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firstSheet="18" activeTab="26"/>
  </bookViews>
  <sheets>
    <sheet name="0" sheetId="35" r:id="rId1"/>
    <sheet name="1" sheetId="37" r:id="rId2"/>
    <sheet name="2" sheetId="38" r:id="rId3"/>
    <sheet name="3" sheetId="39" r:id="rId4"/>
    <sheet name="4" sheetId="40" r:id="rId5"/>
    <sheet name="5" sheetId="41" r:id="rId6"/>
    <sheet name="6" sheetId="42" r:id="rId7"/>
    <sheet name="7" sheetId="43" r:id="rId8"/>
    <sheet name="8" sheetId="44" r:id="rId9"/>
    <sheet name="9" sheetId="45" r:id="rId10"/>
    <sheet name="10" sheetId="46" r:id="rId11"/>
    <sheet name="11" sheetId="47" r:id="rId12"/>
    <sheet name="12" sheetId="48" r:id="rId13"/>
    <sheet name="13" sheetId="49" r:id="rId14"/>
    <sheet name="14" sheetId="50" r:id="rId15"/>
    <sheet name="15" sheetId="51" r:id="rId16"/>
    <sheet name="16" sheetId="52" r:id="rId17"/>
    <sheet name="17" sheetId="53" r:id="rId18"/>
    <sheet name="18" sheetId="54" r:id="rId19"/>
    <sheet name="19" sheetId="55" r:id="rId20"/>
    <sheet name="20" sheetId="56" r:id="rId21"/>
    <sheet name="21" sheetId="57" r:id="rId22"/>
    <sheet name="22" sheetId="58" r:id="rId23"/>
    <sheet name="23" sheetId="59" r:id="rId24"/>
    <sheet name="24" sheetId="60" r:id="rId25"/>
    <sheet name="25" sheetId="61" r:id="rId26"/>
    <sheet name="26" sheetId="62" r:id="rId27"/>
    <sheet name="Sample" sheetId="1" r:id="rId28"/>
    <sheet name="Calc" sheetId="3" r:id="rId29"/>
    <sheet name="Sheet6" sheetId="36" r:id="rId30"/>
  </sheets>
  <definedNames>
    <definedName name="a" localSheetId="0">#REF!</definedName>
    <definedName name="a" localSheetId="1">#REF!</definedName>
    <definedName name="a" localSheetId="10">#REF!</definedName>
    <definedName name="a" localSheetId="11">#REF!</definedName>
    <definedName name="a" localSheetId="12">#REF!</definedName>
    <definedName name="a" localSheetId="13">#REF!</definedName>
    <definedName name="a" localSheetId="14">#REF!</definedName>
    <definedName name="a" localSheetId="15">#REF!</definedName>
    <definedName name="a" localSheetId="16">#REF!</definedName>
    <definedName name="a" localSheetId="17">#REF!</definedName>
    <definedName name="a" localSheetId="18">#REF!</definedName>
    <definedName name="a" localSheetId="19">#REF!</definedName>
    <definedName name="a" localSheetId="2">#REF!</definedName>
    <definedName name="a" localSheetId="20">#REF!</definedName>
    <definedName name="a" localSheetId="21">#REF!</definedName>
    <definedName name="a" localSheetId="22">#REF!</definedName>
    <definedName name="a" localSheetId="23">#REF!</definedName>
    <definedName name="a" localSheetId="24">#REF!</definedName>
    <definedName name="a" localSheetId="25">#REF!</definedName>
    <definedName name="a" localSheetId="26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27">#REF!</definedName>
    <definedName name="a">#REF!</definedName>
    <definedName name="IPP" localSheetId="0">#REF!</definedName>
    <definedName name="IPP" localSheetId="1">#REF!</definedName>
    <definedName name="IPP" localSheetId="10">#REF!</definedName>
    <definedName name="IPP" localSheetId="11">#REF!</definedName>
    <definedName name="IPP" localSheetId="12">#REF!</definedName>
    <definedName name="IPP" localSheetId="13">#REF!</definedName>
    <definedName name="IPP" localSheetId="14">#REF!</definedName>
    <definedName name="IPP" localSheetId="15">#REF!</definedName>
    <definedName name="IPP" localSheetId="16">#REF!</definedName>
    <definedName name="IPP" localSheetId="17">#REF!</definedName>
    <definedName name="IPP" localSheetId="18">#REF!</definedName>
    <definedName name="IPP" localSheetId="19">#REF!</definedName>
    <definedName name="IPP" localSheetId="2">#REF!</definedName>
    <definedName name="IPP" localSheetId="20">#REF!</definedName>
    <definedName name="IPP" localSheetId="21">#REF!</definedName>
    <definedName name="IPP" localSheetId="22">#REF!</definedName>
    <definedName name="IPP" localSheetId="23">#REF!</definedName>
    <definedName name="IPP" localSheetId="24">#REF!</definedName>
    <definedName name="IPP" localSheetId="25">#REF!</definedName>
    <definedName name="IPP" localSheetId="26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27">#REF!</definedName>
    <definedName name="IPP">#REF!</definedName>
    <definedName name="ippp" localSheetId="0">#REF!</definedName>
    <definedName name="ippp" localSheetId="1">#REF!</definedName>
    <definedName name="ippp" localSheetId="10">#REF!</definedName>
    <definedName name="ippp" localSheetId="11">#REF!</definedName>
    <definedName name="ippp" localSheetId="12">#REF!</definedName>
    <definedName name="ippp" localSheetId="13">#REF!</definedName>
    <definedName name="ippp" localSheetId="14">#REF!</definedName>
    <definedName name="ippp" localSheetId="15">#REF!</definedName>
    <definedName name="ippp" localSheetId="16">#REF!</definedName>
    <definedName name="ippp" localSheetId="17">#REF!</definedName>
    <definedName name="ippp" localSheetId="18">#REF!</definedName>
    <definedName name="ippp" localSheetId="19">#REF!</definedName>
    <definedName name="ippp" localSheetId="2">#REF!</definedName>
    <definedName name="ippp" localSheetId="20">#REF!</definedName>
    <definedName name="ippp" localSheetId="21">#REF!</definedName>
    <definedName name="ippp" localSheetId="22">#REF!</definedName>
    <definedName name="ippp" localSheetId="23">#REF!</definedName>
    <definedName name="ippp" localSheetId="24">#REF!</definedName>
    <definedName name="ippp" localSheetId="25">#REF!</definedName>
    <definedName name="ippp" localSheetId="26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27">#REF!</definedName>
    <definedName name="ippp">#REF!</definedName>
    <definedName name="samolea" localSheetId="0">#REF!</definedName>
    <definedName name="samolea" localSheetId="1">#REF!</definedName>
    <definedName name="samolea" localSheetId="10">#REF!</definedName>
    <definedName name="samolea" localSheetId="11">#REF!</definedName>
    <definedName name="samolea" localSheetId="12">#REF!</definedName>
    <definedName name="samolea" localSheetId="13">#REF!</definedName>
    <definedName name="samolea" localSheetId="14">#REF!</definedName>
    <definedName name="samolea" localSheetId="15">#REF!</definedName>
    <definedName name="samolea" localSheetId="16">#REF!</definedName>
    <definedName name="samolea" localSheetId="17">#REF!</definedName>
    <definedName name="samolea" localSheetId="18">#REF!</definedName>
    <definedName name="samolea" localSheetId="19">#REF!</definedName>
    <definedName name="samolea" localSheetId="2">#REF!</definedName>
    <definedName name="samolea" localSheetId="20">#REF!</definedName>
    <definedName name="samolea" localSheetId="21">#REF!</definedName>
    <definedName name="samolea" localSheetId="22">#REF!</definedName>
    <definedName name="samolea" localSheetId="23">#REF!</definedName>
    <definedName name="samolea" localSheetId="24">#REF!</definedName>
    <definedName name="samolea" localSheetId="25">#REF!</definedName>
    <definedName name="samolea" localSheetId="26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27">#REF!</definedName>
    <definedName name="samolea">#REF!</definedName>
    <definedName name="sampke1" localSheetId="0">#REF!</definedName>
    <definedName name="sampke1" localSheetId="1">#REF!</definedName>
    <definedName name="sampke1" localSheetId="10">#REF!</definedName>
    <definedName name="sampke1" localSheetId="11">#REF!</definedName>
    <definedName name="sampke1" localSheetId="12">#REF!</definedName>
    <definedName name="sampke1" localSheetId="13">#REF!</definedName>
    <definedName name="sampke1" localSheetId="14">#REF!</definedName>
    <definedName name="sampke1" localSheetId="15">#REF!</definedName>
    <definedName name="sampke1" localSheetId="16">#REF!</definedName>
    <definedName name="sampke1" localSheetId="17">#REF!</definedName>
    <definedName name="sampke1" localSheetId="18">#REF!</definedName>
    <definedName name="sampke1" localSheetId="19">#REF!</definedName>
    <definedName name="sampke1" localSheetId="2">#REF!</definedName>
    <definedName name="sampke1" localSheetId="20">#REF!</definedName>
    <definedName name="sampke1" localSheetId="21">#REF!</definedName>
    <definedName name="sampke1" localSheetId="22">#REF!</definedName>
    <definedName name="sampke1" localSheetId="23">#REF!</definedName>
    <definedName name="sampke1" localSheetId="24">#REF!</definedName>
    <definedName name="sampke1" localSheetId="25">#REF!</definedName>
    <definedName name="sampke1" localSheetId="26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27">#REF!</definedName>
    <definedName name="sampke1">#REF!</definedName>
    <definedName name="sample" localSheetId="0">#REF!</definedName>
    <definedName name="sample" localSheetId="1">#REF!</definedName>
    <definedName name="sample" localSheetId="10">#REF!</definedName>
    <definedName name="sample" localSheetId="11">#REF!</definedName>
    <definedName name="sample" localSheetId="12">#REF!</definedName>
    <definedName name="sample" localSheetId="13">#REF!</definedName>
    <definedName name="sample" localSheetId="14">#REF!</definedName>
    <definedName name="sample" localSheetId="15">#REF!</definedName>
    <definedName name="sample" localSheetId="16">#REF!</definedName>
    <definedName name="sample" localSheetId="17">#REF!</definedName>
    <definedName name="sample" localSheetId="18">#REF!</definedName>
    <definedName name="sample" localSheetId="19">#REF!</definedName>
    <definedName name="sample" localSheetId="2">#REF!</definedName>
    <definedName name="sample" localSheetId="20">#REF!</definedName>
    <definedName name="sample" localSheetId="21">#REF!</definedName>
    <definedName name="sample" localSheetId="22">#REF!</definedName>
    <definedName name="sample" localSheetId="23">#REF!</definedName>
    <definedName name="sample" localSheetId="24">#REF!</definedName>
    <definedName name="sample" localSheetId="25">#REF!</definedName>
    <definedName name="sample" localSheetId="26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27">#REF!</definedName>
    <definedName name="sample">#REF!</definedName>
    <definedName name="SAMPLE1" localSheetId="0">#REF!</definedName>
    <definedName name="SAMPLE1" localSheetId="1">#REF!</definedName>
    <definedName name="SAMPLE1" localSheetId="10">#REF!</definedName>
    <definedName name="SAMPLE1" localSheetId="11">#REF!</definedName>
    <definedName name="SAMPLE1" localSheetId="12">#REF!</definedName>
    <definedName name="SAMPLE1" localSheetId="13">#REF!</definedName>
    <definedName name="SAMPLE1" localSheetId="14">#REF!</definedName>
    <definedName name="SAMPLE1" localSheetId="15">#REF!</definedName>
    <definedName name="SAMPLE1" localSheetId="16">#REF!</definedName>
    <definedName name="SAMPLE1" localSheetId="17">#REF!</definedName>
    <definedName name="SAMPLE1" localSheetId="18">#REF!</definedName>
    <definedName name="SAMPLE1" localSheetId="19">#REF!</definedName>
    <definedName name="SAMPLE1" localSheetId="2">#REF!</definedName>
    <definedName name="SAMPLE1" localSheetId="20">#REF!</definedName>
    <definedName name="SAMPLE1" localSheetId="21">#REF!</definedName>
    <definedName name="SAMPLE1" localSheetId="22">#REF!</definedName>
    <definedName name="SAMPLE1" localSheetId="23">#REF!</definedName>
    <definedName name="SAMPLE1" localSheetId="24">#REF!</definedName>
    <definedName name="SAMPLE1" localSheetId="25">#REF!</definedName>
    <definedName name="SAMPLE1" localSheetId="26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27">#REF!</definedName>
    <definedName name="SAMPLE1">#REF!</definedName>
    <definedName name="sdasdf" localSheetId="0">#REF!</definedName>
    <definedName name="sdasdf" localSheetId="1">#REF!</definedName>
    <definedName name="sdasdf" localSheetId="10">#REF!</definedName>
    <definedName name="sdasdf" localSheetId="11">#REF!</definedName>
    <definedName name="sdasdf" localSheetId="12">#REF!</definedName>
    <definedName name="sdasdf" localSheetId="13">#REF!</definedName>
    <definedName name="sdasdf" localSheetId="14">#REF!</definedName>
    <definedName name="sdasdf" localSheetId="15">#REF!</definedName>
    <definedName name="sdasdf" localSheetId="16">#REF!</definedName>
    <definedName name="sdasdf" localSheetId="17">#REF!</definedName>
    <definedName name="sdasdf" localSheetId="18">#REF!</definedName>
    <definedName name="sdasdf" localSheetId="19">#REF!</definedName>
    <definedName name="sdasdf" localSheetId="2">#REF!</definedName>
    <definedName name="sdasdf" localSheetId="20">#REF!</definedName>
    <definedName name="sdasdf" localSheetId="21">#REF!</definedName>
    <definedName name="sdasdf" localSheetId="22">#REF!</definedName>
    <definedName name="sdasdf" localSheetId="23">#REF!</definedName>
    <definedName name="sdasdf" localSheetId="24">#REF!</definedName>
    <definedName name="sdasdf" localSheetId="25">#REF!</definedName>
    <definedName name="sdasdf" localSheetId="26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2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1" i="62" l="1"/>
  <c r="F78" i="62"/>
  <c r="F92" i="62"/>
  <c r="F96" i="62"/>
  <c r="F108" i="62"/>
  <c r="F117" i="62"/>
  <c r="F118" i="62"/>
  <c r="F119" i="62"/>
  <c r="F120" i="62"/>
  <c r="F121" i="62"/>
  <c r="F122" i="62"/>
  <c r="F135" i="62"/>
  <c r="F274" i="62"/>
  <c r="F123" i="62" l="1"/>
  <c r="F124" i="62"/>
  <c r="F113" i="62"/>
  <c r="F115" i="62" s="1"/>
  <c r="F116" i="62" s="1"/>
  <c r="AM155" i="62"/>
  <c r="E71" i="62"/>
  <c r="E78" i="62"/>
  <c r="E92" i="62"/>
  <c r="E96" i="62"/>
  <c r="E108" i="62"/>
  <c r="E117" i="62"/>
  <c r="E118" i="62"/>
  <c r="E119" i="62"/>
  <c r="E120" i="62"/>
  <c r="E121" i="62"/>
  <c r="E122" i="62"/>
  <c r="E135" i="62"/>
  <c r="E274" i="62"/>
  <c r="D71" i="62"/>
  <c r="D78" i="62"/>
  <c r="D92" i="62"/>
  <c r="D96" i="62"/>
  <c r="D108" i="62"/>
  <c r="D117" i="62"/>
  <c r="D118" i="62"/>
  <c r="D119" i="62"/>
  <c r="D120" i="62"/>
  <c r="D121" i="62"/>
  <c r="D122" i="62"/>
  <c r="D135" i="62"/>
  <c r="D274" i="62"/>
  <c r="C71" i="62"/>
  <c r="C78" i="62"/>
  <c r="C92" i="62"/>
  <c r="C96" i="62"/>
  <c r="C108" i="62"/>
  <c r="C117" i="62"/>
  <c r="C118" i="62"/>
  <c r="C123" i="62" s="1"/>
  <c r="C119" i="62"/>
  <c r="C120" i="62"/>
  <c r="C121" i="62"/>
  <c r="C122" i="62"/>
  <c r="C135" i="62"/>
  <c r="C274" i="62"/>
  <c r="E123" i="62" l="1"/>
  <c r="E113" i="62"/>
  <c r="E115" i="62" s="1"/>
  <c r="E116" i="62" s="1"/>
  <c r="E124" i="62"/>
  <c r="D123" i="62"/>
  <c r="D113" i="62"/>
  <c r="D115" i="62" s="1"/>
  <c r="D116" i="62" s="1"/>
  <c r="D124" i="62"/>
  <c r="C113" i="62"/>
  <c r="C115" i="62" s="1"/>
  <c r="C116" i="62" s="1"/>
  <c r="C124" i="62"/>
  <c r="B135" i="62" l="1"/>
  <c r="B122" i="62"/>
  <c r="B121" i="62"/>
  <c r="B120" i="62"/>
  <c r="B119" i="62"/>
  <c r="B118" i="62"/>
  <c r="B117" i="62"/>
  <c r="B123" i="62" s="1"/>
  <c r="B108" i="62"/>
  <c r="B124" i="62" s="1"/>
  <c r="B96" i="62"/>
  <c r="B92" i="62"/>
  <c r="B78" i="62"/>
  <c r="B71" i="62"/>
  <c r="AG274" i="62"/>
  <c r="B274" i="62"/>
  <c r="G273" i="62"/>
  <c r="H273" i="62" s="1"/>
  <c r="I273" i="62" s="1"/>
  <c r="J273" i="62" s="1"/>
  <c r="K273" i="62" s="1"/>
  <c r="L273" i="62" s="1"/>
  <c r="M273" i="62" s="1"/>
  <c r="N273" i="62" s="1"/>
  <c r="O273" i="62" s="1"/>
  <c r="P273" i="62" s="1"/>
  <c r="Q273" i="62" s="1"/>
  <c r="R273" i="62" s="1"/>
  <c r="S273" i="62" s="1"/>
  <c r="T273" i="62" s="1"/>
  <c r="U273" i="62" s="1"/>
  <c r="V273" i="62" s="1"/>
  <c r="W273" i="62" s="1"/>
  <c r="X273" i="62" s="1"/>
  <c r="Y273" i="62" s="1"/>
  <c r="Z273" i="62" s="1"/>
  <c r="AA273" i="62" s="1"/>
  <c r="AB273" i="62" s="1"/>
  <c r="AC273" i="62" s="1"/>
  <c r="AD273" i="62" s="1"/>
  <c r="AE273" i="62" s="1"/>
  <c r="AF273" i="62" s="1"/>
  <c r="P272" i="62"/>
  <c r="Q272" i="62" s="1"/>
  <c r="R272" i="62" s="1"/>
  <c r="S272" i="62" s="1"/>
  <c r="T272" i="62" s="1"/>
  <c r="U272" i="62" s="1"/>
  <c r="V272" i="62" s="1"/>
  <c r="W272" i="62" s="1"/>
  <c r="X272" i="62" s="1"/>
  <c r="Y272" i="62" s="1"/>
  <c r="Z272" i="62" s="1"/>
  <c r="AA272" i="62" s="1"/>
  <c r="AB272" i="62" s="1"/>
  <c r="AC272" i="62" s="1"/>
  <c r="AD272" i="62" s="1"/>
  <c r="AE272" i="62" s="1"/>
  <c r="AF272" i="62" s="1"/>
  <c r="G272" i="62"/>
  <c r="H272" i="62" s="1"/>
  <c r="I272" i="62" s="1"/>
  <c r="J272" i="62" s="1"/>
  <c r="K272" i="62" s="1"/>
  <c r="L272" i="62" s="1"/>
  <c r="M272" i="62" s="1"/>
  <c r="N272" i="62" s="1"/>
  <c r="O272" i="62" s="1"/>
  <c r="G271" i="62"/>
  <c r="H271" i="62" s="1"/>
  <c r="I271" i="62" s="1"/>
  <c r="J271" i="62" s="1"/>
  <c r="K271" i="62" s="1"/>
  <c r="L271" i="62" s="1"/>
  <c r="M271" i="62" s="1"/>
  <c r="N271" i="62" s="1"/>
  <c r="O271" i="62" s="1"/>
  <c r="P271" i="62" s="1"/>
  <c r="Q271" i="62" s="1"/>
  <c r="R271" i="62" s="1"/>
  <c r="S271" i="62" s="1"/>
  <c r="T271" i="62" s="1"/>
  <c r="U271" i="62" s="1"/>
  <c r="V271" i="62" s="1"/>
  <c r="W271" i="62" s="1"/>
  <c r="X271" i="62" s="1"/>
  <c r="Y271" i="62" s="1"/>
  <c r="Z271" i="62" s="1"/>
  <c r="AA271" i="62" s="1"/>
  <c r="AB271" i="62" s="1"/>
  <c r="AC271" i="62" s="1"/>
  <c r="AD271" i="62" s="1"/>
  <c r="AE271" i="62" s="1"/>
  <c r="AF271" i="62" s="1"/>
  <c r="G270" i="62"/>
  <c r="H270" i="62" s="1"/>
  <c r="I270" i="62" s="1"/>
  <c r="J270" i="62" s="1"/>
  <c r="K270" i="62" s="1"/>
  <c r="L270" i="62" s="1"/>
  <c r="M270" i="62" s="1"/>
  <c r="N270" i="62" s="1"/>
  <c r="O270" i="62" s="1"/>
  <c r="P270" i="62" s="1"/>
  <c r="Q270" i="62" s="1"/>
  <c r="R270" i="62" s="1"/>
  <c r="S270" i="62" s="1"/>
  <c r="T270" i="62" s="1"/>
  <c r="U270" i="62" s="1"/>
  <c r="V270" i="62" s="1"/>
  <c r="W270" i="62" s="1"/>
  <c r="X270" i="62" s="1"/>
  <c r="Y270" i="62" s="1"/>
  <c r="Z270" i="62" s="1"/>
  <c r="AA270" i="62" s="1"/>
  <c r="AB270" i="62" s="1"/>
  <c r="AC270" i="62" s="1"/>
  <c r="AD270" i="62" s="1"/>
  <c r="AE270" i="62" s="1"/>
  <c r="AF270" i="62" s="1"/>
  <c r="G269" i="62"/>
  <c r="H269" i="62" s="1"/>
  <c r="I269" i="62" s="1"/>
  <c r="J269" i="62" s="1"/>
  <c r="K269" i="62" s="1"/>
  <c r="L269" i="62" s="1"/>
  <c r="M269" i="62" s="1"/>
  <c r="N269" i="62" s="1"/>
  <c r="O269" i="62" s="1"/>
  <c r="P269" i="62" s="1"/>
  <c r="Q269" i="62" s="1"/>
  <c r="R269" i="62" s="1"/>
  <c r="S269" i="62" s="1"/>
  <c r="T269" i="62" s="1"/>
  <c r="U269" i="62" s="1"/>
  <c r="V269" i="62" s="1"/>
  <c r="W269" i="62" s="1"/>
  <c r="X269" i="62" s="1"/>
  <c r="Y269" i="62" s="1"/>
  <c r="Z269" i="62" s="1"/>
  <c r="AA269" i="62" s="1"/>
  <c r="AB269" i="62" s="1"/>
  <c r="AC269" i="62" s="1"/>
  <c r="AD269" i="62" s="1"/>
  <c r="AE269" i="62" s="1"/>
  <c r="AF269" i="62" s="1"/>
  <c r="G268" i="62"/>
  <c r="H268" i="62" s="1"/>
  <c r="I268" i="62" s="1"/>
  <c r="J268" i="62" s="1"/>
  <c r="K268" i="62" s="1"/>
  <c r="L268" i="62" s="1"/>
  <c r="M268" i="62" s="1"/>
  <c r="N268" i="62" s="1"/>
  <c r="O268" i="62" s="1"/>
  <c r="P268" i="62" s="1"/>
  <c r="Q268" i="62" s="1"/>
  <c r="R268" i="62" s="1"/>
  <c r="S268" i="62" s="1"/>
  <c r="T268" i="62" s="1"/>
  <c r="U268" i="62" s="1"/>
  <c r="V268" i="62" s="1"/>
  <c r="W268" i="62" s="1"/>
  <c r="X268" i="62" s="1"/>
  <c r="Y268" i="62" s="1"/>
  <c r="Z268" i="62" s="1"/>
  <c r="AA268" i="62" s="1"/>
  <c r="AB268" i="62" s="1"/>
  <c r="AC268" i="62" s="1"/>
  <c r="AD268" i="62" s="1"/>
  <c r="AE268" i="62" s="1"/>
  <c r="AF268" i="62" s="1"/>
  <c r="G267" i="62"/>
  <c r="H267" i="62" s="1"/>
  <c r="I267" i="62" s="1"/>
  <c r="J267" i="62" s="1"/>
  <c r="K267" i="62" s="1"/>
  <c r="L267" i="62" s="1"/>
  <c r="M267" i="62" s="1"/>
  <c r="N267" i="62" s="1"/>
  <c r="O267" i="62" s="1"/>
  <c r="P267" i="62" s="1"/>
  <c r="Q267" i="62" s="1"/>
  <c r="R267" i="62" s="1"/>
  <c r="S267" i="62" s="1"/>
  <c r="T267" i="62" s="1"/>
  <c r="U267" i="62" s="1"/>
  <c r="V267" i="62" s="1"/>
  <c r="W267" i="62" s="1"/>
  <c r="X267" i="62" s="1"/>
  <c r="Y267" i="62" s="1"/>
  <c r="Z267" i="62" s="1"/>
  <c r="AA267" i="62" s="1"/>
  <c r="AB267" i="62" s="1"/>
  <c r="AC267" i="62" s="1"/>
  <c r="AD267" i="62" s="1"/>
  <c r="AE267" i="62" s="1"/>
  <c r="AF267" i="62" s="1"/>
  <c r="G266" i="62"/>
  <c r="H266" i="62" s="1"/>
  <c r="I266" i="62" s="1"/>
  <c r="J266" i="62" s="1"/>
  <c r="K266" i="62" s="1"/>
  <c r="L266" i="62" s="1"/>
  <c r="M266" i="62" s="1"/>
  <c r="N266" i="62" s="1"/>
  <c r="O266" i="62" s="1"/>
  <c r="P266" i="62" s="1"/>
  <c r="Q266" i="62" s="1"/>
  <c r="R266" i="62" s="1"/>
  <c r="S266" i="62" s="1"/>
  <c r="T266" i="62" s="1"/>
  <c r="U266" i="62" s="1"/>
  <c r="V266" i="62" s="1"/>
  <c r="W266" i="62" s="1"/>
  <c r="X266" i="62" s="1"/>
  <c r="Y266" i="62" s="1"/>
  <c r="Z266" i="62" s="1"/>
  <c r="AA266" i="62" s="1"/>
  <c r="AB266" i="62" s="1"/>
  <c r="AC266" i="62" s="1"/>
  <c r="AD266" i="62" s="1"/>
  <c r="AE266" i="62" s="1"/>
  <c r="AF266" i="62" s="1"/>
  <c r="G265" i="62"/>
  <c r="H265" i="62" s="1"/>
  <c r="I265" i="62" s="1"/>
  <c r="J265" i="62" s="1"/>
  <c r="K265" i="62" s="1"/>
  <c r="L265" i="62" s="1"/>
  <c r="M265" i="62" s="1"/>
  <c r="N265" i="62" s="1"/>
  <c r="O265" i="62" s="1"/>
  <c r="P265" i="62" s="1"/>
  <c r="Q265" i="62" s="1"/>
  <c r="R265" i="62" s="1"/>
  <c r="S265" i="62" s="1"/>
  <c r="T265" i="62" s="1"/>
  <c r="U265" i="62" s="1"/>
  <c r="V265" i="62" s="1"/>
  <c r="W265" i="62" s="1"/>
  <c r="X265" i="62" s="1"/>
  <c r="Y265" i="62" s="1"/>
  <c r="Z265" i="62" s="1"/>
  <c r="AA265" i="62" s="1"/>
  <c r="AB265" i="62" s="1"/>
  <c r="AC265" i="62" s="1"/>
  <c r="AD265" i="62" s="1"/>
  <c r="AE265" i="62" s="1"/>
  <c r="AF265" i="62" s="1"/>
  <c r="G264" i="62"/>
  <c r="H264" i="62" s="1"/>
  <c r="I264" i="62" s="1"/>
  <c r="J264" i="62" s="1"/>
  <c r="K264" i="62" s="1"/>
  <c r="L264" i="62" s="1"/>
  <c r="M264" i="62" s="1"/>
  <c r="N264" i="62" s="1"/>
  <c r="O264" i="62" s="1"/>
  <c r="P264" i="62" s="1"/>
  <c r="Q264" i="62" s="1"/>
  <c r="R264" i="62" s="1"/>
  <c r="S264" i="62" s="1"/>
  <c r="T264" i="62" s="1"/>
  <c r="U264" i="62" s="1"/>
  <c r="V264" i="62" s="1"/>
  <c r="W264" i="62" s="1"/>
  <c r="X264" i="62" s="1"/>
  <c r="Y264" i="62" s="1"/>
  <c r="Z264" i="62" s="1"/>
  <c r="AA264" i="62" s="1"/>
  <c r="AB264" i="62" s="1"/>
  <c r="AC264" i="62" s="1"/>
  <c r="AD264" i="62" s="1"/>
  <c r="AE264" i="62" s="1"/>
  <c r="AF264" i="62" s="1"/>
  <c r="G263" i="62"/>
  <c r="H263" i="62" s="1"/>
  <c r="I263" i="62" s="1"/>
  <c r="J263" i="62" s="1"/>
  <c r="K263" i="62" s="1"/>
  <c r="L263" i="62" s="1"/>
  <c r="M263" i="62" s="1"/>
  <c r="N263" i="62" s="1"/>
  <c r="O263" i="62" s="1"/>
  <c r="P263" i="62" s="1"/>
  <c r="Q263" i="62" s="1"/>
  <c r="R263" i="62" s="1"/>
  <c r="S263" i="62" s="1"/>
  <c r="T263" i="62" s="1"/>
  <c r="U263" i="62" s="1"/>
  <c r="V263" i="62" s="1"/>
  <c r="W263" i="62" s="1"/>
  <c r="X263" i="62" s="1"/>
  <c r="Y263" i="62" s="1"/>
  <c r="Z263" i="62" s="1"/>
  <c r="AA263" i="62" s="1"/>
  <c r="AB263" i="62" s="1"/>
  <c r="AC263" i="62" s="1"/>
  <c r="AD263" i="62" s="1"/>
  <c r="AE263" i="62" s="1"/>
  <c r="AF263" i="62" s="1"/>
  <c r="G262" i="62"/>
  <c r="H262" i="62" s="1"/>
  <c r="I262" i="62" s="1"/>
  <c r="J262" i="62" s="1"/>
  <c r="K262" i="62" s="1"/>
  <c r="L262" i="62" s="1"/>
  <c r="M262" i="62" s="1"/>
  <c r="N262" i="62" s="1"/>
  <c r="O262" i="62" s="1"/>
  <c r="P262" i="62" s="1"/>
  <c r="Q262" i="62" s="1"/>
  <c r="R262" i="62" s="1"/>
  <c r="S262" i="62" s="1"/>
  <c r="T262" i="62" s="1"/>
  <c r="U262" i="62" s="1"/>
  <c r="V262" i="62" s="1"/>
  <c r="W262" i="62" s="1"/>
  <c r="X262" i="62" s="1"/>
  <c r="Y262" i="62" s="1"/>
  <c r="Z262" i="62" s="1"/>
  <c r="AA262" i="62" s="1"/>
  <c r="AB262" i="62" s="1"/>
  <c r="AC262" i="62" s="1"/>
  <c r="AD262" i="62" s="1"/>
  <c r="AE262" i="62" s="1"/>
  <c r="AF262" i="62" s="1"/>
  <c r="G261" i="62"/>
  <c r="H261" i="62" s="1"/>
  <c r="I261" i="62" s="1"/>
  <c r="J261" i="62" s="1"/>
  <c r="K261" i="62" s="1"/>
  <c r="L261" i="62" s="1"/>
  <c r="M261" i="62" s="1"/>
  <c r="N261" i="62" s="1"/>
  <c r="O261" i="62" s="1"/>
  <c r="P261" i="62" s="1"/>
  <c r="Q261" i="62" s="1"/>
  <c r="R261" i="62" s="1"/>
  <c r="S261" i="62" s="1"/>
  <c r="T261" i="62" s="1"/>
  <c r="U261" i="62" s="1"/>
  <c r="V261" i="62" s="1"/>
  <c r="W261" i="62" s="1"/>
  <c r="X261" i="62" s="1"/>
  <c r="Y261" i="62" s="1"/>
  <c r="Z261" i="62" s="1"/>
  <c r="AA261" i="62" s="1"/>
  <c r="AB261" i="62" s="1"/>
  <c r="AC261" i="62" s="1"/>
  <c r="AD261" i="62" s="1"/>
  <c r="AE261" i="62" s="1"/>
  <c r="AF261" i="62" s="1"/>
  <c r="G260" i="62"/>
  <c r="H260" i="62" s="1"/>
  <c r="I260" i="62" s="1"/>
  <c r="J260" i="62" s="1"/>
  <c r="K260" i="62" s="1"/>
  <c r="L260" i="62" s="1"/>
  <c r="M260" i="62" s="1"/>
  <c r="N260" i="62" s="1"/>
  <c r="O260" i="62" s="1"/>
  <c r="P260" i="62" s="1"/>
  <c r="Q260" i="62" s="1"/>
  <c r="R260" i="62" s="1"/>
  <c r="S260" i="62" s="1"/>
  <c r="T260" i="62" s="1"/>
  <c r="U260" i="62" s="1"/>
  <c r="V260" i="62" s="1"/>
  <c r="W260" i="62" s="1"/>
  <c r="X260" i="62" s="1"/>
  <c r="Y260" i="62" s="1"/>
  <c r="Z260" i="62" s="1"/>
  <c r="AA260" i="62" s="1"/>
  <c r="AB260" i="62" s="1"/>
  <c r="AC260" i="62" s="1"/>
  <c r="AD260" i="62" s="1"/>
  <c r="AE260" i="62" s="1"/>
  <c r="AF260" i="62" s="1"/>
  <c r="G259" i="62"/>
  <c r="H259" i="62" s="1"/>
  <c r="I259" i="62" s="1"/>
  <c r="J259" i="62" s="1"/>
  <c r="K259" i="62" s="1"/>
  <c r="L259" i="62" s="1"/>
  <c r="M259" i="62" s="1"/>
  <c r="N259" i="62" s="1"/>
  <c r="O259" i="62" s="1"/>
  <c r="P259" i="62" s="1"/>
  <c r="Q259" i="62" s="1"/>
  <c r="R259" i="62" s="1"/>
  <c r="S259" i="62" s="1"/>
  <c r="T259" i="62" s="1"/>
  <c r="U259" i="62" s="1"/>
  <c r="V259" i="62" s="1"/>
  <c r="W259" i="62" s="1"/>
  <c r="X259" i="62" s="1"/>
  <c r="Y259" i="62" s="1"/>
  <c r="Z259" i="62" s="1"/>
  <c r="AA259" i="62" s="1"/>
  <c r="AB259" i="62" s="1"/>
  <c r="AC259" i="62" s="1"/>
  <c r="AD259" i="62" s="1"/>
  <c r="AE259" i="62" s="1"/>
  <c r="AF259" i="62" s="1"/>
  <c r="G258" i="62"/>
  <c r="H258" i="62" s="1"/>
  <c r="I258" i="62" s="1"/>
  <c r="J258" i="62" s="1"/>
  <c r="K258" i="62" s="1"/>
  <c r="L258" i="62" s="1"/>
  <c r="M258" i="62" s="1"/>
  <c r="N258" i="62" s="1"/>
  <c r="O258" i="62" s="1"/>
  <c r="P258" i="62" s="1"/>
  <c r="Q258" i="62" s="1"/>
  <c r="R258" i="62" s="1"/>
  <c r="S258" i="62" s="1"/>
  <c r="T258" i="62" s="1"/>
  <c r="U258" i="62" s="1"/>
  <c r="V258" i="62" s="1"/>
  <c r="W258" i="62" s="1"/>
  <c r="X258" i="62" s="1"/>
  <c r="Y258" i="62" s="1"/>
  <c r="Z258" i="62" s="1"/>
  <c r="AA258" i="62" s="1"/>
  <c r="AB258" i="62" s="1"/>
  <c r="AC258" i="62" s="1"/>
  <c r="AD258" i="62" s="1"/>
  <c r="AE258" i="62" s="1"/>
  <c r="AF258" i="62" s="1"/>
  <c r="G257" i="62"/>
  <c r="H257" i="62" s="1"/>
  <c r="I257" i="62" s="1"/>
  <c r="J257" i="62" s="1"/>
  <c r="K257" i="62" s="1"/>
  <c r="L257" i="62" s="1"/>
  <c r="M257" i="62" s="1"/>
  <c r="N257" i="62" s="1"/>
  <c r="O257" i="62" s="1"/>
  <c r="P257" i="62" s="1"/>
  <c r="Q257" i="62" s="1"/>
  <c r="R257" i="62" s="1"/>
  <c r="S257" i="62" s="1"/>
  <c r="T257" i="62" s="1"/>
  <c r="U257" i="62" s="1"/>
  <c r="V257" i="62" s="1"/>
  <c r="W257" i="62" s="1"/>
  <c r="X257" i="62" s="1"/>
  <c r="Y257" i="62" s="1"/>
  <c r="Z257" i="62" s="1"/>
  <c r="AA257" i="62" s="1"/>
  <c r="AB257" i="62" s="1"/>
  <c r="AC257" i="62" s="1"/>
  <c r="AD257" i="62" s="1"/>
  <c r="AE257" i="62" s="1"/>
  <c r="AF257" i="62" s="1"/>
  <c r="G256" i="62"/>
  <c r="H256" i="62" s="1"/>
  <c r="I256" i="62" s="1"/>
  <c r="J256" i="62" s="1"/>
  <c r="K256" i="62" s="1"/>
  <c r="L256" i="62" s="1"/>
  <c r="M256" i="62" s="1"/>
  <c r="N256" i="62" s="1"/>
  <c r="O256" i="62" s="1"/>
  <c r="P256" i="62" s="1"/>
  <c r="Q256" i="62" s="1"/>
  <c r="R256" i="62" s="1"/>
  <c r="S256" i="62" s="1"/>
  <c r="T256" i="62" s="1"/>
  <c r="U256" i="62" s="1"/>
  <c r="V256" i="62" s="1"/>
  <c r="W256" i="62" s="1"/>
  <c r="X256" i="62" s="1"/>
  <c r="Y256" i="62" s="1"/>
  <c r="Z256" i="62" s="1"/>
  <c r="AA256" i="62" s="1"/>
  <c r="AB256" i="62" s="1"/>
  <c r="AC256" i="62" s="1"/>
  <c r="AD256" i="62" s="1"/>
  <c r="AE256" i="62" s="1"/>
  <c r="AF256" i="62" s="1"/>
  <c r="G255" i="62"/>
  <c r="H255" i="62" s="1"/>
  <c r="I255" i="62" s="1"/>
  <c r="J255" i="62" s="1"/>
  <c r="K255" i="62" s="1"/>
  <c r="L255" i="62" s="1"/>
  <c r="M255" i="62" s="1"/>
  <c r="N255" i="62" s="1"/>
  <c r="O255" i="62" s="1"/>
  <c r="P255" i="62" s="1"/>
  <c r="Q255" i="62" s="1"/>
  <c r="R255" i="62" s="1"/>
  <c r="S255" i="62" s="1"/>
  <c r="T255" i="62" s="1"/>
  <c r="U255" i="62" s="1"/>
  <c r="V255" i="62" s="1"/>
  <c r="W255" i="62" s="1"/>
  <c r="X255" i="62" s="1"/>
  <c r="Y255" i="62" s="1"/>
  <c r="Z255" i="62" s="1"/>
  <c r="AA255" i="62" s="1"/>
  <c r="AB255" i="62" s="1"/>
  <c r="AC255" i="62" s="1"/>
  <c r="AD255" i="62" s="1"/>
  <c r="AE255" i="62" s="1"/>
  <c r="AF255" i="62" s="1"/>
  <c r="G254" i="62"/>
  <c r="H254" i="62" s="1"/>
  <c r="I254" i="62" s="1"/>
  <c r="J254" i="62" s="1"/>
  <c r="K254" i="62" s="1"/>
  <c r="L254" i="62" s="1"/>
  <c r="M254" i="62" s="1"/>
  <c r="N254" i="62" s="1"/>
  <c r="O254" i="62" s="1"/>
  <c r="P254" i="62" s="1"/>
  <c r="Q254" i="62" s="1"/>
  <c r="R254" i="62" s="1"/>
  <c r="S254" i="62" s="1"/>
  <c r="T254" i="62" s="1"/>
  <c r="U254" i="62" s="1"/>
  <c r="V254" i="62" s="1"/>
  <c r="W254" i="62" s="1"/>
  <c r="X254" i="62" s="1"/>
  <c r="Y254" i="62" s="1"/>
  <c r="Z254" i="62" s="1"/>
  <c r="AA254" i="62" s="1"/>
  <c r="AB254" i="62" s="1"/>
  <c r="AC254" i="62" s="1"/>
  <c r="AD254" i="62" s="1"/>
  <c r="AE254" i="62" s="1"/>
  <c r="AF254" i="62" s="1"/>
  <c r="G253" i="62"/>
  <c r="H253" i="62" s="1"/>
  <c r="I253" i="62" s="1"/>
  <c r="J253" i="62" s="1"/>
  <c r="K253" i="62" s="1"/>
  <c r="L253" i="62" s="1"/>
  <c r="M253" i="62" s="1"/>
  <c r="N253" i="62" s="1"/>
  <c r="O253" i="62" s="1"/>
  <c r="P253" i="62" s="1"/>
  <c r="Q253" i="62" s="1"/>
  <c r="R253" i="62" s="1"/>
  <c r="S253" i="62" s="1"/>
  <c r="T253" i="62" s="1"/>
  <c r="U253" i="62" s="1"/>
  <c r="V253" i="62" s="1"/>
  <c r="W253" i="62" s="1"/>
  <c r="X253" i="62" s="1"/>
  <c r="Y253" i="62" s="1"/>
  <c r="Z253" i="62" s="1"/>
  <c r="AA253" i="62" s="1"/>
  <c r="AB253" i="62" s="1"/>
  <c r="AC253" i="62" s="1"/>
  <c r="AD253" i="62" s="1"/>
  <c r="AE253" i="62" s="1"/>
  <c r="AF253" i="62" s="1"/>
  <c r="G252" i="62"/>
  <c r="H252" i="62" s="1"/>
  <c r="I252" i="62" s="1"/>
  <c r="J252" i="62" s="1"/>
  <c r="K252" i="62" s="1"/>
  <c r="L252" i="62" s="1"/>
  <c r="M252" i="62" s="1"/>
  <c r="N252" i="62" s="1"/>
  <c r="O252" i="62" s="1"/>
  <c r="P252" i="62" s="1"/>
  <c r="Q252" i="62" s="1"/>
  <c r="R252" i="62" s="1"/>
  <c r="S252" i="62" s="1"/>
  <c r="T252" i="62" s="1"/>
  <c r="U252" i="62" s="1"/>
  <c r="V252" i="62" s="1"/>
  <c r="W252" i="62" s="1"/>
  <c r="X252" i="62" s="1"/>
  <c r="Y252" i="62" s="1"/>
  <c r="Z252" i="62" s="1"/>
  <c r="AA252" i="62" s="1"/>
  <c r="AB252" i="62" s="1"/>
  <c r="AC252" i="62" s="1"/>
  <c r="AD252" i="62" s="1"/>
  <c r="AE252" i="62" s="1"/>
  <c r="AF252" i="62" s="1"/>
  <c r="G251" i="62"/>
  <c r="H251" i="62" s="1"/>
  <c r="I251" i="62" s="1"/>
  <c r="J251" i="62" s="1"/>
  <c r="K251" i="62" s="1"/>
  <c r="L251" i="62" s="1"/>
  <c r="M251" i="62" s="1"/>
  <c r="N251" i="62" s="1"/>
  <c r="O251" i="62" s="1"/>
  <c r="P251" i="62" s="1"/>
  <c r="Q251" i="62" s="1"/>
  <c r="R251" i="62" s="1"/>
  <c r="S251" i="62" s="1"/>
  <c r="T251" i="62" s="1"/>
  <c r="U251" i="62" s="1"/>
  <c r="V251" i="62" s="1"/>
  <c r="W251" i="62" s="1"/>
  <c r="X251" i="62" s="1"/>
  <c r="Y251" i="62" s="1"/>
  <c r="Z251" i="62" s="1"/>
  <c r="AA251" i="62" s="1"/>
  <c r="AB251" i="62" s="1"/>
  <c r="AC251" i="62" s="1"/>
  <c r="AD251" i="62" s="1"/>
  <c r="AE251" i="62" s="1"/>
  <c r="AF251" i="62" s="1"/>
  <c r="G250" i="62"/>
  <c r="H250" i="62" s="1"/>
  <c r="I250" i="62" s="1"/>
  <c r="J250" i="62" s="1"/>
  <c r="K250" i="62" s="1"/>
  <c r="L250" i="62" s="1"/>
  <c r="M250" i="62" s="1"/>
  <c r="N250" i="62" s="1"/>
  <c r="O250" i="62" s="1"/>
  <c r="P250" i="62" s="1"/>
  <c r="Q250" i="62" s="1"/>
  <c r="R250" i="62" s="1"/>
  <c r="S250" i="62" s="1"/>
  <c r="T250" i="62" s="1"/>
  <c r="U250" i="62" s="1"/>
  <c r="V250" i="62" s="1"/>
  <c r="W250" i="62" s="1"/>
  <c r="X250" i="62" s="1"/>
  <c r="Y250" i="62" s="1"/>
  <c r="Z250" i="62" s="1"/>
  <c r="AA250" i="62" s="1"/>
  <c r="AB250" i="62" s="1"/>
  <c r="AC250" i="62" s="1"/>
  <c r="AD250" i="62" s="1"/>
  <c r="AE250" i="62" s="1"/>
  <c r="AF250" i="62" s="1"/>
  <c r="G249" i="62"/>
  <c r="H249" i="62" s="1"/>
  <c r="I249" i="62" s="1"/>
  <c r="J249" i="62" s="1"/>
  <c r="K249" i="62" s="1"/>
  <c r="L249" i="62" s="1"/>
  <c r="M249" i="62" s="1"/>
  <c r="N249" i="62" s="1"/>
  <c r="O249" i="62" s="1"/>
  <c r="P249" i="62" s="1"/>
  <c r="Q249" i="62" s="1"/>
  <c r="R249" i="62" s="1"/>
  <c r="S249" i="62" s="1"/>
  <c r="T249" i="62" s="1"/>
  <c r="U249" i="62" s="1"/>
  <c r="V249" i="62" s="1"/>
  <c r="W249" i="62" s="1"/>
  <c r="X249" i="62" s="1"/>
  <c r="Y249" i="62" s="1"/>
  <c r="Z249" i="62" s="1"/>
  <c r="AA249" i="62" s="1"/>
  <c r="AB249" i="62" s="1"/>
  <c r="AC249" i="62" s="1"/>
  <c r="AD249" i="62" s="1"/>
  <c r="AE249" i="62" s="1"/>
  <c r="AF249" i="62" s="1"/>
  <c r="G248" i="62"/>
  <c r="H248" i="62" s="1"/>
  <c r="I248" i="62" s="1"/>
  <c r="J248" i="62" s="1"/>
  <c r="K248" i="62" s="1"/>
  <c r="L248" i="62" s="1"/>
  <c r="M248" i="62" s="1"/>
  <c r="N248" i="62" s="1"/>
  <c r="O248" i="62" s="1"/>
  <c r="P248" i="62" s="1"/>
  <c r="Q248" i="62" s="1"/>
  <c r="R248" i="62" s="1"/>
  <c r="S248" i="62" s="1"/>
  <c r="T248" i="62" s="1"/>
  <c r="U248" i="62" s="1"/>
  <c r="V248" i="62" s="1"/>
  <c r="W248" i="62" s="1"/>
  <c r="X248" i="62" s="1"/>
  <c r="Y248" i="62" s="1"/>
  <c r="Z248" i="62" s="1"/>
  <c r="AA248" i="62" s="1"/>
  <c r="AB248" i="62" s="1"/>
  <c r="AC248" i="62" s="1"/>
  <c r="AD248" i="62" s="1"/>
  <c r="AE248" i="62" s="1"/>
  <c r="AF248" i="62" s="1"/>
  <c r="G247" i="62"/>
  <c r="H247" i="62" s="1"/>
  <c r="I247" i="62" s="1"/>
  <c r="J247" i="62" s="1"/>
  <c r="K247" i="62" s="1"/>
  <c r="L247" i="62" s="1"/>
  <c r="M247" i="62" s="1"/>
  <c r="N247" i="62" s="1"/>
  <c r="O247" i="62" s="1"/>
  <c r="P247" i="62" s="1"/>
  <c r="Q247" i="62" s="1"/>
  <c r="R247" i="62" s="1"/>
  <c r="S247" i="62" s="1"/>
  <c r="T247" i="62" s="1"/>
  <c r="U247" i="62" s="1"/>
  <c r="V247" i="62" s="1"/>
  <c r="W247" i="62" s="1"/>
  <c r="X247" i="62" s="1"/>
  <c r="Y247" i="62" s="1"/>
  <c r="Z247" i="62" s="1"/>
  <c r="AA247" i="62" s="1"/>
  <c r="AB247" i="62" s="1"/>
  <c r="AC247" i="62" s="1"/>
  <c r="AD247" i="62" s="1"/>
  <c r="AE247" i="62" s="1"/>
  <c r="AF247" i="62" s="1"/>
  <c r="G246" i="62"/>
  <c r="H246" i="62" s="1"/>
  <c r="I246" i="62" s="1"/>
  <c r="J246" i="62" s="1"/>
  <c r="K246" i="62" s="1"/>
  <c r="L246" i="62" s="1"/>
  <c r="M246" i="62" s="1"/>
  <c r="N246" i="62" s="1"/>
  <c r="O246" i="62" s="1"/>
  <c r="P246" i="62" s="1"/>
  <c r="Q246" i="62" s="1"/>
  <c r="R246" i="62" s="1"/>
  <c r="S246" i="62" s="1"/>
  <c r="T246" i="62" s="1"/>
  <c r="U246" i="62" s="1"/>
  <c r="V246" i="62" s="1"/>
  <c r="W246" i="62" s="1"/>
  <c r="X246" i="62" s="1"/>
  <c r="Y246" i="62" s="1"/>
  <c r="Z246" i="62" s="1"/>
  <c r="AA246" i="62" s="1"/>
  <c r="AB246" i="62" s="1"/>
  <c r="AC246" i="62" s="1"/>
  <c r="AD246" i="62" s="1"/>
  <c r="AE246" i="62" s="1"/>
  <c r="AF246" i="62" s="1"/>
  <c r="G245" i="62"/>
  <c r="H245" i="62" s="1"/>
  <c r="I245" i="62" s="1"/>
  <c r="J245" i="62" s="1"/>
  <c r="K245" i="62" s="1"/>
  <c r="L245" i="62" s="1"/>
  <c r="M245" i="62" s="1"/>
  <c r="N245" i="62" s="1"/>
  <c r="O245" i="62" s="1"/>
  <c r="P245" i="62" s="1"/>
  <c r="Q245" i="62" s="1"/>
  <c r="R245" i="62" s="1"/>
  <c r="S245" i="62" s="1"/>
  <c r="T245" i="62" s="1"/>
  <c r="U245" i="62" s="1"/>
  <c r="V245" i="62" s="1"/>
  <c r="W245" i="62" s="1"/>
  <c r="X245" i="62" s="1"/>
  <c r="Y245" i="62" s="1"/>
  <c r="Z245" i="62" s="1"/>
  <c r="AA245" i="62" s="1"/>
  <c r="AB245" i="62" s="1"/>
  <c r="AC245" i="62" s="1"/>
  <c r="AD245" i="62" s="1"/>
  <c r="AE245" i="62" s="1"/>
  <c r="AF245" i="62" s="1"/>
  <c r="G244" i="62"/>
  <c r="H244" i="62" s="1"/>
  <c r="I244" i="62" s="1"/>
  <c r="J244" i="62" s="1"/>
  <c r="K244" i="62" s="1"/>
  <c r="L244" i="62" s="1"/>
  <c r="M244" i="62" s="1"/>
  <c r="N244" i="62" s="1"/>
  <c r="O244" i="62" s="1"/>
  <c r="P244" i="62" s="1"/>
  <c r="Q244" i="62" s="1"/>
  <c r="R244" i="62" s="1"/>
  <c r="S244" i="62" s="1"/>
  <c r="T244" i="62" s="1"/>
  <c r="U244" i="62" s="1"/>
  <c r="V244" i="62" s="1"/>
  <c r="W244" i="62" s="1"/>
  <c r="X244" i="62" s="1"/>
  <c r="Y244" i="62" s="1"/>
  <c r="Z244" i="62" s="1"/>
  <c r="AA244" i="62" s="1"/>
  <c r="AB244" i="62" s="1"/>
  <c r="AC244" i="62" s="1"/>
  <c r="AD244" i="62" s="1"/>
  <c r="AE244" i="62" s="1"/>
  <c r="AF244" i="62" s="1"/>
  <c r="G243" i="62"/>
  <c r="H243" i="62" s="1"/>
  <c r="I243" i="62" s="1"/>
  <c r="J243" i="62" s="1"/>
  <c r="K243" i="62" s="1"/>
  <c r="L243" i="62" s="1"/>
  <c r="M243" i="62" s="1"/>
  <c r="N243" i="62" s="1"/>
  <c r="O243" i="62" s="1"/>
  <c r="P243" i="62" s="1"/>
  <c r="Q243" i="62" s="1"/>
  <c r="R243" i="62" s="1"/>
  <c r="S243" i="62" s="1"/>
  <c r="T243" i="62" s="1"/>
  <c r="U243" i="62" s="1"/>
  <c r="V243" i="62" s="1"/>
  <c r="W243" i="62" s="1"/>
  <c r="X243" i="62" s="1"/>
  <c r="Y243" i="62" s="1"/>
  <c r="Z243" i="62" s="1"/>
  <c r="AA243" i="62" s="1"/>
  <c r="AB243" i="62" s="1"/>
  <c r="AC243" i="62" s="1"/>
  <c r="AD243" i="62" s="1"/>
  <c r="AE243" i="62" s="1"/>
  <c r="AF243" i="62" s="1"/>
  <c r="G242" i="62"/>
  <c r="H242" i="62" s="1"/>
  <c r="I242" i="62" s="1"/>
  <c r="J242" i="62" s="1"/>
  <c r="K242" i="62" s="1"/>
  <c r="L242" i="62" s="1"/>
  <c r="M242" i="62" s="1"/>
  <c r="N242" i="62" s="1"/>
  <c r="O242" i="62" s="1"/>
  <c r="P242" i="62" s="1"/>
  <c r="Q242" i="62" s="1"/>
  <c r="R242" i="62" s="1"/>
  <c r="S242" i="62" s="1"/>
  <c r="T242" i="62" s="1"/>
  <c r="U242" i="62" s="1"/>
  <c r="V242" i="62" s="1"/>
  <c r="W242" i="62" s="1"/>
  <c r="X242" i="62" s="1"/>
  <c r="Y242" i="62" s="1"/>
  <c r="Z242" i="62" s="1"/>
  <c r="AA242" i="62" s="1"/>
  <c r="AB242" i="62" s="1"/>
  <c r="AC242" i="62" s="1"/>
  <c r="AD242" i="62" s="1"/>
  <c r="AE242" i="62" s="1"/>
  <c r="AF242" i="62" s="1"/>
  <c r="G241" i="62"/>
  <c r="H241" i="62" s="1"/>
  <c r="I241" i="62" s="1"/>
  <c r="J241" i="62" s="1"/>
  <c r="K241" i="62" s="1"/>
  <c r="L241" i="62" s="1"/>
  <c r="M241" i="62" s="1"/>
  <c r="N241" i="62" s="1"/>
  <c r="O241" i="62" s="1"/>
  <c r="P241" i="62" s="1"/>
  <c r="Q241" i="62" s="1"/>
  <c r="R241" i="62" s="1"/>
  <c r="S241" i="62" s="1"/>
  <c r="T241" i="62" s="1"/>
  <c r="U241" i="62" s="1"/>
  <c r="V241" i="62" s="1"/>
  <c r="W241" i="62" s="1"/>
  <c r="X241" i="62" s="1"/>
  <c r="Y241" i="62" s="1"/>
  <c r="Z241" i="62" s="1"/>
  <c r="AA241" i="62" s="1"/>
  <c r="AB241" i="62" s="1"/>
  <c r="AC241" i="62" s="1"/>
  <c r="AD241" i="62" s="1"/>
  <c r="AE241" i="62" s="1"/>
  <c r="AF241" i="62" s="1"/>
  <c r="G240" i="62"/>
  <c r="H240" i="62" s="1"/>
  <c r="I240" i="62" s="1"/>
  <c r="J240" i="62" s="1"/>
  <c r="K240" i="62" s="1"/>
  <c r="L240" i="62" s="1"/>
  <c r="M240" i="62" s="1"/>
  <c r="N240" i="62" s="1"/>
  <c r="O240" i="62" s="1"/>
  <c r="P240" i="62" s="1"/>
  <c r="Q240" i="62" s="1"/>
  <c r="R240" i="62" s="1"/>
  <c r="S240" i="62" s="1"/>
  <c r="T240" i="62" s="1"/>
  <c r="U240" i="62" s="1"/>
  <c r="V240" i="62" s="1"/>
  <c r="W240" i="62" s="1"/>
  <c r="X240" i="62" s="1"/>
  <c r="Y240" i="62" s="1"/>
  <c r="Z240" i="62" s="1"/>
  <c r="AA240" i="62" s="1"/>
  <c r="AB240" i="62" s="1"/>
  <c r="AC240" i="62" s="1"/>
  <c r="AD240" i="62" s="1"/>
  <c r="AE240" i="62" s="1"/>
  <c r="AF240" i="62" s="1"/>
  <c r="G239" i="62"/>
  <c r="H239" i="62" s="1"/>
  <c r="I239" i="62" s="1"/>
  <c r="J239" i="62" s="1"/>
  <c r="K239" i="62" s="1"/>
  <c r="L239" i="62" s="1"/>
  <c r="M239" i="62" s="1"/>
  <c r="N239" i="62" s="1"/>
  <c r="O239" i="62" s="1"/>
  <c r="P239" i="62" s="1"/>
  <c r="Q239" i="62" s="1"/>
  <c r="R239" i="62" s="1"/>
  <c r="S239" i="62" s="1"/>
  <c r="T239" i="62" s="1"/>
  <c r="U239" i="62" s="1"/>
  <c r="V239" i="62" s="1"/>
  <c r="W239" i="62" s="1"/>
  <c r="X239" i="62" s="1"/>
  <c r="Y239" i="62" s="1"/>
  <c r="Z239" i="62" s="1"/>
  <c r="AA239" i="62" s="1"/>
  <c r="AB239" i="62" s="1"/>
  <c r="AC239" i="62" s="1"/>
  <c r="AD239" i="62" s="1"/>
  <c r="AE239" i="62" s="1"/>
  <c r="AF239" i="62" s="1"/>
  <c r="G238" i="62"/>
  <c r="H238" i="62" s="1"/>
  <c r="I238" i="62" s="1"/>
  <c r="J238" i="62" s="1"/>
  <c r="K238" i="62" s="1"/>
  <c r="L238" i="62" s="1"/>
  <c r="M238" i="62" s="1"/>
  <c r="N238" i="62" s="1"/>
  <c r="O238" i="62" s="1"/>
  <c r="P238" i="62" s="1"/>
  <c r="Q238" i="62" s="1"/>
  <c r="R238" i="62" s="1"/>
  <c r="S238" i="62" s="1"/>
  <c r="T238" i="62" s="1"/>
  <c r="U238" i="62" s="1"/>
  <c r="V238" i="62" s="1"/>
  <c r="W238" i="62" s="1"/>
  <c r="X238" i="62" s="1"/>
  <c r="Y238" i="62" s="1"/>
  <c r="Z238" i="62" s="1"/>
  <c r="AA238" i="62" s="1"/>
  <c r="AB238" i="62" s="1"/>
  <c r="AC238" i="62" s="1"/>
  <c r="AD238" i="62" s="1"/>
  <c r="AE238" i="62" s="1"/>
  <c r="AF238" i="62" s="1"/>
  <c r="G237" i="62"/>
  <c r="H237" i="62" s="1"/>
  <c r="I237" i="62" s="1"/>
  <c r="J237" i="62" s="1"/>
  <c r="K237" i="62" s="1"/>
  <c r="L237" i="62" s="1"/>
  <c r="M237" i="62" s="1"/>
  <c r="N237" i="62" s="1"/>
  <c r="O237" i="62" s="1"/>
  <c r="P237" i="62" s="1"/>
  <c r="Q237" i="62" s="1"/>
  <c r="R237" i="62" s="1"/>
  <c r="S237" i="62" s="1"/>
  <c r="T237" i="62" s="1"/>
  <c r="U237" i="62" s="1"/>
  <c r="V237" i="62" s="1"/>
  <c r="W237" i="62" s="1"/>
  <c r="X237" i="62" s="1"/>
  <c r="Y237" i="62" s="1"/>
  <c r="Z237" i="62" s="1"/>
  <c r="AA237" i="62" s="1"/>
  <c r="AB237" i="62" s="1"/>
  <c r="AC237" i="62" s="1"/>
  <c r="AD237" i="62" s="1"/>
  <c r="AE237" i="62" s="1"/>
  <c r="AF237" i="62" s="1"/>
  <c r="G236" i="62"/>
  <c r="H236" i="62" s="1"/>
  <c r="I236" i="62" s="1"/>
  <c r="J236" i="62" s="1"/>
  <c r="K236" i="62" s="1"/>
  <c r="L236" i="62" s="1"/>
  <c r="M236" i="62" s="1"/>
  <c r="N236" i="62" s="1"/>
  <c r="O236" i="62" s="1"/>
  <c r="P236" i="62" s="1"/>
  <c r="Q236" i="62" s="1"/>
  <c r="R236" i="62" s="1"/>
  <c r="S236" i="62" s="1"/>
  <c r="T236" i="62" s="1"/>
  <c r="U236" i="62" s="1"/>
  <c r="V236" i="62" s="1"/>
  <c r="W236" i="62" s="1"/>
  <c r="X236" i="62" s="1"/>
  <c r="Y236" i="62" s="1"/>
  <c r="Z236" i="62" s="1"/>
  <c r="AA236" i="62" s="1"/>
  <c r="AB236" i="62" s="1"/>
  <c r="AC236" i="62" s="1"/>
  <c r="AD236" i="62" s="1"/>
  <c r="AE236" i="62" s="1"/>
  <c r="AF236" i="62" s="1"/>
  <c r="G235" i="62"/>
  <c r="H235" i="62" s="1"/>
  <c r="I235" i="62" s="1"/>
  <c r="J235" i="62" s="1"/>
  <c r="K235" i="62" s="1"/>
  <c r="L235" i="62" s="1"/>
  <c r="M235" i="62" s="1"/>
  <c r="N235" i="62" s="1"/>
  <c r="O235" i="62" s="1"/>
  <c r="P235" i="62" s="1"/>
  <c r="Q235" i="62" s="1"/>
  <c r="R235" i="62" s="1"/>
  <c r="S235" i="62" s="1"/>
  <c r="T235" i="62" s="1"/>
  <c r="U235" i="62" s="1"/>
  <c r="V235" i="62" s="1"/>
  <c r="W235" i="62" s="1"/>
  <c r="X235" i="62" s="1"/>
  <c r="Y235" i="62" s="1"/>
  <c r="Z235" i="62" s="1"/>
  <c r="AA235" i="62" s="1"/>
  <c r="AB235" i="62" s="1"/>
  <c r="AC235" i="62" s="1"/>
  <c r="AD235" i="62" s="1"/>
  <c r="AE235" i="62" s="1"/>
  <c r="AF235" i="62" s="1"/>
  <c r="G234" i="62"/>
  <c r="H234" i="62" s="1"/>
  <c r="I234" i="62" s="1"/>
  <c r="J234" i="62" s="1"/>
  <c r="K234" i="62" s="1"/>
  <c r="L234" i="62" s="1"/>
  <c r="M234" i="62" s="1"/>
  <c r="N234" i="62" s="1"/>
  <c r="O234" i="62" s="1"/>
  <c r="P234" i="62" s="1"/>
  <c r="Q234" i="62" s="1"/>
  <c r="R234" i="62" s="1"/>
  <c r="S234" i="62" s="1"/>
  <c r="T234" i="62" s="1"/>
  <c r="U234" i="62" s="1"/>
  <c r="V234" i="62" s="1"/>
  <c r="W234" i="62" s="1"/>
  <c r="X234" i="62" s="1"/>
  <c r="Y234" i="62" s="1"/>
  <c r="Z234" i="62" s="1"/>
  <c r="AA234" i="62" s="1"/>
  <c r="AB234" i="62" s="1"/>
  <c r="AC234" i="62" s="1"/>
  <c r="AD234" i="62" s="1"/>
  <c r="AE234" i="62" s="1"/>
  <c r="AF234" i="62" s="1"/>
  <c r="G233" i="62"/>
  <c r="H233" i="62" s="1"/>
  <c r="I233" i="62" s="1"/>
  <c r="J233" i="62" s="1"/>
  <c r="K233" i="62" s="1"/>
  <c r="L233" i="62" s="1"/>
  <c r="M233" i="62" s="1"/>
  <c r="N233" i="62" s="1"/>
  <c r="O233" i="62" s="1"/>
  <c r="P233" i="62" s="1"/>
  <c r="Q233" i="62" s="1"/>
  <c r="R233" i="62" s="1"/>
  <c r="S233" i="62" s="1"/>
  <c r="T233" i="62" s="1"/>
  <c r="U233" i="62" s="1"/>
  <c r="V233" i="62" s="1"/>
  <c r="W233" i="62" s="1"/>
  <c r="X233" i="62" s="1"/>
  <c r="Y233" i="62" s="1"/>
  <c r="Z233" i="62" s="1"/>
  <c r="AA233" i="62" s="1"/>
  <c r="AB233" i="62" s="1"/>
  <c r="AC233" i="62" s="1"/>
  <c r="AD233" i="62" s="1"/>
  <c r="AE233" i="62" s="1"/>
  <c r="AF233" i="62" s="1"/>
  <c r="G232" i="62"/>
  <c r="H232" i="62" s="1"/>
  <c r="I232" i="62" s="1"/>
  <c r="J232" i="62" s="1"/>
  <c r="K232" i="62" s="1"/>
  <c r="L232" i="62" s="1"/>
  <c r="M232" i="62" s="1"/>
  <c r="N232" i="62" s="1"/>
  <c r="O232" i="62" s="1"/>
  <c r="P232" i="62" s="1"/>
  <c r="Q232" i="62" s="1"/>
  <c r="R232" i="62" s="1"/>
  <c r="S232" i="62" s="1"/>
  <c r="T232" i="62" s="1"/>
  <c r="U232" i="62" s="1"/>
  <c r="V232" i="62" s="1"/>
  <c r="W232" i="62" s="1"/>
  <c r="X232" i="62" s="1"/>
  <c r="Y232" i="62" s="1"/>
  <c r="Z232" i="62" s="1"/>
  <c r="AA232" i="62" s="1"/>
  <c r="AB232" i="62" s="1"/>
  <c r="AC232" i="62" s="1"/>
  <c r="AD232" i="62" s="1"/>
  <c r="AE232" i="62" s="1"/>
  <c r="AF232" i="62" s="1"/>
  <c r="G231" i="62"/>
  <c r="H231" i="62" s="1"/>
  <c r="I231" i="62" s="1"/>
  <c r="J231" i="62" s="1"/>
  <c r="K231" i="62" s="1"/>
  <c r="L231" i="62" s="1"/>
  <c r="M231" i="62" s="1"/>
  <c r="N231" i="62" s="1"/>
  <c r="O231" i="62" s="1"/>
  <c r="P231" i="62" s="1"/>
  <c r="Q231" i="62" s="1"/>
  <c r="R231" i="62" s="1"/>
  <c r="S231" i="62" s="1"/>
  <c r="T231" i="62" s="1"/>
  <c r="U231" i="62" s="1"/>
  <c r="V231" i="62" s="1"/>
  <c r="W231" i="62" s="1"/>
  <c r="X231" i="62" s="1"/>
  <c r="Y231" i="62" s="1"/>
  <c r="Z231" i="62" s="1"/>
  <c r="AA231" i="62" s="1"/>
  <c r="AB231" i="62" s="1"/>
  <c r="AC231" i="62" s="1"/>
  <c r="AD231" i="62" s="1"/>
  <c r="AE231" i="62" s="1"/>
  <c r="AF231" i="62" s="1"/>
  <c r="G230" i="62"/>
  <c r="H230" i="62" s="1"/>
  <c r="I230" i="62" s="1"/>
  <c r="J230" i="62" s="1"/>
  <c r="K230" i="62" s="1"/>
  <c r="L230" i="62" s="1"/>
  <c r="M230" i="62" s="1"/>
  <c r="N230" i="62" s="1"/>
  <c r="O230" i="62" s="1"/>
  <c r="P230" i="62" s="1"/>
  <c r="Q230" i="62" s="1"/>
  <c r="R230" i="62" s="1"/>
  <c r="S230" i="62" s="1"/>
  <c r="T230" i="62" s="1"/>
  <c r="U230" i="62" s="1"/>
  <c r="V230" i="62" s="1"/>
  <c r="W230" i="62" s="1"/>
  <c r="X230" i="62" s="1"/>
  <c r="Y230" i="62" s="1"/>
  <c r="Z230" i="62" s="1"/>
  <c r="AA230" i="62" s="1"/>
  <c r="AB230" i="62" s="1"/>
  <c r="AC230" i="62" s="1"/>
  <c r="AD230" i="62" s="1"/>
  <c r="AE230" i="62" s="1"/>
  <c r="AF230" i="62" s="1"/>
  <c r="G229" i="62"/>
  <c r="H229" i="62" s="1"/>
  <c r="I229" i="62" s="1"/>
  <c r="J229" i="62" s="1"/>
  <c r="K229" i="62" s="1"/>
  <c r="L229" i="62" s="1"/>
  <c r="M229" i="62" s="1"/>
  <c r="N229" i="62" s="1"/>
  <c r="O229" i="62" s="1"/>
  <c r="P229" i="62" s="1"/>
  <c r="Q229" i="62" s="1"/>
  <c r="R229" i="62" s="1"/>
  <c r="S229" i="62" s="1"/>
  <c r="T229" i="62" s="1"/>
  <c r="U229" i="62" s="1"/>
  <c r="V229" i="62" s="1"/>
  <c r="W229" i="62" s="1"/>
  <c r="X229" i="62" s="1"/>
  <c r="Y229" i="62" s="1"/>
  <c r="Z229" i="62" s="1"/>
  <c r="AA229" i="62" s="1"/>
  <c r="AB229" i="62" s="1"/>
  <c r="AC229" i="62" s="1"/>
  <c r="AD229" i="62" s="1"/>
  <c r="AE229" i="62" s="1"/>
  <c r="AF229" i="62" s="1"/>
  <c r="G228" i="62"/>
  <c r="H228" i="62" s="1"/>
  <c r="I228" i="62" s="1"/>
  <c r="J228" i="62" s="1"/>
  <c r="K228" i="62" s="1"/>
  <c r="L228" i="62" s="1"/>
  <c r="M228" i="62" s="1"/>
  <c r="N228" i="62" s="1"/>
  <c r="O228" i="62" s="1"/>
  <c r="P228" i="62" s="1"/>
  <c r="Q228" i="62" s="1"/>
  <c r="R228" i="62" s="1"/>
  <c r="S228" i="62" s="1"/>
  <c r="T228" i="62" s="1"/>
  <c r="U228" i="62" s="1"/>
  <c r="V228" i="62" s="1"/>
  <c r="W228" i="62" s="1"/>
  <c r="X228" i="62" s="1"/>
  <c r="Y228" i="62" s="1"/>
  <c r="Z228" i="62" s="1"/>
  <c r="AA228" i="62" s="1"/>
  <c r="AB228" i="62" s="1"/>
  <c r="AC228" i="62" s="1"/>
  <c r="AD228" i="62" s="1"/>
  <c r="AE228" i="62" s="1"/>
  <c r="AF228" i="62" s="1"/>
  <c r="G227" i="62"/>
  <c r="H227" i="62" s="1"/>
  <c r="I227" i="62" s="1"/>
  <c r="J227" i="62" s="1"/>
  <c r="K227" i="62" s="1"/>
  <c r="L227" i="62" s="1"/>
  <c r="M227" i="62" s="1"/>
  <c r="N227" i="62" s="1"/>
  <c r="O227" i="62" s="1"/>
  <c r="P227" i="62" s="1"/>
  <c r="Q227" i="62" s="1"/>
  <c r="R227" i="62" s="1"/>
  <c r="S227" i="62" s="1"/>
  <c r="T227" i="62" s="1"/>
  <c r="U227" i="62" s="1"/>
  <c r="V227" i="62" s="1"/>
  <c r="W227" i="62" s="1"/>
  <c r="X227" i="62" s="1"/>
  <c r="Y227" i="62" s="1"/>
  <c r="Z227" i="62" s="1"/>
  <c r="AA227" i="62" s="1"/>
  <c r="AB227" i="62" s="1"/>
  <c r="AC227" i="62" s="1"/>
  <c r="AD227" i="62" s="1"/>
  <c r="AE227" i="62" s="1"/>
  <c r="AF227" i="62" s="1"/>
  <c r="G226" i="62"/>
  <c r="H226" i="62" s="1"/>
  <c r="I226" i="62" s="1"/>
  <c r="J226" i="62" s="1"/>
  <c r="K226" i="62" s="1"/>
  <c r="L226" i="62" s="1"/>
  <c r="M226" i="62" s="1"/>
  <c r="N226" i="62" s="1"/>
  <c r="O226" i="62" s="1"/>
  <c r="P226" i="62" s="1"/>
  <c r="Q226" i="62" s="1"/>
  <c r="R226" i="62" s="1"/>
  <c r="S226" i="62" s="1"/>
  <c r="T226" i="62" s="1"/>
  <c r="U226" i="62" s="1"/>
  <c r="V226" i="62" s="1"/>
  <c r="W226" i="62" s="1"/>
  <c r="X226" i="62" s="1"/>
  <c r="Y226" i="62" s="1"/>
  <c r="Z226" i="62" s="1"/>
  <c r="AA226" i="62" s="1"/>
  <c r="AB226" i="62" s="1"/>
  <c r="AC226" i="62" s="1"/>
  <c r="AD226" i="62" s="1"/>
  <c r="AE226" i="62" s="1"/>
  <c r="AF226" i="62" s="1"/>
  <c r="G225" i="62"/>
  <c r="H225" i="62" s="1"/>
  <c r="I225" i="62" s="1"/>
  <c r="J225" i="62" s="1"/>
  <c r="K225" i="62" s="1"/>
  <c r="L225" i="62" s="1"/>
  <c r="M225" i="62" s="1"/>
  <c r="N225" i="62" s="1"/>
  <c r="O225" i="62" s="1"/>
  <c r="P225" i="62" s="1"/>
  <c r="Q225" i="62" s="1"/>
  <c r="R225" i="62" s="1"/>
  <c r="S225" i="62" s="1"/>
  <c r="T225" i="62" s="1"/>
  <c r="U225" i="62" s="1"/>
  <c r="V225" i="62" s="1"/>
  <c r="W225" i="62" s="1"/>
  <c r="X225" i="62" s="1"/>
  <c r="Y225" i="62" s="1"/>
  <c r="Z225" i="62" s="1"/>
  <c r="AA225" i="62" s="1"/>
  <c r="AB225" i="62" s="1"/>
  <c r="AC225" i="62" s="1"/>
  <c r="AD225" i="62" s="1"/>
  <c r="AE225" i="62" s="1"/>
  <c r="AF225" i="62" s="1"/>
  <c r="G224" i="62"/>
  <c r="H224" i="62" s="1"/>
  <c r="I224" i="62" s="1"/>
  <c r="J224" i="62" s="1"/>
  <c r="K224" i="62" s="1"/>
  <c r="L224" i="62" s="1"/>
  <c r="M224" i="62" s="1"/>
  <c r="N224" i="62" s="1"/>
  <c r="O224" i="62" s="1"/>
  <c r="P224" i="62" s="1"/>
  <c r="Q224" i="62" s="1"/>
  <c r="R224" i="62" s="1"/>
  <c r="S224" i="62" s="1"/>
  <c r="T224" i="62" s="1"/>
  <c r="U224" i="62" s="1"/>
  <c r="V224" i="62" s="1"/>
  <c r="W224" i="62" s="1"/>
  <c r="X224" i="62" s="1"/>
  <c r="Y224" i="62" s="1"/>
  <c r="Z224" i="62" s="1"/>
  <c r="AA224" i="62" s="1"/>
  <c r="AB224" i="62" s="1"/>
  <c r="AC224" i="62" s="1"/>
  <c r="AD224" i="62" s="1"/>
  <c r="AE224" i="62" s="1"/>
  <c r="AF224" i="62" s="1"/>
  <c r="G223" i="62"/>
  <c r="H223" i="62" s="1"/>
  <c r="I223" i="62" s="1"/>
  <c r="J223" i="62" s="1"/>
  <c r="K223" i="62" s="1"/>
  <c r="L223" i="62" s="1"/>
  <c r="M223" i="62" s="1"/>
  <c r="N223" i="62" s="1"/>
  <c r="O223" i="62" s="1"/>
  <c r="P223" i="62" s="1"/>
  <c r="Q223" i="62" s="1"/>
  <c r="R223" i="62" s="1"/>
  <c r="S223" i="62" s="1"/>
  <c r="T223" i="62" s="1"/>
  <c r="U223" i="62" s="1"/>
  <c r="V223" i="62" s="1"/>
  <c r="W223" i="62" s="1"/>
  <c r="X223" i="62" s="1"/>
  <c r="Y223" i="62" s="1"/>
  <c r="Z223" i="62" s="1"/>
  <c r="AA223" i="62" s="1"/>
  <c r="AB223" i="62" s="1"/>
  <c r="AC223" i="62" s="1"/>
  <c r="AD223" i="62" s="1"/>
  <c r="AE223" i="62" s="1"/>
  <c r="AF223" i="62" s="1"/>
  <c r="G222" i="62"/>
  <c r="H222" i="62" s="1"/>
  <c r="I222" i="62" s="1"/>
  <c r="J222" i="62" s="1"/>
  <c r="K222" i="62" s="1"/>
  <c r="L222" i="62" s="1"/>
  <c r="M222" i="62" s="1"/>
  <c r="N222" i="62" s="1"/>
  <c r="O222" i="62" s="1"/>
  <c r="P222" i="62" s="1"/>
  <c r="Q222" i="62" s="1"/>
  <c r="R222" i="62" s="1"/>
  <c r="S222" i="62" s="1"/>
  <c r="T222" i="62" s="1"/>
  <c r="U222" i="62" s="1"/>
  <c r="V222" i="62" s="1"/>
  <c r="W222" i="62" s="1"/>
  <c r="X222" i="62" s="1"/>
  <c r="Y222" i="62" s="1"/>
  <c r="Z222" i="62" s="1"/>
  <c r="AA222" i="62" s="1"/>
  <c r="AB222" i="62" s="1"/>
  <c r="AC222" i="62" s="1"/>
  <c r="AD222" i="62" s="1"/>
  <c r="AE222" i="62" s="1"/>
  <c r="AF222" i="62" s="1"/>
  <c r="G221" i="62"/>
  <c r="H221" i="62" s="1"/>
  <c r="I221" i="62" s="1"/>
  <c r="J221" i="62" s="1"/>
  <c r="K221" i="62" s="1"/>
  <c r="L221" i="62" s="1"/>
  <c r="M221" i="62" s="1"/>
  <c r="N221" i="62" s="1"/>
  <c r="O221" i="62" s="1"/>
  <c r="P221" i="62" s="1"/>
  <c r="Q221" i="62" s="1"/>
  <c r="R221" i="62" s="1"/>
  <c r="S221" i="62" s="1"/>
  <c r="T221" i="62" s="1"/>
  <c r="U221" i="62" s="1"/>
  <c r="V221" i="62" s="1"/>
  <c r="W221" i="62" s="1"/>
  <c r="X221" i="62" s="1"/>
  <c r="Y221" i="62" s="1"/>
  <c r="Z221" i="62" s="1"/>
  <c r="AA221" i="62" s="1"/>
  <c r="AB221" i="62" s="1"/>
  <c r="AC221" i="62" s="1"/>
  <c r="AD221" i="62" s="1"/>
  <c r="AE221" i="62" s="1"/>
  <c r="AF221" i="62" s="1"/>
  <c r="G220" i="62"/>
  <c r="H220" i="62" s="1"/>
  <c r="I220" i="62" s="1"/>
  <c r="J220" i="62" s="1"/>
  <c r="K220" i="62" s="1"/>
  <c r="L220" i="62" s="1"/>
  <c r="M220" i="62" s="1"/>
  <c r="N220" i="62" s="1"/>
  <c r="O220" i="62" s="1"/>
  <c r="P220" i="62" s="1"/>
  <c r="Q220" i="62" s="1"/>
  <c r="R220" i="62" s="1"/>
  <c r="S220" i="62" s="1"/>
  <c r="T220" i="62" s="1"/>
  <c r="U220" i="62" s="1"/>
  <c r="V220" i="62" s="1"/>
  <c r="W220" i="62" s="1"/>
  <c r="X220" i="62" s="1"/>
  <c r="Y220" i="62" s="1"/>
  <c r="Z220" i="62" s="1"/>
  <c r="AA220" i="62" s="1"/>
  <c r="AB220" i="62" s="1"/>
  <c r="AC220" i="62" s="1"/>
  <c r="AD220" i="62" s="1"/>
  <c r="AE220" i="62" s="1"/>
  <c r="AF220" i="62" s="1"/>
  <c r="G219" i="62"/>
  <c r="H219" i="62" s="1"/>
  <c r="I219" i="62" s="1"/>
  <c r="J219" i="62" s="1"/>
  <c r="K219" i="62" s="1"/>
  <c r="L219" i="62" s="1"/>
  <c r="M219" i="62" s="1"/>
  <c r="N219" i="62" s="1"/>
  <c r="O219" i="62" s="1"/>
  <c r="P219" i="62" s="1"/>
  <c r="Q219" i="62" s="1"/>
  <c r="R219" i="62" s="1"/>
  <c r="S219" i="62" s="1"/>
  <c r="T219" i="62" s="1"/>
  <c r="U219" i="62" s="1"/>
  <c r="V219" i="62" s="1"/>
  <c r="W219" i="62" s="1"/>
  <c r="X219" i="62" s="1"/>
  <c r="Y219" i="62" s="1"/>
  <c r="Z219" i="62" s="1"/>
  <c r="AA219" i="62" s="1"/>
  <c r="AB219" i="62" s="1"/>
  <c r="AC219" i="62" s="1"/>
  <c r="AD219" i="62" s="1"/>
  <c r="AE219" i="62" s="1"/>
  <c r="AF219" i="62" s="1"/>
  <c r="G218" i="62"/>
  <c r="H218" i="62" s="1"/>
  <c r="I218" i="62" s="1"/>
  <c r="J218" i="62" s="1"/>
  <c r="K218" i="62" s="1"/>
  <c r="L218" i="62" s="1"/>
  <c r="M218" i="62" s="1"/>
  <c r="N218" i="62" s="1"/>
  <c r="O218" i="62" s="1"/>
  <c r="P218" i="62" s="1"/>
  <c r="Q218" i="62" s="1"/>
  <c r="R218" i="62" s="1"/>
  <c r="S218" i="62" s="1"/>
  <c r="T218" i="62" s="1"/>
  <c r="U218" i="62" s="1"/>
  <c r="V218" i="62" s="1"/>
  <c r="W218" i="62" s="1"/>
  <c r="X218" i="62" s="1"/>
  <c r="Y218" i="62" s="1"/>
  <c r="Z218" i="62" s="1"/>
  <c r="AA218" i="62" s="1"/>
  <c r="AB218" i="62" s="1"/>
  <c r="AC218" i="62" s="1"/>
  <c r="AD218" i="62" s="1"/>
  <c r="AE218" i="62" s="1"/>
  <c r="AF218" i="62" s="1"/>
  <c r="G217" i="62"/>
  <c r="H217" i="62" s="1"/>
  <c r="I217" i="62" s="1"/>
  <c r="J217" i="62" s="1"/>
  <c r="K217" i="62" s="1"/>
  <c r="L217" i="62" s="1"/>
  <c r="M217" i="62" s="1"/>
  <c r="N217" i="62" s="1"/>
  <c r="O217" i="62" s="1"/>
  <c r="P217" i="62" s="1"/>
  <c r="Q217" i="62" s="1"/>
  <c r="R217" i="62" s="1"/>
  <c r="S217" i="62" s="1"/>
  <c r="T217" i="62" s="1"/>
  <c r="U217" i="62" s="1"/>
  <c r="V217" i="62" s="1"/>
  <c r="W217" i="62" s="1"/>
  <c r="X217" i="62" s="1"/>
  <c r="Y217" i="62" s="1"/>
  <c r="Z217" i="62" s="1"/>
  <c r="AA217" i="62" s="1"/>
  <c r="AB217" i="62" s="1"/>
  <c r="AC217" i="62" s="1"/>
  <c r="AD217" i="62" s="1"/>
  <c r="AE217" i="62" s="1"/>
  <c r="AF217" i="62" s="1"/>
  <c r="G216" i="62"/>
  <c r="H216" i="62" s="1"/>
  <c r="I216" i="62" s="1"/>
  <c r="J216" i="62" s="1"/>
  <c r="K216" i="62" s="1"/>
  <c r="L216" i="62" s="1"/>
  <c r="M216" i="62" s="1"/>
  <c r="N216" i="62" s="1"/>
  <c r="O216" i="62" s="1"/>
  <c r="P216" i="62" s="1"/>
  <c r="Q216" i="62" s="1"/>
  <c r="R216" i="62" s="1"/>
  <c r="S216" i="62" s="1"/>
  <c r="T216" i="62" s="1"/>
  <c r="U216" i="62" s="1"/>
  <c r="V216" i="62" s="1"/>
  <c r="W216" i="62" s="1"/>
  <c r="X216" i="62" s="1"/>
  <c r="Y216" i="62" s="1"/>
  <c r="Z216" i="62" s="1"/>
  <c r="AA216" i="62" s="1"/>
  <c r="AB216" i="62" s="1"/>
  <c r="AC216" i="62" s="1"/>
  <c r="AD216" i="62" s="1"/>
  <c r="AE216" i="62" s="1"/>
  <c r="AF216" i="62" s="1"/>
  <c r="G215" i="62"/>
  <c r="H215" i="62" s="1"/>
  <c r="I215" i="62" s="1"/>
  <c r="J215" i="62" s="1"/>
  <c r="K215" i="62" s="1"/>
  <c r="L215" i="62" s="1"/>
  <c r="M215" i="62" s="1"/>
  <c r="N215" i="62" s="1"/>
  <c r="O215" i="62" s="1"/>
  <c r="P215" i="62" s="1"/>
  <c r="Q215" i="62" s="1"/>
  <c r="R215" i="62" s="1"/>
  <c r="S215" i="62" s="1"/>
  <c r="T215" i="62" s="1"/>
  <c r="U215" i="62" s="1"/>
  <c r="V215" i="62" s="1"/>
  <c r="W215" i="62" s="1"/>
  <c r="X215" i="62" s="1"/>
  <c r="Y215" i="62" s="1"/>
  <c r="Z215" i="62" s="1"/>
  <c r="AA215" i="62" s="1"/>
  <c r="AB215" i="62" s="1"/>
  <c r="AC215" i="62" s="1"/>
  <c r="AD215" i="62" s="1"/>
  <c r="AE215" i="62" s="1"/>
  <c r="AF215" i="62" s="1"/>
  <c r="G214" i="62"/>
  <c r="H214" i="62" s="1"/>
  <c r="I214" i="62" s="1"/>
  <c r="J214" i="62" s="1"/>
  <c r="K214" i="62" s="1"/>
  <c r="L214" i="62" s="1"/>
  <c r="M214" i="62" s="1"/>
  <c r="N214" i="62" s="1"/>
  <c r="O214" i="62" s="1"/>
  <c r="P214" i="62" s="1"/>
  <c r="Q214" i="62" s="1"/>
  <c r="R214" i="62" s="1"/>
  <c r="S214" i="62" s="1"/>
  <c r="T214" i="62" s="1"/>
  <c r="U214" i="62" s="1"/>
  <c r="V214" i="62" s="1"/>
  <c r="W214" i="62" s="1"/>
  <c r="X214" i="62" s="1"/>
  <c r="Y214" i="62" s="1"/>
  <c r="Z214" i="62" s="1"/>
  <c r="AA214" i="62" s="1"/>
  <c r="AB214" i="62" s="1"/>
  <c r="AC214" i="62" s="1"/>
  <c r="AD214" i="62" s="1"/>
  <c r="AE214" i="62" s="1"/>
  <c r="AF214" i="62" s="1"/>
  <c r="G213" i="62"/>
  <c r="H213" i="62" s="1"/>
  <c r="I213" i="62" s="1"/>
  <c r="J213" i="62" s="1"/>
  <c r="K213" i="62" s="1"/>
  <c r="L213" i="62" s="1"/>
  <c r="M213" i="62" s="1"/>
  <c r="N213" i="62" s="1"/>
  <c r="O213" i="62" s="1"/>
  <c r="P213" i="62" s="1"/>
  <c r="Q213" i="62" s="1"/>
  <c r="R213" i="62" s="1"/>
  <c r="S213" i="62" s="1"/>
  <c r="T213" i="62" s="1"/>
  <c r="U213" i="62" s="1"/>
  <c r="V213" i="62" s="1"/>
  <c r="W213" i="62" s="1"/>
  <c r="X213" i="62" s="1"/>
  <c r="Y213" i="62" s="1"/>
  <c r="Z213" i="62" s="1"/>
  <c r="AA213" i="62" s="1"/>
  <c r="AB213" i="62" s="1"/>
  <c r="AC213" i="62" s="1"/>
  <c r="AD213" i="62" s="1"/>
  <c r="AE213" i="62" s="1"/>
  <c r="AF213" i="62" s="1"/>
  <c r="G212" i="62"/>
  <c r="H212" i="62" s="1"/>
  <c r="I212" i="62" s="1"/>
  <c r="J212" i="62" s="1"/>
  <c r="K212" i="62" s="1"/>
  <c r="L212" i="62" s="1"/>
  <c r="M212" i="62" s="1"/>
  <c r="N212" i="62" s="1"/>
  <c r="O212" i="62" s="1"/>
  <c r="P212" i="62" s="1"/>
  <c r="Q212" i="62" s="1"/>
  <c r="R212" i="62" s="1"/>
  <c r="S212" i="62" s="1"/>
  <c r="T212" i="62" s="1"/>
  <c r="U212" i="62" s="1"/>
  <c r="V212" i="62" s="1"/>
  <c r="W212" i="62" s="1"/>
  <c r="X212" i="62" s="1"/>
  <c r="Y212" i="62" s="1"/>
  <c r="Z212" i="62" s="1"/>
  <c r="AA212" i="62" s="1"/>
  <c r="AB212" i="62" s="1"/>
  <c r="AC212" i="62" s="1"/>
  <c r="AD212" i="62" s="1"/>
  <c r="AE212" i="62" s="1"/>
  <c r="AF212" i="62" s="1"/>
  <c r="G211" i="62"/>
  <c r="H211" i="62" s="1"/>
  <c r="I211" i="62" s="1"/>
  <c r="J211" i="62" s="1"/>
  <c r="K211" i="62" s="1"/>
  <c r="L211" i="62" s="1"/>
  <c r="M211" i="62" s="1"/>
  <c r="N211" i="62" s="1"/>
  <c r="O211" i="62" s="1"/>
  <c r="P211" i="62" s="1"/>
  <c r="Q211" i="62" s="1"/>
  <c r="R211" i="62" s="1"/>
  <c r="S211" i="62" s="1"/>
  <c r="T211" i="62" s="1"/>
  <c r="U211" i="62" s="1"/>
  <c r="V211" i="62" s="1"/>
  <c r="W211" i="62" s="1"/>
  <c r="X211" i="62" s="1"/>
  <c r="Y211" i="62" s="1"/>
  <c r="Z211" i="62" s="1"/>
  <c r="AA211" i="62" s="1"/>
  <c r="AB211" i="62" s="1"/>
  <c r="AC211" i="62" s="1"/>
  <c r="AD211" i="62" s="1"/>
  <c r="AE211" i="62" s="1"/>
  <c r="AF211" i="62" s="1"/>
  <c r="G210" i="62"/>
  <c r="H210" i="62" s="1"/>
  <c r="I210" i="62" s="1"/>
  <c r="J210" i="62" s="1"/>
  <c r="K210" i="62" s="1"/>
  <c r="L210" i="62" s="1"/>
  <c r="M210" i="62" s="1"/>
  <c r="N210" i="62" s="1"/>
  <c r="O210" i="62" s="1"/>
  <c r="P210" i="62" s="1"/>
  <c r="Q210" i="62" s="1"/>
  <c r="R210" i="62" s="1"/>
  <c r="S210" i="62" s="1"/>
  <c r="T210" i="62" s="1"/>
  <c r="U210" i="62" s="1"/>
  <c r="V210" i="62" s="1"/>
  <c r="W210" i="62" s="1"/>
  <c r="X210" i="62" s="1"/>
  <c r="Y210" i="62" s="1"/>
  <c r="Z210" i="62" s="1"/>
  <c r="AA210" i="62" s="1"/>
  <c r="AB210" i="62" s="1"/>
  <c r="AC210" i="62" s="1"/>
  <c r="AD210" i="62" s="1"/>
  <c r="AE210" i="62" s="1"/>
  <c r="AF210" i="62" s="1"/>
  <c r="G209" i="62"/>
  <c r="H209" i="62" s="1"/>
  <c r="I209" i="62" s="1"/>
  <c r="J209" i="62" s="1"/>
  <c r="K209" i="62" s="1"/>
  <c r="L209" i="62" s="1"/>
  <c r="M209" i="62" s="1"/>
  <c r="N209" i="62" s="1"/>
  <c r="O209" i="62" s="1"/>
  <c r="P209" i="62" s="1"/>
  <c r="Q209" i="62" s="1"/>
  <c r="R209" i="62" s="1"/>
  <c r="S209" i="62" s="1"/>
  <c r="T209" i="62" s="1"/>
  <c r="U209" i="62" s="1"/>
  <c r="V209" i="62" s="1"/>
  <c r="W209" i="62" s="1"/>
  <c r="X209" i="62" s="1"/>
  <c r="Y209" i="62" s="1"/>
  <c r="Z209" i="62" s="1"/>
  <c r="AA209" i="62" s="1"/>
  <c r="AB209" i="62" s="1"/>
  <c r="AC209" i="62" s="1"/>
  <c r="AD209" i="62" s="1"/>
  <c r="AE209" i="62" s="1"/>
  <c r="AF209" i="62" s="1"/>
  <c r="G208" i="62"/>
  <c r="H208" i="62" s="1"/>
  <c r="I208" i="62" s="1"/>
  <c r="J208" i="62" s="1"/>
  <c r="K208" i="62" s="1"/>
  <c r="L208" i="62" s="1"/>
  <c r="M208" i="62" s="1"/>
  <c r="N208" i="62" s="1"/>
  <c r="O208" i="62" s="1"/>
  <c r="P208" i="62" s="1"/>
  <c r="Q208" i="62" s="1"/>
  <c r="R208" i="62" s="1"/>
  <c r="S208" i="62" s="1"/>
  <c r="T208" i="62" s="1"/>
  <c r="U208" i="62" s="1"/>
  <c r="V208" i="62" s="1"/>
  <c r="W208" i="62" s="1"/>
  <c r="X208" i="62" s="1"/>
  <c r="Y208" i="62" s="1"/>
  <c r="Z208" i="62" s="1"/>
  <c r="AA208" i="62" s="1"/>
  <c r="AB208" i="62" s="1"/>
  <c r="AC208" i="62" s="1"/>
  <c r="AD208" i="62" s="1"/>
  <c r="AE208" i="62" s="1"/>
  <c r="AF208" i="62" s="1"/>
  <c r="G207" i="62"/>
  <c r="H207" i="62" s="1"/>
  <c r="I207" i="62" s="1"/>
  <c r="J207" i="62" s="1"/>
  <c r="K207" i="62" s="1"/>
  <c r="L207" i="62" s="1"/>
  <c r="M207" i="62" s="1"/>
  <c r="N207" i="62" s="1"/>
  <c r="O207" i="62" s="1"/>
  <c r="P207" i="62" s="1"/>
  <c r="Q207" i="62" s="1"/>
  <c r="R207" i="62" s="1"/>
  <c r="S207" i="62" s="1"/>
  <c r="T207" i="62" s="1"/>
  <c r="U207" i="62" s="1"/>
  <c r="V207" i="62" s="1"/>
  <c r="W207" i="62" s="1"/>
  <c r="X207" i="62" s="1"/>
  <c r="Y207" i="62" s="1"/>
  <c r="Z207" i="62" s="1"/>
  <c r="AA207" i="62" s="1"/>
  <c r="AB207" i="62" s="1"/>
  <c r="AC207" i="62" s="1"/>
  <c r="AD207" i="62" s="1"/>
  <c r="AE207" i="62" s="1"/>
  <c r="AF207" i="62" s="1"/>
  <c r="G206" i="62"/>
  <c r="H206" i="62" s="1"/>
  <c r="I206" i="62" s="1"/>
  <c r="J206" i="62" s="1"/>
  <c r="K206" i="62" s="1"/>
  <c r="L206" i="62" s="1"/>
  <c r="M206" i="62" s="1"/>
  <c r="N206" i="62" s="1"/>
  <c r="O206" i="62" s="1"/>
  <c r="P206" i="62" s="1"/>
  <c r="Q206" i="62" s="1"/>
  <c r="R206" i="62" s="1"/>
  <c r="S206" i="62" s="1"/>
  <c r="T206" i="62" s="1"/>
  <c r="U206" i="62" s="1"/>
  <c r="V206" i="62" s="1"/>
  <c r="W206" i="62" s="1"/>
  <c r="X206" i="62" s="1"/>
  <c r="Y206" i="62" s="1"/>
  <c r="Z206" i="62" s="1"/>
  <c r="AA206" i="62" s="1"/>
  <c r="AB206" i="62" s="1"/>
  <c r="AC206" i="62" s="1"/>
  <c r="AD206" i="62" s="1"/>
  <c r="AE206" i="62" s="1"/>
  <c r="AF206" i="62" s="1"/>
  <c r="G205" i="62"/>
  <c r="H205" i="62" s="1"/>
  <c r="I205" i="62" s="1"/>
  <c r="J205" i="62" s="1"/>
  <c r="K205" i="62" s="1"/>
  <c r="L205" i="62" s="1"/>
  <c r="M205" i="62" s="1"/>
  <c r="N205" i="62" s="1"/>
  <c r="O205" i="62" s="1"/>
  <c r="P205" i="62" s="1"/>
  <c r="Q205" i="62" s="1"/>
  <c r="R205" i="62" s="1"/>
  <c r="S205" i="62" s="1"/>
  <c r="T205" i="62" s="1"/>
  <c r="U205" i="62" s="1"/>
  <c r="V205" i="62" s="1"/>
  <c r="W205" i="62" s="1"/>
  <c r="X205" i="62" s="1"/>
  <c r="Y205" i="62" s="1"/>
  <c r="Z205" i="62" s="1"/>
  <c r="AA205" i="62" s="1"/>
  <c r="AB205" i="62" s="1"/>
  <c r="AC205" i="62" s="1"/>
  <c r="AD205" i="62" s="1"/>
  <c r="AE205" i="62" s="1"/>
  <c r="AF205" i="62" s="1"/>
  <c r="G204" i="62"/>
  <c r="H204" i="62" s="1"/>
  <c r="I204" i="62" s="1"/>
  <c r="J204" i="62" s="1"/>
  <c r="K204" i="62" s="1"/>
  <c r="L204" i="62" s="1"/>
  <c r="M204" i="62" s="1"/>
  <c r="N204" i="62" s="1"/>
  <c r="O204" i="62" s="1"/>
  <c r="P204" i="62" s="1"/>
  <c r="Q204" i="62" s="1"/>
  <c r="R204" i="62" s="1"/>
  <c r="S204" i="62" s="1"/>
  <c r="T204" i="62" s="1"/>
  <c r="U204" i="62" s="1"/>
  <c r="V204" i="62" s="1"/>
  <c r="W204" i="62" s="1"/>
  <c r="X204" i="62" s="1"/>
  <c r="Y204" i="62" s="1"/>
  <c r="Z204" i="62" s="1"/>
  <c r="AA204" i="62" s="1"/>
  <c r="AB204" i="62" s="1"/>
  <c r="AC204" i="62" s="1"/>
  <c r="AD204" i="62" s="1"/>
  <c r="AE204" i="62" s="1"/>
  <c r="AF204" i="62" s="1"/>
  <c r="G203" i="62"/>
  <c r="H203" i="62" s="1"/>
  <c r="I203" i="62" s="1"/>
  <c r="J203" i="62" s="1"/>
  <c r="K203" i="62" s="1"/>
  <c r="L203" i="62" s="1"/>
  <c r="M203" i="62" s="1"/>
  <c r="N203" i="62" s="1"/>
  <c r="O203" i="62" s="1"/>
  <c r="P203" i="62" s="1"/>
  <c r="Q203" i="62" s="1"/>
  <c r="R203" i="62" s="1"/>
  <c r="S203" i="62" s="1"/>
  <c r="T203" i="62" s="1"/>
  <c r="U203" i="62" s="1"/>
  <c r="V203" i="62" s="1"/>
  <c r="W203" i="62" s="1"/>
  <c r="X203" i="62" s="1"/>
  <c r="Y203" i="62" s="1"/>
  <c r="Z203" i="62" s="1"/>
  <c r="AA203" i="62" s="1"/>
  <c r="AB203" i="62" s="1"/>
  <c r="AC203" i="62" s="1"/>
  <c r="AD203" i="62" s="1"/>
  <c r="AE203" i="62" s="1"/>
  <c r="AF203" i="62" s="1"/>
  <c r="G202" i="62"/>
  <c r="H202" i="62" s="1"/>
  <c r="I202" i="62" s="1"/>
  <c r="J202" i="62" s="1"/>
  <c r="K202" i="62" s="1"/>
  <c r="L202" i="62" s="1"/>
  <c r="M202" i="62" s="1"/>
  <c r="N202" i="62" s="1"/>
  <c r="O202" i="62" s="1"/>
  <c r="P202" i="62" s="1"/>
  <c r="Q202" i="62" s="1"/>
  <c r="R202" i="62" s="1"/>
  <c r="S202" i="62" s="1"/>
  <c r="T202" i="62" s="1"/>
  <c r="U202" i="62" s="1"/>
  <c r="V202" i="62" s="1"/>
  <c r="W202" i="62" s="1"/>
  <c r="X202" i="62" s="1"/>
  <c r="Y202" i="62" s="1"/>
  <c r="Z202" i="62" s="1"/>
  <c r="AA202" i="62" s="1"/>
  <c r="AB202" i="62" s="1"/>
  <c r="AC202" i="62" s="1"/>
  <c r="AD202" i="62" s="1"/>
  <c r="AE202" i="62" s="1"/>
  <c r="AF202" i="62" s="1"/>
  <c r="G201" i="62"/>
  <c r="H201" i="62" s="1"/>
  <c r="I201" i="62" s="1"/>
  <c r="J201" i="62" s="1"/>
  <c r="K201" i="62" s="1"/>
  <c r="L201" i="62" s="1"/>
  <c r="M201" i="62" s="1"/>
  <c r="N201" i="62" s="1"/>
  <c r="O201" i="62" s="1"/>
  <c r="P201" i="62" s="1"/>
  <c r="Q201" i="62" s="1"/>
  <c r="R201" i="62" s="1"/>
  <c r="S201" i="62" s="1"/>
  <c r="T201" i="62" s="1"/>
  <c r="U201" i="62" s="1"/>
  <c r="V201" i="62" s="1"/>
  <c r="W201" i="62" s="1"/>
  <c r="X201" i="62" s="1"/>
  <c r="Y201" i="62" s="1"/>
  <c r="Z201" i="62" s="1"/>
  <c r="AA201" i="62" s="1"/>
  <c r="AB201" i="62" s="1"/>
  <c r="AC201" i="62" s="1"/>
  <c r="AD201" i="62" s="1"/>
  <c r="AE201" i="62" s="1"/>
  <c r="AF201" i="62" s="1"/>
  <c r="G200" i="62"/>
  <c r="H200" i="62" s="1"/>
  <c r="I200" i="62" s="1"/>
  <c r="J200" i="62" s="1"/>
  <c r="K200" i="62" s="1"/>
  <c r="L200" i="62" s="1"/>
  <c r="M200" i="62" s="1"/>
  <c r="N200" i="62" s="1"/>
  <c r="O200" i="62" s="1"/>
  <c r="P200" i="62" s="1"/>
  <c r="Q200" i="62" s="1"/>
  <c r="R200" i="62" s="1"/>
  <c r="S200" i="62" s="1"/>
  <c r="T200" i="62" s="1"/>
  <c r="U200" i="62" s="1"/>
  <c r="V200" i="62" s="1"/>
  <c r="W200" i="62" s="1"/>
  <c r="X200" i="62" s="1"/>
  <c r="Y200" i="62" s="1"/>
  <c r="Z200" i="62" s="1"/>
  <c r="AA200" i="62" s="1"/>
  <c r="AB200" i="62" s="1"/>
  <c r="AC200" i="62" s="1"/>
  <c r="AD200" i="62" s="1"/>
  <c r="AE200" i="62" s="1"/>
  <c r="AF200" i="62" s="1"/>
  <c r="G199" i="62"/>
  <c r="H199" i="62" s="1"/>
  <c r="I199" i="62" s="1"/>
  <c r="J199" i="62" s="1"/>
  <c r="K199" i="62" s="1"/>
  <c r="L199" i="62" s="1"/>
  <c r="M199" i="62" s="1"/>
  <c r="N199" i="62" s="1"/>
  <c r="O199" i="62" s="1"/>
  <c r="P199" i="62" s="1"/>
  <c r="Q199" i="62" s="1"/>
  <c r="R199" i="62" s="1"/>
  <c r="S199" i="62" s="1"/>
  <c r="T199" i="62" s="1"/>
  <c r="U199" i="62" s="1"/>
  <c r="V199" i="62" s="1"/>
  <c r="W199" i="62" s="1"/>
  <c r="X199" i="62" s="1"/>
  <c r="Y199" i="62" s="1"/>
  <c r="Z199" i="62" s="1"/>
  <c r="AA199" i="62" s="1"/>
  <c r="AB199" i="62" s="1"/>
  <c r="AC199" i="62" s="1"/>
  <c r="AD199" i="62" s="1"/>
  <c r="AE199" i="62" s="1"/>
  <c r="AF199" i="62" s="1"/>
  <c r="G198" i="62"/>
  <c r="H198" i="62" s="1"/>
  <c r="I198" i="62" s="1"/>
  <c r="J198" i="62" s="1"/>
  <c r="K198" i="62" s="1"/>
  <c r="L198" i="62" s="1"/>
  <c r="M198" i="62" s="1"/>
  <c r="N198" i="62" s="1"/>
  <c r="O198" i="62" s="1"/>
  <c r="P198" i="62" s="1"/>
  <c r="Q198" i="62" s="1"/>
  <c r="R198" i="62" s="1"/>
  <c r="S198" i="62" s="1"/>
  <c r="T198" i="62" s="1"/>
  <c r="U198" i="62" s="1"/>
  <c r="V198" i="62" s="1"/>
  <c r="W198" i="62" s="1"/>
  <c r="X198" i="62" s="1"/>
  <c r="Y198" i="62" s="1"/>
  <c r="Z198" i="62" s="1"/>
  <c r="AA198" i="62" s="1"/>
  <c r="AB198" i="62" s="1"/>
  <c r="AC198" i="62" s="1"/>
  <c r="AD198" i="62" s="1"/>
  <c r="AE198" i="62" s="1"/>
  <c r="AF198" i="62" s="1"/>
  <c r="G197" i="62"/>
  <c r="H197" i="62" s="1"/>
  <c r="I197" i="62" s="1"/>
  <c r="J197" i="62" s="1"/>
  <c r="K197" i="62" s="1"/>
  <c r="L197" i="62" s="1"/>
  <c r="M197" i="62" s="1"/>
  <c r="N197" i="62" s="1"/>
  <c r="O197" i="62" s="1"/>
  <c r="P197" i="62" s="1"/>
  <c r="Q197" i="62" s="1"/>
  <c r="R197" i="62" s="1"/>
  <c r="S197" i="62" s="1"/>
  <c r="T197" i="62" s="1"/>
  <c r="U197" i="62" s="1"/>
  <c r="V197" i="62" s="1"/>
  <c r="W197" i="62" s="1"/>
  <c r="X197" i="62" s="1"/>
  <c r="Y197" i="62" s="1"/>
  <c r="Z197" i="62" s="1"/>
  <c r="AA197" i="62" s="1"/>
  <c r="AB197" i="62" s="1"/>
  <c r="AC197" i="62" s="1"/>
  <c r="AD197" i="62" s="1"/>
  <c r="AE197" i="62" s="1"/>
  <c r="AF197" i="62" s="1"/>
  <c r="G196" i="62"/>
  <c r="H196" i="62" s="1"/>
  <c r="I196" i="62" s="1"/>
  <c r="J196" i="62" s="1"/>
  <c r="K196" i="62" s="1"/>
  <c r="L196" i="62" s="1"/>
  <c r="M196" i="62" s="1"/>
  <c r="N196" i="62" s="1"/>
  <c r="O196" i="62" s="1"/>
  <c r="P196" i="62" s="1"/>
  <c r="Q196" i="62" s="1"/>
  <c r="R196" i="62" s="1"/>
  <c r="S196" i="62" s="1"/>
  <c r="T196" i="62" s="1"/>
  <c r="U196" i="62" s="1"/>
  <c r="V196" i="62" s="1"/>
  <c r="W196" i="62" s="1"/>
  <c r="X196" i="62" s="1"/>
  <c r="Y196" i="62" s="1"/>
  <c r="Z196" i="62" s="1"/>
  <c r="AA196" i="62" s="1"/>
  <c r="AB196" i="62" s="1"/>
  <c r="AC196" i="62" s="1"/>
  <c r="AD196" i="62" s="1"/>
  <c r="AE196" i="62" s="1"/>
  <c r="AF196" i="62" s="1"/>
  <c r="G195" i="62"/>
  <c r="H195" i="62" s="1"/>
  <c r="I195" i="62" s="1"/>
  <c r="J195" i="62" s="1"/>
  <c r="K195" i="62" s="1"/>
  <c r="L195" i="62" s="1"/>
  <c r="M195" i="62" s="1"/>
  <c r="N195" i="62" s="1"/>
  <c r="O195" i="62" s="1"/>
  <c r="P195" i="62" s="1"/>
  <c r="Q195" i="62" s="1"/>
  <c r="R195" i="62" s="1"/>
  <c r="S195" i="62" s="1"/>
  <c r="T195" i="62" s="1"/>
  <c r="U195" i="62" s="1"/>
  <c r="V195" i="62" s="1"/>
  <c r="W195" i="62" s="1"/>
  <c r="X195" i="62" s="1"/>
  <c r="Y195" i="62" s="1"/>
  <c r="Z195" i="62" s="1"/>
  <c r="AA195" i="62" s="1"/>
  <c r="AB195" i="62" s="1"/>
  <c r="AC195" i="62" s="1"/>
  <c r="AD195" i="62" s="1"/>
  <c r="AE195" i="62" s="1"/>
  <c r="AF195" i="62" s="1"/>
  <c r="G194" i="62"/>
  <c r="H194" i="62" s="1"/>
  <c r="I194" i="62" s="1"/>
  <c r="J194" i="62" s="1"/>
  <c r="K194" i="62" s="1"/>
  <c r="L194" i="62" s="1"/>
  <c r="M194" i="62" s="1"/>
  <c r="N194" i="62" s="1"/>
  <c r="O194" i="62" s="1"/>
  <c r="P194" i="62" s="1"/>
  <c r="Q194" i="62" s="1"/>
  <c r="R194" i="62" s="1"/>
  <c r="S194" i="62" s="1"/>
  <c r="T194" i="62" s="1"/>
  <c r="U194" i="62" s="1"/>
  <c r="V194" i="62" s="1"/>
  <c r="W194" i="62" s="1"/>
  <c r="X194" i="62" s="1"/>
  <c r="Y194" i="62" s="1"/>
  <c r="Z194" i="62" s="1"/>
  <c r="AA194" i="62" s="1"/>
  <c r="AB194" i="62" s="1"/>
  <c r="AC194" i="62" s="1"/>
  <c r="AD194" i="62" s="1"/>
  <c r="AE194" i="62" s="1"/>
  <c r="AF194" i="62" s="1"/>
  <c r="G193" i="62"/>
  <c r="H193" i="62" s="1"/>
  <c r="I193" i="62" s="1"/>
  <c r="J193" i="62" s="1"/>
  <c r="K193" i="62" s="1"/>
  <c r="L193" i="62" s="1"/>
  <c r="M193" i="62" s="1"/>
  <c r="N193" i="62" s="1"/>
  <c r="O193" i="62" s="1"/>
  <c r="P193" i="62" s="1"/>
  <c r="Q193" i="62" s="1"/>
  <c r="R193" i="62" s="1"/>
  <c r="S193" i="62" s="1"/>
  <c r="T193" i="62" s="1"/>
  <c r="U193" i="62" s="1"/>
  <c r="V193" i="62" s="1"/>
  <c r="W193" i="62" s="1"/>
  <c r="X193" i="62" s="1"/>
  <c r="Y193" i="62" s="1"/>
  <c r="Z193" i="62" s="1"/>
  <c r="AA193" i="62" s="1"/>
  <c r="AB193" i="62" s="1"/>
  <c r="AC193" i="62" s="1"/>
  <c r="AD193" i="62" s="1"/>
  <c r="AE193" i="62" s="1"/>
  <c r="AF193" i="62" s="1"/>
  <c r="G192" i="62"/>
  <c r="H192" i="62" s="1"/>
  <c r="I192" i="62" s="1"/>
  <c r="J192" i="62" s="1"/>
  <c r="K192" i="62" s="1"/>
  <c r="L192" i="62" s="1"/>
  <c r="M192" i="62" s="1"/>
  <c r="N192" i="62" s="1"/>
  <c r="O192" i="62" s="1"/>
  <c r="P192" i="62" s="1"/>
  <c r="Q192" i="62" s="1"/>
  <c r="R192" i="62" s="1"/>
  <c r="S192" i="62" s="1"/>
  <c r="T192" i="62" s="1"/>
  <c r="U192" i="62" s="1"/>
  <c r="V192" i="62" s="1"/>
  <c r="W192" i="62" s="1"/>
  <c r="X192" i="62" s="1"/>
  <c r="Y192" i="62" s="1"/>
  <c r="Z192" i="62" s="1"/>
  <c r="AA192" i="62" s="1"/>
  <c r="AB192" i="62" s="1"/>
  <c r="AC192" i="62" s="1"/>
  <c r="AD192" i="62" s="1"/>
  <c r="AE192" i="62" s="1"/>
  <c r="AF192" i="62" s="1"/>
  <c r="G191" i="62"/>
  <c r="H191" i="62" s="1"/>
  <c r="I191" i="62" s="1"/>
  <c r="J191" i="62" s="1"/>
  <c r="K191" i="62" s="1"/>
  <c r="L191" i="62" s="1"/>
  <c r="M191" i="62" s="1"/>
  <c r="N191" i="62" s="1"/>
  <c r="O191" i="62" s="1"/>
  <c r="P191" i="62" s="1"/>
  <c r="Q191" i="62" s="1"/>
  <c r="R191" i="62" s="1"/>
  <c r="S191" i="62" s="1"/>
  <c r="T191" i="62" s="1"/>
  <c r="U191" i="62" s="1"/>
  <c r="V191" i="62" s="1"/>
  <c r="W191" i="62" s="1"/>
  <c r="X191" i="62" s="1"/>
  <c r="Y191" i="62" s="1"/>
  <c r="Z191" i="62" s="1"/>
  <c r="AA191" i="62" s="1"/>
  <c r="AB191" i="62" s="1"/>
  <c r="AC191" i="62" s="1"/>
  <c r="AD191" i="62" s="1"/>
  <c r="AE191" i="62" s="1"/>
  <c r="AF191" i="62" s="1"/>
  <c r="G190" i="62"/>
  <c r="H190" i="62" s="1"/>
  <c r="I190" i="62" s="1"/>
  <c r="J190" i="62" s="1"/>
  <c r="K190" i="62" s="1"/>
  <c r="L190" i="62" s="1"/>
  <c r="M190" i="62" s="1"/>
  <c r="N190" i="62" s="1"/>
  <c r="O190" i="62" s="1"/>
  <c r="P190" i="62" s="1"/>
  <c r="Q190" i="62" s="1"/>
  <c r="R190" i="62" s="1"/>
  <c r="S190" i="62" s="1"/>
  <c r="T190" i="62" s="1"/>
  <c r="U190" i="62" s="1"/>
  <c r="V190" i="62" s="1"/>
  <c r="W190" i="62" s="1"/>
  <c r="X190" i="62" s="1"/>
  <c r="Y190" i="62" s="1"/>
  <c r="Z190" i="62" s="1"/>
  <c r="AA190" i="62" s="1"/>
  <c r="AB190" i="62" s="1"/>
  <c r="AC190" i="62" s="1"/>
  <c r="AD190" i="62" s="1"/>
  <c r="AE190" i="62" s="1"/>
  <c r="AF190" i="62" s="1"/>
  <c r="G189" i="62"/>
  <c r="H189" i="62" s="1"/>
  <c r="I189" i="62" s="1"/>
  <c r="J189" i="62" s="1"/>
  <c r="K189" i="62" s="1"/>
  <c r="L189" i="62" s="1"/>
  <c r="M189" i="62" s="1"/>
  <c r="N189" i="62" s="1"/>
  <c r="O189" i="62" s="1"/>
  <c r="P189" i="62" s="1"/>
  <c r="Q189" i="62" s="1"/>
  <c r="R189" i="62" s="1"/>
  <c r="S189" i="62" s="1"/>
  <c r="T189" i="62" s="1"/>
  <c r="U189" i="62" s="1"/>
  <c r="V189" i="62" s="1"/>
  <c r="W189" i="62" s="1"/>
  <c r="X189" i="62" s="1"/>
  <c r="Y189" i="62" s="1"/>
  <c r="Z189" i="62" s="1"/>
  <c r="AA189" i="62" s="1"/>
  <c r="AB189" i="62" s="1"/>
  <c r="AC189" i="62" s="1"/>
  <c r="AD189" i="62" s="1"/>
  <c r="AE189" i="62" s="1"/>
  <c r="AF189" i="62" s="1"/>
  <c r="G188" i="62"/>
  <c r="H188" i="62" s="1"/>
  <c r="I188" i="62" s="1"/>
  <c r="J188" i="62" s="1"/>
  <c r="K188" i="62" s="1"/>
  <c r="L188" i="62" s="1"/>
  <c r="M188" i="62" s="1"/>
  <c r="N188" i="62" s="1"/>
  <c r="O188" i="62" s="1"/>
  <c r="P188" i="62" s="1"/>
  <c r="Q188" i="62" s="1"/>
  <c r="R188" i="62" s="1"/>
  <c r="S188" i="62" s="1"/>
  <c r="T188" i="62" s="1"/>
  <c r="U188" i="62" s="1"/>
  <c r="V188" i="62" s="1"/>
  <c r="W188" i="62" s="1"/>
  <c r="X188" i="62" s="1"/>
  <c r="Y188" i="62" s="1"/>
  <c r="Z188" i="62" s="1"/>
  <c r="AA188" i="62" s="1"/>
  <c r="AB188" i="62" s="1"/>
  <c r="AC188" i="62" s="1"/>
  <c r="AD188" i="62" s="1"/>
  <c r="AE188" i="62" s="1"/>
  <c r="AF188" i="62" s="1"/>
  <c r="G187" i="62"/>
  <c r="H187" i="62" s="1"/>
  <c r="I187" i="62" s="1"/>
  <c r="J187" i="62" s="1"/>
  <c r="K187" i="62" s="1"/>
  <c r="L187" i="62" s="1"/>
  <c r="M187" i="62" s="1"/>
  <c r="N187" i="62" s="1"/>
  <c r="O187" i="62" s="1"/>
  <c r="P187" i="62" s="1"/>
  <c r="Q187" i="62" s="1"/>
  <c r="R187" i="62" s="1"/>
  <c r="S187" i="62" s="1"/>
  <c r="T187" i="62" s="1"/>
  <c r="U187" i="62" s="1"/>
  <c r="V187" i="62" s="1"/>
  <c r="W187" i="62" s="1"/>
  <c r="X187" i="62" s="1"/>
  <c r="Y187" i="62" s="1"/>
  <c r="Z187" i="62" s="1"/>
  <c r="AA187" i="62" s="1"/>
  <c r="AB187" i="62" s="1"/>
  <c r="AC187" i="62" s="1"/>
  <c r="AD187" i="62" s="1"/>
  <c r="AE187" i="62" s="1"/>
  <c r="AF187" i="62" s="1"/>
  <c r="G186" i="62"/>
  <c r="H186" i="62" s="1"/>
  <c r="I186" i="62" s="1"/>
  <c r="J186" i="62" s="1"/>
  <c r="K186" i="62" s="1"/>
  <c r="L186" i="62" s="1"/>
  <c r="M186" i="62" s="1"/>
  <c r="N186" i="62" s="1"/>
  <c r="O186" i="62" s="1"/>
  <c r="P186" i="62" s="1"/>
  <c r="Q186" i="62" s="1"/>
  <c r="R186" i="62" s="1"/>
  <c r="S186" i="62" s="1"/>
  <c r="T186" i="62" s="1"/>
  <c r="U186" i="62" s="1"/>
  <c r="V186" i="62" s="1"/>
  <c r="W186" i="62" s="1"/>
  <c r="X186" i="62" s="1"/>
  <c r="Y186" i="62" s="1"/>
  <c r="Z186" i="62" s="1"/>
  <c r="AA186" i="62" s="1"/>
  <c r="AB186" i="62" s="1"/>
  <c r="AC186" i="62" s="1"/>
  <c r="AD186" i="62" s="1"/>
  <c r="AE186" i="62" s="1"/>
  <c r="AF186" i="62" s="1"/>
  <c r="G185" i="62"/>
  <c r="H185" i="62" s="1"/>
  <c r="I185" i="62" s="1"/>
  <c r="J185" i="62" s="1"/>
  <c r="K185" i="62" s="1"/>
  <c r="L185" i="62" s="1"/>
  <c r="M185" i="62" s="1"/>
  <c r="N185" i="62" s="1"/>
  <c r="O185" i="62" s="1"/>
  <c r="P185" i="62" s="1"/>
  <c r="Q185" i="62" s="1"/>
  <c r="R185" i="62" s="1"/>
  <c r="S185" i="62" s="1"/>
  <c r="T185" i="62" s="1"/>
  <c r="U185" i="62" s="1"/>
  <c r="V185" i="62" s="1"/>
  <c r="W185" i="62" s="1"/>
  <c r="X185" i="62" s="1"/>
  <c r="Y185" i="62" s="1"/>
  <c r="Z185" i="62" s="1"/>
  <c r="AA185" i="62" s="1"/>
  <c r="AB185" i="62" s="1"/>
  <c r="AC185" i="62" s="1"/>
  <c r="AD185" i="62" s="1"/>
  <c r="AE185" i="62" s="1"/>
  <c r="AF185" i="62" s="1"/>
  <c r="G184" i="62"/>
  <c r="H184" i="62" s="1"/>
  <c r="I184" i="62" s="1"/>
  <c r="J184" i="62" s="1"/>
  <c r="K184" i="62" s="1"/>
  <c r="L184" i="62" s="1"/>
  <c r="M184" i="62" s="1"/>
  <c r="N184" i="62" s="1"/>
  <c r="O184" i="62" s="1"/>
  <c r="P184" i="62" s="1"/>
  <c r="Q184" i="62" s="1"/>
  <c r="R184" i="62" s="1"/>
  <c r="S184" i="62" s="1"/>
  <c r="T184" i="62" s="1"/>
  <c r="U184" i="62" s="1"/>
  <c r="V184" i="62" s="1"/>
  <c r="W184" i="62" s="1"/>
  <c r="X184" i="62" s="1"/>
  <c r="Y184" i="62" s="1"/>
  <c r="Z184" i="62" s="1"/>
  <c r="AA184" i="62" s="1"/>
  <c r="AB184" i="62" s="1"/>
  <c r="AC184" i="62" s="1"/>
  <c r="AD184" i="62" s="1"/>
  <c r="AE184" i="62" s="1"/>
  <c r="AF184" i="62" s="1"/>
  <c r="G183" i="62"/>
  <c r="H183" i="62" s="1"/>
  <c r="I183" i="62" s="1"/>
  <c r="J183" i="62" s="1"/>
  <c r="K183" i="62" s="1"/>
  <c r="L183" i="62" s="1"/>
  <c r="M183" i="62" s="1"/>
  <c r="N183" i="62" s="1"/>
  <c r="O183" i="62" s="1"/>
  <c r="P183" i="62" s="1"/>
  <c r="Q183" i="62" s="1"/>
  <c r="R183" i="62" s="1"/>
  <c r="S183" i="62" s="1"/>
  <c r="T183" i="62" s="1"/>
  <c r="U183" i="62" s="1"/>
  <c r="V183" i="62" s="1"/>
  <c r="W183" i="62" s="1"/>
  <c r="X183" i="62" s="1"/>
  <c r="Y183" i="62" s="1"/>
  <c r="Z183" i="62" s="1"/>
  <c r="AA183" i="62" s="1"/>
  <c r="AB183" i="62" s="1"/>
  <c r="AC183" i="62" s="1"/>
  <c r="AD183" i="62" s="1"/>
  <c r="AE183" i="62" s="1"/>
  <c r="AF183" i="62" s="1"/>
  <c r="G182" i="62"/>
  <c r="H182" i="62" s="1"/>
  <c r="I182" i="62" s="1"/>
  <c r="J182" i="62" s="1"/>
  <c r="K182" i="62" s="1"/>
  <c r="L182" i="62" s="1"/>
  <c r="M182" i="62" s="1"/>
  <c r="N182" i="62" s="1"/>
  <c r="O182" i="62" s="1"/>
  <c r="P182" i="62" s="1"/>
  <c r="Q182" i="62" s="1"/>
  <c r="R182" i="62" s="1"/>
  <c r="S182" i="62" s="1"/>
  <c r="T182" i="62" s="1"/>
  <c r="U182" i="62" s="1"/>
  <c r="V182" i="62" s="1"/>
  <c r="W182" i="62" s="1"/>
  <c r="X182" i="62" s="1"/>
  <c r="Y182" i="62" s="1"/>
  <c r="Z182" i="62" s="1"/>
  <c r="AA182" i="62" s="1"/>
  <c r="AB182" i="62" s="1"/>
  <c r="AC182" i="62" s="1"/>
  <c r="AD182" i="62" s="1"/>
  <c r="AE182" i="62" s="1"/>
  <c r="AF182" i="62" s="1"/>
  <c r="G181" i="62"/>
  <c r="H181" i="62" s="1"/>
  <c r="I181" i="62" s="1"/>
  <c r="J181" i="62" s="1"/>
  <c r="K181" i="62" s="1"/>
  <c r="L181" i="62" s="1"/>
  <c r="M181" i="62" s="1"/>
  <c r="N181" i="62" s="1"/>
  <c r="O181" i="62" s="1"/>
  <c r="P181" i="62" s="1"/>
  <c r="Q181" i="62" s="1"/>
  <c r="R181" i="62" s="1"/>
  <c r="S181" i="62" s="1"/>
  <c r="T181" i="62" s="1"/>
  <c r="U181" i="62" s="1"/>
  <c r="V181" i="62" s="1"/>
  <c r="W181" i="62" s="1"/>
  <c r="X181" i="62" s="1"/>
  <c r="Y181" i="62" s="1"/>
  <c r="Z181" i="62" s="1"/>
  <c r="AA181" i="62" s="1"/>
  <c r="AB181" i="62" s="1"/>
  <c r="AC181" i="62" s="1"/>
  <c r="AD181" i="62" s="1"/>
  <c r="AE181" i="62" s="1"/>
  <c r="AF181" i="62" s="1"/>
  <c r="G180" i="62"/>
  <c r="H180" i="62" s="1"/>
  <c r="I180" i="62" s="1"/>
  <c r="J180" i="62" s="1"/>
  <c r="K180" i="62" s="1"/>
  <c r="L180" i="62" s="1"/>
  <c r="M180" i="62" s="1"/>
  <c r="N180" i="62" s="1"/>
  <c r="O180" i="62" s="1"/>
  <c r="P180" i="62" s="1"/>
  <c r="Q180" i="62" s="1"/>
  <c r="R180" i="62" s="1"/>
  <c r="S180" i="62" s="1"/>
  <c r="T180" i="62" s="1"/>
  <c r="U180" i="62" s="1"/>
  <c r="V180" i="62" s="1"/>
  <c r="W180" i="62" s="1"/>
  <c r="X180" i="62" s="1"/>
  <c r="Y180" i="62" s="1"/>
  <c r="Z180" i="62" s="1"/>
  <c r="AA180" i="62" s="1"/>
  <c r="AB180" i="62" s="1"/>
  <c r="AC180" i="62" s="1"/>
  <c r="AD180" i="62" s="1"/>
  <c r="AE180" i="62" s="1"/>
  <c r="AF180" i="62" s="1"/>
  <c r="G179" i="62"/>
  <c r="H179" i="62" s="1"/>
  <c r="I179" i="62" s="1"/>
  <c r="J179" i="62" s="1"/>
  <c r="K179" i="62" s="1"/>
  <c r="L179" i="62" s="1"/>
  <c r="M179" i="62" s="1"/>
  <c r="N179" i="62" s="1"/>
  <c r="O179" i="62" s="1"/>
  <c r="P179" i="62" s="1"/>
  <c r="Q179" i="62" s="1"/>
  <c r="R179" i="62" s="1"/>
  <c r="S179" i="62" s="1"/>
  <c r="T179" i="62" s="1"/>
  <c r="U179" i="62" s="1"/>
  <c r="V179" i="62" s="1"/>
  <c r="W179" i="62" s="1"/>
  <c r="X179" i="62" s="1"/>
  <c r="Y179" i="62" s="1"/>
  <c r="Z179" i="62" s="1"/>
  <c r="AA179" i="62" s="1"/>
  <c r="AB179" i="62" s="1"/>
  <c r="AC179" i="62" s="1"/>
  <c r="AD179" i="62" s="1"/>
  <c r="AE179" i="62" s="1"/>
  <c r="AF179" i="62" s="1"/>
  <c r="G178" i="62"/>
  <c r="H178" i="62" s="1"/>
  <c r="I178" i="62" s="1"/>
  <c r="J178" i="62" s="1"/>
  <c r="K178" i="62" s="1"/>
  <c r="L178" i="62" s="1"/>
  <c r="M178" i="62" s="1"/>
  <c r="N178" i="62" s="1"/>
  <c r="O178" i="62" s="1"/>
  <c r="P178" i="62" s="1"/>
  <c r="Q178" i="62" s="1"/>
  <c r="R178" i="62" s="1"/>
  <c r="S178" i="62" s="1"/>
  <c r="T178" i="62" s="1"/>
  <c r="U178" i="62" s="1"/>
  <c r="V178" i="62" s="1"/>
  <c r="W178" i="62" s="1"/>
  <c r="X178" i="62" s="1"/>
  <c r="Y178" i="62" s="1"/>
  <c r="Z178" i="62" s="1"/>
  <c r="AA178" i="62" s="1"/>
  <c r="AB178" i="62" s="1"/>
  <c r="AC178" i="62" s="1"/>
  <c r="AD178" i="62" s="1"/>
  <c r="AE178" i="62" s="1"/>
  <c r="AF178" i="62" s="1"/>
  <c r="G176" i="62"/>
  <c r="H176" i="62" s="1"/>
  <c r="I176" i="62" s="1"/>
  <c r="J176" i="62" s="1"/>
  <c r="K176" i="62" s="1"/>
  <c r="L176" i="62" s="1"/>
  <c r="M176" i="62" s="1"/>
  <c r="N176" i="62" s="1"/>
  <c r="O176" i="62" s="1"/>
  <c r="P176" i="62" s="1"/>
  <c r="Q176" i="62" s="1"/>
  <c r="R176" i="62" s="1"/>
  <c r="S176" i="62" s="1"/>
  <c r="T176" i="62" s="1"/>
  <c r="U176" i="62" s="1"/>
  <c r="V176" i="62" s="1"/>
  <c r="W176" i="62" s="1"/>
  <c r="X176" i="62" s="1"/>
  <c r="Y176" i="62" s="1"/>
  <c r="Z176" i="62" s="1"/>
  <c r="AA176" i="62" s="1"/>
  <c r="AB176" i="62" s="1"/>
  <c r="AC176" i="62" s="1"/>
  <c r="AD176" i="62" s="1"/>
  <c r="AE176" i="62" s="1"/>
  <c r="AF176" i="62" s="1"/>
  <c r="G175" i="62"/>
  <c r="H175" i="62" s="1"/>
  <c r="I175" i="62" s="1"/>
  <c r="J175" i="62" s="1"/>
  <c r="K175" i="62" s="1"/>
  <c r="L175" i="62" s="1"/>
  <c r="M175" i="62" s="1"/>
  <c r="N175" i="62" s="1"/>
  <c r="O175" i="62" s="1"/>
  <c r="P175" i="62" s="1"/>
  <c r="Q175" i="62" s="1"/>
  <c r="R175" i="62" s="1"/>
  <c r="S175" i="62" s="1"/>
  <c r="T175" i="62" s="1"/>
  <c r="U175" i="62" s="1"/>
  <c r="V175" i="62" s="1"/>
  <c r="W175" i="62" s="1"/>
  <c r="X175" i="62" s="1"/>
  <c r="Y175" i="62" s="1"/>
  <c r="Z175" i="62" s="1"/>
  <c r="AA175" i="62" s="1"/>
  <c r="AB175" i="62" s="1"/>
  <c r="AC175" i="62" s="1"/>
  <c r="AD175" i="62" s="1"/>
  <c r="AE175" i="62" s="1"/>
  <c r="AF175" i="62" s="1"/>
  <c r="G174" i="62"/>
  <c r="H174" i="62" s="1"/>
  <c r="I174" i="62" s="1"/>
  <c r="J174" i="62" s="1"/>
  <c r="K174" i="62" s="1"/>
  <c r="L174" i="62" s="1"/>
  <c r="M174" i="62" s="1"/>
  <c r="N174" i="62" s="1"/>
  <c r="O174" i="62" s="1"/>
  <c r="P174" i="62" s="1"/>
  <c r="Q174" i="62" s="1"/>
  <c r="R174" i="62" s="1"/>
  <c r="S174" i="62" s="1"/>
  <c r="T174" i="62" s="1"/>
  <c r="U174" i="62" s="1"/>
  <c r="V174" i="62" s="1"/>
  <c r="W174" i="62" s="1"/>
  <c r="X174" i="62" s="1"/>
  <c r="Y174" i="62" s="1"/>
  <c r="Z174" i="62" s="1"/>
  <c r="AA174" i="62" s="1"/>
  <c r="AB174" i="62" s="1"/>
  <c r="AC174" i="62" s="1"/>
  <c r="AD174" i="62" s="1"/>
  <c r="AE174" i="62" s="1"/>
  <c r="AF174" i="62" s="1"/>
  <c r="G173" i="62"/>
  <c r="H173" i="62" s="1"/>
  <c r="I173" i="62" s="1"/>
  <c r="J173" i="62" s="1"/>
  <c r="K173" i="62" s="1"/>
  <c r="L173" i="62" s="1"/>
  <c r="M173" i="62" s="1"/>
  <c r="N173" i="62" s="1"/>
  <c r="O173" i="62" s="1"/>
  <c r="P173" i="62" s="1"/>
  <c r="Q173" i="62" s="1"/>
  <c r="R173" i="62" s="1"/>
  <c r="S173" i="62" s="1"/>
  <c r="T173" i="62" s="1"/>
  <c r="U173" i="62" s="1"/>
  <c r="V173" i="62" s="1"/>
  <c r="W173" i="62" s="1"/>
  <c r="X173" i="62" s="1"/>
  <c r="Y173" i="62" s="1"/>
  <c r="Z173" i="62" s="1"/>
  <c r="AA173" i="62" s="1"/>
  <c r="AB173" i="62" s="1"/>
  <c r="AC173" i="62" s="1"/>
  <c r="AD173" i="62" s="1"/>
  <c r="AE173" i="62" s="1"/>
  <c r="AF173" i="62" s="1"/>
  <c r="G172" i="62"/>
  <c r="H172" i="62" s="1"/>
  <c r="I172" i="62" s="1"/>
  <c r="J172" i="62" s="1"/>
  <c r="K172" i="62" s="1"/>
  <c r="L172" i="62" s="1"/>
  <c r="M172" i="62" s="1"/>
  <c r="N172" i="62" s="1"/>
  <c r="O172" i="62" s="1"/>
  <c r="P172" i="62" s="1"/>
  <c r="Q172" i="62" s="1"/>
  <c r="R172" i="62" s="1"/>
  <c r="S172" i="62" s="1"/>
  <c r="T172" i="62" s="1"/>
  <c r="U172" i="62" s="1"/>
  <c r="V172" i="62" s="1"/>
  <c r="W172" i="62" s="1"/>
  <c r="X172" i="62" s="1"/>
  <c r="Y172" i="62" s="1"/>
  <c r="Z172" i="62" s="1"/>
  <c r="AA172" i="62" s="1"/>
  <c r="AB172" i="62" s="1"/>
  <c r="AC172" i="62" s="1"/>
  <c r="AD172" i="62" s="1"/>
  <c r="AE172" i="62" s="1"/>
  <c r="AF172" i="62" s="1"/>
  <c r="G171" i="62"/>
  <c r="H171" i="62" s="1"/>
  <c r="I171" i="62" s="1"/>
  <c r="J171" i="62" s="1"/>
  <c r="K171" i="62" s="1"/>
  <c r="L171" i="62" s="1"/>
  <c r="M171" i="62" s="1"/>
  <c r="N171" i="62" s="1"/>
  <c r="O171" i="62" s="1"/>
  <c r="P171" i="62" s="1"/>
  <c r="Q171" i="62" s="1"/>
  <c r="R171" i="62" s="1"/>
  <c r="S171" i="62" s="1"/>
  <c r="T171" i="62" s="1"/>
  <c r="U171" i="62" s="1"/>
  <c r="V171" i="62" s="1"/>
  <c r="W171" i="62" s="1"/>
  <c r="X171" i="62" s="1"/>
  <c r="Y171" i="62" s="1"/>
  <c r="Z171" i="62" s="1"/>
  <c r="AA171" i="62" s="1"/>
  <c r="AB171" i="62" s="1"/>
  <c r="AC171" i="62" s="1"/>
  <c r="AD171" i="62" s="1"/>
  <c r="AE171" i="62" s="1"/>
  <c r="AF171" i="62" s="1"/>
  <c r="G170" i="62"/>
  <c r="H170" i="62" s="1"/>
  <c r="I170" i="62" s="1"/>
  <c r="J170" i="62" s="1"/>
  <c r="K170" i="62" s="1"/>
  <c r="L170" i="62" s="1"/>
  <c r="M170" i="62" s="1"/>
  <c r="N170" i="62" s="1"/>
  <c r="O170" i="62" s="1"/>
  <c r="P170" i="62" s="1"/>
  <c r="Q170" i="62" s="1"/>
  <c r="R170" i="62" s="1"/>
  <c r="S170" i="62" s="1"/>
  <c r="T170" i="62" s="1"/>
  <c r="U170" i="62" s="1"/>
  <c r="V170" i="62" s="1"/>
  <c r="W170" i="62" s="1"/>
  <c r="X170" i="62" s="1"/>
  <c r="Y170" i="62" s="1"/>
  <c r="AG167" i="62"/>
  <c r="G166" i="62"/>
  <c r="H166" i="62" s="1"/>
  <c r="I166" i="62" s="1"/>
  <c r="J166" i="62" s="1"/>
  <c r="K166" i="62" s="1"/>
  <c r="L166" i="62" s="1"/>
  <c r="M166" i="62" s="1"/>
  <c r="N166" i="62" s="1"/>
  <c r="O166" i="62" s="1"/>
  <c r="P166" i="62" s="1"/>
  <c r="Q166" i="62" s="1"/>
  <c r="R166" i="62" s="1"/>
  <c r="S166" i="62" s="1"/>
  <c r="T166" i="62" s="1"/>
  <c r="U166" i="62" s="1"/>
  <c r="V166" i="62" s="1"/>
  <c r="W166" i="62" s="1"/>
  <c r="X166" i="62" s="1"/>
  <c r="Y166" i="62" s="1"/>
  <c r="Z166" i="62" s="1"/>
  <c r="AA166" i="62" s="1"/>
  <c r="AB166" i="62" s="1"/>
  <c r="AC166" i="62" s="1"/>
  <c r="AD166" i="62" s="1"/>
  <c r="AE166" i="62" s="1"/>
  <c r="AF166" i="62" s="1"/>
  <c r="G165" i="62"/>
  <c r="H165" i="62" s="1"/>
  <c r="I165" i="62" s="1"/>
  <c r="J165" i="62" s="1"/>
  <c r="K165" i="62" s="1"/>
  <c r="L165" i="62" s="1"/>
  <c r="M165" i="62" s="1"/>
  <c r="N165" i="62" s="1"/>
  <c r="O165" i="62" s="1"/>
  <c r="P165" i="62" s="1"/>
  <c r="Q165" i="62" s="1"/>
  <c r="R165" i="62" s="1"/>
  <c r="S165" i="62" s="1"/>
  <c r="T165" i="62" s="1"/>
  <c r="U165" i="62" s="1"/>
  <c r="V165" i="62" s="1"/>
  <c r="W165" i="62" s="1"/>
  <c r="X165" i="62" s="1"/>
  <c r="Y165" i="62" s="1"/>
  <c r="Z165" i="62" s="1"/>
  <c r="AA165" i="62" s="1"/>
  <c r="AB165" i="62" s="1"/>
  <c r="AC165" i="62" s="1"/>
  <c r="AD165" i="62" s="1"/>
  <c r="AE165" i="62" s="1"/>
  <c r="AF165" i="62" s="1"/>
  <c r="G164" i="62"/>
  <c r="H164" i="62" s="1"/>
  <c r="I164" i="62" s="1"/>
  <c r="J164" i="62" s="1"/>
  <c r="K164" i="62" s="1"/>
  <c r="L164" i="62" s="1"/>
  <c r="M164" i="62" s="1"/>
  <c r="N164" i="62" s="1"/>
  <c r="O164" i="62" s="1"/>
  <c r="P164" i="62" s="1"/>
  <c r="Q164" i="62" s="1"/>
  <c r="R164" i="62" s="1"/>
  <c r="S164" i="62" s="1"/>
  <c r="T164" i="62" s="1"/>
  <c r="U164" i="62" s="1"/>
  <c r="V164" i="62" s="1"/>
  <c r="W164" i="62" s="1"/>
  <c r="X164" i="62" s="1"/>
  <c r="Y164" i="62" s="1"/>
  <c r="Z164" i="62" s="1"/>
  <c r="AA164" i="62" s="1"/>
  <c r="AB164" i="62" s="1"/>
  <c r="AC164" i="62" s="1"/>
  <c r="AD164" i="62" s="1"/>
  <c r="AE164" i="62" s="1"/>
  <c r="AF164" i="62" s="1"/>
  <c r="G163" i="62"/>
  <c r="H163" i="62" s="1"/>
  <c r="I163" i="62" s="1"/>
  <c r="J163" i="62" s="1"/>
  <c r="K163" i="62" s="1"/>
  <c r="L163" i="62" s="1"/>
  <c r="M163" i="62" s="1"/>
  <c r="N163" i="62" s="1"/>
  <c r="O163" i="62" s="1"/>
  <c r="P163" i="62" s="1"/>
  <c r="Q163" i="62" s="1"/>
  <c r="R163" i="62" s="1"/>
  <c r="S163" i="62" s="1"/>
  <c r="T163" i="62" s="1"/>
  <c r="U163" i="62" s="1"/>
  <c r="V163" i="62" s="1"/>
  <c r="W163" i="62" s="1"/>
  <c r="X163" i="62" s="1"/>
  <c r="Y163" i="62" s="1"/>
  <c r="Z163" i="62" s="1"/>
  <c r="AA163" i="62" s="1"/>
  <c r="AB163" i="62" s="1"/>
  <c r="AC163" i="62" s="1"/>
  <c r="AD163" i="62" s="1"/>
  <c r="AE163" i="62" s="1"/>
  <c r="AF163" i="62" s="1"/>
  <c r="G162" i="62"/>
  <c r="H162" i="62" s="1"/>
  <c r="I162" i="62" s="1"/>
  <c r="J162" i="62" s="1"/>
  <c r="K162" i="62" s="1"/>
  <c r="L162" i="62" s="1"/>
  <c r="M162" i="62" s="1"/>
  <c r="N162" i="62" s="1"/>
  <c r="O162" i="62" s="1"/>
  <c r="P162" i="62" s="1"/>
  <c r="Q162" i="62" s="1"/>
  <c r="R162" i="62" s="1"/>
  <c r="S162" i="62" s="1"/>
  <c r="T162" i="62" s="1"/>
  <c r="U162" i="62" s="1"/>
  <c r="V162" i="62" s="1"/>
  <c r="W162" i="62" s="1"/>
  <c r="X162" i="62" s="1"/>
  <c r="Y162" i="62" s="1"/>
  <c r="Z162" i="62" s="1"/>
  <c r="AA162" i="62" s="1"/>
  <c r="AB162" i="62" s="1"/>
  <c r="AC162" i="62" s="1"/>
  <c r="AD162" i="62" s="1"/>
  <c r="AE162" i="62" s="1"/>
  <c r="AF162" i="62" s="1"/>
  <c r="AI158" i="62"/>
  <c r="AH158" i="62"/>
  <c r="A158" i="62" a="1"/>
  <c r="A158" i="62" s="1"/>
  <c r="AI157" i="62"/>
  <c r="AH157" i="62"/>
  <c r="AI156" i="62"/>
  <c r="AH156" i="62"/>
  <c r="AI155" i="62"/>
  <c r="AH155" i="62"/>
  <c r="AI154" i="62"/>
  <c r="AH154" i="62"/>
  <c r="AL153" i="62"/>
  <c r="AI153" i="62"/>
  <c r="AH153" i="62"/>
  <c r="A153" i="62" a="1"/>
  <c r="A153" i="62" s="1"/>
  <c r="AI152" i="62"/>
  <c r="AH152" i="62"/>
  <c r="AI151" i="62"/>
  <c r="AH151" i="62"/>
  <c r="AI150" i="62"/>
  <c r="AH150" i="62"/>
  <c r="AI149" i="62"/>
  <c r="AH149" i="62"/>
  <c r="AI148" i="62"/>
  <c r="AH148" i="62"/>
  <c r="AI147" i="62"/>
  <c r="AH147" i="62"/>
  <c r="AI146" i="62"/>
  <c r="AH146" i="62"/>
  <c r="AI142" i="62"/>
  <c r="AH142" i="62"/>
  <c r="AI141" i="62"/>
  <c r="AH141" i="62"/>
  <c r="AI140" i="62"/>
  <c r="AH140" i="62"/>
  <c r="AI139" i="62"/>
  <c r="AH139" i="62"/>
  <c r="AI138" i="62"/>
  <c r="AH138" i="62"/>
  <c r="AI137" i="62"/>
  <c r="AH137" i="62"/>
  <c r="AI136" i="62"/>
  <c r="AH136" i="62"/>
  <c r="AI134" i="62"/>
  <c r="AH134" i="62"/>
  <c r="AI133" i="62"/>
  <c r="AH133" i="62"/>
  <c r="AI132" i="62"/>
  <c r="AH132" i="62"/>
  <c r="AI131" i="62"/>
  <c r="AH131" i="62"/>
  <c r="AI130" i="62"/>
  <c r="AH130" i="62"/>
  <c r="AI129" i="62"/>
  <c r="AH129" i="62"/>
  <c r="AI128" i="62"/>
  <c r="AH128" i="62"/>
  <c r="AI127" i="62"/>
  <c r="AH127" i="62"/>
  <c r="AI126" i="62"/>
  <c r="AH126" i="62"/>
  <c r="AI125" i="62"/>
  <c r="AH125" i="62"/>
  <c r="Q123" i="62"/>
  <c r="AN23" i="62"/>
  <c r="AF122" i="62"/>
  <c r="AE122" i="62"/>
  <c r="AD122" i="62"/>
  <c r="AC122" i="62"/>
  <c r="AB122" i="62"/>
  <c r="AA122" i="62"/>
  <c r="Z122" i="62"/>
  <c r="Y122" i="62"/>
  <c r="X122" i="62"/>
  <c r="W122" i="62"/>
  <c r="V122" i="62"/>
  <c r="U122" i="62"/>
  <c r="T122" i="62"/>
  <c r="S122" i="62"/>
  <c r="R122" i="62"/>
  <c r="Q122" i="62"/>
  <c r="P122" i="62"/>
  <c r="O122" i="62"/>
  <c r="N122" i="62"/>
  <c r="M122" i="62"/>
  <c r="L122" i="62"/>
  <c r="K122" i="62"/>
  <c r="J122" i="62"/>
  <c r="I122" i="62"/>
  <c r="H122" i="62"/>
  <c r="G122" i="62"/>
  <c r="AI122" i="62"/>
  <c r="AF121" i="62"/>
  <c r="AE121" i="62"/>
  <c r="AD121" i="62"/>
  <c r="AC121" i="62"/>
  <c r="AB121" i="62"/>
  <c r="AA121" i="62"/>
  <c r="Z121" i="62"/>
  <c r="Y121" i="62"/>
  <c r="X121" i="62"/>
  <c r="W121" i="62"/>
  <c r="V121" i="62"/>
  <c r="U121" i="62"/>
  <c r="T121" i="62"/>
  <c r="S121" i="62"/>
  <c r="R121" i="62"/>
  <c r="Q121" i="62"/>
  <c r="P121" i="62"/>
  <c r="O121" i="62"/>
  <c r="N121" i="62"/>
  <c r="M121" i="62"/>
  <c r="L121" i="62"/>
  <c r="K121" i="62"/>
  <c r="J121" i="62"/>
  <c r="I121" i="62"/>
  <c r="H121" i="62"/>
  <c r="G121" i="62"/>
  <c r="AH121" i="62"/>
  <c r="AI121" i="62"/>
  <c r="AF120" i="62"/>
  <c r="AE120" i="62"/>
  <c r="AD120" i="62"/>
  <c r="AC120" i="62"/>
  <c r="AC123" i="62" s="1"/>
  <c r="AB120" i="62"/>
  <c r="AA120" i="62"/>
  <c r="Z120" i="62"/>
  <c r="Y120" i="62"/>
  <c r="X120" i="62"/>
  <c r="W120" i="62"/>
  <c r="V120" i="62"/>
  <c r="U120" i="62"/>
  <c r="U123" i="62" s="1"/>
  <c r="BC23" i="62" s="1"/>
  <c r="T120" i="62"/>
  <c r="S120" i="62"/>
  <c r="R120" i="62"/>
  <c r="Q120" i="62"/>
  <c r="P120" i="62"/>
  <c r="O120" i="62"/>
  <c r="N120" i="62"/>
  <c r="M120" i="62"/>
  <c r="L120" i="62"/>
  <c r="K120" i="62"/>
  <c r="J120" i="62"/>
  <c r="I120" i="62"/>
  <c r="H120" i="62"/>
  <c r="G120" i="62"/>
  <c r="AI120" i="62"/>
  <c r="AF119" i="62"/>
  <c r="AE119" i="62"/>
  <c r="AD119" i="62"/>
  <c r="AC119" i="62"/>
  <c r="AB119" i="62"/>
  <c r="AA119" i="62"/>
  <c r="Z119" i="62"/>
  <c r="Y119" i="62"/>
  <c r="X119" i="62"/>
  <c r="W119" i="62"/>
  <c r="V119" i="62"/>
  <c r="U119" i="62"/>
  <c r="T119" i="62"/>
  <c r="S119" i="62"/>
  <c r="R119" i="62"/>
  <c r="Q119" i="62"/>
  <c r="P119" i="62"/>
  <c r="O119" i="62"/>
  <c r="N119" i="62"/>
  <c r="M119" i="62"/>
  <c r="L119" i="62"/>
  <c r="K119" i="62"/>
  <c r="J119" i="62"/>
  <c r="I119" i="62"/>
  <c r="I123" i="62" s="1"/>
  <c r="AS23" i="62" s="1"/>
  <c r="H119" i="62"/>
  <c r="G119" i="62"/>
  <c r="AH119" i="62"/>
  <c r="AI119" i="62"/>
  <c r="AF118" i="62"/>
  <c r="AE118" i="62"/>
  <c r="AE123" i="62" s="1"/>
  <c r="BI23" i="62" s="1"/>
  <c r="AD118" i="62"/>
  <c r="AC118" i="62"/>
  <c r="AB118" i="62"/>
  <c r="AA118" i="62"/>
  <c r="Z118" i="62"/>
  <c r="Y118" i="62"/>
  <c r="X118" i="62"/>
  <c r="W118" i="62"/>
  <c r="V118" i="62"/>
  <c r="U118" i="62"/>
  <c r="T118" i="62"/>
  <c r="S118" i="62"/>
  <c r="R118" i="62"/>
  <c r="R123" i="62" s="1"/>
  <c r="AZ23" i="62" s="1"/>
  <c r="Q118" i="62"/>
  <c r="P118" i="62"/>
  <c r="O118" i="62"/>
  <c r="N118" i="62"/>
  <c r="M118" i="62"/>
  <c r="L118" i="62"/>
  <c r="K118" i="62"/>
  <c r="J118" i="62"/>
  <c r="J123" i="62" s="1"/>
  <c r="I118" i="62"/>
  <c r="H118" i="62"/>
  <c r="G118" i="62"/>
  <c r="AF117" i="62"/>
  <c r="AF123" i="62" s="1"/>
  <c r="BJ23" i="62" s="1"/>
  <c r="AE117" i="62"/>
  <c r="AD117" i="62"/>
  <c r="AC117" i="62"/>
  <c r="AB117" i="62"/>
  <c r="AA117" i="62"/>
  <c r="AA123" i="62" s="1"/>
  <c r="Z117" i="62"/>
  <c r="Z123" i="62" s="1"/>
  <c r="BF23" i="62" s="1"/>
  <c r="Y117" i="62"/>
  <c r="Y123" i="62" s="1"/>
  <c r="X117" i="62"/>
  <c r="X123" i="62" s="1"/>
  <c r="BE23" i="62" s="1"/>
  <c r="W117" i="62"/>
  <c r="W123" i="62" s="1"/>
  <c r="V117" i="62"/>
  <c r="U117" i="62"/>
  <c r="T117" i="62"/>
  <c r="S117" i="62"/>
  <c r="S123" i="62" s="1"/>
  <c r="BA23" i="62" s="1"/>
  <c r="R117" i="62"/>
  <c r="Q117" i="62"/>
  <c r="P117" i="62"/>
  <c r="P123" i="62" s="1"/>
  <c r="O117" i="62"/>
  <c r="O123" i="62" s="1"/>
  <c r="AW23" i="62" s="1"/>
  <c r="N117" i="62"/>
  <c r="M117" i="62"/>
  <c r="M123" i="62" s="1"/>
  <c r="AU23" i="62" s="1"/>
  <c r="L117" i="62"/>
  <c r="K117" i="62"/>
  <c r="K123" i="62" s="1"/>
  <c r="AT23" i="62" s="1"/>
  <c r="J117" i="62"/>
  <c r="I117" i="62"/>
  <c r="H117" i="62"/>
  <c r="H123" i="62" s="1"/>
  <c r="G117" i="62"/>
  <c r="G123" i="62" s="1"/>
  <c r="AH117" i="62"/>
  <c r="AI117" i="62"/>
  <c r="AI114" i="62"/>
  <c r="AH114" i="62"/>
  <c r="AI112" i="62"/>
  <c r="AH112" i="62"/>
  <c r="AG112" i="62"/>
  <c r="AG115" i="62" s="1"/>
  <c r="AI111" i="62"/>
  <c r="AH111" i="62"/>
  <c r="AI110" i="62"/>
  <c r="AH110" i="62"/>
  <c r="AI109" i="62"/>
  <c r="AH109" i="62"/>
  <c r="AG108" i="62"/>
  <c r="AF108" i="62"/>
  <c r="AE108" i="62"/>
  <c r="AE124" i="62" s="1"/>
  <c r="AD108" i="62"/>
  <c r="AC108" i="62"/>
  <c r="AB108" i="62"/>
  <c r="AA5" i="62" s="1"/>
  <c r="AA108" i="62"/>
  <c r="Z108" i="62"/>
  <c r="Z124" i="62" s="1"/>
  <c r="Y108" i="62"/>
  <c r="X108" i="62"/>
  <c r="X124" i="62" s="1"/>
  <c r="W108" i="62"/>
  <c r="V108" i="62"/>
  <c r="U108" i="62"/>
  <c r="T108" i="62"/>
  <c r="S5" i="62" s="1"/>
  <c r="S108" i="62"/>
  <c r="R5" i="62" s="1"/>
  <c r="R108" i="62"/>
  <c r="R124" i="62" s="1"/>
  <c r="Q108" i="62"/>
  <c r="P108" i="62"/>
  <c r="P124" i="62" s="1"/>
  <c r="O108" i="62"/>
  <c r="N108" i="62"/>
  <c r="M108" i="62"/>
  <c r="L108" i="62"/>
  <c r="K5" i="62" s="1"/>
  <c r="K108" i="62"/>
  <c r="J108" i="62"/>
  <c r="J124" i="62" s="1"/>
  <c r="I108" i="62"/>
  <c r="H108" i="62"/>
  <c r="H124" i="62" s="1"/>
  <c r="G108" i="62"/>
  <c r="AI107" i="62"/>
  <c r="AH107" i="62"/>
  <c r="AI106" i="62"/>
  <c r="AH106" i="62"/>
  <c r="AI105" i="62"/>
  <c r="AH105" i="62"/>
  <c r="AI104" i="62"/>
  <c r="AH104" i="62"/>
  <c r="AI103" i="62"/>
  <c r="AH103" i="62"/>
  <c r="AI102" i="62"/>
  <c r="AH102" i="62"/>
  <c r="AI101" i="62"/>
  <c r="AH101" i="62"/>
  <c r="AI100" i="62"/>
  <c r="AH100" i="62"/>
  <c r="AI99" i="62"/>
  <c r="AH99" i="62"/>
  <c r="AI98" i="62"/>
  <c r="AH98" i="62"/>
  <c r="AI97" i="62"/>
  <c r="AH97" i="62"/>
  <c r="AG96" i="62"/>
  <c r="AF96" i="62"/>
  <c r="AE96" i="62"/>
  <c r="AD96" i="62"/>
  <c r="AC96" i="62"/>
  <c r="AB96" i="62"/>
  <c r="BG20" i="62" s="1"/>
  <c r="AA96" i="62"/>
  <c r="Z96" i="62"/>
  <c r="Y96" i="62"/>
  <c r="X96" i="62"/>
  <c r="W96" i="62"/>
  <c r="V96" i="62"/>
  <c r="U96" i="62"/>
  <c r="T96" i="62"/>
  <c r="BB20" i="62" s="1"/>
  <c r="S96" i="62"/>
  <c r="R96" i="62"/>
  <c r="Q96" i="62"/>
  <c r="P96" i="62"/>
  <c r="O96" i="62"/>
  <c r="N96" i="62"/>
  <c r="M96" i="62"/>
  <c r="L96" i="62"/>
  <c r="K96" i="62"/>
  <c r="AT20" i="62" s="1"/>
  <c r="J96" i="62"/>
  <c r="I96" i="62"/>
  <c r="H96" i="62"/>
  <c r="G96" i="62"/>
  <c r="AQ20" i="62"/>
  <c r="AI95" i="62"/>
  <c r="AH95" i="62"/>
  <c r="AI94" i="62"/>
  <c r="AH94" i="62"/>
  <c r="AI93" i="62"/>
  <c r="AH93" i="62"/>
  <c r="AG92" i="62"/>
  <c r="AF92" i="62"/>
  <c r="AE92" i="62"/>
  <c r="AD92" i="62"/>
  <c r="AC92" i="62"/>
  <c r="AB92" i="62"/>
  <c r="BG18" i="62" s="1"/>
  <c r="AA92" i="62"/>
  <c r="Z92" i="62"/>
  <c r="Y92" i="62"/>
  <c r="X92" i="62"/>
  <c r="W92" i="62"/>
  <c r="V92" i="62"/>
  <c r="U92" i="62"/>
  <c r="BC18" i="62" s="1"/>
  <c r="T92" i="62"/>
  <c r="BB18" i="62" s="1"/>
  <c r="S92" i="62"/>
  <c r="R92" i="62"/>
  <c r="Q92" i="62"/>
  <c r="P92" i="62"/>
  <c r="O92" i="62"/>
  <c r="N92" i="62"/>
  <c r="M92" i="62"/>
  <c r="AU18" i="62" s="1"/>
  <c r="L92" i="62"/>
  <c r="K92" i="62"/>
  <c r="J92" i="62"/>
  <c r="I92" i="62"/>
  <c r="H92" i="62"/>
  <c r="G92" i="62"/>
  <c r="AP18" i="62"/>
  <c r="AO18" i="62"/>
  <c r="AI92" i="62"/>
  <c r="BV91" i="62"/>
  <c r="BT91" i="62"/>
  <c r="BS91" i="62"/>
  <c r="BR91" i="62"/>
  <c r="BP91" i="62"/>
  <c r="BN91" i="62"/>
  <c r="BL91" i="62"/>
  <c r="BK91" i="62"/>
  <c r="BJ91" i="62"/>
  <c r="BH91" i="62"/>
  <c r="BF91" i="62"/>
  <c r="BD91" i="62"/>
  <c r="AZ91" i="62"/>
  <c r="AI91" i="62"/>
  <c r="AH91" i="62"/>
  <c r="AG91" i="62"/>
  <c r="BV90" i="62"/>
  <c r="BU90" i="62"/>
  <c r="BR90" i="62"/>
  <c r="BN90" i="62"/>
  <c r="BM90" i="62"/>
  <c r="BJ90" i="62"/>
  <c r="BF90" i="62"/>
  <c r="BE90" i="62"/>
  <c r="BB90" i="62"/>
  <c r="AI90" i="62"/>
  <c r="AH90" i="62"/>
  <c r="BT89" i="62"/>
  <c r="BP89" i="62"/>
  <c r="BO89" i="62"/>
  <c r="BL89" i="62"/>
  <c r="BH89" i="62"/>
  <c r="BG89" i="62"/>
  <c r="BD89" i="62"/>
  <c r="AZ89" i="62"/>
  <c r="AI89" i="62"/>
  <c r="AH89" i="62"/>
  <c r="BV88" i="62"/>
  <c r="BR88" i="62"/>
  <c r="BQ88" i="62"/>
  <c r="BN88" i="62"/>
  <c r="BJ88" i="62"/>
  <c r="BI88" i="62"/>
  <c r="BF88" i="62"/>
  <c r="BB88" i="62"/>
  <c r="AI88" i="62"/>
  <c r="AH88" i="62"/>
  <c r="BT87" i="62"/>
  <c r="BS87" i="62"/>
  <c r="BP87" i="62"/>
  <c r="BL87" i="62"/>
  <c r="BK87" i="62"/>
  <c r="BH87" i="62"/>
  <c r="BD87" i="62"/>
  <c r="AI87" i="62"/>
  <c r="AH87" i="62"/>
  <c r="BV86" i="62"/>
  <c r="BU86" i="62"/>
  <c r="BR86" i="62"/>
  <c r="BN86" i="62"/>
  <c r="BM86" i="62"/>
  <c r="BJ86" i="62"/>
  <c r="BF86" i="62"/>
  <c r="BE86" i="62"/>
  <c r="AI86" i="62"/>
  <c r="AH86" i="62"/>
  <c r="AI85" i="62"/>
  <c r="AH85" i="62"/>
  <c r="BW84" i="62"/>
  <c r="BW91" i="62" s="1"/>
  <c r="BV84" i="62"/>
  <c r="BU84" i="62"/>
  <c r="BU91" i="62" s="1"/>
  <c r="BT84" i="62"/>
  <c r="BS84" i="62"/>
  <c r="BR84" i="62"/>
  <c r="BQ84" i="62"/>
  <c r="BQ91" i="62" s="1"/>
  <c r="BP84" i="62"/>
  <c r="BO84" i="62"/>
  <c r="BO91" i="62" s="1"/>
  <c r="BN84" i="62"/>
  <c r="BM84" i="62"/>
  <c r="BM91" i="62" s="1"/>
  <c r="BL84" i="62"/>
  <c r="BK84" i="62"/>
  <c r="BJ84" i="62"/>
  <c r="BI84" i="62"/>
  <c r="BI91" i="62" s="1"/>
  <c r="BH84" i="62"/>
  <c r="BG84" i="62"/>
  <c r="BG91" i="62" s="1"/>
  <c r="BF84" i="62"/>
  <c r="BE84" i="62"/>
  <c r="BE91" i="62" s="1"/>
  <c r="BD84" i="62"/>
  <c r="BC84" i="62"/>
  <c r="BC91" i="62" s="1"/>
  <c r="BB84" i="62"/>
  <c r="BB91" i="62" s="1"/>
  <c r="BA84" i="62"/>
  <c r="BA91" i="62" s="1"/>
  <c r="AZ84" i="62"/>
  <c r="AI84" i="62"/>
  <c r="AH84" i="62"/>
  <c r="BW83" i="62"/>
  <c r="BW90" i="62" s="1"/>
  <c r="BV83" i="62"/>
  <c r="BU83" i="62"/>
  <c r="BT83" i="62"/>
  <c r="BT90" i="62" s="1"/>
  <c r="BS83" i="62"/>
  <c r="BS90" i="62" s="1"/>
  <c r="BR83" i="62"/>
  <c r="BQ83" i="62"/>
  <c r="BQ90" i="62" s="1"/>
  <c r="BP83" i="62"/>
  <c r="BP90" i="62" s="1"/>
  <c r="BO83" i="62"/>
  <c r="BO90" i="62" s="1"/>
  <c r="BN83" i="62"/>
  <c r="BM83" i="62"/>
  <c r="BL83" i="62"/>
  <c r="BL90" i="62" s="1"/>
  <c r="BK83" i="62"/>
  <c r="BK90" i="62" s="1"/>
  <c r="BJ83" i="62"/>
  <c r="BI83" i="62"/>
  <c r="BI90" i="62" s="1"/>
  <c r="BH83" i="62"/>
  <c r="BH90" i="62" s="1"/>
  <c r="BG83" i="62"/>
  <c r="BG90" i="62" s="1"/>
  <c r="BF83" i="62"/>
  <c r="BE83" i="62"/>
  <c r="BD83" i="62"/>
  <c r="BD90" i="62" s="1"/>
  <c r="BC83" i="62"/>
  <c r="BC90" i="62" s="1"/>
  <c r="BB83" i="62"/>
  <c r="BA83" i="62"/>
  <c r="BA90" i="62" s="1"/>
  <c r="AZ83" i="62"/>
  <c r="AZ90" i="62" s="1"/>
  <c r="AI83" i="62"/>
  <c r="AH83" i="62"/>
  <c r="BW82" i="62"/>
  <c r="BW89" i="62" s="1"/>
  <c r="BV82" i="62"/>
  <c r="BV89" i="62" s="1"/>
  <c r="BU82" i="62"/>
  <c r="BU89" i="62" s="1"/>
  <c r="BT82" i="62"/>
  <c r="BS82" i="62"/>
  <c r="BS89" i="62" s="1"/>
  <c r="BR82" i="62"/>
  <c r="BR89" i="62" s="1"/>
  <c r="BQ82" i="62"/>
  <c r="BQ89" i="62" s="1"/>
  <c r="BP82" i="62"/>
  <c r="BO82" i="62"/>
  <c r="BN82" i="62"/>
  <c r="BN89" i="62" s="1"/>
  <c r="BM82" i="62"/>
  <c r="BM89" i="62" s="1"/>
  <c r="BL82" i="62"/>
  <c r="BK82" i="62"/>
  <c r="BK89" i="62" s="1"/>
  <c r="BJ82" i="62"/>
  <c r="BJ89" i="62" s="1"/>
  <c r="BI82" i="62"/>
  <c r="BI89" i="62" s="1"/>
  <c r="BH82" i="62"/>
  <c r="BG82" i="62"/>
  <c r="BF82" i="62"/>
  <c r="BF89" i="62" s="1"/>
  <c r="BE82" i="62"/>
  <c r="BE89" i="62" s="1"/>
  <c r="BD82" i="62"/>
  <c r="BC82" i="62"/>
  <c r="BC89" i="62" s="1"/>
  <c r="BB82" i="62"/>
  <c r="BB89" i="62" s="1"/>
  <c r="BA82" i="62"/>
  <c r="BA89" i="62" s="1"/>
  <c r="AZ82" i="62"/>
  <c r="AI82" i="62"/>
  <c r="AH82" i="62"/>
  <c r="BW81" i="62"/>
  <c r="BW88" i="62" s="1"/>
  <c r="BV81" i="62"/>
  <c r="BU81" i="62"/>
  <c r="BU88" i="62" s="1"/>
  <c r="BT81" i="62"/>
  <c r="BT88" i="62" s="1"/>
  <c r="BS81" i="62"/>
  <c r="BS88" i="62" s="1"/>
  <c r="BR81" i="62"/>
  <c r="BQ81" i="62"/>
  <c r="BP81" i="62"/>
  <c r="BP88" i="62" s="1"/>
  <c r="BO81" i="62"/>
  <c r="BO88" i="62" s="1"/>
  <c r="BN81" i="62"/>
  <c r="BM81" i="62"/>
  <c r="BM88" i="62" s="1"/>
  <c r="BL81" i="62"/>
  <c r="BL88" i="62" s="1"/>
  <c r="BK81" i="62"/>
  <c r="BK88" i="62" s="1"/>
  <c r="BJ81" i="62"/>
  <c r="BI81" i="62"/>
  <c r="BH81" i="62"/>
  <c r="BH88" i="62" s="1"/>
  <c r="BG81" i="62"/>
  <c r="BG88" i="62" s="1"/>
  <c r="BF81" i="62"/>
  <c r="BE81" i="62"/>
  <c r="BE88" i="62" s="1"/>
  <c r="BD81" i="62"/>
  <c r="BD88" i="62" s="1"/>
  <c r="BC81" i="62"/>
  <c r="BC88" i="62" s="1"/>
  <c r="BB81" i="62"/>
  <c r="BA81" i="62"/>
  <c r="BA88" i="62" s="1"/>
  <c r="AZ81" i="62"/>
  <c r="AZ88" i="62" s="1"/>
  <c r="AI81" i="62"/>
  <c r="AH81" i="62"/>
  <c r="BW80" i="62"/>
  <c r="BW87" i="62" s="1"/>
  <c r="BV80" i="62"/>
  <c r="BV87" i="62" s="1"/>
  <c r="BU80" i="62"/>
  <c r="BU87" i="62" s="1"/>
  <c r="BT80" i="62"/>
  <c r="BS80" i="62"/>
  <c r="BR80" i="62"/>
  <c r="BR87" i="62" s="1"/>
  <c r="BQ80" i="62"/>
  <c r="BQ87" i="62" s="1"/>
  <c r="BP80" i="62"/>
  <c r="BO80" i="62"/>
  <c r="BO87" i="62" s="1"/>
  <c r="BN80" i="62"/>
  <c r="BN87" i="62" s="1"/>
  <c r="BM80" i="62"/>
  <c r="BM87" i="62" s="1"/>
  <c r="BL80" i="62"/>
  <c r="BK80" i="62"/>
  <c r="BJ80" i="62"/>
  <c r="BJ87" i="62" s="1"/>
  <c r="BI80" i="62"/>
  <c r="BI87" i="62" s="1"/>
  <c r="BH80" i="62"/>
  <c r="BG80" i="62"/>
  <c r="BG87" i="62" s="1"/>
  <c r="BF80" i="62"/>
  <c r="BF87" i="62" s="1"/>
  <c r="BE80" i="62"/>
  <c r="BE87" i="62" s="1"/>
  <c r="BD80" i="62"/>
  <c r="BC80" i="62"/>
  <c r="BC87" i="62" s="1"/>
  <c r="BB80" i="62"/>
  <c r="BB87" i="62" s="1"/>
  <c r="BA80" i="62"/>
  <c r="BA87" i="62" s="1"/>
  <c r="AZ80" i="62"/>
  <c r="AZ87" i="62" s="1"/>
  <c r="AI80" i="62"/>
  <c r="AH80" i="62"/>
  <c r="BW79" i="62"/>
  <c r="BW86" i="62" s="1"/>
  <c r="BV79" i="62"/>
  <c r="BU79" i="62"/>
  <c r="BT79" i="62"/>
  <c r="BT86" i="62" s="1"/>
  <c r="BS79" i="62"/>
  <c r="BS86" i="62" s="1"/>
  <c r="BR79" i="62"/>
  <c r="BQ79" i="62"/>
  <c r="BQ86" i="62" s="1"/>
  <c r="BP79" i="62"/>
  <c r="BP86" i="62" s="1"/>
  <c r="BO79" i="62"/>
  <c r="BO86" i="62" s="1"/>
  <c r="BN79" i="62"/>
  <c r="BM79" i="62"/>
  <c r="BL79" i="62"/>
  <c r="BL86" i="62" s="1"/>
  <c r="BK79" i="62"/>
  <c r="BK86" i="62" s="1"/>
  <c r="BJ79" i="62"/>
  <c r="BI79" i="62"/>
  <c r="BI86" i="62" s="1"/>
  <c r="BH79" i="62"/>
  <c r="BH86" i="62" s="1"/>
  <c r="BG79" i="62"/>
  <c r="BG86" i="62" s="1"/>
  <c r="BF79" i="62"/>
  <c r="BE79" i="62"/>
  <c r="BD79" i="62"/>
  <c r="BD86" i="62" s="1"/>
  <c r="BC79" i="62"/>
  <c r="BC86" i="62" s="1"/>
  <c r="BB79" i="62"/>
  <c r="BB86" i="62" s="1"/>
  <c r="BA79" i="62"/>
  <c r="BA86" i="62" s="1"/>
  <c r="AZ79" i="62"/>
  <c r="AI79" i="62"/>
  <c r="AH79" i="62"/>
  <c r="AG78" i="62"/>
  <c r="AF78" i="62"/>
  <c r="AE78" i="62"/>
  <c r="BI17" i="62" s="1"/>
  <c r="AD78" i="62"/>
  <c r="AC78" i="62"/>
  <c r="AB78" i="62"/>
  <c r="AA78" i="62"/>
  <c r="Z78" i="62"/>
  <c r="BF17" i="62" s="1"/>
  <c r="BF22" i="62" s="1"/>
  <c r="BF25" i="62" s="1"/>
  <c r="Y78" i="62"/>
  <c r="X78" i="62"/>
  <c r="W78" i="62"/>
  <c r="V78" i="62"/>
  <c r="U78" i="62"/>
  <c r="T78" i="62"/>
  <c r="S78" i="62"/>
  <c r="R78" i="62"/>
  <c r="AZ17" i="62" s="1"/>
  <c r="AZ22" i="62" s="1"/>
  <c r="AZ25" i="62" s="1"/>
  <c r="Q78" i="62"/>
  <c r="AY17" i="62" s="1"/>
  <c r="P78" i="62"/>
  <c r="O78" i="62"/>
  <c r="AW17" i="62" s="1"/>
  <c r="N78" i="62"/>
  <c r="M78" i="62"/>
  <c r="L78" i="62"/>
  <c r="K78" i="62"/>
  <c r="J78" i="62"/>
  <c r="I78" i="62"/>
  <c r="AS17" i="62" s="1"/>
  <c r="AS22" i="62" s="1"/>
  <c r="H78" i="62"/>
  <c r="G78" i="62"/>
  <c r="AH78" i="62"/>
  <c r="AI77" i="62"/>
  <c r="AH77" i="62"/>
  <c r="AI76" i="62"/>
  <c r="AH76" i="62"/>
  <c r="AI75" i="62"/>
  <c r="AH75" i="62"/>
  <c r="AI74" i="62"/>
  <c r="AH74" i="62"/>
  <c r="AI73" i="62"/>
  <c r="AH73" i="62"/>
  <c r="AI72" i="62"/>
  <c r="AH72" i="62"/>
  <c r="AG71" i="62"/>
  <c r="AG113" i="62" s="1"/>
  <c r="AF71" i="62"/>
  <c r="BJ16" i="62" s="1"/>
  <c r="BJ22" i="62" s="1"/>
  <c r="AE71" i="62"/>
  <c r="BI16" i="62" s="1"/>
  <c r="AD71" i="62"/>
  <c r="AD113" i="62" s="1"/>
  <c r="AD115" i="62" s="1"/>
  <c r="AC71" i="62"/>
  <c r="AC113" i="62" s="1"/>
  <c r="AC115" i="62" s="1"/>
  <c r="AC116" i="62" s="1"/>
  <c r="AC7" i="62" s="1"/>
  <c r="AB71" i="62"/>
  <c r="AB113" i="62" s="1"/>
  <c r="AB115" i="62" s="1"/>
  <c r="AA71" i="62"/>
  <c r="AA113" i="62" s="1"/>
  <c r="AA115" i="62" s="1"/>
  <c r="AA116" i="62" s="1"/>
  <c r="AA7" i="62" s="1"/>
  <c r="Z71" i="62"/>
  <c r="Z113" i="62" s="1"/>
  <c r="Z115" i="62" s="1"/>
  <c r="Z116" i="62" s="1"/>
  <c r="Z7" i="62" s="1"/>
  <c r="Y71" i="62"/>
  <c r="Y113" i="62" s="1"/>
  <c r="Y115" i="62" s="1"/>
  <c r="Y116" i="62" s="1"/>
  <c r="Y7" i="62" s="1"/>
  <c r="X71" i="62"/>
  <c r="X113" i="62" s="1"/>
  <c r="X115" i="62" s="1"/>
  <c r="X116" i="62" s="1"/>
  <c r="X7" i="62" s="1"/>
  <c r="W71" i="62"/>
  <c r="W113" i="62" s="1"/>
  <c r="W115" i="62" s="1"/>
  <c r="V71" i="62"/>
  <c r="V113" i="62" s="1"/>
  <c r="V115" i="62" s="1"/>
  <c r="U71" i="62"/>
  <c r="U113" i="62" s="1"/>
  <c r="U115" i="62" s="1"/>
  <c r="U116" i="62" s="1"/>
  <c r="U7" i="62" s="1"/>
  <c r="T71" i="62"/>
  <c r="T113" i="62" s="1"/>
  <c r="T115" i="62" s="1"/>
  <c r="S71" i="62"/>
  <c r="S113" i="62" s="1"/>
  <c r="S115" i="62" s="1"/>
  <c r="S116" i="62" s="1"/>
  <c r="S7" i="62" s="1"/>
  <c r="R71" i="62"/>
  <c r="R113" i="62" s="1"/>
  <c r="R115" i="62" s="1"/>
  <c r="R116" i="62" s="1"/>
  <c r="R7" i="62" s="1"/>
  <c r="Q71" i="62"/>
  <c r="Q113" i="62" s="1"/>
  <c r="Q115" i="62" s="1"/>
  <c r="Q116" i="62" s="1"/>
  <c r="Q7" i="62" s="1"/>
  <c r="P71" i="62"/>
  <c r="P113" i="62" s="1"/>
  <c r="P115" i="62" s="1"/>
  <c r="P116" i="62" s="1"/>
  <c r="P7" i="62" s="1"/>
  <c r="O71" i="62"/>
  <c r="AW16" i="62" s="1"/>
  <c r="N71" i="62"/>
  <c r="N113" i="62" s="1"/>
  <c r="N115" i="62" s="1"/>
  <c r="M71" i="62"/>
  <c r="M113" i="62" s="1"/>
  <c r="M115" i="62" s="1"/>
  <c r="M116" i="62" s="1"/>
  <c r="M7" i="62" s="1"/>
  <c r="L71" i="62"/>
  <c r="L113" i="62" s="1"/>
  <c r="L115" i="62" s="1"/>
  <c r="K71" i="62"/>
  <c r="K113" i="62" s="1"/>
  <c r="K115" i="62" s="1"/>
  <c r="K116" i="62" s="1"/>
  <c r="K7" i="62" s="1"/>
  <c r="J71" i="62"/>
  <c r="J113" i="62" s="1"/>
  <c r="J115" i="62" s="1"/>
  <c r="J116" i="62" s="1"/>
  <c r="J7" i="62" s="1"/>
  <c r="I71" i="62"/>
  <c r="I113" i="62" s="1"/>
  <c r="I115" i="62" s="1"/>
  <c r="I116" i="62" s="1"/>
  <c r="I7" i="62" s="1"/>
  <c r="H71" i="62"/>
  <c r="H113" i="62" s="1"/>
  <c r="H115" i="62" s="1"/>
  <c r="H116" i="62" s="1"/>
  <c r="H7" i="62" s="1"/>
  <c r="G71" i="62"/>
  <c r="AR16" i="62" s="1"/>
  <c r="AR22" i="62" s="1"/>
  <c r="C7" i="62"/>
  <c r="AI70" i="62"/>
  <c r="AH70" i="62"/>
  <c r="AI69" i="62"/>
  <c r="AH69" i="62"/>
  <c r="AI68" i="62"/>
  <c r="AH68" i="62"/>
  <c r="AI67" i="62"/>
  <c r="AH67" i="62"/>
  <c r="AI66" i="62"/>
  <c r="AH66" i="62"/>
  <c r="AI65" i="62"/>
  <c r="AH65" i="62"/>
  <c r="AI64" i="62"/>
  <c r="AH64" i="62"/>
  <c r="AI63" i="62"/>
  <c r="AH63" i="62"/>
  <c r="AI62" i="62"/>
  <c r="AH62" i="62"/>
  <c r="AI61" i="62"/>
  <c r="AH61" i="62"/>
  <c r="AI60" i="62"/>
  <c r="AH60" i="62"/>
  <c r="AI59" i="62"/>
  <c r="AH59" i="62"/>
  <c r="AI58" i="62"/>
  <c r="AH58" i="62"/>
  <c r="AI57" i="62"/>
  <c r="AH57" i="62"/>
  <c r="AI56" i="62"/>
  <c r="AH56" i="62"/>
  <c r="AI55" i="62"/>
  <c r="AH55" i="62"/>
  <c r="AI54" i="62"/>
  <c r="AH54" i="62"/>
  <c r="AI53" i="62"/>
  <c r="AH53" i="62"/>
  <c r="AI52" i="62"/>
  <c r="AH52" i="62"/>
  <c r="AI51" i="62"/>
  <c r="AH51" i="62"/>
  <c r="AI50" i="62"/>
  <c r="AH50" i="62"/>
  <c r="AI49" i="62"/>
  <c r="AH49" i="62"/>
  <c r="AI48" i="62"/>
  <c r="AH48" i="62"/>
  <c r="AI47" i="62"/>
  <c r="AH47" i="62"/>
  <c r="AI46" i="62"/>
  <c r="AH46" i="62"/>
  <c r="AI45" i="62"/>
  <c r="AH45" i="62"/>
  <c r="AI44" i="62"/>
  <c r="AH44" i="62"/>
  <c r="AI43" i="62"/>
  <c r="AH43" i="62"/>
  <c r="AI42" i="62"/>
  <c r="AH42" i="62"/>
  <c r="AI41" i="62"/>
  <c r="AH41" i="62"/>
  <c r="AI40" i="62"/>
  <c r="AH40" i="62"/>
  <c r="AI39" i="62"/>
  <c r="AH39" i="62"/>
  <c r="AI38" i="62"/>
  <c r="AH38" i="62"/>
  <c r="AI37" i="62"/>
  <c r="AH37" i="62"/>
  <c r="AI36" i="62"/>
  <c r="AH36" i="62"/>
  <c r="AI35" i="62"/>
  <c r="AH35" i="62"/>
  <c r="AI34" i="62"/>
  <c r="AH34" i="62"/>
  <c r="AI33" i="62"/>
  <c r="AH33" i="62"/>
  <c r="AI32" i="62"/>
  <c r="AH32" i="62"/>
  <c r="AI31" i="62"/>
  <c r="AH31" i="62"/>
  <c r="AI30" i="62"/>
  <c r="AH30" i="62"/>
  <c r="AI29" i="62"/>
  <c r="AH29" i="62"/>
  <c r="AI28" i="62"/>
  <c r="AH28" i="62"/>
  <c r="AI27" i="62"/>
  <c r="AH27" i="62"/>
  <c r="AI26" i="62"/>
  <c r="AH26" i="62"/>
  <c r="AI25" i="62"/>
  <c r="AH25" i="62"/>
  <c r="AI24" i="62"/>
  <c r="AH24" i="62"/>
  <c r="AY23" i="62"/>
  <c r="AX23" i="62"/>
  <c r="AI23" i="62"/>
  <c r="AH23" i="62"/>
  <c r="AI22" i="62"/>
  <c r="AH22" i="62"/>
  <c r="BJ21" i="62"/>
  <c r="BI21" i="62"/>
  <c r="BH21" i="62"/>
  <c r="BG21" i="62"/>
  <c r="BF21" i="62"/>
  <c r="BE21" i="62"/>
  <c r="BD21" i="62"/>
  <c r="BC21" i="62"/>
  <c r="BB21" i="62"/>
  <c r="BA21" i="62"/>
  <c r="AZ21" i="62"/>
  <c r="AY21" i="62"/>
  <c r="AX21" i="62"/>
  <c r="AW21" i="62"/>
  <c r="AV21" i="62"/>
  <c r="AU21" i="62"/>
  <c r="AT21" i="62"/>
  <c r="AS21" i="62"/>
  <c r="AR21" i="62"/>
  <c r="AQ21" i="62"/>
  <c r="AP21" i="62"/>
  <c r="AO21" i="62"/>
  <c r="AN21" i="62"/>
  <c r="AM21" i="62"/>
  <c r="AI21" i="62"/>
  <c r="AH21" i="62"/>
  <c r="BJ20" i="62"/>
  <c r="BI20" i="62"/>
  <c r="BH20" i="62"/>
  <c r="BF20" i="62"/>
  <c r="BE20" i="62"/>
  <c r="BD20" i="62"/>
  <c r="BC20" i="62"/>
  <c r="AZ20" i="62"/>
  <c r="AY20" i="62"/>
  <c r="AX20" i="62"/>
  <c r="AW20" i="62"/>
  <c r="AV20" i="62"/>
  <c r="AU20" i="62"/>
  <c r="AS20" i="62"/>
  <c r="AR20" i="62"/>
  <c r="AP20" i="62"/>
  <c r="AO20" i="62"/>
  <c r="AN20" i="62"/>
  <c r="AI20" i="62"/>
  <c r="AH20" i="62"/>
  <c r="BJ19" i="62"/>
  <c r="BI19" i="62"/>
  <c r="BH19" i="62"/>
  <c r="BG19" i="62"/>
  <c r="BF19" i="62"/>
  <c r="BE19" i="62"/>
  <c r="BD19" i="62"/>
  <c r="BC19" i="62"/>
  <c r="AZ19" i="62"/>
  <c r="AY19" i="62"/>
  <c r="AX19" i="62"/>
  <c r="AW19" i="62"/>
  <c r="AV19" i="62"/>
  <c r="AU19" i="62"/>
  <c r="AS19" i="62"/>
  <c r="AR19" i="62"/>
  <c r="AQ19" i="62"/>
  <c r="AP19" i="62"/>
  <c r="AI19" i="62"/>
  <c r="AH19" i="62"/>
  <c r="BJ18" i="62"/>
  <c r="BI18" i="62"/>
  <c r="BH18" i="62"/>
  <c r="BH22" i="62" s="1"/>
  <c r="BF18" i="62"/>
  <c r="BE18" i="62"/>
  <c r="BD18" i="62"/>
  <c r="BA18" i="62"/>
  <c r="AZ18" i="62"/>
  <c r="AY18" i="62"/>
  <c r="AX18" i="62"/>
  <c r="AW18" i="62"/>
  <c r="AV18" i="62"/>
  <c r="AT18" i="62"/>
  <c r="AS18" i="62"/>
  <c r="AR18" i="62"/>
  <c r="AQ18" i="62"/>
  <c r="AN18" i="62"/>
  <c r="AM18" i="62"/>
  <c r="AI18" i="62"/>
  <c r="AH18" i="62"/>
  <c r="BJ17" i="62"/>
  <c r="BH17" i="62"/>
  <c r="BG17" i="62"/>
  <c r="BE17" i="62"/>
  <c r="BD17" i="62"/>
  <c r="BC17" i="62"/>
  <c r="BB17" i="62"/>
  <c r="BA17" i="62"/>
  <c r="AX17" i="62"/>
  <c r="AV17" i="62"/>
  <c r="AU17" i="62"/>
  <c r="AT17" i="62"/>
  <c r="AR17" i="62"/>
  <c r="AQ17" i="62"/>
  <c r="AP17" i="62"/>
  <c r="AO17" i="62"/>
  <c r="AN17" i="62"/>
  <c r="AM17" i="62"/>
  <c r="AI17" i="62"/>
  <c r="AH17" i="62"/>
  <c r="BH16" i="62"/>
  <c r="BG16" i="62"/>
  <c r="BG22" i="62" s="1"/>
  <c r="BF16" i="62"/>
  <c r="BE16" i="62"/>
  <c r="BE22" i="62" s="1"/>
  <c r="BD16" i="62"/>
  <c r="BD22" i="62" s="1"/>
  <c r="BB16" i="62"/>
  <c r="BA16" i="62"/>
  <c r="AZ16" i="62"/>
  <c r="AY16" i="62"/>
  <c r="AY22" i="62" s="1"/>
  <c r="AY25" i="62" s="1"/>
  <c r="AV16" i="62"/>
  <c r="AV22" i="62" s="1"/>
  <c r="AT16" i="62"/>
  <c r="AS16" i="62"/>
  <c r="AQ16" i="62"/>
  <c r="AO16" i="62"/>
  <c r="AN16" i="62"/>
  <c r="AM16" i="62"/>
  <c r="AI16" i="62"/>
  <c r="AH16" i="62"/>
  <c r="AI15" i="62"/>
  <c r="AH15" i="62"/>
  <c r="AI14" i="62"/>
  <c r="AH14" i="62"/>
  <c r="AI13" i="62"/>
  <c r="AH13" i="62"/>
  <c r="AL12" i="62"/>
  <c r="AI12" i="62"/>
  <c r="AH12" i="62"/>
  <c r="AI11" i="62"/>
  <c r="AH11" i="62"/>
  <c r="K6" i="62"/>
  <c r="AE5" i="62"/>
  <c r="AD5" i="62"/>
  <c r="AC5" i="62"/>
  <c r="AB5" i="62"/>
  <c r="Z5" i="62"/>
  <c r="Y5" i="62"/>
  <c r="X5" i="62"/>
  <c r="W5" i="62"/>
  <c r="V5" i="62"/>
  <c r="U5" i="62"/>
  <c r="T5" i="62"/>
  <c r="Q5" i="62"/>
  <c r="P5" i="62"/>
  <c r="O5" i="62"/>
  <c r="N5" i="62"/>
  <c r="M5" i="62"/>
  <c r="L5" i="62"/>
  <c r="I5" i="62"/>
  <c r="H5" i="62"/>
  <c r="G5" i="62"/>
  <c r="F5" i="62"/>
  <c r="E5" i="62"/>
  <c r="D5" i="62"/>
  <c r="AG4" i="62"/>
  <c r="K4" i="62"/>
  <c r="E4" i="62"/>
  <c r="H4" i="62" s="1"/>
  <c r="B4" i="62"/>
  <c r="AL13" i="62" s="1"/>
  <c r="AG3" i="62"/>
  <c r="AG6" i="62" s="1"/>
  <c r="AG2" i="62"/>
  <c r="AQ22" i="62" l="1"/>
  <c r="AH96" i="62"/>
  <c r="BG95" i="62" a="1"/>
  <c r="BK113" i="62" s="1"/>
  <c r="AF5" i="62"/>
  <c r="AM19" i="62"/>
  <c r="B113" i="62"/>
  <c r="B115" i="62" s="1"/>
  <c r="B116" i="62" s="1"/>
  <c r="AH108" i="62"/>
  <c r="AM20" i="62"/>
  <c r="AM22" i="62"/>
  <c r="AI96" i="62"/>
  <c r="AM23" i="62"/>
  <c r="L116" i="62"/>
  <c r="L7" i="62" s="1"/>
  <c r="BE25" i="62"/>
  <c r="AS25" i="62"/>
  <c r="AR23" i="62"/>
  <c r="AR25" i="62" s="1"/>
  <c r="G124" i="62"/>
  <c r="O124" i="62"/>
  <c r="W124" i="62"/>
  <c r="Z170" i="62"/>
  <c r="Y135" i="62"/>
  <c r="BG25" i="62"/>
  <c r="AW22" i="62"/>
  <c r="AW25" i="62" s="1"/>
  <c r="W116" i="62"/>
  <c r="W7" i="62" s="1"/>
  <c r="BI22" i="62"/>
  <c r="BI25" i="62" s="1"/>
  <c r="BJ25" i="62"/>
  <c r="AJ108" i="62" a="1"/>
  <c r="AJ108" i="62" s="1"/>
  <c r="G113" i="62"/>
  <c r="G115" i="62" s="1"/>
  <c r="G116" i="62" s="1"/>
  <c r="G7" i="62" s="1"/>
  <c r="O113" i="62"/>
  <c r="O115" i="62" s="1"/>
  <c r="O116" i="62" s="1"/>
  <c r="O7" i="62" s="1"/>
  <c r="AE113" i="62"/>
  <c r="AE115" i="62" s="1"/>
  <c r="AE116" i="62" s="1"/>
  <c r="AE7" i="62" s="1"/>
  <c r="AF124" i="62"/>
  <c r="AP16" i="62"/>
  <c r="AP22" i="62" s="1"/>
  <c r="AX16" i="62"/>
  <c r="AX22" i="62" s="1"/>
  <c r="AX25" i="62" s="1"/>
  <c r="AI78" i="62"/>
  <c r="M124" i="62"/>
  <c r="U124" i="62"/>
  <c r="AC124" i="62"/>
  <c r="AF113" i="62"/>
  <c r="AF115" i="62" s="1"/>
  <c r="AF116" i="62" s="1"/>
  <c r="AF7" i="62" s="1"/>
  <c r="AP23" i="62"/>
  <c r="K124" i="62"/>
  <c r="BA19" i="62"/>
  <c r="BA22" i="62" s="1"/>
  <c r="BA25" i="62" s="1"/>
  <c r="AH71" i="62"/>
  <c r="AZ86" i="62"/>
  <c r="AH118" i="62"/>
  <c r="AT19" i="62"/>
  <c r="AT22" i="62" s="1"/>
  <c r="AT25" i="62" s="1"/>
  <c r="BB19" i="62"/>
  <c r="BB22" i="62" s="1"/>
  <c r="BB25" i="62" s="1"/>
  <c r="AI71" i="62"/>
  <c r="AI118" i="62"/>
  <c r="L124" i="62"/>
  <c r="BA20" i="62"/>
  <c r="AO23" i="62"/>
  <c r="L123" i="62"/>
  <c r="T123" i="62"/>
  <c r="BB23" i="62" s="1"/>
  <c r="AB123" i="62"/>
  <c r="BG23" i="62" s="1"/>
  <c r="B5" i="62"/>
  <c r="AH92" i="62"/>
  <c r="I124" i="62"/>
  <c r="Q124" i="62"/>
  <c r="Y124" i="62"/>
  <c r="AH120" i="62"/>
  <c r="AH122" i="62"/>
  <c r="AB124" i="62"/>
  <c r="J5" i="62"/>
  <c r="AN19" i="62"/>
  <c r="AN22" i="62" s="1"/>
  <c r="C5" i="62"/>
  <c r="AU16" i="62"/>
  <c r="AU22" i="62" s="1"/>
  <c r="AU25" i="62" s="1"/>
  <c r="BC16" i="62"/>
  <c r="BC22" i="62" s="1"/>
  <c r="BC25" i="62" s="1"/>
  <c r="AO19" i="62"/>
  <c r="AO22" i="62" s="1"/>
  <c r="AQ23" i="62"/>
  <c r="N123" i="62"/>
  <c r="AV23" i="62" s="1"/>
  <c r="AV25" i="62" s="1"/>
  <c r="V123" i="62"/>
  <c r="V116" i="62" s="1"/>
  <c r="V7" i="62" s="1"/>
  <c r="AD123" i="62"/>
  <c r="BH23" i="62" s="1"/>
  <c r="BH25" i="62" s="1"/>
  <c r="S124" i="62"/>
  <c r="AA124" i="62"/>
  <c r="AI108" i="62"/>
  <c r="AQ25" i="62" l="1"/>
  <c r="AO25" i="62"/>
  <c r="BG95" i="62"/>
  <c r="BK108" i="62"/>
  <c r="BI110" i="62"/>
  <c r="BH107" i="62"/>
  <c r="BH105" i="62"/>
  <c r="BL115" i="62"/>
  <c r="BK102" i="62"/>
  <c r="BI113" i="62"/>
  <c r="BH100" i="62"/>
  <c r="BL110" i="62"/>
  <c r="BG98" i="62"/>
  <c r="BI96" i="62"/>
  <c r="BG107" i="62"/>
  <c r="BK117" i="62"/>
  <c r="BJ95" i="62"/>
  <c r="BH106" i="62"/>
  <c r="BL116" i="62"/>
  <c r="BI111" i="62"/>
  <c r="BG101" i="62"/>
  <c r="BK111" i="62"/>
  <c r="BL97" i="62"/>
  <c r="BJ108" i="62"/>
  <c r="BL95" i="62"/>
  <c r="BJ106" i="62"/>
  <c r="BH117" i="62"/>
  <c r="BG104" i="62"/>
  <c r="BK114" i="62"/>
  <c r="BJ101" i="62"/>
  <c r="BH112" i="62"/>
  <c r="BK100" i="62"/>
  <c r="BK97" i="62"/>
  <c r="BI108" i="62"/>
  <c r="BL112" i="62"/>
  <c r="BG97" i="62"/>
  <c r="BI118" i="62"/>
  <c r="BH115" i="62"/>
  <c r="BK110" i="62"/>
  <c r="BI104" i="62"/>
  <c r="BJ103" i="62"/>
  <c r="BI107" i="62"/>
  <c r="BG109" i="62"/>
  <c r="BL105" i="62"/>
  <c r="BL103" i="62"/>
  <c r="BI101" i="62"/>
  <c r="BL98" i="62"/>
  <c r="BJ109" i="62"/>
  <c r="BK105" i="62"/>
  <c r="BI116" i="62"/>
  <c r="BJ115" i="62"/>
  <c r="BJ96" i="62"/>
  <c r="BJ107" i="62"/>
  <c r="BG114" i="62"/>
  <c r="BG113" i="62"/>
  <c r="BL109" i="62"/>
  <c r="BL107" i="62"/>
  <c r="BI105" i="62"/>
  <c r="BL102" i="62"/>
  <c r="BI103" i="62"/>
  <c r="BG99" i="62"/>
  <c r="BH98" i="62"/>
  <c r="BL108" i="62"/>
  <c r="BK96" i="62"/>
  <c r="BI115" i="62"/>
  <c r="BK103" i="62"/>
  <c r="BI114" i="62"/>
  <c r="BJ100" i="62"/>
  <c r="BH111" i="62"/>
  <c r="BJ98" i="62"/>
  <c r="BH109" i="62"/>
  <c r="BG96" i="62"/>
  <c r="BK106" i="62"/>
  <c r="BI117" i="62"/>
  <c r="BH104" i="62"/>
  <c r="BL114" i="62"/>
  <c r="BG106" i="62"/>
  <c r="BI100" i="62"/>
  <c r="BG111" i="62"/>
  <c r="BH102" i="62"/>
  <c r="BK104" i="62"/>
  <c r="BK107" i="62"/>
  <c r="BJ104" i="62"/>
  <c r="BJ102" i="62"/>
  <c r="BH113" i="62"/>
  <c r="BG100" i="62"/>
  <c r="BJ97" i="62"/>
  <c r="BH108" i="62"/>
  <c r="BL118" i="62"/>
  <c r="BK116" i="62"/>
  <c r="BG115" i="62"/>
  <c r="BH114" i="62"/>
  <c r="BI98" i="62"/>
  <c r="BH95" i="62"/>
  <c r="BJ116" i="62"/>
  <c r="BJ114" i="62"/>
  <c r="BG112" i="62"/>
  <c r="BI95" i="62"/>
  <c r="BL104" i="62"/>
  <c r="BK99" i="62"/>
  <c r="BL117" i="62"/>
  <c r="BL96" i="62"/>
  <c r="BH118" i="62"/>
  <c r="BI102" i="62"/>
  <c r="BH99" i="62"/>
  <c r="BH97" i="62"/>
  <c r="BJ118" i="62"/>
  <c r="BG116" i="62"/>
  <c r="BJ113" i="62"/>
  <c r="BK109" i="62"/>
  <c r="BJ99" i="62"/>
  <c r="BH110" i="62"/>
  <c r="BI99" i="62"/>
  <c r="BG118" i="62"/>
  <c r="BG105" i="62"/>
  <c r="BK115" i="62"/>
  <c r="BL101" i="62"/>
  <c r="BJ112" i="62"/>
  <c r="BL99" i="62"/>
  <c r="BJ110" i="62"/>
  <c r="BI97" i="62"/>
  <c r="BG108" i="62"/>
  <c r="BK118" i="62"/>
  <c r="BJ105" i="62"/>
  <c r="BH116" i="62"/>
  <c r="BG110" i="62"/>
  <c r="BK101" i="62"/>
  <c r="BI112" i="62"/>
  <c r="BL100" i="62"/>
  <c r="BJ111" i="62"/>
  <c r="BG102" i="62"/>
  <c r="BK95" i="62"/>
  <c r="BI106" i="62"/>
  <c r="BG117" i="62"/>
  <c r="BH103" i="62"/>
  <c r="BL113" i="62"/>
  <c r="BH101" i="62"/>
  <c r="BL111" i="62"/>
  <c r="BK98" i="62"/>
  <c r="BI109" i="62"/>
  <c r="BH96" i="62"/>
  <c r="BL106" i="62"/>
  <c r="BJ117" i="62"/>
  <c r="BK112" i="62"/>
  <c r="BG103" i="62"/>
  <c r="AM25" i="62"/>
  <c r="AN25" i="62"/>
  <c r="AT8" i="62"/>
  <c r="AD116" i="62"/>
  <c r="AD7" i="62" s="1"/>
  <c r="AD124" i="62"/>
  <c r="AB116" i="62"/>
  <c r="AB7" i="62" s="1"/>
  <c r="AH115" i="62"/>
  <c r="AI115" i="62"/>
  <c r="N116" i="62"/>
  <c r="N7" i="62" s="1"/>
  <c r="N124" i="62"/>
  <c r="T116" i="62"/>
  <c r="T7" i="62" s="1"/>
  <c r="G177" i="62"/>
  <c r="F7" i="62"/>
  <c r="AH123" i="62"/>
  <c r="AI113" i="62"/>
  <c r="BD23" i="62"/>
  <c r="BD25" i="62" s="1"/>
  <c r="V124" i="62"/>
  <c r="D7" i="62"/>
  <c r="AI123" i="62"/>
  <c r="AA170" i="62"/>
  <c r="AB170" i="62" s="1"/>
  <c r="AC170" i="62" s="1"/>
  <c r="AD170" i="62" s="1"/>
  <c r="AE170" i="62" s="1"/>
  <c r="AF170" i="62" s="1"/>
  <c r="Z135" i="62"/>
  <c r="E7" i="62"/>
  <c r="AJ123" i="62" a="1"/>
  <c r="AJ123" i="62" s="1"/>
  <c r="AP25" i="62"/>
  <c r="T124" i="62"/>
  <c r="AH113" i="62"/>
  <c r="AH124" i="62"/>
  <c r="AF71" i="61"/>
  <c r="AF78" i="61"/>
  <c r="AF92" i="61"/>
  <c r="AF96" i="61"/>
  <c r="AF108" i="61"/>
  <c r="AF113" i="61" s="1"/>
  <c r="AF115" i="61" s="1"/>
  <c r="AF117" i="61"/>
  <c r="AF118" i="61"/>
  <c r="AF119" i="61"/>
  <c r="AF120" i="61"/>
  <c r="AF121" i="61"/>
  <c r="AF122" i="61"/>
  <c r="AF135" i="61"/>
  <c r="AT9" i="62" l="1"/>
  <c r="H177" i="62"/>
  <c r="G135" i="62"/>
  <c r="G161" i="62"/>
  <c r="AI124" i="62"/>
  <c r="B7" i="62"/>
  <c r="A7" i="62" s="1"/>
  <c r="AI116" i="62"/>
  <c r="AH116" i="62"/>
  <c r="AF123" i="61"/>
  <c r="AF116" i="61" s="1"/>
  <c r="AF124" i="61"/>
  <c r="AE71" i="61"/>
  <c r="AE78" i="61"/>
  <c r="AE92" i="61"/>
  <c r="AE96" i="61"/>
  <c r="AE108" i="61"/>
  <c r="AE117" i="61"/>
  <c r="AE118" i="61"/>
  <c r="AE119" i="61"/>
  <c r="AE120" i="61"/>
  <c r="AE121" i="61"/>
  <c r="AE122" i="61"/>
  <c r="AE135" i="61"/>
  <c r="G169" i="62" l="1"/>
  <c r="I177" i="62"/>
  <c r="G167" i="62"/>
  <c r="H161" i="62"/>
  <c r="AE123" i="61"/>
  <c r="AE113" i="61"/>
  <c r="AE115" i="61" s="1"/>
  <c r="AE116" i="61" s="1"/>
  <c r="AE124" i="61"/>
  <c r="AD71" i="61"/>
  <c r="AD78" i="61"/>
  <c r="AD92" i="61"/>
  <c r="AD96" i="61"/>
  <c r="AD108" i="61"/>
  <c r="AD117" i="61"/>
  <c r="AD118" i="61"/>
  <c r="AD123" i="61" s="1"/>
  <c r="AD119" i="61"/>
  <c r="AD120" i="61"/>
  <c r="AD121" i="61"/>
  <c r="AD122" i="61"/>
  <c r="AD135" i="61"/>
  <c r="AC70" i="61"/>
  <c r="AC71" i="61"/>
  <c r="AC78" i="61"/>
  <c r="AC92" i="61"/>
  <c r="AC96" i="61"/>
  <c r="AC108" i="61"/>
  <c r="AC117" i="61"/>
  <c r="AC118" i="61"/>
  <c r="AC123" i="61" s="1"/>
  <c r="AC119" i="61"/>
  <c r="AC120" i="61"/>
  <c r="AC121" i="61"/>
  <c r="AC122" i="61"/>
  <c r="AC135" i="61"/>
  <c r="AB70" i="61"/>
  <c r="AB71" i="61"/>
  <c r="AB78" i="61"/>
  <c r="AB92" i="61"/>
  <c r="AB96" i="61"/>
  <c r="AB108" i="61"/>
  <c r="AB117" i="61"/>
  <c r="AB118" i="61"/>
  <c r="AB119" i="61"/>
  <c r="AB120" i="61"/>
  <c r="AB121" i="61"/>
  <c r="AB122" i="61"/>
  <c r="AB161" i="61"/>
  <c r="AB167" i="61" s="1"/>
  <c r="AB162" i="61"/>
  <c r="AB163" i="61"/>
  <c r="AB164" i="61"/>
  <c r="AB165" i="61"/>
  <c r="AB166" i="61"/>
  <c r="AB169" i="61"/>
  <c r="AB170" i="61"/>
  <c r="AB171" i="61"/>
  <c r="AB172" i="61"/>
  <c r="AB173" i="61"/>
  <c r="AB174" i="61"/>
  <c r="AB175" i="61"/>
  <c r="AB176" i="61"/>
  <c r="AB177" i="61"/>
  <c r="AB135" i="61" s="1"/>
  <c r="AB178" i="61"/>
  <c r="AB179" i="61"/>
  <c r="AB180" i="61"/>
  <c r="AB181" i="61"/>
  <c r="AB182" i="61"/>
  <c r="AB183" i="61"/>
  <c r="AB184" i="61"/>
  <c r="AB185" i="61"/>
  <c r="AB186" i="61"/>
  <c r="AB187" i="61"/>
  <c r="AB188" i="61"/>
  <c r="AB189" i="61"/>
  <c r="AB190" i="61"/>
  <c r="AB191" i="61"/>
  <c r="AB192" i="61"/>
  <c r="AB193" i="61"/>
  <c r="AB194" i="61"/>
  <c r="AB195" i="61"/>
  <c r="AB196" i="61"/>
  <c r="AB197" i="61"/>
  <c r="AB198" i="61"/>
  <c r="AB199" i="61"/>
  <c r="AB200" i="61"/>
  <c r="AB201" i="61"/>
  <c r="AB202" i="61"/>
  <c r="AB203" i="61"/>
  <c r="AB204" i="61"/>
  <c r="AB205" i="61"/>
  <c r="AB206" i="61"/>
  <c r="AB207" i="61"/>
  <c r="AB208" i="61"/>
  <c r="AB209" i="61"/>
  <c r="AB210" i="61"/>
  <c r="AB211" i="61"/>
  <c r="AB212" i="61"/>
  <c r="AB213" i="61"/>
  <c r="AB214" i="61"/>
  <c r="AB215" i="61"/>
  <c r="AB216" i="61"/>
  <c r="AB217" i="61"/>
  <c r="AB218" i="61"/>
  <c r="AB219" i="61"/>
  <c r="AB220" i="61"/>
  <c r="AB221" i="61"/>
  <c r="AB222" i="61"/>
  <c r="AB223" i="61"/>
  <c r="AB224" i="61"/>
  <c r="AB225" i="61"/>
  <c r="AB226" i="61"/>
  <c r="AB227" i="61"/>
  <c r="AB228" i="61"/>
  <c r="AB229" i="61"/>
  <c r="AB230" i="61"/>
  <c r="AB231" i="61"/>
  <c r="AB232" i="61"/>
  <c r="AB233" i="61"/>
  <c r="AB234" i="61"/>
  <c r="AB235" i="61"/>
  <c r="AB236" i="61"/>
  <c r="AB237" i="61"/>
  <c r="AB238" i="61"/>
  <c r="AB239" i="61"/>
  <c r="AB240" i="61"/>
  <c r="AB241" i="61"/>
  <c r="AB242" i="61"/>
  <c r="AB243" i="61"/>
  <c r="AB244" i="61"/>
  <c r="AB245" i="61"/>
  <c r="AB246" i="61"/>
  <c r="AB247" i="61"/>
  <c r="AB248" i="61"/>
  <c r="AB249" i="61"/>
  <c r="AB250" i="61"/>
  <c r="AB251" i="61"/>
  <c r="AB252" i="61"/>
  <c r="AB253" i="61"/>
  <c r="AB254" i="61"/>
  <c r="AB255" i="61"/>
  <c r="AB256" i="61"/>
  <c r="AB257" i="61"/>
  <c r="AB258" i="61"/>
  <c r="AB259" i="61"/>
  <c r="AB260" i="61"/>
  <c r="AB261" i="61"/>
  <c r="AB262" i="61"/>
  <c r="AB263" i="61"/>
  <c r="AB264" i="61"/>
  <c r="AB265" i="61"/>
  <c r="AB266" i="61"/>
  <c r="AB267" i="61"/>
  <c r="AB268" i="61"/>
  <c r="AB269" i="61"/>
  <c r="AB270" i="61"/>
  <c r="AB271" i="61"/>
  <c r="AB272" i="61"/>
  <c r="AB273" i="61"/>
  <c r="AB274" i="61"/>
  <c r="AA70" i="61"/>
  <c r="Z70" i="61"/>
  <c r="Y70" i="61"/>
  <c r="X70" i="61"/>
  <c r="V70" i="61"/>
  <c r="W70" i="61"/>
  <c r="V71" i="61"/>
  <c r="W71" i="61"/>
  <c r="V78" i="61"/>
  <c r="W78" i="61"/>
  <c r="U70" i="61"/>
  <c r="U71" i="61"/>
  <c r="U78" i="61"/>
  <c r="U92" i="61"/>
  <c r="Q33" i="3"/>
  <c r="Q34" i="3"/>
  <c r="T149" i="61"/>
  <c r="T70" i="61"/>
  <c r="T71" i="61"/>
  <c r="T78" i="61"/>
  <c r="T92" i="61"/>
  <c r="S149" i="61"/>
  <c r="AH145" i="61"/>
  <c r="AI145" i="61"/>
  <c r="AH144" i="61"/>
  <c r="AI144" i="61"/>
  <c r="AH143" i="61"/>
  <c r="AI143" i="61"/>
  <c r="S70" i="61"/>
  <c r="S71" i="61"/>
  <c r="S78" i="61"/>
  <c r="S92" i="61"/>
  <c r="R70" i="61"/>
  <c r="R71" i="61"/>
  <c r="R78" i="61"/>
  <c r="R92" i="61"/>
  <c r="R96" i="61"/>
  <c r="R108" i="61"/>
  <c r="R117" i="61"/>
  <c r="R118" i="61"/>
  <c r="R119" i="61"/>
  <c r="R120" i="61"/>
  <c r="R121" i="61"/>
  <c r="R122" i="61"/>
  <c r="R161" i="61"/>
  <c r="R167" i="61" s="1"/>
  <c r="R162" i="61"/>
  <c r="R163" i="61"/>
  <c r="R164" i="61"/>
  <c r="R165" i="61"/>
  <c r="R166" i="61"/>
  <c r="R169" i="61"/>
  <c r="R170" i="61"/>
  <c r="R171" i="61"/>
  <c r="R274" i="61" s="1"/>
  <c r="R172" i="61"/>
  <c r="R173" i="61"/>
  <c r="R174" i="61"/>
  <c r="R175" i="61"/>
  <c r="R176" i="61"/>
  <c r="R177" i="61"/>
  <c r="R178" i="61"/>
  <c r="R179" i="61"/>
  <c r="R180" i="61"/>
  <c r="R181" i="61"/>
  <c r="R182" i="61"/>
  <c r="R183" i="61"/>
  <c r="R184" i="61"/>
  <c r="R185" i="61"/>
  <c r="R186" i="61"/>
  <c r="R187" i="61"/>
  <c r="R188" i="61"/>
  <c r="R189" i="61"/>
  <c r="R190" i="61"/>
  <c r="R191" i="61"/>
  <c r="R192" i="61"/>
  <c r="R193" i="61"/>
  <c r="R194" i="61"/>
  <c r="R195" i="61"/>
  <c r="R196" i="61"/>
  <c r="R197" i="61"/>
  <c r="R198" i="61"/>
  <c r="R199" i="61"/>
  <c r="R200" i="61"/>
  <c r="R201" i="61"/>
  <c r="R202" i="61"/>
  <c r="R203" i="61"/>
  <c r="R204" i="61"/>
  <c r="R205" i="61"/>
  <c r="R206" i="61"/>
  <c r="R207" i="61"/>
  <c r="R208" i="61"/>
  <c r="R209" i="61"/>
  <c r="R210" i="61"/>
  <c r="R211" i="61"/>
  <c r="R212" i="61"/>
  <c r="R213" i="61"/>
  <c r="R214" i="61"/>
  <c r="R215" i="61"/>
  <c r="R216" i="61"/>
  <c r="R217" i="61"/>
  <c r="R218" i="61"/>
  <c r="R219" i="61"/>
  <c r="R135" i="61" s="1"/>
  <c r="R220" i="61"/>
  <c r="R221" i="61"/>
  <c r="R222" i="61"/>
  <c r="R223" i="61"/>
  <c r="R224" i="61"/>
  <c r="R225" i="61"/>
  <c r="R226" i="61"/>
  <c r="R227" i="61"/>
  <c r="R228" i="61"/>
  <c r="R229" i="61"/>
  <c r="R230" i="61"/>
  <c r="R231" i="61"/>
  <c r="R232" i="61"/>
  <c r="R233" i="61"/>
  <c r="R234" i="61"/>
  <c r="R235" i="61"/>
  <c r="R236" i="61"/>
  <c r="R237" i="61"/>
  <c r="R238" i="61"/>
  <c r="R239" i="61"/>
  <c r="R240" i="61"/>
  <c r="R241" i="61"/>
  <c r="R242" i="61"/>
  <c r="R243" i="61"/>
  <c r="R244" i="61"/>
  <c r="R245" i="61"/>
  <c r="R246" i="61"/>
  <c r="R247" i="61"/>
  <c r="R248" i="61"/>
  <c r="R249" i="61"/>
  <c r="R250" i="61"/>
  <c r="R251" i="61"/>
  <c r="R252" i="61"/>
  <c r="R253" i="61"/>
  <c r="R254" i="61"/>
  <c r="R255" i="61"/>
  <c r="R256" i="61"/>
  <c r="R257" i="61"/>
  <c r="R258" i="61"/>
  <c r="R259" i="61"/>
  <c r="R260" i="61"/>
  <c r="R261" i="61"/>
  <c r="R262" i="61"/>
  <c r="R263" i="61"/>
  <c r="R264" i="61"/>
  <c r="R265" i="61"/>
  <c r="R266" i="61"/>
  <c r="R267" i="61"/>
  <c r="R268" i="61"/>
  <c r="R269" i="61"/>
  <c r="R270" i="61"/>
  <c r="R271" i="61"/>
  <c r="R272" i="61"/>
  <c r="R273" i="61"/>
  <c r="H167" i="62" l="1"/>
  <c r="I161" i="62"/>
  <c r="H135" i="62"/>
  <c r="J177" i="62"/>
  <c r="I135" i="62"/>
  <c r="G274" i="62"/>
  <c r="H169" i="62"/>
  <c r="AD124" i="61"/>
  <c r="AD113" i="61"/>
  <c r="AD115" i="61" s="1"/>
  <c r="AD116" i="61" s="1"/>
  <c r="AC124" i="61"/>
  <c r="AC113" i="61"/>
  <c r="AC115" i="61" s="1"/>
  <c r="AC116" i="61" s="1"/>
  <c r="AB123" i="61"/>
  <c r="AB113" i="61"/>
  <c r="AB115" i="61" s="1"/>
  <c r="AB116" i="61" s="1"/>
  <c r="AB124" i="61"/>
  <c r="R123" i="61"/>
  <c r="R124" i="61"/>
  <c r="R113" i="61"/>
  <c r="R115" i="61" s="1"/>
  <c r="R116" i="61" s="1"/>
  <c r="Q70" i="61"/>
  <c r="Q71" i="61"/>
  <c r="Q78" i="61"/>
  <c r="Q92" i="61"/>
  <c r="Q96" i="61"/>
  <c r="Q108" i="61"/>
  <c r="Q117" i="61"/>
  <c r="Q118" i="61"/>
  <c r="Q119" i="61"/>
  <c r="Q120" i="61"/>
  <c r="Q121" i="61"/>
  <c r="Q122" i="61"/>
  <c r="Q161" i="61"/>
  <c r="Q167" i="61" s="1"/>
  <c r="Q162" i="61"/>
  <c r="Q163" i="61"/>
  <c r="Q164" i="61"/>
  <c r="Q165" i="61"/>
  <c r="Q166" i="61"/>
  <c r="Q169" i="61"/>
  <c r="Q170" i="61"/>
  <c r="Q171" i="61"/>
  <c r="Q172" i="61"/>
  <c r="Q274" i="61" s="1"/>
  <c r="Q173" i="61"/>
  <c r="Q174" i="61"/>
  <c r="Q175" i="61"/>
  <c r="Q176" i="61"/>
  <c r="Q177" i="61"/>
  <c r="Q135" i="61" s="1"/>
  <c r="Q178" i="61"/>
  <c r="Q179" i="61"/>
  <c r="Q180" i="61"/>
  <c r="Q181" i="61"/>
  <c r="Q182" i="61"/>
  <c r="Q183" i="61"/>
  <c r="Q184" i="61"/>
  <c r="Q185" i="61"/>
  <c r="Q186" i="61"/>
  <c r="Q187" i="61"/>
  <c r="Q188" i="61"/>
  <c r="Q189" i="61"/>
  <c r="Q190" i="61"/>
  <c r="Q191" i="61"/>
  <c r="Q192" i="61"/>
  <c r="Q193" i="61"/>
  <c r="Q194" i="61"/>
  <c r="Q195" i="61"/>
  <c r="Q196" i="61"/>
  <c r="Q197" i="61"/>
  <c r="Q198" i="61"/>
  <c r="Q199" i="61"/>
  <c r="Q200" i="61"/>
  <c r="Q201" i="61"/>
  <c r="Q202" i="61"/>
  <c r="Q203" i="61"/>
  <c r="Q204" i="61"/>
  <c r="Q205" i="61"/>
  <c r="Q206" i="61"/>
  <c r="Q207" i="61"/>
  <c r="Q208" i="61"/>
  <c r="Q209" i="61"/>
  <c r="Q210" i="61"/>
  <c r="Q211" i="61"/>
  <c r="Q212" i="61"/>
  <c r="Q213" i="61"/>
  <c r="Q214" i="61"/>
  <c r="Q215" i="61"/>
  <c r="Q216" i="61"/>
  <c r="Q217" i="61"/>
  <c r="Q218" i="61"/>
  <c r="Q219" i="61"/>
  <c r="Q220" i="61"/>
  <c r="Q221" i="61"/>
  <c r="Q222" i="61"/>
  <c r="Q223" i="61"/>
  <c r="Q224" i="61"/>
  <c r="Q225" i="61"/>
  <c r="Q226" i="61"/>
  <c r="Q227" i="61"/>
  <c r="Q228" i="61"/>
  <c r="Q229" i="61"/>
  <c r="Q230" i="61"/>
  <c r="Q231" i="61"/>
  <c r="Q232" i="61"/>
  <c r="Q233" i="61"/>
  <c r="Q234" i="61"/>
  <c r="Q235" i="61"/>
  <c r="Q236" i="61"/>
  <c r="Q237" i="61"/>
  <c r="Q238" i="61"/>
  <c r="Q239" i="61"/>
  <c r="Q240" i="61"/>
  <c r="Q241" i="61"/>
  <c r="Q242" i="61"/>
  <c r="Q243" i="61"/>
  <c r="Q244" i="61"/>
  <c r="Q245" i="61"/>
  <c r="Q246" i="61"/>
  <c r="Q247" i="61"/>
  <c r="Q248" i="61"/>
  <c r="Q249" i="61"/>
  <c r="Q250" i="61"/>
  <c r="Q251" i="61"/>
  <c r="Q252" i="61"/>
  <c r="Q253" i="61"/>
  <c r="Q254" i="61"/>
  <c r="Q255" i="61"/>
  <c r="Q256" i="61"/>
  <c r="Q257" i="61"/>
  <c r="Q258" i="61"/>
  <c r="Q259" i="61"/>
  <c r="Q260" i="61"/>
  <c r="Q261" i="61"/>
  <c r="Q262" i="61"/>
  <c r="Q263" i="61"/>
  <c r="Q264" i="61"/>
  <c r="Q265" i="61"/>
  <c r="Q266" i="61"/>
  <c r="Q267" i="61"/>
  <c r="Q268" i="61"/>
  <c r="Q269" i="61"/>
  <c r="Q270" i="61"/>
  <c r="Q271" i="61"/>
  <c r="Q272" i="61"/>
  <c r="Q273" i="61"/>
  <c r="P70" i="61"/>
  <c r="P71" i="61"/>
  <c r="P78" i="61"/>
  <c r="P92" i="61"/>
  <c r="P96" i="61"/>
  <c r="P108" i="61"/>
  <c r="P117" i="61"/>
  <c r="P118" i="61"/>
  <c r="P119" i="61"/>
  <c r="P120" i="61"/>
  <c r="P121" i="61"/>
  <c r="P122" i="61"/>
  <c r="P161" i="61"/>
  <c r="P162" i="61"/>
  <c r="P163" i="61"/>
  <c r="P164" i="61"/>
  <c r="P165" i="61"/>
  <c r="P166" i="61"/>
  <c r="P167" i="61"/>
  <c r="P169" i="61"/>
  <c r="P274" i="61" s="1"/>
  <c r="P170" i="61"/>
  <c r="P171" i="61"/>
  <c r="P172" i="61"/>
  <c r="P173" i="61"/>
  <c r="P174" i="61"/>
  <c r="P175" i="61"/>
  <c r="P176" i="61"/>
  <c r="P177" i="61"/>
  <c r="P135" i="61" s="1"/>
  <c r="P178" i="61"/>
  <c r="P179" i="61"/>
  <c r="P180" i="61"/>
  <c r="P181" i="61"/>
  <c r="P182" i="61"/>
  <c r="P183" i="61"/>
  <c r="P184" i="61"/>
  <c r="P185" i="61"/>
  <c r="P186" i="61"/>
  <c r="P187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8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30" i="61"/>
  <c r="P231" i="61"/>
  <c r="P232" i="61"/>
  <c r="P233" i="61"/>
  <c r="P234" i="61"/>
  <c r="P235" i="61"/>
  <c r="P236" i="61"/>
  <c r="P237" i="61"/>
  <c r="P238" i="61"/>
  <c r="P239" i="61"/>
  <c r="P240" i="61"/>
  <c r="P241" i="61"/>
  <c r="P242" i="61"/>
  <c r="P243" i="61"/>
  <c r="P244" i="61"/>
  <c r="P245" i="61"/>
  <c r="P246" i="61"/>
  <c r="P247" i="61"/>
  <c r="P248" i="61"/>
  <c r="P249" i="61"/>
  <c r="P250" i="61"/>
  <c r="P251" i="61"/>
  <c r="P252" i="61"/>
  <c r="P253" i="61"/>
  <c r="P254" i="61"/>
  <c r="P255" i="61"/>
  <c r="P256" i="61"/>
  <c r="P257" i="61"/>
  <c r="P258" i="61"/>
  <c r="P259" i="61"/>
  <c r="P260" i="61"/>
  <c r="P261" i="61"/>
  <c r="P262" i="61"/>
  <c r="P263" i="61"/>
  <c r="P264" i="61"/>
  <c r="P265" i="61"/>
  <c r="P266" i="61"/>
  <c r="P267" i="61"/>
  <c r="P268" i="61"/>
  <c r="P269" i="61"/>
  <c r="P270" i="61"/>
  <c r="P271" i="61"/>
  <c r="P272" i="61"/>
  <c r="P273" i="61"/>
  <c r="O70" i="61"/>
  <c r="O71" i="61"/>
  <c r="O78" i="61"/>
  <c r="O92" i="61"/>
  <c r="O96" i="61"/>
  <c r="O108" i="61"/>
  <c r="O117" i="61"/>
  <c r="O118" i="61"/>
  <c r="O119" i="61"/>
  <c r="O120" i="61"/>
  <c r="O121" i="61"/>
  <c r="O122" i="61"/>
  <c r="O161" i="61"/>
  <c r="O167" i="61" s="1"/>
  <c r="O162" i="61"/>
  <c r="O163" i="61"/>
  <c r="O164" i="61"/>
  <c r="O165" i="61"/>
  <c r="O166" i="61"/>
  <c r="O169" i="61"/>
  <c r="O170" i="61"/>
  <c r="O171" i="61"/>
  <c r="O172" i="61"/>
  <c r="O173" i="61"/>
  <c r="O174" i="61"/>
  <c r="O175" i="61"/>
  <c r="O176" i="61"/>
  <c r="O177" i="61"/>
  <c r="O135" i="61" s="1"/>
  <c r="O178" i="61"/>
  <c r="O179" i="61"/>
  <c r="O180" i="61"/>
  <c r="O181" i="61"/>
  <c r="O182" i="61"/>
  <c r="O183" i="61"/>
  <c r="O184" i="61"/>
  <c r="O185" i="61"/>
  <c r="O186" i="61"/>
  <c r="O187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8" i="61"/>
  <c r="O209" i="61"/>
  <c r="O210" i="61"/>
  <c r="O274" i="61" s="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30" i="61"/>
  <c r="O231" i="61"/>
  <c r="O232" i="61"/>
  <c r="O233" i="61"/>
  <c r="O234" i="61"/>
  <c r="O235" i="61"/>
  <c r="O236" i="61"/>
  <c r="O237" i="61"/>
  <c r="O238" i="61"/>
  <c r="O239" i="61"/>
  <c r="O240" i="61"/>
  <c r="O241" i="61"/>
  <c r="O242" i="61"/>
  <c r="O243" i="61"/>
  <c r="O244" i="61"/>
  <c r="O245" i="61"/>
  <c r="O246" i="61"/>
  <c r="O247" i="61"/>
  <c r="O248" i="61"/>
  <c r="O249" i="61"/>
  <c r="O250" i="61"/>
  <c r="O251" i="61"/>
  <c r="O252" i="61"/>
  <c r="O253" i="61"/>
  <c r="O254" i="61"/>
  <c r="O255" i="61"/>
  <c r="O256" i="61"/>
  <c r="O257" i="61"/>
  <c r="O258" i="61"/>
  <c r="O259" i="61"/>
  <c r="O260" i="61"/>
  <c r="O261" i="61"/>
  <c r="O262" i="61"/>
  <c r="O263" i="61"/>
  <c r="O264" i="61"/>
  <c r="O265" i="61"/>
  <c r="O266" i="61"/>
  <c r="O267" i="61"/>
  <c r="O268" i="61"/>
  <c r="O269" i="61"/>
  <c r="O270" i="61"/>
  <c r="O271" i="61"/>
  <c r="O272" i="61"/>
  <c r="O273" i="61"/>
  <c r="H274" i="62" l="1"/>
  <c r="I169" i="62"/>
  <c r="K177" i="62"/>
  <c r="I167" i="62"/>
  <c r="J161" i="62"/>
  <c r="Q123" i="61"/>
  <c r="Q124" i="61" s="1"/>
  <c r="Q113" i="61"/>
  <c r="Q115" i="61" s="1"/>
  <c r="Q116" i="61" s="1"/>
  <c r="P123" i="61"/>
  <c r="P124" i="61" s="1"/>
  <c r="P113" i="61"/>
  <c r="P115" i="61" s="1"/>
  <c r="O123" i="61"/>
  <c r="O124" i="61"/>
  <c r="O113" i="61"/>
  <c r="O115" i="61" s="1"/>
  <c r="O116" i="61" s="1"/>
  <c r="N70" i="61"/>
  <c r="N71" i="61"/>
  <c r="N78" i="61"/>
  <c r="N92" i="61"/>
  <c r="N96" i="61"/>
  <c r="N108" i="61"/>
  <c r="N117" i="61"/>
  <c r="N118" i="61"/>
  <c r="N119" i="61"/>
  <c r="N120" i="61"/>
  <c r="N121" i="61"/>
  <c r="N122" i="61"/>
  <c r="N135" i="61"/>
  <c r="N161" i="61"/>
  <c r="N167" i="61" s="1"/>
  <c r="N162" i="61"/>
  <c r="N163" i="61"/>
  <c r="N164" i="61"/>
  <c r="N165" i="61"/>
  <c r="N166" i="61"/>
  <c r="N169" i="61"/>
  <c r="N170" i="61"/>
  <c r="N171" i="61"/>
  <c r="N172" i="61"/>
  <c r="N173" i="61"/>
  <c r="N174" i="61"/>
  <c r="N175" i="61"/>
  <c r="N176" i="61"/>
  <c r="N177" i="61"/>
  <c r="N178" i="61"/>
  <c r="N179" i="61"/>
  <c r="N180" i="61"/>
  <c r="N181" i="61"/>
  <c r="N182" i="61"/>
  <c r="N183" i="61"/>
  <c r="N184" i="61"/>
  <c r="N185" i="61"/>
  <c r="N186" i="61"/>
  <c r="N187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8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30" i="61"/>
  <c r="N231" i="61"/>
  <c r="N232" i="61"/>
  <c r="N233" i="61"/>
  <c r="N234" i="61"/>
  <c r="N235" i="61"/>
  <c r="N236" i="61"/>
  <c r="N237" i="61"/>
  <c r="N238" i="61"/>
  <c r="N239" i="61"/>
  <c r="N240" i="61"/>
  <c r="N241" i="61"/>
  <c r="N242" i="61"/>
  <c r="N243" i="61"/>
  <c r="N244" i="61"/>
  <c r="N245" i="61"/>
  <c r="N246" i="61"/>
  <c r="N247" i="61"/>
  <c r="N248" i="61"/>
  <c r="N249" i="61"/>
  <c r="N250" i="61"/>
  <c r="N251" i="61"/>
  <c r="N252" i="61"/>
  <c r="N253" i="61"/>
  <c r="N254" i="61"/>
  <c r="N255" i="61"/>
  <c r="N256" i="61"/>
  <c r="N257" i="61"/>
  <c r="N258" i="61"/>
  <c r="N259" i="61"/>
  <c r="N260" i="61"/>
  <c r="N261" i="61"/>
  <c r="N262" i="61"/>
  <c r="N263" i="61"/>
  <c r="N264" i="61"/>
  <c r="N265" i="61"/>
  <c r="N266" i="61"/>
  <c r="N267" i="61"/>
  <c r="N268" i="61"/>
  <c r="N269" i="61"/>
  <c r="N270" i="61"/>
  <c r="N271" i="61"/>
  <c r="N272" i="61"/>
  <c r="N273" i="61"/>
  <c r="N274" i="61"/>
  <c r="J167" i="62" l="1"/>
  <c r="K161" i="62"/>
  <c r="J135" i="62"/>
  <c r="L177" i="62"/>
  <c r="K135" i="62"/>
  <c r="I274" i="62"/>
  <c r="J169" i="62"/>
  <c r="P116" i="61"/>
  <c r="N123" i="61"/>
  <c r="N113" i="61"/>
  <c r="N115" i="61" s="1"/>
  <c r="N116" i="61" s="1"/>
  <c r="N124" i="61"/>
  <c r="M70" i="61"/>
  <c r="M71" i="61"/>
  <c r="M78" i="61"/>
  <c r="M92" i="61"/>
  <c r="M96" i="61"/>
  <c r="M108" i="61"/>
  <c r="M117" i="61"/>
  <c r="M118" i="61"/>
  <c r="M119" i="61"/>
  <c r="M120" i="61"/>
  <c r="M121" i="61"/>
  <c r="M122" i="61"/>
  <c r="M161" i="61"/>
  <c r="M162" i="61"/>
  <c r="M163" i="61"/>
  <c r="M167" i="61" s="1"/>
  <c r="M164" i="61"/>
  <c r="M165" i="61"/>
  <c r="M166" i="61"/>
  <c r="M169" i="61"/>
  <c r="M170" i="61"/>
  <c r="M171" i="61"/>
  <c r="M274" i="61" s="1"/>
  <c r="M172" i="61"/>
  <c r="M173" i="61"/>
  <c r="M174" i="61"/>
  <c r="M175" i="61"/>
  <c r="M176" i="61"/>
  <c r="M177" i="61"/>
  <c r="M178" i="61"/>
  <c r="M179" i="61"/>
  <c r="M180" i="61"/>
  <c r="M181" i="61"/>
  <c r="M182" i="61"/>
  <c r="M183" i="61"/>
  <c r="M184" i="61"/>
  <c r="M185" i="61"/>
  <c r="M186" i="61"/>
  <c r="M187" i="61"/>
  <c r="M188" i="61"/>
  <c r="M189" i="61"/>
  <c r="M190" i="61"/>
  <c r="M191" i="61"/>
  <c r="M192" i="61"/>
  <c r="M193" i="61"/>
  <c r="M194" i="61"/>
  <c r="M195" i="61"/>
  <c r="M196" i="61"/>
  <c r="M197" i="61"/>
  <c r="M198" i="61"/>
  <c r="M199" i="61"/>
  <c r="M200" i="61"/>
  <c r="M135" i="61" s="1"/>
  <c r="M201" i="61"/>
  <c r="M202" i="61"/>
  <c r="M203" i="61"/>
  <c r="M204" i="61"/>
  <c r="M205" i="61"/>
  <c r="M206" i="61"/>
  <c r="M207" i="61"/>
  <c r="M208" i="61"/>
  <c r="M209" i="61"/>
  <c r="M210" i="61"/>
  <c r="M211" i="61"/>
  <c r="M212" i="61"/>
  <c r="M213" i="61"/>
  <c r="M214" i="61"/>
  <c r="M215" i="61"/>
  <c r="M216" i="61"/>
  <c r="M217" i="61"/>
  <c r="M218" i="61"/>
  <c r="M219" i="61"/>
  <c r="M220" i="61"/>
  <c r="M221" i="61"/>
  <c r="M222" i="61"/>
  <c r="M223" i="61"/>
  <c r="M224" i="61"/>
  <c r="M225" i="61"/>
  <c r="M226" i="61"/>
  <c r="M227" i="61"/>
  <c r="M228" i="61"/>
  <c r="M229" i="61"/>
  <c r="M230" i="61"/>
  <c r="M231" i="61"/>
  <c r="M232" i="61"/>
  <c r="M233" i="61"/>
  <c r="M234" i="61"/>
  <c r="M235" i="61"/>
  <c r="M236" i="61"/>
  <c r="M237" i="61"/>
  <c r="M238" i="61"/>
  <c r="M239" i="61"/>
  <c r="M240" i="61"/>
  <c r="M241" i="61"/>
  <c r="M242" i="61"/>
  <c r="M243" i="61"/>
  <c r="M244" i="61"/>
  <c r="M245" i="61"/>
  <c r="M246" i="61"/>
  <c r="M247" i="61"/>
  <c r="M248" i="61"/>
  <c r="M249" i="61"/>
  <c r="M250" i="61"/>
  <c r="M251" i="61"/>
  <c r="M252" i="61"/>
  <c r="M253" i="61"/>
  <c r="M254" i="61"/>
  <c r="M255" i="61"/>
  <c r="M256" i="61"/>
  <c r="M257" i="61"/>
  <c r="M258" i="61"/>
  <c r="M259" i="61"/>
  <c r="M260" i="61"/>
  <c r="M261" i="61"/>
  <c r="M262" i="61"/>
  <c r="M263" i="61"/>
  <c r="M264" i="61"/>
  <c r="M265" i="61"/>
  <c r="M266" i="61"/>
  <c r="M267" i="61"/>
  <c r="M268" i="61"/>
  <c r="M269" i="61"/>
  <c r="M270" i="61"/>
  <c r="M271" i="61"/>
  <c r="M272" i="61"/>
  <c r="M273" i="61"/>
  <c r="L149" i="61"/>
  <c r="L70" i="61"/>
  <c r="K149" i="61"/>
  <c r="K70" i="61"/>
  <c r="J70" i="61"/>
  <c r="J149" i="61"/>
  <c r="I70" i="61"/>
  <c r="H70" i="61"/>
  <c r="G70" i="61"/>
  <c r="F71" i="61"/>
  <c r="F78" i="61"/>
  <c r="F92" i="61"/>
  <c r="F96" i="61"/>
  <c r="F108" i="61"/>
  <c r="F117" i="61"/>
  <c r="F118" i="61"/>
  <c r="F119" i="61"/>
  <c r="F120" i="61"/>
  <c r="F121" i="61"/>
  <c r="F122" i="61"/>
  <c r="E71" i="61"/>
  <c r="E78" i="61"/>
  <c r="E92" i="61"/>
  <c r="E96" i="61"/>
  <c r="E108" i="61"/>
  <c r="E117" i="61"/>
  <c r="E118" i="61"/>
  <c r="E119" i="61"/>
  <c r="E120" i="61"/>
  <c r="E121" i="61"/>
  <c r="E122" i="61"/>
  <c r="D71" i="61"/>
  <c r="D78" i="61"/>
  <c r="D92" i="61"/>
  <c r="D96" i="61"/>
  <c r="D108" i="61"/>
  <c r="D117" i="61"/>
  <c r="D118" i="61"/>
  <c r="D119" i="61"/>
  <c r="D120" i="61"/>
  <c r="D121" i="61"/>
  <c r="D122" i="61"/>
  <c r="C78" i="61"/>
  <c r="C92" i="61"/>
  <c r="C96" i="61"/>
  <c r="C108" i="61"/>
  <c r="C117" i="61"/>
  <c r="C118" i="61"/>
  <c r="C119" i="61"/>
  <c r="C120" i="61"/>
  <c r="C121" i="61"/>
  <c r="C122" i="61"/>
  <c r="C70" i="61"/>
  <c r="J274" i="62" l="1"/>
  <c r="K169" i="62"/>
  <c r="M177" i="62"/>
  <c r="K167" i="62"/>
  <c r="L161" i="62"/>
  <c r="L135" i="62" s="1"/>
  <c r="M123" i="61"/>
  <c r="M124" i="61" s="1"/>
  <c r="M113" i="61"/>
  <c r="M115" i="61" s="1"/>
  <c r="M116" i="61" s="1"/>
  <c r="F123" i="61"/>
  <c r="F124" i="61"/>
  <c r="F113" i="61"/>
  <c r="F115" i="61" s="1"/>
  <c r="F116" i="61" s="1"/>
  <c r="E123" i="61"/>
  <c r="E113" i="61"/>
  <c r="E115" i="61" s="1"/>
  <c r="E116" i="61" s="1"/>
  <c r="E124" i="61"/>
  <c r="D123" i="61"/>
  <c r="D124" i="61"/>
  <c r="D113" i="61"/>
  <c r="D115" i="61" s="1"/>
  <c r="D116" i="61" s="1"/>
  <c r="C123" i="61"/>
  <c r="C124" i="61"/>
  <c r="M161" i="62" l="1"/>
  <c r="M135" i="62" s="1"/>
  <c r="L167" i="62"/>
  <c r="N177" i="62"/>
  <c r="K274" i="62"/>
  <c r="L169" i="62"/>
  <c r="B70" i="61"/>
  <c r="C195" i="61"/>
  <c r="D195" i="61" s="1"/>
  <c r="E195" i="61" s="1"/>
  <c r="F195" i="61" s="1"/>
  <c r="G195" i="61" s="1"/>
  <c r="H195" i="61" s="1"/>
  <c r="I195" i="61" s="1"/>
  <c r="J195" i="61" s="1"/>
  <c r="K195" i="61" s="1"/>
  <c r="L195" i="61" s="1"/>
  <c r="S195" i="61" s="1"/>
  <c r="T195" i="61" s="1"/>
  <c r="U195" i="61" s="1"/>
  <c r="V195" i="61" s="1"/>
  <c r="W195" i="61" s="1"/>
  <c r="X195" i="61" s="1"/>
  <c r="Y195" i="61" s="1"/>
  <c r="Z195" i="61" s="1"/>
  <c r="AA195" i="61" s="1"/>
  <c r="AC195" i="61" s="1"/>
  <c r="AD195" i="61" s="1"/>
  <c r="AE195" i="61" s="1"/>
  <c r="AF195" i="61" s="1"/>
  <c r="C189" i="61"/>
  <c r="D189" i="61" s="1"/>
  <c r="E189" i="61" s="1"/>
  <c r="F189" i="61" s="1"/>
  <c r="G189" i="61" s="1"/>
  <c r="H189" i="61" s="1"/>
  <c r="I189" i="61" s="1"/>
  <c r="J189" i="61" s="1"/>
  <c r="K189" i="61" s="1"/>
  <c r="L189" i="61" s="1"/>
  <c r="S189" i="61" s="1"/>
  <c r="T189" i="61" s="1"/>
  <c r="U189" i="61" s="1"/>
  <c r="V189" i="61" s="1"/>
  <c r="W189" i="61" s="1"/>
  <c r="X189" i="61" s="1"/>
  <c r="Y189" i="61" s="1"/>
  <c r="Z189" i="61" s="1"/>
  <c r="AA189" i="61" s="1"/>
  <c r="AC189" i="61" s="1"/>
  <c r="AD189" i="61" s="1"/>
  <c r="AE189" i="61" s="1"/>
  <c r="AF189" i="61" s="1"/>
  <c r="C181" i="61"/>
  <c r="D181" i="61" s="1"/>
  <c r="E181" i="61" s="1"/>
  <c r="F181" i="61" s="1"/>
  <c r="G181" i="61" s="1"/>
  <c r="H181" i="61" s="1"/>
  <c r="I181" i="61" s="1"/>
  <c r="J181" i="61" s="1"/>
  <c r="K181" i="61" s="1"/>
  <c r="L181" i="61" s="1"/>
  <c r="S181" i="61" s="1"/>
  <c r="T181" i="61" s="1"/>
  <c r="U181" i="61" s="1"/>
  <c r="V181" i="61" s="1"/>
  <c r="W181" i="61" s="1"/>
  <c r="X181" i="61" s="1"/>
  <c r="Y181" i="61" s="1"/>
  <c r="Z181" i="61" s="1"/>
  <c r="AA181" i="61" s="1"/>
  <c r="AC181" i="61" s="1"/>
  <c r="AD181" i="61" s="1"/>
  <c r="AE181" i="61" s="1"/>
  <c r="AF181" i="61" s="1"/>
  <c r="C179" i="61"/>
  <c r="D179" i="61" s="1"/>
  <c r="E179" i="61" s="1"/>
  <c r="F179" i="61" s="1"/>
  <c r="G179" i="61" s="1"/>
  <c r="H179" i="61" s="1"/>
  <c r="I179" i="61" s="1"/>
  <c r="J179" i="61" s="1"/>
  <c r="K179" i="61" s="1"/>
  <c r="L179" i="61" s="1"/>
  <c r="S179" i="61" s="1"/>
  <c r="T179" i="61" s="1"/>
  <c r="U179" i="61" s="1"/>
  <c r="V179" i="61" s="1"/>
  <c r="W179" i="61" s="1"/>
  <c r="X179" i="61" s="1"/>
  <c r="Y179" i="61" s="1"/>
  <c r="Z179" i="61" s="1"/>
  <c r="AA179" i="61" s="1"/>
  <c r="AC179" i="61" s="1"/>
  <c r="AD179" i="61" s="1"/>
  <c r="AE179" i="61" s="1"/>
  <c r="AF179" i="61" s="1"/>
  <c r="C173" i="61"/>
  <c r="D173" i="61" s="1"/>
  <c r="E173" i="61" s="1"/>
  <c r="F173" i="61" s="1"/>
  <c r="G173" i="61" s="1"/>
  <c r="H173" i="61" s="1"/>
  <c r="I173" i="61" s="1"/>
  <c r="J173" i="61" s="1"/>
  <c r="K173" i="61" s="1"/>
  <c r="L173" i="61" s="1"/>
  <c r="S173" i="61" s="1"/>
  <c r="T173" i="61" s="1"/>
  <c r="U173" i="61" s="1"/>
  <c r="V173" i="61" s="1"/>
  <c r="W173" i="61" s="1"/>
  <c r="X173" i="61" s="1"/>
  <c r="Y173" i="61" s="1"/>
  <c r="Z173" i="61" s="1"/>
  <c r="AA173" i="61" s="1"/>
  <c r="AC173" i="61" s="1"/>
  <c r="AD173" i="61" s="1"/>
  <c r="AE173" i="61" s="1"/>
  <c r="AF173" i="61" s="1"/>
  <c r="C171" i="61"/>
  <c r="D171" i="61" s="1"/>
  <c r="E171" i="61" s="1"/>
  <c r="F171" i="61" s="1"/>
  <c r="G171" i="61" s="1"/>
  <c r="H171" i="61" s="1"/>
  <c r="I171" i="61" s="1"/>
  <c r="J171" i="61" s="1"/>
  <c r="K171" i="61" s="1"/>
  <c r="L171" i="61" s="1"/>
  <c r="S171" i="61" s="1"/>
  <c r="T171" i="61" s="1"/>
  <c r="U171" i="61" s="1"/>
  <c r="V171" i="61" s="1"/>
  <c r="W171" i="61" s="1"/>
  <c r="X171" i="61" s="1"/>
  <c r="Y171" i="61" s="1"/>
  <c r="Z171" i="61" s="1"/>
  <c r="AA171" i="61" s="1"/>
  <c r="AC171" i="61" s="1"/>
  <c r="AD171" i="61" s="1"/>
  <c r="AE171" i="61" s="1"/>
  <c r="AF171" i="61" s="1"/>
  <c r="C164" i="61"/>
  <c r="D164" i="61" s="1"/>
  <c r="E164" i="61" s="1"/>
  <c r="F164" i="61" s="1"/>
  <c r="G164" i="61" s="1"/>
  <c r="H164" i="61" s="1"/>
  <c r="I164" i="61" s="1"/>
  <c r="J164" i="61" s="1"/>
  <c r="K164" i="61" s="1"/>
  <c r="L164" i="61" s="1"/>
  <c r="S164" i="61" s="1"/>
  <c r="T164" i="61" s="1"/>
  <c r="U164" i="61" s="1"/>
  <c r="V164" i="61" s="1"/>
  <c r="W164" i="61" s="1"/>
  <c r="X164" i="61" s="1"/>
  <c r="Y164" i="61" s="1"/>
  <c r="Z164" i="61" s="1"/>
  <c r="AA164" i="61" s="1"/>
  <c r="AC164" i="61" s="1"/>
  <c r="AD164" i="61" s="1"/>
  <c r="AE164" i="61" s="1"/>
  <c r="AF164" i="61" s="1"/>
  <c r="C162" i="61"/>
  <c r="D162" i="61" s="1"/>
  <c r="E162" i="61" s="1"/>
  <c r="F162" i="61" s="1"/>
  <c r="G162" i="61" s="1"/>
  <c r="H162" i="61" s="1"/>
  <c r="I162" i="61" s="1"/>
  <c r="J162" i="61" s="1"/>
  <c r="K162" i="61" s="1"/>
  <c r="L162" i="61" s="1"/>
  <c r="S162" i="61" s="1"/>
  <c r="T162" i="61" s="1"/>
  <c r="U162" i="61" s="1"/>
  <c r="V162" i="61" s="1"/>
  <c r="W162" i="61" s="1"/>
  <c r="X162" i="61" s="1"/>
  <c r="Y162" i="61" s="1"/>
  <c r="Z162" i="61" s="1"/>
  <c r="AA162" i="61" s="1"/>
  <c r="AC162" i="61" s="1"/>
  <c r="AD162" i="61" s="1"/>
  <c r="AE162" i="61" s="1"/>
  <c r="AF162" i="61" s="1"/>
  <c r="B122" i="61"/>
  <c r="B121" i="61"/>
  <c r="B120" i="61"/>
  <c r="B119" i="61"/>
  <c r="B118" i="61"/>
  <c r="B117" i="61"/>
  <c r="B108" i="61"/>
  <c r="AF5" i="61" s="1"/>
  <c r="B96" i="61"/>
  <c r="B92" i="61"/>
  <c r="AM18" i="61" s="1"/>
  <c r="B78" i="61"/>
  <c r="B71" i="61"/>
  <c r="AG274" i="61"/>
  <c r="C273" i="61"/>
  <c r="D273" i="61" s="1"/>
  <c r="E273" i="61" s="1"/>
  <c r="F273" i="61" s="1"/>
  <c r="G273" i="61" s="1"/>
  <c r="H273" i="61" s="1"/>
  <c r="I273" i="61" s="1"/>
  <c r="J273" i="61" s="1"/>
  <c r="K273" i="61" s="1"/>
  <c r="L273" i="61" s="1"/>
  <c r="S273" i="61" s="1"/>
  <c r="T273" i="61" s="1"/>
  <c r="U273" i="61" s="1"/>
  <c r="V273" i="61" s="1"/>
  <c r="W273" i="61" s="1"/>
  <c r="X273" i="61" s="1"/>
  <c r="Y273" i="61" s="1"/>
  <c r="Z273" i="61" s="1"/>
  <c r="AA273" i="61" s="1"/>
  <c r="AC273" i="61" s="1"/>
  <c r="AD273" i="61" s="1"/>
  <c r="AE273" i="61" s="1"/>
  <c r="AF273" i="61" s="1"/>
  <c r="C272" i="61"/>
  <c r="D272" i="61" s="1"/>
  <c r="E272" i="61" s="1"/>
  <c r="F272" i="61" s="1"/>
  <c r="G272" i="61" s="1"/>
  <c r="H272" i="61" s="1"/>
  <c r="I272" i="61" s="1"/>
  <c r="J272" i="61" s="1"/>
  <c r="K272" i="61" s="1"/>
  <c r="L272" i="61" s="1"/>
  <c r="S272" i="61" s="1"/>
  <c r="T272" i="61" s="1"/>
  <c r="U272" i="61" s="1"/>
  <c r="V272" i="61" s="1"/>
  <c r="W272" i="61" s="1"/>
  <c r="X272" i="61" s="1"/>
  <c r="Y272" i="61" s="1"/>
  <c r="Z272" i="61" s="1"/>
  <c r="AA272" i="61" s="1"/>
  <c r="AC272" i="61" s="1"/>
  <c r="AD272" i="61" s="1"/>
  <c r="AE272" i="61" s="1"/>
  <c r="AF272" i="61" s="1"/>
  <c r="C271" i="61"/>
  <c r="D271" i="61" s="1"/>
  <c r="E271" i="61" s="1"/>
  <c r="F271" i="61" s="1"/>
  <c r="G271" i="61" s="1"/>
  <c r="H271" i="61" s="1"/>
  <c r="I271" i="61" s="1"/>
  <c r="J271" i="61" s="1"/>
  <c r="K271" i="61" s="1"/>
  <c r="L271" i="61" s="1"/>
  <c r="S271" i="61" s="1"/>
  <c r="T271" i="61" s="1"/>
  <c r="U271" i="61" s="1"/>
  <c r="V271" i="61" s="1"/>
  <c r="W271" i="61" s="1"/>
  <c r="X271" i="61" s="1"/>
  <c r="Y271" i="61" s="1"/>
  <c r="Z271" i="61" s="1"/>
  <c r="AA271" i="61" s="1"/>
  <c r="AC271" i="61" s="1"/>
  <c r="AD271" i="61" s="1"/>
  <c r="AE271" i="61" s="1"/>
  <c r="AF271" i="61" s="1"/>
  <c r="C270" i="61"/>
  <c r="D270" i="61" s="1"/>
  <c r="E270" i="61" s="1"/>
  <c r="F270" i="61" s="1"/>
  <c r="G270" i="61" s="1"/>
  <c r="H270" i="61" s="1"/>
  <c r="I270" i="61" s="1"/>
  <c r="J270" i="61" s="1"/>
  <c r="K270" i="61" s="1"/>
  <c r="L270" i="61" s="1"/>
  <c r="S270" i="61" s="1"/>
  <c r="T270" i="61" s="1"/>
  <c r="U270" i="61" s="1"/>
  <c r="V270" i="61" s="1"/>
  <c r="W270" i="61" s="1"/>
  <c r="X270" i="61" s="1"/>
  <c r="Y270" i="61" s="1"/>
  <c r="Z270" i="61" s="1"/>
  <c r="AA270" i="61" s="1"/>
  <c r="AC270" i="61" s="1"/>
  <c r="AD270" i="61" s="1"/>
  <c r="AE270" i="61" s="1"/>
  <c r="AF270" i="61" s="1"/>
  <c r="H269" i="61"/>
  <c r="I269" i="61" s="1"/>
  <c r="J269" i="61" s="1"/>
  <c r="K269" i="61" s="1"/>
  <c r="L269" i="61" s="1"/>
  <c r="S269" i="61" s="1"/>
  <c r="T269" i="61" s="1"/>
  <c r="U269" i="61" s="1"/>
  <c r="V269" i="61" s="1"/>
  <c r="W269" i="61" s="1"/>
  <c r="X269" i="61" s="1"/>
  <c r="Y269" i="61" s="1"/>
  <c r="Z269" i="61" s="1"/>
  <c r="AA269" i="61" s="1"/>
  <c r="AC269" i="61" s="1"/>
  <c r="AD269" i="61" s="1"/>
  <c r="AE269" i="61" s="1"/>
  <c r="AF269" i="61" s="1"/>
  <c r="C269" i="61"/>
  <c r="D269" i="61" s="1"/>
  <c r="E269" i="61" s="1"/>
  <c r="F269" i="61" s="1"/>
  <c r="G269" i="61" s="1"/>
  <c r="F268" i="61"/>
  <c r="G268" i="61" s="1"/>
  <c r="H268" i="61" s="1"/>
  <c r="I268" i="61" s="1"/>
  <c r="J268" i="61" s="1"/>
  <c r="K268" i="61" s="1"/>
  <c r="L268" i="61" s="1"/>
  <c r="S268" i="61" s="1"/>
  <c r="T268" i="61" s="1"/>
  <c r="U268" i="61" s="1"/>
  <c r="V268" i="61" s="1"/>
  <c r="W268" i="61" s="1"/>
  <c r="X268" i="61" s="1"/>
  <c r="Y268" i="61" s="1"/>
  <c r="Z268" i="61" s="1"/>
  <c r="AA268" i="61" s="1"/>
  <c r="AC268" i="61" s="1"/>
  <c r="AD268" i="61" s="1"/>
  <c r="AE268" i="61" s="1"/>
  <c r="AF268" i="61" s="1"/>
  <c r="C268" i="61"/>
  <c r="D268" i="61" s="1"/>
  <c r="E268" i="61" s="1"/>
  <c r="C267" i="61"/>
  <c r="D267" i="61" s="1"/>
  <c r="E267" i="61" s="1"/>
  <c r="F267" i="61" s="1"/>
  <c r="G267" i="61" s="1"/>
  <c r="H267" i="61" s="1"/>
  <c r="I267" i="61" s="1"/>
  <c r="J267" i="61" s="1"/>
  <c r="K267" i="61" s="1"/>
  <c r="L267" i="61" s="1"/>
  <c r="S267" i="61" s="1"/>
  <c r="T267" i="61" s="1"/>
  <c r="U267" i="61" s="1"/>
  <c r="V267" i="61" s="1"/>
  <c r="W267" i="61" s="1"/>
  <c r="X267" i="61" s="1"/>
  <c r="Y267" i="61" s="1"/>
  <c r="Z267" i="61" s="1"/>
  <c r="AA267" i="61" s="1"/>
  <c r="AC267" i="61" s="1"/>
  <c r="AD267" i="61" s="1"/>
  <c r="AE267" i="61" s="1"/>
  <c r="AF267" i="61" s="1"/>
  <c r="C266" i="61"/>
  <c r="D266" i="61" s="1"/>
  <c r="E266" i="61" s="1"/>
  <c r="F266" i="61" s="1"/>
  <c r="G266" i="61" s="1"/>
  <c r="H266" i="61" s="1"/>
  <c r="I266" i="61" s="1"/>
  <c r="J266" i="61" s="1"/>
  <c r="K266" i="61" s="1"/>
  <c r="L266" i="61" s="1"/>
  <c r="S266" i="61" s="1"/>
  <c r="T266" i="61" s="1"/>
  <c r="U266" i="61" s="1"/>
  <c r="V266" i="61" s="1"/>
  <c r="W266" i="61" s="1"/>
  <c r="X266" i="61" s="1"/>
  <c r="Y266" i="61" s="1"/>
  <c r="Z266" i="61" s="1"/>
  <c r="AA266" i="61" s="1"/>
  <c r="AC266" i="61" s="1"/>
  <c r="AD266" i="61" s="1"/>
  <c r="AE266" i="61" s="1"/>
  <c r="AF266" i="61" s="1"/>
  <c r="C265" i="61"/>
  <c r="D265" i="61" s="1"/>
  <c r="E265" i="61" s="1"/>
  <c r="F265" i="61" s="1"/>
  <c r="G265" i="61" s="1"/>
  <c r="H265" i="61" s="1"/>
  <c r="I265" i="61" s="1"/>
  <c r="J265" i="61" s="1"/>
  <c r="K265" i="61" s="1"/>
  <c r="L265" i="61" s="1"/>
  <c r="S265" i="61" s="1"/>
  <c r="T265" i="61" s="1"/>
  <c r="U265" i="61" s="1"/>
  <c r="V265" i="61" s="1"/>
  <c r="W265" i="61" s="1"/>
  <c r="X265" i="61" s="1"/>
  <c r="Y265" i="61" s="1"/>
  <c r="Z265" i="61" s="1"/>
  <c r="AA265" i="61" s="1"/>
  <c r="AC265" i="61" s="1"/>
  <c r="AD265" i="61" s="1"/>
  <c r="AE265" i="61" s="1"/>
  <c r="AF265" i="61" s="1"/>
  <c r="F264" i="61"/>
  <c r="G264" i="61" s="1"/>
  <c r="H264" i="61" s="1"/>
  <c r="I264" i="61" s="1"/>
  <c r="J264" i="61" s="1"/>
  <c r="K264" i="61" s="1"/>
  <c r="L264" i="61" s="1"/>
  <c r="S264" i="61" s="1"/>
  <c r="T264" i="61" s="1"/>
  <c r="U264" i="61" s="1"/>
  <c r="V264" i="61" s="1"/>
  <c r="W264" i="61" s="1"/>
  <c r="X264" i="61" s="1"/>
  <c r="Y264" i="61" s="1"/>
  <c r="Z264" i="61" s="1"/>
  <c r="AA264" i="61" s="1"/>
  <c r="AC264" i="61" s="1"/>
  <c r="AD264" i="61" s="1"/>
  <c r="AE264" i="61" s="1"/>
  <c r="AF264" i="61" s="1"/>
  <c r="C264" i="61"/>
  <c r="D264" i="61" s="1"/>
  <c r="E264" i="61" s="1"/>
  <c r="D263" i="61"/>
  <c r="E263" i="61" s="1"/>
  <c r="F263" i="61" s="1"/>
  <c r="G263" i="61" s="1"/>
  <c r="H263" i="61" s="1"/>
  <c r="I263" i="61" s="1"/>
  <c r="J263" i="61" s="1"/>
  <c r="K263" i="61" s="1"/>
  <c r="L263" i="61" s="1"/>
  <c r="S263" i="61" s="1"/>
  <c r="T263" i="61" s="1"/>
  <c r="U263" i="61" s="1"/>
  <c r="V263" i="61" s="1"/>
  <c r="W263" i="61" s="1"/>
  <c r="X263" i="61" s="1"/>
  <c r="Y263" i="61" s="1"/>
  <c r="Z263" i="61" s="1"/>
  <c r="AA263" i="61" s="1"/>
  <c r="AC263" i="61" s="1"/>
  <c r="AD263" i="61" s="1"/>
  <c r="AE263" i="61" s="1"/>
  <c r="AF263" i="61" s="1"/>
  <c r="C263" i="61"/>
  <c r="C262" i="61"/>
  <c r="D262" i="61" s="1"/>
  <c r="E262" i="61" s="1"/>
  <c r="F262" i="61" s="1"/>
  <c r="G262" i="61" s="1"/>
  <c r="H262" i="61" s="1"/>
  <c r="I262" i="61" s="1"/>
  <c r="J262" i="61" s="1"/>
  <c r="K262" i="61" s="1"/>
  <c r="L262" i="61" s="1"/>
  <c r="S262" i="61" s="1"/>
  <c r="T262" i="61" s="1"/>
  <c r="U262" i="61" s="1"/>
  <c r="V262" i="61" s="1"/>
  <c r="W262" i="61" s="1"/>
  <c r="X262" i="61" s="1"/>
  <c r="Y262" i="61" s="1"/>
  <c r="Z262" i="61" s="1"/>
  <c r="AA262" i="61" s="1"/>
  <c r="AC262" i="61" s="1"/>
  <c r="AD262" i="61" s="1"/>
  <c r="AE262" i="61" s="1"/>
  <c r="AF262" i="61" s="1"/>
  <c r="C261" i="61"/>
  <c r="D261" i="61" s="1"/>
  <c r="E261" i="61" s="1"/>
  <c r="F261" i="61" s="1"/>
  <c r="G261" i="61" s="1"/>
  <c r="H261" i="61" s="1"/>
  <c r="I261" i="61" s="1"/>
  <c r="J261" i="61" s="1"/>
  <c r="K261" i="61" s="1"/>
  <c r="L261" i="61" s="1"/>
  <c r="S261" i="61" s="1"/>
  <c r="T261" i="61" s="1"/>
  <c r="U261" i="61" s="1"/>
  <c r="V261" i="61" s="1"/>
  <c r="W261" i="61" s="1"/>
  <c r="X261" i="61" s="1"/>
  <c r="Y261" i="61" s="1"/>
  <c r="Z261" i="61" s="1"/>
  <c r="AA261" i="61" s="1"/>
  <c r="AC261" i="61" s="1"/>
  <c r="AD261" i="61" s="1"/>
  <c r="AE261" i="61" s="1"/>
  <c r="AF261" i="61" s="1"/>
  <c r="C260" i="61"/>
  <c r="D260" i="61" s="1"/>
  <c r="E260" i="61" s="1"/>
  <c r="F260" i="61" s="1"/>
  <c r="G260" i="61" s="1"/>
  <c r="H260" i="61" s="1"/>
  <c r="I260" i="61" s="1"/>
  <c r="J260" i="61" s="1"/>
  <c r="K260" i="61" s="1"/>
  <c r="L260" i="61" s="1"/>
  <c r="S260" i="61" s="1"/>
  <c r="T260" i="61" s="1"/>
  <c r="U260" i="61" s="1"/>
  <c r="V260" i="61" s="1"/>
  <c r="W260" i="61" s="1"/>
  <c r="X260" i="61" s="1"/>
  <c r="Y260" i="61" s="1"/>
  <c r="Z260" i="61" s="1"/>
  <c r="AA260" i="61" s="1"/>
  <c r="AC260" i="61" s="1"/>
  <c r="AD260" i="61" s="1"/>
  <c r="AE260" i="61" s="1"/>
  <c r="AF260" i="61" s="1"/>
  <c r="C259" i="61"/>
  <c r="D259" i="61" s="1"/>
  <c r="E259" i="61" s="1"/>
  <c r="F259" i="61" s="1"/>
  <c r="G259" i="61" s="1"/>
  <c r="H259" i="61" s="1"/>
  <c r="I259" i="61" s="1"/>
  <c r="J259" i="61" s="1"/>
  <c r="K259" i="61" s="1"/>
  <c r="L259" i="61" s="1"/>
  <c r="S259" i="61" s="1"/>
  <c r="T259" i="61" s="1"/>
  <c r="U259" i="61" s="1"/>
  <c r="V259" i="61" s="1"/>
  <c r="W259" i="61" s="1"/>
  <c r="X259" i="61" s="1"/>
  <c r="Y259" i="61" s="1"/>
  <c r="Z259" i="61" s="1"/>
  <c r="AA259" i="61" s="1"/>
  <c r="AC259" i="61" s="1"/>
  <c r="AD259" i="61" s="1"/>
  <c r="AE259" i="61" s="1"/>
  <c r="AF259" i="61" s="1"/>
  <c r="C258" i="61"/>
  <c r="D258" i="61" s="1"/>
  <c r="E258" i="61" s="1"/>
  <c r="F258" i="61" s="1"/>
  <c r="G258" i="61" s="1"/>
  <c r="H258" i="61" s="1"/>
  <c r="I258" i="61" s="1"/>
  <c r="J258" i="61" s="1"/>
  <c r="K258" i="61" s="1"/>
  <c r="L258" i="61" s="1"/>
  <c r="S258" i="61" s="1"/>
  <c r="T258" i="61" s="1"/>
  <c r="U258" i="61" s="1"/>
  <c r="V258" i="61" s="1"/>
  <c r="W258" i="61" s="1"/>
  <c r="X258" i="61" s="1"/>
  <c r="Y258" i="61" s="1"/>
  <c r="Z258" i="61" s="1"/>
  <c r="AA258" i="61" s="1"/>
  <c r="AC258" i="61" s="1"/>
  <c r="AD258" i="61" s="1"/>
  <c r="AE258" i="61" s="1"/>
  <c r="AF258" i="61" s="1"/>
  <c r="E257" i="61"/>
  <c r="F257" i="61" s="1"/>
  <c r="G257" i="61" s="1"/>
  <c r="H257" i="61" s="1"/>
  <c r="I257" i="61" s="1"/>
  <c r="J257" i="61" s="1"/>
  <c r="K257" i="61" s="1"/>
  <c r="L257" i="61" s="1"/>
  <c r="S257" i="61" s="1"/>
  <c r="T257" i="61" s="1"/>
  <c r="U257" i="61" s="1"/>
  <c r="V257" i="61" s="1"/>
  <c r="W257" i="61" s="1"/>
  <c r="X257" i="61" s="1"/>
  <c r="Y257" i="61" s="1"/>
  <c r="Z257" i="61" s="1"/>
  <c r="AA257" i="61" s="1"/>
  <c r="AC257" i="61" s="1"/>
  <c r="AD257" i="61" s="1"/>
  <c r="AE257" i="61" s="1"/>
  <c r="AF257" i="61" s="1"/>
  <c r="C257" i="61"/>
  <c r="D257" i="61" s="1"/>
  <c r="F256" i="61"/>
  <c r="G256" i="61" s="1"/>
  <c r="H256" i="61" s="1"/>
  <c r="I256" i="61" s="1"/>
  <c r="J256" i="61" s="1"/>
  <c r="K256" i="61" s="1"/>
  <c r="L256" i="61" s="1"/>
  <c r="S256" i="61" s="1"/>
  <c r="T256" i="61" s="1"/>
  <c r="U256" i="61" s="1"/>
  <c r="V256" i="61" s="1"/>
  <c r="W256" i="61" s="1"/>
  <c r="X256" i="61" s="1"/>
  <c r="Y256" i="61" s="1"/>
  <c r="Z256" i="61" s="1"/>
  <c r="AA256" i="61" s="1"/>
  <c r="AC256" i="61" s="1"/>
  <c r="AD256" i="61" s="1"/>
  <c r="AE256" i="61" s="1"/>
  <c r="AF256" i="61" s="1"/>
  <c r="C256" i="61"/>
  <c r="D256" i="61" s="1"/>
  <c r="E256" i="61" s="1"/>
  <c r="C255" i="61"/>
  <c r="D255" i="61" s="1"/>
  <c r="E255" i="61" s="1"/>
  <c r="F255" i="61" s="1"/>
  <c r="G255" i="61" s="1"/>
  <c r="H255" i="61" s="1"/>
  <c r="I255" i="61" s="1"/>
  <c r="J255" i="61" s="1"/>
  <c r="K255" i="61" s="1"/>
  <c r="L255" i="61" s="1"/>
  <c r="S255" i="61" s="1"/>
  <c r="T255" i="61" s="1"/>
  <c r="U255" i="61" s="1"/>
  <c r="V255" i="61" s="1"/>
  <c r="W255" i="61" s="1"/>
  <c r="X255" i="61" s="1"/>
  <c r="Y255" i="61" s="1"/>
  <c r="Z255" i="61" s="1"/>
  <c r="AA255" i="61" s="1"/>
  <c r="AC255" i="61" s="1"/>
  <c r="AD255" i="61" s="1"/>
  <c r="AE255" i="61" s="1"/>
  <c r="AF255" i="61" s="1"/>
  <c r="C254" i="61"/>
  <c r="D254" i="61" s="1"/>
  <c r="E254" i="61" s="1"/>
  <c r="F254" i="61" s="1"/>
  <c r="G254" i="61" s="1"/>
  <c r="H254" i="61" s="1"/>
  <c r="I254" i="61" s="1"/>
  <c r="J254" i="61" s="1"/>
  <c r="K254" i="61" s="1"/>
  <c r="L254" i="61" s="1"/>
  <c r="S254" i="61" s="1"/>
  <c r="T254" i="61" s="1"/>
  <c r="U254" i="61" s="1"/>
  <c r="V254" i="61" s="1"/>
  <c r="W254" i="61" s="1"/>
  <c r="X254" i="61" s="1"/>
  <c r="Y254" i="61" s="1"/>
  <c r="Z254" i="61" s="1"/>
  <c r="AA254" i="61" s="1"/>
  <c r="AC254" i="61" s="1"/>
  <c r="AD254" i="61" s="1"/>
  <c r="AE254" i="61" s="1"/>
  <c r="AF254" i="61" s="1"/>
  <c r="C253" i="61"/>
  <c r="D253" i="61" s="1"/>
  <c r="E253" i="61" s="1"/>
  <c r="F253" i="61" s="1"/>
  <c r="G253" i="61" s="1"/>
  <c r="H253" i="61" s="1"/>
  <c r="I253" i="61" s="1"/>
  <c r="J253" i="61" s="1"/>
  <c r="K253" i="61" s="1"/>
  <c r="L253" i="61" s="1"/>
  <c r="S253" i="61" s="1"/>
  <c r="T253" i="61" s="1"/>
  <c r="U253" i="61" s="1"/>
  <c r="V253" i="61" s="1"/>
  <c r="W253" i="61" s="1"/>
  <c r="X253" i="61" s="1"/>
  <c r="Y253" i="61" s="1"/>
  <c r="Z253" i="61" s="1"/>
  <c r="AA253" i="61" s="1"/>
  <c r="AC253" i="61" s="1"/>
  <c r="AD253" i="61" s="1"/>
  <c r="AE253" i="61" s="1"/>
  <c r="AF253" i="61" s="1"/>
  <c r="C252" i="61"/>
  <c r="D252" i="61" s="1"/>
  <c r="E252" i="61" s="1"/>
  <c r="F252" i="61" s="1"/>
  <c r="G252" i="61" s="1"/>
  <c r="H252" i="61" s="1"/>
  <c r="I252" i="61" s="1"/>
  <c r="J252" i="61" s="1"/>
  <c r="K252" i="61" s="1"/>
  <c r="L252" i="61" s="1"/>
  <c r="S252" i="61" s="1"/>
  <c r="T252" i="61" s="1"/>
  <c r="U252" i="61" s="1"/>
  <c r="V252" i="61" s="1"/>
  <c r="W252" i="61" s="1"/>
  <c r="X252" i="61" s="1"/>
  <c r="Y252" i="61" s="1"/>
  <c r="Z252" i="61" s="1"/>
  <c r="AA252" i="61" s="1"/>
  <c r="AC252" i="61" s="1"/>
  <c r="AD252" i="61" s="1"/>
  <c r="AE252" i="61" s="1"/>
  <c r="AF252" i="61" s="1"/>
  <c r="C251" i="61"/>
  <c r="D251" i="61" s="1"/>
  <c r="E251" i="61" s="1"/>
  <c r="F251" i="61" s="1"/>
  <c r="G251" i="61" s="1"/>
  <c r="H251" i="61" s="1"/>
  <c r="I251" i="61" s="1"/>
  <c r="J251" i="61" s="1"/>
  <c r="K251" i="61" s="1"/>
  <c r="L251" i="61" s="1"/>
  <c r="S251" i="61" s="1"/>
  <c r="T251" i="61" s="1"/>
  <c r="U251" i="61" s="1"/>
  <c r="V251" i="61" s="1"/>
  <c r="W251" i="61" s="1"/>
  <c r="X251" i="61" s="1"/>
  <c r="Y251" i="61" s="1"/>
  <c r="Z251" i="61" s="1"/>
  <c r="AA251" i="61" s="1"/>
  <c r="AC251" i="61" s="1"/>
  <c r="AD251" i="61" s="1"/>
  <c r="AE251" i="61" s="1"/>
  <c r="AF251" i="61" s="1"/>
  <c r="C250" i="61"/>
  <c r="D250" i="61" s="1"/>
  <c r="E250" i="61" s="1"/>
  <c r="F250" i="61" s="1"/>
  <c r="G250" i="61" s="1"/>
  <c r="H250" i="61" s="1"/>
  <c r="I250" i="61" s="1"/>
  <c r="J250" i="61" s="1"/>
  <c r="K250" i="61" s="1"/>
  <c r="L250" i="61" s="1"/>
  <c r="S250" i="61" s="1"/>
  <c r="T250" i="61" s="1"/>
  <c r="U250" i="61" s="1"/>
  <c r="V250" i="61" s="1"/>
  <c r="W250" i="61" s="1"/>
  <c r="X250" i="61" s="1"/>
  <c r="Y250" i="61" s="1"/>
  <c r="Z250" i="61" s="1"/>
  <c r="AA250" i="61" s="1"/>
  <c r="AC250" i="61" s="1"/>
  <c r="AD250" i="61" s="1"/>
  <c r="AE250" i="61" s="1"/>
  <c r="AF250" i="61" s="1"/>
  <c r="G249" i="61"/>
  <c r="H249" i="61" s="1"/>
  <c r="I249" i="61" s="1"/>
  <c r="J249" i="61" s="1"/>
  <c r="K249" i="61" s="1"/>
  <c r="L249" i="61" s="1"/>
  <c r="S249" i="61" s="1"/>
  <c r="T249" i="61" s="1"/>
  <c r="U249" i="61" s="1"/>
  <c r="V249" i="61" s="1"/>
  <c r="W249" i="61" s="1"/>
  <c r="X249" i="61" s="1"/>
  <c r="Y249" i="61" s="1"/>
  <c r="Z249" i="61" s="1"/>
  <c r="AA249" i="61" s="1"/>
  <c r="AC249" i="61" s="1"/>
  <c r="AD249" i="61" s="1"/>
  <c r="AE249" i="61" s="1"/>
  <c r="AF249" i="61" s="1"/>
  <c r="C249" i="61"/>
  <c r="D249" i="61" s="1"/>
  <c r="E249" i="61" s="1"/>
  <c r="F249" i="61" s="1"/>
  <c r="C248" i="61"/>
  <c r="D248" i="61" s="1"/>
  <c r="E248" i="61" s="1"/>
  <c r="F248" i="61" s="1"/>
  <c r="G248" i="61" s="1"/>
  <c r="H248" i="61" s="1"/>
  <c r="I248" i="61" s="1"/>
  <c r="J248" i="61" s="1"/>
  <c r="K248" i="61" s="1"/>
  <c r="L248" i="61" s="1"/>
  <c r="S248" i="61" s="1"/>
  <c r="T248" i="61" s="1"/>
  <c r="U248" i="61" s="1"/>
  <c r="V248" i="61" s="1"/>
  <c r="W248" i="61" s="1"/>
  <c r="X248" i="61" s="1"/>
  <c r="Y248" i="61" s="1"/>
  <c r="Z248" i="61" s="1"/>
  <c r="AA248" i="61" s="1"/>
  <c r="AC248" i="61" s="1"/>
  <c r="AD248" i="61" s="1"/>
  <c r="AE248" i="61" s="1"/>
  <c r="AF248" i="61" s="1"/>
  <c r="J247" i="61"/>
  <c r="K247" i="61" s="1"/>
  <c r="L247" i="61" s="1"/>
  <c r="S247" i="61" s="1"/>
  <c r="T247" i="61" s="1"/>
  <c r="U247" i="61" s="1"/>
  <c r="V247" i="61" s="1"/>
  <c r="W247" i="61" s="1"/>
  <c r="X247" i="61" s="1"/>
  <c r="Y247" i="61" s="1"/>
  <c r="Z247" i="61" s="1"/>
  <c r="AA247" i="61" s="1"/>
  <c r="AC247" i="61" s="1"/>
  <c r="AD247" i="61" s="1"/>
  <c r="AE247" i="61" s="1"/>
  <c r="AF247" i="61" s="1"/>
  <c r="C247" i="61"/>
  <c r="D247" i="61" s="1"/>
  <c r="E247" i="61" s="1"/>
  <c r="F247" i="61" s="1"/>
  <c r="G247" i="61" s="1"/>
  <c r="H247" i="61" s="1"/>
  <c r="I247" i="61" s="1"/>
  <c r="D246" i="61"/>
  <c r="E246" i="61" s="1"/>
  <c r="F246" i="61" s="1"/>
  <c r="G246" i="61" s="1"/>
  <c r="H246" i="61" s="1"/>
  <c r="I246" i="61" s="1"/>
  <c r="J246" i="61" s="1"/>
  <c r="K246" i="61" s="1"/>
  <c r="L246" i="61" s="1"/>
  <c r="S246" i="61" s="1"/>
  <c r="T246" i="61" s="1"/>
  <c r="U246" i="61" s="1"/>
  <c r="V246" i="61" s="1"/>
  <c r="W246" i="61" s="1"/>
  <c r="X246" i="61" s="1"/>
  <c r="Y246" i="61" s="1"/>
  <c r="Z246" i="61" s="1"/>
  <c r="AA246" i="61" s="1"/>
  <c r="AC246" i="61" s="1"/>
  <c r="AD246" i="61" s="1"/>
  <c r="AE246" i="61" s="1"/>
  <c r="AF246" i="61" s="1"/>
  <c r="C246" i="61"/>
  <c r="C245" i="61"/>
  <c r="D245" i="61" s="1"/>
  <c r="E245" i="61" s="1"/>
  <c r="F245" i="61" s="1"/>
  <c r="G245" i="61" s="1"/>
  <c r="H245" i="61" s="1"/>
  <c r="I245" i="61" s="1"/>
  <c r="J245" i="61" s="1"/>
  <c r="K245" i="61" s="1"/>
  <c r="L245" i="61" s="1"/>
  <c r="S245" i="61" s="1"/>
  <c r="T245" i="61" s="1"/>
  <c r="U245" i="61" s="1"/>
  <c r="V245" i="61" s="1"/>
  <c r="W245" i="61" s="1"/>
  <c r="X245" i="61" s="1"/>
  <c r="Y245" i="61" s="1"/>
  <c r="Z245" i="61" s="1"/>
  <c r="AA245" i="61" s="1"/>
  <c r="AC245" i="61" s="1"/>
  <c r="AD245" i="61" s="1"/>
  <c r="AE245" i="61" s="1"/>
  <c r="AF245" i="61" s="1"/>
  <c r="C244" i="61"/>
  <c r="D244" i="61" s="1"/>
  <c r="E244" i="61" s="1"/>
  <c r="F244" i="61" s="1"/>
  <c r="G244" i="61" s="1"/>
  <c r="H244" i="61" s="1"/>
  <c r="I244" i="61" s="1"/>
  <c r="J244" i="61" s="1"/>
  <c r="K244" i="61" s="1"/>
  <c r="L244" i="61" s="1"/>
  <c r="S244" i="61" s="1"/>
  <c r="T244" i="61" s="1"/>
  <c r="U244" i="61" s="1"/>
  <c r="V244" i="61" s="1"/>
  <c r="W244" i="61" s="1"/>
  <c r="X244" i="61" s="1"/>
  <c r="Y244" i="61" s="1"/>
  <c r="Z244" i="61" s="1"/>
  <c r="AA244" i="61" s="1"/>
  <c r="AC244" i="61" s="1"/>
  <c r="AD244" i="61" s="1"/>
  <c r="AE244" i="61" s="1"/>
  <c r="AF244" i="61" s="1"/>
  <c r="C243" i="61"/>
  <c r="D243" i="61" s="1"/>
  <c r="E243" i="61" s="1"/>
  <c r="F243" i="61" s="1"/>
  <c r="G243" i="61" s="1"/>
  <c r="H243" i="61" s="1"/>
  <c r="I243" i="61" s="1"/>
  <c r="J243" i="61" s="1"/>
  <c r="K243" i="61" s="1"/>
  <c r="L243" i="61" s="1"/>
  <c r="S243" i="61" s="1"/>
  <c r="T243" i="61" s="1"/>
  <c r="U243" i="61" s="1"/>
  <c r="V243" i="61" s="1"/>
  <c r="W243" i="61" s="1"/>
  <c r="X243" i="61" s="1"/>
  <c r="Y243" i="61" s="1"/>
  <c r="Z243" i="61" s="1"/>
  <c r="AA243" i="61" s="1"/>
  <c r="AC243" i="61" s="1"/>
  <c r="AD243" i="61" s="1"/>
  <c r="AE243" i="61" s="1"/>
  <c r="AF243" i="61" s="1"/>
  <c r="D242" i="61"/>
  <c r="E242" i="61" s="1"/>
  <c r="F242" i="61" s="1"/>
  <c r="G242" i="61" s="1"/>
  <c r="H242" i="61" s="1"/>
  <c r="I242" i="61" s="1"/>
  <c r="J242" i="61" s="1"/>
  <c r="K242" i="61" s="1"/>
  <c r="L242" i="61" s="1"/>
  <c r="S242" i="61" s="1"/>
  <c r="T242" i="61" s="1"/>
  <c r="U242" i="61" s="1"/>
  <c r="V242" i="61" s="1"/>
  <c r="W242" i="61" s="1"/>
  <c r="X242" i="61" s="1"/>
  <c r="Y242" i="61" s="1"/>
  <c r="Z242" i="61" s="1"/>
  <c r="AA242" i="61" s="1"/>
  <c r="AC242" i="61" s="1"/>
  <c r="AD242" i="61" s="1"/>
  <c r="AE242" i="61" s="1"/>
  <c r="AF242" i="61" s="1"/>
  <c r="C242" i="61"/>
  <c r="E241" i="61"/>
  <c r="F241" i="61" s="1"/>
  <c r="G241" i="61" s="1"/>
  <c r="H241" i="61" s="1"/>
  <c r="I241" i="61" s="1"/>
  <c r="J241" i="61" s="1"/>
  <c r="K241" i="61" s="1"/>
  <c r="L241" i="61" s="1"/>
  <c r="S241" i="61" s="1"/>
  <c r="T241" i="61" s="1"/>
  <c r="U241" i="61" s="1"/>
  <c r="V241" i="61" s="1"/>
  <c r="W241" i="61" s="1"/>
  <c r="X241" i="61" s="1"/>
  <c r="Y241" i="61" s="1"/>
  <c r="Z241" i="61" s="1"/>
  <c r="AA241" i="61" s="1"/>
  <c r="AC241" i="61" s="1"/>
  <c r="AD241" i="61" s="1"/>
  <c r="AE241" i="61" s="1"/>
  <c r="AF241" i="61" s="1"/>
  <c r="C241" i="61"/>
  <c r="D241" i="61" s="1"/>
  <c r="C240" i="61"/>
  <c r="D240" i="61" s="1"/>
  <c r="E240" i="61" s="1"/>
  <c r="F240" i="61" s="1"/>
  <c r="G240" i="61" s="1"/>
  <c r="H240" i="61" s="1"/>
  <c r="I240" i="61" s="1"/>
  <c r="J240" i="61" s="1"/>
  <c r="K240" i="61" s="1"/>
  <c r="L240" i="61" s="1"/>
  <c r="S240" i="61" s="1"/>
  <c r="T240" i="61" s="1"/>
  <c r="U240" i="61" s="1"/>
  <c r="V240" i="61" s="1"/>
  <c r="W240" i="61" s="1"/>
  <c r="X240" i="61" s="1"/>
  <c r="Y240" i="61" s="1"/>
  <c r="Z240" i="61" s="1"/>
  <c r="AA240" i="61" s="1"/>
  <c r="AC240" i="61" s="1"/>
  <c r="AD240" i="61" s="1"/>
  <c r="AE240" i="61" s="1"/>
  <c r="AF240" i="61" s="1"/>
  <c r="D239" i="61"/>
  <c r="E239" i="61" s="1"/>
  <c r="F239" i="61" s="1"/>
  <c r="G239" i="61" s="1"/>
  <c r="H239" i="61" s="1"/>
  <c r="I239" i="61" s="1"/>
  <c r="J239" i="61" s="1"/>
  <c r="K239" i="61" s="1"/>
  <c r="L239" i="61" s="1"/>
  <c r="S239" i="61" s="1"/>
  <c r="T239" i="61" s="1"/>
  <c r="U239" i="61" s="1"/>
  <c r="V239" i="61" s="1"/>
  <c r="W239" i="61" s="1"/>
  <c r="X239" i="61" s="1"/>
  <c r="Y239" i="61" s="1"/>
  <c r="Z239" i="61" s="1"/>
  <c r="AA239" i="61" s="1"/>
  <c r="AC239" i="61" s="1"/>
  <c r="AD239" i="61" s="1"/>
  <c r="AE239" i="61" s="1"/>
  <c r="AF239" i="61" s="1"/>
  <c r="C239" i="61"/>
  <c r="D238" i="61"/>
  <c r="E238" i="61" s="1"/>
  <c r="F238" i="61" s="1"/>
  <c r="G238" i="61" s="1"/>
  <c r="H238" i="61" s="1"/>
  <c r="I238" i="61" s="1"/>
  <c r="J238" i="61" s="1"/>
  <c r="K238" i="61" s="1"/>
  <c r="L238" i="61" s="1"/>
  <c r="S238" i="61" s="1"/>
  <c r="T238" i="61" s="1"/>
  <c r="U238" i="61" s="1"/>
  <c r="V238" i="61" s="1"/>
  <c r="W238" i="61" s="1"/>
  <c r="X238" i="61" s="1"/>
  <c r="Y238" i="61" s="1"/>
  <c r="Z238" i="61" s="1"/>
  <c r="AA238" i="61" s="1"/>
  <c r="AC238" i="61" s="1"/>
  <c r="AD238" i="61" s="1"/>
  <c r="AE238" i="61" s="1"/>
  <c r="AF238" i="61" s="1"/>
  <c r="C238" i="61"/>
  <c r="C237" i="61"/>
  <c r="D237" i="61" s="1"/>
  <c r="E237" i="61" s="1"/>
  <c r="F237" i="61" s="1"/>
  <c r="G237" i="61" s="1"/>
  <c r="H237" i="61" s="1"/>
  <c r="I237" i="61" s="1"/>
  <c r="J237" i="61" s="1"/>
  <c r="K237" i="61" s="1"/>
  <c r="L237" i="61" s="1"/>
  <c r="S237" i="61" s="1"/>
  <c r="T237" i="61" s="1"/>
  <c r="U237" i="61" s="1"/>
  <c r="V237" i="61" s="1"/>
  <c r="W237" i="61" s="1"/>
  <c r="X237" i="61" s="1"/>
  <c r="Y237" i="61" s="1"/>
  <c r="Z237" i="61" s="1"/>
  <c r="AA237" i="61" s="1"/>
  <c r="AC237" i="61" s="1"/>
  <c r="AD237" i="61" s="1"/>
  <c r="AE237" i="61" s="1"/>
  <c r="AF237" i="61" s="1"/>
  <c r="D236" i="61"/>
  <c r="E236" i="61" s="1"/>
  <c r="F236" i="61" s="1"/>
  <c r="G236" i="61" s="1"/>
  <c r="H236" i="61" s="1"/>
  <c r="I236" i="61" s="1"/>
  <c r="J236" i="61" s="1"/>
  <c r="K236" i="61" s="1"/>
  <c r="L236" i="61" s="1"/>
  <c r="S236" i="61" s="1"/>
  <c r="T236" i="61" s="1"/>
  <c r="U236" i="61" s="1"/>
  <c r="V236" i="61" s="1"/>
  <c r="W236" i="61" s="1"/>
  <c r="X236" i="61" s="1"/>
  <c r="Y236" i="61" s="1"/>
  <c r="Z236" i="61" s="1"/>
  <c r="AA236" i="61" s="1"/>
  <c r="AC236" i="61" s="1"/>
  <c r="AD236" i="61" s="1"/>
  <c r="AE236" i="61" s="1"/>
  <c r="AF236" i="61" s="1"/>
  <c r="C236" i="61"/>
  <c r="F235" i="61"/>
  <c r="G235" i="61" s="1"/>
  <c r="H235" i="61" s="1"/>
  <c r="I235" i="61" s="1"/>
  <c r="J235" i="61" s="1"/>
  <c r="K235" i="61" s="1"/>
  <c r="L235" i="61" s="1"/>
  <c r="S235" i="61" s="1"/>
  <c r="T235" i="61" s="1"/>
  <c r="U235" i="61" s="1"/>
  <c r="V235" i="61" s="1"/>
  <c r="W235" i="61" s="1"/>
  <c r="X235" i="61" s="1"/>
  <c r="Y235" i="61" s="1"/>
  <c r="Z235" i="61" s="1"/>
  <c r="AA235" i="61" s="1"/>
  <c r="AC235" i="61" s="1"/>
  <c r="AD235" i="61" s="1"/>
  <c r="AE235" i="61" s="1"/>
  <c r="AF235" i="61" s="1"/>
  <c r="C235" i="61"/>
  <c r="D235" i="61" s="1"/>
  <c r="E235" i="61" s="1"/>
  <c r="D234" i="61"/>
  <c r="E234" i="61" s="1"/>
  <c r="F234" i="61" s="1"/>
  <c r="G234" i="61" s="1"/>
  <c r="H234" i="61" s="1"/>
  <c r="I234" i="61" s="1"/>
  <c r="J234" i="61" s="1"/>
  <c r="K234" i="61" s="1"/>
  <c r="L234" i="61" s="1"/>
  <c r="S234" i="61" s="1"/>
  <c r="T234" i="61" s="1"/>
  <c r="U234" i="61" s="1"/>
  <c r="V234" i="61" s="1"/>
  <c r="W234" i="61" s="1"/>
  <c r="X234" i="61" s="1"/>
  <c r="Y234" i="61" s="1"/>
  <c r="Z234" i="61" s="1"/>
  <c r="AA234" i="61" s="1"/>
  <c r="AC234" i="61" s="1"/>
  <c r="AD234" i="61" s="1"/>
  <c r="AE234" i="61" s="1"/>
  <c r="AF234" i="61" s="1"/>
  <c r="C234" i="61"/>
  <c r="C233" i="61"/>
  <c r="D233" i="61" s="1"/>
  <c r="E233" i="61" s="1"/>
  <c r="F233" i="61" s="1"/>
  <c r="G233" i="61" s="1"/>
  <c r="H233" i="61" s="1"/>
  <c r="I233" i="61" s="1"/>
  <c r="J233" i="61" s="1"/>
  <c r="K233" i="61" s="1"/>
  <c r="L233" i="61" s="1"/>
  <c r="S233" i="61" s="1"/>
  <c r="T233" i="61" s="1"/>
  <c r="U233" i="61" s="1"/>
  <c r="V233" i="61" s="1"/>
  <c r="W233" i="61" s="1"/>
  <c r="X233" i="61" s="1"/>
  <c r="Y233" i="61" s="1"/>
  <c r="Z233" i="61" s="1"/>
  <c r="AA233" i="61" s="1"/>
  <c r="AC233" i="61" s="1"/>
  <c r="AD233" i="61" s="1"/>
  <c r="AE233" i="61" s="1"/>
  <c r="AF233" i="61" s="1"/>
  <c r="C232" i="61"/>
  <c r="D232" i="61" s="1"/>
  <c r="E232" i="61" s="1"/>
  <c r="F232" i="61" s="1"/>
  <c r="G232" i="61" s="1"/>
  <c r="H232" i="61" s="1"/>
  <c r="I232" i="61" s="1"/>
  <c r="J232" i="61" s="1"/>
  <c r="K232" i="61" s="1"/>
  <c r="L232" i="61" s="1"/>
  <c r="S232" i="61" s="1"/>
  <c r="T232" i="61" s="1"/>
  <c r="U232" i="61" s="1"/>
  <c r="V232" i="61" s="1"/>
  <c r="W232" i="61" s="1"/>
  <c r="X232" i="61" s="1"/>
  <c r="Y232" i="61" s="1"/>
  <c r="Z232" i="61" s="1"/>
  <c r="AA232" i="61" s="1"/>
  <c r="AC232" i="61" s="1"/>
  <c r="AD232" i="61" s="1"/>
  <c r="AE232" i="61" s="1"/>
  <c r="AF232" i="61" s="1"/>
  <c r="C231" i="61"/>
  <c r="D231" i="61" s="1"/>
  <c r="E231" i="61" s="1"/>
  <c r="F231" i="61" s="1"/>
  <c r="G231" i="61" s="1"/>
  <c r="H231" i="61" s="1"/>
  <c r="I231" i="61" s="1"/>
  <c r="J231" i="61" s="1"/>
  <c r="K231" i="61" s="1"/>
  <c r="L231" i="61" s="1"/>
  <c r="S231" i="61" s="1"/>
  <c r="T231" i="61" s="1"/>
  <c r="U231" i="61" s="1"/>
  <c r="V231" i="61" s="1"/>
  <c r="W231" i="61" s="1"/>
  <c r="X231" i="61" s="1"/>
  <c r="Y231" i="61" s="1"/>
  <c r="Z231" i="61" s="1"/>
  <c r="AA231" i="61" s="1"/>
  <c r="AC231" i="61" s="1"/>
  <c r="AD231" i="61" s="1"/>
  <c r="AE231" i="61" s="1"/>
  <c r="AF231" i="61" s="1"/>
  <c r="D230" i="61"/>
  <c r="E230" i="61" s="1"/>
  <c r="F230" i="61" s="1"/>
  <c r="G230" i="61" s="1"/>
  <c r="H230" i="61" s="1"/>
  <c r="I230" i="61" s="1"/>
  <c r="J230" i="61" s="1"/>
  <c r="K230" i="61" s="1"/>
  <c r="L230" i="61" s="1"/>
  <c r="S230" i="61" s="1"/>
  <c r="T230" i="61" s="1"/>
  <c r="U230" i="61" s="1"/>
  <c r="V230" i="61" s="1"/>
  <c r="W230" i="61" s="1"/>
  <c r="X230" i="61" s="1"/>
  <c r="Y230" i="61" s="1"/>
  <c r="Z230" i="61" s="1"/>
  <c r="AA230" i="61" s="1"/>
  <c r="AC230" i="61" s="1"/>
  <c r="AD230" i="61" s="1"/>
  <c r="AE230" i="61" s="1"/>
  <c r="AF230" i="61" s="1"/>
  <c r="C230" i="61"/>
  <c r="C229" i="61"/>
  <c r="D229" i="61" s="1"/>
  <c r="E229" i="61" s="1"/>
  <c r="F229" i="61" s="1"/>
  <c r="G229" i="61" s="1"/>
  <c r="H229" i="61" s="1"/>
  <c r="I229" i="61" s="1"/>
  <c r="J229" i="61" s="1"/>
  <c r="K229" i="61" s="1"/>
  <c r="L229" i="61" s="1"/>
  <c r="S229" i="61" s="1"/>
  <c r="T229" i="61" s="1"/>
  <c r="U229" i="61" s="1"/>
  <c r="V229" i="61" s="1"/>
  <c r="W229" i="61" s="1"/>
  <c r="X229" i="61" s="1"/>
  <c r="Y229" i="61" s="1"/>
  <c r="Z229" i="61" s="1"/>
  <c r="AA229" i="61" s="1"/>
  <c r="AC229" i="61" s="1"/>
  <c r="AD229" i="61" s="1"/>
  <c r="AE229" i="61" s="1"/>
  <c r="AF229" i="61" s="1"/>
  <c r="C228" i="61"/>
  <c r="D228" i="61" s="1"/>
  <c r="E228" i="61" s="1"/>
  <c r="F228" i="61" s="1"/>
  <c r="G228" i="61" s="1"/>
  <c r="H228" i="61" s="1"/>
  <c r="I228" i="61" s="1"/>
  <c r="J228" i="61" s="1"/>
  <c r="K228" i="61" s="1"/>
  <c r="L228" i="61" s="1"/>
  <c r="S228" i="61" s="1"/>
  <c r="T228" i="61" s="1"/>
  <c r="U228" i="61" s="1"/>
  <c r="V228" i="61" s="1"/>
  <c r="W228" i="61" s="1"/>
  <c r="X228" i="61" s="1"/>
  <c r="Y228" i="61" s="1"/>
  <c r="Z228" i="61" s="1"/>
  <c r="AA228" i="61" s="1"/>
  <c r="AC228" i="61" s="1"/>
  <c r="AD228" i="61" s="1"/>
  <c r="AE228" i="61" s="1"/>
  <c r="AF228" i="61" s="1"/>
  <c r="C227" i="61"/>
  <c r="D227" i="61" s="1"/>
  <c r="E227" i="61" s="1"/>
  <c r="F227" i="61" s="1"/>
  <c r="G227" i="61" s="1"/>
  <c r="H227" i="61" s="1"/>
  <c r="I227" i="61" s="1"/>
  <c r="J227" i="61" s="1"/>
  <c r="K227" i="61" s="1"/>
  <c r="L227" i="61" s="1"/>
  <c r="S227" i="61" s="1"/>
  <c r="T227" i="61" s="1"/>
  <c r="U227" i="61" s="1"/>
  <c r="V227" i="61" s="1"/>
  <c r="W227" i="61" s="1"/>
  <c r="X227" i="61" s="1"/>
  <c r="Y227" i="61" s="1"/>
  <c r="Z227" i="61" s="1"/>
  <c r="AA227" i="61" s="1"/>
  <c r="AC227" i="61" s="1"/>
  <c r="AD227" i="61" s="1"/>
  <c r="AE227" i="61" s="1"/>
  <c r="AF227" i="61" s="1"/>
  <c r="D226" i="61"/>
  <c r="E226" i="61" s="1"/>
  <c r="F226" i="61" s="1"/>
  <c r="G226" i="61" s="1"/>
  <c r="H226" i="61" s="1"/>
  <c r="I226" i="61" s="1"/>
  <c r="J226" i="61" s="1"/>
  <c r="K226" i="61" s="1"/>
  <c r="L226" i="61" s="1"/>
  <c r="S226" i="61" s="1"/>
  <c r="T226" i="61" s="1"/>
  <c r="U226" i="61" s="1"/>
  <c r="V226" i="61" s="1"/>
  <c r="W226" i="61" s="1"/>
  <c r="X226" i="61" s="1"/>
  <c r="Y226" i="61" s="1"/>
  <c r="Z226" i="61" s="1"/>
  <c r="AA226" i="61" s="1"/>
  <c r="AC226" i="61" s="1"/>
  <c r="AD226" i="61" s="1"/>
  <c r="AE226" i="61" s="1"/>
  <c r="AF226" i="61" s="1"/>
  <c r="C226" i="61"/>
  <c r="D225" i="61"/>
  <c r="E225" i="61" s="1"/>
  <c r="F225" i="61" s="1"/>
  <c r="G225" i="61" s="1"/>
  <c r="H225" i="61" s="1"/>
  <c r="I225" i="61" s="1"/>
  <c r="J225" i="61" s="1"/>
  <c r="K225" i="61" s="1"/>
  <c r="L225" i="61" s="1"/>
  <c r="S225" i="61" s="1"/>
  <c r="T225" i="61" s="1"/>
  <c r="U225" i="61" s="1"/>
  <c r="V225" i="61" s="1"/>
  <c r="W225" i="61" s="1"/>
  <c r="X225" i="61" s="1"/>
  <c r="Y225" i="61" s="1"/>
  <c r="Z225" i="61" s="1"/>
  <c r="AA225" i="61" s="1"/>
  <c r="AC225" i="61" s="1"/>
  <c r="AD225" i="61" s="1"/>
  <c r="AE225" i="61" s="1"/>
  <c r="AF225" i="61" s="1"/>
  <c r="C225" i="61"/>
  <c r="C224" i="61"/>
  <c r="D224" i="61" s="1"/>
  <c r="E224" i="61" s="1"/>
  <c r="F224" i="61" s="1"/>
  <c r="G224" i="61" s="1"/>
  <c r="H224" i="61" s="1"/>
  <c r="I224" i="61" s="1"/>
  <c r="J224" i="61" s="1"/>
  <c r="K224" i="61" s="1"/>
  <c r="L224" i="61" s="1"/>
  <c r="S224" i="61" s="1"/>
  <c r="T224" i="61" s="1"/>
  <c r="U224" i="61" s="1"/>
  <c r="V224" i="61" s="1"/>
  <c r="W224" i="61" s="1"/>
  <c r="X224" i="61" s="1"/>
  <c r="Y224" i="61" s="1"/>
  <c r="Z224" i="61" s="1"/>
  <c r="AA224" i="61" s="1"/>
  <c r="AC224" i="61" s="1"/>
  <c r="AD224" i="61" s="1"/>
  <c r="AE224" i="61" s="1"/>
  <c r="AF224" i="61" s="1"/>
  <c r="C223" i="61"/>
  <c r="D223" i="61" s="1"/>
  <c r="E223" i="61" s="1"/>
  <c r="F223" i="61" s="1"/>
  <c r="G223" i="61" s="1"/>
  <c r="H223" i="61" s="1"/>
  <c r="I223" i="61" s="1"/>
  <c r="J223" i="61" s="1"/>
  <c r="K223" i="61" s="1"/>
  <c r="L223" i="61" s="1"/>
  <c r="S223" i="61" s="1"/>
  <c r="T223" i="61" s="1"/>
  <c r="U223" i="61" s="1"/>
  <c r="V223" i="61" s="1"/>
  <c r="W223" i="61" s="1"/>
  <c r="X223" i="61" s="1"/>
  <c r="Y223" i="61" s="1"/>
  <c r="Z223" i="61" s="1"/>
  <c r="AA223" i="61" s="1"/>
  <c r="AC223" i="61" s="1"/>
  <c r="AD223" i="61" s="1"/>
  <c r="AE223" i="61" s="1"/>
  <c r="AF223" i="61" s="1"/>
  <c r="C222" i="61"/>
  <c r="D222" i="61" s="1"/>
  <c r="E222" i="61" s="1"/>
  <c r="F222" i="61" s="1"/>
  <c r="G222" i="61" s="1"/>
  <c r="H222" i="61" s="1"/>
  <c r="I222" i="61" s="1"/>
  <c r="J222" i="61" s="1"/>
  <c r="K222" i="61" s="1"/>
  <c r="L222" i="61" s="1"/>
  <c r="S222" i="61" s="1"/>
  <c r="T222" i="61" s="1"/>
  <c r="U222" i="61" s="1"/>
  <c r="V222" i="61" s="1"/>
  <c r="W222" i="61" s="1"/>
  <c r="X222" i="61" s="1"/>
  <c r="Y222" i="61" s="1"/>
  <c r="Z222" i="61" s="1"/>
  <c r="AA222" i="61" s="1"/>
  <c r="AC222" i="61" s="1"/>
  <c r="AD222" i="61" s="1"/>
  <c r="AE222" i="61" s="1"/>
  <c r="AF222" i="61" s="1"/>
  <c r="C221" i="61"/>
  <c r="D221" i="61" s="1"/>
  <c r="E221" i="61" s="1"/>
  <c r="F221" i="61" s="1"/>
  <c r="G221" i="61" s="1"/>
  <c r="H221" i="61" s="1"/>
  <c r="I221" i="61" s="1"/>
  <c r="J221" i="61" s="1"/>
  <c r="K221" i="61" s="1"/>
  <c r="L221" i="61" s="1"/>
  <c r="S221" i="61" s="1"/>
  <c r="T221" i="61" s="1"/>
  <c r="U221" i="61" s="1"/>
  <c r="V221" i="61" s="1"/>
  <c r="W221" i="61" s="1"/>
  <c r="X221" i="61" s="1"/>
  <c r="Y221" i="61" s="1"/>
  <c r="Z221" i="61" s="1"/>
  <c r="AA221" i="61" s="1"/>
  <c r="AC221" i="61" s="1"/>
  <c r="AD221" i="61" s="1"/>
  <c r="AE221" i="61" s="1"/>
  <c r="AF221" i="61" s="1"/>
  <c r="E220" i="61"/>
  <c r="F220" i="61" s="1"/>
  <c r="G220" i="61" s="1"/>
  <c r="H220" i="61" s="1"/>
  <c r="I220" i="61" s="1"/>
  <c r="J220" i="61" s="1"/>
  <c r="K220" i="61" s="1"/>
  <c r="L220" i="61" s="1"/>
  <c r="S220" i="61" s="1"/>
  <c r="T220" i="61" s="1"/>
  <c r="U220" i="61" s="1"/>
  <c r="V220" i="61" s="1"/>
  <c r="W220" i="61" s="1"/>
  <c r="X220" i="61" s="1"/>
  <c r="Y220" i="61" s="1"/>
  <c r="Z220" i="61" s="1"/>
  <c r="AA220" i="61" s="1"/>
  <c r="AC220" i="61" s="1"/>
  <c r="AD220" i="61" s="1"/>
  <c r="AE220" i="61" s="1"/>
  <c r="AF220" i="61" s="1"/>
  <c r="C220" i="61"/>
  <c r="D220" i="61" s="1"/>
  <c r="C219" i="61"/>
  <c r="D219" i="61" s="1"/>
  <c r="E219" i="61" s="1"/>
  <c r="F219" i="61" s="1"/>
  <c r="G219" i="61" s="1"/>
  <c r="H219" i="61" s="1"/>
  <c r="I219" i="61" s="1"/>
  <c r="J219" i="61" s="1"/>
  <c r="K219" i="61" s="1"/>
  <c r="L219" i="61" s="1"/>
  <c r="S219" i="61" s="1"/>
  <c r="T219" i="61" s="1"/>
  <c r="U219" i="61" s="1"/>
  <c r="V219" i="61" s="1"/>
  <c r="W219" i="61" s="1"/>
  <c r="X219" i="61" s="1"/>
  <c r="Y219" i="61" s="1"/>
  <c r="Z219" i="61" s="1"/>
  <c r="AA219" i="61" s="1"/>
  <c r="AC219" i="61" s="1"/>
  <c r="AD219" i="61" s="1"/>
  <c r="AE219" i="61" s="1"/>
  <c r="AF219" i="61" s="1"/>
  <c r="C218" i="61"/>
  <c r="D218" i="61" s="1"/>
  <c r="E218" i="61" s="1"/>
  <c r="F218" i="61" s="1"/>
  <c r="G218" i="61" s="1"/>
  <c r="H218" i="61" s="1"/>
  <c r="I218" i="61" s="1"/>
  <c r="J218" i="61" s="1"/>
  <c r="K218" i="61" s="1"/>
  <c r="L218" i="61" s="1"/>
  <c r="S218" i="61" s="1"/>
  <c r="T218" i="61" s="1"/>
  <c r="U218" i="61" s="1"/>
  <c r="V218" i="61" s="1"/>
  <c r="W218" i="61" s="1"/>
  <c r="X218" i="61" s="1"/>
  <c r="Y218" i="61" s="1"/>
  <c r="Z218" i="61" s="1"/>
  <c r="AA218" i="61" s="1"/>
  <c r="AC218" i="61" s="1"/>
  <c r="AD218" i="61" s="1"/>
  <c r="AE218" i="61" s="1"/>
  <c r="AF218" i="61" s="1"/>
  <c r="D217" i="61"/>
  <c r="E217" i="61" s="1"/>
  <c r="F217" i="61" s="1"/>
  <c r="G217" i="61" s="1"/>
  <c r="H217" i="61" s="1"/>
  <c r="I217" i="61" s="1"/>
  <c r="J217" i="61" s="1"/>
  <c r="K217" i="61" s="1"/>
  <c r="L217" i="61" s="1"/>
  <c r="S217" i="61" s="1"/>
  <c r="T217" i="61" s="1"/>
  <c r="U217" i="61" s="1"/>
  <c r="V217" i="61" s="1"/>
  <c r="W217" i="61" s="1"/>
  <c r="X217" i="61" s="1"/>
  <c r="Y217" i="61" s="1"/>
  <c r="Z217" i="61" s="1"/>
  <c r="AA217" i="61" s="1"/>
  <c r="AC217" i="61" s="1"/>
  <c r="AD217" i="61" s="1"/>
  <c r="AE217" i="61" s="1"/>
  <c r="AF217" i="61" s="1"/>
  <c r="C217" i="61"/>
  <c r="D216" i="61"/>
  <c r="E216" i="61" s="1"/>
  <c r="F216" i="61" s="1"/>
  <c r="G216" i="61" s="1"/>
  <c r="H216" i="61" s="1"/>
  <c r="I216" i="61" s="1"/>
  <c r="J216" i="61" s="1"/>
  <c r="K216" i="61" s="1"/>
  <c r="L216" i="61" s="1"/>
  <c r="S216" i="61" s="1"/>
  <c r="T216" i="61" s="1"/>
  <c r="U216" i="61" s="1"/>
  <c r="V216" i="61" s="1"/>
  <c r="W216" i="61" s="1"/>
  <c r="X216" i="61" s="1"/>
  <c r="Y216" i="61" s="1"/>
  <c r="Z216" i="61" s="1"/>
  <c r="AA216" i="61" s="1"/>
  <c r="AC216" i="61" s="1"/>
  <c r="AD216" i="61" s="1"/>
  <c r="AE216" i="61" s="1"/>
  <c r="AF216" i="61" s="1"/>
  <c r="C216" i="61"/>
  <c r="J215" i="61"/>
  <c r="K215" i="61" s="1"/>
  <c r="L215" i="61" s="1"/>
  <c r="S215" i="61" s="1"/>
  <c r="T215" i="61" s="1"/>
  <c r="U215" i="61" s="1"/>
  <c r="V215" i="61" s="1"/>
  <c r="W215" i="61" s="1"/>
  <c r="X215" i="61" s="1"/>
  <c r="Y215" i="61" s="1"/>
  <c r="Z215" i="61" s="1"/>
  <c r="AA215" i="61" s="1"/>
  <c r="AC215" i="61" s="1"/>
  <c r="AD215" i="61" s="1"/>
  <c r="AE215" i="61" s="1"/>
  <c r="AF215" i="61" s="1"/>
  <c r="C215" i="61"/>
  <c r="D215" i="61" s="1"/>
  <c r="E215" i="61" s="1"/>
  <c r="F215" i="61" s="1"/>
  <c r="G215" i="61" s="1"/>
  <c r="H215" i="61" s="1"/>
  <c r="I215" i="61" s="1"/>
  <c r="C214" i="61"/>
  <c r="D214" i="61" s="1"/>
  <c r="E214" i="61" s="1"/>
  <c r="F214" i="61" s="1"/>
  <c r="G214" i="61" s="1"/>
  <c r="H214" i="61" s="1"/>
  <c r="I214" i="61" s="1"/>
  <c r="J214" i="61" s="1"/>
  <c r="K214" i="61" s="1"/>
  <c r="L214" i="61" s="1"/>
  <c r="S214" i="61" s="1"/>
  <c r="T214" i="61" s="1"/>
  <c r="U214" i="61" s="1"/>
  <c r="V214" i="61" s="1"/>
  <c r="W214" i="61" s="1"/>
  <c r="X214" i="61" s="1"/>
  <c r="Y214" i="61" s="1"/>
  <c r="Z214" i="61" s="1"/>
  <c r="AA214" i="61" s="1"/>
  <c r="AC214" i="61" s="1"/>
  <c r="AD214" i="61" s="1"/>
  <c r="AE214" i="61" s="1"/>
  <c r="AF214" i="61" s="1"/>
  <c r="D213" i="61"/>
  <c r="E213" i="61" s="1"/>
  <c r="F213" i="61" s="1"/>
  <c r="G213" i="61" s="1"/>
  <c r="H213" i="61" s="1"/>
  <c r="I213" i="61" s="1"/>
  <c r="J213" i="61" s="1"/>
  <c r="K213" i="61" s="1"/>
  <c r="L213" i="61" s="1"/>
  <c r="S213" i="61" s="1"/>
  <c r="T213" i="61" s="1"/>
  <c r="U213" i="61" s="1"/>
  <c r="V213" i="61" s="1"/>
  <c r="W213" i="61" s="1"/>
  <c r="X213" i="61" s="1"/>
  <c r="Y213" i="61" s="1"/>
  <c r="Z213" i="61" s="1"/>
  <c r="AA213" i="61" s="1"/>
  <c r="AC213" i="61" s="1"/>
  <c r="AD213" i="61" s="1"/>
  <c r="AE213" i="61" s="1"/>
  <c r="AF213" i="61" s="1"/>
  <c r="C213" i="61"/>
  <c r="C212" i="61"/>
  <c r="D212" i="61" s="1"/>
  <c r="E212" i="61" s="1"/>
  <c r="F212" i="61" s="1"/>
  <c r="G212" i="61" s="1"/>
  <c r="H212" i="61" s="1"/>
  <c r="I212" i="61" s="1"/>
  <c r="J212" i="61" s="1"/>
  <c r="K212" i="61" s="1"/>
  <c r="L212" i="61" s="1"/>
  <c r="S212" i="61" s="1"/>
  <c r="T212" i="61" s="1"/>
  <c r="U212" i="61" s="1"/>
  <c r="V212" i="61" s="1"/>
  <c r="W212" i="61" s="1"/>
  <c r="X212" i="61" s="1"/>
  <c r="Y212" i="61" s="1"/>
  <c r="Z212" i="61" s="1"/>
  <c r="AA212" i="61" s="1"/>
  <c r="AC212" i="61" s="1"/>
  <c r="AD212" i="61" s="1"/>
  <c r="AE212" i="61" s="1"/>
  <c r="AF212" i="61" s="1"/>
  <c r="C211" i="61"/>
  <c r="D211" i="61" s="1"/>
  <c r="E211" i="61" s="1"/>
  <c r="F211" i="61" s="1"/>
  <c r="G211" i="61" s="1"/>
  <c r="H211" i="61" s="1"/>
  <c r="I211" i="61" s="1"/>
  <c r="J211" i="61" s="1"/>
  <c r="K211" i="61" s="1"/>
  <c r="L211" i="61" s="1"/>
  <c r="S211" i="61" s="1"/>
  <c r="T211" i="61" s="1"/>
  <c r="U211" i="61" s="1"/>
  <c r="V211" i="61" s="1"/>
  <c r="W211" i="61" s="1"/>
  <c r="X211" i="61" s="1"/>
  <c r="Y211" i="61" s="1"/>
  <c r="Z211" i="61" s="1"/>
  <c r="AA211" i="61" s="1"/>
  <c r="AC211" i="61" s="1"/>
  <c r="AD211" i="61" s="1"/>
  <c r="AE211" i="61" s="1"/>
  <c r="AF211" i="61" s="1"/>
  <c r="D210" i="61"/>
  <c r="E210" i="61" s="1"/>
  <c r="F210" i="61" s="1"/>
  <c r="G210" i="61" s="1"/>
  <c r="H210" i="61" s="1"/>
  <c r="I210" i="61" s="1"/>
  <c r="J210" i="61" s="1"/>
  <c r="K210" i="61" s="1"/>
  <c r="L210" i="61" s="1"/>
  <c r="S210" i="61" s="1"/>
  <c r="T210" i="61" s="1"/>
  <c r="U210" i="61" s="1"/>
  <c r="V210" i="61" s="1"/>
  <c r="W210" i="61" s="1"/>
  <c r="X210" i="61" s="1"/>
  <c r="Y210" i="61" s="1"/>
  <c r="Z210" i="61" s="1"/>
  <c r="AA210" i="61" s="1"/>
  <c r="AC210" i="61" s="1"/>
  <c r="AD210" i="61" s="1"/>
  <c r="AE210" i="61" s="1"/>
  <c r="AF210" i="61" s="1"/>
  <c r="C210" i="61"/>
  <c r="D209" i="61"/>
  <c r="E209" i="61" s="1"/>
  <c r="F209" i="61" s="1"/>
  <c r="G209" i="61" s="1"/>
  <c r="H209" i="61" s="1"/>
  <c r="I209" i="61" s="1"/>
  <c r="J209" i="61" s="1"/>
  <c r="K209" i="61" s="1"/>
  <c r="L209" i="61" s="1"/>
  <c r="S209" i="61" s="1"/>
  <c r="T209" i="61" s="1"/>
  <c r="U209" i="61" s="1"/>
  <c r="V209" i="61" s="1"/>
  <c r="W209" i="61" s="1"/>
  <c r="X209" i="61" s="1"/>
  <c r="Y209" i="61" s="1"/>
  <c r="Z209" i="61" s="1"/>
  <c r="AA209" i="61" s="1"/>
  <c r="AC209" i="61" s="1"/>
  <c r="AD209" i="61" s="1"/>
  <c r="AE209" i="61" s="1"/>
  <c r="AF209" i="61" s="1"/>
  <c r="C209" i="61"/>
  <c r="D208" i="61"/>
  <c r="E208" i="61" s="1"/>
  <c r="F208" i="61" s="1"/>
  <c r="G208" i="61" s="1"/>
  <c r="H208" i="61" s="1"/>
  <c r="I208" i="61" s="1"/>
  <c r="J208" i="61" s="1"/>
  <c r="K208" i="61" s="1"/>
  <c r="L208" i="61" s="1"/>
  <c r="S208" i="61" s="1"/>
  <c r="T208" i="61" s="1"/>
  <c r="U208" i="61" s="1"/>
  <c r="V208" i="61" s="1"/>
  <c r="W208" i="61" s="1"/>
  <c r="X208" i="61" s="1"/>
  <c r="Y208" i="61" s="1"/>
  <c r="Z208" i="61" s="1"/>
  <c r="AA208" i="61" s="1"/>
  <c r="AC208" i="61" s="1"/>
  <c r="AD208" i="61" s="1"/>
  <c r="AE208" i="61" s="1"/>
  <c r="AF208" i="61" s="1"/>
  <c r="C208" i="61"/>
  <c r="C207" i="61"/>
  <c r="D207" i="61" s="1"/>
  <c r="E207" i="61" s="1"/>
  <c r="F207" i="61" s="1"/>
  <c r="G207" i="61" s="1"/>
  <c r="H207" i="61" s="1"/>
  <c r="I207" i="61" s="1"/>
  <c r="J207" i="61" s="1"/>
  <c r="K207" i="61" s="1"/>
  <c r="L207" i="61" s="1"/>
  <c r="S207" i="61" s="1"/>
  <c r="T207" i="61" s="1"/>
  <c r="U207" i="61" s="1"/>
  <c r="V207" i="61" s="1"/>
  <c r="W207" i="61" s="1"/>
  <c r="X207" i="61" s="1"/>
  <c r="Y207" i="61" s="1"/>
  <c r="Z207" i="61" s="1"/>
  <c r="AA207" i="61" s="1"/>
  <c r="AC207" i="61" s="1"/>
  <c r="AD207" i="61" s="1"/>
  <c r="AE207" i="61" s="1"/>
  <c r="AF207" i="61" s="1"/>
  <c r="C206" i="61"/>
  <c r="D206" i="61" s="1"/>
  <c r="E206" i="61" s="1"/>
  <c r="F206" i="61" s="1"/>
  <c r="G206" i="61" s="1"/>
  <c r="H206" i="61" s="1"/>
  <c r="I206" i="61" s="1"/>
  <c r="J206" i="61" s="1"/>
  <c r="K206" i="61" s="1"/>
  <c r="L206" i="61" s="1"/>
  <c r="S206" i="61" s="1"/>
  <c r="T206" i="61" s="1"/>
  <c r="U206" i="61" s="1"/>
  <c r="V206" i="61" s="1"/>
  <c r="W206" i="61" s="1"/>
  <c r="X206" i="61" s="1"/>
  <c r="Y206" i="61" s="1"/>
  <c r="Z206" i="61" s="1"/>
  <c r="AA206" i="61" s="1"/>
  <c r="AC206" i="61" s="1"/>
  <c r="AD206" i="61" s="1"/>
  <c r="AE206" i="61" s="1"/>
  <c r="AF206" i="61" s="1"/>
  <c r="D205" i="61"/>
  <c r="E205" i="61" s="1"/>
  <c r="F205" i="61" s="1"/>
  <c r="G205" i="61" s="1"/>
  <c r="H205" i="61" s="1"/>
  <c r="I205" i="61" s="1"/>
  <c r="J205" i="61" s="1"/>
  <c r="K205" i="61" s="1"/>
  <c r="L205" i="61" s="1"/>
  <c r="S205" i="61" s="1"/>
  <c r="T205" i="61" s="1"/>
  <c r="U205" i="61" s="1"/>
  <c r="V205" i="61" s="1"/>
  <c r="W205" i="61" s="1"/>
  <c r="X205" i="61" s="1"/>
  <c r="Y205" i="61" s="1"/>
  <c r="Z205" i="61" s="1"/>
  <c r="AA205" i="61" s="1"/>
  <c r="AC205" i="61" s="1"/>
  <c r="AD205" i="61" s="1"/>
  <c r="AE205" i="61" s="1"/>
  <c r="AF205" i="61" s="1"/>
  <c r="C205" i="61"/>
  <c r="D204" i="61"/>
  <c r="E204" i="61" s="1"/>
  <c r="F204" i="61" s="1"/>
  <c r="G204" i="61" s="1"/>
  <c r="H204" i="61" s="1"/>
  <c r="I204" i="61" s="1"/>
  <c r="J204" i="61" s="1"/>
  <c r="K204" i="61" s="1"/>
  <c r="L204" i="61" s="1"/>
  <c r="S204" i="61" s="1"/>
  <c r="T204" i="61" s="1"/>
  <c r="U204" i="61" s="1"/>
  <c r="V204" i="61" s="1"/>
  <c r="W204" i="61" s="1"/>
  <c r="X204" i="61" s="1"/>
  <c r="Y204" i="61" s="1"/>
  <c r="Z204" i="61" s="1"/>
  <c r="AA204" i="61" s="1"/>
  <c r="AC204" i="61" s="1"/>
  <c r="AD204" i="61" s="1"/>
  <c r="AE204" i="61" s="1"/>
  <c r="AF204" i="61" s="1"/>
  <c r="C204" i="61"/>
  <c r="C203" i="61"/>
  <c r="D203" i="61" s="1"/>
  <c r="E203" i="61" s="1"/>
  <c r="F203" i="61" s="1"/>
  <c r="G203" i="61" s="1"/>
  <c r="H203" i="61" s="1"/>
  <c r="I203" i="61" s="1"/>
  <c r="J203" i="61" s="1"/>
  <c r="K203" i="61" s="1"/>
  <c r="L203" i="61" s="1"/>
  <c r="S203" i="61" s="1"/>
  <c r="T203" i="61" s="1"/>
  <c r="U203" i="61" s="1"/>
  <c r="V203" i="61" s="1"/>
  <c r="W203" i="61" s="1"/>
  <c r="X203" i="61" s="1"/>
  <c r="Y203" i="61" s="1"/>
  <c r="Z203" i="61" s="1"/>
  <c r="AA203" i="61" s="1"/>
  <c r="AC203" i="61" s="1"/>
  <c r="AD203" i="61" s="1"/>
  <c r="AE203" i="61" s="1"/>
  <c r="AF203" i="61" s="1"/>
  <c r="C202" i="61"/>
  <c r="D202" i="61" s="1"/>
  <c r="E202" i="61" s="1"/>
  <c r="F202" i="61" s="1"/>
  <c r="G202" i="61" s="1"/>
  <c r="H202" i="61" s="1"/>
  <c r="I202" i="61" s="1"/>
  <c r="J202" i="61" s="1"/>
  <c r="K202" i="61" s="1"/>
  <c r="L202" i="61" s="1"/>
  <c r="S202" i="61" s="1"/>
  <c r="T202" i="61" s="1"/>
  <c r="U202" i="61" s="1"/>
  <c r="V202" i="61" s="1"/>
  <c r="W202" i="61" s="1"/>
  <c r="X202" i="61" s="1"/>
  <c r="Y202" i="61" s="1"/>
  <c r="Z202" i="61" s="1"/>
  <c r="AA202" i="61" s="1"/>
  <c r="AC202" i="61" s="1"/>
  <c r="AD202" i="61" s="1"/>
  <c r="AE202" i="61" s="1"/>
  <c r="AF202" i="61" s="1"/>
  <c r="C201" i="61"/>
  <c r="D201" i="61" s="1"/>
  <c r="E201" i="61" s="1"/>
  <c r="F201" i="61" s="1"/>
  <c r="G201" i="61" s="1"/>
  <c r="H201" i="61" s="1"/>
  <c r="I201" i="61" s="1"/>
  <c r="J201" i="61" s="1"/>
  <c r="K201" i="61" s="1"/>
  <c r="L201" i="61" s="1"/>
  <c r="S201" i="61" s="1"/>
  <c r="T201" i="61" s="1"/>
  <c r="U201" i="61" s="1"/>
  <c r="V201" i="61" s="1"/>
  <c r="W201" i="61" s="1"/>
  <c r="X201" i="61" s="1"/>
  <c r="Y201" i="61" s="1"/>
  <c r="Z201" i="61" s="1"/>
  <c r="AA201" i="61" s="1"/>
  <c r="AC201" i="61" s="1"/>
  <c r="AD201" i="61" s="1"/>
  <c r="AE201" i="61" s="1"/>
  <c r="AF201" i="61" s="1"/>
  <c r="C200" i="61"/>
  <c r="D200" i="61" s="1"/>
  <c r="E200" i="61" s="1"/>
  <c r="F200" i="61" s="1"/>
  <c r="G200" i="61" s="1"/>
  <c r="H200" i="61" s="1"/>
  <c r="I200" i="61" s="1"/>
  <c r="J200" i="61" s="1"/>
  <c r="K200" i="61" s="1"/>
  <c r="L200" i="61" s="1"/>
  <c r="S200" i="61" s="1"/>
  <c r="T200" i="61" s="1"/>
  <c r="U200" i="61" s="1"/>
  <c r="V200" i="61" s="1"/>
  <c r="W200" i="61" s="1"/>
  <c r="X200" i="61" s="1"/>
  <c r="Y200" i="61" s="1"/>
  <c r="Z200" i="61" s="1"/>
  <c r="AA200" i="61" s="1"/>
  <c r="AC200" i="61" s="1"/>
  <c r="AD200" i="61" s="1"/>
  <c r="AE200" i="61" s="1"/>
  <c r="AF200" i="61" s="1"/>
  <c r="G199" i="61"/>
  <c r="H199" i="61" s="1"/>
  <c r="I199" i="61" s="1"/>
  <c r="J199" i="61" s="1"/>
  <c r="K199" i="61" s="1"/>
  <c r="L199" i="61" s="1"/>
  <c r="S199" i="61" s="1"/>
  <c r="T199" i="61" s="1"/>
  <c r="U199" i="61" s="1"/>
  <c r="V199" i="61" s="1"/>
  <c r="W199" i="61" s="1"/>
  <c r="X199" i="61" s="1"/>
  <c r="Y199" i="61" s="1"/>
  <c r="Z199" i="61" s="1"/>
  <c r="AA199" i="61" s="1"/>
  <c r="AC199" i="61" s="1"/>
  <c r="AD199" i="61" s="1"/>
  <c r="AE199" i="61" s="1"/>
  <c r="AF199" i="61" s="1"/>
  <c r="C199" i="61"/>
  <c r="D199" i="61" s="1"/>
  <c r="E199" i="61" s="1"/>
  <c r="F199" i="61" s="1"/>
  <c r="C198" i="61"/>
  <c r="D198" i="61" s="1"/>
  <c r="E198" i="61" s="1"/>
  <c r="F198" i="61" s="1"/>
  <c r="G198" i="61" s="1"/>
  <c r="H198" i="61" s="1"/>
  <c r="I198" i="61" s="1"/>
  <c r="J198" i="61" s="1"/>
  <c r="K198" i="61" s="1"/>
  <c r="L198" i="61" s="1"/>
  <c r="S198" i="61" s="1"/>
  <c r="T198" i="61" s="1"/>
  <c r="U198" i="61" s="1"/>
  <c r="V198" i="61" s="1"/>
  <c r="W198" i="61" s="1"/>
  <c r="X198" i="61" s="1"/>
  <c r="Y198" i="61" s="1"/>
  <c r="Z198" i="61" s="1"/>
  <c r="AA198" i="61" s="1"/>
  <c r="AC198" i="61" s="1"/>
  <c r="AD198" i="61" s="1"/>
  <c r="AE198" i="61" s="1"/>
  <c r="AF198" i="61" s="1"/>
  <c r="C197" i="61"/>
  <c r="D197" i="61" s="1"/>
  <c r="E197" i="61" s="1"/>
  <c r="F197" i="61" s="1"/>
  <c r="G197" i="61" s="1"/>
  <c r="H197" i="61" s="1"/>
  <c r="I197" i="61" s="1"/>
  <c r="J197" i="61" s="1"/>
  <c r="K197" i="61" s="1"/>
  <c r="L197" i="61" s="1"/>
  <c r="S197" i="61" s="1"/>
  <c r="T197" i="61" s="1"/>
  <c r="U197" i="61" s="1"/>
  <c r="V197" i="61" s="1"/>
  <c r="W197" i="61" s="1"/>
  <c r="X197" i="61" s="1"/>
  <c r="Y197" i="61" s="1"/>
  <c r="Z197" i="61" s="1"/>
  <c r="AA197" i="61" s="1"/>
  <c r="AC197" i="61" s="1"/>
  <c r="AD197" i="61" s="1"/>
  <c r="AE197" i="61" s="1"/>
  <c r="AF197" i="61" s="1"/>
  <c r="C196" i="61"/>
  <c r="D196" i="61" s="1"/>
  <c r="E196" i="61" s="1"/>
  <c r="F196" i="61" s="1"/>
  <c r="G196" i="61" s="1"/>
  <c r="H196" i="61" s="1"/>
  <c r="I196" i="61" s="1"/>
  <c r="J196" i="61" s="1"/>
  <c r="K196" i="61" s="1"/>
  <c r="L196" i="61" s="1"/>
  <c r="S196" i="61" s="1"/>
  <c r="T196" i="61" s="1"/>
  <c r="U196" i="61" s="1"/>
  <c r="V196" i="61" s="1"/>
  <c r="W196" i="61" s="1"/>
  <c r="X196" i="61" s="1"/>
  <c r="Y196" i="61" s="1"/>
  <c r="Z196" i="61" s="1"/>
  <c r="AA196" i="61" s="1"/>
  <c r="AC196" i="61" s="1"/>
  <c r="AD196" i="61" s="1"/>
  <c r="AE196" i="61" s="1"/>
  <c r="AF196" i="61" s="1"/>
  <c r="C194" i="61"/>
  <c r="D194" i="61" s="1"/>
  <c r="E194" i="61" s="1"/>
  <c r="F194" i="61" s="1"/>
  <c r="G194" i="61" s="1"/>
  <c r="H194" i="61" s="1"/>
  <c r="I194" i="61" s="1"/>
  <c r="J194" i="61" s="1"/>
  <c r="K194" i="61" s="1"/>
  <c r="L194" i="61" s="1"/>
  <c r="S194" i="61" s="1"/>
  <c r="T194" i="61" s="1"/>
  <c r="U194" i="61" s="1"/>
  <c r="V194" i="61" s="1"/>
  <c r="W194" i="61" s="1"/>
  <c r="X194" i="61" s="1"/>
  <c r="Y194" i="61" s="1"/>
  <c r="Z194" i="61" s="1"/>
  <c r="AA194" i="61" s="1"/>
  <c r="AC194" i="61" s="1"/>
  <c r="AD194" i="61" s="1"/>
  <c r="AE194" i="61" s="1"/>
  <c r="AF194" i="61" s="1"/>
  <c r="C193" i="61"/>
  <c r="D193" i="61" s="1"/>
  <c r="E193" i="61" s="1"/>
  <c r="F193" i="61" s="1"/>
  <c r="G193" i="61" s="1"/>
  <c r="H193" i="61" s="1"/>
  <c r="I193" i="61" s="1"/>
  <c r="J193" i="61" s="1"/>
  <c r="K193" i="61" s="1"/>
  <c r="L193" i="61" s="1"/>
  <c r="S193" i="61" s="1"/>
  <c r="T193" i="61" s="1"/>
  <c r="U193" i="61" s="1"/>
  <c r="V193" i="61" s="1"/>
  <c r="W193" i="61" s="1"/>
  <c r="X193" i="61" s="1"/>
  <c r="Y193" i="61" s="1"/>
  <c r="Z193" i="61" s="1"/>
  <c r="AA193" i="61" s="1"/>
  <c r="AC193" i="61" s="1"/>
  <c r="AD193" i="61" s="1"/>
  <c r="AE193" i="61" s="1"/>
  <c r="AF193" i="61" s="1"/>
  <c r="C192" i="61"/>
  <c r="D192" i="61" s="1"/>
  <c r="E192" i="61" s="1"/>
  <c r="F192" i="61" s="1"/>
  <c r="G192" i="61" s="1"/>
  <c r="H192" i="61" s="1"/>
  <c r="I192" i="61" s="1"/>
  <c r="J192" i="61" s="1"/>
  <c r="K192" i="61" s="1"/>
  <c r="L192" i="61" s="1"/>
  <c r="S192" i="61" s="1"/>
  <c r="T192" i="61" s="1"/>
  <c r="U192" i="61" s="1"/>
  <c r="V192" i="61" s="1"/>
  <c r="W192" i="61" s="1"/>
  <c r="X192" i="61" s="1"/>
  <c r="Y192" i="61" s="1"/>
  <c r="Z192" i="61" s="1"/>
  <c r="AA192" i="61" s="1"/>
  <c r="AC192" i="61" s="1"/>
  <c r="AD192" i="61" s="1"/>
  <c r="AE192" i="61" s="1"/>
  <c r="AF192" i="61" s="1"/>
  <c r="C191" i="61"/>
  <c r="D191" i="61" s="1"/>
  <c r="E191" i="61" s="1"/>
  <c r="F191" i="61" s="1"/>
  <c r="G191" i="61" s="1"/>
  <c r="H191" i="61" s="1"/>
  <c r="I191" i="61" s="1"/>
  <c r="J191" i="61" s="1"/>
  <c r="K191" i="61" s="1"/>
  <c r="L191" i="61" s="1"/>
  <c r="S191" i="61" s="1"/>
  <c r="T191" i="61" s="1"/>
  <c r="U191" i="61" s="1"/>
  <c r="V191" i="61" s="1"/>
  <c r="W191" i="61" s="1"/>
  <c r="X191" i="61" s="1"/>
  <c r="Y191" i="61" s="1"/>
  <c r="Z191" i="61" s="1"/>
  <c r="AA191" i="61" s="1"/>
  <c r="AC191" i="61" s="1"/>
  <c r="AD191" i="61" s="1"/>
  <c r="AE191" i="61" s="1"/>
  <c r="AF191" i="61" s="1"/>
  <c r="C190" i="61"/>
  <c r="D190" i="61" s="1"/>
  <c r="E190" i="61" s="1"/>
  <c r="F190" i="61" s="1"/>
  <c r="G190" i="61" s="1"/>
  <c r="H190" i="61" s="1"/>
  <c r="I190" i="61" s="1"/>
  <c r="J190" i="61" s="1"/>
  <c r="K190" i="61" s="1"/>
  <c r="L190" i="61" s="1"/>
  <c r="S190" i="61" s="1"/>
  <c r="T190" i="61" s="1"/>
  <c r="U190" i="61" s="1"/>
  <c r="V190" i="61" s="1"/>
  <c r="W190" i="61" s="1"/>
  <c r="X190" i="61" s="1"/>
  <c r="Y190" i="61" s="1"/>
  <c r="Z190" i="61" s="1"/>
  <c r="AA190" i="61" s="1"/>
  <c r="AC190" i="61" s="1"/>
  <c r="AD190" i="61" s="1"/>
  <c r="AE190" i="61" s="1"/>
  <c r="AF190" i="61" s="1"/>
  <c r="C188" i="61"/>
  <c r="D188" i="61" s="1"/>
  <c r="E188" i="61" s="1"/>
  <c r="F188" i="61" s="1"/>
  <c r="G188" i="61" s="1"/>
  <c r="H188" i="61" s="1"/>
  <c r="I188" i="61" s="1"/>
  <c r="J188" i="61" s="1"/>
  <c r="K188" i="61" s="1"/>
  <c r="L188" i="61" s="1"/>
  <c r="S188" i="61" s="1"/>
  <c r="T188" i="61" s="1"/>
  <c r="U188" i="61" s="1"/>
  <c r="V188" i="61" s="1"/>
  <c r="W188" i="61" s="1"/>
  <c r="X188" i="61" s="1"/>
  <c r="Y188" i="61" s="1"/>
  <c r="Z188" i="61" s="1"/>
  <c r="AA188" i="61" s="1"/>
  <c r="AC188" i="61" s="1"/>
  <c r="AD188" i="61" s="1"/>
  <c r="AE188" i="61" s="1"/>
  <c r="AF188" i="61" s="1"/>
  <c r="C187" i="61"/>
  <c r="D187" i="61" s="1"/>
  <c r="E187" i="61" s="1"/>
  <c r="F187" i="61" s="1"/>
  <c r="G187" i="61" s="1"/>
  <c r="H187" i="61" s="1"/>
  <c r="I187" i="61" s="1"/>
  <c r="J187" i="61" s="1"/>
  <c r="K187" i="61" s="1"/>
  <c r="L187" i="61" s="1"/>
  <c r="S187" i="61" s="1"/>
  <c r="T187" i="61" s="1"/>
  <c r="U187" i="61" s="1"/>
  <c r="V187" i="61" s="1"/>
  <c r="W187" i="61" s="1"/>
  <c r="X187" i="61" s="1"/>
  <c r="Y187" i="61" s="1"/>
  <c r="Z187" i="61" s="1"/>
  <c r="AA187" i="61" s="1"/>
  <c r="AC187" i="61" s="1"/>
  <c r="AD187" i="61" s="1"/>
  <c r="AE187" i="61" s="1"/>
  <c r="AF187" i="61" s="1"/>
  <c r="C186" i="61"/>
  <c r="D186" i="61" s="1"/>
  <c r="E186" i="61" s="1"/>
  <c r="F186" i="61" s="1"/>
  <c r="G186" i="61" s="1"/>
  <c r="H186" i="61" s="1"/>
  <c r="I186" i="61" s="1"/>
  <c r="J186" i="61" s="1"/>
  <c r="K186" i="61" s="1"/>
  <c r="L186" i="61" s="1"/>
  <c r="S186" i="61" s="1"/>
  <c r="T186" i="61" s="1"/>
  <c r="U186" i="61" s="1"/>
  <c r="V186" i="61" s="1"/>
  <c r="W186" i="61" s="1"/>
  <c r="X186" i="61" s="1"/>
  <c r="Y186" i="61" s="1"/>
  <c r="Z186" i="61" s="1"/>
  <c r="AA186" i="61" s="1"/>
  <c r="AC186" i="61" s="1"/>
  <c r="AD186" i="61" s="1"/>
  <c r="AE186" i="61" s="1"/>
  <c r="AF186" i="61" s="1"/>
  <c r="C185" i="61"/>
  <c r="D185" i="61" s="1"/>
  <c r="E185" i="61" s="1"/>
  <c r="F185" i="61" s="1"/>
  <c r="G185" i="61" s="1"/>
  <c r="H185" i="61" s="1"/>
  <c r="I185" i="61" s="1"/>
  <c r="J185" i="61" s="1"/>
  <c r="K185" i="61" s="1"/>
  <c r="L185" i="61" s="1"/>
  <c r="S185" i="61" s="1"/>
  <c r="T185" i="61" s="1"/>
  <c r="U185" i="61" s="1"/>
  <c r="V185" i="61" s="1"/>
  <c r="W185" i="61" s="1"/>
  <c r="X185" i="61" s="1"/>
  <c r="Y185" i="61" s="1"/>
  <c r="Z185" i="61" s="1"/>
  <c r="AA185" i="61" s="1"/>
  <c r="AC185" i="61" s="1"/>
  <c r="AD185" i="61" s="1"/>
  <c r="AE185" i="61" s="1"/>
  <c r="AF185" i="61" s="1"/>
  <c r="C184" i="61"/>
  <c r="D184" i="61" s="1"/>
  <c r="E184" i="61" s="1"/>
  <c r="F184" i="61" s="1"/>
  <c r="G184" i="61" s="1"/>
  <c r="H184" i="61" s="1"/>
  <c r="I184" i="61" s="1"/>
  <c r="J184" i="61" s="1"/>
  <c r="K184" i="61" s="1"/>
  <c r="L184" i="61" s="1"/>
  <c r="S184" i="61" s="1"/>
  <c r="T184" i="61" s="1"/>
  <c r="U184" i="61" s="1"/>
  <c r="V184" i="61" s="1"/>
  <c r="W184" i="61" s="1"/>
  <c r="X184" i="61" s="1"/>
  <c r="Y184" i="61" s="1"/>
  <c r="Z184" i="61" s="1"/>
  <c r="AA184" i="61" s="1"/>
  <c r="AC184" i="61" s="1"/>
  <c r="AD184" i="61" s="1"/>
  <c r="AE184" i="61" s="1"/>
  <c r="AF184" i="61" s="1"/>
  <c r="H183" i="61"/>
  <c r="I183" i="61" s="1"/>
  <c r="J183" i="61" s="1"/>
  <c r="K183" i="61" s="1"/>
  <c r="L183" i="61" s="1"/>
  <c r="S183" i="61" s="1"/>
  <c r="T183" i="61" s="1"/>
  <c r="U183" i="61" s="1"/>
  <c r="V183" i="61" s="1"/>
  <c r="W183" i="61" s="1"/>
  <c r="X183" i="61" s="1"/>
  <c r="Y183" i="61" s="1"/>
  <c r="Z183" i="61" s="1"/>
  <c r="AA183" i="61" s="1"/>
  <c r="AC183" i="61" s="1"/>
  <c r="AD183" i="61" s="1"/>
  <c r="AE183" i="61" s="1"/>
  <c r="AF183" i="61" s="1"/>
  <c r="C183" i="61"/>
  <c r="D183" i="61" s="1"/>
  <c r="E183" i="61" s="1"/>
  <c r="F183" i="61" s="1"/>
  <c r="G183" i="61" s="1"/>
  <c r="C182" i="61"/>
  <c r="D182" i="61" s="1"/>
  <c r="E182" i="61" s="1"/>
  <c r="F182" i="61" s="1"/>
  <c r="G182" i="61" s="1"/>
  <c r="H182" i="61" s="1"/>
  <c r="I182" i="61" s="1"/>
  <c r="J182" i="61" s="1"/>
  <c r="K182" i="61" s="1"/>
  <c r="L182" i="61" s="1"/>
  <c r="S182" i="61" s="1"/>
  <c r="T182" i="61" s="1"/>
  <c r="U182" i="61" s="1"/>
  <c r="V182" i="61" s="1"/>
  <c r="W182" i="61" s="1"/>
  <c r="X182" i="61" s="1"/>
  <c r="Y182" i="61" s="1"/>
  <c r="Z182" i="61" s="1"/>
  <c r="AA182" i="61" s="1"/>
  <c r="AC182" i="61" s="1"/>
  <c r="AD182" i="61" s="1"/>
  <c r="AE182" i="61" s="1"/>
  <c r="AF182" i="61" s="1"/>
  <c r="C180" i="61"/>
  <c r="D180" i="61" s="1"/>
  <c r="E180" i="61" s="1"/>
  <c r="F180" i="61" s="1"/>
  <c r="G180" i="61" s="1"/>
  <c r="H180" i="61" s="1"/>
  <c r="I180" i="61" s="1"/>
  <c r="J180" i="61" s="1"/>
  <c r="K180" i="61" s="1"/>
  <c r="L180" i="61" s="1"/>
  <c r="S180" i="61" s="1"/>
  <c r="T180" i="61" s="1"/>
  <c r="U180" i="61" s="1"/>
  <c r="V180" i="61" s="1"/>
  <c r="W180" i="61" s="1"/>
  <c r="X180" i="61" s="1"/>
  <c r="Y180" i="61" s="1"/>
  <c r="Z180" i="61" s="1"/>
  <c r="AA180" i="61" s="1"/>
  <c r="AC180" i="61" s="1"/>
  <c r="AD180" i="61" s="1"/>
  <c r="AE180" i="61" s="1"/>
  <c r="AF180" i="61" s="1"/>
  <c r="C178" i="61"/>
  <c r="D178" i="61" s="1"/>
  <c r="E178" i="61" s="1"/>
  <c r="F178" i="61" s="1"/>
  <c r="G178" i="61" s="1"/>
  <c r="H178" i="61" s="1"/>
  <c r="I178" i="61" s="1"/>
  <c r="J178" i="61" s="1"/>
  <c r="K178" i="61" s="1"/>
  <c r="L178" i="61" s="1"/>
  <c r="S178" i="61" s="1"/>
  <c r="T178" i="61" s="1"/>
  <c r="U178" i="61" s="1"/>
  <c r="V178" i="61" s="1"/>
  <c r="W178" i="61" s="1"/>
  <c r="X178" i="61" s="1"/>
  <c r="Y178" i="61" s="1"/>
  <c r="Z178" i="61" s="1"/>
  <c r="AA178" i="61" s="1"/>
  <c r="AC178" i="61" s="1"/>
  <c r="AD178" i="61" s="1"/>
  <c r="AE178" i="61" s="1"/>
  <c r="AF178" i="61" s="1"/>
  <c r="C177" i="61"/>
  <c r="C176" i="61"/>
  <c r="D176" i="61" s="1"/>
  <c r="E176" i="61" s="1"/>
  <c r="F176" i="61" s="1"/>
  <c r="G176" i="61" s="1"/>
  <c r="H176" i="61" s="1"/>
  <c r="I176" i="61" s="1"/>
  <c r="J176" i="61" s="1"/>
  <c r="K176" i="61" s="1"/>
  <c r="L176" i="61" s="1"/>
  <c r="S176" i="61" s="1"/>
  <c r="T176" i="61" s="1"/>
  <c r="U176" i="61" s="1"/>
  <c r="V176" i="61" s="1"/>
  <c r="W176" i="61" s="1"/>
  <c r="X176" i="61" s="1"/>
  <c r="Y176" i="61" s="1"/>
  <c r="Z176" i="61" s="1"/>
  <c r="AA176" i="61" s="1"/>
  <c r="AC176" i="61" s="1"/>
  <c r="AD176" i="61" s="1"/>
  <c r="AE176" i="61" s="1"/>
  <c r="AF176" i="61" s="1"/>
  <c r="C175" i="61"/>
  <c r="D175" i="61" s="1"/>
  <c r="E175" i="61" s="1"/>
  <c r="F175" i="61" s="1"/>
  <c r="G175" i="61" s="1"/>
  <c r="H175" i="61" s="1"/>
  <c r="I175" i="61" s="1"/>
  <c r="J175" i="61" s="1"/>
  <c r="K175" i="61" s="1"/>
  <c r="L175" i="61" s="1"/>
  <c r="S175" i="61" s="1"/>
  <c r="T175" i="61" s="1"/>
  <c r="U175" i="61" s="1"/>
  <c r="V175" i="61" s="1"/>
  <c r="W175" i="61" s="1"/>
  <c r="X175" i="61" s="1"/>
  <c r="Y175" i="61" s="1"/>
  <c r="Z175" i="61" s="1"/>
  <c r="AA175" i="61" s="1"/>
  <c r="AC175" i="61" s="1"/>
  <c r="AD175" i="61" s="1"/>
  <c r="AE175" i="61" s="1"/>
  <c r="AF175" i="61" s="1"/>
  <c r="C174" i="61"/>
  <c r="D174" i="61" s="1"/>
  <c r="E174" i="61" s="1"/>
  <c r="F174" i="61" s="1"/>
  <c r="G174" i="61" s="1"/>
  <c r="H174" i="61" s="1"/>
  <c r="I174" i="61" s="1"/>
  <c r="J174" i="61" s="1"/>
  <c r="K174" i="61" s="1"/>
  <c r="L174" i="61" s="1"/>
  <c r="S174" i="61" s="1"/>
  <c r="T174" i="61" s="1"/>
  <c r="U174" i="61" s="1"/>
  <c r="V174" i="61" s="1"/>
  <c r="W174" i="61" s="1"/>
  <c r="X174" i="61" s="1"/>
  <c r="Y174" i="61" s="1"/>
  <c r="Z174" i="61" s="1"/>
  <c r="AA174" i="61" s="1"/>
  <c r="AC174" i="61" s="1"/>
  <c r="AD174" i="61" s="1"/>
  <c r="AE174" i="61" s="1"/>
  <c r="AF174" i="61" s="1"/>
  <c r="C172" i="61"/>
  <c r="D172" i="61" s="1"/>
  <c r="E172" i="61" s="1"/>
  <c r="F172" i="61" s="1"/>
  <c r="G172" i="61" s="1"/>
  <c r="H172" i="61" s="1"/>
  <c r="I172" i="61" s="1"/>
  <c r="J172" i="61" s="1"/>
  <c r="K172" i="61" s="1"/>
  <c r="L172" i="61" s="1"/>
  <c r="S172" i="61" s="1"/>
  <c r="T172" i="61" s="1"/>
  <c r="U172" i="61" s="1"/>
  <c r="V172" i="61" s="1"/>
  <c r="W172" i="61" s="1"/>
  <c r="X172" i="61" s="1"/>
  <c r="Y172" i="61" s="1"/>
  <c r="Z172" i="61" s="1"/>
  <c r="AA172" i="61" s="1"/>
  <c r="AC172" i="61" s="1"/>
  <c r="AD172" i="61" s="1"/>
  <c r="AE172" i="61" s="1"/>
  <c r="AF172" i="61" s="1"/>
  <c r="C170" i="61"/>
  <c r="D170" i="61" s="1"/>
  <c r="E170" i="61" s="1"/>
  <c r="F170" i="61" s="1"/>
  <c r="G170" i="61" s="1"/>
  <c r="H170" i="61" s="1"/>
  <c r="I170" i="61" s="1"/>
  <c r="J170" i="61" s="1"/>
  <c r="K170" i="61" s="1"/>
  <c r="L170" i="61" s="1"/>
  <c r="S170" i="61" s="1"/>
  <c r="T170" i="61" s="1"/>
  <c r="U170" i="61" s="1"/>
  <c r="V170" i="61" s="1"/>
  <c r="W170" i="61" s="1"/>
  <c r="X170" i="61" s="1"/>
  <c r="Y170" i="61" s="1"/>
  <c r="C169" i="61"/>
  <c r="AG167" i="61"/>
  <c r="C166" i="61"/>
  <c r="D166" i="61" s="1"/>
  <c r="E166" i="61" s="1"/>
  <c r="F166" i="61" s="1"/>
  <c r="G166" i="61" s="1"/>
  <c r="H166" i="61" s="1"/>
  <c r="I166" i="61" s="1"/>
  <c r="J166" i="61" s="1"/>
  <c r="K166" i="61" s="1"/>
  <c r="L166" i="61" s="1"/>
  <c r="S166" i="61" s="1"/>
  <c r="T166" i="61" s="1"/>
  <c r="U166" i="61" s="1"/>
  <c r="V166" i="61" s="1"/>
  <c r="W166" i="61" s="1"/>
  <c r="X166" i="61" s="1"/>
  <c r="Y166" i="61" s="1"/>
  <c r="Z166" i="61" s="1"/>
  <c r="AA166" i="61" s="1"/>
  <c r="AC166" i="61" s="1"/>
  <c r="AD166" i="61" s="1"/>
  <c r="AE166" i="61" s="1"/>
  <c r="AF166" i="61" s="1"/>
  <c r="C165" i="61"/>
  <c r="D165" i="61" s="1"/>
  <c r="E165" i="61" s="1"/>
  <c r="F165" i="61" s="1"/>
  <c r="G165" i="61" s="1"/>
  <c r="H165" i="61" s="1"/>
  <c r="I165" i="61" s="1"/>
  <c r="J165" i="61" s="1"/>
  <c r="K165" i="61" s="1"/>
  <c r="L165" i="61" s="1"/>
  <c r="S165" i="61" s="1"/>
  <c r="T165" i="61" s="1"/>
  <c r="U165" i="61" s="1"/>
  <c r="V165" i="61" s="1"/>
  <c r="W165" i="61" s="1"/>
  <c r="X165" i="61" s="1"/>
  <c r="Y165" i="61" s="1"/>
  <c r="Z165" i="61" s="1"/>
  <c r="AA165" i="61" s="1"/>
  <c r="AC165" i="61" s="1"/>
  <c r="AD165" i="61" s="1"/>
  <c r="AE165" i="61" s="1"/>
  <c r="AF165" i="61" s="1"/>
  <c r="C163" i="61"/>
  <c r="D163" i="61" s="1"/>
  <c r="E163" i="61" s="1"/>
  <c r="F163" i="61" s="1"/>
  <c r="G163" i="61" s="1"/>
  <c r="H163" i="61" s="1"/>
  <c r="I163" i="61" s="1"/>
  <c r="J163" i="61" s="1"/>
  <c r="K163" i="61" s="1"/>
  <c r="L163" i="61" s="1"/>
  <c r="S163" i="61" s="1"/>
  <c r="T163" i="61" s="1"/>
  <c r="U163" i="61" s="1"/>
  <c r="V163" i="61" s="1"/>
  <c r="W163" i="61" s="1"/>
  <c r="X163" i="61" s="1"/>
  <c r="Y163" i="61" s="1"/>
  <c r="Z163" i="61" s="1"/>
  <c r="AA163" i="61" s="1"/>
  <c r="AC163" i="61" s="1"/>
  <c r="AD163" i="61" s="1"/>
  <c r="AE163" i="61" s="1"/>
  <c r="AF163" i="61" s="1"/>
  <c r="C161" i="61"/>
  <c r="D161" i="61" s="1"/>
  <c r="AI158" i="61"/>
  <c r="AH158" i="61"/>
  <c r="A158" i="61" a="1"/>
  <c r="A158" i="61" s="1"/>
  <c r="AI157" i="61"/>
  <c r="AH157" i="61"/>
  <c r="AI156" i="61"/>
  <c r="AH156" i="61"/>
  <c r="AI155" i="61"/>
  <c r="AH155" i="61"/>
  <c r="AI154" i="61"/>
  <c r="AH154" i="61"/>
  <c r="AL153" i="61"/>
  <c r="AI153" i="61"/>
  <c r="AH153" i="61"/>
  <c r="A153" i="61" a="1"/>
  <c r="A153" i="61" s="1"/>
  <c r="AI152" i="61"/>
  <c r="AH152" i="61"/>
  <c r="AI151" i="61"/>
  <c r="AH151" i="61"/>
  <c r="AI150" i="61"/>
  <c r="AH150" i="61"/>
  <c r="AI149" i="61"/>
  <c r="AH149" i="61"/>
  <c r="AI148" i="61"/>
  <c r="AH148" i="61"/>
  <c r="AI147" i="61"/>
  <c r="AH147" i="61"/>
  <c r="AI146" i="61"/>
  <c r="AH146" i="61"/>
  <c r="AI142" i="61"/>
  <c r="AH142" i="61"/>
  <c r="AI141" i="61"/>
  <c r="AH141" i="61"/>
  <c r="AI140" i="61"/>
  <c r="AH140" i="61"/>
  <c r="AI139" i="61"/>
  <c r="AH139" i="61"/>
  <c r="AI138" i="61"/>
  <c r="AH138" i="61"/>
  <c r="AI137" i="61"/>
  <c r="AH137" i="61"/>
  <c r="AI136" i="61"/>
  <c r="AH136" i="61"/>
  <c r="AI134" i="61"/>
  <c r="AH134" i="61"/>
  <c r="AI133" i="61"/>
  <c r="AH133" i="61"/>
  <c r="AI132" i="61"/>
  <c r="AH132" i="61"/>
  <c r="AI131" i="61"/>
  <c r="AH131" i="61"/>
  <c r="AI130" i="61"/>
  <c r="AH130" i="61"/>
  <c r="AI129" i="61"/>
  <c r="AH129" i="61"/>
  <c r="AI128" i="61"/>
  <c r="AH128" i="61"/>
  <c r="AI127" i="61"/>
  <c r="AH127" i="61"/>
  <c r="AI126" i="61"/>
  <c r="AH126" i="61"/>
  <c r="AI125" i="61"/>
  <c r="AH125" i="61"/>
  <c r="AU23" i="61"/>
  <c r="AA122" i="61"/>
  <c r="Z122" i="61"/>
  <c r="Y122" i="61"/>
  <c r="X122" i="61"/>
  <c r="W122" i="61"/>
  <c r="V122" i="61"/>
  <c r="U122" i="61"/>
  <c r="T122" i="61"/>
  <c r="S122" i="61"/>
  <c r="L122" i="61"/>
  <c r="K122" i="61"/>
  <c r="J122" i="61"/>
  <c r="I122" i="61"/>
  <c r="H122" i="61"/>
  <c r="G122" i="61"/>
  <c r="BI23" i="61"/>
  <c r="AA121" i="61"/>
  <c r="Z121" i="61"/>
  <c r="Y121" i="61"/>
  <c r="X121" i="61"/>
  <c r="W121" i="61"/>
  <c r="V121" i="61"/>
  <c r="U121" i="61"/>
  <c r="T121" i="61"/>
  <c r="S121" i="61"/>
  <c r="AW23" i="61"/>
  <c r="L121" i="61"/>
  <c r="K121" i="61"/>
  <c r="J121" i="61"/>
  <c r="I121" i="61"/>
  <c r="H121" i="61"/>
  <c r="G121" i="61"/>
  <c r="AH121" i="61" s="1"/>
  <c r="AA120" i="61"/>
  <c r="Z120" i="61"/>
  <c r="Y120" i="61"/>
  <c r="X120" i="61"/>
  <c r="W120" i="61"/>
  <c r="V120" i="61"/>
  <c r="U120" i="61"/>
  <c r="T120" i="61"/>
  <c r="S120" i="61"/>
  <c r="L120" i="61"/>
  <c r="K120" i="61"/>
  <c r="J120" i="61"/>
  <c r="I120" i="61"/>
  <c r="H120" i="61"/>
  <c r="G120" i="61"/>
  <c r="AI120" i="61"/>
  <c r="AA119" i="61"/>
  <c r="Z119" i="61"/>
  <c r="Y119" i="61"/>
  <c r="Y123" i="61" s="1"/>
  <c r="X119" i="61"/>
  <c r="W119" i="61"/>
  <c r="V119" i="61"/>
  <c r="U119" i="61"/>
  <c r="T119" i="61"/>
  <c r="S119" i="61"/>
  <c r="AY23" i="61"/>
  <c r="L119" i="61"/>
  <c r="K119" i="61"/>
  <c r="J119" i="61"/>
  <c r="I119" i="61"/>
  <c r="H119" i="61"/>
  <c r="G119" i="61"/>
  <c r="AA118" i="61"/>
  <c r="Z118" i="61"/>
  <c r="Y118" i="61"/>
  <c r="X118" i="61"/>
  <c r="W118" i="61"/>
  <c r="V118" i="61"/>
  <c r="V123" i="61" s="1"/>
  <c r="U118" i="61"/>
  <c r="T118" i="61"/>
  <c r="S118" i="61"/>
  <c r="L118" i="61"/>
  <c r="K118" i="61"/>
  <c r="J118" i="61"/>
  <c r="I118" i="61"/>
  <c r="H118" i="61"/>
  <c r="G118" i="61"/>
  <c r="AA117" i="61"/>
  <c r="Z117" i="61"/>
  <c r="Y117" i="61"/>
  <c r="X117" i="61"/>
  <c r="W117" i="61"/>
  <c r="V117" i="61"/>
  <c r="U117" i="61"/>
  <c r="T117" i="61"/>
  <c r="S117" i="61"/>
  <c r="AX23" i="61"/>
  <c r="L117" i="61"/>
  <c r="K117" i="61"/>
  <c r="J117" i="61"/>
  <c r="I117" i="61"/>
  <c r="H117" i="61"/>
  <c r="G117" i="61"/>
  <c r="AP23" i="61"/>
  <c r="AI114" i="61"/>
  <c r="AH114" i="61"/>
  <c r="AI112" i="61"/>
  <c r="AH112" i="61"/>
  <c r="AG112" i="61"/>
  <c r="AI111" i="61"/>
  <c r="AH111" i="61"/>
  <c r="AI110" i="61"/>
  <c r="AH110" i="61"/>
  <c r="AI109" i="61"/>
  <c r="AH109" i="61"/>
  <c r="AG108" i="61"/>
  <c r="AA108" i="61"/>
  <c r="Z108" i="61"/>
  <c r="Y108" i="61"/>
  <c r="X108" i="61"/>
  <c r="W5" i="61" s="1"/>
  <c r="W108" i="61"/>
  <c r="V5" i="61" s="1"/>
  <c r="V108" i="61"/>
  <c r="BD19" i="61" s="1"/>
  <c r="U108" i="61"/>
  <c r="T108" i="61"/>
  <c r="BB19" i="61" s="1"/>
  <c r="S108" i="61"/>
  <c r="R5" i="61" s="1"/>
  <c r="L108" i="61"/>
  <c r="K108" i="61"/>
  <c r="AT19" i="61" s="1"/>
  <c r="J108" i="61"/>
  <c r="I5" i="61" s="1"/>
  <c r="I108" i="61"/>
  <c r="AS19" i="61" s="1"/>
  <c r="H108" i="61"/>
  <c r="G108" i="61"/>
  <c r="AI107" i="61"/>
  <c r="AH107" i="61"/>
  <c r="AI106" i="61"/>
  <c r="AH106" i="61"/>
  <c r="AI105" i="61"/>
  <c r="AH105" i="61"/>
  <c r="AI104" i="61"/>
  <c r="AH104" i="61"/>
  <c r="AI103" i="61"/>
  <c r="AH103" i="61"/>
  <c r="AI102" i="61"/>
  <c r="AH102" i="61"/>
  <c r="AI101" i="61"/>
  <c r="AH101" i="61"/>
  <c r="AI100" i="61"/>
  <c r="AH100" i="61"/>
  <c r="AI99" i="61"/>
  <c r="AH99" i="61"/>
  <c r="AI98" i="61"/>
  <c r="AH98" i="61"/>
  <c r="AI97" i="61"/>
  <c r="AH97" i="61"/>
  <c r="AG96" i="61"/>
  <c r="BI20" i="61"/>
  <c r="AA96" i="61"/>
  <c r="Z96" i="61"/>
  <c r="Y96" i="61"/>
  <c r="X96" i="61"/>
  <c r="W96" i="61"/>
  <c r="V96" i="61"/>
  <c r="U96" i="61"/>
  <c r="T96" i="61"/>
  <c r="S96" i="61"/>
  <c r="BA20" i="61" s="1"/>
  <c r="AW20" i="61"/>
  <c r="L96" i="61"/>
  <c r="K96" i="61"/>
  <c r="J96" i="61"/>
  <c r="I96" i="61"/>
  <c r="AS20" i="61" s="1"/>
  <c r="H96" i="61"/>
  <c r="G96" i="61"/>
  <c r="AI95" i="61"/>
  <c r="AH95" i="61"/>
  <c r="AI94" i="61"/>
  <c r="AH94" i="61"/>
  <c r="AI93" i="61"/>
  <c r="AH93" i="61"/>
  <c r="BH18" i="61"/>
  <c r="AA92" i="61"/>
  <c r="Z92" i="61"/>
  <c r="BF18" i="61" s="1"/>
  <c r="Y92" i="61"/>
  <c r="X92" i="61"/>
  <c r="BE18" i="61" s="1"/>
  <c r="W92" i="61"/>
  <c r="V92" i="61"/>
  <c r="BD18" i="61" s="1"/>
  <c r="BA18" i="61"/>
  <c r="AX18" i="61"/>
  <c r="AV18" i="61"/>
  <c r="L92" i="61"/>
  <c r="K92" i="61"/>
  <c r="J92" i="61"/>
  <c r="I92" i="61"/>
  <c r="H92" i="61"/>
  <c r="G92" i="61"/>
  <c r="BT91" i="61"/>
  <c r="BR91" i="61"/>
  <c r="BQ91" i="61"/>
  <c r="BN91" i="61"/>
  <c r="BJ91" i="61"/>
  <c r="BI91" i="61"/>
  <c r="BF91" i="61"/>
  <c r="BD91" i="61"/>
  <c r="AI91" i="61"/>
  <c r="AH91" i="61"/>
  <c r="AG91" i="61"/>
  <c r="AG92" i="61" s="1"/>
  <c r="AG3" i="61" s="1"/>
  <c r="BQ90" i="61"/>
  <c r="BO90" i="61"/>
  <c r="BD90" i="61"/>
  <c r="BA90" i="61"/>
  <c r="AI90" i="61"/>
  <c r="AH90" i="61"/>
  <c r="BV89" i="61"/>
  <c r="BQ89" i="61"/>
  <c r="BN89" i="61"/>
  <c r="BI89" i="61"/>
  <c r="BF89" i="61"/>
  <c r="AI89" i="61"/>
  <c r="AH89" i="61"/>
  <c r="BU88" i="61"/>
  <c r="AI88" i="61"/>
  <c r="AH88" i="61"/>
  <c r="BO87" i="61"/>
  <c r="BM87" i="61"/>
  <c r="BG87" i="61"/>
  <c r="AI87" i="61"/>
  <c r="AH87" i="61"/>
  <c r="BD86" i="61"/>
  <c r="AI86" i="61"/>
  <c r="AH86" i="61"/>
  <c r="AI85" i="61"/>
  <c r="AH85" i="61"/>
  <c r="BW84" i="61"/>
  <c r="BW91" i="61" s="1"/>
  <c r="BV84" i="61"/>
  <c r="BV91" i="61" s="1"/>
  <c r="BU84" i="61"/>
  <c r="BU91" i="61" s="1"/>
  <c r="BT84" i="61"/>
  <c r="BS84" i="61"/>
  <c r="BS91" i="61" s="1"/>
  <c r="BR84" i="61"/>
  <c r="BQ84" i="61"/>
  <c r="BP84" i="61"/>
  <c r="BP91" i="61" s="1"/>
  <c r="BO84" i="61"/>
  <c r="BO91" i="61" s="1"/>
  <c r="BN84" i="61"/>
  <c r="BM84" i="61"/>
  <c r="BM91" i="61" s="1"/>
  <c r="BL84" i="61"/>
  <c r="BL91" i="61" s="1"/>
  <c r="BK84" i="61"/>
  <c r="BK91" i="61" s="1"/>
  <c r="BJ84" i="61"/>
  <c r="BI84" i="61"/>
  <c r="BH84" i="61"/>
  <c r="BH91" i="61" s="1"/>
  <c r="BG84" i="61"/>
  <c r="BG91" i="61" s="1"/>
  <c r="BF84" i="61"/>
  <c r="BE84" i="61"/>
  <c r="BE91" i="61" s="1"/>
  <c r="BD84" i="61"/>
  <c r="BC84" i="61"/>
  <c r="BC91" i="61" s="1"/>
  <c r="BB84" i="61"/>
  <c r="BB91" i="61" s="1"/>
  <c r="BA84" i="61"/>
  <c r="BA91" i="61" s="1"/>
  <c r="AZ84" i="61"/>
  <c r="AZ91" i="61" s="1"/>
  <c r="AI84" i="61"/>
  <c r="AH84" i="61"/>
  <c r="BW83" i="61"/>
  <c r="BW90" i="61" s="1"/>
  <c r="BV83" i="61"/>
  <c r="BV90" i="61" s="1"/>
  <c r="BU83" i="61"/>
  <c r="BU90" i="61" s="1"/>
  <c r="BT83" i="61"/>
  <c r="BT90" i="61" s="1"/>
  <c r="BS83" i="61"/>
  <c r="BS90" i="61" s="1"/>
  <c r="BR83" i="61"/>
  <c r="BR90" i="61" s="1"/>
  <c r="BQ83" i="61"/>
  <c r="BP83" i="61"/>
  <c r="BP90" i="61" s="1"/>
  <c r="BO83" i="61"/>
  <c r="BN83" i="61"/>
  <c r="BN90" i="61" s="1"/>
  <c r="BM83" i="61"/>
  <c r="BM90" i="61" s="1"/>
  <c r="BL83" i="61"/>
  <c r="BL90" i="61" s="1"/>
  <c r="BK83" i="61"/>
  <c r="BK90" i="61" s="1"/>
  <c r="BJ83" i="61"/>
  <c r="BJ90" i="61" s="1"/>
  <c r="BI83" i="61"/>
  <c r="BI90" i="61" s="1"/>
  <c r="BH83" i="61"/>
  <c r="BH90" i="61" s="1"/>
  <c r="BG83" i="61"/>
  <c r="BG90" i="61" s="1"/>
  <c r="BF83" i="61"/>
  <c r="BF90" i="61" s="1"/>
  <c r="BE83" i="61"/>
  <c r="BE90" i="61" s="1"/>
  <c r="BD83" i="61"/>
  <c r="BC83" i="61"/>
  <c r="BC90" i="61" s="1"/>
  <c r="BB83" i="61"/>
  <c r="BB90" i="61" s="1"/>
  <c r="BA83" i="61"/>
  <c r="AZ83" i="61"/>
  <c r="AZ90" i="61" s="1"/>
  <c r="AI83" i="61"/>
  <c r="AH83" i="61"/>
  <c r="BW82" i="61"/>
  <c r="BW89" i="61" s="1"/>
  <c r="BV82" i="61"/>
  <c r="BU82" i="61"/>
  <c r="BU89" i="61" s="1"/>
  <c r="BT82" i="61"/>
  <c r="BT89" i="61" s="1"/>
  <c r="BS82" i="61"/>
  <c r="BS89" i="61" s="1"/>
  <c r="BR82" i="61"/>
  <c r="BR89" i="61" s="1"/>
  <c r="BQ82" i="61"/>
  <c r="BP82" i="61"/>
  <c r="BP89" i="61" s="1"/>
  <c r="BO82" i="61"/>
  <c r="BO89" i="61" s="1"/>
  <c r="BN82" i="61"/>
  <c r="BM82" i="61"/>
  <c r="BM89" i="61" s="1"/>
  <c r="BL82" i="61"/>
  <c r="BL89" i="61" s="1"/>
  <c r="BK82" i="61"/>
  <c r="BK89" i="61" s="1"/>
  <c r="BJ82" i="61"/>
  <c r="BJ89" i="61" s="1"/>
  <c r="BI82" i="61"/>
  <c r="BH82" i="61"/>
  <c r="BH89" i="61" s="1"/>
  <c r="BG82" i="61"/>
  <c r="BG89" i="61" s="1"/>
  <c r="BF82" i="61"/>
  <c r="BE82" i="61"/>
  <c r="BE89" i="61" s="1"/>
  <c r="BD82" i="61"/>
  <c r="BD89" i="61" s="1"/>
  <c r="BC82" i="61"/>
  <c r="BC89" i="61" s="1"/>
  <c r="BB82" i="61"/>
  <c r="BB89" i="61" s="1"/>
  <c r="BA82" i="61"/>
  <c r="BA89" i="61" s="1"/>
  <c r="AZ82" i="61"/>
  <c r="AZ89" i="61" s="1"/>
  <c r="AI82" i="61"/>
  <c r="AH82" i="61"/>
  <c r="BW81" i="61"/>
  <c r="BW88" i="61" s="1"/>
  <c r="BV81" i="61"/>
  <c r="BV88" i="61" s="1"/>
  <c r="BU81" i="61"/>
  <c r="BT81" i="61"/>
  <c r="BT88" i="61" s="1"/>
  <c r="BS81" i="61"/>
  <c r="BS88" i="61" s="1"/>
  <c r="BR81" i="61"/>
  <c r="BR88" i="61" s="1"/>
  <c r="BQ81" i="61"/>
  <c r="BQ88" i="61" s="1"/>
  <c r="BP81" i="61"/>
  <c r="BP88" i="61" s="1"/>
  <c r="BO81" i="61"/>
  <c r="BO88" i="61" s="1"/>
  <c r="BN81" i="61"/>
  <c r="BN88" i="61" s="1"/>
  <c r="BM81" i="61"/>
  <c r="BM88" i="61" s="1"/>
  <c r="BL81" i="61"/>
  <c r="BL88" i="61" s="1"/>
  <c r="BK81" i="61"/>
  <c r="BK88" i="61" s="1"/>
  <c r="BJ81" i="61"/>
  <c r="BJ88" i="61" s="1"/>
  <c r="BI81" i="61"/>
  <c r="BI88" i="61" s="1"/>
  <c r="BH81" i="61"/>
  <c r="BH88" i="61" s="1"/>
  <c r="BG81" i="61"/>
  <c r="BG88" i="61" s="1"/>
  <c r="BF81" i="61"/>
  <c r="BF88" i="61" s="1"/>
  <c r="BE81" i="61"/>
  <c r="BE88" i="61" s="1"/>
  <c r="BD81" i="61"/>
  <c r="BD88" i="61" s="1"/>
  <c r="BC81" i="61"/>
  <c r="BC88" i="61" s="1"/>
  <c r="BB81" i="61"/>
  <c r="BB88" i="61" s="1"/>
  <c r="BA81" i="61"/>
  <c r="BA88" i="61" s="1"/>
  <c r="AZ81" i="61"/>
  <c r="AZ88" i="61" s="1"/>
  <c r="AI81" i="61"/>
  <c r="AH81" i="61"/>
  <c r="BW80" i="61"/>
  <c r="BW87" i="61" s="1"/>
  <c r="BV80" i="61"/>
  <c r="BV87" i="61" s="1"/>
  <c r="BU80" i="61"/>
  <c r="BU87" i="61" s="1"/>
  <c r="BT80" i="61"/>
  <c r="BT87" i="61" s="1"/>
  <c r="BS80" i="61"/>
  <c r="BS87" i="61" s="1"/>
  <c r="BR80" i="61"/>
  <c r="BR87" i="61" s="1"/>
  <c r="BQ80" i="61"/>
  <c r="BQ87" i="61" s="1"/>
  <c r="BP80" i="61"/>
  <c r="BP87" i="61" s="1"/>
  <c r="BO80" i="61"/>
  <c r="BN80" i="61"/>
  <c r="BN87" i="61" s="1"/>
  <c r="BM80" i="61"/>
  <c r="BL80" i="61"/>
  <c r="BL87" i="61" s="1"/>
  <c r="BK80" i="61"/>
  <c r="BK87" i="61" s="1"/>
  <c r="BJ80" i="61"/>
  <c r="BJ87" i="61" s="1"/>
  <c r="BI80" i="61"/>
  <c r="BI87" i="61" s="1"/>
  <c r="BH80" i="61"/>
  <c r="BH87" i="61" s="1"/>
  <c r="BG80" i="61"/>
  <c r="BF80" i="61"/>
  <c r="BF87" i="61" s="1"/>
  <c r="BE80" i="61"/>
  <c r="BE87" i="61" s="1"/>
  <c r="BD80" i="61"/>
  <c r="BD87" i="61" s="1"/>
  <c r="BC80" i="61"/>
  <c r="BC87" i="61" s="1"/>
  <c r="BB80" i="61"/>
  <c r="BB87" i="61" s="1"/>
  <c r="BA80" i="61"/>
  <c r="BA87" i="61" s="1"/>
  <c r="AZ80" i="61"/>
  <c r="AZ87" i="61" s="1"/>
  <c r="AI80" i="61"/>
  <c r="AH80" i="61"/>
  <c r="BW79" i="61"/>
  <c r="BW86" i="61" s="1"/>
  <c r="BV79" i="61"/>
  <c r="BV86" i="61" s="1"/>
  <c r="BU79" i="61"/>
  <c r="BU86" i="61" s="1"/>
  <c r="BT79" i="61"/>
  <c r="BT86" i="61" s="1"/>
  <c r="BS79" i="61"/>
  <c r="BS86" i="61" s="1"/>
  <c r="BR79" i="61"/>
  <c r="BR86" i="61" s="1"/>
  <c r="BQ79" i="61"/>
  <c r="BQ86" i="61" s="1"/>
  <c r="BP79" i="61"/>
  <c r="BP86" i="61" s="1"/>
  <c r="BO79" i="61"/>
  <c r="BO86" i="61" s="1"/>
  <c r="BN79" i="61"/>
  <c r="BN86" i="61" s="1"/>
  <c r="BM79" i="61"/>
  <c r="BM86" i="61" s="1"/>
  <c r="BL79" i="61"/>
  <c r="BL86" i="61" s="1"/>
  <c r="BK79" i="61"/>
  <c r="BK86" i="61" s="1"/>
  <c r="BJ79" i="61"/>
  <c r="BJ86" i="61" s="1"/>
  <c r="BI79" i="61"/>
  <c r="BI86" i="61" s="1"/>
  <c r="BH79" i="61"/>
  <c r="BH86" i="61" s="1"/>
  <c r="BG79" i="61"/>
  <c r="BG86" i="61" s="1"/>
  <c r="BF79" i="61"/>
  <c r="BF86" i="61" s="1"/>
  <c r="BE79" i="61"/>
  <c r="BE86" i="61" s="1"/>
  <c r="BD79" i="61"/>
  <c r="BC79" i="61"/>
  <c r="BC86" i="61" s="1"/>
  <c r="BB79" i="61"/>
  <c r="BB86" i="61" s="1"/>
  <c r="BA79" i="61"/>
  <c r="BA86" i="61" s="1"/>
  <c r="AZ79" i="61"/>
  <c r="AI79" i="61"/>
  <c r="AH79" i="61"/>
  <c r="AG78" i="61"/>
  <c r="BJ17" i="61"/>
  <c r="AA78" i="61"/>
  <c r="Z78" i="61"/>
  <c r="Y78" i="61"/>
  <c r="X78" i="61"/>
  <c r="BE17" i="61" s="1"/>
  <c r="BC17" i="61"/>
  <c r="AX17" i="61"/>
  <c r="AU17" i="61"/>
  <c r="L78" i="61"/>
  <c r="K78" i="61"/>
  <c r="AT17" i="61" s="1"/>
  <c r="J78" i="61"/>
  <c r="I78" i="61"/>
  <c r="H78" i="61"/>
  <c r="G78" i="61"/>
  <c r="AI77" i="61"/>
  <c r="AH77" i="61"/>
  <c r="AI76" i="61"/>
  <c r="AH76" i="61"/>
  <c r="AI75" i="61"/>
  <c r="AH75" i="61"/>
  <c r="AI74" i="61"/>
  <c r="AH74" i="61"/>
  <c r="AI73" i="61"/>
  <c r="AH73" i="61"/>
  <c r="AI72" i="61"/>
  <c r="AH72" i="61"/>
  <c r="AG71" i="61"/>
  <c r="AE7" i="61"/>
  <c r="AD7" i="61"/>
  <c r="AA71" i="61"/>
  <c r="Z71" i="61"/>
  <c r="Y71" i="61"/>
  <c r="X71" i="61"/>
  <c r="S113" i="61"/>
  <c r="S115" i="61" s="1"/>
  <c r="AZ16" i="61"/>
  <c r="Q7" i="61"/>
  <c r="O7" i="61"/>
  <c r="AV16" i="61"/>
  <c r="AU16" i="61"/>
  <c r="L71" i="61"/>
  <c r="K71" i="61"/>
  <c r="K113" i="61" s="1"/>
  <c r="K115" i="61" s="1"/>
  <c r="J71" i="61"/>
  <c r="I71" i="61"/>
  <c r="H71" i="61"/>
  <c r="G71" i="61"/>
  <c r="AR16" i="61" s="1"/>
  <c r="F7" i="61"/>
  <c r="AO16" i="61"/>
  <c r="C71" i="61"/>
  <c r="AI70" i="61"/>
  <c r="AH70" i="61"/>
  <c r="AI69" i="61"/>
  <c r="AH69" i="61"/>
  <c r="AI68" i="61"/>
  <c r="AH68" i="61"/>
  <c r="AI67" i="61"/>
  <c r="AH67" i="61"/>
  <c r="AI66" i="61"/>
  <c r="AH66" i="61"/>
  <c r="AI65" i="61"/>
  <c r="AH65" i="61"/>
  <c r="AI64" i="61"/>
  <c r="AH64" i="61"/>
  <c r="AI63" i="61"/>
  <c r="AH63" i="61"/>
  <c r="AI62" i="61"/>
  <c r="AH62" i="61"/>
  <c r="AI61" i="61"/>
  <c r="AH61" i="61"/>
  <c r="AI60" i="61"/>
  <c r="AH60" i="61"/>
  <c r="AI59" i="61"/>
  <c r="AH59" i="61"/>
  <c r="AI58" i="61"/>
  <c r="AH58" i="61"/>
  <c r="AI57" i="61"/>
  <c r="AH57" i="61"/>
  <c r="AI56" i="61"/>
  <c r="AH56" i="61"/>
  <c r="AI55" i="61"/>
  <c r="AH55" i="61"/>
  <c r="AI54" i="61"/>
  <c r="AH54" i="61"/>
  <c r="AI53" i="61"/>
  <c r="AH53" i="61"/>
  <c r="AI52" i="61"/>
  <c r="AH52" i="61"/>
  <c r="AI51" i="61"/>
  <c r="AH51" i="61"/>
  <c r="AI50" i="61"/>
  <c r="AH50" i="61"/>
  <c r="AI49" i="61"/>
  <c r="AH49" i="61"/>
  <c r="AI48" i="61"/>
  <c r="AH48" i="61"/>
  <c r="AI47" i="61"/>
  <c r="AH47" i="61"/>
  <c r="AI46" i="61"/>
  <c r="AH46" i="61"/>
  <c r="AI45" i="61"/>
  <c r="AH45" i="61"/>
  <c r="AI44" i="61"/>
  <c r="AH44" i="61"/>
  <c r="AI43" i="61"/>
  <c r="AH43" i="61"/>
  <c r="AI42" i="61"/>
  <c r="AH42" i="61"/>
  <c r="AI41" i="61"/>
  <c r="AH41" i="61"/>
  <c r="AI40" i="61"/>
  <c r="AH40" i="61"/>
  <c r="AI39" i="61"/>
  <c r="AH39" i="61"/>
  <c r="AI38" i="61"/>
  <c r="AH38" i="61"/>
  <c r="AI37" i="61"/>
  <c r="AH37" i="61"/>
  <c r="AI36" i="61"/>
  <c r="AH36" i="61"/>
  <c r="AI35" i="61"/>
  <c r="AH35" i="61"/>
  <c r="AI34" i="61"/>
  <c r="AH34" i="61"/>
  <c r="AI33" i="61"/>
  <c r="AH33" i="61"/>
  <c r="AI32" i="61"/>
  <c r="AH32" i="61"/>
  <c r="AI31" i="61"/>
  <c r="AH31" i="61"/>
  <c r="AI30" i="61"/>
  <c r="AH30" i="61"/>
  <c r="AI29" i="61"/>
  <c r="AH29" i="61"/>
  <c r="AI28" i="61"/>
  <c r="AH28" i="61"/>
  <c r="AI27" i="61"/>
  <c r="AH27" i="61"/>
  <c r="AI26" i="61"/>
  <c r="AH26" i="61"/>
  <c r="AI25" i="61"/>
  <c r="AH25" i="61"/>
  <c r="AI24" i="61"/>
  <c r="AH24" i="61"/>
  <c r="BJ23" i="61"/>
  <c r="AI23" i="61"/>
  <c r="AH23" i="61"/>
  <c r="AI22" i="61"/>
  <c r="AH22" i="61"/>
  <c r="BJ21" i="61"/>
  <c r="BI21" i="61"/>
  <c r="BH21" i="61"/>
  <c r="BG21" i="61"/>
  <c r="BF21" i="61"/>
  <c r="BE21" i="61"/>
  <c r="BD21" i="61"/>
  <c r="BC21" i="61"/>
  <c r="BB21" i="61"/>
  <c r="BA21" i="61"/>
  <c r="AZ21" i="61"/>
  <c r="AY21" i="61"/>
  <c r="AX21" i="61"/>
  <c r="AW21" i="61"/>
  <c r="AV21" i="61"/>
  <c r="AU21" i="61"/>
  <c r="AT21" i="61"/>
  <c r="AS21" i="61"/>
  <c r="AR21" i="61"/>
  <c r="AQ21" i="61"/>
  <c r="AP21" i="61"/>
  <c r="AO21" i="61"/>
  <c r="AN21" i="61"/>
  <c r="AM21" i="61"/>
  <c r="AI21" i="61"/>
  <c r="AH21" i="61"/>
  <c r="BJ20" i="61"/>
  <c r="BH20" i="61"/>
  <c r="BG20" i="61"/>
  <c r="BF20" i="61"/>
  <c r="BE20" i="61"/>
  <c r="BD20" i="61"/>
  <c r="BC20" i="61"/>
  <c r="BB20" i="61"/>
  <c r="AZ20" i="61"/>
  <c r="AY20" i="61"/>
  <c r="AX20" i="61"/>
  <c r="AV20" i="61"/>
  <c r="AU20" i="61"/>
  <c r="AT20" i="61"/>
  <c r="AQ20" i="61"/>
  <c r="AP20" i="61"/>
  <c r="AO20" i="61"/>
  <c r="AN20" i="61"/>
  <c r="AM20" i="61"/>
  <c r="AI20" i="61"/>
  <c r="AH20" i="61"/>
  <c r="BJ19" i="61"/>
  <c r="BH19" i="61"/>
  <c r="BG19" i="61"/>
  <c r="BF19" i="61"/>
  <c r="AZ19" i="61"/>
  <c r="AY19" i="61"/>
  <c r="AX19" i="61"/>
  <c r="AW19" i="61"/>
  <c r="AV19" i="61"/>
  <c r="AR19" i="61"/>
  <c r="AQ19" i="61"/>
  <c r="AO19" i="61"/>
  <c r="AN19" i="61"/>
  <c r="AM19" i="61"/>
  <c r="AI19" i="61"/>
  <c r="AH19" i="61"/>
  <c r="BJ18" i="61"/>
  <c r="BI18" i="61"/>
  <c r="BG18" i="61"/>
  <c r="BC18" i="61"/>
  <c r="BB18" i="61"/>
  <c r="AZ18" i="61"/>
  <c r="AY18" i="61"/>
  <c r="AW18" i="61"/>
  <c r="AU18" i="61"/>
  <c r="AT18" i="61"/>
  <c r="AS18" i="61"/>
  <c r="AQ18" i="61"/>
  <c r="AP18" i="61"/>
  <c r="AO18" i="61"/>
  <c r="AN18" i="61"/>
  <c r="AI18" i="61"/>
  <c r="AH18" i="61"/>
  <c r="BI17" i="61"/>
  <c r="BH17" i="61"/>
  <c r="BG17" i="61"/>
  <c r="BF17" i="61"/>
  <c r="BD17" i="61"/>
  <c r="BB17" i="61"/>
  <c r="BA17" i="61"/>
  <c r="AZ17" i="61"/>
  <c r="AY17" i="61"/>
  <c r="AW17" i="61"/>
  <c r="AV17" i="61"/>
  <c r="AS17" i="61"/>
  <c r="AQ17" i="61"/>
  <c r="AP17" i="61"/>
  <c r="AO17" i="61"/>
  <c r="AN17" i="61"/>
  <c r="AM17" i="61"/>
  <c r="AI17" i="61"/>
  <c r="AH17" i="61"/>
  <c r="BJ16" i="61"/>
  <c r="BI16" i="61"/>
  <c r="BG16" i="61"/>
  <c r="BE16" i="61"/>
  <c r="BC16" i="61"/>
  <c r="AX16" i="61"/>
  <c r="AW16" i="61"/>
  <c r="AP16" i="61"/>
  <c r="AM16" i="61"/>
  <c r="AI16" i="61"/>
  <c r="AH16" i="61"/>
  <c r="AI15" i="61"/>
  <c r="AH15" i="61"/>
  <c r="AI14" i="61"/>
  <c r="AH14" i="61"/>
  <c r="AI13" i="61"/>
  <c r="AH13" i="61"/>
  <c r="AL12" i="61"/>
  <c r="AI12" i="61"/>
  <c r="AH12" i="61"/>
  <c r="AI11" i="61"/>
  <c r="AH11" i="61"/>
  <c r="K6" i="61"/>
  <c r="AE5" i="61"/>
  <c r="AD5" i="61"/>
  <c r="AC5" i="61"/>
  <c r="AB5" i="61"/>
  <c r="AA5" i="61"/>
  <c r="Z5" i="61"/>
  <c r="Y5" i="61"/>
  <c r="X5" i="61"/>
  <c r="Q5" i="61"/>
  <c r="P5" i="61"/>
  <c r="O5" i="61"/>
  <c r="N5" i="61"/>
  <c r="M5" i="61"/>
  <c r="K5" i="61"/>
  <c r="J5" i="61"/>
  <c r="G5" i="61"/>
  <c r="F5" i="61"/>
  <c r="E5" i="61"/>
  <c r="C5" i="61"/>
  <c r="B5" i="61"/>
  <c r="AG4" i="61"/>
  <c r="K4" i="61"/>
  <c r="E4" i="61"/>
  <c r="H4" i="61" s="1"/>
  <c r="B4" i="61"/>
  <c r="AL13" i="61" s="1"/>
  <c r="AG2" i="61"/>
  <c r="L274" i="62" l="1"/>
  <c r="M169" i="62"/>
  <c r="O177" i="62"/>
  <c r="M167" i="62"/>
  <c r="N161" i="62"/>
  <c r="N135" i="62" s="1"/>
  <c r="BJ22" i="61"/>
  <c r="BJ25" i="61" s="1"/>
  <c r="Z113" i="61"/>
  <c r="Z115" i="61" s="1"/>
  <c r="Z123" i="61"/>
  <c r="Y113" i="61"/>
  <c r="Y115" i="61" s="1"/>
  <c r="Y116" i="61" s="1"/>
  <c r="Y7" i="61" s="1"/>
  <c r="X123" i="61"/>
  <c r="BE23" i="61" s="1"/>
  <c r="BE19" i="61"/>
  <c r="U5" i="61"/>
  <c r="V113" i="61"/>
  <c r="V115" i="61" s="1"/>
  <c r="W123" i="61"/>
  <c r="W124" i="61" s="1"/>
  <c r="W113" i="61"/>
  <c r="W115" i="61" s="1"/>
  <c r="V116" i="61"/>
  <c r="V7" i="61" s="1"/>
  <c r="U123" i="61"/>
  <c r="BC23" i="61" s="1"/>
  <c r="T113" i="61"/>
  <c r="T115" i="61" s="1"/>
  <c r="S5" i="61"/>
  <c r="AI122" i="61"/>
  <c r="BA19" i="61"/>
  <c r="AZ22" i="61"/>
  <c r="AW22" i="61"/>
  <c r="AW25" i="61" s="1"/>
  <c r="AV22" i="61"/>
  <c r="C135" i="61"/>
  <c r="L113" i="61"/>
  <c r="L115" i="61" s="1"/>
  <c r="AI78" i="61"/>
  <c r="AH92" i="61"/>
  <c r="AI118" i="61"/>
  <c r="J123" i="61"/>
  <c r="J124" i="61" s="1"/>
  <c r="AI96" i="61"/>
  <c r="H5" i="61"/>
  <c r="I113" i="61"/>
  <c r="I115" i="61" s="1"/>
  <c r="I123" i="61"/>
  <c r="AS23" i="61" s="1"/>
  <c r="H123" i="61"/>
  <c r="AR17" i="61"/>
  <c r="AH78" i="61"/>
  <c r="AR18" i="61"/>
  <c r="AR20" i="61"/>
  <c r="G113" i="61"/>
  <c r="G115" i="61" s="1"/>
  <c r="AI119" i="61"/>
  <c r="G123" i="61"/>
  <c r="AR23" i="61" s="1"/>
  <c r="AR22" i="61"/>
  <c r="AN16" i="61"/>
  <c r="C113" i="61"/>
  <c r="C115" i="61" s="1"/>
  <c r="C116" i="61" s="1"/>
  <c r="AO22" i="61"/>
  <c r="AN22" i="61"/>
  <c r="B123" i="61"/>
  <c r="B113" i="61"/>
  <c r="B115" i="61" s="1"/>
  <c r="B116" i="61" s="1"/>
  <c r="AH71" i="61"/>
  <c r="BF16" i="61"/>
  <c r="BF22" i="61" s="1"/>
  <c r="BG22" i="61"/>
  <c r="J113" i="61"/>
  <c r="J115" i="61" s="1"/>
  <c r="J116" i="61" s="1"/>
  <c r="J7" i="61" s="1"/>
  <c r="AA113" i="61"/>
  <c r="AA115" i="61" s="1"/>
  <c r="BB16" i="61"/>
  <c r="BB22" i="61" s="1"/>
  <c r="B124" i="61"/>
  <c r="BG95" i="61" a="1"/>
  <c r="BI118" i="61" s="1"/>
  <c r="D177" i="61"/>
  <c r="D135" i="61" s="1"/>
  <c r="AM22" i="61"/>
  <c r="AI92" i="61"/>
  <c r="AJ108" i="61" a="1"/>
  <c r="AJ108" i="61" s="1"/>
  <c r="B135" i="61"/>
  <c r="AX22" i="61"/>
  <c r="AX25" i="61" s="1"/>
  <c r="AQ23" i="61"/>
  <c r="AV23" i="61"/>
  <c r="AV25" i="61" s="1"/>
  <c r="V124" i="61"/>
  <c r="BD23" i="61"/>
  <c r="BH23" i="61"/>
  <c r="Z170" i="61"/>
  <c r="Y135" i="61"/>
  <c r="R7" i="61"/>
  <c r="BE22" i="61"/>
  <c r="BE25" i="61" s="1"/>
  <c r="AG6" i="61"/>
  <c r="AZ23" i="61"/>
  <c r="BF23" i="61"/>
  <c r="Z124" i="61"/>
  <c r="AG113" i="61"/>
  <c r="E177" i="61"/>
  <c r="E135" i="61" s="1"/>
  <c r="U124" i="61"/>
  <c r="N7" i="61"/>
  <c r="AH119" i="61"/>
  <c r="AQ16" i="61"/>
  <c r="AQ22" i="61" s="1"/>
  <c r="AY16" i="61"/>
  <c r="AY22" i="61" s="1"/>
  <c r="AY25" i="61" s="1"/>
  <c r="BI19" i="61"/>
  <c r="BI22" i="61" s="1"/>
  <c r="BI25" i="61" s="1"/>
  <c r="AZ86" i="61"/>
  <c r="AH118" i="61"/>
  <c r="AH120" i="61"/>
  <c r="AI71" i="61"/>
  <c r="AI117" i="61"/>
  <c r="AS16" i="61"/>
  <c r="AS22" i="61" s="1"/>
  <c r="AS25" i="61" s="1"/>
  <c r="BA16" i="61"/>
  <c r="BA22" i="61" s="1"/>
  <c r="AU19" i="61"/>
  <c r="AU22" i="61" s="1"/>
  <c r="AU25" i="61" s="1"/>
  <c r="BC19" i="61"/>
  <c r="BC22" i="61" s="1"/>
  <c r="BC25" i="61" s="1"/>
  <c r="H124" i="61"/>
  <c r="AH117" i="61"/>
  <c r="K123" i="61"/>
  <c r="AT23" i="61" s="1"/>
  <c r="S123" i="61"/>
  <c r="S116" i="61" s="1"/>
  <c r="S7" i="61" s="1"/>
  <c r="AA123" i="61"/>
  <c r="AI121" i="61"/>
  <c r="AH122" i="61"/>
  <c r="BH16" i="61"/>
  <c r="BH22" i="61" s="1"/>
  <c r="AT16" i="61"/>
  <c r="AT22" i="61" s="1"/>
  <c r="E7" i="61"/>
  <c r="M7" i="61"/>
  <c r="U113" i="61"/>
  <c r="U115" i="61" s="1"/>
  <c r="U116" i="61" s="1"/>
  <c r="U7" i="61" s="1"/>
  <c r="AC7" i="61"/>
  <c r="Y124" i="61"/>
  <c r="AO23" i="61"/>
  <c r="L123" i="61"/>
  <c r="L124" i="61" s="1"/>
  <c r="T123" i="61"/>
  <c r="BB23" i="61" s="1"/>
  <c r="AB7" i="61"/>
  <c r="C167" i="61"/>
  <c r="AH96" i="61"/>
  <c r="AH108" i="61"/>
  <c r="AI108" i="61"/>
  <c r="D5" i="61"/>
  <c r="L5" i="61"/>
  <c r="T5" i="61"/>
  <c r="BD16" i="61"/>
  <c r="BD22" i="61" s="1"/>
  <c r="BD25" i="61" s="1"/>
  <c r="AP19" i="61"/>
  <c r="AP22" i="61" s="1"/>
  <c r="D167" i="61"/>
  <c r="E161" i="61"/>
  <c r="AG115" i="61"/>
  <c r="H113" i="61"/>
  <c r="H115" i="61" s="1"/>
  <c r="P7" i="61"/>
  <c r="X113" i="61"/>
  <c r="X115" i="61" s="1"/>
  <c r="AF7" i="61"/>
  <c r="C274" i="61"/>
  <c r="D169" i="61"/>
  <c r="AF70" i="60"/>
  <c r="AF71" i="60"/>
  <c r="AF78" i="60"/>
  <c r="AF92" i="60"/>
  <c r="AF96" i="60"/>
  <c r="AF108" i="60"/>
  <c r="AF117" i="60"/>
  <c r="AF118" i="60"/>
  <c r="AF119" i="60"/>
  <c r="AF120" i="60"/>
  <c r="AF121" i="60"/>
  <c r="AF122" i="60"/>
  <c r="AF135" i="60"/>
  <c r="AF161" i="60"/>
  <c r="P177" i="62" l="1"/>
  <c r="Q177" i="62" s="1"/>
  <c r="M274" i="62"/>
  <c r="N169" i="62"/>
  <c r="O161" i="62"/>
  <c r="O135" i="62" s="1"/>
  <c r="N167" i="62"/>
  <c r="BH25" i="61"/>
  <c r="AA116" i="61"/>
  <c r="AA7" i="61" s="1"/>
  <c r="Z116" i="61"/>
  <c r="Z7" i="61" s="1"/>
  <c r="BF25" i="61"/>
  <c r="X116" i="61"/>
  <c r="X7" i="61" s="1"/>
  <c r="X124" i="61"/>
  <c r="W116" i="61"/>
  <c r="W7" i="61" s="1"/>
  <c r="BB25" i="61"/>
  <c r="AZ25" i="61"/>
  <c r="L116" i="61"/>
  <c r="L7" i="61" s="1"/>
  <c r="I124" i="61"/>
  <c r="I116" i="61"/>
  <c r="I7" i="61" s="1"/>
  <c r="H116" i="61"/>
  <c r="H7" i="61" s="1"/>
  <c r="AR25" i="61"/>
  <c r="G124" i="61"/>
  <c r="G116" i="61"/>
  <c r="G7" i="61" s="1"/>
  <c r="AQ25" i="61"/>
  <c r="AO25" i="61"/>
  <c r="BG95" i="61"/>
  <c r="BI104" i="61"/>
  <c r="BH101" i="61"/>
  <c r="BG96" i="61"/>
  <c r="BK100" i="61"/>
  <c r="BG102" i="61"/>
  <c r="BG100" i="61"/>
  <c r="BG101" i="61"/>
  <c r="BK97" i="61"/>
  <c r="BL98" i="61"/>
  <c r="BH95" i="61"/>
  <c r="BH103" i="61"/>
  <c r="BI101" i="61"/>
  <c r="BK101" i="61"/>
  <c r="BL100" i="61"/>
  <c r="BL97" i="61"/>
  <c r="BL105" i="61"/>
  <c r="BG99" i="61"/>
  <c r="BG98" i="61"/>
  <c r="AI113" i="61"/>
  <c r="BG108" i="61"/>
  <c r="BJ110" i="61"/>
  <c r="BH98" i="61"/>
  <c r="BL96" i="61"/>
  <c r="BG97" i="61"/>
  <c r="BH109" i="61"/>
  <c r="BH97" i="61"/>
  <c r="BI115" i="61"/>
  <c r="BL104" i="61"/>
  <c r="BH117" i="61"/>
  <c r="BH96" i="61"/>
  <c r="BH108" i="61"/>
  <c r="BL106" i="61"/>
  <c r="BG107" i="61"/>
  <c r="BI95" i="61"/>
  <c r="BH107" i="61"/>
  <c r="BI98" i="61"/>
  <c r="BG109" i="61"/>
  <c r="BL102" i="61"/>
  <c r="BL99" i="61"/>
  <c r="BJ98" i="61"/>
  <c r="BK110" i="61"/>
  <c r="BH100" i="61"/>
  <c r="BJ118" i="61"/>
  <c r="BJ106" i="61"/>
  <c r="BK118" i="61"/>
  <c r="BJ97" i="61"/>
  <c r="BK109" i="61"/>
  <c r="BI96" i="61"/>
  <c r="BI108" i="61"/>
  <c r="BJ96" i="61"/>
  <c r="BJ108" i="61"/>
  <c r="BK96" i="61"/>
  <c r="BK108" i="61"/>
  <c r="BK99" i="61"/>
  <c r="BI110" i="61"/>
  <c r="BH112" i="61"/>
  <c r="BH111" i="61"/>
  <c r="BG110" i="61"/>
  <c r="BH110" i="61"/>
  <c r="BL108" i="61"/>
  <c r="BI107" i="61"/>
  <c r="BJ101" i="61"/>
  <c r="BK113" i="61"/>
  <c r="BK104" i="61"/>
  <c r="BI97" i="61"/>
  <c r="BJ109" i="61"/>
  <c r="BK98" i="61"/>
  <c r="BJ100" i="61"/>
  <c r="BK112" i="61"/>
  <c r="BH99" i="61"/>
  <c r="BI111" i="61"/>
  <c r="BI99" i="61"/>
  <c r="BJ111" i="61"/>
  <c r="BJ99" i="61"/>
  <c r="BL111" i="61"/>
  <c r="BI102" i="61"/>
  <c r="BG113" i="61"/>
  <c r="BK111" i="61"/>
  <c r="BG115" i="61"/>
  <c r="BJ113" i="61"/>
  <c r="BJ104" i="61"/>
  <c r="BK116" i="61"/>
  <c r="BI109" i="61"/>
  <c r="BI100" i="61"/>
  <c r="BJ112" i="61"/>
  <c r="BH106" i="61"/>
  <c r="BJ103" i="61"/>
  <c r="BL115" i="61"/>
  <c r="BH102" i="61"/>
  <c r="BJ114" i="61"/>
  <c r="BJ102" i="61"/>
  <c r="BK114" i="61"/>
  <c r="BK102" i="61"/>
  <c r="BL114" i="61"/>
  <c r="BG105" i="61"/>
  <c r="BK115" i="61"/>
  <c r="BJ116" i="61"/>
  <c r="BG118" i="61"/>
  <c r="BG106" i="61"/>
  <c r="BH118" i="61"/>
  <c r="BI112" i="61"/>
  <c r="BL101" i="61"/>
  <c r="BG114" i="61"/>
  <c r="BL110" i="61"/>
  <c r="BH105" i="61"/>
  <c r="BI117" i="61"/>
  <c r="BL103" i="61"/>
  <c r="BG116" i="61"/>
  <c r="BG104" i="61"/>
  <c r="BH116" i="61"/>
  <c r="BH104" i="61"/>
  <c r="BI116" i="61"/>
  <c r="BI106" i="61"/>
  <c r="BG117" i="61"/>
  <c r="BL109" i="61"/>
  <c r="BG112" i="61"/>
  <c r="BG103" i="61"/>
  <c r="BH115" i="61"/>
  <c r="BL107" i="61"/>
  <c r="BG111" i="61"/>
  <c r="BH114" i="61"/>
  <c r="BL112" i="61"/>
  <c r="BH113" i="61"/>
  <c r="BI113" i="61"/>
  <c r="BK103" i="61"/>
  <c r="BI114" i="61"/>
  <c r="BJ95" i="61"/>
  <c r="BK95" i="61"/>
  <c r="BJ107" i="61"/>
  <c r="BL95" i="61"/>
  <c r="BL113" i="61"/>
  <c r="BI103" i="61"/>
  <c r="BJ115" i="61"/>
  <c r="BL116" i="61"/>
  <c r="BK106" i="61"/>
  <c r="BL118" i="61"/>
  <c r="BI105" i="61"/>
  <c r="BJ117" i="61"/>
  <c r="BJ105" i="61"/>
  <c r="BK117" i="61"/>
  <c r="BK105" i="61"/>
  <c r="BL117" i="61"/>
  <c r="BK107" i="61"/>
  <c r="AP25" i="61"/>
  <c r="AT8" i="61"/>
  <c r="AN23" i="61"/>
  <c r="AN25" i="61" s="1"/>
  <c r="D274" i="61"/>
  <c r="E169" i="61"/>
  <c r="AJ123" i="61" a="1"/>
  <c r="AJ123" i="61" s="1"/>
  <c r="AH123" i="61"/>
  <c r="AI123" i="61"/>
  <c r="AM23" i="61"/>
  <c r="AM25" i="61" s="1"/>
  <c r="F177" i="61"/>
  <c r="F135" i="61" s="1"/>
  <c r="K124" i="61"/>
  <c r="AI115" i="61"/>
  <c r="AH115" i="61"/>
  <c r="AA124" i="61"/>
  <c r="T116" i="61"/>
  <c r="T7" i="61" s="1"/>
  <c r="D7" i="61"/>
  <c r="E167" i="61"/>
  <c r="F161" i="61"/>
  <c r="BG23" i="61"/>
  <c r="BG25" i="61" s="1"/>
  <c r="S124" i="61"/>
  <c r="BA23" i="61"/>
  <c r="T124" i="61"/>
  <c r="Z135" i="61"/>
  <c r="AA170" i="61"/>
  <c r="AC170" i="61" s="1"/>
  <c r="AD170" i="61" s="1"/>
  <c r="AE170" i="61" s="1"/>
  <c r="AF170" i="61" s="1"/>
  <c r="C7" i="61"/>
  <c r="K116" i="61"/>
  <c r="K7" i="61" s="1"/>
  <c r="AH113" i="61"/>
  <c r="AT25" i="61"/>
  <c r="BA25" i="61"/>
  <c r="AF123" i="60"/>
  <c r="AF124" i="60" s="1"/>
  <c r="AF113" i="60"/>
  <c r="AF115" i="60" s="1"/>
  <c r="AF116" i="60" s="1"/>
  <c r="AE70" i="60"/>
  <c r="P161" i="62" l="1"/>
  <c r="O167" i="62"/>
  <c r="N274" i="62"/>
  <c r="O169" i="62"/>
  <c r="R177" i="62"/>
  <c r="AI116" i="61"/>
  <c r="B7" i="61"/>
  <c r="A7" i="61" s="1"/>
  <c r="AH116" i="61"/>
  <c r="E274" i="61"/>
  <c r="F169" i="61"/>
  <c r="G177" i="61"/>
  <c r="G161" i="61"/>
  <c r="F167" i="61"/>
  <c r="AT9" i="61"/>
  <c r="AH124" i="61"/>
  <c r="AI124" i="61"/>
  <c r="AD70" i="60"/>
  <c r="AD71" i="60"/>
  <c r="AD78" i="60"/>
  <c r="AD92" i="60"/>
  <c r="AD96" i="60"/>
  <c r="AD108" i="60"/>
  <c r="AD117" i="60"/>
  <c r="AD118" i="60"/>
  <c r="AD119" i="60"/>
  <c r="AD120" i="60"/>
  <c r="AD121" i="60"/>
  <c r="AD122" i="60"/>
  <c r="AD135" i="60"/>
  <c r="O274" i="62" l="1"/>
  <c r="P169" i="62"/>
  <c r="S177" i="62"/>
  <c r="Q161" i="62"/>
  <c r="P167" i="62"/>
  <c r="H161" i="61"/>
  <c r="G167" i="61"/>
  <c r="H177" i="61"/>
  <c r="G135" i="61"/>
  <c r="F274" i="61"/>
  <c r="G169" i="61"/>
  <c r="AD123" i="60"/>
  <c r="AD124" i="60" s="1"/>
  <c r="AD113" i="60"/>
  <c r="AD115" i="60" s="1"/>
  <c r="AC70" i="60"/>
  <c r="P274" i="62" l="1"/>
  <c r="Q169" i="62"/>
  <c r="R161" i="62"/>
  <c r="Q167" i="62"/>
  <c r="Q135" i="62"/>
  <c r="T177" i="62"/>
  <c r="I161" i="61"/>
  <c r="H167" i="61"/>
  <c r="G274" i="61"/>
  <c r="H169" i="61"/>
  <c r="I177" i="61"/>
  <c r="H135" i="61"/>
  <c r="AD116" i="60"/>
  <c r="AB70" i="60"/>
  <c r="U177" i="62" l="1"/>
  <c r="S161" i="62"/>
  <c r="R167" i="62"/>
  <c r="R135" i="62"/>
  <c r="Q274" i="62"/>
  <c r="R169" i="62"/>
  <c r="J177" i="61"/>
  <c r="I135" i="61"/>
  <c r="H274" i="61"/>
  <c r="I169" i="61"/>
  <c r="I167" i="61"/>
  <c r="J161" i="61"/>
  <c r="Z71" i="60"/>
  <c r="Z78" i="60"/>
  <c r="Z92" i="60"/>
  <c r="Z96" i="60"/>
  <c r="Z108" i="60"/>
  <c r="Z117" i="60"/>
  <c r="Z118" i="60"/>
  <c r="Z119" i="60"/>
  <c r="Z120" i="60"/>
  <c r="Z121" i="60"/>
  <c r="Z122" i="60"/>
  <c r="Z135" i="60"/>
  <c r="Z161" i="60"/>
  <c r="Z162" i="60"/>
  <c r="Z163" i="60"/>
  <c r="Z164" i="60"/>
  <c r="Z165" i="60"/>
  <c r="Z167" i="60" s="1"/>
  <c r="Z166" i="60"/>
  <c r="Z169" i="60"/>
  <c r="Z170" i="60"/>
  <c r="Z171" i="60"/>
  <c r="Z172" i="60"/>
  <c r="Z173" i="60"/>
  <c r="Z174" i="60"/>
  <c r="Z175" i="60"/>
  <c r="Z176" i="60"/>
  <c r="Z177" i="60"/>
  <c r="Z178" i="60"/>
  <c r="Z179" i="60"/>
  <c r="Z180" i="60"/>
  <c r="Z181" i="60"/>
  <c r="Z182" i="60"/>
  <c r="Z183" i="60"/>
  <c r="Z184" i="60"/>
  <c r="Z185" i="60"/>
  <c r="Z186" i="60"/>
  <c r="Z187" i="60"/>
  <c r="Z188" i="60"/>
  <c r="R274" i="62" l="1"/>
  <c r="S169" i="62"/>
  <c r="S167" i="62"/>
  <c r="T161" i="62"/>
  <c r="S135" i="62"/>
  <c r="V177" i="62"/>
  <c r="J167" i="61"/>
  <c r="K161" i="61"/>
  <c r="I274" i="61"/>
  <c r="J169" i="61"/>
  <c r="J135" i="61"/>
  <c r="K177" i="61"/>
  <c r="Z123" i="60"/>
  <c r="Z113" i="60"/>
  <c r="Z115" i="60" s="1"/>
  <c r="Z116" i="60" s="1"/>
  <c r="Z124" i="60"/>
  <c r="Y71" i="60"/>
  <c r="Y78" i="60"/>
  <c r="Y92" i="60"/>
  <c r="Y96" i="60"/>
  <c r="Y108" i="60"/>
  <c r="Y117" i="60"/>
  <c r="Y123" i="60" s="1"/>
  <c r="Y118" i="60"/>
  <c r="Y119" i="60"/>
  <c r="Y120" i="60"/>
  <c r="Y121" i="60"/>
  <c r="Y122" i="60"/>
  <c r="Y161" i="60"/>
  <c r="Y167" i="60" s="1"/>
  <c r="Y162" i="60"/>
  <c r="Y163" i="60"/>
  <c r="Y164" i="60"/>
  <c r="Y165" i="60"/>
  <c r="Y166" i="60"/>
  <c r="Y169" i="60"/>
  <c r="Y170" i="60"/>
  <c r="Y171" i="60"/>
  <c r="Y274" i="60" s="1"/>
  <c r="Y172" i="60"/>
  <c r="Y173" i="60"/>
  <c r="Y174" i="60"/>
  <c r="Y175" i="60"/>
  <c r="Y176" i="60"/>
  <c r="Y177" i="60"/>
  <c r="Y135" i="60" s="1"/>
  <c r="Y178" i="60"/>
  <c r="Y179" i="60"/>
  <c r="Y180" i="60"/>
  <c r="Y181" i="60"/>
  <c r="Y182" i="60"/>
  <c r="Y183" i="60"/>
  <c r="Y184" i="60"/>
  <c r="Y185" i="60"/>
  <c r="Y186" i="60"/>
  <c r="Y187" i="60"/>
  <c r="Y188" i="60"/>
  <c r="Y189" i="60"/>
  <c r="Y190" i="60"/>
  <c r="Y191" i="60"/>
  <c r="Y192" i="60"/>
  <c r="Y193" i="60"/>
  <c r="Y194" i="60"/>
  <c r="Y195" i="60"/>
  <c r="Y196" i="60"/>
  <c r="Y197" i="60"/>
  <c r="Y198" i="60"/>
  <c r="Y199" i="60"/>
  <c r="Y200" i="60"/>
  <c r="Y201" i="60"/>
  <c r="Y202" i="60"/>
  <c r="Y203" i="60"/>
  <c r="Y204" i="60"/>
  <c r="Y205" i="60"/>
  <c r="Y206" i="60"/>
  <c r="Y207" i="60"/>
  <c r="Y208" i="60"/>
  <c r="Y209" i="60"/>
  <c r="Y210" i="60"/>
  <c r="Y211" i="60"/>
  <c r="Y212" i="60"/>
  <c r="Y213" i="60"/>
  <c r="Y214" i="60"/>
  <c r="Y215" i="60"/>
  <c r="Y216" i="60"/>
  <c r="Y217" i="60"/>
  <c r="Y218" i="60"/>
  <c r="Y219" i="60"/>
  <c r="Y220" i="60"/>
  <c r="Y221" i="60"/>
  <c r="Y222" i="60"/>
  <c r="Y223" i="60"/>
  <c r="Y224" i="60"/>
  <c r="Y225" i="60"/>
  <c r="Y226" i="60"/>
  <c r="Y227" i="60"/>
  <c r="Y228" i="60"/>
  <c r="Y229" i="60"/>
  <c r="Y230" i="60"/>
  <c r="Y231" i="60"/>
  <c r="Y232" i="60"/>
  <c r="Y233" i="60"/>
  <c r="Y234" i="60"/>
  <c r="Y235" i="60"/>
  <c r="Y236" i="60"/>
  <c r="Y237" i="60"/>
  <c r="Y238" i="60"/>
  <c r="Y239" i="60"/>
  <c r="Y240" i="60"/>
  <c r="Y241" i="60"/>
  <c r="Y242" i="60"/>
  <c r="Y243" i="60"/>
  <c r="Y244" i="60"/>
  <c r="Y245" i="60"/>
  <c r="Y246" i="60"/>
  <c r="Y247" i="60"/>
  <c r="Y248" i="60"/>
  <c r="Y249" i="60"/>
  <c r="Y250" i="60"/>
  <c r="Y251" i="60"/>
  <c r="Y252" i="60"/>
  <c r="Y253" i="60"/>
  <c r="Y254" i="60"/>
  <c r="Y255" i="60"/>
  <c r="Y256" i="60"/>
  <c r="Y257" i="60"/>
  <c r="Y258" i="60"/>
  <c r="Y259" i="60"/>
  <c r="Y260" i="60"/>
  <c r="Y261" i="60"/>
  <c r="Y262" i="60"/>
  <c r="Y263" i="60"/>
  <c r="Y264" i="60"/>
  <c r="Y265" i="60"/>
  <c r="Y266" i="60"/>
  <c r="Y267" i="60"/>
  <c r="Y268" i="60"/>
  <c r="Y269" i="60"/>
  <c r="Y270" i="60"/>
  <c r="Y271" i="60"/>
  <c r="Y272" i="60"/>
  <c r="Y273" i="60"/>
  <c r="X71" i="60"/>
  <c r="X78" i="60"/>
  <c r="X92" i="60"/>
  <c r="X96" i="60"/>
  <c r="X108" i="60"/>
  <c r="X117" i="60"/>
  <c r="X123" i="60" s="1"/>
  <c r="X118" i="60"/>
  <c r="X119" i="60"/>
  <c r="X120" i="60"/>
  <c r="X121" i="60"/>
  <c r="X122" i="60"/>
  <c r="X135" i="60"/>
  <c r="X161" i="60"/>
  <c r="X167" i="60" s="1"/>
  <c r="X162" i="60"/>
  <c r="X163" i="60"/>
  <c r="X164" i="60"/>
  <c r="X165" i="60"/>
  <c r="X166" i="60"/>
  <c r="X169" i="60"/>
  <c r="X170" i="60"/>
  <c r="X171" i="60"/>
  <c r="X172" i="60"/>
  <c r="X173" i="60"/>
  <c r="X174" i="60"/>
  <c r="X175" i="60"/>
  <c r="X176" i="60"/>
  <c r="X177" i="60"/>
  <c r="X178" i="60"/>
  <c r="X179" i="60"/>
  <c r="X180" i="60"/>
  <c r="X181" i="60"/>
  <c r="X182" i="60"/>
  <c r="X183" i="60"/>
  <c r="X184" i="60"/>
  <c r="X185" i="60"/>
  <c r="X186" i="60"/>
  <c r="X187" i="60"/>
  <c r="X188" i="60"/>
  <c r="X189" i="60"/>
  <c r="X190" i="60"/>
  <c r="X191" i="60"/>
  <c r="X192" i="60"/>
  <c r="X193" i="60"/>
  <c r="X194" i="60"/>
  <c r="X195" i="60"/>
  <c r="X196" i="60"/>
  <c r="X197" i="60"/>
  <c r="X198" i="60"/>
  <c r="X199" i="60"/>
  <c r="X200" i="60"/>
  <c r="X201" i="60"/>
  <c r="X202" i="60"/>
  <c r="X203" i="60"/>
  <c r="X204" i="60"/>
  <c r="X205" i="60"/>
  <c r="X206" i="60"/>
  <c r="X207" i="60"/>
  <c r="W71" i="60"/>
  <c r="W78" i="60"/>
  <c r="W92" i="60"/>
  <c r="W96" i="60"/>
  <c r="W108" i="60"/>
  <c r="W117" i="60"/>
  <c r="W118" i="60"/>
  <c r="W119" i="60"/>
  <c r="W120" i="60"/>
  <c r="W121" i="60"/>
  <c r="W122" i="60"/>
  <c r="W135" i="60"/>
  <c r="V71" i="60"/>
  <c r="V78" i="60"/>
  <c r="V92" i="60"/>
  <c r="V96" i="60"/>
  <c r="V108" i="60"/>
  <c r="V117" i="60"/>
  <c r="V118" i="60"/>
  <c r="V119" i="60"/>
  <c r="V120" i="60"/>
  <c r="V121" i="60"/>
  <c r="V122" i="60"/>
  <c r="V135" i="60"/>
  <c r="U71" i="60"/>
  <c r="U78" i="60"/>
  <c r="U92" i="60"/>
  <c r="U96" i="60"/>
  <c r="U108" i="60"/>
  <c r="U117" i="60"/>
  <c r="U118" i="60"/>
  <c r="U119" i="60"/>
  <c r="U120" i="60"/>
  <c r="U121" i="60"/>
  <c r="U122" i="60"/>
  <c r="U135" i="60"/>
  <c r="U161" i="60"/>
  <c r="U162" i="60"/>
  <c r="U163" i="60"/>
  <c r="U164" i="60"/>
  <c r="U165" i="60"/>
  <c r="U166" i="60"/>
  <c r="U167" i="60"/>
  <c r="U169" i="60"/>
  <c r="U170" i="60"/>
  <c r="U171" i="60"/>
  <c r="U172" i="60"/>
  <c r="U173" i="60"/>
  <c r="T71" i="60"/>
  <c r="T78" i="60"/>
  <c r="T92" i="60"/>
  <c r="T96" i="60"/>
  <c r="T108" i="60"/>
  <c r="T117" i="60"/>
  <c r="T118" i="60"/>
  <c r="T119" i="60"/>
  <c r="T120" i="60"/>
  <c r="T121" i="60"/>
  <c r="T122" i="60"/>
  <c r="T161" i="60"/>
  <c r="T162" i="60"/>
  <c r="T163" i="60"/>
  <c r="T164" i="60"/>
  <c r="T165" i="60"/>
  <c r="T166" i="60"/>
  <c r="T167" i="60"/>
  <c r="T169" i="60"/>
  <c r="T274" i="60" s="1"/>
  <c r="T170" i="60"/>
  <c r="T171" i="60"/>
  <c r="T172" i="60"/>
  <c r="T173" i="60"/>
  <c r="T174" i="60"/>
  <c r="T175" i="60"/>
  <c r="T176" i="60"/>
  <c r="T177" i="60"/>
  <c r="T135" i="60" s="1"/>
  <c r="T178" i="60"/>
  <c r="T179" i="60"/>
  <c r="T180" i="60"/>
  <c r="T181" i="60"/>
  <c r="T182" i="60"/>
  <c r="T183" i="60"/>
  <c r="T184" i="60"/>
  <c r="T185" i="60"/>
  <c r="T186" i="60"/>
  <c r="T187" i="60"/>
  <c r="T188" i="60"/>
  <c r="T189" i="60"/>
  <c r="T190" i="60"/>
  <c r="T191" i="60"/>
  <c r="T192" i="60"/>
  <c r="T193" i="60"/>
  <c r="T194" i="60"/>
  <c r="T195" i="60"/>
  <c r="T196" i="60"/>
  <c r="T197" i="60"/>
  <c r="T198" i="60"/>
  <c r="T199" i="60"/>
  <c r="T200" i="60"/>
  <c r="T201" i="60"/>
  <c r="T202" i="60"/>
  <c r="T203" i="60"/>
  <c r="T204" i="60"/>
  <c r="T205" i="60"/>
  <c r="T206" i="60"/>
  <c r="T207" i="60"/>
  <c r="T208" i="60"/>
  <c r="T209" i="60"/>
  <c r="T210" i="60"/>
  <c r="T211" i="60"/>
  <c r="T212" i="60"/>
  <c r="T213" i="60"/>
  <c r="T214" i="60"/>
  <c r="T215" i="60"/>
  <c r="T216" i="60"/>
  <c r="T217" i="60"/>
  <c r="T218" i="60"/>
  <c r="T219" i="60"/>
  <c r="T220" i="60"/>
  <c r="T221" i="60"/>
  <c r="T222" i="60"/>
  <c r="T223" i="60"/>
  <c r="T224" i="60"/>
  <c r="T225" i="60"/>
  <c r="T226" i="60"/>
  <c r="T227" i="60"/>
  <c r="T228" i="60"/>
  <c r="T229" i="60"/>
  <c r="T230" i="60"/>
  <c r="T231" i="60"/>
  <c r="T232" i="60"/>
  <c r="T233" i="60"/>
  <c r="T234" i="60"/>
  <c r="T235" i="60"/>
  <c r="T236" i="60"/>
  <c r="T237" i="60"/>
  <c r="T238" i="60"/>
  <c r="T239" i="60"/>
  <c r="T240" i="60"/>
  <c r="T241" i="60"/>
  <c r="T242" i="60"/>
  <c r="T243" i="60"/>
  <c r="T244" i="60"/>
  <c r="T245" i="60"/>
  <c r="T246" i="60"/>
  <c r="T247" i="60"/>
  <c r="T248" i="60"/>
  <c r="T249" i="60"/>
  <c r="T250" i="60"/>
  <c r="T251" i="60"/>
  <c r="T252" i="60"/>
  <c r="T253" i="60"/>
  <c r="T254" i="60"/>
  <c r="T255" i="60"/>
  <c r="T256" i="60"/>
  <c r="T257" i="60"/>
  <c r="T258" i="60"/>
  <c r="T259" i="60"/>
  <c r="T260" i="60"/>
  <c r="T261" i="60"/>
  <c r="T262" i="60"/>
  <c r="T263" i="60"/>
  <c r="T264" i="60"/>
  <c r="T265" i="60"/>
  <c r="T266" i="60"/>
  <c r="T267" i="60"/>
  <c r="T268" i="60"/>
  <c r="T269" i="60"/>
  <c r="T270" i="60"/>
  <c r="T271" i="60"/>
  <c r="T272" i="60"/>
  <c r="T273" i="60"/>
  <c r="S71" i="60"/>
  <c r="S78" i="60"/>
  <c r="S92" i="60"/>
  <c r="S96" i="60"/>
  <c r="S108" i="60"/>
  <c r="S117" i="60"/>
  <c r="S118" i="60"/>
  <c r="S119" i="60"/>
  <c r="S120" i="60"/>
  <c r="S121" i="60"/>
  <c r="S122" i="60"/>
  <c r="S135" i="60"/>
  <c r="S161" i="60"/>
  <c r="S162" i="60"/>
  <c r="S163" i="60"/>
  <c r="S164" i="60"/>
  <c r="S165" i="60"/>
  <c r="S166" i="60"/>
  <c r="S167" i="60"/>
  <c r="S169" i="60"/>
  <c r="S170" i="60"/>
  <c r="S171" i="60"/>
  <c r="S172" i="60"/>
  <c r="S173" i="60"/>
  <c r="S174" i="60"/>
  <c r="S175" i="60"/>
  <c r="S176" i="60"/>
  <c r="S177" i="60"/>
  <c r="S178" i="60"/>
  <c r="S179" i="60"/>
  <c r="S180" i="60"/>
  <c r="S181" i="60"/>
  <c r="S182" i="60"/>
  <c r="S183" i="60"/>
  <c r="S184" i="60"/>
  <c r="S185" i="60"/>
  <c r="S186" i="60"/>
  <c r="S187" i="60"/>
  <c r="S188" i="60"/>
  <c r="S189" i="60"/>
  <c r="S190" i="60"/>
  <c r="S191" i="60"/>
  <c r="S192" i="60"/>
  <c r="S193" i="60"/>
  <c r="S194" i="60"/>
  <c r="S195" i="60"/>
  <c r="S196" i="60"/>
  <c r="S197" i="60"/>
  <c r="S198" i="60"/>
  <c r="S199" i="60"/>
  <c r="S200" i="60"/>
  <c r="S201" i="60"/>
  <c r="S202" i="60"/>
  <c r="S203" i="60"/>
  <c r="S204" i="60"/>
  <c r="S205" i="60"/>
  <c r="S206" i="60"/>
  <c r="S207" i="60"/>
  <c r="S208" i="60"/>
  <c r="S209" i="60"/>
  <c r="S210" i="60"/>
  <c r="S211" i="60"/>
  <c r="S212" i="60"/>
  <c r="S213" i="60"/>
  <c r="S214" i="60"/>
  <c r="S215" i="60"/>
  <c r="S216" i="60"/>
  <c r="S217" i="60"/>
  <c r="S218" i="60"/>
  <c r="S219" i="60"/>
  <c r="S220" i="60"/>
  <c r="S221" i="60"/>
  <c r="S222" i="60"/>
  <c r="S223" i="60"/>
  <c r="S224" i="60"/>
  <c r="S225" i="60"/>
  <c r="S226" i="60"/>
  <c r="S227" i="60"/>
  <c r="S228" i="60"/>
  <c r="S229" i="60"/>
  <c r="S230" i="60"/>
  <c r="S231" i="60"/>
  <c r="S232" i="60"/>
  <c r="S233" i="60"/>
  <c r="S234" i="60"/>
  <c r="S235" i="60"/>
  <c r="S236" i="60"/>
  <c r="S237" i="60"/>
  <c r="S238" i="60"/>
  <c r="S239" i="60"/>
  <c r="S240" i="60"/>
  <c r="S241" i="60"/>
  <c r="S242" i="60"/>
  <c r="S243" i="60"/>
  <c r="S244" i="60"/>
  <c r="S245" i="60"/>
  <c r="S246" i="60"/>
  <c r="S247" i="60"/>
  <c r="S248" i="60"/>
  <c r="S249" i="60"/>
  <c r="S250" i="60"/>
  <c r="S251" i="60"/>
  <c r="S252" i="60"/>
  <c r="S253" i="60"/>
  <c r="S254" i="60"/>
  <c r="S255" i="60"/>
  <c r="S256" i="60"/>
  <c r="S257" i="60"/>
  <c r="S258" i="60"/>
  <c r="S259" i="60"/>
  <c r="S260" i="60"/>
  <c r="S261" i="60"/>
  <c r="S262" i="60"/>
  <c r="S263" i="60"/>
  <c r="S264" i="60"/>
  <c r="S265" i="60"/>
  <c r="S266" i="60"/>
  <c r="S267" i="60"/>
  <c r="S268" i="60"/>
  <c r="S269" i="60"/>
  <c r="S270" i="60"/>
  <c r="S271" i="60"/>
  <c r="S272" i="60"/>
  <c r="S273" i="60"/>
  <c r="S274" i="60"/>
  <c r="R78" i="60"/>
  <c r="T167" i="62" l="1"/>
  <c r="U161" i="62"/>
  <c r="T135" i="62"/>
  <c r="S274" i="62"/>
  <c r="T169" i="62"/>
  <c r="W177" i="62"/>
  <c r="K135" i="61"/>
  <c r="L177" i="61"/>
  <c r="J274" i="61"/>
  <c r="K169" i="61"/>
  <c r="K167" i="61"/>
  <c r="L161" i="61"/>
  <c r="Y113" i="60"/>
  <c r="Y115" i="60" s="1"/>
  <c r="Y116" i="60" s="1"/>
  <c r="Y124" i="60"/>
  <c r="X124" i="60"/>
  <c r="X113" i="60"/>
  <c r="X115" i="60" s="1"/>
  <c r="X116" i="60" s="1"/>
  <c r="W123" i="60"/>
  <c r="W124" i="60"/>
  <c r="W113" i="60"/>
  <c r="W115" i="60" s="1"/>
  <c r="W116" i="60" s="1"/>
  <c r="V123" i="60"/>
  <c r="V124" i="60" s="1"/>
  <c r="V113" i="60"/>
  <c r="V115" i="60" s="1"/>
  <c r="U123" i="60"/>
  <c r="U124" i="60" s="1"/>
  <c r="U113" i="60"/>
  <c r="U115" i="60" s="1"/>
  <c r="U116" i="60" s="1"/>
  <c r="T123" i="60"/>
  <c r="T113" i="60"/>
  <c r="T115" i="60" s="1"/>
  <c r="T116" i="60" s="1"/>
  <c r="T124" i="60"/>
  <c r="S123" i="60"/>
  <c r="S124" i="60" s="1"/>
  <c r="S113" i="60"/>
  <c r="S115" i="60" s="1"/>
  <c r="T274" i="62" l="1"/>
  <c r="U169" i="62"/>
  <c r="X177" i="62"/>
  <c r="U167" i="62"/>
  <c r="V161" i="62"/>
  <c r="U135" i="62"/>
  <c r="K274" i="61"/>
  <c r="L169" i="61"/>
  <c r="L135" i="61"/>
  <c r="L167" i="61"/>
  <c r="V116" i="60"/>
  <c r="S116" i="60"/>
  <c r="U274" i="62" l="1"/>
  <c r="V169" i="62"/>
  <c r="W161" i="62"/>
  <c r="V167" i="62"/>
  <c r="V135" i="62"/>
  <c r="Y177" i="62"/>
  <c r="Z177" i="62" s="1"/>
  <c r="AA177" i="62" s="1"/>
  <c r="L274" i="61"/>
  <c r="P78" i="60"/>
  <c r="M70" i="60"/>
  <c r="N70" i="60"/>
  <c r="O70" i="60"/>
  <c r="N78" i="60"/>
  <c r="AB177" i="62" l="1"/>
  <c r="X161" i="62"/>
  <c r="W167" i="62"/>
  <c r="W135" i="62"/>
  <c r="V274" i="62"/>
  <c r="W169" i="62"/>
  <c r="S177" i="61"/>
  <c r="AC177" i="62" l="1"/>
  <c r="W274" i="62"/>
  <c r="X169" i="62"/>
  <c r="Y161" i="62"/>
  <c r="X167" i="62"/>
  <c r="X135" i="62"/>
  <c r="S161" i="61"/>
  <c r="S135" i="61"/>
  <c r="T177" i="61"/>
  <c r="L70" i="60"/>
  <c r="K71" i="60"/>
  <c r="K78" i="60"/>
  <c r="K92" i="60"/>
  <c r="K96" i="60"/>
  <c r="K108" i="60"/>
  <c r="K117" i="60"/>
  <c r="K118" i="60"/>
  <c r="K119" i="60"/>
  <c r="K120" i="60"/>
  <c r="K121" i="60"/>
  <c r="K122" i="60"/>
  <c r="K135" i="60"/>
  <c r="Z161" i="62" l="1"/>
  <c r="Y167" i="62"/>
  <c r="X274" i="62"/>
  <c r="Y169" i="62"/>
  <c r="AD177" i="62"/>
  <c r="U177" i="61"/>
  <c r="S167" i="61"/>
  <c r="T161" i="61"/>
  <c r="T135" i="61" s="1"/>
  <c r="S169" i="61"/>
  <c r="K123" i="60"/>
  <c r="K124" i="60" s="1"/>
  <c r="K113" i="60"/>
  <c r="K115" i="60" s="1"/>
  <c r="K116" i="60" s="1"/>
  <c r="J78" i="60"/>
  <c r="AE177" i="62" l="1"/>
  <c r="Y274" i="62"/>
  <c r="Z169" i="62"/>
  <c r="AA161" i="62"/>
  <c r="Z167" i="62"/>
  <c r="S274" i="61"/>
  <c r="T169" i="61"/>
  <c r="T167" i="61"/>
  <c r="U161" i="61"/>
  <c r="U135" i="61"/>
  <c r="V177" i="61"/>
  <c r="H70" i="60"/>
  <c r="G70" i="60"/>
  <c r="G71" i="60"/>
  <c r="G78" i="60"/>
  <c r="G92" i="60"/>
  <c r="G96" i="60"/>
  <c r="G108" i="60"/>
  <c r="G117" i="60"/>
  <c r="G118" i="60"/>
  <c r="G119" i="60"/>
  <c r="G120" i="60"/>
  <c r="G121" i="60"/>
  <c r="G122" i="60"/>
  <c r="G135" i="60"/>
  <c r="G150" i="60"/>
  <c r="Z274" i="62" l="1"/>
  <c r="AA169" i="62"/>
  <c r="AA167" i="62"/>
  <c r="AB161" i="62"/>
  <c r="AA135" i="62"/>
  <c r="AF177" i="62"/>
  <c r="W177" i="61"/>
  <c r="U167" i="61"/>
  <c r="V161" i="61"/>
  <c r="T274" i="61"/>
  <c r="U169" i="61"/>
  <c r="G123" i="60"/>
  <c r="G124" i="60"/>
  <c r="G113" i="60"/>
  <c r="G115" i="60" s="1"/>
  <c r="G116" i="60" s="1"/>
  <c r="F70" i="60"/>
  <c r="F71" i="60"/>
  <c r="F78" i="60"/>
  <c r="F92" i="60"/>
  <c r="F96" i="60"/>
  <c r="F108" i="60"/>
  <c r="F117" i="60"/>
  <c r="F118" i="60"/>
  <c r="F119" i="60"/>
  <c r="F120" i="60"/>
  <c r="F121" i="60"/>
  <c r="F122" i="60"/>
  <c r="F135" i="60"/>
  <c r="F150" i="60"/>
  <c r="AB167" i="62" l="1"/>
  <c r="AC161" i="62"/>
  <c r="AB135" i="62"/>
  <c r="AA274" i="62"/>
  <c r="AB169" i="62"/>
  <c r="U274" i="61"/>
  <c r="V169" i="61"/>
  <c r="W161" i="61"/>
  <c r="V167" i="61"/>
  <c r="X177" i="61"/>
  <c r="W135" i="61"/>
  <c r="V135" i="61"/>
  <c r="F123" i="60"/>
  <c r="F124" i="60" s="1"/>
  <c r="F113" i="60"/>
  <c r="F115" i="60" s="1"/>
  <c r="F116" i="60" s="1"/>
  <c r="E150" i="60"/>
  <c r="E149" i="60"/>
  <c r="E70" i="60"/>
  <c r="D149" i="60"/>
  <c r="AH145" i="60"/>
  <c r="AI145" i="60"/>
  <c r="AH144" i="60"/>
  <c r="AI144" i="60"/>
  <c r="AH143" i="60"/>
  <c r="AI143" i="60"/>
  <c r="D70" i="60"/>
  <c r="C149" i="60"/>
  <c r="C70" i="60"/>
  <c r="AB274" i="62" l="1"/>
  <c r="AC169" i="62"/>
  <c r="AC167" i="62"/>
  <c r="AD161" i="62"/>
  <c r="AC135" i="62"/>
  <c r="Y177" i="61"/>
  <c r="Z177" i="61" s="1"/>
  <c r="AA177" i="61" s="1"/>
  <c r="X161" i="61"/>
  <c r="X135" i="61" s="1"/>
  <c r="W167" i="61"/>
  <c r="V274" i="61"/>
  <c r="W169" i="61"/>
  <c r="B135" i="60"/>
  <c r="B122" i="60"/>
  <c r="B121" i="60"/>
  <c r="B120" i="60"/>
  <c r="B119" i="60"/>
  <c r="B118" i="60"/>
  <c r="B117" i="60"/>
  <c r="B108" i="60"/>
  <c r="B113" i="60" s="1"/>
  <c r="B115" i="60" s="1"/>
  <c r="B96" i="60"/>
  <c r="AM20" i="60" s="1"/>
  <c r="B92" i="60"/>
  <c r="B78" i="60"/>
  <c r="B71" i="60"/>
  <c r="AG274" i="60"/>
  <c r="B274" i="60"/>
  <c r="E273" i="60"/>
  <c r="F273" i="60" s="1"/>
  <c r="G273" i="60" s="1"/>
  <c r="H273" i="60" s="1"/>
  <c r="I273" i="60" s="1"/>
  <c r="J273" i="60" s="1"/>
  <c r="K273" i="60" s="1"/>
  <c r="L273" i="60" s="1"/>
  <c r="M273" i="60" s="1"/>
  <c r="N273" i="60" s="1"/>
  <c r="O273" i="60" s="1"/>
  <c r="P273" i="60" s="1"/>
  <c r="Q273" i="60" s="1"/>
  <c r="R273" i="60" s="1"/>
  <c r="U273" i="60" s="1"/>
  <c r="V273" i="60" s="1"/>
  <c r="W273" i="60" s="1"/>
  <c r="X273" i="60" s="1"/>
  <c r="Z273" i="60" s="1"/>
  <c r="AA273" i="60" s="1"/>
  <c r="AB273" i="60" s="1"/>
  <c r="AC273" i="60" s="1"/>
  <c r="AD273" i="60" s="1"/>
  <c r="AE273" i="60" s="1"/>
  <c r="AF273" i="60" s="1"/>
  <c r="D273" i="60"/>
  <c r="C273" i="60"/>
  <c r="G272" i="60"/>
  <c r="H272" i="60" s="1"/>
  <c r="I272" i="60" s="1"/>
  <c r="J272" i="60" s="1"/>
  <c r="K272" i="60" s="1"/>
  <c r="L272" i="60" s="1"/>
  <c r="M272" i="60" s="1"/>
  <c r="N272" i="60" s="1"/>
  <c r="O272" i="60" s="1"/>
  <c r="P272" i="60" s="1"/>
  <c r="Q272" i="60" s="1"/>
  <c r="R272" i="60" s="1"/>
  <c r="U272" i="60" s="1"/>
  <c r="V272" i="60" s="1"/>
  <c r="W272" i="60" s="1"/>
  <c r="X272" i="60" s="1"/>
  <c r="Z272" i="60" s="1"/>
  <c r="AA272" i="60" s="1"/>
  <c r="AB272" i="60" s="1"/>
  <c r="AC272" i="60" s="1"/>
  <c r="AD272" i="60" s="1"/>
  <c r="AE272" i="60" s="1"/>
  <c r="AF272" i="60" s="1"/>
  <c r="C272" i="60"/>
  <c r="D272" i="60" s="1"/>
  <c r="E272" i="60" s="1"/>
  <c r="F272" i="60" s="1"/>
  <c r="C271" i="60"/>
  <c r="D271" i="60" s="1"/>
  <c r="E271" i="60" s="1"/>
  <c r="F271" i="60" s="1"/>
  <c r="G271" i="60" s="1"/>
  <c r="H271" i="60" s="1"/>
  <c r="I271" i="60" s="1"/>
  <c r="J271" i="60" s="1"/>
  <c r="K271" i="60" s="1"/>
  <c r="L271" i="60" s="1"/>
  <c r="M271" i="60" s="1"/>
  <c r="N271" i="60" s="1"/>
  <c r="O271" i="60" s="1"/>
  <c r="P271" i="60" s="1"/>
  <c r="Q271" i="60" s="1"/>
  <c r="R271" i="60" s="1"/>
  <c r="U271" i="60" s="1"/>
  <c r="V271" i="60" s="1"/>
  <c r="W271" i="60" s="1"/>
  <c r="X271" i="60" s="1"/>
  <c r="Z271" i="60" s="1"/>
  <c r="AA271" i="60" s="1"/>
  <c r="AB271" i="60" s="1"/>
  <c r="AC271" i="60" s="1"/>
  <c r="AD271" i="60" s="1"/>
  <c r="AE271" i="60" s="1"/>
  <c r="AF271" i="60" s="1"/>
  <c r="C270" i="60"/>
  <c r="D270" i="60" s="1"/>
  <c r="E270" i="60" s="1"/>
  <c r="F270" i="60" s="1"/>
  <c r="G270" i="60" s="1"/>
  <c r="H270" i="60" s="1"/>
  <c r="I270" i="60" s="1"/>
  <c r="J270" i="60" s="1"/>
  <c r="K270" i="60" s="1"/>
  <c r="L270" i="60" s="1"/>
  <c r="M270" i="60" s="1"/>
  <c r="N270" i="60" s="1"/>
  <c r="O270" i="60" s="1"/>
  <c r="P270" i="60" s="1"/>
  <c r="Q270" i="60" s="1"/>
  <c r="R270" i="60" s="1"/>
  <c r="U270" i="60" s="1"/>
  <c r="V270" i="60" s="1"/>
  <c r="W270" i="60" s="1"/>
  <c r="X270" i="60" s="1"/>
  <c r="Z270" i="60" s="1"/>
  <c r="AA270" i="60" s="1"/>
  <c r="AB270" i="60" s="1"/>
  <c r="AC270" i="60" s="1"/>
  <c r="AD270" i="60" s="1"/>
  <c r="AE270" i="60" s="1"/>
  <c r="AF270" i="60" s="1"/>
  <c r="C269" i="60"/>
  <c r="D269" i="60" s="1"/>
  <c r="E269" i="60" s="1"/>
  <c r="F269" i="60" s="1"/>
  <c r="G269" i="60" s="1"/>
  <c r="H269" i="60" s="1"/>
  <c r="I269" i="60" s="1"/>
  <c r="J269" i="60" s="1"/>
  <c r="K269" i="60" s="1"/>
  <c r="L269" i="60" s="1"/>
  <c r="M269" i="60" s="1"/>
  <c r="N269" i="60" s="1"/>
  <c r="O269" i="60" s="1"/>
  <c r="P269" i="60" s="1"/>
  <c r="Q269" i="60" s="1"/>
  <c r="R269" i="60" s="1"/>
  <c r="U269" i="60" s="1"/>
  <c r="V269" i="60" s="1"/>
  <c r="W269" i="60" s="1"/>
  <c r="X269" i="60" s="1"/>
  <c r="Z269" i="60" s="1"/>
  <c r="AA269" i="60" s="1"/>
  <c r="AB269" i="60" s="1"/>
  <c r="AC269" i="60" s="1"/>
  <c r="AD269" i="60" s="1"/>
  <c r="AE269" i="60" s="1"/>
  <c r="AF269" i="60" s="1"/>
  <c r="C268" i="60"/>
  <c r="D268" i="60" s="1"/>
  <c r="E268" i="60" s="1"/>
  <c r="F268" i="60" s="1"/>
  <c r="G268" i="60" s="1"/>
  <c r="H268" i="60" s="1"/>
  <c r="I268" i="60" s="1"/>
  <c r="J268" i="60" s="1"/>
  <c r="K268" i="60" s="1"/>
  <c r="L268" i="60" s="1"/>
  <c r="M268" i="60" s="1"/>
  <c r="N268" i="60" s="1"/>
  <c r="O268" i="60" s="1"/>
  <c r="P268" i="60" s="1"/>
  <c r="Q268" i="60" s="1"/>
  <c r="R268" i="60" s="1"/>
  <c r="U268" i="60" s="1"/>
  <c r="V268" i="60" s="1"/>
  <c r="W268" i="60" s="1"/>
  <c r="X268" i="60" s="1"/>
  <c r="Z268" i="60" s="1"/>
  <c r="AA268" i="60" s="1"/>
  <c r="AB268" i="60" s="1"/>
  <c r="AC268" i="60" s="1"/>
  <c r="AD268" i="60" s="1"/>
  <c r="AE268" i="60" s="1"/>
  <c r="AF268" i="60" s="1"/>
  <c r="D267" i="60"/>
  <c r="E267" i="60" s="1"/>
  <c r="F267" i="60" s="1"/>
  <c r="G267" i="60" s="1"/>
  <c r="H267" i="60" s="1"/>
  <c r="I267" i="60" s="1"/>
  <c r="J267" i="60" s="1"/>
  <c r="K267" i="60" s="1"/>
  <c r="L267" i="60" s="1"/>
  <c r="M267" i="60" s="1"/>
  <c r="N267" i="60" s="1"/>
  <c r="O267" i="60" s="1"/>
  <c r="P267" i="60" s="1"/>
  <c r="Q267" i="60" s="1"/>
  <c r="R267" i="60" s="1"/>
  <c r="U267" i="60" s="1"/>
  <c r="V267" i="60" s="1"/>
  <c r="W267" i="60" s="1"/>
  <c r="X267" i="60" s="1"/>
  <c r="Z267" i="60" s="1"/>
  <c r="AA267" i="60" s="1"/>
  <c r="AB267" i="60" s="1"/>
  <c r="AC267" i="60" s="1"/>
  <c r="AD267" i="60" s="1"/>
  <c r="AE267" i="60" s="1"/>
  <c r="AF267" i="60" s="1"/>
  <c r="C267" i="60"/>
  <c r="K266" i="60"/>
  <c r="L266" i="60" s="1"/>
  <c r="M266" i="60" s="1"/>
  <c r="N266" i="60" s="1"/>
  <c r="O266" i="60" s="1"/>
  <c r="P266" i="60" s="1"/>
  <c r="Q266" i="60" s="1"/>
  <c r="R266" i="60" s="1"/>
  <c r="U266" i="60" s="1"/>
  <c r="V266" i="60" s="1"/>
  <c r="W266" i="60" s="1"/>
  <c r="X266" i="60" s="1"/>
  <c r="Z266" i="60" s="1"/>
  <c r="AA266" i="60" s="1"/>
  <c r="AB266" i="60" s="1"/>
  <c r="AC266" i="60" s="1"/>
  <c r="AD266" i="60" s="1"/>
  <c r="AE266" i="60" s="1"/>
  <c r="AF266" i="60" s="1"/>
  <c r="C266" i="60"/>
  <c r="D266" i="60" s="1"/>
  <c r="E266" i="60" s="1"/>
  <c r="F266" i="60" s="1"/>
  <c r="G266" i="60" s="1"/>
  <c r="H266" i="60" s="1"/>
  <c r="I266" i="60" s="1"/>
  <c r="J266" i="60" s="1"/>
  <c r="C265" i="60"/>
  <c r="D265" i="60" s="1"/>
  <c r="E265" i="60" s="1"/>
  <c r="F265" i="60" s="1"/>
  <c r="G265" i="60" s="1"/>
  <c r="H265" i="60" s="1"/>
  <c r="I265" i="60" s="1"/>
  <c r="J265" i="60" s="1"/>
  <c r="K265" i="60" s="1"/>
  <c r="L265" i="60" s="1"/>
  <c r="M265" i="60" s="1"/>
  <c r="N265" i="60" s="1"/>
  <c r="O265" i="60" s="1"/>
  <c r="P265" i="60" s="1"/>
  <c r="Q265" i="60" s="1"/>
  <c r="R265" i="60" s="1"/>
  <c r="U265" i="60" s="1"/>
  <c r="V265" i="60" s="1"/>
  <c r="W265" i="60" s="1"/>
  <c r="X265" i="60" s="1"/>
  <c r="Z265" i="60" s="1"/>
  <c r="AA265" i="60" s="1"/>
  <c r="AB265" i="60" s="1"/>
  <c r="AC265" i="60" s="1"/>
  <c r="AD265" i="60" s="1"/>
  <c r="AE265" i="60" s="1"/>
  <c r="AF265" i="60" s="1"/>
  <c r="G264" i="60"/>
  <c r="H264" i="60" s="1"/>
  <c r="I264" i="60" s="1"/>
  <c r="J264" i="60" s="1"/>
  <c r="K264" i="60" s="1"/>
  <c r="L264" i="60" s="1"/>
  <c r="M264" i="60" s="1"/>
  <c r="N264" i="60" s="1"/>
  <c r="O264" i="60" s="1"/>
  <c r="P264" i="60" s="1"/>
  <c r="Q264" i="60" s="1"/>
  <c r="R264" i="60" s="1"/>
  <c r="U264" i="60" s="1"/>
  <c r="V264" i="60" s="1"/>
  <c r="W264" i="60" s="1"/>
  <c r="X264" i="60" s="1"/>
  <c r="Z264" i="60" s="1"/>
  <c r="AA264" i="60" s="1"/>
  <c r="AB264" i="60" s="1"/>
  <c r="AC264" i="60" s="1"/>
  <c r="AD264" i="60" s="1"/>
  <c r="AE264" i="60" s="1"/>
  <c r="AF264" i="60" s="1"/>
  <c r="C264" i="60"/>
  <c r="D264" i="60" s="1"/>
  <c r="E264" i="60" s="1"/>
  <c r="F264" i="60" s="1"/>
  <c r="C263" i="60"/>
  <c r="D263" i="60" s="1"/>
  <c r="E263" i="60" s="1"/>
  <c r="F263" i="60" s="1"/>
  <c r="G263" i="60" s="1"/>
  <c r="H263" i="60" s="1"/>
  <c r="I263" i="60" s="1"/>
  <c r="J263" i="60" s="1"/>
  <c r="K263" i="60" s="1"/>
  <c r="L263" i="60" s="1"/>
  <c r="M263" i="60" s="1"/>
  <c r="N263" i="60" s="1"/>
  <c r="O263" i="60" s="1"/>
  <c r="P263" i="60" s="1"/>
  <c r="Q263" i="60" s="1"/>
  <c r="R263" i="60" s="1"/>
  <c r="U263" i="60" s="1"/>
  <c r="V263" i="60" s="1"/>
  <c r="W263" i="60" s="1"/>
  <c r="X263" i="60" s="1"/>
  <c r="Z263" i="60" s="1"/>
  <c r="AA263" i="60" s="1"/>
  <c r="AB263" i="60" s="1"/>
  <c r="AC263" i="60" s="1"/>
  <c r="AD263" i="60" s="1"/>
  <c r="AE263" i="60" s="1"/>
  <c r="AF263" i="60" s="1"/>
  <c r="C262" i="60"/>
  <c r="D262" i="60" s="1"/>
  <c r="E262" i="60" s="1"/>
  <c r="F262" i="60" s="1"/>
  <c r="G262" i="60" s="1"/>
  <c r="H262" i="60" s="1"/>
  <c r="I262" i="60" s="1"/>
  <c r="J262" i="60" s="1"/>
  <c r="K262" i="60" s="1"/>
  <c r="L262" i="60" s="1"/>
  <c r="M262" i="60" s="1"/>
  <c r="N262" i="60" s="1"/>
  <c r="O262" i="60" s="1"/>
  <c r="P262" i="60" s="1"/>
  <c r="Q262" i="60" s="1"/>
  <c r="R262" i="60" s="1"/>
  <c r="U262" i="60" s="1"/>
  <c r="V262" i="60" s="1"/>
  <c r="W262" i="60" s="1"/>
  <c r="X262" i="60" s="1"/>
  <c r="Z262" i="60" s="1"/>
  <c r="AA262" i="60" s="1"/>
  <c r="AB262" i="60" s="1"/>
  <c r="AC262" i="60" s="1"/>
  <c r="AD262" i="60" s="1"/>
  <c r="AE262" i="60" s="1"/>
  <c r="AF262" i="60" s="1"/>
  <c r="C261" i="60"/>
  <c r="D261" i="60" s="1"/>
  <c r="E261" i="60" s="1"/>
  <c r="F261" i="60" s="1"/>
  <c r="G261" i="60" s="1"/>
  <c r="H261" i="60" s="1"/>
  <c r="I261" i="60" s="1"/>
  <c r="J261" i="60" s="1"/>
  <c r="K261" i="60" s="1"/>
  <c r="L261" i="60" s="1"/>
  <c r="M261" i="60" s="1"/>
  <c r="N261" i="60" s="1"/>
  <c r="O261" i="60" s="1"/>
  <c r="P261" i="60" s="1"/>
  <c r="Q261" i="60" s="1"/>
  <c r="R261" i="60" s="1"/>
  <c r="U261" i="60" s="1"/>
  <c r="V261" i="60" s="1"/>
  <c r="W261" i="60" s="1"/>
  <c r="X261" i="60" s="1"/>
  <c r="Z261" i="60" s="1"/>
  <c r="AA261" i="60" s="1"/>
  <c r="AB261" i="60" s="1"/>
  <c r="AC261" i="60" s="1"/>
  <c r="AD261" i="60" s="1"/>
  <c r="AE261" i="60" s="1"/>
  <c r="AF261" i="60" s="1"/>
  <c r="C260" i="60"/>
  <c r="D260" i="60" s="1"/>
  <c r="E260" i="60" s="1"/>
  <c r="F260" i="60" s="1"/>
  <c r="G260" i="60" s="1"/>
  <c r="H260" i="60" s="1"/>
  <c r="I260" i="60" s="1"/>
  <c r="J260" i="60" s="1"/>
  <c r="K260" i="60" s="1"/>
  <c r="L260" i="60" s="1"/>
  <c r="M260" i="60" s="1"/>
  <c r="N260" i="60" s="1"/>
  <c r="O260" i="60" s="1"/>
  <c r="P260" i="60" s="1"/>
  <c r="Q260" i="60" s="1"/>
  <c r="R260" i="60" s="1"/>
  <c r="U260" i="60" s="1"/>
  <c r="V260" i="60" s="1"/>
  <c r="W260" i="60" s="1"/>
  <c r="X260" i="60" s="1"/>
  <c r="Z260" i="60" s="1"/>
  <c r="AA260" i="60" s="1"/>
  <c r="AB260" i="60" s="1"/>
  <c r="AC260" i="60" s="1"/>
  <c r="AD260" i="60" s="1"/>
  <c r="AE260" i="60" s="1"/>
  <c r="AF260" i="60" s="1"/>
  <c r="E259" i="60"/>
  <c r="F259" i="60" s="1"/>
  <c r="G259" i="60" s="1"/>
  <c r="H259" i="60" s="1"/>
  <c r="I259" i="60" s="1"/>
  <c r="J259" i="60" s="1"/>
  <c r="K259" i="60" s="1"/>
  <c r="L259" i="60" s="1"/>
  <c r="M259" i="60" s="1"/>
  <c r="N259" i="60" s="1"/>
  <c r="O259" i="60" s="1"/>
  <c r="P259" i="60" s="1"/>
  <c r="Q259" i="60" s="1"/>
  <c r="R259" i="60" s="1"/>
  <c r="U259" i="60" s="1"/>
  <c r="V259" i="60" s="1"/>
  <c r="W259" i="60" s="1"/>
  <c r="X259" i="60" s="1"/>
  <c r="Z259" i="60" s="1"/>
  <c r="AA259" i="60" s="1"/>
  <c r="AB259" i="60" s="1"/>
  <c r="AC259" i="60" s="1"/>
  <c r="AD259" i="60" s="1"/>
  <c r="AE259" i="60" s="1"/>
  <c r="AF259" i="60" s="1"/>
  <c r="D259" i="60"/>
  <c r="C259" i="60"/>
  <c r="C258" i="60"/>
  <c r="D258" i="60" s="1"/>
  <c r="E258" i="60" s="1"/>
  <c r="F258" i="60" s="1"/>
  <c r="G258" i="60" s="1"/>
  <c r="H258" i="60" s="1"/>
  <c r="I258" i="60" s="1"/>
  <c r="J258" i="60" s="1"/>
  <c r="K258" i="60" s="1"/>
  <c r="L258" i="60" s="1"/>
  <c r="M258" i="60" s="1"/>
  <c r="N258" i="60" s="1"/>
  <c r="O258" i="60" s="1"/>
  <c r="P258" i="60" s="1"/>
  <c r="Q258" i="60" s="1"/>
  <c r="R258" i="60" s="1"/>
  <c r="U258" i="60" s="1"/>
  <c r="V258" i="60" s="1"/>
  <c r="W258" i="60" s="1"/>
  <c r="X258" i="60" s="1"/>
  <c r="Z258" i="60" s="1"/>
  <c r="AA258" i="60" s="1"/>
  <c r="AB258" i="60" s="1"/>
  <c r="AC258" i="60" s="1"/>
  <c r="AD258" i="60" s="1"/>
  <c r="AE258" i="60" s="1"/>
  <c r="AF258" i="60" s="1"/>
  <c r="D257" i="60"/>
  <c r="E257" i="60" s="1"/>
  <c r="F257" i="60" s="1"/>
  <c r="G257" i="60" s="1"/>
  <c r="H257" i="60" s="1"/>
  <c r="I257" i="60" s="1"/>
  <c r="J257" i="60" s="1"/>
  <c r="K257" i="60" s="1"/>
  <c r="L257" i="60" s="1"/>
  <c r="M257" i="60" s="1"/>
  <c r="N257" i="60" s="1"/>
  <c r="O257" i="60" s="1"/>
  <c r="P257" i="60" s="1"/>
  <c r="Q257" i="60" s="1"/>
  <c r="R257" i="60" s="1"/>
  <c r="U257" i="60" s="1"/>
  <c r="V257" i="60" s="1"/>
  <c r="W257" i="60" s="1"/>
  <c r="X257" i="60" s="1"/>
  <c r="Z257" i="60" s="1"/>
  <c r="AA257" i="60" s="1"/>
  <c r="AB257" i="60" s="1"/>
  <c r="AC257" i="60" s="1"/>
  <c r="AD257" i="60" s="1"/>
  <c r="AE257" i="60" s="1"/>
  <c r="AF257" i="60" s="1"/>
  <c r="C257" i="60"/>
  <c r="C256" i="60"/>
  <c r="D256" i="60" s="1"/>
  <c r="E256" i="60" s="1"/>
  <c r="F256" i="60" s="1"/>
  <c r="G256" i="60" s="1"/>
  <c r="H256" i="60" s="1"/>
  <c r="I256" i="60" s="1"/>
  <c r="J256" i="60" s="1"/>
  <c r="K256" i="60" s="1"/>
  <c r="L256" i="60" s="1"/>
  <c r="M256" i="60" s="1"/>
  <c r="N256" i="60" s="1"/>
  <c r="O256" i="60" s="1"/>
  <c r="P256" i="60" s="1"/>
  <c r="Q256" i="60" s="1"/>
  <c r="R256" i="60" s="1"/>
  <c r="U256" i="60" s="1"/>
  <c r="V256" i="60" s="1"/>
  <c r="W256" i="60" s="1"/>
  <c r="X256" i="60" s="1"/>
  <c r="Z256" i="60" s="1"/>
  <c r="AA256" i="60" s="1"/>
  <c r="AB256" i="60" s="1"/>
  <c r="AC256" i="60" s="1"/>
  <c r="AD256" i="60" s="1"/>
  <c r="AE256" i="60" s="1"/>
  <c r="AF256" i="60" s="1"/>
  <c r="C255" i="60"/>
  <c r="D255" i="60" s="1"/>
  <c r="E255" i="60" s="1"/>
  <c r="F255" i="60" s="1"/>
  <c r="G255" i="60" s="1"/>
  <c r="H255" i="60" s="1"/>
  <c r="I255" i="60" s="1"/>
  <c r="J255" i="60" s="1"/>
  <c r="K255" i="60" s="1"/>
  <c r="L255" i="60" s="1"/>
  <c r="M255" i="60" s="1"/>
  <c r="N255" i="60" s="1"/>
  <c r="O255" i="60" s="1"/>
  <c r="P255" i="60" s="1"/>
  <c r="Q255" i="60" s="1"/>
  <c r="R255" i="60" s="1"/>
  <c r="U255" i="60" s="1"/>
  <c r="V255" i="60" s="1"/>
  <c r="W255" i="60" s="1"/>
  <c r="X255" i="60" s="1"/>
  <c r="Z255" i="60" s="1"/>
  <c r="AA255" i="60" s="1"/>
  <c r="AB255" i="60" s="1"/>
  <c r="AC255" i="60" s="1"/>
  <c r="AD255" i="60" s="1"/>
  <c r="AE255" i="60" s="1"/>
  <c r="AF255" i="60" s="1"/>
  <c r="C254" i="60"/>
  <c r="D254" i="60" s="1"/>
  <c r="E254" i="60" s="1"/>
  <c r="F254" i="60" s="1"/>
  <c r="G254" i="60" s="1"/>
  <c r="H254" i="60" s="1"/>
  <c r="I254" i="60" s="1"/>
  <c r="J254" i="60" s="1"/>
  <c r="K254" i="60" s="1"/>
  <c r="L254" i="60" s="1"/>
  <c r="M254" i="60" s="1"/>
  <c r="N254" i="60" s="1"/>
  <c r="O254" i="60" s="1"/>
  <c r="P254" i="60" s="1"/>
  <c r="Q254" i="60" s="1"/>
  <c r="R254" i="60" s="1"/>
  <c r="U254" i="60" s="1"/>
  <c r="V254" i="60" s="1"/>
  <c r="W254" i="60" s="1"/>
  <c r="X254" i="60" s="1"/>
  <c r="Z254" i="60" s="1"/>
  <c r="AA254" i="60" s="1"/>
  <c r="AB254" i="60" s="1"/>
  <c r="AC254" i="60" s="1"/>
  <c r="AD254" i="60" s="1"/>
  <c r="AE254" i="60" s="1"/>
  <c r="AF254" i="60" s="1"/>
  <c r="R253" i="60"/>
  <c r="U253" i="60" s="1"/>
  <c r="V253" i="60" s="1"/>
  <c r="W253" i="60" s="1"/>
  <c r="X253" i="60" s="1"/>
  <c r="Z253" i="60" s="1"/>
  <c r="AA253" i="60" s="1"/>
  <c r="AB253" i="60" s="1"/>
  <c r="AC253" i="60" s="1"/>
  <c r="AD253" i="60" s="1"/>
  <c r="AE253" i="60" s="1"/>
  <c r="AF253" i="60" s="1"/>
  <c r="C253" i="60"/>
  <c r="D253" i="60" s="1"/>
  <c r="E253" i="60" s="1"/>
  <c r="F253" i="60" s="1"/>
  <c r="G253" i="60" s="1"/>
  <c r="H253" i="60" s="1"/>
  <c r="I253" i="60" s="1"/>
  <c r="J253" i="60" s="1"/>
  <c r="K253" i="60" s="1"/>
  <c r="L253" i="60" s="1"/>
  <c r="M253" i="60" s="1"/>
  <c r="N253" i="60" s="1"/>
  <c r="O253" i="60" s="1"/>
  <c r="P253" i="60" s="1"/>
  <c r="Q253" i="60" s="1"/>
  <c r="C252" i="60"/>
  <c r="D252" i="60" s="1"/>
  <c r="E252" i="60" s="1"/>
  <c r="F252" i="60" s="1"/>
  <c r="G252" i="60" s="1"/>
  <c r="H252" i="60" s="1"/>
  <c r="I252" i="60" s="1"/>
  <c r="J252" i="60" s="1"/>
  <c r="K252" i="60" s="1"/>
  <c r="L252" i="60" s="1"/>
  <c r="M252" i="60" s="1"/>
  <c r="N252" i="60" s="1"/>
  <c r="O252" i="60" s="1"/>
  <c r="P252" i="60" s="1"/>
  <c r="Q252" i="60" s="1"/>
  <c r="R252" i="60" s="1"/>
  <c r="U252" i="60" s="1"/>
  <c r="V252" i="60" s="1"/>
  <c r="W252" i="60" s="1"/>
  <c r="X252" i="60" s="1"/>
  <c r="Z252" i="60" s="1"/>
  <c r="AA252" i="60" s="1"/>
  <c r="AB252" i="60" s="1"/>
  <c r="AC252" i="60" s="1"/>
  <c r="AD252" i="60" s="1"/>
  <c r="AE252" i="60" s="1"/>
  <c r="AF252" i="60" s="1"/>
  <c r="C251" i="60"/>
  <c r="D251" i="60" s="1"/>
  <c r="E251" i="60" s="1"/>
  <c r="F251" i="60" s="1"/>
  <c r="G251" i="60" s="1"/>
  <c r="H251" i="60" s="1"/>
  <c r="I251" i="60" s="1"/>
  <c r="J251" i="60" s="1"/>
  <c r="K251" i="60" s="1"/>
  <c r="L251" i="60" s="1"/>
  <c r="M251" i="60" s="1"/>
  <c r="N251" i="60" s="1"/>
  <c r="O251" i="60" s="1"/>
  <c r="P251" i="60" s="1"/>
  <c r="Q251" i="60" s="1"/>
  <c r="R251" i="60" s="1"/>
  <c r="U251" i="60" s="1"/>
  <c r="V251" i="60" s="1"/>
  <c r="W251" i="60" s="1"/>
  <c r="X251" i="60" s="1"/>
  <c r="Z251" i="60" s="1"/>
  <c r="AA251" i="60" s="1"/>
  <c r="AB251" i="60" s="1"/>
  <c r="AC251" i="60" s="1"/>
  <c r="AD251" i="60" s="1"/>
  <c r="AE251" i="60" s="1"/>
  <c r="AF251" i="60" s="1"/>
  <c r="E250" i="60"/>
  <c r="F250" i="60" s="1"/>
  <c r="G250" i="60" s="1"/>
  <c r="H250" i="60" s="1"/>
  <c r="I250" i="60" s="1"/>
  <c r="J250" i="60" s="1"/>
  <c r="K250" i="60" s="1"/>
  <c r="L250" i="60" s="1"/>
  <c r="M250" i="60" s="1"/>
  <c r="N250" i="60" s="1"/>
  <c r="O250" i="60" s="1"/>
  <c r="P250" i="60" s="1"/>
  <c r="Q250" i="60" s="1"/>
  <c r="R250" i="60" s="1"/>
  <c r="U250" i="60" s="1"/>
  <c r="V250" i="60" s="1"/>
  <c r="W250" i="60" s="1"/>
  <c r="X250" i="60" s="1"/>
  <c r="Z250" i="60" s="1"/>
  <c r="AA250" i="60" s="1"/>
  <c r="AB250" i="60" s="1"/>
  <c r="AC250" i="60" s="1"/>
  <c r="AD250" i="60" s="1"/>
  <c r="AE250" i="60" s="1"/>
  <c r="AF250" i="60" s="1"/>
  <c r="C250" i="60"/>
  <c r="D250" i="60" s="1"/>
  <c r="L249" i="60"/>
  <c r="M249" i="60" s="1"/>
  <c r="N249" i="60" s="1"/>
  <c r="O249" i="60" s="1"/>
  <c r="P249" i="60" s="1"/>
  <c r="Q249" i="60" s="1"/>
  <c r="R249" i="60" s="1"/>
  <c r="U249" i="60" s="1"/>
  <c r="V249" i="60" s="1"/>
  <c r="W249" i="60" s="1"/>
  <c r="X249" i="60" s="1"/>
  <c r="Z249" i="60" s="1"/>
  <c r="AA249" i="60" s="1"/>
  <c r="AB249" i="60" s="1"/>
  <c r="AC249" i="60" s="1"/>
  <c r="AD249" i="60" s="1"/>
  <c r="AE249" i="60" s="1"/>
  <c r="AF249" i="60" s="1"/>
  <c r="C249" i="60"/>
  <c r="D249" i="60" s="1"/>
  <c r="E249" i="60" s="1"/>
  <c r="F249" i="60" s="1"/>
  <c r="G249" i="60" s="1"/>
  <c r="H249" i="60" s="1"/>
  <c r="I249" i="60" s="1"/>
  <c r="J249" i="60" s="1"/>
  <c r="K249" i="60" s="1"/>
  <c r="C248" i="60"/>
  <c r="D248" i="60" s="1"/>
  <c r="E248" i="60" s="1"/>
  <c r="F248" i="60" s="1"/>
  <c r="G248" i="60" s="1"/>
  <c r="H248" i="60" s="1"/>
  <c r="I248" i="60" s="1"/>
  <c r="J248" i="60" s="1"/>
  <c r="K248" i="60" s="1"/>
  <c r="L248" i="60" s="1"/>
  <c r="M248" i="60" s="1"/>
  <c r="N248" i="60" s="1"/>
  <c r="O248" i="60" s="1"/>
  <c r="P248" i="60" s="1"/>
  <c r="Q248" i="60" s="1"/>
  <c r="R248" i="60" s="1"/>
  <c r="U248" i="60" s="1"/>
  <c r="V248" i="60" s="1"/>
  <c r="W248" i="60" s="1"/>
  <c r="X248" i="60" s="1"/>
  <c r="Z248" i="60" s="1"/>
  <c r="AA248" i="60" s="1"/>
  <c r="AB248" i="60" s="1"/>
  <c r="AC248" i="60" s="1"/>
  <c r="AD248" i="60" s="1"/>
  <c r="AE248" i="60" s="1"/>
  <c r="AF248" i="60" s="1"/>
  <c r="C247" i="60"/>
  <c r="D247" i="60" s="1"/>
  <c r="E247" i="60" s="1"/>
  <c r="F247" i="60" s="1"/>
  <c r="G247" i="60" s="1"/>
  <c r="H247" i="60" s="1"/>
  <c r="I247" i="60" s="1"/>
  <c r="J247" i="60" s="1"/>
  <c r="K247" i="60" s="1"/>
  <c r="L247" i="60" s="1"/>
  <c r="M247" i="60" s="1"/>
  <c r="N247" i="60" s="1"/>
  <c r="O247" i="60" s="1"/>
  <c r="P247" i="60" s="1"/>
  <c r="Q247" i="60" s="1"/>
  <c r="R247" i="60" s="1"/>
  <c r="U247" i="60" s="1"/>
  <c r="V247" i="60" s="1"/>
  <c r="W247" i="60" s="1"/>
  <c r="X247" i="60" s="1"/>
  <c r="Z247" i="60" s="1"/>
  <c r="AA247" i="60" s="1"/>
  <c r="AB247" i="60" s="1"/>
  <c r="AC247" i="60" s="1"/>
  <c r="AD247" i="60" s="1"/>
  <c r="AE247" i="60" s="1"/>
  <c r="AF247" i="60" s="1"/>
  <c r="Q246" i="60"/>
  <c r="R246" i="60" s="1"/>
  <c r="U246" i="60" s="1"/>
  <c r="V246" i="60" s="1"/>
  <c r="W246" i="60" s="1"/>
  <c r="X246" i="60" s="1"/>
  <c r="Z246" i="60" s="1"/>
  <c r="AA246" i="60" s="1"/>
  <c r="AB246" i="60" s="1"/>
  <c r="AC246" i="60" s="1"/>
  <c r="AD246" i="60" s="1"/>
  <c r="AE246" i="60" s="1"/>
  <c r="AF246" i="60" s="1"/>
  <c r="F246" i="60"/>
  <c r="G246" i="60" s="1"/>
  <c r="H246" i="60" s="1"/>
  <c r="I246" i="60" s="1"/>
  <c r="J246" i="60" s="1"/>
  <c r="K246" i="60" s="1"/>
  <c r="L246" i="60" s="1"/>
  <c r="M246" i="60" s="1"/>
  <c r="N246" i="60" s="1"/>
  <c r="O246" i="60" s="1"/>
  <c r="P246" i="60" s="1"/>
  <c r="C246" i="60"/>
  <c r="D246" i="60" s="1"/>
  <c r="E246" i="60" s="1"/>
  <c r="C245" i="60"/>
  <c r="D245" i="60" s="1"/>
  <c r="E245" i="60" s="1"/>
  <c r="F245" i="60" s="1"/>
  <c r="G245" i="60" s="1"/>
  <c r="H245" i="60" s="1"/>
  <c r="I245" i="60" s="1"/>
  <c r="J245" i="60" s="1"/>
  <c r="K245" i="60" s="1"/>
  <c r="L245" i="60" s="1"/>
  <c r="M245" i="60" s="1"/>
  <c r="N245" i="60" s="1"/>
  <c r="O245" i="60" s="1"/>
  <c r="P245" i="60" s="1"/>
  <c r="Q245" i="60" s="1"/>
  <c r="R245" i="60" s="1"/>
  <c r="U245" i="60" s="1"/>
  <c r="V245" i="60" s="1"/>
  <c r="W245" i="60" s="1"/>
  <c r="X245" i="60" s="1"/>
  <c r="Z245" i="60" s="1"/>
  <c r="AA245" i="60" s="1"/>
  <c r="AB245" i="60" s="1"/>
  <c r="AC245" i="60" s="1"/>
  <c r="AD245" i="60" s="1"/>
  <c r="AE245" i="60" s="1"/>
  <c r="AF245" i="60" s="1"/>
  <c r="C244" i="60"/>
  <c r="D244" i="60" s="1"/>
  <c r="E244" i="60" s="1"/>
  <c r="F244" i="60" s="1"/>
  <c r="G244" i="60" s="1"/>
  <c r="H244" i="60" s="1"/>
  <c r="I244" i="60" s="1"/>
  <c r="J244" i="60" s="1"/>
  <c r="K244" i="60" s="1"/>
  <c r="L244" i="60" s="1"/>
  <c r="M244" i="60" s="1"/>
  <c r="N244" i="60" s="1"/>
  <c r="O244" i="60" s="1"/>
  <c r="P244" i="60" s="1"/>
  <c r="Q244" i="60" s="1"/>
  <c r="R244" i="60" s="1"/>
  <c r="U244" i="60" s="1"/>
  <c r="V244" i="60" s="1"/>
  <c r="W244" i="60" s="1"/>
  <c r="X244" i="60" s="1"/>
  <c r="Z244" i="60" s="1"/>
  <c r="AA244" i="60" s="1"/>
  <c r="AB244" i="60" s="1"/>
  <c r="AC244" i="60" s="1"/>
  <c r="AD244" i="60" s="1"/>
  <c r="AE244" i="60" s="1"/>
  <c r="AF244" i="60" s="1"/>
  <c r="C243" i="60"/>
  <c r="D243" i="60" s="1"/>
  <c r="E243" i="60" s="1"/>
  <c r="F243" i="60" s="1"/>
  <c r="G243" i="60" s="1"/>
  <c r="H243" i="60" s="1"/>
  <c r="I243" i="60" s="1"/>
  <c r="J243" i="60" s="1"/>
  <c r="K243" i="60" s="1"/>
  <c r="L243" i="60" s="1"/>
  <c r="M243" i="60" s="1"/>
  <c r="N243" i="60" s="1"/>
  <c r="O243" i="60" s="1"/>
  <c r="P243" i="60" s="1"/>
  <c r="Q243" i="60" s="1"/>
  <c r="R243" i="60" s="1"/>
  <c r="U243" i="60" s="1"/>
  <c r="V243" i="60" s="1"/>
  <c r="W243" i="60" s="1"/>
  <c r="X243" i="60" s="1"/>
  <c r="Z243" i="60" s="1"/>
  <c r="AA243" i="60" s="1"/>
  <c r="AB243" i="60" s="1"/>
  <c r="AC243" i="60" s="1"/>
  <c r="AD243" i="60" s="1"/>
  <c r="AE243" i="60" s="1"/>
  <c r="AF243" i="60" s="1"/>
  <c r="C242" i="60"/>
  <c r="D242" i="60" s="1"/>
  <c r="E242" i="60" s="1"/>
  <c r="F242" i="60" s="1"/>
  <c r="G242" i="60" s="1"/>
  <c r="H242" i="60" s="1"/>
  <c r="I242" i="60" s="1"/>
  <c r="J242" i="60" s="1"/>
  <c r="K242" i="60" s="1"/>
  <c r="L242" i="60" s="1"/>
  <c r="M242" i="60" s="1"/>
  <c r="N242" i="60" s="1"/>
  <c r="O242" i="60" s="1"/>
  <c r="P242" i="60" s="1"/>
  <c r="Q242" i="60" s="1"/>
  <c r="R242" i="60" s="1"/>
  <c r="U242" i="60" s="1"/>
  <c r="V242" i="60" s="1"/>
  <c r="W242" i="60" s="1"/>
  <c r="X242" i="60" s="1"/>
  <c r="Z242" i="60" s="1"/>
  <c r="AA242" i="60" s="1"/>
  <c r="AB242" i="60" s="1"/>
  <c r="AC242" i="60" s="1"/>
  <c r="AD242" i="60" s="1"/>
  <c r="AE242" i="60" s="1"/>
  <c r="AF242" i="60" s="1"/>
  <c r="E241" i="60"/>
  <c r="F241" i="60" s="1"/>
  <c r="G241" i="60" s="1"/>
  <c r="H241" i="60" s="1"/>
  <c r="I241" i="60" s="1"/>
  <c r="J241" i="60" s="1"/>
  <c r="K241" i="60" s="1"/>
  <c r="L241" i="60" s="1"/>
  <c r="M241" i="60" s="1"/>
  <c r="N241" i="60" s="1"/>
  <c r="O241" i="60" s="1"/>
  <c r="P241" i="60" s="1"/>
  <c r="Q241" i="60" s="1"/>
  <c r="R241" i="60" s="1"/>
  <c r="U241" i="60" s="1"/>
  <c r="V241" i="60" s="1"/>
  <c r="W241" i="60" s="1"/>
  <c r="X241" i="60" s="1"/>
  <c r="Z241" i="60" s="1"/>
  <c r="AA241" i="60" s="1"/>
  <c r="AB241" i="60" s="1"/>
  <c r="AC241" i="60" s="1"/>
  <c r="AD241" i="60" s="1"/>
  <c r="AE241" i="60" s="1"/>
  <c r="AF241" i="60" s="1"/>
  <c r="C241" i="60"/>
  <c r="D241" i="60" s="1"/>
  <c r="C240" i="60"/>
  <c r="D240" i="60" s="1"/>
  <c r="E240" i="60" s="1"/>
  <c r="F240" i="60" s="1"/>
  <c r="G240" i="60" s="1"/>
  <c r="H240" i="60" s="1"/>
  <c r="I240" i="60" s="1"/>
  <c r="J240" i="60" s="1"/>
  <c r="K240" i="60" s="1"/>
  <c r="L240" i="60" s="1"/>
  <c r="M240" i="60" s="1"/>
  <c r="N240" i="60" s="1"/>
  <c r="O240" i="60" s="1"/>
  <c r="P240" i="60" s="1"/>
  <c r="Q240" i="60" s="1"/>
  <c r="R240" i="60" s="1"/>
  <c r="U240" i="60" s="1"/>
  <c r="V240" i="60" s="1"/>
  <c r="W240" i="60" s="1"/>
  <c r="X240" i="60" s="1"/>
  <c r="Z240" i="60" s="1"/>
  <c r="AA240" i="60" s="1"/>
  <c r="AB240" i="60" s="1"/>
  <c r="AC240" i="60" s="1"/>
  <c r="AD240" i="60" s="1"/>
  <c r="AE240" i="60" s="1"/>
  <c r="AF240" i="60" s="1"/>
  <c r="C239" i="60"/>
  <c r="D239" i="60" s="1"/>
  <c r="E239" i="60" s="1"/>
  <c r="F239" i="60" s="1"/>
  <c r="G239" i="60" s="1"/>
  <c r="H239" i="60" s="1"/>
  <c r="I239" i="60" s="1"/>
  <c r="J239" i="60" s="1"/>
  <c r="K239" i="60" s="1"/>
  <c r="L239" i="60" s="1"/>
  <c r="M239" i="60" s="1"/>
  <c r="N239" i="60" s="1"/>
  <c r="O239" i="60" s="1"/>
  <c r="P239" i="60" s="1"/>
  <c r="Q239" i="60" s="1"/>
  <c r="R239" i="60" s="1"/>
  <c r="U239" i="60" s="1"/>
  <c r="V239" i="60" s="1"/>
  <c r="W239" i="60" s="1"/>
  <c r="X239" i="60" s="1"/>
  <c r="Z239" i="60" s="1"/>
  <c r="AA239" i="60" s="1"/>
  <c r="AB239" i="60" s="1"/>
  <c r="AC239" i="60" s="1"/>
  <c r="AD239" i="60" s="1"/>
  <c r="AE239" i="60" s="1"/>
  <c r="AF239" i="60" s="1"/>
  <c r="C238" i="60"/>
  <c r="D238" i="60" s="1"/>
  <c r="E238" i="60" s="1"/>
  <c r="F238" i="60" s="1"/>
  <c r="G238" i="60" s="1"/>
  <c r="H238" i="60" s="1"/>
  <c r="I238" i="60" s="1"/>
  <c r="J238" i="60" s="1"/>
  <c r="K238" i="60" s="1"/>
  <c r="L238" i="60" s="1"/>
  <c r="M238" i="60" s="1"/>
  <c r="N238" i="60" s="1"/>
  <c r="O238" i="60" s="1"/>
  <c r="P238" i="60" s="1"/>
  <c r="Q238" i="60" s="1"/>
  <c r="R238" i="60" s="1"/>
  <c r="U238" i="60" s="1"/>
  <c r="V238" i="60" s="1"/>
  <c r="W238" i="60" s="1"/>
  <c r="X238" i="60" s="1"/>
  <c r="Z238" i="60" s="1"/>
  <c r="AA238" i="60" s="1"/>
  <c r="AB238" i="60" s="1"/>
  <c r="AC238" i="60" s="1"/>
  <c r="AD238" i="60" s="1"/>
  <c r="AE238" i="60" s="1"/>
  <c r="AF238" i="60" s="1"/>
  <c r="D237" i="60"/>
  <c r="E237" i="60" s="1"/>
  <c r="F237" i="60" s="1"/>
  <c r="G237" i="60" s="1"/>
  <c r="H237" i="60" s="1"/>
  <c r="I237" i="60" s="1"/>
  <c r="J237" i="60" s="1"/>
  <c r="K237" i="60" s="1"/>
  <c r="L237" i="60" s="1"/>
  <c r="M237" i="60" s="1"/>
  <c r="N237" i="60" s="1"/>
  <c r="O237" i="60" s="1"/>
  <c r="P237" i="60" s="1"/>
  <c r="Q237" i="60" s="1"/>
  <c r="R237" i="60" s="1"/>
  <c r="U237" i="60" s="1"/>
  <c r="V237" i="60" s="1"/>
  <c r="W237" i="60" s="1"/>
  <c r="X237" i="60" s="1"/>
  <c r="Z237" i="60" s="1"/>
  <c r="AA237" i="60" s="1"/>
  <c r="AB237" i="60" s="1"/>
  <c r="AC237" i="60" s="1"/>
  <c r="AD237" i="60" s="1"/>
  <c r="AE237" i="60" s="1"/>
  <c r="AF237" i="60" s="1"/>
  <c r="C237" i="60"/>
  <c r="D236" i="60"/>
  <c r="E236" i="60" s="1"/>
  <c r="F236" i="60" s="1"/>
  <c r="G236" i="60" s="1"/>
  <c r="H236" i="60" s="1"/>
  <c r="I236" i="60" s="1"/>
  <c r="J236" i="60" s="1"/>
  <c r="K236" i="60" s="1"/>
  <c r="L236" i="60" s="1"/>
  <c r="M236" i="60" s="1"/>
  <c r="N236" i="60" s="1"/>
  <c r="O236" i="60" s="1"/>
  <c r="P236" i="60" s="1"/>
  <c r="Q236" i="60" s="1"/>
  <c r="R236" i="60" s="1"/>
  <c r="U236" i="60" s="1"/>
  <c r="V236" i="60" s="1"/>
  <c r="W236" i="60" s="1"/>
  <c r="X236" i="60" s="1"/>
  <c r="Z236" i="60" s="1"/>
  <c r="AA236" i="60" s="1"/>
  <c r="AB236" i="60" s="1"/>
  <c r="AC236" i="60" s="1"/>
  <c r="AD236" i="60" s="1"/>
  <c r="AE236" i="60" s="1"/>
  <c r="AF236" i="60" s="1"/>
  <c r="C236" i="60"/>
  <c r="G235" i="60"/>
  <c r="H235" i="60" s="1"/>
  <c r="I235" i="60" s="1"/>
  <c r="J235" i="60" s="1"/>
  <c r="K235" i="60" s="1"/>
  <c r="L235" i="60" s="1"/>
  <c r="M235" i="60" s="1"/>
  <c r="N235" i="60" s="1"/>
  <c r="O235" i="60" s="1"/>
  <c r="P235" i="60" s="1"/>
  <c r="Q235" i="60" s="1"/>
  <c r="R235" i="60" s="1"/>
  <c r="U235" i="60" s="1"/>
  <c r="V235" i="60" s="1"/>
  <c r="W235" i="60" s="1"/>
  <c r="X235" i="60" s="1"/>
  <c r="Z235" i="60" s="1"/>
  <c r="AA235" i="60" s="1"/>
  <c r="AB235" i="60" s="1"/>
  <c r="AC235" i="60" s="1"/>
  <c r="AD235" i="60" s="1"/>
  <c r="AE235" i="60" s="1"/>
  <c r="AF235" i="60" s="1"/>
  <c r="C235" i="60"/>
  <c r="D235" i="60" s="1"/>
  <c r="E235" i="60" s="1"/>
  <c r="F235" i="60" s="1"/>
  <c r="E234" i="60"/>
  <c r="F234" i="60" s="1"/>
  <c r="G234" i="60" s="1"/>
  <c r="H234" i="60" s="1"/>
  <c r="I234" i="60" s="1"/>
  <c r="J234" i="60" s="1"/>
  <c r="K234" i="60" s="1"/>
  <c r="L234" i="60" s="1"/>
  <c r="M234" i="60" s="1"/>
  <c r="N234" i="60" s="1"/>
  <c r="O234" i="60" s="1"/>
  <c r="P234" i="60" s="1"/>
  <c r="Q234" i="60" s="1"/>
  <c r="R234" i="60" s="1"/>
  <c r="U234" i="60" s="1"/>
  <c r="V234" i="60" s="1"/>
  <c r="W234" i="60" s="1"/>
  <c r="X234" i="60" s="1"/>
  <c r="Z234" i="60" s="1"/>
  <c r="AA234" i="60" s="1"/>
  <c r="AB234" i="60" s="1"/>
  <c r="AC234" i="60" s="1"/>
  <c r="AD234" i="60" s="1"/>
  <c r="AE234" i="60" s="1"/>
  <c r="AF234" i="60" s="1"/>
  <c r="C234" i="60"/>
  <c r="D234" i="60" s="1"/>
  <c r="C233" i="60"/>
  <c r="D233" i="60" s="1"/>
  <c r="E233" i="60" s="1"/>
  <c r="F233" i="60" s="1"/>
  <c r="G233" i="60" s="1"/>
  <c r="H233" i="60" s="1"/>
  <c r="I233" i="60" s="1"/>
  <c r="J233" i="60" s="1"/>
  <c r="K233" i="60" s="1"/>
  <c r="L233" i="60" s="1"/>
  <c r="M233" i="60" s="1"/>
  <c r="N233" i="60" s="1"/>
  <c r="O233" i="60" s="1"/>
  <c r="P233" i="60" s="1"/>
  <c r="Q233" i="60" s="1"/>
  <c r="R233" i="60" s="1"/>
  <c r="U233" i="60" s="1"/>
  <c r="V233" i="60" s="1"/>
  <c r="W233" i="60" s="1"/>
  <c r="X233" i="60" s="1"/>
  <c r="Z233" i="60" s="1"/>
  <c r="AA233" i="60" s="1"/>
  <c r="AB233" i="60" s="1"/>
  <c r="AC233" i="60" s="1"/>
  <c r="AD233" i="60" s="1"/>
  <c r="AE233" i="60" s="1"/>
  <c r="AF233" i="60" s="1"/>
  <c r="C232" i="60"/>
  <c r="D232" i="60" s="1"/>
  <c r="E232" i="60" s="1"/>
  <c r="F232" i="60" s="1"/>
  <c r="G232" i="60" s="1"/>
  <c r="H232" i="60" s="1"/>
  <c r="I232" i="60" s="1"/>
  <c r="J232" i="60" s="1"/>
  <c r="K232" i="60" s="1"/>
  <c r="L232" i="60" s="1"/>
  <c r="M232" i="60" s="1"/>
  <c r="N232" i="60" s="1"/>
  <c r="O232" i="60" s="1"/>
  <c r="P232" i="60" s="1"/>
  <c r="Q232" i="60" s="1"/>
  <c r="R232" i="60" s="1"/>
  <c r="U232" i="60" s="1"/>
  <c r="V232" i="60" s="1"/>
  <c r="W232" i="60" s="1"/>
  <c r="X232" i="60" s="1"/>
  <c r="Z232" i="60" s="1"/>
  <c r="AA232" i="60" s="1"/>
  <c r="AB232" i="60" s="1"/>
  <c r="AC232" i="60" s="1"/>
  <c r="AD232" i="60" s="1"/>
  <c r="AE232" i="60" s="1"/>
  <c r="AF232" i="60" s="1"/>
  <c r="G231" i="60"/>
  <c r="H231" i="60" s="1"/>
  <c r="I231" i="60" s="1"/>
  <c r="J231" i="60" s="1"/>
  <c r="K231" i="60" s="1"/>
  <c r="L231" i="60" s="1"/>
  <c r="M231" i="60" s="1"/>
  <c r="N231" i="60" s="1"/>
  <c r="O231" i="60" s="1"/>
  <c r="P231" i="60" s="1"/>
  <c r="Q231" i="60" s="1"/>
  <c r="R231" i="60" s="1"/>
  <c r="U231" i="60" s="1"/>
  <c r="V231" i="60" s="1"/>
  <c r="W231" i="60" s="1"/>
  <c r="X231" i="60" s="1"/>
  <c r="Z231" i="60" s="1"/>
  <c r="AA231" i="60" s="1"/>
  <c r="AB231" i="60" s="1"/>
  <c r="AC231" i="60" s="1"/>
  <c r="AD231" i="60" s="1"/>
  <c r="AE231" i="60" s="1"/>
  <c r="AF231" i="60" s="1"/>
  <c r="C231" i="60"/>
  <c r="D231" i="60" s="1"/>
  <c r="E231" i="60" s="1"/>
  <c r="F231" i="60" s="1"/>
  <c r="E230" i="60"/>
  <c r="F230" i="60" s="1"/>
  <c r="G230" i="60" s="1"/>
  <c r="H230" i="60" s="1"/>
  <c r="I230" i="60" s="1"/>
  <c r="J230" i="60" s="1"/>
  <c r="K230" i="60" s="1"/>
  <c r="L230" i="60" s="1"/>
  <c r="M230" i="60" s="1"/>
  <c r="N230" i="60" s="1"/>
  <c r="O230" i="60" s="1"/>
  <c r="P230" i="60" s="1"/>
  <c r="Q230" i="60" s="1"/>
  <c r="R230" i="60" s="1"/>
  <c r="U230" i="60" s="1"/>
  <c r="V230" i="60" s="1"/>
  <c r="W230" i="60" s="1"/>
  <c r="X230" i="60" s="1"/>
  <c r="Z230" i="60" s="1"/>
  <c r="AA230" i="60" s="1"/>
  <c r="AB230" i="60" s="1"/>
  <c r="AC230" i="60" s="1"/>
  <c r="AD230" i="60" s="1"/>
  <c r="AE230" i="60" s="1"/>
  <c r="AF230" i="60" s="1"/>
  <c r="C230" i="60"/>
  <c r="D230" i="60" s="1"/>
  <c r="C229" i="60"/>
  <c r="D229" i="60" s="1"/>
  <c r="E229" i="60" s="1"/>
  <c r="F229" i="60" s="1"/>
  <c r="G229" i="60" s="1"/>
  <c r="H229" i="60" s="1"/>
  <c r="I229" i="60" s="1"/>
  <c r="J229" i="60" s="1"/>
  <c r="K229" i="60" s="1"/>
  <c r="L229" i="60" s="1"/>
  <c r="M229" i="60" s="1"/>
  <c r="N229" i="60" s="1"/>
  <c r="O229" i="60" s="1"/>
  <c r="P229" i="60" s="1"/>
  <c r="Q229" i="60" s="1"/>
  <c r="R229" i="60" s="1"/>
  <c r="U229" i="60" s="1"/>
  <c r="V229" i="60" s="1"/>
  <c r="W229" i="60" s="1"/>
  <c r="X229" i="60" s="1"/>
  <c r="Z229" i="60" s="1"/>
  <c r="AA229" i="60" s="1"/>
  <c r="AB229" i="60" s="1"/>
  <c r="AC229" i="60" s="1"/>
  <c r="AD229" i="60" s="1"/>
  <c r="AE229" i="60" s="1"/>
  <c r="AF229" i="60" s="1"/>
  <c r="C228" i="60"/>
  <c r="D228" i="60" s="1"/>
  <c r="E228" i="60" s="1"/>
  <c r="F228" i="60" s="1"/>
  <c r="G228" i="60" s="1"/>
  <c r="H228" i="60" s="1"/>
  <c r="I228" i="60" s="1"/>
  <c r="J228" i="60" s="1"/>
  <c r="K228" i="60" s="1"/>
  <c r="L228" i="60" s="1"/>
  <c r="M228" i="60" s="1"/>
  <c r="N228" i="60" s="1"/>
  <c r="O228" i="60" s="1"/>
  <c r="P228" i="60" s="1"/>
  <c r="Q228" i="60" s="1"/>
  <c r="R228" i="60" s="1"/>
  <c r="U228" i="60" s="1"/>
  <c r="V228" i="60" s="1"/>
  <c r="W228" i="60" s="1"/>
  <c r="X228" i="60" s="1"/>
  <c r="Z228" i="60" s="1"/>
  <c r="AA228" i="60" s="1"/>
  <c r="AB228" i="60" s="1"/>
  <c r="AC228" i="60" s="1"/>
  <c r="AD228" i="60" s="1"/>
  <c r="AE228" i="60" s="1"/>
  <c r="AF228" i="60" s="1"/>
  <c r="C227" i="60"/>
  <c r="D227" i="60" s="1"/>
  <c r="E227" i="60" s="1"/>
  <c r="F227" i="60" s="1"/>
  <c r="G227" i="60" s="1"/>
  <c r="H227" i="60" s="1"/>
  <c r="I227" i="60" s="1"/>
  <c r="J227" i="60" s="1"/>
  <c r="K227" i="60" s="1"/>
  <c r="L227" i="60" s="1"/>
  <c r="M227" i="60" s="1"/>
  <c r="N227" i="60" s="1"/>
  <c r="O227" i="60" s="1"/>
  <c r="P227" i="60" s="1"/>
  <c r="Q227" i="60" s="1"/>
  <c r="R227" i="60" s="1"/>
  <c r="U227" i="60" s="1"/>
  <c r="V227" i="60" s="1"/>
  <c r="W227" i="60" s="1"/>
  <c r="X227" i="60" s="1"/>
  <c r="Z227" i="60" s="1"/>
  <c r="AA227" i="60" s="1"/>
  <c r="AB227" i="60" s="1"/>
  <c r="AC227" i="60" s="1"/>
  <c r="AD227" i="60" s="1"/>
  <c r="AE227" i="60" s="1"/>
  <c r="AF227" i="60" s="1"/>
  <c r="C226" i="60"/>
  <c r="D226" i="60" s="1"/>
  <c r="E226" i="60" s="1"/>
  <c r="F226" i="60" s="1"/>
  <c r="G226" i="60" s="1"/>
  <c r="H226" i="60" s="1"/>
  <c r="I226" i="60" s="1"/>
  <c r="J226" i="60" s="1"/>
  <c r="K226" i="60" s="1"/>
  <c r="L226" i="60" s="1"/>
  <c r="M226" i="60" s="1"/>
  <c r="N226" i="60" s="1"/>
  <c r="O226" i="60" s="1"/>
  <c r="P226" i="60" s="1"/>
  <c r="Q226" i="60" s="1"/>
  <c r="R226" i="60" s="1"/>
  <c r="U226" i="60" s="1"/>
  <c r="V226" i="60" s="1"/>
  <c r="W226" i="60" s="1"/>
  <c r="X226" i="60" s="1"/>
  <c r="Z226" i="60" s="1"/>
  <c r="AA226" i="60" s="1"/>
  <c r="AB226" i="60" s="1"/>
  <c r="AC226" i="60" s="1"/>
  <c r="AD226" i="60" s="1"/>
  <c r="AE226" i="60" s="1"/>
  <c r="AF226" i="60" s="1"/>
  <c r="C225" i="60"/>
  <c r="D225" i="60" s="1"/>
  <c r="E225" i="60" s="1"/>
  <c r="F225" i="60" s="1"/>
  <c r="G225" i="60" s="1"/>
  <c r="H225" i="60" s="1"/>
  <c r="I225" i="60" s="1"/>
  <c r="J225" i="60" s="1"/>
  <c r="K225" i="60" s="1"/>
  <c r="L225" i="60" s="1"/>
  <c r="M225" i="60" s="1"/>
  <c r="N225" i="60" s="1"/>
  <c r="O225" i="60" s="1"/>
  <c r="P225" i="60" s="1"/>
  <c r="Q225" i="60" s="1"/>
  <c r="R225" i="60" s="1"/>
  <c r="U225" i="60" s="1"/>
  <c r="V225" i="60" s="1"/>
  <c r="W225" i="60" s="1"/>
  <c r="X225" i="60" s="1"/>
  <c r="Z225" i="60" s="1"/>
  <c r="AA225" i="60" s="1"/>
  <c r="AB225" i="60" s="1"/>
  <c r="AC225" i="60" s="1"/>
  <c r="AD225" i="60" s="1"/>
  <c r="AE225" i="60" s="1"/>
  <c r="AF225" i="60" s="1"/>
  <c r="F224" i="60"/>
  <c r="G224" i="60" s="1"/>
  <c r="H224" i="60" s="1"/>
  <c r="I224" i="60" s="1"/>
  <c r="J224" i="60" s="1"/>
  <c r="K224" i="60" s="1"/>
  <c r="L224" i="60" s="1"/>
  <c r="M224" i="60" s="1"/>
  <c r="N224" i="60" s="1"/>
  <c r="O224" i="60" s="1"/>
  <c r="P224" i="60" s="1"/>
  <c r="Q224" i="60" s="1"/>
  <c r="R224" i="60" s="1"/>
  <c r="U224" i="60" s="1"/>
  <c r="V224" i="60" s="1"/>
  <c r="W224" i="60" s="1"/>
  <c r="X224" i="60" s="1"/>
  <c r="Z224" i="60" s="1"/>
  <c r="AA224" i="60" s="1"/>
  <c r="AB224" i="60" s="1"/>
  <c r="AC224" i="60" s="1"/>
  <c r="AD224" i="60" s="1"/>
  <c r="AE224" i="60" s="1"/>
  <c r="AF224" i="60" s="1"/>
  <c r="C224" i="60"/>
  <c r="D224" i="60" s="1"/>
  <c r="E224" i="60" s="1"/>
  <c r="C223" i="60"/>
  <c r="D223" i="60" s="1"/>
  <c r="E223" i="60" s="1"/>
  <c r="F223" i="60" s="1"/>
  <c r="G223" i="60" s="1"/>
  <c r="H223" i="60" s="1"/>
  <c r="I223" i="60" s="1"/>
  <c r="J223" i="60" s="1"/>
  <c r="K223" i="60" s="1"/>
  <c r="L223" i="60" s="1"/>
  <c r="M223" i="60" s="1"/>
  <c r="N223" i="60" s="1"/>
  <c r="O223" i="60" s="1"/>
  <c r="P223" i="60" s="1"/>
  <c r="Q223" i="60" s="1"/>
  <c r="R223" i="60" s="1"/>
  <c r="U223" i="60" s="1"/>
  <c r="V223" i="60" s="1"/>
  <c r="W223" i="60" s="1"/>
  <c r="X223" i="60" s="1"/>
  <c r="Z223" i="60" s="1"/>
  <c r="AA223" i="60" s="1"/>
  <c r="AB223" i="60" s="1"/>
  <c r="AC223" i="60" s="1"/>
  <c r="AD223" i="60" s="1"/>
  <c r="AE223" i="60" s="1"/>
  <c r="AF223" i="60" s="1"/>
  <c r="U222" i="60"/>
  <c r="V222" i="60" s="1"/>
  <c r="W222" i="60" s="1"/>
  <c r="X222" i="60" s="1"/>
  <c r="Z222" i="60" s="1"/>
  <c r="AA222" i="60" s="1"/>
  <c r="AB222" i="60" s="1"/>
  <c r="AC222" i="60" s="1"/>
  <c r="AD222" i="60" s="1"/>
  <c r="AE222" i="60" s="1"/>
  <c r="AF222" i="60" s="1"/>
  <c r="C222" i="60"/>
  <c r="D222" i="60" s="1"/>
  <c r="E222" i="60" s="1"/>
  <c r="F222" i="60" s="1"/>
  <c r="G222" i="60" s="1"/>
  <c r="H222" i="60" s="1"/>
  <c r="I222" i="60" s="1"/>
  <c r="J222" i="60" s="1"/>
  <c r="K222" i="60" s="1"/>
  <c r="L222" i="60" s="1"/>
  <c r="M222" i="60" s="1"/>
  <c r="N222" i="60" s="1"/>
  <c r="O222" i="60" s="1"/>
  <c r="P222" i="60" s="1"/>
  <c r="Q222" i="60" s="1"/>
  <c r="R222" i="60" s="1"/>
  <c r="C221" i="60"/>
  <c r="D221" i="60" s="1"/>
  <c r="E221" i="60" s="1"/>
  <c r="F221" i="60" s="1"/>
  <c r="G221" i="60" s="1"/>
  <c r="H221" i="60" s="1"/>
  <c r="I221" i="60" s="1"/>
  <c r="J221" i="60" s="1"/>
  <c r="K221" i="60" s="1"/>
  <c r="L221" i="60" s="1"/>
  <c r="M221" i="60" s="1"/>
  <c r="N221" i="60" s="1"/>
  <c r="O221" i="60" s="1"/>
  <c r="P221" i="60" s="1"/>
  <c r="Q221" i="60" s="1"/>
  <c r="R221" i="60" s="1"/>
  <c r="U221" i="60" s="1"/>
  <c r="V221" i="60" s="1"/>
  <c r="W221" i="60" s="1"/>
  <c r="X221" i="60" s="1"/>
  <c r="Z221" i="60" s="1"/>
  <c r="AA221" i="60" s="1"/>
  <c r="AB221" i="60" s="1"/>
  <c r="AC221" i="60" s="1"/>
  <c r="AD221" i="60" s="1"/>
  <c r="AE221" i="60" s="1"/>
  <c r="AF221" i="60" s="1"/>
  <c r="C220" i="60"/>
  <c r="D220" i="60" s="1"/>
  <c r="E220" i="60" s="1"/>
  <c r="F220" i="60" s="1"/>
  <c r="G220" i="60" s="1"/>
  <c r="H220" i="60" s="1"/>
  <c r="I220" i="60" s="1"/>
  <c r="J220" i="60" s="1"/>
  <c r="K220" i="60" s="1"/>
  <c r="L220" i="60" s="1"/>
  <c r="M220" i="60" s="1"/>
  <c r="N220" i="60" s="1"/>
  <c r="O220" i="60" s="1"/>
  <c r="P220" i="60" s="1"/>
  <c r="Q220" i="60" s="1"/>
  <c r="R220" i="60" s="1"/>
  <c r="U220" i="60" s="1"/>
  <c r="V220" i="60" s="1"/>
  <c r="W220" i="60" s="1"/>
  <c r="X220" i="60" s="1"/>
  <c r="Z220" i="60" s="1"/>
  <c r="AA220" i="60" s="1"/>
  <c r="AB220" i="60" s="1"/>
  <c r="AC220" i="60" s="1"/>
  <c r="AD220" i="60" s="1"/>
  <c r="AE220" i="60" s="1"/>
  <c r="AF220" i="60" s="1"/>
  <c r="C219" i="60"/>
  <c r="D219" i="60" s="1"/>
  <c r="E219" i="60" s="1"/>
  <c r="F219" i="60" s="1"/>
  <c r="G219" i="60" s="1"/>
  <c r="H219" i="60" s="1"/>
  <c r="I219" i="60" s="1"/>
  <c r="J219" i="60" s="1"/>
  <c r="K219" i="60" s="1"/>
  <c r="L219" i="60" s="1"/>
  <c r="M219" i="60" s="1"/>
  <c r="N219" i="60" s="1"/>
  <c r="O219" i="60" s="1"/>
  <c r="P219" i="60" s="1"/>
  <c r="Q219" i="60" s="1"/>
  <c r="R219" i="60" s="1"/>
  <c r="U219" i="60" s="1"/>
  <c r="V219" i="60" s="1"/>
  <c r="W219" i="60" s="1"/>
  <c r="X219" i="60" s="1"/>
  <c r="Z219" i="60" s="1"/>
  <c r="AA219" i="60" s="1"/>
  <c r="AB219" i="60" s="1"/>
  <c r="AC219" i="60" s="1"/>
  <c r="AD219" i="60" s="1"/>
  <c r="AE219" i="60" s="1"/>
  <c r="AF219" i="60" s="1"/>
  <c r="C218" i="60"/>
  <c r="D218" i="60" s="1"/>
  <c r="E218" i="60" s="1"/>
  <c r="F218" i="60" s="1"/>
  <c r="G218" i="60" s="1"/>
  <c r="H218" i="60" s="1"/>
  <c r="I218" i="60" s="1"/>
  <c r="J218" i="60" s="1"/>
  <c r="K218" i="60" s="1"/>
  <c r="L218" i="60" s="1"/>
  <c r="M218" i="60" s="1"/>
  <c r="N218" i="60" s="1"/>
  <c r="O218" i="60" s="1"/>
  <c r="P218" i="60" s="1"/>
  <c r="Q218" i="60" s="1"/>
  <c r="R218" i="60" s="1"/>
  <c r="U218" i="60" s="1"/>
  <c r="V218" i="60" s="1"/>
  <c r="W218" i="60" s="1"/>
  <c r="X218" i="60" s="1"/>
  <c r="Z218" i="60" s="1"/>
  <c r="AA218" i="60" s="1"/>
  <c r="AB218" i="60" s="1"/>
  <c r="AC218" i="60" s="1"/>
  <c r="AD218" i="60" s="1"/>
  <c r="AE218" i="60" s="1"/>
  <c r="AF218" i="60" s="1"/>
  <c r="I217" i="60"/>
  <c r="J217" i="60" s="1"/>
  <c r="K217" i="60" s="1"/>
  <c r="L217" i="60" s="1"/>
  <c r="M217" i="60" s="1"/>
  <c r="N217" i="60" s="1"/>
  <c r="O217" i="60" s="1"/>
  <c r="P217" i="60" s="1"/>
  <c r="Q217" i="60" s="1"/>
  <c r="R217" i="60" s="1"/>
  <c r="U217" i="60" s="1"/>
  <c r="V217" i="60" s="1"/>
  <c r="W217" i="60" s="1"/>
  <c r="X217" i="60" s="1"/>
  <c r="Z217" i="60" s="1"/>
  <c r="AA217" i="60" s="1"/>
  <c r="AB217" i="60" s="1"/>
  <c r="AC217" i="60" s="1"/>
  <c r="AD217" i="60" s="1"/>
  <c r="AE217" i="60" s="1"/>
  <c r="AF217" i="60" s="1"/>
  <c r="C217" i="60"/>
  <c r="D217" i="60" s="1"/>
  <c r="E217" i="60" s="1"/>
  <c r="F217" i="60" s="1"/>
  <c r="G217" i="60" s="1"/>
  <c r="H217" i="60" s="1"/>
  <c r="Q216" i="60"/>
  <c r="R216" i="60" s="1"/>
  <c r="U216" i="60" s="1"/>
  <c r="V216" i="60" s="1"/>
  <c r="W216" i="60" s="1"/>
  <c r="X216" i="60" s="1"/>
  <c r="Z216" i="60" s="1"/>
  <c r="AA216" i="60" s="1"/>
  <c r="AB216" i="60" s="1"/>
  <c r="AC216" i="60" s="1"/>
  <c r="AD216" i="60" s="1"/>
  <c r="AE216" i="60" s="1"/>
  <c r="AF216" i="60" s="1"/>
  <c r="C216" i="60"/>
  <c r="D216" i="60" s="1"/>
  <c r="E216" i="60" s="1"/>
  <c r="F216" i="60" s="1"/>
  <c r="G216" i="60" s="1"/>
  <c r="H216" i="60" s="1"/>
  <c r="I216" i="60" s="1"/>
  <c r="J216" i="60" s="1"/>
  <c r="K216" i="60" s="1"/>
  <c r="L216" i="60" s="1"/>
  <c r="M216" i="60" s="1"/>
  <c r="N216" i="60" s="1"/>
  <c r="O216" i="60" s="1"/>
  <c r="P216" i="60" s="1"/>
  <c r="C215" i="60"/>
  <c r="D215" i="60" s="1"/>
  <c r="E215" i="60" s="1"/>
  <c r="F215" i="60" s="1"/>
  <c r="G215" i="60" s="1"/>
  <c r="H215" i="60" s="1"/>
  <c r="I215" i="60" s="1"/>
  <c r="J215" i="60" s="1"/>
  <c r="K215" i="60" s="1"/>
  <c r="L215" i="60" s="1"/>
  <c r="M215" i="60" s="1"/>
  <c r="N215" i="60" s="1"/>
  <c r="O215" i="60" s="1"/>
  <c r="P215" i="60" s="1"/>
  <c r="Q215" i="60" s="1"/>
  <c r="R215" i="60" s="1"/>
  <c r="U215" i="60" s="1"/>
  <c r="V215" i="60" s="1"/>
  <c r="W215" i="60" s="1"/>
  <c r="X215" i="60" s="1"/>
  <c r="Z215" i="60" s="1"/>
  <c r="AA215" i="60" s="1"/>
  <c r="AB215" i="60" s="1"/>
  <c r="AC215" i="60" s="1"/>
  <c r="AD215" i="60" s="1"/>
  <c r="AE215" i="60" s="1"/>
  <c r="AF215" i="60" s="1"/>
  <c r="C214" i="60"/>
  <c r="D214" i="60" s="1"/>
  <c r="E214" i="60" s="1"/>
  <c r="F214" i="60" s="1"/>
  <c r="G214" i="60" s="1"/>
  <c r="H214" i="60" s="1"/>
  <c r="I214" i="60" s="1"/>
  <c r="J214" i="60" s="1"/>
  <c r="K214" i="60" s="1"/>
  <c r="L214" i="60" s="1"/>
  <c r="M214" i="60" s="1"/>
  <c r="N214" i="60" s="1"/>
  <c r="O214" i="60" s="1"/>
  <c r="P214" i="60" s="1"/>
  <c r="Q214" i="60" s="1"/>
  <c r="R214" i="60" s="1"/>
  <c r="U214" i="60" s="1"/>
  <c r="V214" i="60" s="1"/>
  <c r="W214" i="60" s="1"/>
  <c r="X214" i="60" s="1"/>
  <c r="Z214" i="60" s="1"/>
  <c r="AA214" i="60" s="1"/>
  <c r="AB214" i="60" s="1"/>
  <c r="AC214" i="60" s="1"/>
  <c r="AD214" i="60" s="1"/>
  <c r="AE214" i="60" s="1"/>
  <c r="AF214" i="60" s="1"/>
  <c r="C213" i="60"/>
  <c r="D213" i="60" s="1"/>
  <c r="E213" i="60" s="1"/>
  <c r="F213" i="60" s="1"/>
  <c r="G213" i="60" s="1"/>
  <c r="H213" i="60" s="1"/>
  <c r="I213" i="60" s="1"/>
  <c r="J213" i="60" s="1"/>
  <c r="K213" i="60" s="1"/>
  <c r="L213" i="60" s="1"/>
  <c r="M213" i="60" s="1"/>
  <c r="N213" i="60" s="1"/>
  <c r="O213" i="60" s="1"/>
  <c r="P213" i="60" s="1"/>
  <c r="Q213" i="60" s="1"/>
  <c r="R213" i="60" s="1"/>
  <c r="U213" i="60" s="1"/>
  <c r="V213" i="60" s="1"/>
  <c r="W213" i="60" s="1"/>
  <c r="X213" i="60" s="1"/>
  <c r="Z213" i="60" s="1"/>
  <c r="AA213" i="60" s="1"/>
  <c r="AB213" i="60" s="1"/>
  <c r="AC213" i="60" s="1"/>
  <c r="AD213" i="60" s="1"/>
  <c r="AE213" i="60" s="1"/>
  <c r="AF213" i="60" s="1"/>
  <c r="C212" i="60"/>
  <c r="D212" i="60" s="1"/>
  <c r="E212" i="60" s="1"/>
  <c r="F212" i="60" s="1"/>
  <c r="G212" i="60" s="1"/>
  <c r="H212" i="60" s="1"/>
  <c r="I212" i="60" s="1"/>
  <c r="J212" i="60" s="1"/>
  <c r="K212" i="60" s="1"/>
  <c r="L212" i="60" s="1"/>
  <c r="M212" i="60" s="1"/>
  <c r="N212" i="60" s="1"/>
  <c r="O212" i="60" s="1"/>
  <c r="P212" i="60" s="1"/>
  <c r="Q212" i="60" s="1"/>
  <c r="R212" i="60" s="1"/>
  <c r="U212" i="60" s="1"/>
  <c r="V212" i="60" s="1"/>
  <c r="W212" i="60" s="1"/>
  <c r="X212" i="60" s="1"/>
  <c r="Z212" i="60" s="1"/>
  <c r="AA212" i="60" s="1"/>
  <c r="AB212" i="60" s="1"/>
  <c r="AC212" i="60" s="1"/>
  <c r="AD212" i="60" s="1"/>
  <c r="AE212" i="60" s="1"/>
  <c r="AF212" i="60" s="1"/>
  <c r="C211" i="60"/>
  <c r="D211" i="60" s="1"/>
  <c r="E211" i="60" s="1"/>
  <c r="F211" i="60" s="1"/>
  <c r="G211" i="60" s="1"/>
  <c r="H211" i="60" s="1"/>
  <c r="I211" i="60" s="1"/>
  <c r="J211" i="60" s="1"/>
  <c r="K211" i="60" s="1"/>
  <c r="L211" i="60" s="1"/>
  <c r="M211" i="60" s="1"/>
  <c r="N211" i="60" s="1"/>
  <c r="O211" i="60" s="1"/>
  <c r="P211" i="60" s="1"/>
  <c r="Q211" i="60" s="1"/>
  <c r="R211" i="60" s="1"/>
  <c r="U211" i="60" s="1"/>
  <c r="V211" i="60" s="1"/>
  <c r="W211" i="60" s="1"/>
  <c r="X211" i="60" s="1"/>
  <c r="Z211" i="60" s="1"/>
  <c r="AA211" i="60" s="1"/>
  <c r="AB211" i="60" s="1"/>
  <c r="AC211" i="60" s="1"/>
  <c r="AD211" i="60" s="1"/>
  <c r="AE211" i="60" s="1"/>
  <c r="AF211" i="60" s="1"/>
  <c r="C210" i="60"/>
  <c r="D210" i="60" s="1"/>
  <c r="E210" i="60" s="1"/>
  <c r="F210" i="60" s="1"/>
  <c r="G210" i="60" s="1"/>
  <c r="H210" i="60" s="1"/>
  <c r="I210" i="60" s="1"/>
  <c r="J210" i="60" s="1"/>
  <c r="K210" i="60" s="1"/>
  <c r="L210" i="60" s="1"/>
  <c r="M210" i="60" s="1"/>
  <c r="N210" i="60" s="1"/>
  <c r="O210" i="60" s="1"/>
  <c r="P210" i="60" s="1"/>
  <c r="Q210" i="60" s="1"/>
  <c r="R210" i="60" s="1"/>
  <c r="U210" i="60" s="1"/>
  <c r="V210" i="60" s="1"/>
  <c r="W210" i="60" s="1"/>
  <c r="X210" i="60" s="1"/>
  <c r="Z210" i="60" s="1"/>
  <c r="AA210" i="60" s="1"/>
  <c r="AB210" i="60" s="1"/>
  <c r="AC210" i="60" s="1"/>
  <c r="AD210" i="60" s="1"/>
  <c r="AE210" i="60" s="1"/>
  <c r="AF210" i="60" s="1"/>
  <c r="E209" i="60"/>
  <c r="F209" i="60" s="1"/>
  <c r="G209" i="60" s="1"/>
  <c r="H209" i="60" s="1"/>
  <c r="I209" i="60" s="1"/>
  <c r="J209" i="60" s="1"/>
  <c r="K209" i="60" s="1"/>
  <c r="L209" i="60" s="1"/>
  <c r="M209" i="60" s="1"/>
  <c r="N209" i="60" s="1"/>
  <c r="O209" i="60" s="1"/>
  <c r="P209" i="60" s="1"/>
  <c r="Q209" i="60" s="1"/>
  <c r="R209" i="60" s="1"/>
  <c r="U209" i="60" s="1"/>
  <c r="V209" i="60" s="1"/>
  <c r="W209" i="60" s="1"/>
  <c r="X209" i="60" s="1"/>
  <c r="Z209" i="60" s="1"/>
  <c r="AA209" i="60" s="1"/>
  <c r="AB209" i="60" s="1"/>
  <c r="AC209" i="60" s="1"/>
  <c r="AD209" i="60" s="1"/>
  <c r="AE209" i="60" s="1"/>
  <c r="AF209" i="60" s="1"/>
  <c r="C209" i="60"/>
  <c r="D209" i="60" s="1"/>
  <c r="C208" i="60"/>
  <c r="D208" i="60" s="1"/>
  <c r="E208" i="60" s="1"/>
  <c r="F208" i="60" s="1"/>
  <c r="G208" i="60" s="1"/>
  <c r="H208" i="60" s="1"/>
  <c r="I208" i="60" s="1"/>
  <c r="J208" i="60" s="1"/>
  <c r="K208" i="60" s="1"/>
  <c r="L208" i="60" s="1"/>
  <c r="M208" i="60" s="1"/>
  <c r="N208" i="60" s="1"/>
  <c r="O208" i="60" s="1"/>
  <c r="P208" i="60" s="1"/>
  <c r="Q208" i="60" s="1"/>
  <c r="R208" i="60" s="1"/>
  <c r="U208" i="60" s="1"/>
  <c r="V208" i="60" s="1"/>
  <c r="W208" i="60" s="1"/>
  <c r="X208" i="60" s="1"/>
  <c r="Z208" i="60" s="1"/>
  <c r="AA208" i="60" s="1"/>
  <c r="AB208" i="60" s="1"/>
  <c r="AC208" i="60" s="1"/>
  <c r="AD208" i="60" s="1"/>
  <c r="AE208" i="60" s="1"/>
  <c r="AF208" i="60" s="1"/>
  <c r="E207" i="60"/>
  <c r="F207" i="60" s="1"/>
  <c r="G207" i="60" s="1"/>
  <c r="H207" i="60" s="1"/>
  <c r="I207" i="60" s="1"/>
  <c r="J207" i="60" s="1"/>
  <c r="K207" i="60" s="1"/>
  <c r="L207" i="60" s="1"/>
  <c r="M207" i="60" s="1"/>
  <c r="N207" i="60" s="1"/>
  <c r="O207" i="60" s="1"/>
  <c r="P207" i="60" s="1"/>
  <c r="Q207" i="60" s="1"/>
  <c r="R207" i="60" s="1"/>
  <c r="U207" i="60" s="1"/>
  <c r="V207" i="60" s="1"/>
  <c r="W207" i="60" s="1"/>
  <c r="Z207" i="60" s="1"/>
  <c r="AA207" i="60" s="1"/>
  <c r="AB207" i="60" s="1"/>
  <c r="AC207" i="60" s="1"/>
  <c r="AD207" i="60" s="1"/>
  <c r="AE207" i="60" s="1"/>
  <c r="AF207" i="60" s="1"/>
  <c r="C207" i="60"/>
  <c r="D207" i="60" s="1"/>
  <c r="C206" i="60"/>
  <c r="D206" i="60" s="1"/>
  <c r="E206" i="60" s="1"/>
  <c r="F206" i="60" s="1"/>
  <c r="G206" i="60" s="1"/>
  <c r="H206" i="60" s="1"/>
  <c r="I206" i="60" s="1"/>
  <c r="J206" i="60" s="1"/>
  <c r="K206" i="60" s="1"/>
  <c r="L206" i="60" s="1"/>
  <c r="M206" i="60" s="1"/>
  <c r="N206" i="60" s="1"/>
  <c r="O206" i="60" s="1"/>
  <c r="P206" i="60" s="1"/>
  <c r="Q206" i="60" s="1"/>
  <c r="R206" i="60" s="1"/>
  <c r="U206" i="60" s="1"/>
  <c r="V206" i="60" s="1"/>
  <c r="W206" i="60" s="1"/>
  <c r="Z206" i="60" s="1"/>
  <c r="AA206" i="60" s="1"/>
  <c r="AB206" i="60" s="1"/>
  <c r="AC206" i="60" s="1"/>
  <c r="AD206" i="60" s="1"/>
  <c r="AE206" i="60" s="1"/>
  <c r="AF206" i="60" s="1"/>
  <c r="R205" i="60"/>
  <c r="U205" i="60" s="1"/>
  <c r="V205" i="60" s="1"/>
  <c r="W205" i="60" s="1"/>
  <c r="Z205" i="60" s="1"/>
  <c r="AA205" i="60" s="1"/>
  <c r="AB205" i="60" s="1"/>
  <c r="AC205" i="60" s="1"/>
  <c r="AD205" i="60" s="1"/>
  <c r="AE205" i="60" s="1"/>
  <c r="AF205" i="60" s="1"/>
  <c r="K205" i="60"/>
  <c r="L205" i="60" s="1"/>
  <c r="M205" i="60" s="1"/>
  <c r="N205" i="60" s="1"/>
  <c r="O205" i="60" s="1"/>
  <c r="P205" i="60" s="1"/>
  <c r="Q205" i="60" s="1"/>
  <c r="C205" i="60"/>
  <c r="D205" i="60" s="1"/>
  <c r="E205" i="60" s="1"/>
  <c r="F205" i="60" s="1"/>
  <c r="G205" i="60" s="1"/>
  <c r="H205" i="60" s="1"/>
  <c r="I205" i="60" s="1"/>
  <c r="J205" i="60" s="1"/>
  <c r="C204" i="60"/>
  <c r="D204" i="60" s="1"/>
  <c r="E204" i="60" s="1"/>
  <c r="F204" i="60" s="1"/>
  <c r="G204" i="60" s="1"/>
  <c r="H204" i="60" s="1"/>
  <c r="I204" i="60" s="1"/>
  <c r="J204" i="60" s="1"/>
  <c r="K204" i="60" s="1"/>
  <c r="L204" i="60" s="1"/>
  <c r="M204" i="60" s="1"/>
  <c r="N204" i="60" s="1"/>
  <c r="O204" i="60" s="1"/>
  <c r="P204" i="60" s="1"/>
  <c r="Q204" i="60" s="1"/>
  <c r="R204" i="60" s="1"/>
  <c r="U204" i="60" s="1"/>
  <c r="V204" i="60" s="1"/>
  <c r="W204" i="60" s="1"/>
  <c r="Z204" i="60" s="1"/>
  <c r="AA204" i="60" s="1"/>
  <c r="AB204" i="60" s="1"/>
  <c r="AC204" i="60" s="1"/>
  <c r="AD204" i="60" s="1"/>
  <c r="AE204" i="60" s="1"/>
  <c r="AF204" i="60" s="1"/>
  <c r="D203" i="60"/>
  <c r="E203" i="60" s="1"/>
  <c r="F203" i="60" s="1"/>
  <c r="G203" i="60" s="1"/>
  <c r="H203" i="60" s="1"/>
  <c r="I203" i="60" s="1"/>
  <c r="J203" i="60" s="1"/>
  <c r="K203" i="60" s="1"/>
  <c r="L203" i="60" s="1"/>
  <c r="M203" i="60" s="1"/>
  <c r="N203" i="60" s="1"/>
  <c r="O203" i="60" s="1"/>
  <c r="P203" i="60" s="1"/>
  <c r="Q203" i="60" s="1"/>
  <c r="R203" i="60" s="1"/>
  <c r="U203" i="60" s="1"/>
  <c r="V203" i="60" s="1"/>
  <c r="W203" i="60" s="1"/>
  <c r="Z203" i="60" s="1"/>
  <c r="AA203" i="60" s="1"/>
  <c r="AB203" i="60" s="1"/>
  <c r="AC203" i="60" s="1"/>
  <c r="AD203" i="60" s="1"/>
  <c r="AE203" i="60" s="1"/>
  <c r="AF203" i="60" s="1"/>
  <c r="C203" i="60"/>
  <c r="E202" i="60"/>
  <c r="F202" i="60" s="1"/>
  <c r="G202" i="60" s="1"/>
  <c r="H202" i="60" s="1"/>
  <c r="I202" i="60" s="1"/>
  <c r="J202" i="60" s="1"/>
  <c r="K202" i="60" s="1"/>
  <c r="L202" i="60" s="1"/>
  <c r="M202" i="60" s="1"/>
  <c r="N202" i="60" s="1"/>
  <c r="O202" i="60" s="1"/>
  <c r="P202" i="60" s="1"/>
  <c r="Q202" i="60" s="1"/>
  <c r="R202" i="60" s="1"/>
  <c r="U202" i="60" s="1"/>
  <c r="V202" i="60" s="1"/>
  <c r="W202" i="60" s="1"/>
  <c r="Z202" i="60" s="1"/>
  <c r="AA202" i="60" s="1"/>
  <c r="AB202" i="60" s="1"/>
  <c r="AC202" i="60" s="1"/>
  <c r="AD202" i="60" s="1"/>
  <c r="AE202" i="60" s="1"/>
  <c r="AF202" i="60" s="1"/>
  <c r="D202" i="60"/>
  <c r="C202" i="60"/>
  <c r="C201" i="60"/>
  <c r="D201" i="60" s="1"/>
  <c r="E201" i="60" s="1"/>
  <c r="F201" i="60" s="1"/>
  <c r="G201" i="60" s="1"/>
  <c r="H201" i="60" s="1"/>
  <c r="I201" i="60" s="1"/>
  <c r="J201" i="60" s="1"/>
  <c r="K201" i="60" s="1"/>
  <c r="L201" i="60" s="1"/>
  <c r="M201" i="60" s="1"/>
  <c r="N201" i="60" s="1"/>
  <c r="O201" i="60" s="1"/>
  <c r="P201" i="60" s="1"/>
  <c r="Q201" i="60" s="1"/>
  <c r="R201" i="60" s="1"/>
  <c r="U201" i="60" s="1"/>
  <c r="V201" i="60" s="1"/>
  <c r="W201" i="60" s="1"/>
  <c r="Z201" i="60" s="1"/>
  <c r="AA201" i="60" s="1"/>
  <c r="AB201" i="60" s="1"/>
  <c r="AC201" i="60" s="1"/>
  <c r="AD201" i="60" s="1"/>
  <c r="AE201" i="60" s="1"/>
  <c r="AF201" i="60" s="1"/>
  <c r="D200" i="60"/>
  <c r="E200" i="60" s="1"/>
  <c r="F200" i="60" s="1"/>
  <c r="G200" i="60" s="1"/>
  <c r="H200" i="60" s="1"/>
  <c r="I200" i="60" s="1"/>
  <c r="J200" i="60" s="1"/>
  <c r="K200" i="60" s="1"/>
  <c r="L200" i="60" s="1"/>
  <c r="M200" i="60" s="1"/>
  <c r="N200" i="60" s="1"/>
  <c r="O200" i="60" s="1"/>
  <c r="P200" i="60" s="1"/>
  <c r="Q200" i="60" s="1"/>
  <c r="R200" i="60" s="1"/>
  <c r="U200" i="60" s="1"/>
  <c r="V200" i="60" s="1"/>
  <c r="W200" i="60" s="1"/>
  <c r="Z200" i="60" s="1"/>
  <c r="AA200" i="60" s="1"/>
  <c r="AB200" i="60" s="1"/>
  <c r="AC200" i="60" s="1"/>
  <c r="AD200" i="60" s="1"/>
  <c r="AE200" i="60" s="1"/>
  <c r="AF200" i="60" s="1"/>
  <c r="C200" i="60"/>
  <c r="J199" i="60"/>
  <c r="K199" i="60" s="1"/>
  <c r="L199" i="60" s="1"/>
  <c r="M199" i="60" s="1"/>
  <c r="N199" i="60" s="1"/>
  <c r="O199" i="60" s="1"/>
  <c r="P199" i="60" s="1"/>
  <c r="Q199" i="60" s="1"/>
  <c r="R199" i="60" s="1"/>
  <c r="U199" i="60" s="1"/>
  <c r="V199" i="60" s="1"/>
  <c r="W199" i="60" s="1"/>
  <c r="Z199" i="60" s="1"/>
  <c r="AA199" i="60" s="1"/>
  <c r="AB199" i="60" s="1"/>
  <c r="AC199" i="60" s="1"/>
  <c r="AD199" i="60" s="1"/>
  <c r="AE199" i="60" s="1"/>
  <c r="AF199" i="60" s="1"/>
  <c r="F199" i="60"/>
  <c r="G199" i="60" s="1"/>
  <c r="H199" i="60" s="1"/>
  <c r="I199" i="60" s="1"/>
  <c r="C199" i="60"/>
  <c r="D199" i="60" s="1"/>
  <c r="E199" i="60" s="1"/>
  <c r="C198" i="60"/>
  <c r="D198" i="60" s="1"/>
  <c r="E198" i="60" s="1"/>
  <c r="F198" i="60" s="1"/>
  <c r="G198" i="60" s="1"/>
  <c r="H198" i="60" s="1"/>
  <c r="I198" i="60" s="1"/>
  <c r="J198" i="60" s="1"/>
  <c r="K198" i="60" s="1"/>
  <c r="L198" i="60" s="1"/>
  <c r="M198" i="60" s="1"/>
  <c r="N198" i="60" s="1"/>
  <c r="O198" i="60" s="1"/>
  <c r="P198" i="60" s="1"/>
  <c r="Q198" i="60" s="1"/>
  <c r="R198" i="60" s="1"/>
  <c r="U198" i="60" s="1"/>
  <c r="V198" i="60" s="1"/>
  <c r="W198" i="60" s="1"/>
  <c r="Z198" i="60" s="1"/>
  <c r="AA198" i="60" s="1"/>
  <c r="AB198" i="60" s="1"/>
  <c r="AC198" i="60" s="1"/>
  <c r="AD198" i="60" s="1"/>
  <c r="AE198" i="60" s="1"/>
  <c r="AF198" i="60" s="1"/>
  <c r="F197" i="60"/>
  <c r="G197" i="60" s="1"/>
  <c r="H197" i="60" s="1"/>
  <c r="I197" i="60" s="1"/>
  <c r="J197" i="60" s="1"/>
  <c r="K197" i="60" s="1"/>
  <c r="L197" i="60" s="1"/>
  <c r="M197" i="60" s="1"/>
  <c r="N197" i="60" s="1"/>
  <c r="O197" i="60" s="1"/>
  <c r="P197" i="60" s="1"/>
  <c r="Q197" i="60" s="1"/>
  <c r="R197" i="60" s="1"/>
  <c r="U197" i="60" s="1"/>
  <c r="V197" i="60" s="1"/>
  <c r="W197" i="60" s="1"/>
  <c r="Z197" i="60" s="1"/>
  <c r="AA197" i="60" s="1"/>
  <c r="AB197" i="60" s="1"/>
  <c r="AC197" i="60" s="1"/>
  <c r="AD197" i="60" s="1"/>
  <c r="AE197" i="60" s="1"/>
  <c r="AF197" i="60" s="1"/>
  <c r="C197" i="60"/>
  <c r="D197" i="60" s="1"/>
  <c r="E197" i="60" s="1"/>
  <c r="Q196" i="60"/>
  <c r="R196" i="60" s="1"/>
  <c r="U196" i="60" s="1"/>
  <c r="V196" i="60" s="1"/>
  <c r="W196" i="60" s="1"/>
  <c r="Z196" i="60" s="1"/>
  <c r="AA196" i="60" s="1"/>
  <c r="AB196" i="60" s="1"/>
  <c r="AC196" i="60" s="1"/>
  <c r="AD196" i="60" s="1"/>
  <c r="AE196" i="60" s="1"/>
  <c r="AF196" i="60" s="1"/>
  <c r="D196" i="60"/>
  <c r="E196" i="60" s="1"/>
  <c r="F196" i="60" s="1"/>
  <c r="G196" i="60" s="1"/>
  <c r="H196" i="60" s="1"/>
  <c r="I196" i="60" s="1"/>
  <c r="J196" i="60" s="1"/>
  <c r="K196" i="60" s="1"/>
  <c r="L196" i="60" s="1"/>
  <c r="M196" i="60" s="1"/>
  <c r="N196" i="60" s="1"/>
  <c r="O196" i="60" s="1"/>
  <c r="P196" i="60" s="1"/>
  <c r="C196" i="60"/>
  <c r="C195" i="60"/>
  <c r="D195" i="60" s="1"/>
  <c r="E195" i="60" s="1"/>
  <c r="F195" i="60" s="1"/>
  <c r="G195" i="60" s="1"/>
  <c r="H195" i="60" s="1"/>
  <c r="I195" i="60" s="1"/>
  <c r="J195" i="60" s="1"/>
  <c r="K195" i="60" s="1"/>
  <c r="L195" i="60" s="1"/>
  <c r="M195" i="60" s="1"/>
  <c r="N195" i="60" s="1"/>
  <c r="O195" i="60" s="1"/>
  <c r="P195" i="60" s="1"/>
  <c r="Q195" i="60" s="1"/>
  <c r="R195" i="60" s="1"/>
  <c r="U195" i="60" s="1"/>
  <c r="V195" i="60" s="1"/>
  <c r="W195" i="60" s="1"/>
  <c r="Z195" i="60" s="1"/>
  <c r="AA195" i="60" s="1"/>
  <c r="AB195" i="60" s="1"/>
  <c r="AC195" i="60" s="1"/>
  <c r="AD195" i="60" s="1"/>
  <c r="AE195" i="60" s="1"/>
  <c r="AF195" i="60" s="1"/>
  <c r="C194" i="60"/>
  <c r="D194" i="60" s="1"/>
  <c r="E194" i="60" s="1"/>
  <c r="F194" i="60" s="1"/>
  <c r="G194" i="60" s="1"/>
  <c r="H194" i="60" s="1"/>
  <c r="I194" i="60" s="1"/>
  <c r="J194" i="60" s="1"/>
  <c r="K194" i="60" s="1"/>
  <c r="L194" i="60" s="1"/>
  <c r="M194" i="60" s="1"/>
  <c r="N194" i="60" s="1"/>
  <c r="O194" i="60" s="1"/>
  <c r="P194" i="60" s="1"/>
  <c r="Q194" i="60" s="1"/>
  <c r="R194" i="60" s="1"/>
  <c r="U194" i="60" s="1"/>
  <c r="V194" i="60" s="1"/>
  <c r="W194" i="60" s="1"/>
  <c r="Z194" i="60" s="1"/>
  <c r="AA194" i="60" s="1"/>
  <c r="AB194" i="60" s="1"/>
  <c r="AC194" i="60" s="1"/>
  <c r="AD194" i="60" s="1"/>
  <c r="AE194" i="60" s="1"/>
  <c r="AF194" i="60" s="1"/>
  <c r="D193" i="60"/>
  <c r="E193" i="60" s="1"/>
  <c r="F193" i="60" s="1"/>
  <c r="G193" i="60" s="1"/>
  <c r="H193" i="60" s="1"/>
  <c r="I193" i="60" s="1"/>
  <c r="J193" i="60" s="1"/>
  <c r="K193" i="60" s="1"/>
  <c r="L193" i="60" s="1"/>
  <c r="M193" i="60" s="1"/>
  <c r="N193" i="60" s="1"/>
  <c r="O193" i="60" s="1"/>
  <c r="P193" i="60" s="1"/>
  <c r="Q193" i="60" s="1"/>
  <c r="R193" i="60" s="1"/>
  <c r="U193" i="60" s="1"/>
  <c r="V193" i="60" s="1"/>
  <c r="W193" i="60" s="1"/>
  <c r="Z193" i="60" s="1"/>
  <c r="AA193" i="60" s="1"/>
  <c r="AB193" i="60" s="1"/>
  <c r="AC193" i="60" s="1"/>
  <c r="AD193" i="60" s="1"/>
  <c r="AE193" i="60" s="1"/>
  <c r="AF193" i="60" s="1"/>
  <c r="C193" i="60"/>
  <c r="D192" i="60"/>
  <c r="E192" i="60" s="1"/>
  <c r="F192" i="60" s="1"/>
  <c r="G192" i="60" s="1"/>
  <c r="H192" i="60" s="1"/>
  <c r="I192" i="60" s="1"/>
  <c r="J192" i="60" s="1"/>
  <c r="K192" i="60" s="1"/>
  <c r="L192" i="60" s="1"/>
  <c r="M192" i="60" s="1"/>
  <c r="N192" i="60" s="1"/>
  <c r="O192" i="60" s="1"/>
  <c r="P192" i="60" s="1"/>
  <c r="Q192" i="60" s="1"/>
  <c r="R192" i="60" s="1"/>
  <c r="U192" i="60" s="1"/>
  <c r="V192" i="60" s="1"/>
  <c r="W192" i="60" s="1"/>
  <c r="Z192" i="60" s="1"/>
  <c r="AA192" i="60" s="1"/>
  <c r="AB192" i="60" s="1"/>
  <c r="AC192" i="60" s="1"/>
  <c r="AD192" i="60" s="1"/>
  <c r="AE192" i="60" s="1"/>
  <c r="AF192" i="60" s="1"/>
  <c r="C192" i="60"/>
  <c r="C191" i="60"/>
  <c r="D191" i="60" s="1"/>
  <c r="E191" i="60" s="1"/>
  <c r="F191" i="60" s="1"/>
  <c r="G191" i="60" s="1"/>
  <c r="H191" i="60" s="1"/>
  <c r="I191" i="60" s="1"/>
  <c r="J191" i="60" s="1"/>
  <c r="K191" i="60" s="1"/>
  <c r="L191" i="60" s="1"/>
  <c r="M191" i="60" s="1"/>
  <c r="N191" i="60" s="1"/>
  <c r="O191" i="60" s="1"/>
  <c r="P191" i="60" s="1"/>
  <c r="Q191" i="60" s="1"/>
  <c r="R191" i="60" s="1"/>
  <c r="U191" i="60" s="1"/>
  <c r="V191" i="60" s="1"/>
  <c r="W191" i="60" s="1"/>
  <c r="Z191" i="60" s="1"/>
  <c r="AA191" i="60" s="1"/>
  <c r="AB191" i="60" s="1"/>
  <c r="AC191" i="60" s="1"/>
  <c r="AD191" i="60" s="1"/>
  <c r="AE191" i="60" s="1"/>
  <c r="AF191" i="60" s="1"/>
  <c r="C190" i="60"/>
  <c r="D190" i="60" s="1"/>
  <c r="E190" i="60" s="1"/>
  <c r="F190" i="60" s="1"/>
  <c r="G190" i="60" s="1"/>
  <c r="H190" i="60" s="1"/>
  <c r="I190" i="60" s="1"/>
  <c r="J190" i="60" s="1"/>
  <c r="K190" i="60" s="1"/>
  <c r="L190" i="60" s="1"/>
  <c r="M190" i="60" s="1"/>
  <c r="N190" i="60" s="1"/>
  <c r="O190" i="60" s="1"/>
  <c r="P190" i="60" s="1"/>
  <c r="Q190" i="60" s="1"/>
  <c r="R190" i="60" s="1"/>
  <c r="U190" i="60" s="1"/>
  <c r="V190" i="60" s="1"/>
  <c r="W190" i="60" s="1"/>
  <c r="Z190" i="60" s="1"/>
  <c r="AA190" i="60" s="1"/>
  <c r="AB190" i="60" s="1"/>
  <c r="AC190" i="60" s="1"/>
  <c r="AD190" i="60" s="1"/>
  <c r="AE190" i="60" s="1"/>
  <c r="AF190" i="60" s="1"/>
  <c r="R189" i="60"/>
  <c r="U189" i="60" s="1"/>
  <c r="V189" i="60" s="1"/>
  <c r="W189" i="60" s="1"/>
  <c r="Z189" i="60" s="1"/>
  <c r="AA189" i="60" s="1"/>
  <c r="AB189" i="60" s="1"/>
  <c r="AC189" i="60" s="1"/>
  <c r="AD189" i="60" s="1"/>
  <c r="AE189" i="60" s="1"/>
  <c r="AF189" i="60" s="1"/>
  <c r="F189" i="60"/>
  <c r="G189" i="60" s="1"/>
  <c r="H189" i="60" s="1"/>
  <c r="I189" i="60" s="1"/>
  <c r="J189" i="60" s="1"/>
  <c r="K189" i="60" s="1"/>
  <c r="L189" i="60" s="1"/>
  <c r="M189" i="60" s="1"/>
  <c r="N189" i="60" s="1"/>
  <c r="O189" i="60" s="1"/>
  <c r="P189" i="60" s="1"/>
  <c r="Q189" i="60" s="1"/>
  <c r="C189" i="60"/>
  <c r="D189" i="60" s="1"/>
  <c r="E189" i="60" s="1"/>
  <c r="D188" i="60"/>
  <c r="E188" i="60" s="1"/>
  <c r="F188" i="60" s="1"/>
  <c r="G188" i="60" s="1"/>
  <c r="H188" i="60" s="1"/>
  <c r="I188" i="60" s="1"/>
  <c r="J188" i="60" s="1"/>
  <c r="K188" i="60" s="1"/>
  <c r="L188" i="60" s="1"/>
  <c r="M188" i="60" s="1"/>
  <c r="N188" i="60" s="1"/>
  <c r="O188" i="60" s="1"/>
  <c r="P188" i="60" s="1"/>
  <c r="Q188" i="60" s="1"/>
  <c r="R188" i="60" s="1"/>
  <c r="U188" i="60" s="1"/>
  <c r="V188" i="60" s="1"/>
  <c r="W188" i="60" s="1"/>
  <c r="AA188" i="60" s="1"/>
  <c r="AB188" i="60" s="1"/>
  <c r="AC188" i="60" s="1"/>
  <c r="AD188" i="60" s="1"/>
  <c r="AE188" i="60" s="1"/>
  <c r="AF188" i="60" s="1"/>
  <c r="C188" i="60"/>
  <c r="C187" i="60"/>
  <c r="D187" i="60" s="1"/>
  <c r="E187" i="60" s="1"/>
  <c r="F187" i="60" s="1"/>
  <c r="G187" i="60" s="1"/>
  <c r="H187" i="60" s="1"/>
  <c r="I187" i="60" s="1"/>
  <c r="J187" i="60" s="1"/>
  <c r="K187" i="60" s="1"/>
  <c r="L187" i="60" s="1"/>
  <c r="M187" i="60" s="1"/>
  <c r="N187" i="60" s="1"/>
  <c r="O187" i="60" s="1"/>
  <c r="P187" i="60" s="1"/>
  <c r="Q187" i="60" s="1"/>
  <c r="R187" i="60" s="1"/>
  <c r="U187" i="60" s="1"/>
  <c r="V187" i="60" s="1"/>
  <c r="W187" i="60" s="1"/>
  <c r="AA187" i="60" s="1"/>
  <c r="AB187" i="60" s="1"/>
  <c r="AC187" i="60" s="1"/>
  <c r="AD187" i="60" s="1"/>
  <c r="AE187" i="60" s="1"/>
  <c r="AF187" i="60" s="1"/>
  <c r="C186" i="60"/>
  <c r="D186" i="60" s="1"/>
  <c r="E186" i="60" s="1"/>
  <c r="F186" i="60" s="1"/>
  <c r="G186" i="60" s="1"/>
  <c r="H186" i="60" s="1"/>
  <c r="I186" i="60" s="1"/>
  <c r="J186" i="60" s="1"/>
  <c r="K186" i="60" s="1"/>
  <c r="L186" i="60" s="1"/>
  <c r="M186" i="60" s="1"/>
  <c r="N186" i="60" s="1"/>
  <c r="O186" i="60" s="1"/>
  <c r="P186" i="60" s="1"/>
  <c r="Q186" i="60" s="1"/>
  <c r="R186" i="60" s="1"/>
  <c r="U186" i="60" s="1"/>
  <c r="V186" i="60" s="1"/>
  <c r="W186" i="60" s="1"/>
  <c r="AA186" i="60" s="1"/>
  <c r="AB186" i="60" s="1"/>
  <c r="AC186" i="60" s="1"/>
  <c r="AD186" i="60" s="1"/>
  <c r="AE186" i="60" s="1"/>
  <c r="AF186" i="60" s="1"/>
  <c r="C185" i="60"/>
  <c r="D185" i="60" s="1"/>
  <c r="E185" i="60" s="1"/>
  <c r="F185" i="60" s="1"/>
  <c r="G185" i="60" s="1"/>
  <c r="H185" i="60" s="1"/>
  <c r="I185" i="60" s="1"/>
  <c r="J185" i="60" s="1"/>
  <c r="K185" i="60" s="1"/>
  <c r="L185" i="60" s="1"/>
  <c r="M185" i="60" s="1"/>
  <c r="N185" i="60" s="1"/>
  <c r="O185" i="60" s="1"/>
  <c r="P185" i="60" s="1"/>
  <c r="Q185" i="60" s="1"/>
  <c r="R185" i="60" s="1"/>
  <c r="U185" i="60" s="1"/>
  <c r="V185" i="60" s="1"/>
  <c r="W185" i="60" s="1"/>
  <c r="AA185" i="60" s="1"/>
  <c r="AB185" i="60" s="1"/>
  <c r="AC185" i="60" s="1"/>
  <c r="AD185" i="60" s="1"/>
  <c r="AE185" i="60" s="1"/>
  <c r="AF185" i="60" s="1"/>
  <c r="D184" i="60"/>
  <c r="E184" i="60" s="1"/>
  <c r="F184" i="60" s="1"/>
  <c r="G184" i="60" s="1"/>
  <c r="H184" i="60" s="1"/>
  <c r="I184" i="60" s="1"/>
  <c r="J184" i="60" s="1"/>
  <c r="K184" i="60" s="1"/>
  <c r="L184" i="60" s="1"/>
  <c r="M184" i="60" s="1"/>
  <c r="N184" i="60" s="1"/>
  <c r="O184" i="60" s="1"/>
  <c r="P184" i="60" s="1"/>
  <c r="Q184" i="60" s="1"/>
  <c r="R184" i="60" s="1"/>
  <c r="U184" i="60" s="1"/>
  <c r="V184" i="60" s="1"/>
  <c r="W184" i="60" s="1"/>
  <c r="AA184" i="60" s="1"/>
  <c r="AB184" i="60" s="1"/>
  <c r="AC184" i="60" s="1"/>
  <c r="AD184" i="60" s="1"/>
  <c r="AE184" i="60" s="1"/>
  <c r="AF184" i="60" s="1"/>
  <c r="C184" i="60"/>
  <c r="J183" i="60"/>
  <c r="K183" i="60" s="1"/>
  <c r="L183" i="60" s="1"/>
  <c r="M183" i="60" s="1"/>
  <c r="N183" i="60" s="1"/>
  <c r="O183" i="60" s="1"/>
  <c r="P183" i="60" s="1"/>
  <c r="Q183" i="60" s="1"/>
  <c r="R183" i="60" s="1"/>
  <c r="U183" i="60" s="1"/>
  <c r="V183" i="60" s="1"/>
  <c r="W183" i="60" s="1"/>
  <c r="AA183" i="60" s="1"/>
  <c r="AB183" i="60" s="1"/>
  <c r="AC183" i="60" s="1"/>
  <c r="AD183" i="60" s="1"/>
  <c r="AE183" i="60" s="1"/>
  <c r="AF183" i="60" s="1"/>
  <c r="C183" i="60"/>
  <c r="D183" i="60" s="1"/>
  <c r="E183" i="60" s="1"/>
  <c r="F183" i="60" s="1"/>
  <c r="G183" i="60" s="1"/>
  <c r="H183" i="60" s="1"/>
  <c r="I183" i="60" s="1"/>
  <c r="C182" i="60"/>
  <c r="D182" i="60" s="1"/>
  <c r="E182" i="60" s="1"/>
  <c r="F182" i="60" s="1"/>
  <c r="G182" i="60" s="1"/>
  <c r="H182" i="60" s="1"/>
  <c r="I182" i="60" s="1"/>
  <c r="J182" i="60" s="1"/>
  <c r="K182" i="60" s="1"/>
  <c r="L182" i="60" s="1"/>
  <c r="M182" i="60" s="1"/>
  <c r="N182" i="60" s="1"/>
  <c r="O182" i="60" s="1"/>
  <c r="P182" i="60" s="1"/>
  <c r="Q182" i="60" s="1"/>
  <c r="R182" i="60" s="1"/>
  <c r="U182" i="60" s="1"/>
  <c r="V182" i="60" s="1"/>
  <c r="W182" i="60" s="1"/>
  <c r="AA182" i="60" s="1"/>
  <c r="AB182" i="60" s="1"/>
  <c r="AC182" i="60" s="1"/>
  <c r="AD182" i="60" s="1"/>
  <c r="AE182" i="60" s="1"/>
  <c r="AF182" i="60" s="1"/>
  <c r="C181" i="60"/>
  <c r="D181" i="60" s="1"/>
  <c r="E181" i="60" s="1"/>
  <c r="F181" i="60" s="1"/>
  <c r="G181" i="60" s="1"/>
  <c r="H181" i="60" s="1"/>
  <c r="I181" i="60" s="1"/>
  <c r="J181" i="60" s="1"/>
  <c r="K181" i="60" s="1"/>
  <c r="L181" i="60" s="1"/>
  <c r="M181" i="60" s="1"/>
  <c r="N181" i="60" s="1"/>
  <c r="O181" i="60" s="1"/>
  <c r="P181" i="60" s="1"/>
  <c r="Q181" i="60" s="1"/>
  <c r="R181" i="60" s="1"/>
  <c r="U181" i="60" s="1"/>
  <c r="V181" i="60" s="1"/>
  <c r="W181" i="60" s="1"/>
  <c r="AA181" i="60" s="1"/>
  <c r="AB181" i="60" s="1"/>
  <c r="AC181" i="60" s="1"/>
  <c r="AD181" i="60" s="1"/>
  <c r="AE181" i="60" s="1"/>
  <c r="AF181" i="60" s="1"/>
  <c r="D180" i="60"/>
  <c r="E180" i="60" s="1"/>
  <c r="F180" i="60" s="1"/>
  <c r="G180" i="60" s="1"/>
  <c r="H180" i="60" s="1"/>
  <c r="I180" i="60" s="1"/>
  <c r="J180" i="60" s="1"/>
  <c r="K180" i="60" s="1"/>
  <c r="L180" i="60" s="1"/>
  <c r="M180" i="60" s="1"/>
  <c r="N180" i="60" s="1"/>
  <c r="O180" i="60" s="1"/>
  <c r="P180" i="60" s="1"/>
  <c r="Q180" i="60" s="1"/>
  <c r="R180" i="60" s="1"/>
  <c r="U180" i="60" s="1"/>
  <c r="V180" i="60" s="1"/>
  <c r="W180" i="60" s="1"/>
  <c r="AA180" i="60" s="1"/>
  <c r="AB180" i="60" s="1"/>
  <c r="AC180" i="60" s="1"/>
  <c r="AD180" i="60" s="1"/>
  <c r="AE180" i="60" s="1"/>
  <c r="AF180" i="60" s="1"/>
  <c r="C180" i="60"/>
  <c r="C179" i="60"/>
  <c r="D179" i="60" s="1"/>
  <c r="E179" i="60" s="1"/>
  <c r="F179" i="60" s="1"/>
  <c r="G179" i="60" s="1"/>
  <c r="H179" i="60" s="1"/>
  <c r="I179" i="60" s="1"/>
  <c r="J179" i="60" s="1"/>
  <c r="K179" i="60" s="1"/>
  <c r="L179" i="60" s="1"/>
  <c r="M179" i="60" s="1"/>
  <c r="N179" i="60" s="1"/>
  <c r="O179" i="60" s="1"/>
  <c r="P179" i="60" s="1"/>
  <c r="Q179" i="60" s="1"/>
  <c r="R179" i="60" s="1"/>
  <c r="U179" i="60" s="1"/>
  <c r="V179" i="60" s="1"/>
  <c r="W179" i="60" s="1"/>
  <c r="AA179" i="60" s="1"/>
  <c r="AB179" i="60" s="1"/>
  <c r="AC179" i="60" s="1"/>
  <c r="AD179" i="60" s="1"/>
  <c r="AE179" i="60" s="1"/>
  <c r="AF179" i="60" s="1"/>
  <c r="C178" i="60"/>
  <c r="D178" i="60" s="1"/>
  <c r="E178" i="60" s="1"/>
  <c r="F178" i="60" s="1"/>
  <c r="G178" i="60" s="1"/>
  <c r="H178" i="60" s="1"/>
  <c r="I178" i="60" s="1"/>
  <c r="J178" i="60" s="1"/>
  <c r="K178" i="60" s="1"/>
  <c r="L178" i="60" s="1"/>
  <c r="M178" i="60" s="1"/>
  <c r="N178" i="60" s="1"/>
  <c r="O178" i="60" s="1"/>
  <c r="P178" i="60" s="1"/>
  <c r="Q178" i="60" s="1"/>
  <c r="R178" i="60" s="1"/>
  <c r="U178" i="60" s="1"/>
  <c r="V178" i="60" s="1"/>
  <c r="W178" i="60" s="1"/>
  <c r="AA178" i="60" s="1"/>
  <c r="AB178" i="60" s="1"/>
  <c r="AC178" i="60" s="1"/>
  <c r="AD178" i="60" s="1"/>
  <c r="AE178" i="60" s="1"/>
  <c r="AF178" i="60" s="1"/>
  <c r="C177" i="60"/>
  <c r="D177" i="60" s="1"/>
  <c r="C176" i="60"/>
  <c r="D176" i="60" s="1"/>
  <c r="E176" i="60" s="1"/>
  <c r="F176" i="60" s="1"/>
  <c r="G176" i="60" s="1"/>
  <c r="H176" i="60" s="1"/>
  <c r="I176" i="60" s="1"/>
  <c r="J176" i="60" s="1"/>
  <c r="K176" i="60" s="1"/>
  <c r="L176" i="60" s="1"/>
  <c r="M176" i="60" s="1"/>
  <c r="N176" i="60" s="1"/>
  <c r="O176" i="60" s="1"/>
  <c r="P176" i="60" s="1"/>
  <c r="Q176" i="60" s="1"/>
  <c r="R176" i="60" s="1"/>
  <c r="U176" i="60" s="1"/>
  <c r="V176" i="60" s="1"/>
  <c r="W176" i="60" s="1"/>
  <c r="AA176" i="60" s="1"/>
  <c r="AB176" i="60" s="1"/>
  <c r="AC176" i="60" s="1"/>
  <c r="AD176" i="60" s="1"/>
  <c r="AE176" i="60" s="1"/>
  <c r="AF176" i="60" s="1"/>
  <c r="D175" i="60"/>
  <c r="E175" i="60" s="1"/>
  <c r="F175" i="60" s="1"/>
  <c r="G175" i="60" s="1"/>
  <c r="H175" i="60" s="1"/>
  <c r="I175" i="60" s="1"/>
  <c r="J175" i="60" s="1"/>
  <c r="K175" i="60" s="1"/>
  <c r="L175" i="60" s="1"/>
  <c r="M175" i="60" s="1"/>
  <c r="N175" i="60" s="1"/>
  <c r="O175" i="60" s="1"/>
  <c r="P175" i="60" s="1"/>
  <c r="Q175" i="60" s="1"/>
  <c r="R175" i="60" s="1"/>
  <c r="U175" i="60" s="1"/>
  <c r="V175" i="60" s="1"/>
  <c r="W175" i="60" s="1"/>
  <c r="AA175" i="60" s="1"/>
  <c r="AB175" i="60" s="1"/>
  <c r="AC175" i="60" s="1"/>
  <c r="AD175" i="60" s="1"/>
  <c r="AE175" i="60" s="1"/>
  <c r="AF175" i="60" s="1"/>
  <c r="C175" i="60"/>
  <c r="C174" i="60"/>
  <c r="D174" i="60" s="1"/>
  <c r="E174" i="60" s="1"/>
  <c r="F174" i="60" s="1"/>
  <c r="G174" i="60" s="1"/>
  <c r="H174" i="60" s="1"/>
  <c r="I174" i="60" s="1"/>
  <c r="J174" i="60" s="1"/>
  <c r="K174" i="60" s="1"/>
  <c r="L174" i="60" s="1"/>
  <c r="M174" i="60" s="1"/>
  <c r="N174" i="60" s="1"/>
  <c r="O174" i="60" s="1"/>
  <c r="P174" i="60" s="1"/>
  <c r="Q174" i="60" s="1"/>
  <c r="R174" i="60" s="1"/>
  <c r="U174" i="60" s="1"/>
  <c r="V174" i="60" s="1"/>
  <c r="W174" i="60" s="1"/>
  <c r="AA174" i="60" s="1"/>
  <c r="AB174" i="60" s="1"/>
  <c r="AC174" i="60" s="1"/>
  <c r="AD174" i="60" s="1"/>
  <c r="AE174" i="60" s="1"/>
  <c r="AF174" i="60" s="1"/>
  <c r="C173" i="60"/>
  <c r="D173" i="60" s="1"/>
  <c r="E173" i="60" s="1"/>
  <c r="F173" i="60" s="1"/>
  <c r="G173" i="60" s="1"/>
  <c r="H173" i="60" s="1"/>
  <c r="I173" i="60" s="1"/>
  <c r="J173" i="60" s="1"/>
  <c r="K173" i="60" s="1"/>
  <c r="L173" i="60" s="1"/>
  <c r="M173" i="60" s="1"/>
  <c r="N173" i="60" s="1"/>
  <c r="O173" i="60" s="1"/>
  <c r="P173" i="60" s="1"/>
  <c r="Q173" i="60" s="1"/>
  <c r="R173" i="60" s="1"/>
  <c r="V173" i="60" s="1"/>
  <c r="W173" i="60" s="1"/>
  <c r="AA173" i="60" s="1"/>
  <c r="AB173" i="60" s="1"/>
  <c r="AC173" i="60" s="1"/>
  <c r="AD173" i="60" s="1"/>
  <c r="AE173" i="60" s="1"/>
  <c r="AF173" i="60" s="1"/>
  <c r="C172" i="60"/>
  <c r="D172" i="60" s="1"/>
  <c r="E172" i="60" s="1"/>
  <c r="F172" i="60" s="1"/>
  <c r="G172" i="60" s="1"/>
  <c r="H172" i="60" s="1"/>
  <c r="I172" i="60" s="1"/>
  <c r="J172" i="60" s="1"/>
  <c r="K172" i="60" s="1"/>
  <c r="L172" i="60" s="1"/>
  <c r="M172" i="60" s="1"/>
  <c r="N172" i="60" s="1"/>
  <c r="O172" i="60" s="1"/>
  <c r="P172" i="60" s="1"/>
  <c r="Q172" i="60" s="1"/>
  <c r="R172" i="60" s="1"/>
  <c r="V172" i="60" s="1"/>
  <c r="W172" i="60" s="1"/>
  <c r="AA172" i="60" s="1"/>
  <c r="AB172" i="60" s="1"/>
  <c r="AC172" i="60" s="1"/>
  <c r="AD172" i="60" s="1"/>
  <c r="AE172" i="60" s="1"/>
  <c r="AF172" i="60" s="1"/>
  <c r="C171" i="60"/>
  <c r="D171" i="60" s="1"/>
  <c r="E171" i="60" s="1"/>
  <c r="F171" i="60" s="1"/>
  <c r="G171" i="60" s="1"/>
  <c r="H171" i="60" s="1"/>
  <c r="I171" i="60" s="1"/>
  <c r="J171" i="60" s="1"/>
  <c r="K171" i="60" s="1"/>
  <c r="L171" i="60" s="1"/>
  <c r="M171" i="60" s="1"/>
  <c r="N171" i="60" s="1"/>
  <c r="O171" i="60" s="1"/>
  <c r="P171" i="60" s="1"/>
  <c r="Q171" i="60" s="1"/>
  <c r="R171" i="60" s="1"/>
  <c r="V171" i="60" s="1"/>
  <c r="W171" i="60" s="1"/>
  <c r="AA171" i="60" s="1"/>
  <c r="AB171" i="60" s="1"/>
  <c r="AC171" i="60" s="1"/>
  <c r="AD171" i="60" s="1"/>
  <c r="AE171" i="60" s="1"/>
  <c r="AF171" i="60" s="1"/>
  <c r="E170" i="60"/>
  <c r="F170" i="60" s="1"/>
  <c r="G170" i="60" s="1"/>
  <c r="H170" i="60" s="1"/>
  <c r="I170" i="60" s="1"/>
  <c r="J170" i="60" s="1"/>
  <c r="K170" i="60" s="1"/>
  <c r="L170" i="60" s="1"/>
  <c r="M170" i="60" s="1"/>
  <c r="N170" i="60" s="1"/>
  <c r="O170" i="60" s="1"/>
  <c r="P170" i="60" s="1"/>
  <c r="Q170" i="60" s="1"/>
  <c r="R170" i="60" s="1"/>
  <c r="V170" i="60" s="1"/>
  <c r="W170" i="60" s="1"/>
  <c r="C170" i="60"/>
  <c r="D170" i="60" s="1"/>
  <c r="C169" i="60"/>
  <c r="AG167" i="60"/>
  <c r="D166" i="60"/>
  <c r="E166" i="60" s="1"/>
  <c r="F166" i="60" s="1"/>
  <c r="G166" i="60" s="1"/>
  <c r="H166" i="60" s="1"/>
  <c r="I166" i="60" s="1"/>
  <c r="J166" i="60" s="1"/>
  <c r="K166" i="60" s="1"/>
  <c r="L166" i="60" s="1"/>
  <c r="M166" i="60" s="1"/>
  <c r="N166" i="60" s="1"/>
  <c r="O166" i="60" s="1"/>
  <c r="P166" i="60" s="1"/>
  <c r="Q166" i="60" s="1"/>
  <c r="R166" i="60" s="1"/>
  <c r="V166" i="60" s="1"/>
  <c r="W166" i="60" s="1"/>
  <c r="AA166" i="60" s="1"/>
  <c r="AB166" i="60" s="1"/>
  <c r="AC166" i="60" s="1"/>
  <c r="AD166" i="60" s="1"/>
  <c r="AE166" i="60" s="1"/>
  <c r="AF166" i="60" s="1"/>
  <c r="C166" i="60"/>
  <c r="C165" i="60"/>
  <c r="D165" i="60" s="1"/>
  <c r="E165" i="60" s="1"/>
  <c r="F165" i="60" s="1"/>
  <c r="G165" i="60" s="1"/>
  <c r="H165" i="60" s="1"/>
  <c r="I165" i="60" s="1"/>
  <c r="J165" i="60" s="1"/>
  <c r="K165" i="60" s="1"/>
  <c r="L165" i="60" s="1"/>
  <c r="M165" i="60" s="1"/>
  <c r="N165" i="60" s="1"/>
  <c r="O165" i="60" s="1"/>
  <c r="P165" i="60" s="1"/>
  <c r="Q165" i="60" s="1"/>
  <c r="R165" i="60" s="1"/>
  <c r="V165" i="60" s="1"/>
  <c r="W165" i="60" s="1"/>
  <c r="AA165" i="60" s="1"/>
  <c r="AB165" i="60" s="1"/>
  <c r="AC165" i="60" s="1"/>
  <c r="AD165" i="60" s="1"/>
  <c r="AE165" i="60" s="1"/>
  <c r="AF165" i="60" s="1"/>
  <c r="H164" i="60"/>
  <c r="I164" i="60" s="1"/>
  <c r="J164" i="60" s="1"/>
  <c r="K164" i="60" s="1"/>
  <c r="L164" i="60" s="1"/>
  <c r="M164" i="60" s="1"/>
  <c r="N164" i="60" s="1"/>
  <c r="O164" i="60" s="1"/>
  <c r="P164" i="60" s="1"/>
  <c r="Q164" i="60" s="1"/>
  <c r="R164" i="60" s="1"/>
  <c r="V164" i="60" s="1"/>
  <c r="W164" i="60" s="1"/>
  <c r="AA164" i="60" s="1"/>
  <c r="AB164" i="60" s="1"/>
  <c r="AC164" i="60" s="1"/>
  <c r="AD164" i="60" s="1"/>
  <c r="AE164" i="60" s="1"/>
  <c r="AF164" i="60" s="1"/>
  <c r="D164" i="60"/>
  <c r="E164" i="60" s="1"/>
  <c r="F164" i="60" s="1"/>
  <c r="G164" i="60" s="1"/>
  <c r="C164" i="60"/>
  <c r="C163" i="60"/>
  <c r="D163" i="60" s="1"/>
  <c r="E163" i="60" s="1"/>
  <c r="F163" i="60" s="1"/>
  <c r="G163" i="60" s="1"/>
  <c r="H163" i="60" s="1"/>
  <c r="I163" i="60" s="1"/>
  <c r="J163" i="60" s="1"/>
  <c r="K163" i="60" s="1"/>
  <c r="L163" i="60" s="1"/>
  <c r="M163" i="60" s="1"/>
  <c r="N163" i="60" s="1"/>
  <c r="O163" i="60" s="1"/>
  <c r="P163" i="60" s="1"/>
  <c r="Q163" i="60" s="1"/>
  <c r="R163" i="60" s="1"/>
  <c r="V163" i="60" s="1"/>
  <c r="W163" i="60" s="1"/>
  <c r="AA163" i="60" s="1"/>
  <c r="AB163" i="60" s="1"/>
  <c r="AC163" i="60" s="1"/>
  <c r="AD163" i="60" s="1"/>
  <c r="AE163" i="60" s="1"/>
  <c r="AF163" i="60" s="1"/>
  <c r="D162" i="60"/>
  <c r="E162" i="60" s="1"/>
  <c r="F162" i="60" s="1"/>
  <c r="G162" i="60" s="1"/>
  <c r="H162" i="60" s="1"/>
  <c r="I162" i="60" s="1"/>
  <c r="J162" i="60" s="1"/>
  <c r="K162" i="60" s="1"/>
  <c r="L162" i="60" s="1"/>
  <c r="M162" i="60" s="1"/>
  <c r="N162" i="60" s="1"/>
  <c r="O162" i="60" s="1"/>
  <c r="P162" i="60" s="1"/>
  <c r="Q162" i="60" s="1"/>
  <c r="R162" i="60" s="1"/>
  <c r="V162" i="60" s="1"/>
  <c r="W162" i="60" s="1"/>
  <c r="AA162" i="60" s="1"/>
  <c r="AB162" i="60" s="1"/>
  <c r="AC162" i="60" s="1"/>
  <c r="AD162" i="60" s="1"/>
  <c r="AE162" i="60" s="1"/>
  <c r="AF162" i="60" s="1"/>
  <c r="C162" i="60"/>
  <c r="C161" i="60"/>
  <c r="AI158" i="60"/>
  <c r="AH158" i="60"/>
  <c r="A158" i="60" a="1"/>
  <c r="A158" i="60" s="1"/>
  <c r="AI157" i="60"/>
  <c r="AH157" i="60"/>
  <c r="AI156" i="60"/>
  <c r="AH156" i="60"/>
  <c r="AI155" i="60"/>
  <c r="AH155" i="60"/>
  <c r="AI154" i="60"/>
  <c r="AH154" i="60"/>
  <c r="AL153" i="60"/>
  <c r="AI153" i="60"/>
  <c r="AH153" i="60"/>
  <c r="A153" i="60" a="1"/>
  <c r="A153" i="60" s="1"/>
  <c r="AI152" i="60"/>
  <c r="AH152" i="60"/>
  <c r="AI151" i="60"/>
  <c r="AH151" i="60"/>
  <c r="AI150" i="60"/>
  <c r="AH150" i="60"/>
  <c r="AI149" i="60"/>
  <c r="AH149" i="60"/>
  <c r="AI148" i="60"/>
  <c r="AH148" i="60"/>
  <c r="AI147" i="60"/>
  <c r="AH147" i="60"/>
  <c r="AI146" i="60"/>
  <c r="AH146" i="60"/>
  <c r="AI142" i="60"/>
  <c r="AH142" i="60"/>
  <c r="AI141" i="60"/>
  <c r="AH141" i="60"/>
  <c r="AI140" i="60"/>
  <c r="AH140" i="60"/>
  <c r="AI139" i="60"/>
  <c r="AH139" i="60"/>
  <c r="AI138" i="60"/>
  <c r="AH138" i="60"/>
  <c r="AI137" i="60"/>
  <c r="AH137" i="60"/>
  <c r="AI136" i="60"/>
  <c r="AH136" i="60"/>
  <c r="AI134" i="60"/>
  <c r="AH134" i="60"/>
  <c r="AI133" i="60"/>
  <c r="AH133" i="60"/>
  <c r="AI132" i="60"/>
  <c r="AH132" i="60"/>
  <c r="AI131" i="60"/>
  <c r="AH131" i="60"/>
  <c r="AI130" i="60"/>
  <c r="AH130" i="60"/>
  <c r="AI129" i="60"/>
  <c r="AH129" i="60"/>
  <c r="AI128" i="60"/>
  <c r="AH128" i="60"/>
  <c r="AI127" i="60"/>
  <c r="AH127" i="60"/>
  <c r="AI126" i="60"/>
  <c r="AH126" i="60"/>
  <c r="AI125" i="60"/>
  <c r="AH125" i="60"/>
  <c r="AE122" i="60"/>
  <c r="AC122" i="60"/>
  <c r="AB122" i="60"/>
  <c r="R122" i="60"/>
  <c r="Q122" i="60"/>
  <c r="P122" i="60"/>
  <c r="O122" i="60"/>
  <c r="N122" i="60"/>
  <c r="M122" i="60"/>
  <c r="L122" i="60"/>
  <c r="J122" i="60"/>
  <c r="I122" i="60"/>
  <c r="H122" i="60"/>
  <c r="E122" i="60"/>
  <c r="D122" i="60"/>
  <c r="C122" i="60"/>
  <c r="AE121" i="60"/>
  <c r="AC121" i="60"/>
  <c r="AB121" i="60"/>
  <c r="R121" i="60"/>
  <c r="Q121" i="60"/>
  <c r="P121" i="60"/>
  <c r="O121" i="60"/>
  <c r="N121" i="60"/>
  <c r="M121" i="60"/>
  <c r="L121" i="60"/>
  <c r="J121" i="60"/>
  <c r="I121" i="60"/>
  <c r="H121" i="60"/>
  <c r="E121" i="60"/>
  <c r="D121" i="60"/>
  <c r="C121" i="60"/>
  <c r="AE120" i="60"/>
  <c r="AC120" i="60"/>
  <c r="AB120" i="60"/>
  <c r="BF23" i="60"/>
  <c r="R120" i="60"/>
  <c r="Q120" i="60"/>
  <c r="P120" i="60"/>
  <c r="O120" i="60"/>
  <c r="N120" i="60"/>
  <c r="M120" i="60"/>
  <c r="L120" i="60"/>
  <c r="J120" i="60"/>
  <c r="I120" i="60"/>
  <c r="H120" i="60"/>
  <c r="E120" i="60"/>
  <c r="D120" i="60"/>
  <c r="C120" i="60"/>
  <c r="AE119" i="60"/>
  <c r="AC119" i="60"/>
  <c r="AB119" i="60"/>
  <c r="R119" i="60"/>
  <c r="Q119" i="60"/>
  <c r="P119" i="60"/>
  <c r="O119" i="60"/>
  <c r="N119" i="60"/>
  <c r="M119" i="60"/>
  <c r="L119" i="60"/>
  <c r="J119" i="60"/>
  <c r="I119" i="60"/>
  <c r="H119" i="60"/>
  <c r="E119" i="60"/>
  <c r="D119" i="60"/>
  <c r="C119" i="60"/>
  <c r="AE118" i="60"/>
  <c r="AC118" i="60"/>
  <c r="AB118" i="60"/>
  <c r="BC23" i="60"/>
  <c r="R118" i="60"/>
  <c r="Q118" i="60"/>
  <c r="P118" i="60"/>
  <c r="O118" i="60"/>
  <c r="N118" i="60"/>
  <c r="M118" i="60"/>
  <c r="L118" i="60"/>
  <c r="J118" i="60"/>
  <c r="I118" i="60"/>
  <c r="H118" i="60"/>
  <c r="E118" i="60"/>
  <c r="D118" i="60"/>
  <c r="C118" i="60"/>
  <c r="AE117" i="60"/>
  <c r="AC117" i="60"/>
  <c r="AB117" i="60"/>
  <c r="R117" i="60"/>
  <c r="Q117" i="60"/>
  <c r="P117" i="60"/>
  <c r="O117" i="60"/>
  <c r="N117" i="60"/>
  <c r="M117" i="60"/>
  <c r="L117" i="60"/>
  <c r="J117" i="60"/>
  <c r="I117" i="60"/>
  <c r="H117" i="60"/>
  <c r="AR23" i="60"/>
  <c r="E117" i="60"/>
  <c r="D117" i="60"/>
  <c r="C117" i="60"/>
  <c r="AI114" i="60"/>
  <c r="AH114" i="60"/>
  <c r="AI112" i="60"/>
  <c r="AH112" i="60"/>
  <c r="AG112" i="60"/>
  <c r="AI111" i="60"/>
  <c r="AH111" i="60"/>
  <c r="AI110" i="60"/>
  <c r="AH110" i="60"/>
  <c r="AI109" i="60"/>
  <c r="AH109" i="60"/>
  <c r="AG108" i="60"/>
  <c r="AE5" i="60"/>
  <c r="AE108" i="60"/>
  <c r="BH19" i="60"/>
  <c r="AC108" i="60"/>
  <c r="AB108" i="60"/>
  <c r="AA5" i="60" s="1"/>
  <c r="W5" i="60"/>
  <c r="V5" i="60"/>
  <c r="BD19" i="60"/>
  <c r="BB19" i="60"/>
  <c r="R108" i="60"/>
  <c r="Q5" i="60" s="1"/>
  <c r="Q108" i="60"/>
  <c r="AY19" i="60" s="1"/>
  <c r="P108" i="60"/>
  <c r="AX19" i="60" s="1"/>
  <c r="O108" i="60"/>
  <c r="N108" i="60"/>
  <c r="M5" i="60" s="1"/>
  <c r="M108" i="60"/>
  <c r="AU19" i="60" s="1"/>
  <c r="L108" i="60"/>
  <c r="K5" i="60" s="1"/>
  <c r="J5" i="60"/>
  <c r="J108" i="60"/>
  <c r="I5" i="60" s="1"/>
  <c r="I108" i="60"/>
  <c r="H5" i="60" s="1"/>
  <c r="H108" i="60"/>
  <c r="G5" i="60" s="1"/>
  <c r="E108" i="60"/>
  <c r="D108" i="60"/>
  <c r="C5" i="60" s="1"/>
  <c r="C108" i="60"/>
  <c r="AI107" i="60"/>
  <c r="AH107" i="60"/>
  <c r="AI106" i="60"/>
  <c r="AH106" i="60"/>
  <c r="AI105" i="60"/>
  <c r="AH105" i="60"/>
  <c r="AI104" i="60"/>
  <c r="AH104" i="60"/>
  <c r="AI103" i="60"/>
  <c r="AH103" i="60"/>
  <c r="AI102" i="60"/>
  <c r="AH102" i="60"/>
  <c r="AI101" i="60"/>
  <c r="AH101" i="60"/>
  <c r="AI100" i="60"/>
  <c r="AH100" i="60"/>
  <c r="AI99" i="60"/>
  <c r="AH99" i="60"/>
  <c r="AI98" i="60"/>
  <c r="AH98" i="60"/>
  <c r="AI97" i="60"/>
  <c r="AH97" i="60"/>
  <c r="AG96" i="60"/>
  <c r="AE96" i="60"/>
  <c r="BH20" i="60"/>
  <c r="AC96" i="60"/>
  <c r="AB96" i="60"/>
  <c r="BG20" i="60" s="1"/>
  <c r="BE20" i="60"/>
  <c r="BB20" i="60"/>
  <c r="R96" i="60"/>
  <c r="Q96" i="60"/>
  <c r="AY20" i="60" s="1"/>
  <c r="P96" i="60"/>
  <c r="O96" i="60"/>
  <c r="AW20" i="60" s="1"/>
  <c r="N96" i="60"/>
  <c r="M96" i="60"/>
  <c r="L96" i="60"/>
  <c r="J96" i="60"/>
  <c r="I96" i="60"/>
  <c r="AS20" i="60" s="1"/>
  <c r="H96" i="60"/>
  <c r="E96" i="60"/>
  <c r="D96" i="60"/>
  <c r="AO20" i="60" s="1"/>
  <c r="C96" i="60"/>
  <c r="AN20" i="60" s="1"/>
  <c r="AI95" i="60"/>
  <c r="AH95" i="60"/>
  <c r="AI94" i="60"/>
  <c r="AH94" i="60"/>
  <c r="AI93" i="60"/>
  <c r="AH93" i="60"/>
  <c r="BJ18" i="60"/>
  <c r="AE92" i="60"/>
  <c r="AC92" i="60"/>
  <c r="AB92" i="60"/>
  <c r="BG18" i="60" s="1"/>
  <c r="BD18" i="60"/>
  <c r="BB18" i="60"/>
  <c r="R92" i="60"/>
  <c r="AZ18" i="60" s="1"/>
  <c r="Q92" i="60"/>
  <c r="AY18" i="60" s="1"/>
  <c r="P92" i="60"/>
  <c r="AX18" i="60" s="1"/>
  <c r="O92" i="60"/>
  <c r="N92" i="60"/>
  <c r="AV18" i="60" s="1"/>
  <c r="M92" i="60"/>
  <c r="AU18" i="60" s="1"/>
  <c r="L92" i="60"/>
  <c r="AT18" i="60"/>
  <c r="J92" i="60"/>
  <c r="I92" i="60"/>
  <c r="AS18" i="60" s="1"/>
  <c r="H92" i="60"/>
  <c r="E92" i="60"/>
  <c r="AP18" i="60" s="1"/>
  <c r="D92" i="60"/>
  <c r="AO18" i="60" s="1"/>
  <c r="C92" i="60"/>
  <c r="BS91" i="60"/>
  <c r="BK91" i="60"/>
  <c r="BJ91" i="60"/>
  <c r="BB91" i="60"/>
  <c r="AI91" i="60"/>
  <c r="AH91" i="60"/>
  <c r="AG91" i="60"/>
  <c r="AG92" i="60" s="1"/>
  <c r="AG3" i="60" s="1"/>
  <c r="BU90" i="60"/>
  <c r="BL90" i="60"/>
  <c r="BE90" i="60"/>
  <c r="AI90" i="60"/>
  <c r="AH90" i="60"/>
  <c r="BU89" i="60"/>
  <c r="BO89" i="60"/>
  <c r="BG89" i="60"/>
  <c r="AI89" i="60"/>
  <c r="AH89" i="60"/>
  <c r="AI88" i="60"/>
  <c r="AH88" i="60"/>
  <c r="BJ87" i="60"/>
  <c r="BG87" i="60"/>
  <c r="AI87" i="60"/>
  <c r="AH87" i="60"/>
  <c r="BL86" i="60"/>
  <c r="AI86" i="60"/>
  <c r="AH86" i="60"/>
  <c r="AI85" i="60"/>
  <c r="AH85" i="60"/>
  <c r="BW84" i="60"/>
  <c r="BW91" i="60" s="1"/>
  <c r="BV84" i="60"/>
  <c r="BV91" i="60" s="1"/>
  <c r="BU84" i="60"/>
  <c r="BU91" i="60" s="1"/>
  <c r="BT84" i="60"/>
  <c r="BT91" i="60" s="1"/>
  <c r="BS84" i="60"/>
  <c r="BR84" i="60"/>
  <c r="BR91" i="60" s="1"/>
  <c r="BQ84" i="60"/>
  <c r="BQ91" i="60" s="1"/>
  <c r="BP84" i="60"/>
  <c r="BP91" i="60" s="1"/>
  <c r="BO84" i="60"/>
  <c r="BO91" i="60" s="1"/>
  <c r="BN84" i="60"/>
  <c r="BN91" i="60" s="1"/>
  <c r="BM84" i="60"/>
  <c r="BM91" i="60" s="1"/>
  <c r="BL84" i="60"/>
  <c r="BL91" i="60" s="1"/>
  <c r="BK84" i="60"/>
  <c r="BJ84" i="60"/>
  <c r="BI84" i="60"/>
  <c r="BI91" i="60" s="1"/>
  <c r="BH84" i="60"/>
  <c r="BH91" i="60" s="1"/>
  <c r="BG84" i="60"/>
  <c r="BG91" i="60" s="1"/>
  <c r="BF84" i="60"/>
  <c r="BF91" i="60" s="1"/>
  <c r="BE84" i="60"/>
  <c r="BE91" i="60" s="1"/>
  <c r="BD84" i="60"/>
  <c r="BD91" i="60" s="1"/>
  <c r="BC84" i="60"/>
  <c r="BC91" i="60" s="1"/>
  <c r="BB84" i="60"/>
  <c r="BA84" i="60"/>
  <c r="BA91" i="60" s="1"/>
  <c r="AZ84" i="60"/>
  <c r="AZ91" i="60" s="1"/>
  <c r="AI84" i="60"/>
  <c r="AH84" i="60"/>
  <c r="BW83" i="60"/>
  <c r="BW90" i="60" s="1"/>
  <c r="BV83" i="60"/>
  <c r="BV90" i="60" s="1"/>
  <c r="BU83" i="60"/>
  <c r="BT83" i="60"/>
  <c r="BT90" i="60" s="1"/>
  <c r="BS83" i="60"/>
  <c r="BS90" i="60" s="1"/>
  <c r="BR83" i="60"/>
  <c r="BR90" i="60" s="1"/>
  <c r="BQ83" i="60"/>
  <c r="BQ90" i="60" s="1"/>
  <c r="BP83" i="60"/>
  <c r="BP90" i="60" s="1"/>
  <c r="BO83" i="60"/>
  <c r="BO90" i="60" s="1"/>
  <c r="BN83" i="60"/>
  <c r="BN90" i="60" s="1"/>
  <c r="BM83" i="60"/>
  <c r="BM90" i="60" s="1"/>
  <c r="BL83" i="60"/>
  <c r="BK83" i="60"/>
  <c r="BK90" i="60" s="1"/>
  <c r="BJ83" i="60"/>
  <c r="BJ90" i="60" s="1"/>
  <c r="BI83" i="60"/>
  <c r="BI90" i="60" s="1"/>
  <c r="BH83" i="60"/>
  <c r="BH90" i="60" s="1"/>
  <c r="BG83" i="60"/>
  <c r="BG90" i="60" s="1"/>
  <c r="BF83" i="60"/>
  <c r="BF90" i="60" s="1"/>
  <c r="BE83" i="60"/>
  <c r="BD83" i="60"/>
  <c r="BD90" i="60" s="1"/>
  <c r="BC83" i="60"/>
  <c r="BC90" i="60" s="1"/>
  <c r="BB83" i="60"/>
  <c r="BB90" i="60" s="1"/>
  <c r="BA83" i="60"/>
  <c r="BA90" i="60" s="1"/>
  <c r="AZ83" i="60"/>
  <c r="AZ90" i="60" s="1"/>
  <c r="AI83" i="60"/>
  <c r="AH83" i="60"/>
  <c r="BW82" i="60"/>
  <c r="BW89" i="60" s="1"/>
  <c r="BV82" i="60"/>
  <c r="BV89" i="60" s="1"/>
  <c r="BU82" i="60"/>
  <c r="BT82" i="60"/>
  <c r="BT89" i="60" s="1"/>
  <c r="BS82" i="60"/>
  <c r="BS89" i="60" s="1"/>
  <c r="BR82" i="60"/>
  <c r="BR89" i="60" s="1"/>
  <c r="BQ82" i="60"/>
  <c r="BQ89" i="60" s="1"/>
  <c r="BP82" i="60"/>
  <c r="BP89" i="60" s="1"/>
  <c r="BO82" i="60"/>
  <c r="BN82" i="60"/>
  <c r="BN89" i="60" s="1"/>
  <c r="BM82" i="60"/>
  <c r="BM89" i="60" s="1"/>
  <c r="BL82" i="60"/>
  <c r="BL89" i="60" s="1"/>
  <c r="BK82" i="60"/>
  <c r="BK89" i="60" s="1"/>
  <c r="BJ82" i="60"/>
  <c r="BJ89" i="60" s="1"/>
  <c r="BI82" i="60"/>
  <c r="BI89" i="60" s="1"/>
  <c r="BH82" i="60"/>
  <c r="BH89" i="60" s="1"/>
  <c r="BG82" i="60"/>
  <c r="BF82" i="60"/>
  <c r="BF89" i="60" s="1"/>
  <c r="BE82" i="60"/>
  <c r="BE89" i="60" s="1"/>
  <c r="BD82" i="60"/>
  <c r="BD89" i="60" s="1"/>
  <c r="BC82" i="60"/>
  <c r="BC89" i="60" s="1"/>
  <c r="BB82" i="60"/>
  <c r="BB89" i="60" s="1"/>
  <c r="BA82" i="60"/>
  <c r="BA89" i="60" s="1"/>
  <c r="AZ82" i="60"/>
  <c r="AZ89" i="60" s="1"/>
  <c r="AI82" i="60"/>
  <c r="AH82" i="60"/>
  <c r="BW81" i="60"/>
  <c r="BW88" i="60" s="1"/>
  <c r="BV81" i="60"/>
  <c r="BV88" i="60" s="1"/>
  <c r="BU81" i="60"/>
  <c r="BU88" i="60" s="1"/>
  <c r="BT81" i="60"/>
  <c r="BT88" i="60" s="1"/>
  <c r="BS81" i="60"/>
  <c r="BS88" i="60" s="1"/>
  <c r="BR81" i="60"/>
  <c r="BR88" i="60" s="1"/>
  <c r="BQ81" i="60"/>
  <c r="BQ88" i="60" s="1"/>
  <c r="BP81" i="60"/>
  <c r="BP88" i="60" s="1"/>
  <c r="BO81" i="60"/>
  <c r="BO88" i="60" s="1"/>
  <c r="BN81" i="60"/>
  <c r="BN88" i="60" s="1"/>
  <c r="BM81" i="60"/>
  <c r="BM88" i="60" s="1"/>
  <c r="BL81" i="60"/>
  <c r="BL88" i="60" s="1"/>
  <c r="BK81" i="60"/>
  <c r="BK88" i="60" s="1"/>
  <c r="BJ81" i="60"/>
  <c r="BJ88" i="60" s="1"/>
  <c r="BI81" i="60"/>
  <c r="BI88" i="60" s="1"/>
  <c r="BH81" i="60"/>
  <c r="BH88" i="60" s="1"/>
  <c r="BG81" i="60"/>
  <c r="BG88" i="60" s="1"/>
  <c r="BF81" i="60"/>
  <c r="BF88" i="60" s="1"/>
  <c r="BE81" i="60"/>
  <c r="BE88" i="60" s="1"/>
  <c r="BD81" i="60"/>
  <c r="BD88" i="60" s="1"/>
  <c r="BC81" i="60"/>
  <c r="BC88" i="60" s="1"/>
  <c r="BB81" i="60"/>
  <c r="BB88" i="60" s="1"/>
  <c r="BA81" i="60"/>
  <c r="BA88" i="60" s="1"/>
  <c r="AZ81" i="60"/>
  <c r="AZ88" i="60" s="1"/>
  <c r="AI81" i="60"/>
  <c r="AH81" i="60"/>
  <c r="BW80" i="60"/>
  <c r="BW87" i="60" s="1"/>
  <c r="BV80" i="60"/>
  <c r="BV87" i="60" s="1"/>
  <c r="BU80" i="60"/>
  <c r="BU87" i="60" s="1"/>
  <c r="BT80" i="60"/>
  <c r="BT87" i="60" s="1"/>
  <c r="BS80" i="60"/>
  <c r="BS87" i="60" s="1"/>
  <c r="BR80" i="60"/>
  <c r="BR87" i="60" s="1"/>
  <c r="BQ80" i="60"/>
  <c r="BQ87" i="60" s="1"/>
  <c r="BP80" i="60"/>
  <c r="BP87" i="60" s="1"/>
  <c r="BO80" i="60"/>
  <c r="BO87" i="60" s="1"/>
  <c r="BN80" i="60"/>
  <c r="BN87" i="60" s="1"/>
  <c r="BM80" i="60"/>
  <c r="BM87" i="60" s="1"/>
  <c r="BL80" i="60"/>
  <c r="BL87" i="60" s="1"/>
  <c r="BK80" i="60"/>
  <c r="BK87" i="60" s="1"/>
  <c r="BJ80" i="60"/>
  <c r="BI80" i="60"/>
  <c r="BI87" i="60" s="1"/>
  <c r="BH80" i="60"/>
  <c r="BH87" i="60" s="1"/>
  <c r="BG80" i="60"/>
  <c r="BF80" i="60"/>
  <c r="BF87" i="60" s="1"/>
  <c r="BE80" i="60"/>
  <c r="BE87" i="60" s="1"/>
  <c r="BD80" i="60"/>
  <c r="BD87" i="60" s="1"/>
  <c r="BC80" i="60"/>
  <c r="BC87" i="60" s="1"/>
  <c r="BB80" i="60"/>
  <c r="BB87" i="60" s="1"/>
  <c r="BA80" i="60"/>
  <c r="BA87" i="60" s="1"/>
  <c r="AZ80" i="60"/>
  <c r="AZ87" i="60" s="1"/>
  <c r="AI80" i="60"/>
  <c r="AH80" i="60"/>
  <c r="BW79" i="60"/>
  <c r="BW86" i="60" s="1"/>
  <c r="BV79" i="60"/>
  <c r="BV86" i="60" s="1"/>
  <c r="BU79" i="60"/>
  <c r="BU86" i="60" s="1"/>
  <c r="BT79" i="60"/>
  <c r="BT86" i="60" s="1"/>
  <c r="BS79" i="60"/>
  <c r="BS86" i="60" s="1"/>
  <c r="BR79" i="60"/>
  <c r="BR86" i="60" s="1"/>
  <c r="BQ79" i="60"/>
  <c r="BQ86" i="60" s="1"/>
  <c r="BP79" i="60"/>
  <c r="BP86" i="60" s="1"/>
  <c r="BO79" i="60"/>
  <c r="BO86" i="60" s="1"/>
  <c r="BN79" i="60"/>
  <c r="BN86" i="60" s="1"/>
  <c r="BM79" i="60"/>
  <c r="BM86" i="60" s="1"/>
  <c r="BL79" i="60"/>
  <c r="BK79" i="60"/>
  <c r="BK86" i="60" s="1"/>
  <c r="BJ79" i="60"/>
  <c r="BJ86" i="60" s="1"/>
  <c r="BI79" i="60"/>
  <c r="BI86" i="60" s="1"/>
  <c r="BH79" i="60"/>
  <c r="BH86" i="60" s="1"/>
  <c r="BG79" i="60"/>
  <c r="BG86" i="60" s="1"/>
  <c r="BF79" i="60"/>
  <c r="BF86" i="60" s="1"/>
  <c r="BE79" i="60"/>
  <c r="BE86" i="60" s="1"/>
  <c r="BD79" i="60"/>
  <c r="BD86" i="60" s="1"/>
  <c r="BC79" i="60"/>
  <c r="BC86" i="60" s="1"/>
  <c r="BB79" i="60"/>
  <c r="BB86" i="60" s="1"/>
  <c r="BA79" i="60"/>
  <c r="BA86" i="60" s="1"/>
  <c r="AZ79" i="60"/>
  <c r="AZ86" i="60" s="1"/>
  <c r="AI79" i="60"/>
  <c r="AH79" i="60"/>
  <c r="AG78" i="60"/>
  <c r="BJ17" i="60"/>
  <c r="AE78" i="60"/>
  <c r="BI17" i="60" s="1"/>
  <c r="BH17" i="60"/>
  <c r="AC78" i="60"/>
  <c r="AB78" i="60"/>
  <c r="BG17" i="60" s="1"/>
  <c r="BE17" i="60"/>
  <c r="BD17" i="60"/>
  <c r="BC17" i="60"/>
  <c r="BB17" i="60"/>
  <c r="AZ17" i="60"/>
  <c r="Q78" i="60"/>
  <c r="AX17" i="60"/>
  <c r="O78" i="60"/>
  <c r="AW17" i="60" s="1"/>
  <c r="AV17" i="60"/>
  <c r="M78" i="60"/>
  <c r="AU17" i="60" s="1"/>
  <c r="L78" i="60"/>
  <c r="I78" i="60"/>
  <c r="AS17" i="60" s="1"/>
  <c r="H78" i="60"/>
  <c r="AQ17" i="60"/>
  <c r="E78" i="60"/>
  <c r="AP17" i="60" s="1"/>
  <c r="D78" i="60"/>
  <c r="AO17" i="60" s="1"/>
  <c r="C78" i="60"/>
  <c r="AI77" i="60"/>
  <c r="AH77" i="60"/>
  <c r="AI76" i="60"/>
  <c r="AH76" i="60"/>
  <c r="AI75" i="60"/>
  <c r="AH75" i="60"/>
  <c r="AI74" i="60"/>
  <c r="AH74" i="60"/>
  <c r="AI73" i="60"/>
  <c r="AH73" i="60"/>
  <c r="AI72" i="60"/>
  <c r="AH72" i="60"/>
  <c r="AG71" i="60"/>
  <c r="AG2" i="60" s="1"/>
  <c r="AG6" i="60" s="1"/>
  <c r="BJ16" i="60"/>
  <c r="AE71" i="60"/>
  <c r="BI16" i="60" s="1"/>
  <c r="AC71" i="60"/>
  <c r="AB71" i="60"/>
  <c r="BF16" i="60"/>
  <c r="BE16" i="60"/>
  <c r="W7" i="60"/>
  <c r="BB16" i="60"/>
  <c r="R71" i="60"/>
  <c r="AZ16" i="60" s="1"/>
  <c r="Q71" i="60"/>
  <c r="P71" i="60"/>
  <c r="AX16" i="60" s="1"/>
  <c r="O71" i="60"/>
  <c r="N71" i="60"/>
  <c r="AV16" i="60" s="1"/>
  <c r="M71" i="60"/>
  <c r="L71" i="60"/>
  <c r="AT16" i="60"/>
  <c r="J71" i="60"/>
  <c r="I71" i="60"/>
  <c r="AS16" i="60" s="1"/>
  <c r="H71" i="60"/>
  <c r="AR16" i="60"/>
  <c r="AQ16" i="60"/>
  <c r="E71" i="60"/>
  <c r="D71" i="60"/>
  <c r="AO16" i="60" s="1"/>
  <c r="C71" i="60"/>
  <c r="AN16" i="60" s="1"/>
  <c r="AI70" i="60"/>
  <c r="AH70" i="60"/>
  <c r="AI69" i="60"/>
  <c r="AH69" i="60"/>
  <c r="AI68" i="60"/>
  <c r="AH68" i="60"/>
  <c r="AI67" i="60"/>
  <c r="AH67" i="60"/>
  <c r="AI66" i="60"/>
  <c r="AH66" i="60"/>
  <c r="AI65" i="60"/>
  <c r="AH65" i="60"/>
  <c r="AI64" i="60"/>
  <c r="AH64" i="60"/>
  <c r="AI63" i="60"/>
  <c r="AH63" i="60"/>
  <c r="AI62" i="60"/>
  <c r="AH62" i="60"/>
  <c r="AI61" i="60"/>
  <c r="AH61" i="60"/>
  <c r="AI60" i="60"/>
  <c r="AH60" i="60"/>
  <c r="AI59" i="60"/>
  <c r="AH59" i="60"/>
  <c r="AI58" i="60"/>
  <c r="AH58" i="60"/>
  <c r="AI57" i="60"/>
  <c r="AH57" i="60"/>
  <c r="AI56" i="60"/>
  <c r="AH56" i="60"/>
  <c r="AI55" i="60"/>
  <c r="AH55" i="60"/>
  <c r="AI54" i="60"/>
  <c r="AH54" i="60"/>
  <c r="AI53" i="60"/>
  <c r="AH53" i="60"/>
  <c r="AI52" i="60"/>
  <c r="AH52" i="60"/>
  <c r="AI51" i="60"/>
  <c r="AH51" i="60"/>
  <c r="AI50" i="60"/>
  <c r="AH50" i="60"/>
  <c r="AI49" i="60"/>
  <c r="AH49" i="60"/>
  <c r="AI48" i="60"/>
  <c r="AH48" i="60"/>
  <c r="AI47" i="60"/>
  <c r="AH47" i="60"/>
  <c r="AI46" i="60"/>
  <c r="AH46" i="60"/>
  <c r="AI45" i="60"/>
  <c r="AH45" i="60"/>
  <c r="AI44" i="60"/>
  <c r="AH44" i="60"/>
  <c r="AI43" i="60"/>
  <c r="AH43" i="60"/>
  <c r="AI42" i="60"/>
  <c r="AH42" i="60"/>
  <c r="AI41" i="60"/>
  <c r="AH41" i="60"/>
  <c r="AI40" i="60"/>
  <c r="AH40" i="60"/>
  <c r="AI39" i="60"/>
  <c r="AH39" i="60"/>
  <c r="AI38" i="60"/>
  <c r="AH38" i="60"/>
  <c r="AI37" i="60"/>
  <c r="AH37" i="60"/>
  <c r="AI36" i="60"/>
  <c r="AH36" i="60"/>
  <c r="AI35" i="60"/>
  <c r="AH35" i="60"/>
  <c r="AI34" i="60"/>
  <c r="AH34" i="60"/>
  <c r="AI33" i="60"/>
  <c r="AH33" i="60"/>
  <c r="AI32" i="60"/>
  <c r="AH32" i="60"/>
  <c r="AI31" i="60"/>
  <c r="AH31" i="60"/>
  <c r="AI30" i="60"/>
  <c r="AH30" i="60"/>
  <c r="AI29" i="60"/>
  <c r="AH29" i="60"/>
  <c r="AI28" i="60"/>
  <c r="AH28" i="60"/>
  <c r="AI27" i="60"/>
  <c r="AH27" i="60"/>
  <c r="AI26" i="60"/>
  <c r="AH26" i="60"/>
  <c r="AI25" i="60"/>
  <c r="AH25" i="60"/>
  <c r="AI24" i="60"/>
  <c r="AH24" i="60"/>
  <c r="AI23" i="60"/>
  <c r="AH23" i="60"/>
  <c r="AI22" i="60"/>
  <c r="AH22" i="60"/>
  <c r="BJ21" i="60"/>
  <c r="BI21" i="60"/>
  <c r="BH21" i="60"/>
  <c r="BG21" i="60"/>
  <c r="BF21" i="60"/>
  <c r="BE21" i="60"/>
  <c r="BD21" i="60"/>
  <c r="BC21" i="60"/>
  <c r="BB21" i="60"/>
  <c r="BA21" i="60"/>
  <c r="AZ21" i="60"/>
  <c r="AY21" i="60"/>
  <c r="AX21" i="60"/>
  <c r="AW21" i="60"/>
  <c r="AV21" i="60"/>
  <c r="AU21" i="60"/>
  <c r="AT21" i="60"/>
  <c r="AS21" i="60"/>
  <c r="AR21" i="60"/>
  <c r="AQ21" i="60"/>
  <c r="AP21" i="60"/>
  <c r="AO21" i="60"/>
  <c r="AN21" i="60"/>
  <c r="AM21" i="60"/>
  <c r="AI21" i="60"/>
  <c r="AH21" i="60"/>
  <c r="BJ20" i="60"/>
  <c r="BI20" i="60"/>
  <c r="BF20" i="60"/>
  <c r="BD20" i="60"/>
  <c r="BC20" i="60"/>
  <c r="BA20" i="60"/>
  <c r="AZ20" i="60"/>
  <c r="AX20" i="60"/>
  <c r="AV20" i="60"/>
  <c r="AU20" i="60"/>
  <c r="AT20" i="60"/>
  <c r="AR20" i="60"/>
  <c r="AP20" i="60"/>
  <c r="AI20" i="60"/>
  <c r="AH20" i="60"/>
  <c r="BF19" i="60"/>
  <c r="BE19" i="60"/>
  <c r="BC19" i="60"/>
  <c r="AQ19" i="60"/>
  <c r="AI19" i="60"/>
  <c r="AH19" i="60"/>
  <c r="BI18" i="60"/>
  <c r="BH18" i="60"/>
  <c r="BF18" i="60"/>
  <c r="BE18" i="60"/>
  <c r="BC18" i="60"/>
  <c r="BA18" i="60"/>
  <c r="AW18" i="60"/>
  <c r="AR18" i="60"/>
  <c r="AQ18" i="60"/>
  <c r="AN18" i="60"/>
  <c r="AI18" i="60"/>
  <c r="AH18" i="60"/>
  <c r="BF17" i="60"/>
  <c r="BA17" i="60"/>
  <c r="AY17" i="60"/>
  <c r="AT17" i="60"/>
  <c r="AR17" i="60"/>
  <c r="AN17" i="60"/>
  <c r="AM17" i="60"/>
  <c r="AI17" i="60"/>
  <c r="AH17" i="60"/>
  <c r="BH16" i="60"/>
  <c r="BD16" i="60"/>
  <c r="BA16" i="60"/>
  <c r="AY16" i="60"/>
  <c r="AM16" i="60"/>
  <c r="AI16" i="60"/>
  <c r="AH16" i="60"/>
  <c r="AI15" i="60"/>
  <c r="AH15" i="60"/>
  <c r="AI14" i="60"/>
  <c r="AH14" i="60"/>
  <c r="AI13" i="60"/>
  <c r="AH13" i="60"/>
  <c r="AL12" i="60"/>
  <c r="AI12" i="60"/>
  <c r="AH12" i="60"/>
  <c r="AI11" i="60"/>
  <c r="AH11" i="60"/>
  <c r="K6" i="60"/>
  <c r="AC5" i="60"/>
  <c r="AB5" i="60"/>
  <c r="Y5" i="60"/>
  <c r="X5" i="60"/>
  <c r="U5" i="60"/>
  <c r="T5" i="60"/>
  <c r="S5" i="60"/>
  <c r="R5" i="60"/>
  <c r="P5" i="60"/>
  <c r="E5" i="60"/>
  <c r="D5" i="60"/>
  <c r="AG4" i="60"/>
  <c r="K4" i="60"/>
  <c r="E4" i="60"/>
  <c r="H4" i="60" s="1"/>
  <c r="B4" i="60"/>
  <c r="AL13" i="60" s="1"/>
  <c r="AE161" i="62" l="1"/>
  <c r="AD167" i="62"/>
  <c r="AD135" i="62"/>
  <c r="AC274" i="62"/>
  <c r="AD169" i="62"/>
  <c r="W274" i="61"/>
  <c r="X169" i="61"/>
  <c r="Y161" i="61"/>
  <c r="X167" i="61"/>
  <c r="AC123" i="60"/>
  <c r="AZ19" i="60"/>
  <c r="O5" i="60"/>
  <c r="AV19" i="60"/>
  <c r="AI96" i="60"/>
  <c r="J123" i="60"/>
  <c r="J124" i="60" s="1"/>
  <c r="AH96" i="60"/>
  <c r="M123" i="60"/>
  <c r="AU23" i="60" s="1"/>
  <c r="L5" i="60"/>
  <c r="AV22" i="60"/>
  <c r="N123" i="60"/>
  <c r="AV23" i="60" s="1"/>
  <c r="AS19" i="60"/>
  <c r="AS22" i="60" s="1"/>
  <c r="AQ20" i="60"/>
  <c r="AQ22" i="60" s="1"/>
  <c r="BJ22" i="60"/>
  <c r="Q123" i="60"/>
  <c r="AY23" i="60" s="1"/>
  <c r="J113" i="60"/>
  <c r="J115" i="60" s="1"/>
  <c r="J116" i="60" s="1"/>
  <c r="J7" i="60" s="1"/>
  <c r="AZ22" i="60"/>
  <c r="BF22" i="60"/>
  <c r="BF25" i="60" s="1"/>
  <c r="BD22" i="60"/>
  <c r="H123" i="60"/>
  <c r="P123" i="60"/>
  <c r="AX23" i="60" s="1"/>
  <c r="BE23" i="60"/>
  <c r="BJ23" i="60"/>
  <c r="R123" i="60"/>
  <c r="AZ23" i="60" s="1"/>
  <c r="AZ25" i="60" s="1"/>
  <c r="AI120" i="60"/>
  <c r="BJ19" i="60"/>
  <c r="L113" i="60"/>
  <c r="L115" i="60" s="1"/>
  <c r="BB22" i="60"/>
  <c r="AD7" i="60"/>
  <c r="AC124" i="60"/>
  <c r="AI118" i="60"/>
  <c r="AX22" i="60"/>
  <c r="AX25" i="60" s="1"/>
  <c r="Z7" i="60"/>
  <c r="BE22" i="60"/>
  <c r="BH22" i="60"/>
  <c r="E123" i="60"/>
  <c r="AP23" i="60" s="1"/>
  <c r="E124" i="60"/>
  <c r="AP19" i="60"/>
  <c r="AH71" i="60"/>
  <c r="AI71" i="60"/>
  <c r="AI122" i="60"/>
  <c r="AH92" i="60"/>
  <c r="AH119" i="60"/>
  <c r="B123" i="60"/>
  <c r="B116" i="60" s="1"/>
  <c r="AF5" i="60"/>
  <c r="AM19" i="60"/>
  <c r="AM22" i="60" s="1"/>
  <c r="AJ108" i="60" a="1"/>
  <c r="AJ108" i="60" s="1"/>
  <c r="AH121" i="60"/>
  <c r="AO22" i="60"/>
  <c r="AA7" i="60"/>
  <c r="AR22" i="60"/>
  <c r="AR25" i="60" s="1"/>
  <c r="B5" i="60"/>
  <c r="D113" i="60"/>
  <c r="D115" i="60" s="1"/>
  <c r="I123" i="60"/>
  <c r="AS23" i="60" s="1"/>
  <c r="AY22" i="60"/>
  <c r="C113" i="60"/>
  <c r="C115" i="60" s="1"/>
  <c r="BG95" i="60" a="1"/>
  <c r="BG16" i="60"/>
  <c r="AB113" i="60"/>
  <c r="AB115" i="60" s="1"/>
  <c r="AR19" i="60"/>
  <c r="F5" i="60"/>
  <c r="N5" i="60"/>
  <c r="AW19" i="60"/>
  <c r="BI19" i="60"/>
  <c r="BI22" i="60" s="1"/>
  <c r="AD5" i="60"/>
  <c r="AT19" i="60"/>
  <c r="AT22" i="60" s="1"/>
  <c r="BD23" i="60"/>
  <c r="E113" i="60"/>
  <c r="E115" i="60" s="1"/>
  <c r="AP16" i="60"/>
  <c r="M113" i="60"/>
  <c r="M115" i="60" s="1"/>
  <c r="M116" i="60" s="1"/>
  <c r="M7" i="60" s="1"/>
  <c r="AU16" i="60"/>
  <c r="AU22" i="60" s="1"/>
  <c r="U7" i="60"/>
  <c r="BC16" i="60"/>
  <c r="BC22" i="60" s="1"/>
  <c r="BC25" i="60" s="1"/>
  <c r="AC113" i="60"/>
  <c r="AC115" i="60" s="1"/>
  <c r="AC116" i="60" s="1"/>
  <c r="AC7" i="60" s="1"/>
  <c r="N113" i="60"/>
  <c r="N115" i="60" s="1"/>
  <c r="AQ23" i="60"/>
  <c r="BH23" i="60"/>
  <c r="C274" i="60"/>
  <c r="D169" i="60"/>
  <c r="V7" i="60"/>
  <c r="R113" i="60"/>
  <c r="R115" i="60" s="1"/>
  <c r="BA19" i="60"/>
  <c r="BA22" i="60" s="1"/>
  <c r="AN19" i="60"/>
  <c r="AN22" i="60" s="1"/>
  <c r="AI117" i="60"/>
  <c r="AM18" i="60"/>
  <c r="AI92" i="60"/>
  <c r="Z5" i="60"/>
  <c r="G7" i="60"/>
  <c r="AW16" i="60"/>
  <c r="O113" i="60"/>
  <c r="O115" i="60" s="1"/>
  <c r="O116" i="60" s="1"/>
  <c r="O7" i="60" s="1"/>
  <c r="AE113" i="60"/>
  <c r="AE115" i="60" s="1"/>
  <c r="AI78" i="60"/>
  <c r="O123" i="60"/>
  <c r="AW23" i="60" s="1"/>
  <c r="AE123" i="60"/>
  <c r="BI23" i="60" s="1"/>
  <c r="C167" i="60"/>
  <c r="D161" i="60"/>
  <c r="C135" i="60"/>
  <c r="AI108" i="60"/>
  <c r="AO19" i="60"/>
  <c r="BG19" i="60"/>
  <c r="AI119" i="60"/>
  <c r="AH120" i="60"/>
  <c r="AH118" i="60"/>
  <c r="E177" i="60"/>
  <c r="D135" i="60"/>
  <c r="H113" i="60"/>
  <c r="H115" i="60" s="1"/>
  <c r="P113" i="60"/>
  <c r="P115" i="60" s="1"/>
  <c r="P116" i="60" s="1"/>
  <c r="P7" i="60" s="1"/>
  <c r="X7" i="60"/>
  <c r="AH78" i="60"/>
  <c r="H124" i="60"/>
  <c r="F7" i="60"/>
  <c r="C123" i="60"/>
  <c r="AN23" i="60" s="1"/>
  <c r="AH117" i="60"/>
  <c r="AT23" i="60"/>
  <c r="BA23" i="60"/>
  <c r="AI121" i="60"/>
  <c r="AH122" i="60"/>
  <c r="I113" i="60"/>
  <c r="I115" i="60" s="1"/>
  <c r="Q113" i="60"/>
  <c r="Q115" i="60" s="1"/>
  <c r="Q116" i="60" s="1"/>
  <c r="Q7" i="60" s="1"/>
  <c r="AG113" i="60"/>
  <c r="I124" i="60"/>
  <c r="D123" i="60"/>
  <c r="AO23" i="60" s="1"/>
  <c r="L123" i="60"/>
  <c r="BB23" i="60"/>
  <c r="AB123" i="60"/>
  <c r="BG23" i="60" s="1"/>
  <c r="AH108" i="60"/>
  <c r="AG115" i="60"/>
  <c r="AD274" i="62" l="1"/>
  <c r="AE169" i="62"/>
  <c r="AF161" i="62"/>
  <c r="AE167" i="62"/>
  <c r="AE135" i="62"/>
  <c r="AC177" i="61"/>
  <c r="Y167" i="61"/>
  <c r="Z161" i="61"/>
  <c r="X274" i="61"/>
  <c r="Y169" i="61"/>
  <c r="BI25" i="60"/>
  <c r="BH25" i="60"/>
  <c r="BJ25" i="60"/>
  <c r="AB124" i="60"/>
  <c r="BD25" i="60"/>
  <c r="BB25" i="60"/>
  <c r="R116" i="60"/>
  <c r="R7" i="60" s="1"/>
  <c r="R124" i="60"/>
  <c r="AV25" i="60"/>
  <c r="N116" i="60"/>
  <c r="N7" i="60" s="1"/>
  <c r="AU25" i="60"/>
  <c r="M124" i="60"/>
  <c r="BA25" i="60"/>
  <c r="L116" i="60"/>
  <c r="L7" i="60" s="1"/>
  <c r="I116" i="60"/>
  <c r="I7" i="60" s="1"/>
  <c r="AS25" i="60"/>
  <c r="H116" i="60"/>
  <c r="H7" i="60" s="1"/>
  <c r="AQ25" i="60"/>
  <c r="BE25" i="60"/>
  <c r="Q124" i="60"/>
  <c r="P124" i="60"/>
  <c r="AT25" i="60"/>
  <c r="L124" i="60"/>
  <c r="B124" i="60"/>
  <c r="AE116" i="60"/>
  <c r="AE7" i="60" s="1"/>
  <c r="S7" i="60"/>
  <c r="AY25" i="60"/>
  <c r="N124" i="60"/>
  <c r="AE124" i="60"/>
  <c r="Y7" i="60"/>
  <c r="AF7" i="60"/>
  <c r="AW22" i="60"/>
  <c r="AW25" i="60" s="1"/>
  <c r="AN25" i="60"/>
  <c r="AP22" i="60"/>
  <c r="AP25" i="60" s="1"/>
  <c r="E116" i="60"/>
  <c r="E7" i="60" s="1"/>
  <c r="C116" i="60"/>
  <c r="C7" i="60" s="1"/>
  <c r="AI113" i="60"/>
  <c r="AH113" i="60"/>
  <c r="D167" i="60"/>
  <c r="E161" i="60"/>
  <c r="E135" i="60" s="1"/>
  <c r="AO25" i="60"/>
  <c r="AB116" i="60"/>
  <c r="AB7" i="60" s="1"/>
  <c r="AJ123" i="60" a="1"/>
  <c r="AJ123" i="60" s="1"/>
  <c r="AH123" i="60"/>
  <c r="AI123" i="60"/>
  <c r="AM23" i="60"/>
  <c r="D274" i="60"/>
  <c r="E169" i="60"/>
  <c r="F177" i="60"/>
  <c r="BG22" i="60"/>
  <c r="BG25" i="60" s="1"/>
  <c r="D116" i="60"/>
  <c r="D7" i="60" s="1"/>
  <c r="D124" i="60"/>
  <c r="AM25" i="60"/>
  <c r="T7" i="60"/>
  <c r="BI118" i="60"/>
  <c r="BH118" i="60"/>
  <c r="BK117" i="60"/>
  <c r="BL118" i="60"/>
  <c r="BG117" i="60"/>
  <c r="BK115" i="60"/>
  <c r="BI114" i="60"/>
  <c r="BG113" i="60"/>
  <c r="BK111" i="60"/>
  <c r="BI110" i="60"/>
  <c r="BG109" i="60"/>
  <c r="BK107" i="60"/>
  <c r="BI106" i="60"/>
  <c r="BG105" i="60"/>
  <c r="BK103" i="60"/>
  <c r="BI102" i="60"/>
  <c r="BG101" i="60"/>
  <c r="BK99" i="60"/>
  <c r="BI98" i="60"/>
  <c r="BG97" i="60"/>
  <c r="BK95" i="60"/>
  <c r="BK118" i="60"/>
  <c r="BL116" i="60"/>
  <c r="BJ115" i="60"/>
  <c r="BH114" i="60"/>
  <c r="BL112" i="60"/>
  <c r="BJ111" i="60"/>
  <c r="BH110" i="60"/>
  <c r="BL108" i="60"/>
  <c r="BJ107" i="60"/>
  <c r="BH106" i="60"/>
  <c r="BL104" i="60"/>
  <c r="BJ103" i="60"/>
  <c r="BH102" i="60"/>
  <c r="BL100" i="60"/>
  <c r="BJ99" i="60"/>
  <c r="BH98" i="60"/>
  <c r="BL96" i="60"/>
  <c r="BJ95" i="60"/>
  <c r="BJ118" i="60"/>
  <c r="BK116" i="60"/>
  <c r="BI115" i="60"/>
  <c r="BG114" i="60"/>
  <c r="BK112" i="60"/>
  <c r="BI111" i="60"/>
  <c r="BG110" i="60"/>
  <c r="BK108" i="60"/>
  <c r="BI107" i="60"/>
  <c r="BG106" i="60"/>
  <c r="BK104" i="60"/>
  <c r="BI103" i="60"/>
  <c r="BG102" i="60"/>
  <c r="BK100" i="60"/>
  <c r="BI99" i="60"/>
  <c r="BG98" i="60"/>
  <c r="BK96" i="60"/>
  <c r="BI95" i="60"/>
  <c r="BL117" i="60"/>
  <c r="BI116" i="60"/>
  <c r="BG115" i="60"/>
  <c r="BK113" i="60"/>
  <c r="BI112" i="60"/>
  <c r="BG111" i="60"/>
  <c r="BK109" i="60"/>
  <c r="BI108" i="60"/>
  <c r="BG107" i="60"/>
  <c r="BK105" i="60"/>
  <c r="BI104" i="60"/>
  <c r="BG103" i="60"/>
  <c r="BK101" i="60"/>
  <c r="BI100" i="60"/>
  <c r="BG99" i="60"/>
  <c r="BK97" i="60"/>
  <c r="BI96" i="60"/>
  <c r="BG95" i="60"/>
  <c r="BG116" i="60"/>
  <c r="BI113" i="60"/>
  <c r="BK110" i="60"/>
  <c r="BG108" i="60"/>
  <c r="BI105" i="60"/>
  <c r="BK102" i="60"/>
  <c r="BG100" i="60"/>
  <c r="BI97" i="60"/>
  <c r="BG118" i="60"/>
  <c r="BH115" i="60"/>
  <c r="BJ112" i="60"/>
  <c r="BL109" i="60"/>
  <c r="BH107" i="60"/>
  <c r="BJ104" i="60"/>
  <c r="BL101" i="60"/>
  <c r="BH99" i="60"/>
  <c r="BJ96" i="60"/>
  <c r="BL113" i="60"/>
  <c r="BJ108" i="60"/>
  <c r="BJ100" i="60"/>
  <c r="BH95" i="60"/>
  <c r="BH100" i="60"/>
  <c r="BL115" i="60"/>
  <c r="BH113" i="60"/>
  <c r="BJ110" i="60"/>
  <c r="BL107" i="60"/>
  <c r="BH105" i="60"/>
  <c r="BJ102" i="60"/>
  <c r="BL99" i="60"/>
  <c r="BH97" i="60"/>
  <c r="BJ117" i="60"/>
  <c r="BL114" i="60"/>
  <c r="BH112" i="60"/>
  <c r="BJ109" i="60"/>
  <c r="BL106" i="60"/>
  <c r="BH104" i="60"/>
  <c r="BJ101" i="60"/>
  <c r="BL98" i="60"/>
  <c r="BH96" i="60"/>
  <c r="BL102" i="60"/>
  <c r="BI117" i="60"/>
  <c r="BK114" i="60"/>
  <c r="BG112" i="60"/>
  <c r="BI109" i="60"/>
  <c r="BK106" i="60"/>
  <c r="BG104" i="60"/>
  <c r="BI101" i="60"/>
  <c r="BK98" i="60"/>
  <c r="BG96" i="60"/>
  <c r="BH117" i="60"/>
  <c r="BJ114" i="60"/>
  <c r="BL111" i="60"/>
  <c r="BH109" i="60"/>
  <c r="BJ106" i="60"/>
  <c r="BL103" i="60"/>
  <c r="BH101" i="60"/>
  <c r="BJ98" i="60"/>
  <c r="BL95" i="60"/>
  <c r="BJ116" i="60"/>
  <c r="BH111" i="60"/>
  <c r="BL105" i="60"/>
  <c r="BH103" i="60"/>
  <c r="BL97" i="60"/>
  <c r="BJ105" i="60"/>
  <c r="BH116" i="60"/>
  <c r="BJ113" i="60"/>
  <c r="BL110" i="60"/>
  <c r="BH108" i="60"/>
  <c r="BJ97" i="60"/>
  <c r="C124" i="60"/>
  <c r="O124" i="60"/>
  <c r="K7" i="60"/>
  <c r="AA170" i="60"/>
  <c r="AB170" i="60" s="1"/>
  <c r="AC170" i="60" s="1"/>
  <c r="AD170" i="60" s="1"/>
  <c r="AE170" i="60" s="1"/>
  <c r="AF170" i="60" s="1"/>
  <c r="AF167" i="62" l="1"/>
  <c r="AF135" i="62"/>
  <c r="AE274" i="62"/>
  <c r="AF169" i="62"/>
  <c r="AF274" i="62" s="1"/>
  <c r="Z167" i="61"/>
  <c r="AA161" i="61"/>
  <c r="Y274" i="61"/>
  <c r="Z169" i="61"/>
  <c r="AD177" i="61"/>
  <c r="AT8" i="60"/>
  <c r="AT9" i="60"/>
  <c r="AH124" i="60"/>
  <c r="AI124" i="60"/>
  <c r="E167" i="60"/>
  <c r="F161" i="60"/>
  <c r="E274" i="60"/>
  <c r="F169" i="60"/>
  <c r="AI115" i="60"/>
  <c r="AH115" i="60"/>
  <c r="G177" i="60"/>
  <c r="AB70" i="59"/>
  <c r="AI135" i="62" l="1"/>
  <c r="AH135" i="62"/>
  <c r="AE177" i="61"/>
  <c r="Z274" i="61"/>
  <c r="AA169" i="61"/>
  <c r="AA167" i="61"/>
  <c r="AA135" i="61"/>
  <c r="G161" i="60"/>
  <c r="F167" i="60"/>
  <c r="H177" i="60"/>
  <c r="F274" i="60"/>
  <c r="G169" i="60"/>
  <c r="AI116" i="60"/>
  <c r="AH116" i="60"/>
  <c r="B7" i="60"/>
  <c r="A7" i="60" s="1"/>
  <c r="Y70" i="59"/>
  <c r="Z70" i="59"/>
  <c r="AA70" i="59"/>
  <c r="T70" i="59"/>
  <c r="U70" i="59"/>
  <c r="V70" i="59"/>
  <c r="W70" i="59"/>
  <c r="X70" i="59"/>
  <c r="V71" i="59"/>
  <c r="V78" i="59"/>
  <c r="V92" i="59"/>
  <c r="V96" i="59"/>
  <c r="V108" i="59"/>
  <c r="V117" i="59"/>
  <c r="V118" i="59"/>
  <c r="V119" i="59"/>
  <c r="V120" i="59"/>
  <c r="V121" i="59"/>
  <c r="V122" i="59"/>
  <c r="V135" i="59"/>
  <c r="S70" i="59"/>
  <c r="R71" i="59"/>
  <c r="R78" i="59"/>
  <c r="R92" i="59"/>
  <c r="R96" i="59"/>
  <c r="R108" i="59"/>
  <c r="R117" i="59"/>
  <c r="R118" i="59"/>
  <c r="R119" i="59"/>
  <c r="R120" i="59"/>
  <c r="R121" i="59"/>
  <c r="R122" i="59"/>
  <c r="R135" i="59"/>
  <c r="AC161" i="61" l="1"/>
  <c r="AA274" i="61"/>
  <c r="AF177" i="61"/>
  <c r="R113" i="59"/>
  <c r="R115" i="59" s="1"/>
  <c r="G274" i="60"/>
  <c r="H169" i="60"/>
  <c r="I177" i="60"/>
  <c r="H135" i="60"/>
  <c r="H161" i="60"/>
  <c r="G167" i="60"/>
  <c r="V123" i="59"/>
  <c r="V124" i="59" s="1"/>
  <c r="V113" i="59"/>
  <c r="V115" i="59" s="1"/>
  <c r="R123" i="59"/>
  <c r="R124" i="59" s="1"/>
  <c r="R116" i="59"/>
  <c r="AC169" i="61" l="1"/>
  <c r="AC167" i="61"/>
  <c r="AD161" i="61"/>
  <c r="I161" i="60"/>
  <c r="H167" i="60"/>
  <c r="J177" i="60"/>
  <c r="I135" i="60"/>
  <c r="H274" i="60"/>
  <c r="I169" i="60"/>
  <c r="V116" i="59"/>
  <c r="AE161" i="61" l="1"/>
  <c r="AD167" i="61"/>
  <c r="AC274" i="61"/>
  <c r="AD169" i="61"/>
  <c r="K177" i="60"/>
  <c r="I274" i="60"/>
  <c r="J169" i="60"/>
  <c r="I167" i="60"/>
  <c r="J161" i="60"/>
  <c r="AD274" i="61" l="1"/>
  <c r="AE169" i="61"/>
  <c r="AF161" i="61"/>
  <c r="AE167" i="61"/>
  <c r="K161" i="60"/>
  <c r="J167" i="60"/>
  <c r="J274" i="60"/>
  <c r="K169" i="60"/>
  <c r="J135" i="60"/>
  <c r="L177" i="60"/>
  <c r="AF167" i="61" l="1"/>
  <c r="AE274" i="61"/>
  <c r="AF169" i="61"/>
  <c r="AF274" i="61" s="1"/>
  <c r="M177" i="60"/>
  <c r="K274" i="60"/>
  <c r="L169" i="60"/>
  <c r="K167" i="60"/>
  <c r="L161" i="60"/>
  <c r="AI135" i="61" l="1"/>
  <c r="AH135" i="61"/>
  <c r="L167" i="60"/>
  <c r="M161" i="60"/>
  <c r="L274" i="60"/>
  <c r="M169" i="60"/>
  <c r="L135" i="60"/>
  <c r="N177" i="60"/>
  <c r="M135" i="60"/>
  <c r="O177" i="60" l="1"/>
  <c r="M274" i="60"/>
  <c r="N169" i="60"/>
  <c r="M167" i="60"/>
  <c r="N161" i="60"/>
  <c r="O161" i="60" l="1"/>
  <c r="N167" i="60"/>
  <c r="N274" i="60"/>
  <c r="O169" i="60"/>
  <c r="N135" i="60"/>
  <c r="P177" i="60"/>
  <c r="Q177" i="60" s="1"/>
  <c r="O135" i="60"/>
  <c r="R177" i="60" l="1"/>
  <c r="O274" i="60"/>
  <c r="P169" i="60"/>
  <c r="P161" i="60"/>
  <c r="O167" i="60"/>
  <c r="Q161" i="60" l="1"/>
  <c r="P167" i="60"/>
  <c r="P274" i="60"/>
  <c r="Q169" i="60"/>
  <c r="Q274" i="60" l="1"/>
  <c r="R169" i="60"/>
  <c r="Q167" i="60"/>
  <c r="R161" i="60"/>
  <c r="Q135" i="60"/>
  <c r="R167" i="60" l="1"/>
  <c r="R135" i="60"/>
  <c r="R274" i="60"/>
  <c r="U177" i="60"/>
  <c r="V177" i="60" l="1"/>
  <c r="W177" i="60" l="1"/>
  <c r="Q71" i="59"/>
  <c r="Q78" i="59"/>
  <c r="Q92" i="59"/>
  <c r="Q96" i="59"/>
  <c r="Q108" i="59"/>
  <c r="Q117" i="59"/>
  <c r="Q118" i="59"/>
  <c r="Q119" i="59"/>
  <c r="Q120" i="59"/>
  <c r="Q121" i="59"/>
  <c r="Q122" i="59"/>
  <c r="Q135" i="59"/>
  <c r="Q161" i="59"/>
  <c r="Q162" i="59"/>
  <c r="Q163" i="59"/>
  <c r="Q164" i="59"/>
  <c r="Q165" i="59"/>
  <c r="Q166" i="59"/>
  <c r="Q167" i="59"/>
  <c r="Q169" i="59"/>
  <c r="Q170" i="59"/>
  <c r="Q171" i="59"/>
  <c r="Q172" i="59"/>
  <c r="Q173" i="59"/>
  <c r="Q174" i="59"/>
  <c r="Q175" i="59"/>
  <c r="Q176" i="59"/>
  <c r="Q177" i="59"/>
  <c r="Q178" i="59"/>
  <c r="Q179" i="59"/>
  <c r="U274" i="60" l="1"/>
  <c r="V169" i="60"/>
  <c r="V161" i="60"/>
  <c r="Q113" i="59"/>
  <c r="Q115" i="59" s="1"/>
  <c r="Q123" i="59"/>
  <c r="Q124" i="59" s="1"/>
  <c r="P71" i="59"/>
  <c r="P78" i="59"/>
  <c r="P92" i="59"/>
  <c r="P96" i="59"/>
  <c r="P108" i="59"/>
  <c r="P113" i="59"/>
  <c r="P115" i="59" s="1"/>
  <c r="P117" i="59"/>
  <c r="P118" i="59"/>
  <c r="P119" i="59"/>
  <c r="P120" i="59"/>
  <c r="P121" i="59"/>
  <c r="P122" i="59"/>
  <c r="P135" i="59"/>
  <c r="O71" i="59"/>
  <c r="O78" i="59"/>
  <c r="O92" i="59"/>
  <c r="O96" i="59"/>
  <c r="O108" i="59"/>
  <c r="O117" i="59"/>
  <c r="O118" i="59"/>
  <c r="O119" i="59"/>
  <c r="O120" i="59"/>
  <c r="O121" i="59"/>
  <c r="O122" i="59"/>
  <c r="O135" i="59"/>
  <c r="N71" i="59"/>
  <c r="N78" i="59"/>
  <c r="N92" i="59"/>
  <c r="N96" i="59"/>
  <c r="N108" i="59"/>
  <c r="N117" i="59"/>
  <c r="N118" i="59"/>
  <c r="N119" i="59"/>
  <c r="N120" i="59"/>
  <c r="N121" i="59"/>
  <c r="N122" i="59"/>
  <c r="N135" i="59"/>
  <c r="M135" i="59"/>
  <c r="AA177" i="60" l="1"/>
  <c r="W161" i="60"/>
  <c r="V167" i="60"/>
  <c r="V274" i="60"/>
  <c r="W169" i="60"/>
  <c r="Q116" i="59"/>
  <c r="P123" i="59"/>
  <c r="P116" i="59" s="1"/>
  <c r="O123" i="59"/>
  <c r="O124" i="59" s="1"/>
  <c r="O113" i="59"/>
  <c r="O115" i="59" s="1"/>
  <c r="N123" i="59"/>
  <c r="N124" i="59" s="1"/>
  <c r="N113" i="59"/>
  <c r="N115" i="59" s="1"/>
  <c r="N116" i="59" s="1"/>
  <c r="W274" i="60" l="1"/>
  <c r="W167" i="60"/>
  <c r="AB177" i="60"/>
  <c r="P124" i="59"/>
  <c r="O116" i="59"/>
  <c r="AC177" i="60" l="1"/>
  <c r="X274" i="60"/>
  <c r="AD177" i="60" l="1"/>
  <c r="AA161" i="60" l="1"/>
  <c r="Z274" i="60"/>
  <c r="AA169" i="60"/>
  <c r="AE177" i="60"/>
  <c r="AA274" i="60" l="1"/>
  <c r="AB169" i="60"/>
  <c r="AF177" i="60"/>
  <c r="AA167" i="60"/>
  <c r="AB161" i="60"/>
  <c r="AB167" i="60" l="1"/>
  <c r="AC161" i="60"/>
  <c r="AB135" i="60"/>
  <c r="AB274" i="60"/>
  <c r="AC169" i="60"/>
  <c r="AC274" i="60" l="1"/>
  <c r="AD169" i="60"/>
  <c r="AC167" i="60"/>
  <c r="AD161" i="60"/>
  <c r="AC135" i="60"/>
  <c r="AE161" i="60" l="1"/>
  <c r="AD167" i="60"/>
  <c r="AD274" i="60"/>
  <c r="AE169" i="60"/>
  <c r="AE274" i="60" l="1"/>
  <c r="AF169" i="60"/>
  <c r="AF274" i="60" s="1"/>
  <c r="AE167" i="60"/>
  <c r="AE135" i="60"/>
  <c r="AF167" i="60" l="1"/>
  <c r="AI135" i="60" l="1"/>
  <c r="AH135" i="60"/>
  <c r="M71" i="59" l="1"/>
  <c r="M78" i="59"/>
  <c r="M92" i="59"/>
  <c r="M96" i="59"/>
  <c r="D70" i="59" l="1"/>
  <c r="E70" i="59"/>
  <c r="F70" i="59"/>
  <c r="C70" i="59" l="1"/>
  <c r="C71" i="59"/>
  <c r="C78" i="59"/>
  <c r="A153" i="59" l="1" a="1"/>
  <c r="A153" i="59" s="1"/>
  <c r="B149" i="59"/>
  <c r="AH145" i="59"/>
  <c r="AI145" i="59"/>
  <c r="AH144" i="59"/>
  <c r="AI144" i="59"/>
  <c r="AH143" i="59"/>
  <c r="AI143" i="59"/>
  <c r="B70" i="59"/>
  <c r="AG274" i="59" l="1"/>
  <c r="B274" i="59"/>
  <c r="L273" i="59"/>
  <c r="M273" i="59" s="1"/>
  <c r="N273" i="59" s="1"/>
  <c r="O273" i="59" s="1"/>
  <c r="P273" i="59" s="1"/>
  <c r="Q273" i="59" s="1"/>
  <c r="R273" i="59" s="1"/>
  <c r="S273" i="59" s="1"/>
  <c r="T273" i="59" s="1"/>
  <c r="U273" i="59" s="1"/>
  <c r="V273" i="59" s="1"/>
  <c r="W273" i="59" s="1"/>
  <c r="X273" i="59" s="1"/>
  <c r="Y273" i="59" s="1"/>
  <c r="Z273" i="59" s="1"/>
  <c r="AA273" i="59" s="1"/>
  <c r="AB273" i="59" s="1"/>
  <c r="AC273" i="59" s="1"/>
  <c r="AD273" i="59" s="1"/>
  <c r="AE273" i="59" s="1"/>
  <c r="AF273" i="59" s="1"/>
  <c r="E273" i="59"/>
  <c r="F273" i="59" s="1"/>
  <c r="G273" i="59" s="1"/>
  <c r="H273" i="59" s="1"/>
  <c r="I273" i="59" s="1"/>
  <c r="J273" i="59" s="1"/>
  <c r="K273" i="59" s="1"/>
  <c r="C273" i="59"/>
  <c r="D273" i="59" s="1"/>
  <c r="K272" i="59"/>
  <c r="L272" i="59" s="1"/>
  <c r="M272" i="59" s="1"/>
  <c r="N272" i="59" s="1"/>
  <c r="O272" i="59" s="1"/>
  <c r="P272" i="59" s="1"/>
  <c r="Q272" i="59" s="1"/>
  <c r="R272" i="59" s="1"/>
  <c r="S272" i="59" s="1"/>
  <c r="T272" i="59" s="1"/>
  <c r="U272" i="59" s="1"/>
  <c r="V272" i="59" s="1"/>
  <c r="W272" i="59" s="1"/>
  <c r="X272" i="59" s="1"/>
  <c r="Y272" i="59" s="1"/>
  <c r="Z272" i="59" s="1"/>
  <c r="AA272" i="59" s="1"/>
  <c r="AB272" i="59" s="1"/>
  <c r="AC272" i="59" s="1"/>
  <c r="AD272" i="59" s="1"/>
  <c r="AE272" i="59" s="1"/>
  <c r="AF272" i="59" s="1"/>
  <c r="C272" i="59"/>
  <c r="D272" i="59" s="1"/>
  <c r="E272" i="59" s="1"/>
  <c r="F272" i="59" s="1"/>
  <c r="G272" i="59" s="1"/>
  <c r="H272" i="59" s="1"/>
  <c r="I272" i="59" s="1"/>
  <c r="J272" i="59" s="1"/>
  <c r="W271" i="59"/>
  <c r="X271" i="59" s="1"/>
  <c r="Y271" i="59" s="1"/>
  <c r="Z271" i="59" s="1"/>
  <c r="AA271" i="59" s="1"/>
  <c r="AB271" i="59" s="1"/>
  <c r="AC271" i="59" s="1"/>
  <c r="AD271" i="59" s="1"/>
  <c r="AE271" i="59" s="1"/>
  <c r="AF271" i="59" s="1"/>
  <c r="O271" i="59"/>
  <c r="P271" i="59" s="1"/>
  <c r="Q271" i="59" s="1"/>
  <c r="R271" i="59" s="1"/>
  <c r="S271" i="59" s="1"/>
  <c r="T271" i="59" s="1"/>
  <c r="U271" i="59" s="1"/>
  <c r="V271" i="59" s="1"/>
  <c r="E271" i="59"/>
  <c r="F271" i="59" s="1"/>
  <c r="G271" i="59" s="1"/>
  <c r="H271" i="59" s="1"/>
  <c r="I271" i="59" s="1"/>
  <c r="J271" i="59" s="1"/>
  <c r="K271" i="59" s="1"/>
  <c r="L271" i="59" s="1"/>
  <c r="M271" i="59" s="1"/>
  <c r="N271" i="59" s="1"/>
  <c r="C271" i="59"/>
  <c r="D271" i="59" s="1"/>
  <c r="K270" i="59"/>
  <c r="L270" i="59" s="1"/>
  <c r="M270" i="59" s="1"/>
  <c r="N270" i="59" s="1"/>
  <c r="O270" i="59" s="1"/>
  <c r="P270" i="59" s="1"/>
  <c r="Q270" i="59" s="1"/>
  <c r="R270" i="59" s="1"/>
  <c r="S270" i="59" s="1"/>
  <c r="T270" i="59" s="1"/>
  <c r="U270" i="59" s="1"/>
  <c r="V270" i="59" s="1"/>
  <c r="W270" i="59" s="1"/>
  <c r="X270" i="59" s="1"/>
  <c r="Y270" i="59" s="1"/>
  <c r="Z270" i="59" s="1"/>
  <c r="AA270" i="59" s="1"/>
  <c r="AB270" i="59" s="1"/>
  <c r="AC270" i="59" s="1"/>
  <c r="AD270" i="59" s="1"/>
  <c r="AE270" i="59" s="1"/>
  <c r="AF270" i="59" s="1"/>
  <c r="C270" i="59"/>
  <c r="D270" i="59" s="1"/>
  <c r="E270" i="59" s="1"/>
  <c r="F270" i="59" s="1"/>
  <c r="G270" i="59" s="1"/>
  <c r="H270" i="59" s="1"/>
  <c r="I270" i="59" s="1"/>
  <c r="J270" i="59" s="1"/>
  <c r="M269" i="59"/>
  <c r="N269" i="59" s="1"/>
  <c r="O269" i="59" s="1"/>
  <c r="P269" i="59" s="1"/>
  <c r="Q269" i="59" s="1"/>
  <c r="R269" i="59" s="1"/>
  <c r="S269" i="59" s="1"/>
  <c r="T269" i="59" s="1"/>
  <c r="U269" i="59" s="1"/>
  <c r="V269" i="59" s="1"/>
  <c r="W269" i="59" s="1"/>
  <c r="X269" i="59" s="1"/>
  <c r="Y269" i="59" s="1"/>
  <c r="Z269" i="59" s="1"/>
  <c r="AA269" i="59" s="1"/>
  <c r="AB269" i="59" s="1"/>
  <c r="AC269" i="59" s="1"/>
  <c r="AD269" i="59" s="1"/>
  <c r="AE269" i="59" s="1"/>
  <c r="AF269" i="59" s="1"/>
  <c r="C269" i="59"/>
  <c r="D269" i="59" s="1"/>
  <c r="E269" i="59" s="1"/>
  <c r="F269" i="59" s="1"/>
  <c r="G269" i="59" s="1"/>
  <c r="H269" i="59" s="1"/>
  <c r="I269" i="59" s="1"/>
  <c r="J269" i="59" s="1"/>
  <c r="K269" i="59" s="1"/>
  <c r="L269" i="59" s="1"/>
  <c r="G268" i="59"/>
  <c r="H268" i="59" s="1"/>
  <c r="I268" i="59" s="1"/>
  <c r="J268" i="59" s="1"/>
  <c r="K268" i="59" s="1"/>
  <c r="L268" i="59" s="1"/>
  <c r="M268" i="59" s="1"/>
  <c r="N268" i="59" s="1"/>
  <c r="O268" i="59" s="1"/>
  <c r="P268" i="59" s="1"/>
  <c r="Q268" i="59" s="1"/>
  <c r="R268" i="59" s="1"/>
  <c r="S268" i="59" s="1"/>
  <c r="T268" i="59" s="1"/>
  <c r="U268" i="59" s="1"/>
  <c r="V268" i="59" s="1"/>
  <c r="W268" i="59" s="1"/>
  <c r="X268" i="59" s="1"/>
  <c r="Y268" i="59" s="1"/>
  <c r="Z268" i="59" s="1"/>
  <c r="AA268" i="59" s="1"/>
  <c r="AB268" i="59" s="1"/>
  <c r="AC268" i="59" s="1"/>
  <c r="AD268" i="59" s="1"/>
  <c r="AE268" i="59" s="1"/>
  <c r="AF268" i="59" s="1"/>
  <c r="D268" i="59"/>
  <c r="E268" i="59" s="1"/>
  <c r="F268" i="59" s="1"/>
  <c r="C268" i="59"/>
  <c r="J267" i="59"/>
  <c r="K267" i="59" s="1"/>
  <c r="L267" i="59" s="1"/>
  <c r="M267" i="59" s="1"/>
  <c r="N267" i="59" s="1"/>
  <c r="O267" i="59" s="1"/>
  <c r="P267" i="59" s="1"/>
  <c r="Q267" i="59" s="1"/>
  <c r="R267" i="59" s="1"/>
  <c r="S267" i="59" s="1"/>
  <c r="T267" i="59" s="1"/>
  <c r="U267" i="59" s="1"/>
  <c r="V267" i="59" s="1"/>
  <c r="W267" i="59" s="1"/>
  <c r="X267" i="59" s="1"/>
  <c r="Y267" i="59" s="1"/>
  <c r="Z267" i="59" s="1"/>
  <c r="AA267" i="59" s="1"/>
  <c r="AB267" i="59" s="1"/>
  <c r="AC267" i="59" s="1"/>
  <c r="AD267" i="59" s="1"/>
  <c r="AE267" i="59" s="1"/>
  <c r="AF267" i="59" s="1"/>
  <c r="H267" i="59"/>
  <c r="I267" i="59" s="1"/>
  <c r="G267" i="59"/>
  <c r="E267" i="59"/>
  <c r="F267" i="59" s="1"/>
  <c r="D267" i="59"/>
  <c r="C267" i="59"/>
  <c r="E266" i="59"/>
  <c r="F266" i="59" s="1"/>
  <c r="G266" i="59" s="1"/>
  <c r="H266" i="59" s="1"/>
  <c r="I266" i="59" s="1"/>
  <c r="J266" i="59" s="1"/>
  <c r="K266" i="59" s="1"/>
  <c r="L266" i="59" s="1"/>
  <c r="M266" i="59" s="1"/>
  <c r="N266" i="59" s="1"/>
  <c r="O266" i="59" s="1"/>
  <c r="P266" i="59" s="1"/>
  <c r="Q266" i="59" s="1"/>
  <c r="R266" i="59" s="1"/>
  <c r="S266" i="59" s="1"/>
  <c r="T266" i="59" s="1"/>
  <c r="U266" i="59" s="1"/>
  <c r="V266" i="59" s="1"/>
  <c r="W266" i="59" s="1"/>
  <c r="X266" i="59" s="1"/>
  <c r="Y266" i="59" s="1"/>
  <c r="Z266" i="59" s="1"/>
  <c r="AA266" i="59" s="1"/>
  <c r="AB266" i="59" s="1"/>
  <c r="AC266" i="59" s="1"/>
  <c r="AD266" i="59" s="1"/>
  <c r="AE266" i="59" s="1"/>
  <c r="AF266" i="59" s="1"/>
  <c r="C266" i="59"/>
  <c r="D266" i="59" s="1"/>
  <c r="K265" i="59"/>
  <c r="L265" i="59" s="1"/>
  <c r="M265" i="59" s="1"/>
  <c r="N265" i="59" s="1"/>
  <c r="O265" i="59" s="1"/>
  <c r="P265" i="59" s="1"/>
  <c r="Q265" i="59" s="1"/>
  <c r="R265" i="59" s="1"/>
  <c r="S265" i="59" s="1"/>
  <c r="T265" i="59" s="1"/>
  <c r="U265" i="59" s="1"/>
  <c r="V265" i="59" s="1"/>
  <c r="W265" i="59" s="1"/>
  <c r="X265" i="59" s="1"/>
  <c r="Y265" i="59" s="1"/>
  <c r="Z265" i="59" s="1"/>
  <c r="AA265" i="59" s="1"/>
  <c r="AB265" i="59" s="1"/>
  <c r="AC265" i="59" s="1"/>
  <c r="AD265" i="59" s="1"/>
  <c r="AE265" i="59" s="1"/>
  <c r="AF265" i="59" s="1"/>
  <c r="C265" i="59"/>
  <c r="D265" i="59" s="1"/>
  <c r="E265" i="59" s="1"/>
  <c r="F265" i="59" s="1"/>
  <c r="G265" i="59" s="1"/>
  <c r="H265" i="59" s="1"/>
  <c r="I265" i="59" s="1"/>
  <c r="J265" i="59" s="1"/>
  <c r="K264" i="59"/>
  <c r="L264" i="59" s="1"/>
  <c r="M264" i="59" s="1"/>
  <c r="N264" i="59" s="1"/>
  <c r="O264" i="59" s="1"/>
  <c r="P264" i="59" s="1"/>
  <c r="Q264" i="59" s="1"/>
  <c r="R264" i="59" s="1"/>
  <c r="S264" i="59" s="1"/>
  <c r="T264" i="59" s="1"/>
  <c r="U264" i="59" s="1"/>
  <c r="V264" i="59" s="1"/>
  <c r="W264" i="59" s="1"/>
  <c r="X264" i="59" s="1"/>
  <c r="Y264" i="59" s="1"/>
  <c r="Z264" i="59" s="1"/>
  <c r="AA264" i="59" s="1"/>
  <c r="AB264" i="59" s="1"/>
  <c r="AC264" i="59" s="1"/>
  <c r="AD264" i="59" s="1"/>
  <c r="AE264" i="59" s="1"/>
  <c r="AF264" i="59" s="1"/>
  <c r="G264" i="59"/>
  <c r="H264" i="59" s="1"/>
  <c r="I264" i="59" s="1"/>
  <c r="J264" i="59" s="1"/>
  <c r="D264" i="59"/>
  <c r="E264" i="59" s="1"/>
  <c r="F264" i="59" s="1"/>
  <c r="C264" i="59"/>
  <c r="E263" i="59"/>
  <c r="F263" i="59" s="1"/>
  <c r="G263" i="59" s="1"/>
  <c r="H263" i="59" s="1"/>
  <c r="I263" i="59" s="1"/>
  <c r="J263" i="59" s="1"/>
  <c r="K263" i="59" s="1"/>
  <c r="L263" i="59" s="1"/>
  <c r="M263" i="59" s="1"/>
  <c r="N263" i="59" s="1"/>
  <c r="O263" i="59" s="1"/>
  <c r="P263" i="59" s="1"/>
  <c r="Q263" i="59" s="1"/>
  <c r="R263" i="59" s="1"/>
  <c r="S263" i="59" s="1"/>
  <c r="T263" i="59" s="1"/>
  <c r="U263" i="59" s="1"/>
  <c r="V263" i="59" s="1"/>
  <c r="W263" i="59" s="1"/>
  <c r="X263" i="59" s="1"/>
  <c r="Y263" i="59" s="1"/>
  <c r="Z263" i="59" s="1"/>
  <c r="AA263" i="59" s="1"/>
  <c r="AB263" i="59" s="1"/>
  <c r="AC263" i="59" s="1"/>
  <c r="AD263" i="59" s="1"/>
  <c r="AE263" i="59" s="1"/>
  <c r="AF263" i="59" s="1"/>
  <c r="C263" i="59"/>
  <c r="D263" i="59" s="1"/>
  <c r="W262" i="59"/>
  <c r="X262" i="59" s="1"/>
  <c r="Y262" i="59" s="1"/>
  <c r="Z262" i="59" s="1"/>
  <c r="AA262" i="59" s="1"/>
  <c r="AB262" i="59" s="1"/>
  <c r="AC262" i="59" s="1"/>
  <c r="AD262" i="59" s="1"/>
  <c r="AE262" i="59" s="1"/>
  <c r="AF262" i="59" s="1"/>
  <c r="M262" i="59"/>
  <c r="N262" i="59" s="1"/>
  <c r="O262" i="59" s="1"/>
  <c r="P262" i="59" s="1"/>
  <c r="Q262" i="59" s="1"/>
  <c r="R262" i="59" s="1"/>
  <c r="S262" i="59" s="1"/>
  <c r="T262" i="59" s="1"/>
  <c r="U262" i="59" s="1"/>
  <c r="V262" i="59" s="1"/>
  <c r="E262" i="59"/>
  <c r="F262" i="59" s="1"/>
  <c r="G262" i="59" s="1"/>
  <c r="H262" i="59" s="1"/>
  <c r="I262" i="59" s="1"/>
  <c r="J262" i="59" s="1"/>
  <c r="K262" i="59" s="1"/>
  <c r="L262" i="59" s="1"/>
  <c r="C262" i="59"/>
  <c r="D262" i="59" s="1"/>
  <c r="C261" i="59"/>
  <c r="D261" i="59" s="1"/>
  <c r="E261" i="59" s="1"/>
  <c r="F261" i="59" s="1"/>
  <c r="G261" i="59" s="1"/>
  <c r="H261" i="59" s="1"/>
  <c r="I261" i="59" s="1"/>
  <c r="J261" i="59" s="1"/>
  <c r="K261" i="59" s="1"/>
  <c r="L261" i="59" s="1"/>
  <c r="M261" i="59" s="1"/>
  <c r="N261" i="59" s="1"/>
  <c r="O261" i="59" s="1"/>
  <c r="P261" i="59" s="1"/>
  <c r="Q261" i="59" s="1"/>
  <c r="R261" i="59" s="1"/>
  <c r="S261" i="59" s="1"/>
  <c r="T261" i="59" s="1"/>
  <c r="U261" i="59" s="1"/>
  <c r="V261" i="59" s="1"/>
  <c r="W261" i="59" s="1"/>
  <c r="X261" i="59" s="1"/>
  <c r="Y261" i="59" s="1"/>
  <c r="Z261" i="59" s="1"/>
  <c r="AA261" i="59" s="1"/>
  <c r="AB261" i="59" s="1"/>
  <c r="AC261" i="59" s="1"/>
  <c r="AD261" i="59" s="1"/>
  <c r="AE261" i="59" s="1"/>
  <c r="AF261" i="59" s="1"/>
  <c r="S260" i="59"/>
  <c r="T260" i="59" s="1"/>
  <c r="U260" i="59" s="1"/>
  <c r="V260" i="59" s="1"/>
  <c r="W260" i="59" s="1"/>
  <c r="X260" i="59" s="1"/>
  <c r="Y260" i="59" s="1"/>
  <c r="Z260" i="59" s="1"/>
  <c r="AA260" i="59" s="1"/>
  <c r="AB260" i="59" s="1"/>
  <c r="AC260" i="59" s="1"/>
  <c r="AD260" i="59" s="1"/>
  <c r="AE260" i="59" s="1"/>
  <c r="AF260" i="59" s="1"/>
  <c r="L260" i="59"/>
  <c r="M260" i="59" s="1"/>
  <c r="N260" i="59" s="1"/>
  <c r="O260" i="59" s="1"/>
  <c r="P260" i="59" s="1"/>
  <c r="Q260" i="59" s="1"/>
  <c r="R260" i="59" s="1"/>
  <c r="D260" i="59"/>
  <c r="E260" i="59" s="1"/>
  <c r="F260" i="59" s="1"/>
  <c r="G260" i="59" s="1"/>
  <c r="H260" i="59" s="1"/>
  <c r="I260" i="59" s="1"/>
  <c r="J260" i="59" s="1"/>
  <c r="K260" i="59" s="1"/>
  <c r="C260" i="59"/>
  <c r="E259" i="59"/>
  <c r="F259" i="59" s="1"/>
  <c r="G259" i="59" s="1"/>
  <c r="H259" i="59" s="1"/>
  <c r="I259" i="59" s="1"/>
  <c r="J259" i="59" s="1"/>
  <c r="K259" i="59" s="1"/>
  <c r="L259" i="59" s="1"/>
  <c r="M259" i="59" s="1"/>
  <c r="N259" i="59" s="1"/>
  <c r="O259" i="59" s="1"/>
  <c r="P259" i="59" s="1"/>
  <c r="Q259" i="59" s="1"/>
  <c r="R259" i="59" s="1"/>
  <c r="S259" i="59" s="1"/>
  <c r="T259" i="59" s="1"/>
  <c r="U259" i="59" s="1"/>
  <c r="V259" i="59" s="1"/>
  <c r="W259" i="59" s="1"/>
  <c r="X259" i="59" s="1"/>
  <c r="Y259" i="59" s="1"/>
  <c r="Z259" i="59" s="1"/>
  <c r="AA259" i="59" s="1"/>
  <c r="AB259" i="59" s="1"/>
  <c r="AC259" i="59" s="1"/>
  <c r="AD259" i="59" s="1"/>
  <c r="AE259" i="59" s="1"/>
  <c r="AF259" i="59" s="1"/>
  <c r="D259" i="59"/>
  <c r="C259" i="59"/>
  <c r="E258" i="59"/>
  <c r="F258" i="59" s="1"/>
  <c r="G258" i="59" s="1"/>
  <c r="H258" i="59" s="1"/>
  <c r="I258" i="59" s="1"/>
  <c r="J258" i="59" s="1"/>
  <c r="K258" i="59" s="1"/>
  <c r="L258" i="59" s="1"/>
  <c r="M258" i="59" s="1"/>
  <c r="N258" i="59" s="1"/>
  <c r="O258" i="59" s="1"/>
  <c r="P258" i="59" s="1"/>
  <c r="Q258" i="59" s="1"/>
  <c r="R258" i="59" s="1"/>
  <c r="S258" i="59" s="1"/>
  <c r="T258" i="59" s="1"/>
  <c r="U258" i="59" s="1"/>
  <c r="V258" i="59" s="1"/>
  <c r="W258" i="59" s="1"/>
  <c r="X258" i="59" s="1"/>
  <c r="Y258" i="59" s="1"/>
  <c r="Z258" i="59" s="1"/>
  <c r="AA258" i="59" s="1"/>
  <c r="AB258" i="59" s="1"/>
  <c r="AC258" i="59" s="1"/>
  <c r="AD258" i="59" s="1"/>
  <c r="AE258" i="59" s="1"/>
  <c r="AF258" i="59" s="1"/>
  <c r="C258" i="59"/>
  <c r="D258" i="59" s="1"/>
  <c r="C257" i="59"/>
  <c r="D257" i="59" s="1"/>
  <c r="E257" i="59" s="1"/>
  <c r="F257" i="59" s="1"/>
  <c r="G257" i="59" s="1"/>
  <c r="H257" i="59" s="1"/>
  <c r="I257" i="59" s="1"/>
  <c r="J257" i="59" s="1"/>
  <c r="K257" i="59" s="1"/>
  <c r="L257" i="59" s="1"/>
  <c r="M257" i="59" s="1"/>
  <c r="N257" i="59" s="1"/>
  <c r="O257" i="59" s="1"/>
  <c r="P257" i="59" s="1"/>
  <c r="Q257" i="59" s="1"/>
  <c r="R257" i="59" s="1"/>
  <c r="S257" i="59" s="1"/>
  <c r="T257" i="59" s="1"/>
  <c r="U257" i="59" s="1"/>
  <c r="V257" i="59" s="1"/>
  <c r="W257" i="59" s="1"/>
  <c r="X257" i="59" s="1"/>
  <c r="Y257" i="59" s="1"/>
  <c r="Z257" i="59" s="1"/>
  <c r="AA257" i="59" s="1"/>
  <c r="AB257" i="59" s="1"/>
  <c r="AC257" i="59" s="1"/>
  <c r="AD257" i="59" s="1"/>
  <c r="AE257" i="59" s="1"/>
  <c r="AF257" i="59" s="1"/>
  <c r="I256" i="59"/>
  <c r="J256" i="59" s="1"/>
  <c r="K256" i="59" s="1"/>
  <c r="L256" i="59" s="1"/>
  <c r="M256" i="59" s="1"/>
  <c r="N256" i="59" s="1"/>
  <c r="O256" i="59" s="1"/>
  <c r="P256" i="59" s="1"/>
  <c r="Q256" i="59" s="1"/>
  <c r="R256" i="59" s="1"/>
  <c r="S256" i="59" s="1"/>
  <c r="T256" i="59" s="1"/>
  <c r="U256" i="59" s="1"/>
  <c r="V256" i="59" s="1"/>
  <c r="W256" i="59" s="1"/>
  <c r="X256" i="59" s="1"/>
  <c r="Y256" i="59" s="1"/>
  <c r="Z256" i="59" s="1"/>
  <c r="AA256" i="59" s="1"/>
  <c r="AB256" i="59" s="1"/>
  <c r="AC256" i="59" s="1"/>
  <c r="AD256" i="59" s="1"/>
  <c r="AE256" i="59" s="1"/>
  <c r="AF256" i="59" s="1"/>
  <c r="C256" i="59"/>
  <c r="D256" i="59" s="1"/>
  <c r="E256" i="59" s="1"/>
  <c r="F256" i="59" s="1"/>
  <c r="G256" i="59" s="1"/>
  <c r="H256" i="59" s="1"/>
  <c r="Y255" i="59"/>
  <c r="Z255" i="59" s="1"/>
  <c r="AA255" i="59" s="1"/>
  <c r="AB255" i="59" s="1"/>
  <c r="AC255" i="59" s="1"/>
  <c r="AD255" i="59" s="1"/>
  <c r="AE255" i="59" s="1"/>
  <c r="AF255" i="59" s="1"/>
  <c r="G255" i="59"/>
  <c r="H255" i="59" s="1"/>
  <c r="I255" i="59" s="1"/>
  <c r="J255" i="59" s="1"/>
  <c r="K255" i="59" s="1"/>
  <c r="L255" i="59" s="1"/>
  <c r="M255" i="59" s="1"/>
  <c r="N255" i="59" s="1"/>
  <c r="O255" i="59" s="1"/>
  <c r="P255" i="59" s="1"/>
  <c r="Q255" i="59" s="1"/>
  <c r="R255" i="59" s="1"/>
  <c r="S255" i="59" s="1"/>
  <c r="T255" i="59" s="1"/>
  <c r="U255" i="59" s="1"/>
  <c r="V255" i="59" s="1"/>
  <c r="W255" i="59" s="1"/>
  <c r="X255" i="59" s="1"/>
  <c r="E255" i="59"/>
  <c r="F255" i="59" s="1"/>
  <c r="D255" i="59"/>
  <c r="C255" i="59"/>
  <c r="F254" i="59"/>
  <c r="G254" i="59" s="1"/>
  <c r="H254" i="59" s="1"/>
  <c r="I254" i="59" s="1"/>
  <c r="J254" i="59" s="1"/>
  <c r="K254" i="59" s="1"/>
  <c r="L254" i="59" s="1"/>
  <c r="M254" i="59" s="1"/>
  <c r="N254" i="59" s="1"/>
  <c r="O254" i="59" s="1"/>
  <c r="P254" i="59" s="1"/>
  <c r="Q254" i="59" s="1"/>
  <c r="R254" i="59" s="1"/>
  <c r="S254" i="59" s="1"/>
  <c r="T254" i="59" s="1"/>
  <c r="U254" i="59" s="1"/>
  <c r="V254" i="59" s="1"/>
  <c r="W254" i="59" s="1"/>
  <c r="X254" i="59" s="1"/>
  <c r="Y254" i="59" s="1"/>
  <c r="Z254" i="59" s="1"/>
  <c r="AA254" i="59" s="1"/>
  <c r="AB254" i="59" s="1"/>
  <c r="AC254" i="59" s="1"/>
  <c r="AD254" i="59" s="1"/>
  <c r="AE254" i="59" s="1"/>
  <c r="AF254" i="59" s="1"/>
  <c r="C254" i="59"/>
  <c r="D254" i="59" s="1"/>
  <c r="E254" i="59" s="1"/>
  <c r="V253" i="59"/>
  <c r="W253" i="59" s="1"/>
  <c r="X253" i="59" s="1"/>
  <c r="Y253" i="59" s="1"/>
  <c r="Z253" i="59" s="1"/>
  <c r="AA253" i="59" s="1"/>
  <c r="AB253" i="59" s="1"/>
  <c r="AC253" i="59" s="1"/>
  <c r="AD253" i="59" s="1"/>
  <c r="AE253" i="59" s="1"/>
  <c r="AF253" i="59" s="1"/>
  <c r="L253" i="59"/>
  <c r="M253" i="59" s="1"/>
  <c r="N253" i="59" s="1"/>
  <c r="O253" i="59" s="1"/>
  <c r="P253" i="59" s="1"/>
  <c r="Q253" i="59" s="1"/>
  <c r="R253" i="59" s="1"/>
  <c r="S253" i="59" s="1"/>
  <c r="T253" i="59" s="1"/>
  <c r="U253" i="59" s="1"/>
  <c r="D253" i="59"/>
  <c r="E253" i="59" s="1"/>
  <c r="F253" i="59" s="1"/>
  <c r="G253" i="59" s="1"/>
  <c r="H253" i="59" s="1"/>
  <c r="I253" i="59" s="1"/>
  <c r="J253" i="59" s="1"/>
  <c r="K253" i="59" s="1"/>
  <c r="C253" i="59"/>
  <c r="E252" i="59"/>
  <c r="F252" i="59" s="1"/>
  <c r="G252" i="59" s="1"/>
  <c r="H252" i="59" s="1"/>
  <c r="I252" i="59" s="1"/>
  <c r="J252" i="59" s="1"/>
  <c r="K252" i="59" s="1"/>
  <c r="L252" i="59" s="1"/>
  <c r="M252" i="59" s="1"/>
  <c r="N252" i="59" s="1"/>
  <c r="O252" i="59" s="1"/>
  <c r="P252" i="59" s="1"/>
  <c r="Q252" i="59" s="1"/>
  <c r="R252" i="59" s="1"/>
  <c r="S252" i="59" s="1"/>
  <c r="T252" i="59" s="1"/>
  <c r="U252" i="59" s="1"/>
  <c r="V252" i="59" s="1"/>
  <c r="W252" i="59" s="1"/>
  <c r="X252" i="59" s="1"/>
  <c r="Y252" i="59" s="1"/>
  <c r="Z252" i="59" s="1"/>
  <c r="AA252" i="59" s="1"/>
  <c r="AB252" i="59" s="1"/>
  <c r="AC252" i="59" s="1"/>
  <c r="AD252" i="59" s="1"/>
  <c r="AE252" i="59" s="1"/>
  <c r="AF252" i="59" s="1"/>
  <c r="D252" i="59"/>
  <c r="C252" i="59"/>
  <c r="V251" i="59"/>
  <c r="W251" i="59" s="1"/>
  <c r="X251" i="59" s="1"/>
  <c r="Y251" i="59" s="1"/>
  <c r="Z251" i="59" s="1"/>
  <c r="AA251" i="59" s="1"/>
  <c r="AB251" i="59" s="1"/>
  <c r="AC251" i="59" s="1"/>
  <c r="AD251" i="59" s="1"/>
  <c r="AE251" i="59" s="1"/>
  <c r="AF251" i="59" s="1"/>
  <c r="C251" i="59"/>
  <c r="D251" i="59" s="1"/>
  <c r="E251" i="59" s="1"/>
  <c r="F251" i="59" s="1"/>
  <c r="G251" i="59" s="1"/>
  <c r="H251" i="59" s="1"/>
  <c r="I251" i="59" s="1"/>
  <c r="J251" i="59" s="1"/>
  <c r="K251" i="59" s="1"/>
  <c r="L251" i="59" s="1"/>
  <c r="M251" i="59" s="1"/>
  <c r="N251" i="59" s="1"/>
  <c r="O251" i="59" s="1"/>
  <c r="P251" i="59" s="1"/>
  <c r="Q251" i="59" s="1"/>
  <c r="R251" i="59" s="1"/>
  <c r="S251" i="59" s="1"/>
  <c r="T251" i="59" s="1"/>
  <c r="U251" i="59" s="1"/>
  <c r="D250" i="59"/>
  <c r="E250" i="59" s="1"/>
  <c r="F250" i="59" s="1"/>
  <c r="G250" i="59" s="1"/>
  <c r="H250" i="59" s="1"/>
  <c r="I250" i="59" s="1"/>
  <c r="J250" i="59" s="1"/>
  <c r="K250" i="59" s="1"/>
  <c r="L250" i="59" s="1"/>
  <c r="M250" i="59" s="1"/>
  <c r="N250" i="59" s="1"/>
  <c r="O250" i="59" s="1"/>
  <c r="P250" i="59" s="1"/>
  <c r="Q250" i="59" s="1"/>
  <c r="R250" i="59" s="1"/>
  <c r="S250" i="59" s="1"/>
  <c r="T250" i="59" s="1"/>
  <c r="U250" i="59" s="1"/>
  <c r="V250" i="59" s="1"/>
  <c r="W250" i="59" s="1"/>
  <c r="X250" i="59" s="1"/>
  <c r="Y250" i="59" s="1"/>
  <c r="Z250" i="59" s="1"/>
  <c r="AA250" i="59" s="1"/>
  <c r="AB250" i="59" s="1"/>
  <c r="AC250" i="59" s="1"/>
  <c r="AD250" i="59" s="1"/>
  <c r="AE250" i="59" s="1"/>
  <c r="AF250" i="59" s="1"/>
  <c r="C250" i="59"/>
  <c r="G249" i="59"/>
  <c r="H249" i="59" s="1"/>
  <c r="I249" i="59" s="1"/>
  <c r="J249" i="59" s="1"/>
  <c r="K249" i="59" s="1"/>
  <c r="L249" i="59" s="1"/>
  <c r="M249" i="59" s="1"/>
  <c r="N249" i="59" s="1"/>
  <c r="O249" i="59" s="1"/>
  <c r="P249" i="59" s="1"/>
  <c r="Q249" i="59" s="1"/>
  <c r="R249" i="59" s="1"/>
  <c r="S249" i="59" s="1"/>
  <c r="T249" i="59" s="1"/>
  <c r="U249" i="59" s="1"/>
  <c r="V249" i="59" s="1"/>
  <c r="W249" i="59" s="1"/>
  <c r="X249" i="59" s="1"/>
  <c r="Y249" i="59" s="1"/>
  <c r="Z249" i="59" s="1"/>
  <c r="AA249" i="59" s="1"/>
  <c r="AB249" i="59" s="1"/>
  <c r="AC249" i="59" s="1"/>
  <c r="AD249" i="59" s="1"/>
  <c r="AE249" i="59" s="1"/>
  <c r="AF249" i="59" s="1"/>
  <c r="F249" i="59"/>
  <c r="C249" i="59"/>
  <c r="D249" i="59" s="1"/>
  <c r="E249" i="59" s="1"/>
  <c r="E248" i="59"/>
  <c r="F248" i="59" s="1"/>
  <c r="G248" i="59" s="1"/>
  <c r="H248" i="59" s="1"/>
  <c r="I248" i="59" s="1"/>
  <c r="J248" i="59" s="1"/>
  <c r="K248" i="59" s="1"/>
  <c r="L248" i="59" s="1"/>
  <c r="M248" i="59" s="1"/>
  <c r="N248" i="59" s="1"/>
  <c r="O248" i="59" s="1"/>
  <c r="P248" i="59" s="1"/>
  <c r="Q248" i="59" s="1"/>
  <c r="R248" i="59" s="1"/>
  <c r="S248" i="59" s="1"/>
  <c r="T248" i="59" s="1"/>
  <c r="U248" i="59" s="1"/>
  <c r="V248" i="59" s="1"/>
  <c r="W248" i="59" s="1"/>
  <c r="X248" i="59" s="1"/>
  <c r="Y248" i="59" s="1"/>
  <c r="Z248" i="59" s="1"/>
  <c r="AA248" i="59" s="1"/>
  <c r="AB248" i="59" s="1"/>
  <c r="AC248" i="59" s="1"/>
  <c r="AD248" i="59" s="1"/>
  <c r="AE248" i="59" s="1"/>
  <c r="AF248" i="59" s="1"/>
  <c r="D248" i="59"/>
  <c r="C248" i="59"/>
  <c r="W247" i="59"/>
  <c r="X247" i="59" s="1"/>
  <c r="Y247" i="59" s="1"/>
  <c r="Z247" i="59" s="1"/>
  <c r="AA247" i="59" s="1"/>
  <c r="AB247" i="59" s="1"/>
  <c r="AC247" i="59" s="1"/>
  <c r="AD247" i="59" s="1"/>
  <c r="AE247" i="59" s="1"/>
  <c r="AF247" i="59" s="1"/>
  <c r="F247" i="59"/>
  <c r="G247" i="59" s="1"/>
  <c r="H247" i="59" s="1"/>
  <c r="I247" i="59" s="1"/>
  <c r="J247" i="59" s="1"/>
  <c r="K247" i="59" s="1"/>
  <c r="L247" i="59" s="1"/>
  <c r="M247" i="59" s="1"/>
  <c r="N247" i="59" s="1"/>
  <c r="O247" i="59" s="1"/>
  <c r="P247" i="59" s="1"/>
  <c r="Q247" i="59" s="1"/>
  <c r="R247" i="59" s="1"/>
  <c r="S247" i="59" s="1"/>
  <c r="T247" i="59" s="1"/>
  <c r="U247" i="59" s="1"/>
  <c r="V247" i="59" s="1"/>
  <c r="E247" i="59"/>
  <c r="C247" i="59"/>
  <c r="D247" i="59" s="1"/>
  <c r="D246" i="59"/>
  <c r="E246" i="59" s="1"/>
  <c r="F246" i="59" s="1"/>
  <c r="G246" i="59" s="1"/>
  <c r="H246" i="59" s="1"/>
  <c r="I246" i="59" s="1"/>
  <c r="J246" i="59" s="1"/>
  <c r="K246" i="59" s="1"/>
  <c r="L246" i="59" s="1"/>
  <c r="M246" i="59" s="1"/>
  <c r="N246" i="59" s="1"/>
  <c r="O246" i="59" s="1"/>
  <c r="P246" i="59" s="1"/>
  <c r="Q246" i="59" s="1"/>
  <c r="R246" i="59" s="1"/>
  <c r="S246" i="59" s="1"/>
  <c r="T246" i="59" s="1"/>
  <c r="U246" i="59" s="1"/>
  <c r="V246" i="59" s="1"/>
  <c r="W246" i="59" s="1"/>
  <c r="X246" i="59" s="1"/>
  <c r="Y246" i="59" s="1"/>
  <c r="Z246" i="59" s="1"/>
  <c r="AA246" i="59" s="1"/>
  <c r="AB246" i="59" s="1"/>
  <c r="AC246" i="59" s="1"/>
  <c r="AD246" i="59" s="1"/>
  <c r="AE246" i="59" s="1"/>
  <c r="AF246" i="59" s="1"/>
  <c r="C246" i="59"/>
  <c r="N245" i="59"/>
  <c r="O245" i="59" s="1"/>
  <c r="P245" i="59" s="1"/>
  <c r="Q245" i="59" s="1"/>
  <c r="R245" i="59" s="1"/>
  <c r="S245" i="59" s="1"/>
  <c r="T245" i="59" s="1"/>
  <c r="U245" i="59" s="1"/>
  <c r="V245" i="59" s="1"/>
  <c r="W245" i="59" s="1"/>
  <c r="X245" i="59" s="1"/>
  <c r="Y245" i="59" s="1"/>
  <c r="Z245" i="59" s="1"/>
  <c r="AA245" i="59" s="1"/>
  <c r="AB245" i="59" s="1"/>
  <c r="AC245" i="59" s="1"/>
  <c r="AD245" i="59" s="1"/>
  <c r="AE245" i="59" s="1"/>
  <c r="AF245" i="59" s="1"/>
  <c r="G245" i="59"/>
  <c r="H245" i="59" s="1"/>
  <c r="I245" i="59" s="1"/>
  <c r="J245" i="59" s="1"/>
  <c r="K245" i="59" s="1"/>
  <c r="L245" i="59" s="1"/>
  <c r="M245" i="59" s="1"/>
  <c r="C245" i="59"/>
  <c r="D245" i="59" s="1"/>
  <c r="E245" i="59" s="1"/>
  <c r="F245" i="59" s="1"/>
  <c r="T244" i="59"/>
  <c r="U244" i="59" s="1"/>
  <c r="V244" i="59" s="1"/>
  <c r="W244" i="59" s="1"/>
  <c r="X244" i="59" s="1"/>
  <c r="Y244" i="59" s="1"/>
  <c r="Z244" i="59" s="1"/>
  <c r="AA244" i="59" s="1"/>
  <c r="AB244" i="59" s="1"/>
  <c r="AC244" i="59" s="1"/>
  <c r="AD244" i="59" s="1"/>
  <c r="AE244" i="59" s="1"/>
  <c r="AF244" i="59" s="1"/>
  <c r="E244" i="59"/>
  <c r="F244" i="59" s="1"/>
  <c r="G244" i="59" s="1"/>
  <c r="H244" i="59" s="1"/>
  <c r="I244" i="59" s="1"/>
  <c r="J244" i="59" s="1"/>
  <c r="K244" i="59" s="1"/>
  <c r="L244" i="59" s="1"/>
  <c r="M244" i="59" s="1"/>
  <c r="N244" i="59" s="1"/>
  <c r="O244" i="59" s="1"/>
  <c r="P244" i="59" s="1"/>
  <c r="Q244" i="59" s="1"/>
  <c r="R244" i="59" s="1"/>
  <c r="S244" i="59" s="1"/>
  <c r="D244" i="59"/>
  <c r="C244" i="59"/>
  <c r="E243" i="59"/>
  <c r="F243" i="59" s="1"/>
  <c r="G243" i="59" s="1"/>
  <c r="H243" i="59" s="1"/>
  <c r="I243" i="59" s="1"/>
  <c r="J243" i="59" s="1"/>
  <c r="K243" i="59" s="1"/>
  <c r="L243" i="59" s="1"/>
  <c r="M243" i="59" s="1"/>
  <c r="N243" i="59" s="1"/>
  <c r="O243" i="59" s="1"/>
  <c r="P243" i="59" s="1"/>
  <c r="Q243" i="59" s="1"/>
  <c r="R243" i="59" s="1"/>
  <c r="S243" i="59" s="1"/>
  <c r="T243" i="59" s="1"/>
  <c r="U243" i="59" s="1"/>
  <c r="V243" i="59" s="1"/>
  <c r="W243" i="59" s="1"/>
  <c r="X243" i="59" s="1"/>
  <c r="Y243" i="59" s="1"/>
  <c r="Z243" i="59" s="1"/>
  <c r="AA243" i="59" s="1"/>
  <c r="AB243" i="59" s="1"/>
  <c r="AC243" i="59" s="1"/>
  <c r="AD243" i="59" s="1"/>
  <c r="AE243" i="59" s="1"/>
  <c r="AF243" i="59" s="1"/>
  <c r="C243" i="59"/>
  <c r="D243" i="59" s="1"/>
  <c r="E242" i="59"/>
  <c r="F242" i="59" s="1"/>
  <c r="G242" i="59" s="1"/>
  <c r="H242" i="59" s="1"/>
  <c r="I242" i="59" s="1"/>
  <c r="J242" i="59" s="1"/>
  <c r="K242" i="59" s="1"/>
  <c r="L242" i="59" s="1"/>
  <c r="M242" i="59" s="1"/>
  <c r="N242" i="59" s="1"/>
  <c r="O242" i="59" s="1"/>
  <c r="P242" i="59" s="1"/>
  <c r="Q242" i="59" s="1"/>
  <c r="R242" i="59" s="1"/>
  <c r="S242" i="59" s="1"/>
  <c r="T242" i="59" s="1"/>
  <c r="U242" i="59" s="1"/>
  <c r="V242" i="59" s="1"/>
  <c r="W242" i="59" s="1"/>
  <c r="X242" i="59" s="1"/>
  <c r="Y242" i="59" s="1"/>
  <c r="Z242" i="59" s="1"/>
  <c r="AA242" i="59" s="1"/>
  <c r="AB242" i="59" s="1"/>
  <c r="AC242" i="59" s="1"/>
  <c r="AD242" i="59" s="1"/>
  <c r="AE242" i="59" s="1"/>
  <c r="AF242" i="59" s="1"/>
  <c r="D242" i="59"/>
  <c r="C242" i="59"/>
  <c r="M241" i="59"/>
  <c r="N241" i="59" s="1"/>
  <c r="O241" i="59" s="1"/>
  <c r="P241" i="59" s="1"/>
  <c r="Q241" i="59" s="1"/>
  <c r="R241" i="59" s="1"/>
  <c r="S241" i="59" s="1"/>
  <c r="T241" i="59" s="1"/>
  <c r="U241" i="59" s="1"/>
  <c r="V241" i="59" s="1"/>
  <c r="W241" i="59" s="1"/>
  <c r="X241" i="59" s="1"/>
  <c r="Y241" i="59" s="1"/>
  <c r="Z241" i="59" s="1"/>
  <c r="AA241" i="59" s="1"/>
  <c r="AB241" i="59" s="1"/>
  <c r="AC241" i="59" s="1"/>
  <c r="AD241" i="59" s="1"/>
  <c r="AE241" i="59" s="1"/>
  <c r="AF241" i="59" s="1"/>
  <c r="D241" i="59"/>
  <c r="E241" i="59" s="1"/>
  <c r="F241" i="59" s="1"/>
  <c r="G241" i="59" s="1"/>
  <c r="H241" i="59" s="1"/>
  <c r="I241" i="59" s="1"/>
  <c r="J241" i="59" s="1"/>
  <c r="K241" i="59" s="1"/>
  <c r="L241" i="59" s="1"/>
  <c r="C241" i="59"/>
  <c r="O240" i="59"/>
  <c r="P240" i="59" s="1"/>
  <c r="Q240" i="59" s="1"/>
  <c r="R240" i="59" s="1"/>
  <c r="S240" i="59" s="1"/>
  <c r="T240" i="59" s="1"/>
  <c r="U240" i="59" s="1"/>
  <c r="V240" i="59" s="1"/>
  <c r="W240" i="59" s="1"/>
  <c r="X240" i="59" s="1"/>
  <c r="Y240" i="59" s="1"/>
  <c r="Z240" i="59" s="1"/>
  <c r="AA240" i="59" s="1"/>
  <c r="AB240" i="59" s="1"/>
  <c r="AC240" i="59" s="1"/>
  <c r="AD240" i="59" s="1"/>
  <c r="AE240" i="59" s="1"/>
  <c r="AF240" i="59" s="1"/>
  <c r="E240" i="59"/>
  <c r="F240" i="59" s="1"/>
  <c r="G240" i="59" s="1"/>
  <c r="H240" i="59" s="1"/>
  <c r="I240" i="59" s="1"/>
  <c r="J240" i="59" s="1"/>
  <c r="K240" i="59" s="1"/>
  <c r="L240" i="59" s="1"/>
  <c r="M240" i="59" s="1"/>
  <c r="N240" i="59" s="1"/>
  <c r="C240" i="59"/>
  <c r="D240" i="59" s="1"/>
  <c r="O239" i="59"/>
  <c r="P239" i="59" s="1"/>
  <c r="Q239" i="59" s="1"/>
  <c r="R239" i="59" s="1"/>
  <c r="S239" i="59" s="1"/>
  <c r="T239" i="59" s="1"/>
  <c r="U239" i="59" s="1"/>
  <c r="V239" i="59" s="1"/>
  <c r="W239" i="59" s="1"/>
  <c r="X239" i="59" s="1"/>
  <c r="Y239" i="59" s="1"/>
  <c r="Z239" i="59" s="1"/>
  <c r="AA239" i="59" s="1"/>
  <c r="AB239" i="59" s="1"/>
  <c r="AC239" i="59" s="1"/>
  <c r="AD239" i="59" s="1"/>
  <c r="AE239" i="59" s="1"/>
  <c r="AF239" i="59" s="1"/>
  <c r="F239" i="59"/>
  <c r="G239" i="59" s="1"/>
  <c r="H239" i="59" s="1"/>
  <c r="I239" i="59" s="1"/>
  <c r="J239" i="59" s="1"/>
  <c r="K239" i="59" s="1"/>
  <c r="L239" i="59" s="1"/>
  <c r="M239" i="59" s="1"/>
  <c r="N239" i="59" s="1"/>
  <c r="C239" i="59"/>
  <c r="D239" i="59" s="1"/>
  <c r="E239" i="59" s="1"/>
  <c r="O238" i="59"/>
  <c r="P238" i="59" s="1"/>
  <c r="Q238" i="59" s="1"/>
  <c r="R238" i="59" s="1"/>
  <c r="S238" i="59" s="1"/>
  <c r="T238" i="59" s="1"/>
  <c r="U238" i="59" s="1"/>
  <c r="V238" i="59" s="1"/>
  <c r="W238" i="59" s="1"/>
  <c r="X238" i="59" s="1"/>
  <c r="Y238" i="59" s="1"/>
  <c r="Z238" i="59" s="1"/>
  <c r="AA238" i="59" s="1"/>
  <c r="AB238" i="59" s="1"/>
  <c r="AC238" i="59" s="1"/>
  <c r="AD238" i="59" s="1"/>
  <c r="AE238" i="59" s="1"/>
  <c r="AF238" i="59" s="1"/>
  <c r="F238" i="59"/>
  <c r="G238" i="59" s="1"/>
  <c r="H238" i="59" s="1"/>
  <c r="I238" i="59" s="1"/>
  <c r="J238" i="59" s="1"/>
  <c r="K238" i="59" s="1"/>
  <c r="L238" i="59" s="1"/>
  <c r="M238" i="59" s="1"/>
  <c r="N238" i="59" s="1"/>
  <c r="E238" i="59"/>
  <c r="C238" i="59"/>
  <c r="D238" i="59" s="1"/>
  <c r="K237" i="59"/>
  <c r="L237" i="59" s="1"/>
  <c r="M237" i="59" s="1"/>
  <c r="N237" i="59" s="1"/>
  <c r="O237" i="59" s="1"/>
  <c r="P237" i="59" s="1"/>
  <c r="Q237" i="59" s="1"/>
  <c r="R237" i="59" s="1"/>
  <c r="S237" i="59" s="1"/>
  <c r="T237" i="59" s="1"/>
  <c r="U237" i="59" s="1"/>
  <c r="V237" i="59" s="1"/>
  <c r="W237" i="59" s="1"/>
  <c r="X237" i="59" s="1"/>
  <c r="Y237" i="59" s="1"/>
  <c r="Z237" i="59" s="1"/>
  <c r="AA237" i="59" s="1"/>
  <c r="AB237" i="59" s="1"/>
  <c r="AC237" i="59" s="1"/>
  <c r="AD237" i="59" s="1"/>
  <c r="AE237" i="59" s="1"/>
  <c r="AF237" i="59" s="1"/>
  <c r="G237" i="59"/>
  <c r="H237" i="59" s="1"/>
  <c r="I237" i="59" s="1"/>
  <c r="J237" i="59" s="1"/>
  <c r="E237" i="59"/>
  <c r="F237" i="59" s="1"/>
  <c r="D237" i="59"/>
  <c r="C237" i="59"/>
  <c r="Q236" i="59"/>
  <c r="R236" i="59" s="1"/>
  <c r="S236" i="59" s="1"/>
  <c r="T236" i="59" s="1"/>
  <c r="U236" i="59" s="1"/>
  <c r="V236" i="59" s="1"/>
  <c r="W236" i="59" s="1"/>
  <c r="X236" i="59" s="1"/>
  <c r="Y236" i="59" s="1"/>
  <c r="Z236" i="59" s="1"/>
  <c r="AA236" i="59" s="1"/>
  <c r="AB236" i="59" s="1"/>
  <c r="AC236" i="59" s="1"/>
  <c r="AD236" i="59" s="1"/>
  <c r="AE236" i="59" s="1"/>
  <c r="AF236" i="59" s="1"/>
  <c r="M236" i="59"/>
  <c r="N236" i="59" s="1"/>
  <c r="O236" i="59" s="1"/>
  <c r="P236" i="59" s="1"/>
  <c r="D236" i="59"/>
  <c r="E236" i="59" s="1"/>
  <c r="F236" i="59" s="1"/>
  <c r="G236" i="59" s="1"/>
  <c r="H236" i="59" s="1"/>
  <c r="I236" i="59" s="1"/>
  <c r="J236" i="59" s="1"/>
  <c r="K236" i="59" s="1"/>
  <c r="L236" i="59" s="1"/>
  <c r="C236" i="59"/>
  <c r="V235" i="59"/>
  <c r="W235" i="59" s="1"/>
  <c r="X235" i="59" s="1"/>
  <c r="Y235" i="59" s="1"/>
  <c r="Z235" i="59" s="1"/>
  <c r="AA235" i="59" s="1"/>
  <c r="AB235" i="59" s="1"/>
  <c r="AC235" i="59" s="1"/>
  <c r="AD235" i="59" s="1"/>
  <c r="AE235" i="59" s="1"/>
  <c r="AF235" i="59" s="1"/>
  <c r="I235" i="59"/>
  <c r="J235" i="59" s="1"/>
  <c r="K235" i="59" s="1"/>
  <c r="L235" i="59" s="1"/>
  <c r="M235" i="59" s="1"/>
  <c r="N235" i="59" s="1"/>
  <c r="O235" i="59" s="1"/>
  <c r="P235" i="59" s="1"/>
  <c r="Q235" i="59" s="1"/>
  <c r="R235" i="59" s="1"/>
  <c r="S235" i="59" s="1"/>
  <c r="T235" i="59" s="1"/>
  <c r="U235" i="59" s="1"/>
  <c r="G235" i="59"/>
  <c r="H235" i="59" s="1"/>
  <c r="D235" i="59"/>
  <c r="E235" i="59" s="1"/>
  <c r="F235" i="59" s="1"/>
  <c r="C235" i="59"/>
  <c r="L234" i="59"/>
  <c r="M234" i="59" s="1"/>
  <c r="N234" i="59" s="1"/>
  <c r="O234" i="59" s="1"/>
  <c r="P234" i="59" s="1"/>
  <c r="Q234" i="59" s="1"/>
  <c r="R234" i="59" s="1"/>
  <c r="S234" i="59" s="1"/>
  <c r="T234" i="59" s="1"/>
  <c r="U234" i="59" s="1"/>
  <c r="V234" i="59" s="1"/>
  <c r="W234" i="59" s="1"/>
  <c r="X234" i="59" s="1"/>
  <c r="Y234" i="59" s="1"/>
  <c r="Z234" i="59" s="1"/>
  <c r="AA234" i="59" s="1"/>
  <c r="AB234" i="59" s="1"/>
  <c r="AC234" i="59" s="1"/>
  <c r="AD234" i="59" s="1"/>
  <c r="AE234" i="59" s="1"/>
  <c r="AF234" i="59" s="1"/>
  <c r="I234" i="59"/>
  <c r="J234" i="59" s="1"/>
  <c r="K234" i="59" s="1"/>
  <c r="E234" i="59"/>
  <c r="F234" i="59" s="1"/>
  <c r="G234" i="59" s="1"/>
  <c r="H234" i="59" s="1"/>
  <c r="D234" i="59"/>
  <c r="C234" i="59"/>
  <c r="S233" i="59"/>
  <c r="T233" i="59" s="1"/>
  <c r="U233" i="59" s="1"/>
  <c r="V233" i="59" s="1"/>
  <c r="W233" i="59" s="1"/>
  <c r="X233" i="59" s="1"/>
  <c r="Y233" i="59" s="1"/>
  <c r="Z233" i="59" s="1"/>
  <c r="AA233" i="59" s="1"/>
  <c r="AB233" i="59" s="1"/>
  <c r="AC233" i="59" s="1"/>
  <c r="AD233" i="59" s="1"/>
  <c r="AE233" i="59" s="1"/>
  <c r="AF233" i="59" s="1"/>
  <c r="G233" i="59"/>
  <c r="H233" i="59" s="1"/>
  <c r="I233" i="59" s="1"/>
  <c r="J233" i="59" s="1"/>
  <c r="K233" i="59" s="1"/>
  <c r="L233" i="59" s="1"/>
  <c r="M233" i="59" s="1"/>
  <c r="N233" i="59" s="1"/>
  <c r="O233" i="59" s="1"/>
  <c r="P233" i="59" s="1"/>
  <c r="Q233" i="59" s="1"/>
  <c r="R233" i="59" s="1"/>
  <c r="E233" i="59"/>
  <c r="F233" i="59" s="1"/>
  <c r="C233" i="59"/>
  <c r="D233" i="59" s="1"/>
  <c r="C232" i="59"/>
  <c r="D232" i="59" s="1"/>
  <c r="E232" i="59" s="1"/>
  <c r="F232" i="59" s="1"/>
  <c r="G232" i="59" s="1"/>
  <c r="H232" i="59" s="1"/>
  <c r="I232" i="59" s="1"/>
  <c r="J232" i="59" s="1"/>
  <c r="K232" i="59" s="1"/>
  <c r="L232" i="59" s="1"/>
  <c r="M232" i="59" s="1"/>
  <c r="N232" i="59" s="1"/>
  <c r="O232" i="59" s="1"/>
  <c r="P232" i="59" s="1"/>
  <c r="Q232" i="59" s="1"/>
  <c r="R232" i="59" s="1"/>
  <c r="S232" i="59" s="1"/>
  <c r="T232" i="59" s="1"/>
  <c r="U232" i="59" s="1"/>
  <c r="V232" i="59" s="1"/>
  <c r="W232" i="59" s="1"/>
  <c r="X232" i="59" s="1"/>
  <c r="Y232" i="59" s="1"/>
  <c r="Z232" i="59" s="1"/>
  <c r="AA232" i="59" s="1"/>
  <c r="AB232" i="59" s="1"/>
  <c r="AC232" i="59" s="1"/>
  <c r="AD232" i="59" s="1"/>
  <c r="AE232" i="59" s="1"/>
  <c r="AF232" i="59" s="1"/>
  <c r="C231" i="59"/>
  <c r="D231" i="59" s="1"/>
  <c r="E231" i="59" s="1"/>
  <c r="F231" i="59" s="1"/>
  <c r="G231" i="59" s="1"/>
  <c r="H231" i="59" s="1"/>
  <c r="I231" i="59" s="1"/>
  <c r="J231" i="59" s="1"/>
  <c r="K231" i="59" s="1"/>
  <c r="L231" i="59" s="1"/>
  <c r="M231" i="59" s="1"/>
  <c r="N231" i="59" s="1"/>
  <c r="O231" i="59" s="1"/>
  <c r="P231" i="59" s="1"/>
  <c r="Q231" i="59" s="1"/>
  <c r="R231" i="59" s="1"/>
  <c r="S231" i="59" s="1"/>
  <c r="T231" i="59" s="1"/>
  <c r="U231" i="59" s="1"/>
  <c r="V231" i="59" s="1"/>
  <c r="W231" i="59" s="1"/>
  <c r="X231" i="59" s="1"/>
  <c r="Y231" i="59" s="1"/>
  <c r="Z231" i="59" s="1"/>
  <c r="AA231" i="59" s="1"/>
  <c r="AB231" i="59" s="1"/>
  <c r="AC231" i="59" s="1"/>
  <c r="AD231" i="59" s="1"/>
  <c r="AE231" i="59" s="1"/>
  <c r="AF231" i="59" s="1"/>
  <c r="F230" i="59"/>
  <c r="G230" i="59" s="1"/>
  <c r="H230" i="59" s="1"/>
  <c r="I230" i="59" s="1"/>
  <c r="J230" i="59" s="1"/>
  <c r="K230" i="59" s="1"/>
  <c r="L230" i="59" s="1"/>
  <c r="M230" i="59" s="1"/>
  <c r="N230" i="59" s="1"/>
  <c r="O230" i="59" s="1"/>
  <c r="P230" i="59" s="1"/>
  <c r="Q230" i="59" s="1"/>
  <c r="R230" i="59" s="1"/>
  <c r="S230" i="59" s="1"/>
  <c r="T230" i="59" s="1"/>
  <c r="U230" i="59" s="1"/>
  <c r="V230" i="59" s="1"/>
  <c r="W230" i="59" s="1"/>
  <c r="X230" i="59" s="1"/>
  <c r="Y230" i="59" s="1"/>
  <c r="Z230" i="59" s="1"/>
  <c r="AA230" i="59" s="1"/>
  <c r="AB230" i="59" s="1"/>
  <c r="AC230" i="59" s="1"/>
  <c r="AD230" i="59" s="1"/>
  <c r="AE230" i="59" s="1"/>
  <c r="AF230" i="59" s="1"/>
  <c r="E230" i="59"/>
  <c r="D230" i="59"/>
  <c r="C230" i="59"/>
  <c r="E229" i="59"/>
  <c r="F229" i="59" s="1"/>
  <c r="G229" i="59" s="1"/>
  <c r="H229" i="59" s="1"/>
  <c r="I229" i="59" s="1"/>
  <c r="J229" i="59" s="1"/>
  <c r="K229" i="59" s="1"/>
  <c r="L229" i="59" s="1"/>
  <c r="M229" i="59" s="1"/>
  <c r="N229" i="59" s="1"/>
  <c r="O229" i="59" s="1"/>
  <c r="P229" i="59" s="1"/>
  <c r="Q229" i="59" s="1"/>
  <c r="R229" i="59" s="1"/>
  <c r="S229" i="59" s="1"/>
  <c r="T229" i="59" s="1"/>
  <c r="U229" i="59" s="1"/>
  <c r="V229" i="59" s="1"/>
  <c r="W229" i="59" s="1"/>
  <c r="X229" i="59" s="1"/>
  <c r="Y229" i="59" s="1"/>
  <c r="Z229" i="59" s="1"/>
  <c r="AA229" i="59" s="1"/>
  <c r="AB229" i="59" s="1"/>
  <c r="AC229" i="59" s="1"/>
  <c r="AD229" i="59" s="1"/>
  <c r="AE229" i="59" s="1"/>
  <c r="AF229" i="59" s="1"/>
  <c r="D229" i="59"/>
  <c r="C229" i="59"/>
  <c r="C228" i="59"/>
  <c r="D228" i="59" s="1"/>
  <c r="E228" i="59" s="1"/>
  <c r="F228" i="59" s="1"/>
  <c r="G228" i="59" s="1"/>
  <c r="H228" i="59" s="1"/>
  <c r="I228" i="59" s="1"/>
  <c r="J228" i="59" s="1"/>
  <c r="K228" i="59" s="1"/>
  <c r="L228" i="59" s="1"/>
  <c r="M228" i="59" s="1"/>
  <c r="N228" i="59" s="1"/>
  <c r="O228" i="59" s="1"/>
  <c r="P228" i="59" s="1"/>
  <c r="Q228" i="59" s="1"/>
  <c r="R228" i="59" s="1"/>
  <c r="S228" i="59" s="1"/>
  <c r="T228" i="59" s="1"/>
  <c r="U228" i="59" s="1"/>
  <c r="V228" i="59" s="1"/>
  <c r="W228" i="59" s="1"/>
  <c r="X228" i="59" s="1"/>
  <c r="Y228" i="59" s="1"/>
  <c r="Z228" i="59" s="1"/>
  <c r="AA228" i="59" s="1"/>
  <c r="AB228" i="59" s="1"/>
  <c r="AC228" i="59" s="1"/>
  <c r="AD228" i="59" s="1"/>
  <c r="AE228" i="59" s="1"/>
  <c r="AF228" i="59" s="1"/>
  <c r="O227" i="59"/>
  <c r="P227" i="59" s="1"/>
  <c r="Q227" i="59" s="1"/>
  <c r="R227" i="59" s="1"/>
  <c r="S227" i="59" s="1"/>
  <c r="T227" i="59" s="1"/>
  <c r="U227" i="59" s="1"/>
  <c r="V227" i="59" s="1"/>
  <c r="W227" i="59" s="1"/>
  <c r="X227" i="59" s="1"/>
  <c r="Y227" i="59" s="1"/>
  <c r="Z227" i="59" s="1"/>
  <c r="AA227" i="59" s="1"/>
  <c r="AB227" i="59" s="1"/>
  <c r="AC227" i="59" s="1"/>
  <c r="AD227" i="59" s="1"/>
  <c r="AE227" i="59" s="1"/>
  <c r="AF227" i="59" s="1"/>
  <c r="G227" i="59"/>
  <c r="H227" i="59" s="1"/>
  <c r="I227" i="59" s="1"/>
  <c r="J227" i="59" s="1"/>
  <c r="K227" i="59" s="1"/>
  <c r="L227" i="59" s="1"/>
  <c r="M227" i="59" s="1"/>
  <c r="N227" i="59" s="1"/>
  <c r="D227" i="59"/>
  <c r="E227" i="59" s="1"/>
  <c r="F227" i="59" s="1"/>
  <c r="C227" i="59"/>
  <c r="Q226" i="59"/>
  <c r="R226" i="59" s="1"/>
  <c r="S226" i="59" s="1"/>
  <c r="T226" i="59" s="1"/>
  <c r="U226" i="59" s="1"/>
  <c r="V226" i="59" s="1"/>
  <c r="W226" i="59" s="1"/>
  <c r="X226" i="59" s="1"/>
  <c r="Y226" i="59" s="1"/>
  <c r="Z226" i="59" s="1"/>
  <c r="AA226" i="59" s="1"/>
  <c r="AB226" i="59" s="1"/>
  <c r="AC226" i="59" s="1"/>
  <c r="AD226" i="59" s="1"/>
  <c r="AE226" i="59" s="1"/>
  <c r="AF226" i="59" s="1"/>
  <c r="E226" i="59"/>
  <c r="F226" i="59" s="1"/>
  <c r="G226" i="59" s="1"/>
  <c r="H226" i="59" s="1"/>
  <c r="I226" i="59" s="1"/>
  <c r="J226" i="59" s="1"/>
  <c r="K226" i="59" s="1"/>
  <c r="L226" i="59" s="1"/>
  <c r="M226" i="59" s="1"/>
  <c r="N226" i="59" s="1"/>
  <c r="O226" i="59" s="1"/>
  <c r="P226" i="59" s="1"/>
  <c r="D226" i="59"/>
  <c r="C226" i="59"/>
  <c r="D225" i="59"/>
  <c r="E225" i="59" s="1"/>
  <c r="F225" i="59" s="1"/>
  <c r="G225" i="59" s="1"/>
  <c r="H225" i="59" s="1"/>
  <c r="I225" i="59" s="1"/>
  <c r="J225" i="59" s="1"/>
  <c r="K225" i="59" s="1"/>
  <c r="L225" i="59" s="1"/>
  <c r="M225" i="59" s="1"/>
  <c r="N225" i="59" s="1"/>
  <c r="O225" i="59" s="1"/>
  <c r="P225" i="59" s="1"/>
  <c r="Q225" i="59" s="1"/>
  <c r="R225" i="59" s="1"/>
  <c r="S225" i="59" s="1"/>
  <c r="T225" i="59" s="1"/>
  <c r="U225" i="59" s="1"/>
  <c r="V225" i="59" s="1"/>
  <c r="W225" i="59" s="1"/>
  <c r="X225" i="59" s="1"/>
  <c r="Y225" i="59" s="1"/>
  <c r="Z225" i="59" s="1"/>
  <c r="AA225" i="59" s="1"/>
  <c r="AB225" i="59" s="1"/>
  <c r="AC225" i="59" s="1"/>
  <c r="AD225" i="59" s="1"/>
  <c r="AE225" i="59" s="1"/>
  <c r="AF225" i="59" s="1"/>
  <c r="C225" i="59"/>
  <c r="AF224" i="59"/>
  <c r="M224" i="59"/>
  <c r="N224" i="59" s="1"/>
  <c r="O224" i="59" s="1"/>
  <c r="P224" i="59" s="1"/>
  <c r="Q224" i="59" s="1"/>
  <c r="R224" i="59" s="1"/>
  <c r="S224" i="59" s="1"/>
  <c r="T224" i="59" s="1"/>
  <c r="U224" i="59" s="1"/>
  <c r="V224" i="59" s="1"/>
  <c r="W224" i="59" s="1"/>
  <c r="X224" i="59" s="1"/>
  <c r="Y224" i="59" s="1"/>
  <c r="Z224" i="59" s="1"/>
  <c r="AA224" i="59" s="1"/>
  <c r="AB224" i="59" s="1"/>
  <c r="AC224" i="59" s="1"/>
  <c r="AD224" i="59" s="1"/>
  <c r="AE224" i="59" s="1"/>
  <c r="J224" i="59"/>
  <c r="K224" i="59" s="1"/>
  <c r="L224" i="59" s="1"/>
  <c r="C224" i="59"/>
  <c r="D224" i="59" s="1"/>
  <c r="E224" i="59" s="1"/>
  <c r="F224" i="59" s="1"/>
  <c r="G224" i="59" s="1"/>
  <c r="H224" i="59" s="1"/>
  <c r="I224" i="59" s="1"/>
  <c r="W223" i="59"/>
  <c r="X223" i="59" s="1"/>
  <c r="Y223" i="59" s="1"/>
  <c r="Z223" i="59" s="1"/>
  <c r="AA223" i="59" s="1"/>
  <c r="AB223" i="59" s="1"/>
  <c r="AC223" i="59" s="1"/>
  <c r="AD223" i="59" s="1"/>
  <c r="AE223" i="59" s="1"/>
  <c r="AF223" i="59" s="1"/>
  <c r="K223" i="59"/>
  <c r="L223" i="59" s="1"/>
  <c r="M223" i="59" s="1"/>
  <c r="N223" i="59" s="1"/>
  <c r="O223" i="59" s="1"/>
  <c r="P223" i="59" s="1"/>
  <c r="Q223" i="59" s="1"/>
  <c r="R223" i="59" s="1"/>
  <c r="S223" i="59" s="1"/>
  <c r="T223" i="59" s="1"/>
  <c r="U223" i="59" s="1"/>
  <c r="V223" i="59" s="1"/>
  <c r="F223" i="59"/>
  <c r="G223" i="59" s="1"/>
  <c r="H223" i="59" s="1"/>
  <c r="I223" i="59" s="1"/>
  <c r="J223" i="59" s="1"/>
  <c r="D223" i="59"/>
  <c r="E223" i="59" s="1"/>
  <c r="C223" i="59"/>
  <c r="D222" i="59"/>
  <c r="E222" i="59" s="1"/>
  <c r="F222" i="59" s="1"/>
  <c r="G222" i="59" s="1"/>
  <c r="H222" i="59" s="1"/>
  <c r="I222" i="59" s="1"/>
  <c r="J222" i="59" s="1"/>
  <c r="K222" i="59" s="1"/>
  <c r="L222" i="59" s="1"/>
  <c r="M222" i="59" s="1"/>
  <c r="N222" i="59" s="1"/>
  <c r="O222" i="59" s="1"/>
  <c r="P222" i="59" s="1"/>
  <c r="Q222" i="59" s="1"/>
  <c r="R222" i="59" s="1"/>
  <c r="S222" i="59" s="1"/>
  <c r="T222" i="59" s="1"/>
  <c r="U222" i="59" s="1"/>
  <c r="V222" i="59" s="1"/>
  <c r="W222" i="59" s="1"/>
  <c r="X222" i="59" s="1"/>
  <c r="Y222" i="59" s="1"/>
  <c r="Z222" i="59" s="1"/>
  <c r="AA222" i="59" s="1"/>
  <c r="AB222" i="59" s="1"/>
  <c r="AC222" i="59" s="1"/>
  <c r="AD222" i="59" s="1"/>
  <c r="AE222" i="59" s="1"/>
  <c r="AF222" i="59" s="1"/>
  <c r="C222" i="59"/>
  <c r="AE221" i="59"/>
  <c r="AF221" i="59" s="1"/>
  <c r="E221" i="59"/>
  <c r="F221" i="59" s="1"/>
  <c r="G221" i="59" s="1"/>
  <c r="H221" i="59" s="1"/>
  <c r="I221" i="59" s="1"/>
  <c r="J221" i="59" s="1"/>
  <c r="K221" i="59" s="1"/>
  <c r="L221" i="59" s="1"/>
  <c r="M221" i="59" s="1"/>
  <c r="N221" i="59" s="1"/>
  <c r="O221" i="59" s="1"/>
  <c r="P221" i="59" s="1"/>
  <c r="Q221" i="59" s="1"/>
  <c r="R221" i="59" s="1"/>
  <c r="S221" i="59" s="1"/>
  <c r="T221" i="59" s="1"/>
  <c r="U221" i="59" s="1"/>
  <c r="V221" i="59" s="1"/>
  <c r="W221" i="59" s="1"/>
  <c r="X221" i="59" s="1"/>
  <c r="Y221" i="59" s="1"/>
  <c r="Z221" i="59" s="1"/>
  <c r="AA221" i="59" s="1"/>
  <c r="AB221" i="59" s="1"/>
  <c r="AC221" i="59" s="1"/>
  <c r="AD221" i="59" s="1"/>
  <c r="C221" i="59"/>
  <c r="D221" i="59" s="1"/>
  <c r="N220" i="59"/>
  <c r="O220" i="59" s="1"/>
  <c r="P220" i="59" s="1"/>
  <c r="Q220" i="59" s="1"/>
  <c r="R220" i="59" s="1"/>
  <c r="S220" i="59" s="1"/>
  <c r="T220" i="59" s="1"/>
  <c r="U220" i="59" s="1"/>
  <c r="V220" i="59" s="1"/>
  <c r="W220" i="59" s="1"/>
  <c r="X220" i="59" s="1"/>
  <c r="Y220" i="59" s="1"/>
  <c r="Z220" i="59" s="1"/>
  <c r="AA220" i="59" s="1"/>
  <c r="AB220" i="59" s="1"/>
  <c r="AC220" i="59" s="1"/>
  <c r="AD220" i="59" s="1"/>
  <c r="AE220" i="59" s="1"/>
  <c r="AF220" i="59" s="1"/>
  <c r="H220" i="59"/>
  <c r="I220" i="59" s="1"/>
  <c r="J220" i="59" s="1"/>
  <c r="K220" i="59" s="1"/>
  <c r="L220" i="59" s="1"/>
  <c r="M220" i="59" s="1"/>
  <c r="C220" i="59"/>
  <c r="D220" i="59" s="1"/>
  <c r="E220" i="59" s="1"/>
  <c r="F220" i="59" s="1"/>
  <c r="G220" i="59" s="1"/>
  <c r="D219" i="59"/>
  <c r="E219" i="59" s="1"/>
  <c r="F219" i="59" s="1"/>
  <c r="G219" i="59" s="1"/>
  <c r="H219" i="59" s="1"/>
  <c r="I219" i="59" s="1"/>
  <c r="J219" i="59" s="1"/>
  <c r="K219" i="59" s="1"/>
  <c r="L219" i="59" s="1"/>
  <c r="M219" i="59" s="1"/>
  <c r="N219" i="59" s="1"/>
  <c r="O219" i="59" s="1"/>
  <c r="P219" i="59" s="1"/>
  <c r="Q219" i="59" s="1"/>
  <c r="R219" i="59" s="1"/>
  <c r="S219" i="59" s="1"/>
  <c r="T219" i="59" s="1"/>
  <c r="U219" i="59" s="1"/>
  <c r="V219" i="59" s="1"/>
  <c r="W219" i="59" s="1"/>
  <c r="X219" i="59" s="1"/>
  <c r="Y219" i="59" s="1"/>
  <c r="Z219" i="59" s="1"/>
  <c r="AA219" i="59" s="1"/>
  <c r="AB219" i="59" s="1"/>
  <c r="AC219" i="59" s="1"/>
  <c r="AD219" i="59" s="1"/>
  <c r="AE219" i="59" s="1"/>
  <c r="AF219" i="59" s="1"/>
  <c r="C219" i="59"/>
  <c r="AE218" i="59"/>
  <c r="AF218" i="59" s="1"/>
  <c r="J218" i="59"/>
  <c r="K218" i="59" s="1"/>
  <c r="L218" i="59" s="1"/>
  <c r="M218" i="59" s="1"/>
  <c r="N218" i="59" s="1"/>
  <c r="O218" i="59" s="1"/>
  <c r="P218" i="59" s="1"/>
  <c r="Q218" i="59" s="1"/>
  <c r="R218" i="59" s="1"/>
  <c r="S218" i="59" s="1"/>
  <c r="T218" i="59" s="1"/>
  <c r="U218" i="59" s="1"/>
  <c r="V218" i="59" s="1"/>
  <c r="W218" i="59" s="1"/>
  <c r="X218" i="59" s="1"/>
  <c r="Y218" i="59" s="1"/>
  <c r="Z218" i="59" s="1"/>
  <c r="AA218" i="59" s="1"/>
  <c r="AB218" i="59" s="1"/>
  <c r="AC218" i="59" s="1"/>
  <c r="AD218" i="59" s="1"/>
  <c r="D218" i="59"/>
  <c r="E218" i="59" s="1"/>
  <c r="F218" i="59" s="1"/>
  <c r="G218" i="59" s="1"/>
  <c r="H218" i="59" s="1"/>
  <c r="I218" i="59" s="1"/>
  <c r="C218" i="59"/>
  <c r="W217" i="59"/>
  <c r="X217" i="59" s="1"/>
  <c r="Y217" i="59" s="1"/>
  <c r="Z217" i="59" s="1"/>
  <c r="AA217" i="59" s="1"/>
  <c r="AB217" i="59" s="1"/>
  <c r="AC217" i="59" s="1"/>
  <c r="AD217" i="59" s="1"/>
  <c r="AE217" i="59" s="1"/>
  <c r="AF217" i="59" s="1"/>
  <c r="L217" i="59"/>
  <c r="M217" i="59" s="1"/>
  <c r="N217" i="59" s="1"/>
  <c r="O217" i="59" s="1"/>
  <c r="P217" i="59" s="1"/>
  <c r="Q217" i="59" s="1"/>
  <c r="R217" i="59" s="1"/>
  <c r="S217" i="59" s="1"/>
  <c r="T217" i="59" s="1"/>
  <c r="U217" i="59" s="1"/>
  <c r="V217" i="59" s="1"/>
  <c r="C217" i="59"/>
  <c r="D217" i="59" s="1"/>
  <c r="E217" i="59" s="1"/>
  <c r="F217" i="59" s="1"/>
  <c r="G217" i="59" s="1"/>
  <c r="H217" i="59" s="1"/>
  <c r="I217" i="59" s="1"/>
  <c r="J217" i="59" s="1"/>
  <c r="K217" i="59" s="1"/>
  <c r="F216" i="59"/>
  <c r="G216" i="59" s="1"/>
  <c r="H216" i="59" s="1"/>
  <c r="I216" i="59" s="1"/>
  <c r="J216" i="59" s="1"/>
  <c r="K216" i="59" s="1"/>
  <c r="L216" i="59" s="1"/>
  <c r="M216" i="59" s="1"/>
  <c r="N216" i="59" s="1"/>
  <c r="O216" i="59" s="1"/>
  <c r="P216" i="59" s="1"/>
  <c r="Q216" i="59" s="1"/>
  <c r="R216" i="59" s="1"/>
  <c r="S216" i="59" s="1"/>
  <c r="T216" i="59" s="1"/>
  <c r="U216" i="59" s="1"/>
  <c r="V216" i="59" s="1"/>
  <c r="W216" i="59" s="1"/>
  <c r="X216" i="59" s="1"/>
  <c r="Y216" i="59" s="1"/>
  <c r="Z216" i="59" s="1"/>
  <c r="AA216" i="59" s="1"/>
  <c r="AB216" i="59" s="1"/>
  <c r="AC216" i="59" s="1"/>
  <c r="AD216" i="59" s="1"/>
  <c r="AE216" i="59" s="1"/>
  <c r="AF216" i="59" s="1"/>
  <c r="D216" i="59"/>
  <c r="E216" i="59" s="1"/>
  <c r="C216" i="59"/>
  <c r="F215" i="59"/>
  <c r="G215" i="59" s="1"/>
  <c r="H215" i="59" s="1"/>
  <c r="I215" i="59" s="1"/>
  <c r="J215" i="59" s="1"/>
  <c r="K215" i="59" s="1"/>
  <c r="L215" i="59" s="1"/>
  <c r="M215" i="59" s="1"/>
  <c r="N215" i="59" s="1"/>
  <c r="O215" i="59" s="1"/>
  <c r="P215" i="59" s="1"/>
  <c r="Q215" i="59" s="1"/>
  <c r="R215" i="59" s="1"/>
  <c r="S215" i="59" s="1"/>
  <c r="T215" i="59" s="1"/>
  <c r="U215" i="59" s="1"/>
  <c r="V215" i="59" s="1"/>
  <c r="W215" i="59" s="1"/>
  <c r="X215" i="59" s="1"/>
  <c r="Y215" i="59" s="1"/>
  <c r="Z215" i="59" s="1"/>
  <c r="AA215" i="59" s="1"/>
  <c r="AB215" i="59" s="1"/>
  <c r="AC215" i="59" s="1"/>
  <c r="AD215" i="59" s="1"/>
  <c r="AE215" i="59" s="1"/>
  <c r="AF215" i="59" s="1"/>
  <c r="D215" i="59"/>
  <c r="E215" i="59" s="1"/>
  <c r="C215" i="59"/>
  <c r="E214" i="59"/>
  <c r="F214" i="59" s="1"/>
  <c r="G214" i="59" s="1"/>
  <c r="H214" i="59" s="1"/>
  <c r="I214" i="59" s="1"/>
  <c r="J214" i="59" s="1"/>
  <c r="K214" i="59" s="1"/>
  <c r="L214" i="59" s="1"/>
  <c r="M214" i="59" s="1"/>
  <c r="N214" i="59" s="1"/>
  <c r="O214" i="59" s="1"/>
  <c r="P214" i="59" s="1"/>
  <c r="Q214" i="59" s="1"/>
  <c r="R214" i="59" s="1"/>
  <c r="S214" i="59" s="1"/>
  <c r="T214" i="59" s="1"/>
  <c r="U214" i="59" s="1"/>
  <c r="V214" i="59" s="1"/>
  <c r="W214" i="59" s="1"/>
  <c r="X214" i="59" s="1"/>
  <c r="Y214" i="59" s="1"/>
  <c r="Z214" i="59" s="1"/>
  <c r="AA214" i="59" s="1"/>
  <c r="AB214" i="59" s="1"/>
  <c r="AC214" i="59" s="1"/>
  <c r="AD214" i="59" s="1"/>
  <c r="AE214" i="59" s="1"/>
  <c r="AF214" i="59" s="1"/>
  <c r="D214" i="59"/>
  <c r="C214" i="59"/>
  <c r="K213" i="59"/>
  <c r="L213" i="59" s="1"/>
  <c r="M213" i="59" s="1"/>
  <c r="N213" i="59" s="1"/>
  <c r="O213" i="59" s="1"/>
  <c r="P213" i="59" s="1"/>
  <c r="Q213" i="59" s="1"/>
  <c r="R213" i="59" s="1"/>
  <c r="S213" i="59" s="1"/>
  <c r="T213" i="59" s="1"/>
  <c r="U213" i="59" s="1"/>
  <c r="V213" i="59" s="1"/>
  <c r="W213" i="59" s="1"/>
  <c r="X213" i="59" s="1"/>
  <c r="Y213" i="59" s="1"/>
  <c r="Z213" i="59" s="1"/>
  <c r="AA213" i="59" s="1"/>
  <c r="AB213" i="59" s="1"/>
  <c r="AC213" i="59" s="1"/>
  <c r="AD213" i="59" s="1"/>
  <c r="AE213" i="59" s="1"/>
  <c r="AF213" i="59" s="1"/>
  <c r="H213" i="59"/>
  <c r="I213" i="59" s="1"/>
  <c r="J213" i="59" s="1"/>
  <c r="C213" i="59"/>
  <c r="D213" i="59" s="1"/>
  <c r="E213" i="59" s="1"/>
  <c r="F213" i="59" s="1"/>
  <c r="G213" i="59" s="1"/>
  <c r="Y212" i="59"/>
  <c r="Z212" i="59" s="1"/>
  <c r="AA212" i="59" s="1"/>
  <c r="AB212" i="59" s="1"/>
  <c r="AC212" i="59" s="1"/>
  <c r="AD212" i="59" s="1"/>
  <c r="AE212" i="59" s="1"/>
  <c r="AF212" i="59" s="1"/>
  <c r="H212" i="59"/>
  <c r="I212" i="59" s="1"/>
  <c r="J212" i="59" s="1"/>
  <c r="K212" i="59" s="1"/>
  <c r="L212" i="59" s="1"/>
  <c r="M212" i="59" s="1"/>
  <c r="N212" i="59" s="1"/>
  <c r="O212" i="59" s="1"/>
  <c r="P212" i="59" s="1"/>
  <c r="Q212" i="59" s="1"/>
  <c r="R212" i="59" s="1"/>
  <c r="S212" i="59" s="1"/>
  <c r="T212" i="59" s="1"/>
  <c r="U212" i="59" s="1"/>
  <c r="V212" i="59" s="1"/>
  <c r="W212" i="59" s="1"/>
  <c r="X212" i="59" s="1"/>
  <c r="D212" i="59"/>
  <c r="E212" i="59" s="1"/>
  <c r="F212" i="59" s="1"/>
  <c r="G212" i="59" s="1"/>
  <c r="C212" i="59"/>
  <c r="D211" i="59"/>
  <c r="E211" i="59" s="1"/>
  <c r="F211" i="59" s="1"/>
  <c r="G211" i="59" s="1"/>
  <c r="H211" i="59" s="1"/>
  <c r="I211" i="59" s="1"/>
  <c r="J211" i="59" s="1"/>
  <c r="K211" i="59" s="1"/>
  <c r="L211" i="59" s="1"/>
  <c r="M211" i="59" s="1"/>
  <c r="N211" i="59" s="1"/>
  <c r="O211" i="59" s="1"/>
  <c r="P211" i="59" s="1"/>
  <c r="Q211" i="59" s="1"/>
  <c r="R211" i="59" s="1"/>
  <c r="S211" i="59" s="1"/>
  <c r="T211" i="59" s="1"/>
  <c r="U211" i="59" s="1"/>
  <c r="V211" i="59" s="1"/>
  <c r="W211" i="59" s="1"/>
  <c r="X211" i="59" s="1"/>
  <c r="Y211" i="59" s="1"/>
  <c r="Z211" i="59" s="1"/>
  <c r="AA211" i="59" s="1"/>
  <c r="AB211" i="59" s="1"/>
  <c r="AC211" i="59" s="1"/>
  <c r="AD211" i="59" s="1"/>
  <c r="AE211" i="59" s="1"/>
  <c r="AF211" i="59" s="1"/>
  <c r="C211" i="59"/>
  <c r="H210" i="59"/>
  <c r="I210" i="59" s="1"/>
  <c r="J210" i="59" s="1"/>
  <c r="K210" i="59" s="1"/>
  <c r="L210" i="59" s="1"/>
  <c r="M210" i="59" s="1"/>
  <c r="N210" i="59" s="1"/>
  <c r="O210" i="59" s="1"/>
  <c r="P210" i="59" s="1"/>
  <c r="Q210" i="59" s="1"/>
  <c r="R210" i="59" s="1"/>
  <c r="S210" i="59" s="1"/>
  <c r="T210" i="59" s="1"/>
  <c r="U210" i="59" s="1"/>
  <c r="V210" i="59" s="1"/>
  <c r="W210" i="59" s="1"/>
  <c r="X210" i="59" s="1"/>
  <c r="Y210" i="59" s="1"/>
  <c r="Z210" i="59" s="1"/>
  <c r="AA210" i="59" s="1"/>
  <c r="AB210" i="59" s="1"/>
  <c r="AC210" i="59" s="1"/>
  <c r="AD210" i="59" s="1"/>
  <c r="AE210" i="59" s="1"/>
  <c r="AF210" i="59" s="1"/>
  <c r="D210" i="59"/>
  <c r="E210" i="59" s="1"/>
  <c r="F210" i="59" s="1"/>
  <c r="G210" i="59" s="1"/>
  <c r="C210" i="59"/>
  <c r="J209" i="59"/>
  <c r="K209" i="59" s="1"/>
  <c r="L209" i="59" s="1"/>
  <c r="M209" i="59" s="1"/>
  <c r="N209" i="59" s="1"/>
  <c r="O209" i="59" s="1"/>
  <c r="P209" i="59" s="1"/>
  <c r="Q209" i="59" s="1"/>
  <c r="R209" i="59" s="1"/>
  <c r="S209" i="59" s="1"/>
  <c r="T209" i="59" s="1"/>
  <c r="U209" i="59" s="1"/>
  <c r="V209" i="59" s="1"/>
  <c r="W209" i="59" s="1"/>
  <c r="X209" i="59" s="1"/>
  <c r="Y209" i="59" s="1"/>
  <c r="Z209" i="59" s="1"/>
  <c r="AA209" i="59" s="1"/>
  <c r="AB209" i="59" s="1"/>
  <c r="AC209" i="59" s="1"/>
  <c r="AD209" i="59" s="1"/>
  <c r="AE209" i="59" s="1"/>
  <c r="AF209" i="59" s="1"/>
  <c r="C209" i="59"/>
  <c r="D209" i="59" s="1"/>
  <c r="E209" i="59" s="1"/>
  <c r="F209" i="59" s="1"/>
  <c r="G209" i="59" s="1"/>
  <c r="H209" i="59" s="1"/>
  <c r="I209" i="59" s="1"/>
  <c r="Q208" i="59"/>
  <c r="R208" i="59" s="1"/>
  <c r="S208" i="59" s="1"/>
  <c r="T208" i="59" s="1"/>
  <c r="U208" i="59" s="1"/>
  <c r="V208" i="59" s="1"/>
  <c r="W208" i="59" s="1"/>
  <c r="X208" i="59" s="1"/>
  <c r="Y208" i="59" s="1"/>
  <c r="Z208" i="59" s="1"/>
  <c r="AA208" i="59" s="1"/>
  <c r="AB208" i="59" s="1"/>
  <c r="AC208" i="59" s="1"/>
  <c r="AD208" i="59" s="1"/>
  <c r="AE208" i="59" s="1"/>
  <c r="AF208" i="59" s="1"/>
  <c r="H208" i="59"/>
  <c r="I208" i="59" s="1"/>
  <c r="J208" i="59" s="1"/>
  <c r="K208" i="59" s="1"/>
  <c r="L208" i="59" s="1"/>
  <c r="M208" i="59" s="1"/>
  <c r="N208" i="59" s="1"/>
  <c r="O208" i="59" s="1"/>
  <c r="P208" i="59" s="1"/>
  <c r="F208" i="59"/>
  <c r="G208" i="59" s="1"/>
  <c r="D208" i="59"/>
  <c r="E208" i="59" s="1"/>
  <c r="C208" i="59"/>
  <c r="N207" i="59"/>
  <c r="O207" i="59" s="1"/>
  <c r="P207" i="59" s="1"/>
  <c r="Q207" i="59" s="1"/>
  <c r="R207" i="59" s="1"/>
  <c r="S207" i="59" s="1"/>
  <c r="T207" i="59" s="1"/>
  <c r="U207" i="59" s="1"/>
  <c r="V207" i="59" s="1"/>
  <c r="W207" i="59" s="1"/>
  <c r="X207" i="59" s="1"/>
  <c r="Y207" i="59" s="1"/>
  <c r="Z207" i="59" s="1"/>
  <c r="AA207" i="59" s="1"/>
  <c r="AB207" i="59" s="1"/>
  <c r="AC207" i="59" s="1"/>
  <c r="AD207" i="59" s="1"/>
  <c r="AE207" i="59" s="1"/>
  <c r="AF207" i="59" s="1"/>
  <c r="F207" i="59"/>
  <c r="G207" i="59" s="1"/>
  <c r="H207" i="59" s="1"/>
  <c r="I207" i="59" s="1"/>
  <c r="J207" i="59" s="1"/>
  <c r="K207" i="59" s="1"/>
  <c r="L207" i="59" s="1"/>
  <c r="M207" i="59" s="1"/>
  <c r="D207" i="59"/>
  <c r="E207" i="59" s="1"/>
  <c r="C207" i="59"/>
  <c r="H206" i="59"/>
  <c r="I206" i="59" s="1"/>
  <c r="J206" i="59" s="1"/>
  <c r="K206" i="59" s="1"/>
  <c r="L206" i="59" s="1"/>
  <c r="M206" i="59" s="1"/>
  <c r="N206" i="59" s="1"/>
  <c r="O206" i="59" s="1"/>
  <c r="P206" i="59" s="1"/>
  <c r="Q206" i="59" s="1"/>
  <c r="R206" i="59" s="1"/>
  <c r="S206" i="59" s="1"/>
  <c r="T206" i="59" s="1"/>
  <c r="U206" i="59" s="1"/>
  <c r="V206" i="59" s="1"/>
  <c r="W206" i="59" s="1"/>
  <c r="X206" i="59" s="1"/>
  <c r="Y206" i="59" s="1"/>
  <c r="Z206" i="59" s="1"/>
  <c r="AA206" i="59" s="1"/>
  <c r="AB206" i="59" s="1"/>
  <c r="AC206" i="59" s="1"/>
  <c r="AD206" i="59" s="1"/>
  <c r="AE206" i="59" s="1"/>
  <c r="AF206" i="59" s="1"/>
  <c r="E206" i="59"/>
  <c r="F206" i="59" s="1"/>
  <c r="G206" i="59" s="1"/>
  <c r="D206" i="59"/>
  <c r="C206" i="59"/>
  <c r="R205" i="59"/>
  <c r="S205" i="59" s="1"/>
  <c r="T205" i="59" s="1"/>
  <c r="U205" i="59" s="1"/>
  <c r="V205" i="59" s="1"/>
  <c r="W205" i="59" s="1"/>
  <c r="X205" i="59" s="1"/>
  <c r="Y205" i="59" s="1"/>
  <c r="Z205" i="59" s="1"/>
  <c r="AA205" i="59" s="1"/>
  <c r="AB205" i="59" s="1"/>
  <c r="AC205" i="59" s="1"/>
  <c r="AD205" i="59" s="1"/>
  <c r="AE205" i="59" s="1"/>
  <c r="AF205" i="59" s="1"/>
  <c r="C205" i="59"/>
  <c r="D205" i="59" s="1"/>
  <c r="E205" i="59" s="1"/>
  <c r="F205" i="59" s="1"/>
  <c r="G205" i="59" s="1"/>
  <c r="H205" i="59" s="1"/>
  <c r="I205" i="59" s="1"/>
  <c r="J205" i="59" s="1"/>
  <c r="K205" i="59" s="1"/>
  <c r="L205" i="59" s="1"/>
  <c r="M205" i="59" s="1"/>
  <c r="N205" i="59" s="1"/>
  <c r="O205" i="59" s="1"/>
  <c r="P205" i="59" s="1"/>
  <c r="Q205" i="59" s="1"/>
  <c r="F204" i="59"/>
  <c r="G204" i="59" s="1"/>
  <c r="H204" i="59" s="1"/>
  <c r="I204" i="59" s="1"/>
  <c r="J204" i="59" s="1"/>
  <c r="K204" i="59" s="1"/>
  <c r="L204" i="59" s="1"/>
  <c r="M204" i="59" s="1"/>
  <c r="N204" i="59" s="1"/>
  <c r="O204" i="59" s="1"/>
  <c r="P204" i="59" s="1"/>
  <c r="Q204" i="59" s="1"/>
  <c r="R204" i="59" s="1"/>
  <c r="S204" i="59" s="1"/>
  <c r="T204" i="59" s="1"/>
  <c r="U204" i="59" s="1"/>
  <c r="V204" i="59" s="1"/>
  <c r="W204" i="59" s="1"/>
  <c r="X204" i="59" s="1"/>
  <c r="Y204" i="59" s="1"/>
  <c r="Z204" i="59" s="1"/>
  <c r="AA204" i="59" s="1"/>
  <c r="AB204" i="59" s="1"/>
  <c r="AC204" i="59" s="1"/>
  <c r="AD204" i="59" s="1"/>
  <c r="AE204" i="59" s="1"/>
  <c r="AF204" i="59" s="1"/>
  <c r="D204" i="59"/>
  <c r="E204" i="59" s="1"/>
  <c r="C204" i="59"/>
  <c r="O203" i="59"/>
  <c r="P203" i="59" s="1"/>
  <c r="Q203" i="59" s="1"/>
  <c r="R203" i="59" s="1"/>
  <c r="S203" i="59" s="1"/>
  <c r="T203" i="59" s="1"/>
  <c r="U203" i="59" s="1"/>
  <c r="V203" i="59" s="1"/>
  <c r="W203" i="59" s="1"/>
  <c r="X203" i="59" s="1"/>
  <c r="Y203" i="59" s="1"/>
  <c r="Z203" i="59" s="1"/>
  <c r="AA203" i="59" s="1"/>
  <c r="AB203" i="59" s="1"/>
  <c r="AC203" i="59" s="1"/>
  <c r="AD203" i="59" s="1"/>
  <c r="AE203" i="59" s="1"/>
  <c r="AF203" i="59" s="1"/>
  <c r="F203" i="59"/>
  <c r="G203" i="59" s="1"/>
  <c r="H203" i="59" s="1"/>
  <c r="I203" i="59" s="1"/>
  <c r="J203" i="59" s="1"/>
  <c r="K203" i="59" s="1"/>
  <c r="L203" i="59" s="1"/>
  <c r="M203" i="59" s="1"/>
  <c r="N203" i="59" s="1"/>
  <c r="D203" i="59"/>
  <c r="E203" i="59" s="1"/>
  <c r="C203" i="59"/>
  <c r="E202" i="59"/>
  <c r="F202" i="59" s="1"/>
  <c r="G202" i="59" s="1"/>
  <c r="H202" i="59" s="1"/>
  <c r="I202" i="59" s="1"/>
  <c r="J202" i="59" s="1"/>
  <c r="K202" i="59" s="1"/>
  <c r="L202" i="59" s="1"/>
  <c r="M202" i="59" s="1"/>
  <c r="N202" i="59" s="1"/>
  <c r="O202" i="59" s="1"/>
  <c r="P202" i="59" s="1"/>
  <c r="Q202" i="59" s="1"/>
  <c r="R202" i="59" s="1"/>
  <c r="S202" i="59" s="1"/>
  <c r="T202" i="59" s="1"/>
  <c r="U202" i="59" s="1"/>
  <c r="V202" i="59" s="1"/>
  <c r="W202" i="59" s="1"/>
  <c r="X202" i="59" s="1"/>
  <c r="Y202" i="59" s="1"/>
  <c r="Z202" i="59" s="1"/>
  <c r="AA202" i="59" s="1"/>
  <c r="AB202" i="59" s="1"/>
  <c r="AC202" i="59" s="1"/>
  <c r="AD202" i="59" s="1"/>
  <c r="AE202" i="59" s="1"/>
  <c r="AF202" i="59" s="1"/>
  <c r="D202" i="59"/>
  <c r="C202" i="59"/>
  <c r="C201" i="59"/>
  <c r="D201" i="59" s="1"/>
  <c r="E201" i="59" s="1"/>
  <c r="F201" i="59" s="1"/>
  <c r="G201" i="59" s="1"/>
  <c r="H201" i="59" s="1"/>
  <c r="I201" i="59" s="1"/>
  <c r="J201" i="59" s="1"/>
  <c r="K201" i="59" s="1"/>
  <c r="L201" i="59" s="1"/>
  <c r="M201" i="59" s="1"/>
  <c r="N201" i="59" s="1"/>
  <c r="O201" i="59" s="1"/>
  <c r="P201" i="59" s="1"/>
  <c r="Q201" i="59" s="1"/>
  <c r="R201" i="59" s="1"/>
  <c r="S201" i="59" s="1"/>
  <c r="T201" i="59" s="1"/>
  <c r="U201" i="59" s="1"/>
  <c r="V201" i="59" s="1"/>
  <c r="W201" i="59" s="1"/>
  <c r="X201" i="59" s="1"/>
  <c r="Y201" i="59" s="1"/>
  <c r="Z201" i="59" s="1"/>
  <c r="AA201" i="59" s="1"/>
  <c r="AB201" i="59" s="1"/>
  <c r="AC201" i="59" s="1"/>
  <c r="AD201" i="59" s="1"/>
  <c r="AE201" i="59" s="1"/>
  <c r="AF201" i="59" s="1"/>
  <c r="H200" i="59"/>
  <c r="I200" i="59" s="1"/>
  <c r="J200" i="59" s="1"/>
  <c r="K200" i="59" s="1"/>
  <c r="L200" i="59" s="1"/>
  <c r="M200" i="59" s="1"/>
  <c r="N200" i="59" s="1"/>
  <c r="O200" i="59" s="1"/>
  <c r="P200" i="59" s="1"/>
  <c r="Q200" i="59" s="1"/>
  <c r="R200" i="59" s="1"/>
  <c r="S200" i="59" s="1"/>
  <c r="T200" i="59" s="1"/>
  <c r="U200" i="59" s="1"/>
  <c r="V200" i="59" s="1"/>
  <c r="W200" i="59" s="1"/>
  <c r="X200" i="59" s="1"/>
  <c r="Y200" i="59" s="1"/>
  <c r="Z200" i="59" s="1"/>
  <c r="AA200" i="59" s="1"/>
  <c r="AB200" i="59" s="1"/>
  <c r="AC200" i="59" s="1"/>
  <c r="AD200" i="59" s="1"/>
  <c r="AE200" i="59" s="1"/>
  <c r="AF200" i="59" s="1"/>
  <c r="D200" i="59"/>
  <c r="E200" i="59" s="1"/>
  <c r="F200" i="59" s="1"/>
  <c r="G200" i="59" s="1"/>
  <c r="C200" i="59"/>
  <c r="G199" i="59"/>
  <c r="H199" i="59" s="1"/>
  <c r="I199" i="59" s="1"/>
  <c r="J199" i="59" s="1"/>
  <c r="K199" i="59" s="1"/>
  <c r="L199" i="59" s="1"/>
  <c r="M199" i="59" s="1"/>
  <c r="N199" i="59" s="1"/>
  <c r="O199" i="59" s="1"/>
  <c r="P199" i="59" s="1"/>
  <c r="Q199" i="59" s="1"/>
  <c r="R199" i="59" s="1"/>
  <c r="S199" i="59" s="1"/>
  <c r="T199" i="59" s="1"/>
  <c r="U199" i="59" s="1"/>
  <c r="V199" i="59" s="1"/>
  <c r="W199" i="59" s="1"/>
  <c r="X199" i="59" s="1"/>
  <c r="Y199" i="59" s="1"/>
  <c r="Z199" i="59" s="1"/>
  <c r="AA199" i="59" s="1"/>
  <c r="AB199" i="59" s="1"/>
  <c r="AC199" i="59" s="1"/>
  <c r="AD199" i="59" s="1"/>
  <c r="AE199" i="59" s="1"/>
  <c r="AF199" i="59" s="1"/>
  <c r="D199" i="59"/>
  <c r="E199" i="59" s="1"/>
  <c r="F199" i="59" s="1"/>
  <c r="C199" i="59"/>
  <c r="E198" i="59"/>
  <c r="F198" i="59" s="1"/>
  <c r="G198" i="59" s="1"/>
  <c r="H198" i="59" s="1"/>
  <c r="I198" i="59" s="1"/>
  <c r="J198" i="59" s="1"/>
  <c r="K198" i="59" s="1"/>
  <c r="L198" i="59" s="1"/>
  <c r="M198" i="59" s="1"/>
  <c r="N198" i="59" s="1"/>
  <c r="O198" i="59" s="1"/>
  <c r="P198" i="59" s="1"/>
  <c r="Q198" i="59" s="1"/>
  <c r="R198" i="59" s="1"/>
  <c r="S198" i="59" s="1"/>
  <c r="T198" i="59" s="1"/>
  <c r="U198" i="59" s="1"/>
  <c r="V198" i="59" s="1"/>
  <c r="W198" i="59" s="1"/>
  <c r="X198" i="59" s="1"/>
  <c r="Y198" i="59" s="1"/>
  <c r="Z198" i="59" s="1"/>
  <c r="AA198" i="59" s="1"/>
  <c r="AB198" i="59" s="1"/>
  <c r="AC198" i="59" s="1"/>
  <c r="AD198" i="59" s="1"/>
  <c r="AE198" i="59" s="1"/>
  <c r="AF198" i="59" s="1"/>
  <c r="C198" i="59"/>
  <c r="D198" i="59" s="1"/>
  <c r="C197" i="59"/>
  <c r="D197" i="59" s="1"/>
  <c r="E197" i="59" s="1"/>
  <c r="F197" i="59" s="1"/>
  <c r="G197" i="59" s="1"/>
  <c r="H197" i="59" s="1"/>
  <c r="I197" i="59" s="1"/>
  <c r="J197" i="59" s="1"/>
  <c r="K197" i="59" s="1"/>
  <c r="L197" i="59" s="1"/>
  <c r="M197" i="59" s="1"/>
  <c r="N197" i="59" s="1"/>
  <c r="O197" i="59" s="1"/>
  <c r="P197" i="59" s="1"/>
  <c r="Q197" i="59" s="1"/>
  <c r="R197" i="59" s="1"/>
  <c r="S197" i="59" s="1"/>
  <c r="T197" i="59" s="1"/>
  <c r="U197" i="59" s="1"/>
  <c r="V197" i="59" s="1"/>
  <c r="W197" i="59" s="1"/>
  <c r="X197" i="59" s="1"/>
  <c r="Y197" i="59" s="1"/>
  <c r="Z197" i="59" s="1"/>
  <c r="AA197" i="59" s="1"/>
  <c r="AB197" i="59" s="1"/>
  <c r="AC197" i="59" s="1"/>
  <c r="AD197" i="59" s="1"/>
  <c r="AE197" i="59" s="1"/>
  <c r="AF197" i="59" s="1"/>
  <c r="D196" i="59"/>
  <c r="E196" i="59" s="1"/>
  <c r="F196" i="59" s="1"/>
  <c r="G196" i="59" s="1"/>
  <c r="H196" i="59" s="1"/>
  <c r="I196" i="59" s="1"/>
  <c r="J196" i="59" s="1"/>
  <c r="K196" i="59" s="1"/>
  <c r="L196" i="59" s="1"/>
  <c r="M196" i="59" s="1"/>
  <c r="N196" i="59" s="1"/>
  <c r="O196" i="59" s="1"/>
  <c r="P196" i="59" s="1"/>
  <c r="Q196" i="59" s="1"/>
  <c r="R196" i="59" s="1"/>
  <c r="S196" i="59" s="1"/>
  <c r="T196" i="59" s="1"/>
  <c r="U196" i="59" s="1"/>
  <c r="V196" i="59" s="1"/>
  <c r="W196" i="59" s="1"/>
  <c r="X196" i="59" s="1"/>
  <c r="Y196" i="59" s="1"/>
  <c r="Z196" i="59" s="1"/>
  <c r="AA196" i="59" s="1"/>
  <c r="AB196" i="59" s="1"/>
  <c r="AC196" i="59" s="1"/>
  <c r="AD196" i="59" s="1"/>
  <c r="AE196" i="59" s="1"/>
  <c r="AF196" i="59" s="1"/>
  <c r="C196" i="59"/>
  <c r="H195" i="59"/>
  <c r="I195" i="59" s="1"/>
  <c r="J195" i="59" s="1"/>
  <c r="K195" i="59" s="1"/>
  <c r="L195" i="59" s="1"/>
  <c r="M195" i="59" s="1"/>
  <c r="N195" i="59" s="1"/>
  <c r="O195" i="59" s="1"/>
  <c r="P195" i="59" s="1"/>
  <c r="Q195" i="59" s="1"/>
  <c r="R195" i="59" s="1"/>
  <c r="S195" i="59" s="1"/>
  <c r="T195" i="59" s="1"/>
  <c r="U195" i="59" s="1"/>
  <c r="V195" i="59" s="1"/>
  <c r="W195" i="59" s="1"/>
  <c r="X195" i="59" s="1"/>
  <c r="Y195" i="59" s="1"/>
  <c r="Z195" i="59" s="1"/>
  <c r="AA195" i="59" s="1"/>
  <c r="AB195" i="59" s="1"/>
  <c r="AC195" i="59" s="1"/>
  <c r="AD195" i="59" s="1"/>
  <c r="AE195" i="59" s="1"/>
  <c r="AF195" i="59" s="1"/>
  <c r="F195" i="59"/>
  <c r="G195" i="59" s="1"/>
  <c r="D195" i="59"/>
  <c r="E195" i="59" s="1"/>
  <c r="C195" i="59"/>
  <c r="D194" i="59"/>
  <c r="E194" i="59" s="1"/>
  <c r="F194" i="59" s="1"/>
  <c r="G194" i="59" s="1"/>
  <c r="H194" i="59" s="1"/>
  <c r="I194" i="59" s="1"/>
  <c r="J194" i="59" s="1"/>
  <c r="K194" i="59" s="1"/>
  <c r="L194" i="59" s="1"/>
  <c r="M194" i="59" s="1"/>
  <c r="N194" i="59" s="1"/>
  <c r="O194" i="59" s="1"/>
  <c r="P194" i="59" s="1"/>
  <c r="Q194" i="59" s="1"/>
  <c r="R194" i="59" s="1"/>
  <c r="S194" i="59" s="1"/>
  <c r="T194" i="59" s="1"/>
  <c r="U194" i="59" s="1"/>
  <c r="V194" i="59" s="1"/>
  <c r="W194" i="59" s="1"/>
  <c r="X194" i="59" s="1"/>
  <c r="Y194" i="59" s="1"/>
  <c r="Z194" i="59" s="1"/>
  <c r="AA194" i="59" s="1"/>
  <c r="AB194" i="59" s="1"/>
  <c r="AC194" i="59" s="1"/>
  <c r="AD194" i="59" s="1"/>
  <c r="AE194" i="59" s="1"/>
  <c r="AF194" i="59" s="1"/>
  <c r="C194" i="59"/>
  <c r="D193" i="59"/>
  <c r="E193" i="59" s="1"/>
  <c r="F193" i="59" s="1"/>
  <c r="G193" i="59" s="1"/>
  <c r="H193" i="59" s="1"/>
  <c r="I193" i="59" s="1"/>
  <c r="J193" i="59" s="1"/>
  <c r="K193" i="59" s="1"/>
  <c r="L193" i="59" s="1"/>
  <c r="M193" i="59" s="1"/>
  <c r="N193" i="59" s="1"/>
  <c r="O193" i="59" s="1"/>
  <c r="P193" i="59" s="1"/>
  <c r="Q193" i="59" s="1"/>
  <c r="R193" i="59" s="1"/>
  <c r="S193" i="59" s="1"/>
  <c r="T193" i="59" s="1"/>
  <c r="U193" i="59" s="1"/>
  <c r="V193" i="59" s="1"/>
  <c r="W193" i="59" s="1"/>
  <c r="X193" i="59" s="1"/>
  <c r="Y193" i="59" s="1"/>
  <c r="Z193" i="59" s="1"/>
  <c r="AA193" i="59" s="1"/>
  <c r="AB193" i="59" s="1"/>
  <c r="AC193" i="59" s="1"/>
  <c r="AD193" i="59" s="1"/>
  <c r="AE193" i="59" s="1"/>
  <c r="AF193" i="59" s="1"/>
  <c r="C193" i="59"/>
  <c r="F192" i="59"/>
  <c r="G192" i="59" s="1"/>
  <c r="H192" i="59" s="1"/>
  <c r="I192" i="59" s="1"/>
  <c r="J192" i="59" s="1"/>
  <c r="K192" i="59" s="1"/>
  <c r="L192" i="59" s="1"/>
  <c r="M192" i="59" s="1"/>
  <c r="N192" i="59" s="1"/>
  <c r="O192" i="59" s="1"/>
  <c r="P192" i="59" s="1"/>
  <c r="Q192" i="59" s="1"/>
  <c r="R192" i="59" s="1"/>
  <c r="S192" i="59" s="1"/>
  <c r="T192" i="59" s="1"/>
  <c r="U192" i="59" s="1"/>
  <c r="V192" i="59" s="1"/>
  <c r="W192" i="59" s="1"/>
  <c r="X192" i="59" s="1"/>
  <c r="Y192" i="59" s="1"/>
  <c r="Z192" i="59" s="1"/>
  <c r="AA192" i="59" s="1"/>
  <c r="AB192" i="59" s="1"/>
  <c r="AC192" i="59" s="1"/>
  <c r="AD192" i="59" s="1"/>
  <c r="AE192" i="59" s="1"/>
  <c r="AF192" i="59" s="1"/>
  <c r="D192" i="59"/>
  <c r="E192" i="59" s="1"/>
  <c r="C192" i="59"/>
  <c r="AB191" i="59"/>
  <c r="AC191" i="59" s="1"/>
  <c r="AD191" i="59" s="1"/>
  <c r="AE191" i="59" s="1"/>
  <c r="AF191" i="59" s="1"/>
  <c r="G191" i="59"/>
  <c r="H191" i="59" s="1"/>
  <c r="I191" i="59" s="1"/>
  <c r="J191" i="59" s="1"/>
  <c r="K191" i="59" s="1"/>
  <c r="L191" i="59" s="1"/>
  <c r="M191" i="59" s="1"/>
  <c r="N191" i="59" s="1"/>
  <c r="O191" i="59" s="1"/>
  <c r="P191" i="59" s="1"/>
  <c r="Q191" i="59" s="1"/>
  <c r="R191" i="59" s="1"/>
  <c r="S191" i="59" s="1"/>
  <c r="T191" i="59" s="1"/>
  <c r="U191" i="59" s="1"/>
  <c r="V191" i="59" s="1"/>
  <c r="W191" i="59" s="1"/>
  <c r="X191" i="59" s="1"/>
  <c r="Y191" i="59" s="1"/>
  <c r="Z191" i="59" s="1"/>
  <c r="AA191" i="59" s="1"/>
  <c r="D191" i="59"/>
  <c r="E191" i="59" s="1"/>
  <c r="F191" i="59" s="1"/>
  <c r="C191" i="59"/>
  <c r="F190" i="59"/>
  <c r="G190" i="59" s="1"/>
  <c r="H190" i="59" s="1"/>
  <c r="I190" i="59" s="1"/>
  <c r="J190" i="59" s="1"/>
  <c r="K190" i="59" s="1"/>
  <c r="L190" i="59" s="1"/>
  <c r="M190" i="59" s="1"/>
  <c r="N190" i="59" s="1"/>
  <c r="O190" i="59" s="1"/>
  <c r="P190" i="59" s="1"/>
  <c r="Q190" i="59" s="1"/>
  <c r="R190" i="59" s="1"/>
  <c r="S190" i="59" s="1"/>
  <c r="T190" i="59" s="1"/>
  <c r="U190" i="59" s="1"/>
  <c r="V190" i="59" s="1"/>
  <c r="W190" i="59" s="1"/>
  <c r="X190" i="59" s="1"/>
  <c r="Y190" i="59" s="1"/>
  <c r="Z190" i="59" s="1"/>
  <c r="AA190" i="59" s="1"/>
  <c r="AB190" i="59" s="1"/>
  <c r="AC190" i="59" s="1"/>
  <c r="AD190" i="59" s="1"/>
  <c r="AE190" i="59" s="1"/>
  <c r="AF190" i="59" s="1"/>
  <c r="D190" i="59"/>
  <c r="E190" i="59" s="1"/>
  <c r="C190" i="59"/>
  <c r="E189" i="59"/>
  <c r="F189" i="59" s="1"/>
  <c r="G189" i="59" s="1"/>
  <c r="H189" i="59" s="1"/>
  <c r="I189" i="59" s="1"/>
  <c r="J189" i="59" s="1"/>
  <c r="K189" i="59" s="1"/>
  <c r="L189" i="59" s="1"/>
  <c r="M189" i="59" s="1"/>
  <c r="N189" i="59" s="1"/>
  <c r="O189" i="59" s="1"/>
  <c r="P189" i="59" s="1"/>
  <c r="Q189" i="59" s="1"/>
  <c r="R189" i="59" s="1"/>
  <c r="S189" i="59" s="1"/>
  <c r="T189" i="59" s="1"/>
  <c r="U189" i="59" s="1"/>
  <c r="V189" i="59" s="1"/>
  <c r="W189" i="59" s="1"/>
  <c r="X189" i="59" s="1"/>
  <c r="Y189" i="59" s="1"/>
  <c r="Z189" i="59" s="1"/>
  <c r="AA189" i="59" s="1"/>
  <c r="AB189" i="59" s="1"/>
  <c r="AC189" i="59" s="1"/>
  <c r="AD189" i="59" s="1"/>
  <c r="AE189" i="59" s="1"/>
  <c r="AF189" i="59" s="1"/>
  <c r="C189" i="59"/>
  <c r="D189" i="59" s="1"/>
  <c r="N188" i="59"/>
  <c r="O188" i="59" s="1"/>
  <c r="P188" i="59" s="1"/>
  <c r="Q188" i="59" s="1"/>
  <c r="R188" i="59" s="1"/>
  <c r="S188" i="59" s="1"/>
  <c r="T188" i="59" s="1"/>
  <c r="U188" i="59" s="1"/>
  <c r="V188" i="59" s="1"/>
  <c r="W188" i="59" s="1"/>
  <c r="X188" i="59" s="1"/>
  <c r="Y188" i="59" s="1"/>
  <c r="Z188" i="59" s="1"/>
  <c r="AA188" i="59" s="1"/>
  <c r="AB188" i="59" s="1"/>
  <c r="AC188" i="59" s="1"/>
  <c r="AD188" i="59" s="1"/>
  <c r="AE188" i="59" s="1"/>
  <c r="AF188" i="59" s="1"/>
  <c r="F188" i="59"/>
  <c r="G188" i="59" s="1"/>
  <c r="H188" i="59" s="1"/>
  <c r="I188" i="59" s="1"/>
  <c r="J188" i="59" s="1"/>
  <c r="K188" i="59" s="1"/>
  <c r="L188" i="59" s="1"/>
  <c r="M188" i="59" s="1"/>
  <c r="C188" i="59"/>
  <c r="D188" i="59" s="1"/>
  <c r="E188" i="59" s="1"/>
  <c r="O187" i="59"/>
  <c r="P187" i="59" s="1"/>
  <c r="Q187" i="59" s="1"/>
  <c r="R187" i="59" s="1"/>
  <c r="S187" i="59" s="1"/>
  <c r="T187" i="59" s="1"/>
  <c r="U187" i="59" s="1"/>
  <c r="V187" i="59" s="1"/>
  <c r="W187" i="59" s="1"/>
  <c r="X187" i="59" s="1"/>
  <c r="Y187" i="59" s="1"/>
  <c r="Z187" i="59" s="1"/>
  <c r="AA187" i="59" s="1"/>
  <c r="AB187" i="59" s="1"/>
  <c r="AC187" i="59" s="1"/>
  <c r="AD187" i="59" s="1"/>
  <c r="AE187" i="59" s="1"/>
  <c r="AF187" i="59" s="1"/>
  <c r="I187" i="59"/>
  <c r="J187" i="59" s="1"/>
  <c r="K187" i="59" s="1"/>
  <c r="L187" i="59" s="1"/>
  <c r="M187" i="59" s="1"/>
  <c r="N187" i="59" s="1"/>
  <c r="D187" i="59"/>
  <c r="E187" i="59" s="1"/>
  <c r="F187" i="59" s="1"/>
  <c r="G187" i="59" s="1"/>
  <c r="H187" i="59" s="1"/>
  <c r="C187" i="59"/>
  <c r="H186" i="59"/>
  <c r="I186" i="59" s="1"/>
  <c r="J186" i="59" s="1"/>
  <c r="K186" i="59" s="1"/>
  <c r="L186" i="59" s="1"/>
  <c r="M186" i="59" s="1"/>
  <c r="N186" i="59" s="1"/>
  <c r="O186" i="59" s="1"/>
  <c r="P186" i="59" s="1"/>
  <c r="Q186" i="59" s="1"/>
  <c r="R186" i="59" s="1"/>
  <c r="S186" i="59" s="1"/>
  <c r="T186" i="59" s="1"/>
  <c r="U186" i="59" s="1"/>
  <c r="V186" i="59" s="1"/>
  <c r="W186" i="59" s="1"/>
  <c r="X186" i="59" s="1"/>
  <c r="Y186" i="59" s="1"/>
  <c r="Z186" i="59" s="1"/>
  <c r="AA186" i="59" s="1"/>
  <c r="AB186" i="59" s="1"/>
  <c r="AC186" i="59" s="1"/>
  <c r="AD186" i="59" s="1"/>
  <c r="AE186" i="59" s="1"/>
  <c r="AF186" i="59" s="1"/>
  <c r="D186" i="59"/>
  <c r="E186" i="59" s="1"/>
  <c r="F186" i="59" s="1"/>
  <c r="G186" i="59" s="1"/>
  <c r="C186" i="59"/>
  <c r="AC185" i="59"/>
  <c r="AD185" i="59" s="1"/>
  <c r="AE185" i="59" s="1"/>
  <c r="AF185" i="59" s="1"/>
  <c r="H185" i="59"/>
  <c r="I185" i="59" s="1"/>
  <c r="J185" i="59" s="1"/>
  <c r="K185" i="59" s="1"/>
  <c r="L185" i="59" s="1"/>
  <c r="M185" i="59" s="1"/>
  <c r="N185" i="59" s="1"/>
  <c r="O185" i="59" s="1"/>
  <c r="P185" i="59" s="1"/>
  <c r="Q185" i="59" s="1"/>
  <c r="R185" i="59" s="1"/>
  <c r="S185" i="59" s="1"/>
  <c r="T185" i="59" s="1"/>
  <c r="U185" i="59" s="1"/>
  <c r="V185" i="59" s="1"/>
  <c r="W185" i="59" s="1"/>
  <c r="X185" i="59" s="1"/>
  <c r="Y185" i="59" s="1"/>
  <c r="Z185" i="59" s="1"/>
  <c r="AA185" i="59" s="1"/>
  <c r="AB185" i="59" s="1"/>
  <c r="C185" i="59"/>
  <c r="D185" i="59" s="1"/>
  <c r="E185" i="59" s="1"/>
  <c r="F185" i="59" s="1"/>
  <c r="G185" i="59" s="1"/>
  <c r="AD184" i="59"/>
  <c r="AE184" i="59" s="1"/>
  <c r="AF184" i="59" s="1"/>
  <c r="I184" i="59"/>
  <c r="J184" i="59" s="1"/>
  <c r="K184" i="59" s="1"/>
  <c r="L184" i="59" s="1"/>
  <c r="M184" i="59" s="1"/>
  <c r="N184" i="59" s="1"/>
  <c r="O184" i="59" s="1"/>
  <c r="P184" i="59" s="1"/>
  <c r="Q184" i="59" s="1"/>
  <c r="R184" i="59" s="1"/>
  <c r="S184" i="59" s="1"/>
  <c r="T184" i="59" s="1"/>
  <c r="U184" i="59" s="1"/>
  <c r="V184" i="59" s="1"/>
  <c r="W184" i="59" s="1"/>
  <c r="X184" i="59" s="1"/>
  <c r="Y184" i="59" s="1"/>
  <c r="Z184" i="59" s="1"/>
  <c r="AA184" i="59" s="1"/>
  <c r="AB184" i="59" s="1"/>
  <c r="AC184" i="59" s="1"/>
  <c r="F184" i="59"/>
  <c r="G184" i="59" s="1"/>
  <c r="H184" i="59" s="1"/>
  <c r="D184" i="59"/>
  <c r="E184" i="59" s="1"/>
  <c r="C184" i="59"/>
  <c r="M183" i="59"/>
  <c r="N183" i="59" s="1"/>
  <c r="O183" i="59" s="1"/>
  <c r="P183" i="59" s="1"/>
  <c r="Q183" i="59" s="1"/>
  <c r="R183" i="59" s="1"/>
  <c r="S183" i="59" s="1"/>
  <c r="T183" i="59" s="1"/>
  <c r="U183" i="59" s="1"/>
  <c r="V183" i="59" s="1"/>
  <c r="W183" i="59" s="1"/>
  <c r="X183" i="59" s="1"/>
  <c r="Y183" i="59" s="1"/>
  <c r="Z183" i="59" s="1"/>
  <c r="AA183" i="59" s="1"/>
  <c r="AB183" i="59" s="1"/>
  <c r="AC183" i="59" s="1"/>
  <c r="AD183" i="59" s="1"/>
  <c r="AE183" i="59" s="1"/>
  <c r="AF183" i="59" s="1"/>
  <c r="H183" i="59"/>
  <c r="I183" i="59" s="1"/>
  <c r="J183" i="59" s="1"/>
  <c r="K183" i="59" s="1"/>
  <c r="L183" i="59" s="1"/>
  <c r="D183" i="59"/>
  <c r="E183" i="59" s="1"/>
  <c r="F183" i="59" s="1"/>
  <c r="G183" i="59" s="1"/>
  <c r="C183" i="59"/>
  <c r="E182" i="59"/>
  <c r="F182" i="59" s="1"/>
  <c r="G182" i="59" s="1"/>
  <c r="H182" i="59" s="1"/>
  <c r="I182" i="59" s="1"/>
  <c r="J182" i="59" s="1"/>
  <c r="K182" i="59" s="1"/>
  <c r="L182" i="59" s="1"/>
  <c r="M182" i="59" s="1"/>
  <c r="N182" i="59" s="1"/>
  <c r="O182" i="59" s="1"/>
  <c r="P182" i="59" s="1"/>
  <c r="Q182" i="59" s="1"/>
  <c r="R182" i="59" s="1"/>
  <c r="S182" i="59" s="1"/>
  <c r="T182" i="59" s="1"/>
  <c r="U182" i="59" s="1"/>
  <c r="V182" i="59" s="1"/>
  <c r="W182" i="59" s="1"/>
  <c r="X182" i="59" s="1"/>
  <c r="Y182" i="59" s="1"/>
  <c r="Z182" i="59" s="1"/>
  <c r="AA182" i="59" s="1"/>
  <c r="AB182" i="59" s="1"/>
  <c r="AC182" i="59" s="1"/>
  <c r="AD182" i="59" s="1"/>
  <c r="AE182" i="59" s="1"/>
  <c r="AF182" i="59" s="1"/>
  <c r="C182" i="59"/>
  <c r="D182" i="59" s="1"/>
  <c r="E181" i="59"/>
  <c r="F181" i="59" s="1"/>
  <c r="G181" i="59" s="1"/>
  <c r="H181" i="59" s="1"/>
  <c r="I181" i="59" s="1"/>
  <c r="J181" i="59" s="1"/>
  <c r="K181" i="59" s="1"/>
  <c r="L181" i="59" s="1"/>
  <c r="M181" i="59" s="1"/>
  <c r="N181" i="59" s="1"/>
  <c r="O181" i="59" s="1"/>
  <c r="P181" i="59" s="1"/>
  <c r="Q181" i="59" s="1"/>
  <c r="R181" i="59" s="1"/>
  <c r="S181" i="59" s="1"/>
  <c r="T181" i="59" s="1"/>
  <c r="U181" i="59" s="1"/>
  <c r="V181" i="59" s="1"/>
  <c r="W181" i="59" s="1"/>
  <c r="X181" i="59" s="1"/>
  <c r="Y181" i="59" s="1"/>
  <c r="Z181" i="59" s="1"/>
  <c r="AA181" i="59" s="1"/>
  <c r="AB181" i="59" s="1"/>
  <c r="AC181" i="59" s="1"/>
  <c r="AD181" i="59" s="1"/>
  <c r="AE181" i="59" s="1"/>
  <c r="AF181" i="59" s="1"/>
  <c r="D181" i="59"/>
  <c r="C181" i="59"/>
  <c r="Q180" i="59"/>
  <c r="R180" i="59" s="1"/>
  <c r="S180" i="59" s="1"/>
  <c r="T180" i="59" s="1"/>
  <c r="U180" i="59" s="1"/>
  <c r="V180" i="59" s="1"/>
  <c r="W180" i="59" s="1"/>
  <c r="X180" i="59" s="1"/>
  <c r="Y180" i="59" s="1"/>
  <c r="Z180" i="59" s="1"/>
  <c r="AA180" i="59" s="1"/>
  <c r="AB180" i="59" s="1"/>
  <c r="AC180" i="59" s="1"/>
  <c r="AD180" i="59" s="1"/>
  <c r="AE180" i="59" s="1"/>
  <c r="AF180" i="59" s="1"/>
  <c r="H180" i="59"/>
  <c r="I180" i="59" s="1"/>
  <c r="J180" i="59" s="1"/>
  <c r="K180" i="59" s="1"/>
  <c r="L180" i="59" s="1"/>
  <c r="M180" i="59" s="1"/>
  <c r="N180" i="59" s="1"/>
  <c r="O180" i="59" s="1"/>
  <c r="P180" i="59" s="1"/>
  <c r="C180" i="59"/>
  <c r="D180" i="59" s="1"/>
  <c r="E180" i="59" s="1"/>
  <c r="F180" i="59" s="1"/>
  <c r="G180" i="59" s="1"/>
  <c r="E179" i="59"/>
  <c r="F179" i="59" s="1"/>
  <c r="G179" i="59" s="1"/>
  <c r="H179" i="59" s="1"/>
  <c r="I179" i="59" s="1"/>
  <c r="J179" i="59" s="1"/>
  <c r="K179" i="59" s="1"/>
  <c r="L179" i="59" s="1"/>
  <c r="M179" i="59" s="1"/>
  <c r="N179" i="59" s="1"/>
  <c r="O179" i="59" s="1"/>
  <c r="P179" i="59" s="1"/>
  <c r="R179" i="59" s="1"/>
  <c r="S179" i="59" s="1"/>
  <c r="T179" i="59" s="1"/>
  <c r="U179" i="59" s="1"/>
  <c r="V179" i="59" s="1"/>
  <c r="W179" i="59" s="1"/>
  <c r="X179" i="59" s="1"/>
  <c r="Y179" i="59" s="1"/>
  <c r="Z179" i="59" s="1"/>
  <c r="AA179" i="59" s="1"/>
  <c r="AB179" i="59" s="1"/>
  <c r="AC179" i="59" s="1"/>
  <c r="AD179" i="59" s="1"/>
  <c r="AE179" i="59" s="1"/>
  <c r="AF179" i="59" s="1"/>
  <c r="D179" i="59"/>
  <c r="C179" i="59"/>
  <c r="G178" i="59"/>
  <c r="H178" i="59" s="1"/>
  <c r="I178" i="59" s="1"/>
  <c r="J178" i="59" s="1"/>
  <c r="K178" i="59" s="1"/>
  <c r="L178" i="59" s="1"/>
  <c r="M178" i="59" s="1"/>
  <c r="N178" i="59" s="1"/>
  <c r="O178" i="59" s="1"/>
  <c r="P178" i="59" s="1"/>
  <c r="R178" i="59" s="1"/>
  <c r="S178" i="59" s="1"/>
  <c r="T178" i="59" s="1"/>
  <c r="U178" i="59" s="1"/>
  <c r="V178" i="59" s="1"/>
  <c r="W178" i="59" s="1"/>
  <c r="X178" i="59" s="1"/>
  <c r="Y178" i="59" s="1"/>
  <c r="Z178" i="59" s="1"/>
  <c r="AA178" i="59" s="1"/>
  <c r="AB178" i="59" s="1"/>
  <c r="AC178" i="59" s="1"/>
  <c r="AD178" i="59" s="1"/>
  <c r="AE178" i="59" s="1"/>
  <c r="AF178" i="59" s="1"/>
  <c r="E178" i="59"/>
  <c r="F178" i="59" s="1"/>
  <c r="D178" i="59"/>
  <c r="C178" i="59"/>
  <c r="C177" i="59"/>
  <c r="C176" i="59"/>
  <c r="D176" i="59" s="1"/>
  <c r="E176" i="59" s="1"/>
  <c r="F176" i="59" s="1"/>
  <c r="G176" i="59" s="1"/>
  <c r="H176" i="59" s="1"/>
  <c r="I176" i="59" s="1"/>
  <c r="J176" i="59" s="1"/>
  <c r="K176" i="59" s="1"/>
  <c r="L176" i="59" s="1"/>
  <c r="M176" i="59" s="1"/>
  <c r="N176" i="59" s="1"/>
  <c r="O176" i="59" s="1"/>
  <c r="P176" i="59" s="1"/>
  <c r="R176" i="59" s="1"/>
  <c r="S176" i="59" s="1"/>
  <c r="T176" i="59" s="1"/>
  <c r="U176" i="59" s="1"/>
  <c r="V176" i="59" s="1"/>
  <c r="W176" i="59" s="1"/>
  <c r="X176" i="59" s="1"/>
  <c r="Y176" i="59" s="1"/>
  <c r="Z176" i="59" s="1"/>
  <c r="AA176" i="59" s="1"/>
  <c r="AB176" i="59" s="1"/>
  <c r="AC176" i="59" s="1"/>
  <c r="AD176" i="59" s="1"/>
  <c r="AE176" i="59" s="1"/>
  <c r="AF176" i="59" s="1"/>
  <c r="H175" i="59"/>
  <c r="I175" i="59" s="1"/>
  <c r="J175" i="59" s="1"/>
  <c r="K175" i="59" s="1"/>
  <c r="L175" i="59" s="1"/>
  <c r="M175" i="59" s="1"/>
  <c r="N175" i="59" s="1"/>
  <c r="O175" i="59" s="1"/>
  <c r="P175" i="59" s="1"/>
  <c r="R175" i="59" s="1"/>
  <c r="S175" i="59" s="1"/>
  <c r="T175" i="59" s="1"/>
  <c r="U175" i="59" s="1"/>
  <c r="V175" i="59" s="1"/>
  <c r="W175" i="59" s="1"/>
  <c r="X175" i="59" s="1"/>
  <c r="Y175" i="59" s="1"/>
  <c r="Z175" i="59" s="1"/>
  <c r="AA175" i="59" s="1"/>
  <c r="AB175" i="59" s="1"/>
  <c r="AC175" i="59" s="1"/>
  <c r="AD175" i="59" s="1"/>
  <c r="AE175" i="59" s="1"/>
  <c r="AF175" i="59" s="1"/>
  <c r="F175" i="59"/>
  <c r="G175" i="59" s="1"/>
  <c r="D175" i="59"/>
  <c r="E175" i="59" s="1"/>
  <c r="C175" i="59"/>
  <c r="G174" i="59"/>
  <c r="H174" i="59" s="1"/>
  <c r="I174" i="59" s="1"/>
  <c r="J174" i="59" s="1"/>
  <c r="K174" i="59" s="1"/>
  <c r="L174" i="59" s="1"/>
  <c r="M174" i="59" s="1"/>
  <c r="N174" i="59" s="1"/>
  <c r="O174" i="59" s="1"/>
  <c r="P174" i="59" s="1"/>
  <c r="R174" i="59" s="1"/>
  <c r="S174" i="59" s="1"/>
  <c r="T174" i="59" s="1"/>
  <c r="U174" i="59" s="1"/>
  <c r="V174" i="59" s="1"/>
  <c r="W174" i="59" s="1"/>
  <c r="X174" i="59" s="1"/>
  <c r="Y174" i="59" s="1"/>
  <c r="Z174" i="59" s="1"/>
  <c r="AA174" i="59" s="1"/>
  <c r="AB174" i="59" s="1"/>
  <c r="AC174" i="59" s="1"/>
  <c r="AD174" i="59" s="1"/>
  <c r="AE174" i="59" s="1"/>
  <c r="AF174" i="59" s="1"/>
  <c r="C174" i="59"/>
  <c r="D174" i="59" s="1"/>
  <c r="E174" i="59" s="1"/>
  <c r="F174" i="59" s="1"/>
  <c r="D173" i="59"/>
  <c r="E173" i="59" s="1"/>
  <c r="F173" i="59" s="1"/>
  <c r="G173" i="59" s="1"/>
  <c r="H173" i="59" s="1"/>
  <c r="I173" i="59" s="1"/>
  <c r="J173" i="59" s="1"/>
  <c r="K173" i="59" s="1"/>
  <c r="L173" i="59" s="1"/>
  <c r="M173" i="59" s="1"/>
  <c r="N173" i="59" s="1"/>
  <c r="O173" i="59" s="1"/>
  <c r="P173" i="59" s="1"/>
  <c r="R173" i="59" s="1"/>
  <c r="S173" i="59" s="1"/>
  <c r="T173" i="59" s="1"/>
  <c r="U173" i="59" s="1"/>
  <c r="V173" i="59" s="1"/>
  <c r="W173" i="59" s="1"/>
  <c r="X173" i="59" s="1"/>
  <c r="Y173" i="59" s="1"/>
  <c r="Z173" i="59" s="1"/>
  <c r="AA173" i="59" s="1"/>
  <c r="AB173" i="59" s="1"/>
  <c r="AC173" i="59" s="1"/>
  <c r="AD173" i="59" s="1"/>
  <c r="AE173" i="59" s="1"/>
  <c r="AF173" i="59" s="1"/>
  <c r="C173" i="59"/>
  <c r="L172" i="59"/>
  <c r="M172" i="59" s="1"/>
  <c r="N172" i="59" s="1"/>
  <c r="O172" i="59" s="1"/>
  <c r="P172" i="59" s="1"/>
  <c r="R172" i="59" s="1"/>
  <c r="S172" i="59" s="1"/>
  <c r="T172" i="59" s="1"/>
  <c r="U172" i="59" s="1"/>
  <c r="V172" i="59" s="1"/>
  <c r="W172" i="59" s="1"/>
  <c r="X172" i="59" s="1"/>
  <c r="Y172" i="59" s="1"/>
  <c r="Z172" i="59" s="1"/>
  <c r="AA172" i="59" s="1"/>
  <c r="AB172" i="59" s="1"/>
  <c r="AC172" i="59" s="1"/>
  <c r="AD172" i="59" s="1"/>
  <c r="AE172" i="59" s="1"/>
  <c r="AF172" i="59" s="1"/>
  <c r="C172" i="59"/>
  <c r="D172" i="59" s="1"/>
  <c r="E172" i="59" s="1"/>
  <c r="F172" i="59" s="1"/>
  <c r="G172" i="59" s="1"/>
  <c r="H172" i="59" s="1"/>
  <c r="I172" i="59" s="1"/>
  <c r="J172" i="59" s="1"/>
  <c r="K172" i="59" s="1"/>
  <c r="F171" i="59"/>
  <c r="G171" i="59" s="1"/>
  <c r="H171" i="59" s="1"/>
  <c r="I171" i="59" s="1"/>
  <c r="J171" i="59" s="1"/>
  <c r="K171" i="59" s="1"/>
  <c r="L171" i="59" s="1"/>
  <c r="M171" i="59" s="1"/>
  <c r="N171" i="59" s="1"/>
  <c r="O171" i="59" s="1"/>
  <c r="P171" i="59" s="1"/>
  <c r="R171" i="59" s="1"/>
  <c r="S171" i="59" s="1"/>
  <c r="T171" i="59" s="1"/>
  <c r="U171" i="59" s="1"/>
  <c r="V171" i="59" s="1"/>
  <c r="W171" i="59" s="1"/>
  <c r="X171" i="59" s="1"/>
  <c r="Y171" i="59" s="1"/>
  <c r="Z171" i="59" s="1"/>
  <c r="AA171" i="59" s="1"/>
  <c r="AB171" i="59" s="1"/>
  <c r="AC171" i="59" s="1"/>
  <c r="AD171" i="59" s="1"/>
  <c r="AE171" i="59" s="1"/>
  <c r="AF171" i="59" s="1"/>
  <c r="E171" i="59"/>
  <c r="D171" i="59"/>
  <c r="C171" i="59"/>
  <c r="F170" i="59"/>
  <c r="G170" i="59" s="1"/>
  <c r="H170" i="59" s="1"/>
  <c r="I170" i="59" s="1"/>
  <c r="J170" i="59" s="1"/>
  <c r="K170" i="59" s="1"/>
  <c r="L170" i="59" s="1"/>
  <c r="M170" i="59" s="1"/>
  <c r="N170" i="59" s="1"/>
  <c r="O170" i="59" s="1"/>
  <c r="P170" i="59" s="1"/>
  <c r="R170" i="59" s="1"/>
  <c r="S170" i="59" s="1"/>
  <c r="T170" i="59" s="1"/>
  <c r="U170" i="59" s="1"/>
  <c r="V170" i="59" s="1"/>
  <c r="W170" i="59" s="1"/>
  <c r="X170" i="59" s="1"/>
  <c r="Y170" i="59" s="1"/>
  <c r="D170" i="59"/>
  <c r="E170" i="59" s="1"/>
  <c r="C170" i="59"/>
  <c r="C169" i="59"/>
  <c r="AG167" i="59"/>
  <c r="E166" i="59"/>
  <c r="F166" i="59" s="1"/>
  <c r="G166" i="59" s="1"/>
  <c r="H166" i="59" s="1"/>
  <c r="I166" i="59" s="1"/>
  <c r="J166" i="59" s="1"/>
  <c r="K166" i="59" s="1"/>
  <c r="L166" i="59" s="1"/>
  <c r="M166" i="59" s="1"/>
  <c r="N166" i="59" s="1"/>
  <c r="O166" i="59" s="1"/>
  <c r="P166" i="59" s="1"/>
  <c r="R166" i="59" s="1"/>
  <c r="S166" i="59" s="1"/>
  <c r="T166" i="59" s="1"/>
  <c r="U166" i="59" s="1"/>
  <c r="V166" i="59" s="1"/>
  <c r="W166" i="59" s="1"/>
  <c r="X166" i="59" s="1"/>
  <c r="Y166" i="59" s="1"/>
  <c r="Z166" i="59" s="1"/>
  <c r="AA166" i="59" s="1"/>
  <c r="AB166" i="59" s="1"/>
  <c r="AC166" i="59" s="1"/>
  <c r="AD166" i="59" s="1"/>
  <c r="AE166" i="59" s="1"/>
  <c r="AF166" i="59" s="1"/>
  <c r="D166" i="59"/>
  <c r="C166" i="59"/>
  <c r="C165" i="59"/>
  <c r="D165" i="59" s="1"/>
  <c r="E165" i="59" s="1"/>
  <c r="F165" i="59" s="1"/>
  <c r="G165" i="59" s="1"/>
  <c r="H165" i="59" s="1"/>
  <c r="I165" i="59" s="1"/>
  <c r="J165" i="59" s="1"/>
  <c r="K165" i="59" s="1"/>
  <c r="L165" i="59" s="1"/>
  <c r="M165" i="59" s="1"/>
  <c r="N165" i="59" s="1"/>
  <c r="O165" i="59" s="1"/>
  <c r="P165" i="59" s="1"/>
  <c r="R165" i="59" s="1"/>
  <c r="S165" i="59" s="1"/>
  <c r="T165" i="59" s="1"/>
  <c r="U165" i="59" s="1"/>
  <c r="V165" i="59" s="1"/>
  <c r="W165" i="59" s="1"/>
  <c r="X165" i="59" s="1"/>
  <c r="Y165" i="59" s="1"/>
  <c r="Z165" i="59" s="1"/>
  <c r="AA165" i="59" s="1"/>
  <c r="AB165" i="59" s="1"/>
  <c r="AC165" i="59" s="1"/>
  <c r="AD165" i="59" s="1"/>
  <c r="AE165" i="59" s="1"/>
  <c r="AF165" i="59" s="1"/>
  <c r="D164" i="59"/>
  <c r="E164" i="59" s="1"/>
  <c r="F164" i="59" s="1"/>
  <c r="G164" i="59" s="1"/>
  <c r="H164" i="59" s="1"/>
  <c r="I164" i="59" s="1"/>
  <c r="J164" i="59" s="1"/>
  <c r="K164" i="59" s="1"/>
  <c r="L164" i="59" s="1"/>
  <c r="M164" i="59" s="1"/>
  <c r="N164" i="59" s="1"/>
  <c r="O164" i="59" s="1"/>
  <c r="P164" i="59" s="1"/>
  <c r="R164" i="59" s="1"/>
  <c r="S164" i="59" s="1"/>
  <c r="T164" i="59" s="1"/>
  <c r="U164" i="59" s="1"/>
  <c r="V164" i="59" s="1"/>
  <c r="W164" i="59" s="1"/>
  <c r="X164" i="59" s="1"/>
  <c r="Y164" i="59" s="1"/>
  <c r="Z164" i="59" s="1"/>
  <c r="AA164" i="59" s="1"/>
  <c r="AB164" i="59" s="1"/>
  <c r="AC164" i="59" s="1"/>
  <c r="AD164" i="59" s="1"/>
  <c r="AE164" i="59" s="1"/>
  <c r="AF164" i="59" s="1"/>
  <c r="C164" i="59"/>
  <c r="R163" i="59"/>
  <c r="S163" i="59" s="1"/>
  <c r="T163" i="59" s="1"/>
  <c r="U163" i="59" s="1"/>
  <c r="V163" i="59" s="1"/>
  <c r="W163" i="59" s="1"/>
  <c r="X163" i="59" s="1"/>
  <c r="Y163" i="59" s="1"/>
  <c r="Z163" i="59" s="1"/>
  <c r="AA163" i="59" s="1"/>
  <c r="AB163" i="59" s="1"/>
  <c r="AC163" i="59" s="1"/>
  <c r="AD163" i="59" s="1"/>
  <c r="AE163" i="59" s="1"/>
  <c r="AF163" i="59" s="1"/>
  <c r="G163" i="59"/>
  <c r="H163" i="59" s="1"/>
  <c r="I163" i="59" s="1"/>
  <c r="J163" i="59" s="1"/>
  <c r="K163" i="59" s="1"/>
  <c r="L163" i="59" s="1"/>
  <c r="M163" i="59" s="1"/>
  <c r="N163" i="59" s="1"/>
  <c r="O163" i="59" s="1"/>
  <c r="P163" i="59" s="1"/>
  <c r="C163" i="59"/>
  <c r="D163" i="59" s="1"/>
  <c r="E163" i="59" s="1"/>
  <c r="F163" i="59" s="1"/>
  <c r="E162" i="59"/>
  <c r="F162" i="59" s="1"/>
  <c r="G162" i="59" s="1"/>
  <c r="H162" i="59" s="1"/>
  <c r="I162" i="59" s="1"/>
  <c r="J162" i="59" s="1"/>
  <c r="K162" i="59" s="1"/>
  <c r="L162" i="59" s="1"/>
  <c r="M162" i="59" s="1"/>
  <c r="N162" i="59" s="1"/>
  <c r="O162" i="59" s="1"/>
  <c r="P162" i="59" s="1"/>
  <c r="R162" i="59" s="1"/>
  <c r="S162" i="59" s="1"/>
  <c r="T162" i="59" s="1"/>
  <c r="U162" i="59" s="1"/>
  <c r="V162" i="59" s="1"/>
  <c r="W162" i="59" s="1"/>
  <c r="X162" i="59" s="1"/>
  <c r="Y162" i="59" s="1"/>
  <c r="Z162" i="59" s="1"/>
  <c r="AA162" i="59" s="1"/>
  <c r="AB162" i="59" s="1"/>
  <c r="AC162" i="59" s="1"/>
  <c r="AD162" i="59" s="1"/>
  <c r="AE162" i="59" s="1"/>
  <c r="AF162" i="59" s="1"/>
  <c r="D162" i="59"/>
  <c r="C162" i="59"/>
  <c r="C161" i="59"/>
  <c r="AI158" i="59"/>
  <c r="AH158" i="59"/>
  <c r="A158" i="59" a="1"/>
  <c r="A158" i="59" s="1"/>
  <c r="AI157" i="59"/>
  <c r="AH157" i="59"/>
  <c r="AI156" i="59"/>
  <c r="AH156" i="59"/>
  <c r="AI155" i="59"/>
  <c r="AH155" i="59"/>
  <c r="AI154" i="59"/>
  <c r="AH154" i="59"/>
  <c r="AL153" i="59"/>
  <c r="AI153" i="59"/>
  <c r="AH153" i="59"/>
  <c r="AI152" i="59"/>
  <c r="AH152" i="59"/>
  <c r="AI151" i="59"/>
  <c r="AH151" i="59"/>
  <c r="AI150" i="59"/>
  <c r="AH150" i="59"/>
  <c r="AI149" i="59"/>
  <c r="AH149" i="59"/>
  <c r="AI148" i="59"/>
  <c r="AH148" i="59"/>
  <c r="AI147" i="59"/>
  <c r="AH147" i="59"/>
  <c r="AI146" i="59"/>
  <c r="AH146" i="59"/>
  <c r="AI142" i="59"/>
  <c r="AH142" i="59"/>
  <c r="AI141" i="59"/>
  <c r="AH141" i="59"/>
  <c r="AI140" i="59"/>
  <c r="AH140" i="59"/>
  <c r="AI139" i="59"/>
  <c r="AH139" i="59"/>
  <c r="AI138" i="59"/>
  <c r="AH138" i="59"/>
  <c r="AI137" i="59"/>
  <c r="AH137" i="59"/>
  <c r="AI136" i="59"/>
  <c r="AH136" i="59"/>
  <c r="AI134" i="59"/>
  <c r="AH134" i="59"/>
  <c r="AI133" i="59"/>
  <c r="AH133" i="59"/>
  <c r="AI132" i="59"/>
  <c r="AH132" i="59"/>
  <c r="AI131" i="59"/>
  <c r="AH131" i="59"/>
  <c r="AI130" i="59"/>
  <c r="AH130" i="59"/>
  <c r="AI129" i="59"/>
  <c r="AH129" i="59"/>
  <c r="AI128" i="59"/>
  <c r="AH128" i="59"/>
  <c r="AI127" i="59"/>
  <c r="AH127" i="59"/>
  <c r="AI126" i="59"/>
  <c r="AH126" i="59"/>
  <c r="AI125" i="59"/>
  <c r="AH125" i="59"/>
  <c r="AF122" i="59"/>
  <c r="AE122" i="59"/>
  <c r="AD122" i="59"/>
  <c r="AC122" i="59"/>
  <c r="AB122" i="59"/>
  <c r="AA122" i="59"/>
  <c r="Z122" i="59"/>
  <c r="Y122" i="59"/>
  <c r="X122" i="59"/>
  <c r="W122" i="59"/>
  <c r="U122" i="59"/>
  <c r="T122" i="59"/>
  <c r="S122" i="59"/>
  <c r="M122" i="59"/>
  <c r="L122" i="59"/>
  <c r="K122" i="59"/>
  <c r="J122" i="59"/>
  <c r="I122" i="59"/>
  <c r="H122" i="59"/>
  <c r="G122" i="59"/>
  <c r="F122" i="59"/>
  <c r="E122" i="59"/>
  <c r="D122" i="59"/>
  <c r="C122" i="59"/>
  <c r="B122" i="59"/>
  <c r="AF121" i="59"/>
  <c r="AE121" i="59"/>
  <c r="AD121" i="59"/>
  <c r="AC121" i="59"/>
  <c r="AB121" i="59"/>
  <c r="AA121" i="59"/>
  <c r="Z121" i="59"/>
  <c r="Y121" i="59"/>
  <c r="X121" i="59"/>
  <c r="W121" i="59"/>
  <c r="U121" i="59"/>
  <c r="T121" i="59"/>
  <c r="S121" i="59"/>
  <c r="M121" i="59"/>
  <c r="L121" i="59"/>
  <c r="K121" i="59"/>
  <c r="J121" i="59"/>
  <c r="I121" i="59"/>
  <c r="H121" i="59"/>
  <c r="G121" i="59"/>
  <c r="F121" i="59"/>
  <c r="E121" i="59"/>
  <c r="D121" i="59"/>
  <c r="C121" i="59"/>
  <c r="B121" i="59"/>
  <c r="AF120" i="59"/>
  <c r="AE120" i="59"/>
  <c r="AD120" i="59"/>
  <c r="AC120" i="59"/>
  <c r="AB120" i="59"/>
  <c r="AA120" i="59"/>
  <c r="Z120" i="59"/>
  <c r="Y120" i="59"/>
  <c r="X120" i="59"/>
  <c r="W120" i="59"/>
  <c r="U120" i="59"/>
  <c r="T120" i="59"/>
  <c r="S120" i="59"/>
  <c r="M120" i="59"/>
  <c r="L120" i="59"/>
  <c r="K120" i="59"/>
  <c r="J120" i="59"/>
  <c r="I120" i="59"/>
  <c r="H120" i="59"/>
  <c r="G120" i="59"/>
  <c r="F120" i="59"/>
  <c r="E120" i="59"/>
  <c r="D120" i="59"/>
  <c r="C120" i="59"/>
  <c r="B120" i="59"/>
  <c r="AF119" i="59"/>
  <c r="AE119" i="59"/>
  <c r="AD119" i="59"/>
  <c r="AC119" i="59"/>
  <c r="AB119" i="59"/>
  <c r="AA119" i="59"/>
  <c r="Z119" i="59"/>
  <c r="Y119" i="59"/>
  <c r="X119" i="59"/>
  <c r="W119" i="59"/>
  <c r="U119" i="59"/>
  <c r="T119" i="59"/>
  <c r="S119" i="59"/>
  <c r="AZ23" i="59"/>
  <c r="M119" i="59"/>
  <c r="L119" i="59"/>
  <c r="K119" i="59"/>
  <c r="J119" i="59"/>
  <c r="I119" i="59"/>
  <c r="H119" i="59"/>
  <c r="G119" i="59"/>
  <c r="F119" i="59"/>
  <c r="E119" i="59"/>
  <c r="D119" i="59"/>
  <c r="C119" i="59"/>
  <c r="B119" i="59"/>
  <c r="AF118" i="59"/>
  <c r="AE118" i="59"/>
  <c r="AD118" i="59"/>
  <c r="AC118" i="59"/>
  <c r="AB118" i="59"/>
  <c r="AA118" i="59"/>
  <c r="Z118" i="59"/>
  <c r="Y118" i="59"/>
  <c r="X118" i="59"/>
  <c r="W118" i="59"/>
  <c r="U118" i="59"/>
  <c r="T118" i="59"/>
  <c r="S118" i="59"/>
  <c r="M118" i="59"/>
  <c r="L118" i="59"/>
  <c r="K118" i="59"/>
  <c r="J118" i="59"/>
  <c r="I118" i="59"/>
  <c r="H118" i="59"/>
  <c r="G118" i="59"/>
  <c r="F118" i="59"/>
  <c r="E118" i="59"/>
  <c r="D118" i="59"/>
  <c r="C118" i="59"/>
  <c r="B118" i="59"/>
  <c r="AF117" i="59"/>
  <c r="AF123" i="59" s="1"/>
  <c r="BJ23" i="59" s="1"/>
  <c r="AE117" i="59"/>
  <c r="AD117" i="59"/>
  <c r="AC117" i="59"/>
  <c r="AB117" i="59"/>
  <c r="AA117" i="59"/>
  <c r="Z117" i="59"/>
  <c r="Y117" i="59"/>
  <c r="X117" i="59"/>
  <c r="W117" i="59"/>
  <c r="U117" i="59"/>
  <c r="T117" i="59"/>
  <c r="S117" i="59"/>
  <c r="M117" i="59"/>
  <c r="L117" i="59"/>
  <c r="K117" i="59"/>
  <c r="J117" i="59"/>
  <c r="J123" i="59" s="1"/>
  <c r="I117" i="59"/>
  <c r="H117" i="59"/>
  <c r="G117" i="59"/>
  <c r="F117" i="59"/>
  <c r="E117" i="59"/>
  <c r="D117" i="59"/>
  <c r="C117" i="59"/>
  <c r="B117" i="59"/>
  <c r="AI114" i="59"/>
  <c r="AH114" i="59"/>
  <c r="AI112" i="59"/>
  <c r="AH112" i="59"/>
  <c r="AG112" i="59"/>
  <c r="AI111" i="59"/>
  <c r="AH111" i="59"/>
  <c r="AI110" i="59"/>
  <c r="AH110" i="59"/>
  <c r="AI109" i="59"/>
  <c r="AH109" i="59"/>
  <c r="AG108" i="59"/>
  <c r="AF108" i="59"/>
  <c r="AE108" i="59"/>
  <c r="AD108" i="59"/>
  <c r="AC108" i="59"/>
  <c r="AB5" i="59" s="1"/>
  <c r="AB108" i="59"/>
  <c r="AA108" i="59"/>
  <c r="Z108" i="59"/>
  <c r="BF19" i="59" s="1"/>
  <c r="Y108" i="59"/>
  <c r="X5" i="59" s="1"/>
  <c r="X108" i="59"/>
  <c r="BE19" i="59" s="1"/>
  <c r="W108" i="59"/>
  <c r="U108" i="59"/>
  <c r="BC19" i="59" s="1"/>
  <c r="T108" i="59"/>
  <c r="S108" i="59"/>
  <c r="Q5" i="59"/>
  <c r="M108" i="59"/>
  <c r="M113" i="59" s="1"/>
  <c r="M115" i="59" s="1"/>
  <c r="L108" i="59"/>
  <c r="K5" i="59" s="1"/>
  <c r="K108" i="59"/>
  <c r="AT19" i="59" s="1"/>
  <c r="J108" i="59"/>
  <c r="I5" i="59" s="1"/>
  <c r="I108" i="59"/>
  <c r="H5" i="59" s="1"/>
  <c r="H108" i="59"/>
  <c r="G5" i="59" s="1"/>
  <c r="G108" i="59"/>
  <c r="AR19" i="59" s="1"/>
  <c r="F108" i="59"/>
  <c r="E5" i="59" s="1"/>
  <c r="E108" i="59"/>
  <c r="D5" i="59" s="1"/>
  <c r="D108" i="59"/>
  <c r="C108" i="59"/>
  <c r="B5" i="59" s="1"/>
  <c r="B108" i="59"/>
  <c r="AM19" i="59" s="1"/>
  <c r="AI107" i="59"/>
  <c r="AH107" i="59"/>
  <c r="AI106" i="59"/>
  <c r="AH106" i="59"/>
  <c r="AI105" i="59"/>
  <c r="AH105" i="59"/>
  <c r="AI104" i="59"/>
  <c r="AH104" i="59"/>
  <c r="AI103" i="59"/>
  <c r="AH103" i="59"/>
  <c r="AI102" i="59"/>
  <c r="AH102" i="59"/>
  <c r="AI101" i="59"/>
  <c r="AH101" i="59"/>
  <c r="AI100" i="59"/>
  <c r="AH100" i="59"/>
  <c r="AI99" i="59"/>
  <c r="AH99" i="59"/>
  <c r="AI98" i="59"/>
  <c r="AH98" i="59"/>
  <c r="AI97" i="59"/>
  <c r="AH97" i="59"/>
  <c r="AG96" i="59"/>
  <c r="AF96" i="59"/>
  <c r="BJ20" i="59" s="1"/>
  <c r="AE96" i="59"/>
  <c r="BI20" i="59" s="1"/>
  <c r="AD96" i="59"/>
  <c r="AC96" i="59"/>
  <c r="AB96" i="59"/>
  <c r="AA96" i="59"/>
  <c r="Z96" i="59"/>
  <c r="Y96" i="59"/>
  <c r="X96" i="59"/>
  <c r="W96" i="59"/>
  <c r="U96" i="59"/>
  <c r="T96" i="59"/>
  <c r="S96" i="59"/>
  <c r="L96" i="59"/>
  <c r="K96" i="59"/>
  <c r="J96" i="59"/>
  <c r="I96" i="59"/>
  <c r="H96" i="59"/>
  <c r="G96" i="59"/>
  <c r="F96" i="59"/>
  <c r="E96" i="59"/>
  <c r="D96" i="59"/>
  <c r="C96" i="59"/>
  <c r="B96" i="59"/>
  <c r="AI95" i="59"/>
  <c r="AH95" i="59"/>
  <c r="AI94" i="59"/>
  <c r="AH94" i="59"/>
  <c r="AI93" i="59"/>
  <c r="AH93" i="59"/>
  <c r="AG92" i="59"/>
  <c r="AF92" i="59"/>
  <c r="AE92" i="59"/>
  <c r="BI18" i="59" s="1"/>
  <c r="AD92" i="59"/>
  <c r="AC92" i="59"/>
  <c r="AB92" i="59"/>
  <c r="AA92" i="59"/>
  <c r="Z92" i="59"/>
  <c r="BF18" i="59" s="1"/>
  <c r="Y92" i="59"/>
  <c r="X92" i="59"/>
  <c r="BE18" i="59" s="1"/>
  <c r="W92" i="59"/>
  <c r="U92" i="59"/>
  <c r="T92" i="59"/>
  <c r="S92" i="59"/>
  <c r="L92" i="59"/>
  <c r="K92" i="59"/>
  <c r="J92" i="59"/>
  <c r="I92" i="59"/>
  <c r="H92" i="59"/>
  <c r="G92" i="59"/>
  <c r="F92" i="59"/>
  <c r="E92" i="59"/>
  <c r="D92" i="59"/>
  <c r="C92" i="59"/>
  <c r="AN18" i="59" s="1"/>
  <c r="B92" i="59"/>
  <c r="AM18" i="59" s="1"/>
  <c r="BT91" i="59"/>
  <c r="BL91" i="59"/>
  <c r="BH91" i="59"/>
  <c r="BD91" i="59"/>
  <c r="AZ91" i="59"/>
  <c r="AI91" i="59"/>
  <c r="AH91" i="59"/>
  <c r="AG91" i="59"/>
  <c r="BV90" i="59"/>
  <c r="BF90" i="59"/>
  <c r="AI90" i="59"/>
  <c r="AH90" i="59"/>
  <c r="BU89" i="59"/>
  <c r="BT89" i="59"/>
  <c r="BP89" i="59"/>
  <c r="BL89" i="59"/>
  <c r="BE89" i="59"/>
  <c r="AI89" i="59"/>
  <c r="AH89" i="59"/>
  <c r="BN88" i="59"/>
  <c r="BF88" i="59"/>
  <c r="AI88" i="59"/>
  <c r="AH88" i="59"/>
  <c r="BT87" i="59"/>
  <c r="BO87" i="59"/>
  <c r="AI87" i="59"/>
  <c r="AH87" i="59"/>
  <c r="BN86" i="59"/>
  <c r="BI86" i="59"/>
  <c r="AI86" i="59"/>
  <c r="AH86" i="59"/>
  <c r="AI85" i="59"/>
  <c r="AH85" i="59"/>
  <c r="BW84" i="59"/>
  <c r="BW91" i="59" s="1"/>
  <c r="BV84" i="59"/>
  <c r="BV91" i="59" s="1"/>
  <c r="BU84" i="59"/>
  <c r="BU91" i="59" s="1"/>
  <c r="BT84" i="59"/>
  <c r="BS84" i="59"/>
  <c r="BS91" i="59" s="1"/>
  <c r="BR84" i="59"/>
  <c r="BR91" i="59" s="1"/>
  <c r="BQ84" i="59"/>
  <c r="BQ91" i="59" s="1"/>
  <c r="BP84" i="59"/>
  <c r="BP91" i="59" s="1"/>
  <c r="BO84" i="59"/>
  <c r="BO91" i="59" s="1"/>
  <c r="BN84" i="59"/>
  <c r="BN91" i="59" s="1"/>
  <c r="BM84" i="59"/>
  <c r="BM91" i="59" s="1"/>
  <c r="BL84" i="59"/>
  <c r="BK84" i="59"/>
  <c r="BK91" i="59" s="1"/>
  <c r="BJ84" i="59"/>
  <c r="BJ91" i="59" s="1"/>
  <c r="BI84" i="59"/>
  <c r="BI91" i="59" s="1"/>
  <c r="BH84" i="59"/>
  <c r="BG84" i="59"/>
  <c r="BG91" i="59" s="1"/>
  <c r="BF84" i="59"/>
  <c r="BF91" i="59" s="1"/>
  <c r="BE84" i="59"/>
  <c r="BE91" i="59" s="1"/>
  <c r="BD84" i="59"/>
  <c r="BC84" i="59"/>
  <c r="BC91" i="59" s="1"/>
  <c r="BB84" i="59"/>
  <c r="BB91" i="59" s="1"/>
  <c r="BA84" i="59"/>
  <c r="BA91" i="59" s="1"/>
  <c r="AZ84" i="59"/>
  <c r="AI84" i="59"/>
  <c r="AH84" i="59"/>
  <c r="BW83" i="59"/>
  <c r="BW90" i="59" s="1"/>
  <c r="BV83" i="59"/>
  <c r="BU83" i="59"/>
  <c r="BU90" i="59" s="1"/>
  <c r="BT83" i="59"/>
  <c r="BT90" i="59" s="1"/>
  <c r="BS83" i="59"/>
  <c r="BS90" i="59" s="1"/>
  <c r="BR83" i="59"/>
  <c r="BR90" i="59" s="1"/>
  <c r="BQ83" i="59"/>
  <c r="BQ90" i="59" s="1"/>
  <c r="BP83" i="59"/>
  <c r="BP90" i="59" s="1"/>
  <c r="BO83" i="59"/>
  <c r="BO90" i="59" s="1"/>
  <c r="BN83" i="59"/>
  <c r="BN90" i="59" s="1"/>
  <c r="BM83" i="59"/>
  <c r="BM90" i="59" s="1"/>
  <c r="BL83" i="59"/>
  <c r="BL90" i="59" s="1"/>
  <c r="BK83" i="59"/>
  <c r="BK90" i="59" s="1"/>
  <c r="BJ83" i="59"/>
  <c r="BJ90" i="59" s="1"/>
  <c r="BI83" i="59"/>
  <c r="BI90" i="59" s="1"/>
  <c r="BH83" i="59"/>
  <c r="BH90" i="59" s="1"/>
  <c r="BG83" i="59"/>
  <c r="BG90" i="59" s="1"/>
  <c r="BF83" i="59"/>
  <c r="BE83" i="59"/>
  <c r="BE90" i="59" s="1"/>
  <c r="BD83" i="59"/>
  <c r="BD90" i="59" s="1"/>
  <c r="BC83" i="59"/>
  <c r="BC90" i="59" s="1"/>
  <c r="BB83" i="59"/>
  <c r="BB90" i="59" s="1"/>
  <c r="BA83" i="59"/>
  <c r="BA90" i="59" s="1"/>
  <c r="AZ83" i="59"/>
  <c r="AZ90" i="59" s="1"/>
  <c r="AI83" i="59"/>
  <c r="AH83" i="59"/>
  <c r="BW82" i="59"/>
  <c r="BW89" i="59" s="1"/>
  <c r="BV82" i="59"/>
  <c r="BV89" i="59" s="1"/>
  <c r="BU82" i="59"/>
  <c r="BT82" i="59"/>
  <c r="BS82" i="59"/>
  <c r="BS89" i="59" s="1"/>
  <c r="BR82" i="59"/>
  <c r="BR89" i="59" s="1"/>
  <c r="BQ82" i="59"/>
  <c r="BQ89" i="59" s="1"/>
  <c r="BP82" i="59"/>
  <c r="BO82" i="59"/>
  <c r="BO89" i="59" s="1"/>
  <c r="BN82" i="59"/>
  <c r="BN89" i="59" s="1"/>
  <c r="BM82" i="59"/>
  <c r="BM89" i="59" s="1"/>
  <c r="BL82" i="59"/>
  <c r="BK82" i="59"/>
  <c r="BK89" i="59" s="1"/>
  <c r="BJ82" i="59"/>
  <c r="BJ89" i="59" s="1"/>
  <c r="BI82" i="59"/>
  <c r="BI89" i="59" s="1"/>
  <c r="BH82" i="59"/>
  <c r="BH89" i="59" s="1"/>
  <c r="BG82" i="59"/>
  <c r="BG89" i="59" s="1"/>
  <c r="BF82" i="59"/>
  <c r="BF89" i="59" s="1"/>
  <c r="BE82" i="59"/>
  <c r="BD82" i="59"/>
  <c r="BD89" i="59" s="1"/>
  <c r="BC82" i="59"/>
  <c r="BC89" i="59" s="1"/>
  <c r="BB82" i="59"/>
  <c r="BB89" i="59" s="1"/>
  <c r="BA82" i="59"/>
  <c r="BA89" i="59" s="1"/>
  <c r="AZ82" i="59"/>
  <c r="AZ89" i="59" s="1"/>
  <c r="AI82" i="59"/>
  <c r="AH82" i="59"/>
  <c r="BW81" i="59"/>
  <c r="BW88" i="59" s="1"/>
  <c r="BV81" i="59"/>
  <c r="BV88" i="59" s="1"/>
  <c r="BU81" i="59"/>
  <c r="BU88" i="59" s="1"/>
  <c r="BT81" i="59"/>
  <c r="BT88" i="59" s="1"/>
  <c r="BS81" i="59"/>
  <c r="BS88" i="59" s="1"/>
  <c r="BR81" i="59"/>
  <c r="BR88" i="59" s="1"/>
  <c r="BQ81" i="59"/>
  <c r="BQ88" i="59" s="1"/>
  <c r="BP81" i="59"/>
  <c r="BP88" i="59" s="1"/>
  <c r="BO81" i="59"/>
  <c r="BO88" i="59" s="1"/>
  <c r="BN81" i="59"/>
  <c r="BM81" i="59"/>
  <c r="BM88" i="59" s="1"/>
  <c r="BL81" i="59"/>
  <c r="BL88" i="59" s="1"/>
  <c r="BK81" i="59"/>
  <c r="BK88" i="59" s="1"/>
  <c r="BJ81" i="59"/>
  <c r="BJ88" i="59" s="1"/>
  <c r="BI81" i="59"/>
  <c r="BI88" i="59" s="1"/>
  <c r="BH81" i="59"/>
  <c r="BH88" i="59" s="1"/>
  <c r="BG81" i="59"/>
  <c r="BG88" i="59" s="1"/>
  <c r="BF81" i="59"/>
  <c r="BE81" i="59"/>
  <c r="BE88" i="59" s="1"/>
  <c r="BD81" i="59"/>
  <c r="BD88" i="59" s="1"/>
  <c r="BC81" i="59"/>
  <c r="BC88" i="59" s="1"/>
  <c r="BB81" i="59"/>
  <c r="BB88" i="59" s="1"/>
  <c r="BA81" i="59"/>
  <c r="BA88" i="59" s="1"/>
  <c r="AZ81" i="59"/>
  <c r="AZ88" i="59" s="1"/>
  <c r="AI81" i="59"/>
  <c r="AH81" i="59"/>
  <c r="BW80" i="59"/>
  <c r="BW87" i="59" s="1"/>
  <c r="BV80" i="59"/>
  <c r="BV87" i="59" s="1"/>
  <c r="BU80" i="59"/>
  <c r="BU87" i="59" s="1"/>
  <c r="BT80" i="59"/>
  <c r="BS80" i="59"/>
  <c r="BS87" i="59" s="1"/>
  <c r="BR80" i="59"/>
  <c r="BR87" i="59" s="1"/>
  <c r="BQ80" i="59"/>
  <c r="BQ87" i="59" s="1"/>
  <c r="BP80" i="59"/>
  <c r="BP87" i="59" s="1"/>
  <c r="BO80" i="59"/>
  <c r="BN80" i="59"/>
  <c r="BN87" i="59" s="1"/>
  <c r="BM80" i="59"/>
  <c r="BM87" i="59" s="1"/>
  <c r="BL80" i="59"/>
  <c r="BL87" i="59" s="1"/>
  <c r="BK80" i="59"/>
  <c r="BK87" i="59" s="1"/>
  <c r="BJ80" i="59"/>
  <c r="BJ87" i="59" s="1"/>
  <c r="BI80" i="59"/>
  <c r="BI87" i="59" s="1"/>
  <c r="BH80" i="59"/>
  <c r="BH87" i="59" s="1"/>
  <c r="BG80" i="59"/>
  <c r="BG87" i="59" s="1"/>
  <c r="BF80" i="59"/>
  <c r="BF87" i="59" s="1"/>
  <c r="BE80" i="59"/>
  <c r="BE87" i="59" s="1"/>
  <c r="BD80" i="59"/>
  <c r="BD87" i="59" s="1"/>
  <c r="BC80" i="59"/>
  <c r="BC87" i="59" s="1"/>
  <c r="BB80" i="59"/>
  <c r="BB87" i="59" s="1"/>
  <c r="BA80" i="59"/>
  <c r="BA87" i="59" s="1"/>
  <c r="AZ80" i="59"/>
  <c r="AZ87" i="59" s="1"/>
  <c r="AI80" i="59"/>
  <c r="AH80" i="59"/>
  <c r="BW79" i="59"/>
  <c r="BW86" i="59" s="1"/>
  <c r="BV79" i="59"/>
  <c r="BV86" i="59" s="1"/>
  <c r="BU79" i="59"/>
  <c r="BU86" i="59" s="1"/>
  <c r="BT79" i="59"/>
  <c r="BT86" i="59" s="1"/>
  <c r="BS79" i="59"/>
  <c r="BS86" i="59" s="1"/>
  <c r="BR79" i="59"/>
  <c r="BR86" i="59" s="1"/>
  <c r="BQ79" i="59"/>
  <c r="BQ86" i="59" s="1"/>
  <c r="BP79" i="59"/>
  <c r="BP86" i="59" s="1"/>
  <c r="BO79" i="59"/>
  <c r="BO86" i="59" s="1"/>
  <c r="BN79" i="59"/>
  <c r="BM79" i="59"/>
  <c r="BM86" i="59" s="1"/>
  <c r="BL79" i="59"/>
  <c r="BL86" i="59" s="1"/>
  <c r="BK79" i="59"/>
  <c r="BK86" i="59" s="1"/>
  <c r="BJ79" i="59"/>
  <c r="BJ86" i="59" s="1"/>
  <c r="BI79" i="59"/>
  <c r="BH79" i="59"/>
  <c r="BH86" i="59" s="1"/>
  <c r="BG79" i="59"/>
  <c r="BG86" i="59" s="1"/>
  <c r="BF79" i="59"/>
  <c r="BF86" i="59" s="1"/>
  <c r="BE79" i="59"/>
  <c r="BE86" i="59" s="1"/>
  <c r="BD79" i="59"/>
  <c r="BD86" i="59" s="1"/>
  <c r="BC79" i="59"/>
  <c r="BC86" i="59" s="1"/>
  <c r="BB79" i="59"/>
  <c r="BB86" i="59" s="1"/>
  <c r="BA79" i="59"/>
  <c r="BA86" i="59" s="1"/>
  <c r="AZ79" i="59"/>
  <c r="AI79" i="59"/>
  <c r="AH79" i="59"/>
  <c r="AG78" i="59"/>
  <c r="AF78" i="59"/>
  <c r="AE78" i="59"/>
  <c r="BI17" i="59" s="1"/>
  <c r="AD78" i="59"/>
  <c r="BH17" i="59" s="1"/>
  <c r="AC78" i="59"/>
  <c r="AB78" i="59"/>
  <c r="AA78" i="59"/>
  <c r="Z78" i="59"/>
  <c r="Y78" i="59"/>
  <c r="X78" i="59"/>
  <c r="W78" i="59"/>
  <c r="V7" i="59"/>
  <c r="U78" i="59"/>
  <c r="T78" i="59"/>
  <c r="BB17" i="59" s="1"/>
  <c r="S78" i="59"/>
  <c r="BA17" i="59" s="1"/>
  <c r="N7" i="59"/>
  <c r="L78" i="59"/>
  <c r="K78" i="59"/>
  <c r="J78" i="59"/>
  <c r="I78" i="59"/>
  <c r="AS17" i="59" s="1"/>
  <c r="H78" i="59"/>
  <c r="G78" i="59"/>
  <c r="F78" i="59"/>
  <c r="E78" i="59"/>
  <c r="D78" i="59"/>
  <c r="B78" i="59"/>
  <c r="AI77" i="59"/>
  <c r="AH77" i="59"/>
  <c r="AI76" i="59"/>
  <c r="AH76" i="59"/>
  <c r="AI75" i="59"/>
  <c r="AH75" i="59"/>
  <c r="AI74" i="59"/>
  <c r="AH74" i="59"/>
  <c r="AI73" i="59"/>
  <c r="AH73" i="59"/>
  <c r="AI72" i="59"/>
  <c r="AH72" i="59"/>
  <c r="AG71" i="59"/>
  <c r="AF71" i="59"/>
  <c r="AE71" i="59"/>
  <c r="BI16" i="59" s="1"/>
  <c r="AD71" i="59"/>
  <c r="BH16" i="59" s="1"/>
  <c r="AC71" i="59"/>
  <c r="AB71" i="59"/>
  <c r="AB113" i="59" s="1"/>
  <c r="AB115" i="59" s="1"/>
  <c r="AA71" i="59"/>
  <c r="Z71" i="59"/>
  <c r="Y71" i="59"/>
  <c r="X71" i="59"/>
  <c r="BE16" i="59" s="1"/>
  <c r="W71" i="59"/>
  <c r="U71" i="59"/>
  <c r="T71" i="59"/>
  <c r="S71" i="59"/>
  <c r="O7" i="59"/>
  <c r="L71" i="59"/>
  <c r="K71" i="59"/>
  <c r="AT16" i="59" s="1"/>
  <c r="J71" i="59"/>
  <c r="I71" i="59"/>
  <c r="AS16" i="59" s="1"/>
  <c r="H71" i="59"/>
  <c r="G71" i="59"/>
  <c r="F71" i="59"/>
  <c r="AQ16" i="59" s="1"/>
  <c r="E71" i="59"/>
  <c r="AP16" i="59" s="1"/>
  <c r="D71" i="59"/>
  <c r="B71" i="59"/>
  <c r="AM16" i="59" s="1"/>
  <c r="AI70" i="59"/>
  <c r="AH70" i="59"/>
  <c r="AI69" i="59"/>
  <c r="AH69" i="59"/>
  <c r="AI68" i="59"/>
  <c r="AH68" i="59"/>
  <c r="AI67" i="59"/>
  <c r="AH67" i="59"/>
  <c r="AI66" i="59"/>
  <c r="AH66" i="59"/>
  <c r="AI65" i="59"/>
  <c r="AH65" i="59"/>
  <c r="AI64" i="59"/>
  <c r="AH64" i="59"/>
  <c r="AI63" i="59"/>
  <c r="AH63" i="59"/>
  <c r="AI62" i="59"/>
  <c r="AH62" i="59"/>
  <c r="AI61" i="59"/>
  <c r="AH61" i="59"/>
  <c r="AI60" i="59"/>
  <c r="AH60" i="59"/>
  <c r="AI59" i="59"/>
  <c r="AH59" i="59"/>
  <c r="AI58" i="59"/>
  <c r="AH58" i="59"/>
  <c r="AI57" i="59"/>
  <c r="AH57" i="59"/>
  <c r="AI56" i="59"/>
  <c r="AH56" i="59"/>
  <c r="AI55" i="59"/>
  <c r="AH55" i="59"/>
  <c r="AI54" i="59"/>
  <c r="AH54" i="59"/>
  <c r="AI53" i="59"/>
  <c r="AH53" i="59"/>
  <c r="AI52" i="59"/>
  <c r="AH52" i="59"/>
  <c r="AI51" i="59"/>
  <c r="AH51" i="59"/>
  <c r="AI50" i="59"/>
  <c r="AH50" i="59"/>
  <c r="AI49" i="59"/>
  <c r="AH49" i="59"/>
  <c r="AI48" i="59"/>
  <c r="AH48" i="59"/>
  <c r="AI47" i="59"/>
  <c r="AH47" i="59"/>
  <c r="AI46" i="59"/>
  <c r="AH46" i="59"/>
  <c r="AI45" i="59"/>
  <c r="AH45" i="59"/>
  <c r="AI44" i="59"/>
  <c r="AH44" i="59"/>
  <c r="AI43" i="59"/>
  <c r="AH43" i="59"/>
  <c r="AI42" i="59"/>
  <c r="AH42" i="59"/>
  <c r="AI41" i="59"/>
  <c r="AH41" i="59"/>
  <c r="AI40" i="59"/>
  <c r="AH40" i="59"/>
  <c r="AI39" i="59"/>
  <c r="AH39" i="59"/>
  <c r="AI38" i="59"/>
  <c r="AH38" i="59"/>
  <c r="AI37" i="59"/>
  <c r="AH37" i="59"/>
  <c r="AI36" i="59"/>
  <c r="AH36" i="59"/>
  <c r="AI35" i="59"/>
  <c r="AH35" i="59"/>
  <c r="AI34" i="59"/>
  <c r="AH34" i="59"/>
  <c r="AI33" i="59"/>
  <c r="AH33" i="59"/>
  <c r="AI32" i="59"/>
  <c r="AH32" i="59"/>
  <c r="AI31" i="59"/>
  <c r="AH31" i="59"/>
  <c r="AI30" i="59"/>
  <c r="AH30" i="59"/>
  <c r="AI29" i="59"/>
  <c r="AH29" i="59"/>
  <c r="AI28" i="59"/>
  <c r="AH28" i="59"/>
  <c r="AI27" i="59"/>
  <c r="AH27" i="59"/>
  <c r="AI26" i="59"/>
  <c r="AH26" i="59"/>
  <c r="AI25" i="59"/>
  <c r="AH25" i="59"/>
  <c r="AI24" i="59"/>
  <c r="AH24" i="59"/>
  <c r="BD23" i="59"/>
  <c r="AY23" i="59"/>
  <c r="AX23" i="59"/>
  <c r="AW23" i="59"/>
  <c r="AV23" i="59"/>
  <c r="AI23" i="59"/>
  <c r="AH23" i="59"/>
  <c r="AI22" i="59"/>
  <c r="AH22" i="59"/>
  <c r="BJ21" i="59"/>
  <c r="BI21" i="59"/>
  <c r="BH21" i="59"/>
  <c r="BG21" i="59"/>
  <c r="BF21" i="59"/>
  <c r="BE21" i="59"/>
  <c r="BD21" i="59"/>
  <c r="BC21" i="59"/>
  <c r="BB21" i="59"/>
  <c r="BA21" i="59"/>
  <c r="AZ21" i="59"/>
  <c r="AY21" i="59"/>
  <c r="AX21" i="59"/>
  <c r="AW21" i="59"/>
  <c r="AV21" i="59"/>
  <c r="AU21" i="59"/>
  <c r="AT21" i="59"/>
  <c r="AS21" i="59"/>
  <c r="AR21" i="59"/>
  <c r="AQ21" i="59"/>
  <c r="AP21" i="59"/>
  <c r="AO21" i="59"/>
  <c r="AN21" i="59"/>
  <c r="AM21" i="59"/>
  <c r="AI21" i="59"/>
  <c r="AH21" i="59"/>
  <c r="BH20" i="59"/>
  <c r="BG20" i="59"/>
  <c r="BF20" i="59"/>
  <c r="BE20" i="59"/>
  <c r="BD20" i="59"/>
  <c r="BC20" i="59"/>
  <c r="BB20" i="59"/>
  <c r="BA20" i="59"/>
  <c r="AZ20" i="59"/>
  <c r="AY20" i="59"/>
  <c r="AX20" i="59"/>
  <c r="AW20" i="59"/>
  <c r="AV20" i="59"/>
  <c r="AU20" i="59"/>
  <c r="AT20" i="59"/>
  <c r="AS20" i="59"/>
  <c r="AR20" i="59"/>
  <c r="AQ20" i="59"/>
  <c r="AP20" i="59"/>
  <c r="AO20" i="59"/>
  <c r="AN20" i="59"/>
  <c r="AI20" i="59"/>
  <c r="AH20" i="59"/>
  <c r="BJ19" i="59"/>
  <c r="BH19" i="59"/>
  <c r="BG19" i="59"/>
  <c r="BD19" i="59"/>
  <c r="BB19" i="59"/>
  <c r="BA19" i="59"/>
  <c r="AZ19" i="59"/>
  <c r="AY19" i="59"/>
  <c r="AX19" i="59"/>
  <c r="AW19" i="59"/>
  <c r="AV19" i="59"/>
  <c r="AU19" i="59"/>
  <c r="AI19" i="59"/>
  <c r="AH19" i="59"/>
  <c r="BJ18" i="59"/>
  <c r="BH18" i="59"/>
  <c r="BG18" i="59"/>
  <c r="BD18" i="59"/>
  <c r="BC18" i="59"/>
  <c r="BB18" i="59"/>
  <c r="BA18" i="59"/>
  <c r="AZ18" i="59"/>
  <c r="AY18" i="59"/>
  <c r="AX18" i="59"/>
  <c r="AW18" i="59"/>
  <c r="AV18" i="59"/>
  <c r="AU18" i="59"/>
  <c r="AT18" i="59"/>
  <c r="AS18" i="59"/>
  <c r="AR18" i="59"/>
  <c r="AQ18" i="59"/>
  <c r="AP18" i="59"/>
  <c r="AO18" i="59"/>
  <c r="AI18" i="59"/>
  <c r="AH18" i="59"/>
  <c r="BJ17" i="59"/>
  <c r="BG17" i="59"/>
  <c r="BF17" i="59"/>
  <c r="BE17" i="59"/>
  <c r="BC17" i="59"/>
  <c r="AZ17" i="59"/>
  <c r="AY17" i="59"/>
  <c r="AX17" i="59"/>
  <c r="AW17" i="59"/>
  <c r="AU17" i="59"/>
  <c r="AT17" i="59"/>
  <c r="AR17" i="59"/>
  <c r="AQ17" i="59"/>
  <c r="AP17" i="59"/>
  <c r="AO17" i="59"/>
  <c r="AN17" i="59"/>
  <c r="AI17" i="59"/>
  <c r="AH17" i="59"/>
  <c r="BJ16" i="59"/>
  <c r="BF16" i="59"/>
  <c r="BD16" i="59"/>
  <c r="BC16" i="59"/>
  <c r="BA16" i="59"/>
  <c r="AZ16" i="59"/>
  <c r="AY16" i="59"/>
  <c r="AX16" i="59"/>
  <c r="AW16" i="59"/>
  <c r="AV16" i="59"/>
  <c r="AU16" i="59"/>
  <c r="AN16" i="59"/>
  <c r="AI16" i="59"/>
  <c r="AH16" i="59"/>
  <c r="AI15" i="59"/>
  <c r="AH15" i="59"/>
  <c r="AI14" i="59"/>
  <c r="AH14" i="59"/>
  <c r="AI13" i="59"/>
  <c r="AH13" i="59"/>
  <c r="AL12" i="59"/>
  <c r="AI12" i="59"/>
  <c r="AH12" i="59"/>
  <c r="AI11" i="59"/>
  <c r="AH11" i="59"/>
  <c r="P7" i="59"/>
  <c r="K6" i="59"/>
  <c r="AE5" i="59"/>
  <c r="AC5" i="59"/>
  <c r="AA5" i="59"/>
  <c r="Z5" i="59"/>
  <c r="V5" i="59"/>
  <c r="U5" i="59"/>
  <c r="R5" i="59"/>
  <c r="P5" i="59"/>
  <c r="O5" i="59"/>
  <c r="N5" i="59"/>
  <c r="M5" i="59"/>
  <c r="L5" i="59"/>
  <c r="J5" i="59"/>
  <c r="AG4" i="59"/>
  <c r="K4" i="59"/>
  <c r="E4" i="59"/>
  <c r="H4" i="59" s="1"/>
  <c r="B4" i="59"/>
  <c r="AL13" i="59" s="1"/>
  <c r="AG3" i="59"/>
  <c r="AG6" i="59" s="1"/>
  <c r="AG2" i="59"/>
  <c r="AF135" i="58"/>
  <c r="BJ22" i="59" l="1"/>
  <c r="BJ25" i="59" s="1"/>
  <c r="AF113" i="59"/>
  <c r="AF115" i="59" s="1"/>
  <c r="AF116" i="59" s="1"/>
  <c r="AF7" i="59" s="1"/>
  <c r="AE123" i="59"/>
  <c r="BI23" i="59" s="1"/>
  <c r="AE113" i="59"/>
  <c r="AE115" i="59" s="1"/>
  <c r="AE116" i="59" s="1"/>
  <c r="AE7" i="59" s="1"/>
  <c r="AD5" i="59"/>
  <c r="BI19" i="59"/>
  <c r="BI22" i="59" s="1"/>
  <c r="BI25" i="59" s="1"/>
  <c r="AD123" i="59"/>
  <c r="AC123" i="59"/>
  <c r="AC124" i="59" s="1"/>
  <c r="BH22" i="59"/>
  <c r="AC113" i="59"/>
  <c r="AC115" i="59" s="1"/>
  <c r="AC116" i="59" s="1"/>
  <c r="AC7" i="59" s="1"/>
  <c r="AB123" i="59"/>
  <c r="BG23" i="59" s="1"/>
  <c r="AB124" i="59"/>
  <c r="AA113" i="59"/>
  <c r="AA115" i="59" s="1"/>
  <c r="Y5" i="59"/>
  <c r="Z123" i="59"/>
  <c r="BF23" i="59" s="1"/>
  <c r="BF22" i="59"/>
  <c r="Y123" i="59"/>
  <c r="X123" i="59"/>
  <c r="BE23" i="59" s="1"/>
  <c r="W5" i="59"/>
  <c r="X113" i="59"/>
  <c r="X115" i="59" s="1"/>
  <c r="X116" i="59" s="1"/>
  <c r="X7" i="59" s="1"/>
  <c r="BE22" i="59"/>
  <c r="BE25" i="59" s="1"/>
  <c r="W113" i="59"/>
  <c r="W115" i="59" s="1"/>
  <c r="W123" i="59"/>
  <c r="T5" i="59"/>
  <c r="U123" i="59"/>
  <c r="U124" i="59" s="1"/>
  <c r="U113" i="59"/>
  <c r="U115" i="59" s="1"/>
  <c r="BC22" i="59"/>
  <c r="T123" i="59"/>
  <c r="BB23" i="59" s="1"/>
  <c r="T124" i="59"/>
  <c r="S5" i="59"/>
  <c r="T113" i="59"/>
  <c r="T115" i="59" s="1"/>
  <c r="T116" i="59" s="1"/>
  <c r="T7" i="59" s="1"/>
  <c r="BA22" i="59"/>
  <c r="AY22" i="59"/>
  <c r="AY25" i="59" s="1"/>
  <c r="AZ22" i="59"/>
  <c r="AZ25" i="59" s="1"/>
  <c r="AX22" i="59"/>
  <c r="AX25" i="59" s="1"/>
  <c r="AW22" i="59"/>
  <c r="AW25" i="59" s="1"/>
  <c r="G113" i="59"/>
  <c r="G115" i="59" s="1"/>
  <c r="AU22" i="59"/>
  <c r="M123" i="59"/>
  <c r="L113" i="59"/>
  <c r="L115" i="59" s="1"/>
  <c r="L123" i="59"/>
  <c r="L124" i="59"/>
  <c r="AT22" i="59"/>
  <c r="J113" i="59"/>
  <c r="J115" i="59" s="1"/>
  <c r="J116" i="59" s="1"/>
  <c r="J7" i="59" s="1"/>
  <c r="J124" i="59"/>
  <c r="AS19" i="59"/>
  <c r="AS22" i="59" s="1"/>
  <c r="I123" i="59"/>
  <c r="AS23" i="59" s="1"/>
  <c r="H123" i="59"/>
  <c r="H113" i="59"/>
  <c r="H115" i="59" s="1"/>
  <c r="H116" i="59" s="1"/>
  <c r="H7" i="59" s="1"/>
  <c r="F5" i="59"/>
  <c r="G123" i="59"/>
  <c r="AR23" i="59" s="1"/>
  <c r="G116" i="59"/>
  <c r="G7" i="59" s="1"/>
  <c r="G124" i="59"/>
  <c r="AI71" i="59"/>
  <c r="AI78" i="59"/>
  <c r="AI122" i="59"/>
  <c r="AQ19" i="59"/>
  <c r="F123" i="59"/>
  <c r="AQ23" i="59" s="1"/>
  <c r="AI118" i="59"/>
  <c r="AQ22" i="59"/>
  <c r="AP19" i="59"/>
  <c r="AP22" i="59" s="1"/>
  <c r="E123" i="59"/>
  <c r="AH96" i="59"/>
  <c r="E113" i="59"/>
  <c r="E115" i="59" s="1"/>
  <c r="D113" i="59"/>
  <c r="D115" i="59" s="1"/>
  <c r="D123" i="59"/>
  <c r="AO23" i="59" s="1"/>
  <c r="AO19" i="59"/>
  <c r="C5" i="59"/>
  <c r="AN19" i="59"/>
  <c r="AN22" i="59"/>
  <c r="AH120" i="59"/>
  <c r="AI108" i="59"/>
  <c r="AF5" i="59"/>
  <c r="AM20" i="59"/>
  <c r="AI96" i="59"/>
  <c r="AM17" i="59"/>
  <c r="Z170" i="59"/>
  <c r="Y135" i="59"/>
  <c r="F124" i="59"/>
  <c r="BB16" i="59"/>
  <c r="BB22" i="59" s="1"/>
  <c r="BB25" i="59" s="1"/>
  <c r="AG115" i="59"/>
  <c r="D161" i="59"/>
  <c r="C167" i="59"/>
  <c r="AZ86" i="59"/>
  <c r="BG95" i="59" a="1"/>
  <c r="F113" i="59"/>
  <c r="F115" i="59" s="1"/>
  <c r="F116" i="59" s="1"/>
  <c r="F7" i="59" s="1"/>
  <c r="AD113" i="59"/>
  <c r="AD115" i="59" s="1"/>
  <c r="AD116" i="59" s="1"/>
  <c r="AD7" i="59" s="1"/>
  <c r="AI92" i="59"/>
  <c r="AH92" i="59"/>
  <c r="AH108" i="59"/>
  <c r="AO16" i="59"/>
  <c r="AO22" i="59" s="1"/>
  <c r="AO25" i="59" s="1"/>
  <c r="AH78" i="59"/>
  <c r="B113" i="59"/>
  <c r="D177" i="59"/>
  <c r="C135" i="59"/>
  <c r="AV17" i="59"/>
  <c r="AV22" i="59" s="1"/>
  <c r="AV25" i="59" s="1"/>
  <c r="BD17" i="59"/>
  <c r="BD22" i="59" s="1"/>
  <c r="BD25" i="59" s="1"/>
  <c r="I113" i="59"/>
  <c r="I115" i="59" s="1"/>
  <c r="Q7" i="59"/>
  <c r="Y113" i="59"/>
  <c r="Y115" i="59" s="1"/>
  <c r="Y116" i="59" s="1"/>
  <c r="Y7" i="59" s="1"/>
  <c r="AG113" i="59"/>
  <c r="AH119" i="59"/>
  <c r="AI121" i="59"/>
  <c r="BG16" i="59"/>
  <c r="BG22" i="59" s="1"/>
  <c r="BG25" i="59" s="1"/>
  <c r="R7" i="59"/>
  <c r="Z113" i="59"/>
  <c r="Z115" i="59" s="1"/>
  <c r="Z116" i="59" s="1"/>
  <c r="Z7" i="59" s="1"/>
  <c r="AH71" i="59"/>
  <c r="AI119" i="59"/>
  <c r="AR16" i="59"/>
  <c r="AR22" i="59" s="1"/>
  <c r="AR25" i="59" s="1"/>
  <c r="C113" i="59"/>
  <c r="C115" i="59" s="1"/>
  <c r="K113" i="59"/>
  <c r="K115" i="59" s="1"/>
  <c r="S113" i="59"/>
  <c r="S115" i="59" s="1"/>
  <c r="AJ108" i="59" a="1"/>
  <c r="AJ108" i="59" s="1"/>
  <c r="C274" i="59"/>
  <c r="D169" i="59"/>
  <c r="AH118" i="59"/>
  <c r="AH122" i="59"/>
  <c r="H124" i="59"/>
  <c r="X124" i="59"/>
  <c r="AF124" i="59"/>
  <c r="AI117" i="59"/>
  <c r="AI120" i="59"/>
  <c r="AH121" i="59"/>
  <c r="I124" i="59"/>
  <c r="Y124" i="59"/>
  <c r="C123" i="59"/>
  <c r="AN23" i="59" s="1"/>
  <c r="AN25" i="59" s="1"/>
  <c r="K123" i="59"/>
  <c r="AT23" i="59" s="1"/>
  <c r="AT25" i="59" s="1"/>
  <c r="S123" i="59"/>
  <c r="BA23" i="59" s="1"/>
  <c r="BA25" i="59" s="1"/>
  <c r="AA123" i="59"/>
  <c r="AA116" i="59" s="1"/>
  <c r="AA7" i="59" s="1"/>
  <c r="B123" i="59"/>
  <c r="AH117" i="59"/>
  <c r="AE70" i="58"/>
  <c r="AF70" i="58"/>
  <c r="AD70" i="58"/>
  <c r="AD71" i="58"/>
  <c r="AE71" i="58"/>
  <c r="AF71" i="58"/>
  <c r="AD78" i="58"/>
  <c r="AE78" i="58"/>
  <c r="AF78" i="58"/>
  <c r="AD92" i="58"/>
  <c r="AE92" i="58"/>
  <c r="AF92" i="58"/>
  <c r="AC149" i="58"/>
  <c r="AD149" i="58"/>
  <c r="AC71" i="58"/>
  <c r="AC78" i="58"/>
  <c r="AC92" i="58"/>
  <c r="AB149" i="58"/>
  <c r="AB71" i="58"/>
  <c r="AB78" i="58"/>
  <c r="AB92" i="58"/>
  <c r="V71" i="58"/>
  <c r="V78" i="58"/>
  <c r="V92" i="58"/>
  <c r="V96" i="58"/>
  <c r="V108" i="58"/>
  <c r="V113" i="58" s="1"/>
  <c r="V115" i="58" s="1"/>
  <c r="V117" i="58"/>
  <c r="V118" i="58"/>
  <c r="V119" i="58"/>
  <c r="V120" i="58"/>
  <c r="V121" i="58"/>
  <c r="V122" i="58"/>
  <c r="V161" i="58"/>
  <c r="V162" i="58"/>
  <c r="V163" i="58"/>
  <c r="V167" i="58" s="1"/>
  <c r="V164" i="58"/>
  <c r="V165" i="58"/>
  <c r="V166" i="58"/>
  <c r="V169" i="58"/>
  <c r="V170" i="58"/>
  <c r="V171" i="58"/>
  <c r="V172" i="58"/>
  <c r="V274" i="58" s="1"/>
  <c r="V173" i="58"/>
  <c r="V174" i="58"/>
  <c r="V175" i="58"/>
  <c r="V176" i="58"/>
  <c r="V177" i="58"/>
  <c r="V135" i="58" s="1"/>
  <c r="V178" i="58"/>
  <c r="V179" i="58"/>
  <c r="V180" i="58"/>
  <c r="V181" i="58"/>
  <c r="V182" i="58"/>
  <c r="V183" i="58"/>
  <c r="V184" i="58"/>
  <c r="V185" i="58"/>
  <c r="V186" i="58"/>
  <c r="V187" i="58"/>
  <c r="V188" i="58"/>
  <c r="V189" i="58"/>
  <c r="V190" i="58"/>
  <c r="V191" i="58"/>
  <c r="V192" i="58"/>
  <c r="V193" i="58"/>
  <c r="V194" i="58"/>
  <c r="V195" i="58"/>
  <c r="V196" i="58"/>
  <c r="V197" i="58"/>
  <c r="V198" i="58"/>
  <c r="V199" i="58"/>
  <c r="V200" i="58"/>
  <c r="V201" i="58"/>
  <c r="V202" i="58"/>
  <c r="V203" i="58"/>
  <c r="V204" i="58"/>
  <c r="V205" i="58"/>
  <c r="V206" i="58"/>
  <c r="V207" i="58"/>
  <c r="V208" i="58"/>
  <c r="V209" i="58"/>
  <c r="V210" i="58"/>
  <c r="V211" i="58"/>
  <c r="V212" i="58"/>
  <c r="V213" i="58"/>
  <c r="V214" i="58"/>
  <c r="V215" i="58"/>
  <c r="V216" i="58"/>
  <c r="V217" i="58"/>
  <c r="V218" i="58"/>
  <c r="V219" i="58"/>
  <c r="V220" i="58"/>
  <c r="V221" i="58"/>
  <c r="V222" i="58"/>
  <c r="V223" i="58"/>
  <c r="V224" i="58"/>
  <c r="V225" i="58"/>
  <c r="V226" i="58"/>
  <c r="V227" i="58"/>
  <c r="V228" i="58"/>
  <c r="V229" i="58"/>
  <c r="V230" i="58"/>
  <c r="V231" i="58"/>
  <c r="V232" i="58"/>
  <c r="V233" i="58"/>
  <c r="V234" i="58"/>
  <c r="V235" i="58"/>
  <c r="V236" i="58"/>
  <c r="V237" i="58"/>
  <c r="V238" i="58"/>
  <c r="V239" i="58"/>
  <c r="V240" i="58"/>
  <c r="V241" i="58"/>
  <c r="V242" i="58"/>
  <c r="V243" i="58"/>
  <c r="V244" i="58"/>
  <c r="V245" i="58"/>
  <c r="V246" i="58"/>
  <c r="V247" i="58"/>
  <c r="V248" i="58"/>
  <c r="V249" i="58"/>
  <c r="V250" i="58"/>
  <c r="V251" i="58"/>
  <c r="V252" i="58"/>
  <c r="V253" i="58"/>
  <c r="V254" i="58"/>
  <c r="V255" i="58"/>
  <c r="V256" i="58"/>
  <c r="V257" i="58"/>
  <c r="V258" i="58"/>
  <c r="V259" i="58"/>
  <c r="V260" i="58"/>
  <c r="V261" i="58"/>
  <c r="V262" i="58"/>
  <c r="V263" i="58"/>
  <c r="V264" i="58"/>
  <c r="V265" i="58"/>
  <c r="V266" i="58"/>
  <c r="V267" i="58"/>
  <c r="V268" i="58"/>
  <c r="V269" i="58"/>
  <c r="V270" i="58"/>
  <c r="V271" i="58"/>
  <c r="V272" i="58"/>
  <c r="V273" i="58"/>
  <c r="U71" i="58"/>
  <c r="U78" i="58"/>
  <c r="U92" i="58"/>
  <c r="U96" i="58"/>
  <c r="U108" i="58"/>
  <c r="U117" i="58"/>
  <c r="U118" i="58"/>
  <c r="U119" i="58"/>
  <c r="U120" i="58"/>
  <c r="U121" i="58"/>
  <c r="U122" i="58"/>
  <c r="U161" i="58"/>
  <c r="U167" i="58" s="1"/>
  <c r="U162" i="58"/>
  <c r="U163" i="58"/>
  <c r="U164" i="58"/>
  <c r="U165" i="58"/>
  <c r="U166" i="58"/>
  <c r="U169" i="58"/>
  <c r="U170" i="58"/>
  <c r="U171" i="58"/>
  <c r="U172" i="58"/>
  <c r="U173" i="58"/>
  <c r="U174" i="58"/>
  <c r="U175" i="58"/>
  <c r="U176" i="58"/>
  <c r="U177" i="58"/>
  <c r="U135" i="58" s="1"/>
  <c r="AE124" i="59" l="1"/>
  <c r="AD124" i="59"/>
  <c r="BH23" i="59"/>
  <c r="BH25" i="59" s="1"/>
  <c r="AB116" i="59"/>
  <c r="AB7" i="59" s="1"/>
  <c r="BF25" i="59"/>
  <c r="Z124" i="59"/>
  <c r="W116" i="59"/>
  <c r="W7" i="59" s="1"/>
  <c r="W124" i="59"/>
  <c r="U116" i="59"/>
  <c r="U7" i="59" s="1"/>
  <c r="BC23" i="59"/>
  <c r="BC25" i="59" s="1"/>
  <c r="S124" i="59"/>
  <c r="M124" i="59"/>
  <c r="AU23" i="59"/>
  <c r="M116" i="59"/>
  <c r="M7" i="59" s="1"/>
  <c r="AU25" i="59"/>
  <c r="L116" i="59"/>
  <c r="L7" i="59" s="1"/>
  <c r="AS25" i="59"/>
  <c r="I116" i="59"/>
  <c r="I7" i="59" s="1"/>
  <c r="AQ25" i="59"/>
  <c r="E116" i="59"/>
  <c r="E7" i="59" s="1"/>
  <c r="E124" i="59"/>
  <c r="AP23" i="59"/>
  <c r="AP25" i="59" s="1"/>
  <c r="D116" i="59"/>
  <c r="D7" i="59" s="1"/>
  <c r="D124" i="59"/>
  <c r="AM22" i="59"/>
  <c r="AH113" i="59"/>
  <c r="B115" i="59"/>
  <c r="AI113" i="59"/>
  <c r="AA124" i="59"/>
  <c r="AJ123" i="59" a="1"/>
  <c r="AJ123" i="59" s="1"/>
  <c r="AI123" i="59"/>
  <c r="AH123" i="59"/>
  <c r="B124" i="59"/>
  <c r="AM23" i="59"/>
  <c r="AA170" i="59"/>
  <c r="AB170" i="59" s="1"/>
  <c r="AC170" i="59" s="1"/>
  <c r="AD170" i="59" s="1"/>
  <c r="AE170" i="59" s="1"/>
  <c r="AF170" i="59" s="1"/>
  <c r="Z135" i="59"/>
  <c r="BI118" i="59"/>
  <c r="BG117" i="59"/>
  <c r="BK115" i="59"/>
  <c r="BI114" i="59"/>
  <c r="BG113" i="59"/>
  <c r="BH118" i="59"/>
  <c r="BL116" i="59"/>
  <c r="BJ115" i="59"/>
  <c r="BH114" i="59"/>
  <c r="BL112" i="59"/>
  <c r="BJ111" i="59"/>
  <c r="BI117" i="59"/>
  <c r="BI115" i="59"/>
  <c r="BK113" i="59"/>
  <c r="BG112" i="59"/>
  <c r="BJ110" i="59"/>
  <c r="BH109" i="59"/>
  <c r="BL107" i="59"/>
  <c r="BJ106" i="59"/>
  <c r="BH105" i="59"/>
  <c r="BL103" i="59"/>
  <c r="BJ102" i="59"/>
  <c r="BH101" i="59"/>
  <c r="BL99" i="59"/>
  <c r="BJ98" i="59"/>
  <c r="BH97" i="59"/>
  <c r="BL95" i="59"/>
  <c r="BL118" i="59"/>
  <c r="BH117" i="59"/>
  <c r="BH115" i="59"/>
  <c r="BJ113" i="59"/>
  <c r="BL111" i="59"/>
  <c r="BI110" i="59"/>
  <c r="BG109" i="59"/>
  <c r="BK107" i="59"/>
  <c r="BI106" i="59"/>
  <c r="BG105" i="59"/>
  <c r="BK103" i="59"/>
  <c r="BI102" i="59"/>
  <c r="BG101" i="59"/>
  <c r="BK99" i="59"/>
  <c r="BI98" i="59"/>
  <c r="BG97" i="59"/>
  <c r="BK95" i="59"/>
  <c r="BK118" i="59"/>
  <c r="BK116" i="59"/>
  <c r="BG115" i="59"/>
  <c r="BI113" i="59"/>
  <c r="BK111" i="59"/>
  <c r="BH110" i="59"/>
  <c r="BL108" i="59"/>
  <c r="BJ107" i="59"/>
  <c r="BH106" i="59"/>
  <c r="BL104" i="59"/>
  <c r="BJ103" i="59"/>
  <c r="BH102" i="59"/>
  <c r="BL100" i="59"/>
  <c r="BJ99" i="59"/>
  <c r="BH98" i="59"/>
  <c r="BL96" i="59"/>
  <c r="BJ95" i="59"/>
  <c r="BJ118" i="59"/>
  <c r="BJ116" i="59"/>
  <c r="BL114" i="59"/>
  <c r="BH113" i="59"/>
  <c r="BI111" i="59"/>
  <c r="BG110" i="59"/>
  <c r="BK108" i="59"/>
  <c r="BI107" i="59"/>
  <c r="BL117" i="59"/>
  <c r="BH116" i="59"/>
  <c r="BJ114" i="59"/>
  <c r="BJ112" i="59"/>
  <c r="BG111" i="59"/>
  <c r="BK109" i="59"/>
  <c r="BI108" i="59"/>
  <c r="BG107" i="59"/>
  <c r="BK105" i="59"/>
  <c r="BI104" i="59"/>
  <c r="BG103" i="59"/>
  <c r="BK101" i="59"/>
  <c r="BI100" i="59"/>
  <c r="BG99" i="59"/>
  <c r="BK97" i="59"/>
  <c r="BI96" i="59"/>
  <c r="BG95" i="59"/>
  <c r="BK117" i="59"/>
  <c r="BG116" i="59"/>
  <c r="BG114" i="59"/>
  <c r="BI112" i="59"/>
  <c r="BL110" i="59"/>
  <c r="BJ109" i="59"/>
  <c r="BH108" i="59"/>
  <c r="BL106" i="59"/>
  <c r="BJ105" i="59"/>
  <c r="BH104" i="59"/>
  <c r="BL102" i="59"/>
  <c r="BJ101" i="59"/>
  <c r="BH100" i="59"/>
  <c r="BL98" i="59"/>
  <c r="BJ97" i="59"/>
  <c r="BH96" i="59"/>
  <c r="BL115" i="59"/>
  <c r="BI109" i="59"/>
  <c r="BK104" i="59"/>
  <c r="BI101" i="59"/>
  <c r="BL97" i="59"/>
  <c r="BI116" i="59"/>
  <c r="BG98" i="59"/>
  <c r="BK114" i="59"/>
  <c r="BJ108" i="59"/>
  <c r="BJ104" i="59"/>
  <c r="BK100" i="59"/>
  <c r="BI97" i="59"/>
  <c r="BL113" i="59"/>
  <c r="BG108" i="59"/>
  <c r="BG104" i="59"/>
  <c r="BJ100" i="59"/>
  <c r="BK96" i="59"/>
  <c r="BK112" i="59"/>
  <c r="BH107" i="59"/>
  <c r="BI103" i="59"/>
  <c r="BG100" i="59"/>
  <c r="BJ96" i="59"/>
  <c r="BI105" i="59"/>
  <c r="BH112" i="59"/>
  <c r="BK106" i="59"/>
  <c r="BH103" i="59"/>
  <c r="BI99" i="59"/>
  <c r="BG96" i="59"/>
  <c r="BL101" i="59"/>
  <c r="BG118" i="59"/>
  <c r="BH111" i="59"/>
  <c r="BG106" i="59"/>
  <c r="BK102" i="59"/>
  <c r="BH99" i="59"/>
  <c r="BI95" i="59"/>
  <c r="BJ117" i="59"/>
  <c r="BK110" i="59"/>
  <c r="BL105" i="59"/>
  <c r="BG102" i="59"/>
  <c r="BK98" i="59"/>
  <c r="BH95" i="59"/>
  <c r="BL109" i="59"/>
  <c r="D274" i="59"/>
  <c r="E169" i="59"/>
  <c r="S116" i="59"/>
  <c r="S7" i="59" s="1"/>
  <c r="K124" i="59"/>
  <c r="AT8" i="59"/>
  <c r="K116" i="59"/>
  <c r="K7" i="59" s="1"/>
  <c r="C124" i="59"/>
  <c r="C116" i="59"/>
  <c r="C7" i="59" s="1"/>
  <c r="E177" i="59"/>
  <c r="D135" i="59"/>
  <c r="D167" i="59"/>
  <c r="E161" i="59"/>
  <c r="V123" i="58"/>
  <c r="V116" i="58" s="1"/>
  <c r="U123" i="58"/>
  <c r="U124" i="58" s="1"/>
  <c r="U113" i="58"/>
  <c r="U115" i="58" s="1"/>
  <c r="U116" i="58" s="1"/>
  <c r="AM25" i="59" l="1"/>
  <c r="AT9" i="59" s="1"/>
  <c r="AH124" i="59"/>
  <c r="AI124" i="59"/>
  <c r="F177" i="59"/>
  <c r="E135" i="59"/>
  <c r="E274" i="59"/>
  <c r="F169" i="59"/>
  <c r="B116" i="59"/>
  <c r="AH115" i="59"/>
  <c r="AI115" i="59"/>
  <c r="E167" i="59"/>
  <c r="F161" i="59"/>
  <c r="V124" i="58"/>
  <c r="F167" i="59" l="1"/>
  <c r="G161" i="59"/>
  <c r="F274" i="59"/>
  <c r="G169" i="59"/>
  <c r="G177" i="59"/>
  <c r="F135" i="59"/>
  <c r="AI116" i="59"/>
  <c r="AH116" i="59"/>
  <c r="B7" i="59"/>
  <c r="A7" i="59" s="1"/>
  <c r="T71" i="58"/>
  <c r="T78" i="58"/>
  <c r="T92" i="58"/>
  <c r="T96" i="58"/>
  <c r="T108" i="58"/>
  <c r="T117" i="58"/>
  <c r="T118" i="58"/>
  <c r="T119" i="58"/>
  <c r="T120" i="58"/>
  <c r="T121" i="58"/>
  <c r="T122" i="58"/>
  <c r="T161" i="58"/>
  <c r="T162" i="58"/>
  <c r="T163" i="58"/>
  <c r="T164" i="58"/>
  <c r="T165" i="58"/>
  <c r="T167" i="58" s="1"/>
  <c r="T166" i="58"/>
  <c r="T169" i="58"/>
  <c r="T274" i="58" s="1"/>
  <c r="T170" i="58"/>
  <c r="T171" i="58"/>
  <c r="T172" i="58"/>
  <c r="T173" i="58"/>
  <c r="T174" i="58"/>
  <c r="T175" i="58"/>
  <c r="T176" i="58"/>
  <c r="T177" i="58"/>
  <c r="T135" i="58" s="1"/>
  <c r="T178" i="58"/>
  <c r="T179" i="58"/>
  <c r="T180" i="58"/>
  <c r="T181" i="58"/>
  <c r="T182" i="58"/>
  <c r="T183" i="58"/>
  <c r="T184" i="58"/>
  <c r="T185" i="58"/>
  <c r="T186" i="58"/>
  <c r="T187" i="58"/>
  <c r="T188" i="58"/>
  <c r="T189" i="58"/>
  <c r="T190" i="58"/>
  <c r="T191" i="58"/>
  <c r="T192" i="58"/>
  <c r="T193" i="58"/>
  <c r="T194" i="58"/>
  <c r="T195" i="58"/>
  <c r="T196" i="58"/>
  <c r="T197" i="58"/>
  <c r="T198" i="58"/>
  <c r="T199" i="58"/>
  <c r="T200" i="58"/>
  <c r="T201" i="58"/>
  <c r="T202" i="58"/>
  <c r="T203" i="58"/>
  <c r="T204" i="58"/>
  <c r="T205" i="58"/>
  <c r="T206" i="58"/>
  <c r="T207" i="58"/>
  <c r="T208" i="58"/>
  <c r="T209" i="58"/>
  <c r="T210" i="58"/>
  <c r="T211" i="58"/>
  <c r="T212" i="58"/>
  <c r="T213" i="58"/>
  <c r="T214" i="58"/>
  <c r="T215" i="58"/>
  <c r="T216" i="58"/>
  <c r="T217" i="58"/>
  <c r="T218" i="58"/>
  <c r="T219" i="58"/>
  <c r="T220" i="58"/>
  <c r="T221" i="58"/>
  <c r="T222" i="58"/>
  <c r="T223" i="58"/>
  <c r="T224" i="58"/>
  <c r="T225" i="58"/>
  <c r="T226" i="58"/>
  <c r="T227" i="58"/>
  <c r="T228" i="58"/>
  <c r="T229" i="58"/>
  <c r="T230" i="58"/>
  <c r="T231" i="58"/>
  <c r="T232" i="58"/>
  <c r="T233" i="58"/>
  <c r="T234" i="58"/>
  <c r="T235" i="58"/>
  <c r="T236" i="58"/>
  <c r="T237" i="58"/>
  <c r="T238" i="58"/>
  <c r="T239" i="58"/>
  <c r="T240" i="58"/>
  <c r="T241" i="58"/>
  <c r="T242" i="58"/>
  <c r="T243" i="58"/>
  <c r="T244" i="58"/>
  <c r="T245" i="58"/>
  <c r="T246" i="58"/>
  <c r="T247" i="58"/>
  <c r="T248" i="58"/>
  <c r="T249" i="58"/>
  <c r="T250" i="58"/>
  <c r="T251" i="58"/>
  <c r="T252" i="58"/>
  <c r="T253" i="58"/>
  <c r="T254" i="58"/>
  <c r="T255" i="58"/>
  <c r="T256" i="58"/>
  <c r="T257" i="58"/>
  <c r="T258" i="58"/>
  <c r="T259" i="58"/>
  <c r="T260" i="58"/>
  <c r="T261" i="58"/>
  <c r="T262" i="58"/>
  <c r="T263" i="58"/>
  <c r="T264" i="58"/>
  <c r="T265" i="58"/>
  <c r="T266" i="58"/>
  <c r="T267" i="58"/>
  <c r="T268" i="58"/>
  <c r="T269" i="58"/>
  <c r="T270" i="58"/>
  <c r="T271" i="58"/>
  <c r="T272" i="58"/>
  <c r="T273" i="58"/>
  <c r="S71" i="58"/>
  <c r="S78" i="58"/>
  <c r="S92" i="58"/>
  <c r="S96" i="58"/>
  <c r="S108" i="58"/>
  <c r="S113" i="58" s="1"/>
  <c r="S115" i="58" s="1"/>
  <c r="S116" i="58" s="1"/>
  <c r="S117" i="58"/>
  <c r="S118" i="58"/>
  <c r="S119" i="58"/>
  <c r="S120" i="58"/>
  <c r="S123" i="58" s="1"/>
  <c r="S121" i="58"/>
  <c r="S122" i="58"/>
  <c r="S161" i="58"/>
  <c r="S162" i="58"/>
  <c r="S163" i="58"/>
  <c r="S164" i="58"/>
  <c r="S165" i="58"/>
  <c r="S167" i="58" s="1"/>
  <c r="S166" i="58"/>
  <c r="S169" i="58"/>
  <c r="S170" i="58"/>
  <c r="S171" i="58"/>
  <c r="S172" i="58"/>
  <c r="S274" i="58" s="1"/>
  <c r="S173" i="58"/>
  <c r="S174" i="58"/>
  <c r="S175" i="58"/>
  <c r="S176" i="58"/>
  <c r="S177" i="58"/>
  <c r="S135" i="58" s="1"/>
  <c r="S178" i="58"/>
  <c r="S179" i="58"/>
  <c r="S180" i="58"/>
  <c r="S181" i="58"/>
  <c r="S182" i="58"/>
  <c r="S183" i="58"/>
  <c r="S184" i="58"/>
  <c r="S185" i="58"/>
  <c r="S186" i="58"/>
  <c r="S187" i="58"/>
  <c r="S188" i="58"/>
  <c r="S189" i="58"/>
  <c r="S190" i="58"/>
  <c r="S191" i="58"/>
  <c r="S192" i="58"/>
  <c r="S193" i="58"/>
  <c r="S194" i="58"/>
  <c r="S195" i="58"/>
  <c r="S196" i="58"/>
  <c r="S197" i="58"/>
  <c r="S198" i="58"/>
  <c r="S199" i="58"/>
  <c r="S200" i="58"/>
  <c r="S201" i="58"/>
  <c r="S202" i="58"/>
  <c r="S203" i="58"/>
  <c r="S204" i="58"/>
  <c r="S205" i="58"/>
  <c r="S206" i="58"/>
  <c r="S207" i="58"/>
  <c r="S208" i="58"/>
  <c r="S209" i="58"/>
  <c r="S210" i="58"/>
  <c r="S211" i="58"/>
  <c r="S212" i="58"/>
  <c r="S213" i="58"/>
  <c r="S214" i="58"/>
  <c r="S215" i="58"/>
  <c r="S216" i="58"/>
  <c r="S217" i="58"/>
  <c r="S218" i="58"/>
  <c r="S219" i="58"/>
  <c r="S220" i="58"/>
  <c r="S221" i="58"/>
  <c r="S222" i="58"/>
  <c r="S223" i="58"/>
  <c r="S224" i="58"/>
  <c r="S225" i="58"/>
  <c r="S226" i="58"/>
  <c r="S227" i="58"/>
  <c r="S228" i="58"/>
  <c r="S229" i="58"/>
  <c r="S230" i="58"/>
  <c r="S231" i="58"/>
  <c r="S232" i="58"/>
  <c r="S233" i="58"/>
  <c r="S234" i="58"/>
  <c r="S235" i="58"/>
  <c r="S236" i="58"/>
  <c r="S237" i="58"/>
  <c r="S238" i="58"/>
  <c r="S239" i="58"/>
  <c r="S240" i="58"/>
  <c r="S241" i="58"/>
  <c r="S242" i="58"/>
  <c r="S243" i="58"/>
  <c r="S244" i="58"/>
  <c r="S245" i="58"/>
  <c r="S246" i="58"/>
  <c r="S247" i="58"/>
  <c r="S248" i="58"/>
  <c r="S249" i="58"/>
  <c r="S250" i="58"/>
  <c r="S251" i="58"/>
  <c r="S252" i="58"/>
  <c r="S253" i="58"/>
  <c r="S254" i="58"/>
  <c r="S255" i="58"/>
  <c r="S256" i="58"/>
  <c r="S257" i="58"/>
  <c r="S258" i="58"/>
  <c r="S259" i="58"/>
  <c r="S260" i="58"/>
  <c r="S261" i="58"/>
  <c r="S262" i="58"/>
  <c r="S263" i="58"/>
  <c r="S264" i="58"/>
  <c r="S265" i="58"/>
  <c r="S266" i="58"/>
  <c r="S267" i="58"/>
  <c r="S268" i="58"/>
  <c r="S269" i="58"/>
  <c r="S270" i="58"/>
  <c r="S271" i="58"/>
  <c r="S272" i="58"/>
  <c r="S273" i="58"/>
  <c r="G135" i="59" l="1"/>
  <c r="H177" i="59"/>
  <c r="G274" i="59"/>
  <c r="H169" i="59"/>
  <c r="H161" i="59"/>
  <c r="G167" i="59"/>
  <c r="T123" i="58"/>
  <c r="T113" i="58"/>
  <c r="T115" i="58" s="1"/>
  <c r="T116" i="58" s="1"/>
  <c r="T124" i="58"/>
  <c r="S124" i="58"/>
  <c r="R71" i="58"/>
  <c r="R78" i="58"/>
  <c r="R92" i="58"/>
  <c r="R96" i="58"/>
  <c r="R108" i="58"/>
  <c r="R113" i="58" s="1"/>
  <c r="R115" i="58" s="1"/>
  <c r="R117" i="58"/>
  <c r="R118" i="58"/>
  <c r="R119" i="58"/>
  <c r="R120" i="58"/>
  <c r="R121" i="58"/>
  <c r="R122" i="58"/>
  <c r="R135" i="58"/>
  <c r="Q71" i="58"/>
  <c r="Q78" i="58"/>
  <c r="Q92" i="58"/>
  <c r="Q96" i="58"/>
  <c r="Q108" i="58"/>
  <c r="Q113" i="58" s="1"/>
  <c r="Q115" i="58" s="1"/>
  <c r="Q117" i="58"/>
  <c r="Q118" i="58"/>
  <c r="Q119" i="58"/>
  <c r="Q120" i="58"/>
  <c r="Q121" i="58"/>
  <c r="Q122" i="58"/>
  <c r="Q135" i="58"/>
  <c r="P71" i="58"/>
  <c r="P78" i="58"/>
  <c r="P92" i="58"/>
  <c r="P96" i="58"/>
  <c r="P108" i="58"/>
  <c r="P113" i="58" s="1"/>
  <c r="P115" i="58" s="1"/>
  <c r="P117" i="58"/>
  <c r="P118" i="58"/>
  <c r="P119" i="58"/>
  <c r="P120" i="58"/>
  <c r="P121" i="58"/>
  <c r="P122" i="58"/>
  <c r="P135" i="58"/>
  <c r="O135" i="58"/>
  <c r="O71" i="58"/>
  <c r="O78" i="58"/>
  <c r="O92" i="58"/>
  <c r="O96" i="58"/>
  <c r="I161" i="59" l="1"/>
  <c r="H167" i="59"/>
  <c r="H274" i="59"/>
  <c r="I169" i="59"/>
  <c r="I177" i="59"/>
  <c r="H135" i="59"/>
  <c r="R123" i="58"/>
  <c r="R124" i="58" s="1"/>
  <c r="Q123" i="58"/>
  <c r="Q124" i="58" s="1"/>
  <c r="P123" i="58"/>
  <c r="P116" i="58" s="1"/>
  <c r="I135" i="59" l="1"/>
  <c r="J177" i="59"/>
  <c r="I274" i="59"/>
  <c r="J169" i="59"/>
  <c r="J161" i="59"/>
  <c r="I167" i="59"/>
  <c r="R116" i="58"/>
  <c r="Q116" i="58"/>
  <c r="P124" i="58"/>
  <c r="K161" i="59" l="1"/>
  <c r="J167" i="59"/>
  <c r="J274" i="59"/>
  <c r="K169" i="59"/>
  <c r="K177" i="59"/>
  <c r="J135" i="59"/>
  <c r="N71" i="58"/>
  <c r="N78" i="58"/>
  <c r="N92" i="58"/>
  <c r="N96" i="58"/>
  <c r="N108" i="58"/>
  <c r="N117" i="58"/>
  <c r="N118" i="58"/>
  <c r="N119" i="58"/>
  <c r="N120" i="58"/>
  <c r="N121" i="58"/>
  <c r="N122" i="58"/>
  <c r="N135" i="58"/>
  <c r="L177" i="59" l="1"/>
  <c r="K135" i="59"/>
  <c r="K274" i="59"/>
  <c r="L169" i="59"/>
  <c r="L161" i="59"/>
  <c r="K167" i="59"/>
  <c r="N123" i="58"/>
  <c r="N124" i="58" s="1"/>
  <c r="N113" i="58"/>
  <c r="N115" i="58" s="1"/>
  <c r="N116" i="58" s="1"/>
  <c r="L167" i="59" l="1"/>
  <c r="M161" i="59"/>
  <c r="L274" i="59"/>
  <c r="M169" i="59"/>
  <c r="M177" i="59"/>
  <c r="L135" i="59"/>
  <c r="N177" i="59" l="1"/>
  <c r="M274" i="59"/>
  <c r="N169" i="59"/>
  <c r="M167" i="59"/>
  <c r="N161" i="59"/>
  <c r="N274" i="59" l="1"/>
  <c r="O169" i="59"/>
  <c r="N167" i="59"/>
  <c r="O161" i="59"/>
  <c r="O177" i="59"/>
  <c r="M71" i="58"/>
  <c r="M78" i="58"/>
  <c r="M92" i="58"/>
  <c r="M96" i="58"/>
  <c r="M108" i="58"/>
  <c r="M117" i="58"/>
  <c r="M118" i="58"/>
  <c r="M119" i="58"/>
  <c r="M120" i="58"/>
  <c r="M121" i="58"/>
  <c r="M122" i="58"/>
  <c r="M161" i="58"/>
  <c r="M167" i="58" s="1"/>
  <c r="M162" i="58"/>
  <c r="M163" i="58"/>
  <c r="M164" i="58"/>
  <c r="M165" i="58"/>
  <c r="M166" i="58"/>
  <c r="M169" i="58"/>
  <c r="M170" i="58"/>
  <c r="M171" i="58"/>
  <c r="M172" i="58"/>
  <c r="M173" i="58"/>
  <c r="M174" i="58"/>
  <c r="M175" i="58"/>
  <c r="M176" i="58"/>
  <c r="M177" i="58"/>
  <c r="M135" i="58" s="1"/>
  <c r="M178" i="58"/>
  <c r="M179" i="58"/>
  <c r="M180" i="58"/>
  <c r="M181" i="58"/>
  <c r="M182" i="58"/>
  <c r="M183" i="58"/>
  <c r="M184" i="58"/>
  <c r="M185" i="58"/>
  <c r="M186" i="58"/>
  <c r="P177" i="59" l="1"/>
  <c r="P161" i="59"/>
  <c r="O167" i="59"/>
  <c r="O274" i="59"/>
  <c r="P169" i="59"/>
  <c r="M123" i="58"/>
  <c r="M124" i="58"/>
  <c r="M113" i="58"/>
  <c r="M115" i="58" s="1"/>
  <c r="M116" i="58" s="1"/>
  <c r="P274" i="59" l="1"/>
  <c r="P167" i="59"/>
  <c r="R177" i="59"/>
  <c r="S177" i="59" l="1"/>
  <c r="R161" i="59"/>
  <c r="Q274" i="59"/>
  <c r="R169" i="59"/>
  <c r="R274" i="59" l="1"/>
  <c r="S169" i="59"/>
  <c r="R167" i="59"/>
  <c r="S161" i="59"/>
  <c r="S135" i="59"/>
  <c r="T177" i="59"/>
  <c r="AH143" i="58"/>
  <c r="AI143" i="58"/>
  <c r="F71" i="58"/>
  <c r="F78" i="58"/>
  <c r="F92" i="58"/>
  <c r="F96" i="58"/>
  <c r="F108" i="58"/>
  <c r="F113" i="58" s="1"/>
  <c r="F115" i="58" s="1"/>
  <c r="F117" i="58"/>
  <c r="F118" i="58"/>
  <c r="F119" i="58"/>
  <c r="F120" i="58"/>
  <c r="F121" i="58"/>
  <c r="F122" i="58"/>
  <c r="F135" i="58"/>
  <c r="F274" i="58"/>
  <c r="E71" i="58"/>
  <c r="E78" i="58"/>
  <c r="E92" i="58"/>
  <c r="E96" i="58"/>
  <c r="E108" i="58"/>
  <c r="AP19" i="58" s="1"/>
  <c r="E117" i="58"/>
  <c r="E118" i="58"/>
  <c r="E123" i="58" s="1"/>
  <c r="E119" i="58"/>
  <c r="E120" i="58"/>
  <c r="E121" i="58"/>
  <c r="E122" i="58"/>
  <c r="E135" i="58"/>
  <c r="E274" i="58"/>
  <c r="D71" i="58"/>
  <c r="D78" i="58"/>
  <c r="D92" i="58"/>
  <c r="D96" i="58"/>
  <c r="D108" i="58"/>
  <c r="D113" i="58" s="1"/>
  <c r="D115" i="58" s="1"/>
  <c r="D117" i="58"/>
  <c r="D118" i="58"/>
  <c r="D119" i="58"/>
  <c r="D120" i="58"/>
  <c r="D121" i="58"/>
  <c r="D122" i="58"/>
  <c r="D135" i="58"/>
  <c r="D274" i="58"/>
  <c r="C71" i="58"/>
  <c r="C78" i="58"/>
  <c r="C92" i="58"/>
  <c r="C96" i="58"/>
  <c r="C108" i="58"/>
  <c r="AN19" i="58" s="1"/>
  <c r="C117" i="58"/>
  <c r="C118" i="58"/>
  <c r="C119" i="58"/>
  <c r="C120" i="58"/>
  <c r="C121" i="58"/>
  <c r="C122" i="58"/>
  <c r="C135" i="58"/>
  <c r="C274" i="58"/>
  <c r="B135" i="58"/>
  <c r="B122" i="58"/>
  <c r="B121" i="58"/>
  <c r="B120" i="58"/>
  <c r="B119" i="58"/>
  <c r="B118" i="58"/>
  <c r="B117" i="58"/>
  <c r="B123" i="58" s="1"/>
  <c r="B108" i="58"/>
  <c r="B124" i="58" s="1"/>
  <c r="B96" i="58"/>
  <c r="B92" i="58"/>
  <c r="B78" i="58"/>
  <c r="AM17" i="58" s="1"/>
  <c r="B71" i="58"/>
  <c r="AM16" i="58" s="1"/>
  <c r="AG274" i="58"/>
  <c r="B274" i="58"/>
  <c r="G273" i="58"/>
  <c r="H273" i="58" s="1"/>
  <c r="I273" i="58" s="1"/>
  <c r="J273" i="58" s="1"/>
  <c r="K273" i="58" s="1"/>
  <c r="L273" i="58" s="1"/>
  <c r="M273" i="58" s="1"/>
  <c r="N273" i="58" s="1"/>
  <c r="O273" i="58" s="1"/>
  <c r="P273" i="58" s="1"/>
  <c r="Q273" i="58" s="1"/>
  <c r="R273" i="58" s="1"/>
  <c r="U273" i="58" s="1"/>
  <c r="W273" i="58" s="1"/>
  <c r="X273" i="58" s="1"/>
  <c r="Y273" i="58" s="1"/>
  <c r="Z273" i="58" s="1"/>
  <c r="AA273" i="58" s="1"/>
  <c r="AB273" i="58" s="1"/>
  <c r="AC273" i="58" s="1"/>
  <c r="AD273" i="58" s="1"/>
  <c r="AE273" i="58" s="1"/>
  <c r="AF273" i="58" s="1"/>
  <c r="G272" i="58"/>
  <c r="H272" i="58" s="1"/>
  <c r="I272" i="58" s="1"/>
  <c r="J272" i="58" s="1"/>
  <c r="K272" i="58" s="1"/>
  <c r="L272" i="58" s="1"/>
  <c r="M272" i="58" s="1"/>
  <c r="N272" i="58" s="1"/>
  <c r="O272" i="58" s="1"/>
  <c r="P272" i="58" s="1"/>
  <c r="Q272" i="58" s="1"/>
  <c r="R272" i="58" s="1"/>
  <c r="U272" i="58" s="1"/>
  <c r="W272" i="58" s="1"/>
  <c r="X272" i="58" s="1"/>
  <c r="Y272" i="58" s="1"/>
  <c r="Z272" i="58" s="1"/>
  <c r="AA272" i="58" s="1"/>
  <c r="AB272" i="58" s="1"/>
  <c r="AC272" i="58" s="1"/>
  <c r="AD272" i="58" s="1"/>
  <c r="AE272" i="58" s="1"/>
  <c r="AF272" i="58" s="1"/>
  <c r="G271" i="58"/>
  <c r="H271" i="58" s="1"/>
  <c r="I271" i="58" s="1"/>
  <c r="J271" i="58" s="1"/>
  <c r="K271" i="58" s="1"/>
  <c r="L271" i="58" s="1"/>
  <c r="M271" i="58" s="1"/>
  <c r="N271" i="58" s="1"/>
  <c r="O271" i="58" s="1"/>
  <c r="P271" i="58" s="1"/>
  <c r="Q271" i="58" s="1"/>
  <c r="R271" i="58" s="1"/>
  <c r="U271" i="58" s="1"/>
  <c r="W271" i="58" s="1"/>
  <c r="X271" i="58" s="1"/>
  <c r="Y271" i="58" s="1"/>
  <c r="Z271" i="58" s="1"/>
  <c r="AA271" i="58" s="1"/>
  <c r="AB271" i="58" s="1"/>
  <c r="AC271" i="58" s="1"/>
  <c r="AD271" i="58" s="1"/>
  <c r="AE271" i="58" s="1"/>
  <c r="AF271" i="58" s="1"/>
  <c r="G270" i="58"/>
  <c r="H270" i="58" s="1"/>
  <c r="I270" i="58" s="1"/>
  <c r="J270" i="58" s="1"/>
  <c r="K270" i="58" s="1"/>
  <c r="L270" i="58" s="1"/>
  <c r="M270" i="58" s="1"/>
  <c r="N270" i="58" s="1"/>
  <c r="O270" i="58" s="1"/>
  <c r="P270" i="58" s="1"/>
  <c r="Q270" i="58" s="1"/>
  <c r="R270" i="58" s="1"/>
  <c r="U270" i="58" s="1"/>
  <c r="W270" i="58" s="1"/>
  <c r="X270" i="58" s="1"/>
  <c r="Y270" i="58" s="1"/>
  <c r="Z270" i="58" s="1"/>
  <c r="AA270" i="58" s="1"/>
  <c r="AB270" i="58" s="1"/>
  <c r="AC270" i="58" s="1"/>
  <c r="AD270" i="58" s="1"/>
  <c r="AE270" i="58" s="1"/>
  <c r="AF270" i="58" s="1"/>
  <c r="G269" i="58"/>
  <c r="H269" i="58" s="1"/>
  <c r="I269" i="58" s="1"/>
  <c r="J269" i="58" s="1"/>
  <c r="K269" i="58" s="1"/>
  <c r="L269" i="58" s="1"/>
  <c r="M269" i="58" s="1"/>
  <c r="N269" i="58" s="1"/>
  <c r="O269" i="58" s="1"/>
  <c r="P269" i="58" s="1"/>
  <c r="Q269" i="58" s="1"/>
  <c r="R269" i="58" s="1"/>
  <c r="U269" i="58" s="1"/>
  <c r="W269" i="58" s="1"/>
  <c r="X269" i="58" s="1"/>
  <c r="Y269" i="58" s="1"/>
  <c r="Z269" i="58" s="1"/>
  <c r="AA269" i="58" s="1"/>
  <c r="AB269" i="58" s="1"/>
  <c r="AC269" i="58" s="1"/>
  <c r="AD269" i="58" s="1"/>
  <c r="AE269" i="58" s="1"/>
  <c r="AF269" i="58" s="1"/>
  <c r="G268" i="58"/>
  <c r="H268" i="58" s="1"/>
  <c r="I268" i="58" s="1"/>
  <c r="J268" i="58" s="1"/>
  <c r="K268" i="58" s="1"/>
  <c r="L268" i="58" s="1"/>
  <c r="M268" i="58" s="1"/>
  <c r="N268" i="58" s="1"/>
  <c r="O268" i="58" s="1"/>
  <c r="P268" i="58" s="1"/>
  <c r="Q268" i="58" s="1"/>
  <c r="R268" i="58" s="1"/>
  <c r="U268" i="58" s="1"/>
  <c r="W268" i="58" s="1"/>
  <c r="X268" i="58" s="1"/>
  <c r="Y268" i="58" s="1"/>
  <c r="Z268" i="58" s="1"/>
  <c r="AA268" i="58" s="1"/>
  <c r="AB268" i="58" s="1"/>
  <c r="AC268" i="58" s="1"/>
  <c r="AD268" i="58" s="1"/>
  <c r="AE268" i="58" s="1"/>
  <c r="AF268" i="58" s="1"/>
  <c r="G267" i="58"/>
  <c r="H267" i="58" s="1"/>
  <c r="I267" i="58" s="1"/>
  <c r="J267" i="58" s="1"/>
  <c r="K267" i="58" s="1"/>
  <c r="L267" i="58" s="1"/>
  <c r="M267" i="58" s="1"/>
  <c r="N267" i="58" s="1"/>
  <c r="O267" i="58" s="1"/>
  <c r="P267" i="58" s="1"/>
  <c r="Q267" i="58" s="1"/>
  <c r="R267" i="58" s="1"/>
  <c r="U267" i="58" s="1"/>
  <c r="W267" i="58" s="1"/>
  <c r="X267" i="58" s="1"/>
  <c r="Y267" i="58" s="1"/>
  <c r="Z267" i="58" s="1"/>
  <c r="AA267" i="58" s="1"/>
  <c r="AB267" i="58" s="1"/>
  <c r="AC267" i="58" s="1"/>
  <c r="AD267" i="58" s="1"/>
  <c r="AE267" i="58" s="1"/>
  <c r="AF267" i="58" s="1"/>
  <c r="G266" i="58"/>
  <c r="H266" i="58" s="1"/>
  <c r="I266" i="58" s="1"/>
  <c r="J266" i="58" s="1"/>
  <c r="K266" i="58" s="1"/>
  <c r="L266" i="58" s="1"/>
  <c r="M266" i="58" s="1"/>
  <c r="N266" i="58" s="1"/>
  <c r="O266" i="58" s="1"/>
  <c r="P266" i="58" s="1"/>
  <c r="Q266" i="58" s="1"/>
  <c r="R266" i="58" s="1"/>
  <c r="U266" i="58" s="1"/>
  <c r="W266" i="58" s="1"/>
  <c r="X266" i="58" s="1"/>
  <c r="Y266" i="58" s="1"/>
  <c r="Z266" i="58" s="1"/>
  <c r="AA266" i="58" s="1"/>
  <c r="AB266" i="58" s="1"/>
  <c r="AC266" i="58" s="1"/>
  <c r="AD266" i="58" s="1"/>
  <c r="AE266" i="58" s="1"/>
  <c r="AF266" i="58" s="1"/>
  <c r="G265" i="58"/>
  <c r="H265" i="58" s="1"/>
  <c r="I265" i="58" s="1"/>
  <c r="J265" i="58" s="1"/>
  <c r="K265" i="58" s="1"/>
  <c r="L265" i="58" s="1"/>
  <c r="M265" i="58" s="1"/>
  <c r="N265" i="58" s="1"/>
  <c r="O265" i="58" s="1"/>
  <c r="P265" i="58" s="1"/>
  <c r="Q265" i="58" s="1"/>
  <c r="R265" i="58" s="1"/>
  <c r="U265" i="58" s="1"/>
  <c r="W265" i="58" s="1"/>
  <c r="X265" i="58" s="1"/>
  <c r="Y265" i="58" s="1"/>
  <c r="Z265" i="58" s="1"/>
  <c r="AA265" i="58" s="1"/>
  <c r="AB265" i="58" s="1"/>
  <c r="AC265" i="58" s="1"/>
  <c r="AD265" i="58" s="1"/>
  <c r="AE265" i="58" s="1"/>
  <c r="AF265" i="58" s="1"/>
  <c r="G264" i="58"/>
  <c r="H264" i="58" s="1"/>
  <c r="I264" i="58" s="1"/>
  <c r="J264" i="58" s="1"/>
  <c r="K264" i="58" s="1"/>
  <c r="L264" i="58" s="1"/>
  <c r="M264" i="58" s="1"/>
  <c r="N264" i="58" s="1"/>
  <c r="O264" i="58" s="1"/>
  <c r="P264" i="58" s="1"/>
  <c r="Q264" i="58" s="1"/>
  <c r="R264" i="58" s="1"/>
  <c r="U264" i="58" s="1"/>
  <c r="W264" i="58" s="1"/>
  <c r="X264" i="58" s="1"/>
  <c r="Y264" i="58" s="1"/>
  <c r="Z264" i="58" s="1"/>
  <c r="AA264" i="58" s="1"/>
  <c r="AB264" i="58" s="1"/>
  <c r="AC264" i="58" s="1"/>
  <c r="AD264" i="58" s="1"/>
  <c r="AE264" i="58" s="1"/>
  <c r="AF264" i="58" s="1"/>
  <c r="G263" i="58"/>
  <c r="H263" i="58" s="1"/>
  <c r="I263" i="58" s="1"/>
  <c r="J263" i="58" s="1"/>
  <c r="K263" i="58" s="1"/>
  <c r="L263" i="58" s="1"/>
  <c r="M263" i="58" s="1"/>
  <c r="N263" i="58" s="1"/>
  <c r="O263" i="58" s="1"/>
  <c r="P263" i="58" s="1"/>
  <c r="Q263" i="58" s="1"/>
  <c r="R263" i="58" s="1"/>
  <c r="U263" i="58" s="1"/>
  <c r="W263" i="58" s="1"/>
  <c r="X263" i="58" s="1"/>
  <c r="Y263" i="58" s="1"/>
  <c r="Z263" i="58" s="1"/>
  <c r="AA263" i="58" s="1"/>
  <c r="AB263" i="58" s="1"/>
  <c r="AC263" i="58" s="1"/>
  <c r="AD263" i="58" s="1"/>
  <c r="AE263" i="58" s="1"/>
  <c r="AF263" i="58" s="1"/>
  <c r="G262" i="58"/>
  <c r="H262" i="58" s="1"/>
  <c r="I262" i="58" s="1"/>
  <c r="J262" i="58" s="1"/>
  <c r="K262" i="58" s="1"/>
  <c r="L262" i="58" s="1"/>
  <c r="M262" i="58" s="1"/>
  <c r="N262" i="58" s="1"/>
  <c r="O262" i="58" s="1"/>
  <c r="P262" i="58" s="1"/>
  <c r="Q262" i="58" s="1"/>
  <c r="R262" i="58" s="1"/>
  <c r="U262" i="58" s="1"/>
  <c r="W262" i="58" s="1"/>
  <c r="X262" i="58" s="1"/>
  <c r="Y262" i="58" s="1"/>
  <c r="Z262" i="58" s="1"/>
  <c r="AA262" i="58" s="1"/>
  <c r="AB262" i="58" s="1"/>
  <c r="AC262" i="58" s="1"/>
  <c r="AD262" i="58" s="1"/>
  <c r="AE262" i="58" s="1"/>
  <c r="AF262" i="58" s="1"/>
  <c r="G261" i="58"/>
  <c r="H261" i="58" s="1"/>
  <c r="I261" i="58" s="1"/>
  <c r="J261" i="58" s="1"/>
  <c r="K261" i="58" s="1"/>
  <c r="L261" i="58" s="1"/>
  <c r="M261" i="58" s="1"/>
  <c r="N261" i="58" s="1"/>
  <c r="O261" i="58" s="1"/>
  <c r="P261" i="58" s="1"/>
  <c r="Q261" i="58" s="1"/>
  <c r="R261" i="58" s="1"/>
  <c r="U261" i="58" s="1"/>
  <c r="W261" i="58" s="1"/>
  <c r="X261" i="58" s="1"/>
  <c r="Y261" i="58" s="1"/>
  <c r="Z261" i="58" s="1"/>
  <c r="AA261" i="58" s="1"/>
  <c r="AB261" i="58" s="1"/>
  <c r="AC261" i="58" s="1"/>
  <c r="AD261" i="58" s="1"/>
  <c r="AE261" i="58" s="1"/>
  <c r="AF261" i="58" s="1"/>
  <c r="G260" i="58"/>
  <c r="H260" i="58" s="1"/>
  <c r="I260" i="58" s="1"/>
  <c r="J260" i="58" s="1"/>
  <c r="K260" i="58" s="1"/>
  <c r="L260" i="58" s="1"/>
  <c r="M260" i="58" s="1"/>
  <c r="N260" i="58" s="1"/>
  <c r="O260" i="58" s="1"/>
  <c r="P260" i="58" s="1"/>
  <c r="Q260" i="58" s="1"/>
  <c r="R260" i="58" s="1"/>
  <c r="U260" i="58" s="1"/>
  <c r="W260" i="58" s="1"/>
  <c r="X260" i="58" s="1"/>
  <c r="Y260" i="58" s="1"/>
  <c r="Z260" i="58" s="1"/>
  <c r="AA260" i="58" s="1"/>
  <c r="AB260" i="58" s="1"/>
  <c r="AC260" i="58" s="1"/>
  <c r="AD260" i="58" s="1"/>
  <c r="AE260" i="58" s="1"/>
  <c r="AF260" i="58" s="1"/>
  <c r="G259" i="58"/>
  <c r="H259" i="58" s="1"/>
  <c r="I259" i="58" s="1"/>
  <c r="J259" i="58" s="1"/>
  <c r="K259" i="58" s="1"/>
  <c r="L259" i="58" s="1"/>
  <c r="M259" i="58" s="1"/>
  <c r="N259" i="58" s="1"/>
  <c r="O259" i="58" s="1"/>
  <c r="P259" i="58" s="1"/>
  <c r="Q259" i="58" s="1"/>
  <c r="R259" i="58" s="1"/>
  <c r="U259" i="58" s="1"/>
  <c r="W259" i="58" s="1"/>
  <c r="X259" i="58" s="1"/>
  <c r="Y259" i="58" s="1"/>
  <c r="Z259" i="58" s="1"/>
  <c r="AA259" i="58" s="1"/>
  <c r="AB259" i="58" s="1"/>
  <c r="AC259" i="58" s="1"/>
  <c r="AD259" i="58" s="1"/>
  <c r="AE259" i="58" s="1"/>
  <c r="AF259" i="58" s="1"/>
  <c r="G258" i="58"/>
  <c r="H258" i="58" s="1"/>
  <c r="I258" i="58" s="1"/>
  <c r="J258" i="58" s="1"/>
  <c r="K258" i="58" s="1"/>
  <c r="L258" i="58" s="1"/>
  <c r="M258" i="58" s="1"/>
  <c r="N258" i="58" s="1"/>
  <c r="O258" i="58" s="1"/>
  <c r="P258" i="58" s="1"/>
  <c r="Q258" i="58" s="1"/>
  <c r="R258" i="58" s="1"/>
  <c r="U258" i="58" s="1"/>
  <c r="W258" i="58" s="1"/>
  <c r="X258" i="58" s="1"/>
  <c r="Y258" i="58" s="1"/>
  <c r="Z258" i="58" s="1"/>
  <c r="AA258" i="58" s="1"/>
  <c r="AB258" i="58" s="1"/>
  <c r="AC258" i="58" s="1"/>
  <c r="AD258" i="58" s="1"/>
  <c r="AE258" i="58" s="1"/>
  <c r="AF258" i="58" s="1"/>
  <c r="G257" i="58"/>
  <c r="H257" i="58" s="1"/>
  <c r="I257" i="58" s="1"/>
  <c r="J257" i="58" s="1"/>
  <c r="K257" i="58" s="1"/>
  <c r="L257" i="58" s="1"/>
  <c r="M257" i="58" s="1"/>
  <c r="N257" i="58" s="1"/>
  <c r="O257" i="58" s="1"/>
  <c r="P257" i="58" s="1"/>
  <c r="Q257" i="58" s="1"/>
  <c r="R257" i="58" s="1"/>
  <c r="U257" i="58" s="1"/>
  <c r="W257" i="58" s="1"/>
  <c r="X257" i="58" s="1"/>
  <c r="Y257" i="58" s="1"/>
  <c r="Z257" i="58" s="1"/>
  <c r="AA257" i="58" s="1"/>
  <c r="AB257" i="58" s="1"/>
  <c r="AC257" i="58" s="1"/>
  <c r="AD257" i="58" s="1"/>
  <c r="AE257" i="58" s="1"/>
  <c r="AF257" i="58" s="1"/>
  <c r="G256" i="58"/>
  <c r="H256" i="58" s="1"/>
  <c r="I256" i="58" s="1"/>
  <c r="J256" i="58" s="1"/>
  <c r="K256" i="58" s="1"/>
  <c r="L256" i="58" s="1"/>
  <c r="M256" i="58" s="1"/>
  <c r="N256" i="58" s="1"/>
  <c r="O256" i="58" s="1"/>
  <c r="P256" i="58" s="1"/>
  <c r="Q256" i="58" s="1"/>
  <c r="R256" i="58" s="1"/>
  <c r="U256" i="58" s="1"/>
  <c r="W256" i="58" s="1"/>
  <c r="X256" i="58" s="1"/>
  <c r="Y256" i="58" s="1"/>
  <c r="Z256" i="58" s="1"/>
  <c r="AA256" i="58" s="1"/>
  <c r="AB256" i="58" s="1"/>
  <c r="AC256" i="58" s="1"/>
  <c r="AD256" i="58" s="1"/>
  <c r="AE256" i="58" s="1"/>
  <c r="AF256" i="58" s="1"/>
  <c r="G255" i="58"/>
  <c r="H255" i="58" s="1"/>
  <c r="I255" i="58" s="1"/>
  <c r="J255" i="58" s="1"/>
  <c r="K255" i="58" s="1"/>
  <c r="L255" i="58" s="1"/>
  <c r="M255" i="58" s="1"/>
  <c r="N255" i="58" s="1"/>
  <c r="O255" i="58" s="1"/>
  <c r="P255" i="58" s="1"/>
  <c r="Q255" i="58" s="1"/>
  <c r="R255" i="58" s="1"/>
  <c r="U255" i="58" s="1"/>
  <c r="W255" i="58" s="1"/>
  <c r="X255" i="58" s="1"/>
  <c r="Y255" i="58" s="1"/>
  <c r="Z255" i="58" s="1"/>
  <c r="AA255" i="58" s="1"/>
  <c r="AB255" i="58" s="1"/>
  <c r="AC255" i="58" s="1"/>
  <c r="AD255" i="58" s="1"/>
  <c r="AE255" i="58" s="1"/>
  <c r="AF255" i="58" s="1"/>
  <c r="G254" i="58"/>
  <c r="H254" i="58" s="1"/>
  <c r="I254" i="58" s="1"/>
  <c r="J254" i="58" s="1"/>
  <c r="K254" i="58" s="1"/>
  <c r="L254" i="58" s="1"/>
  <c r="M254" i="58" s="1"/>
  <c r="N254" i="58" s="1"/>
  <c r="O254" i="58" s="1"/>
  <c r="P254" i="58" s="1"/>
  <c r="Q254" i="58" s="1"/>
  <c r="R254" i="58" s="1"/>
  <c r="U254" i="58" s="1"/>
  <c r="W254" i="58" s="1"/>
  <c r="X254" i="58" s="1"/>
  <c r="Y254" i="58" s="1"/>
  <c r="Z254" i="58" s="1"/>
  <c r="AA254" i="58" s="1"/>
  <c r="AB254" i="58" s="1"/>
  <c r="AC254" i="58" s="1"/>
  <c r="AD254" i="58" s="1"/>
  <c r="AE254" i="58" s="1"/>
  <c r="AF254" i="58" s="1"/>
  <c r="G253" i="58"/>
  <c r="H253" i="58" s="1"/>
  <c r="I253" i="58" s="1"/>
  <c r="J253" i="58" s="1"/>
  <c r="K253" i="58" s="1"/>
  <c r="L253" i="58" s="1"/>
  <c r="M253" i="58" s="1"/>
  <c r="N253" i="58" s="1"/>
  <c r="O253" i="58" s="1"/>
  <c r="P253" i="58" s="1"/>
  <c r="Q253" i="58" s="1"/>
  <c r="R253" i="58" s="1"/>
  <c r="U253" i="58" s="1"/>
  <c r="W253" i="58" s="1"/>
  <c r="X253" i="58" s="1"/>
  <c r="Y253" i="58" s="1"/>
  <c r="Z253" i="58" s="1"/>
  <c r="AA253" i="58" s="1"/>
  <c r="AB253" i="58" s="1"/>
  <c r="AC253" i="58" s="1"/>
  <c r="AD253" i="58" s="1"/>
  <c r="AE253" i="58" s="1"/>
  <c r="AF253" i="58" s="1"/>
  <c r="G252" i="58"/>
  <c r="H252" i="58" s="1"/>
  <c r="I252" i="58" s="1"/>
  <c r="J252" i="58" s="1"/>
  <c r="K252" i="58" s="1"/>
  <c r="L252" i="58" s="1"/>
  <c r="M252" i="58" s="1"/>
  <c r="N252" i="58" s="1"/>
  <c r="O252" i="58" s="1"/>
  <c r="P252" i="58" s="1"/>
  <c r="Q252" i="58" s="1"/>
  <c r="R252" i="58" s="1"/>
  <c r="U252" i="58" s="1"/>
  <c r="W252" i="58" s="1"/>
  <c r="X252" i="58" s="1"/>
  <c r="Y252" i="58" s="1"/>
  <c r="Z252" i="58" s="1"/>
  <c r="AA252" i="58" s="1"/>
  <c r="AB252" i="58" s="1"/>
  <c r="AC252" i="58" s="1"/>
  <c r="AD252" i="58" s="1"/>
  <c r="AE252" i="58" s="1"/>
  <c r="AF252" i="58" s="1"/>
  <c r="G251" i="58"/>
  <c r="H251" i="58" s="1"/>
  <c r="I251" i="58" s="1"/>
  <c r="J251" i="58" s="1"/>
  <c r="K251" i="58" s="1"/>
  <c r="L251" i="58" s="1"/>
  <c r="M251" i="58" s="1"/>
  <c r="N251" i="58" s="1"/>
  <c r="O251" i="58" s="1"/>
  <c r="P251" i="58" s="1"/>
  <c r="Q251" i="58" s="1"/>
  <c r="R251" i="58" s="1"/>
  <c r="U251" i="58" s="1"/>
  <c r="W251" i="58" s="1"/>
  <c r="X251" i="58" s="1"/>
  <c r="Y251" i="58" s="1"/>
  <c r="Z251" i="58" s="1"/>
  <c r="AA251" i="58" s="1"/>
  <c r="AB251" i="58" s="1"/>
  <c r="AC251" i="58" s="1"/>
  <c r="AD251" i="58" s="1"/>
  <c r="AE251" i="58" s="1"/>
  <c r="AF251" i="58" s="1"/>
  <c r="G250" i="58"/>
  <c r="H250" i="58" s="1"/>
  <c r="I250" i="58" s="1"/>
  <c r="J250" i="58" s="1"/>
  <c r="K250" i="58" s="1"/>
  <c r="L250" i="58" s="1"/>
  <c r="M250" i="58" s="1"/>
  <c r="N250" i="58" s="1"/>
  <c r="O250" i="58" s="1"/>
  <c r="P250" i="58" s="1"/>
  <c r="Q250" i="58" s="1"/>
  <c r="R250" i="58" s="1"/>
  <c r="U250" i="58" s="1"/>
  <c r="W250" i="58" s="1"/>
  <c r="X250" i="58" s="1"/>
  <c r="Y250" i="58" s="1"/>
  <c r="Z250" i="58" s="1"/>
  <c r="AA250" i="58" s="1"/>
  <c r="AB250" i="58" s="1"/>
  <c r="AC250" i="58" s="1"/>
  <c r="AD250" i="58" s="1"/>
  <c r="AE250" i="58" s="1"/>
  <c r="AF250" i="58" s="1"/>
  <c r="G249" i="58"/>
  <c r="H249" i="58" s="1"/>
  <c r="I249" i="58" s="1"/>
  <c r="J249" i="58" s="1"/>
  <c r="K249" i="58" s="1"/>
  <c r="L249" i="58" s="1"/>
  <c r="M249" i="58" s="1"/>
  <c r="N249" i="58" s="1"/>
  <c r="O249" i="58" s="1"/>
  <c r="P249" i="58" s="1"/>
  <c r="Q249" i="58" s="1"/>
  <c r="R249" i="58" s="1"/>
  <c r="U249" i="58" s="1"/>
  <c r="W249" i="58" s="1"/>
  <c r="X249" i="58" s="1"/>
  <c r="Y249" i="58" s="1"/>
  <c r="Z249" i="58" s="1"/>
  <c r="AA249" i="58" s="1"/>
  <c r="AB249" i="58" s="1"/>
  <c r="AC249" i="58" s="1"/>
  <c r="AD249" i="58" s="1"/>
  <c r="AE249" i="58" s="1"/>
  <c r="AF249" i="58" s="1"/>
  <c r="G248" i="58"/>
  <c r="H248" i="58" s="1"/>
  <c r="I248" i="58" s="1"/>
  <c r="J248" i="58" s="1"/>
  <c r="K248" i="58" s="1"/>
  <c r="L248" i="58" s="1"/>
  <c r="M248" i="58" s="1"/>
  <c r="N248" i="58" s="1"/>
  <c r="O248" i="58" s="1"/>
  <c r="P248" i="58" s="1"/>
  <c r="Q248" i="58" s="1"/>
  <c r="R248" i="58" s="1"/>
  <c r="U248" i="58" s="1"/>
  <c r="W248" i="58" s="1"/>
  <c r="X248" i="58" s="1"/>
  <c r="Y248" i="58" s="1"/>
  <c r="Z248" i="58" s="1"/>
  <c r="AA248" i="58" s="1"/>
  <c r="AB248" i="58" s="1"/>
  <c r="AC248" i="58" s="1"/>
  <c r="AD248" i="58" s="1"/>
  <c r="AE248" i="58" s="1"/>
  <c r="AF248" i="58" s="1"/>
  <c r="G247" i="58"/>
  <c r="H247" i="58" s="1"/>
  <c r="I247" i="58" s="1"/>
  <c r="J247" i="58" s="1"/>
  <c r="K247" i="58" s="1"/>
  <c r="L247" i="58" s="1"/>
  <c r="M247" i="58" s="1"/>
  <c r="N247" i="58" s="1"/>
  <c r="O247" i="58" s="1"/>
  <c r="P247" i="58" s="1"/>
  <c r="Q247" i="58" s="1"/>
  <c r="R247" i="58" s="1"/>
  <c r="U247" i="58" s="1"/>
  <c r="W247" i="58" s="1"/>
  <c r="X247" i="58" s="1"/>
  <c r="Y247" i="58" s="1"/>
  <c r="Z247" i="58" s="1"/>
  <c r="AA247" i="58" s="1"/>
  <c r="AB247" i="58" s="1"/>
  <c r="AC247" i="58" s="1"/>
  <c r="AD247" i="58" s="1"/>
  <c r="AE247" i="58" s="1"/>
  <c r="AF247" i="58" s="1"/>
  <c r="G246" i="58"/>
  <c r="H246" i="58" s="1"/>
  <c r="I246" i="58" s="1"/>
  <c r="J246" i="58" s="1"/>
  <c r="K246" i="58" s="1"/>
  <c r="L246" i="58" s="1"/>
  <c r="M246" i="58" s="1"/>
  <c r="N246" i="58" s="1"/>
  <c r="O246" i="58" s="1"/>
  <c r="P246" i="58" s="1"/>
  <c r="Q246" i="58" s="1"/>
  <c r="R246" i="58" s="1"/>
  <c r="U246" i="58" s="1"/>
  <c r="W246" i="58" s="1"/>
  <c r="X246" i="58" s="1"/>
  <c r="Y246" i="58" s="1"/>
  <c r="Z246" i="58" s="1"/>
  <c r="AA246" i="58" s="1"/>
  <c r="AB246" i="58" s="1"/>
  <c r="AC246" i="58" s="1"/>
  <c r="AD246" i="58" s="1"/>
  <c r="AE246" i="58" s="1"/>
  <c r="AF246" i="58" s="1"/>
  <c r="G245" i="58"/>
  <c r="H245" i="58" s="1"/>
  <c r="I245" i="58" s="1"/>
  <c r="J245" i="58" s="1"/>
  <c r="K245" i="58" s="1"/>
  <c r="L245" i="58" s="1"/>
  <c r="M245" i="58" s="1"/>
  <c r="N245" i="58" s="1"/>
  <c r="O245" i="58" s="1"/>
  <c r="P245" i="58" s="1"/>
  <c r="Q245" i="58" s="1"/>
  <c r="R245" i="58" s="1"/>
  <c r="U245" i="58" s="1"/>
  <c r="W245" i="58" s="1"/>
  <c r="X245" i="58" s="1"/>
  <c r="Y245" i="58" s="1"/>
  <c r="Z245" i="58" s="1"/>
  <c r="AA245" i="58" s="1"/>
  <c r="AB245" i="58" s="1"/>
  <c r="AC245" i="58" s="1"/>
  <c r="AD245" i="58" s="1"/>
  <c r="AE245" i="58" s="1"/>
  <c r="AF245" i="58" s="1"/>
  <c r="G244" i="58"/>
  <c r="H244" i="58" s="1"/>
  <c r="I244" i="58" s="1"/>
  <c r="J244" i="58" s="1"/>
  <c r="K244" i="58" s="1"/>
  <c r="L244" i="58" s="1"/>
  <c r="M244" i="58" s="1"/>
  <c r="N244" i="58" s="1"/>
  <c r="O244" i="58" s="1"/>
  <c r="P244" i="58" s="1"/>
  <c r="Q244" i="58" s="1"/>
  <c r="R244" i="58" s="1"/>
  <c r="U244" i="58" s="1"/>
  <c r="W244" i="58" s="1"/>
  <c r="X244" i="58" s="1"/>
  <c r="Y244" i="58" s="1"/>
  <c r="Z244" i="58" s="1"/>
  <c r="AA244" i="58" s="1"/>
  <c r="AB244" i="58" s="1"/>
  <c r="AC244" i="58" s="1"/>
  <c r="AD244" i="58" s="1"/>
  <c r="AE244" i="58" s="1"/>
  <c r="AF244" i="58" s="1"/>
  <c r="G243" i="58"/>
  <c r="H243" i="58" s="1"/>
  <c r="I243" i="58" s="1"/>
  <c r="J243" i="58" s="1"/>
  <c r="K243" i="58" s="1"/>
  <c r="L243" i="58" s="1"/>
  <c r="M243" i="58" s="1"/>
  <c r="N243" i="58" s="1"/>
  <c r="O243" i="58" s="1"/>
  <c r="P243" i="58" s="1"/>
  <c r="Q243" i="58" s="1"/>
  <c r="R243" i="58" s="1"/>
  <c r="U243" i="58" s="1"/>
  <c r="W243" i="58" s="1"/>
  <c r="X243" i="58" s="1"/>
  <c r="Y243" i="58" s="1"/>
  <c r="Z243" i="58" s="1"/>
  <c r="AA243" i="58" s="1"/>
  <c r="AB243" i="58" s="1"/>
  <c r="AC243" i="58" s="1"/>
  <c r="AD243" i="58" s="1"/>
  <c r="AE243" i="58" s="1"/>
  <c r="AF243" i="58" s="1"/>
  <c r="G242" i="58"/>
  <c r="H242" i="58" s="1"/>
  <c r="I242" i="58" s="1"/>
  <c r="J242" i="58" s="1"/>
  <c r="K242" i="58" s="1"/>
  <c r="L242" i="58" s="1"/>
  <c r="M242" i="58" s="1"/>
  <c r="N242" i="58" s="1"/>
  <c r="O242" i="58" s="1"/>
  <c r="P242" i="58" s="1"/>
  <c r="Q242" i="58" s="1"/>
  <c r="R242" i="58" s="1"/>
  <c r="U242" i="58" s="1"/>
  <c r="W242" i="58" s="1"/>
  <c r="X242" i="58" s="1"/>
  <c r="Y242" i="58" s="1"/>
  <c r="Z242" i="58" s="1"/>
  <c r="AA242" i="58" s="1"/>
  <c r="AB242" i="58" s="1"/>
  <c r="AC242" i="58" s="1"/>
  <c r="AD242" i="58" s="1"/>
  <c r="AE242" i="58" s="1"/>
  <c r="AF242" i="58" s="1"/>
  <c r="G241" i="58"/>
  <c r="H241" i="58" s="1"/>
  <c r="I241" i="58" s="1"/>
  <c r="J241" i="58" s="1"/>
  <c r="K241" i="58" s="1"/>
  <c r="L241" i="58" s="1"/>
  <c r="M241" i="58" s="1"/>
  <c r="N241" i="58" s="1"/>
  <c r="O241" i="58" s="1"/>
  <c r="P241" i="58" s="1"/>
  <c r="Q241" i="58" s="1"/>
  <c r="R241" i="58" s="1"/>
  <c r="U241" i="58" s="1"/>
  <c r="W241" i="58" s="1"/>
  <c r="X241" i="58" s="1"/>
  <c r="Y241" i="58" s="1"/>
  <c r="Z241" i="58" s="1"/>
  <c r="AA241" i="58" s="1"/>
  <c r="AB241" i="58" s="1"/>
  <c r="AC241" i="58" s="1"/>
  <c r="AD241" i="58" s="1"/>
  <c r="AE241" i="58" s="1"/>
  <c r="AF241" i="58" s="1"/>
  <c r="G240" i="58"/>
  <c r="H240" i="58" s="1"/>
  <c r="I240" i="58" s="1"/>
  <c r="J240" i="58" s="1"/>
  <c r="K240" i="58" s="1"/>
  <c r="L240" i="58" s="1"/>
  <c r="M240" i="58" s="1"/>
  <c r="N240" i="58" s="1"/>
  <c r="O240" i="58" s="1"/>
  <c r="P240" i="58" s="1"/>
  <c r="Q240" i="58" s="1"/>
  <c r="R240" i="58" s="1"/>
  <c r="U240" i="58" s="1"/>
  <c r="W240" i="58" s="1"/>
  <c r="X240" i="58" s="1"/>
  <c r="Y240" i="58" s="1"/>
  <c r="Z240" i="58" s="1"/>
  <c r="AA240" i="58" s="1"/>
  <c r="AB240" i="58" s="1"/>
  <c r="AC240" i="58" s="1"/>
  <c r="AD240" i="58" s="1"/>
  <c r="AE240" i="58" s="1"/>
  <c r="AF240" i="58" s="1"/>
  <c r="G239" i="58"/>
  <c r="H239" i="58" s="1"/>
  <c r="I239" i="58" s="1"/>
  <c r="J239" i="58" s="1"/>
  <c r="K239" i="58" s="1"/>
  <c r="L239" i="58" s="1"/>
  <c r="M239" i="58" s="1"/>
  <c r="N239" i="58" s="1"/>
  <c r="O239" i="58" s="1"/>
  <c r="P239" i="58" s="1"/>
  <c r="Q239" i="58" s="1"/>
  <c r="R239" i="58" s="1"/>
  <c r="U239" i="58" s="1"/>
  <c r="W239" i="58" s="1"/>
  <c r="X239" i="58" s="1"/>
  <c r="Y239" i="58" s="1"/>
  <c r="Z239" i="58" s="1"/>
  <c r="AA239" i="58" s="1"/>
  <c r="AB239" i="58" s="1"/>
  <c r="AC239" i="58" s="1"/>
  <c r="AD239" i="58" s="1"/>
  <c r="AE239" i="58" s="1"/>
  <c r="AF239" i="58" s="1"/>
  <c r="G238" i="58"/>
  <c r="H238" i="58" s="1"/>
  <c r="I238" i="58" s="1"/>
  <c r="J238" i="58" s="1"/>
  <c r="K238" i="58" s="1"/>
  <c r="L238" i="58" s="1"/>
  <c r="M238" i="58" s="1"/>
  <c r="N238" i="58" s="1"/>
  <c r="O238" i="58" s="1"/>
  <c r="P238" i="58" s="1"/>
  <c r="Q238" i="58" s="1"/>
  <c r="R238" i="58" s="1"/>
  <c r="U238" i="58" s="1"/>
  <c r="W238" i="58" s="1"/>
  <c r="X238" i="58" s="1"/>
  <c r="Y238" i="58" s="1"/>
  <c r="Z238" i="58" s="1"/>
  <c r="AA238" i="58" s="1"/>
  <c r="AB238" i="58" s="1"/>
  <c r="AC238" i="58" s="1"/>
  <c r="AD238" i="58" s="1"/>
  <c r="AE238" i="58" s="1"/>
  <c r="AF238" i="58" s="1"/>
  <c r="G237" i="58"/>
  <c r="H237" i="58" s="1"/>
  <c r="I237" i="58" s="1"/>
  <c r="J237" i="58" s="1"/>
  <c r="K237" i="58" s="1"/>
  <c r="L237" i="58" s="1"/>
  <c r="M237" i="58" s="1"/>
  <c r="N237" i="58" s="1"/>
  <c r="O237" i="58" s="1"/>
  <c r="P237" i="58" s="1"/>
  <c r="Q237" i="58" s="1"/>
  <c r="R237" i="58" s="1"/>
  <c r="U237" i="58" s="1"/>
  <c r="W237" i="58" s="1"/>
  <c r="X237" i="58" s="1"/>
  <c r="Y237" i="58" s="1"/>
  <c r="Z237" i="58" s="1"/>
  <c r="AA237" i="58" s="1"/>
  <c r="AB237" i="58" s="1"/>
  <c r="AC237" i="58" s="1"/>
  <c r="AD237" i="58" s="1"/>
  <c r="AE237" i="58" s="1"/>
  <c r="AF237" i="58" s="1"/>
  <c r="G236" i="58"/>
  <c r="H236" i="58" s="1"/>
  <c r="I236" i="58" s="1"/>
  <c r="J236" i="58" s="1"/>
  <c r="K236" i="58" s="1"/>
  <c r="L236" i="58" s="1"/>
  <c r="M236" i="58" s="1"/>
  <c r="N236" i="58" s="1"/>
  <c r="O236" i="58" s="1"/>
  <c r="P236" i="58" s="1"/>
  <c r="Q236" i="58" s="1"/>
  <c r="R236" i="58" s="1"/>
  <c r="U236" i="58" s="1"/>
  <c r="W236" i="58" s="1"/>
  <c r="X236" i="58" s="1"/>
  <c r="Y236" i="58" s="1"/>
  <c r="Z236" i="58" s="1"/>
  <c r="AA236" i="58" s="1"/>
  <c r="AB236" i="58" s="1"/>
  <c r="AC236" i="58" s="1"/>
  <c r="AD236" i="58" s="1"/>
  <c r="AE236" i="58" s="1"/>
  <c r="AF236" i="58" s="1"/>
  <c r="G235" i="58"/>
  <c r="H235" i="58" s="1"/>
  <c r="I235" i="58" s="1"/>
  <c r="J235" i="58" s="1"/>
  <c r="K235" i="58" s="1"/>
  <c r="L235" i="58" s="1"/>
  <c r="M235" i="58" s="1"/>
  <c r="N235" i="58" s="1"/>
  <c r="O235" i="58" s="1"/>
  <c r="P235" i="58" s="1"/>
  <c r="Q235" i="58" s="1"/>
  <c r="R235" i="58" s="1"/>
  <c r="U235" i="58" s="1"/>
  <c r="W235" i="58" s="1"/>
  <c r="X235" i="58" s="1"/>
  <c r="Y235" i="58" s="1"/>
  <c r="Z235" i="58" s="1"/>
  <c r="AA235" i="58" s="1"/>
  <c r="AB235" i="58" s="1"/>
  <c r="AC235" i="58" s="1"/>
  <c r="AD235" i="58" s="1"/>
  <c r="AE235" i="58" s="1"/>
  <c r="AF235" i="58" s="1"/>
  <c r="G234" i="58"/>
  <c r="H234" i="58" s="1"/>
  <c r="I234" i="58" s="1"/>
  <c r="J234" i="58" s="1"/>
  <c r="K234" i="58" s="1"/>
  <c r="L234" i="58" s="1"/>
  <c r="M234" i="58" s="1"/>
  <c r="N234" i="58" s="1"/>
  <c r="O234" i="58" s="1"/>
  <c r="P234" i="58" s="1"/>
  <c r="Q234" i="58" s="1"/>
  <c r="R234" i="58" s="1"/>
  <c r="U234" i="58" s="1"/>
  <c r="W234" i="58" s="1"/>
  <c r="X234" i="58" s="1"/>
  <c r="Y234" i="58" s="1"/>
  <c r="Z234" i="58" s="1"/>
  <c r="AA234" i="58" s="1"/>
  <c r="AB234" i="58" s="1"/>
  <c r="AC234" i="58" s="1"/>
  <c r="AD234" i="58" s="1"/>
  <c r="AE234" i="58" s="1"/>
  <c r="AF234" i="58" s="1"/>
  <c r="G233" i="58"/>
  <c r="H233" i="58" s="1"/>
  <c r="I233" i="58" s="1"/>
  <c r="J233" i="58" s="1"/>
  <c r="K233" i="58" s="1"/>
  <c r="L233" i="58" s="1"/>
  <c r="M233" i="58" s="1"/>
  <c r="N233" i="58" s="1"/>
  <c r="O233" i="58" s="1"/>
  <c r="P233" i="58" s="1"/>
  <c r="Q233" i="58" s="1"/>
  <c r="R233" i="58" s="1"/>
  <c r="U233" i="58" s="1"/>
  <c r="W233" i="58" s="1"/>
  <c r="X233" i="58" s="1"/>
  <c r="Y233" i="58" s="1"/>
  <c r="Z233" i="58" s="1"/>
  <c r="AA233" i="58" s="1"/>
  <c r="AB233" i="58" s="1"/>
  <c r="AC233" i="58" s="1"/>
  <c r="AD233" i="58" s="1"/>
  <c r="AE233" i="58" s="1"/>
  <c r="AF233" i="58" s="1"/>
  <c r="G232" i="58"/>
  <c r="H232" i="58" s="1"/>
  <c r="I232" i="58" s="1"/>
  <c r="J232" i="58" s="1"/>
  <c r="K232" i="58" s="1"/>
  <c r="L232" i="58" s="1"/>
  <c r="M232" i="58" s="1"/>
  <c r="N232" i="58" s="1"/>
  <c r="O232" i="58" s="1"/>
  <c r="P232" i="58" s="1"/>
  <c r="Q232" i="58" s="1"/>
  <c r="R232" i="58" s="1"/>
  <c r="U232" i="58" s="1"/>
  <c r="W232" i="58" s="1"/>
  <c r="X232" i="58" s="1"/>
  <c r="Y232" i="58" s="1"/>
  <c r="Z232" i="58" s="1"/>
  <c r="AA232" i="58" s="1"/>
  <c r="AB232" i="58" s="1"/>
  <c r="AC232" i="58" s="1"/>
  <c r="AD232" i="58" s="1"/>
  <c r="AE232" i="58" s="1"/>
  <c r="AF232" i="58" s="1"/>
  <c r="G231" i="58"/>
  <c r="H231" i="58" s="1"/>
  <c r="I231" i="58" s="1"/>
  <c r="J231" i="58" s="1"/>
  <c r="K231" i="58" s="1"/>
  <c r="L231" i="58" s="1"/>
  <c r="M231" i="58" s="1"/>
  <c r="N231" i="58" s="1"/>
  <c r="O231" i="58" s="1"/>
  <c r="P231" i="58" s="1"/>
  <c r="Q231" i="58" s="1"/>
  <c r="R231" i="58" s="1"/>
  <c r="U231" i="58" s="1"/>
  <c r="W231" i="58" s="1"/>
  <c r="X231" i="58" s="1"/>
  <c r="Y231" i="58" s="1"/>
  <c r="Z231" i="58" s="1"/>
  <c r="AA231" i="58" s="1"/>
  <c r="AB231" i="58" s="1"/>
  <c r="AC231" i="58" s="1"/>
  <c r="AD231" i="58" s="1"/>
  <c r="AE231" i="58" s="1"/>
  <c r="AF231" i="58" s="1"/>
  <c r="G230" i="58"/>
  <c r="H230" i="58" s="1"/>
  <c r="I230" i="58" s="1"/>
  <c r="J230" i="58" s="1"/>
  <c r="K230" i="58" s="1"/>
  <c r="L230" i="58" s="1"/>
  <c r="M230" i="58" s="1"/>
  <c r="N230" i="58" s="1"/>
  <c r="O230" i="58" s="1"/>
  <c r="P230" i="58" s="1"/>
  <c r="Q230" i="58" s="1"/>
  <c r="R230" i="58" s="1"/>
  <c r="U230" i="58" s="1"/>
  <c r="W230" i="58" s="1"/>
  <c r="X230" i="58" s="1"/>
  <c r="Y230" i="58" s="1"/>
  <c r="Z230" i="58" s="1"/>
  <c r="AA230" i="58" s="1"/>
  <c r="AB230" i="58" s="1"/>
  <c r="AC230" i="58" s="1"/>
  <c r="AD230" i="58" s="1"/>
  <c r="AE230" i="58" s="1"/>
  <c r="AF230" i="58" s="1"/>
  <c r="G229" i="58"/>
  <c r="H229" i="58" s="1"/>
  <c r="I229" i="58" s="1"/>
  <c r="J229" i="58" s="1"/>
  <c r="K229" i="58" s="1"/>
  <c r="L229" i="58" s="1"/>
  <c r="M229" i="58" s="1"/>
  <c r="N229" i="58" s="1"/>
  <c r="O229" i="58" s="1"/>
  <c r="P229" i="58" s="1"/>
  <c r="Q229" i="58" s="1"/>
  <c r="R229" i="58" s="1"/>
  <c r="U229" i="58" s="1"/>
  <c r="W229" i="58" s="1"/>
  <c r="X229" i="58" s="1"/>
  <c r="Y229" i="58" s="1"/>
  <c r="Z229" i="58" s="1"/>
  <c r="AA229" i="58" s="1"/>
  <c r="AB229" i="58" s="1"/>
  <c r="AC229" i="58" s="1"/>
  <c r="AD229" i="58" s="1"/>
  <c r="AE229" i="58" s="1"/>
  <c r="AF229" i="58" s="1"/>
  <c r="G228" i="58"/>
  <c r="H228" i="58" s="1"/>
  <c r="I228" i="58" s="1"/>
  <c r="J228" i="58" s="1"/>
  <c r="K228" i="58" s="1"/>
  <c r="L228" i="58" s="1"/>
  <c r="M228" i="58" s="1"/>
  <c r="N228" i="58" s="1"/>
  <c r="O228" i="58" s="1"/>
  <c r="P228" i="58" s="1"/>
  <c r="Q228" i="58" s="1"/>
  <c r="R228" i="58" s="1"/>
  <c r="U228" i="58" s="1"/>
  <c r="W228" i="58" s="1"/>
  <c r="X228" i="58" s="1"/>
  <c r="Y228" i="58" s="1"/>
  <c r="Z228" i="58" s="1"/>
  <c r="AA228" i="58" s="1"/>
  <c r="AB228" i="58" s="1"/>
  <c r="AC228" i="58" s="1"/>
  <c r="AD228" i="58" s="1"/>
  <c r="AE228" i="58" s="1"/>
  <c r="AF228" i="58" s="1"/>
  <c r="G227" i="58"/>
  <c r="H227" i="58" s="1"/>
  <c r="I227" i="58" s="1"/>
  <c r="J227" i="58" s="1"/>
  <c r="K227" i="58" s="1"/>
  <c r="L227" i="58" s="1"/>
  <c r="M227" i="58" s="1"/>
  <c r="N227" i="58" s="1"/>
  <c r="O227" i="58" s="1"/>
  <c r="P227" i="58" s="1"/>
  <c r="Q227" i="58" s="1"/>
  <c r="R227" i="58" s="1"/>
  <c r="U227" i="58" s="1"/>
  <c r="W227" i="58" s="1"/>
  <c r="X227" i="58" s="1"/>
  <c r="Y227" i="58" s="1"/>
  <c r="Z227" i="58" s="1"/>
  <c r="AA227" i="58" s="1"/>
  <c r="AB227" i="58" s="1"/>
  <c r="AC227" i="58" s="1"/>
  <c r="AD227" i="58" s="1"/>
  <c r="AE227" i="58" s="1"/>
  <c r="AF227" i="58" s="1"/>
  <c r="G226" i="58"/>
  <c r="H226" i="58" s="1"/>
  <c r="I226" i="58" s="1"/>
  <c r="J226" i="58" s="1"/>
  <c r="K226" i="58" s="1"/>
  <c r="L226" i="58" s="1"/>
  <c r="M226" i="58" s="1"/>
  <c r="N226" i="58" s="1"/>
  <c r="O226" i="58" s="1"/>
  <c r="P226" i="58" s="1"/>
  <c r="Q226" i="58" s="1"/>
  <c r="R226" i="58" s="1"/>
  <c r="U226" i="58" s="1"/>
  <c r="W226" i="58" s="1"/>
  <c r="X226" i="58" s="1"/>
  <c r="Y226" i="58" s="1"/>
  <c r="Z226" i="58" s="1"/>
  <c r="AA226" i="58" s="1"/>
  <c r="AB226" i="58" s="1"/>
  <c r="AC226" i="58" s="1"/>
  <c r="AD226" i="58" s="1"/>
  <c r="AE226" i="58" s="1"/>
  <c r="AF226" i="58" s="1"/>
  <c r="G225" i="58"/>
  <c r="H225" i="58" s="1"/>
  <c r="I225" i="58" s="1"/>
  <c r="J225" i="58" s="1"/>
  <c r="K225" i="58" s="1"/>
  <c r="L225" i="58" s="1"/>
  <c r="M225" i="58" s="1"/>
  <c r="N225" i="58" s="1"/>
  <c r="O225" i="58" s="1"/>
  <c r="P225" i="58" s="1"/>
  <c r="Q225" i="58" s="1"/>
  <c r="R225" i="58" s="1"/>
  <c r="U225" i="58" s="1"/>
  <c r="W225" i="58" s="1"/>
  <c r="X225" i="58" s="1"/>
  <c r="Y225" i="58" s="1"/>
  <c r="Z225" i="58" s="1"/>
  <c r="AA225" i="58" s="1"/>
  <c r="AB225" i="58" s="1"/>
  <c r="AC225" i="58" s="1"/>
  <c r="AD225" i="58" s="1"/>
  <c r="AE225" i="58" s="1"/>
  <c r="AF225" i="58" s="1"/>
  <c r="G224" i="58"/>
  <c r="H224" i="58" s="1"/>
  <c r="I224" i="58" s="1"/>
  <c r="J224" i="58" s="1"/>
  <c r="K224" i="58" s="1"/>
  <c r="L224" i="58" s="1"/>
  <c r="M224" i="58" s="1"/>
  <c r="N224" i="58" s="1"/>
  <c r="O224" i="58" s="1"/>
  <c r="P224" i="58" s="1"/>
  <c r="Q224" i="58" s="1"/>
  <c r="R224" i="58" s="1"/>
  <c r="U224" i="58" s="1"/>
  <c r="W224" i="58" s="1"/>
  <c r="X224" i="58" s="1"/>
  <c r="Y224" i="58" s="1"/>
  <c r="Z224" i="58" s="1"/>
  <c r="AA224" i="58" s="1"/>
  <c r="AB224" i="58" s="1"/>
  <c r="AC224" i="58" s="1"/>
  <c r="AD224" i="58" s="1"/>
  <c r="AE224" i="58" s="1"/>
  <c r="AF224" i="58" s="1"/>
  <c r="G223" i="58"/>
  <c r="H223" i="58" s="1"/>
  <c r="I223" i="58" s="1"/>
  <c r="J223" i="58" s="1"/>
  <c r="K223" i="58" s="1"/>
  <c r="L223" i="58" s="1"/>
  <c r="M223" i="58" s="1"/>
  <c r="N223" i="58" s="1"/>
  <c r="O223" i="58" s="1"/>
  <c r="P223" i="58" s="1"/>
  <c r="Q223" i="58" s="1"/>
  <c r="R223" i="58" s="1"/>
  <c r="U223" i="58" s="1"/>
  <c r="W223" i="58" s="1"/>
  <c r="X223" i="58" s="1"/>
  <c r="Y223" i="58" s="1"/>
  <c r="Z223" i="58" s="1"/>
  <c r="AA223" i="58" s="1"/>
  <c r="AB223" i="58" s="1"/>
  <c r="AC223" i="58" s="1"/>
  <c r="AD223" i="58" s="1"/>
  <c r="AE223" i="58" s="1"/>
  <c r="AF223" i="58" s="1"/>
  <c r="G222" i="58"/>
  <c r="H222" i="58" s="1"/>
  <c r="I222" i="58" s="1"/>
  <c r="J222" i="58" s="1"/>
  <c r="K222" i="58" s="1"/>
  <c r="L222" i="58" s="1"/>
  <c r="M222" i="58" s="1"/>
  <c r="N222" i="58" s="1"/>
  <c r="O222" i="58" s="1"/>
  <c r="P222" i="58" s="1"/>
  <c r="Q222" i="58" s="1"/>
  <c r="R222" i="58" s="1"/>
  <c r="U222" i="58" s="1"/>
  <c r="W222" i="58" s="1"/>
  <c r="X222" i="58" s="1"/>
  <c r="Y222" i="58" s="1"/>
  <c r="Z222" i="58" s="1"/>
  <c r="AA222" i="58" s="1"/>
  <c r="AB222" i="58" s="1"/>
  <c r="AC222" i="58" s="1"/>
  <c r="AD222" i="58" s="1"/>
  <c r="AE222" i="58" s="1"/>
  <c r="AF222" i="58" s="1"/>
  <c r="G221" i="58"/>
  <c r="H221" i="58" s="1"/>
  <c r="I221" i="58" s="1"/>
  <c r="J221" i="58" s="1"/>
  <c r="K221" i="58" s="1"/>
  <c r="L221" i="58" s="1"/>
  <c r="M221" i="58" s="1"/>
  <c r="N221" i="58" s="1"/>
  <c r="O221" i="58" s="1"/>
  <c r="P221" i="58" s="1"/>
  <c r="Q221" i="58" s="1"/>
  <c r="R221" i="58" s="1"/>
  <c r="U221" i="58" s="1"/>
  <c r="W221" i="58" s="1"/>
  <c r="X221" i="58" s="1"/>
  <c r="Y221" i="58" s="1"/>
  <c r="Z221" i="58" s="1"/>
  <c r="AA221" i="58" s="1"/>
  <c r="AB221" i="58" s="1"/>
  <c r="AC221" i="58" s="1"/>
  <c r="AD221" i="58" s="1"/>
  <c r="AE221" i="58" s="1"/>
  <c r="AF221" i="58" s="1"/>
  <c r="G220" i="58"/>
  <c r="H220" i="58" s="1"/>
  <c r="I220" i="58" s="1"/>
  <c r="J220" i="58" s="1"/>
  <c r="K220" i="58" s="1"/>
  <c r="L220" i="58" s="1"/>
  <c r="M220" i="58" s="1"/>
  <c r="N220" i="58" s="1"/>
  <c r="O220" i="58" s="1"/>
  <c r="P220" i="58" s="1"/>
  <c r="Q220" i="58" s="1"/>
  <c r="R220" i="58" s="1"/>
  <c r="U220" i="58" s="1"/>
  <c r="W220" i="58" s="1"/>
  <c r="X220" i="58" s="1"/>
  <c r="Y220" i="58" s="1"/>
  <c r="Z220" i="58" s="1"/>
  <c r="AA220" i="58" s="1"/>
  <c r="AB220" i="58" s="1"/>
  <c r="AC220" i="58" s="1"/>
  <c r="AD220" i="58" s="1"/>
  <c r="AE220" i="58" s="1"/>
  <c r="AF220" i="58" s="1"/>
  <c r="G219" i="58"/>
  <c r="H219" i="58" s="1"/>
  <c r="I219" i="58" s="1"/>
  <c r="J219" i="58" s="1"/>
  <c r="K219" i="58" s="1"/>
  <c r="L219" i="58" s="1"/>
  <c r="M219" i="58" s="1"/>
  <c r="N219" i="58" s="1"/>
  <c r="O219" i="58" s="1"/>
  <c r="P219" i="58" s="1"/>
  <c r="Q219" i="58" s="1"/>
  <c r="R219" i="58" s="1"/>
  <c r="U219" i="58" s="1"/>
  <c r="W219" i="58" s="1"/>
  <c r="X219" i="58" s="1"/>
  <c r="Y219" i="58" s="1"/>
  <c r="Z219" i="58" s="1"/>
  <c r="AA219" i="58" s="1"/>
  <c r="AB219" i="58" s="1"/>
  <c r="AC219" i="58" s="1"/>
  <c r="AD219" i="58" s="1"/>
  <c r="AE219" i="58" s="1"/>
  <c r="AF219" i="58" s="1"/>
  <c r="G218" i="58"/>
  <c r="H218" i="58" s="1"/>
  <c r="I218" i="58" s="1"/>
  <c r="J218" i="58" s="1"/>
  <c r="K218" i="58" s="1"/>
  <c r="L218" i="58" s="1"/>
  <c r="M218" i="58" s="1"/>
  <c r="N218" i="58" s="1"/>
  <c r="O218" i="58" s="1"/>
  <c r="P218" i="58" s="1"/>
  <c r="Q218" i="58" s="1"/>
  <c r="R218" i="58" s="1"/>
  <c r="U218" i="58" s="1"/>
  <c r="W218" i="58" s="1"/>
  <c r="X218" i="58" s="1"/>
  <c r="Y218" i="58" s="1"/>
  <c r="Z218" i="58" s="1"/>
  <c r="AA218" i="58" s="1"/>
  <c r="AB218" i="58" s="1"/>
  <c r="AC218" i="58" s="1"/>
  <c r="AD218" i="58" s="1"/>
  <c r="AE218" i="58" s="1"/>
  <c r="AF218" i="58" s="1"/>
  <c r="G217" i="58"/>
  <c r="H217" i="58" s="1"/>
  <c r="I217" i="58" s="1"/>
  <c r="J217" i="58" s="1"/>
  <c r="K217" i="58" s="1"/>
  <c r="L217" i="58" s="1"/>
  <c r="M217" i="58" s="1"/>
  <c r="N217" i="58" s="1"/>
  <c r="O217" i="58" s="1"/>
  <c r="P217" i="58" s="1"/>
  <c r="Q217" i="58" s="1"/>
  <c r="R217" i="58" s="1"/>
  <c r="U217" i="58" s="1"/>
  <c r="W217" i="58" s="1"/>
  <c r="X217" i="58" s="1"/>
  <c r="Y217" i="58" s="1"/>
  <c r="Z217" i="58" s="1"/>
  <c r="AA217" i="58" s="1"/>
  <c r="AB217" i="58" s="1"/>
  <c r="AC217" i="58" s="1"/>
  <c r="AD217" i="58" s="1"/>
  <c r="AE217" i="58" s="1"/>
  <c r="AF217" i="58" s="1"/>
  <c r="G216" i="58"/>
  <c r="H216" i="58" s="1"/>
  <c r="I216" i="58" s="1"/>
  <c r="J216" i="58" s="1"/>
  <c r="K216" i="58" s="1"/>
  <c r="L216" i="58" s="1"/>
  <c r="M216" i="58" s="1"/>
  <c r="N216" i="58" s="1"/>
  <c r="O216" i="58" s="1"/>
  <c r="P216" i="58" s="1"/>
  <c r="Q216" i="58" s="1"/>
  <c r="R216" i="58" s="1"/>
  <c r="U216" i="58" s="1"/>
  <c r="W216" i="58" s="1"/>
  <c r="X216" i="58" s="1"/>
  <c r="Y216" i="58" s="1"/>
  <c r="Z216" i="58" s="1"/>
  <c r="AA216" i="58" s="1"/>
  <c r="AB216" i="58" s="1"/>
  <c r="AC216" i="58" s="1"/>
  <c r="AD216" i="58" s="1"/>
  <c r="AE216" i="58" s="1"/>
  <c r="AF216" i="58" s="1"/>
  <c r="G215" i="58"/>
  <c r="H215" i="58" s="1"/>
  <c r="I215" i="58" s="1"/>
  <c r="J215" i="58" s="1"/>
  <c r="K215" i="58" s="1"/>
  <c r="L215" i="58" s="1"/>
  <c r="M215" i="58" s="1"/>
  <c r="N215" i="58" s="1"/>
  <c r="O215" i="58" s="1"/>
  <c r="P215" i="58" s="1"/>
  <c r="Q215" i="58" s="1"/>
  <c r="R215" i="58" s="1"/>
  <c r="U215" i="58" s="1"/>
  <c r="W215" i="58" s="1"/>
  <c r="X215" i="58" s="1"/>
  <c r="Y215" i="58" s="1"/>
  <c r="Z215" i="58" s="1"/>
  <c r="AA215" i="58" s="1"/>
  <c r="AB215" i="58" s="1"/>
  <c r="AC215" i="58" s="1"/>
  <c r="AD215" i="58" s="1"/>
  <c r="AE215" i="58" s="1"/>
  <c r="AF215" i="58" s="1"/>
  <c r="G214" i="58"/>
  <c r="H214" i="58" s="1"/>
  <c r="I214" i="58" s="1"/>
  <c r="J214" i="58" s="1"/>
  <c r="K214" i="58" s="1"/>
  <c r="L214" i="58" s="1"/>
  <c r="M214" i="58" s="1"/>
  <c r="N214" i="58" s="1"/>
  <c r="O214" i="58" s="1"/>
  <c r="P214" i="58" s="1"/>
  <c r="Q214" i="58" s="1"/>
  <c r="R214" i="58" s="1"/>
  <c r="U214" i="58" s="1"/>
  <c r="W214" i="58" s="1"/>
  <c r="X214" i="58" s="1"/>
  <c r="Y214" i="58" s="1"/>
  <c r="Z214" i="58" s="1"/>
  <c r="AA214" i="58" s="1"/>
  <c r="AB214" i="58" s="1"/>
  <c r="AC214" i="58" s="1"/>
  <c r="AD214" i="58" s="1"/>
  <c r="AE214" i="58" s="1"/>
  <c r="AF214" i="58" s="1"/>
  <c r="G213" i="58"/>
  <c r="H213" i="58" s="1"/>
  <c r="I213" i="58" s="1"/>
  <c r="J213" i="58" s="1"/>
  <c r="K213" i="58" s="1"/>
  <c r="L213" i="58" s="1"/>
  <c r="M213" i="58" s="1"/>
  <c r="N213" i="58" s="1"/>
  <c r="O213" i="58" s="1"/>
  <c r="P213" i="58" s="1"/>
  <c r="Q213" i="58" s="1"/>
  <c r="R213" i="58" s="1"/>
  <c r="U213" i="58" s="1"/>
  <c r="W213" i="58" s="1"/>
  <c r="X213" i="58" s="1"/>
  <c r="Y213" i="58" s="1"/>
  <c r="Z213" i="58" s="1"/>
  <c r="AA213" i="58" s="1"/>
  <c r="AB213" i="58" s="1"/>
  <c r="AC213" i="58" s="1"/>
  <c r="AD213" i="58" s="1"/>
  <c r="AE213" i="58" s="1"/>
  <c r="AF213" i="58" s="1"/>
  <c r="G212" i="58"/>
  <c r="H212" i="58" s="1"/>
  <c r="I212" i="58" s="1"/>
  <c r="J212" i="58" s="1"/>
  <c r="K212" i="58" s="1"/>
  <c r="L212" i="58" s="1"/>
  <c r="M212" i="58" s="1"/>
  <c r="N212" i="58" s="1"/>
  <c r="O212" i="58" s="1"/>
  <c r="P212" i="58" s="1"/>
  <c r="Q212" i="58" s="1"/>
  <c r="R212" i="58" s="1"/>
  <c r="U212" i="58" s="1"/>
  <c r="W212" i="58" s="1"/>
  <c r="X212" i="58" s="1"/>
  <c r="Y212" i="58" s="1"/>
  <c r="Z212" i="58" s="1"/>
  <c r="AA212" i="58" s="1"/>
  <c r="AB212" i="58" s="1"/>
  <c r="AC212" i="58" s="1"/>
  <c r="AD212" i="58" s="1"/>
  <c r="AE212" i="58" s="1"/>
  <c r="AF212" i="58" s="1"/>
  <c r="G211" i="58"/>
  <c r="H211" i="58" s="1"/>
  <c r="I211" i="58" s="1"/>
  <c r="J211" i="58" s="1"/>
  <c r="K211" i="58" s="1"/>
  <c r="L211" i="58" s="1"/>
  <c r="M211" i="58" s="1"/>
  <c r="N211" i="58" s="1"/>
  <c r="O211" i="58" s="1"/>
  <c r="P211" i="58" s="1"/>
  <c r="Q211" i="58" s="1"/>
  <c r="R211" i="58" s="1"/>
  <c r="U211" i="58" s="1"/>
  <c r="W211" i="58" s="1"/>
  <c r="X211" i="58" s="1"/>
  <c r="Y211" i="58" s="1"/>
  <c r="Z211" i="58" s="1"/>
  <c r="AA211" i="58" s="1"/>
  <c r="AB211" i="58" s="1"/>
  <c r="AC211" i="58" s="1"/>
  <c r="AD211" i="58" s="1"/>
  <c r="AE211" i="58" s="1"/>
  <c r="AF211" i="58" s="1"/>
  <c r="G210" i="58"/>
  <c r="H210" i="58" s="1"/>
  <c r="I210" i="58" s="1"/>
  <c r="J210" i="58" s="1"/>
  <c r="K210" i="58" s="1"/>
  <c r="L210" i="58" s="1"/>
  <c r="M210" i="58" s="1"/>
  <c r="N210" i="58" s="1"/>
  <c r="O210" i="58" s="1"/>
  <c r="P210" i="58" s="1"/>
  <c r="Q210" i="58" s="1"/>
  <c r="R210" i="58" s="1"/>
  <c r="U210" i="58" s="1"/>
  <c r="W210" i="58" s="1"/>
  <c r="X210" i="58" s="1"/>
  <c r="Y210" i="58" s="1"/>
  <c r="Z210" i="58" s="1"/>
  <c r="AA210" i="58" s="1"/>
  <c r="AB210" i="58" s="1"/>
  <c r="AC210" i="58" s="1"/>
  <c r="AD210" i="58" s="1"/>
  <c r="AE210" i="58" s="1"/>
  <c r="AF210" i="58" s="1"/>
  <c r="G209" i="58"/>
  <c r="H209" i="58" s="1"/>
  <c r="I209" i="58" s="1"/>
  <c r="J209" i="58" s="1"/>
  <c r="K209" i="58" s="1"/>
  <c r="L209" i="58" s="1"/>
  <c r="M209" i="58" s="1"/>
  <c r="N209" i="58" s="1"/>
  <c r="O209" i="58" s="1"/>
  <c r="P209" i="58" s="1"/>
  <c r="Q209" i="58" s="1"/>
  <c r="R209" i="58" s="1"/>
  <c r="U209" i="58" s="1"/>
  <c r="W209" i="58" s="1"/>
  <c r="X209" i="58" s="1"/>
  <c r="Y209" i="58" s="1"/>
  <c r="Z209" i="58" s="1"/>
  <c r="AA209" i="58" s="1"/>
  <c r="AB209" i="58" s="1"/>
  <c r="AC209" i="58" s="1"/>
  <c r="AD209" i="58" s="1"/>
  <c r="AE209" i="58" s="1"/>
  <c r="AF209" i="58" s="1"/>
  <c r="G208" i="58"/>
  <c r="H208" i="58" s="1"/>
  <c r="I208" i="58" s="1"/>
  <c r="J208" i="58" s="1"/>
  <c r="K208" i="58" s="1"/>
  <c r="L208" i="58" s="1"/>
  <c r="M208" i="58" s="1"/>
  <c r="N208" i="58" s="1"/>
  <c r="O208" i="58" s="1"/>
  <c r="P208" i="58" s="1"/>
  <c r="Q208" i="58" s="1"/>
  <c r="R208" i="58" s="1"/>
  <c r="U208" i="58" s="1"/>
  <c r="W208" i="58" s="1"/>
  <c r="X208" i="58" s="1"/>
  <c r="Y208" i="58" s="1"/>
  <c r="Z208" i="58" s="1"/>
  <c r="AA208" i="58" s="1"/>
  <c r="AB208" i="58" s="1"/>
  <c r="AC208" i="58" s="1"/>
  <c r="AD208" i="58" s="1"/>
  <c r="AE208" i="58" s="1"/>
  <c r="AF208" i="58" s="1"/>
  <c r="G207" i="58"/>
  <c r="H207" i="58" s="1"/>
  <c r="I207" i="58" s="1"/>
  <c r="J207" i="58" s="1"/>
  <c r="K207" i="58" s="1"/>
  <c r="L207" i="58" s="1"/>
  <c r="M207" i="58" s="1"/>
  <c r="N207" i="58" s="1"/>
  <c r="O207" i="58" s="1"/>
  <c r="P207" i="58" s="1"/>
  <c r="Q207" i="58" s="1"/>
  <c r="R207" i="58" s="1"/>
  <c r="U207" i="58" s="1"/>
  <c r="W207" i="58" s="1"/>
  <c r="X207" i="58" s="1"/>
  <c r="Y207" i="58" s="1"/>
  <c r="Z207" i="58" s="1"/>
  <c r="AA207" i="58" s="1"/>
  <c r="AB207" i="58" s="1"/>
  <c r="AC207" i="58" s="1"/>
  <c r="AD207" i="58" s="1"/>
  <c r="AE207" i="58" s="1"/>
  <c r="AF207" i="58" s="1"/>
  <c r="G206" i="58"/>
  <c r="H206" i="58" s="1"/>
  <c r="I206" i="58" s="1"/>
  <c r="J206" i="58" s="1"/>
  <c r="K206" i="58" s="1"/>
  <c r="L206" i="58" s="1"/>
  <c r="M206" i="58" s="1"/>
  <c r="N206" i="58" s="1"/>
  <c r="O206" i="58" s="1"/>
  <c r="P206" i="58" s="1"/>
  <c r="Q206" i="58" s="1"/>
  <c r="R206" i="58" s="1"/>
  <c r="U206" i="58" s="1"/>
  <c r="W206" i="58" s="1"/>
  <c r="X206" i="58" s="1"/>
  <c r="Y206" i="58" s="1"/>
  <c r="Z206" i="58" s="1"/>
  <c r="AA206" i="58" s="1"/>
  <c r="AB206" i="58" s="1"/>
  <c r="AC206" i="58" s="1"/>
  <c r="AD206" i="58" s="1"/>
  <c r="AE206" i="58" s="1"/>
  <c r="AF206" i="58" s="1"/>
  <c r="G205" i="58"/>
  <c r="H205" i="58" s="1"/>
  <c r="I205" i="58" s="1"/>
  <c r="J205" i="58" s="1"/>
  <c r="K205" i="58" s="1"/>
  <c r="L205" i="58" s="1"/>
  <c r="M205" i="58" s="1"/>
  <c r="N205" i="58" s="1"/>
  <c r="O205" i="58" s="1"/>
  <c r="P205" i="58" s="1"/>
  <c r="Q205" i="58" s="1"/>
  <c r="R205" i="58" s="1"/>
  <c r="U205" i="58" s="1"/>
  <c r="W205" i="58" s="1"/>
  <c r="X205" i="58" s="1"/>
  <c r="Y205" i="58" s="1"/>
  <c r="Z205" i="58" s="1"/>
  <c r="AA205" i="58" s="1"/>
  <c r="AB205" i="58" s="1"/>
  <c r="AC205" i="58" s="1"/>
  <c r="AD205" i="58" s="1"/>
  <c r="AE205" i="58" s="1"/>
  <c r="AF205" i="58" s="1"/>
  <c r="G204" i="58"/>
  <c r="H204" i="58" s="1"/>
  <c r="I204" i="58" s="1"/>
  <c r="J204" i="58" s="1"/>
  <c r="K204" i="58" s="1"/>
  <c r="L204" i="58" s="1"/>
  <c r="M204" i="58" s="1"/>
  <c r="N204" i="58" s="1"/>
  <c r="O204" i="58" s="1"/>
  <c r="P204" i="58" s="1"/>
  <c r="Q204" i="58" s="1"/>
  <c r="R204" i="58" s="1"/>
  <c r="U204" i="58" s="1"/>
  <c r="W204" i="58" s="1"/>
  <c r="X204" i="58" s="1"/>
  <c r="Y204" i="58" s="1"/>
  <c r="Z204" i="58" s="1"/>
  <c r="AA204" i="58" s="1"/>
  <c r="AB204" i="58" s="1"/>
  <c r="AC204" i="58" s="1"/>
  <c r="AD204" i="58" s="1"/>
  <c r="AE204" i="58" s="1"/>
  <c r="AF204" i="58" s="1"/>
  <c r="G203" i="58"/>
  <c r="H203" i="58" s="1"/>
  <c r="I203" i="58" s="1"/>
  <c r="J203" i="58" s="1"/>
  <c r="K203" i="58" s="1"/>
  <c r="L203" i="58" s="1"/>
  <c r="M203" i="58" s="1"/>
  <c r="N203" i="58" s="1"/>
  <c r="O203" i="58" s="1"/>
  <c r="P203" i="58" s="1"/>
  <c r="Q203" i="58" s="1"/>
  <c r="R203" i="58" s="1"/>
  <c r="U203" i="58" s="1"/>
  <c r="W203" i="58" s="1"/>
  <c r="X203" i="58" s="1"/>
  <c r="Y203" i="58" s="1"/>
  <c r="Z203" i="58" s="1"/>
  <c r="AA203" i="58" s="1"/>
  <c r="AB203" i="58" s="1"/>
  <c r="AC203" i="58" s="1"/>
  <c r="AD203" i="58" s="1"/>
  <c r="AE203" i="58" s="1"/>
  <c r="AF203" i="58" s="1"/>
  <c r="G202" i="58"/>
  <c r="H202" i="58" s="1"/>
  <c r="I202" i="58" s="1"/>
  <c r="J202" i="58" s="1"/>
  <c r="K202" i="58" s="1"/>
  <c r="L202" i="58" s="1"/>
  <c r="M202" i="58" s="1"/>
  <c r="N202" i="58" s="1"/>
  <c r="O202" i="58" s="1"/>
  <c r="P202" i="58" s="1"/>
  <c r="Q202" i="58" s="1"/>
  <c r="R202" i="58" s="1"/>
  <c r="U202" i="58" s="1"/>
  <c r="W202" i="58" s="1"/>
  <c r="X202" i="58" s="1"/>
  <c r="Y202" i="58" s="1"/>
  <c r="Z202" i="58" s="1"/>
  <c r="AA202" i="58" s="1"/>
  <c r="AB202" i="58" s="1"/>
  <c r="AC202" i="58" s="1"/>
  <c r="AD202" i="58" s="1"/>
  <c r="AE202" i="58" s="1"/>
  <c r="AF202" i="58" s="1"/>
  <c r="G201" i="58"/>
  <c r="H201" i="58" s="1"/>
  <c r="I201" i="58" s="1"/>
  <c r="J201" i="58" s="1"/>
  <c r="K201" i="58" s="1"/>
  <c r="L201" i="58" s="1"/>
  <c r="M201" i="58" s="1"/>
  <c r="N201" i="58" s="1"/>
  <c r="O201" i="58" s="1"/>
  <c r="P201" i="58" s="1"/>
  <c r="Q201" i="58" s="1"/>
  <c r="R201" i="58" s="1"/>
  <c r="U201" i="58" s="1"/>
  <c r="W201" i="58" s="1"/>
  <c r="X201" i="58" s="1"/>
  <c r="Y201" i="58" s="1"/>
  <c r="Z201" i="58" s="1"/>
  <c r="AA201" i="58" s="1"/>
  <c r="AB201" i="58" s="1"/>
  <c r="AC201" i="58" s="1"/>
  <c r="AD201" i="58" s="1"/>
  <c r="AE201" i="58" s="1"/>
  <c r="AF201" i="58" s="1"/>
  <c r="G200" i="58"/>
  <c r="H200" i="58" s="1"/>
  <c r="I200" i="58" s="1"/>
  <c r="J200" i="58" s="1"/>
  <c r="K200" i="58" s="1"/>
  <c r="L200" i="58" s="1"/>
  <c r="M200" i="58" s="1"/>
  <c r="N200" i="58" s="1"/>
  <c r="O200" i="58" s="1"/>
  <c r="P200" i="58" s="1"/>
  <c r="Q200" i="58" s="1"/>
  <c r="R200" i="58" s="1"/>
  <c r="U200" i="58" s="1"/>
  <c r="W200" i="58" s="1"/>
  <c r="X200" i="58" s="1"/>
  <c r="Y200" i="58" s="1"/>
  <c r="Z200" i="58" s="1"/>
  <c r="AA200" i="58" s="1"/>
  <c r="AB200" i="58" s="1"/>
  <c r="AC200" i="58" s="1"/>
  <c r="AD200" i="58" s="1"/>
  <c r="AE200" i="58" s="1"/>
  <c r="AF200" i="58" s="1"/>
  <c r="G199" i="58"/>
  <c r="H199" i="58" s="1"/>
  <c r="I199" i="58" s="1"/>
  <c r="J199" i="58" s="1"/>
  <c r="K199" i="58" s="1"/>
  <c r="L199" i="58" s="1"/>
  <c r="M199" i="58" s="1"/>
  <c r="N199" i="58" s="1"/>
  <c r="O199" i="58" s="1"/>
  <c r="P199" i="58" s="1"/>
  <c r="Q199" i="58" s="1"/>
  <c r="R199" i="58" s="1"/>
  <c r="U199" i="58" s="1"/>
  <c r="W199" i="58" s="1"/>
  <c r="X199" i="58" s="1"/>
  <c r="Y199" i="58" s="1"/>
  <c r="Z199" i="58" s="1"/>
  <c r="AA199" i="58" s="1"/>
  <c r="AB199" i="58" s="1"/>
  <c r="AC199" i="58" s="1"/>
  <c r="AD199" i="58" s="1"/>
  <c r="AE199" i="58" s="1"/>
  <c r="AF199" i="58" s="1"/>
  <c r="G198" i="58"/>
  <c r="H198" i="58" s="1"/>
  <c r="I198" i="58" s="1"/>
  <c r="J198" i="58" s="1"/>
  <c r="K198" i="58" s="1"/>
  <c r="L198" i="58" s="1"/>
  <c r="M198" i="58" s="1"/>
  <c r="N198" i="58" s="1"/>
  <c r="O198" i="58" s="1"/>
  <c r="P198" i="58" s="1"/>
  <c r="Q198" i="58" s="1"/>
  <c r="R198" i="58" s="1"/>
  <c r="U198" i="58" s="1"/>
  <c r="W198" i="58" s="1"/>
  <c r="X198" i="58" s="1"/>
  <c r="Y198" i="58" s="1"/>
  <c r="Z198" i="58" s="1"/>
  <c r="AA198" i="58" s="1"/>
  <c r="AB198" i="58" s="1"/>
  <c r="AC198" i="58" s="1"/>
  <c r="AD198" i="58" s="1"/>
  <c r="AE198" i="58" s="1"/>
  <c r="AF198" i="58" s="1"/>
  <c r="G197" i="58"/>
  <c r="H197" i="58" s="1"/>
  <c r="I197" i="58" s="1"/>
  <c r="J197" i="58" s="1"/>
  <c r="K197" i="58" s="1"/>
  <c r="L197" i="58" s="1"/>
  <c r="M197" i="58" s="1"/>
  <c r="N197" i="58" s="1"/>
  <c r="O197" i="58" s="1"/>
  <c r="P197" i="58" s="1"/>
  <c r="Q197" i="58" s="1"/>
  <c r="R197" i="58" s="1"/>
  <c r="U197" i="58" s="1"/>
  <c r="W197" i="58" s="1"/>
  <c r="X197" i="58" s="1"/>
  <c r="Y197" i="58" s="1"/>
  <c r="Z197" i="58" s="1"/>
  <c r="AA197" i="58" s="1"/>
  <c r="AB197" i="58" s="1"/>
  <c r="AC197" i="58" s="1"/>
  <c r="AD197" i="58" s="1"/>
  <c r="AE197" i="58" s="1"/>
  <c r="AF197" i="58" s="1"/>
  <c r="G196" i="58"/>
  <c r="H196" i="58" s="1"/>
  <c r="I196" i="58" s="1"/>
  <c r="J196" i="58" s="1"/>
  <c r="K196" i="58" s="1"/>
  <c r="L196" i="58" s="1"/>
  <c r="M196" i="58" s="1"/>
  <c r="N196" i="58" s="1"/>
  <c r="O196" i="58" s="1"/>
  <c r="P196" i="58" s="1"/>
  <c r="Q196" i="58" s="1"/>
  <c r="R196" i="58" s="1"/>
  <c r="U196" i="58" s="1"/>
  <c r="W196" i="58" s="1"/>
  <c r="X196" i="58" s="1"/>
  <c r="Y196" i="58" s="1"/>
  <c r="Z196" i="58" s="1"/>
  <c r="AA196" i="58" s="1"/>
  <c r="AB196" i="58" s="1"/>
  <c r="AC196" i="58" s="1"/>
  <c r="AD196" i="58" s="1"/>
  <c r="AE196" i="58" s="1"/>
  <c r="AF196" i="58" s="1"/>
  <c r="G195" i="58"/>
  <c r="H195" i="58" s="1"/>
  <c r="I195" i="58" s="1"/>
  <c r="J195" i="58" s="1"/>
  <c r="K195" i="58" s="1"/>
  <c r="L195" i="58" s="1"/>
  <c r="M195" i="58" s="1"/>
  <c r="N195" i="58" s="1"/>
  <c r="O195" i="58" s="1"/>
  <c r="P195" i="58" s="1"/>
  <c r="Q195" i="58" s="1"/>
  <c r="R195" i="58" s="1"/>
  <c r="U195" i="58" s="1"/>
  <c r="W195" i="58" s="1"/>
  <c r="X195" i="58" s="1"/>
  <c r="Y195" i="58" s="1"/>
  <c r="Z195" i="58" s="1"/>
  <c r="AA195" i="58" s="1"/>
  <c r="AB195" i="58" s="1"/>
  <c r="AC195" i="58" s="1"/>
  <c r="AD195" i="58" s="1"/>
  <c r="AE195" i="58" s="1"/>
  <c r="AF195" i="58" s="1"/>
  <c r="G194" i="58"/>
  <c r="H194" i="58" s="1"/>
  <c r="I194" i="58" s="1"/>
  <c r="J194" i="58" s="1"/>
  <c r="K194" i="58" s="1"/>
  <c r="L194" i="58" s="1"/>
  <c r="M194" i="58" s="1"/>
  <c r="N194" i="58" s="1"/>
  <c r="O194" i="58" s="1"/>
  <c r="P194" i="58" s="1"/>
  <c r="Q194" i="58" s="1"/>
  <c r="R194" i="58" s="1"/>
  <c r="U194" i="58" s="1"/>
  <c r="W194" i="58" s="1"/>
  <c r="X194" i="58" s="1"/>
  <c r="Y194" i="58" s="1"/>
  <c r="Z194" i="58" s="1"/>
  <c r="AA194" i="58" s="1"/>
  <c r="AB194" i="58" s="1"/>
  <c r="AC194" i="58" s="1"/>
  <c r="AD194" i="58" s="1"/>
  <c r="AE194" i="58" s="1"/>
  <c r="AF194" i="58" s="1"/>
  <c r="G193" i="58"/>
  <c r="H193" i="58" s="1"/>
  <c r="I193" i="58" s="1"/>
  <c r="J193" i="58" s="1"/>
  <c r="K193" i="58" s="1"/>
  <c r="L193" i="58" s="1"/>
  <c r="M193" i="58" s="1"/>
  <c r="N193" i="58" s="1"/>
  <c r="O193" i="58" s="1"/>
  <c r="P193" i="58" s="1"/>
  <c r="Q193" i="58" s="1"/>
  <c r="R193" i="58" s="1"/>
  <c r="U193" i="58" s="1"/>
  <c r="W193" i="58" s="1"/>
  <c r="X193" i="58" s="1"/>
  <c r="Y193" i="58" s="1"/>
  <c r="Z193" i="58" s="1"/>
  <c r="AA193" i="58" s="1"/>
  <c r="AB193" i="58" s="1"/>
  <c r="AC193" i="58" s="1"/>
  <c r="AD193" i="58" s="1"/>
  <c r="AE193" i="58" s="1"/>
  <c r="AF193" i="58" s="1"/>
  <c r="G192" i="58"/>
  <c r="H192" i="58" s="1"/>
  <c r="I192" i="58" s="1"/>
  <c r="J192" i="58" s="1"/>
  <c r="K192" i="58" s="1"/>
  <c r="L192" i="58" s="1"/>
  <c r="M192" i="58" s="1"/>
  <c r="N192" i="58" s="1"/>
  <c r="O192" i="58" s="1"/>
  <c r="P192" i="58" s="1"/>
  <c r="Q192" i="58" s="1"/>
  <c r="R192" i="58" s="1"/>
  <c r="U192" i="58" s="1"/>
  <c r="W192" i="58" s="1"/>
  <c r="X192" i="58" s="1"/>
  <c r="Y192" i="58" s="1"/>
  <c r="Z192" i="58" s="1"/>
  <c r="AA192" i="58" s="1"/>
  <c r="AB192" i="58" s="1"/>
  <c r="AC192" i="58" s="1"/>
  <c r="AD192" i="58" s="1"/>
  <c r="AE192" i="58" s="1"/>
  <c r="AF192" i="58" s="1"/>
  <c r="G191" i="58"/>
  <c r="H191" i="58" s="1"/>
  <c r="I191" i="58" s="1"/>
  <c r="J191" i="58" s="1"/>
  <c r="K191" i="58" s="1"/>
  <c r="L191" i="58" s="1"/>
  <c r="M191" i="58" s="1"/>
  <c r="N191" i="58" s="1"/>
  <c r="O191" i="58" s="1"/>
  <c r="P191" i="58" s="1"/>
  <c r="Q191" i="58" s="1"/>
  <c r="R191" i="58" s="1"/>
  <c r="U191" i="58" s="1"/>
  <c r="W191" i="58" s="1"/>
  <c r="X191" i="58" s="1"/>
  <c r="Y191" i="58" s="1"/>
  <c r="Z191" i="58" s="1"/>
  <c r="AA191" i="58" s="1"/>
  <c r="AB191" i="58" s="1"/>
  <c r="AC191" i="58" s="1"/>
  <c r="AD191" i="58" s="1"/>
  <c r="AE191" i="58" s="1"/>
  <c r="AF191" i="58" s="1"/>
  <c r="G190" i="58"/>
  <c r="H190" i="58" s="1"/>
  <c r="I190" i="58" s="1"/>
  <c r="J190" i="58" s="1"/>
  <c r="K190" i="58" s="1"/>
  <c r="L190" i="58" s="1"/>
  <c r="M190" i="58" s="1"/>
  <c r="N190" i="58" s="1"/>
  <c r="O190" i="58" s="1"/>
  <c r="P190" i="58" s="1"/>
  <c r="Q190" i="58" s="1"/>
  <c r="R190" i="58" s="1"/>
  <c r="U190" i="58" s="1"/>
  <c r="W190" i="58" s="1"/>
  <c r="X190" i="58" s="1"/>
  <c r="Y190" i="58" s="1"/>
  <c r="Z190" i="58" s="1"/>
  <c r="AA190" i="58" s="1"/>
  <c r="AB190" i="58" s="1"/>
  <c r="AC190" i="58" s="1"/>
  <c r="AD190" i="58" s="1"/>
  <c r="AE190" i="58" s="1"/>
  <c r="AF190" i="58" s="1"/>
  <c r="G189" i="58"/>
  <c r="H189" i="58" s="1"/>
  <c r="I189" i="58" s="1"/>
  <c r="J189" i="58" s="1"/>
  <c r="K189" i="58" s="1"/>
  <c r="L189" i="58" s="1"/>
  <c r="M189" i="58" s="1"/>
  <c r="N189" i="58" s="1"/>
  <c r="O189" i="58" s="1"/>
  <c r="P189" i="58" s="1"/>
  <c r="Q189" i="58" s="1"/>
  <c r="R189" i="58" s="1"/>
  <c r="U189" i="58" s="1"/>
  <c r="W189" i="58" s="1"/>
  <c r="X189" i="58" s="1"/>
  <c r="Y189" i="58" s="1"/>
  <c r="Z189" i="58" s="1"/>
  <c r="AA189" i="58" s="1"/>
  <c r="AB189" i="58" s="1"/>
  <c r="AC189" i="58" s="1"/>
  <c r="AD189" i="58" s="1"/>
  <c r="AE189" i="58" s="1"/>
  <c r="AF189" i="58" s="1"/>
  <c r="G188" i="58"/>
  <c r="H188" i="58" s="1"/>
  <c r="I188" i="58" s="1"/>
  <c r="J188" i="58" s="1"/>
  <c r="K188" i="58" s="1"/>
  <c r="L188" i="58" s="1"/>
  <c r="M188" i="58" s="1"/>
  <c r="N188" i="58" s="1"/>
  <c r="O188" i="58" s="1"/>
  <c r="P188" i="58" s="1"/>
  <c r="Q188" i="58" s="1"/>
  <c r="R188" i="58" s="1"/>
  <c r="U188" i="58" s="1"/>
  <c r="W188" i="58" s="1"/>
  <c r="X188" i="58" s="1"/>
  <c r="Y188" i="58" s="1"/>
  <c r="Z188" i="58" s="1"/>
  <c r="AA188" i="58" s="1"/>
  <c r="AB188" i="58" s="1"/>
  <c r="AC188" i="58" s="1"/>
  <c r="AD188" i="58" s="1"/>
  <c r="AE188" i="58" s="1"/>
  <c r="AF188" i="58" s="1"/>
  <c r="G187" i="58"/>
  <c r="H187" i="58" s="1"/>
  <c r="I187" i="58" s="1"/>
  <c r="J187" i="58" s="1"/>
  <c r="K187" i="58" s="1"/>
  <c r="L187" i="58" s="1"/>
  <c r="M187" i="58" s="1"/>
  <c r="N187" i="58" s="1"/>
  <c r="O187" i="58" s="1"/>
  <c r="P187" i="58" s="1"/>
  <c r="Q187" i="58" s="1"/>
  <c r="R187" i="58" s="1"/>
  <c r="U187" i="58" s="1"/>
  <c r="W187" i="58" s="1"/>
  <c r="X187" i="58" s="1"/>
  <c r="Y187" i="58" s="1"/>
  <c r="Z187" i="58" s="1"/>
  <c r="AA187" i="58" s="1"/>
  <c r="AB187" i="58" s="1"/>
  <c r="AC187" i="58" s="1"/>
  <c r="AD187" i="58" s="1"/>
  <c r="AE187" i="58" s="1"/>
  <c r="AF187" i="58" s="1"/>
  <c r="G186" i="58"/>
  <c r="H186" i="58" s="1"/>
  <c r="I186" i="58" s="1"/>
  <c r="J186" i="58" s="1"/>
  <c r="K186" i="58" s="1"/>
  <c r="L186" i="58" s="1"/>
  <c r="N186" i="58" s="1"/>
  <c r="O186" i="58" s="1"/>
  <c r="P186" i="58" s="1"/>
  <c r="Q186" i="58" s="1"/>
  <c r="R186" i="58" s="1"/>
  <c r="U186" i="58" s="1"/>
  <c r="W186" i="58" s="1"/>
  <c r="X186" i="58" s="1"/>
  <c r="Y186" i="58" s="1"/>
  <c r="Z186" i="58" s="1"/>
  <c r="AA186" i="58" s="1"/>
  <c r="AB186" i="58" s="1"/>
  <c r="AC186" i="58" s="1"/>
  <c r="AD186" i="58" s="1"/>
  <c r="AE186" i="58" s="1"/>
  <c r="AF186" i="58" s="1"/>
  <c r="G185" i="58"/>
  <c r="H185" i="58" s="1"/>
  <c r="I185" i="58" s="1"/>
  <c r="J185" i="58" s="1"/>
  <c r="K185" i="58" s="1"/>
  <c r="L185" i="58" s="1"/>
  <c r="N185" i="58" s="1"/>
  <c r="O185" i="58" s="1"/>
  <c r="P185" i="58" s="1"/>
  <c r="Q185" i="58" s="1"/>
  <c r="R185" i="58" s="1"/>
  <c r="U185" i="58" s="1"/>
  <c r="W185" i="58" s="1"/>
  <c r="X185" i="58" s="1"/>
  <c r="Y185" i="58" s="1"/>
  <c r="Z185" i="58" s="1"/>
  <c r="AA185" i="58" s="1"/>
  <c r="AB185" i="58" s="1"/>
  <c r="AC185" i="58" s="1"/>
  <c r="AD185" i="58" s="1"/>
  <c r="AE185" i="58" s="1"/>
  <c r="AF185" i="58" s="1"/>
  <c r="G184" i="58"/>
  <c r="H184" i="58" s="1"/>
  <c r="I184" i="58" s="1"/>
  <c r="J184" i="58" s="1"/>
  <c r="K184" i="58" s="1"/>
  <c r="L184" i="58" s="1"/>
  <c r="N184" i="58" s="1"/>
  <c r="O184" i="58" s="1"/>
  <c r="P184" i="58" s="1"/>
  <c r="Q184" i="58" s="1"/>
  <c r="R184" i="58" s="1"/>
  <c r="U184" i="58" s="1"/>
  <c r="W184" i="58" s="1"/>
  <c r="X184" i="58" s="1"/>
  <c r="Y184" i="58" s="1"/>
  <c r="Z184" i="58" s="1"/>
  <c r="AA184" i="58" s="1"/>
  <c r="AB184" i="58" s="1"/>
  <c r="AC184" i="58" s="1"/>
  <c r="AD184" i="58" s="1"/>
  <c r="AE184" i="58" s="1"/>
  <c r="AF184" i="58" s="1"/>
  <c r="G183" i="58"/>
  <c r="H183" i="58" s="1"/>
  <c r="I183" i="58" s="1"/>
  <c r="J183" i="58" s="1"/>
  <c r="K183" i="58" s="1"/>
  <c r="L183" i="58" s="1"/>
  <c r="N183" i="58" s="1"/>
  <c r="O183" i="58" s="1"/>
  <c r="P183" i="58" s="1"/>
  <c r="Q183" i="58" s="1"/>
  <c r="R183" i="58" s="1"/>
  <c r="U183" i="58" s="1"/>
  <c r="W183" i="58" s="1"/>
  <c r="X183" i="58" s="1"/>
  <c r="Y183" i="58" s="1"/>
  <c r="Z183" i="58" s="1"/>
  <c r="AA183" i="58" s="1"/>
  <c r="AB183" i="58" s="1"/>
  <c r="AC183" i="58" s="1"/>
  <c r="AD183" i="58" s="1"/>
  <c r="AE183" i="58" s="1"/>
  <c r="AF183" i="58" s="1"/>
  <c r="G182" i="58"/>
  <c r="H182" i="58" s="1"/>
  <c r="I182" i="58" s="1"/>
  <c r="J182" i="58" s="1"/>
  <c r="K182" i="58" s="1"/>
  <c r="L182" i="58" s="1"/>
  <c r="N182" i="58" s="1"/>
  <c r="O182" i="58" s="1"/>
  <c r="P182" i="58" s="1"/>
  <c r="Q182" i="58" s="1"/>
  <c r="R182" i="58" s="1"/>
  <c r="U182" i="58" s="1"/>
  <c r="W182" i="58" s="1"/>
  <c r="X182" i="58" s="1"/>
  <c r="Y182" i="58" s="1"/>
  <c r="Z182" i="58" s="1"/>
  <c r="AA182" i="58" s="1"/>
  <c r="AB182" i="58" s="1"/>
  <c r="AC182" i="58" s="1"/>
  <c r="AD182" i="58" s="1"/>
  <c r="AE182" i="58" s="1"/>
  <c r="AF182" i="58" s="1"/>
  <c r="G181" i="58"/>
  <c r="H181" i="58" s="1"/>
  <c r="I181" i="58" s="1"/>
  <c r="J181" i="58" s="1"/>
  <c r="K181" i="58" s="1"/>
  <c r="L181" i="58" s="1"/>
  <c r="N181" i="58" s="1"/>
  <c r="O181" i="58" s="1"/>
  <c r="P181" i="58" s="1"/>
  <c r="Q181" i="58" s="1"/>
  <c r="R181" i="58" s="1"/>
  <c r="U181" i="58" s="1"/>
  <c r="W181" i="58" s="1"/>
  <c r="X181" i="58" s="1"/>
  <c r="Y181" i="58" s="1"/>
  <c r="Z181" i="58" s="1"/>
  <c r="AA181" i="58" s="1"/>
  <c r="AB181" i="58" s="1"/>
  <c r="AC181" i="58" s="1"/>
  <c r="AD181" i="58" s="1"/>
  <c r="AE181" i="58" s="1"/>
  <c r="AF181" i="58" s="1"/>
  <c r="G180" i="58"/>
  <c r="H180" i="58" s="1"/>
  <c r="I180" i="58" s="1"/>
  <c r="J180" i="58" s="1"/>
  <c r="K180" i="58" s="1"/>
  <c r="L180" i="58" s="1"/>
  <c r="N180" i="58" s="1"/>
  <c r="O180" i="58" s="1"/>
  <c r="P180" i="58" s="1"/>
  <c r="Q180" i="58" s="1"/>
  <c r="R180" i="58" s="1"/>
  <c r="U180" i="58" s="1"/>
  <c r="W180" i="58" s="1"/>
  <c r="X180" i="58" s="1"/>
  <c r="Y180" i="58" s="1"/>
  <c r="Z180" i="58" s="1"/>
  <c r="AA180" i="58" s="1"/>
  <c r="AB180" i="58" s="1"/>
  <c r="AC180" i="58" s="1"/>
  <c r="AD180" i="58" s="1"/>
  <c r="AE180" i="58" s="1"/>
  <c r="AF180" i="58" s="1"/>
  <c r="G179" i="58"/>
  <c r="H179" i="58" s="1"/>
  <c r="I179" i="58" s="1"/>
  <c r="J179" i="58" s="1"/>
  <c r="K179" i="58" s="1"/>
  <c r="L179" i="58" s="1"/>
  <c r="N179" i="58" s="1"/>
  <c r="O179" i="58" s="1"/>
  <c r="P179" i="58" s="1"/>
  <c r="Q179" i="58" s="1"/>
  <c r="R179" i="58" s="1"/>
  <c r="U179" i="58" s="1"/>
  <c r="W179" i="58" s="1"/>
  <c r="X179" i="58" s="1"/>
  <c r="Y179" i="58" s="1"/>
  <c r="Z179" i="58" s="1"/>
  <c r="AA179" i="58" s="1"/>
  <c r="AB179" i="58" s="1"/>
  <c r="AC179" i="58" s="1"/>
  <c r="AD179" i="58" s="1"/>
  <c r="AE179" i="58" s="1"/>
  <c r="AF179" i="58" s="1"/>
  <c r="G178" i="58"/>
  <c r="H178" i="58" s="1"/>
  <c r="I178" i="58" s="1"/>
  <c r="J178" i="58" s="1"/>
  <c r="K178" i="58" s="1"/>
  <c r="L178" i="58" s="1"/>
  <c r="N178" i="58" s="1"/>
  <c r="O178" i="58" s="1"/>
  <c r="P178" i="58" s="1"/>
  <c r="Q178" i="58" s="1"/>
  <c r="R178" i="58" s="1"/>
  <c r="U178" i="58" s="1"/>
  <c r="W178" i="58" s="1"/>
  <c r="X178" i="58" s="1"/>
  <c r="Y178" i="58" s="1"/>
  <c r="Z178" i="58" s="1"/>
  <c r="AA178" i="58" s="1"/>
  <c r="AB178" i="58" s="1"/>
  <c r="AC178" i="58" s="1"/>
  <c r="AD178" i="58" s="1"/>
  <c r="AE178" i="58" s="1"/>
  <c r="AF178" i="58" s="1"/>
  <c r="G176" i="58"/>
  <c r="H176" i="58" s="1"/>
  <c r="I176" i="58" s="1"/>
  <c r="J176" i="58" s="1"/>
  <c r="K176" i="58" s="1"/>
  <c r="L176" i="58" s="1"/>
  <c r="N176" i="58" s="1"/>
  <c r="O176" i="58" s="1"/>
  <c r="P176" i="58" s="1"/>
  <c r="Q176" i="58" s="1"/>
  <c r="R176" i="58" s="1"/>
  <c r="W176" i="58" s="1"/>
  <c r="X176" i="58" s="1"/>
  <c r="Y176" i="58" s="1"/>
  <c r="Z176" i="58" s="1"/>
  <c r="AA176" i="58" s="1"/>
  <c r="AB176" i="58" s="1"/>
  <c r="AC176" i="58" s="1"/>
  <c r="AD176" i="58" s="1"/>
  <c r="AE176" i="58" s="1"/>
  <c r="AF176" i="58" s="1"/>
  <c r="G175" i="58"/>
  <c r="H175" i="58" s="1"/>
  <c r="I175" i="58" s="1"/>
  <c r="J175" i="58" s="1"/>
  <c r="K175" i="58" s="1"/>
  <c r="L175" i="58" s="1"/>
  <c r="N175" i="58" s="1"/>
  <c r="O175" i="58" s="1"/>
  <c r="P175" i="58" s="1"/>
  <c r="Q175" i="58" s="1"/>
  <c r="R175" i="58" s="1"/>
  <c r="W175" i="58" s="1"/>
  <c r="X175" i="58" s="1"/>
  <c r="Y175" i="58" s="1"/>
  <c r="Z175" i="58" s="1"/>
  <c r="AA175" i="58" s="1"/>
  <c r="AB175" i="58" s="1"/>
  <c r="AC175" i="58" s="1"/>
  <c r="AD175" i="58" s="1"/>
  <c r="AE175" i="58" s="1"/>
  <c r="AF175" i="58" s="1"/>
  <c r="G174" i="58"/>
  <c r="H174" i="58" s="1"/>
  <c r="I174" i="58" s="1"/>
  <c r="J174" i="58" s="1"/>
  <c r="K174" i="58" s="1"/>
  <c r="L174" i="58" s="1"/>
  <c r="N174" i="58" s="1"/>
  <c r="O174" i="58" s="1"/>
  <c r="P174" i="58" s="1"/>
  <c r="Q174" i="58" s="1"/>
  <c r="R174" i="58" s="1"/>
  <c r="W174" i="58" s="1"/>
  <c r="X174" i="58" s="1"/>
  <c r="Y174" i="58" s="1"/>
  <c r="Z174" i="58" s="1"/>
  <c r="AA174" i="58" s="1"/>
  <c r="AB174" i="58" s="1"/>
  <c r="AC174" i="58" s="1"/>
  <c r="AD174" i="58" s="1"/>
  <c r="AE174" i="58" s="1"/>
  <c r="AF174" i="58" s="1"/>
  <c r="G173" i="58"/>
  <c r="H173" i="58" s="1"/>
  <c r="I173" i="58" s="1"/>
  <c r="J173" i="58" s="1"/>
  <c r="K173" i="58" s="1"/>
  <c r="L173" i="58" s="1"/>
  <c r="N173" i="58" s="1"/>
  <c r="O173" i="58" s="1"/>
  <c r="P173" i="58" s="1"/>
  <c r="Q173" i="58" s="1"/>
  <c r="R173" i="58" s="1"/>
  <c r="W173" i="58" s="1"/>
  <c r="X173" i="58" s="1"/>
  <c r="Y173" i="58" s="1"/>
  <c r="Z173" i="58" s="1"/>
  <c r="AA173" i="58" s="1"/>
  <c r="AB173" i="58" s="1"/>
  <c r="AC173" i="58" s="1"/>
  <c r="AD173" i="58" s="1"/>
  <c r="AE173" i="58" s="1"/>
  <c r="AF173" i="58" s="1"/>
  <c r="G172" i="58"/>
  <c r="H172" i="58" s="1"/>
  <c r="I172" i="58" s="1"/>
  <c r="J172" i="58" s="1"/>
  <c r="K172" i="58" s="1"/>
  <c r="L172" i="58" s="1"/>
  <c r="N172" i="58" s="1"/>
  <c r="O172" i="58" s="1"/>
  <c r="P172" i="58" s="1"/>
  <c r="Q172" i="58" s="1"/>
  <c r="R172" i="58" s="1"/>
  <c r="W172" i="58" s="1"/>
  <c r="X172" i="58" s="1"/>
  <c r="Y172" i="58" s="1"/>
  <c r="Z172" i="58" s="1"/>
  <c r="AA172" i="58" s="1"/>
  <c r="AB172" i="58" s="1"/>
  <c r="AC172" i="58" s="1"/>
  <c r="AD172" i="58" s="1"/>
  <c r="AE172" i="58" s="1"/>
  <c r="AF172" i="58" s="1"/>
  <c r="G171" i="58"/>
  <c r="H171" i="58" s="1"/>
  <c r="I171" i="58" s="1"/>
  <c r="J171" i="58" s="1"/>
  <c r="K171" i="58" s="1"/>
  <c r="L171" i="58" s="1"/>
  <c r="N171" i="58" s="1"/>
  <c r="O171" i="58" s="1"/>
  <c r="P171" i="58" s="1"/>
  <c r="Q171" i="58" s="1"/>
  <c r="R171" i="58" s="1"/>
  <c r="W171" i="58" s="1"/>
  <c r="X171" i="58" s="1"/>
  <c r="Y171" i="58" s="1"/>
  <c r="Z171" i="58" s="1"/>
  <c r="AA171" i="58" s="1"/>
  <c r="AB171" i="58" s="1"/>
  <c r="AC171" i="58" s="1"/>
  <c r="AD171" i="58" s="1"/>
  <c r="AE171" i="58" s="1"/>
  <c r="AF171" i="58" s="1"/>
  <c r="G170" i="58"/>
  <c r="H170" i="58" s="1"/>
  <c r="I170" i="58" s="1"/>
  <c r="J170" i="58" s="1"/>
  <c r="K170" i="58" s="1"/>
  <c r="L170" i="58" s="1"/>
  <c r="N170" i="58" s="1"/>
  <c r="O170" i="58" s="1"/>
  <c r="P170" i="58" s="1"/>
  <c r="Q170" i="58" s="1"/>
  <c r="R170" i="58" s="1"/>
  <c r="W170" i="58" s="1"/>
  <c r="X170" i="58" s="1"/>
  <c r="Y170" i="58" s="1"/>
  <c r="AG167" i="58"/>
  <c r="G166" i="58"/>
  <c r="H166" i="58" s="1"/>
  <c r="I166" i="58" s="1"/>
  <c r="J166" i="58" s="1"/>
  <c r="K166" i="58" s="1"/>
  <c r="L166" i="58" s="1"/>
  <c r="N166" i="58" s="1"/>
  <c r="O166" i="58" s="1"/>
  <c r="P166" i="58" s="1"/>
  <c r="Q166" i="58" s="1"/>
  <c r="R166" i="58" s="1"/>
  <c r="W166" i="58" s="1"/>
  <c r="X166" i="58" s="1"/>
  <c r="Y166" i="58" s="1"/>
  <c r="Z166" i="58" s="1"/>
  <c r="AA166" i="58" s="1"/>
  <c r="AB166" i="58" s="1"/>
  <c r="AC166" i="58" s="1"/>
  <c r="AD166" i="58" s="1"/>
  <c r="AE166" i="58" s="1"/>
  <c r="AF166" i="58" s="1"/>
  <c r="G165" i="58"/>
  <c r="H165" i="58" s="1"/>
  <c r="I165" i="58" s="1"/>
  <c r="J165" i="58" s="1"/>
  <c r="K165" i="58" s="1"/>
  <c r="L165" i="58" s="1"/>
  <c r="N165" i="58" s="1"/>
  <c r="O165" i="58" s="1"/>
  <c r="P165" i="58" s="1"/>
  <c r="Q165" i="58" s="1"/>
  <c r="R165" i="58" s="1"/>
  <c r="W165" i="58" s="1"/>
  <c r="X165" i="58" s="1"/>
  <c r="Y165" i="58" s="1"/>
  <c r="Z165" i="58" s="1"/>
  <c r="AA165" i="58" s="1"/>
  <c r="AB165" i="58" s="1"/>
  <c r="AC165" i="58" s="1"/>
  <c r="AD165" i="58" s="1"/>
  <c r="AE165" i="58" s="1"/>
  <c r="AF165" i="58" s="1"/>
  <c r="G164" i="58"/>
  <c r="H164" i="58" s="1"/>
  <c r="I164" i="58" s="1"/>
  <c r="J164" i="58" s="1"/>
  <c r="K164" i="58" s="1"/>
  <c r="L164" i="58" s="1"/>
  <c r="N164" i="58" s="1"/>
  <c r="O164" i="58" s="1"/>
  <c r="P164" i="58" s="1"/>
  <c r="Q164" i="58" s="1"/>
  <c r="R164" i="58" s="1"/>
  <c r="W164" i="58" s="1"/>
  <c r="X164" i="58" s="1"/>
  <c r="Y164" i="58" s="1"/>
  <c r="Z164" i="58" s="1"/>
  <c r="AA164" i="58" s="1"/>
  <c r="AB164" i="58" s="1"/>
  <c r="AC164" i="58" s="1"/>
  <c r="AD164" i="58" s="1"/>
  <c r="AE164" i="58" s="1"/>
  <c r="AF164" i="58" s="1"/>
  <c r="G163" i="58"/>
  <c r="H163" i="58" s="1"/>
  <c r="I163" i="58" s="1"/>
  <c r="J163" i="58" s="1"/>
  <c r="K163" i="58" s="1"/>
  <c r="L163" i="58" s="1"/>
  <c r="N163" i="58" s="1"/>
  <c r="O163" i="58" s="1"/>
  <c r="P163" i="58" s="1"/>
  <c r="Q163" i="58" s="1"/>
  <c r="R163" i="58" s="1"/>
  <c r="W163" i="58" s="1"/>
  <c r="X163" i="58" s="1"/>
  <c r="Y163" i="58" s="1"/>
  <c r="Z163" i="58" s="1"/>
  <c r="AA163" i="58" s="1"/>
  <c r="AB163" i="58" s="1"/>
  <c r="AC163" i="58" s="1"/>
  <c r="AD163" i="58" s="1"/>
  <c r="AE163" i="58" s="1"/>
  <c r="AF163" i="58" s="1"/>
  <c r="AI158" i="58"/>
  <c r="AH158" i="58"/>
  <c r="A158" i="58" a="1"/>
  <c r="A158" i="58" s="1"/>
  <c r="AI157" i="58"/>
  <c r="AH157" i="58"/>
  <c r="AI156" i="58"/>
  <c r="AH156" i="58"/>
  <c r="AI155" i="58"/>
  <c r="AH155" i="58"/>
  <c r="AI154" i="58"/>
  <c r="AH154" i="58"/>
  <c r="AL153" i="58"/>
  <c r="AI153" i="58"/>
  <c r="AH153" i="58"/>
  <c r="A153" i="58" a="1"/>
  <c r="A153" i="58" s="1"/>
  <c r="AI152" i="58"/>
  <c r="AH152" i="58"/>
  <c r="AI151" i="58"/>
  <c r="AH151" i="58"/>
  <c r="AI150" i="58"/>
  <c r="AH150" i="58"/>
  <c r="AI149" i="58"/>
  <c r="AH149" i="58"/>
  <c r="AI148" i="58"/>
  <c r="AH148" i="58"/>
  <c r="AI147" i="58"/>
  <c r="AH147" i="58"/>
  <c r="AI146" i="58"/>
  <c r="AH146" i="58"/>
  <c r="AI142" i="58"/>
  <c r="AH142" i="58"/>
  <c r="AI141" i="58"/>
  <c r="AH141" i="58"/>
  <c r="AI140" i="58"/>
  <c r="AH140" i="58"/>
  <c r="AI139" i="58"/>
  <c r="AH139" i="58"/>
  <c r="AI138" i="58"/>
  <c r="AH138" i="58"/>
  <c r="AI137" i="58"/>
  <c r="AH137" i="58"/>
  <c r="AI136" i="58"/>
  <c r="AH136" i="58"/>
  <c r="AI134" i="58"/>
  <c r="AH134" i="58"/>
  <c r="AI133" i="58"/>
  <c r="AH133" i="58"/>
  <c r="AI132" i="58"/>
  <c r="AH132" i="58"/>
  <c r="AI131" i="58"/>
  <c r="AH131" i="58"/>
  <c r="AI130" i="58"/>
  <c r="AH130" i="58"/>
  <c r="AI129" i="58"/>
  <c r="AH129" i="58"/>
  <c r="AI128" i="58"/>
  <c r="AH128" i="58"/>
  <c r="AI127" i="58"/>
  <c r="AH127" i="58"/>
  <c r="AI126" i="58"/>
  <c r="AH126" i="58"/>
  <c r="AI125" i="58"/>
  <c r="AH125" i="58"/>
  <c r="AF122" i="58"/>
  <c r="AE122" i="58"/>
  <c r="AD122" i="58"/>
  <c r="AC122" i="58"/>
  <c r="AB122" i="58"/>
  <c r="AA122" i="58"/>
  <c r="Z122" i="58"/>
  <c r="Y122" i="58"/>
  <c r="X122" i="58"/>
  <c r="W122" i="58"/>
  <c r="O122" i="58"/>
  <c r="L122" i="58"/>
  <c r="K122" i="58"/>
  <c r="J122" i="58"/>
  <c r="I122" i="58"/>
  <c r="H122" i="58"/>
  <c r="G122" i="58"/>
  <c r="AF121" i="58"/>
  <c r="AE121" i="58"/>
  <c r="AD121" i="58"/>
  <c r="AC121" i="58"/>
  <c r="AB121" i="58"/>
  <c r="AA121" i="58"/>
  <c r="Z121" i="58"/>
  <c r="Y121" i="58"/>
  <c r="X121" i="58"/>
  <c r="W121" i="58"/>
  <c r="O121" i="58"/>
  <c r="L121" i="58"/>
  <c r="K121" i="58"/>
  <c r="J121" i="58"/>
  <c r="I121" i="58"/>
  <c r="H121" i="58"/>
  <c r="G121" i="58"/>
  <c r="AF120" i="58"/>
  <c r="AE120" i="58"/>
  <c r="AD120" i="58"/>
  <c r="AC120" i="58"/>
  <c r="AB120" i="58"/>
  <c r="AA120" i="58"/>
  <c r="Z120" i="58"/>
  <c r="Y120" i="58"/>
  <c r="X120" i="58"/>
  <c r="W120" i="58"/>
  <c r="O120" i="58"/>
  <c r="L120" i="58"/>
  <c r="K120" i="58"/>
  <c r="J120" i="58"/>
  <c r="I120" i="58"/>
  <c r="H120" i="58"/>
  <c r="G120" i="58"/>
  <c r="AF119" i="58"/>
  <c r="AE119" i="58"/>
  <c r="AD119" i="58"/>
  <c r="AC119" i="58"/>
  <c r="AB119" i="58"/>
  <c r="AA119" i="58"/>
  <c r="Z119" i="58"/>
  <c r="Y119" i="58"/>
  <c r="X119" i="58"/>
  <c r="W119" i="58"/>
  <c r="BB23" i="58"/>
  <c r="AX23" i="58"/>
  <c r="O119" i="58"/>
  <c r="L119" i="58"/>
  <c r="K119" i="58"/>
  <c r="J119" i="58"/>
  <c r="I119" i="58"/>
  <c r="H119" i="58"/>
  <c r="H123" i="58" s="1"/>
  <c r="G119" i="58"/>
  <c r="AF118" i="58"/>
  <c r="AE118" i="58"/>
  <c r="AD118" i="58"/>
  <c r="AC118" i="58"/>
  <c r="AB118" i="58"/>
  <c r="AA118" i="58"/>
  <c r="Z118" i="58"/>
  <c r="Y118" i="58"/>
  <c r="X118" i="58"/>
  <c r="W118" i="58"/>
  <c r="O118" i="58"/>
  <c r="L118" i="58"/>
  <c r="K118" i="58"/>
  <c r="J118" i="58"/>
  <c r="I118" i="58"/>
  <c r="H118" i="58"/>
  <c r="G118" i="58"/>
  <c r="AF117" i="58"/>
  <c r="AE117" i="58"/>
  <c r="AD117" i="58"/>
  <c r="AC117" i="58"/>
  <c r="AB117" i="58"/>
  <c r="AA117" i="58"/>
  <c r="Z117" i="58"/>
  <c r="Y117" i="58"/>
  <c r="X117" i="58"/>
  <c r="W117" i="58"/>
  <c r="O117" i="58"/>
  <c r="O123" i="58" s="1"/>
  <c r="L117" i="58"/>
  <c r="K117" i="58"/>
  <c r="K123" i="58" s="1"/>
  <c r="AT23" i="58" s="1"/>
  <c r="J117" i="58"/>
  <c r="I117" i="58"/>
  <c r="H117" i="58"/>
  <c r="G117" i="58"/>
  <c r="AI114" i="58"/>
  <c r="AH114" i="58"/>
  <c r="AG113" i="58"/>
  <c r="Q7" i="58"/>
  <c r="AI112" i="58"/>
  <c r="AH112" i="58"/>
  <c r="AG112" i="58"/>
  <c r="AG115" i="58" s="1"/>
  <c r="AI111" i="58"/>
  <c r="AH111" i="58"/>
  <c r="AI110" i="58"/>
  <c r="AH110" i="58"/>
  <c r="AI109" i="58"/>
  <c r="AH109" i="58"/>
  <c r="AG108" i="58"/>
  <c r="AF108" i="58"/>
  <c r="BJ19" i="58" s="1"/>
  <c r="AE108" i="58"/>
  <c r="AD5" i="58" s="1"/>
  <c r="AD108" i="58"/>
  <c r="AC108" i="58"/>
  <c r="AB5" i="58" s="1"/>
  <c r="AB108" i="58"/>
  <c r="AA108" i="58"/>
  <c r="Z5" i="58" s="1"/>
  <c r="Z108" i="58"/>
  <c r="Y108" i="58"/>
  <c r="X5" i="58" s="1"/>
  <c r="X108" i="58"/>
  <c r="W108" i="58"/>
  <c r="V5" i="58" s="1"/>
  <c r="AZ19" i="58"/>
  <c r="O108" i="58"/>
  <c r="N5" i="58" s="1"/>
  <c r="L108" i="58"/>
  <c r="K108" i="58"/>
  <c r="J108" i="58"/>
  <c r="I108" i="58"/>
  <c r="AS19" i="58" s="1"/>
  <c r="H108" i="58"/>
  <c r="G5" i="58" s="1"/>
  <c r="G108" i="58"/>
  <c r="AO19" i="58"/>
  <c r="AI107" i="58"/>
  <c r="AH107" i="58"/>
  <c r="AI106" i="58"/>
  <c r="AH106" i="58"/>
  <c r="AI105" i="58"/>
  <c r="AH105" i="58"/>
  <c r="AI104" i="58"/>
  <c r="AH104" i="58"/>
  <c r="AI103" i="58"/>
  <c r="AH103" i="58"/>
  <c r="AI102" i="58"/>
  <c r="AH102" i="58"/>
  <c r="AI101" i="58"/>
  <c r="AH101" i="58"/>
  <c r="AI100" i="58"/>
  <c r="AH100" i="58"/>
  <c r="AI99" i="58"/>
  <c r="AH99" i="58"/>
  <c r="AI98" i="58"/>
  <c r="AH98" i="58"/>
  <c r="AI97" i="58"/>
  <c r="AH97" i="58"/>
  <c r="AG96" i="58"/>
  <c r="AF96" i="58"/>
  <c r="AE96" i="58"/>
  <c r="BI20" i="58" s="1"/>
  <c r="AD96" i="58"/>
  <c r="AC96" i="58"/>
  <c r="AC113" i="58" s="1"/>
  <c r="AC115" i="58" s="1"/>
  <c r="AB96" i="58"/>
  <c r="AA96" i="58"/>
  <c r="Z96" i="58"/>
  <c r="BF20" i="58" s="1"/>
  <c r="Y96" i="58"/>
  <c r="X96" i="58"/>
  <c r="BE20" i="58" s="1"/>
  <c r="W96" i="58"/>
  <c r="BA20" i="58"/>
  <c r="AV20" i="58"/>
  <c r="L96" i="58"/>
  <c r="K96" i="58"/>
  <c r="J96" i="58"/>
  <c r="I96" i="58"/>
  <c r="H96" i="58"/>
  <c r="G96" i="58"/>
  <c r="AN20" i="58"/>
  <c r="AI95" i="58"/>
  <c r="AH95" i="58"/>
  <c r="AI94" i="58"/>
  <c r="AH94" i="58"/>
  <c r="AI93" i="58"/>
  <c r="AH93" i="58"/>
  <c r="BJ18" i="58"/>
  <c r="AA92" i="58"/>
  <c r="Z92" i="58"/>
  <c r="Y92" i="58"/>
  <c r="X92" i="58"/>
  <c r="BE18" i="58" s="1"/>
  <c r="W92" i="58"/>
  <c r="BB18" i="58"/>
  <c r="BA18" i="58"/>
  <c r="AW18" i="58"/>
  <c r="AU18" i="58"/>
  <c r="L92" i="58"/>
  <c r="K92" i="58"/>
  <c r="AT18" i="58" s="1"/>
  <c r="J92" i="58"/>
  <c r="I92" i="58"/>
  <c r="AS18" i="58" s="1"/>
  <c r="H92" i="58"/>
  <c r="G92" i="58"/>
  <c r="AP18" i="58"/>
  <c r="AO18" i="58"/>
  <c r="BV91" i="58"/>
  <c r="BS91" i="58"/>
  <c r="BR91" i="58"/>
  <c r="BQ91" i="58"/>
  <c r="BK91" i="58"/>
  <c r="BF91" i="58"/>
  <c r="BA91" i="58"/>
  <c r="AI91" i="58"/>
  <c r="AH91" i="58"/>
  <c r="AG91" i="58"/>
  <c r="AG92" i="58" s="1"/>
  <c r="BQ90" i="58"/>
  <c r="BE90" i="58"/>
  <c r="AZ90" i="58"/>
  <c r="AI90" i="58"/>
  <c r="AH90" i="58"/>
  <c r="BO89" i="58"/>
  <c r="BG89" i="58"/>
  <c r="AI89" i="58"/>
  <c r="AH89" i="58"/>
  <c r="BI88" i="58"/>
  <c r="BB88" i="58"/>
  <c r="AI88" i="58"/>
  <c r="AH88" i="58"/>
  <c r="BV87" i="58"/>
  <c r="BG87" i="58"/>
  <c r="BB87" i="58"/>
  <c r="AI87" i="58"/>
  <c r="AH87" i="58"/>
  <c r="AI86" i="58"/>
  <c r="AH86" i="58"/>
  <c r="AI85" i="58"/>
  <c r="AH85" i="58"/>
  <c r="BW84" i="58"/>
  <c r="BW91" i="58" s="1"/>
  <c r="BV84" i="58"/>
  <c r="BU84" i="58"/>
  <c r="BU91" i="58" s="1"/>
  <c r="BT84" i="58"/>
  <c r="BT91" i="58" s="1"/>
  <c r="BS84" i="58"/>
  <c r="BR84" i="58"/>
  <c r="BQ84" i="58"/>
  <c r="BP84" i="58"/>
  <c r="BP91" i="58" s="1"/>
  <c r="BO84" i="58"/>
  <c r="BO91" i="58" s="1"/>
  <c r="BN84" i="58"/>
  <c r="BN91" i="58" s="1"/>
  <c r="BM84" i="58"/>
  <c r="BM91" i="58" s="1"/>
  <c r="BL84" i="58"/>
  <c r="BL91" i="58" s="1"/>
  <c r="BK84" i="58"/>
  <c r="BJ84" i="58"/>
  <c r="BJ91" i="58" s="1"/>
  <c r="BI84" i="58"/>
  <c r="BI91" i="58" s="1"/>
  <c r="BH84" i="58"/>
  <c r="BH91" i="58" s="1"/>
  <c r="BG84" i="58"/>
  <c r="BG91" i="58" s="1"/>
  <c r="BF84" i="58"/>
  <c r="BE84" i="58"/>
  <c r="BE91" i="58" s="1"/>
  <c r="BD84" i="58"/>
  <c r="BD91" i="58" s="1"/>
  <c r="BC84" i="58"/>
  <c r="BC91" i="58" s="1"/>
  <c r="BB84" i="58"/>
  <c r="BB91" i="58" s="1"/>
  <c r="BA84" i="58"/>
  <c r="AZ84" i="58"/>
  <c r="AZ91" i="58" s="1"/>
  <c r="AI84" i="58"/>
  <c r="AH84" i="58"/>
  <c r="BW83" i="58"/>
  <c r="BW90" i="58" s="1"/>
  <c r="BV83" i="58"/>
  <c r="BV90" i="58" s="1"/>
  <c r="BU83" i="58"/>
  <c r="BU90" i="58" s="1"/>
  <c r="BT83" i="58"/>
  <c r="BT90" i="58" s="1"/>
  <c r="BS83" i="58"/>
  <c r="BS90" i="58" s="1"/>
  <c r="BR83" i="58"/>
  <c r="BR90" i="58" s="1"/>
  <c r="BQ83" i="58"/>
  <c r="BP83" i="58"/>
  <c r="BP90" i="58" s="1"/>
  <c r="BO83" i="58"/>
  <c r="BO90" i="58" s="1"/>
  <c r="BN83" i="58"/>
  <c r="BN90" i="58" s="1"/>
  <c r="BM83" i="58"/>
  <c r="BM90" i="58" s="1"/>
  <c r="BL83" i="58"/>
  <c r="BL90" i="58" s="1"/>
  <c r="BK83" i="58"/>
  <c r="BK90" i="58" s="1"/>
  <c r="BJ83" i="58"/>
  <c r="BJ90" i="58" s="1"/>
  <c r="BI83" i="58"/>
  <c r="BI90" i="58" s="1"/>
  <c r="BH83" i="58"/>
  <c r="BH90" i="58" s="1"/>
  <c r="BG83" i="58"/>
  <c r="BG90" i="58" s="1"/>
  <c r="BF83" i="58"/>
  <c r="BF90" i="58" s="1"/>
  <c r="BE83" i="58"/>
  <c r="BD83" i="58"/>
  <c r="BD90" i="58" s="1"/>
  <c r="BC83" i="58"/>
  <c r="BC90" i="58" s="1"/>
  <c r="BB83" i="58"/>
  <c r="BB90" i="58" s="1"/>
  <c r="BA83" i="58"/>
  <c r="BA90" i="58" s="1"/>
  <c r="AZ83" i="58"/>
  <c r="AI83" i="58"/>
  <c r="AH83" i="58"/>
  <c r="BW82" i="58"/>
  <c r="BW89" i="58" s="1"/>
  <c r="BV82" i="58"/>
  <c r="BV89" i="58" s="1"/>
  <c r="BU82" i="58"/>
  <c r="BU89" i="58" s="1"/>
  <c r="BT82" i="58"/>
  <c r="BT89" i="58" s="1"/>
  <c r="BS82" i="58"/>
  <c r="BS89" i="58" s="1"/>
  <c r="BR82" i="58"/>
  <c r="BR89" i="58" s="1"/>
  <c r="BQ82" i="58"/>
  <c r="BQ89" i="58" s="1"/>
  <c r="BP82" i="58"/>
  <c r="BP89" i="58" s="1"/>
  <c r="BO82" i="58"/>
  <c r="BN82" i="58"/>
  <c r="BN89" i="58" s="1"/>
  <c r="BM82" i="58"/>
  <c r="BM89" i="58" s="1"/>
  <c r="BL82" i="58"/>
  <c r="BL89" i="58" s="1"/>
  <c r="BK82" i="58"/>
  <c r="BK89" i="58" s="1"/>
  <c r="BJ82" i="58"/>
  <c r="BJ89" i="58" s="1"/>
  <c r="BI82" i="58"/>
  <c r="BI89" i="58" s="1"/>
  <c r="BH82" i="58"/>
  <c r="BH89" i="58" s="1"/>
  <c r="BG82" i="58"/>
  <c r="BF82" i="58"/>
  <c r="BF89" i="58" s="1"/>
  <c r="BE82" i="58"/>
  <c r="BE89" i="58" s="1"/>
  <c r="BD82" i="58"/>
  <c r="BD89" i="58" s="1"/>
  <c r="BC82" i="58"/>
  <c r="BC89" i="58" s="1"/>
  <c r="BB82" i="58"/>
  <c r="BB89" i="58" s="1"/>
  <c r="BA82" i="58"/>
  <c r="BA89" i="58" s="1"/>
  <c r="AZ82" i="58"/>
  <c r="AZ89" i="58" s="1"/>
  <c r="AI82" i="58"/>
  <c r="AH82" i="58"/>
  <c r="BW81" i="58"/>
  <c r="BW88" i="58" s="1"/>
  <c r="BV81" i="58"/>
  <c r="BV88" i="58" s="1"/>
  <c r="BU81" i="58"/>
  <c r="BU88" i="58" s="1"/>
  <c r="BT81" i="58"/>
  <c r="BT88" i="58" s="1"/>
  <c r="BS81" i="58"/>
  <c r="BS88" i="58" s="1"/>
  <c r="BR81" i="58"/>
  <c r="BR88" i="58" s="1"/>
  <c r="BQ81" i="58"/>
  <c r="BQ88" i="58" s="1"/>
  <c r="BP81" i="58"/>
  <c r="BP88" i="58" s="1"/>
  <c r="BO81" i="58"/>
  <c r="BO88" i="58" s="1"/>
  <c r="BN81" i="58"/>
  <c r="BN88" i="58" s="1"/>
  <c r="BM81" i="58"/>
  <c r="BM88" i="58" s="1"/>
  <c r="BL81" i="58"/>
  <c r="BL88" i="58" s="1"/>
  <c r="BK81" i="58"/>
  <c r="BK88" i="58" s="1"/>
  <c r="BJ81" i="58"/>
  <c r="BJ88" i="58" s="1"/>
  <c r="BI81" i="58"/>
  <c r="BH81" i="58"/>
  <c r="BH88" i="58" s="1"/>
  <c r="BG81" i="58"/>
  <c r="BG88" i="58" s="1"/>
  <c r="BF81" i="58"/>
  <c r="BF88" i="58" s="1"/>
  <c r="BE81" i="58"/>
  <c r="BE88" i="58" s="1"/>
  <c r="BD81" i="58"/>
  <c r="BD88" i="58" s="1"/>
  <c r="BC81" i="58"/>
  <c r="BC88" i="58" s="1"/>
  <c r="BB81" i="58"/>
  <c r="BA81" i="58"/>
  <c r="BA88" i="58" s="1"/>
  <c r="AZ81" i="58"/>
  <c r="AZ88" i="58" s="1"/>
  <c r="AI81" i="58"/>
  <c r="AH81" i="58"/>
  <c r="BW80" i="58"/>
  <c r="BW87" i="58" s="1"/>
  <c r="BV80" i="58"/>
  <c r="BU80" i="58"/>
  <c r="BU87" i="58" s="1"/>
  <c r="BT80" i="58"/>
  <c r="BT87" i="58" s="1"/>
  <c r="BS80" i="58"/>
  <c r="BS87" i="58" s="1"/>
  <c r="BR80" i="58"/>
  <c r="BR87" i="58" s="1"/>
  <c r="BQ80" i="58"/>
  <c r="BQ87" i="58" s="1"/>
  <c r="BP80" i="58"/>
  <c r="BP87" i="58" s="1"/>
  <c r="BO80" i="58"/>
  <c r="BO87" i="58" s="1"/>
  <c r="BN80" i="58"/>
  <c r="BN87" i="58" s="1"/>
  <c r="BM80" i="58"/>
  <c r="BM87" i="58" s="1"/>
  <c r="BL80" i="58"/>
  <c r="BL87" i="58" s="1"/>
  <c r="BK80" i="58"/>
  <c r="BK87" i="58" s="1"/>
  <c r="BJ80" i="58"/>
  <c r="BJ87" i="58" s="1"/>
  <c r="BI80" i="58"/>
  <c r="BI87" i="58" s="1"/>
  <c r="BH80" i="58"/>
  <c r="BH87" i="58" s="1"/>
  <c r="BG80" i="58"/>
  <c r="BF80" i="58"/>
  <c r="BF87" i="58" s="1"/>
  <c r="BE80" i="58"/>
  <c r="BE87" i="58" s="1"/>
  <c r="BD80" i="58"/>
  <c r="BD87" i="58" s="1"/>
  <c r="BC80" i="58"/>
  <c r="BC87" i="58" s="1"/>
  <c r="BB80" i="58"/>
  <c r="BA80" i="58"/>
  <c r="BA87" i="58" s="1"/>
  <c r="AZ80" i="58"/>
  <c r="AI80" i="58"/>
  <c r="AH80" i="58"/>
  <c r="BW79" i="58"/>
  <c r="BW86" i="58" s="1"/>
  <c r="BV79" i="58"/>
  <c r="BV86" i="58" s="1"/>
  <c r="BU79" i="58"/>
  <c r="BU86" i="58" s="1"/>
  <c r="BT79" i="58"/>
  <c r="BT86" i="58" s="1"/>
  <c r="BS79" i="58"/>
  <c r="BS86" i="58" s="1"/>
  <c r="BR79" i="58"/>
  <c r="BR86" i="58" s="1"/>
  <c r="BQ79" i="58"/>
  <c r="BQ86" i="58" s="1"/>
  <c r="BP79" i="58"/>
  <c r="BP86" i="58" s="1"/>
  <c r="BO79" i="58"/>
  <c r="BO86" i="58" s="1"/>
  <c r="BN79" i="58"/>
  <c r="BN86" i="58" s="1"/>
  <c r="BM79" i="58"/>
  <c r="BM86" i="58" s="1"/>
  <c r="BL79" i="58"/>
  <c r="BL86" i="58" s="1"/>
  <c r="BK79" i="58"/>
  <c r="BK86" i="58" s="1"/>
  <c r="BJ79" i="58"/>
  <c r="BJ86" i="58" s="1"/>
  <c r="BI79" i="58"/>
  <c r="BI86" i="58" s="1"/>
  <c r="BH79" i="58"/>
  <c r="BH86" i="58" s="1"/>
  <c r="BG79" i="58"/>
  <c r="BG86" i="58" s="1"/>
  <c r="BF79" i="58"/>
  <c r="BF86" i="58" s="1"/>
  <c r="BE79" i="58"/>
  <c r="BE86" i="58" s="1"/>
  <c r="BD79" i="58"/>
  <c r="BD86" i="58" s="1"/>
  <c r="BC79" i="58"/>
  <c r="BC86" i="58" s="1"/>
  <c r="BB79" i="58"/>
  <c r="BB86" i="58" s="1"/>
  <c r="BA79" i="58"/>
  <c r="BA86" i="58" s="1"/>
  <c r="AZ79" i="58"/>
  <c r="AZ86" i="58" s="1"/>
  <c r="AI79" i="58"/>
  <c r="AH79" i="58"/>
  <c r="AG78" i="58"/>
  <c r="BG17" i="58"/>
  <c r="AA78" i="58"/>
  <c r="Z78" i="58"/>
  <c r="BF17" i="58" s="1"/>
  <c r="Y78" i="58"/>
  <c r="X78" i="58"/>
  <c r="W78" i="58"/>
  <c r="AY17" i="58"/>
  <c r="AX17" i="58"/>
  <c r="AW17" i="58"/>
  <c r="L78" i="58"/>
  <c r="K78" i="58"/>
  <c r="J78" i="58"/>
  <c r="I78" i="58"/>
  <c r="H78" i="58"/>
  <c r="G78" i="58"/>
  <c r="AR17" i="58" s="1"/>
  <c r="AP17" i="58"/>
  <c r="AO17" i="58"/>
  <c r="AI77" i="58"/>
  <c r="AH77" i="58"/>
  <c r="AI76" i="58"/>
  <c r="AH76" i="58"/>
  <c r="AI75" i="58"/>
  <c r="AH75" i="58"/>
  <c r="AI74" i="58"/>
  <c r="AH74" i="58"/>
  <c r="AI73" i="58"/>
  <c r="AH73" i="58"/>
  <c r="AI72" i="58"/>
  <c r="AH72" i="58"/>
  <c r="AG71" i="58"/>
  <c r="AF113" i="58"/>
  <c r="AF115" i="58" s="1"/>
  <c r="BI16" i="58"/>
  <c r="AA71" i="58"/>
  <c r="Z71" i="58"/>
  <c r="BF16" i="58" s="1"/>
  <c r="Y71" i="58"/>
  <c r="X71" i="58"/>
  <c r="W71" i="58"/>
  <c r="U7" i="58"/>
  <c r="R7" i="58"/>
  <c r="L71" i="58"/>
  <c r="K71" i="58"/>
  <c r="J71" i="58"/>
  <c r="I71" i="58"/>
  <c r="AS16" i="58" s="1"/>
  <c r="H71" i="58"/>
  <c r="G71" i="58"/>
  <c r="AI70" i="58"/>
  <c r="AH70" i="58"/>
  <c r="AI69" i="58"/>
  <c r="AH69" i="58"/>
  <c r="AI68" i="58"/>
  <c r="AH68" i="58"/>
  <c r="AI67" i="58"/>
  <c r="AH67" i="58"/>
  <c r="AI66" i="58"/>
  <c r="AH66" i="58"/>
  <c r="AI65" i="58"/>
  <c r="AH65" i="58"/>
  <c r="AI64" i="58"/>
  <c r="AH64" i="58"/>
  <c r="AI63" i="58"/>
  <c r="AH63" i="58"/>
  <c r="AI62" i="58"/>
  <c r="AH62" i="58"/>
  <c r="AI61" i="58"/>
  <c r="AH61" i="58"/>
  <c r="AI60" i="58"/>
  <c r="AH60" i="58"/>
  <c r="AI59" i="58"/>
  <c r="AH59" i="58"/>
  <c r="AI58" i="58"/>
  <c r="AH58" i="58"/>
  <c r="AI57" i="58"/>
  <c r="AH57" i="58"/>
  <c r="AI56" i="58"/>
  <c r="AH56" i="58"/>
  <c r="AI55" i="58"/>
  <c r="AH55" i="58"/>
  <c r="AI54" i="58"/>
  <c r="AH54" i="58"/>
  <c r="AI53" i="58"/>
  <c r="AH53" i="58"/>
  <c r="AI52" i="58"/>
  <c r="AH52" i="58"/>
  <c r="AI51" i="58"/>
  <c r="AH51" i="58"/>
  <c r="AI50" i="58"/>
  <c r="AH50" i="58"/>
  <c r="AI49" i="58"/>
  <c r="AH49" i="58"/>
  <c r="AI48" i="58"/>
  <c r="AH48" i="58"/>
  <c r="AI47" i="58"/>
  <c r="AH47" i="58"/>
  <c r="AI46" i="58"/>
  <c r="AH46" i="58"/>
  <c r="AI45" i="58"/>
  <c r="AH45" i="58"/>
  <c r="AI44" i="58"/>
  <c r="AH44" i="58"/>
  <c r="AI43" i="58"/>
  <c r="AH43" i="58"/>
  <c r="AI42" i="58"/>
  <c r="AH42" i="58"/>
  <c r="AI41" i="58"/>
  <c r="AH41" i="58"/>
  <c r="AI40" i="58"/>
  <c r="AH40" i="58"/>
  <c r="AI39" i="58"/>
  <c r="AH39" i="58"/>
  <c r="AI38" i="58"/>
  <c r="AH38" i="58"/>
  <c r="AI37" i="58"/>
  <c r="AH37" i="58"/>
  <c r="AI36" i="58"/>
  <c r="AH36" i="58"/>
  <c r="AI35" i="58"/>
  <c r="AH35" i="58"/>
  <c r="AI34" i="58"/>
  <c r="AH34" i="58"/>
  <c r="AI33" i="58"/>
  <c r="AH33" i="58"/>
  <c r="AI32" i="58"/>
  <c r="AH32" i="58"/>
  <c r="AI31" i="58"/>
  <c r="AH31" i="58"/>
  <c r="AI30" i="58"/>
  <c r="AH30" i="58"/>
  <c r="AI29" i="58"/>
  <c r="AH29" i="58"/>
  <c r="AI28" i="58"/>
  <c r="AH28" i="58"/>
  <c r="AI27" i="58"/>
  <c r="AH27" i="58"/>
  <c r="AI26" i="58"/>
  <c r="AH26" i="58"/>
  <c r="AI25" i="58"/>
  <c r="AH25" i="58"/>
  <c r="AI24" i="58"/>
  <c r="AH24" i="58"/>
  <c r="BA23" i="58"/>
  <c r="AY23" i="58"/>
  <c r="AW23" i="58"/>
  <c r="AI23" i="58"/>
  <c r="AH23" i="58"/>
  <c r="AY22" i="58"/>
  <c r="AI22" i="58"/>
  <c r="AH22" i="58"/>
  <c r="BJ21" i="58"/>
  <c r="BI21" i="58"/>
  <c r="BH21" i="58"/>
  <c r="BG21" i="58"/>
  <c r="BF21" i="58"/>
  <c r="BE21" i="58"/>
  <c r="BD21" i="58"/>
  <c r="BC21" i="58"/>
  <c r="BB21" i="58"/>
  <c r="BA21" i="58"/>
  <c r="AZ21" i="58"/>
  <c r="AY21" i="58"/>
  <c r="AX21" i="58"/>
  <c r="AW21" i="58"/>
  <c r="AV21" i="58"/>
  <c r="AU21" i="58"/>
  <c r="AT21" i="58"/>
  <c r="AS21" i="58"/>
  <c r="AR21" i="58"/>
  <c r="AQ21" i="58"/>
  <c r="AP21" i="58"/>
  <c r="AO21" i="58"/>
  <c r="AN21" i="58"/>
  <c r="AM21" i="58"/>
  <c r="AI21" i="58"/>
  <c r="AH21" i="58"/>
  <c r="BJ20" i="58"/>
  <c r="BH20" i="58"/>
  <c r="BG20" i="58"/>
  <c r="BD20" i="58"/>
  <c r="BC20" i="58"/>
  <c r="BB20" i="58"/>
  <c r="AZ20" i="58"/>
  <c r="AY20" i="58"/>
  <c r="AX20" i="58"/>
  <c r="AW20" i="58"/>
  <c r="AU20" i="58"/>
  <c r="AT20" i="58"/>
  <c r="AR20" i="58"/>
  <c r="AQ20" i="58"/>
  <c r="AP20" i="58"/>
  <c r="AO20" i="58"/>
  <c r="AM20" i="58"/>
  <c r="AI20" i="58"/>
  <c r="AH20" i="58"/>
  <c r="BG19" i="58"/>
  <c r="BF19" i="58"/>
  <c r="BE19" i="58"/>
  <c r="BD19" i="58"/>
  <c r="BC19" i="58"/>
  <c r="BB19" i="58"/>
  <c r="BA19" i="58"/>
  <c r="AY19" i="58"/>
  <c r="AX19" i="58"/>
  <c r="AU19" i="58"/>
  <c r="AI19" i="58"/>
  <c r="AH19" i="58"/>
  <c r="BI18" i="58"/>
  <c r="BH18" i="58"/>
  <c r="BG18" i="58"/>
  <c r="BF18" i="58"/>
  <c r="BD18" i="58"/>
  <c r="BC18" i="58"/>
  <c r="AZ18" i="58"/>
  <c r="AY18" i="58"/>
  <c r="AX18" i="58"/>
  <c r="AV18" i="58"/>
  <c r="AR18" i="58"/>
  <c r="AQ18" i="58"/>
  <c r="AN18" i="58"/>
  <c r="AM18" i="58"/>
  <c r="AI18" i="58"/>
  <c r="AH18" i="58"/>
  <c r="BJ17" i="58"/>
  <c r="BI17" i="58"/>
  <c r="BH17" i="58"/>
  <c r="BE17" i="58"/>
  <c r="BD17" i="58"/>
  <c r="BC17" i="58"/>
  <c r="BB17" i="58"/>
  <c r="BA17" i="58"/>
  <c r="AZ17" i="58"/>
  <c r="AV17" i="58"/>
  <c r="AU17" i="58"/>
  <c r="AT17" i="58"/>
  <c r="AS17" i="58"/>
  <c r="AQ17" i="58"/>
  <c r="AN17" i="58"/>
  <c r="AI17" i="58"/>
  <c r="AH17" i="58"/>
  <c r="BH16" i="58"/>
  <c r="BG16" i="58"/>
  <c r="BD16" i="58"/>
  <c r="BC16" i="58"/>
  <c r="BB16" i="58"/>
  <c r="AZ16" i="58"/>
  <c r="AY16" i="58"/>
  <c r="AW16" i="58"/>
  <c r="AT16" i="58"/>
  <c r="AR16" i="58"/>
  <c r="AQ16" i="58"/>
  <c r="AO16" i="58"/>
  <c r="AN16" i="58"/>
  <c r="AI16" i="58"/>
  <c r="AH16" i="58"/>
  <c r="AI15" i="58"/>
  <c r="AH15" i="58"/>
  <c r="AI14" i="58"/>
  <c r="AH14" i="58"/>
  <c r="AI13" i="58"/>
  <c r="AH13" i="58"/>
  <c r="AL12" i="58"/>
  <c r="AI12" i="58"/>
  <c r="AH12" i="58"/>
  <c r="AI11" i="58"/>
  <c r="AH11" i="58"/>
  <c r="K6" i="58"/>
  <c r="AC5" i="58"/>
  <c r="Y5" i="58"/>
  <c r="W5" i="58"/>
  <c r="U5" i="58"/>
  <c r="T5" i="58"/>
  <c r="S5" i="58"/>
  <c r="Q5" i="58"/>
  <c r="P5" i="58"/>
  <c r="O5" i="58"/>
  <c r="M5" i="58"/>
  <c r="L5" i="58"/>
  <c r="K5" i="58"/>
  <c r="J5" i="58"/>
  <c r="I5" i="58"/>
  <c r="E5" i="58"/>
  <c r="C5" i="58"/>
  <c r="AG4" i="58"/>
  <c r="K4" i="58"/>
  <c r="E4" i="58"/>
  <c r="H4" i="58" s="1"/>
  <c r="B4" i="58"/>
  <c r="AL13" i="58" s="1"/>
  <c r="AG3" i="58"/>
  <c r="AG2" i="58"/>
  <c r="AF71" i="57"/>
  <c r="AF113" i="57" s="1"/>
  <c r="AF115" i="57" s="1"/>
  <c r="AF78" i="57"/>
  <c r="AF92" i="57"/>
  <c r="AF96" i="57"/>
  <c r="AF108" i="57"/>
  <c r="AF117" i="57"/>
  <c r="AF123" i="57" s="1"/>
  <c r="AF124" i="57" s="1"/>
  <c r="AF118" i="57"/>
  <c r="AF119" i="57"/>
  <c r="AF120" i="57"/>
  <c r="AF121" i="57"/>
  <c r="AF122" i="57"/>
  <c r="AF135" i="57"/>
  <c r="AB71" i="57"/>
  <c r="AC71" i="57"/>
  <c r="AD71" i="57"/>
  <c r="AE71" i="57"/>
  <c r="AB78" i="57"/>
  <c r="AC78" i="57"/>
  <c r="AD78" i="57"/>
  <c r="AE78" i="57"/>
  <c r="AB92" i="57"/>
  <c r="AC92" i="57"/>
  <c r="AD92" i="57"/>
  <c r="AE92" i="57"/>
  <c r="AB96" i="57"/>
  <c r="AC96" i="57"/>
  <c r="AD96" i="57"/>
  <c r="AE96" i="57"/>
  <c r="AB108" i="57"/>
  <c r="AB113" i="57" s="1"/>
  <c r="AB115" i="57" s="1"/>
  <c r="AB116" i="57" s="1"/>
  <c r="AC108" i="57"/>
  <c r="AD108" i="57"/>
  <c r="AE108" i="57"/>
  <c r="AB117" i="57"/>
  <c r="AC117" i="57"/>
  <c r="AD117" i="57"/>
  <c r="AE117" i="57"/>
  <c r="AB118" i="57"/>
  <c r="AC118" i="57"/>
  <c r="AD118" i="57"/>
  <c r="AE118" i="57"/>
  <c r="AB119" i="57"/>
  <c r="AC119" i="57"/>
  <c r="AD119" i="57"/>
  <c r="AE119" i="57"/>
  <c r="AB120" i="57"/>
  <c r="AC120" i="57"/>
  <c r="AD120" i="57"/>
  <c r="AE120" i="57"/>
  <c r="AB121" i="57"/>
  <c r="AC121" i="57"/>
  <c r="AD121" i="57"/>
  <c r="AE121" i="57"/>
  <c r="AB122" i="57"/>
  <c r="AC122" i="57"/>
  <c r="AD122" i="57"/>
  <c r="AE122" i="57"/>
  <c r="AB123" i="57"/>
  <c r="AB135" i="57"/>
  <c r="AC135" i="57"/>
  <c r="AD135" i="57"/>
  <c r="AE135" i="57"/>
  <c r="U177" i="59" l="1"/>
  <c r="T161" i="59"/>
  <c r="S167" i="59"/>
  <c r="S274" i="59"/>
  <c r="T169" i="59"/>
  <c r="AE5" i="58"/>
  <c r="AF123" i="58"/>
  <c r="BJ23" i="58" s="1"/>
  <c r="AE123" i="58"/>
  <c r="BI23" i="58" s="1"/>
  <c r="BI19" i="58"/>
  <c r="BI22" i="58"/>
  <c r="BI25" i="58" s="1"/>
  <c r="AC123" i="58"/>
  <c r="AC124" i="58" s="1"/>
  <c r="AB123" i="58"/>
  <c r="BG23" i="58" s="1"/>
  <c r="AA123" i="58"/>
  <c r="AA124" i="58" s="1"/>
  <c r="AA113" i="58"/>
  <c r="AA115" i="58" s="1"/>
  <c r="Z123" i="58"/>
  <c r="BF23" i="58" s="1"/>
  <c r="Y123" i="58"/>
  <c r="Y124" i="58" s="1"/>
  <c r="Y113" i="58"/>
  <c r="Y115" i="58" s="1"/>
  <c r="Y116" i="58" s="1"/>
  <c r="Y7" i="58" s="1"/>
  <c r="AH96" i="58"/>
  <c r="X123" i="58"/>
  <c r="BE23" i="58" s="1"/>
  <c r="X113" i="58"/>
  <c r="X115" i="58" s="1"/>
  <c r="X116" i="58" s="1"/>
  <c r="X7" i="58" s="1"/>
  <c r="W123" i="58"/>
  <c r="W113" i="58"/>
  <c r="W115" i="58" s="1"/>
  <c r="W116" i="58" s="1"/>
  <c r="W7" i="58" s="1"/>
  <c r="BD22" i="58"/>
  <c r="BB22" i="58"/>
  <c r="BB25" i="58" s="1"/>
  <c r="AW19" i="58"/>
  <c r="O113" i="58"/>
  <c r="O115" i="58" s="1"/>
  <c r="O116" i="58" s="1"/>
  <c r="O7" i="58" s="1"/>
  <c r="L123" i="58"/>
  <c r="L124" i="58" s="1"/>
  <c r="K113" i="58"/>
  <c r="K115" i="58" s="1"/>
  <c r="K116" i="58" s="1"/>
  <c r="K7" i="58" s="1"/>
  <c r="K124" i="58"/>
  <c r="AT19" i="58"/>
  <c r="J123" i="58"/>
  <c r="J124" i="58" s="1"/>
  <c r="J113" i="58"/>
  <c r="J115" i="58" s="1"/>
  <c r="AI92" i="58"/>
  <c r="AS20" i="58"/>
  <c r="AS22" i="58"/>
  <c r="H5" i="58"/>
  <c r="I113" i="58"/>
  <c r="I115" i="58" s="1"/>
  <c r="I123" i="58"/>
  <c r="AS23" i="58" s="1"/>
  <c r="H113" i="58"/>
  <c r="H115" i="58" s="1"/>
  <c r="H116" i="58" s="1"/>
  <c r="H7" i="58" s="1"/>
  <c r="F123" i="58"/>
  <c r="G113" i="58"/>
  <c r="G115" i="58" s="1"/>
  <c r="G123" i="58"/>
  <c r="AR23" i="58" s="1"/>
  <c r="F124" i="58"/>
  <c r="AQ19" i="58"/>
  <c r="F116" i="58"/>
  <c r="AI121" i="58"/>
  <c r="AQ22" i="58"/>
  <c r="E113" i="58"/>
  <c r="E115" i="58" s="1"/>
  <c r="E116" i="58" s="1"/>
  <c r="E124" i="58"/>
  <c r="D5" i="58"/>
  <c r="D123" i="58"/>
  <c r="AO23" i="58" s="1"/>
  <c r="AH122" i="58"/>
  <c r="C123" i="58"/>
  <c r="AN23" i="58" s="1"/>
  <c r="AI118" i="58"/>
  <c r="C124" i="58"/>
  <c r="B5" i="58"/>
  <c r="AI117" i="58"/>
  <c r="C113" i="58"/>
  <c r="C115" i="58" s="1"/>
  <c r="C116" i="58" s="1"/>
  <c r="C7" i="58" s="1"/>
  <c r="AN22" i="58"/>
  <c r="AN25" i="58"/>
  <c r="AM19" i="58"/>
  <c r="B113" i="58"/>
  <c r="B115" i="58" s="1"/>
  <c r="AF5" i="58"/>
  <c r="B116" i="58"/>
  <c r="AM22" i="58"/>
  <c r="BC22" i="58"/>
  <c r="BG95" i="58" a="1"/>
  <c r="AZ87" i="58"/>
  <c r="AP16" i="58"/>
  <c r="AP22" i="58" s="1"/>
  <c r="AP25" i="58" s="1"/>
  <c r="E7" i="58"/>
  <c r="AU16" i="58"/>
  <c r="AU22" i="58" s="1"/>
  <c r="M7" i="58"/>
  <c r="AZ23" i="58"/>
  <c r="Y135" i="58"/>
  <c r="Z170" i="58"/>
  <c r="BF22" i="58"/>
  <c r="BF25" i="58" s="1"/>
  <c r="AW22" i="58"/>
  <c r="AW25" i="58" s="1"/>
  <c r="BG22" i="58"/>
  <c r="BG25" i="58" s="1"/>
  <c r="AP23" i="58"/>
  <c r="AU23" i="58"/>
  <c r="BC23" i="58"/>
  <c r="AG6" i="58"/>
  <c r="AZ22" i="58"/>
  <c r="AZ25" i="58" s="1"/>
  <c r="AY25" i="58"/>
  <c r="G162" i="58"/>
  <c r="H162" i="58" s="1"/>
  <c r="I162" i="58" s="1"/>
  <c r="J162" i="58" s="1"/>
  <c r="K162" i="58" s="1"/>
  <c r="L162" i="58" s="1"/>
  <c r="N162" i="58" s="1"/>
  <c r="O162" i="58" s="1"/>
  <c r="P162" i="58" s="1"/>
  <c r="Q162" i="58" s="1"/>
  <c r="R162" i="58" s="1"/>
  <c r="W162" i="58" s="1"/>
  <c r="X162" i="58" s="1"/>
  <c r="Y162" i="58" s="1"/>
  <c r="Z162" i="58" s="1"/>
  <c r="AA162" i="58" s="1"/>
  <c r="AB162" i="58" s="1"/>
  <c r="AC162" i="58" s="1"/>
  <c r="AD162" i="58" s="1"/>
  <c r="AE162" i="58" s="1"/>
  <c r="AF162" i="58" s="1"/>
  <c r="AO22" i="58"/>
  <c r="BJ16" i="58"/>
  <c r="BJ22" i="58" s="1"/>
  <c r="BJ25" i="58" s="1"/>
  <c r="N7" i="58"/>
  <c r="AD113" i="58"/>
  <c r="AD115" i="58" s="1"/>
  <c r="AD116" i="58" s="1"/>
  <c r="AD7" i="58" s="1"/>
  <c r="AH92" i="58"/>
  <c r="AH108" i="58"/>
  <c r="Z113" i="58"/>
  <c r="Z115" i="58" s="1"/>
  <c r="Z116" i="58" s="1"/>
  <c r="Z7" i="58" s="1"/>
  <c r="AH117" i="58"/>
  <c r="AH119" i="58"/>
  <c r="AH121" i="58"/>
  <c r="AI122" i="58"/>
  <c r="O124" i="58"/>
  <c r="AE124" i="58"/>
  <c r="AH118" i="58"/>
  <c r="AI96" i="58"/>
  <c r="AI108" i="58"/>
  <c r="AI119" i="58"/>
  <c r="AI120" i="58"/>
  <c r="P7" i="58"/>
  <c r="AX16" i="58"/>
  <c r="AX22" i="58" s="1"/>
  <c r="AX25" i="58" s="1"/>
  <c r="AF116" i="58"/>
  <c r="AF7" i="58" s="1"/>
  <c r="AI78" i="58"/>
  <c r="AH78" i="58"/>
  <c r="AB124" i="58"/>
  <c r="AJ108" i="58" a="1"/>
  <c r="AJ108" i="58" s="1"/>
  <c r="AE113" i="58"/>
  <c r="AE115" i="58" s="1"/>
  <c r="AE116" i="58" s="1"/>
  <c r="AE7" i="58" s="1"/>
  <c r="AH71" i="58"/>
  <c r="BH19" i="58"/>
  <c r="BH22" i="58" s="1"/>
  <c r="BH25" i="58" s="1"/>
  <c r="AQ23" i="58"/>
  <c r="AV23" i="58"/>
  <c r="BD23" i="58"/>
  <c r="AD123" i="58"/>
  <c r="BH23" i="58" s="1"/>
  <c r="W124" i="58"/>
  <c r="AT22" i="58"/>
  <c r="AT25" i="58" s="1"/>
  <c r="BE16" i="58"/>
  <c r="BE22" i="58" s="1"/>
  <c r="BE25" i="58" s="1"/>
  <c r="S7" i="58"/>
  <c r="BA16" i="58"/>
  <c r="BA22" i="58" s="1"/>
  <c r="BA25" i="58" s="1"/>
  <c r="AI71" i="58"/>
  <c r="AR19" i="58"/>
  <c r="AR22" i="58" s="1"/>
  <c r="AR25" i="58" s="1"/>
  <c r="F5" i="58"/>
  <c r="R5" i="58"/>
  <c r="AA5" i="58"/>
  <c r="AV16" i="58"/>
  <c r="AV19" i="58"/>
  <c r="L113" i="58"/>
  <c r="L115" i="58" s="1"/>
  <c r="L116" i="58" s="1"/>
  <c r="L7" i="58" s="1"/>
  <c r="T7" i="58"/>
  <c r="AB113" i="58"/>
  <c r="AB115" i="58" s="1"/>
  <c r="AB116" i="58" s="1"/>
  <c r="AB7" i="58" s="1"/>
  <c r="H124" i="58"/>
  <c r="X124" i="58"/>
  <c r="AF124" i="58"/>
  <c r="AH120" i="58"/>
  <c r="AF116" i="57"/>
  <c r="AD113" i="57"/>
  <c r="AD115" i="57" s="1"/>
  <c r="AC113" i="57"/>
  <c r="AC115" i="57" s="1"/>
  <c r="AE123" i="57"/>
  <c r="AD123" i="57"/>
  <c r="AD124" i="57" s="1"/>
  <c r="AC123" i="57"/>
  <c r="AC124" i="57" s="1"/>
  <c r="AB124" i="57"/>
  <c r="AE113" i="57"/>
  <c r="AE115" i="57" s="1"/>
  <c r="AE116" i="57" s="1"/>
  <c r="AE124" i="57"/>
  <c r="AD116" i="57"/>
  <c r="T274" i="59" l="1"/>
  <c r="U169" i="59"/>
  <c r="T167" i="59"/>
  <c r="U161" i="59"/>
  <c r="V177" i="59"/>
  <c r="U135" i="59"/>
  <c r="T135" i="59"/>
  <c r="AC116" i="58"/>
  <c r="AC7" i="58" s="1"/>
  <c r="AA116" i="58"/>
  <c r="AA7" i="58" s="1"/>
  <c r="Z124" i="58"/>
  <c r="BD25" i="58"/>
  <c r="BC25" i="58"/>
  <c r="J116" i="58"/>
  <c r="J7" i="58" s="1"/>
  <c r="I124" i="58"/>
  <c r="AS25" i="58"/>
  <c r="I116" i="58"/>
  <c r="I7" i="58" s="1"/>
  <c r="AO25" i="58"/>
  <c r="G124" i="58"/>
  <c r="G116" i="58"/>
  <c r="G7" i="58" s="1"/>
  <c r="AQ25" i="58"/>
  <c r="D124" i="58"/>
  <c r="D116" i="58"/>
  <c r="D7" i="58" s="1"/>
  <c r="AA170" i="58"/>
  <c r="AB170" i="58" s="1"/>
  <c r="AC170" i="58" s="1"/>
  <c r="AD170" i="58" s="1"/>
  <c r="AE170" i="58" s="1"/>
  <c r="AF170" i="58" s="1"/>
  <c r="Z135" i="58"/>
  <c r="BH118" i="58"/>
  <c r="BL116" i="58"/>
  <c r="BJ115" i="58"/>
  <c r="BH114" i="58"/>
  <c r="BL112" i="58"/>
  <c r="BJ111" i="58"/>
  <c r="BH110" i="58"/>
  <c r="BL108" i="58"/>
  <c r="BJ107" i="58"/>
  <c r="BH106" i="58"/>
  <c r="BL104" i="58"/>
  <c r="BJ103" i="58"/>
  <c r="BH102" i="58"/>
  <c r="BL100" i="58"/>
  <c r="BJ99" i="58"/>
  <c r="BH98" i="58"/>
  <c r="BL96" i="58"/>
  <c r="BJ95" i="58"/>
  <c r="BL118" i="58"/>
  <c r="BJ117" i="58"/>
  <c r="BH116" i="58"/>
  <c r="BL114" i="58"/>
  <c r="BJ113" i="58"/>
  <c r="BH112" i="58"/>
  <c r="BL110" i="58"/>
  <c r="BJ109" i="58"/>
  <c r="BH108" i="58"/>
  <c r="BL106" i="58"/>
  <c r="BJ105" i="58"/>
  <c r="BH104" i="58"/>
  <c r="BL102" i="58"/>
  <c r="BJ101" i="58"/>
  <c r="BH100" i="58"/>
  <c r="BL98" i="58"/>
  <c r="BJ97" i="58"/>
  <c r="BH96" i="58"/>
  <c r="BK118" i="58"/>
  <c r="BI117" i="58"/>
  <c r="BG116" i="58"/>
  <c r="BK114" i="58"/>
  <c r="BI113" i="58"/>
  <c r="BG112" i="58"/>
  <c r="BK110" i="58"/>
  <c r="BI109" i="58"/>
  <c r="BG108" i="58"/>
  <c r="BK106" i="58"/>
  <c r="BI105" i="58"/>
  <c r="BG104" i="58"/>
  <c r="BK102" i="58"/>
  <c r="BI101" i="58"/>
  <c r="BG100" i="58"/>
  <c r="BK98" i="58"/>
  <c r="BI97" i="58"/>
  <c r="BG96" i="58"/>
  <c r="BI118" i="58"/>
  <c r="BI116" i="58"/>
  <c r="BG114" i="58"/>
  <c r="BL111" i="58"/>
  <c r="BL109" i="58"/>
  <c r="BK107" i="58"/>
  <c r="BK105" i="58"/>
  <c r="BI103" i="58"/>
  <c r="BH101" i="58"/>
  <c r="BH99" i="58"/>
  <c r="BG97" i="58"/>
  <c r="BG95" i="58"/>
  <c r="BG118" i="58"/>
  <c r="BL115" i="58"/>
  <c r="BL113" i="58"/>
  <c r="BK111" i="58"/>
  <c r="BI107" i="58"/>
  <c r="BH105" i="58"/>
  <c r="BH103" i="58"/>
  <c r="BG101" i="58"/>
  <c r="BG99" i="58"/>
  <c r="BK96" i="58"/>
  <c r="BK117" i="58"/>
  <c r="BH113" i="58"/>
  <c r="BH111" i="58"/>
  <c r="BG109" i="58"/>
  <c r="BG107" i="58"/>
  <c r="BK104" i="58"/>
  <c r="BJ100" i="58"/>
  <c r="BI96" i="58"/>
  <c r="BK109" i="58"/>
  <c r="BI115" i="58"/>
  <c r="BJ102" i="58"/>
  <c r="BL117" i="58"/>
  <c r="BK115" i="58"/>
  <c r="BK113" i="58"/>
  <c r="BI111" i="58"/>
  <c r="BH109" i="58"/>
  <c r="BH107" i="58"/>
  <c r="BG105" i="58"/>
  <c r="BG103" i="58"/>
  <c r="BK100" i="58"/>
  <c r="BJ98" i="58"/>
  <c r="BJ96" i="58"/>
  <c r="BI98" i="58"/>
  <c r="BH117" i="58"/>
  <c r="BH115" i="58"/>
  <c r="BG113" i="58"/>
  <c r="BG111" i="58"/>
  <c r="BK108" i="58"/>
  <c r="BJ106" i="58"/>
  <c r="BJ104" i="58"/>
  <c r="BI102" i="58"/>
  <c r="BI100" i="58"/>
  <c r="BG98" i="58"/>
  <c r="BL95" i="58"/>
  <c r="BG117" i="58"/>
  <c r="BG115" i="58"/>
  <c r="BK112" i="58"/>
  <c r="BJ110" i="58"/>
  <c r="BJ108" i="58"/>
  <c r="BI106" i="58"/>
  <c r="BI104" i="58"/>
  <c r="BG102" i="58"/>
  <c r="BL99" i="58"/>
  <c r="BL97" i="58"/>
  <c r="BK95" i="58"/>
  <c r="BK116" i="58"/>
  <c r="BJ114" i="58"/>
  <c r="BJ112" i="58"/>
  <c r="BI110" i="58"/>
  <c r="BI108" i="58"/>
  <c r="BG106" i="58"/>
  <c r="BL103" i="58"/>
  <c r="BL101" i="58"/>
  <c r="BK99" i="58"/>
  <c r="BK97" i="58"/>
  <c r="BI95" i="58"/>
  <c r="BJ118" i="58"/>
  <c r="BK101" i="58"/>
  <c r="BH97" i="58"/>
  <c r="BJ116" i="58"/>
  <c r="BI99" i="58"/>
  <c r="BI114" i="58"/>
  <c r="BI112" i="58"/>
  <c r="BH95" i="58"/>
  <c r="BG110" i="58"/>
  <c r="BK103" i="58"/>
  <c r="BL107" i="58"/>
  <c r="BL105" i="58"/>
  <c r="AV22" i="58"/>
  <c r="AV25" i="58" s="1"/>
  <c r="V7" i="58"/>
  <c r="AJ123" i="58" a="1"/>
  <c r="AJ123" i="58" s="1"/>
  <c r="AH123" i="58"/>
  <c r="AM23" i="58"/>
  <c r="AM25" i="58" s="1"/>
  <c r="AI123" i="58"/>
  <c r="AI113" i="58"/>
  <c r="AH113" i="58"/>
  <c r="F7" i="58"/>
  <c r="G161" i="58"/>
  <c r="AD124" i="58"/>
  <c r="AU25" i="58"/>
  <c r="AC116" i="57"/>
  <c r="W177" i="59" l="1"/>
  <c r="U167" i="59"/>
  <c r="V161" i="59"/>
  <c r="U274" i="59"/>
  <c r="V169" i="59"/>
  <c r="AT8" i="58"/>
  <c r="AH115" i="58"/>
  <c r="AI115" i="58"/>
  <c r="G169" i="58"/>
  <c r="G177" i="58"/>
  <c r="G167" i="58"/>
  <c r="H161" i="58"/>
  <c r="AI124" i="58"/>
  <c r="AH124" i="58"/>
  <c r="AT9" i="58"/>
  <c r="V274" i="59" l="1"/>
  <c r="W169" i="59"/>
  <c r="V167" i="59"/>
  <c r="W161" i="59"/>
  <c r="X177" i="59"/>
  <c r="W135" i="59"/>
  <c r="H177" i="58"/>
  <c r="G135" i="58"/>
  <c r="H167" i="58"/>
  <c r="I161" i="58"/>
  <c r="G274" i="58"/>
  <c r="H169" i="58"/>
  <c r="AI116" i="58"/>
  <c r="B7" i="58"/>
  <c r="A7" i="58" s="1"/>
  <c r="AH116" i="58"/>
  <c r="AA71" i="57"/>
  <c r="AA78" i="57"/>
  <c r="AA92" i="57"/>
  <c r="AA96" i="57"/>
  <c r="AA108" i="57"/>
  <c r="AA117" i="57"/>
  <c r="AA118" i="57"/>
  <c r="AA119" i="57"/>
  <c r="AA120" i="57"/>
  <c r="AA121" i="57"/>
  <c r="AA122" i="57"/>
  <c r="Z71" i="57"/>
  <c r="Z78" i="57"/>
  <c r="Z92" i="57"/>
  <c r="Z96" i="57"/>
  <c r="Z108" i="57"/>
  <c r="Z117" i="57"/>
  <c r="Z118" i="57"/>
  <c r="Z119" i="57"/>
  <c r="Z120" i="57"/>
  <c r="Z121" i="57"/>
  <c r="Z122" i="57"/>
  <c r="W274" i="59" l="1"/>
  <c r="X169" i="59"/>
  <c r="Y177" i="59"/>
  <c r="Z177" i="59" s="1"/>
  <c r="AA177" i="59" s="1"/>
  <c r="X135" i="59"/>
  <c r="X161" i="59"/>
  <c r="W167" i="59"/>
  <c r="H274" i="58"/>
  <c r="I169" i="58"/>
  <c r="J161" i="58"/>
  <c r="I167" i="58"/>
  <c r="I177" i="58"/>
  <c r="H135" i="58"/>
  <c r="AA123" i="57"/>
  <c r="AA113" i="57"/>
  <c r="AA115" i="57" s="1"/>
  <c r="AA116" i="57" s="1"/>
  <c r="AA124" i="57"/>
  <c r="Z123" i="57"/>
  <c r="Z124" i="57"/>
  <c r="Z113" i="57"/>
  <c r="Z115" i="57" s="1"/>
  <c r="Z116" i="57" s="1"/>
  <c r="X274" i="59" l="1"/>
  <c r="Y169" i="59"/>
  <c r="Y161" i="59"/>
  <c r="X167" i="59"/>
  <c r="AB177" i="59"/>
  <c r="J177" i="58"/>
  <c r="I135" i="58"/>
  <c r="J167" i="58"/>
  <c r="K161" i="58"/>
  <c r="I274" i="58"/>
  <c r="J169" i="58"/>
  <c r="AC177" i="59" l="1"/>
  <c r="Z161" i="59"/>
  <c r="Y167" i="59"/>
  <c r="Y274" i="59"/>
  <c r="Z169" i="59"/>
  <c r="J274" i="58"/>
  <c r="K169" i="58"/>
  <c r="L161" i="58"/>
  <c r="K167" i="58"/>
  <c r="K177" i="58"/>
  <c r="J135" i="58"/>
  <c r="Y70" i="57"/>
  <c r="Y71" i="57"/>
  <c r="Y78" i="57"/>
  <c r="Y92" i="57"/>
  <c r="Y96" i="57"/>
  <c r="Y108" i="57"/>
  <c r="Y117" i="57"/>
  <c r="Y118" i="57"/>
  <c r="Y119" i="57"/>
  <c r="Y120" i="57"/>
  <c r="Y121" i="57"/>
  <c r="Y122" i="57"/>
  <c r="Z274" i="59" l="1"/>
  <c r="AA169" i="59"/>
  <c r="AA161" i="59"/>
  <c r="Z167" i="59"/>
  <c r="AD177" i="59"/>
  <c r="L177" i="58"/>
  <c r="K135" i="58"/>
  <c r="K274" i="58"/>
  <c r="L169" i="58"/>
  <c r="L167" i="58"/>
  <c r="Y123" i="57"/>
  <c r="Y124" i="57" s="1"/>
  <c r="Y113" i="57"/>
  <c r="Y115" i="57" s="1"/>
  <c r="X70" i="57"/>
  <c r="X71" i="57"/>
  <c r="X78" i="57"/>
  <c r="X92" i="57"/>
  <c r="X96" i="57"/>
  <c r="X108" i="57"/>
  <c r="X113" i="57" s="1"/>
  <c r="X115" i="57" s="1"/>
  <c r="X117" i="57"/>
  <c r="X118" i="57"/>
  <c r="X119" i="57"/>
  <c r="X120" i="57"/>
  <c r="X121" i="57"/>
  <c r="X122" i="57"/>
  <c r="AE177" i="59" l="1"/>
  <c r="AB161" i="59"/>
  <c r="AA167" i="59"/>
  <c r="AA135" i="59"/>
  <c r="AA274" i="59"/>
  <c r="AB169" i="59"/>
  <c r="N161" i="58"/>
  <c r="L274" i="58"/>
  <c r="L135" i="58"/>
  <c r="X123" i="57"/>
  <c r="Y116" i="57"/>
  <c r="X124" i="57"/>
  <c r="X116" i="57"/>
  <c r="AB274" i="59" l="1"/>
  <c r="AC169" i="59"/>
  <c r="AB167" i="59"/>
  <c r="AC161" i="59"/>
  <c r="AB135" i="59"/>
  <c r="AF177" i="59"/>
  <c r="N177" i="58"/>
  <c r="M274" i="58"/>
  <c r="N169" i="58"/>
  <c r="O161" i="58"/>
  <c r="N167" i="58"/>
  <c r="AC167" i="59" l="1"/>
  <c r="AD161" i="59"/>
  <c r="AC135" i="59"/>
  <c r="AC274" i="59"/>
  <c r="AD169" i="59"/>
  <c r="P161" i="58"/>
  <c r="O167" i="58"/>
  <c r="N274" i="58"/>
  <c r="O169" i="58"/>
  <c r="O177" i="58"/>
  <c r="AD274" i="59" l="1"/>
  <c r="AE169" i="59"/>
  <c r="AD167" i="59"/>
  <c r="AE161" i="59"/>
  <c r="AD135" i="59"/>
  <c r="P177" i="58"/>
  <c r="Q177" i="58" s="1"/>
  <c r="O274" i="58"/>
  <c r="P169" i="58"/>
  <c r="P167" i="58"/>
  <c r="Q161" i="58"/>
  <c r="AE274" i="59" l="1"/>
  <c r="AF169" i="59"/>
  <c r="AF274" i="59" s="1"/>
  <c r="AF161" i="59"/>
  <c r="AE167" i="59"/>
  <c r="AE135" i="59"/>
  <c r="Q167" i="58"/>
  <c r="R161" i="58"/>
  <c r="P274" i="58"/>
  <c r="Q169" i="58"/>
  <c r="R177" i="58"/>
  <c r="AF167" i="59" l="1"/>
  <c r="AF135" i="59"/>
  <c r="Q274" i="58"/>
  <c r="R169" i="58"/>
  <c r="R167" i="58"/>
  <c r="AH135" i="59" l="1"/>
  <c r="AI135" i="59"/>
  <c r="R274" i="58"/>
  <c r="U274" i="58" l="1"/>
  <c r="W177" i="58"/>
  <c r="W161" i="58"/>
  <c r="X161" i="58" l="1"/>
  <c r="W167" i="58"/>
  <c r="X177" i="58"/>
  <c r="W135" i="58"/>
  <c r="W169" i="58"/>
  <c r="W274" i="58" l="1"/>
  <c r="X169" i="58"/>
  <c r="Y177" i="58"/>
  <c r="Z177" i="58" s="1"/>
  <c r="AA177" i="58" s="1"/>
  <c r="X135" i="58"/>
  <c r="X167" i="58"/>
  <c r="Y161" i="58"/>
  <c r="Y167" i="58" l="1"/>
  <c r="Z161" i="58"/>
  <c r="AB177" i="58"/>
  <c r="X274" i="58"/>
  <c r="Y169" i="58"/>
  <c r="Z167" i="58" l="1"/>
  <c r="AA161" i="58"/>
  <c r="Y274" i="58"/>
  <c r="Z169" i="58"/>
  <c r="AC177" i="58"/>
  <c r="AD177" i="58" l="1"/>
  <c r="Z274" i="58"/>
  <c r="AA169" i="58"/>
  <c r="AA167" i="58"/>
  <c r="AB161" i="58"/>
  <c r="AA135" i="58"/>
  <c r="AB167" i="58" l="1"/>
  <c r="AC161" i="58"/>
  <c r="AB135" i="58"/>
  <c r="AA274" i="58"/>
  <c r="AB169" i="58"/>
  <c r="AE177" i="58"/>
  <c r="AF177" i="58" l="1"/>
  <c r="AB274" i="58"/>
  <c r="AC169" i="58"/>
  <c r="AC167" i="58"/>
  <c r="AD161" i="58"/>
  <c r="AC135" i="58"/>
  <c r="AE161" i="58" l="1"/>
  <c r="AD167" i="58"/>
  <c r="AD135" i="58"/>
  <c r="AC274" i="58"/>
  <c r="AD169" i="58"/>
  <c r="AD274" i="58" l="1"/>
  <c r="AE169" i="58"/>
  <c r="AF161" i="58"/>
  <c r="AE167" i="58"/>
  <c r="AE135" i="58"/>
  <c r="AF167" i="58" l="1"/>
  <c r="AE274" i="58"/>
  <c r="AF169" i="58"/>
  <c r="AF274" i="58" s="1"/>
  <c r="AI135" i="58" l="1"/>
  <c r="AH135" i="58"/>
  <c r="W70" i="57" l="1"/>
  <c r="W71" i="57"/>
  <c r="W78" i="57"/>
  <c r="W92" i="57"/>
  <c r="W96" i="57"/>
  <c r="W108" i="57"/>
  <c r="W117" i="57"/>
  <c r="W118" i="57"/>
  <c r="W119" i="57"/>
  <c r="W120" i="57"/>
  <c r="W121" i="57"/>
  <c r="W122" i="57"/>
  <c r="V70" i="57"/>
  <c r="V71" i="57"/>
  <c r="V78" i="57"/>
  <c r="V92" i="57"/>
  <c r="V96" i="57"/>
  <c r="V108" i="57"/>
  <c r="V117" i="57"/>
  <c r="V118" i="57"/>
  <c r="V119" i="57"/>
  <c r="V120" i="57"/>
  <c r="V121" i="57"/>
  <c r="V122" i="57"/>
  <c r="W123" i="57" l="1"/>
  <c r="W124" i="57"/>
  <c r="W113" i="57"/>
  <c r="W115" i="57" s="1"/>
  <c r="W116" i="57" s="1"/>
  <c r="V123" i="57"/>
  <c r="V124" i="57" s="1"/>
  <c r="V113" i="57"/>
  <c r="V115" i="57" s="1"/>
  <c r="V116" i="57" s="1"/>
  <c r="U70" i="57" l="1"/>
  <c r="U71" i="57"/>
  <c r="U78" i="57"/>
  <c r="U92" i="57"/>
  <c r="U96" i="57"/>
  <c r="U108" i="57"/>
  <c r="U117" i="57"/>
  <c r="U118" i="57"/>
  <c r="U119" i="57"/>
  <c r="U120" i="57"/>
  <c r="U121" i="57"/>
  <c r="U122" i="57"/>
  <c r="U123" i="57" l="1"/>
  <c r="U113" i="57"/>
  <c r="U115" i="57" s="1"/>
  <c r="U124" i="57"/>
  <c r="U116" i="57"/>
  <c r="B124" i="56"/>
  <c r="C124" i="56"/>
  <c r="D124" i="56"/>
  <c r="E124" i="56"/>
  <c r="F124" i="56"/>
  <c r="G124" i="56"/>
  <c r="H124" i="56"/>
  <c r="I124" i="56"/>
  <c r="J124" i="56"/>
  <c r="K124" i="56"/>
  <c r="L124" i="56"/>
  <c r="M124" i="56"/>
  <c r="B123" i="56"/>
  <c r="C123" i="56"/>
  <c r="C116" i="56" s="1"/>
  <c r="D123" i="56"/>
  <c r="E123" i="56"/>
  <c r="F123" i="56"/>
  <c r="F116" i="56" s="1"/>
  <c r="G123" i="56"/>
  <c r="H123" i="56"/>
  <c r="H116" i="56" s="1"/>
  <c r="I123" i="56"/>
  <c r="I116" i="56" s="1"/>
  <c r="J123" i="56"/>
  <c r="K123" i="56"/>
  <c r="K116" i="56" s="1"/>
  <c r="L123" i="56"/>
  <c r="M123" i="56"/>
  <c r="B116" i="56"/>
  <c r="D116" i="56"/>
  <c r="E116" i="56"/>
  <c r="G116" i="56"/>
  <c r="J116" i="56"/>
  <c r="L116" i="56"/>
  <c r="M116" i="56"/>
  <c r="B115" i="56"/>
  <c r="C115" i="56"/>
  <c r="D115" i="56"/>
  <c r="E115" i="56"/>
  <c r="F115" i="56"/>
  <c r="G115" i="56"/>
  <c r="H115" i="56"/>
  <c r="I115" i="56"/>
  <c r="J115" i="56"/>
  <c r="K115" i="56"/>
  <c r="L115" i="56"/>
  <c r="M115" i="56"/>
  <c r="B113" i="56"/>
  <c r="C113" i="56"/>
  <c r="D113" i="56"/>
  <c r="E113" i="56"/>
  <c r="F113" i="56"/>
  <c r="G113" i="56"/>
  <c r="H113" i="56"/>
  <c r="I113" i="56"/>
  <c r="J113" i="56"/>
  <c r="K113" i="56"/>
  <c r="L113" i="56"/>
  <c r="B108" i="56"/>
  <c r="C108" i="56"/>
  <c r="D108" i="56"/>
  <c r="E108" i="56"/>
  <c r="F108" i="56"/>
  <c r="G108" i="56"/>
  <c r="H108" i="56"/>
  <c r="I108" i="56"/>
  <c r="J108" i="56"/>
  <c r="K108" i="56"/>
  <c r="L108" i="56"/>
  <c r="B96" i="56"/>
  <c r="C96" i="56"/>
  <c r="D96" i="56"/>
  <c r="E96" i="56"/>
  <c r="F96" i="56"/>
  <c r="G96" i="56"/>
  <c r="H96" i="56"/>
  <c r="I96" i="56"/>
  <c r="J96" i="56"/>
  <c r="K96" i="56"/>
  <c r="B92" i="56"/>
  <c r="C92" i="56"/>
  <c r="D92" i="56"/>
  <c r="E92" i="56"/>
  <c r="F92" i="56"/>
  <c r="G92" i="56"/>
  <c r="H92" i="56"/>
  <c r="I92" i="56"/>
  <c r="J92" i="56"/>
  <c r="K92" i="56"/>
  <c r="L92" i="56"/>
  <c r="B78" i="56"/>
  <c r="C78" i="56"/>
  <c r="D78" i="56"/>
  <c r="E78" i="56"/>
  <c r="F78" i="56"/>
  <c r="G78" i="56"/>
  <c r="H78" i="56"/>
  <c r="I78" i="56"/>
  <c r="J78" i="56"/>
  <c r="K78" i="56"/>
  <c r="L78" i="56"/>
  <c r="B71" i="56"/>
  <c r="C71" i="56"/>
  <c r="D71" i="56"/>
  <c r="E71" i="56"/>
  <c r="F71" i="56"/>
  <c r="G71" i="56"/>
  <c r="H71" i="56"/>
  <c r="I71" i="56"/>
  <c r="J71" i="56"/>
  <c r="K71" i="56"/>
  <c r="L71" i="56"/>
  <c r="T70" i="57"/>
  <c r="T71" i="57"/>
  <c r="T78" i="57"/>
  <c r="T92" i="57"/>
  <c r="T96" i="57"/>
  <c r="T108" i="57"/>
  <c r="T117" i="57"/>
  <c r="T123" i="57" s="1"/>
  <c r="T118" i="57"/>
  <c r="T119" i="57"/>
  <c r="T120" i="57"/>
  <c r="T121" i="57"/>
  <c r="T122" i="57"/>
  <c r="T124" i="57" l="1"/>
  <c r="T113" i="57"/>
  <c r="T115" i="57" s="1"/>
  <c r="T116" i="57" s="1"/>
  <c r="S70" i="57" l="1"/>
  <c r="S71" i="57"/>
  <c r="S78" i="57"/>
  <c r="S92" i="57"/>
  <c r="S96" i="57"/>
  <c r="S108" i="57"/>
  <c r="S117" i="57"/>
  <c r="S123" i="57" s="1"/>
  <c r="S118" i="57"/>
  <c r="S119" i="57"/>
  <c r="S120" i="57"/>
  <c r="S121" i="57"/>
  <c r="S122" i="57"/>
  <c r="S113" i="57" l="1"/>
  <c r="S115" i="57" s="1"/>
  <c r="S116" i="57" s="1"/>
  <c r="S124" i="57"/>
  <c r="R78" i="57"/>
  <c r="R92" i="57"/>
  <c r="R96" i="57"/>
  <c r="R108" i="57"/>
  <c r="R117" i="57"/>
  <c r="R118" i="57"/>
  <c r="R119" i="57"/>
  <c r="R120" i="57"/>
  <c r="R121" i="57"/>
  <c r="R122" i="57"/>
  <c r="O70" i="57"/>
  <c r="P70" i="57"/>
  <c r="Q70" i="57"/>
  <c r="R70" i="57"/>
  <c r="O71" i="57"/>
  <c r="O78" i="57"/>
  <c r="O92" i="57"/>
  <c r="O96" i="57"/>
  <c r="O108" i="57"/>
  <c r="O117" i="57"/>
  <c r="O118" i="57"/>
  <c r="O119" i="57"/>
  <c r="O120" i="57"/>
  <c r="O121" i="57"/>
  <c r="O122" i="57"/>
  <c r="O123" i="57" l="1"/>
  <c r="O124" i="57" s="1"/>
  <c r="O113" i="57"/>
  <c r="O115" i="57" s="1"/>
  <c r="R123" i="57"/>
  <c r="O116" i="57"/>
  <c r="R124" i="57" l="1"/>
  <c r="N70" i="57" l="1"/>
  <c r="N71" i="57"/>
  <c r="N78" i="57"/>
  <c r="N92" i="57"/>
  <c r="N96" i="57"/>
  <c r="N108" i="57"/>
  <c r="N117" i="57"/>
  <c r="N118" i="57"/>
  <c r="N119" i="57"/>
  <c r="N120" i="57"/>
  <c r="N121" i="57"/>
  <c r="N122" i="57"/>
  <c r="N123" i="57" l="1"/>
  <c r="N113" i="57"/>
  <c r="N115" i="57" s="1"/>
  <c r="N116" i="57" s="1"/>
  <c r="N124" i="57"/>
  <c r="M70" i="57"/>
  <c r="L70" i="57" l="1"/>
  <c r="K70" i="57"/>
  <c r="J70" i="57"/>
  <c r="I149" i="57"/>
  <c r="I70" i="57"/>
  <c r="H149" i="57"/>
  <c r="H70" i="57"/>
  <c r="G149" i="57"/>
  <c r="AH145" i="57"/>
  <c r="AI145" i="57"/>
  <c r="AH144" i="57"/>
  <c r="AI144" i="57"/>
  <c r="AH143" i="57"/>
  <c r="AI143" i="57"/>
  <c r="G70" i="57"/>
  <c r="F71" i="57"/>
  <c r="F78" i="57"/>
  <c r="F92" i="57"/>
  <c r="F96" i="57"/>
  <c r="F108" i="57"/>
  <c r="F117" i="57"/>
  <c r="F118" i="57"/>
  <c r="F119" i="57"/>
  <c r="F120" i="57"/>
  <c r="F121" i="57"/>
  <c r="F122" i="57"/>
  <c r="E71" i="57"/>
  <c r="E78" i="57"/>
  <c r="E92" i="57"/>
  <c r="E96" i="57"/>
  <c r="E108" i="57"/>
  <c r="E113" i="57" s="1"/>
  <c r="E115" i="57" s="1"/>
  <c r="E117" i="57"/>
  <c r="E118" i="57"/>
  <c r="E119" i="57"/>
  <c r="E120" i="57"/>
  <c r="E121" i="57"/>
  <c r="E122" i="57"/>
  <c r="D71" i="57"/>
  <c r="D78" i="57"/>
  <c r="D92" i="57"/>
  <c r="AO18" i="57" s="1"/>
  <c r="D96" i="57"/>
  <c r="D108" i="57"/>
  <c r="D117" i="57"/>
  <c r="D118" i="57"/>
  <c r="D119" i="57"/>
  <c r="D120" i="57"/>
  <c r="D121" i="57"/>
  <c r="D122" i="57"/>
  <c r="C71" i="57"/>
  <c r="C78" i="57"/>
  <c r="C92" i="57"/>
  <c r="C96" i="57"/>
  <c r="AN20" i="57" s="1"/>
  <c r="C108" i="57"/>
  <c r="AN19" i="57" s="1"/>
  <c r="C117" i="57"/>
  <c r="C118" i="57"/>
  <c r="C119" i="57"/>
  <c r="C120" i="57"/>
  <c r="C121" i="57"/>
  <c r="C122" i="57"/>
  <c r="C135" i="57"/>
  <c r="C274" i="57"/>
  <c r="B135" i="57"/>
  <c r="B122" i="57"/>
  <c r="B121" i="57"/>
  <c r="B120" i="57"/>
  <c r="B119" i="57"/>
  <c r="B118" i="57"/>
  <c r="B117" i="57"/>
  <c r="B123" i="57" s="1"/>
  <c r="B108" i="57"/>
  <c r="B96" i="57"/>
  <c r="B92" i="57"/>
  <c r="B78" i="57"/>
  <c r="B71" i="57"/>
  <c r="AG274" i="57"/>
  <c r="B274" i="57"/>
  <c r="D273" i="57"/>
  <c r="E273" i="57" s="1"/>
  <c r="F273" i="57" s="1"/>
  <c r="D272" i="57"/>
  <c r="E272" i="57" s="1"/>
  <c r="F272" i="57" s="1"/>
  <c r="D271" i="57"/>
  <c r="E271" i="57" s="1"/>
  <c r="F271" i="57" s="1"/>
  <c r="D270" i="57"/>
  <c r="E270" i="57" s="1"/>
  <c r="D269" i="57"/>
  <c r="E269" i="57" s="1"/>
  <c r="D268" i="57"/>
  <c r="E268" i="57" s="1"/>
  <c r="E267" i="57"/>
  <c r="F267" i="57" s="1"/>
  <c r="G267" i="57" s="1"/>
  <c r="H267" i="57" s="1"/>
  <c r="I267" i="57" s="1"/>
  <c r="J267" i="57" s="1"/>
  <c r="K267" i="57" s="1"/>
  <c r="L267" i="57" s="1"/>
  <c r="M267" i="57" s="1"/>
  <c r="D267" i="57"/>
  <c r="D266" i="57"/>
  <c r="E266" i="57" s="1"/>
  <c r="F266" i="57" s="1"/>
  <c r="G266" i="57" s="1"/>
  <c r="H266" i="57" s="1"/>
  <c r="I266" i="57" s="1"/>
  <c r="J266" i="57" s="1"/>
  <c r="K266" i="57" s="1"/>
  <c r="L266" i="57" s="1"/>
  <c r="M266" i="57" s="1"/>
  <c r="D265" i="57"/>
  <c r="E265" i="57" s="1"/>
  <c r="F265" i="57" s="1"/>
  <c r="D264" i="57"/>
  <c r="E264" i="57" s="1"/>
  <c r="F264" i="57" s="1"/>
  <c r="D263" i="57"/>
  <c r="E263" i="57" s="1"/>
  <c r="D262" i="57"/>
  <c r="E262" i="57" s="1"/>
  <c r="D261" i="57"/>
  <c r="E261" i="57" s="1"/>
  <c r="F261" i="57" s="1"/>
  <c r="D260" i="57"/>
  <c r="E260" i="57" s="1"/>
  <c r="F260" i="57" s="1"/>
  <c r="D259" i="57"/>
  <c r="E259" i="57" s="1"/>
  <c r="F259" i="57" s="1"/>
  <c r="G259" i="57" s="1"/>
  <c r="H259" i="57" s="1"/>
  <c r="I259" i="57" s="1"/>
  <c r="J259" i="57" s="1"/>
  <c r="K259" i="57" s="1"/>
  <c r="L259" i="57" s="1"/>
  <c r="M259" i="57" s="1"/>
  <c r="D258" i="57"/>
  <c r="E258" i="57" s="1"/>
  <c r="F258" i="57" s="1"/>
  <c r="G258" i="57" s="1"/>
  <c r="H258" i="57" s="1"/>
  <c r="I258" i="57" s="1"/>
  <c r="J258" i="57" s="1"/>
  <c r="K258" i="57" s="1"/>
  <c r="L258" i="57" s="1"/>
  <c r="M258" i="57" s="1"/>
  <c r="D257" i="57"/>
  <c r="E257" i="57" s="1"/>
  <c r="F257" i="57" s="1"/>
  <c r="D256" i="57"/>
  <c r="E256" i="57" s="1"/>
  <c r="F256" i="57" s="1"/>
  <c r="D255" i="57"/>
  <c r="E255" i="57" s="1"/>
  <c r="D254" i="57"/>
  <c r="E254" i="57" s="1"/>
  <c r="F254" i="57" s="1"/>
  <c r="D253" i="57"/>
  <c r="E253" i="57" s="1"/>
  <c r="F253" i="57" s="1"/>
  <c r="D252" i="57"/>
  <c r="E252" i="57" s="1"/>
  <c r="F252" i="57" s="1"/>
  <c r="D251" i="57"/>
  <c r="D250" i="57"/>
  <c r="E250" i="57" s="1"/>
  <c r="F250" i="57" s="1"/>
  <c r="G250" i="57" s="1"/>
  <c r="H250" i="57" s="1"/>
  <c r="I250" i="57" s="1"/>
  <c r="J250" i="57" s="1"/>
  <c r="K250" i="57" s="1"/>
  <c r="L250" i="57" s="1"/>
  <c r="M250" i="57" s="1"/>
  <c r="D249" i="57"/>
  <c r="E249" i="57" s="1"/>
  <c r="F249" i="57" s="1"/>
  <c r="D248" i="57"/>
  <c r="E248" i="57" s="1"/>
  <c r="F248" i="57" s="1"/>
  <c r="D247" i="57"/>
  <c r="E247" i="57" s="1"/>
  <c r="F247" i="57" s="1"/>
  <c r="D246" i="57"/>
  <c r="E246" i="57" s="1"/>
  <c r="F246" i="57" s="1"/>
  <c r="D245" i="57"/>
  <c r="E245" i="57" s="1"/>
  <c r="F245" i="57" s="1"/>
  <c r="D244" i="57"/>
  <c r="D243" i="57"/>
  <c r="E243" i="57" s="1"/>
  <c r="F243" i="57" s="1"/>
  <c r="D242" i="57"/>
  <c r="D241" i="57"/>
  <c r="E241" i="57" s="1"/>
  <c r="F241" i="57" s="1"/>
  <c r="D240" i="57"/>
  <c r="E240" i="57" s="1"/>
  <c r="F240" i="57" s="1"/>
  <c r="D239" i="57"/>
  <c r="E239" i="57" s="1"/>
  <c r="F239" i="57" s="1"/>
  <c r="G239" i="57" s="1"/>
  <c r="H239" i="57" s="1"/>
  <c r="I239" i="57" s="1"/>
  <c r="J239" i="57" s="1"/>
  <c r="K239" i="57" s="1"/>
  <c r="L239" i="57" s="1"/>
  <c r="M239" i="57" s="1"/>
  <c r="D238" i="57"/>
  <c r="E238" i="57" s="1"/>
  <c r="F238" i="57" s="1"/>
  <c r="D237" i="57"/>
  <c r="E237" i="57" s="1"/>
  <c r="F237" i="57" s="1"/>
  <c r="D236" i="57"/>
  <c r="D235" i="57"/>
  <c r="D234" i="57"/>
  <c r="D233" i="57"/>
  <c r="E233" i="57" s="1"/>
  <c r="F233" i="57" s="1"/>
  <c r="D232" i="57"/>
  <c r="E232" i="57" s="1"/>
  <c r="F232" i="57" s="1"/>
  <c r="D231" i="57"/>
  <c r="E231" i="57" s="1"/>
  <c r="F231" i="57" s="1"/>
  <c r="D230" i="57"/>
  <c r="E230" i="57" s="1"/>
  <c r="F230" i="57" s="1"/>
  <c r="D229" i="57"/>
  <c r="E229" i="57" s="1"/>
  <c r="F229" i="57" s="1"/>
  <c r="D228" i="57"/>
  <c r="D227" i="57"/>
  <c r="E227" i="57" s="1"/>
  <c r="F227" i="57" s="1"/>
  <c r="G227" i="57" s="1"/>
  <c r="H227" i="57" s="1"/>
  <c r="I227" i="57" s="1"/>
  <c r="J227" i="57" s="1"/>
  <c r="K227" i="57" s="1"/>
  <c r="L227" i="57" s="1"/>
  <c r="M227" i="57" s="1"/>
  <c r="D226" i="57"/>
  <c r="E226" i="57" s="1"/>
  <c r="F226" i="57" s="1"/>
  <c r="G226" i="57" s="1"/>
  <c r="H226" i="57" s="1"/>
  <c r="I226" i="57" s="1"/>
  <c r="J226" i="57" s="1"/>
  <c r="K226" i="57" s="1"/>
  <c r="L226" i="57" s="1"/>
  <c r="M226" i="57" s="1"/>
  <c r="D225" i="57"/>
  <c r="E225" i="57" s="1"/>
  <c r="F225" i="57" s="1"/>
  <c r="D224" i="57"/>
  <c r="E224" i="57" s="1"/>
  <c r="F224" i="57" s="1"/>
  <c r="D223" i="57"/>
  <c r="E223" i="57" s="1"/>
  <c r="F223" i="57" s="1"/>
  <c r="G223" i="57" s="1"/>
  <c r="H223" i="57" s="1"/>
  <c r="I223" i="57" s="1"/>
  <c r="J223" i="57" s="1"/>
  <c r="K223" i="57" s="1"/>
  <c r="L223" i="57" s="1"/>
  <c r="M223" i="57" s="1"/>
  <c r="D222" i="57"/>
  <c r="E222" i="57" s="1"/>
  <c r="D221" i="57"/>
  <c r="E221" i="57" s="1"/>
  <c r="F221" i="57" s="1"/>
  <c r="D220" i="57"/>
  <c r="D219" i="57"/>
  <c r="D218" i="57"/>
  <c r="D217" i="57"/>
  <c r="E217" i="57" s="1"/>
  <c r="F217" i="57" s="1"/>
  <c r="D216" i="57"/>
  <c r="E216" i="57" s="1"/>
  <c r="F216" i="57" s="1"/>
  <c r="D215" i="57"/>
  <c r="E215" i="57" s="1"/>
  <c r="F215" i="57" s="1"/>
  <c r="D214" i="57"/>
  <c r="E214" i="57" s="1"/>
  <c r="F214" i="57" s="1"/>
  <c r="D213" i="57"/>
  <c r="E213" i="57" s="1"/>
  <c r="F213" i="57" s="1"/>
  <c r="D212" i="57"/>
  <c r="D211" i="57"/>
  <c r="E211" i="57" s="1"/>
  <c r="F211" i="57" s="1"/>
  <c r="G211" i="57" s="1"/>
  <c r="H211" i="57" s="1"/>
  <c r="I211" i="57" s="1"/>
  <c r="J211" i="57" s="1"/>
  <c r="K211" i="57" s="1"/>
  <c r="L211" i="57" s="1"/>
  <c r="M211" i="57" s="1"/>
  <c r="D210" i="57"/>
  <c r="E210" i="57" s="1"/>
  <c r="F210" i="57" s="1"/>
  <c r="G210" i="57" s="1"/>
  <c r="H210" i="57" s="1"/>
  <c r="I210" i="57" s="1"/>
  <c r="J210" i="57" s="1"/>
  <c r="K210" i="57" s="1"/>
  <c r="L210" i="57" s="1"/>
  <c r="M210" i="57" s="1"/>
  <c r="D209" i="57"/>
  <c r="E209" i="57" s="1"/>
  <c r="F209" i="57" s="1"/>
  <c r="D208" i="57"/>
  <c r="E208" i="57" s="1"/>
  <c r="F208" i="57" s="1"/>
  <c r="D207" i="57"/>
  <c r="E207" i="57" s="1"/>
  <c r="D206" i="57"/>
  <c r="E206" i="57" s="1"/>
  <c r="F206" i="57" s="1"/>
  <c r="D205" i="57"/>
  <c r="D204" i="57"/>
  <c r="E204" i="57" s="1"/>
  <c r="F204" i="57" s="1"/>
  <c r="G204" i="57" s="1"/>
  <c r="H204" i="57" s="1"/>
  <c r="I204" i="57" s="1"/>
  <c r="J204" i="57" s="1"/>
  <c r="K204" i="57" s="1"/>
  <c r="L204" i="57" s="1"/>
  <c r="M204" i="57" s="1"/>
  <c r="G203" i="57"/>
  <c r="H203" i="57" s="1"/>
  <c r="I203" i="57" s="1"/>
  <c r="J203" i="57" s="1"/>
  <c r="K203" i="57" s="1"/>
  <c r="L203" i="57" s="1"/>
  <c r="M203" i="57" s="1"/>
  <c r="G202" i="57"/>
  <c r="H202" i="57" s="1"/>
  <c r="I202" i="57" s="1"/>
  <c r="J202" i="57" s="1"/>
  <c r="K202" i="57" s="1"/>
  <c r="L202" i="57" s="1"/>
  <c r="M202" i="57" s="1"/>
  <c r="G201" i="57"/>
  <c r="H201" i="57" s="1"/>
  <c r="I201" i="57" s="1"/>
  <c r="J201" i="57" s="1"/>
  <c r="K201" i="57" s="1"/>
  <c r="L201" i="57" s="1"/>
  <c r="M201" i="57" s="1"/>
  <c r="G200" i="57"/>
  <c r="H200" i="57" s="1"/>
  <c r="I200" i="57" s="1"/>
  <c r="J200" i="57" s="1"/>
  <c r="K200" i="57" s="1"/>
  <c r="L200" i="57" s="1"/>
  <c r="M200" i="57" s="1"/>
  <c r="G199" i="57"/>
  <c r="H199" i="57" s="1"/>
  <c r="I199" i="57" s="1"/>
  <c r="J199" i="57" s="1"/>
  <c r="K199" i="57" s="1"/>
  <c r="L199" i="57" s="1"/>
  <c r="M199" i="57" s="1"/>
  <c r="G198" i="57"/>
  <c r="H198" i="57" s="1"/>
  <c r="I198" i="57" s="1"/>
  <c r="J198" i="57" s="1"/>
  <c r="K198" i="57" s="1"/>
  <c r="L198" i="57" s="1"/>
  <c r="M198" i="57" s="1"/>
  <c r="G197" i="57"/>
  <c r="H197" i="57" s="1"/>
  <c r="I197" i="57" s="1"/>
  <c r="J197" i="57" s="1"/>
  <c r="K197" i="57" s="1"/>
  <c r="L197" i="57" s="1"/>
  <c r="M197" i="57" s="1"/>
  <c r="G196" i="57"/>
  <c r="H196" i="57" s="1"/>
  <c r="I196" i="57" s="1"/>
  <c r="J196" i="57" s="1"/>
  <c r="K196" i="57" s="1"/>
  <c r="L196" i="57" s="1"/>
  <c r="M196" i="57" s="1"/>
  <c r="G195" i="57"/>
  <c r="H195" i="57" s="1"/>
  <c r="I195" i="57" s="1"/>
  <c r="J195" i="57" s="1"/>
  <c r="K195" i="57" s="1"/>
  <c r="L195" i="57" s="1"/>
  <c r="M195" i="57" s="1"/>
  <c r="G194" i="57"/>
  <c r="H194" i="57" s="1"/>
  <c r="I194" i="57" s="1"/>
  <c r="J194" i="57" s="1"/>
  <c r="K194" i="57" s="1"/>
  <c r="L194" i="57" s="1"/>
  <c r="M194" i="57" s="1"/>
  <c r="G193" i="57"/>
  <c r="H193" i="57" s="1"/>
  <c r="I193" i="57" s="1"/>
  <c r="J193" i="57" s="1"/>
  <c r="K193" i="57" s="1"/>
  <c r="L193" i="57" s="1"/>
  <c r="M193" i="57" s="1"/>
  <c r="G192" i="57"/>
  <c r="H192" i="57" s="1"/>
  <c r="I192" i="57" s="1"/>
  <c r="J192" i="57" s="1"/>
  <c r="K192" i="57" s="1"/>
  <c r="L192" i="57" s="1"/>
  <c r="M192" i="57" s="1"/>
  <c r="G191" i="57"/>
  <c r="H191" i="57" s="1"/>
  <c r="I191" i="57" s="1"/>
  <c r="J191" i="57" s="1"/>
  <c r="K191" i="57" s="1"/>
  <c r="L191" i="57" s="1"/>
  <c r="M191" i="57" s="1"/>
  <c r="G190" i="57"/>
  <c r="H190" i="57" s="1"/>
  <c r="I190" i="57" s="1"/>
  <c r="J190" i="57" s="1"/>
  <c r="K190" i="57" s="1"/>
  <c r="L190" i="57" s="1"/>
  <c r="M190" i="57" s="1"/>
  <c r="G189" i="57"/>
  <c r="H189" i="57" s="1"/>
  <c r="I189" i="57" s="1"/>
  <c r="J189" i="57" s="1"/>
  <c r="K189" i="57" s="1"/>
  <c r="L189" i="57" s="1"/>
  <c r="M189" i="57" s="1"/>
  <c r="G188" i="57"/>
  <c r="H188" i="57" s="1"/>
  <c r="I188" i="57" s="1"/>
  <c r="J188" i="57" s="1"/>
  <c r="K188" i="57" s="1"/>
  <c r="L188" i="57" s="1"/>
  <c r="M188" i="57" s="1"/>
  <c r="G187" i="57"/>
  <c r="H187" i="57" s="1"/>
  <c r="I187" i="57" s="1"/>
  <c r="J187" i="57" s="1"/>
  <c r="K187" i="57" s="1"/>
  <c r="L187" i="57" s="1"/>
  <c r="M187" i="57" s="1"/>
  <c r="G186" i="57"/>
  <c r="H186" i="57" s="1"/>
  <c r="I186" i="57" s="1"/>
  <c r="J186" i="57" s="1"/>
  <c r="K186" i="57" s="1"/>
  <c r="L186" i="57" s="1"/>
  <c r="M186" i="57" s="1"/>
  <c r="G185" i="57"/>
  <c r="H185" i="57" s="1"/>
  <c r="I185" i="57" s="1"/>
  <c r="J185" i="57" s="1"/>
  <c r="K185" i="57" s="1"/>
  <c r="L185" i="57" s="1"/>
  <c r="M185" i="57" s="1"/>
  <c r="G184" i="57"/>
  <c r="H184" i="57" s="1"/>
  <c r="I184" i="57" s="1"/>
  <c r="J184" i="57" s="1"/>
  <c r="K184" i="57" s="1"/>
  <c r="L184" i="57" s="1"/>
  <c r="M184" i="57" s="1"/>
  <c r="G183" i="57"/>
  <c r="H183" i="57" s="1"/>
  <c r="I183" i="57" s="1"/>
  <c r="J183" i="57" s="1"/>
  <c r="K183" i="57" s="1"/>
  <c r="L183" i="57" s="1"/>
  <c r="M183" i="57" s="1"/>
  <c r="G182" i="57"/>
  <c r="H182" i="57" s="1"/>
  <c r="I182" i="57" s="1"/>
  <c r="J182" i="57" s="1"/>
  <c r="K182" i="57" s="1"/>
  <c r="L182" i="57" s="1"/>
  <c r="M182" i="57" s="1"/>
  <c r="G181" i="57"/>
  <c r="H181" i="57" s="1"/>
  <c r="I181" i="57" s="1"/>
  <c r="J181" i="57" s="1"/>
  <c r="K181" i="57" s="1"/>
  <c r="L181" i="57" s="1"/>
  <c r="M181" i="57" s="1"/>
  <c r="G180" i="57"/>
  <c r="H180" i="57" s="1"/>
  <c r="I180" i="57" s="1"/>
  <c r="J180" i="57" s="1"/>
  <c r="K180" i="57" s="1"/>
  <c r="L180" i="57" s="1"/>
  <c r="M180" i="57" s="1"/>
  <c r="G179" i="57"/>
  <c r="H179" i="57" s="1"/>
  <c r="I179" i="57" s="1"/>
  <c r="J179" i="57" s="1"/>
  <c r="K179" i="57" s="1"/>
  <c r="L179" i="57" s="1"/>
  <c r="M179" i="57" s="1"/>
  <c r="G178" i="57"/>
  <c r="H178" i="57" s="1"/>
  <c r="I178" i="57" s="1"/>
  <c r="J178" i="57" s="1"/>
  <c r="K178" i="57" s="1"/>
  <c r="L178" i="57" s="1"/>
  <c r="M178" i="57" s="1"/>
  <c r="G176" i="57"/>
  <c r="H176" i="57" s="1"/>
  <c r="I176" i="57" s="1"/>
  <c r="J176" i="57" s="1"/>
  <c r="K176" i="57" s="1"/>
  <c r="L176" i="57" s="1"/>
  <c r="M176" i="57" s="1"/>
  <c r="G175" i="57"/>
  <c r="H175" i="57" s="1"/>
  <c r="I175" i="57" s="1"/>
  <c r="J175" i="57" s="1"/>
  <c r="K175" i="57" s="1"/>
  <c r="L175" i="57" s="1"/>
  <c r="M175" i="57" s="1"/>
  <c r="G174" i="57"/>
  <c r="H174" i="57" s="1"/>
  <c r="I174" i="57" s="1"/>
  <c r="J174" i="57" s="1"/>
  <c r="K174" i="57" s="1"/>
  <c r="L174" i="57" s="1"/>
  <c r="M174" i="57" s="1"/>
  <c r="G173" i="57"/>
  <c r="H173" i="57" s="1"/>
  <c r="I173" i="57" s="1"/>
  <c r="J173" i="57" s="1"/>
  <c r="K173" i="57" s="1"/>
  <c r="L173" i="57" s="1"/>
  <c r="M173" i="57" s="1"/>
  <c r="G172" i="57"/>
  <c r="H172" i="57" s="1"/>
  <c r="I172" i="57" s="1"/>
  <c r="J172" i="57" s="1"/>
  <c r="K172" i="57" s="1"/>
  <c r="L172" i="57" s="1"/>
  <c r="M172" i="57" s="1"/>
  <c r="G171" i="57"/>
  <c r="H171" i="57" s="1"/>
  <c r="I171" i="57" s="1"/>
  <c r="J171" i="57" s="1"/>
  <c r="K171" i="57" s="1"/>
  <c r="L171" i="57" s="1"/>
  <c r="M171" i="57" s="1"/>
  <c r="G170" i="57"/>
  <c r="H170" i="57" s="1"/>
  <c r="I170" i="57" s="1"/>
  <c r="J170" i="57" s="1"/>
  <c r="K170" i="57" s="1"/>
  <c r="L170" i="57" s="1"/>
  <c r="M170" i="57" s="1"/>
  <c r="AG167" i="57"/>
  <c r="G166" i="57"/>
  <c r="H166" i="57" s="1"/>
  <c r="I166" i="57" s="1"/>
  <c r="J166" i="57" s="1"/>
  <c r="K166" i="57" s="1"/>
  <c r="L166" i="57" s="1"/>
  <c r="M166" i="57" s="1"/>
  <c r="G165" i="57"/>
  <c r="H165" i="57" s="1"/>
  <c r="I165" i="57" s="1"/>
  <c r="J165" i="57" s="1"/>
  <c r="K165" i="57" s="1"/>
  <c r="L165" i="57" s="1"/>
  <c r="M165" i="57" s="1"/>
  <c r="G164" i="57"/>
  <c r="H164" i="57" s="1"/>
  <c r="I164" i="57" s="1"/>
  <c r="J164" i="57" s="1"/>
  <c r="K164" i="57" s="1"/>
  <c r="L164" i="57" s="1"/>
  <c r="M164" i="57" s="1"/>
  <c r="G163" i="57"/>
  <c r="H163" i="57" s="1"/>
  <c r="I163" i="57" s="1"/>
  <c r="J163" i="57" s="1"/>
  <c r="K163" i="57" s="1"/>
  <c r="L163" i="57" s="1"/>
  <c r="M163" i="57" s="1"/>
  <c r="G162" i="57"/>
  <c r="H162" i="57" s="1"/>
  <c r="I162" i="57" s="1"/>
  <c r="J162" i="57" s="1"/>
  <c r="K162" i="57" s="1"/>
  <c r="L162" i="57" s="1"/>
  <c r="M162" i="57" s="1"/>
  <c r="AI158" i="57"/>
  <c r="AH158" i="57"/>
  <c r="A158" i="57" a="1"/>
  <c r="A158" i="57" s="1"/>
  <c r="AI157" i="57"/>
  <c r="AH157" i="57"/>
  <c r="AI156" i="57"/>
  <c r="AH156" i="57"/>
  <c r="AI155" i="57"/>
  <c r="AH155" i="57"/>
  <c r="AI154" i="57"/>
  <c r="AH154" i="57"/>
  <c r="AL153" i="57"/>
  <c r="AI153" i="57"/>
  <c r="AH153" i="57"/>
  <c r="A153" i="57" a="1"/>
  <c r="A153" i="57" s="1"/>
  <c r="AI152" i="57"/>
  <c r="AH152" i="57"/>
  <c r="AI151" i="57"/>
  <c r="AH151" i="57"/>
  <c r="AI150" i="57"/>
  <c r="AH150" i="57"/>
  <c r="AI149" i="57"/>
  <c r="AH149" i="57"/>
  <c r="AI148" i="57"/>
  <c r="AH148" i="57"/>
  <c r="AI147" i="57"/>
  <c r="AH147" i="57"/>
  <c r="AI146" i="57"/>
  <c r="AH146" i="57"/>
  <c r="AI142" i="57"/>
  <c r="AH142" i="57"/>
  <c r="AI141" i="57"/>
  <c r="AH141" i="57"/>
  <c r="AI140" i="57"/>
  <c r="AH140" i="57"/>
  <c r="AI139" i="57"/>
  <c r="AH139" i="57"/>
  <c r="AI138" i="57"/>
  <c r="AH138" i="57"/>
  <c r="AI137" i="57"/>
  <c r="AH137" i="57"/>
  <c r="AI136" i="57"/>
  <c r="AH136" i="57"/>
  <c r="AI134" i="57"/>
  <c r="AH134" i="57"/>
  <c r="AI133" i="57"/>
  <c r="AH133" i="57"/>
  <c r="AI132" i="57"/>
  <c r="AH132" i="57"/>
  <c r="AI131" i="57"/>
  <c r="AH131" i="57"/>
  <c r="AI130" i="57"/>
  <c r="AH130" i="57"/>
  <c r="AI129" i="57"/>
  <c r="AH129" i="57"/>
  <c r="AI128" i="57"/>
  <c r="AH128" i="57"/>
  <c r="AI127" i="57"/>
  <c r="AH127" i="57"/>
  <c r="AI126" i="57"/>
  <c r="AH126" i="57"/>
  <c r="AI125" i="57"/>
  <c r="AH125" i="57"/>
  <c r="Q122" i="57"/>
  <c r="P122" i="57"/>
  <c r="M122" i="57"/>
  <c r="L122" i="57"/>
  <c r="K122" i="57"/>
  <c r="J122" i="57"/>
  <c r="I122" i="57"/>
  <c r="H122" i="57"/>
  <c r="G122" i="57"/>
  <c r="Q121" i="57"/>
  <c r="P121" i="57"/>
  <c r="M121" i="57"/>
  <c r="L121" i="57"/>
  <c r="K121" i="57"/>
  <c r="J121" i="57"/>
  <c r="I121" i="57"/>
  <c r="AI121" i="57" s="1"/>
  <c r="H121" i="57"/>
  <c r="G121" i="57"/>
  <c r="BF23" i="57"/>
  <c r="AZ23" i="57"/>
  <c r="Q120" i="57"/>
  <c r="P120" i="57"/>
  <c r="M120" i="57"/>
  <c r="L120" i="57"/>
  <c r="K120" i="57"/>
  <c r="J120" i="57"/>
  <c r="I120" i="57"/>
  <c r="H120" i="57"/>
  <c r="G120" i="57"/>
  <c r="Q119" i="57"/>
  <c r="P119" i="57"/>
  <c r="M119" i="57"/>
  <c r="L119" i="57"/>
  <c r="K119" i="57"/>
  <c r="J119" i="57"/>
  <c r="I119" i="57"/>
  <c r="H119" i="57"/>
  <c r="G119" i="57"/>
  <c r="Q118" i="57"/>
  <c r="P118" i="57"/>
  <c r="M118" i="57"/>
  <c r="L118" i="57"/>
  <c r="K118" i="57"/>
  <c r="J118" i="57"/>
  <c r="I118" i="57"/>
  <c r="H118" i="57"/>
  <c r="G118" i="57"/>
  <c r="BC23" i="57"/>
  <c r="BB23" i="57"/>
  <c r="Q117" i="57"/>
  <c r="P117" i="57"/>
  <c r="M117" i="57"/>
  <c r="L117" i="57"/>
  <c r="K117" i="57"/>
  <c r="J117" i="57"/>
  <c r="I117" i="57"/>
  <c r="H117" i="57"/>
  <c r="G117" i="57"/>
  <c r="AI114" i="57"/>
  <c r="AH114" i="57"/>
  <c r="T7" i="57"/>
  <c r="AI112" i="57"/>
  <c r="AH112" i="57"/>
  <c r="AG112" i="57"/>
  <c r="AI111" i="57"/>
  <c r="AH111" i="57"/>
  <c r="AI110" i="57"/>
  <c r="AH110" i="57"/>
  <c r="AI109" i="57"/>
  <c r="AH109" i="57"/>
  <c r="AG108" i="57"/>
  <c r="BI19" i="57"/>
  <c r="BB19" i="57"/>
  <c r="Q108" i="57"/>
  <c r="AY19" i="57" s="1"/>
  <c r="P108" i="57"/>
  <c r="AX19" i="57" s="1"/>
  <c r="AW19" i="57"/>
  <c r="M108" i="57"/>
  <c r="AU19" i="57" s="1"/>
  <c r="L108" i="57"/>
  <c r="K5" i="57" s="1"/>
  <c r="K108" i="57"/>
  <c r="J108" i="57"/>
  <c r="I108" i="57"/>
  <c r="H108" i="57"/>
  <c r="G108" i="57"/>
  <c r="F5" i="57" s="1"/>
  <c r="AI107" i="57"/>
  <c r="AH107" i="57"/>
  <c r="AI106" i="57"/>
  <c r="AH106" i="57"/>
  <c r="AI105" i="57"/>
  <c r="AH105" i="57"/>
  <c r="AI104" i="57"/>
  <c r="AH104" i="57"/>
  <c r="AI103" i="57"/>
  <c r="AH103" i="57"/>
  <c r="AI102" i="57"/>
  <c r="AH102" i="57"/>
  <c r="AI101" i="57"/>
  <c r="AH101" i="57"/>
  <c r="AI100" i="57"/>
  <c r="AH100" i="57"/>
  <c r="AI99" i="57"/>
  <c r="AH99" i="57"/>
  <c r="AI98" i="57"/>
  <c r="AH98" i="57"/>
  <c r="AI97" i="57"/>
  <c r="AH97" i="57"/>
  <c r="AG96" i="57"/>
  <c r="AG4" i="57" s="1"/>
  <c r="BH20" i="57"/>
  <c r="BG20" i="57"/>
  <c r="BF20" i="57"/>
  <c r="Q96" i="57"/>
  <c r="AY20" i="57" s="1"/>
  <c r="P96" i="57"/>
  <c r="M96" i="57"/>
  <c r="AU20" i="57" s="1"/>
  <c r="L96" i="57"/>
  <c r="K96" i="57"/>
  <c r="AT20" i="57" s="1"/>
  <c r="J96" i="57"/>
  <c r="I96" i="57"/>
  <c r="AS20" i="57" s="1"/>
  <c r="H96" i="57"/>
  <c r="G96" i="57"/>
  <c r="AR20" i="57" s="1"/>
  <c r="AI95" i="57"/>
  <c r="AH95" i="57"/>
  <c r="AI94" i="57"/>
  <c r="AH94" i="57"/>
  <c r="AI93" i="57"/>
  <c r="AH93" i="57"/>
  <c r="BI18" i="57"/>
  <c r="BC18" i="57"/>
  <c r="AZ18" i="57"/>
  <c r="Q92" i="57"/>
  <c r="AY18" i="57" s="1"/>
  <c r="P92" i="57"/>
  <c r="AX18" i="57" s="1"/>
  <c r="M92" i="57"/>
  <c r="AU18" i="57" s="1"/>
  <c r="L92" i="57"/>
  <c r="K92" i="57"/>
  <c r="AT18" i="57" s="1"/>
  <c r="J92" i="57"/>
  <c r="I92" i="57"/>
  <c r="AS18" i="57" s="1"/>
  <c r="H92" i="57"/>
  <c r="G92" i="57"/>
  <c r="AN18" i="57"/>
  <c r="AI91" i="57"/>
  <c r="AH91" i="57"/>
  <c r="AG91" i="57"/>
  <c r="AG92" i="57" s="1"/>
  <c r="AG3" i="57" s="1"/>
  <c r="AI90" i="57"/>
  <c r="AH90" i="57"/>
  <c r="BP89" i="57"/>
  <c r="BH89" i="57"/>
  <c r="BE89" i="57"/>
  <c r="AI89" i="57"/>
  <c r="AH89" i="57"/>
  <c r="AI88" i="57"/>
  <c r="AH88" i="57"/>
  <c r="BA87" i="57"/>
  <c r="AI87" i="57"/>
  <c r="AH87" i="57"/>
  <c r="AI86" i="57"/>
  <c r="AH86" i="57"/>
  <c r="AI85" i="57"/>
  <c r="AH85" i="57"/>
  <c r="BW84" i="57"/>
  <c r="BW91" i="57" s="1"/>
  <c r="BV84" i="57"/>
  <c r="BV91" i="57" s="1"/>
  <c r="BU84" i="57"/>
  <c r="BU91" i="57" s="1"/>
  <c r="BT84" i="57"/>
  <c r="BT91" i="57" s="1"/>
  <c r="BS84" i="57"/>
  <c r="BS91" i="57" s="1"/>
  <c r="BR84" i="57"/>
  <c r="BR91" i="57" s="1"/>
  <c r="BQ84" i="57"/>
  <c r="BQ91" i="57" s="1"/>
  <c r="BP84" i="57"/>
  <c r="BP91" i="57" s="1"/>
  <c r="BO84" i="57"/>
  <c r="BO91" i="57" s="1"/>
  <c r="BN84" i="57"/>
  <c r="BN91" i="57" s="1"/>
  <c r="BM84" i="57"/>
  <c r="BM91" i="57" s="1"/>
  <c r="BL84" i="57"/>
  <c r="BL91" i="57" s="1"/>
  <c r="BK84" i="57"/>
  <c r="BK91" i="57" s="1"/>
  <c r="BJ84" i="57"/>
  <c r="BJ91" i="57" s="1"/>
  <c r="BI84" i="57"/>
  <c r="BI91" i="57" s="1"/>
  <c r="BH84" i="57"/>
  <c r="BH91" i="57" s="1"/>
  <c r="BG84" i="57"/>
  <c r="BG91" i="57" s="1"/>
  <c r="BF84" i="57"/>
  <c r="BF91" i="57" s="1"/>
  <c r="BE84" i="57"/>
  <c r="BE91" i="57" s="1"/>
  <c r="BD84" i="57"/>
  <c r="BD91" i="57" s="1"/>
  <c r="BC84" i="57"/>
  <c r="BC91" i="57" s="1"/>
  <c r="BB84" i="57"/>
  <c r="BB91" i="57" s="1"/>
  <c r="BA84" i="57"/>
  <c r="BA91" i="57" s="1"/>
  <c r="AZ84" i="57"/>
  <c r="AZ91" i="57" s="1"/>
  <c r="AI84" i="57"/>
  <c r="AH84" i="57"/>
  <c r="BW83" i="57"/>
  <c r="BW90" i="57" s="1"/>
  <c r="BV83" i="57"/>
  <c r="BV90" i="57" s="1"/>
  <c r="BU83" i="57"/>
  <c r="BU90" i="57" s="1"/>
  <c r="BT83" i="57"/>
  <c r="BT90" i="57" s="1"/>
  <c r="BS83" i="57"/>
  <c r="BS90" i="57" s="1"/>
  <c r="BR83" i="57"/>
  <c r="BR90" i="57" s="1"/>
  <c r="BQ83" i="57"/>
  <c r="BQ90" i="57" s="1"/>
  <c r="BP83" i="57"/>
  <c r="BP90" i="57" s="1"/>
  <c r="BO83" i="57"/>
  <c r="BO90" i="57" s="1"/>
  <c r="BN83" i="57"/>
  <c r="BN90" i="57" s="1"/>
  <c r="BM83" i="57"/>
  <c r="BM90" i="57" s="1"/>
  <c r="BL83" i="57"/>
  <c r="BL90" i="57" s="1"/>
  <c r="BK83" i="57"/>
  <c r="BK90" i="57" s="1"/>
  <c r="BJ83" i="57"/>
  <c r="BJ90" i="57" s="1"/>
  <c r="BI83" i="57"/>
  <c r="BI90" i="57" s="1"/>
  <c r="BH83" i="57"/>
  <c r="BH90" i="57" s="1"/>
  <c r="BG83" i="57"/>
  <c r="BG90" i="57" s="1"/>
  <c r="BF83" i="57"/>
  <c r="BF90" i="57" s="1"/>
  <c r="BE83" i="57"/>
  <c r="BE90" i="57" s="1"/>
  <c r="BD83" i="57"/>
  <c r="BD90" i="57" s="1"/>
  <c r="BC83" i="57"/>
  <c r="BC90" i="57" s="1"/>
  <c r="BB83" i="57"/>
  <c r="BB90" i="57" s="1"/>
  <c r="BA83" i="57"/>
  <c r="BA90" i="57" s="1"/>
  <c r="AZ83" i="57"/>
  <c r="AZ90" i="57" s="1"/>
  <c r="AI83" i="57"/>
  <c r="AH83" i="57"/>
  <c r="BW82" i="57"/>
  <c r="BW89" i="57" s="1"/>
  <c r="BV82" i="57"/>
  <c r="BV89" i="57" s="1"/>
  <c r="BU82" i="57"/>
  <c r="BU89" i="57" s="1"/>
  <c r="BT82" i="57"/>
  <c r="BT89" i="57" s="1"/>
  <c r="BS82" i="57"/>
  <c r="BS89" i="57" s="1"/>
  <c r="BR82" i="57"/>
  <c r="BR89" i="57" s="1"/>
  <c r="BQ82" i="57"/>
  <c r="BQ89" i="57" s="1"/>
  <c r="BP82" i="57"/>
  <c r="BO82" i="57"/>
  <c r="BO89" i="57" s="1"/>
  <c r="BN82" i="57"/>
  <c r="BN89" i="57" s="1"/>
  <c r="BM82" i="57"/>
  <c r="BM89" i="57" s="1"/>
  <c r="BL82" i="57"/>
  <c r="BL89" i="57" s="1"/>
  <c r="BK82" i="57"/>
  <c r="BK89" i="57" s="1"/>
  <c r="BJ82" i="57"/>
  <c r="BJ89" i="57" s="1"/>
  <c r="BI82" i="57"/>
  <c r="BI89" i="57" s="1"/>
  <c r="BH82" i="57"/>
  <c r="BG82" i="57"/>
  <c r="BG89" i="57" s="1"/>
  <c r="BF82" i="57"/>
  <c r="BF89" i="57" s="1"/>
  <c r="BE82" i="57"/>
  <c r="BD82" i="57"/>
  <c r="BD89" i="57" s="1"/>
  <c r="BC82" i="57"/>
  <c r="BC89" i="57" s="1"/>
  <c r="BB82" i="57"/>
  <c r="BB89" i="57" s="1"/>
  <c r="BA82" i="57"/>
  <c r="BA89" i="57" s="1"/>
  <c r="AZ82" i="57"/>
  <c r="AZ89" i="57" s="1"/>
  <c r="AI82" i="57"/>
  <c r="AH82" i="57"/>
  <c r="BW81" i="57"/>
  <c r="BW88" i="57" s="1"/>
  <c r="BV81" i="57"/>
  <c r="BV88" i="57" s="1"/>
  <c r="BU81" i="57"/>
  <c r="BU88" i="57" s="1"/>
  <c r="BT81" i="57"/>
  <c r="BT88" i="57" s="1"/>
  <c r="BS81" i="57"/>
  <c r="BS88" i="57" s="1"/>
  <c r="BR81" i="57"/>
  <c r="BR88" i="57" s="1"/>
  <c r="BQ81" i="57"/>
  <c r="BQ88" i="57" s="1"/>
  <c r="BP81" i="57"/>
  <c r="BP88" i="57" s="1"/>
  <c r="BO81" i="57"/>
  <c r="BO88" i="57" s="1"/>
  <c r="BN81" i="57"/>
  <c r="BN88" i="57" s="1"/>
  <c r="BM81" i="57"/>
  <c r="BM88" i="57" s="1"/>
  <c r="BL81" i="57"/>
  <c r="BL88" i="57" s="1"/>
  <c r="BK81" i="57"/>
  <c r="BK88" i="57" s="1"/>
  <c r="BJ81" i="57"/>
  <c r="BJ88" i="57" s="1"/>
  <c r="BI81" i="57"/>
  <c r="BI88" i="57" s="1"/>
  <c r="BH81" i="57"/>
  <c r="BH88" i="57" s="1"/>
  <c r="BG81" i="57"/>
  <c r="BG88" i="57" s="1"/>
  <c r="BF81" i="57"/>
  <c r="BF88" i="57" s="1"/>
  <c r="BE81" i="57"/>
  <c r="BE88" i="57" s="1"/>
  <c r="BD81" i="57"/>
  <c r="BD88" i="57" s="1"/>
  <c r="BC81" i="57"/>
  <c r="BC88" i="57" s="1"/>
  <c r="BB81" i="57"/>
  <c r="BB88" i="57" s="1"/>
  <c r="BA81" i="57"/>
  <c r="BA88" i="57" s="1"/>
  <c r="AZ81" i="57"/>
  <c r="AZ88" i="57" s="1"/>
  <c r="AI81" i="57"/>
  <c r="AH81" i="57"/>
  <c r="BW80" i="57"/>
  <c r="BW87" i="57" s="1"/>
  <c r="BV80" i="57"/>
  <c r="BV87" i="57" s="1"/>
  <c r="BU80" i="57"/>
  <c r="BU87" i="57" s="1"/>
  <c r="BT80" i="57"/>
  <c r="BT87" i="57" s="1"/>
  <c r="BS80" i="57"/>
  <c r="BS87" i="57" s="1"/>
  <c r="BR80" i="57"/>
  <c r="BR87" i="57" s="1"/>
  <c r="BQ80" i="57"/>
  <c r="BQ87" i="57" s="1"/>
  <c r="BP80" i="57"/>
  <c r="BP87" i="57" s="1"/>
  <c r="BO80" i="57"/>
  <c r="BO87" i="57" s="1"/>
  <c r="BN80" i="57"/>
  <c r="BN87" i="57" s="1"/>
  <c r="BM80" i="57"/>
  <c r="BM87" i="57" s="1"/>
  <c r="BL80" i="57"/>
  <c r="BL87" i="57" s="1"/>
  <c r="BK80" i="57"/>
  <c r="BK87" i="57" s="1"/>
  <c r="BJ80" i="57"/>
  <c r="BJ87" i="57" s="1"/>
  <c r="BI80" i="57"/>
  <c r="BI87" i="57" s="1"/>
  <c r="BH80" i="57"/>
  <c r="BH87" i="57" s="1"/>
  <c r="BG80" i="57"/>
  <c r="BG87" i="57" s="1"/>
  <c r="BF80" i="57"/>
  <c r="BF87" i="57" s="1"/>
  <c r="BE80" i="57"/>
  <c r="BE87" i="57" s="1"/>
  <c r="BD80" i="57"/>
  <c r="BD87" i="57" s="1"/>
  <c r="BC80" i="57"/>
  <c r="BC87" i="57" s="1"/>
  <c r="BB80" i="57"/>
  <c r="BB87" i="57" s="1"/>
  <c r="BA80" i="57"/>
  <c r="AZ80" i="57"/>
  <c r="AZ87" i="57" s="1"/>
  <c r="AI80" i="57"/>
  <c r="AH80" i="57"/>
  <c r="BW79" i="57"/>
  <c r="BW86" i="57" s="1"/>
  <c r="BV79" i="57"/>
  <c r="BV86" i="57" s="1"/>
  <c r="BU79" i="57"/>
  <c r="BU86" i="57" s="1"/>
  <c r="BT79" i="57"/>
  <c r="BT86" i="57" s="1"/>
  <c r="BS79" i="57"/>
  <c r="BS86" i="57" s="1"/>
  <c r="BR79" i="57"/>
  <c r="BR86" i="57" s="1"/>
  <c r="BQ79" i="57"/>
  <c r="BQ86" i="57" s="1"/>
  <c r="BP79" i="57"/>
  <c r="BP86" i="57" s="1"/>
  <c r="BO79" i="57"/>
  <c r="BO86" i="57" s="1"/>
  <c r="BN79" i="57"/>
  <c r="BN86" i="57" s="1"/>
  <c r="BM79" i="57"/>
  <c r="BM86" i="57" s="1"/>
  <c r="BL79" i="57"/>
  <c r="BL86" i="57" s="1"/>
  <c r="BK79" i="57"/>
  <c r="BK86" i="57" s="1"/>
  <c r="BJ79" i="57"/>
  <c r="BJ86" i="57" s="1"/>
  <c r="BI79" i="57"/>
  <c r="BI86" i="57" s="1"/>
  <c r="BH79" i="57"/>
  <c r="BH86" i="57" s="1"/>
  <c r="BG79" i="57"/>
  <c r="BG86" i="57" s="1"/>
  <c r="BF79" i="57"/>
  <c r="BF86" i="57" s="1"/>
  <c r="BE79" i="57"/>
  <c r="BE86" i="57" s="1"/>
  <c r="BD79" i="57"/>
  <c r="BD86" i="57" s="1"/>
  <c r="BC79" i="57"/>
  <c r="BC86" i="57" s="1"/>
  <c r="BB79" i="57"/>
  <c r="BB86" i="57" s="1"/>
  <c r="BA79" i="57"/>
  <c r="BA86" i="57" s="1"/>
  <c r="AZ79" i="57"/>
  <c r="AZ86" i="57" s="1"/>
  <c r="AI79" i="57"/>
  <c r="AH79" i="57"/>
  <c r="AG78" i="57"/>
  <c r="BJ17" i="57"/>
  <c r="BF17" i="57"/>
  <c r="BE17" i="57"/>
  <c r="W7" i="57"/>
  <c r="Q78" i="57"/>
  <c r="P78" i="57"/>
  <c r="AX17" i="57" s="1"/>
  <c r="AW17" i="57"/>
  <c r="M78" i="57"/>
  <c r="AU17" i="57" s="1"/>
  <c r="L78" i="57"/>
  <c r="K78" i="57"/>
  <c r="J78" i="57"/>
  <c r="I78" i="57"/>
  <c r="H78" i="57"/>
  <c r="G78" i="57"/>
  <c r="AI77" i="57"/>
  <c r="AH77" i="57"/>
  <c r="AI76" i="57"/>
  <c r="AH76" i="57"/>
  <c r="AI75" i="57"/>
  <c r="AH75" i="57"/>
  <c r="AI74" i="57"/>
  <c r="AH74" i="57"/>
  <c r="AI73" i="57"/>
  <c r="AH73" i="57"/>
  <c r="AI72" i="57"/>
  <c r="AH72" i="57"/>
  <c r="AG71" i="57"/>
  <c r="BH16" i="57"/>
  <c r="BG16" i="57"/>
  <c r="V7" i="57"/>
  <c r="R71" i="57"/>
  <c r="R113" i="57" s="1"/>
  <c r="R115" i="57" s="1"/>
  <c r="R116" i="57" s="1"/>
  <c r="Q71" i="57"/>
  <c r="P71" i="57"/>
  <c r="N7" i="57"/>
  <c r="M71" i="57"/>
  <c r="L71" i="57"/>
  <c r="K71" i="57"/>
  <c r="AT16" i="57" s="1"/>
  <c r="J71" i="57"/>
  <c r="I71" i="57"/>
  <c r="AS16" i="57" s="1"/>
  <c r="H71" i="57"/>
  <c r="G71" i="57"/>
  <c r="AR16" i="57" s="1"/>
  <c r="AQ16" i="57"/>
  <c r="AI70" i="57"/>
  <c r="AH70" i="57"/>
  <c r="AI69" i="57"/>
  <c r="AH69" i="57"/>
  <c r="AI68" i="57"/>
  <c r="AH68" i="57"/>
  <c r="AI67" i="57"/>
  <c r="AH67" i="57"/>
  <c r="AI66" i="57"/>
  <c r="AH66" i="57"/>
  <c r="AI65" i="57"/>
  <c r="AH65" i="57"/>
  <c r="AI64" i="57"/>
  <c r="AH64" i="57"/>
  <c r="AI63" i="57"/>
  <c r="AH63" i="57"/>
  <c r="AI62" i="57"/>
  <c r="AH62" i="57"/>
  <c r="AI61" i="57"/>
  <c r="AH61" i="57"/>
  <c r="AI60" i="57"/>
  <c r="AH60" i="57"/>
  <c r="AI59" i="57"/>
  <c r="AH59" i="57"/>
  <c r="AI58" i="57"/>
  <c r="AH58" i="57"/>
  <c r="AI57" i="57"/>
  <c r="AH57" i="57"/>
  <c r="AI56" i="57"/>
  <c r="AH56" i="57"/>
  <c r="AI55" i="57"/>
  <c r="AH55" i="57"/>
  <c r="AI54" i="57"/>
  <c r="AH54" i="57"/>
  <c r="AI53" i="57"/>
  <c r="AH53" i="57"/>
  <c r="AI52" i="57"/>
  <c r="AH52" i="57"/>
  <c r="AI51" i="57"/>
  <c r="AH51" i="57"/>
  <c r="AI50" i="57"/>
  <c r="AH50" i="57"/>
  <c r="AI49" i="57"/>
  <c r="AH49" i="57"/>
  <c r="AI48" i="57"/>
  <c r="AH48" i="57"/>
  <c r="AI47" i="57"/>
  <c r="AH47" i="57"/>
  <c r="AI46" i="57"/>
  <c r="AH46" i="57"/>
  <c r="AI45" i="57"/>
  <c r="AH45" i="57"/>
  <c r="AI44" i="57"/>
  <c r="AH44" i="57"/>
  <c r="AI43" i="57"/>
  <c r="AH43" i="57"/>
  <c r="AI42" i="57"/>
  <c r="AH42" i="57"/>
  <c r="AI41" i="57"/>
  <c r="AH41" i="57"/>
  <c r="AI40" i="57"/>
  <c r="AH40" i="57"/>
  <c r="AI39" i="57"/>
  <c r="AH39" i="57"/>
  <c r="AI38" i="57"/>
  <c r="AH38" i="57"/>
  <c r="AI37" i="57"/>
  <c r="AH37" i="57"/>
  <c r="AI36" i="57"/>
  <c r="AH36" i="57"/>
  <c r="AI35" i="57"/>
  <c r="AH35" i="57"/>
  <c r="AI34" i="57"/>
  <c r="AH34" i="57"/>
  <c r="AI33" i="57"/>
  <c r="AH33" i="57"/>
  <c r="AI32" i="57"/>
  <c r="AH32" i="57"/>
  <c r="AI31" i="57"/>
  <c r="AH31" i="57"/>
  <c r="AI30" i="57"/>
  <c r="AH30" i="57"/>
  <c r="AI29" i="57"/>
  <c r="AH29" i="57"/>
  <c r="AI28" i="57"/>
  <c r="AH28" i="57"/>
  <c r="AI27" i="57"/>
  <c r="AH27" i="57"/>
  <c r="AI26" i="57"/>
  <c r="AH26" i="57"/>
  <c r="AI25" i="57"/>
  <c r="AH25" i="57"/>
  <c r="AI24" i="57"/>
  <c r="AH24" i="57"/>
  <c r="BG23" i="57"/>
  <c r="BD23" i="57"/>
  <c r="AV23" i="57"/>
  <c r="AI23" i="57"/>
  <c r="AH23" i="57"/>
  <c r="AI22" i="57"/>
  <c r="AH22" i="57"/>
  <c r="BJ21" i="57"/>
  <c r="BI21" i="57"/>
  <c r="BH21" i="57"/>
  <c r="BG21" i="57"/>
  <c r="BF21" i="57"/>
  <c r="BE21" i="57"/>
  <c r="BD21" i="57"/>
  <c r="BC21" i="57"/>
  <c r="BB21" i="57"/>
  <c r="BA21" i="57"/>
  <c r="AZ21" i="57"/>
  <c r="AY21" i="57"/>
  <c r="AX21" i="57"/>
  <c r="AW21" i="57"/>
  <c r="AV21" i="57"/>
  <c r="AU21" i="57"/>
  <c r="AT21" i="57"/>
  <c r="AS21" i="57"/>
  <c r="AR21" i="57"/>
  <c r="AQ21" i="57"/>
  <c r="AP21" i="57"/>
  <c r="AO21" i="57"/>
  <c r="AN21" i="57"/>
  <c r="AM21" i="57"/>
  <c r="AI21" i="57"/>
  <c r="AH21" i="57"/>
  <c r="BJ20" i="57"/>
  <c r="BI20" i="57"/>
  <c r="BE20" i="57"/>
  <c r="BD20" i="57"/>
  <c r="BC20" i="57"/>
  <c r="BB20" i="57"/>
  <c r="BA20" i="57"/>
  <c r="AZ20" i="57"/>
  <c r="AX20" i="57"/>
  <c r="AW20" i="57"/>
  <c r="AV20" i="57"/>
  <c r="AQ20" i="57"/>
  <c r="AP20" i="57"/>
  <c r="AO20" i="57"/>
  <c r="AM20" i="57"/>
  <c r="AI20" i="57"/>
  <c r="AH20" i="57"/>
  <c r="BJ19" i="57"/>
  <c r="BH19" i="57"/>
  <c r="BG19" i="57"/>
  <c r="BF19" i="57"/>
  <c r="BE19" i="57"/>
  <c r="BD19" i="57"/>
  <c r="BC19" i="57"/>
  <c r="BA19" i="57"/>
  <c r="AZ19" i="57"/>
  <c r="AV19" i="57"/>
  <c r="AT19" i="57"/>
  <c r="AP19" i="57"/>
  <c r="AM19" i="57"/>
  <c r="AI19" i="57"/>
  <c r="AH19" i="57"/>
  <c r="BJ18" i="57"/>
  <c r="BH18" i="57"/>
  <c r="BG18" i="57"/>
  <c r="BF18" i="57"/>
  <c r="BE18" i="57"/>
  <c r="BD18" i="57"/>
  <c r="BB18" i="57"/>
  <c r="BA18" i="57"/>
  <c r="AW18" i="57"/>
  <c r="AV18" i="57"/>
  <c r="AR18" i="57"/>
  <c r="AQ18" i="57"/>
  <c r="AP18" i="57"/>
  <c r="AI18" i="57"/>
  <c r="AH18" i="57"/>
  <c r="BH17" i="57"/>
  <c r="BG17" i="57"/>
  <c r="BD17" i="57"/>
  <c r="BC17" i="57"/>
  <c r="BB17" i="57"/>
  <c r="BA17" i="57"/>
  <c r="AZ17" i="57"/>
  <c r="AY17" i="57"/>
  <c r="AV17" i="57"/>
  <c r="AT17" i="57"/>
  <c r="AS17" i="57"/>
  <c r="AQ17" i="57"/>
  <c r="AP17" i="57"/>
  <c r="AO17" i="57"/>
  <c r="AN17" i="57"/>
  <c r="AI17" i="57"/>
  <c r="AH17" i="57"/>
  <c r="BI16" i="57"/>
  <c r="BF16" i="57"/>
  <c r="BE16" i="57"/>
  <c r="BB16" i="57"/>
  <c r="BA16" i="57"/>
  <c r="AZ16" i="57"/>
  <c r="AY16" i="57"/>
  <c r="AW16" i="57"/>
  <c r="AO16" i="57"/>
  <c r="AM16" i="57"/>
  <c r="AI16" i="57"/>
  <c r="AH16" i="57"/>
  <c r="AI15" i="57"/>
  <c r="AH15" i="57"/>
  <c r="AI14" i="57"/>
  <c r="AH14" i="57"/>
  <c r="AI13" i="57"/>
  <c r="AH13" i="57"/>
  <c r="AL12" i="57"/>
  <c r="AI12" i="57"/>
  <c r="AH12" i="57"/>
  <c r="AI11" i="57"/>
  <c r="AH11" i="57"/>
  <c r="K6" i="57"/>
  <c r="AF5" i="57"/>
  <c r="AE5" i="57"/>
  <c r="AD5" i="57"/>
  <c r="AC5" i="57"/>
  <c r="AB5" i="57"/>
  <c r="AA5" i="57"/>
  <c r="Z5" i="57"/>
  <c r="Y5" i="57"/>
  <c r="W5" i="57"/>
  <c r="V5" i="57"/>
  <c r="U5" i="57"/>
  <c r="T5" i="57"/>
  <c r="S5" i="57"/>
  <c r="R5" i="57"/>
  <c r="Q5" i="57"/>
  <c r="O5" i="57"/>
  <c r="M5" i="57"/>
  <c r="J5" i="57"/>
  <c r="G5" i="57"/>
  <c r="E5" i="57"/>
  <c r="D5" i="57"/>
  <c r="B5" i="57"/>
  <c r="K4" i="57"/>
  <c r="E4" i="57"/>
  <c r="H4" i="57" s="1"/>
  <c r="B4" i="57"/>
  <c r="AL13" i="57" s="1"/>
  <c r="AG2" i="57"/>
  <c r="AF71" i="56"/>
  <c r="AF78" i="56"/>
  <c r="AF92" i="56"/>
  <c r="AF96" i="56"/>
  <c r="AF108" i="56"/>
  <c r="AF117" i="56"/>
  <c r="AF118" i="56"/>
  <c r="AF119" i="56"/>
  <c r="AF120" i="56"/>
  <c r="AF121" i="56"/>
  <c r="AF122" i="56"/>
  <c r="AF135" i="56"/>
  <c r="AD71" i="56"/>
  <c r="AE71" i="56"/>
  <c r="AD78" i="56"/>
  <c r="AE78" i="56"/>
  <c r="AD92" i="56"/>
  <c r="AE92" i="56"/>
  <c r="AD96" i="56"/>
  <c r="AE96" i="56"/>
  <c r="AD108" i="56"/>
  <c r="AE108" i="56"/>
  <c r="AD117" i="56"/>
  <c r="AD123" i="56" s="1"/>
  <c r="AE117" i="56"/>
  <c r="AD118" i="56"/>
  <c r="AE118" i="56"/>
  <c r="AD119" i="56"/>
  <c r="AE119" i="56"/>
  <c r="AD120" i="56"/>
  <c r="AE120" i="56"/>
  <c r="AD121" i="56"/>
  <c r="AE121" i="56"/>
  <c r="AD122" i="56"/>
  <c r="AE122" i="56"/>
  <c r="AD135" i="56"/>
  <c r="AE135" i="56"/>
  <c r="F222" i="57" l="1"/>
  <c r="G222" i="57" s="1"/>
  <c r="H222" i="57" s="1"/>
  <c r="I222" i="57" s="1"/>
  <c r="J222" i="57" s="1"/>
  <c r="K222" i="57" s="1"/>
  <c r="L222" i="57" s="1"/>
  <c r="M222" i="57" s="1"/>
  <c r="F262" i="57"/>
  <c r="G262" i="57" s="1"/>
  <c r="H262" i="57" s="1"/>
  <c r="I262" i="57" s="1"/>
  <c r="J262" i="57" s="1"/>
  <c r="K262" i="57" s="1"/>
  <c r="L262" i="57" s="1"/>
  <c r="M262" i="57" s="1"/>
  <c r="F207" i="57"/>
  <c r="P223" i="57"/>
  <c r="Q223" i="57" s="1"/>
  <c r="N223" i="57"/>
  <c r="O223" i="57" s="1"/>
  <c r="N239" i="57"/>
  <c r="O239" i="57" s="1"/>
  <c r="P239" i="57" s="1"/>
  <c r="Q239" i="57" s="1"/>
  <c r="F255" i="57"/>
  <c r="G255" i="57" s="1"/>
  <c r="H255" i="57" s="1"/>
  <c r="I255" i="57" s="1"/>
  <c r="J255" i="57" s="1"/>
  <c r="K255" i="57" s="1"/>
  <c r="L255" i="57" s="1"/>
  <c r="M255" i="57" s="1"/>
  <c r="F263" i="57"/>
  <c r="G263" i="57" s="1"/>
  <c r="H263" i="57" s="1"/>
  <c r="I263" i="57" s="1"/>
  <c r="J263" i="57" s="1"/>
  <c r="K263" i="57" s="1"/>
  <c r="L263" i="57" s="1"/>
  <c r="M263" i="57" s="1"/>
  <c r="P210" i="57"/>
  <c r="Q210" i="57" s="1"/>
  <c r="N210" i="57"/>
  <c r="O210" i="57" s="1"/>
  <c r="N226" i="57"/>
  <c r="O226" i="57" s="1"/>
  <c r="P226" i="57" s="1"/>
  <c r="Q226" i="57" s="1"/>
  <c r="N250" i="57"/>
  <c r="O250" i="57" s="1"/>
  <c r="P250" i="57" s="1"/>
  <c r="Q250" i="57" s="1"/>
  <c r="N258" i="57"/>
  <c r="O258" i="57" s="1"/>
  <c r="P258" i="57" s="1"/>
  <c r="Q258" i="57" s="1"/>
  <c r="P266" i="57"/>
  <c r="Q266" i="57" s="1"/>
  <c r="N266" i="57"/>
  <c r="O266" i="57" s="1"/>
  <c r="N211" i="57"/>
  <c r="O211" i="57" s="1"/>
  <c r="P211" i="57" s="1"/>
  <c r="Q211" i="57" s="1"/>
  <c r="N227" i="57"/>
  <c r="O227" i="57" s="1"/>
  <c r="P227" i="57" s="1"/>
  <c r="Q227" i="57" s="1"/>
  <c r="N259" i="57"/>
  <c r="O259" i="57" s="1"/>
  <c r="P259" i="57" s="1"/>
  <c r="Q259" i="57" s="1"/>
  <c r="P204" i="57"/>
  <c r="Q204" i="57" s="1"/>
  <c r="N204" i="57"/>
  <c r="O204" i="57" s="1"/>
  <c r="N267" i="57"/>
  <c r="O267" i="57" s="1"/>
  <c r="P267" i="57" s="1"/>
  <c r="Q267" i="57" s="1"/>
  <c r="N162" i="57"/>
  <c r="O162" i="57" s="1"/>
  <c r="P162" i="57" s="1"/>
  <c r="Q162" i="57" s="1"/>
  <c r="N172" i="57"/>
  <c r="O172" i="57" s="1"/>
  <c r="P172" i="57" s="1"/>
  <c r="Q172" i="57" s="1"/>
  <c r="P181" i="57"/>
  <c r="Q181" i="57" s="1"/>
  <c r="N181" i="57"/>
  <c r="O181" i="57" s="1"/>
  <c r="N189" i="57"/>
  <c r="O189" i="57" s="1"/>
  <c r="P189" i="57" s="1"/>
  <c r="Q189" i="57" s="1"/>
  <c r="N197" i="57"/>
  <c r="O197" i="57" s="1"/>
  <c r="P197" i="57" s="1"/>
  <c r="Q197" i="57" s="1"/>
  <c r="P163" i="57"/>
  <c r="Q163" i="57" s="1"/>
  <c r="N163" i="57"/>
  <c r="O163" i="57" s="1"/>
  <c r="P173" i="57"/>
  <c r="Q173" i="57" s="1"/>
  <c r="N173" i="57"/>
  <c r="O173" i="57" s="1"/>
  <c r="P182" i="57"/>
  <c r="Q182" i="57" s="1"/>
  <c r="N182" i="57"/>
  <c r="O182" i="57" s="1"/>
  <c r="N190" i="57"/>
  <c r="O190" i="57" s="1"/>
  <c r="P190" i="57" s="1"/>
  <c r="Q190" i="57" s="1"/>
  <c r="P198" i="57"/>
  <c r="Q198" i="57" s="1"/>
  <c r="N198" i="57"/>
  <c r="O198" i="57" s="1"/>
  <c r="G205" i="57"/>
  <c r="H205" i="57" s="1"/>
  <c r="I205" i="57" s="1"/>
  <c r="J205" i="57" s="1"/>
  <c r="K205" i="57" s="1"/>
  <c r="L205" i="57" s="1"/>
  <c r="M205" i="57" s="1"/>
  <c r="N164" i="57"/>
  <c r="O164" i="57" s="1"/>
  <c r="P164" i="57" s="1"/>
  <c r="Q164" i="57" s="1"/>
  <c r="N174" i="57"/>
  <c r="O174" i="57" s="1"/>
  <c r="P174" i="57" s="1"/>
  <c r="Q174" i="57" s="1"/>
  <c r="N183" i="57"/>
  <c r="O183" i="57" s="1"/>
  <c r="P183" i="57" s="1"/>
  <c r="Q183" i="57" s="1"/>
  <c r="N191" i="57"/>
  <c r="O191" i="57" s="1"/>
  <c r="P191" i="57" s="1"/>
  <c r="Q191" i="57" s="1"/>
  <c r="N199" i="57"/>
  <c r="O199" i="57" s="1"/>
  <c r="P199" i="57" s="1"/>
  <c r="Q199" i="57" s="1"/>
  <c r="G220" i="57"/>
  <c r="H220" i="57" s="1"/>
  <c r="I220" i="57" s="1"/>
  <c r="J220" i="57" s="1"/>
  <c r="K220" i="57" s="1"/>
  <c r="L220" i="57" s="1"/>
  <c r="M220" i="57" s="1"/>
  <c r="D135" i="57"/>
  <c r="BF22" i="57"/>
  <c r="BF25" i="57" s="1"/>
  <c r="AG6" i="57"/>
  <c r="BH23" i="57"/>
  <c r="P165" i="57"/>
  <c r="Q165" i="57" s="1"/>
  <c r="N165" i="57"/>
  <c r="O165" i="57" s="1"/>
  <c r="P175" i="57"/>
  <c r="Q175" i="57" s="1"/>
  <c r="N175" i="57"/>
  <c r="O175" i="57" s="1"/>
  <c r="P184" i="57"/>
  <c r="Q184" i="57" s="1"/>
  <c r="N184" i="57"/>
  <c r="O184" i="57" s="1"/>
  <c r="P192" i="57"/>
  <c r="Q192" i="57" s="1"/>
  <c r="N192" i="57"/>
  <c r="O192" i="57" s="1"/>
  <c r="P200" i="57"/>
  <c r="Q200" i="57" s="1"/>
  <c r="N200" i="57"/>
  <c r="O200" i="57" s="1"/>
  <c r="E205" i="57"/>
  <c r="F205" i="57" s="1"/>
  <c r="F270" i="57"/>
  <c r="G270" i="57" s="1"/>
  <c r="H270" i="57" s="1"/>
  <c r="I270" i="57" s="1"/>
  <c r="J270" i="57" s="1"/>
  <c r="K270" i="57" s="1"/>
  <c r="L270" i="57" s="1"/>
  <c r="M270" i="57" s="1"/>
  <c r="N166" i="57"/>
  <c r="O166" i="57" s="1"/>
  <c r="P166" i="57" s="1"/>
  <c r="Q166" i="57" s="1"/>
  <c r="N176" i="57"/>
  <c r="O176" i="57" s="1"/>
  <c r="P176" i="57" s="1"/>
  <c r="Q176" i="57" s="1"/>
  <c r="N185" i="57"/>
  <c r="O185" i="57" s="1"/>
  <c r="P185" i="57" s="1"/>
  <c r="Q185" i="57" s="1"/>
  <c r="N193" i="57"/>
  <c r="O193" i="57" s="1"/>
  <c r="P193" i="57" s="1"/>
  <c r="Q193" i="57" s="1"/>
  <c r="N201" i="57"/>
  <c r="O201" i="57" s="1"/>
  <c r="P201" i="57" s="1"/>
  <c r="Q201" i="57" s="1"/>
  <c r="G251" i="57"/>
  <c r="H251" i="57" s="1"/>
  <c r="I251" i="57" s="1"/>
  <c r="J251" i="57" s="1"/>
  <c r="K251" i="57" s="1"/>
  <c r="L251" i="57" s="1"/>
  <c r="M251" i="57" s="1"/>
  <c r="G271" i="57"/>
  <c r="H271" i="57" s="1"/>
  <c r="I271" i="57" s="1"/>
  <c r="J271" i="57" s="1"/>
  <c r="K271" i="57" s="1"/>
  <c r="L271" i="57" s="1"/>
  <c r="M271" i="57" s="1"/>
  <c r="E244" i="57"/>
  <c r="F244" i="57" s="1"/>
  <c r="G244" i="57" s="1"/>
  <c r="H244" i="57" s="1"/>
  <c r="I244" i="57" s="1"/>
  <c r="J244" i="57" s="1"/>
  <c r="K244" i="57" s="1"/>
  <c r="L244" i="57" s="1"/>
  <c r="M244" i="57" s="1"/>
  <c r="E236" i="57"/>
  <c r="F236" i="57" s="1"/>
  <c r="G236" i="57" s="1"/>
  <c r="H236" i="57" s="1"/>
  <c r="I236" i="57" s="1"/>
  <c r="J236" i="57" s="1"/>
  <c r="K236" i="57" s="1"/>
  <c r="L236" i="57" s="1"/>
  <c r="M236" i="57" s="1"/>
  <c r="E228" i="57"/>
  <c r="F228" i="57" s="1"/>
  <c r="G228" i="57" s="1"/>
  <c r="H228" i="57" s="1"/>
  <c r="I228" i="57" s="1"/>
  <c r="J228" i="57" s="1"/>
  <c r="K228" i="57" s="1"/>
  <c r="L228" i="57" s="1"/>
  <c r="M228" i="57" s="1"/>
  <c r="E220" i="57"/>
  <c r="F220" i="57" s="1"/>
  <c r="E212" i="57"/>
  <c r="F269" i="57"/>
  <c r="G269" i="57" s="1"/>
  <c r="H269" i="57" s="1"/>
  <c r="I269" i="57" s="1"/>
  <c r="J269" i="57" s="1"/>
  <c r="K269" i="57" s="1"/>
  <c r="L269" i="57" s="1"/>
  <c r="M269" i="57" s="1"/>
  <c r="F113" i="57"/>
  <c r="F115" i="57" s="1"/>
  <c r="N178" i="57"/>
  <c r="O178" i="57" s="1"/>
  <c r="P178" i="57" s="1"/>
  <c r="Q178" i="57" s="1"/>
  <c r="N186" i="57"/>
  <c r="O186" i="57" s="1"/>
  <c r="P186" i="57" s="1"/>
  <c r="Q186" i="57" s="1"/>
  <c r="N194" i="57"/>
  <c r="O194" i="57" s="1"/>
  <c r="P194" i="57" s="1"/>
  <c r="Q194" i="57" s="1"/>
  <c r="N202" i="57"/>
  <c r="O202" i="57" s="1"/>
  <c r="P202" i="57" s="1"/>
  <c r="Q202" i="57" s="1"/>
  <c r="G215" i="57"/>
  <c r="H215" i="57" s="1"/>
  <c r="I215" i="57" s="1"/>
  <c r="J215" i="57" s="1"/>
  <c r="K215" i="57" s="1"/>
  <c r="L215" i="57" s="1"/>
  <c r="M215" i="57" s="1"/>
  <c r="G237" i="57"/>
  <c r="H237" i="57" s="1"/>
  <c r="I237" i="57" s="1"/>
  <c r="J237" i="57" s="1"/>
  <c r="K237" i="57" s="1"/>
  <c r="L237" i="57" s="1"/>
  <c r="M237" i="57" s="1"/>
  <c r="G245" i="57"/>
  <c r="H245" i="57" s="1"/>
  <c r="I245" i="57" s="1"/>
  <c r="J245" i="57" s="1"/>
  <c r="K245" i="57" s="1"/>
  <c r="L245" i="57" s="1"/>
  <c r="M245" i="57" s="1"/>
  <c r="G252" i="57"/>
  <c r="H252" i="57" s="1"/>
  <c r="I252" i="57" s="1"/>
  <c r="J252" i="57" s="1"/>
  <c r="K252" i="57" s="1"/>
  <c r="L252" i="57" s="1"/>
  <c r="M252" i="57" s="1"/>
  <c r="E251" i="57"/>
  <c r="F251" i="57" s="1"/>
  <c r="E235" i="57"/>
  <c r="F235" i="57" s="1"/>
  <c r="G235" i="57" s="1"/>
  <c r="H235" i="57" s="1"/>
  <c r="I235" i="57" s="1"/>
  <c r="J235" i="57" s="1"/>
  <c r="K235" i="57" s="1"/>
  <c r="L235" i="57" s="1"/>
  <c r="M235" i="57" s="1"/>
  <c r="E219" i="57"/>
  <c r="F219" i="57" s="1"/>
  <c r="F268" i="57"/>
  <c r="G268" i="57" s="1"/>
  <c r="H268" i="57" s="1"/>
  <c r="I268" i="57" s="1"/>
  <c r="J268" i="57" s="1"/>
  <c r="K268" i="57" s="1"/>
  <c r="L268" i="57" s="1"/>
  <c r="M268" i="57" s="1"/>
  <c r="BJ16" i="57"/>
  <c r="BG22" i="57"/>
  <c r="BG25" i="57" s="1"/>
  <c r="N170" i="57"/>
  <c r="O170" i="57" s="1"/>
  <c r="P170" i="57" s="1"/>
  <c r="Q170" i="57" s="1"/>
  <c r="N179" i="57"/>
  <c r="O179" i="57" s="1"/>
  <c r="P179" i="57" s="1"/>
  <c r="Q179" i="57" s="1"/>
  <c r="N187" i="57"/>
  <c r="O187" i="57" s="1"/>
  <c r="P187" i="57" s="1"/>
  <c r="Q187" i="57" s="1"/>
  <c r="N195" i="57"/>
  <c r="O195" i="57" s="1"/>
  <c r="P195" i="57" s="1"/>
  <c r="Q195" i="57" s="1"/>
  <c r="N203" i="57"/>
  <c r="O203" i="57" s="1"/>
  <c r="P203" i="57" s="1"/>
  <c r="Q203" i="57" s="1"/>
  <c r="E242" i="57"/>
  <c r="F242" i="57" s="1"/>
  <c r="G242" i="57" s="1"/>
  <c r="H242" i="57" s="1"/>
  <c r="I242" i="57" s="1"/>
  <c r="J242" i="57" s="1"/>
  <c r="K242" i="57" s="1"/>
  <c r="L242" i="57" s="1"/>
  <c r="M242" i="57" s="1"/>
  <c r="E234" i="57"/>
  <c r="F234" i="57" s="1"/>
  <c r="G234" i="57" s="1"/>
  <c r="H234" i="57" s="1"/>
  <c r="I234" i="57" s="1"/>
  <c r="J234" i="57" s="1"/>
  <c r="K234" i="57" s="1"/>
  <c r="L234" i="57" s="1"/>
  <c r="M234" i="57" s="1"/>
  <c r="E218" i="57"/>
  <c r="F218" i="57" s="1"/>
  <c r="G218" i="57" s="1"/>
  <c r="H218" i="57" s="1"/>
  <c r="I218" i="57" s="1"/>
  <c r="J218" i="57" s="1"/>
  <c r="K218" i="57" s="1"/>
  <c r="L218" i="57" s="1"/>
  <c r="M218" i="57" s="1"/>
  <c r="N171" i="57"/>
  <c r="P180" i="57"/>
  <c r="Q180" i="57" s="1"/>
  <c r="N180" i="57"/>
  <c r="O180" i="57" s="1"/>
  <c r="P188" i="57"/>
  <c r="Q188" i="57" s="1"/>
  <c r="N188" i="57"/>
  <c r="O188" i="57" s="1"/>
  <c r="N196" i="57"/>
  <c r="O196" i="57" s="1"/>
  <c r="P196" i="57" s="1"/>
  <c r="Q196" i="57" s="1"/>
  <c r="AI120" i="57"/>
  <c r="Q123" i="57"/>
  <c r="AY23" i="57" s="1"/>
  <c r="BA22" i="57"/>
  <c r="N5" i="57"/>
  <c r="M123" i="57"/>
  <c r="AU23" i="57" s="1"/>
  <c r="L5" i="57"/>
  <c r="L123" i="57"/>
  <c r="L124" i="57" s="1"/>
  <c r="L113" i="57"/>
  <c r="L115" i="57" s="1"/>
  <c r="L116" i="57" s="1"/>
  <c r="L7" i="57" s="1"/>
  <c r="K113" i="57"/>
  <c r="K115" i="57" s="1"/>
  <c r="AT22" i="57"/>
  <c r="J123" i="57"/>
  <c r="J124" i="57" s="1"/>
  <c r="I5" i="57"/>
  <c r="I123" i="57"/>
  <c r="AS23" i="57" s="1"/>
  <c r="H113" i="57"/>
  <c r="H115" i="57" s="1"/>
  <c r="G123" i="57"/>
  <c r="AR19" i="57"/>
  <c r="G113" i="57"/>
  <c r="G115" i="57" s="1"/>
  <c r="G116" i="57" s="1"/>
  <c r="G7" i="57" s="1"/>
  <c r="F123" i="57"/>
  <c r="AQ23" i="57" s="1"/>
  <c r="F116" i="57"/>
  <c r="F124" i="57"/>
  <c r="AQ19" i="57"/>
  <c r="G233" i="57"/>
  <c r="H233" i="57" s="1"/>
  <c r="I233" i="57" s="1"/>
  <c r="J233" i="57" s="1"/>
  <c r="K233" i="57" s="1"/>
  <c r="L233" i="57" s="1"/>
  <c r="M233" i="57" s="1"/>
  <c r="G248" i="57"/>
  <c r="H248" i="57" s="1"/>
  <c r="I248" i="57" s="1"/>
  <c r="J248" i="57" s="1"/>
  <c r="K248" i="57" s="1"/>
  <c r="L248" i="57" s="1"/>
  <c r="M248" i="57" s="1"/>
  <c r="G240" i="57"/>
  <c r="H240" i="57" s="1"/>
  <c r="I240" i="57" s="1"/>
  <c r="J240" i="57" s="1"/>
  <c r="K240" i="57" s="1"/>
  <c r="L240" i="57" s="1"/>
  <c r="M240" i="57" s="1"/>
  <c r="G209" i="57"/>
  <c r="H209" i="57" s="1"/>
  <c r="I209" i="57" s="1"/>
  <c r="J209" i="57" s="1"/>
  <c r="K209" i="57" s="1"/>
  <c r="L209" i="57" s="1"/>
  <c r="M209" i="57" s="1"/>
  <c r="G257" i="57"/>
  <c r="H257" i="57" s="1"/>
  <c r="I257" i="57" s="1"/>
  <c r="J257" i="57" s="1"/>
  <c r="K257" i="57" s="1"/>
  <c r="L257" i="57" s="1"/>
  <c r="M257" i="57" s="1"/>
  <c r="G272" i="57"/>
  <c r="H272" i="57" s="1"/>
  <c r="I272" i="57" s="1"/>
  <c r="J272" i="57" s="1"/>
  <c r="K272" i="57" s="1"/>
  <c r="L272" i="57" s="1"/>
  <c r="M272" i="57" s="1"/>
  <c r="G243" i="57"/>
  <c r="H243" i="57" s="1"/>
  <c r="I243" i="57" s="1"/>
  <c r="J243" i="57" s="1"/>
  <c r="K243" i="57" s="1"/>
  <c r="L243" i="57" s="1"/>
  <c r="M243" i="57" s="1"/>
  <c r="G241" i="57"/>
  <c r="H241" i="57" s="1"/>
  <c r="I241" i="57" s="1"/>
  <c r="J241" i="57" s="1"/>
  <c r="K241" i="57" s="1"/>
  <c r="L241" i="57" s="1"/>
  <c r="M241" i="57" s="1"/>
  <c r="G249" i="57"/>
  <c r="H249" i="57" s="1"/>
  <c r="I249" i="57" s="1"/>
  <c r="J249" i="57" s="1"/>
  <c r="K249" i="57" s="1"/>
  <c r="L249" i="57" s="1"/>
  <c r="M249" i="57" s="1"/>
  <c r="G217" i="57"/>
  <c r="H217" i="57" s="1"/>
  <c r="I217" i="57" s="1"/>
  <c r="J217" i="57" s="1"/>
  <c r="K217" i="57" s="1"/>
  <c r="L217" i="57" s="1"/>
  <c r="M217" i="57" s="1"/>
  <c r="G225" i="57"/>
  <c r="H225" i="57" s="1"/>
  <c r="I225" i="57" s="1"/>
  <c r="J225" i="57" s="1"/>
  <c r="K225" i="57" s="1"/>
  <c r="L225" i="57" s="1"/>
  <c r="M225" i="57" s="1"/>
  <c r="G273" i="57"/>
  <c r="H273" i="57" s="1"/>
  <c r="I273" i="57" s="1"/>
  <c r="J273" i="57" s="1"/>
  <c r="K273" i="57" s="1"/>
  <c r="L273" i="57" s="1"/>
  <c r="M273" i="57" s="1"/>
  <c r="G265" i="57"/>
  <c r="H265" i="57" s="1"/>
  <c r="I265" i="57" s="1"/>
  <c r="J265" i="57" s="1"/>
  <c r="K265" i="57" s="1"/>
  <c r="L265" i="57" s="1"/>
  <c r="M265" i="57" s="1"/>
  <c r="E123" i="57"/>
  <c r="AP23" i="57" s="1"/>
  <c r="G208" i="57"/>
  <c r="H208" i="57" s="1"/>
  <c r="I208" i="57" s="1"/>
  <c r="J208" i="57" s="1"/>
  <c r="K208" i="57" s="1"/>
  <c r="L208" i="57" s="1"/>
  <c r="M208" i="57" s="1"/>
  <c r="G214" i="57"/>
  <c r="H214" i="57" s="1"/>
  <c r="I214" i="57" s="1"/>
  <c r="J214" i="57" s="1"/>
  <c r="K214" i="57" s="1"/>
  <c r="L214" i="57" s="1"/>
  <c r="M214" i="57" s="1"/>
  <c r="G231" i="57"/>
  <c r="H231" i="57" s="1"/>
  <c r="I231" i="57" s="1"/>
  <c r="J231" i="57" s="1"/>
  <c r="K231" i="57" s="1"/>
  <c r="L231" i="57" s="1"/>
  <c r="M231" i="57" s="1"/>
  <c r="G260" i="57"/>
  <c r="H260" i="57" s="1"/>
  <c r="I260" i="57" s="1"/>
  <c r="J260" i="57" s="1"/>
  <c r="K260" i="57" s="1"/>
  <c r="L260" i="57" s="1"/>
  <c r="M260" i="57" s="1"/>
  <c r="G264" i="57"/>
  <c r="H264" i="57" s="1"/>
  <c r="I264" i="57" s="1"/>
  <c r="J264" i="57" s="1"/>
  <c r="K264" i="57" s="1"/>
  <c r="L264" i="57" s="1"/>
  <c r="M264" i="57" s="1"/>
  <c r="G221" i="57"/>
  <c r="H221" i="57" s="1"/>
  <c r="I221" i="57" s="1"/>
  <c r="J221" i="57" s="1"/>
  <c r="K221" i="57" s="1"/>
  <c r="L221" i="57" s="1"/>
  <c r="M221" i="57" s="1"/>
  <c r="G232" i="57"/>
  <c r="H232" i="57" s="1"/>
  <c r="I232" i="57" s="1"/>
  <c r="J232" i="57" s="1"/>
  <c r="K232" i="57" s="1"/>
  <c r="L232" i="57" s="1"/>
  <c r="M232" i="57" s="1"/>
  <c r="G253" i="57"/>
  <c r="H253" i="57" s="1"/>
  <c r="I253" i="57" s="1"/>
  <c r="J253" i="57" s="1"/>
  <c r="K253" i="57" s="1"/>
  <c r="L253" i="57" s="1"/>
  <c r="M253" i="57" s="1"/>
  <c r="G261" i="57"/>
  <c r="H261" i="57" s="1"/>
  <c r="I261" i="57" s="1"/>
  <c r="J261" i="57" s="1"/>
  <c r="K261" i="57" s="1"/>
  <c r="L261" i="57" s="1"/>
  <c r="M261" i="57" s="1"/>
  <c r="G216" i="57"/>
  <c r="H216" i="57" s="1"/>
  <c r="I216" i="57" s="1"/>
  <c r="J216" i="57" s="1"/>
  <c r="K216" i="57" s="1"/>
  <c r="L216" i="57" s="1"/>
  <c r="M216" i="57" s="1"/>
  <c r="G238" i="57"/>
  <c r="H238" i="57" s="1"/>
  <c r="I238" i="57" s="1"/>
  <c r="J238" i="57" s="1"/>
  <c r="K238" i="57" s="1"/>
  <c r="L238" i="57" s="1"/>
  <c r="M238" i="57" s="1"/>
  <c r="G254" i="57"/>
  <c r="H254" i="57" s="1"/>
  <c r="I254" i="57" s="1"/>
  <c r="J254" i="57" s="1"/>
  <c r="K254" i="57" s="1"/>
  <c r="L254" i="57" s="1"/>
  <c r="M254" i="57" s="1"/>
  <c r="G206" i="57"/>
  <c r="H206" i="57" s="1"/>
  <c r="I206" i="57" s="1"/>
  <c r="J206" i="57" s="1"/>
  <c r="K206" i="57" s="1"/>
  <c r="L206" i="57" s="1"/>
  <c r="M206" i="57" s="1"/>
  <c r="G224" i="57"/>
  <c r="H224" i="57" s="1"/>
  <c r="I224" i="57" s="1"/>
  <c r="J224" i="57" s="1"/>
  <c r="K224" i="57" s="1"/>
  <c r="L224" i="57" s="1"/>
  <c r="M224" i="57" s="1"/>
  <c r="G229" i="57"/>
  <c r="H229" i="57" s="1"/>
  <c r="I229" i="57" s="1"/>
  <c r="J229" i="57" s="1"/>
  <c r="K229" i="57" s="1"/>
  <c r="L229" i="57" s="1"/>
  <c r="M229" i="57" s="1"/>
  <c r="G246" i="57"/>
  <c r="H246" i="57" s="1"/>
  <c r="I246" i="57" s="1"/>
  <c r="J246" i="57" s="1"/>
  <c r="K246" i="57" s="1"/>
  <c r="L246" i="57" s="1"/>
  <c r="M246" i="57" s="1"/>
  <c r="G213" i="57"/>
  <c r="H213" i="57" s="1"/>
  <c r="I213" i="57" s="1"/>
  <c r="J213" i="57" s="1"/>
  <c r="K213" i="57" s="1"/>
  <c r="L213" i="57" s="1"/>
  <c r="M213" i="57" s="1"/>
  <c r="G230" i="57"/>
  <c r="H230" i="57" s="1"/>
  <c r="I230" i="57" s="1"/>
  <c r="J230" i="57" s="1"/>
  <c r="K230" i="57" s="1"/>
  <c r="L230" i="57" s="1"/>
  <c r="M230" i="57" s="1"/>
  <c r="G247" i="57"/>
  <c r="H247" i="57" s="1"/>
  <c r="I247" i="57" s="1"/>
  <c r="J247" i="57" s="1"/>
  <c r="K247" i="57" s="1"/>
  <c r="L247" i="57" s="1"/>
  <c r="M247" i="57" s="1"/>
  <c r="G256" i="57"/>
  <c r="H256" i="57" s="1"/>
  <c r="I256" i="57" s="1"/>
  <c r="J256" i="57" s="1"/>
  <c r="K256" i="57" s="1"/>
  <c r="L256" i="57" s="1"/>
  <c r="M256" i="57" s="1"/>
  <c r="D123" i="57"/>
  <c r="AO23" i="57" s="1"/>
  <c r="D113" i="57"/>
  <c r="D115" i="57" s="1"/>
  <c r="C123" i="57"/>
  <c r="C124" i="57"/>
  <c r="C113" i="57"/>
  <c r="C115" i="57" s="1"/>
  <c r="C116" i="57" s="1"/>
  <c r="AH121" i="57"/>
  <c r="AI118" i="57"/>
  <c r="AN16" i="57"/>
  <c r="B124" i="57"/>
  <c r="B113" i="57"/>
  <c r="B115" i="57" s="1"/>
  <c r="B116" i="57" s="1"/>
  <c r="AH92" i="57"/>
  <c r="BG95" i="57" a="1"/>
  <c r="BJ109" i="57" s="1"/>
  <c r="BI23" i="57"/>
  <c r="AI117" i="57"/>
  <c r="AW22" i="57"/>
  <c r="AY22" i="57"/>
  <c r="AY25" i="57" s="1"/>
  <c r="AP16" i="57"/>
  <c r="AP22" i="57" s="1"/>
  <c r="AP25" i="57" s="1"/>
  <c r="AU16" i="57"/>
  <c r="AU22" i="57" s="1"/>
  <c r="AU25" i="57" s="1"/>
  <c r="M113" i="57"/>
  <c r="M115" i="57" s="1"/>
  <c r="U7" i="57"/>
  <c r="BC16" i="57"/>
  <c r="BC22" i="57" s="1"/>
  <c r="BC25" i="57" s="1"/>
  <c r="AC7" i="57"/>
  <c r="AI96" i="57"/>
  <c r="AJ108" i="57" a="1"/>
  <c r="AJ108" i="57" s="1"/>
  <c r="AN23" i="57"/>
  <c r="K123" i="57"/>
  <c r="AT23" i="57" s="1"/>
  <c r="BA23" i="57"/>
  <c r="BJ22" i="57"/>
  <c r="AR17" i="57"/>
  <c r="AQ22" i="57"/>
  <c r="AQ25" i="57" s="1"/>
  <c r="BH22" i="57"/>
  <c r="AI78" i="57"/>
  <c r="AH78" i="57"/>
  <c r="O7" i="57"/>
  <c r="AA7" i="57"/>
  <c r="AE7" i="57"/>
  <c r="BI17" i="57"/>
  <c r="BI22" i="57" s="1"/>
  <c r="AB7" i="57"/>
  <c r="G124" i="57"/>
  <c r="AR23" i="57"/>
  <c r="AZ22" i="57"/>
  <c r="AZ25" i="57" s="1"/>
  <c r="AN22" i="57"/>
  <c r="P113" i="57"/>
  <c r="P115" i="57" s="1"/>
  <c r="AX16" i="57"/>
  <c r="AX22" i="57" s="1"/>
  <c r="BB22" i="57"/>
  <c r="BB25" i="57" s="1"/>
  <c r="AM17" i="57"/>
  <c r="I113" i="57"/>
  <c r="I115" i="57" s="1"/>
  <c r="I116" i="57" s="1"/>
  <c r="I7" i="57" s="1"/>
  <c r="Q113" i="57"/>
  <c r="Q115" i="57" s="1"/>
  <c r="Q116" i="57" s="1"/>
  <c r="Q7" i="57" s="1"/>
  <c r="Y7" i="57"/>
  <c r="AG113" i="57"/>
  <c r="AM18" i="57"/>
  <c r="AI92" i="57"/>
  <c r="AG115" i="57"/>
  <c r="AH120" i="57"/>
  <c r="AI122" i="57"/>
  <c r="AW23" i="57"/>
  <c r="AR22" i="57"/>
  <c r="BE22" i="57"/>
  <c r="J113" i="57"/>
  <c r="J115" i="57" s="1"/>
  <c r="J116" i="57" s="1"/>
  <c r="J7" i="57" s="1"/>
  <c r="R7" i="57"/>
  <c r="Z7" i="57"/>
  <c r="H5" i="57"/>
  <c r="I124" i="57"/>
  <c r="AS19" i="57"/>
  <c r="AS22" i="57" s="1"/>
  <c r="AS25" i="57" s="1"/>
  <c r="P5" i="57"/>
  <c r="Q124" i="57"/>
  <c r="X5" i="57"/>
  <c r="H123" i="57"/>
  <c r="H116" i="57" s="1"/>
  <c r="H7" i="57" s="1"/>
  <c r="P123" i="57"/>
  <c r="AX23" i="57" s="1"/>
  <c r="BE23" i="57"/>
  <c r="BJ23" i="57"/>
  <c r="AH119" i="57"/>
  <c r="AH122" i="57"/>
  <c r="AI119" i="57"/>
  <c r="C5" i="57"/>
  <c r="AO19" i="57"/>
  <c r="AO22" i="57" s="1"/>
  <c r="AH96" i="57"/>
  <c r="AH108" i="57"/>
  <c r="AV16" i="57"/>
  <c r="AV22" i="57" s="1"/>
  <c r="AV25" i="57" s="1"/>
  <c r="BD16" i="57"/>
  <c r="BD22" i="57" s="1"/>
  <c r="BD25" i="57" s="1"/>
  <c r="AI108" i="57"/>
  <c r="F7" i="57"/>
  <c r="AD7" i="57"/>
  <c r="AH117" i="57"/>
  <c r="AH71" i="57"/>
  <c r="AH118" i="57"/>
  <c r="AI71" i="57"/>
  <c r="AF123" i="56"/>
  <c r="AF124" i="56"/>
  <c r="AF113" i="56"/>
  <c r="AF115" i="56" s="1"/>
  <c r="AF116" i="56" s="1"/>
  <c r="AE123" i="56"/>
  <c r="AE113" i="56"/>
  <c r="AE115" i="56" s="1"/>
  <c r="AE116" i="56" s="1"/>
  <c r="AD113" i="56"/>
  <c r="AD115" i="56" s="1"/>
  <c r="AE124" i="56"/>
  <c r="AD124" i="56"/>
  <c r="AD116" i="56"/>
  <c r="AC71" i="56"/>
  <c r="AC78" i="56"/>
  <c r="AC92" i="56"/>
  <c r="AC96" i="56"/>
  <c r="AC108" i="56"/>
  <c r="AC113" i="56" s="1"/>
  <c r="AC115" i="56" s="1"/>
  <c r="AC117" i="56"/>
  <c r="AC118" i="56"/>
  <c r="AC119" i="56"/>
  <c r="AC120" i="56"/>
  <c r="AC121" i="56"/>
  <c r="AC122" i="56"/>
  <c r="AB71" i="56"/>
  <c r="AB78" i="56"/>
  <c r="AB92" i="56"/>
  <c r="AB96" i="56"/>
  <c r="AB108" i="56"/>
  <c r="AB113" i="56" s="1"/>
  <c r="AB115" i="56" s="1"/>
  <c r="AB117" i="56"/>
  <c r="AB118" i="56"/>
  <c r="AB119" i="56"/>
  <c r="AB120" i="56"/>
  <c r="AB121" i="56"/>
  <c r="AB122" i="56"/>
  <c r="BH25" i="57" l="1"/>
  <c r="N242" i="57"/>
  <c r="O242" i="57" s="1"/>
  <c r="P242" i="57" s="1"/>
  <c r="Q242" i="57" s="1"/>
  <c r="N268" i="57"/>
  <c r="O268" i="57" s="1"/>
  <c r="P268" i="57" s="1"/>
  <c r="Q268" i="57" s="1"/>
  <c r="R202" i="57"/>
  <c r="S202" i="57" s="1"/>
  <c r="T202" i="57" s="1"/>
  <c r="U202" i="57" s="1"/>
  <c r="V202" i="57" s="1"/>
  <c r="W202" i="57" s="1"/>
  <c r="X202" i="57" s="1"/>
  <c r="Y202" i="57" s="1"/>
  <c r="Z202" i="57" s="1"/>
  <c r="AA202" i="57" s="1"/>
  <c r="AB202" i="57" s="1"/>
  <c r="AC202" i="57" s="1"/>
  <c r="AD202" i="57" s="1"/>
  <c r="AE202" i="57" s="1"/>
  <c r="AF202" i="57" s="1"/>
  <c r="N228" i="57"/>
  <c r="O228" i="57" s="1"/>
  <c r="P228" i="57" s="1"/>
  <c r="Q228" i="57" s="1"/>
  <c r="R176" i="57"/>
  <c r="S176" i="57" s="1"/>
  <c r="T176" i="57" s="1"/>
  <c r="U176" i="57" s="1"/>
  <c r="V176" i="57" s="1"/>
  <c r="W176" i="57" s="1"/>
  <c r="X176" i="57" s="1"/>
  <c r="Y176" i="57" s="1"/>
  <c r="Z176" i="57" s="1"/>
  <c r="AA176" i="57" s="1"/>
  <c r="AB176" i="57" s="1"/>
  <c r="AC176" i="57" s="1"/>
  <c r="AD176" i="57" s="1"/>
  <c r="AE176" i="57" s="1"/>
  <c r="AF176" i="57" s="1"/>
  <c r="R164" i="57"/>
  <c r="R211" i="57"/>
  <c r="S211" i="57" s="1"/>
  <c r="T211" i="57" s="1"/>
  <c r="U211" i="57" s="1"/>
  <c r="V211" i="57" s="1"/>
  <c r="W211" i="57" s="1"/>
  <c r="X211" i="57" s="1"/>
  <c r="Y211" i="57" s="1"/>
  <c r="Z211" i="57" s="1"/>
  <c r="AA211" i="57" s="1"/>
  <c r="AB211" i="57" s="1"/>
  <c r="AC211" i="57" s="1"/>
  <c r="AD211" i="57" s="1"/>
  <c r="AE211" i="57" s="1"/>
  <c r="AF211" i="57" s="1"/>
  <c r="N263" i="57"/>
  <c r="O263" i="57" s="1"/>
  <c r="P263" i="57" s="1"/>
  <c r="Q263" i="57" s="1"/>
  <c r="N236" i="57"/>
  <c r="O236" i="57" s="1"/>
  <c r="P236" i="57" s="1"/>
  <c r="Q236" i="57" s="1"/>
  <c r="R166" i="57"/>
  <c r="S166" i="57" s="1"/>
  <c r="T166" i="57" s="1"/>
  <c r="U166" i="57" s="1"/>
  <c r="V166" i="57" s="1"/>
  <c r="W166" i="57" s="1"/>
  <c r="X166" i="57" s="1"/>
  <c r="Y166" i="57" s="1"/>
  <c r="Z166" i="57" s="1"/>
  <c r="AA166" i="57" s="1"/>
  <c r="AB166" i="57" s="1"/>
  <c r="AC166" i="57" s="1"/>
  <c r="AD166" i="57" s="1"/>
  <c r="AE166" i="57" s="1"/>
  <c r="AF166" i="57" s="1"/>
  <c r="R172" i="57"/>
  <c r="S172" i="57" s="1"/>
  <c r="T172" i="57" s="1"/>
  <c r="U172" i="57" s="1"/>
  <c r="V172" i="57" s="1"/>
  <c r="W172" i="57" s="1"/>
  <c r="X172" i="57" s="1"/>
  <c r="Y172" i="57" s="1"/>
  <c r="Z172" i="57" s="1"/>
  <c r="AA172" i="57" s="1"/>
  <c r="AB172" i="57" s="1"/>
  <c r="AC172" i="57" s="1"/>
  <c r="AD172" i="57" s="1"/>
  <c r="AE172" i="57" s="1"/>
  <c r="AF172" i="57" s="1"/>
  <c r="N255" i="57"/>
  <c r="O255" i="57" s="1"/>
  <c r="P255" i="57" s="1"/>
  <c r="Q255" i="57" s="1"/>
  <c r="N244" i="57"/>
  <c r="O244" i="57" s="1"/>
  <c r="P244" i="57" s="1"/>
  <c r="Q244" i="57" s="1"/>
  <c r="R162" i="57"/>
  <c r="S162" i="57" s="1"/>
  <c r="T162" i="57" s="1"/>
  <c r="U162" i="57" s="1"/>
  <c r="V162" i="57" s="1"/>
  <c r="W162" i="57" s="1"/>
  <c r="X162" i="57" s="1"/>
  <c r="Y162" i="57" s="1"/>
  <c r="Z162" i="57" s="1"/>
  <c r="AA162" i="57" s="1"/>
  <c r="AB162" i="57" s="1"/>
  <c r="AC162" i="57" s="1"/>
  <c r="AD162" i="57" s="1"/>
  <c r="AE162" i="57" s="1"/>
  <c r="AF162" i="57" s="1"/>
  <c r="R239" i="57"/>
  <c r="S239" i="57" s="1"/>
  <c r="T239" i="57" s="1"/>
  <c r="U239" i="57" s="1"/>
  <c r="V239" i="57" s="1"/>
  <c r="W239" i="57" s="1"/>
  <c r="X239" i="57" s="1"/>
  <c r="Y239" i="57" s="1"/>
  <c r="Z239" i="57" s="1"/>
  <c r="AA239" i="57" s="1"/>
  <c r="AB239" i="57" s="1"/>
  <c r="AC239" i="57" s="1"/>
  <c r="AD239" i="57" s="1"/>
  <c r="AE239" i="57" s="1"/>
  <c r="AF239" i="57" s="1"/>
  <c r="R195" i="57"/>
  <c r="S195" i="57" s="1"/>
  <c r="T195" i="57" s="1"/>
  <c r="U195" i="57" s="1"/>
  <c r="V195" i="57" s="1"/>
  <c r="W195" i="57" s="1"/>
  <c r="X195" i="57" s="1"/>
  <c r="Y195" i="57" s="1"/>
  <c r="Z195" i="57" s="1"/>
  <c r="AA195" i="57" s="1"/>
  <c r="AB195" i="57" s="1"/>
  <c r="AC195" i="57" s="1"/>
  <c r="AD195" i="57" s="1"/>
  <c r="AE195" i="57" s="1"/>
  <c r="AF195" i="57" s="1"/>
  <c r="R187" i="57"/>
  <c r="S187" i="57" s="1"/>
  <c r="T187" i="57" s="1"/>
  <c r="U187" i="57" s="1"/>
  <c r="V187" i="57" s="1"/>
  <c r="W187" i="57" s="1"/>
  <c r="X187" i="57" s="1"/>
  <c r="Y187" i="57" s="1"/>
  <c r="Z187" i="57" s="1"/>
  <c r="AA187" i="57" s="1"/>
  <c r="AB187" i="57" s="1"/>
  <c r="AC187" i="57" s="1"/>
  <c r="AD187" i="57" s="1"/>
  <c r="AE187" i="57" s="1"/>
  <c r="AF187" i="57" s="1"/>
  <c r="R178" i="57"/>
  <c r="S178" i="57" s="1"/>
  <c r="T178" i="57" s="1"/>
  <c r="U178" i="57" s="1"/>
  <c r="V178" i="57" s="1"/>
  <c r="W178" i="57" s="1"/>
  <c r="X178" i="57" s="1"/>
  <c r="Y178" i="57" s="1"/>
  <c r="Z178" i="57" s="1"/>
  <c r="AA178" i="57" s="1"/>
  <c r="AB178" i="57" s="1"/>
  <c r="AC178" i="57" s="1"/>
  <c r="AD178" i="57" s="1"/>
  <c r="AE178" i="57" s="1"/>
  <c r="AF178" i="57" s="1"/>
  <c r="N270" i="57"/>
  <c r="O270" i="57" s="1"/>
  <c r="P270" i="57" s="1"/>
  <c r="Q270" i="57" s="1"/>
  <c r="R267" i="57"/>
  <c r="S267" i="57" s="1"/>
  <c r="T267" i="57" s="1"/>
  <c r="U267" i="57" s="1"/>
  <c r="V267" i="57" s="1"/>
  <c r="W267" i="57" s="1"/>
  <c r="X267" i="57" s="1"/>
  <c r="Y267" i="57" s="1"/>
  <c r="Z267" i="57" s="1"/>
  <c r="AA267" i="57" s="1"/>
  <c r="AB267" i="57" s="1"/>
  <c r="AC267" i="57" s="1"/>
  <c r="AD267" i="57" s="1"/>
  <c r="AE267" i="57" s="1"/>
  <c r="AF267" i="57" s="1"/>
  <c r="R258" i="57"/>
  <c r="S258" i="57" s="1"/>
  <c r="T258" i="57" s="1"/>
  <c r="U258" i="57" s="1"/>
  <c r="V258" i="57" s="1"/>
  <c r="W258" i="57" s="1"/>
  <c r="X258" i="57" s="1"/>
  <c r="Y258" i="57" s="1"/>
  <c r="Z258" i="57" s="1"/>
  <c r="AA258" i="57" s="1"/>
  <c r="AB258" i="57" s="1"/>
  <c r="AC258" i="57" s="1"/>
  <c r="AD258" i="57" s="1"/>
  <c r="AE258" i="57" s="1"/>
  <c r="AF258" i="57" s="1"/>
  <c r="R196" i="57"/>
  <c r="S196" i="57" s="1"/>
  <c r="T196" i="57" s="1"/>
  <c r="U196" i="57" s="1"/>
  <c r="V196" i="57" s="1"/>
  <c r="W196" i="57" s="1"/>
  <c r="X196" i="57" s="1"/>
  <c r="Y196" i="57" s="1"/>
  <c r="Z196" i="57" s="1"/>
  <c r="AA196" i="57" s="1"/>
  <c r="AB196" i="57" s="1"/>
  <c r="AC196" i="57" s="1"/>
  <c r="AD196" i="57" s="1"/>
  <c r="AE196" i="57" s="1"/>
  <c r="AF196" i="57" s="1"/>
  <c r="N235" i="57"/>
  <c r="O235" i="57" s="1"/>
  <c r="P235" i="57" s="1"/>
  <c r="Q235" i="57" s="1"/>
  <c r="R179" i="57"/>
  <c r="S179" i="57" s="1"/>
  <c r="T179" i="57" s="1"/>
  <c r="U179" i="57" s="1"/>
  <c r="V179" i="57" s="1"/>
  <c r="W179" i="57" s="1"/>
  <c r="X179" i="57" s="1"/>
  <c r="Y179" i="57" s="1"/>
  <c r="Z179" i="57" s="1"/>
  <c r="AA179" i="57" s="1"/>
  <c r="AB179" i="57" s="1"/>
  <c r="AC179" i="57" s="1"/>
  <c r="AD179" i="57" s="1"/>
  <c r="AE179" i="57" s="1"/>
  <c r="AF179" i="57" s="1"/>
  <c r="R199" i="57"/>
  <c r="S199" i="57" s="1"/>
  <c r="T199" i="57" s="1"/>
  <c r="U199" i="57" s="1"/>
  <c r="V199" i="57" s="1"/>
  <c r="W199" i="57" s="1"/>
  <c r="X199" i="57" s="1"/>
  <c r="Y199" i="57" s="1"/>
  <c r="Z199" i="57" s="1"/>
  <c r="AA199" i="57" s="1"/>
  <c r="AB199" i="57" s="1"/>
  <c r="AC199" i="57" s="1"/>
  <c r="AD199" i="57" s="1"/>
  <c r="AE199" i="57" s="1"/>
  <c r="AF199" i="57" s="1"/>
  <c r="R250" i="57"/>
  <c r="S250" i="57" s="1"/>
  <c r="T250" i="57" s="1"/>
  <c r="U250" i="57" s="1"/>
  <c r="V250" i="57" s="1"/>
  <c r="W250" i="57" s="1"/>
  <c r="X250" i="57" s="1"/>
  <c r="Y250" i="57" s="1"/>
  <c r="Z250" i="57" s="1"/>
  <c r="AA250" i="57" s="1"/>
  <c r="AB250" i="57" s="1"/>
  <c r="AC250" i="57" s="1"/>
  <c r="AD250" i="57" s="1"/>
  <c r="AE250" i="57" s="1"/>
  <c r="AF250" i="57" s="1"/>
  <c r="R194" i="57"/>
  <c r="S194" i="57" s="1"/>
  <c r="T194" i="57" s="1"/>
  <c r="U194" i="57" s="1"/>
  <c r="V194" i="57" s="1"/>
  <c r="W194" i="57" s="1"/>
  <c r="X194" i="57" s="1"/>
  <c r="Y194" i="57" s="1"/>
  <c r="Z194" i="57" s="1"/>
  <c r="AA194" i="57" s="1"/>
  <c r="AB194" i="57" s="1"/>
  <c r="AC194" i="57" s="1"/>
  <c r="AD194" i="57" s="1"/>
  <c r="AE194" i="57" s="1"/>
  <c r="AF194" i="57" s="1"/>
  <c r="R186" i="57"/>
  <c r="S186" i="57" s="1"/>
  <c r="T186" i="57" s="1"/>
  <c r="U186" i="57" s="1"/>
  <c r="V186" i="57" s="1"/>
  <c r="W186" i="57" s="1"/>
  <c r="X186" i="57" s="1"/>
  <c r="Y186" i="57" s="1"/>
  <c r="Z186" i="57" s="1"/>
  <c r="AA186" i="57" s="1"/>
  <c r="AB186" i="57" s="1"/>
  <c r="AC186" i="57" s="1"/>
  <c r="AD186" i="57" s="1"/>
  <c r="AE186" i="57" s="1"/>
  <c r="AF186" i="57" s="1"/>
  <c r="S170" i="57"/>
  <c r="T170" i="57" s="1"/>
  <c r="U170" i="57" s="1"/>
  <c r="V170" i="57" s="1"/>
  <c r="W170" i="57" s="1"/>
  <c r="X170" i="57" s="1"/>
  <c r="Y170" i="57" s="1"/>
  <c r="Z170" i="57" s="1"/>
  <c r="R170" i="57"/>
  <c r="N269" i="57"/>
  <c r="O269" i="57" s="1"/>
  <c r="P269" i="57" s="1"/>
  <c r="Q269" i="57" s="1"/>
  <c r="R201" i="57"/>
  <c r="S201" i="57" s="1"/>
  <c r="T201" i="57" s="1"/>
  <c r="U201" i="57" s="1"/>
  <c r="V201" i="57" s="1"/>
  <c r="W201" i="57" s="1"/>
  <c r="X201" i="57" s="1"/>
  <c r="Y201" i="57" s="1"/>
  <c r="Z201" i="57" s="1"/>
  <c r="AA201" i="57" s="1"/>
  <c r="AB201" i="57" s="1"/>
  <c r="AC201" i="57" s="1"/>
  <c r="AD201" i="57" s="1"/>
  <c r="AE201" i="57" s="1"/>
  <c r="AF201" i="57" s="1"/>
  <c r="R191" i="57"/>
  <c r="S191" i="57" s="1"/>
  <c r="T191" i="57" s="1"/>
  <c r="U191" i="57" s="1"/>
  <c r="V191" i="57" s="1"/>
  <c r="W191" i="57" s="1"/>
  <c r="X191" i="57" s="1"/>
  <c r="Y191" i="57" s="1"/>
  <c r="Z191" i="57" s="1"/>
  <c r="AA191" i="57" s="1"/>
  <c r="AB191" i="57" s="1"/>
  <c r="AC191" i="57" s="1"/>
  <c r="AD191" i="57" s="1"/>
  <c r="AE191" i="57" s="1"/>
  <c r="AF191" i="57" s="1"/>
  <c r="S197" i="57"/>
  <c r="T197" i="57" s="1"/>
  <c r="U197" i="57" s="1"/>
  <c r="V197" i="57" s="1"/>
  <c r="W197" i="57" s="1"/>
  <c r="X197" i="57" s="1"/>
  <c r="Y197" i="57" s="1"/>
  <c r="Z197" i="57" s="1"/>
  <c r="AA197" i="57" s="1"/>
  <c r="AB197" i="57" s="1"/>
  <c r="AC197" i="57" s="1"/>
  <c r="AD197" i="57" s="1"/>
  <c r="AE197" i="57" s="1"/>
  <c r="AF197" i="57" s="1"/>
  <c r="R197" i="57"/>
  <c r="R226" i="57"/>
  <c r="S226" i="57" s="1"/>
  <c r="T226" i="57" s="1"/>
  <c r="U226" i="57" s="1"/>
  <c r="V226" i="57" s="1"/>
  <c r="W226" i="57" s="1"/>
  <c r="X226" i="57" s="1"/>
  <c r="Y226" i="57" s="1"/>
  <c r="Z226" i="57" s="1"/>
  <c r="AA226" i="57" s="1"/>
  <c r="AB226" i="57" s="1"/>
  <c r="AC226" i="57" s="1"/>
  <c r="AD226" i="57" s="1"/>
  <c r="AE226" i="57" s="1"/>
  <c r="AF226" i="57" s="1"/>
  <c r="N218" i="57"/>
  <c r="O218" i="57" s="1"/>
  <c r="P218" i="57" s="1"/>
  <c r="Q218" i="57" s="1"/>
  <c r="R193" i="57"/>
  <c r="S193" i="57" s="1"/>
  <c r="T193" i="57" s="1"/>
  <c r="U193" i="57" s="1"/>
  <c r="V193" i="57" s="1"/>
  <c r="W193" i="57" s="1"/>
  <c r="X193" i="57" s="1"/>
  <c r="Y193" i="57" s="1"/>
  <c r="Z193" i="57" s="1"/>
  <c r="AA193" i="57" s="1"/>
  <c r="AB193" i="57" s="1"/>
  <c r="AC193" i="57" s="1"/>
  <c r="AD193" i="57" s="1"/>
  <c r="AE193" i="57" s="1"/>
  <c r="AF193" i="57" s="1"/>
  <c r="S183" i="57"/>
  <c r="T183" i="57" s="1"/>
  <c r="U183" i="57" s="1"/>
  <c r="V183" i="57" s="1"/>
  <c r="W183" i="57" s="1"/>
  <c r="X183" i="57" s="1"/>
  <c r="Y183" i="57" s="1"/>
  <c r="Z183" i="57" s="1"/>
  <c r="AA183" i="57" s="1"/>
  <c r="AB183" i="57" s="1"/>
  <c r="AC183" i="57" s="1"/>
  <c r="AD183" i="57" s="1"/>
  <c r="AE183" i="57" s="1"/>
  <c r="AF183" i="57" s="1"/>
  <c r="R183" i="57"/>
  <c r="R190" i="57"/>
  <c r="S190" i="57" s="1"/>
  <c r="T190" i="57" s="1"/>
  <c r="U190" i="57" s="1"/>
  <c r="V190" i="57" s="1"/>
  <c r="W190" i="57" s="1"/>
  <c r="X190" i="57" s="1"/>
  <c r="Y190" i="57" s="1"/>
  <c r="Z190" i="57" s="1"/>
  <c r="AA190" i="57" s="1"/>
  <c r="AB190" i="57" s="1"/>
  <c r="AC190" i="57" s="1"/>
  <c r="AD190" i="57" s="1"/>
  <c r="AE190" i="57" s="1"/>
  <c r="AF190" i="57" s="1"/>
  <c r="R189" i="57"/>
  <c r="S189" i="57" s="1"/>
  <c r="T189" i="57" s="1"/>
  <c r="U189" i="57" s="1"/>
  <c r="V189" i="57" s="1"/>
  <c r="W189" i="57" s="1"/>
  <c r="X189" i="57" s="1"/>
  <c r="Y189" i="57" s="1"/>
  <c r="Z189" i="57" s="1"/>
  <c r="AA189" i="57" s="1"/>
  <c r="AB189" i="57" s="1"/>
  <c r="AC189" i="57" s="1"/>
  <c r="AD189" i="57" s="1"/>
  <c r="AE189" i="57" s="1"/>
  <c r="AF189" i="57" s="1"/>
  <c r="R259" i="57"/>
  <c r="S259" i="57" s="1"/>
  <c r="T259" i="57" s="1"/>
  <c r="U259" i="57" s="1"/>
  <c r="V259" i="57" s="1"/>
  <c r="W259" i="57" s="1"/>
  <c r="X259" i="57" s="1"/>
  <c r="Y259" i="57" s="1"/>
  <c r="Z259" i="57" s="1"/>
  <c r="AA259" i="57" s="1"/>
  <c r="AB259" i="57" s="1"/>
  <c r="AC259" i="57" s="1"/>
  <c r="AD259" i="57" s="1"/>
  <c r="AE259" i="57" s="1"/>
  <c r="AF259" i="57" s="1"/>
  <c r="P262" i="57"/>
  <c r="Q262" i="57" s="1"/>
  <c r="N262" i="57"/>
  <c r="O262" i="57" s="1"/>
  <c r="R203" i="57"/>
  <c r="S203" i="57" s="1"/>
  <c r="T203" i="57" s="1"/>
  <c r="U203" i="57" s="1"/>
  <c r="V203" i="57" s="1"/>
  <c r="W203" i="57" s="1"/>
  <c r="X203" i="57" s="1"/>
  <c r="Y203" i="57" s="1"/>
  <c r="Z203" i="57" s="1"/>
  <c r="AA203" i="57" s="1"/>
  <c r="AB203" i="57" s="1"/>
  <c r="AC203" i="57" s="1"/>
  <c r="AD203" i="57" s="1"/>
  <c r="AE203" i="57" s="1"/>
  <c r="AF203" i="57" s="1"/>
  <c r="N234" i="57"/>
  <c r="O234" i="57" s="1"/>
  <c r="P234" i="57" s="1"/>
  <c r="Q234" i="57" s="1"/>
  <c r="R185" i="57"/>
  <c r="S185" i="57" s="1"/>
  <c r="T185" i="57" s="1"/>
  <c r="U185" i="57" s="1"/>
  <c r="V185" i="57" s="1"/>
  <c r="W185" i="57" s="1"/>
  <c r="X185" i="57" s="1"/>
  <c r="Y185" i="57" s="1"/>
  <c r="Z185" i="57" s="1"/>
  <c r="AA185" i="57" s="1"/>
  <c r="AB185" i="57" s="1"/>
  <c r="AC185" i="57" s="1"/>
  <c r="AD185" i="57" s="1"/>
  <c r="AE185" i="57" s="1"/>
  <c r="AF185" i="57" s="1"/>
  <c r="S174" i="57"/>
  <c r="T174" i="57" s="1"/>
  <c r="U174" i="57" s="1"/>
  <c r="V174" i="57" s="1"/>
  <c r="W174" i="57" s="1"/>
  <c r="X174" i="57" s="1"/>
  <c r="Y174" i="57" s="1"/>
  <c r="Z174" i="57" s="1"/>
  <c r="AA174" i="57" s="1"/>
  <c r="AB174" i="57" s="1"/>
  <c r="AC174" i="57" s="1"/>
  <c r="AD174" i="57" s="1"/>
  <c r="AE174" i="57" s="1"/>
  <c r="AF174" i="57" s="1"/>
  <c r="R174" i="57"/>
  <c r="R227" i="57"/>
  <c r="S227" i="57" s="1"/>
  <c r="T227" i="57" s="1"/>
  <c r="U227" i="57" s="1"/>
  <c r="V227" i="57" s="1"/>
  <c r="W227" i="57" s="1"/>
  <c r="X227" i="57" s="1"/>
  <c r="Y227" i="57" s="1"/>
  <c r="Z227" i="57" s="1"/>
  <c r="AA227" i="57" s="1"/>
  <c r="AB227" i="57" s="1"/>
  <c r="AC227" i="57" s="1"/>
  <c r="AD227" i="57" s="1"/>
  <c r="AE227" i="57" s="1"/>
  <c r="AF227" i="57" s="1"/>
  <c r="N222" i="57"/>
  <c r="O222" i="57" s="1"/>
  <c r="P222" i="57" s="1"/>
  <c r="Q222" i="57" s="1"/>
  <c r="AR25" i="57"/>
  <c r="N230" i="57"/>
  <c r="O230" i="57" s="1"/>
  <c r="P230" i="57" s="1"/>
  <c r="Q230" i="57" s="1"/>
  <c r="N216" i="57"/>
  <c r="O216" i="57" s="1"/>
  <c r="P216" i="57" s="1"/>
  <c r="Q216" i="57" s="1"/>
  <c r="N214" i="57"/>
  <c r="O214" i="57" s="1"/>
  <c r="P214" i="57" s="1"/>
  <c r="Q214" i="57" s="1"/>
  <c r="N241" i="57"/>
  <c r="O241" i="57" s="1"/>
  <c r="P241" i="57" s="1"/>
  <c r="Q241" i="57" s="1"/>
  <c r="R188" i="57"/>
  <c r="S188" i="57" s="1"/>
  <c r="T188" i="57" s="1"/>
  <c r="U188" i="57" s="1"/>
  <c r="V188" i="57" s="1"/>
  <c r="W188" i="57" s="1"/>
  <c r="X188" i="57" s="1"/>
  <c r="Y188" i="57" s="1"/>
  <c r="Z188" i="57" s="1"/>
  <c r="AA188" i="57" s="1"/>
  <c r="AB188" i="57" s="1"/>
  <c r="AC188" i="57" s="1"/>
  <c r="AD188" i="57" s="1"/>
  <c r="AE188" i="57" s="1"/>
  <c r="AF188" i="57" s="1"/>
  <c r="N252" i="57"/>
  <c r="O252" i="57" s="1"/>
  <c r="P252" i="57" s="1"/>
  <c r="Q252" i="57" s="1"/>
  <c r="R200" i="57"/>
  <c r="S200" i="57" s="1"/>
  <c r="T200" i="57" s="1"/>
  <c r="U200" i="57" s="1"/>
  <c r="V200" i="57" s="1"/>
  <c r="W200" i="57" s="1"/>
  <c r="X200" i="57" s="1"/>
  <c r="Y200" i="57" s="1"/>
  <c r="Z200" i="57" s="1"/>
  <c r="AA200" i="57" s="1"/>
  <c r="AB200" i="57" s="1"/>
  <c r="AC200" i="57" s="1"/>
  <c r="AD200" i="57" s="1"/>
  <c r="AE200" i="57" s="1"/>
  <c r="AF200" i="57" s="1"/>
  <c r="R165" i="57"/>
  <c r="S165" i="57" s="1"/>
  <c r="T165" i="57" s="1"/>
  <c r="U165" i="57" s="1"/>
  <c r="V165" i="57" s="1"/>
  <c r="W165" i="57" s="1"/>
  <c r="X165" i="57" s="1"/>
  <c r="Y165" i="57" s="1"/>
  <c r="Z165" i="57" s="1"/>
  <c r="AA165" i="57" s="1"/>
  <c r="AB165" i="57" s="1"/>
  <c r="AC165" i="57" s="1"/>
  <c r="AD165" i="57" s="1"/>
  <c r="AE165" i="57" s="1"/>
  <c r="AF165" i="57" s="1"/>
  <c r="N220" i="57"/>
  <c r="O220" i="57" s="1"/>
  <c r="P220" i="57" s="1"/>
  <c r="Q220" i="57" s="1"/>
  <c r="N205" i="57"/>
  <c r="O205" i="57" s="1"/>
  <c r="P205" i="57" s="1"/>
  <c r="Q205" i="57" s="1"/>
  <c r="R173" i="57"/>
  <c r="S173" i="57" s="1"/>
  <c r="T173" i="57" s="1"/>
  <c r="U173" i="57" s="1"/>
  <c r="V173" i="57" s="1"/>
  <c r="W173" i="57" s="1"/>
  <c r="X173" i="57" s="1"/>
  <c r="Y173" i="57" s="1"/>
  <c r="Z173" i="57" s="1"/>
  <c r="AA173" i="57" s="1"/>
  <c r="AB173" i="57" s="1"/>
  <c r="AC173" i="57" s="1"/>
  <c r="AD173" i="57" s="1"/>
  <c r="AE173" i="57" s="1"/>
  <c r="AF173" i="57" s="1"/>
  <c r="N213" i="57"/>
  <c r="O213" i="57" s="1"/>
  <c r="P213" i="57" s="1"/>
  <c r="Q213" i="57" s="1"/>
  <c r="N261" i="57"/>
  <c r="O261" i="57" s="1"/>
  <c r="P261" i="57" s="1"/>
  <c r="Q261" i="57" s="1"/>
  <c r="N208" i="57"/>
  <c r="O208" i="57" s="1"/>
  <c r="P208" i="57" s="1"/>
  <c r="Q208" i="57" s="1"/>
  <c r="N243" i="57"/>
  <c r="O243" i="57" s="1"/>
  <c r="P243" i="57" s="1"/>
  <c r="Q243" i="57" s="1"/>
  <c r="N245" i="57"/>
  <c r="O245" i="57" s="1"/>
  <c r="P245" i="57" s="1"/>
  <c r="Q245" i="57" s="1"/>
  <c r="R181" i="57"/>
  <c r="S181" i="57" s="1"/>
  <c r="T181" i="57" s="1"/>
  <c r="U181" i="57" s="1"/>
  <c r="V181" i="57" s="1"/>
  <c r="W181" i="57" s="1"/>
  <c r="X181" i="57" s="1"/>
  <c r="Y181" i="57" s="1"/>
  <c r="Z181" i="57" s="1"/>
  <c r="AA181" i="57" s="1"/>
  <c r="AB181" i="57" s="1"/>
  <c r="AC181" i="57" s="1"/>
  <c r="AD181" i="57" s="1"/>
  <c r="AE181" i="57" s="1"/>
  <c r="AF181" i="57" s="1"/>
  <c r="R204" i="57"/>
  <c r="S204" i="57" s="1"/>
  <c r="T204" i="57" s="1"/>
  <c r="U204" i="57" s="1"/>
  <c r="V204" i="57" s="1"/>
  <c r="W204" i="57" s="1"/>
  <c r="X204" i="57" s="1"/>
  <c r="Y204" i="57" s="1"/>
  <c r="Z204" i="57" s="1"/>
  <c r="AA204" i="57" s="1"/>
  <c r="AB204" i="57" s="1"/>
  <c r="AC204" i="57" s="1"/>
  <c r="AD204" i="57" s="1"/>
  <c r="AE204" i="57" s="1"/>
  <c r="AF204" i="57" s="1"/>
  <c r="R266" i="57"/>
  <c r="S266" i="57" s="1"/>
  <c r="T266" i="57" s="1"/>
  <c r="U266" i="57" s="1"/>
  <c r="V266" i="57" s="1"/>
  <c r="W266" i="57" s="1"/>
  <c r="X266" i="57" s="1"/>
  <c r="Y266" i="57" s="1"/>
  <c r="Z266" i="57" s="1"/>
  <c r="AA266" i="57" s="1"/>
  <c r="AB266" i="57" s="1"/>
  <c r="AC266" i="57" s="1"/>
  <c r="AD266" i="57" s="1"/>
  <c r="AE266" i="57" s="1"/>
  <c r="AF266" i="57" s="1"/>
  <c r="R210" i="57"/>
  <c r="S210" i="57" s="1"/>
  <c r="T210" i="57" s="1"/>
  <c r="U210" i="57" s="1"/>
  <c r="V210" i="57" s="1"/>
  <c r="W210" i="57" s="1"/>
  <c r="X210" i="57" s="1"/>
  <c r="Y210" i="57" s="1"/>
  <c r="Z210" i="57" s="1"/>
  <c r="AA210" i="57" s="1"/>
  <c r="AB210" i="57" s="1"/>
  <c r="AC210" i="57" s="1"/>
  <c r="AD210" i="57" s="1"/>
  <c r="AE210" i="57" s="1"/>
  <c r="AF210" i="57" s="1"/>
  <c r="R223" i="57"/>
  <c r="S223" i="57" s="1"/>
  <c r="T223" i="57" s="1"/>
  <c r="U223" i="57" s="1"/>
  <c r="V223" i="57" s="1"/>
  <c r="W223" i="57" s="1"/>
  <c r="X223" i="57" s="1"/>
  <c r="Y223" i="57" s="1"/>
  <c r="Z223" i="57" s="1"/>
  <c r="AA223" i="57" s="1"/>
  <c r="AB223" i="57" s="1"/>
  <c r="AC223" i="57" s="1"/>
  <c r="AD223" i="57" s="1"/>
  <c r="AE223" i="57" s="1"/>
  <c r="AF223" i="57" s="1"/>
  <c r="N246" i="57"/>
  <c r="O246" i="57" s="1"/>
  <c r="P246" i="57" s="1"/>
  <c r="Q246" i="57" s="1"/>
  <c r="N253" i="57"/>
  <c r="O253" i="57" s="1"/>
  <c r="P253" i="57" s="1"/>
  <c r="Q253" i="57" s="1"/>
  <c r="N272" i="57"/>
  <c r="O272" i="57" s="1"/>
  <c r="P272" i="57" s="1"/>
  <c r="Q272" i="57" s="1"/>
  <c r="R180" i="57"/>
  <c r="S180" i="57" s="1"/>
  <c r="T180" i="57" s="1"/>
  <c r="U180" i="57" s="1"/>
  <c r="V180" i="57" s="1"/>
  <c r="W180" i="57" s="1"/>
  <c r="X180" i="57" s="1"/>
  <c r="Y180" i="57" s="1"/>
  <c r="Z180" i="57" s="1"/>
  <c r="AA180" i="57" s="1"/>
  <c r="AB180" i="57" s="1"/>
  <c r="AC180" i="57" s="1"/>
  <c r="AD180" i="57" s="1"/>
  <c r="AE180" i="57" s="1"/>
  <c r="AF180" i="57" s="1"/>
  <c r="N237" i="57"/>
  <c r="O237" i="57" s="1"/>
  <c r="P237" i="57" s="1"/>
  <c r="Q237" i="57" s="1"/>
  <c r="R192" i="57"/>
  <c r="S192" i="57" s="1"/>
  <c r="T192" i="57" s="1"/>
  <c r="U192" i="57" s="1"/>
  <c r="V192" i="57" s="1"/>
  <c r="W192" i="57" s="1"/>
  <c r="X192" i="57" s="1"/>
  <c r="Y192" i="57" s="1"/>
  <c r="Z192" i="57" s="1"/>
  <c r="AA192" i="57" s="1"/>
  <c r="AB192" i="57" s="1"/>
  <c r="AC192" i="57" s="1"/>
  <c r="AD192" i="57" s="1"/>
  <c r="AE192" i="57" s="1"/>
  <c r="AF192" i="57" s="1"/>
  <c r="R198" i="57"/>
  <c r="S198" i="57" s="1"/>
  <c r="T198" i="57" s="1"/>
  <c r="U198" i="57" s="1"/>
  <c r="V198" i="57" s="1"/>
  <c r="W198" i="57" s="1"/>
  <c r="X198" i="57" s="1"/>
  <c r="Y198" i="57" s="1"/>
  <c r="Z198" i="57" s="1"/>
  <c r="AA198" i="57" s="1"/>
  <c r="AB198" i="57" s="1"/>
  <c r="AC198" i="57" s="1"/>
  <c r="AD198" i="57" s="1"/>
  <c r="AE198" i="57" s="1"/>
  <c r="AF198" i="57" s="1"/>
  <c r="R163" i="57"/>
  <c r="S163" i="57" s="1"/>
  <c r="T163" i="57" s="1"/>
  <c r="U163" i="57" s="1"/>
  <c r="V163" i="57" s="1"/>
  <c r="W163" i="57" s="1"/>
  <c r="X163" i="57" s="1"/>
  <c r="Y163" i="57" s="1"/>
  <c r="Z163" i="57" s="1"/>
  <c r="AA163" i="57" s="1"/>
  <c r="AB163" i="57" s="1"/>
  <c r="AC163" i="57" s="1"/>
  <c r="AD163" i="57" s="1"/>
  <c r="AE163" i="57" s="1"/>
  <c r="AF163" i="57" s="1"/>
  <c r="N229" i="57"/>
  <c r="O229" i="57" s="1"/>
  <c r="P229" i="57" s="1"/>
  <c r="Q229" i="57" s="1"/>
  <c r="N232" i="57"/>
  <c r="O232" i="57" s="1"/>
  <c r="P232" i="57" s="1"/>
  <c r="Q232" i="57" s="1"/>
  <c r="N265" i="57"/>
  <c r="O265" i="57" s="1"/>
  <c r="P265" i="57" s="1"/>
  <c r="Q265" i="57" s="1"/>
  <c r="P257" i="57"/>
  <c r="Q257" i="57" s="1"/>
  <c r="N257" i="57"/>
  <c r="O257" i="57" s="1"/>
  <c r="O171" i="57"/>
  <c r="P171" i="57" s="1"/>
  <c r="Q171" i="57" s="1"/>
  <c r="N215" i="57"/>
  <c r="O215" i="57" s="1"/>
  <c r="P215" i="57" s="1"/>
  <c r="Q215" i="57" s="1"/>
  <c r="N271" i="57"/>
  <c r="O271" i="57" s="1"/>
  <c r="P271" i="57" s="1"/>
  <c r="Q271" i="57" s="1"/>
  <c r="G207" i="57"/>
  <c r="H207" i="57" s="1"/>
  <c r="I207" i="57" s="1"/>
  <c r="J207" i="57" s="1"/>
  <c r="K207" i="57" s="1"/>
  <c r="L207" i="57" s="1"/>
  <c r="M207" i="57" s="1"/>
  <c r="N224" i="57"/>
  <c r="O224" i="57" s="1"/>
  <c r="P224" i="57" s="1"/>
  <c r="Q224" i="57" s="1"/>
  <c r="N221" i="57"/>
  <c r="O221" i="57" s="1"/>
  <c r="P221" i="57" s="1"/>
  <c r="Q221" i="57" s="1"/>
  <c r="N273" i="57"/>
  <c r="O273" i="57" s="1"/>
  <c r="P273" i="57" s="1"/>
  <c r="Q273" i="57" s="1"/>
  <c r="N209" i="57"/>
  <c r="O209" i="57" s="1"/>
  <c r="P209" i="57" s="1"/>
  <c r="Q209" i="57" s="1"/>
  <c r="N251" i="57"/>
  <c r="O251" i="57" s="1"/>
  <c r="P251" i="57" s="1"/>
  <c r="Q251" i="57" s="1"/>
  <c r="R184" i="57"/>
  <c r="S184" i="57" s="1"/>
  <c r="T184" i="57" s="1"/>
  <c r="U184" i="57" s="1"/>
  <c r="V184" i="57" s="1"/>
  <c r="W184" i="57" s="1"/>
  <c r="X184" i="57" s="1"/>
  <c r="Y184" i="57" s="1"/>
  <c r="Z184" i="57" s="1"/>
  <c r="AA184" i="57" s="1"/>
  <c r="AB184" i="57" s="1"/>
  <c r="AC184" i="57" s="1"/>
  <c r="AD184" i="57" s="1"/>
  <c r="AE184" i="57" s="1"/>
  <c r="AF184" i="57" s="1"/>
  <c r="N206" i="57"/>
  <c r="O206" i="57" s="1"/>
  <c r="P206" i="57" s="1"/>
  <c r="Q206" i="57" s="1"/>
  <c r="N264" i="57"/>
  <c r="O264" i="57" s="1"/>
  <c r="P264" i="57" s="1"/>
  <c r="Q264" i="57" s="1"/>
  <c r="N225" i="57"/>
  <c r="O225" i="57" s="1"/>
  <c r="P225" i="57" s="1"/>
  <c r="Q225" i="57" s="1"/>
  <c r="N240" i="57"/>
  <c r="O240" i="57" s="1"/>
  <c r="P240" i="57" s="1"/>
  <c r="Q240" i="57" s="1"/>
  <c r="F135" i="57"/>
  <c r="AM22" i="57"/>
  <c r="AT8" i="57" s="1"/>
  <c r="K124" i="57"/>
  <c r="P256" i="57"/>
  <c r="Q256" i="57" s="1"/>
  <c r="N256" i="57"/>
  <c r="O256" i="57" s="1"/>
  <c r="N254" i="57"/>
  <c r="O254" i="57" s="1"/>
  <c r="P254" i="57" s="1"/>
  <c r="Q254" i="57" s="1"/>
  <c r="N260" i="57"/>
  <c r="O260" i="57" s="1"/>
  <c r="P260" i="57" s="1"/>
  <c r="Q260" i="57" s="1"/>
  <c r="N217" i="57"/>
  <c r="O217" i="57" s="1"/>
  <c r="P217" i="57" s="1"/>
  <c r="Q217" i="57" s="1"/>
  <c r="P248" i="57"/>
  <c r="Q248" i="57" s="1"/>
  <c r="N248" i="57"/>
  <c r="O248" i="57" s="1"/>
  <c r="E135" i="57"/>
  <c r="F212" i="57"/>
  <c r="G212" i="57" s="1"/>
  <c r="H212" i="57" s="1"/>
  <c r="I212" i="57" s="1"/>
  <c r="J212" i="57" s="1"/>
  <c r="K212" i="57" s="1"/>
  <c r="L212" i="57" s="1"/>
  <c r="M212" i="57" s="1"/>
  <c r="R175" i="57"/>
  <c r="S175" i="57" s="1"/>
  <c r="T175" i="57" s="1"/>
  <c r="U175" i="57" s="1"/>
  <c r="V175" i="57" s="1"/>
  <c r="W175" i="57" s="1"/>
  <c r="X175" i="57" s="1"/>
  <c r="Y175" i="57" s="1"/>
  <c r="Z175" i="57" s="1"/>
  <c r="AA175" i="57" s="1"/>
  <c r="AB175" i="57" s="1"/>
  <c r="AC175" i="57" s="1"/>
  <c r="AD175" i="57" s="1"/>
  <c r="AE175" i="57" s="1"/>
  <c r="AF175" i="57" s="1"/>
  <c r="R182" i="57"/>
  <c r="S182" i="57" s="1"/>
  <c r="T182" i="57" s="1"/>
  <c r="U182" i="57" s="1"/>
  <c r="V182" i="57" s="1"/>
  <c r="W182" i="57" s="1"/>
  <c r="X182" i="57" s="1"/>
  <c r="Y182" i="57" s="1"/>
  <c r="Z182" i="57" s="1"/>
  <c r="AA182" i="57" s="1"/>
  <c r="AB182" i="57" s="1"/>
  <c r="AC182" i="57" s="1"/>
  <c r="AD182" i="57" s="1"/>
  <c r="AE182" i="57" s="1"/>
  <c r="AF182" i="57" s="1"/>
  <c r="AF7" i="57"/>
  <c r="N247" i="57"/>
  <c r="O247" i="57" s="1"/>
  <c r="P247" i="57" s="1"/>
  <c r="Q247" i="57" s="1"/>
  <c r="N238" i="57"/>
  <c r="O238" i="57" s="1"/>
  <c r="P238" i="57" s="1"/>
  <c r="Q238" i="57" s="1"/>
  <c r="N231" i="57"/>
  <c r="O231" i="57" s="1"/>
  <c r="P231" i="57" s="1"/>
  <c r="Q231" i="57" s="1"/>
  <c r="N249" i="57"/>
  <c r="O249" i="57" s="1"/>
  <c r="P249" i="57" s="1"/>
  <c r="Q249" i="57" s="1"/>
  <c r="N233" i="57"/>
  <c r="O233" i="57" s="1"/>
  <c r="P233" i="57" s="1"/>
  <c r="Q233" i="57" s="1"/>
  <c r="G219" i="57"/>
  <c r="H219" i="57" s="1"/>
  <c r="I219" i="57" s="1"/>
  <c r="J219" i="57" s="1"/>
  <c r="K219" i="57" s="1"/>
  <c r="L219" i="57" s="1"/>
  <c r="M219" i="57" s="1"/>
  <c r="BA25" i="57"/>
  <c r="AW25" i="57"/>
  <c r="M124" i="57"/>
  <c r="M116" i="57"/>
  <c r="M7" i="57" s="1"/>
  <c r="AT25" i="57"/>
  <c r="K116" i="57"/>
  <c r="K7" i="57" s="1"/>
  <c r="H124" i="57"/>
  <c r="E124" i="57"/>
  <c r="D124" i="57"/>
  <c r="AO25" i="57"/>
  <c r="D116" i="57"/>
  <c r="D7" i="57" s="1"/>
  <c r="E116" i="57"/>
  <c r="E7" i="57" s="1"/>
  <c r="AN25" i="57"/>
  <c r="BI105" i="57"/>
  <c r="BH111" i="57"/>
  <c r="BI106" i="57"/>
  <c r="BI112" i="57"/>
  <c r="BH118" i="57"/>
  <c r="BH113" i="57"/>
  <c r="BK100" i="57"/>
  <c r="BG96" i="57"/>
  <c r="BI96" i="57"/>
  <c r="BJ100" i="57"/>
  <c r="BJ99" i="57"/>
  <c r="BK95" i="57"/>
  <c r="BL95" i="57"/>
  <c r="BG111" i="57"/>
  <c r="BL116" i="57"/>
  <c r="BH105" i="57"/>
  <c r="BL114" i="57"/>
  <c r="BK106" i="57"/>
  <c r="BJ95" i="57"/>
  <c r="BK107" i="57"/>
  <c r="BH96" i="57"/>
  <c r="BJ105" i="57"/>
  <c r="BK114" i="57"/>
  <c r="BL97" i="57"/>
  <c r="BL96" i="57"/>
  <c r="BG110" i="57"/>
  <c r="BK115" i="57"/>
  <c r="BJ114" i="57"/>
  <c r="BG106" i="57"/>
  <c r="BH100" i="57"/>
  <c r="BG116" i="57"/>
  <c r="BH99" i="57"/>
  <c r="BH98" i="57"/>
  <c r="BG118" i="57"/>
  <c r="BG117" i="57"/>
  <c r="BG102" i="57"/>
  <c r="BI95" i="57"/>
  <c r="BI97" i="57"/>
  <c r="BI100" i="57"/>
  <c r="BL101" i="57"/>
  <c r="BH106" i="57"/>
  <c r="BG97" i="57"/>
  <c r="BJ98" i="57"/>
  <c r="BG98" i="57"/>
  <c r="BG100" i="57"/>
  <c r="BK101" i="57"/>
  <c r="BJ108" i="57"/>
  <c r="BJ107" i="57"/>
  <c r="BI98" i="57"/>
  <c r="BJ102" i="57"/>
  <c r="BG104" i="57"/>
  <c r="BG103" i="57"/>
  <c r="BL109" i="57"/>
  <c r="BL108" i="57"/>
  <c r="BG105" i="57"/>
  <c r="BL103" i="57"/>
  <c r="BK113" i="57"/>
  <c r="BI117" i="57"/>
  <c r="BI118" i="57"/>
  <c r="BL115" i="57"/>
  <c r="BH116" i="57"/>
  <c r="BL106" i="57"/>
  <c r="BG108" i="57"/>
  <c r="BK118" i="57"/>
  <c r="BI104" i="57"/>
  <c r="BG115" i="57"/>
  <c r="BJ112" i="57"/>
  <c r="BH110" i="57"/>
  <c r="BI111" i="57"/>
  <c r="BG109" i="57"/>
  <c r="BJ106" i="57"/>
  <c r="BH117" i="57"/>
  <c r="BI107" i="57"/>
  <c r="BJ101" i="57"/>
  <c r="BK98" i="57"/>
  <c r="BI109" i="57"/>
  <c r="BG95" i="57"/>
  <c r="BK105" i="57"/>
  <c r="BI116" i="57"/>
  <c r="BH103" i="57"/>
  <c r="BL113" i="57"/>
  <c r="BL100" i="57"/>
  <c r="BJ111" i="57"/>
  <c r="BK112" i="57"/>
  <c r="BK99" i="57"/>
  <c r="BI110" i="57"/>
  <c r="BH97" i="57"/>
  <c r="BL107" i="57"/>
  <c r="BJ118" i="57"/>
  <c r="BL110" i="57"/>
  <c r="BL102" i="57"/>
  <c r="BJ97" i="57"/>
  <c r="BJ117" i="57"/>
  <c r="BH108" i="57"/>
  <c r="BG107" i="57"/>
  <c r="BG114" i="57"/>
  <c r="BK96" i="57"/>
  <c r="BI101" i="57"/>
  <c r="BG112" i="57"/>
  <c r="BK97" i="57"/>
  <c r="BI108" i="57"/>
  <c r="BH95" i="57"/>
  <c r="BL105" i="57"/>
  <c r="BJ116" i="57"/>
  <c r="BJ103" i="57"/>
  <c r="BH114" i="57"/>
  <c r="BI115" i="57"/>
  <c r="BI102" i="57"/>
  <c r="BG113" i="57"/>
  <c r="BL99" i="57"/>
  <c r="BJ110" i="57"/>
  <c r="BI99" i="57"/>
  <c r="BL98" i="57"/>
  <c r="BK108" i="57"/>
  <c r="BK110" i="57"/>
  <c r="BK117" i="57"/>
  <c r="BJ104" i="57"/>
  <c r="BH115" i="57"/>
  <c r="BH102" i="57"/>
  <c r="BL112" i="57"/>
  <c r="BG101" i="57"/>
  <c r="BK111" i="57"/>
  <c r="BH109" i="57"/>
  <c r="BK104" i="57"/>
  <c r="BH104" i="57"/>
  <c r="BL118" i="57"/>
  <c r="BJ113" i="57"/>
  <c r="BH112" i="57"/>
  <c r="BK102" i="57"/>
  <c r="BI113" i="57"/>
  <c r="BG99" i="57"/>
  <c r="BK109" i="57"/>
  <c r="BJ96" i="57"/>
  <c r="BH107" i="57"/>
  <c r="BL117" i="57"/>
  <c r="BL104" i="57"/>
  <c r="BJ115" i="57"/>
  <c r="BK116" i="57"/>
  <c r="BK103" i="57"/>
  <c r="BI114" i="57"/>
  <c r="BH101" i="57"/>
  <c r="BL111" i="57"/>
  <c r="BI103" i="57"/>
  <c r="S7" i="57"/>
  <c r="D274" i="57"/>
  <c r="AI123" i="57"/>
  <c r="AJ123" i="57" a="1"/>
  <c r="AJ123" i="57" s="1"/>
  <c r="AH123" i="57"/>
  <c r="AM23" i="57"/>
  <c r="AA170" i="57"/>
  <c r="AB170" i="57" s="1"/>
  <c r="AC170" i="57" s="1"/>
  <c r="AD170" i="57" s="1"/>
  <c r="AE170" i="57" s="1"/>
  <c r="AF170" i="57" s="1"/>
  <c r="X7" i="57"/>
  <c r="BE25" i="57"/>
  <c r="BI25" i="57"/>
  <c r="AH113" i="57"/>
  <c r="AI113" i="57"/>
  <c r="AX25" i="57"/>
  <c r="BJ25" i="57"/>
  <c r="P124" i="57"/>
  <c r="P116" i="57"/>
  <c r="P7" i="57" s="1"/>
  <c r="C7" i="57"/>
  <c r="AC123" i="56"/>
  <c r="AC124" i="56" s="1"/>
  <c r="AC116" i="56"/>
  <c r="AB123" i="56"/>
  <c r="AB116" i="56"/>
  <c r="AB124" i="56"/>
  <c r="M70" i="56"/>
  <c r="N70" i="56"/>
  <c r="O70" i="56"/>
  <c r="R234" i="57" l="1"/>
  <c r="S234" i="57" s="1"/>
  <c r="T234" i="57" s="1"/>
  <c r="U234" i="57" s="1"/>
  <c r="V234" i="57" s="1"/>
  <c r="W234" i="57" s="1"/>
  <c r="X234" i="57" s="1"/>
  <c r="Y234" i="57" s="1"/>
  <c r="Z234" i="57" s="1"/>
  <c r="AA234" i="57" s="1"/>
  <c r="AB234" i="57" s="1"/>
  <c r="AC234" i="57" s="1"/>
  <c r="AD234" i="57" s="1"/>
  <c r="AE234" i="57" s="1"/>
  <c r="AF234" i="57" s="1"/>
  <c r="R269" i="57"/>
  <c r="S269" i="57" s="1"/>
  <c r="T269" i="57" s="1"/>
  <c r="U269" i="57" s="1"/>
  <c r="V269" i="57" s="1"/>
  <c r="W269" i="57" s="1"/>
  <c r="X269" i="57" s="1"/>
  <c r="Y269" i="57" s="1"/>
  <c r="Z269" i="57" s="1"/>
  <c r="AA269" i="57" s="1"/>
  <c r="AB269" i="57" s="1"/>
  <c r="AC269" i="57" s="1"/>
  <c r="AD269" i="57" s="1"/>
  <c r="AE269" i="57" s="1"/>
  <c r="AF269" i="57" s="1"/>
  <c r="R238" i="57"/>
  <c r="S238" i="57" s="1"/>
  <c r="T238" i="57" s="1"/>
  <c r="U238" i="57" s="1"/>
  <c r="V238" i="57" s="1"/>
  <c r="W238" i="57" s="1"/>
  <c r="X238" i="57" s="1"/>
  <c r="Y238" i="57" s="1"/>
  <c r="Z238" i="57" s="1"/>
  <c r="AA238" i="57" s="1"/>
  <c r="AB238" i="57" s="1"/>
  <c r="AC238" i="57" s="1"/>
  <c r="AD238" i="57" s="1"/>
  <c r="AE238" i="57" s="1"/>
  <c r="AF238" i="57" s="1"/>
  <c r="R220" i="57"/>
  <c r="S220" i="57" s="1"/>
  <c r="T220" i="57" s="1"/>
  <c r="U220" i="57" s="1"/>
  <c r="V220" i="57" s="1"/>
  <c r="W220" i="57" s="1"/>
  <c r="X220" i="57" s="1"/>
  <c r="Y220" i="57" s="1"/>
  <c r="Z220" i="57" s="1"/>
  <c r="AA220" i="57" s="1"/>
  <c r="AB220" i="57" s="1"/>
  <c r="AC220" i="57" s="1"/>
  <c r="AD220" i="57" s="1"/>
  <c r="AE220" i="57" s="1"/>
  <c r="AF220" i="57" s="1"/>
  <c r="R217" i="57"/>
  <c r="S217" i="57" s="1"/>
  <c r="T217" i="57" s="1"/>
  <c r="U217" i="57" s="1"/>
  <c r="V217" i="57" s="1"/>
  <c r="W217" i="57" s="1"/>
  <c r="X217" i="57" s="1"/>
  <c r="Y217" i="57" s="1"/>
  <c r="Z217" i="57" s="1"/>
  <c r="AA217" i="57" s="1"/>
  <c r="AB217" i="57" s="1"/>
  <c r="AC217" i="57" s="1"/>
  <c r="AD217" i="57" s="1"/>
  <c r="AE217" i="57" s="1"/>
  <c r="AF217" i="57" s="1"/>
  <c r="R265" i="57"/>
  <c r="S265" i="57" s="1"/>
  <c r="T265" i="57" s="1"/>
  <c r="U265" i="57" s="1"/>
  <c r="V265" i="57" s="1"/>
  <c r="W265" i="57" s="1"/>
  <c r="X265" i="57" s="1"/>
  <c r="Y265" i="57" s="1"/>
  <c r="Z265" i="57" s="1"/>
  <c r="AA265" i="57" s="1"/>
  <c r="AB265" i="57" s="1"/>
  <c r="AC265" i="57" s="1"/>
  <c r="AD265" i="57" s="1"/>
  <c r="AE265" i="57" s="1"/>
  <c r="AF265" i="57" s="1"/>
  <c r="R272" i="57"/>
  <c r="S272" i="57" s="1"/>
  <c r="T272" i="57" s="1"/>
  <c r="U272" i="57" s="1"/>
  <c r="V272" i="57" s="1"/>
  <c r="W272" i="57" s="1"/>
  <c r="X272" i="57" s="1"/>
  <c r="Y272" i="57" s="1"/>
  <c r="Z272" i="57" s="1"/>
  <c r="AA272" i="57" s="1"/>
  <c r="AB272" i="57" s="1"/>
  <c r="AC272" i="57" s="1"/>
  <c r="AD272" i="57" s="1"/>
  <c r="AE272" i="57" s="1"/>
  <c r="AF272" i="57" s="1"/>
  <c r="R245" i="57"/>
  <c r="S245" i="57" s="1"/>
  <c r="T245" i="57" s="1"/>
  <c r="U245" i="57" s="1"/>
  <c r="V245" i="57" s="1"/>
  <c r="W245" i="57" s="1"/>
  <c r="X245" i="57" s="1"/>
  <c r="Y245" i="57" s="1"/>
  <c r="Z245" i="57" s="1"/>
  <c r="AA245" i="57" s="1"/>
  <c r="AB245" i="57" s="1"/>
  <c r="AC245" i="57" s="1"/>
  <c r="AD245" i="57" s="1"/>
  <c r="AE245" i="57" s="1"/>
  <c r="AF245" i="57" s="1"/>
  <c r="R218" i="57"/>
  <c r="S218" i="57" s="1"/>
  <c r="T218" i="57" s="1"/>
  <c r="U218" i="57" s="1"/>
  <c r="V218" i="57" s="1"/>
  <c r="W218" i="57" s="1"/>
  <c r="X218" i="57" s="1"/>
  <c r="Y218" i="57" s="1"/>
  <c r="Z218" i="57" s="1"/>
  <c r="AA218" i="57" s="1"/>
  <c r="AB218" i="57" s="1"/>
  <c r="AC218" i="57" s="1"/>
  <c r="AD218" i="57" s="1"/>
  <c r="AE218" i="57" s="1"/>
  <c r="AF218" i="57" s="1"/>
  <c r="R244" i="57"/>
  <c r="S244" i="57" s="1"/>
  <c r="T244" i="57" s="1"/>
  <c r="U244" i="57" s="1"/>
  <c r="V244" i="57" s="1"/>
  <c r="W244" i="57" s="1"/>
  <c r="X244" i="57" s="1"/>
  <c r="Y244" i="57" s="1"/>
  <c r="Z244" i="57" s="1"/>
  <c r="AA244" i="57" s="1"/>
  <c r="AB244" i="57" s="1"/>
  <c r="AC244" i="57" s="1"/>
  <c r="AD244" i="57" s="1"/>
  <c r="AE244" i="57" s="1"/>
  <c r="AF244" i="57" s="1"/>
  <c r="R260" i="57"/>
  <c r="S260" i="57" s="1"/>
  <c r="T260" i="57" s="1"/>
  <c r="U260" i="57" s="1"/>
  <c r="V260" i="57" s="1"/>
  <c r="W260" i="57" s="1"/>
  <c r="X260" i="57" s="1"/>
  <c r="Y260" i="57" s="1"/>
  <c r="Z260" i="57" s="1"/>
  <c r="AA260" i="57" s="1"/>
  <c r="AB260" i="57" s="1"/>
  <c r="AC260" i="57" s="1"/>
  <c r="AD260" i="57" s="1"/>
  <c r="AE260" i="57" s="1"/>
  <c r="AF260" i="57" s="1"/>
  <c r="R224" i="57"/>
  <c r="S224" i="57" s="1"/>
  <c r="T224" i="57" s="1"/>
  <c r="U224" i="57" s="1"/>
  <c r="V224" i="57" s="1"/>
  <c r="W224" i="57" s="1"/>
  <c r="X224" i="57" s="1"/>
  <c r="Y224" i="57" s="1"/>
  <c r="Z224" i="57" s="1"/>
  <c r="AA224" i="57" s="1"/>
  <c r="AB224" i="57" s="1"/>
  <c r="AC224" i="57" s="1"/>
  <c r="AD224" i="57" s="1"/>
  <c r="AE224" i="57" s="1"/>
  <c r="AF224" i="57" s="1"/>
  <c r="R232" i="57"/>
  <c r="S232" i="57" s="1"/>
  <c r="T232" i="57" s="1"/>
  <c r="U232" i="57" s="1"/>
  <c r="V232" i="57" s="1"/>
  <c r="W232" i="57" s="1"/>
  <c r="X232" i="57" s="1"/>
  <c r="Y232" i="57" s="1"/>
  <c r="Z232" i="57" s="1"/>
  <c r="AA232" i="57" s="1"/>
  <c r="AB232" i="57" s="1"/>
  <c r="AC232" i="57" s="1"/>
  <c r="AD232" i="57" s="1"/>
  <c r="AE232" i="57" s="1"/>
  <c r="AF232" i="57" s="1"/>
  <c r="R253" i="57"/>
  <c r="S253" i="57" s="1"/>
  <c r="T253" i="57" s="1"/>
  <c r="U253" i="57" s="1"/>
  <c r="V253" i="57" s="1"/>
  <c r="W253" i="57" s="1"/>
  <c r="X253" i="57" s="1"/>
  <c r="Y253" i="57" s="1"/>
  <c r="Z253" i="57" s="1"/>
  <c r="AA253" i="57" s="1"/>
  <c r="AB253" i="57" s="1"/>
  <c r="AC253" i="57" s="1"/>
  <c r="AD253" i="57" s="1"/>
  <c r="AE253" i="57" s="1"/>
  <c r="AF253" i="57" s="1"/>
  <c r="R243" i="57"/>
  <c r="S243" i="57" s="1"/>
  <c r="T243" i="57" s="1"/>
  <c r="U243" i="57" s="1"/>
  <c r="V243" i="57" s="1"/>
  <c r="W243" i="57" s="1"/>
  <c r="X243" i="57" s="1"/>
  <c r="Y243" i="57" s="1"/>
  <c r="Z243" i="57" s="1"/>
  <c r="AA243" i="57" s="1"/>
  <c r="AB243" i="57" s="1"/>
  <c r="AC243" i="57" s="1"/>
  <c r="AD243" i="57" s="1"/>
  <c r="AE243" i="57" s="1"/>
  <c r="AF243" i="57" s="1"/>
  <c r="R222" i="57"/>
  <c r="S222" i="57" s="1"/>
  <c r="T222" i="57" s="1"/>
  <c r="U222" i="57" s="1"/>
  <c r="V222" i="57" s="1"/>
  <c r="W222" i="57" s="1"/>
  <c r="X222" i="57" s="1"/>
  <c r="Y222" i="57" s="1"/>
  <c r="Z222" i="57" s="1"/>
  <c r="AA222" i="57" s="1"/>
  <c r="AB222" i="57" s="1"/>
  <c r="AC222" i="57" s="1"/>
  <c r="AD222" i="57" s="1"/>
  <c r="AE222" i="57" s="1"/>
  <c r="AF222" i="57" s="1"/>
  <c r="R255" i="57"/>
  <c r="S255" i="57" s="1"/>
  <c r="T255" i="57" s="1"/>
  <c r="U255" i="57" s="1"/>
  <c r="V255" i="57" s="1"/>
  <c r="W255" i="57" s="1"/>
  <c r="X255" i="57" s="1"/>
  <c r="Y255" i="57" s="1"/>
  <c r="Z255" i="57" s="1"/>
  <c r="AA255" i="57" s="1"/>
  <c r="AB255" i="57" s="1"/>
  <c r="AC255" i="57" s="1"/>
  <c r="AD255" i="57" s="1"/>
  <c r="AE255" i="57" s="1"/>
  <c r="AF255" i="57" s="1"/>
  <c r="R228" i="57"/>
  <c r="S228" i="57" s="1"/>
  <c r="T228" i="57" s="1"/>
  <c r="U228" i="57" s="1"/>
  <c r="V228" i="57" s="1"/>
  <c r="W228" i="57" s="1"/>
  <c r="X228" i="57" s="1"/>
  <c r="Y228" i="57" s="1"/>
  <c r="Z228" i="57" s="1"/>
  <c r="AA228" i="57" s="1"/>
  <c r="AB228" i="57" s="1"/>
  <c r="AC228" i="57" s="1"/>
  <c r="AD228" i="57" s="1"/>
  <c r="AE228" i="57" s="1"/>
  <c r="AF228" i="57" s="1"/>
  <c r="R249" i="57"/>
  <c r="S249" i="57" s="1"/>
  <c r="T249" i="57" s="1"/>
  <c r="U249" i="57" s="1"/>
  <c r="V249" i="57" s="1"/>
  <c r="W249" i="57" s="1"/>
  <c r="X249" i="57" s="1"/>
  <c r="Y249" i="57" s="1"/>
  <c r="Z249" i="57" s="1"/>
  <c r="AA249" i="57" s="1"/>
  <c r="AB249" i="57" s="1"/>
  <c r="AC249" i="57" s="1"/>
  <c r="AD249" i="57" s="1"/>
  <c r="AE249" i="57" s="1"/>
  <c r="AF249" i="57" s="1"/>
  <c r="R214" i="57"/>
  <c r="S214" i="57" s="1"/>
  <c r="T214" i="57" s="1"/>
  <c r="U214" i="57" s="1"/>
  <c r="V214" i="57" s="1"/>
  <c r="W214" i="57" s="1"/>
  <c r="X214" i="57" s="1"/>
  <c r="Y214" i="57" s="1"/>
  <c r="Z214" i="57" s="1"/>
  <c r="AA214" i="57" s="1"/>
  <c r="AB214" i="57" s="1"/>
  <c r="AC214" i="57" s="1"/>
  <c r="AD214" i="57" s="1"/>
  <c r="AE214" i="57" s="1"/>
  <c r="AF214" i="57" s="1"/>
  <c r="R231" i="57"/>
  <c r="S231" i="57" s="1"/>
  <c r="T231" i="57" s="1"/>
  <c r="U231" i="57" s="1"/>
  <c r="V231" i="57" s="1"/>
  <c r="W231" i="57" s="1"/>
  <c r="X231" i="57" s="1"/>
  <c r="Y231" i="57" s="1"/>
  <c r="Z231" i="57" s="1"/>
  <c r="AA231" i="57" s="1"/>
  <c r="AB231" i="57" s="1"/>
  <c r="AC231" i="57" s="1"/>
  <c r="AD231" i="57" s="1"/>
  <c r="AE231" i="57" s="1"/>
  <c r="AF231" i="57" s="1"/>
  <c r="R216" i="57"/>
  <c r="S216" i="57" s="1"/>
  <c r="T216" i="57" s="1"/>
  <c r="U216" i="57" s="1"/>
  <c r="V216" i="57" s="1"/>
  <c r="W216" i="57" s="1"/>
  <c r="X216" i="57" s="1"/>
  <c r="Y216" i="57" s="1"/>
  <c r="Z216" i="57" s="1"/>
  <c r="AA216" i="57" s="1"/>
  <c r="AB216" i="57" s="1"/>
  <c r="AC216" i="57" s="1"/>
  <c r="AD216" i="57" s="1"/>
  <c r="AE216" i="57" s="1"/>
  <c r="AF216" i="57" s="1"/>
  <c r="R240" i="57"/>
  <c r="S240" i="57" s="1"/>
  <c r="T240" i="57" s="1"/>
  <c r="U240" i="57" s="1"/>
  <c r="V240" i="57" s="1"/>
  <c r="W240" i="57" s="1"/>
  <c r="X240" i="57" s="1"/>
  <c r="Y240" i="57" s="1"/>
  <c r="Z240" i="57" s="1"/>
  <c r="AA240" i="57" s="1"/>
  <c r="AB240" i="57" s="1"/>
  <c r="AC240" i="57" s="1"/>
  <c r="AD240" i="57" s="1"/>
  <c r="AE240" i="57" s="1"/>
  <c r="AF240" i="57" s="1"/>
  <c r="R225" i="57"/>
  <c r="S225" i="57" s="1"/>
  <c r="T225" i="57" s="1"/>
  <c r="U225" i="57" s="1"/>
  <c r="V225" i="57" s="1"/>
  <c r="W225" i="57" s="1"/>
  <c r="X225" i="57" s="1"/>
  <c r="Y225" i="57" s="1"/>
  <c r="Z225" i="57" s="1"/>
  <c r="AA225" i="57" s="1"/>
  <c r="AB225" i="57" s="1"/>
  <c r="AC225" i="57" s="1"/>
  <c r="AD225" i="57" s="1"/>
  <c r="AE225" i="57" s="1"/>
  <c r="AF225" i="57" s="1"/>
  <c r="R254" i="57"/>
  <c r="S254" i="57" s="1"/>
  <c r="T254" i="57" s="1"/>
  <c r="U254" i="57" s="1"/>
  <c r="V254" i="57" s="1"/>
  <c r="W254" i="57" s="1"/>
  <c r="X254" i="57" s="1"/>
  <c r="Y254" i="57" s="1"/>
  <c r="Z254" i="57" s="1"/>
  <c r="AA254" i="57" s="1"/>
  <c r="AB254" i="57" s="1"/>
  <c r="AC254" i="57" s="1"/>
  <c r="AD254" i="57" s="1"/>
  <c r="AE254" i="57" s="1"/>
  <c r="AF254" i="57" s="1"/>
  <c r="R264" i="57"/>
  <c r="S264" i="57" s="1"/>
  <c r="T264" i="57" s="1"/>
  <c r="U264" i="57" s="1"/>
  <c r="V264" i="57" s="1"/>
  <c r="W264" i="57" s="1"/>
  <c r="X264" i="57" s="1"/>
  <c r="Y264" i="57" s="1"/>
  <c r="Z264" i="57" s="1"/>
  <c r="AA264" i="57" s="1"/>
  <c r="AB264" i="57" s="1"/>
  <c r="AC264" i="57" s="1"/>
  <c r="AD264" i="57" s="1"/>
  <c r="AE264" i="57" s="1"/>
  <c r="AF264" i="57" s="1"/>
  <c r="R229" i="57"/>
  <c r="S229" i="57" s="1"/>
  <c r="T229" i="57" s="1"/>
  <c r="U229" i="57" s="1"/>
  <c r="V229" i="57" s="1"/>
  <c r="W229" i="57" s="1"/>
  <c r="X229" i="57" s="1"/>
  <c r="Y229" i="57" s="1"/>
  <c r="Z229" i="57" s="1"/>
  <c r="AA229" i="57" s="1"/>
  <c r="AB229" i="57" s="1"/>
  <c r="AC229" i="57" s="1"/>
  <c r="AD229" i="57" s="1"/>
  <c r="AE229" i="57" s="1"/>
  <c r="AF229" i="57" s="1"/>
  <c r="R246" i="57"/>
  <c r="S246" i="57" s="1"/>
  <c r="T246" i="57" s="1"/>
  <c r="U246" i="57" s="1"/>
  <c r="V246" i="57" s="1"/>
  <c r="W246" i="57" s="1"/>
  <c r="X246" i="57" s="1"/>
  <c r="Y246" i="57" s="1"/>
  <c r="Z246" i="57" s="1"/>
  <c r="AA246" i="57" s="1"/>
  <c r="AB246" i="57" s="1"/>
  <c r="AC246" i="57" s="1"/>
  <c r="AD246" i="57" s="1"/>
  <c r="AE246" i="57" s="1"/>
  <c r="AF246" i="57" s="1"/>
  <c r="R208" i="57"/>
  <c r="S208" i="57" s="1"/>
  <c r="T208" i="57" s="1"/>
  <c r="U208" i="57" s="1"/>
  <c r="V208" i="57" s="1"/>
  <c r="W208" i="57" s="1"/>
  <c r="X208" i="57" s="1"/>
  <c r="Y208" i="57" s="1"/>
  <c r="Z208" i="57" s="1"/>
  <c r="AA208" i="57" s="1"/>
  <c r="AB208" i="57" s="1"/>
  <c r="AC208" i="57" s="1"/>
  <c r="AD208" i="57" s="1"/>
  <c r="AE208" i="57" s="1"/>
  <c r="AF208" i="57" s="1"/>
  <c r="R252" i="57"/>
  <c r="S252" i="57" s="1"/>
  <c r="T252" i="57" s="1"/>
  <c r="U252" i="57" s="1"/>
  <c r="V252" i="57" s="1"/>
  <c r="W252" i="57" s="1"/>
  <c r="X252" i="57" s="1"/>
  <c r="Y252" i="57" s="1"/>
  <c r="Z252" i="57" s="1"/>
  <c r="AA252" i="57" s="1"/>
  <c r="AB252" i="57" s="1"/>
  <c r="AC252" i="57" s="1"/>
  <c r="AD252" i="57" s="1"/>
  <c r="AE252" i="57" s="1"/>
  <c r="AF252" i="57" s="1"/>
  <c r="R270" i="57"/>
  <c r="S270" i="57" s="1"/>
  <c r="T270" i="57" s="1"/>
  <c r="U270" i="57" s="1"/>
  <c r="V270" i="57" s="1"/>
  <c r="W270" i="57" s="1"/>
  <c r="X270" i="57" s="1"/>
  <c r="Y270" i="57" s="1"/>
  <c r="Z270" i="57" s="1"/>
  <c r="AA270" i="57" s="1"/>
  <c r="AB270" i="57" s="1"/>
  <c r="AC270" i="57" s="1"/>
  <c r="AD270" i="57" s="1"/>
  <c r="AE270" i="57" s="1"/>
  <c r="AF270" i="57" s="1"/>
  <c r="R251" i="57"/>
  <c r="S251" i="57" s="1"/>
  <c r="T251" i="57" s="1"/>
  <c r="U251" i="57" s="1"/>
  <c r="V251" i="57" s="1"/>
  <c r="W251" i="57" s="1"/>
  <c r="X251" i="57" s="1"/>
  <c r="Y251" i="57" s="1"/>
  <c r="Z251" i="57" s="1"/>
  <c r="AA251" i="57" s="1"/>
  <c r="AB251" i="57" s="1"/>
  <c r="AC251" i="57" s="1"/>
  <c r="AD251" i="57" s="1"/>
  <c r="AE251" i="57" s="1"/>
  <c r="AF251" i="57" s="1"/>
  <c r="R263" i="57"/>
  <c r="S263" i="57" s="1"/>
  <c r="T263" i="57" s="1"/>
  <c r="U263" i="57" s="1"/>
  <c r="V263" i="57" s="1"/>
  <c r="W263" i="57" s="1"/>
  <c r="X263" i="57" s="1"/>
  <c r="Y263" i="57" s="1"/>
  <c r="Z263" i="57" s="1"/>
  <c r="AA263" i="57" s="1"/>
  <c r="AB263" i="57" s="1"/>
  <c r="AC263" i="57" s="1"/>
  <c r="AD263" i="57" s="1"/>
  <c r="AE263" i="57" s="1"/>
  <c r="AF263" i="57" s="1"/>
  <c r="R209" i="57"/>
  <c r="S209" i="57" s="1"/>
  <c r="T209" i="57" s="1"/>
  <c r="U209" i="57" s="1"/>
  <c r="V209" i="57" s="1"/>
  <c r="W209" i="57" s="1"/>
  <c r="X209" i="57" s="1"/>
  <c r="Y209" i="57" s="1"/>
  <c r="Z209" i="57" s="1"/>
  <c r="AA209" i="57" s="1"/>
  <c r="AB209" i="57" s="1"/>
  <c r="AC209" i="57" s="1"/>
  <c r="AD209" i="57" s="1"/>
  <c r="AE209" i="57" s="1"/>
  <c r="AF209" i="57" s="1"/>
  <c r="R237" i="57"/>
  <c r="S237" i="57" s="1"/>
  <c r="T237" i="57" s="1"/>
  <c r="U237" i="57" s="1"/>
  <c r="V237" i="57" s="1"/>
  <c r="W237" i="57" s="1"/>
  <c r="X237" i="57" s="1"/>
  <c r="Y237" i="57" s="1"/>
  <c r="Z237" i="57" s="1"/>
  <c r="AA237" i="57" s="1"/>
  <c r="AB237" i="57" s="1"/>
  <c r="AC237" i="57" s="1"/>
  <c r="AD237" i="57" s="1"/>
  <c r="AE237" i="57" s="1"/>
  <c r="AF237" i="57" s="1"/>
  <c r="R205" i="57"/>
  <c r="S205" i="57" s="1"/>
  <c r="T205" i="57" s="1"/>
  <c r="U205" i="57" s="1"/>
  <c r="V205" i="57" s="1"/>
  <c r="W205" i="57" s="1"/>
  <c r="X205" i="57" s="1"/>
  <c r="Y205" i="57" s="1"/>
  <c r="Z205" i="57" s="1"/>
  <c r="AA205" i="57" s="1"/>
  <c r="AB205" i="57" s="1"/>
  <c r="AC205" i="57" s="1"/>
  <c r="AD205" i="57" s="1"/>
  <c r="AE205" i="57" s="1"/>
  <c r="AF205" i="57" s="1"/>
  <c r="R235" i="57"/>
  <c r="S235" i="57" s="1"/>
  <c r="T235" i="57" s="1"/>
  <c r="U235" i="57" s="1"/>
  <c r="V235" i="57" s="1"/>
  <c r="W235" i="57" s="1"/>
  <c r="X235" i="57" s="1"/>
  <c r="Y235" i="57" s="1"/>
  <c r="Z235" i="57" s="1"/>
  <c r="AA235" i="57" s="1"/>
  <c r="AB235" i="57" s="1"/>
  <c r="AC235" i="57" s="1"/>
  <c r="AD235" i="57" s="1"/>
  <c r="AE235" i="57" s="1"/>
  <c r="AF235" i="57" s="1"/>
  <c r="R273" i="57"/>
  <c r="S273" i="57" s="1"/>
  <c r="T273" i="57" s="1"/>
  <c r="U273" i="57" s="1"/>
  <c r="V273" i="57" s="1"/>
  <c r="W273" i="57" s="1"/>
  <c r="X273" i="57" s="1"/>
  <c r="Y273" i="57" s="1"/>
  <c r="Z273" i="57" s="1"/>
  <c r="AA273" i="57" s="1"/>
  <c r="AB273" i="57" s="1"/>
  <c r="AC273" i="57" s="1"/>
  <c r="AD273" i="57" s="1"/>
  <c r="AE273" i="57" s="1"/>
  <c r="AF273" i="57" s="1"/>
  <c r="R230" i="57"/>
  <c r="S230" i="57" s="1"/>
  <c r="T230" i="57" s="1"/>
  <c r="U230" i="57" s="1"/>
  <c r="V230" i="57" s="1"/>
  <c r="W230" i="57" s="1"/>
  <c r="X230" i="57" s="1"/>
  <c r="Y230" i="57" s="1"/>
  <c r="Z230" i="57" s="1"/>
  <c r="AA230" i="57" s="1"/>
  <c r="AB230" i="57" s="1"/>
  <c r="AC230" i="57" s="1"/>
  <c r="AD230" i="57" s="1"/>
  <c r="AE230" i="57" s="1"/>
  <c r="AF230" i="57" s="1"/>
  <c r="R247" i="57"/>
  <c r="S247" i="57" s="1"/>
  <c r="T247" i="57" s="1"/>
  <c r="U247" i="57" s="1"/>
  <c r="V247" i="57" s="1"/>
  <c r="W247" i="57" s="1"/>
  <c r="X247" i="57" s="1"/>
  <c r="Y247" i="57" s="1"/>
  <c r="Z247" i="57" s="1"/>
  <c r="AA247" i="57" s="1"/>
  <c r="AB247" i="57" s="1"/>
  <c r="AC247" i="57" s="1"/>
  <c r="AD247" i="57" s="1"/>
  <c r="AE247" i="57" s="1"/>
  <c r="AF247" i="57" s="1"/>
  <c r="R221" i="57"/>
  <c r="S221" i="57" s="1"/>
  <c r="T221" i="57" s="1"/>
  <c r="U221" i="57" s="1"/>
  <c r="V221" i="57" s="1"/>
  <c r="W221" i="57" s="1"/>
  <c r="X221" i="57" s="1"/>
  <c r="Y221" i="57" s="1"/>
  <c r="Z221" i="57" s="1"/>
  <c r="AA221" i="57" s="1"/>
  <c r="AB221" i="57" s="1"/>
  <c r="AC221" i="57" s="1"/>
  <c r="AD221" i="57" s="1"/>
  <c r="AE221" i="57" s="1"/>
  <c r="AF221" i="57" s="1"/>
  <c r="R206" i="57"/>
  <c r="S206" i="57" s="1"/>
  <c r="T206" i="57" s="1"/>
  <c r="U206" i="57" s="1"/>
  <c r="V206" i="57" s="1"/>
  <c r="W206" i="57" s="1"/>
  <c r="X206" i="57" s="1"/>
  <c r="Y206" i="57" s="1"/>
  <c r="Z206" i="57" s="1"/>
  <c r="AA206" i="57" s="1"/>
  <c r="AB206" i="57" s="1"/>
  <c r="AC206" i="57" s="1"/>
  <c r="AD206" i="57" s="1"/>
  <c r="AE206" i="57" s="1"/>
  <c r="AF206" i="57" s="1"/>
  <c r="R271" i="57"/>
  <c r="S271" i="57" s="1"/>
  <c r="T271" i="57" s="1"/>
  <c r="U271" i="57" s="1"/>
  <c r="V271" i="57" s="1"/>
  <c r="W271" i="57" s="1"/>
  <c r="X271" i="57" s="1"/>
  <c r="Y271" i="57" s="1"/>
  <c r="Z271" i="57" s="1"/>
  <c r="AA271" i="57" s="1"/>
  <c r="AB271" i="57" s="1"/>
  <c r="AC271" i="57" s="1"/>
  <c r="AD271" i="57" s="1"/>
  <c r="AE271" i="57" s="1"/>
  <c r="AF271" i="57" s="1"/>
  <c r="R261" i="57"/>
  <c r="S261" i="57" s="1"/>
  <c r="T261" i="57" s="1"/>
  <c r="U261" i="57" s="1"/>
  <c r="V261" i="57" s="1"/>
  <c r="W261" i="57" s="1"/>
  <c r="X261" i="57" s="1"/>
  <c r="Y261" i="57" s="1"/>
  <c r="Z261" i="57" s="1"/>
  <c r="AA261" i="57" s="1"/>
  <c r="AB261" i="57" s="1"/>
  <c r="AC261" i="57" s="1"/>
  <c r="AD261" i="57" s="1"/>
  <c r="AE261" i="57" s="1"/>
  <c r="AF261" i="57" s="1"/>
  <c r="R268" i="57"/>
  <c r="S268" i="57" s="1"/>
  <c r="T268" i="57" s="1"/>
  <c r="U268" i="57" s="1"/>
  <c r="V268" i="57" s="1"/>
  <c r="W268" i="57" s="1"/>
  <c r="X268" i="57" s="1"/>
  <c r="Y268" i="57" s="1"/>
  <c r="Z268" i="57" s="1"/>
  <c r="AA268" i="57" s="1"/>
  <c r="AB268" i="57" s="1"/>
  <c r="AC268" i="57" s="1"/>
  <c r="AD268" i="57" s="1"/>
  <c r="AE268" i="57" s="1"/>
  <c r="AF268" i="57" s="1"/>
  <c r="R233" i="57"/>
  <c r="S233" i="57" s="1"/>
  <c r="T233" i="57" s="1"/>
  <c r="U233" i="57" s="1"/>
  <c r="V233" i="57" s="1"/>
  <c r="W233" i="57" s="1"/>
  <c r="X233" i="57" s="1"/>
  <c r="Y233" i="57" s="1"/>
  <c r="Z233" i="57" s="1"/>
  <c r="AA233" i="57" s="1"/>
  <c r="AB233" i="57" s="1"/>
  <c r="AC233" i="57" s="1"/>
  <c r="AD233" i="57" s="1"/>
  <c r="AE233" i="57" s="1"/>
  <c r="AF233" i="57" s="1"/>
  <c r="R215" i="57"/>
  <c r="S215" i="57" s="1"/>
  <c r="T215" i="57" s="1"/>
  <c r="U215" i="57" s="1"/>
  <c r="V215" i="57" s="1"/>
  <c r="W215" i="57" s="1"/>
  <c r="X215" i="57" s="1"/>
  <c r="Y215" i="57" s="1"/>
  <c r="Z215" i="57" s="1"/>
  <c r="AA215" i="57" s="1"/>
  <c r="AB215" i="57" s="1"/>
  <c r="AC215" i="57" s="1"/>
  <c r="AD215" i="57" s="1"/>
  <c r="AE215" i="57" s="1"/>
  <c r="AF215" i="57" s="1"/>
  <c r="R213" i="57"/>
  <c r="S213" i="57" s="1"/>
  <c r="T213" i="57" s="1"/>
  <c r="U213" i="57" s="1"/>
  <c r="V213" i="57" s="1"/>
  <c r="W213" i="57" s="1"/>
  <c r="X213" i="57" s="1"/>
  <c r="Y213" i="57" s="1"/>
  <c r="Z213" i="57" s="1"/>
  <c r="AA213" i="57" s="1"/>
  <c r="AB213" i="57" s="1"/>
  <c r="AC213" i="57" s="1"/>
  <c r="AD213" i="57" s="1"/>
  <c r="AE213" i="57" s="1"/>
  <c r="AF213" i="57" s="1"/>
  <c r="R241" i="57"/>
  <c r="S241" i="57" s="1"/>
  <c r="T241" i="57" s="1"/>
  <c r="U241" i="57" s="1"/>
  <c r="V241" i="57" s="1"/>
  <c r="W241" i="57" s="1"/>
  <c r="X241" i="57" s="1"/>
  <c r="Y241" i="57" s="1"/>
  <c r="Z241" i="57" s="1"/>
  <c r="AA241" i="57" s="1"/>
  <c r="AB241" i="57" s="1"/>
  <c r="AC241" i="57" s="1"/>
  <c r="AD241" i="57" s="1"/>
  <c r="AE241" i="57" s="1"/>
  <c r="AF241" i="57" s="1"/>
  <c r="R236" i="57"/>
  <c r="S236" i="57" s="1"/>
  <c r="T236" i="57" s="1"/>
  <c r="U236" i="57" s="1"/>
  <c r="V236" i="57" s="1"/>
  <c r="W236" i="57" s="1"/>
  <c r="X236" i="57" s="1"/>
  <c r="Y236" i="57" s="1"/>
  <c r="Z236" i="57" s="1"/>
  <c r="AA236" i="57" s="1"/>
  <c r="AB236" i="57" s="1"/>
  <c r="AC236" i="57" s="1"/>
  <c r="AD236" i="57" s="1"/>
  <c r="AE236" i="57" s="1"/>
  <c r="AF236" i="57" s="1"/>
  <c r="R242" i="57"/>
  <c r="S242" i="57" s="1"/>
  <c r="T242" i="57" s="1"/>
  <c r="U242" i="57" s="1"/>
  <c r="V242" i="57" s="1"/>
  <c r="W242" i="57" s="1"/>
  <c r="X242" i="57" s="1"/>
  <c r="Y242" i="57" s="1"/>
  <c r="Z242" i="57" s="1"/>
  <c r="AA242" i="57" s="1"/>
  <c r="AB242" i="57" s="1"/>
  <c r="AC242" i="57" s="1"/>
  <c r="AD242" i="57" s="1"/>
  <c r="AE242" i="57" s="1"/>
  <c r="AF242" i="57" s="1"/>
  <c r="R248" i="57"/>
  <c r="S248" i="57" s="1"/>
  <c r="T248" i="57" s="1"/>
  <c r="U248" i="57" s="1"/>
  <c r="V248" i="57" s="1"/>
  <c r="W248" i="57" s="1"/>
  <c r="X248" i="57" s="1"/>
  <c r="Y248" i="57" s="1"/>
  <c r="Z248" i="57" s="1"/>
  <c r="AA248" i="57" s="1"/>
  <c r="AB248" i="57" s="1"/>
  <c r="AC248" i="57" s="1"/>
  <c r="AD248" i="57" s="1"/>
  <c r="AE248" i="57" s="1"/>
  <c r="AF248" i="57" s="1"/>
  <c r="N219" i="57"/>
  <c r="O219" i="57" s="1"/>
  <c r="P219" i="57" s="1"/>
  <c r="Q219" i="57" s="1"/>
  <c r="R257" i="57"/>
  <c r="S257" i="57" s="1"/>
  <c r="T257" i="57" s="1"/>
  <c r="U257" i="57" s="1"/>
  <c r="V257" i="57" s="1"/>
  <c r="W257" i="57" s="1"/>
  <c r="X257" i="57" s="1"/>
  <c r="Y257" i="57" s="1"/>
  <c r="Z257" i="57" s="1"/>
  <c r="AA257" i="57" s="1"/>
  <c r="AB257" i="57" s="1"/>
  <c r="AC257" i="57" s="1"/>
  <c r="AD257" i="57" s="1"/>
  <c r="AE257" i="57" s="1"/>
  <c r="AF257" i="57" s="1"/>
  <c r="S164" i="57"/>
  <c r="T164" i="57" s="1"/>
  <c r="U164" i="57" s="1"/>
  <c r="V164" i="57" s="1"/>
  <c r="W164" i="57" s="1"/>
  <c r="X164" i="57" s="1"/>
  <c r="Y164" i="57" s="1"/>
  <c r="Z164" i="57" s="1"/>
  <c r="AA164" i="57" s="1"/>
  <c r="AB164" i="57" s="1"/>
  <c r="AC164" i="57" s="1"/>
  <c r="AD164" i="57" s="1"/>
  <c r="AE164" i="57" s="1"/>
  <c r="AF164" i="57" s="1"/>
  <c r="S256" i="57"/>
  <c r="T256" i="57" s="1"/>
  <c r="U256" i="57" s="1"/>
  <c r="V256" i="57" s="1"/>
  <c r="W256" i="57" s="1"/>
  <c r="X256" i="57" s="1"/>
  <c r="Y256" i="57" s="1"/>
  <c r="Z256" i="57" s="1"/>
  <c r="AA256" i="57" s="1"/>
  <c r="AB256" i="57" s="1"/>
  <c r="AC256" i="57" s="1"/>
  <c r="AD256" i="57" s="1"/>
  <c r="AE256" i="57" s="1"/>
  <c r="AF256" i="57" s="1"/>
  <c r="R256" i="57"/>
  <c r="N207" i="57"/>
  <c r="O207" i="57" s="1"/>
  <c r="P207" i="57" s="1"/>
  <c r="Q207" i="57" s="1"/>
  <c r="N212" i="57"/>
  <c r="O212" i="57" s="1"/>
  <c r="P212" i="57" s="1"/>
  <c r="Q212" i="57" s="1"/>
  <c r="R171" i="57"/>
  <c r="S171" i="57" s="1"/>
  <c r="T171" i="57" s="1"/>
  <c r="U171" i="57" s="1"/>
  <c r="V171" i="57" s="1"/>
  <c r="W171" i="57" s="1"/>
  <c r="X171" i="57" s="1"/>
  <c r="Y171" i="57" s="1"/>
  <c r="Z171" i="57" s="1"/>
  <c r="AA171" i="57" s="1"/>
  <c r="AB171" i="57" s="1"/>
  <c r="AC171" i="57" s="1"/>
  <c r="AD171" i="57" s="1"/>
  <c r="AE171" i="57" s="1"/>
  <c r="AF171" i="57" s="1"/>
  <c r="AM25" i="57"/>
  <c r="F274" i="57"/>
  <c r="R262" i="57"/>
  <c r="S262" i="57" s="1"/>
  <c r="T262" i="57" s="1"/>
  <c r="U262" i="57" s="1"/>
  <c r="V262" i="57" s="1"/>
  <c r="W262" i="57" s="1"/>
  <c r="X262" i="57" s="1"/>
  <c r="Y262" i="57" s="1"/>
  <c r="Z262" i="57" s="1"/>
  <c r="AA262" i="57" s="1"/>
  <c r="AB262" i="57" s="1"/>
  <c r="AC262" i="57" s="1"/>
  <c r="AD262" i="57" s="1"/>
  <c r="AE262" i="57" s="1"/>
  <c r="AF262" i="57" s="1"/>
  <c r="G161" i="57"/>
  <c r="AI124" i="57"/>
  <c r="AH124" i="57"/>
  <c r="E274" i="57"/>
  <c r="AI115" i="57"/>
  <c r="AH115" i="57"/>
  <c r="G177" i="57"/>
  <c r="AT9" i="57"/>
  <c r="L70" i="56"/>
  <c r="K70" i="56"/>
  <c r="J70" i="56"/>
  <c r="I70" i="56"/>
  <c r="H70" i="56"/>
  <c r="G70" i="56"/>
  <c r="F70" i="56"/>
  <c r="E70" i="56"/>
  <c r="D70" i="56"/>
  <c r="R219" i="57" l="1"/>
  <c r="S219" i="57" s="1"/>
  <c r="T219" i="57" s="1"/>
  <c r="U219" i="57" s="1"/>
  <c r="V219" i="57" s="1"/>
  <c r="W219" i="57" s="1"/>
  <c r="X219" i="57" s="1"/>
  <c r="Y219" i="57" s="1"/>
  <c r="Z219" i="57" s="1"/>
  <c r="AA219" i="57" s="1"/>
  <c r="AB219" i="57" s="1"/>
  <c r="AC219" i="57" s="1"/>
  <c r="AD219" i="57" s="1"/>
  <c r="AE219" i="57" s="1"/>
  <c r="AF219" i="57" s="1"/>
  <c r="R212" i="57"/>
  <c r="S212" i="57" s="1"/>
  <c r="T212" i="57" s="1"/>
  <c r="U212" i="57" s="1"/>
  <c r="V212" i="57" s="1"/>
  <c r="W212" i="57" s="1"/>
  <c r="X212" i="57" s="1"/>
  <c r="Y212" i="57" s="1"/>
  <c r="Z212" i="57" s="1"/>
  <c r="AA212" i="57" s="1"/>
  <c r="AB212" i="57" s="1"/>
  <c r="AC212" i="57" s="1"/>
  <c r="AD212" i="57" s="1"/>
  <c r="AE212" i="57" s="1"/>
  <c r="AF212" i="57" s="1"/>
  <c r="R207" i="57"/>
  <c r="S207" i="57" s="1"/>
  <c r="T207" i="57" s="1"/>
  <c r="U207" i="57" s="1"/>
  <c r="V207" i="57" s="1"/>
  <c r="W207" i="57" s="1"/>
  <c r="X207" i="57" s="1"/>
  <c r="Y207" i="57" s="1"/>
  <c r="Z207" i="57" s="1"/>
  <c r="AA207" i="57" s="1"/>
  <c r="AB207" i="57" s="1"/>
  <c r="AC207" i="57" s="1"/>
  <c r="AD207" i="57" s="1"/>
  <c r="AE207" i="57" s="1"/>
  <c r="AF207" i="57" s="1"/>
  <c r="G169" i="57"/>
  <c r="AH116" i="57"/>
  <c r="AI116" i="57"/>
  <c r="B7" i="57"/>
  <c r="A7" i="57" s="1"/>
  <c r="H177" i="57"/>
  <c r="G135" i="57"/>
  <c r="H161" i="57"/>
  <c r="G167" i="57"/>
  <c r="C70" i="56"/>
  <c r="I161" i="57" l="1"/>
  <c r="H167" i="57"/>
  <c r="G274" i="57"/>
  <c r="H169" i="57"/>
  <c r="I177" i="57"/>
  <c r="H135" i="57"/>
  <c r="AH145" i="56"/>
  <c r="AI145" i="56"/>
  <c r="AH144" i="56"/>
  <c r="AI144" i="56"/>
  <c r="AH143" i="56"/>
  <c r="AI143" i="56"/>
  <c r="B70" i="56"/>
  <c r="J177" i="57" l="1"/>
  <c r="I135" i="57"/>
  <c r="H274" i="57"/>
  <c r="I169" i="57"/>
  <c r="J161" i="57"/>
  <c r="I167" i="57"/>
  <c r="AI25" i="56"/>
  <c r="AG274" i="56"/>
  <c r="B274" i="56"/>
  <c r="C273" i="56"/>
  <c r="D273" i="56" s="1"/>
  <c r="E273" i="56" s="1"/>
  <c r="F273" i="56" s="1"/>
  <c r="G273" i="56" s="1"/>
  <c r="H273" i="56" s="1"/>
  <c r="I273" i="56" s="1"/>
  <c r="J273" i="56" s="1"/>
  <c r="K273" i="56" s="1"/>
  <c r="L273" i="56" s="1"/>
  <c r="M273" i="56" s="1"/>
  <c r="N273" i="56" s="1"/>
  <c r="O273" i="56" s="1"/>
  <c r="P273" i="56" s="1"/>
  <c r="Q273" i="56" s="1"/>
  <c r="R273" i="56" s="1"/>
  <c r="S273" i="56" s="1"/>
  <c r="T273" i="56" s="1"/>
  <c r="U273" i="56" s="1"/>
  <c r="V273" i="56" s="1"/>
  <c r="W273" i="56" s="1"/>
  <c r="X273" i="56" s="1"/>
  <c r="Y273" i="56" s="1"/>
  <c r="Z273" i="56" s="1"/>
  <c r="AA273" i="56" s="1"/>
  <c r="AB273" i="56" s="1"/>
  <c r="AC273" i="56" s="1"/>
  <c r="AD273" i="56" s="1"/>
  <c r="AE273" i="56" s="1"/>
  <c r="AF273" i="56" s="1"/>
  <c r="C272" i="56"/>
  <c r="D272" i="56" s="1"/>
  <c r="E272" i="56" s="1"/>
  <c r="F272" i="56" s="1"/>
  <c r="G272" i="56" s="1"/>
  <c r="H272" i="56" s="1"/>
  <c r="I272" i="56" s="1"/>
  <c r="J272" i="56" s="1"/>
  <c r="K272" i="56" s="1"/>
  <c r="L272" i="56" s="1"/>
  <c r="M272" i="56" s="1"/>
  <c r="N272" i="56" s="1"/>
  <c r="O272" i="56" s="1"/>
  <c r="P272" i="56" s="1"/>
  <c r="Q272" i="56" s="1"/>
  <c r="R272" i="56" s="1"/>
  <c r="S272" i="56" s="1"/>
  <c r="T272" i="56" s="1"/>
  <c r="U272" i="56" s="1"/>
  <c r="V272" i="56" s="1"/>
  <c r="W272" i="56" s="1"/>
  <c r="X272" i="56" s="1"/>
  <c r="Y272" i="56" s="1"/>
  <c r="Z272" i="56" s="1"/>
  <c r="AA272" i="56" s="1"/>
  <c r="AB272" i="56" s="1"/>
  <c r="AC272" i="56" s="1"/>
  <c r="AD272" i="56" s="1"/>
  <c r="AE272" i="56" s="1"/>
  <c r="AF272" i="56" s="1"/>
  <c r="C271" i="56"/>
  <c r="D271" i="56" s="1"/>
  <c r="E271" i="56" s="1"/>
  <c r="F271" i="56" s="1"/>
  <c r="G271" i="56" s="1"/>
  <c r="H271" i="56" s="1"/>
  <c r="I271" i="56" s="1"/>
  <c r="J271" i="56" s="1"/>
  <c r="K271" i="56" s="1"/>
  <c r="L271" i="56" s="1"/>
  <c r="M271" i="56" s="1"/>
  <c r="N271" i="56" s="1"/>
  <c r="O271" i="56" s="1"/>
  <c r="P271" i="56" s="1"/>
  <c r="Q271" i="56" s="1"/>
  <c r="R271" i="56" s="1"/>
  <c r="S271" i="56" s="1"/>
  <c r="T271" i="56" s="1"/>
  <c r="U271" i="56" s="1"/>
  <c r="V271" i="56" s="1"/>
  <c r="W271" i="56" s="1"/>
  <c r="X271" i="56" s="1"/>
  <c r="Y271" i="56" s="1"/>
  <c r="Z271" i="56" s="1"/>
  <c r="AA271" i="56" s="1"/>
  <c r="AB271" i="56" s="1"/>
  <c r="AC271" i="56" s="1"/>
  <c r="AD271" i="56" s="1"/>
  <c r="AE271" i="56" s="1"/>
  <c r="AF271" i="56" s="1"/>
  <c r="C270" i="56"/>
  <c r="D270" i="56" s="1"/>
  <c r="E270" i="56" s="1"/>
  <c r="F270" i="56" s="1"/>
  <c r="G270" i="56" s="1"/>
  <c r="H270" i="56" s="1"/>
  <c r="I270" i="56" s="1"/>
  <c r="J270" i="56" s="1"/>
  <c r="K270" i="56" s="1"/>
  <c r="L270" i="56" s="1"/>
  <c r="M270" i="56" s="1"/>
  <c r="N270" i="56" s="1"/>
  <c r="O270" i="56" s="1"/>
  <c r="P270" i="56" s="1"/>
  <c r="Q270" i="56" s="1"/>
  <c r="R270" i="56" s="1"/>
  <c r="S270" i="56" s="1"/>
  <c r="T270" i="56" s="1"/>
  <c r="U270" i="56" s="1"/>
  <c r="V270" i="56" s="1"/>
  <c r="W270" i="56" s="1"/>
  <c r="X270" i="56" s="1"/>
  <c r="Y270" i="56" s="1"/>
  <c r="Z270" i="56" s="1"/>
  <c r="AA270" i="56" s="1"/>
  <c r="AB270" i="56" s="1"/>
  <c r="AC270" i="56" s="1"/>
  <c r="AD270" i="56" s="1"/>
  <c r="AE270" i="56" s="1"/>
  <c r="AF270" i="56" s="1"/>
  <c r="C269" i="56"/>
  <c r="D269" i="56" s="1"/>
  <c r="E269" i="56" s="1"/>
  <c r="F269" i="56" s="1"/>
  <c r="G269" i="56" s="1"/>
  <c r="H269" i="56" s="1"/>
  <c r="I269" i="56" s="1"/>
  <c r="J269" i="56" s="1"/>
  <c r="K269" i="56" s="1"/>
  <c r="L269" i="56" s="1"/>
  <c r="M269" i="56" s="1"/>
  <c r="N269" i="56" s="1"/>
  <c r="O269" i="56" s="1"/>
  <c r="P269" i="56" s="1"/>
  <c r="Q269" i="56" s="1"/>
  <c r="R269" i="56" s="1"/>
  <c r="S269" i="56" s="1"/>
  <c r="T269" i="56" s="1"/>
  <c r="U269" i="56" s="1"/>
  <c r="V269" i="56" s="1"/>
  <c r="W269" i="56" s="1"/>
  <c r="X269" i="56" s="1"/>
  <c r="Y269" i="56" s="1"/>
  <c r="Z269" i="56" s="1"/>
  <c r="AA269" i="56" s="1"/>
  <c r="AB269" i="56" s="1"/>
  <c r="AC269" i="56" s="1"/>
  <c r="AD269" i="56" s="1"/>
  <c r="AE269" i="56" s="1"/>
  <c r="AF269" i="56" s="1"/>
  <c r="C268" i="56"/>
  <c r="D268" i="56" s="1"/>
  <c r="E268" i="56" s="1"/>
  <c r="F268" i="56" s="1"/>
  <c r="G268" i="56" s="1"/>
  <c r="H268" i="56" s="1"/>
  <c r="I268" i="56" s="1"/>
  <c r="J268" i="56" s="1"/>
  <c r="K268" i="56" s="1"/>
  <c r="L268" i="56" s="1"/>
  <c r="M268" i="56" s="1"/>
  <c r="N268" i="56" s="1"/>
  <c r="O268" i="56" s="1"/>
  <c r="P268" i="56" s="1"/>
  <c r="Q268" i="56" s="1"/>
  <c r="R268" i="56" s="1"/>
  <c r="S268" i="56" s="1"/>
  <c r="T268" i="56" s="1"/>
  <c r="U268" i="56" s="1"/>
  <c r="V268" i="56" s="1"/>
  <c r="W268" i="56" s="1"/>
  <c r="X268" i="56" s="1"/>
  <c r="Y268" i="56" s="1"/>
  <c r="Z268" i="56" s="1"/>
  <c r="AA268" i="56" s="1"/>
  <c r="AB268" i="56" s="1"/>
  <c r="AC268" i="56" s="1"/>
  <c r="AD268" i="56" s="1"/>
  <c r="AE268" i="56" s="1"/>
  <c r="AF268" i="56" s="1"/>
  <c r="C267" i="56"/>
  <c r="D267" i="56" s="1"/>
  <c r="E267" i="56" s="1"/>
  <c r="F267" i="56" s="1"/>
  <c r="G267" i="56" s="1"/>
  <c r="H267" i="56" s="1"/>
  <c r="I267" i="56" s="1"/>
  <c r="J267" i="56" s="1"/>
  <c r="K267" i="56" s="1"/>
  <c r="L267" i="56" s="1"/>
  <c r="M267" i="56" s="1"/>
  <c r="N267" i="56" s="1"/>
  <c r="O267" i="56" s="1"/>
  <c r="P267" i="56" s="1"/>
  <c r="Q267" i="56" s="1"/>
  <c r="R267" i="56" s="1"/>
  <c r="S267" i="56" s="1"/>
  <c r="T267" i="56" s="1"/>
  <c r="U267" i="56" s="1"/>
  <c r="V267" i="56" s="1"/>
  <c r="W267" i="56" s="1"/>
  <c r="X267" i="56" s="1"/>
  <c r="Y267" i="56" s="1"/>
  <c r="Z267" i="56" s="1"/>
  <c r="AA267" i="56" s="1"/>
  <c r="AB267" i="56" s="1"/>
  <c r="AC267" i="56" s="1"/>
  <c r="AD267" i="56" s="1"/>
  <c r="AE267" i="56" s="1"/>
  <c r="AF267" i="56" s="1"/>
  <c r="C266" i="56"/>
  <c r="D266" i="56" s="1"/>
  <c r="E266" i="56" s="1"/>
  <c r="F266" i="56" s="1"/>
  <c r="G266" i="56" s="1"/>
  <c r="H266" i="56" s="1"/>
  <c r="I266" i="56" s="1"/>
  <c r="J266" i="56" s="1"/>
  <c r="K266" i="56" s="1"/>
  <c r="L266" i="56" s="1"/>
  <c r="M266" i="56" s="1"/>
  <c r="N266" i="56" s="1"/>
  <c r="O266" i="56" s="1"/>
  <c r="P266" i="56" s="1"/>
  <c r="Q266" i="56" s="1"/>
  <c r="R266" i="56" s="1"/>
  <c r="S266" i="56" s="1"/>
  <c r="T266" i="56" s="1"/>
  <c r="U266" i="56" s="1"/>
  <c r="V266" i="56" s="1"/>
  <c r="W266" i="56" s="1"/>
  <c r="X266" i="56" s="1"/>
  <c r="Y266" i="56" s="1"/>
  <c r="Z266" i="56" s="1"/>
  <c r="AA266" i="56" s="1"/>
  <c r="AB266" i="56" s="1"/>
  <c r="AC266" i="56" s="1"/>
  <c r="AD266" i="56" s="1"/>
  <c r="AE266" i="56" s="1"/>
  <c r="AF266" i="56" s="1"/>
  <c r="C265" i="56"/>
  <c r="D265" i="56" s="1"/>
  <c r="E265" i="56" s="1"/>
  <c r="F265" i="56" s="1"/>
  <c r="G265" i="56" s="1"/>
  <c r="H265" i="56" s="1"/>
  <c r="I265" i="56" s="1"/>
  <c r="J265" i="56" s="1"/>
  <c r="K265" i="56" s="1"/>
  <c r="L265" i="56" s="1"/>
  <c r="M265" i="56" s="1"/>
  <c r="N265" i="56" s="1"/>
  <c r="O265" i="56" s="1"/>
  <c r="P265" i="56" s="1"/>
  <c r="Q265" i="56" s="1"/>
  <c r="R265" i="56" s="1"/>
  <c r="S265" i="56" s="1"/>
  <c r="T265" i="56" s="1"/>
  <c r="U265" i="56" s="1"/>
  <c r="V265" i="56" s="1"/>
  <c r="W265" i="56" s="1"/>
  <c r="X265" i="56" s="1"/>
  <c r="Y265" i="56" s="1"/>
  <c r="Z265" i="56" s="1"/>
  <c r="AA265" i="56" s="1"/>
  <c r="AB265" i="56" s="1"/>
  <c r="AC265" i="56" s="1"/>
  <c r="AD265" i="56" s="1"/>
  <c r="AE265" i="56" s="1"/>
  <c r="AF265" i="56" s="1"/>
  <c r="C264" i="56"/>
  <c r="D264" i="56" s="1"/>
  <c r="E264" i="56" s="1"/>
  <c r="F264" i="56" s="1"/>
  <c r="G264" i="56" s="1"/>
  <c r="H264" i="56" s="1"/>
  <c r="I264" i="56" s="1"/>
  <c r="J264" i="56" s="1"/>
  <c r="K264" i="56" s="1"/>
  <c r="L264" i="56" s="1"/>
  <c r="M264" i="56" s="1"/>
  <c r="N264" i="56" s="1"/>
  <c r="O264" i="56" s="1"/>
  <c r="P264" i="56" s="1"/>
  <c r="Q264" i="56" s="1"/>
  <c r="R264" i="56" s="1"/>
  <c r="S264" i="56" s="1"/>
  <c r="T264" i="56" s="1"/>
  <c r="U264" i="56" s="1"/>
  <c r="V264" i="56" s="1"/>
  <c r="W264" i="56" s="1"/>
  <c r="X264" i="56" s="1"/>
  <c r="Y264" i="56" s="1"/>
  <c r="Z264" i="56" s="1"/>
  <c r="AA264" i="56" s="1"/>
  <c r="AB264" i="56" s="1"/>
  <c r="AC264" i="56" s="1"/>
  <c r="AD264" i="56" s="1"/>
  <c r="AE264" i="56" s="1"/>
  <c r="AF264" i="56" s="1"/>
  <c r="C263" i="56"/>
  <c r="D263" i="56" s="1"/>
  <c r="E263" i="56" s="1"/>
  <c r="F263" i="56" s="1"/>
  <c r="G263" i="56" s="1"/>
  <c r="H263" i="56" s="1"/>
  <c r="I263" i="56" s="1"/>
  <c r="J263" i="56" s="1"/>
  <c r="K263" i="56" s="1"/>
  <c r="L263" i="56" s="1"/>
  <c r="M263" i="56" s="1"/>
  <c r="N263" i="56" s="1"/>
  <c r="O263" i="56" s="1"/>
  <c r="P263" i="56" s="1"/>
  <c r="Q263" i="56" s="1"/>
  <c r="R263" i="56" s="1"/>
  <c r="S263" i="56" s="1"/>
  <c r="T263" i="56" s="1"/>
  <c r="U263" i="56" s="1"/>
  <c r="V263" i="56" s="1"/>
  <c r="W263" i="56" s="1"/>
  <c r="X263" i="56" s="1"/>
  <c r="Y263" i="56" s="1"/>
  <c r="Z263" i="56" s="1"/>
  <c r="AA263" i="56" s="1"/>
  <c r="AB263" i="56" s="1"/>
  <c r="AC263" i="56" s="1"/>
  <c r="AD263" i="56" s="1"/>
  <c r="AE263" i="56" s="1"/>
  <c r="AF263" i="56" s="1"/>
  <c r="K262" i="56"/>
  <c r="L262" i="56" s="1"/>
  <c r="M262" i="56" s="1"/>
  <c r="N262" i="56" s="1"/>
  <c r="O262" i="56" s="1"/>
  <c r="P262" i="56" s="1"/>
  <c r="Q262" i="56" s="1"/>
  <c r="R262" i="56" s="1"/>
  <c r="S262" i="56" s="1"/>
  <c r="T262" i="56" s="1"/>
  <c r="U262" i="56" s="1"/>
  <c r="V262" i="56" s="1"/>
  <c r="W262" i="56" s="1"/>
  <c r="X262" i="56" s="1"/>
  <c r="Y262" i="56" s="1"/>
  <c r="Z262" i="56" s="1"/>
  <c r="AA262" i="56" s="1"/>
  <c r="AB262" i="56" s="1"/>
  <c r="AC262" i="56" s="1"/>
  <c r="AD262" i="56" s="1"/>
  <c r="AE262" i="56" s="1"/>
  <c r="AF262" i="56" s="1"/>
  <c r="C262" i="56"/>
  <c r="D262" i="56" s="1"/>
  <c r="E262" i="56" s="1"/>
  <c r="F262" i="56" s="1"/>
  <c r="G262" i="56" s="1"/>
  <c r="H262" i="56" s="1"/>
  <c r="I262" i="56" s="1"/>
  <c r="J262" i="56" s="1"/>
  <c r="C261" i="56"/>
  <c r="D261" i="56" s="1"/>
  <c r="E261" i="56" s="1"/>
  <c r="F261" i="56" s="1"/>
  <c r="G261" i="56" s="1"/>
  <c r="H261" i="56" s="1"/>
  <c r="I261" i="56" s="1"/>
  <c r="J261" i="56" s="1"/>
  <c r="K261" i="56" s="1"/>
  <c r="L261" i="56" s="1"/>
  <c r="M261" i="56" s="1"/>
  <c r="N261" i="56" s="1"/>
  <c r="O261" i="56" s="1"/>
  <c r="P261" i="56" s="1"/>
  <c r="Q261" i="56" s="1"/>
  <c r="R261" i="56" s="1"/>
  <c r="S261" i="56" s="1"/>
  <c r="T261" i="56" s="1"/>
  <c r="U261" i="56" s="1"/>
  <c r="V261" i="56" s="1"/>
  <c r="W261" i="56" s="1"/>
  <c r="X261" i="56" s="1"/>
  <c r="Y261" i="56" s="1"/>
  <c r="Z261" i="56" s="1"/>
  <c r="AA261" i="56" s="1"/>
  <c r="AB261" i="56" s="1"/>
  <c r="AC261" i="56" s="1"/>
  <c r="AD261" i="56" s="1"/>
  <c r="AE261" i="56" s="1"/>
  <c r="AF261" i="56" s="1"/>
  <c r="C260" i="56"/>
  <c r="D260" i="56" s="1"/>
  <c r="E260" i="56" s="1"/>
  <c r="F260" i="56" s="1"/>
  <c r="G260" i="56" s="1"/>
  <c r="H260" i="56" s="1"/>
  <c r="I260" i="56" s="1"/>
  <c r="J260" i="56" s="1"/>
  <c r="K260" i="56" s="1"/>
  <c r="L260" i="56" s="1"/>
  <c r="M260" i="56" s="1"/>
  <c r="N260" i="56" s="1"/>
  <c r="O260" i="56" s="1"/>
  <c r="P260" i="56" s="1"/>
  <c r="Q260" i="56" s="1"/>
  <c r="R260" i="56" s="1"/>
  <c r="S260" i="56" s="1"/>
  <c r="T260" i="56" s="1"/>
  <c r="U260" i="56" s="1"/>
  <c r="V260" i="56" s="1"/>
  <c r="W260" i="56" s="1"/>
  <c r="X260" i="56" s="1"/>
  <c r="Y260" i="56" s="1"/>
  <c r="Z260" i="56" s="1"/>
  <c r="AA260" i="56" s="1"/>
  <c r="AB260" i="56" s="1"/>
  <c r="AC260" i="56" s="1"/>
  <c r="AD260" i="56" s="1"/>
  <c r="AE260" i="56" s="1"/>
  <c r="AF260" i="56" s="1"/>
  <c r="C259" i="56"/>
  <c r="D259" i="56" s="1"/>
  <c r="E259" i="56" s="1"/>
  <c r="F259" i="56" s="1"/>
  <c r="G259" i="56" s="1"/>
  <c r="H259" i="56" s="1"/>
  <c r="I259" i="56" s="1"/>
  <c r="J259" i="56" s="1"/>
  <c r="K259" i="56" s="1"/>
  <c r="L259" i="56" s="1"/>
  <c r="M259" i="56" s="1"/>
  <c r="N259" i="56" s="1"/>
  <c r="O259" i="56" s="1"/>
  <c r="P259" i="56" s="1"/>
  <c r="Q259" i="56" s="1"/>
  <c r="R259" i="56" s="1"/>
  <c r="S259" i="56" s="1"/>
  <c r="T259" i="56" s="1"/>
  <c r="U259" i="56" s="1"/>
  <c r="V259" i="56" s="1"/>
  <c r="W259" i="56" s="1"/>
  <c r="X259" i="56" s="1"/>
  <c r="Y259" i="56" s="1"/>
  <c r="Z259" i="56" s="1"/>
  <c r="AA259" i="56" s="1"/>
  <c r="AB259" i="56" s="1"/>
  <c r="AC259" i="56" s="1"/>
  <c r="AD259" i="56" s="1"/>
  <c r="AE259" i="56" s="1"/>
  <c r="AF259" i="56" s="1"/>
  <c r="C258" i="56"/>
  <c r="D258" i="56" s="1"/>
  <c r="E258" i="56" s="1"/>
  <c r="F258" i="56" s="1"/>
  <c r="G258" i="56" s="1"/>
  <c r="H258" i="56" s="1"/>
  <c r="I258" i="56" s="1"/>
  <c r="J258" i="56" s="1"/>
  <c r="K258" i="56" s="1"/>
  <c r="L258" i="56" s="1"/>
  <c r="M258" i="56" s="1"/>
  <c r="N258" i="56" s="1"/>
  <c r="O258" i="56" s="1"/>
  <c r="P258" i="56" s="1"/>
  <c r="Q258" i="56" s="1"/>
  <c r="R258" i="56" s="1"/>
  <c r="S258" i="56" s="1"/>
  <c r="T258" i="56" s="1"/>
  <c r="U258" i="56" s="1"/>
  <c r="V258" i="56" s="1"/>
  <c r="W258" i="56" s="1"/>
  <c r="X258" i="56" s="1"/>
  <c r="Y258" i="56" s="1"/>
  <c r="Z258" i="56" s="1"/>
  <c r="AA258" i="56" s="1"/>
  <c r="AB258" i="56" s="1"/>
  <c r="AC258" i="56" s="1"/>
  <c r="AD258" i="56" s="1"/>
  <c r="AE258" i="56" s="1"/>
  <c r="AF258" i="56" s="1"/>
  <c r="C257" i="56"/>
  <c r="D257" i="56" s="1"/>
  <c r="E257" i="56" s="1"/>
  <c r="F257" i="56" s="1"/>
  <c r="G257" i="56" s="1"/>
  <c r="H257" i="56" s="1"/>
  <c r="I257" i="56" s="1"/>
  <c r="J257" i="56" s="1"/>
  <c r="K257" i="56" s="1"/>
  <c r="L257" i="56" s="1"/>
  <c r="M257" i="56" s="1"/>
  <c r="N257" i="56" s="1"/>
  <c r="O257" i="56" s="1"/>
  <c r="P257" i="56" s="1"/>
  <c r="Q257" i="56" s="1"/>
  <c r="R257" i="56" s="1"/>
  <c r="S257" i="56" s="1"/>
  <c r="T257" i="56" s="1"/>
  <c r="U257" i="56" s="1"/>
  <c r="V257" i="56" s="1"/>
  <c r="W257" i="56" s="1"/>
  <c r="X257" i="56" s="1"/>
  <c r="Y257" i="56" s="1"/>
  <c r="Z257" i="56" s="1"/>
  <c r="AA257" i="56" s="1"/>
  <c r="AB257" i="56" s="1"/>
  <c r="AC257" i="56" s="1"/>
  <c r="AD257" i="56" s="1"/>
  <c r="AE257" i="56" s="1"/>
  <c r="AF257" i="56" s="1"/>
  <c r="C256" i="56"/>
  <c r="D256" i="56" s="1"/>
  <c r="E256" i="56" s="1"/>
  <c r="F256" i="56" s="1"/>
  <c r="G256" i="56" s="1"/>
  <c r="H256" i="56" s="1"/>
  <c r="I256" i="56" s="1"/>
  <c r="J256" i="56" s="1"/>
  <c r="K256" i="56" s="1"/>
  <c r="L256" i="56" s="1"/>
  <c r="M256" i="56" s="1"/>
  <c r="N256" i="56" s="1"/>
  <c r="O256" i="56" s="1"/>
  <c r="P256" i="56" s="1"/>
  <c r="Q256" i="56" s="1"/>
  <c r="R256" i="56" s="1"/>
  <c r="S256" i="56" s="1"/>
  <c r="T256" i="56" s="1"/>
  <c r="U256" i="56" s="1"/>
  <c r="V256" i="56" s="1"/>
  <c r="W256" i="56" s="1"/>
  <c r="X256" i="56" s="1"/>
  <c r="Y256" i="56" s="1"/>
  <c r="Z256" i="56" s="1"/>
  <c r="AA256" i="56" s="1"/>
  <c r="AB256" i="56" s="1"/>
  <c r="AC256" i="56" s="1"/>
  <c r="AD256" i="56" s="1"/>
  <c r="AE256" i="56" s="1"/>
  <c r="AF256" i="56" s="1"/>
  <c r="E255" i="56"/>
  <c r="F255" i="56" s="1"/>
  <c r="G255" i="56" s="1"/>
  <c r="H255" i="56" s="1"/>
  <c r="I255" i="56" s="1"/>
  <c r="J255" i="56" s="1"/>
  <c r="K255" i="56" s="1"/>
  <c r="L255" i="56" s="1"/>
  <c r="M255" i="56" s="1"/>
  <c r="N255" i="56" s="1"/>
  <c r="O255" i="56" s="1"/>
  <c r="P255" i="56" s="1"/>
  <c r="Q255" i="56" s="1"/>
  <c r="R255" i="56" s="1"/>
  <c r="S255" i="56" s="1"/>
  <c r="T255" i="56" s="1"/>
  <c r="U255" i="56" s="1"/>
  <c r="V255" i="56" s="1"/>
  <c r="W255" i="56" s="1"/>
  <c r="X255" i="56" s="1"/>
  <c r="Y255" i="56" s="1"/>
  <c r="Z255" i="56" s="1"/>
  <c r="AA255" i="56" s="1"/>
  <c r="AB255" i="56" s="1"/>
  <c r="AC255" i="56" s="1"/>
  <c r="AD255" i="56" s="1"/>
  <c r="AE255" i="56" s="1"/>
  <c r="AF255" i="56" s="1"/>
  <c r="C255" i="56"/>
  <c r="D255" i="56" s="1"/>
  <c r="C254" i="56"/>
  <c r="D254" i="56" s="1"/>
  <c r="E254" i="56" s="1"/>
  <c r="F254" i="56" s="1"/>
  <c r="G254" i="56" s="1"/>
  <c r="H254" i="56" s="1"/>
  <c r="I254" i="56" s="1"/>
  <c r="J254" i="56" s="1"/>
  <c r="K254" i="56" s="1"/>
  <c r="L254" i="56" s="1"/>
  <c r="M254" i="56" s="1"/>
  <c r="N254" i="56" s="1"/>
  <c r="O254" i="56" s="1"/>
  <c r="P254" i="56" s="1"/>
  <c r="Q254" i="56" s="1"/>
  <c r="R254" i="56" s="1"/>
  <c r="S254" i="56" s="1"/>
  <c r="T254" i="56" s="1"/>
  <c r="U254" i="56" s="1"/>
  <c r="V254" i="56" s="1"/>
  <c r="W254" i="56" s="1"/>
  <c r="X254" i="56" s="1"/>
  <c r="Y254" i="56" s="1"/>
  <c r="Z254" i="56" s="1"/>
  <c r="AA254" i="56" s="1"/>
  <c r="AB254" i="56" s="1"/>
  <c r="AC254" i="56" s="1"/>
  <c r="AD254" i="56" s="1"/>
  <c r="AE254" i="56" s="1"/>
  <c r="AF254" i="56" s="1"/>
  <c r="C253" i="56"/>
  <c r="D253" i="56" s="1"/>
  <c r="E253" i="56" s="1"/>
  <c r="F253" i="56" s="1"/>
  <c r="G253" i="56" s="1"/>
  <c r="H253" i="56" s="1"/>
  <c r="I253" i="56" s="1"/>
  <c r="J253" i="56" s="1"/>
  <c r="K253" i="56" s="1"/>
  <c r="L253" i="56" s="1"/>
  <c r="M253" i="56" s="1"/>
  <c r="N253" i="56" s="1"/>
  <c r="O253" i="56" s="1"/>
  <c r="P253" i="56" s="1"/>
  <c r="Q253" i="56" s="1"/>
  <c r="R253" i="56" s="1"/>
  <c r="S253" i="56" s="1"/>
  <c r="T253" i="56" s="1"/>
  <c r="U253" i="56" s="1"/>
  <c r="V253" i="56" s="1"/>
  <c r="W253" i="56" s="1"/>
  <c r="X253" i="56" s="1"/>
  <c r="Y253" i="56" s="1"/>
  <c r="Z253" i="56" s="1"/>
  <c r="AA253" i="56" s="1"/>
  <c r="AB253" i="56" s="1"/>
  <c r="AC253" i="56" s="1"/>
  <c r="AD253" i="56" s="1"/>
  <c r="AE253" i="56" s="1"/>
  <c r="AF253" i="56" s="1"/>
  <c r="C252" i="56"/>
  <c r="D252" i="56" s="1"/>
  <c r="E252" i="56" s="1"/>
  <c r="F252" i="56" s="1"/>
  <c r="G252" i="56" s="1"/>
  <c r="H252" i="56" s="1"/>
  <c r="I252" i="56" s="1"/>
  <c r="J252" i="56" s="1"/>
  <c r="K252" i="56" s="1"/>
  <c r="L252" i="56" s="1"/>
  <c r="M252" i="56" s="1"/>
  <c r="N252" i="56" s="1"/>
  <c r="O252" i="56" s="1"/>
  <c r="P252" i="56" s="1"/>
  <c r="Q252" i="56" s="1"/>
  <c r="R252" i="56" s="1"/>
  <c r="S252" i="56" s="1"/>
  <c r="T252" i="56" s="1"/>
  <c r="U252" i="56" s="1"/>
  <c r="V252" i="56" s="1"/>
  <c r="W252" i="56" s="1"/>
  <c r="X252" i="56" s="1"/>
  <c r="Y252" i="56" s="1"/>
  <c r="Z252" i="56" s="1"/>
  <c r="AA252" i="56" s="1"/>
  <c r="AB252" i="56" s="1"/>
  <c r="AC252" i="56" s="1"/>
  <c r="AD252" i="56" s="1"/>
  <c r="AE252" i="56" s="1"/>
  <c r="AF252" i="56" s="1"/>
  <c r="C251" i="56"/>
  <c r="D251" i="56" s="1"/>
  <c r="E251" i="56" s="1"/>
  <c r="F251" i="56" s="1"/>
  <c r="G251" i="56" s="1"/>
  <c r="H251" i="56" s="1"/>
  <c r="I251" i="56" s="1"/>
  <c r="J251" i="56" s="1"/>
  <c r="K251" i="56" s="1"/>
  <c r="L251" i="56" s="1"/>
  <c r="M251" i="56" s="1"/>
  <c r="N251" i="56" s="1"/>
  <c r="O251" i="56" s="1"/>
  <c r="P251" i="56" s="1"/>
  <c r="Q251" i="56" s="1"/>
  <c r="R251" i="56" s="1"/>
  <c r="S251" i="56" s="1"/>
  <c r="T251" i="56" s="1"/>
  <c r="U251" i="56" s="1"/>
  <c r="V251" i="56" s="1"/>
  <c r="W251" i="56" s="1"/>
  <c r="X251" i="56" s="1"/>
  <c r="Y251" i="56" s="1"/>
  <c r="Z251" i="56" s="1"/>
  <c r="AA251" i="56" s="1"/>
  <c r="AB251" i="56" s="1"/>
  <c r="AC251" i="56" s="1"/>
  <c r="AD251" i="56" s="1"/>
  <c r="AE251" i="56" s="1"/>
  <c r="AF251" i="56" s="1"/>
  <c r="C250" i="56"/>
  <c r="D250" i="56" s="1"/>
  <c r="E250" i="56" s="1"/>
  <c r="F250" i="56" s="1"/>
  <c r="G250" i="56" s="1"/>
  <c r="H250" i="56" s="1"/>
  <c r="I250" i="56" s="1"/>
  <c r="J250" i="56" s="1"/>
  <c r="K250" i="56" s="1"/>
  <c r="L250" i="56" s="1"/>
  <c r="M250" i="56" s="1"/>
  <c r="N250" i="56" s="1"/>
  <c r="O250" i="56" s="1"/>
  <c r="P250" i="56" s="1"/>
  <c r="Q250" i="56" s="1"/>
  <c r="R250" i="56" s="1"/>
  <c r="S250" i="56" s="1"/>
  <c r="T250" i="56" s="1"/>
  <c r="U250" i="56" s="1"/>
  <c r="V250" i="56" s="1"/>
  <c r="W250" i="56" s="1"/>
  <c r="X250" i="56" s="1"/>
  <c r="Y250" i="56" s="1"/>
  <c r="Z250" i="56" s="1"/>
  <c r="AA250" i="56" s="1"/>
  <c r="AB250" i="56" s="1"/>
  <c r="AC250" i="56" s="1"/>
  <c r="AD250" i="56" s="1"/>
  <c r="AE250" i="56" s="1"/>
  <c r="AF250" i="56" s="1"/>
  <c r="C249" i="56"/>
  <c r="D249" i="56" s="1"/>
  <c r="E249" i="56" s="1"/>
  <c r="F249" i="56" s="1"/>
  <c r="G249" i="56" s="1"/>
  <c r="H249" i="56" s="1"/>
  <c r="I249" i="56" s="1"/>
  <c r="J249" i="56" s="1"/>
  <c r="K249" i="56" s="1"/>
  <c r="L249" i="56" s="1"/>
  <c r="M249" i="56" s="1"/>
  <c r="N249" i="56" s="1"/>
  <c r="O249" i="56" s="1"/>
  <c r="P249" i="56" s="1"/>
  <c r="Q249" i="56" s="1"/>
  <c r="R249" i="56" s="1"/>
  <c r="S249" i="56" s="1"/>
  <c r="T249" i="56" s="1"/>
  <c r="U249" i="56" s="1"/>
  <c r="V249" i="56" s="1"/>
  <c r="W249" i="56" s="1"/>
  <c r="X249" i="56" s="1"/>
  <c r="Y249" i="56" s="1"/>
  <c r="Z249" i="56" s="1"/>
  <c r="AA249" i="56" s="1"/>
  <c r="AB249" i="56" s="1"/>
  <c r="AC249" i="56" s="1"/>
  <c r="AD249" i="56" s="1"/>
  <c r="AE249" i="56" s="1"/>
  <c r="AF249" i="56" s="1"/>
  <c r="C248" i="56"/>
  <c r="D248" i="56" s="1"/>
  <c r="E248" i="56" s="1"/>
  <c r="F248" i="56" s="1"/>
  <c r="G248" i="56" s="1"/>
  <c r="H248" i="56" s="1"/>
  <c r="I248" i="56" s="1"/>
  <c r="J248" i="56" s="1"/>
  <c r="K248" i="56" s="1"/>
  <c r="L248" i="56" s="1"/>
  <c r="M248" i="56" s="1"/>
  <c r="N248" i="56" s="1"/>
  <c r="O248" i="56" s="1"/>
  <c r="P248" i="56" s="1"/>
  <c r="Q248" i="56" s="1"/>
  <c r="R248" i="56" s="1"/>
  <c r="S248" i="56" s="1"/>
  <c r="T248" i="56" s="1"/>
  <c r="U248" i="56" s="1"/>
  <c r="V248" i="56" s="1"/>
  <c r="W248" i="56" s="1"/>
  <c r="X248" i="56" s="1"/>
  <c r="Y248" i="56" s="1"/>
  <c r="Z248" i="56" s="1"/>
  <c r="AA248" i="56" s="1"/>
  <c r="AB248" i="56" s="1"/>
  <c r="AC248" i="56" s="1"/>
  <c r="AD248" i="56" s="1"/>
  <c r="AE248" i="56" s="1"/>
  <c r="AF248" i="56" s="1"/>
  <c r="C247" i="56"/>
  <c r="D247" i="56" s="1"/>
  <c r="E247" i="56" s="1"/>
  <c r="F247" i="56" s="1"/>
  <c r="G247" i="56" s="1"/>
  <c r="H247" i="56" s="1"/>
  <c r="I247" i="56" s="1"/>
  <c r="J247" i="56" s="1"/>
  <c r="K247" i="56" s="1"/>
  <c r="L247" i="56" s="1"/>
  <c r="M247" i="56" s="1"/>
  <c r="N247" i="56" s="1"/>
  <c r="O247" i="56" s="1"/>
  <c r="P247" i="56" s="1"/>
  <c r="Q247" i="56" s="1"/>
  <c r="R247" i="56" s="1"/>
  <c r="S247" i="56" s="1"/>
  <c r="T247" i="56" s="1"/>
  <c r="U247" i="56" s="1"/>
  <c r="V247" i="56" s="1"/>
  <c r="W247" i="56" s="1"/>
  <c r="X247" i="56" s="1"/>
  <c r="Y247" i="56" s="1"/>
  <c r="Z247" i="56" s="1"/>
  <c r="AA247" i="56" s="1"/>
  <c r="AB247" i="56" s="1"/>
  <c r="AC247" i="56" s="1"/>
  <c r="AD247" i="56" s="1"/>
  <c r="AE247" i="56" s="1"/>
  <c r="AF247" i="56" s="1"/>
  <c r="C246" i="56"/>
  <c r="D246" i="56" s="1"/>
  <c r="E246" i="56" s="1"/>
  <c r="F246" i="56" s="1"/>
  <c r="G246" i="56" s="1"/>
  <c r="H246" i="56" s="1"/>
  <c r="I246" i="56" s="1"/>
  <c r="J246" i="56" s="1"/>
  <c r="K246" i="56" s="1"/>
  <c r="L246" i="56" s="1"/>
  <c r="M246" i="56" s="1"/>
  <c r="N246" i="56" s="1"/>
  <c r="O246" i="56" s="1"/>
  <c r="P246" i="56" s="1"/>
  <c r="Q246" i="56" s="1"/>
  <c r="R246" i="56" s="1"/>
  <c r="S246" i="56" s="1"/>
  <c r="T246" i="56" s="1"/>
  <c r="U246" i="56" s="1"/>
  <c r="V246" i="56" s="1"/>
  <c r="W246" i="56" s="1"/>
  <c r="X246" i="56" s="1"/>
  <c r="Y246" i="56" s="1"/>
  <c r="Z246" i="56" s="1"/>
  <c r="AA246" i="56" s="1"/>
  <c r="AB246" i="56" s="1"/>
  <c r="AC246" i="56" s="1"/>
  <c r="AD246" i="56" s="1"/>
  <c r="AE246" i="56" s="1"/>
  <c r="AF246" i="56" s="1"/>
  <c r="C245" i="56"/>
  <c r="D245" i="56" s="1"/>
  <c r="E245" i="56" s="1"/>
  <c r="F245" i="56" s="1"/>
  <c r="G245" i="56" s="1"/>
  <c r="H245" i="56" s="1"/>
  <c r="I245" i="56" s="1"/>
  <c r="J245" i="56" s="1"/>
  <c r="K245" i="56" s="1"/>
  <c r="L245" i="56" s="1"/>
  <c r="M245" i="56" s="1"/>
  <c r="N245" i="56" s="1"/>
  <c r="O245" i="56" s="1"/>
  <c r="P245" i="56" s="1"/>
  <c r="Q245" i="56" s="1"/>
  <c r="R245" i="56" s="1"/>
  <c r="S245" i="56" s="1"/>
  <c r="T245" i="56" s="1"/>
  <c r="U245" i="56" s="1"/>
  <c r="V245" i="56" s="1"/>
  <c r="W245" i="56" s="1"/>
  <c r="X245" i="56" s="1"/>
  <c r="Y245" i="56" s="1"/>
  <c r="Z245" i="56" s="1"/>
  <c r="AA245" i="56" s="1"/>
  <c r="AB245" i="56" s="1"/>
  <c r="AC245" i="56" s="1"/>
  <c r="AD245" i="56" s="1"/>
  <c r="AE245" i="56" s="1"/>
  <c r="AF245" i="56" s="1"/>
  <c r="C244" i="56"/>
  <c r="D244" i="56" s="1"/>
  <c r="E244" i="56" s="1"/>
  <c r="F244" i="56" s="1"/>
  <c r="G244" i="56" s="1"/>
  <c r="H244" i="56" s="1"/>
  <c r="I244" i="56" s="1"/>
  <c r="J244" i="56" s="1"/>
  <c r="K244" i="56" s="1"/>
  <c r="L244" i="56" s="1"/>
  <c r="M244" i="56" s="1"/>
  <c r="N244" i="56" s="1"/>
  <c r="O244" i="56" s="1"/>
  <c r="P244" i="56" s="1"/>
  <c r="Q244" i="56" s="1"/>
  <c r="R244" i="56" s="1"/>
  <c r="S244" i="56" s="1"/>
  <c r="T244" i="56" s="1"/>
  <c r="U244" i="56" s="1"/>
  <c r="V244" i="56" s="1"/>
  <c r="W244" i="56" s="1"/>
  <c r="X244" i="56" s="1"/>
  <c r="Y244" i="56" s="1"/>
  <c r="Z244" i="56" s="1"/>
  <c r="AA244" i="56" s="1"/>
  <c r="AB244" i="56" s="1"/>
  <c r="AC244" i="56" s="1"/>
  <c r="AD244" i="56" s="1"/>
  <c r="AE244" i="56" s="1"/>
  <c r="AF244" i="56" s="1"/>
  <c r="C243" i="56"/>
  <c r="D243" i="56" s="1"/>
  <c r="E243" i="56" s="1"/>
  <c r="F243" i="56" s="1"/>
  <c r="G243" i="56" s="1"/>
  <c r="H243" i="56" s="1"/>
  <c r="I243" i="56" s="1"/>
  <c r="J243" i="56" s="1"/>
  <c r="K243" i="56" s="1"/>
  <c r="L243" i="56" s="1"/>
  <c r="M243" i="56" s="1"/>
  <c r="N243" i="56" s="1"/>
  <c r="O243" i="56" s="1"/>
  <c r="P243" i="56" s="1"/>
  <c r="Q243" i="56" s="1"/>
  <c r="R243" i="56" s="1"/>
  <c r="S243" i="56" s="1"/>
  <c r="T243" i="56" s="1"/>
  <c r="U243" i="56" s="1"/>
  <c r="V243" i="56" s="1"/>
  <c r="W243" i="56" s="1"/>
  <c r="X243" i="56" s="1"/>
  <c r="Y243" i="56" s="1"/>
  <c r="Z243" i="56" s="1"/>
  <c r="AA243" i="56" s="1"/>
  <c r="AB243" i="56" s="1"/>
  <c r="AC243" i="56" s="1"/>
  <c r="AD243" i="56" s="1"/>
  <c r="AE243" i="56" s="1"/>
  <c r="AF243" i="56" s="1"/>
  <c r="C242" i="56"/>
  <c r="D242" i="56" s="1"/>
  <c r="E242" i="56" s="1"/>
  <c r="F242" i="56" s="1"/>
  <c r="G242" i="56" s="1"/>
  <c r="H242" i="56" s="1"/>
  <c r="I242" i="56" s="1"/>
  <c r="J242" i="56" s="1"/>
  <c r="K242" i="56" s="1"/>
  <c r="L242" i="56" s="1"/>
  <c r="M242" i="56" s="1"/>
  <c r="N242" i="56" s="1"/>
  <c r="O242" i="56" s="1"/>
  <c r="P242" i="56" s="1"/>
  <c r="Q242" i="56" s="1"/>
  <c r="R242" i="56" s="1"/>
  <c r="S242" i="56" s="1"/>
  <c r="T242" i="56" s="1"/>
  <c r="U242" i="56" s="1"/>
  <c r="V242" i="56" s="1"/>
  <c r="W242" i="56" s="1"/>
  <c r="X242" i="56" s="1"/>
  <c r="Y242" i="56" s="1"/>
  <c r="Z242" i="56" s="1"/>
  <c r="AA242" i="56" s="1"/>
  <c r="AB242" i="56" s="1"/>
  <c r="AC242" i="56" s="1"/>
  <c r="AD242" i="56" s="1"/>
  <c r="AE242" i="56" s="1"/>
  <c r="AF242" i="56" s="1"/>
  <c r="C241" i="56"/>
  <c r="D241" i="56" s="1"/>
  <c r="E241" i="56" s="1"/>
  <c r="F241" i="56" s="1"/>
  <c r="G241" i="56" s="1"/>
  <c r="H241" i="56" s="1"/>
  <c r="I241" i="56" s="1"/>
  <c r="J241" i="56" s="1"/>
  <c r="K241" i="56" s="1"/>
  <c r="L241" i="56" s="1"/>
  <c r="M241" i="56" s="1"/>
  <c r="N241" i="56" s="1"/>
  <c r="O241" i="56" s="1"/>
  <c r="P241" i="56" s="1"/>
  <c r="Q241" i="56" s="1"/>
  <c r="R241" i="56" s="1"/>
  <c r="S241" i="56" s="1"/>
  <c r="T241" i="56" s="1"/>
  <c r="U241" i="56" s="1"/>
  <c r="V241" i="56" s="1"/>
  <c r="W241" i="56" s="1"/>
  <c r="X241" i="56" s="1"/>
  <c r="Y241" i="56" s="1"/>
  <c r="Z241" i="56" s="1"/>
  <c r="AA241" i="56" s="1"/>
  <c r="AB241" i="56" s="1"/>
  <c r="AC241" i="56" s="1"/>
  <c r="AD241" i="56" s="1"/>
  <c r="AE241" i="56" s="1"/>
  <c r="AF241" i="56" s="1"/>
  <c r="C240" i="56"/>
  <c r="D240" i="56" s="1"/>
  <c r="E240" i="56" s="1"/>
  <c r="F240" i="56" s="1"/>
  <c r="G240" i="56" s="1"/>
  <c r="H240" i="56" s="1"/>
  <c r="I240" i="56" s="1"/>
  <c r="J240" i="56" s="1"/>
  <c r="K240" i="56" s="1"/>
  <c r="L240" i="56" s="1"/>
  <c r="M240" i="56" s="1"/>
  <c r="N240" i="56" s="1"/>
  <c r="O240" i="56" s="1"/>
  <c r="P240" i="56" s="1"/>
  <c r="Q240" i="56" s="1"/>
  <c r="R240" i="56" s="1"/>
  <c r="S240" i="56" s="1"/>
  <c r="T240" i="56" s="1"/>
  <c r="U240" i="56" s="1"/>
  <c r="V240" i="56" s="1"/>
  <c r="W240" i="56" s="1"/>
  <c r="X240" i="56" s="1"/>
  <c r="Y240" i="56" s="1"/>
  <c r="Z240" i="56" s="1"/>
  <c r="AA240" i="56" s="1"/>
  <c r="AB240" i="56" s="1"/>
  <c r="AC240" i="56" s="1"/>
  <c r="AD240" i="56" s="1"/>
  <c r="AE240" i="56" s="1"/>
  <c r="AF240" i="56" s="1"/>
  <c r="C239" i="56"/>
  <c r="D239" i="56" s="1"/>
  <c r="E239" i="56" s="1"/>
  <c r="F239" i="56" s="1"/>
  <c r="G239" i="56" s="1"/>
  <c r="H239" i="56" s="1"/>
  <c r="I239" i="56" s="1"/>
  <c r="J239" i="56" s="1"/>
  <c r="K239" i="56" s="1"/>
  <c r="L239" i="56" s="1"/>
  <c r="M239" i="56" s="1"/>
  <c r="N239" i="56" s="1"/>
  <c r="O239" i="56" s="1"/>
  <c r="P239" i="56" s="1"/>
  <c r="Q239" i="56" s="1"/>
  <c r="R239" i="56" s="1"/>
  <c r="S239" i="56" s="1"/>
  <c r="T239" i="56" s="1"/>
  <c r="U239" i="56" s="1"/>
  <c r="V239" i="56" s="1"/>
  <c r="W239" i="56" s="1"/>
  <c r="X239" i="56" s="1"/>
  <c r="Y239" i="56" s="1"/>
  <c r="Z239" i="56" s="1"/>
  <c r="AA239" i="56" s="1"/>
  <c r="AB239" i="56" s="1"/>
  <c r="AC239" i="56" s="1"/>
  <c r="AD239" i="56" s="1"/>
  <c r="AE239" i="56" s="1"/>
  <c r="AF239" i="56" s="1"/>
  <c r="C238" i="56"/>
  <c r="D238" i="56" s="1"/>
  <c r="E238" i="56" s="1"/>
  <c r="F238" i="56" s="1"/>
  <c r="G238" i="56" s="1"/>
  <c r="H238" i="56" s="1"/>
  <c r="I238" i="56" s="1"/>
  <c r="J238" i="56" s="1"/>
  <c r="K238" i="56" s="1"/>
  <c r="L238" i="56" s="1"/>
  <c r="M238" i="56" s="1"/>
  <c r="N238" i="56" s="1"/>
  <c r="O238" i="56" s="1"/>
  <c r="P238" i="56" s="1"/>
  <c r="Q238" i="56" s="1"/>
  <c r="R238" i="56" s="1"/>
  <c r="S238" i="56" s="1"/>
  <c r="T238" i="56" s="1"/>
  <c r="U238" i="56" s="1"/>
  <c r="V238" i="56" s="1"/>
  <c r="W238" i="56" s="1"/>
  <c r="X238" i="56" s="1"/>
  <c r="Y238" i="56" s="1"/>
  <c r="Z238" i="56" s="1"/>
  <c r="AA238" i="56" s="1"/>
  <c r="AB238" i="56" s="1"/>
  <c r="AC238" i="56" s="1"/>
  <c r="AD238" i="56" s="1"/>
  <c r="AE238" i="56" s="1"/>
  <c r="AF238" i="56" s="1"/>
  <c r="C237" i="56"/>
  <c r="D237" i="56" s="1"/>
  <c r="E237" i="56" s="1"/>
  <c r="F237" i="56" s="1"/>
  <c r="G237" i="56" s="1"/>
  <c r="H237" i="56" s="1"/>
  <c r="I237" i="56" s="1"/>
  <c r="J237" i="56" s="1"/>
  <c r="K237" i="56" s="1"/>
  <c r="L237" i="56" s="1"/>
  <c r="M237" i="56" s="1"/>
  <c r="N237" i="56" s="1"/>
  <c r="O237" i="56" s="1"/>
  <c r="P237" i="56" s="1"/>
  <c r="Q237" i="56" s="1"/>
  <c r="R237" i="56" s="1"/>
  <c r="S237" i="56" s="1"/>
  <c r="T237" i="56" s="1"/>
  <c r="U237" i="56" s="1"/>
  <c r="V237" i="56" s="1"/>
  <c r="W237" i="56" s="1"/>
  <c r="X237" i="56" s="1"/>
  <c r="Y237" i="56" s="1"/>
  <c r="Z237" i="56" s="1"/>
  <c r="AA237" i="56" s="1"/>
  <c r="AB237" i="56" s="1"/>
  <c r="AC237" i="56" s="1"/>
  <c r="AD237" i="56" s="1"/>
  <c r="AE237" i="56" s="1"/>
  <c r="AF237" i="56" s="1"/>
  <c r="C236" i="56"/>
  <c r="D236" i="56" s="1"/>
  <c r="E236" i="56" s="1"/>
  <c r="F236" i="56" s="1"/>
  <c r="G236" i="56" s="1"/>
  <c r="H236" i="56" s="1"/>
  <c r="I236" i="56" s="1"/>
  <c r="J236" i="56" s="1"/>
  <c r="K236" i="56" s="1"/>
  <c r="L236" i="56" s="1"/>
  <c r="M236" i="56" s="1"/>
  <c r="N236" i="56" s="1"/>
  <c r="O236" i="56" s="1"/>
  <c r="P236" i="56" s="1"/>
  <c r="Q236" i="56" s="1"/>
  <c r="R236" i="56" s="1"/>
  <c r="S236" i="56" s="1"/>
  <c r="T236" i="56" s="1"/>
  <c r="U236" i="56" s="1"/>
  <c r="V236" i="56" s="1"/>
  <c r="W236" i="56" s="1"/>
  <c r="X236" i="56" s="1"/>
  <c r="Y236" i="56" s="1"/>
  <c r="Z236" i="56" s="1"/>
  <c r="AA236" i="56" s="1"/>
  <c r="AB236" i="56" s="1"/>
  <c r="AC236" i="56" s="1"/>
  <c r="AD236" i="56" s="1"/>
  <c r="AE236" i="56" s="1"/>
  <c r="AF236" i="56" s="1"/>
  <c r="C235" i="56"/>
  <c r="D235" i="56" s="1"/>
  <c r="E235" i="56" s="1"/>
  <c r="F235" i="56" s="1"/>
  <c r="G235" i="56" s="1"/>
  <c r="H235" i="56" s="1"/>
  <c r="I235" i="56" s="1"/>
  <c r="J235" i="56" s="1"/>
  <c r="K235" i="56" s="1"/>
  <c r="L235" i="56" s="1"/>
  <c r="M235" i="56" s="1"/>
  <c r="N235" i="56" s="1"/>
  <c r="O235" i="56" s="1"/>
  <c r="P235" i="56" s="1"/>
  <c r="Q235" i="56" s="1"/>
  <c r="R235" i="56" s="1"/>
  <c r="S235" i="56" s="1"/>
  <c r="T235" i="56" s="1"/>
  <c r="U235" i="56" s="1"/>
  <c r="V235" i="56" s="1"/>
  <c r="W235" i="56" s="1"/>
  <c r="X235" i="56" s="1"/>
  <c r="Y235" i="56" s="1"/>
  <c r="Z235" i="56" s="1"/>
  <c r="AA235" i="56" s="1"/>
  <c r="AB235" i="56" s="1"/>
  <c r="AC235" i="56" s="1"/>
  <c r="AD235" i="56" s="1"/>
  <c r="AE235" i="56" s="1"/>
  <c r="AF235" i="56" s="1"/>
  <c r="C234" i="56"/>
  <c r="D234" i="56" s="1"/>
  <c r="E234" i="56" s="1"/>
  <c r="F234" i="56" s="1"/>
  <c r="G234" i="56" s="1"/>
  <c r="H234" i="56" s="1"/>
  <c r="I234" i="56" s="1"/>
  <c r="J234" i="56" s="1"/>
  <c r="K234" i="56" s="1"/>
  <c r="L234" i="56" s="1"/>
  <c r="M234" i="56" s="1"/>
  <c r="N234" i="56" s="1"/>
  <c r="O234" i="56" s="1"/>
  <c r="P234" i="56" s="1"/>
  <c r="Q234" i="56" s="1"/>
  <c r="R234" i="56" s="1"/>
  <c r="S234" i="56" s="1"/>
  <c r="T234" i="56" s="1"/>
  <c r="U234" i="56" s="1"/>
  <c r="V234" i="56" s="1"/>
  <c r="W234" i="56" s="1"/>
  <c r="X234" i="56" s="1"/>
  <c r="Y234" i="56" s="1"/>
  <c r="Z234" i="56" s="1"/>
  <c r="AA234" i="56" s="1"/>
  <c r="AB234" i="56" s="1"/>
  <c r="AC234" i="56" s="1"/>
  <c r="AD234" i="56" s="1"/>
  <c r="AE234" i="56" s="1"/>
  <c r="AF234" i="56" s="1"/>
  <c r="F233" i="56"/>
  <c r="G233" i="56" s="1"/>
  <c r="H233" i="56" s="1"/>
  <c r="I233" i="56" s="1"/>
  <c r="J233" i="56" s="1"/>
  <c r="K233" i="56" s="1"/>
  <c r="L233" i="56" s="1"/>
  <c r="M233" i="56" s="1"/>
  <c r="N233" i="56" s="1"/>
  <c r="O233" i="56" s="1"/>
  <c r="P233" i="56" s="1"/>
  <c r="Q233" i="56" s="1"/>
  <c r="R233" i="56" s="1"/>
  <c r="S233" i="56" s="1"/>
  <c r="T233" i="56" s="1"/>
  <c r="U233" i="56" s="1"/>
  <c r="V233" i="56" s="1"/>
  <c r="W233" i="56" s="1"/>
  <c r="X233" i="56" s="1"/>
  <c r="Y233" i="56" s="1"/>
  <c r="Z233" i="56" s="1"/>
  <c r="AA233" i="56" s="1"/>
  <c r="AB233" i="56" s="1"/>
  <c r="AC233" i="56" s="1"/>
  <c r="AD233" i="56" s="1"/>
  <c r="AE233" i="56" s="1"/>
  <c r="AF233" i="56" s="1"/>
  <c r="C233" i="56"/>
  <c r="D233" i="56" s="1"/>
  <c r="E233" i="56" s="1"/>
  <c r="C232" i="56"/>
  <c r="D232" i="56" s="1"/>
  <c r="E232" i="56" s="1"/>
  <c r="F232" i="56" s="1"/>
  <c r="G232" i="56" s="1"/>
  <c r="H232" i="56" s="1"/>
  <c r="I232" i="56" s="1"/>
  <c r="J232" i="56" s="1"/>
  <c r="K232" i="56" s="1"/>
  <c r="L232" i="56" s="1"/>
  <c r="M232" i="56" s="1"/>
  <c r="N232" i="56" s="1"/>
  <c r="O232" i="56" s="1"/>
  <c r="P232" i="56" s="1"/>
  <c r="Q232" i="56" s="1"/>
  <c r="R232" i="56" s="1"/>
  <c r="S232" i="56" s="1"/>
  <c r="T232" i="56" s="1"/>
  <c r="U232" i="56" s="1"/>
  <c r="V232" i="56" s="1"/>
  <c r="W232" i="56" s="1"/>
  <c r="X232" i="56" s="1"/>
  <c r="Y232" i="56" s="1"/>
  <c r="Z232" i="56" s="1"/>
  <c r="AA232" i="56" s="1"/>
  <c r="AB232" i="56" s="1"/>
  <c r="AC232" i="56" s="1"/>
  <c r="AD232" i="56" s="1"/>
  <c r="AE232" i="56" s="1"/>
  <c r="AF232" i="56" s="1"/>
  <c r="C231" i="56"/>
  <c r="D231" i="56" s="1"/>
  <c r="E231" i="56" s="1"/>
  <c r="F231" i="56" s="1"/>
  <c r="G231" i="56" s="1"/>
  <c r="H231" i="56" s="1"/>
  <c r="I231" i="56" s="1"/>
  <c r="J231" i="56" s="1"/>
  <c r="K231" i="56" s="1"/>
  <c r="L231" i="56" s="1"/>
  <c r="M231" i="56" s="1"/>
  <c r="N231" i="56" s="1"/>
  <c r="O231" i="56" s="1"/>
  <c r="P231" i="56" s="1"/>
  <c r="Q231" i="56" s="1"/>
  <c r="R231" i="56" s="1"/>
  <c r="S231" i="56" s="1"/>
  <c r="T231" i="56" s="1"/>
  <c r="U231" i="56" s="1"/>
  <c r="V231" i="56" s="1"/>
  <c r="W231" i="56" s="1"/>
  <c r="X231" i="56" s="1"/>
  <c r="Y231" i="56" s="1"/>
  <c r="Z231" i="56" s="1"/>
  <c r="AA231" i="56" s="1"/>
  <c r="AB231" i="56" s="1"/>
  <c r="AC231" i="56" s="1"/>
  <c r="AD231" i="56" s="1"/>
  <c r="AE231" i="56" s="1"/>
  <c r="AF231" i="56" s="1"/>
  <c r="C230" i="56"/>
  <c r="D230" i="56" s="1"/>
  <c r="E230" i="56" s="1"/>
  <c r="F230" i="56" s="1"/>
  <c r="G230" i="56" s="1"/>
  <c r="H230" i="56" s="1"/>
  <c r="I230" i="56" s="1"/>
  <c r="J230" i="56" s="1"/>
  <c r="K230" i="56" s="1"/>
  <c r="L230" i="56" s="1"/>
  <c r="M230" i="56" s="1"/>
  <c r="N230" i="56" s="1"/>
  <c r="O230" i="56" s="1"/>
  <c r="P230" i="56" s="1"/>
  <c r="Q230" i="56" s="1"/>
  <c r="R230" i="56" s="1"/>
  <c r="S230" i="56" s="1"/>
  <c r="T230" i="56" s="1"/>
  <c r="U230" i="56" s="1"/>
  <c r="V230" i="56" s="1"/>
  <c r="W230" i="56" s="1"/>
  <c r="X230" i="56" s="1"/>
  <c r="Y230" i="56" s="1"/>
  <c r="Z230" i="56" s="1"/>
  <c r="AA230" i="56" s="1"/>
  <c r="AB230" i="56" s="1"/>
  <c r="AC230" i="56" s="1"/>
  <c r="AD230" i="56" s="1"/>
  <c r="AE230" i="56" s="1"/>
  <c r="AF230" i="56" s="1"/>
  <c r="W229" i="56"/>
  <c r="X229" i="56" s="1"/>
  <c r="Y229" i="56" s="1"/>
  <c r="Z229" i="56" s="1"/>
  <c r="AA229" i="56" s="1"/>
  <c r="AB229" i="56" s="1"/>
  <c r="AC229" i="56" s="1"/>
  <c r="AD229" i="56" s="1"/>
  <c r="AE229" i="56" s="1"/>
  <c r="AF229" i="56" s="1"/>
  <c r="C229" i="56"/>
  <c r="D229" i="56" s="1"/>
  <c r="E229" i="56" s="1"/>
  <c r="F229" i="56" s="1"/>
  <c r="G229" i="56" s="1"/>
  <c r="H229" i="56" s="1"/>
  <c r="I229" i="56" s="1"/>
  <c r="J229" i="56" s="1"/>
  <c r="K229" i="56" s="1"/>
  <c r="L229" i="56" s="1"/>
  <c r="M229" i="56" s="1"/>
  <c r="N229" i="56" s="1"/>
  <c r="O229" i="56" s="1"/>
  <c r="P229" i="56" s="1"/>
  <c r="Q229" i="56" s="1"/>
  <c r="R229" i="56" s="1"/>
  <c r="S229" i="56" s="1"/>
  <c r="T229" i="56" s="1"/>
  <c r="U229" i="56" s="1"/>
  <c r="V229" i="56" s="1"/>
  <c r="C228" i="56"/>
  <c r="D228" i="56" s="1"/>
  <c r="E228" i="56" s="1"/>
  <c r="F228" i="56" s="1"/>
  <c r="G228" i="56" s="1"/>
  <c r="H228" i="56" s="1"/>
  <c r="I228" i="56" s="1"/>
  <c r="J228" i="56" s="1"/>
  <c r="K228" i="56" s="1"/>
  <c r="L228" i="56" s="1"/>
  <c r="M228" i="56" s="1"/>
  <c r="N228" i="56" s="1"/>
  <c r="O228" i="56" s="1"/>
  <c r="P228" i="56" s="1"/>
  <c r="Q228" i="56" s="1"/>
  <c r="R228" i="56" s="1"/>
  <c r="S228" i="56" s="1"/>
  <c r="T228" i="56" s="1"/>
  <c r="U228" i="56" s="1"/>
  <c r="V228" i="56" s="1"/>
  <c r="W228" i="56" s="1"/>
  <c r="X228" i="56" s="1"/>
  <c r="Y228" i="56" s="1"/>
  <c r="Z228" i="56" s="1"/>
  <c r="AA228" i="56" s="1"/>
  <c r="AB228" i="56" s="1"/>
  <c r="AC228" i="56" s="1"/>
  <c r="AD228" i="56" s="1"/>
  <c r="AE228" i="56" s="1"/>
  <c r="AF228" i="56" s="1"/>
  <c r="C227" i="56"/>
  <c r="D227" i="56" s="1"/>
  <c r="E227" i="56" s="1"/>
  <c r="F227" i="56" s="1"/>
  <c r="G227" i="56" s="1"/>
  <c r="H227" i="56" s="1"/>
  <c r="I227" i="56" s="1"/>
  <c r="J227" i="56" s="1"/>
  <c r="K227" i="56" s="1"/>
  <c r="L227" i="56" s="1"/>
  <c r="M227" i="56" s="1"/>
  <c r="N227" i="56" s="1"/>
  <c r="O227" i="56" s="1"/>
  <c r="P227" i="56" s="1"/>
  <c r="Q227" i="56" s="1"/>
  <c r="R227" i="56" s="1"/>
  <c r="S227" i="56" s="1"/>
  <c r="T227" i="56" s="1"/>
  <c r="U227" i="56" s="1"/>
  <c r="V227" i="56" s="1"/>
  <c r="W227" i="56" s="1"/>
  <c r="X227" i="56" s="1"/>
  <c r="Y227" i="56" s="1"/>
  <c r="Z227" i="56" s="1"/>
  <c r="AA227" i="56" s="1"/>
  <c r="AB227" i="56" s="1"/>
  <c r="AC227" i="56" s="1"/>
  <c r="AD227" i="56" s="1"/>
  <c r="AE227" i="56" s="1"/>
  <c r="AF227" i="56" s="1"/>
  <c r="C226" i="56"/>
  <c r="D226" i="56" s="1"/>
  <c r="E226" i="56" s="1"/>
  <c r="F226" i="56" s="1"/>
  <c r="G226" i="56" s="1"/>
  <c r="H226" i="56" s="1"/>
  <c r="I226" i="56" s="1"/>
  <c r="J226" i="56" s="1"/>
  <c r="K226" i="56" s="1"/>
  <c r="L226" i="56" s="1"/>
  <c r="M226" i="56" s="1"/>
  <c r="N226" i="56" s="1"/>
  <c r="O226" i="56" s="1"/>
  <c r="P226" i="56" s="1"/>
  <c r="Q226" i="56" s="1"/>
  <c r="R226" i="56" s="1"/>
  <c r="S226" i="56" s="1"/>
  <c r="T226" i="56" s="1"/>
  <c r="U226" i="56" s="1"/>
  <c r="V226" i="56" s="1"/>
  <c r="W226" i="56" s="1"/>
  <c r="X226" i="56" s="1"/>
  <c r="Y226" i="56" s="1"/>
  <c r="Z226" i="56" s="1"/>
  <c r="AA226" i="56" s="1"/>
  <c r="AB226" i="56" s="1"/>
  <c r="AC226" i="56" s="1"/>
  <c r="AD226" i="56" s="1"/>
  <c r="AE226" i="56" s="1"/>
  <c r="AF226" i="56" s="1"/>
  <c r="C225" i="56"/>
  <c r="D225" i="56" s="1"/>
  <c r="E225" i="56" s="1"/>
  <c r="F225" i="56" s="1"/>
  <c r="G225" i="56" s="1"/>
  <c r="H225" i="56" s="1"/>
  <c r="I225" i="56" s="1"/>
  <c r="J225" i="56" s="1"/>
  <c r="K225" i="56" s="1"/>
  <c r="L225" i="56" s="1"/>
  <c r="M225" i="56" s="1"/>
  <c r="N225" i="56" s="1"/>
  <c r="O225" i="56" s="1"/>
  <c r="P225" i="56" s="1"/>
  <c r="Q225" i="56" s="1"/>
  <c r="R225" i="56" s="1"/>
  <c r="S225" i="56" s="1"/>
  <c r="T225" i="56" s="1"/>
  <c r="U225" i="56" s="1"/>
  <c r="V225" i="56" s="1"/>
  <c r="W225" i="56" s="1"/>
  <c r="X225" i="56" s="1"/>
  <c r="Y225" i="56" s="1"/>
  <c r="Z225" i="56" s="1"/>
  <c r="AA225" i="56" s="1"/>
  <c r="AB225" i="56" s="1"/>
  <c r="AC225" i="56" s="1"/>
  <c r="AD225" i="56" s="1"/>
  <c r="AE225" i="56" s="1"/>
  <c r="AF225" i="56" s="1"/>
  <c r="C224" i="56"/>
  <c r="D224" i="56" s="1"/>
  <c r="E224" i="56" s="1"/>
  <c r="F224" i="56" s="1"/>
  <c r="G224" i="56" s="1"/>
  <c r="H224" i="56" s="1"/>
  <c r="I224" i="56" s="1"/>
  <c r="J224" i="56" s="1"/>
  <c r="K224" i="56" s="1"/>
  <c r="L224" i="56" s="1"/>
  <c r="M224" i="56" s="1"/>
  <c r="N224" i="56" s="1"/>
  <c r="O224" i="56" s="1"/>
  <c r="P224" i="56" s="1"/>
  <c r="Q224" i="56" s="1"/>
  <c r="R224" i="56" s="1"/>
  <c r="S224" i="56" s="1"/>
  <c r="T224" i="56" s="1"/>
  <c r="U224" i="56" s="1"/>
  <c r="V224" i="56" s="1"/>
  <c r="W224" i="56" s="1"/>
  <c r="X224" i="56" s="1"/>
  <c r="Y224" i="56" s="1"/>
  <c r="Z224" i="56" s="1"/>
  <c r="AA224" i="56" s="1"/>
  <c r="AB224" i="56" s="1"/>
  <c r="AC224" i="56" s="1"/>
  <c r="AD224" i="56" s="1"/>
  <c r="AE224" i="56" s="1"/>
  <c r="AF224" i="56" s="1"/>
  <c r="C223" i="56"/>
  <c r="D223" i="56" s="1"/>
  <c r="E223" i="56" s="1"/>
  <c r="F223" i="56" s="1"/>
  <c r="G223" i="56" s="1"/>
  <c r="H223" i="56" s="1"/>
  <c r="I223" i="56" s="1"/>
  <c r="J223" i="56" s="1"/>
  <c r="K223" i="56" s="1"/>
  <c r="L223" i="56" s="1"/>
  <c r="M223" i="56" s="1"/>
  <c r="N223" i="56" s="1"/>
  <c r="O223" i="56" s="1"/>
  <c r="P223" i="56" s="1"/>
  <c r="Q223" i="56" s="1"/>
  <c r="R223" i="56" s="1"/>
  <c r="S223" i="56" s="1"/>
  <c r="T223" i="56" s="1"/>
  <c r="U223" i="56" s="1"/>
  <c r="V223" i="56" s="1"/>
  <c r="W223" i="56" s="1"/>
  <c r="X223" i="56" s="1"/>
  <c r="Y223" i="56" s="1"/>
  <c r="Z223" i="56" s="1"/>
  <c r="AA223" i="56" s="1"/>
  <c r="AB223" i="56" s="1"/>
  <c r="AC223" i="56" s="1"/>
  <c r="AD223" i="56" s="1"/>
  <c r="AE223" i="56" s="1"/>
  <c r="AF223" i="56" s="1"/>
  <c r="C222" i="56"/>
  <c r="D222" i="56" s="1"/>
  <c r="E222" i="56" s="1"/>
  <c r="F222" i="56" s="1"/>
  <c r="G222" i="56" s="1"/>
  <c r="H222" i="56" s="1"/>
  <c r="I222" i="56" s="1"/>
  <c r="J222" i="56" s="1"/>
  <c r="K222" i="56" s="1"/>
  <c r="L222" i="56" s="1"/>
  <c r="M222" i="56" s="1"/>
  <c r="N222" i="56" s="1"/>
  <c r="O222" i="56" s="1"/>
  <c r="P222" i="56" s="1"/>
  <c r="Q222" i="56" s="1"/>
  <c r="R222" i="56" s="1"/>
  <c r="S222" i="56" s="1"/>
  <c r="T222" i="56" s="1"/>
  <c r="U222" i="56" s="1"/>
  <c r="V222" i="56" s="1"/>
  <c r="W222" i="56" s="1"/>
  <c r="X222" i="56" s="1"/>
  <c r="Y222" i="56" s="1"/>
  <c r="Z222" i="56" s="1"/>
  <c r="AA222" i="56" s="1"/>
  <c r="AB222" i="56" s="1"/>
  <c r="AC222" i="56" s="1"/>
  <c r="AD222" i="56" s="1"/>
  <c r="AE222" i="56" s="1"/>
  <c r="AF222" i="56" s="1"/>
  <c r="G221" i="56"/>
  <c r="H221" i="56" s="1"/>
  <c r="I221" i="56" s="1"/>
  <c r="J221" i="56" s="1"/>
  <c r="K221" i="56" s="1"/>
  <c r="L221" i="56" s="1"/>
  <c r="M221" i="56" s="1"/>
  <c r="N221" i="56" s="1"/>
  <c r="O221" i="56" s="1"/>
  <c r="P221" i="56" s="1"/>
  <c r="Q221" i="56" s="1"/>
  <c r="R221" i="56" s="1"/>
  <c r="S221" i="56" s="1"/>
  <c r="T221" i="56" s="1"/>
  <c r="U221" i="56" s="1"/>
  <c r="V221" i="56" s="1"/>
  <c r="W221" i="56" s="1"/>
  <c r="X221" i="56" s="1"/>
  <c r="Y221" i="56" s="1"/>
  <c r="Z221" i="56" s="1"/>
  <c r="AA221" i="56" s="1"/>
  <c r="AB221" i="56" s="1"/>
  <c r="AC221" i="56" s="1"/>
  <c r="AD221" i="56" s="1"/>
  <c r="AE221" i="56" s="1"/>
  <c r="AF221" i="56" s="1"/>
  <c r="C221" i="56"/>
  <c r="D221" i="56" s="1"/>
  <c r="E221" i="56" s="1"/>
  <c r="F221" i="56" s="1"/>
  <c r="D220" i="56"/>
  <c r="E220" i="56" s="1"/>
  <c r="F220" i="56" s="1"/>
  <c r="G220" i="56" s="1"/>
  <c r="H220" i="56" s="1"/>
  <c r="I220" i="56" s="1"/>
  <c r="J220" i="56" s="1"/>
  <c r="K220" i="56" s="1"/>
  <c r="L220" i="56" s="1"/>
  <c r="M220" i="56" s="1"/>
  <c r="N220" i="56" s="1"/>
  <c r="O220" i="56" s="1"/>
  <c r="P220" i="56" s="1"/>
  <c r="Q220" i="56" s="1"/>
  <c r="R220" i="56" s="1"/>
  <c r="S220" i="56" s="1"/>
  <c r="T220" i="56" s="1"/>
  <c r="U220" i="56" s="1"/>
  <c r="V220" i="56" s="1"/>
  <c r="W220" i="56" s="1"/>
  <c r="X220" i="56" s="1"/>
  <c r="Y220" i="56" s="1"/>
  <c r="Z220" i="56" s="1"/>
  <c r="AA220" i="56" s="1"/>
  <c r="AB220" i="56" s="1"/>
  <c r="AC220" i="56" s="1"/>
  <c r="AD220" i="56" s="1"/>
  <c r="AE220" i="56" s="1"/>
  <c r="AF220" i="56" s="1"/>
  <c r="C220" i="56"/>
  <c r="D219" i="56"/>
  <c r="E219" i="56" s="1"/>
  <c r="F219" i="56" s="1"/>
  <c r="G219" i="56" s="1"/>
  <c r="H219" i="56" s="1"/>
  <c r="I219" i="56" s="1"/>
  <c r="J219" i="56" s="1"/>
  <c r="K219" i="56" s="1"/>
  <c r="L219" i="56" s="1"/>
  <c r="M219" i="56" s="1"/>
  <c r="N219" i="56" s="1"/>
  <c r="O219" i="56" s="1"/>
  <c r="P219" i="56" s="1"/>
  <c r="Q219" i="56" s="1"/>
  <c r="R219" i="56" s="1"/>
  <c r="S219" i="56" s="1"/>
  <c r="T219" i="56" s="1"/>
  <c r="U219" i="56" s="1"/>
  <c r="V219" i="56" s="1"/>
  <c r="W219" i="56" s="1"/>
  <c r="X219" i="56" s="1"/>
  <c r="Y219" i="56" s="1"/>
  <c r="Z219" i="56" s="1"/>
  <c r="AA219" i="56" s="1"/>
  <c r="AB219" i="56" s="1"/>
  <c r="AC219" i="56" s="1"/>
  <c r="AD219" i="56" s="1"/>
  <c r="AE219" i="56" s="1"/>
  <c r="AF219" i="56" s="1"/>
  <c r="C219" i="56"/>
  <c r="C218" i="56"/>
  <c r="D218" i="56" s="1"/>
  <c r="E218" i="56" s="1"/>
  <c r="F218" i="56" s="1"/>
  <c r="G218" i="56" s="1"/>
  <c r="H218" i="56" s="1"/>
  <c r="I218" i="56" s="1"/>
  <c r="J218" i="56" s="1"/>
  <c r="K218" i="56" s="1"/>
  <c r="L218" i="56" s="1"/>
  <c r="M218" i="56" s="1"/>
  <c r="N218" i="56" s="1"/>
  <c r="O218" i="56" s="1"/>
  <c r="P218" i="56" s="1"/>
  <c r="Q218" i="56" s="1"/>
  <c r="R218" i="56" s="1"/>
  <c r="S218" i="56" s="1"/>
  <c r="T218" i="56" s="1"/>
  <c r="U218" i="56" s="1"/>
  <c r="V218" i="56" s="1"/>
  <c r="W218" i="56" s="1"/>
  <c r="X218" i="56" s="1"/>
  <c r="Y218" i="56" s="1"/>
  <c r="Z218" i="56" s="1"/>
  <c r="AA218" i="56" s="1"/>
  <c r="AB218" i="56" s="1"/>
  <c r="AC218" i="56" s="1"/>
  <c r="AD218" i="56" s="1"/>
  <c r="AE218" i="56" s="1"/>
  <c r="AF218" i="56" s="1"/>
  <c r="C217" i="56"/>
  <c r="D217" i="56" s="1"/>
  <c r="E217" i="56" s="1"/>
  <c r="F217" i="56" s="1"/>
  <c r="G217" i="56" s="1"/>
  <c r="H217" i="56" s="1"/>
  <c r="I217" i="56" s="1"/>
  <c r="J217" i="56" s="1"/>
  <c r="K217" i="56" s="1"/>
  <c r="L217" i="56" s="1"/>
  <c r="M217" i="56" s="1"/>
  <c r="N217" i="56" s="1"/>
  <c r="O217" i="56" s="1"/>
  <c r="P217" i="56" s="1"/>
  <c r="Q217" i="56" s="1"/>
  <c r="R217" i="56" s="1"/>
  <c r="S217" i="56" s="1"/>
  <c r="T217" i="56" s="1"/>
  <c r="U217" i="56" s="1"/>
  <c r="V217" i="56" s="1"/>
  <c r="W217" i="56" s="1"/>
  <c r="X217" i="56" s="1"/>
  <c r="Y217" i="56" s="1"/>
  <c r="Z217" i="56" s="1"/>
  <c r="AA217" i="56" s="1"/>
  <c r="AB217" i="56" s="1"/>
  <c r="AC217" i="56" s="1"/>
  <c r="AD217" i="56" s="1"/>
  <c r="AE217" i="56" s="1"/>
  <c r="AF217" i="56" s="1"/>
  <c r="D216" i="56"/>
  <c r="E216" i="56" s="1"/>
  <c r="F216" i="56" s="1"/>
  <c r="G216" i="56" s="1"/>
  <c r="H216" i="56" s="1"/>
  <c r="I216" i="56" s="1"/>
  <c r="J216" i="56" s="1"/>
  <c r="K216" i="56" s="1"/>
  <c r="L216" i="56" s="1"/>
  <c r="M216" i="56" s="1"/>
  <c r="N216" i="56" s="1"/>
  <c r="O216" i="56" s="1"/>
  <c r="P216" i="56" s="1"/>
  <c r="Q216" i="56" s="1"/>
  <c r="R216" i="56" s="1"/>
  <c r="S216" i="56" s="1"/>
  <c r="T216" i="56" s="1"/>
  <c r="U216" i="56" s="1"/>
  <c r="V216" i="56" s="1"/>
  <c r="W216" i="56" s="1"/>
  <c r="X216" i="56" s="1"/>
  <c r="Y216" i="56" s="1"/>
  <c r="Z216" i="56" s="1"/>
  <c r="AA216" i="56" s="1"/>
  <c r="AB216" i="56" s="1"/>
  <c r="AC216" i="56" s="1"/>
  <c r="AD216" i="56" s="1"/>
  <c r="AE216" i="56" s="1"/>
  <c r="AF216" i="56" s="1"/>
  <c r="C216" i="56"/>
  <c r="C215" i="56"/>
  <c r="D215" i="56" s="1"/>
  <c r="E215" i="56" s="1"/>
  <c r="F215" i="56" s="1"/>
  <c r="G215" i="56" s="1"/>
  <c r="H215" i="56" s="1"/>
  <c r="I215" i="56" s="1"/>
  <c r="J215" i="56" s="1"/>
  <c r="K215" i="56" s="1"/>
  <c r="L215" i="56" s="1"/>
  <c r="M215" i="56" s="1"/>
  <c r="N215" i="56" s="1"/>
  <c r="O215" i="56" s="1"/>
  <c r="P215" i="56" s="1"/>
  <c r="Q215" i="56" s="1"/>
  <c r="R215" i="56" s="1"/>
  <c r="S215" i="56" s="1"/>
  <c r="T215" i="56" s="1"/>
  <c r="U215" i="56" s="1"/>
  <c r="V215" i="56" s="1"/>
  <c r="W215" i="56" s="1"/>
  <c r="X215" i="56" s="1"/>
  <c r="Y215" i="56" s="1"/>
  <c r="Z215" i="56" s="1"/>
  <c r="AA215" i="56" s="1"/>
  <c r="AB215" i="56" s="1"/>
  <c r="AC215" i="56" s="1"/>
  <c r="AD215" i="56" s="1"/>
  <c r="AE215" i="56" s="1"/>
  <c r="AF215" i="56" s="1"/>
  <c r="C214" i="56"/>
  <c r="D214" i="56" s="1"/>
  <c r="E214" i="56" s="1"/>
  <c r="F214" i="56" s="1"/>
  <c r="G214" i="56" s="1"/>
  <c r="H214" i="56" s="1"/>
  <c r="I214" i="56" s="1"/>
  <c r="J214" i="56" s="1"/>
  <c r="K214" i="56" s="1"/>
  <c r="L214" i="56" s="1"/>
  <c r="M214" i="56" s="1"/>
  <c r="N214" i="56" s="1"/>
  <c r="O214" i="56" s="1"/>
  <c r="P214" i="56" s="1"/>
  <c r="Q214" i="56" s="1"/>
  <c r="R214" i="56" s="1"/>
  <c r="S214" i="56" s="1"/>
  <c r="T214" i="56" s="1"/>
  <c r="U214" i="56" s="1"/>
  <c r="V214" i="56" s="1"/>
  <c r="W214" i="56" s="1"/>
  <c r="X214" i="56" s="1"/>
  <c r="Y214" i="56" s="1"/>
  <c r="Z214" i="56" s="1"/>
  <c r="AA214" i="56" s="1"/>
  <c r="AB214" i="56" s="1"/>
  <c r="AC214" i="56" s="1"/>
  <c r="AD214" i="56" s="1"/>
  <c r="AE214" i="56" s="1"/>
  <c r="AF214" i="56" s="1"/>
  <c r="C213" i="56"/>
  <c r="D213" i="56" s="1"/>
  <c r="E213" i="56" s="1"/>
  <c r="F213" i="56" s="1"/>
  <c r="G213" i="56" s="1"/>
  <c r="H213" i="56" s="1"/>
  <c r="I213" i="56" s="1"/>
  <c r="J213" i="56" s="1"/>
  <c r="K213" i="56" s="1"/>
  <c r="L213" i="56" s="1"/>
  <c r="M213" i="56" s="1"/>
  <c r="N213" i="56" s="1"/>
  <c r="O213" i="56" s="1"/>
  <c r="P213" i="56" s="1"/>
  <c r="Q213" i="56" s="1"/>
  <c r="R213" i="56" s="1"/>
  <c r="S213" i="56" s="1"/>
  <c r="T213" i="56" s="1"/>
  <c r="U213" i="56" s="1"/>
  <c r="V213" i="56" s="1"/>
  <c r="W213" i="56" s="1"/>
  <c r="X213" i="56" s="1"/>
  <c r="Y213" i="56" s="1"/>
  <c r="Z213" i="56" s="1"/>
  <c r="AA213" i="56" s="1"/>
  <c r="AB213" i="56" s="1"/>
  <c r="AC213" i="56" s="1"/>
  <c r="AD213" i="56" s="1"/>
  <c r="AE213" i="56" s="1"/>
  <c r="AF213" i="56" s="1"/>
  <c r="C212" i="56"/>
  <c r="D212" i="56" s="1"/>
  <c r="E212" i="56" s="1"/>
  <c r="C211" i="56"/>
  <c r="D211" i="56" s="1"/>
  <c r="E211" i="56" s="1"/>
  <c r="F211" i="56" s="1"/>
  <c r="G211" i="56" s="1"/>
  <c r="H211" i="56" s="1"/>
  <c r="I211" i="56" s="1"/>
  <c r="J211" i="56" s="1"/>
  <c r="K211" i="56" s="1"/>
  <c r="L211" i="56" s="1"/>
  <c r="M211" i="56" s="1"/>
  <c r="N211" i="56" s="1"/>
  <c r="O211" i="56" s="1"/>
  <c r="P211" i="56" s="1"/>
  <c r="Q211" i="56" s="1"/>
  <c r="R211" i="56" s="1"/>
  <c r="S211" i="56" s="1"/>
  <c r="T211" i="56" s="1"/>
  <c r="U211" i="56" s="1"/>
  <c r="V211" i="56" s="1"/>
  <c r="W211" i="56" s="1"/>
  <c r="X211" i="56" s="1"/>
  <c r="Y211" i="56" s="1"/>
  <c r="Z211" i="56" s="1"/>
  <c r="AA211" i="56" s="1"/>
  <c r="AB211" i="56" s="1"/>
  <c r="AC211" i="56" s="1"/>
  <c r="AD211" i="56" s="1"/>
  <c r="AE211" i="56" s="1"/>
  <c r="AF211" i="56" s="1"/>
  <c r="C210" i="56"/>
  <c r="D210" i="56" s="1"/>
  <c r="E210" i="56" s="1"/>
  <c r="F210" i="56" s="1"/>
  <c r="G210" i="56" s="1"/>
  <c r="H210" i="56" s="1"/>
  <c r="I210" i="56" s="1"/>
  <c r="J210" i="56" s="1"/>
  <c r="K210" i="56" s="1"/>
  <c r="L210" i="56" s="1"/>
  <c r="M210" i="56" s="1"/>
  <c r="N210" i="56" s="1"/>
  <c r="O210" i="56" s="1"/>
  <c r="P210" i="56" s="1"/>
  <c r="Q210" i="56" s="1"/>
  <c r="R210" i="56" s="1"/>
  <c r="S210" i="56" s="1"/>
  <c r="T210" i="56" s="1"/>
  <c r="U210" i="56" s="1"/>
  <c r="V210" i="56" s="1"/>
  <c r="W210" i="56" s="1"/>
  <c r="X210" i="56" s="1"/>
  <c r="Y210" i="56" s="1"/>
  <c r="Z210" i="56" s="1"/>
  <c r="AA210" i="56" s="1"/>
  <c r="AB210" i="56" s="1"/>
  <c r="AC210" i="56" s="1"/>
  <c r="AD210" i="56" s="1"/>
  <c r="AE210" i="56" s="1"/>
  <c r="AF210" i="56" s="1"/>
  <c r="C209" i="56"/>
  <c r="D209" i="56" s="1"/>
  <c r="E209" i="56" s="1"/>
  <c r="F209" i="56" s="1"/>
  <c r="G209" i="56" s="1"/>
  <c r="H209" i="56" s="1"/>
  <c r="I209" i="56" s="1"/>
  <c r="J209" i="56" s="1"/>
  <c r="K209" i="56" s="1"/>
  <c r="L209" i="56" s="1"/>
  <c r="M209" i="56" s="1"/>
  <c r="N209" i="56" s="1"/>
  <c r="O209" i="56" s="1"/>
  <c r="P209" i="56" s="1"/>
  <c r="Q209" i="56" s="1"/>
  <c r="R209" i="56" s="1"/>
  <c r="S209" i="56" s="1"/>
  <c r="T209" i="56" s="1"/>
  <c r="U209" i="56" s="1"/>
  <c r="V209" i="56" s="1"/>
  <c r="W209" i="56" s="1"/>
  <c r="X209" i="56" s="1"/>
  <c r="Y209" i="56" s="1"/>
  <c r="Z209" i="56" s="1"/>
  <c r="AA209" i="56" s="1"/>
  <c r="AB209" i="56" s="1"/>
  <c r="AC209" i="56" s="1"/>
  <c r="AD209" i="56" s="1"/>
  <c r="AE209" i="56" s="1"/>
  <c r="AF209" i="56" s="1"/>
  <c r="C208" i="56"/>
  <c r="D208" i="56" s="1"/>
  <c r="E208" i="56" s="1"/>
  <c r="F208" i="56" s="1"/>
  <c r="G208" i="56" s="1"/>
  <c r="H208" i="56" s="1"/>
  <c r="I208" i="56" s="1"/>
  <c r="J208" i="56" s="1"/>
  <c r="K208" i="56" s="1"/>
  <c r="L208" i="56" s="1"/>
  <c r="M208" i="56" s="1"/>
  <c r="N208" i="56" s="1"/>
  <c r="O208" i="56" s="1"/>
  <c r="P208" i="56" s="1"/>
  <c r="Q208" i="56" s="1"/>
  <c r="R208" i="56" s="1"/>
  <c r="S208" i="56" s="1"/>
  <c r="T208" i="56" s="1"/>
  <c r="U208" i="56" s="1"/>
  <c r="V208" i="56" s="1"/>
  <c r="W208" i="56" s="1"/>
  <c r="X208" i="56" s="1"/>
  <c r="Y208" i="56" s="1"/>
  <c r="Z208" i="56" s="1"/>
  <c r="AA208" i="56" s="1"/>
  <c r="AB208" i="56" s="1"/>
  <c r="AC208" i="56" s="1"/>
  <c r="AD208" i="56" s="1"/>
  <c r="AE208" i="56" s="1"/>
  <c r="AF208" i="56" s="1"/>
  <c r="C207" i="56"/>
  <c r="D207" i="56" s="1"/>
  <c r="E207" i="56" s="1"/>
  <c r="F207" i="56" s="1"/>
  <c r="G207" i="56" s="1"/>
  <c r="H207" i="56" s="1"/>
  <c r="I207" i="56" s="1"/>
  <c r="J207" i="56" s="1"/>
  <c r="K207" i="56" s="1"/>
  <c r="L207" i="56" s="1"/>
  <c r="M207" i="56" s="1"/>
  <c r="N207" i="56" s="1"/>
  <c r="O207" i="56" s="1"/>
  <c r="P207" i="56" s="1"/>
  <c r="Q207" i="56" s="1"/>
  <c r="R207" i="56" s="1"/>
  <c r="S207" i="56" s="1"/>
  <c r="T207" i="56" s="1"/>
  <c r="U207" i="56" s="1"/>
  <c r="V207" i="56" s="1"/>
  <c r="W207" i="56" s="1"/>
  <c r="X207" i="56" s="1"/>
  <c r="Y207" i="56" s="1"/>
  <c r="Z207" i="56" s="1"/>
  <c r="AA207" i="56" s="1"/>
  <c r="AB207" i="56" s="1"/>
  <c r="AC207" i="56" s="1"/>
  <c r="AD207" i="56" s="1"/>
  <c r="AE207" i="56" s="1"/>
  <c r="AF207" i="56" s="1"/>
  <c r="C206" i="56"/>
  <c r="D206" i="56" s="1"/>
  <c r="E206" i="56" s="1"/>
  <c r="F206" i="56" s="1"/>
  <c r="G206" i="56" s="1"/>
  <c r="H206" i="56" s="1"/>
  <c r="I206" i="56" s="1"/>
  <c r="J206" i="56" s="1"/>
  <c r="K206" i="56" s="1"/>
  <c r="L206" i="56" s="1"/>
  <c r="M206" i="56" s="1"/>
  <c r="N206" i="56" s="1"/>
  <c r="O206" i="56" s="1"/>
  <c r="P206" i="56" s="1"/>
  <c r="Q206" i="56" s="1"/>
  <c r="R206" i="56" s="1"/>
  <c r="S206" i="56" s="1"/>
  <c r="T206" i="56" s="1"/>
  <c r="U206" i="56" s="1"/>
  <c r="V206" i="56" s="1"/>
  <c r="W206" i="56" s="1"/>
  <c r="X206" i="56" s="1"/>
  <c r="Y206" i="56" s="1"/>
  <c r="Z206" i="56" s="1"/>
  <c r="AA206" i="56" s="1"/>
  <c r="AB206" i="56" s="1"/>
  <c r="AC206" i="56" s="1"/>
  <c r="AD206" i="56" s="1"/>
  <c r="AE206" i="56" s="1"/>
  <c r="AF206" i="56" s="1"/>
  <c r="C205" i="56"/>
  <c r="D205" i="56" s="1"/>
  <c r="E205" i="56" s="1"/>
  <c r="F205" i="56" s="1"/>
  <c r="G205" i="56" s="1"/>
  <c r="H205" i="56" s="1"/>
  <c r="I205" i="56" s="1"/>
  <c r="J205" i="56" s="1"/>
  <c r="K205" i="56" s="1"/>
  <c r="L205" i="56" s="1"/>
  <c r="M205" i="56" s="1"/>
  <c r="N205" i="56" s="1"/>
  <c r="O205" i="56" s="1"/>
  <c r="P205" i="56" s="1"/>
  <c r="Q205" i="56" s="1"/>
  <c r="R205" i="56" s="1"/>
  <c r="S205" i="56" s="1"/>
  <c r="T205" i="56" s="1"/>
  <c r="U205" i="56" s="1"/>
  <c r="V205" i="56" s="1"/>
  <c r="W205" i="56" s="1"/>
  <c r="X205" i="56" s="1"/>
  <c r="Y205" i="56" s="1"/>
  <c r="Z205" i="56" s="1"/>
  <c r="AA205" i="56" s="1"/>
  <c r="AB205" i="56" s="1"/>
  <c r="AC205" i="56" s="1"/>
  <c r="AD205" i="56" s="1"/>
  <c r="AE205" i="56" s="1"/>
  <c r="AF205" i="56" s="1"/>
  <c r="C204" i="56"/>
  <c r="D204" i="56" s="1"/>
  <c r="E204" i="56" s="1"/>
  <c r="F204" i="56" s="1"/>
  <c r="G204" i="56" s="1"/>
  <c r="H204" i="56" s="1"/>
  <c r="I204" i="56" s="1"/>
  <c r="J204" i="56" s="1"/>
  <c r="K204" i="56" s="1"/>
  <c r="L204" i="56" s="1"/>
  <c r="M204" i="56" s="1"/>
  <c r="N204" i="56" s="1"/>
  <c r="O204" i="56" s="1"/>
  <c r="P204" i="56" s="1"/>
  <c r="Q204" i="56" s="1"/>
  <c r="R204" i="56" s="1"/>
  <c r="S204" i="56" s="1"/>
  <c r="T204" i="56" s="1"/>
  <c r="U204" i="56" s="1"/>
  <c r="V204" i="56" s="1"/>
  <c r="W204" i="56" s="1"/>
  <c r="X204" i="56" s="1"/>
  <c r="Y204" i="56" s="1"/>
  <c r="Z204" i="56" s="1"/>
  <c r="AA204" i="56" s="1"/>
  <c r="AB204" i="56" s="1"/>
  <c r="AC204" i="56" s="1"/>
  <c r="AD204" i="56" s="1"/>
  <c r="AE204" i="56" s="1"/>
  <c r="AF204" i="56" s="1"/>
  <c r="C203" i="56"/>
  <c r="D203" i="56" s="1"/>
  <c r="E203" i="56" s="1"/>
  <c r="F203" i="56" s="1"/>
  <c r="G203" i="56" s="1"/>
  <c r="H203" i="56" s="1"/>
  <c r="I203" i="56" s="1"/>
  <c r="J203" i="56" s="1"/>
  <c r="K203" i="56" s="1"/>
  <c r="L203" i="56" s="1"/>
  <c r="M203" i="56" s="1"/>
  <c r="N203" i="56" s="1"/>
  <c r="O203" i="56" s="1"/>
  <c r="P203" i="56" s="1"/>
  <c r="Q203" i="56" s="1"/>
  <c r="R203" i="56" s="1"/>
  <c r="S203" i="56" s="1"/>
  <c r="T203" i="56" s="1"/>
  <c r="U203" i="56" s="1"/>
  <c r="V203" i="56" s="1"/>
  <c r="W203" i="56" s="1"/>
  <c r="X203" i="56" s="1"/>
  <c r="Y203" i="56" s="1"/>
  <c r="Z203" i="56" s="1"/>
  <c r="AA203" i="56" s="1"/>
  <c r="AB203" i="56" s="1"/>
  <c r="AC203" i="56" s="1"/>
  <c r="AD203" i="56" s="1"/>
  <c r="AE203" i="56" s="1"/>
  <c r="AF203" i="56" s="1"/>
  <c r="C202" i="56"/>
  <c r="D202" i="56" s="1"/>
  <c r="E202" i="56" s="1"/>
  <c r="F202" i="56" s="1"/>
  <c r="G202" i="56" s="1"/>
  <c r="H202" i="56" s="1"/>
  <c r="I202" i="56" s="1"/>
  <c r="J202" i="56" s="1"/>
  <c r="K202" i="56" s="1"/>
  <c r="L202" i="56" s="1"/>
  <c r="M202" i="56" s="1"/>
  <c r="N202" i="56" s="1"/>
  <c r="O202" i="56" s="1"/>
  <c r="P202" i="56" s="1"/>
  <c r="Q202" i="56" s="1"/>
  <c r="R202" i="56" s="1"/>
  <c r="S202" i="56" s="1"/>
  <c r="T202" i="56" s="1"/>
  <c r="U202" i="56" s="1"/>
  <c r="V202" i="56" s="1"/>
  <c r="W202" i="56" s="1"/>
  <c r="X202" i="56" s="1"/>
  <c r="Y202" i="56" s="1"/>
  <c r="Z202" i="56" s="1"/>
  <c r="AA202" i="56" s="1"/>
  <c r="AB202" i="56" s="1"/>
  <c r="AC202" i="56" s="1"/>
  <c r="AD202" i="56" s="1"/>
  <c r="AE202" i="56" s="1"/>
  <c r="AF202" i="56" s="1"/>
  <c r="C201" i="56"/>
  <c r="D201" i="56" s="1"/>
  <c r="E201" i="56" s="1"/>
  <c r="F201" i="56" s="1"/>
  <c r="G201" i="56" s="1"/>
  <c r="H201" i="56" s="1"/>
  <c r="I201" i="56" s="1"/>
  <c r="J201" i="56" s="1"/>
  <c r="K201" i="56" s="1"/>
  <c r="L201" i="56" s="1"/>
  <c r="M201" i="56" s="1"/>
  <c r="N201" i="56" s="1"/>
  <c r="O201" i="56" s="1"/>
  <c r="P201" i="56" s="1"/>
  <c r="Q201" i="56" s="1"/>
  <c r="R201" i="56" s="1"/>
  <c r="S201" i="56" s="1"/>
  <c r="T201" i="56" s="1"/>
  <c r="U201" i="56" s="1"/>
  <c r="V201" i="56" s="1"/>
  <c r="W201" i="56" s="1"/>
  <c r="X201" i="56" s="1"/>
  <c r="Y201" i="56" s="1"/>
  <c r="Z201" i="56" s="1"/>
  <c r="AA201" i="56" s="1"/>
  <c r="AB201" i="56" s="1"/>
  <c r="AC201" i="56" s="1"/>
  <c r="AD201" i="56" s="1"/>
  <c r="AE201" i="56" s="1"/>
  <c r="AF201" i="56" s="1"/>
  <c r="C200" i="56"/>
  <c r="D200" i="56" s="1"/>
  <c r="E200" i="56" s="1"/>
  <c r="F200" i="56" s="1"/>
  <c r="G200" i="56" s="1"/>
  <c r="H200" i="56" s="1"/>
  <c r="I200" i="56" s="1"/>
  <c r="J200" i="56" s="1"/>
  <c r="K200" i="56" s="1"/>
  <c r="L200" i="56" s="1"/>
  <c r="M200" i="56" s="1"/>
  <c r="N200" i="56" s="1"/>
  <c r="O200" i="56" s="1"/>
  <c r="P200" i="56" s="1"/>
  <c r="Q200" i="56" s="1"/>
  <c r="R200" i="56" s="1"/>
  <c r="S200" i="56" s="1"/>
  <c r="T200" i="56" s="1"/>
  <c r="U200" i="56" s="1"/>
  <c r="V200" i="56" s="1"/>
  <c r="W200" i="56" s="1"/>
  <c r="X200" i="56" s="1"/>
  <c r="Y200" i="56" s="1"/>
  <c r="Z200" i="56" s="1"/>
  <c r="AA200" i="56" s="1"/>
  <c r="AB200" i="56" s="1"/>
  <c r="AC200" i="56" s="1"/>
  <c r="AD200" i="56" s="1"/>
  <c r="AE200" i="56" s="1"/>
  <c r="AF200" i="56" s="1"/>
  <c r="C199" i="56"/>
  <c r="D199" i="56" s="1"/>
  <c r="E199" i="56" s="1"/>
  <c r="F199" i="56" s="1"/>
  <c r="G199" i="56" s="1"/>
  <c r="H199" i="56" s="1"/>
  <c r="I199" i="56" s="1"/>
  <c r="J199" i="56" s="1"/>
  <c r="K199" i="56" s="1"/>
  <c r="L199" i="56" s="1"/>
  <c r="M199" i="56" s="1"/>
  <c r="N199" i="56" s="1"/>
  <c r="O199" i="56" s="1"/>
  <c r="P199" i="56" s="1"/>
  <c r="Q199" i="56" s="1"/>
  <c r="R199" i="56" s="1"/>
  <c r="S199" i="56" s="1"/>
  <c r="T199" i="56" s="1"/>
  <c r="U199" i="56" s="1"/>
  <c r="V199" i="56" s="1"/>
  <c r="W199" i="56" s="1"/>
  <c r="X199" i="56" s="1"/>
  <c r="Y199" i="56" s="1"/>
  <c r="Z199" i="56" s="1"/>
  <c r="AA199" i="56" s="1"/>
  <c r="AB199" i="56" s="1"/>
  <c r="AC199" i="56" s="1"/>
  <c r="AD199" i="56" s="1"/>
  <c r="AE199" i="56" s="1"/>
  <c r="AF199" i="56" s="1"/>
  <c r="C198" i="56"/>
  <c r="D198" i="56" s="1"/>
  <c r="E198" i="56" s="1"/>
  <c r="F198" i="56" s="1"/>
  <c r="G198" i="56" s="1"/>
  <c r="H198" i="56" s="1"/>
  <c r="I198" i="56" s="1"/>
  <c r="J198" i="56" s="1"/>
  <c r="K198" i="56" s="1"/>
  <c r="L198" i="56" s="1"/>
  <c r="M198" i="56" s="1"/>
  <c r="N198" i="56" s="1"/>
  <c r="O198" i="56" s="1"/>
  <c r="P198" i="56" s="1"/>
  <c r="Q198" i="56" s="1"/>
  <c r="R198" i="56" s="1"/>
  <c r="S198" i="56" s="1"/>
  <c r="T198" i="56" s="1"/>
  <c r="U198" i="56" s="1"/>
  <c r="V198" i="56" s="1"/>
  <c r="W198" i="56" s="1"/>
  <c r="X198" i="56" s="1"/>
  <c r="Y198" i="56" s="1"/>
  <c r="Z198" i="56" s="1"/>
  <c r="AA198" i="56" s="1"/>
  <c r="AB198" i="56" s="1"/>
  <c r="AC198" i="56" s="1"/>
  <c r="AD198" i="56" s="1"/>
  <c r="AE198" i="56" s="1"/>
  <c r="AF198" i="56" s="1"/>
  <c r="C197" i="56"/>
  <c r="D197" i="56" s="1"/>
  <c r="E197" i="56" s="1"/>
  <c r="F197" i="56" s="1"/>
  <c r="G197" i="56" s="1"/>
  <c r="H197" i="56" s="1"/>
  <c r="I197" i="56" s="1"/>
  <c r="J197" i="56" s="1"/>
  <c r="K197" i="56" s="1"/>
  <c r="L197" i="56" s="1"/>
  <c r="M197" i="56" s="1"/>
  <c r="N197" i="56" s="1"/>
  <c r="O197" i="56" s="1"/>
  <c r="P197" i="56" s="1"/>
  <c r="Q197" i="56" s="1"/>
  <c r="R197" i="56" s="1"/>
  <c r="S197" i="56" s="1"/>
  <c r="T197" i="56" s="1"/>
  <c r="U197" i="56" s="1"/>
  <c r="V197" i="56" s="1"/>
  <c r="W197" i="56" s="1"/>
  <c r="X197" i="56" s="1"/>
  <c r="Y197" i="56" s="1"/>
  <c r="Z197" i="56" s="1"/>
  <c r="AA197" i="56" s="1"/>
  <c r="AB197" i="56" s="1"/>
  <c r="AC197" i="56" s="1"/>
  <c r="AD197" i="56" s="1"/>
  <c r="AE197" i="56" s="1"/>
  <c r="AF197" i="56" s="1"/>
  <c r="C196" i="56"/>
  <c r="D196" i="56" s="1"/>
  <c r="E196" i="56" s="1"/>
  <c r="F196" i="56" s="1"/>
  <c r="G196" i="56" s="1"/>
  <c r="H196" i="56" s="1"/>
  <c r="I196" i="56" s="1"/>
  <c r="J196" i="56" s="1"/>
  <c r="K196" i="56" s="1"/>
  <c r="L196" i="56" s="1"/>
  <c r="M196" i="56" s="1"/>
  <c r="N196" i="56" s="1"/>
  <c r="O196" i="56" s="1"/>
  <c r="P196" i="56" s="1"/>
  <c r="Q196" i="56" s="1"/>
  <c r="R196" i="56" s="1"/>
  <c r="S196" i="56" s="1"/>
  <c r="T196" i="56" s="1"/>
  <c r="U196" i="56" s="1"/>
  <c r="V196" i="56" s="1"/>
  <c r="W196" i="56" s="1"/>
  <c r="X196" i="56" s="1"/>
  <c r="Y196" i="56" s="1"/>
  <c r="Z196" i="56" s="1"/>
  <c r="AA196" i="56" s="1"/>
  <c r="AB196" i="56" s="1"/>
  <c r="AC196" i="56" s="1"/>
  <c r="AD196" i="56" s="1"/>
  <c r="AE196" i="56" s="1"/>
  <c r="AF196" i="56" s="1"/>
  <c r="F195" i="56"/>
  <c r="G195" i="56" s="1"/>
  <c r="H195" i="56" s="1"/>
  <c r="I195" i="56" s="1"/>
  <c r="J195" i="56" s="1"/>
  <c r="K195" i="56" s="1"/>
  <c r="L195" i="56" s="1"/>
  <c r="M195" i="56" s="1"/>
  <c r="N195" i="56" s="1"/>
  <c r="O195" i="56" s="1"/>
  <c r="P195" i="56" s="1"/>
  <c r="Q195" i="56" s="1"/>
  <c r="R195" i="56" s="1"/>
  <c r="S195" i="56" s="1"/>
  <c r="T195" i="56" s="1"/>
  <c r="U195" i="56" s="1"/>
  <c r="V195" i="56" s="1"/>
  <c r="W195" i="56" s="1"/>
  <c r="X195" i="56" s="1"/>
  <c r="Y195" i="56" s="1"/>
  <c r="Z195" i="56" s="1"/>
  <c r="AA195" i="56" s="1"/>
  <c r="AB195" i="56" s="1"/>
  <c r="AC195" i="56" s="1"/>
  <c r="AD195" i="56" s="1"/>
  <c r="AE195" i="56" s="1"/>
  <c r="AF195" i="56" s="1"/>
  <c r="C195" i="56"/>
  <c r="D195" i="56" s="1"/>
  <c r="E195" i="56" s="1"/>
  <c r="D194" i="56"/>
  <c r="E194" i="56" s="1"/>
  <c r="F194" i="56" s="1"/>
  <c r="G194" i="56" s="1"/>
  <c r="H194" i="56" s="1"/>
  <c r="I194" i="56" s="1"/>
  <c r="J194" i="56" s="1"/>
  <c r="K194" i="56" s="1"/>
  <c r="L194" i="56" s="1"/>
  <c r="M194" i="56" s="1"/>
  <c r="N194" i="56" s="1"/>
  <c r="O194" i="56" s="1"/>
  <c r="P194" i="56" s="1"/>
  <c r="Q194" i="56" s="1"/>
  <c r="R194" i="56" s="1"/>
  <c r="S194" i="56" s="1"/>
  <c r="T194" i="56" s="1"/>
  <c r="U194" i="56" s="1"/>
  <c r="V194" i="56" s="1"/>
  <c r="W194" i="56" s="1"/>
  <c r="X194" i="56" s="1"/>
  <c r="Y194" i="56" s="1"/>
  <c r="Z194" i="56" s="1"/>
  <c r="AA194" i="56" s="1"/>
  <c r="AB194" i="56" s="1"/>
  <c r="AC194" i="56" s="1"/>
  <c r="AD194" i="56" s="1"/>
  <c r="AE194" i="56" s="1"/>
  <c r="AF194" i="56" s="1"/>
  <c r="C194" i="56"/>
  <c r="D193" i="56"/>
  <c r="E193" i="56" s="1"/>
  <c r="F193" i="56" s="1"/>
  <c r="G193" i="56" s="1"/>
  <c r="H193" i="56" s="1"/>
  <c r="I193" i="56" s="1"/>
  <c r="J193" i="56" s="1"/>
  <c r="K193" i="56" s="1"/>
  <c r="L193" i="56" s="1"/>
  <c r="M193" i="56" s="1"/>
  <c r="N193" i="56" s="1"/>
  <c r="O193" i="56" s="1"/>
  <c r="P193" i="56" s="1"/>
  <c r="Q193" i="56" s="1"/>
  <c r="R193" i="56" s="1"/>
  <c r="S193" i="56" s="1"/>
  <c r="T193" i="56" s="1"/>
  <c r="U193" i="56" s="1"/>
  <c r="V193" i="56" s="1"/>
  <c r="W193" i="56" s="1"/>
  <c r="X193" i="56" s="1"/>
  <c r="Y193" i="56" s="1"/>
  <c r="Z193" i="56" s="1"/>
  <c r="AA193" i="56" s="1"/>
  <c r="AB193" i="56" s="1"/>
  <c r="AC193" i="56" s="1"/>
  <c r="AD193" i="56" s="1"/>
  <c r="AE193" i="56" s="1"/>
  <c r="AF193" i="56" s="1"/>
  <c r="C193" i="56"/>
  <c r="H192" i="56"/>
  <c r="I192" i="56" s="1"/>
  <c r="J192" i="56" s="1"/>
  <c r="K192" i="56" s="1"/>
  <c r="L192" i="56" s="1"/>
  <c r="M192" i="56" s="1"/>
  <c r="N192" i="56" s="1"/>
  <c r="O192" i="56" s="1"/>
  <c r="P192" i="56" s="1"/>
  <c r="Q192" i="56" s="1"/>
  <c r="R192" i="56" s="1"/>
  <c r="S192" i="56" s="1"/>
  <c r="T192" i="56" s="1"/>
  <c r="U192" i="56" s="1"/>
  <c r="V192" i="56" s="1"/>
  <c r="W192" i="56" s="1"/>
  <c r="X192" i="56" s="1"/>
  <c r="Y192" i="56" s="1"/>
  <c r="Z192" i="56" s="1"/>
  <c r="AA192" i="56" s="1"/>
  <c r="AB192" i="56" s="1"/>
  <c r="AC192" i="56" s="1"/>
  <c r="AD192" i="56" s="1"/>
  <c r="AE192" i="56" s="1"/>
  <c r="AF192" i="56" s="1"/>
  <c r="C192" i="56"/>
  <c r="D192" i="56" s="1"/>
  <c r="E192" i="56" s="1"/>
  <c r="F192" i="56" s="1"/>
  <c r="G192" i="56" s="1"/>
  <c r="C191" i="56"/>
  <c r="D191" i="56" s="1"/>
  <c r="E191" i="56" s="1"/>
  <c r="F191" i="56" s="1"/>
  <c r="G191" i="56" s="1"/>
  <c r="H191" i="56" s="1"/>
  <c r="I191" i="56" s="1"/>
  <c r="J191" i="56" s="1"/>
  <c r="K191" i="56" s="1"/>
  <c r="L191" i="56" s="1"/>
  <c r="M191" i="56" s="1"/>
  <c r="N191" i="56" s="1"/>
  <c r="O191" i="56" s="1"/>
  <c r="P191" i="56" s="1"/>
  <c r="Q191" i="56" s="1"/>
  <c r="R191" i="56" s="1"/>
  <c r="S191" i="56" s="1"/>
  <c r="T191" i="56" s="1"/>
  <c r="U191" i="56" s="1"/>
  <c r="V191" i="56" s="1"/>
  <c r="W191" i="56" s="1"/>
  <c r="X191" i="56" s="1"/>
  <c r="Y191" i="56" s="1"/>
  <c r="Z191" i="56" s="1"/>
  <c r="AA191" i="56" s="1"/>
  <c r="AB191" i="56" s="1"/>
  <c r="AC191" i="56" s="1"/>
  <c r="AD191" i="56" s="1"/>
  <c r="AE191" i="56" s="1"/>
  <c r="AF191" i="56" s="1"/>
  <c r="C190" i="56"/>
  <c r="D190" i="56" s="1"/>
  <c r="E190" i="56" s="1"/>
  <c r="F190" i="56" s="1"/>
  <c r="G190" i="56" s="1"/>
  <c r="H190" i="56" s="1"/>
  <c r="I190" i="56" s="1"/>
  <c r="J190" i="56" s="1"/>
  <c r="K190" i="56" s="1"/>
  <c r="L190" i="56" s="1"/>
  <c r="M190" i="56" s="1"/>
  <c r="N190" i="56" s="1"/>
  <c r="O190" i="56" s="1"/>
  <c r="P190" i="56" s="1"/>
  <c r="Q190" i="56" s="1"/>
  <c r="R190" i="56" s="1"/>
  <c r="S190" i="56" s="1"/>
  <c r="T190" i="56" s="1"/>
  <c r="U190" i="56" s="1"/>
  <c r="V190" i="56" s="1"/>
  <c r="W190" i="56" s="1"/>
  <c r="X190" i="56" s="1"/>
  <c r="Y190" i="56" s="1"/>
  <c r="Z190" i="56" s="1"/>
  <c r="AA190" i="56" s="1"/>
  <c r="AB190" i="56" s="1"/>
  <c r="AC190" i="56" s="1"/>
  <c r="AD190" i="56" s="1"/>
  <c r="AE190" i="56" s="1"/>
  <c r="AF190" i="56" s="1"/>
  <c r="C189" i="56"/>
  <c r="D189" i="56" s="1"/>
  <c r="E189" i="56" s="1"/>
  <c r="F189" i="56" s="1"/>
  <c r="G189" i="56" s="1"/>
  <c r="H189" i="56" s="1"/>
  <c r="I189" i="56" s="1"/>
  <c r="J189" i="56" s="1"/>
  <c r="K189" i="56" s="1"/>
  <c r="L189" i="56" s="1"/>
  <c r="M189" i="56" s="1"/>
  <c r="N189" i="56" s="1"/>
  <c r="O189" i="56" s="1"/>
  <c r="P189" i="56" s="1"/>
  <c r="Q189" i="56" s="1"/>
  <c r="R189" i="56" s="1"/>
  <c r="S189" i="56" s="1"/>
  <c r="T189" i="56" s="1"/>
  <c r="U189" i="56" s="1"/>
  <c r="V189" i="56" s="1"/>
  <c r="W189" i="56" s="1"/>
  <c r="X189" i="56" s="1"/>
  <c r="Y189" i="56" s="1"/>
  <c r="Z189" i="56" s="1"/>
  <c r="AA189" i="56" s="1"/>
  <c r="AB189" i="56" s="1"/>
  <c r="AC189" i="56" s="1"/>
  <c r="AD189" i="56" s="1"/>
  <c r="AE189" i="56" s="1"/>
  <c r="AF189" i="56" s="1"/>
  <c r="C188" i="56"/>
  <c r="D188" i="56" s="1"/>
  <c r="E188" i="56" s="1"/>
  <c r="F188" i="56" s="1"/>
  <c r="G188" i="56" s="1"/>
  <c r="H188" i="56" s="1"/>
  <c r="I188" i="56" s="1"/>
  <c r="J188" i="56" s="1"/>
  <c r="K188" i="56" s="1"/>
  <c r="L188" i="56" s="1"/>
  <c r="M188" i="56" s="1"/>
  <c r="N188" i="56" s="1"/>
  <c r="O188" i="56" s="1"/>
  <c r="P188" i="56" s="1"/>
  <c r="Q188" i="56" s="1"/>
  <c r="R188" i="56" s="1"/>
  <c r="S188" i="56" s="1"/>
  <c r="T188" i="56" s="1"/>
  <c r="U188" i="56" s="1"/>
  <c r="V188" i="56" s="1"/>
  <c r="W188" i="56" s="1"/>
  <c r="X188" i="56" s="1"/>
  <c r="Y188" i="56" s="1"/>
  <c r="Z188" i="56" s="1"/>
  <c r="AA188" i="56" s="1"/>
  <c r="AB188" i="56" s="1"/>
  <c r="AC188" i="56" s="1"/>
  <c r="AD188" i="56" s="1"/>
  <c r="AE188" i="56" s="1"/>
  <c r="AF188" i="56" s="1"/>
  <c r="C187" i="56"/>
  <c r="D187" i="56" s="1"/>
  <c r="E187" i="56" s="1"/>
  <c r="F187" i="56" s="1"/>
  <c r="G187" i="56" s="1"/>
  <c r="H187" i="56" s="1"/>
  <c r="I187" i="56" s="1"/>
  <c r="J187" i="56" s="1"/>
  <c r="K187" i="56" s="1"/>
  <c r="L187" i="56" s="1"/>
  <c r="M187" i="56" s="1"/>
  <c r="N187" i="56" s="1"/>
  <c r="O187" i="56" s="1"/>
  <c r="P187" i="56" s="1"/>
  <c r="Q187" i="56" s="1"/>
  <c r="R187" i="56" s="1"/>
  <c r="S187" i="56" s="1"/>
  <c r="T187" i="56" s="1"/>
  <c r="U187" i="56" s="1"/>
  <c r="V187" i="56" s="1"/>
  <c r="W187" i="56" s="1"/>
  <c r="X187" i="56" s="1"/>
  <c r="Y187" i="56" s="1"/>
  <c r="Z187" i="56" s="1"/>
  <c r="AA187" i="56" s="1"/>
  <c r="AB187" i="56" s="1"/>
  <c r="AC187" i="56" s="1"/>
  <c r="AD187" i="56" s="1"/>
  <c r="AE187" i="56" s="1"/>
  <c r="AF187" i="56" s="1"/>
  <c r="C186" i="56"/>
  <c r="D186" i="56" s="1"/>
  <c r="E186" i="56" s="1"/>
  <c r="F186" i="56" s="1"/>
  <c r="G186" i="56" s="1"/>
  <c r="H186" i="56" s="1"/>
  <c r="I186" i="56" s="1"/>
  <c r="J186" i="56" s="1"/>
  <c r="K186" i="56" s="1"/>
  <c r="L186" i="56" s="1"/>
  <c r="M186" i="56" s="1"/>
  <c r="N186" i="56" s="1"/>
  <c r="O186" i="56" s="1"/>
  <c r="P186" i="56" s="1"/>
  <c r="Q186" i="56" s="1"/>
  <c r="R186" i="56" s="1"/>
  <c r="S186" i="56" s="1"/>
  <c r="T186" i="56" s="1"/>
  <c r="U186" i="56" s="1"/>
  <c r="V186" i="56" s="1"/>
  <c r="W186" i="56" s="1"/>
  <c r="X186" i="56" s="1"/>
  <c r="Y186" i="56" s="1"/>
  <c r="Z186" i="56" s="1"/>
  <c r="AA186" i="56" s="1"/>
  <c r="AB186" i="56" s="1"/>
  <c r="AC186" i="56" s="1"/>
  <c r="AD186" i="56" s="1"/>
  <c r="AE186" i="56" s="1"/>
  <c r="AF186" i="56" s="1"/>
  <c r="C185" i="56"/>
  <c r="D185" i="56" s="1"/>
  <c r="E185" i="56" s="1"/>
  <c r="F185" i="56" s="1"/>
  <c r="G185" i="56" s="1"/>
  <c r="H185" i="56" s="1"/>
  <c r="I185" i="56" s="1"/>
  <c r="J185" i="56" s="1"/>
  <c r="K185" i="56" s="1"/>
  <c r="L185" i="56" s="1"/>
  <c r="M185" i="56" s="1"/>
  <c r="N185" i="56" s="1"/>
  <c r="O185" i="56" s="1"/>
  <c r="P185" i="56" s="1"/>
  <c r="Q185" i="56" s="1"/>
  <c r="R185" i="56" s="1"/>
  <c r="S185" i="56" s="1"/>
  <c r="T185" i="56" s="1"/>
  <c r="U185" i="56" s="1"/>
  <c r="V185" i="56" s="1"/>
  <c r="W185" i="56" s="1"/>
  <c r="X185" i="56" s="1"/>
  <c r="Y185" i="56" s="1"/>
  <c r="Z185" i="56" s="1"/>
  <c r="AA185" i="56" s="1"/>
  <c r="AB185" i="56" s="1"/>
  <c r="AC185" i="56" s="1"/>
  <c r="AD185" i="56" s="1"/>
  <c r="AE185" i="56" s="1"/>
  <c r="AF185" i="56" s="1"/>
  <c r="C184" i="56"/>
  <c r="D184" i="56" s="1"/>
  <c r="E184" i="56" s="1"/>
  <c r="F184" i="56" s="1"/>
  <c r="G184" i="56" s="1"/>
  <c r="H184" i="56" s="1"/>
  <c r="I184" i="56" s="1"/>
  <c r="J184" i="56" s="1"/>
  <c r="K184" i="56" s="1"/>
  <c r="L184" i="56" s="1"/>
  <c r="M184" i="56" s="1"/>
  <c r="N184" i="56" s="1"/>
  <c r="O184" i="56" s="1"/>
  <c r="P184" i="56" s="1"/>
  <c r="Q184" i="56" s="1"/>
  <c r="R184" i="56" s="1"/>
  <c r="S184" i="56" s="1"/>
  <c r="T184" i="56" s="1"/>
  <c r="U184" i="56" s="1"/>
  <c r="V184" i="56" s="1"/>
  <c r="W184" i="56" s="1"/>
  <c r="X184" i="56" s="1"/>
  <c r="Y184" i="56" s="1"/>
  <c r="Z184" i="56" s="1"/>
  <c r="AA184" i="56" s="1"/>
  <c r="AB184" i="56" s="1"/>
  <c r="AC184" i="56" s="1"/>
  <c r="AD184" i="56" s="1"/>
  <c r="AE184" i="56" s="1"/>
  <c r="AF184" i="56" s="1"/>
  <c r="C183" i="56"/>
  <c r="D183" i="56" s="1"/>
  <c r="E183" i="56" s="1"/>
  <c r="F183" i="56" s="1"/>
  <c r="G183" i="56" s="1"/>
  <c r="H183" i="56" s="1"/>
  <c r="I183" i="56" s="1"/>
  <c r="J183" i="56" s="1"/>
  <c r="K183" i="56" s="1"/>
  <c r="L183" i="56" s="1"/>
  <c r="M183" i="56" s="1"/>
  <c r="N183" i="56" s="1"/>
  <c r="O183" i="56" s="1"/>
  <c r="P183" i="56" s="1"/>
  <c r="Q183" i="56" s="1"/>
  <c r="R183" i="56" s="1"/>
  <c r="S183" i="56" s="1"/>
  <c r="T183" i="56" s="1"/>
  <c r="U183" i="56" s="1"/>
  <c r="V183" i="56" s="1"/>
  <c r="W183" i="56" s="1"/>
  <c r="X183" i="56" s="1"/>
  <c r="Y183" i="56" s="1"/>
  <c r="Z183" i="56" s="1"/>
  <c r="AA183" i="56" s="1"/>
  <c r="AB183" i="56" s="1"/>
  <c r="AC183" i="56" s="1"/>
  <c r="AD183" i="56" s="1"/>
  <c r="AE183" i="56" s="1"/>
  <c r="AF183" i="56" s="1"/>
  <c r="E182" i="56"/>
  <c r="F182" i="56" s="1"/>
  <c r="G182" i="56" s="1"/>
  <c r="H182" i="56" s="1"/>
  <c r="I182" i="56" s="1"/>
  <c r="J182" i="56" s="1"/>
  <c r="K182" i="56" s="1"/>
  <c r="L182" i="56" s="1"/>
  <c r="M182" i="56" s="1"/>
  <c r="N182" i="56" s="1"/>
  <c r="O182" i="56" s="1"/>
  <c r="P182" i="56" s="1"/>
  <c r="Q182" i="56" s="1"/>
  <c r="R182" i="56" s="1"/>
  <c r="S182" i="56" s="1"/>
  <c r="T182" i="56" s="1"/>
  <c r="U182" i="56" s="1"/>
  <c r="V182" i="56" s="1"/>
  <c r="W182" i="56" s="1"/>
  <c r="X182" i="56" s="1"/>
  <c r="Y182" i="56" s="1"/>
  <c r="Z182" i="56" s="1"/>
  <c r="AA182" i="56" s="1"/>
  <c r="AB182" i="56" s="1"/>
  <c r="AC182" i="56" s="1"/>
  <c r="AD182" i="56" s="1"/>
  <c r="AE182" i="56" s="1"/>
  <c r="AF182" i="56" s="1"/>
  <c r="C182" i="56"/>
  <c r="D182" i="56" s="1"/>
  <c r="C181" i="56"/>
  <c r="D181" i="56" s="1"/>
  <c r="E181" i="56" s="1"/>
  <c r="F181" i="56" s="1"/>
  <c r="G181" i="56" s="1"/>
  <c r="H181" i="56" s="1"/>
  <c r="I181" i="56" s="1"/>
  <c r="J181" i="56" s="1"/>
  <c r="K181" i="56" s="1"/>
  <c r="L181" i="56" s="1"/>
  <c r="M181" i="56" s="1"/>
  <c r="N181" i="56" s="1"/>
  <c r="O181" i="56" s="1"/>
  <c r="P181" i="56" s="1"/>
  <c r="Q181" i="56" s="1"/>
  <c r="R181" i="56" s="1"/>
  <c r="S181" i="56" s="1"/>
  <c r="T181" i="56" s="1"/>
  <c r="U181" i="56" s="1"/>
  <c r="V181" i="56" s="1"/>
  <c r="W181" i="56" s="1"/>
  <c r="X181" i="56" s="1"/>
  <c r="Y181" i="56" s="1"/>
  <c r="Z181" i="56" s="1"/>
  <c r="AA181" i="56" s="1"/>
  <c r="AB181" i="56" s="1"/>
  <c r="AC181" i="56" s="1"/>
  <c r="AD181" i="56" s="1"/>
  <c r="AE181" i="56" s="1"/>
  <c r="AF181" i="56" s="1"/>
  <c r="H180" i="56"/>
  <c r="I180" i="56" s="1"/>
  <c r="J180" i="56" s="1"/>
  <c r="K180" i="56" s="1"/>
  <c r="L180" i="56" s="1"/>
  <c r="M180" i="56" s="1"/>
  <c r="N180" i="56" s="1"/>
  <c r="O180" i="56" s="1"/>
  <c r="P180" i="56" s="1"/>
  <c r="Q180" i="56" s="1"/>
  <c r="R180" i="56" s="1"/>
  <c r="S180" i="56" s="1"/>
  <c r="T180" i="56" s="1"/>
  <c r="U180" i="56" s="1"/>
  <c r="V180" i="56" s="1"/>
  <c r="W180" i="56" s="1"/>
  <c r="X180" i="56" s="1"/>
  <c r="Y180" i="56" s="1"/>
  <c r="Z180" i="56" s="1"/>
  <c r="AA180" i="56" s="1"/>
  <c r="AB180" i="56" s="1"/>
  <c r="AC180" i="56" s="1"/>
  <c r="AD180" i="56" s="1"/>
  <c r="AE180" i="56" s="1"/>
  <c r="AF180" i="56" s="1"/>
  <c r="F180" i="56"/>
  <c r="G180" i="56" s="1"/>
  <c r="C180" i="56"/>
  <c r="D180" i="56" s="1"/>
  <c r="E180" i="56" s="1"/>
  <c r="C179" i="56"/>
  <c r="D179" i="56" s="1"/>
  <c r="E179" i="56" s="1"/>
  <c r="F179" i="56" s="1"/>
  <c r="G179" i="56" s="1"/>
  <c r="H179" i="56" s="1"/>
  <c r="I179" i="56" s="1"/>
  <c r="J179" i="56" s="1"/>
  <c r="K179" i="56" s="1"/>
  <c r="L179" i="56" s="1"/>
  <c r="M179" i="56" s="1"/>
  <c r="N179" i="56" s="1"/>
  <c r="O179" i="56" s="1"/>
  <c r="P179" i="56" s="1"/>
  <c r="Q179" i="56" s="1"/>
  <c r="R179" i="56" s="1"/>
  <c r="S179" i="56" s="1"/>
  <c r="T179" i="56" s="1"/>
  <c r="U179" i="56" s="1"/>
  <c r="V179" i="56" s="1"/>
  <c r="W179" i="56" s="1"/>
  <c r="X179" i="56" s="1"/>
  <c r="Y179" i="56" s="1"/>
  <c r="Z179" i="56" s="1"/>
  <c r="AA179" i="56" s="1"/>
  <c r="AB179" i="56" s="1"/>
  <c r="AC179" i="56" s="1"/>
  <c r="AD179" i="56" s="1"/>
  <c r="AE179" i="56" s="1"/>
  <c r="AF179" i="56" s="1"/>
  <c r="C178" i="56"/>
  <c r="D178" i="56" s="1"/>
  <c r="E178" i="56" s="1"/>
  <c r="F178" i="56" s="1"/>
  <c r="G178" i="56" s="1"/>
  <c r="H178" i="56" s="1"/>
  <c r="I178" i="56" s="1"/>
  <c r="J178" i="56" s="1"/>
  <c r="K178" i="56" s="1"/>
  <c r="L178" i="56" s="1"/>
  <c r="M178" i="56" s="1"/>
  <c r="N178" i="56" s="1"/>
  <c r="O178" i="56" s="1"/>
  <c r="P178" i="56" s="1"/>
  <c r="Q178" i="56" s="1"/>
  <c r="R178" i="56" s="1"/>
  <c r="S178" i="56" s="1"/>
  <c r="T178" i="56" s="1"/>
  <c r="U178" i="56" s="1"/>
  <c r="V178" i="56" s="1"/>
  <c r="W178" i="56" s="1"/>
  <c r="X178" i="56" s="1"/>
  <c r="Y178" i="56" s="1"/>
  <c r="Z178" i="56" s="1"/>
  <c r="AA178" i="56" s="1"/>
  <c r="AB178" i="56" s="1"/>
  <c r="AC178" i="56" s="1"/>
  <c r="AD178" i="56" s="1"/>
  <c r="AE178" i="56" s="1"/>
  <c r="AF178" i="56" s="1"/>
  <c r="C177" i="56"/>
  <c r="C176" i="56"/>
  <c r="D176" i="56" s="1"/>
  <c r="E176" i="56" s="1"/>
  <c r="F176" i="56" s="1"/>
  <c r="G176" i="56" s="1"/>
  <c r="H176" i="56" s="1"/>
  <c r="I176" i="56" s="1"/>
  <c r="J176" i="56" s="1"/>
  <c r="K176" i="56" s="1"/>
  <c r="L176" i="56" s="1"/>
  <c r="M176" i="56" s="1"/>
  <c r="N176" i="56" s="1"/>
  <c r="O176" i="56" s="1"/>
  <c r="P176" i="56" s="1"/>
  <c r="Q176" i="56" s="1"/>
  <c r="R176" i="56" s="1"/>
  <c r="S176" i="56" s="1"/>
  <c r="T176" i="56" s="1"/>
  <c r="U176" i="56" s="1"/>
  <c r="V176" i="56" s="1"/>
  <c r="W176" i="56" s="1"/>
  <c r="X176" i="56" s="1"/>
  <c r="Y176" i="56" s="1"/>
  <c r="Z176" i="56" s="1"/>
  <c r="AA176" i="56" s="1"/>
  <c r="AB176" i="56" s="1"/>
  <c r="AC176" i="56" s="1"/>
  <c r="AD176" i="56" s="1"/>
  <c r="AE176" i="56" s="1"/>
  <c r="AF176" i="56" s="1"/>
  <c r="D175" i="56"/>
  <c r="E175" i="56" s="1"/>
  <c r="F175" i="56" s="1"/>
  <c r="G175" i="56" s="1"/>
  <c r="H175" i="56" s="1"/>
  <c r="I175" i="56" s="1"/>
  <c r="J175" i="56" s="1"/>
  <c r="K175" i="56" s="1"/>
  <c r="L175" i="56" s="1"/>
  <c r="M175" i="56" s="1"/>
  <c r="N175" i="56" s="1"/>
  <c r="O175" i="56" s="1"/>
  <c r="P175" i="56" s="1"/>
  <c r="Q175" i="56" s="1"/>
  <c r="R175" i="56" s="1"/>
  <c r="S175" i="56" s="1"/>
  <c r="T175" i="56" s="1"/>
  <c r="U175" i="56" s="1"/>
  <c r="V175" i="56" s="1"/>
  <c r="W175" i="56" s="1"/>
  <c r="X175" i="56" s="1"/>
  <c r="Y175" i="56" s="1"/>
  <c r="Z175" i="56" s="1"/>
  <c r="AA175" i="56" s="1"/>
  <c r="AB175" i="56" s="1"/>
  <c r="AC175" i="56" s="1"/>
  <c r="AD175" i="56" s="1"/>
  <c r="AE175" i="56" s="1"/>
  <c r="AF175" i="56" s="1"/>
  <c r="C175" i="56"/>
  <c r="C174" i="56"/>
  <c r="D174" i="56" s="1"/>
  <c r="E174" i="56" s="1"/>
  <c r="F174" i="56" s="1"/>
  <c r="G174" i="56" s="1"/>
  <c r="H174" i="56" s="1"/>
  <c r="I174" i="56" s="1"/>
  <c r="J174" i="56" s="1"/>
  <c r="K174" i="56" s="1"/>
  <c r="L174" i="56" s="1"/>
  <c r="M174" i="56" s="1"/>
  <c r="N174" i="56" s="1"/>
  <c r="O174" i="56" s="1"/>
  <c r="P174" i="56" s="1"/>
  <c r="Q174" i="56" s="1"/>
  <c r="R174" i="56" s="1"/>
  <c r="S174" i="56" s="1"/>
  <c r="T174" i="56" s="1"/>
  <c r="U174" i="56" s="1"/>
  <c r="V174" i="56" s="1"/>
  <c r="W174" i="56" s="1"/>
  <c r="X174" i="56" s="1"/>
  <c r="Y174" i="56" s="1"/>
  <c r="Z174" i="56" s="1"/>
  <c r="AA174" i="56" s="1"/>
  <c r="AB174" i="56" s="1"/>
  <c r="AC174" i="56" s="1"/>
  <c r="AD174" i="56" s="1"/>
  <c r="AE174" i="56" s="1"/>
  <c r="AF174" i="56" s="1"/>
  <c r="C173" i="56"/>
  <c r="D173" i="56" s="1"/>
  <c r="E173" i="56" s="1"/>
  <c r="F173" i="56" s="1"/>
  <c r="G173" i="56" s="1"/>
  <c r="H173" i="56" s="1"/>
  <c r="I173" i="56" s="1"/>
  <c r="J173" i="56" s="1"/>
  <c r="K173" i="56" s="1"/>
  <c r="L173" i="56" s="1"/>
  <c r="M173" i="56" s="1"/>
  <c r="N173" i="56" s="1"/>
  <c r="O173" i="56" s="1"/>
  <c r="P173" i="56" s="1"/>
  <c r="Q173" i="56" s="1"/>
  <c r="R173" i="56" s="1"/>
  <c r="S173" i="56" s="1"/>
  <c r="T173" i="56" s="1"/>
  <c r="U173" i="56" s="1"/>
  <c r="V173" i="56" s="1"/>
  <c r="W173" i="56" s="1"/>
  <c r="X173" i="56" s="1"/>
  <c r="Y173" i="56" s="1"/>
  <c r="Z173" i="56" s="1"/>
  <c r="AA173" i="56" s="1"/>
  <c r="AB173" i="56" s="1"/>
  <c r="AC173" i="56" s="1"/>
  <c r="AD173" i="56" s="1"/>
  <c r="AE173" i="56" s="1"/>
  <c r="AF173" i="56" s="1"/>
  <c r="C172" i="56"/>
  <c r="D172" i="56" s="1"/>
  <c r="E172" i="56" s="1"/>
  <c r="F172" i="56" s="1"/>
  <c r="G172" i="56" s="1"/>
  <c r="H172" i="56" s="1"/>
  <c r="I172" i="56" s="1"/>
  <c r="J172" i="56" s="1"/>
  <c r="K172" i="56" s="1"/>
  <c r="L172" i="56" s="1"/>
  <c r="M172" i="56" s="1"/>
  <c r="N172" i="56" s="1"/>
  <c r="O172" i="56" s="1"/>
  <c r="P172" i="56" s="1"/>
  <c r="Q172" i="56" s="1"/>
  <c r="R172" i="56" s="1"/>
  <c r="S172" i="56" s="1"/>
  <c r="T172" i="56" s="1"/>
  <c r="U172" i="56" s="1"/>
  <c r="V172" i="56" s="1"/>
  <c r="W172" i="56" s="1"/>
  <c r="X172" i="56" s="1"/>
  <c r="Y172" i="56" s="1"/>
  <c r="Z172" i="56" s="1"/>
  <c r="AA172" i="56" s="1"/>
  <c r="AB172" i="56" s="1"/>
  <c r="AC172" i="56" s="1"/>
  <c r="AD172" i="56" s="1"/>
  <c r="AE172" i="56" s="1"/>
  <c r="AF172" i="56" s="1"/>
  <c r="C171" i="56"/>
  <c r="D171" i="56" s="1"/>
  <c r="E171" i="56" s="1"/>
  <c r="F171" i="56" s="1"/>
  <c r="G171" i="56" s="1"/>
  <c r="H171" i="56" s="1"/>
  <c r="I171" i="56" s="1"/>
  <c r="J171" i="56" s="1"/>
  <c r="K171" i="56" s="1"/>
  <c r="L171" i="56" s="1"/>
  <c r="M171" i="56" s="1"/>
  <c r="N171" i="56" s="1"/>
  <c r="O171" i="56" s="1"/>
  <c r="P171" i="56" s="1"/>
  <c r="Q171" i="56" s="1"/>
  <c r="R171" i="56" s="1"/>
  <c r="S171" i="56" s="1"/>
  <c r="T171" i="56" s="1"/>
  <c r="U171" i="56" s="1"/>
  <c r="V171" i="56" s="1"/>
  <c r="W171" i="56" s="1"/>
  <c r="X171" i="56" s="1"/>
  <c r="Y171" i="56" s="1"/>
  <c r="Z171" i="56" s="1"/>
  <c r="AA171" i="56" s="1"/>
  <c r="AB171" i="56" s="1"/>
  <c r="AC171" i="56" s="1"/>
  <c r="AD171" i="56" s="1"/>
  <c r="AE171" i="56" s="1"/>
  <c r="AF171" i="56" s="1"/>
  <c r="C170" i="56"/>
  <c r="D170" i="56" s="1"/>
  <c r="E170" i="56" s="1"/>
  <c r="F170" i="56" s="1"/>
  <c r="G170" i="56" s="1"/>
  <c r="H170" i="56" s="1"/>
  <c r="I170" i="56" s="1"/>
  <c r="J170" i="56" s="1"/>
  <c r="K170" i="56" s="1"/>
  <c r="L170" i="56" s="1"/>
  <c r="M170" i="56" s="1"/>
  <c r="N170" i="56" s="1"/>
  <c r="O170" i="56" s="1"/>
  <c r="P170" i="56" s="1"/>
  <c r="Q170" i="56" s="1"/>
  <c r="R170" i="56" s="1"/>
  <c r="S170" i="56" s="1"/>
  <c r="T170" i="56" s="1"/>
  <c r="U170" i="56" s="1"/>
  <c r="V170" i="56" s="1"/>
  <c r="W170" i="56" s="1"/>
  <c r="X170" i="56" s="1"/>
  <c r="Y170" i="56" s="1"/>
  <c r="C169" i="56"/>
  <c r="AG167" i="56"/>
  <c r="AG91" i="56" s="1"/>
  <c r="AG92" i="56" s="1"/>
  <c r="C166" i="56"/>
  <c r="D166" i="56" s="1"/>
  <c r="E166" i="56" s="1"/>
  <c r="F166" i="56" s="1"/>
  <c r="G166" i="56" s="1"/>
  <c r="H166" i="56" s="1"/>
  <c r="I166" i="56" s="1"/>
  <c r="J166" i="56" s="1"/>
  <c r="K166" i="56" s="1"/>
  <c r="L166" i="56" s="1"/>
  <c r="M166" i="56" s="1"/>
  <c r="N166" i="56" s="1"/>
  <c r="O166" i="56" s="1"/>
  <c r="P166" i="56" s="1"/>
  <c r="Q166" i="56" s="1"/>
  <c r="R166" i="56" s="1"/>
  <c r="S166" i="56" s="1"/>
  <c r="T166" i="56" s="1"/>
  <c r="U166" i="56" s="1"/>
  <c r="V166" i="56" s="1"/>
  <c r="W166" i="56" s="1"/>
  <c r="X166" i="56" s="1"/>
  <c r="Y166" i="56" s="1"/>
  <c r="Z166" i="56" s="1"/>
  <c r="AA166" i="56" s="1"/>
  <c r="AB166" i="56" s="1"/>
  <c r="AC166" i="56" s="1"/>
  <c r="AD166" i="56" s="1"/>
  <c r="AE166" i="56" s="1"/>
  <c r="AF166" i="56" s="1"/>
  <c r="C165" i="56"/>
  <c r="D165" i="56" s="1"/>
  <c r="E165" i="56" s="1"/>
  <c r="F165" i="56" s="1"/>
  <c r="G165" i="56" s="1"/>
  <c r="H165" i="56" s="1"/>
  <c r="I165" i="56" s="1"/>
  <c r="J165" i="56" s="1"/>
  <c r="K165" i="56" s="1"/>
  <c r="L165" i="56" s="1"/>
  <c r="M165" i="56" s="1"/>
  <c r="N165" i="56" s="1"/>
  <c r="O165" i="56" s="1"/>
  <c r="P165" i="56" s="1"/>
  <c r="Q165" i="56" s="1"/>
  <c r="R165" i="56" s="1"/>
  <c r="S165" i="56" s="1"/>
  <c r="T165" i="56" s="1"/>
  <c r="U165" i="56" s="1"/>
  <c r="V165" i="56" s="1"/>
  <c r="W165" i="56" s="1"/>
  <c r="X165" i="56" s="1"/>
  <c r="Y165" i="56" s="1"/>
  <c r="Z165" i="56" s="1"/>
  <c r="AA165" i="56" s="1"/>
  <c r="AB165" i="56" s="1"/>
  <c r="AC165" i="56" s="1"/>
  <c r="AD165" i="56" s="1"/>
  <c r="AE165" i="56" s="1"/>
  <c r="AF165" i="56" s="1"/>
  <c r="C164" i="56"/>
  <c r="D164" i="56" s="1"/>
  <c r="E164" i="56" s="1"/>
  <c r="F164" i="56" s="1"/>
  <c r="G164" i="56" s="1"/>
  <c r="H164" i="56" s="1"/>
  <c r="I164" i="56" s="1"/>
  <c r="J164" i="56" s="1"/>
  <c r="K164" i="56" s="1"/>
  <c r="L164" i="56" s="1"/>
  <c r="M164" i="56" s="1"/>
  <c r="N164" i="56" s="1"/>
  <c r="O164" i="56" s="1"/>
  <c r="P164" i="56" s="1"/>
  <c r="Q164" i="56" s="1"/>
  <c r="R164" i="56" s="1"/>
  <c r="S164" i="56" s="1"/>
  <c r="T164" i="56" s="1"/>
  <c r="U164" i="56" s="1"/>
  <c r="V164" i="56" s="1"/>
  <c r="W164" i="56" s="1"/>
  <c r="X164" i="56" s="1"/>
  <c r="Y164" i="56" s="1"/>
  <c r="Z164" i="56" s="1"/>
  <c r="AA164" i="56" s="1"/>
  <c r="AB164" i="56" s="1"/>
  <c r="AC164" i="56" s="1"/>
  <c r="AD164" i="56" s="1"/>
  <c r="AE164" i="56" s="1"/>
  <c r="AF164" i="56" s="1"/>
  <c r="C163" i="56"/>
  <c r="I162" i="56"/>
  <c r="J162" i="56" s="1"/>
  <c r="K162" i="56" s="1"/>
  <c r="L162" i="56" s="1"/>
  <c r="M162" i="56" s="1"/>
  <c r="N162" i="56" s="1"/>
  <c r="O162" i="56" s="1"/>
  <c r="P162" i="56" s="1"/>
  <c r="Q162" i="56" s="1"/>
  <c r="R162" i="56" s="1"/>
  <c r="S162" i="56" s="1"/>
  <c r="T162" i="56" s="1"/>
  <c r="U162" i="56" s="1"/>
  <c r="V162" i="56" s="1"/>
  <c r="W162" i="56" s="1"/>
  <c r="X162" i="56" s="1"/>
  <c r="Y162" i="56" s="1"/>
  <c r="Z162" i="56" s="1"/>
  <c r="AA162" i="56" s="1"/>
  <c r="AB162" i="56" s="1"/>
  <c r="AC162" i="56" s="1"/>
  <c r="AD162" i="56" s="1"/>
  <c r="AE162" i="56" s="1"/>
  <c r="AF162" i="56" s="1"/>
  <c r="C162" i="56"/>
  <c r="D162" i="56" s="1"/>
  <c r="E162" i="56" s="1"/>
  <c r="F162" i="56" s="1"/>
  <c r="G162" i="56" s="1"/>
  <c r="H162" i="56" s="1"/>
  <c r="C161" i="56"/>
  <c r="D161" i="56" s="1"/>
  <c r="AI158" i="56"/>
  <c r="AH158" i="56"/>
  <c r="A158" i="56" a="1"/>
  <c r="A158" i="56" s="1"/>
  <c r="AI157" i="56"/>
  <c r="AH157" i="56"/>
  <c r="AI156" i="56"/>
  <c r="AH156" i="56"/>
  <c r="AI155" i="56"/>
  <c r="AH155" i="56"/>
  <c r="AI154" i="56"/>
  <c r="AH154" i="56"/>
  <c r="AL153" i="56"/>
  <c r="AI153" i="56"/>
  <c r="AH153" i="56"/>
  <c r="A153" i="56" a="1"/>
  <c r="A153" i="56" s="1"/>
  <c r="AI152" i="56"/>
  <c r="AH152" i="56"/>
  <c r="AI151" i="56"/>
  <c r="AH151" i="56"/>
  <c r="AI150" i="56"/>
  <c r="AH150" i="56"/>
  <c r="AI149" i="56"/>
  <c r="AH149" i="56"/>
  <c r="AI148" i="56"/>
  <c r="AH148" i="56"/>
  <c r="AI147" i="56"/>
  <c r="AH147" i="56"/>
  <c r="AI146" i="56"/>
  <c r="AH146" i="56"/>
  <c r="AI142" i="56"/>
  <c r="AH142" i="56"/>
  <c r="AI141" i="56"/>
  <c r="AH141" i="56"/>
  <c r="AI140" i="56"/>
  <c r="AH140" i="56"/>
  <c r="AI139" i="56"/>
  <c r="AH139" i="56"/>
  <c r="AI138" i="56"/>
  <c r="AH138" i="56"/>
  <c r="AI137" i="56"/>
  <c r="AH137" i="56"/>
  <c r="AI136" i="56"/>
  <c r="AH136" i="56"/>
  <c r="AI134" i="56"/>
  <c r="AH134" i="56"/>
  <c r="AI133" i="56"/>
  <c r="AH133" i="56"/>
  <c r="AI132" i="56"/>
  <c r="AH132" i="56"/>
  <c r="AI131" i="56"/>
  <c r="AH131" i="56"/>
  <c r="AI130" i="56"/>
  <c r="AH130" i="56"/>
  <c r="AI129" i="56"/>
  <c r="AH129" i="56"/>
  <c r="AI128" i="56"/>
  <c r="AH128" i="56"/>
  <c r="AI127" i="56"/>
  <c r="AH127" i="56"/>
  <c r="AI126" i="56"/>
  <c r="AH126" i="56"/>
  <c r="AI125" i="56"/>
  <c r="AH125" i="56"/>
  <c r="AA122" i="56"/>
  <c r="Z122" i="56"/>
  <c r="Y122" i="56"/>
  <c r="X122" i="56"/>
  <c r="W122" i="56"/>
  <c r="V122" i="56"/>
  <c r="U122" i="56"/>
  <c r="T122" i="56"/>
  <c r="S122" i="56"/>
  <c r="R122" i="56"/>
  <c r="Q122" i="56"/>
  <c r="P122" i="56"/>
  <c r="O122" i="56"/>
  <c r="N122" i="56"/>
  <c r="M122" i="56"/>
  <c r="L122" i="56"/>
  <c r="K122" i="56"/>
  <c r="J122" i="56"/>
  <c r="I122" i="56"/>
  <c r="H122" i="56"/>
  <c r="G122" i="56"/>
  <c r="AA121" i="56"/>
  <c r="Z121" i="56"/>
  <c r="Y121" i="56"/>
  <c r="X121" i="56"/>
  <c r="W121" i="56"/>
  <c r="V121" i="56"/>
  <c r="U121" i="56"/>
  <c r="T121" i="56"/>
  <c r="S121" i="56"/>
  <c r="R121" i="56"/>
  <c r="Q121" i="56"/>
  <c r="P121" i="56"/>
  <c r="O121" i="56"/>
  <c r="N121" i="56"/>
  <c r="M121" i="56"/>
  <c r="L121" i="56"/>
  <c r="K121" i="56"/>
  <c r="J121" i="56"/>
  <c r="I121" i="56"/>
  <c r="H121" i="56"/>
  <c r="G121" i="56"/>
  <c r="AI121" i="56" s="1"/>
  <c r="AA120" i="56"/>
  <c r="Z120" i="56"/>
  <c r="Y120" i="56"/>
  <c r="X120" i="56"/>
  <c r="W120" i="56"/>
  <c r="V120" i="56"/>
  <c r="U120" i="56"/>
  <c r="T120" i="56"/>
  <c r="S120" i="56"/>
  <c r="R120" i="56"/>
  <c r="Q120" i="56"/>
  <c r="P120" i="56"/>
  <c r="O120" i="56"/>
  <c r="N120" i="56"/>
  <c r="M120" i="56"/>
  <c r="L120" i="56"/>
  <c r="K120" i="56"/>
  <c r="J120" i="56"/>
  <c r="I120" i="56"/>
  <c r="H120" i="56"/>
  <c r="G120" i="56"/>
  <c r="AA119" i="56"/>
  <c r="Z119" i="56"/>
  <c r="Y119" i="56"/>
  <c r="X119" i="56"/>
  <c r="W119" i="56"/>
  <c r="V119" i="56"/>
  <c r="U119" i="56"/>
  <c r="T119" i="56"/>
  <c r="S119" i="56"/>
  <c r="R119" i="56"/>
  <c r="Q119" i="56"/>
  <c r="P119" i="56"/>
  <c r="O119" i="56"/>
  <c r="N119" i="56"/>
  <c r="M119" i="56"/>
  <c r="L119" i="56"/>
  <c r="K119" i="56"/>
  <c r="J119" i="56"/>
  <c r="I119" i="56"/>
  <c r="H119" i="56"/>
  <c r="G119" i="56"/>
  <c r="AA118" i="56"/>
  <c r="Z118" i="56"/>
  <c r="Y118" i="56"/>
  <c r="X118" i="56"/>
  <c r="W118" i="56"/>
  <c r="V118" i="56"/>
  <c r="U118" i="56"/>
  <c r="T118" i="56"/>
  <c r="S118" i="56"/>
  <c r="R118" i="56"/>
  <c r="Q118" i="56"/>
  <c r="P118" i="56"/>
  <c r="O118" i="56"/>
  <c r="N118" i="56"/>
  <c r="M118" i="56"/>
  <c r="L118" i="56"/>
  <c r="K118" i="56"/>
  <c r="J118" i="56"/>
  <c r="I118" i="56"/>
  <c r="H118" i="56"/>
  <c r="G118" i="56"/>
  <c r="AA117" i="56"/>
  <c r="Z117" i="56"/>
  <c r="Y117" i="56"/>
  <c r="X117" i="56"/>
  <c r="W117" i="56"/>
  <c r="V117" i="56"/>
  <c r="U117" i="56"/>
  <c r="T117" i="56"/>
  <c r="S117" i="56"/>
  <c r="R117" i="56"/>
  <c r="Q117" i="56"/>
  <c r="P117" i="56"/>
  <c r="O117" i="56"/>
  <c r="N117" i="56"/>
  <c r="M117" i="56"/>
  <c r="L117" i="56"/>
  <c r="K117" i="56"/>
  <c r="J117" i="56"/>
  <c r="I117" i="56"/>
  <c r="H117" i="56"/>
  <c r="G117" i="56"/>
  <c r="AP23" i="56"/>
  <c r="AI114" i="56"/>
  <c r="AH114" i="56"/>
  <c r="AI112" i="56"/>
  <c r="AH112" i="56"/>
  <c r="AG112" i="56"/>
  <c r="AI111" i="56"/>
  <c r="AH111" i="56"/>
  <c r="AI110" i="56"/>
  <c r="AH110" i="56"/>
  <c r="AI109" i="56"/>
  <c r="AH109" i="56"/>
  <c r="AG108" i="56"/>
  <c r="AE5" i="56"/>
  <c r="AC5" i="56"/>
  <c r="AA5" i="56"/>
  <c r="AA108" i="56"/>
  <c r="Z5" i="56" s="1"/>
  <c r="Z108" i="56"/>
  <c r="Y5" i="56" s="1"/>
  <c r="Y108" i="56"/>
  <c r="X108" i="56"/>
  <c r="W5" i="56" s="1"/>
  <c r="W108" i="56"/>
  <c r="V5" i="56" s="1"/>
  <c r="V108" i="56"/>
  <c r="BD19" i="56" s="1"/>
  <c r="U108" i="56"/>
  <c r="BC19" i="56" s="1"/>
  <c r="T108" i="56"/>
  <c r="S5" i="56" s="1"/>
  <c r="S108" i="56"/>
  <c r="R5" i="56" s="1"/>
  <c r="R108" i="56"/>
  <c r="Q108" i="56"/>
  <c r="P5" i="56" s="1"/>
  <c r="P108" i="56"/>
  <c r="O5" i="56" s="1"/>
  <c r="O108" i="56"/>
  <c r="AW19" i="56" s="1"/>
  <c r="N108" i="56"/>
  <c r="AV19" i="56" s="1"/>
  <c r="M108" i="56"/>
  <c r="AU19" i="56" s="1"/>
  <c r="K5" i="56"/>
  <c r="AT19" i="56"/>
  <c r="I5" i="56"/>
  <c r="AQ19" i="56"/>
  <c r="C5" i="56"/>
  <c r="AN19" i="56"/>
  <c r="AF5" i="56"/>
  <c r="AI107" i="56"/>
  <c r="AH107" i="56"/>
  <c r="AI106" i="56"/>
  <c r="AH106" i="56"/>
  <c r="AI105" i="56"/>
  <c r="AH105" i="56"/>
  <c r="AI104" i="56"/>
  <c r="AH104" i="56"/>
  <c r="AI103" i="56"/>
  <c r="AH103" i="56"/>
  <c r="AI102" i="56"/>
  <c r="AH102" i="56"/>
  <c r="AI101" i="56"/>
  <c r="AH101" i="56"/>
  <c r="AI100" i="56"/>
  <c r="AH100" i="56"/>
  <c r="AI99" i="56"/>
  <c r="AH99" i="56"/>
  <c r="AI98" i="56"/>
  <c r="AH98" i="56"/>
  <c r="AI97" i="56"/>
  <c r="AH97" i="56"/>
  <c r="AG96" i="56"/>
  <c r="AG4" i="56" s="1"/>
  <c r="BI20" i="56"/>
  <c r="BH20" i="56"/>
  <c r="BG20" i="56"/>
  <c r="AA96" i="56"/>
  <c r="Z96" i="56"/>
  <c r="BF20" i="56" s="1"/>
  <c r="Y96" i="56"/>
  <c r="X96" i="56"/>
  <c r="W96" i="56"/>
  <c r="V96" i="56"/>
  <c r="BD20" i="56" s="1"/>
  <c r="U96" i="56"/>
  <c r="BC20" i="56" s="1"/>
  <c r="T96" i="56"/>
  <c r="BB20" i="56" s="1"/>
  <c r="S96" i="56"/>
  <c r="BA20" i="56" s="1"/>
  <c r="R96" i="56"/>
  <c r="AZ20" i="56" s="1"/>
  <c r="Q96" i="56"/>
  <c r="P96" i="56"/>
  <c r="AX20" i="56" s="1"/>
  <c r="O96" i="56"/>
  <c r="AW20" i="56" s="1"/>
  <c r="N96" i="56"/>
  <c r="AV20" i="56" s="1"/>
  <c r="M96" i="56"/>
  <c r="AU20" i="56" s="1"/>
  <c r="L96" i="56"/>
  <c r="AS20" i="56"/>
  <c r="AR20" i="56"/>
  <c r="AQ20" i="56"/>
  <c r="AO20" i="56"/>
  <c r="AI95" i="56"/>
  <c r="AH95" i="56"/>
  <c r="AI94" i="56"/>
  <c r="AH94" i="56"/>
  <c r="AI93" i="56"/>
  <c r="AH93" i="56"/>
  <c r="BJ18" i="56"/>
  <c r="BI18" i="56"/>
  <c r="BH18" i="56"/>
  <c r="AA92" i="56"/>
  <c r="Z92" i="56"/>
  <c r="BF18" i="56" s="1"/>
  <c r="Y92" i="56"/>
  <c r="X92" i="56"/>
  <c r="W92" i="56"/>
  <c r="V92" i="56"/>
  <c r="BD18" i="56" s="1"/>
  <c r="U92" i="56"/>
  <c r="BC18" i="56" s="1"/>
  <c r="T92" i="56"/>
  <c r="S92" i="56"/>
  <c r="BA18" i="56" s="1"/>
  <c r="R92" i="56"/>
  <c r="AZ18" i="56" s="1"/>
  <c r="Q92" i="56"/>
  <c r="AY18" i="56" s="1"/>
  <c r="P92" i="56"/>
  <c r="AX18" i="56" s="1"/>
  <c r="O92" i="56"/>
  <c r="AW18" i="56" s="1"/>
  <c r="N92" i="56"/>
  <c r="AV18" i="56" s="1"/>
  <c r="M92" i="56"/>
  <c r="AU18" i="56" s="1"/>
  <c r="AT18" i="56"/>
  <c r="AS18" i="56"/>
  <c r="AQ18" i="56"/>
  <c r="BQ91" i="56"/>
  <c r="BD91" i="56"/>
  <c r="AI91" i="56"/>
  <c r="AH91" i="56"/>
  <c r="BN90" i="56"/>
  <c r="AI90" i="56"/>
  <c r="AH90" i="56"/>
  <c r="AI89" i="56"/>
  <c r="AH89" i="56"/>
  <c r="AI88" i="56"/>
  <c r="AH88" i="56"/>
  <c r="BL87" i="56"/>
  <c r="AI87" i="56"/>
  <c r="AH87" i="56"/>
  <c r="BS86" i="56"/>
  <c r="AI86" i="56"/>
  <c r="AH86" i="56"/>
  <c r="AI85" i="56"/>
  <c r="AH85" i="56"/>
  <c r="BW84" i="56"/>
  <c r="BW91" i="56" s="1"/>
  <c r="BV84" i="56"/>
  <c r="BV91" i="56" s="1"/>
  <c r="BU84" i="56"/>
  <c r="BU91" i="56" s="1"/>
  <c r="BT84" i="56"/>
  <c r="BT91" i="56" s="1"/>
  <c r="BS84" i="56"/>
  <c r="BS91" i="56" s="1"/>
  <c r="BR84" i="56"/>
  <c r="BR91" i="56" s="1"/>
  <c r="BQ84" i="56"/>
  <c r="BP84" i="56"/>
  <c r="BP91" i="56" s="1"/>
  <c r="BO84" i="56"/>
  <c r="BO91" i="56" s="1"/>
  <c r="BN84" i="56"/>
  <c r="BN91" i="56" s="1"/>
  <c r="BM84" i="56"/>
  <c r="BM91" i="56" s="1"/>
  <c r="BL84" i="56"/>
  <c r="BL91" i="56" s="1"/>
  <c r="BK84" i="56"/>
  <c r="BK91" i="56" s="1"/>
  <c r="BJ84" i="56"/>
  <c r="BJ91" i="56" s="1"/>
  <c r="BI84" i="56"/>
  <c r="BI91" i="56" s="1"/>
  <c r="BH84" i="56"/>
  <c r="BH91" i="56" s="1"/>
  <c r="BG84" i="56"/>
  <c r="BG91" i="56" s="1"/>
  <c r="BF84" i="56"/>
  <c r="BF91" i="56" s="1"/>
  <c r="BE84" i="56"/>
  <c r="BE91" i="56" s="1"/>
  <c r="BD84" i="56"/>
  <c r="BC84" i="56"/>
  <c r="BC91" i="56" s="1"/>
  <c r="BB84" i="56"/>
  <c r="BB91" i="56" s="1"/>
  <c r="BA84" i="56"/>
  <c r="BA91" i="56" s="1"/>
  <c r="AZ84" i="56"/>
  <c r="AZ91" i="56" s="1"/>
  <c r="AI84" i="56"/>
  <c r="AH84" i="56"/>
  <c r="BW83" i="56"/>
  <c r="BW90" i="56" s="1"/>
  <c r="BV83" i="56"/>
  <c r="BV90" i="56" s="1"/>
  <c r="BU83" i="56"/>
  <c r="BU90" i="56" s="1"/>
  <c r="BT83" i="56"/>
  <c r="BT90" i="56" s="1"/>
  <c r="BS83" i="56"/>
  <c r="BS90" i="56" s="1"/>
  <c r="BR83" i="56"/>
  <c r="BR90" i="56" s="1"/>
  <c r="BQ83" i="56"/>
  <c r="BQ90" i="56" s="1"/>
  <c r="BP83" i="56"/>
  <c r="BP90" i="56" s="1"/>
  <c r="BO83" i="56"/>
  <c r="BO90" i="56" s="1"/>
  <c r="BN83" i="56"/>
  <c r="BM83" i="56"/>
  <c r="BM90" i="56" s="1"/>
  <c r="BL83" i="56"/>
  <c r="BL90" i="56" s="1"/>
  <c r="BK83" i="56"/>
  <c r="BK90" i="56" s="1"/>
  <c r="BJ83" i="56"/>
  <c r="BJ90" i="56" s="1"/>
  <c r="BI83" i="56"/>
  <c r="BI90" i="56" s="1"/>
  <c r="BH83" i="56"/>
  <c r="BH90" i="56" s="1"/>
  <c r="BG83" i="56"/>
  <c r="BG90" i="56" s="1"/>
  <c r="BF83" i="56"/>
  <c r="BF90" i="56" s="1"/>
  <c r="BE83" i="56"/>
  <c r="BE90" i="56" s="1"/>
  <c r="BD83" i="56"/>
  <c r="BD90" i="56" s="1"/>
  <c r="BC83" i="56"/>
  <c r="BC90" i="56" s="1"/>
  <c r="BB83" i="56"/>
  <c r="BB90" i="56" s="1"/>
  <c r="BA83" i="56"/>
  <c r="BA90" i="56" s="1"/>
  <c r="AZ83" i="56"/>
  <c r="AZ90" i="56" s="1"/>
  <c r="AI83" i="56"/>
  <c r="AH83" i="56"/>
  <c r="BW82" i="56"/>
  <c r="BW89" i="56" s="1"/>
  <c r="BV82" i="56"/>
  <c r="BV89" i="56" s="1"/>
  <c r="BU82" i="56"/>
  <c r="BU89" i="56" s="1"/>
  <c r="BT82" i="56"/>
  <c r="BT89" i="56" s="1"/>
  <c r="BS82" i="56"/>
  <c r="BS89" i="56" s="1"/>
  <c r="BR82" i="56"/>
  <c r="BR89" i="56" s="1"/>
  <c r="BQ82" i="56"/>
  <c r="BQ89" i="56" s="1"/>
  <c r="BP82" i="56"/>
  <c r="BP89" i="56" s="1"/>
  <c r="BO82" i="56"/>
  <c r="BO89" i="56" s="1"/>
  <c r="BN82" i="56"/>
  <c r="BN89" i="56" s="1"/>
  <c r="BM82" i="56"/>
  <c r="BM89" i="56" s="1"/>
  <c r="BL82" i="56"/>
  <c r="BL89" i="56" s="1"/>
  <c r="BK82" i="56"/>
  <c r="BK89" i="56" s="1"/>
  <c r="BJ82" i="56"/>
  <c r="BJ89" i="56" s="1"/>
  <c r="BI82" i="56"/>
  <c r="BI89" i="56" s="1"/>
  <c r="BH82" i="56"/>
  <c r="BH89" i="56" s="1"/>
  <c r="BG82" i="56"/>
  <c r="BG89" i="56" s="1"/>
  <c r="BF82" i="56"/>
  <c r="BF89" i="56" s="1"/>
  <c r="BE82" i="56"/>
  <c r="BE89" i="56" s="1"/>
  <c r="BD82" i="56"/>
  <c r="BD89" i="56" s="1"/>
  <c r="BC82" i="56"/>
  <c r="BC89" i="56" s="1"/>
  <c r="BB82" i="56"/>
  <c r="BB89" i="56" s="1"/>
  <c r="BA82" i="56"/>
  <c r="BA89" i="56" s="1"/>
  <c r="AZ82" i="56"/>
  <c r="AZ89" i="56" s="1"/>
  <c r="AI82" i="56"/>
  <c r="AH82" i="56"/>
  <c r="BW81" i="56"/>
  <c r="BW88" i="56" s="1"/>
  <c r="BV81" i="56"/>
  <c r="BV88" i="56" s="1"/>
  <c r="BU81" i="56"/>
  <c r="BU88" i="56" s="1"/>
  <c r="BT81" i="56"/>
  <c r="BT88" i="56" s="1"/>
  <c r="BS81" i="56"/>
  <c r="BS88" i="56" s="1"/>
  <c r="BR81" i="56"/>
  <c r="BR88" i="56" s="1"/>
  <c r="BQ81" i="56"/>
  <c r="BQ88" i="56" s="1"/>
  <c r="BP81" i="56"/>
  <c r="BP88" i="56" s="1"/>
  <c r="BO81" i="56"/>
  <c r="BO88" i="56" s="1"/>
  <c r="BN81" i="56"/>
  <c r="BN88" i="56" s="1"/>
  <c r="BM81" i="56"/>
  <c r="BM88" i="56" s="1"/>
  <c r="BL81" i="56"/>
  <c r="BL88" i="56" s="1"/>
  <c r="BK81" i="56"/>
  <c r="BK88" i="56" s="1"/>
  <c r="BJ81" i="56"/>
  <c r="BJ88" i="56" s="1"/>
  <c r="BI81" i="56"/>
  <c r="BI88" i="56" s="1"/>
  <c r="BH81" i="56"/>
  <c r="BH88" i="56" s="1"/>
  <c r="BG81" i="56"/>
  <c r="BG88" i="56" s="1"/>
  <c r="BF81" i="56"/>
  <c r="BF88" i="56" s="1"/>
  <c r="BE81" i="56"/>
  <c r="BE88" i="56" s="1"/>
  <c r="BD81" i="56"/>
  <c r="BD88" i="56" s="1"/>
  <c r="BC81" i="56"/>
  <c r="BC88" i="56" s="1"/>
  <c r="BB81" i="56"/>
  <c r="BB88" i="56" s="1"/>
  <c r="BA81" i="56"/>
  <c r="BA88" i="56" s="1"/>
  <c r="AZ81" i="56"/>
  <c r="AZ88" i="56" s="1"/>
  <c r="AI81" i="56"/>
  <c r="AH81" i="56"/>
  <c r="BW80" i="56"/>
  <c r="BW87" i="56" s="1"/>
  <c r="BV80" i="56"/>
  <c r="BV87" i="56" s="1"/>
  <c r="BU80" i="56"/>
  <c r="BU87" i="56" s="1"/>
  <c r="BT80" i="56"/>
  <c r="BT87" i="56" s="1"/>
  <c r="BS80" i="56"/>
  <c r="BS87" i="56" s="1"/>
  <c r="BR80" i="56"/>
  <c r="BR87" i="56" s="1"/>
  <c r="BQ80" i="56"/>
  <c r="BQ87" i="56" s="1"/>
  <c r="BP80" i="56"/>
  <c r="BP87" i="56" s="1"/>
  <c r="BO80" i="56"/>
  <c r="BO87" i="56" s="1"/>
  <c r="BN80" i="56"/>
  <c r="BN87" i="56" s="1"/>
  <c r="BM80" i="56"/>
  <c r="BM87" i="56" s="1"/>
  <c r="BL80" i="56"/>
  <c r="BK80" i="56"/>
  <c r="BK87" i="56" s="1"/>
  <c r="BJ80" i="56"/>
  <c r="BJ87" i="56" s="1"/>
  <c r="BI80" i="56"/>
  <c r="BI87" i="56" s="1"/>
  <c r="BH80" i="56"/>
  <c r="BH87" i="56" s="1"/>
  <c r="BG80" i="56"/>
  <c r="BG87" i="56" s="1"/>
  <c r="BF80" i="56"/>
  <c r="BF87" i="56" s="1"/>
  <c r="BE80" i="56"/>
  <c r="BE87" i="56" s="1"/>
  <c r="BD80" i="56"/>
  <c r="BD87" i="56" s="1"/>
  <c r="BC80" i="56"/>
  <c r="BC87" i="56" s="1"/>
  <c r="BB80" i="56"/>
  <c r="BB87" i="56" s="1"/>
  <c r="BA80" i="56"/>
  <c r="BA87" i="56" s="1"/>
  <c r="AZ80" i="56"/>
  <c r="AZ87" i="56" s="1"/>
  <c r="AI80" i="56"/>
  <c r="AH80" i="56"/>
  <c r="BW79" i="56"/>
  <c r="BW86" i="56" s="1"/>
  <c r="BV79" i="56"/>
  <c r="BV86" i="56" s="1"/>
  <c r="BU79" i="56"/>
  <c r="BU86" i="56" s="1"/>
  <c r="BT79" i="56"/>
  <c r="BT86" i="56" s="1"/>
  <c r="BS79" i="56"/>
  <c r="BR79" i="56"/>
  <c r="BR86" i="56" s="1"/>
  <c r="BQ79" i="56"/>
  <c r="BQ86" i="56" s="1"/>
  <c r="BP79" i="56"/>
  <c r="BP86" i="56" s="1"/>
  <c r="BO79" i="56"/>
  <c r="BO86" i="56" s="1"/>
  <c r="BN79" i="56"/>
  <c r="BN86" i="56" s="1"/>
  <c r="BM79" i="56"/>
  <c r="BM86" i="56" s="1"/>
  <c r="BL79" i="56"/>
  <c r="BL86" i="56" s="1"/>
  <c r="BK79" i="56"/>
  <c r="BK86" i="56" s="1"/>
  <c r="BJ79" i="56"/>
  <c r="BJ86" i="56" s="1"/>
  <c r="BI79" i="56"/>
  <c r="BI86" i="56" s="1"/>
  <c r="BH79" i="56"/>
  <c r="BH86" i="56" s="1"/>
  <c r="BG79" i="56"/>
  <c r="BG86" i="56" s="1"/>
  <c r="BF79" i="56"/>
  <c r="BF86" i="56" s="1"/>
  <c r="BE79" i="56"/>
  <c r="BE86" i="56" s="1"/>
  <c r="BD79" i="56"/>
  <c r="BD86" i="56" s="1"/>
  <c r="BC79" i="56"/>
  <c r="BC86" i="56" s="1"/>
  <c r="BB79" i="56"/>
  <c r="BB86" i="56" s="1"/>
  <c r="BA79" i="56"/>
  <c r="BA86" i="56" s="1"/>
  <c r="AZ79" i="56"/>
  <c r="AI79" i="56"/>
  <c r="AH79" i="56"/>
  <c r="AG78" i="56"/>
  <c r="BJ17" i="56"/>
  <c r="BI17" i="56"/>
  <c r="BH17" i="56"/>
  <c r="BG17" i="56"/>
  <c r="AA78" i="56"/>
  <c r="Z78" i="56"/>
  <c r="BF17" i="56" s="1"/>
  <c r="Y78" i="56"/>
  <c r="X78" i="56"/>
  <c r="W78" i="56"/>
  <c r="V78" i="56"/>
  <c r="BD17" i="56" s="1"/>
  <c r="U78" i="56"/>
  <c r="BC17" i="56" s="1"/>
  <c r="T78" i="56"/>
  <c r="S78" i="56"/>
  <c r="BA17" i="56" s="1"/>
  <c r="R78" i="56"/>
  <c r="Q78" i="56"/>
  <c r="AY17" i="56" s="1"/>
  <c r="P78" i="56"/>
  <c r="AX17" i="56" s="1"/>
  <c r="O78" i="56"/>
  <c r="AW17" i="56" s="1"/>
  <c r="N78" i="56"/>
  <c r="AV17" i="56" s="1"/>
  <c r="M78" i="56"/>
  <c r="AU17" i="56" s="1"/>
  <c r="AR17" i="56"/>
  <c r="AP17" i="56"/>
  <c r="AO17" i="56"/>
  <c r="AI77" i="56"/>
  <c r="AH77" i="56"/>
  <c r="AI76" i="56"/>
  <c r="AH76" i="56"/>
  <c r="AI75" i="56"/>
  <c r="AH75" i="56"/>
  <c r="AI74" i="56"/>
  <c r="AH74" i="56"/>
  <c r="AI73" i="56"/>
  <c r="AH73" i="56"/>
  <c r="AI72" i="56"/>
  <c r="AH72" i="56"/>
  <c r="AG71" i="56"/>
  <c r="AG113" i="56" s="1"/>
  <c r="BG16" i="56"/>
  <c r="AA71" i="56"/>
  <c r="Z71" i="56"/>
  <c r="BF16" i="56" s="1"/>
  <c r="Y71" i="56"/>
  <c r="X71" i="56"/>
  <c r="BE16" i="56" s="1"/>
  <c r="W71" i="56"/>
  <c r="V71" i="56"/>
  <c r="BD16" i="56" s="1"/>
  <c r="U71" i="56"/>
  <c r="BC16" i="56" s="1"/>
  <c r="T71" i="56"/>
  <c r="S71" i="56"/>
  <c r="R71" i="56"/>
  <c r="Q71" i="56"/>
  <c r="P71" i="56"/>
  <c r="O71" i="56"/>
  <c r="M71" i="56"/>
  <c r="AU16" i="56" s="1"/>
  <c r="AR16" i="56"/>
  <c r="AI70" i="56"/>
  <c r="AH70" i="56"/>
  <c r="AI69" i="56"/>
  <c r="AH69" i="56"/>
  <c r="AI68" i="56"/>
  <c r="AH68" i="56"/>
  <c r="AI67" i="56"/>
  <c r="AH67" i="56"/>
  <c r="AI66" i="56"/>
  <c r="AH66" i="56"/>
  <c r="AI65" i="56"/>
  <c r="AH65" i="56"/>
  <c r="AI64" i="56"/>
  <c r="AH64" i="56"/>
  <c r="AI63" i="56"/>
  <c r="AH63" i="56"/>
  <c r="AI62" i="56"/>
  <c r="AH62" i="56"/>
  <c r="AI61" i="56"/>
  <c r="AH61" i="56"/>
  <c r="AI60" i="56"/>
  <c r="AH60" i="56"/>
  <c r="AI59" i="56"/>
  <c r="AH59" i="56"/>
  <c r="AI58" i="56"/>
  <c r="AH58" i="56"/>
  <c r="AI57" i="56"/>
  <c r="AH57" i="56"/>
  <c r="AI56" i="56"/>
  <c r="AH56" i="56"/>
  <c r="AI55" i="56"/>
  <c r="AH55" i="56"/>
  <c r="AI54" i="56"/>
  <c r="AH54" i="56"/>
  <c r="AI53" i="56"/>
  <c r="AH53" i="56"/>
  <c r="AI52" i="56"/>
  <c r="AH52" i="56"/>
  <c r="AI51" i="56"/>
  <c r="AH51" i="56"/>
  <c r="AI50" i="56"/>
  <c r="AH50" i="56"/>
  <c r="AI49" i="56"/>
  <c r="AH49" i="56"/>
  <c r="AI48" i="56"/>
  <c r="AH48" i="56"/>
  <c r="AI47" i="56"/>
  <c r="AH47" i="56"/>
  <c r="AI46" i="56"/>
  <c r="AH46" i="56"/>
  <c r="AI45" i="56"/>
  <c r="AH45" i="56"/>
  <c r="AI44" i="56"/>
  <c r="AH44" i="56"/>
  <c r="AI43" i="56"/>
  <c r="AH43" i="56"/>
  <c r="AI42" i="56"/>
  <c r="AH42" i="56"/>
  <c r="AI41" i="56"/>
  <c r="AH41" i="56"/>
  <c r="AI40" i="56"/>
  <c r="AH40" i="56"/>
  <c r="AI39" i="56"/>
  <c r="AH39" i="56"/>
  <c r="AI38" i="56"/>
  <c r="AH38" i="56"/>
  <c r="AI37" i="56"/>
  <c r="AH37" i="56"/>
  <c r="AI36" i="56"/>
  <c r="AH36" i="56"/>
  <c r="AI35" i="56"/>
  <c r="AH35" i="56"/>
  <c r="AI34" i="56"/>
  <c r="AH34" i="56"/>
  <c r="AI33" i="56"/>
  <c r="AH33" i="56"/>
  <c r="AI32" i="56"/>
  <c r="AH32" i="56"/>
  <c r="AI31" i="56"/>
  <c r="AH31" i="56"/>
  <c r="AI30" i="56"/>
  <c r="AH30" i="56"/>
  <c r="AI29" i="56"/>
  <c r="AH29" i="56"/>
  <c r="AI28" i="56"/>
  <c r="AH28" i="56"/>
  <c r="AI27" i="56"/>
  <c r="AH27" i="56"/>
  <c r="AI26" i="56"/>
  <c r="AH26" i="56"/>
  <c r="AI24" i="56"/>
  <c r="AH24" i="56"/>
  <c r="AI23" i="56"/>
  <c r="AH23" i="56"/>
  <c r="AI22" i="56"/>
  <c r="AH22" i="56"/>
  <c r="BJ21" i="56"/>
  <c r="BI21" i="56"/>
  <c r="BH21" i="56"/>
  <c r="BG21" i="56"/>
  <c r="BF21" i="56"/>
  <c r="BE21" i="56"/>
  <c r="BD21" i="56"/>
  <c r="BC21" i="56"/>
  <c r="BB21" i="56"/>
  <c r="BA21" i="56"/>
  <c r="AZ21" i="56"/>
  <c r="AY21" i="56"/>
  <c r="AX21" i="56"/>
  <c r="AW21" i="56"/>
  <c r="AV21" i="56"/>
  <c r="AU21" i="56"/>
  <c r="AT21" i="56"/>
  <c r="AS21" i="56"/>
  <c r="AR21" i="56"/>
  <c r="AQ21" i="56"/>
  <c r="AP21" i="56"/>
  <c r="AO21" i="56"/>
  <c r="AN21" i="56"/>
  <c r="AM21" i="56"/>
  <c r="AI21" i="56"/>
  <c r="AH21" i="56"/>
  <c r="BJ20" i="56"/>
  <c r="BE20" i="56"/>
  <c r="AY20" i="56"/>
  <c r="AT20" i="56"/>
  <c r="AP20" i="56"/>
  <c r="AN20" i="56"/>
  <c r="AI20" i="56"/>
  <c r="AH20" i="56"/>
  <c r="BI19" i="56"/>
  <c r="AZ19" i="56"/>
  <c r="AS19" i="56"/>
  <c r="AR19" i="56"/>
  <c r="AP19" i="56"/>
  <c r="AO19" i="56"/>
  <c r="AI19" i="56"/>
  <c r="AH19" i="56"/>
  <c r="BG18" i="56"/>
  <c r="BB18" i="56"/>
  <c r="AR18" i="56"/>
  <c r="AP18" i="56"/>
  <c r="AO18" i="56"/>
  <c r="AN18" i="56"/>
  <c r="AM18" i="56"/>
  <c r="AI18" i="56"/>
  <c r="AH18" i="56"/>
  <c r="BE17" i="56"/>
  <c r="BB17" i="56"/>
  <c r="AT17" i="56"/>
  <c r="AS17" i="56"/>
  <c r="AQ17" i="56"/>
  <c r="AN17" i="56"/>
  <c r="AI17" i="56"/>
  <c r="AH17" i="56"/>
  <c r="BJ16" i="56"/>
  <c r="BI16" i="56"/>
  <c r="BH16" i="56"/>
  <c r="BA16" i="56"/>
  <c r="AZ16" i="56"/>
  <c r="AW16" i="56"/>
  <c r="AQ16" i="56"/>
  <c r="AP16" i="56"/>
  <c r="AI16" i="56"/>
  <c r="AH16" i="56"/>
  <c r="AI15" i="56"/>
  <c r="AH15" i="56"/>
  <c r="AI14" i="56"/>
  <c r="AH14" i="56"/>
  <c r="AI13" i="56"/>
  <c r="AH13" i="56"/>
  <c r="AL12" i="56"/>
  <c r="AI12" i="56"/>
  <c r="AH12" i="56"/>
  <c r="AI11" i="56"/>
  <c r="AH11" i="56"/>
  <c r="K6" i="56"/>
  <c r="AD5" i="56"/>
  <c r="AB5" i="56"/>
  <c r="X5" i="56"/>
  <c r="T5" i="56"/>
  <c r="Q5" i="56"/>
  <c r="L5" i="56"/>
  <c r="H5" i="56"/>
  <c r="F5" i="56"/>
  <c r="D5" i="56"/>
  <c r="B5" i="56"/>
  <c r="K4" i="56"/>
  <c r="E4" i="56"/>
  <c r="H4" i="56" s="1"/>
  <c r="B4" i="56"/>
  <c r="AL13" i="56" s="1"/>
  <c r="AG3" i="56"/>
  <c r="J167" i="57" l="1"/>
  <c r="K161" i="57"/>
  <c r="I274" i="57"/>
  <c r="J169" i="57"/>
  <c r="J135" i="57"/>
  <c r="K177" i="57"/>
  <c r="BF19" i="56"/>
  <c r="Y113" i="56"/>
  <c r="Y115" i="56" s="1"/>
  <c r="BA19" i="56"/>
  <c r="BA22" i="56" s="1"/>
  <c r="AI120" i="56"/>
  <c r="AY19" i="56"/>
  <c r="Q113" i="56"/>
  <c r="Q115" i="56" s="1"/>
  <c r="N5" i="56"/>
  <c r="S113" i="56"/>
  <c r="S115" i="56" s="1"/>
  <c r="AA113" i="56"/>
  <c r="AA115" i="56" s="1"/>
  <c r="BE19" i="56"/>
  <c r="BE22" i="56" s="1"/>
  <c r="BG19" i="56"/>
  <c r="BG22" i="56" s="1"/>
  <c r="O113" i="56"/>
  <c r="O115" i="56" s="1"/>
  <c r="W113" i="56"/>
  <c r="W115" i="56" s="1"/>
  <c r="Z113" i="56"/>
  <c r="Z115" i="56" s="1"/>
  <c r="X113" i="56"/>
  <c r="X115" i="56" s="1"/>
  <c r="J5" i="56"/>
  <c r="AH119" i="56"/>
  <c r="M5" i="56"/>
  <c r="BF22" i="56"/>
  <c r="AX19" i="56"/>
  <c r="BH19" i="56"/>
  <c r="P113" i="56"/>
  <c r="P115" i="56" s="1"/>
  <c r="AU22" i="56"/>
  <c r="BC22" i="56"/>
  <c r="AI92" i="56"/>
  <c r="AI118" i="56"/>
  <c r="E5" i="56"/>
  <c r="BE18" i="56"/>
  <c r="BJ19" i="56"/>
  <c r="BJ22" i="56" s="1"/>
  <c r="AR22" i="56"/>
  <c r="G5" i="56"/>
  <c r="AX16" i="56"/>
  <c r="AN23" i="56"/>
  <c r="AT23" i="56"/>
  <c r="AH122" i="56"/>
  <c r="S123" i="56"/>
  <c r="BA23" i="56" s="1"/>
  <c r="AA123" i="56"/>
  <c r="AA124" i="56" s="1"/>
  <c r="BB19" i="56"/>
  <c r="AT16" i="56"/>
  <c r="AT22" i="56" s="1"/>
  <c r="T113" i="56"/>
  <c r="T115" i="56" s="1"/>
  <c r="D177" i="56"/>
  <c r="E177" i="56" s="1"/>
  <c r="F177" i="56" s="1"/>
  <c r="G177" i="56" s="1"/>
  <c r="H177" i="56" s="1"/>
  <c r="AW22" i="56"/>
  <c r="BH22" i="56"/>
  <c r="O123" i="56"/>
  <c r="AW23" i="56" s="1"/>
  <c r="AI78" i="56"/>
  <c r="AR23" i="56"/>
  <c r="W123" i="56"/>
  <c r="W124" i="56" s="1"/>
  <c r="U5" i="56"/>
  <c r="AN16" i="56"/>
  <c r="AN22" i="56" s="1"/>
  <c r="BD22" i="56"/>
  <c r="E7" i="56"/>
  <c r="J7" i="56"/>
  <c r="R113" i="56"/>
  <c r="R115" i="56" s="1"/>
  <c r="P123" i="56"/>
  <c r="X123" i="56"/>
  <c r="AU23" i="56"/>
  <c r="U123" i="56"/>
  <c r="BC23" i="56" s="1"/>
  <c r="AS23" i="56"/>
  <c r="Q123" i="56"/>
  <c r="AY23" i="56" s="1"/>
  <c r="Y123" i="56"/>
  <c r="Y116" i="56" s="1"/>
  <c r="Y7" i="56" s="1"/>
  <c r="R123" i="56"/>
  <c r="AZ23" i="56" s="1"/>
  <c r="Z123" i="56"/>
  <c r="BF23" i="56" s="1"/>
  <c r="C167" i="56"/>
  <c r="AJ108" i="56" a="1"/>
  <c r="AJ108" i="56" s="1"/>
  <c r="AM19" i="56"/>
  <c r="AH25" i="56"/>
  <c r="N71" i="56"/>
  <c r="AV16" i="56" s="1"/>
  <c r="AV22" i="56" s="1"/>
  <c r="Z170" i="56"/>
  <c r="AP22" i="56"/>
  <c r="AP25" i="56" s="1"/>
  <c r="BI22" i="56"/>
  <c r="AQ22" i="56"/>
  <c r="AH117" i="56"/>
  <c r="AI117" i="56"/>
  <c r="AH118" i="56"/>
  <c r="AI119" i="56"/>
  <c r="BG95" i="56" a="1"/>
  <c r="AZ86" i="56"/>
  <c r="AI108" i="56"/>
  <c r="AH108" i="56"/>
  <c r="AE7" i="56"/>
  <c r="AH120" i="56"/>
  <c r="AH92" i="56"/>
  <c r="AI96" i="56"/>
  <c r="AH96" i="56"/>
  <c r="AG115" i="56"/>
  <c r="M113" i="56"/>
  <c r="AO23" i="56"/>
  <c r="T123" i="56"/>
  <c r="BB23" i="56" s="1"/>
  <c r="BG23" i="56"/>
  <c r="AY16" i="56"/>
  <c r="AS16" i="56"/>
  <c r="AS22" i="56" s="1"/>
  <c r="BB16" i="56"/>
  <c r="BB22" i="56" s="1"/>
  <c r="AZ17" i="56"/>
  <c r="AZ22" i="56" s="1"/>
  <c r="U113" i="56"/>
  <c r="U115" i="56" s="1"/>
  <c r="AC7" i="56"/>
  <c r="F212" i="56"/>
  <c r="AG2" i="56"/>
  <c r="AG6" i="56" s="1"/>
  <c r="AM16" i="56"/>
  <c r="AM20" i="56"/>
  <c r="V113" i="56"/>
  <c r="V115" i="56" s="1"/>
  <c r="AQ23" i="56"/>
  <c r="N123" i="56"/>
  <c r="AV23" i="56" s="1"/>
  <c r="V123" i="56"/>
  <c r="BD23" i="56" s="1"/>
  <c r="BH23" i="56"/>
  <c r="E161" i="56"/>
  <c r="C274" i="56"/>
  <c r="D169" i="56"/>
  <c r="AH78" i="56"/>
  <c r="AO16" i="56"/>
  <c r="AO22" i="56" s="1"/>
  <c r="AM17" i="56"/>
  <c r="AI122" i="56"/>
  <c r="D163" i="56"/>
  <c r="E163" i="56" s="1"/>
  <c r="F163" i="56" s="1"/>
  <c r="G163" i="56" s="1"/>
  <c r="H163" i="56" s="1"/>
  <c r="I163" i="56" s="1"/>
  <c r="J163" i="56" s="1"/>
  <c r="K163" i="56" s="1"/>
  <c r="L163" i="56" s="1"/>
  <c r="M163" i="56" s="1"/>
  <c r="N163" i="56" s="1"/>
  <c r="O163" i="56" s="1"/>
  <c r="P163" i="56" s="1"/>
  <c r="Q163" i="56" s="1"/>
  <c r="R163" i="56" s="1"/>
  <c r="S163" i="56" s="1"/>
  <c r="T163" i="56" s="1"/>
  <c r="U163" i="56" s="1"/>
  <c r="V163" i="56" s="1"/>
  <c r="W163" i="56" s="1"/>
  <c r="X163" i="56" s="1"/>
  <c r="Y163" i="56" s="1"/>
  <c r="Z163" i="56" s="1"/>
  <c r="AA163" i="56" s="1"/>
  <c r="AB163" i="56" s="1"/>
  <c r="AC163" i="56" s="1"/>
  <c r="AD163" i="56" s="1"/>
  <c r="AE163" i="56" s="1"/>
  <c r="AF163" i="56" s="1"/>
  <c r="I177" i="56"/>
  <c r="AH121" i="56"/>
  <c r="AF70" i="55"/>
  <c r="AF71" i="55"/>
  <c r="AF78" i="55"/>
  <c r="AF92" i="55"/>
  <c r="AF96" i="55"/>
  <c r="AF108" i="55"/>
  <c r="AF117" i="55"/>
  <c r="AF118" i="55"/>
  <c r="AF119" i="55"/>
  <c r="AF120" i="55"/>
  <c r="AF121" i="55"/>
  <c r="AF122" i="55"/>
  <c r="AF135" i="55"/>
  <c r="K135" i="57" l="1"/>
  <c r="L177" i="57"/>
  <c r="L161" i="57"/>
  <c r="K167" i="57"/>
  <c r="J274" i="57"/>
  <c r="K169" i="57"/>
  <c r="O116" i="56"/>
  <c r="O7" i="56" s="1"/>
  <c r="Z116" i="56"/>
  <c r="Z7" i="56" s="1"/>
  <c r="Z124" i="56"/>
  <c r="Y124" i="56"/>
  <c r="AA116" i="56"/>
  <c r="AA7" i="56" s="1"/>
  <c r="S116" i="56"/>
  <c r="S7" i="56" s="1"/>
  <c r="S124" i="56"/>
  <c r="BA25" i="56"/>
  <c r="AY22" i="56"/>
  <c r="AY25" i="56" s="1"/>
  <c r="Q124" i="56"/>
  <c r="BF25" i="56"/>
  <c r="BD25" i="56"/>
  <c r="BG25" i="56"/>
  <c r="AO25" i="56"/>
  <c r="R116" i="56"/>
  <c r="R7" i="56" s="1"/>
  <c r="N124" i="56"/>
  <c r="AV25" i="56"/>
  <c r="L7" i="56"/>
  <c r="AT25" i="56"/>
  <c r="AS25" i="56"/>
  <c r="I7" i="56"/>
  <c r="H7" i="56"/>
  <c r="G7" i="56"/>
  <c r="AR25" i="56"/>
  <c r="U124" i="56"/>
  <c r="BJ23" i="56"/>
  <c r="BJ25" i="56" s="1"/>
  <c r="AN25" i="56"/>
  <c r="K7" i="56"/>
  <c r="AX22" i="56"/>
  <c r="X124" i="56"/>
  <c r="BE23" i="56"/>
  <c r="BE25" i="56" s="1"/>
  <c r="C7" i="56"/>
  <c r="O124" i="56"/>
  <c r="D167" i="56"/>
  <c r="V124" i="56"/>
  <c r="BH25" i="56"/>
  <c r="AD7" i="56"/>
  <c r="AI71" i="56"/>
  <c r="AX23" i="56"/>
  <c r="P124" i="56"/>
  <c r="BI23" i="56"/>
  <c r="BI25" i="56" s="1"/>
  <c r="AW25" i="56"/>
  <c r="Q116" i="56"/>
  <c r="Q7" i="56" s="1"/>
  <c r="BC25" i="56"/>
  <c r="AU25" i="56"/>
  <c r="U116" i="56"/>
  <c r="U7" i="56" s="1"/>
  <c r="D7" i="56"/>
  <c r="R124" i="56"/>
  <c r="AF7" i="56"/>
  <c r="P116" i="56"/>
  <c r="P7" i="56" s="1"/>
  <c r="X116" i="56"/>
  <c r="X7" i="56" s="1"/>
  <c r="AZ25" i="56"/>
  <c r="M7" i="56"/>
  <c r="W116" i="56"/>
  <c r="W7" i="56" s="1"/>
  <c r="AM22" i="56"/>
  <c r="N113" i="56"/>
  <c r="N115" i="56" s="1"/>
  <c r="N116" i="56" s="1"/>
  <c r="N7" i="56" s="1"/>
  <c r="AH71" i="56"/>
  <c r="AH123" i="56"/>
  <c r="AM23" i="56"/>
  <c r="AJ123" i="56" a="1"/>
  <c r="AJ123" i="56" s="1"/>
  <c r="AI123" i="56"/>
  <c r="F161" i="56"/>
  <c r="E167" i="56"/>
  <c r="J177" i="56"/>
  <c r="T116" i="56"/>
  <c r="T7" i="56" s="1"/>
  <c r="BL117" i="56"/>
  <c r="BJ116" i="56"/>
  <c r="BH115" i="56"/>
  <c r="BL113" i="56"/>
  <c r="BJ112" i="56"/>
  <c r="BH111" i="56"/>
  <c r="BL109" i="56"/>
  <c r="BJ108" i="56"/>
  <c r="BH107" i="56"/>
  <c r="BL105" i="56"/>
  <c r="BJ104" i="56"/>
  <c r="BH103" i="56"/>
  <c r="BL101" i="56"/>
  <c r="BJ100" i="56"/>
  <c r="BH99" i="56"/>
  <c r="BL97" i="56"/>
  <c r="BJ96" i="56"/>
  <c r="BH95" i="56"/>
  <c r="BL118" i="56"/>
  <c r="BJ117" i="56"/>
  <c r="BH116" i="56"/>
  <c r="BL114" i="56"/>
  <c r="BJ113" i="56"/>
  <c r="BH112" i="56"/>
  <c r="BL110" i="56"/>
  <c r="BJ109" i="56"/>
  <c r="BH108" i="56"/>
  <c r="BL106" i="56"/>
  <c r="BJ105" i="56"/>
  <c r="BH104" i="56"/>
  <c r="BL102" i="56"/>
  <c r="BJ101" i="56"/>
  <c r="BH100" i="56"/>
  <c r="BL98" i="56"/>
  <c r="BJ97" i="56"/>
  <c r="BH96" i="56"/>
  <c r="BK118" i="56"/>
  <c r="BI117" i="56"/>
  <c r="BG116" i="56"/>
  <c r="BK114" i="56"/>
  <c r="BI113" i="56"/>
  <c r="BG112" i="56"/>
  <c r="BK110" i="56"/>
  <c r="BI109" i="56"/>
  <c r="BG108" i="56"/>
  <c r="BK106" i="56"/>
  <c r="BI105" i="56"/>
  <c r="BG104" i="56"/>
  <c r="BK102" i="56"/>
  <c r="BI101" i="56"/>
  <c r="BG100" i="56"/>
  <c r="BK98" i="56"/>
  <c r="BI97" i="56"/>
  <c r="BG96" i="56"/>
  <c r="BI118" i="56"/>
  <c r="BG117" i="56"/>
  <c r="BK115" i="56"/>
  <c r="BI114" i="56"/>
  <c r="BG113" i="56"/>
  <c r="BK111" i="56"/>
  <c r="BI110" i="56"/>
  <c r="BG109" i="56"/>
  <c r="BK107" i="56"/>
  <c r="BI106" i="56"/>
  <c r="BG105" i="56"/>
  <c r="BK103" i="56"/>
  <c r="BI102" i="56"/>
  <c r="BG101" i="56"/>
  <c r="BK99" i="56"/>
  <c r="BI98" i="56"/>
  <c r="BG97" i="56"/>
  <c r="BK95" i="56"/>
  <c r="BK117" i="56"/>
  <c r="BG115" i="56"/>
  <c r="BI112" i="56"/>
  <c r="BK109" i="56"/>
  <c r="BG107" i="56"/>
  <c r="BI104" i="56"/>
  <c r="BK101" i="56"/>
  <c r="BG99" i="56"/>
  <c r="BI96" i="56"/>
  <c r="BH117" i="56"/>
  <c r="BJ114" i="56"/>
  <c r="BL111" i="56"/>
  <c r="BH109" i="56"/>
  <c r="BJ106" i="56"/>
  <c r="BL103" i="56"/>
  <c r="BH101" i="56"/>
  <c r="BJ98" i="56"/>
  <c r="BL95" i="56"/>
  <c r="BL116" i="56"/>
  <c r="BH114" i="56"/>
  <c r="BJ111" i="56"/>
  <c r="BL108" i="56"/>
  <c r="BH106" i="56"/>
  <c r="BJ103" i="56"/>
  <c r="BL100" i="56"/>
  <c r="BH98" i="56"/>
  <c r="BJ95" i="56"/>
  <c r="BK116" i="56"/>
  <c r="BG114" i="56"/>
  <c r="BI111" i="56"/>
  <c r="BK108" i="56"/>
  <c r="BG106" i="56"/>
  <c r="BI103" i="56"/>
  <c r="BK100" i="56"/>
  <c r="BG98" i="56"/>
  <c r="BI95" i="56"/>
  <c r="BI116" i="56"/>
  <c r="BK113" i="56"/>
  <c r="BG111" i="56"/>
  <c r="BI108" i="56"/>
  <c r="BK105" i="56"/>
  <c r="BG103" i="56"/>
  <c r="BI100" i="56"/>
  <c r="BK97" i="56"/>
  <c r="BG95" i="56"/>
  <c r="BJ118" i="56"/>
  <c r="BL115" i="56"/>
  <c r="BH113" i="56"/>
  <c r="BJ110" i="56"/>
  <c r="BL107" i="56"/>
  <c r="BH105" i="56"/>
  <c r="BJ102" i="56"/>
  <c r="BL99" i="56"/>
  <c r="BH97" i="56"/>
  <c r="BH118" i="56"/>
  <c r="BJ115" i="56"/>
  <c r="BL112" i="56"/>
  <c r="BH110" i="56"/>
  <c r="BJ107" i="56"/>
  <c r="BL104" i="56"/>
  <c r="BH102" i="56"/>
  <c r="BJ99" i="56"/>
  <c r="BL96" i="56"/>
  <c r="BG118" i="56"/>
  <c r="BI115" i="56"/>
  <c r="BK112" i="56"/>
  <c r="BG110" i="56"/>
  <c r="BI107" i="56"/>
  <c r="BK104" i="56"/>
  <c r="BG102" i="56"/>
  <c r="BI99" i="56"/>
  <c r="BK96" i="56"/>
  <c r="G212" i="56"/>
  <c r="V116" i="56"/>
  <c r="V7" i="56" s="1"/>
  <c r="BB25" i="56"/>
  <c r="AA170" i="56"/>
  <c r="AB170" i="56" s="1"/>
  <c r="AC170" i="56" s="1"/>
  <c r="AD170" i="56" s="1"/>
  <c r="AE170" i="56" s="1"/>
  <c r="AF170" i="56" s="1"/>
  <c r="D274" i="56"/>
  <c r="E169" i="56"/>
  <c r="F7" i="56"/>
  <c r="T124" i="56"/>
  <c r="AQ25" i="56"/>
  <c r="AB7" i="56"/>
  <c r="AF123" i="55"/>
  <c r="AF124" i="55"/>
  <c r="AF113" i="55"/>
  <c r="AF115" i="55" s="1"/>
  <c r="AF116" i="55" s="1"/>
  <c r="AE70" i="55"/>
  <c r="AE71" i="55"/>
  <c r="AE78" i="55"/>
  <c r="AE92" i="55"/>
  <c r="AE96" i="55"/>
  <c r="AE108" i="55"/>
  <c r="AE117" i="55"/>
  <c r="AE118" i="55"/>
  <c r="AE119" i="55"/>
  <c r="AE120" i="55"/>
  <c r="AE121" i="55"/>
  <c r="AE122" i="55"/>
  <c r="AE135" i="55"/>
  <c r="K274" i="57" l="1"/>
  <c r="L169" i="57"/>
  <c r="L167" i="57"/>
  <c r="M161" i="57"/>
  <c r="N161" i="57" s="1"/>
  <c r="L135" i="57"/>
  <c r="M177" i="57"/>
  <c r="N177" i="57" s="1"/>
  <c r="AI113" i="56"/>
  <c r="AM25" i="56"/>
  <c r="AX25" i="56"/>
  <c r="AT8" i="56"/>
  <c r="AH113" i="56"/>
  <c r="E274" i="56"/>
  <c r="F169" i="56"/>
  <c r="H212" i="56"/>
  <c r="G135" i="56"/>
  <c r="AH124" i="56"/>
  <c r="AI124" i="56"/>
  <c r="K177" i="56"/>
  <c r="F167" i="56"/>
  <c r="G161" i="56"/>
  <c r="AH115" i="56"/>
  <c r="AI115" i="56"/>
  <c r="AE123" i="55"/>
  <c r="AE124" i="55"/>
  <c r="AE113" i="55"/>
  <c r="AE115" i="55" s="1"/>
  <c r="AE116" i="55" s="1"/>
  <c r="N167" i="57" l="1"/>
  <c r="O161" i="57"/>
  <c r="O167" i="57" s="1"/>
  <c r="N135" i="57"/>
  <c r="O177" i="57"/>
  <c r="O135" i="57" s="1"/>
  <c r="M167" i="57"/>
  <c r="L274" i="57"/>
  <c r="M169" i="57"/>
  <c r="N169" i="57" s="1"/>
  <c r="M135" i="57"/>
  <c r="AT9" i="56"/>
  <c r="L177" i="56"/>
  <c r="AH116" i="56"/>
  <c r="B7" i="56"/>
  <c r="A7" i="56" s="1"/>
  <c r="AI116" i="56"/>
  <c r="I212" i="56"/>
  <c r="H135" i="56"/>
  <c r="G167" i="56"/>
  <c r="H161" i="56"/>
  <c r="F274" i="56"/>
  <c r="G169" i="56"/>
  <c r="O169" i="57" l="1"/>
  <c r="O274" i="57" s="1"/>
  <c r="N274" i="57"/>
  <c r="M274" i="57"/>
  <c r="G274" i="56"/>
  <c r="H169" i="56"/>
  <c r="J212" i="56"/>
  <c r="I135" i="56"/>
  <c r="H167" i="56"/>
  <c r="I161" i="56"/>
  <c r="M177" i="56"/>
  <c r="P161" i="57" l="1"/>
  <c r="P177" i="57"/>
  <c r="Q177" i="57" s="1"/>
  <c r="R177" i="57" s="1"/>
  <c r="I167" i="56"/>
  <c r="J161" i="56"/>
  <c r="K212" i="56"/>
  <c r="J135" i="56"/>
  <c r="H274" i="56"/>
  <c r="I169" i="56"/>
  <c r="N177" i="56"/>
  <c r="P169" i="57" l="1"/>
  <c r="Q161" i="57"/>
  <c r="P167" i="57"/>
  <c r="I274" i="56"/>
  <c r="J169" i="56"/>
  <c r="O177" i="56"/>
  <c r="L212" i="56"/>
  <c r="K135" i="56"/>
  <c r="J167" i="56"/>
  <c r="K161" i="56"/>
  <c r="Q135" i="57" l="1"/>
  <c r="R161" i="57"/>
  <c r="P274" i="57"/>
  <c r="Q169" i="57"/>
  <c r="R169" i="57" s="1"/>
  <c r="R274" i="57" s="1"/>
  <c r="Q167" i="57"/>
  <c r="S177" i="57"/>
  <c r="P177" i="56"/>
  <c r="Q177" i="56" s="1"/>
  <c r="J274" i="56"/>
  <c r="K169" i="56"/>
  <c r="K167" i="56"/>
  <c r="L161" i="56"/>
  <c r="M212" i="56"/>
  <c r="R167" i="57" l="1"/>
  <c r="R135" i="57"/>
  <c r="T177" i="57"/>
  <c r="S161" i="57"/>
  <c r="S135" i="57" s="1"/>
  <c r="Q274" i="57"/>
  <c r="N212" i="56"/>
  <c r="K274" i="56"/>
  <c r="L169" i="56"/>
  <c r="L167" i="56"/>
  <c r="M161" i="56"/>
  <c r="R177" i="56"/>
  <c r="L135" i="56"/>
  <c r="AD70" i="55"/>
  <c r="AD71" i="55"/>
  <c r="AD78" i="55"/>
  <c r="AD92" i="55"/>
  <c r="AD96" i="55"/>
  <c r="AD108" i="55"/>
  <c r="AD117" i="55"/>
  <c r="AD118" i="55"/>
  <c r="AD119" i="55"/>
  <c r="AD120" i="55"/>
  <c r="AD121" i="55"/>
  <c r="AD122" i="55"/>
  <c r="AD135" i="55"/>
  <c r="AD161" i="55"/>
  <c r="AD162" i="55"/>
  <c r="AD163" i="55"/>
  <c r="AD164" i="55"/>
  <c r="AD167" i="55" s="1"/>
  <c r="AD165" i="55"/>
  <c r="AD166" i="55"/>
  <c r="AD169" i="55"/>
  <c r="AD170" i="55"/>
  <c r="AD171" i="55"/>
  <c r="AD172" i="55"/>
  <c r="AD173" i="55"/>
  <c r="AD174" i="55"/>
  <c r="AD175" i="55"/>
  <c r="AD176" i="55"/>
  <c r="AD177" i="55"/>
  <c r="AD178" i="55"/>
  <c r="AD179" i="55"/>
  <c r="AD180" i="55"/>
  <c r="AD181" i="55"/>
  <c r="AD182" i="55"/>
  <c r="AD183" i="55"/>
  <c r="AD184" i="55"/>
  <c r="AD185" i="55"/>
  <c r="AD186" i="55"/>
  <c r="AD187" i="55"/>
  <c r="AD188" i="55"/>
  <c r="AD189" i="55"/>
  <c r="AD190" i="55"/>
  <c r="AD191" i="55"/>
  <c r="AD192" i="55"/>
  <c r="AD193" i="55"/>
  <c r="AD194" i="55"/>
  <c r="S169" i="57" l="1"/>
  <c r="T161" i="57"/>
  <c r="T135" i="57" s="1"/>
  <c r="S167" i="57"/>
  <c r="U177" i="57"/>
  <c r="L274" i="56"/>
  <c r="M169" i="56"/>
  <c r="S177" i="56"/>
  <c r="M167" i="56"/>
  <c r="N161" i="56"/>
  <c r="M135" i="56"/>
  <c r="O212" i="56"/>
  <c r="N135" i="56"/>
  <c r="AD123" i="55"/>
  <c r="AD124" i="55" s="1"/>
  <c r="AD113" i="55"/>
  <c r="AD115" i="55" s="1"/>
  <c r="AD116" i="55" s="1"/>
  <c r="U135" i="57" l="1"/>
  <c r="U161" i="57"/>
  <c r="T167" i="57"/>
  <c r="S274" i="57"/>
  <c r="T169" i="57"/>
  <c r="V177" i="57"/>
  <c r="P212" i="56"/>
  <c r="Q212" i="56" s="1"/>
  <c r="N167" i="56"/>
  <c r="O161" i="56"/>
  <c r="O135" i="56" s="1"/>
  <c r="T177" i="56"/>
  <c r="M274" i="56"/>
  <c r="N169" i="56"/>
  <c r="AC70" i="55"/>
  <c r="AB70" i="55"/>
  <c r="W177" i="57" l="1"/>
  <c r="T274" i="57"/>
  <c r="U169" i="57"/>
  <c r="U167" i="57"/>
  <c r="V161" i="57"/>
  <c r="V135" i="57" s="1"/>
  <c r="N274" i="56"/>
  <c r="O169" i="56"/>
  <c r="U177" i="56"/>
  <c r="O167" i="56"/>
  <c r="P161" i="56"/>
  <c r="R212" i="56"/>
  <c r="W135" i="57" l="1"/>
  <c r="V167" i="57"/>
  <c r="W161" i="57"/>
  <c r="U274" i="57"/>
  <c r="V169" i="57"/>
  <c r="X177" i="57"/>
  <c r="S212" i="56"/>
  <c r="P167" i="56"/>
  <c r="Q161" i="56"/>
  <c r="V177" i="56"/>
  <c r="O274" i="56"/>
  <c r="P169" i="56"/>
  <c r="Y177" i="57" l="1"/>
  <c r="V274" i="57"/>
  <c r="W169" i="57"/>
  <c r="W167" i="57"/>
  <c r="X161" i="57"/>
  <c r="X135" i="57" s="1"/>
  <c r="W177" i="56"/>
  <c r="R161" i="56"/>
  <c r="Q167" i="56"/>
  <c r="Q135" i="56"/>
  <c r="P274" i="56"/>
  <c r="Q169" i="56"/>
  <c r="T212" i="56"/>
  <c r="Z177" i="57" l="1"/>
  <c r="Y135" i="57"/>
  <c r="X167" i="57"/>
  <c r="Y161" i="57"/>
  <c r="W274" i="57"/>
  <c r="X169" i="57"/>
  <c r="Q274" i="56"/>
  <c r="R169" i="56"/>
  <c r="S161" i="56"/>
  <c r="R167" i="56"/>
  <c r="R135" i="56"/>
  <c r="U212" i="56"/>
  <c r="X177" i="56"/>
  <c r="AA177" i="57" l="1"/>
  <c r="Z135" i="57"/>
  <c r="X274" i="57"/>
  <c r="Y169" i="57"/>
  <c r="Z161" i="57"/>
  <c r="Y167" i="57"/>
  <c r="Y177" i="56"/>
  <c r="Z177" i="56" s="1"/>
  <c r="AA177" i="56" s="1"/>
  <c r="V212" i="56"/>
  <c r="T161" i="56"/>
  <c r="S167" i="56"/>
  <c r="S135" i="56"/>
  <c r="R274" i="56"/>
  <c r="S169" i="56"/>
  <c r="AB177" i="57" l="1"/>
  <c r="AC177" i="57" s="1"/>
  <c r="Y274" i="57"/>
  <c r="Z169" i="57"/>
  <c r="Z167" i="57"/>
  <c r="AA161" i="57"/>
  <c r="AA135" i="57" s="1"/>
  <c r="AD177" i="57"/>
  <c r="W212" i="56"/>
  <c r="U161" i="56"/>
  <c r="T167" i="56"/>
  <c r="T135" i="56"/>
  <c r="S274" i="56"/>
  <c r="T169" i="56"/>
  <c r="AB177" i="56"/>
  <c r="Z274" i="57" l="1"/>
  <c r="AA169" i="57"/>
  <c r="AE177" i="57"/>
  <c r="AB161" i="57"/>
  <c r="AA167" i="57"/>
  <c r="AC177" i="56"/>
  <c r="T274" i="56"/>
  <c r="U169" i="56"/>
  <c r="V161" i="56"/>
  <c r="U167" i="56"/>
  <c r="U135" i="56"/>
  <c r="X212" i="56"/>
  <c r="AC161" i="57" l="1"/>
  <c r="AB167" i="57"/>
  <c r="AF177" i="57"/>
  <c r="AA274" i="57"/>
  <c r="AB169" i="57"/>
  <c r="Y212" i="56"/>
  <c r="V167" i="56"/>
  <c r="W161" i="56"/>
  <c r="V135" i="56"/>
  <c r="U274" i="56"/>
  <c r="V169" i="56"/>
  <c r="AD177" i="56"/>
  <c r="AB274" i="57" l="1"/>
  <c r="AC169" i="57"/>
  <c r="AC167" i="57"/>
  <c r="AD161" i="57"/>
  <c r="AE177" i="56"/>
  <c r="V274" i="56"/>
  <c r="W169" i="56"/>
  <c r="X161" i="56"/>
  <c r="W167" i="56"/>
  <c r="W135" i="56"/>
  <c r="Z212" i="56"/>
  <c r="Y135" i="56"/>
  <c r="AE161" i="57" l="1"/>
  <c r="AD167" i="57"/>
  <c r="AC274" i="57"/>
  <c r="AD169" i="57"/>
  <c r="AA212" i="56"/>
  <c r="Z135" i="56"/>
  <c r="X167" i="56"/>
  <c r="Y161" i="56"/>
  <c r="X135" i="56"/>
  <c r="W274" i="56"/>
  <c r="X169" i="56"/>
  <c r="AF177" i="56"/>
  <c r="AD274" i="57" l="1"/>
  <c r="AE169" i="57"/>
  <c r="AE167" i="57"/>
  <c r="AF161" i="57"/>
  <c r="X274" i="56"/>
  <c r="Y169" i="56"/>
  <c r="Z161" i="56"/>
  <c r="Y167" i="56"/>
  <c r="AB212" i="56"/>
  <c r="AF167" i="57" l="1"/>
  <c r="AE274" i="57"/>
  <c r="AF169" i="57"/>
  <c r="AF274" i="57" s="1"/>
  <c r="Y274" i="56"/>
  <c r="Z169" i="56"/>
  <c r="AC212" i="56"/>
  <c r="AA161" i="56"/>
  <c r="Z167" i="56"/>
  <c r="AI135" i="57" l="1"/>
  <c r="AH135" i="57"/>
  <c r="AD212" i="56"/>
  <c r="AB161" i="56"/>
  <c r="AA167" i="56"/>
  <c r="AA135" i="56"/>
  <c r="Z274" i="56"/>
  <c r="AA169" i="56"/>
  <c r="AA274" i="56" l="1"/>
  <c r="AB169" i="56"/>
  <c r="AC161" i="56"/>
  <c r="AB167" i="56"/>
  <c r="AB135" i="56"/>
  <c r="AE212" i="56"/>
  <c r="AF212" i="56" l="1"/>
  <c r="AD161" i="56"/>
  <c r="AC167" i="56"/>
  <c r="AC135" i="56"/>
  <c r="AB274" i="56"/>
  <c r="AC169" i="56"/>
  <c r="AC274" i="56" l="1"/>
  <c r="AD169" i="56"/>
  <c r="AD167" i="56"/>
  <c r="AE161" i="56"/>
  <c r="AE167" i="56" l="1"/>
  <c r="AF161" i="56"/>
  <c r="AD274" i="56"/>
  <c r="AE169" i="56"/>
  <c r="AE274" i="56" l="1"/>
  <c r="AF169" i="56"/>
  <c r="AF274" i="56" s="1"/>
  <c r="AF167" i="56"/>
  <c r="AI135" i="56" l="1"/>
  <c r="AH135" i="56"/>
  <c r="AA70" i="55" l="1"/>
  <c r="AA71" i="55"/>
  <c r="AA78" i="55"/>
  <c r="AA92" i="55"/>
  <c r="AA96" i="55"/>
  <c r="AA108" i="55"/>
  <c r="AA113" i="55" s="1"/>
  <c r="AA115" i="55" s="1"/>
  <c r="AA117" i="55"/>
  <c r="AA118" i="55"/>
  <c r="AA119" i="55"/>
  <c r="AA120" i="55"/>
  <c r="AA121" i="55"/>
  <c r="AA122" i="55"/>
  <c r="AA161" i="55"/>
  <c r="AA167" i="55" s="1"/>
  <c r="AA162" i="55"/>
  <c r="AA163" i="55"/>
  <c r="AA164" i="55"/>
  <c r="AA165" i="55"/>
  <c r="AA166" i="55"/>
  <c r="AA169" i="55"/>
  <c r="AA170" i="55"/>
  <c r="AA171" i="55"/>
  <c r="AA172" i="55"/>
  <c r="AA173" i="55"/>
  <c r="AA274" i="55" s="1"/>
  <c r="AA174" i="55"/>
  <c r="AA175" i="55"/>
  <c r="AA176" i="55"/>
  <c r="AA177" i="55"/>
  <c r="AA178" i="55"/>
  <c r="AA179" i="55"/>
  <c r="AA180" i="55"/>
  <c r="AA181" i="55"/>
  <c r="AA182" i="55"/>
  <c r="AA183" i="55"/>
  <c r="AA184" i="55"/>
  <c r="AA185" i="55"/>
  <c r="AA186" i="55"/>
  <c r="AA187" i="55"/>
  <c r="AA188" i="55"/>
  <c r="AA189" i="55"/>
  <c r="AA190" i="55"/>
  <c r="AA191" i="55"/>
  <c r="AA192" i="55"/>
  <c r="AA193" i="55"/>
  <c r="AA194" i="55"/>
  <c r="AA195" i="55"/>
  <c r="AA196" i="55"/>
  <c r="AA197" i="55"/>
  <c r="AA198" i="55"/>
  <c r="AA199" i="55"/>
  <c r="AA200" i="55"/>
  <c r="AA201" i="55"/>
  <c r="AA202" i="55"/>
  <c r="AA203" i="55"/>
  <c r="AA204" i="55"/>
  <c r="AA205" i="55"/>
  <c r="AA206" i="55"/>
  <c r="AA207" i="55"/>
  <c r="AA208" i="55"/>
  <c r="AA209" i="55"/>
  <c r="AA210" i="55"/>
  <c r="AA211" i="55"/>
  <c r="AA212" i="55"/>
  <c r="AA213" i="55"/>
  <c r="AA214" i="55"/>
  <c r="AA215" i="55"/>
  <c r="AA216" i="55"/>
  <c r="AA217" i="55"/>
  <c r="AA218" i="55"/>
  <c r="AA219" i="55"/>
  <c r="AA220" i="55"/>
  <c r="AA221" i="55"/>
  <c r="AA222" i="55"/>
  <c r="AA223" i="55"/>
  <c r="AA224" i="55"/>
  <c r="AA225" i="55"/>
  <c r="AA226" i="55"/>
  <c r="AA227" i="55"/>
  <c r="AA228" i="55"/>
  <c r="AA229" i="55"/>
  <c r="AA230" i="55"/>
  <c r="AA231" i="55"/>
  <c r="AA232" i="55"/>
  <c r="AA233" i="55"/>
  <c r="AA234" i="55"/>
  <c r="AA235" i="55"/>
  <c r="AA236" i="55"/>
  <c r="AA237" i="55"/>
  <c r="AA238" i="55"/>
  <c r="AA239" i="55"/>
  <c r="AA240" i="55"/>
  <c r="AA241" i="55"/>
  <c r="AA242" i="55"/>
  <c r="AA243" i="55"/>
  <c r="AA244" i="55"/>
  <c r="AA245" i="55"/>
  <c r="AA246" i="55"/>
  <c r="AA247" i="55"/>
  <c r="AA248" i="55"/>
  <c r="AA249" i="55"/>
  <c r="AA250" i="55"/>
  <c r="AA251" i="55"/>
  <c r="AA252" i="55"/>
  <c r="AA253" i="55"/>
  <c r="AA254" i="55"/>
  <c r="AA255" i="55"/>
  <c r="AA256" i="55"/>
  <c r="AA257" i="55"/>
  <c r="AA258" i="55"/>
  <c r="AA259" i="55"/>
  <c r="AA260" i="55"/>
  <c r="AA261" i="55"/>
  <c r="AA262" i="55"/>
  <c r="AA263" i="55"/>
  <c r="AA264" i="55"/>
  <c r="AA265" i="55"/>
  <c r="AA266" i="55"/>
  <c r="AA267" i="55"/>
  <c r="AA268" i="55"/>
  <c r="AA269" i="55"/>
  <c r="AA270" i="55"/>
  <c r="AA271" i="55"/>
  <c r="AA272" i="55"/>
  <c r="AA273" i="55"/>
  <c r="Z70" i="55"/>
  <c r="Z71" i="55"/>
  <c r="Z78" i="55"/>
  <c r="Z92" i="55"/>
  <c r="Z96" i="55"/>
  <c r="Z108" i="55"/>
  <c r="Z117" i="55"/>
  <c r="Z118" i="55"/>
  <c r="Z119" i="55"/>
  <c r="Z120" i="55"/>
  <c r="Z121" i="55"/>
  <c r="Z122" i="55"/>
  <c r="Z161" i="55"/>
  <c r="Z162" i="55"/>
  <c r="Z163" i="55"/>
  <c r="Z164" i="55"/>
  <c r="Z165" i="55"/>
  <c r="Z166" i="55"/>
  <c r="Z167" i="55"/>
  <c r="Z169" i="55"/>
  <c r="Z170" i="55"/>
  <c r="Z171" i="55"/>
  <c r="Z172" i="55"/>
  <c r="Z173" i="55"/>
  <c r="Z174" i="55"/>
  <c r="Z175" i="55"/>
  <c r="Z176" i="55"/>
  <c r="Z177" i="55"/>
  <c r="Z178" i="55"/>
  <c r="Z179" i="55"/>
  <c r="Z180" i="55"/>
  <c r="Z181" i="55"/>
  <c r="Z182" i="55"/>
  <c r="Z183" i="55"/>
  <c r="Z184" i="55"/>
  <c r="Z185" i="55"/>
  <c r="Z186" i="55"/>
  <c r="Z187" i="55"/>
  <c r="Z188" i="55"/>
  <c r="Z189" i="55"/>
  <c r="Z190" i="55"/>
  <c r="Z191" i="55"/>
  <c r="Z192" i="55"/>
  <c r="Z193" i="55"/>
  <c r="Z194" i="55"/>
  <c r="Z195" i="55"/>
  <c r="Z196" i="55"/>
  <c r="Z197" i="55"/>
  <c r="Z198" i="55"/>
  <c r="Z199" i="55"/>
  <c r="Z200" i="55"/>
  <c r="Z201" i="55"/>
  <c r="Z202" i="55"/>
  <c r="Z203" i="55"/>
  <c r="Z204" i="55"/>
  <c r="Z205" i="55"/>
  <c r="Z206" i="55"/>
  <c r="Z207" i="55"/>
  <c r="Z208" i="55"/>
  <c r="Z209" i="55"/>
  <c r="Z210" i="55"/>
  <c r="Z211" i="55"/>
  <c r="Z212" i="55"/>
  <c r="Z213" i="55"/>
  <c r="Z214" i="55"/>
  <c r="Z215" i="55"/>
  <c r="Z216" i="55"/>
  <c r="Z217" i="55"/>
  <c r="Z218" i="55"/>
  <c r="Z219" i="55"/>
  <c r="Z220" i="55"/>
  <c r="Z221" i="55"/>
  <c r="Z222" i="55"/>
  <c r="Z223" i="55"/>
  <c r="Z224" i="55"/>
  <c r="Z225" i="55"/>
  <c r="Z226" i="55"/>
  <c r="Z227" i="55"/>
  <c r="Z228" i="55"/>
  <c r="Z229" i="55"/>
  <c r="Z230" i="55"/>
  <c r="Z231" i="55"/>
  <c r="Z232" i="55"/>
  <c r="Z233" i="55"/>
  <c r="Z234" i="55"/>
  <c r="Z235" i="55"/>
  <c r="Z236" i="55"/>
  <c r="Z237" i="55"/>
  <c r="Z238" i="55"/>
  <c r="Z239" i="55"/>
  <c r="Z240" i="55"/>
  <c r="Z241" i="55"/>
  <c r="Z242" i="55"/>
  <c r="Z243" i="55"/>
  <c r="Z244" i="55"/>
  <c r="Z245" i="55"/>
  <c r="Z246" i="55"/>
  <c r="Z247" i="55"/>
  <c r="Z248" i="55"/>
  <c r="Z249" i="55"/>
  <c r="Z250" i="55"/>
  <c r="Z251" i="55"/>
  <c r="Z252" i="55"/>
  <c r="Z253" i="55"/>
  <c r="Z254" i="55"/>
  <c r="Z255" i="55"/>
  <c r="Z256" i="55"/>
  <c r="Z257" i="55"/>
  <c r="Z258" i="55"/>
  <c r="Z259" i="55"/>
  <c r="Z260" i="55"/>
  <c r="Z261" i="55"/>
  <c r="Z262" i="55"/>
  <c r="Z263" i="55"/>
  <c r="Z264" i="55"/>
  <c r="Z265" i="55"/>
  <c r="Z266" i="55"/>
  <c r="Z267" i="55"/>
  <c r="Z268" i="55"/>
  <c r="Y70" i="55"/>
  <c r="Y71" i="55"/>
  <c r="Y78" i="55"/>
  <c r="Y92" i="55"/>
  <c r="Y96" i="55"/>
  <c r="Y108" i="55"/>
  <c r="Y117" i="55"/>
  <c r="Y118" i="55"/>
  <c r="Y119" i="55"/>
  <c r="Y120" i="55"/>
  <c r="Y121" i="55"/>
  <c r="Y122" i="55"/>
  <c r="Y161" i="55"/>
  <c r="Y167" i="55" s="1"/>
  <c r="Y162" i="55"/>
  <c r="Y163" i="55"/>
  <c r="Y164" i="55"/>
  <c r="Y165" i="55"/>
  <c r="Y166" i="55"/>
  <c r="Y169" i="55"/>
  <c r="Y170" i="55"/>
  <c r="Y171" i="55"/>
  <c r="Y274" i="55" s="1"/>
  <c r="Y172" i="55"/>
  <c r="Y173" i="55"/>
  <c r="Y174" i="55"/>
  <c r="Y175" i="55"/>
  <c r="Y176" i="55"/>
  <c r="Y177" i="55"/>
  <c r="Y178" i="55"/>
  <c r="Y179" i="55"/>
  <c r="Y180" i="55"/>
  <c r="Y181" i="55"/>
  <c r="Y182" i="55"/>
  <c r="Y183" i="55"/>
  <c r="Y184" i="55"/>
  <c r="Y185" i="55"/>
  <c r="Y186" i="55"/>
  <c r="Y187" i="55"/>
  <c r="Y188" i="55"/>
  <c r="Y189" i="55"/>
  <c r="Y190" i="55"/>
  <c r="Y191" i="55"/>
  <c r="Y192" i="55"/>
  <c r="Y193" i="55"/>
  <c r="Y194" i="55"/>
  <c r="Y195" i="55"/>
  <c r="Y196" i="55"/>
  <c r="Y197" i="55"/>
  <c r="Y198" i="55"/>
  <c r="Y199" i="55"/>
  <c r="Y200" i="55"/>
  <c r="Y201" i="55"/>
  <c r="Y202" i="55"/>
  <c r="Y203" i="55"/>
  <c r="Y204" i="55"/>
  <c r="Y205" i="55"/>
  <c r="Y206" i="55"/>
  <c r="Y207" i="55"/>
  <c r="Y208" i="55"/>
  <c r="Y209" i="55"/>
  <c r="Y210" i="55"/>
  <c r="Y211" i="55"/>
  <c r="Y212" i="55"/>
  <c r="Y213" i="55"/>
  <c r="Y214" i="55"/>
  <c r="Y215" i="55"/>
  <c r="Y216" i="55"/>
  <c r="Y217" i="55"/>
  <c r="Y218" i="55"/>
  <c r="Y219" i="55"/>
  <c r="Y220" i="55"/>
  <c r="Y221" i="55"/>
  <c r="Y222" i="55"/>
  <c r="Y223" i="55"/>
  <c r="Y224" i="55"/>
  <c r="Y225" i="55"/>
  <c r="Y226" i="55"/>
  <c r="Y227" i="55"/>
  <c r="Y228" i="55"/>
  <c r="Y229" i="55"/>
  <c r="Y230" i="55"/>
  <c r="Y231" i="55"/>
  <c r="Y232" i="55"/>
  <c r="Y233" i="55"/>
  <c r="Y234" i="55"/>
  <c r="Y235" i="55"/>
  <c r="Y236" i="55"/>
  <c r="Y237" i="55"/>
  <c r="Y238" i="55"/>
  <c r="Y239" i="55"/>
  <c r="Y240" i="55"/>
  <c r="Y241" i="55"/>
  <c r="Y242" i="55"/>
  <c r="Y243" i="55"/>
  <c r="Y244" i="55"/>
  <c r="Y245" i="55"/>
  <c r="Y246" i="55"/>
  <c r="Y247" i="55"/>
  <c r="Y248" i="55"/>
  <c r="Y249" i="55"/>
  <c r="Y250" i="55"/>
  <c r="Y251" i="55"/>
  <c r="Y252" i="55"/>
  <c r="Y253" i="55"/>
  <c r="Y254" i="55"/>
  <c r="Y255" i="55"/>
  <c r="Y256" i="55"/>
  <c r="Y257" i="55"/>
  <c r="Y258" i="55"/>
  <c r="Y259" i="55"/>
  <c r="Y260" i="55"/>
  <c r="Y261" i="55"/>
  <c r="Y262" i="55"/>
  <c r="Y263" i="55"/>
  <c r="Y264" i="55"/>
  <c r="Y265" i="55"/>
  <c r="Y266" i="55"/>
  <c r="Y267" i="55"/>
  <c r="Y268" i="55"/>
  <c r="Y269" i="55"/>
  <c r="Y270" i="55"/>
  <c r="Y271" i="55"/>
  <c r="Y272" i="55"/>
  <c r="Y273" i="55"/>
  <c r="X70" i="55"/>
  <c r="X71" i="55"/>
  <c r="X78" i="55"/>
  <c r="X92" i="55"/>
  <c r="X96" i="55"/>
  <c r="X108" i="55"/>
  <c r="X117" i="55"/>
  <c r="X118" i="55"/>
  <c r="X119" i="55"/>
  <c r="X120" i="55"/>
  <c r="X121" i="55"/>
  <c r="X122" i="55"/>
  <c r="X161" i="55"/>
  <c r="X167" i="55" s="1"/>
  <c r="X162" i="55"/>
  <c r="X163" i="55"/>
  <c r="X164" i="55"/>
  <c r="X165" i="55"/>
  <c r="X166" i="55"/>
  <c r="X169" i="55"/>
  <c r="X170" i="55"/>
  <c r="X171" i="55"/>
  <c r="X274" i="55" s="1"/>
  <c r="X172" i="55"/>
  <c r="X173" i="55"/>
  <c r="X174" i="55"/>
  <c r="X175" i="55"/>
  <c r="X176" i="55"/>
  <c r="X177" i="55"/>
  <c r="X178" i="55"/>
  <c r="X179" i="55"/>
  <c r="X180" i="55"/>
  <c r="X181" i="55"/>
  <c r="X182" i="55"/>
  <c r="X183" i="55"/>
  <c r="X184" i="55"/>
  <c r="X185" i="55"/>
  <c r="X186" i="55"/>
  <c r="X187" i="55"/>
  <c r="X188" i="55"/>
  <c r="X189" i="55"/>
  <c r="X190" i="55"/>
  <c r="X191" i="55"/>
  <c r="X192" i="55"/>
  <c r="X193" i="55"/>
  <c r="X194" i="55"/>
  <c r="X195" i="55"/>
  <c r="X196" i="55"/>
  <c r="X197" i="55"/>
  <c r="X198" i="55"/>
  <c r="X199" i="55"/>
  <c r="X200" i="55"/>
  <c r="X201" i="55"/>
  <c r="X202" i="55"/>
  <c r="X203" i="55"/>
  <c r="X204" i="55"/>
  <c r="X205" i="55"/>
  <c r="X206" i="55"/>
  <c r="X207" i="55"/>
  <c r="X208" i="55"/>
  <c r="X209" i="55"/>
  <c r="X210" i="55"/>
  <c r="X211" i="55"/>
  <c r="X212" i="55"/>
  <c r="X213" i="55"/>
  <c r="X214" i="55"/>
  <c r="X215" i="55"/>
  <c r="X216" i="55"/>
  <c r="X217" i="55"/>
  <c r="X218" i="55"/>
  <c r="X219" i="55"/>
  <c r="X220" i="55"/>
  <c r="X221" i="55"/>
  <c r="X222" i="55"/>
  <c r="X223" i="55"/>
  <c r="X224" i="55"/>
  <c r="X225" i="55"/>
  <c r="X226" i="55"/>
  <c r="X227" i="55"/>
  <c r="X228" i="55"/>
  <c r="X229" i="55"/>
  <c r="X230" i="55"/>
  <c r="X231" i="55"/>
  <c r="X232" i="55"/>
  <c r="X233" i="55"/>
  <c r="X234" i="55"/>
  <c r="X235" i="55"/>
  <c r="X236" i="55"/>
  <c r="X237" i="55"/>
  <c r="X238" i="55"/>
  <c r="X239" i="55"/>
  <c r="X240" i="55"/>
  <c r="X241" i="55"/>
  <c r="X242" i="55"/>
  <c r="X243" i="55"/>
  <c r="X244" i="55"/>
  <c r="X245" i="55"/>
  <c r="X246" i="55"/>
  <c r="X247" i="55"/>
  <c r="X248" i="55"/>
  <c r="X249" i="55"/>
  <c r="X250" i="55"/>
  <c r="X251" i="55"/>
  <c r="X252" i="55"/>
  <c r="X253" i="55"/>
  <c r="X254" i="55"/>
  <c r="X255" i="55"/>
  <c r="X256" i="55"/>
  <c r="X257" i="55"/>
  <c r="X258" i="55"/>
  <c r="X259" i="55"/>
  <c r="X260" i="55"/>
  <c r="X261" i="55"/>
  <c r="X262" i="55"/>
  <c r="X263" i="55"/>
  <c r="X264" i="55"/>
  <c r="X265" i="55"/>
  <c r="X266" i="55"/>
  <c r="X267" i="55"/>
  <c r="X268" i="55"/>
  <c r="X269" i="55"/>
  <c r="X270" i="55"/>
  <c r="X271" i="55"/>
  <c r="X272" i="55"/>
  <c r="X273" i="55"/>
  <c r="W70" i="55"/>
  <c r="W71" i="55"/>
  <c r="W78" i="55"/>
  <c r="W92" i="55"/>
  <c r="W96" i="55"/>
  <c r="W108" i="55"/>
  <c r="W117" i="55"/>
  <c r="W118" i="55"/>
  <c r="W119" i="55"/>
  <c r="W120" i="55"/>
  <c r="W121" i="55"/>
  <c r="W122" i="55"/>
  <c r="W161" i="55"/>
  <c r="W167" i="55" s="1"/>
  <c r="W162" i="55"/>
  <c r="W163" i="55"/>
  <c r="W164" i="55"/>
  <c r="W165" i="55"/>
  <c r="W166" i="55"/>
  <c r="W169" i="55"/>
  <c r="W170" i="55"/>
  <c r="W171" i="55"/>
  <c r="W172" i="55"/>
  <c r="W173" i="55"/>
  <c r="W174" i="55"/>
  <c r="W175" i="55"/>
  <c r="W176" i="55"/>
  <c r="W177" i="55"/>
  <c r="W178" i="55"/>
  <c r="W179" i="55"/>
  <c r="W180" i="55"/>
  <c r="W181" i="55"/>
  <c r="W182" i="55"/>
  <c r="W183" i="55"/>
  <c r="W184" i="55"/>
  <c r="W185" i="55"/>
  <c r="W186" i="55"/>
  <c r="W187" i="55"/>
  <c r="W188" i="55"/>
  <c r="W189" i="55"/>
  <c r="W190" i="55"/>
  <c r="W191" i="55"/>
  <c r="W192" i="55"/>
  <c r="W193" i="55"/>
  <c r="W194" i="55"/>
  <c r="W195" i="55"/>
  <c r="W196" i="55"/>
  <c r="W197" i="55"/>
  <c r="W198" i="55"/>
  <c r="W199" i="55"/>
  <c r="W200" i="55"/>
  <c r="W201" i="55"/>
  <c r="W202" i="55"/>
  <c r="W203" i="55"/>
  <c r="W204" i="55"/>
  <c r="W205" i="55"/>
  <c r="W206" i="55"/>
  <c r="W207" i="55"/>
  <c r="W208" i="55"/>
  <c r="W209" i="55"/>
  <c r="W210" i="55"/>
  <c r="W211" i="55"/>
  <c r="W212" i="55"/>
  <c r="W213" i="55"/>
  <c r="W214" i="55"/>
  <c r="AA123" i="55" l="1"/>
  <c r="AA116" i="55" s="1"/>
  <c r="Z113" i="55"/>
  <c r="Z115" i="55" s="1"/>
  <c r="Z123" i="55"/>
  <c r="Z116" i="55"/>
  <c r="Z124" i="55"/>
  <c r="Y123" i="55"/>
  <c r="Y124" i="55" s="1"/>
  <c r="Y113" i="55"/>
  <c r="Y115" i="55" s="1"/>
  <c r="X123" i="55"/>
  <c r="X113" i="55"/>
  <c r="X115" i="55" s="1"/>
  <c r="X116" i="55" s="1"/>
  <c r="X124" i="55"/>
  <c r="W123" i="55"/>
  <c r="W124" i="55"/>
  <c r="W113" i="55"/>
  <c r="W115" i="55" s="1"/>
  <c r="W116" i="55" s="1"/>
  <c r="V70" i="55"/>
  <c r="V71" i="55"/>
  <c r="V78" i="55"/>
  <c r="V92" i="55"/>
  <c r="V96" i="55"/>
  <c r="V108" i="55"/>
  <c r="V117" i="55"/>
  <c r="V118" i="55"/>
  <c r="V119" i="55"/>
  <c r="V120" i="55"/>
  <c r="V121" i="55"/>
  <c r="V122" i="55"/>
  <c r="V161" i="55"/>
  <c r="V167" i="55" s="1"/>
  <c r="V162" i="55"/>
  <c r="V163" i="55"/>
  <c r="V164" i="55"/>
  <c r="V165" i="55"/>
  <c r="V166" i="55"/>
  <c r="V169" i="55"/>
  <c r="V274" i="55" s="1"/>
  <c r="V170" i="55"/>
  <c r="V171" i="55"/>
  <c r="V172" i="55"/>
  <c r="V173" i="55"/>
  <c r="V174" i="55"/>
  <c r="V175" i="55"/>
  <c r="V176" i="55"/>
  <c r="V177" i="55"/>
  <c r="V178" i="55"/>
  <c r="V179" i="55"/>
  <c r="V180" i="55"/>
  <c r="V181" i="55"/>
  <c r="V182" i="55"/>
  <c r="V183" i="55"/>
  <c r="V184" i="55"/>
  <c r="V185" i="55"/>
  <c r="V186" i="55"/>
  <c r="V187" i="55"/>
  <c r="V188" i="55"/>
  <c r="V189" i="55"/>
  <c r="V190" i="55"/>
  <c r="V191" i="55"/>
  <c r="V192" i="55"/>
  <c r="V193" i="55"/>
  <c r="V194" i="55"/>
  <c r="V195" i="55"/>
  <c r="V196" i="55"/>
  <c r="V197" i="55"/>
  <c r="V198" i="55"/>
  <c r="V199" i="55"/>
  <c r="V200" i="55"/>
  <c r="V201" i="55"/>
  <c r="V202" i="55"/>
  <c r="V203" i="55"/>
  <c r="V204" i="55"/>
  <c r="V205" i="55"/>
  <c r="V206" i="55"/>
  <c r="V207" i="55"/>
  <c r="V208" i="55"/>
  <c r="V209" i="55"/>
  <c r="V210" i="55"/>
  <c r="V211" i="55"/>
  <c r="V212" i="55"/>
  <c r="V213" i="55"/>
  <c r="V214" i="55"/>
  <c r="V215" i="55"/>
  <c r="V216" i="55"/>
  <c r="V217" i="55"/>
  <c r="V218" i="55"/>
  <c r="V219" i="55"/>
  <c r="V220" i="55"/>
  <c r="V221" i="55"/>
  <c r="V222" i="55"/>
  <c r="V223" i="55"/>
  <c r="V224" i="55"/>
  <c r="V225" i="55"/>
  <c r="V226" i="55"/>
  <c r="V227" i="55"/>
  <c r="V228" i="55"/>
  <c r="V229" i="55"/>
  <c r="V230" i="55"/>
  <c r="V231" i="55"/>
  <c r="V232" i="55"/>
  <c r="V233" i="55"/>
  <c r="V234" i="55"/>
  <c r="V235" i="55"/>
  <c r="V236" i="55"/>
  <c r="V237" i="55"/>
  <c r="V238" i="55"/>
  <c r="V239" i="55"/>
  <c r="V240" i="55"/>
  <c r="V241" i="55"/>
  <c r="V242" i="55"/>
  <c r="V243" i="55"/>
  <c r="V244" i="55"/>
  <c r="V245" i="55"/>
  <c r="V246" i="55"/>
  <c r="V247" i="55"/>
  <c r="V248" i="55"/>
  <c r="V249" i="55"/>
  <c r="V250" i="55"/>
  <c r="V251" i="55"/>
  <c r="V252" i="55"/>
  <c r="V253" i="55"/>
  <c r="V254" i="55"/>
  <c r="V255" i="55"/>
  <c r="V256" i="55"/>
  <c r="V257" i="55"/>
  <c r="V258" i="55"/>
  <c r="V259" i="55"/>
  <c r="V260" i="55"/>
  <c r="V261" i="55"/>
  <c r="V262" i="55"/>
  <c r="V263" i="55"/>
  <c r="V264" i="55"/>
  <c r="V265" i="55"/>
  <c r="V266" i="55"/>
  <c r="V267" i="55"/>
  <c r="V268" i="55"/>
  <c r="V269" i="55"/>
  <c r="V270" i="55"/>
  <c r="V271" i="55"/>
  <c r="V272" i="55"/>
  <c r="V273" i="55"/>
  <c r="U70" i="55"/>
  <c r="U71" i="55"/>
  <c r="U78" i="55"/>
  <c r="U92" i="55"/>
  <c r="U96" i="55"/>
  <c r="U108" i="55"/>
  <c r="U117" i="55"/>
  <c r="U123" i="55" s="1"/>
  <c r="U118" i="55"/>
  <c r="U119" i="55"/>
  <c r="U120" i="55"/>
  <c r="U121" i="55"/>
  <c r="U122" i="55"/>
  <c r="U161" i="55"/>
  <c r="U167" i="55" s="1"/>
  <c r="U162" i="55"/>
  <c r="U163" i="55"/>
  <c r="U164" i="55"/>
  <c r="U165" i="55"/>
  <c r="U166" i="55"/>
  <c r="U169" i="55"/>
  <c r="U170" i="55"/>
  <c r="U274" i="55" s="1"/>
  <c r="U171" i="55"/>
  <c r="U172" i="55"/>
  <c r="U173" i="55"/>
  <c r="U174" i="55"/>
  <c r="U175" i="55"/>
  <c r="U176" i="55"/>
  <c r="U177" i="55"/>
  <c r="U178" i="55"/>
  <c r="U179" i="55"/>
  <c r="U180" i="55"/>
  <c r="U181" i="55"/>
  <c r="U182" i="55"/>
  <c r="U183" i="55"/>
  <c r="U184" i="55"/>
  <c r="U185" i="55"/>
  <c r="U186" i="55"/>
  <c r="U187" i="55"/>
  <c r="U188" i="55"/>
  <c r="U189" i="55"/>
  <c r="U190" i="55"/>
  <c r="U191" i="55"/>
  <c r="U192" i="55"/>
  <c r="U193" i="55"/>
  <c r="U194" i="55"/>
  <c r="U195" i="55"/>
  <c r="U196" i="55"/>
  <c r="U197" i="55"/>
  <c r="U198" i="55"/>
  <c r="U199" i="55"/>
  <c r="U200" i="55"/>
  <c r="U201" i="55"/>
  <c r="U202" i="55"/>
  <c r="U203" i="55"/>
  <c r="U204" i="55"/>
  <c r="U205" i="55"/>
  <c r="U206" i="55"/>
  <c r="U207" i="55"/>
  <c r="U208" i="55"/>
  <c r="U209" i="55"/>
  <c r="U210" i="55"/>
  <c r="U211" i="55"/>
  <c r="U212" i="55"/>
  <c r="U213" i="55"/>
  <c r="U214" i="55"/>
  <c r="U215" i="55"/>
  <c r="U216" i="55"/>
  <c r="U217" i="55"/>
  <c r="U218" i="55"/>
  <c r="U219" i="55"/>
  <c r="U220" i="55"/>
  <c r="U221" i="55"/>
  <c r="U222" i="55"/>
  <c r="U223" i="55"/>
  <c r="U224" i="55"/>
  <c r="U225" i="55"/>
  <c r="U226" i="55"/>
  <c r="U227" i="55"/>
  <c r="U228" i="55"/>
  <c r="U229" i="55"/>
  <c r="U230" i="55"/>
  <c r="U231" i="55"/>
  <c r="U232" i="55"/>
  <c r="U233" i="55"/>
  <c r="U234" i="55"/>
  <c r="U235" i="55"/>
  <c r="U236" i="55"/>
  <c r="U237" i="55"/>
  <c r="U238" i="55"/>
  <c r="U239" i="55"/>
  <c r="U240" i="55"/>
  <c r="U241" i="55"/>
  <c r="U242" i="55"/>
  <c r="U243" i="55"/>
  <c r="U244" i="55"/>
  <c r="U245" i="55"/>
  <c r="U246" i="55"/>
  <c r="U247" i="55"/>
  <c r="U248" i="55"/>
  <c r="U249" i="55"/>
  <c r="U250" i="55"/>
  <c r="U251" i="55"/>
  <c r="U252" i="55"/>
  <c r="U253" i="55"/>
  <c r="U254" i="55"/>
  <c r="U255" i="55"/>
  <c r="U256" i="55"/>
  <c r="U257" i="55"/>
  <c r="U258" i="55"/>
  <c r="U259" i="55"/>
  <c r="U260" i="55"/>
  <c r="U261" i="55"/>
  <c r="U262" i="55"/>
  <c r="U263" i="55"/>
  <c r="U264" i="55"/>
  <c r="U265" i="55"/>
  <c r="U266" i="55"/>
  <c r="U267" i="55"/>
  <c r="U268" i="55"/>
  <c r="U269" i="55"/>
  <c r="U270" i="55"/>
  <c r="U271" i="55"/>
  <c r="U272" i="55"/>
  <c r="U273" i="55"/>
  <c r="T70" i="55"/>
  <c r="T71" i="55"/>
  <c r="T78" i="55"/>
  <c r="T92" i="55"/>
  <c r="T96" i="55"/>
  <c r="T108" i="55"/>
  <c r="T117" i="55"/>
  <c r="T118" i="55"/>
  <c r="T119" i="55"/>
  <c r="T120" i="55"/>
  <c r="T121" i="55"/>
  <c r="T122" i="55"/>
  <c r="S70" i="55"/>
  <c r="S71" i="55"/>
  <c r="S78" i="55"/>
  <c r="S92" i="55"/>
  <c r="S96" i="55"/>
  <c r="S108" i="55"/>
  <c r="S117" i="55"/>
  <c r="S123" i="55" s="1"/>
  <c r="S118" i="55"/>
  <c r="S119" i="55"/>
  <c r="S120" i="55"/>
  <c r="S121" i="55"/>
  <c r="S122" i="55"/>
  <c r="S161" i="55"/>
  <c r="S162" i="55"/>
  <c r="S163" i="55"/>
  <c r="S164" i="55"/>
  <c r="S165" i="55"/>
  <c r="S166" i="55"/>
  <c r="S167" i="55"/>
  <c r="S169" i="55"/>
  <c r="S274" i="55" s="1"/>
  <c r="S170" i="55"/>
  <c r="S171" i="55"/>
  <c r="S172" i="55"/>
  <c r="S173" i="55"/>
  <c r="S174" i="55"/>
  <c r="S175" i="55"/>
  <c r="S176" i="55"/>
  <c r="S177" i="55"/>
  <c r="S178" i="55"/>
  <c r="S179" i="55"/>
  <c r="S180" i="55"/>
  <c r="S181" i="55"/>
  <c r="S182" i="55"/>
  <c r="S183" i="55"/>
  <c r="S184" i="55"/>
  <c r="S185" i="55"/>
  <c r="S186" i="55"/>
  <c r="S187" i="55"/>
  <c r="S188" i="55"/>
  <c r="S189" i="55"/>
  <c r="S190" i="55"/>
  <c r="S191" i="55"/>
  <c r="S192" i="55"/>
  <c r="S193" i="55"/>
  <c r="S194" i="55"/>
  <c r="S195" i="55"/>
  <c r="S196" i="55"/>
  <c r="S197" i="55"/>
  <c r="S198" i="55"/>
  <c r="S199" i="55"/>
  <c r="S200" i="55"/>
  <c r="S201" i="55"/>
  <c r="S202" i="55"/>
  <c r="S203" i="55"/>
  <c r="S204" i="55"/>
  <c r="S205" i="55"/>
  <c r="S206" i="55"/>
  <c r="S207" i="55"/>
  <c r="S208" i="55"/>
  <c r="S209" i="55"/>
  <c r="S210" i="55"/>
  <c r="S211" i="55"/>
  <c r="S212" i="55"/>
  <c r="S213" i="55"/>
  <c r="S214" i="55"/>
  <c r="S215" i="55"/>
  <c r="S216" i="55"/>
  <c r="S217" i="55"/>
  <c r="S218" i="55"/>
  <c r="S219" i="55"/>
  <c r="S220" i="55"/>
  <c r="S221" i="55"/>
  <c r="S222" i="55"/>
  <c r="S223" i="55"/>
  <c r="S224" i="55"/>
  <c r="S225" i="55"/>
  <c r="S226" i="55"/>
  <c r="S227" i="55"/>
  <c r="S228" i="55"/>
  <c r="S229" i="55"/>
  <c r="S230" i="55"/>
  <c r="S231" i="55"/>
  <c r="S232" i="55"/>
  <c r="S233" i="55"/>
  <c r="S234" i="55"/>
  <c r="S235" i="55"/>
  <c r="S236" i="55"/>
  <c r="S237" i="55"/>
  <c r="S238" i="55"/>
  <c r="S239" i="55"/>
  <c r="S240" i="55"/>
  <c r="S241" i="55"/>
  <c r="S242" i="55"/>
  <c r="S243" i="55"/>
  <c r="S244" i="55"/>
  <c r="S245" i="55"/>
  <c r="S246" i="55"/>
  <c r="S247" i="55"/>
  <c r="S248" i="55"/>
  <c r="S249" i="55"/>
  <c r="S250" i="55"/>
  <c r="S251" i="55"/>
  <c r="S252" i="55"/>
  <c r="S253" i="55"/>
  <c r="S254" i="55"/>
  <c r="S255" i="55"/>
  <c r="S256" i="55"/>
  <c r="S257" i="55"/>
  <c r="S258" i="55"/>
  <c r="S259" i="55"/>
  <c r="S260" i="55"/>
  <c r="S261" i="55"/>
  <c r="S262" i="55"/>
  <c r="S263" i="55"/>
  <c r="S264" i="55"/>
  <c r="S265" i="55"/>
  <c r="S266" i="55"/>
  <c r="S267" i="55"/>
  <c r="S268" i="55"/>
  <c r="S269" i="55"/>
  <c r="S270" i="55"/>
  <c r="S271" i="55"/>
  <c r="S272" i="55"/>
  <c r="S273" i="55"/>
  <c r="R70" i="55"/>
  <c r="R71" i="55"/>
  <c r="R78" i="55"/>
  <c r="R92" i="55"/>
  <c r="R96" i="55"/>
  <c r="R108" i="55"/>
  <c r="R117" i="55"/>
  <c r="R118" i="55"/>
  <c r="R119" i="55"/>
  <c r="R120" i="55"/>
  <c r="R121" i="55"/>
  <c r="R122" i="55"/>
  <c r="R161" i="55"/>
  <c r="R162" i="55"/>
  <c r="R163" i="55"/>
  <c r="R167" i="55" s="1"/>
  <c r="R164" i="55"/>
  <c r="R165" i="55"/>
  <c r="R166" i="55"/>
  <c r="R169" i="55"/>
  <c r="R274" i="55" s="1"/>
  <c r="R170" i="55"/>
  <c r="R171" i="55"/>
  <c r="R172" i="55"/>
  <c r="R173" i="55"/>
  <c r="R174" i="55"/>
  <c r="R175" i="55"/>
  <c r="R176" i="55"/>
  <c r="R177" i="55"/>
  <c r="R135" i="55" s="1"/>
  <c r="R178" i="55"/>
  <c r="R179" i="55"/>
  <c r="R180" i="55"/>
  <c r="R181" i="55"/>
  <c r="R182" i="55"/>
  <c r="R183" i="55"/>
  <c r="R184" i="55"/>
  <c r="R185" i="55"/>
  <c r="R186" i="55"/>
  <c r="R187" i="55"/>
  <c r="R188" i="55"/>
  <c r="R189" i="55"/>
  <c r="R190" i="55"/>
  <c r="R191" i="55"/>
  <c r="R192" i="55"/>
  <c r="R193" i="55"/>
  <c r="R194" i="55"/>
  <c r="R195" i="55"/>
  <c r="R196" i="55"/>
  <c r="R197" i="55"/>
  <c r="R198" i="55"/>
  <c r="R199" i="55"/>
  <c r="R200" i="55"/>
  <c r="R201" i="55"/>
  <c r="R202" i="55"/>
  <c r="R203" i="55"/>
  <c r="R204" i="55"/>
  <c r="R205" i="55"/>
  <c r="R206" i="55"/>
  <c r="R207" i="55"/>
  <c r="R208" i="55"/>
  <c r="R209" i="55"/>
  <c r="R210" i="55"/>
  <c r="R211" i="55"/>
  <c r="R212" i="55"/>
  <c r="R213" i="55"/>
  <c r="R214" i="55"/>
  <c r="R215" i="55"/>
  <c r="R216" i="55"/>
  <c r="R217" i="55"/>
  <c r="R218" i="55"/>
  <c r="R219" i="55"/>
  <c r="R220" i="55"/>
  <c r="R221" i="55"/>
  <c r="R222" i="55"/>
  <c r="R223" i="55"/>
  <c r="R224" i="55"/>
  <c r="R225" i="55"/>
  <c r="R226" i="55"/>
  <c r="R227" i="55"/>
  <c r="R228" i="55"/>
  <c r="R229" i="55"/>
  <c r="R230" i="55"/>
  <c r="R231" i="55"/>
  <c r="R232" i="55"/>
  <c r="R233" i="55"/>
  <c r="R234" i="55"/>
  <c r="R235" i="55"/>
  <c r="R236" i="55"/>
  <c r="R237" i="55"/>
  <c r="R238" i="55"/>
  <c r="R239" i="55"/>
  <c r="R240" i="55"/>
  <c r="R241" i="55"/>
  <c r="R242" i="55"/>
  <c r="R243" i="55"/>
  <c r="R244" i="55"/>
  <c r="R245" i="55"/>
  <c r="R246" i="55"/>
  <c r="R247" i="55"/>
  <c r="R248" i="55"/>
  <c r="R249" i="55"/>
  <c r="R250" i="55"/>
  <c r="R251" i="55"/>
  <c r="R252" i="55"/>
  <c r="R253" i="55"/>
  <c r="R254" i="55"/>
  <c r="R255" i="55"/>
  <c r="R256" i="55"/>
  <c r="R257" i="55"/>
  <c r="R258" i="55"/>
  <c r="R259" i="55"/>
  <c r="R260" i="55"/>
  <c r="R261" i="55"/>
  <c r="R262" i="55"/>
  <c r="R263" i="55"/>
  <c r="R264" i="55"/>
  <c r="R265" i="55"/>
  <c r="R266" i="55"/>
  <c r="R267" i="55"/>
  <c r="R268" i="55"/>
  <c r="R269" i="55"/>
  <c r="R270" i="55"/>
  <c r="R271" i="55"/>
  <c r="R272" i="55"/>
  <c r="R273" i="55"/>
  <c r="Q70" i="55"/>
  <c r="Q71" i="55"/>
  <c r="Q78" i="55"/>
  <c r="Q92" i="55"/>
  <c r="Q96" i="55"/>
  <c r="Q108" i="55"/>
  <c r="Q117" i="55"/>
  <c r="Q118" i="55"/>
  <c r="Q119" i="55"/>
  <c r="Q120" i="55"/>
  <c r="Q121" i="55"/>
  <c r="Q122" i="55"/>
  <c r="Q161" i="55"/>
  <c r="Q162" i="55"/>
  <c r="Q167" i="55" s="1"/>
  <c r="Q163" i="55"/>
  <c r="Q164" i="55"/>
  <c r="Q165" i="55"/>
  <c r="Q166" i="55"/>
  <c r="Q169" i="55"/>
  <c r="Q274" i="55" s="1"/>
  <c r="Q170" i="55"/>
  <c r="Q171" i="55"/>
  <c r="Q172" i="55"/>
  <c r="Q173" i="55"/>
  <c r="Q174" i="55"/>
  <c r="Q175" i="55"/>
  <c r="Q176" i="55"/>
  <c r="Q177" i="55"/>
  <c r="Q135" i="55" s="1"/>
  <c r="Q178" i="55"/>
  <c r="Q179" i="55"/>
  <c r="Q180" i="55"/>
  <c r="Q181" i="55"/>
  <c r="Q182" i="55"/>
  <c r="Q183" i="55"/>
  <c r="Q184" i="55"/>
  <c r="Q185" i="55"/>
  <c r="Q186" i="55"/>
  <c r="Q187" i="55"/>
  <c r="Q188" i="55"/>
  <c r="Q189" i="55"/>
  <c r="Q190" i="55"/>
  <c r="Q191" i="55"/>
  <c r="Q192" i="55"/>
  <c r="Q193" i="55"/>
  <c r="Q194" i="55"/>
  <c r="Q195" i="55"/>
  <c r="Q196" i="55"/>
  <c r="Q197" i="55"/>
  <c r="Q198" i="55"/>
  <c r="Q199" i="55"/>
  <c r="Q200" i="55"/>
  <c r="Q201" i="55"/>
  <c r="Q202" i="55"/>
  <c r="Q203" i="55"/>
  <c r="Q204" i="55"/>
  <c r="Q205" i="55"/>
  <c r="Q206" i="55"/>
  <c r="Q207" i="55"/>
  <c r="Q208" i="55"/>
  <c r="Q209" i="55"/>
  <c r="Q210" i="55"/>
  <c r="Q211" i="55"/>
  <c r="Q212" i="55"/>
  <c r="Q213" i="55"/>
  <c r="Q214" i="55"/>
  <c r="Q215" i="55"/>
  <c r="Q216" i="55"/>
  <c r="Q217" i="55"/>
  <c r="Q218" i="55"/>
  <c r="Q219" i="55"/>
  <c r="Q220" i="55"/>
  <c r="Q221" i="55"/>
  <c r="Q222" i="55"/>
  <c r="Q223" i="55"/>
  <c r="Q224" i="55"/>
  <c r="Q225" i="55"/>
  <c r="Q226" i="55"/>
  <c r="Q227" i="55"/>
  <c r="Q228" i="55"/>
  <c r="Q229" i="55"/>
  <c r="Q230" i="55"/>
  <c r="Q231" i="55"/>
  <c r="Q232" i="55"/>
  <c r="Q233" i="55"/>
  <c r="Q234" i="55"/>
  <c r="Q235" i="55"/>
  <c r="Q236" i="55"/>
  <c r="Q237" i="55"/>
  <c r="Q238" i="55"/>
  <c r="Q239" i="55"/>
  <c r="Q240" i="55"/>
  <c r="Q241" i="55"/>
  <c r="Q242" i="55"/>
  <c r="Q243" i="55"/>
  <c r="Q244" i="55"/>
  <c r="Q245" i="55"/>
  <c r="Q246" i="55"/>
  <c r="Q247" i="55"/>
  <c r="Q248" i="55"/>
  <c r="Q249" i="55"/>
  <c r="Q250" i="55"/>
  <c r="Q251" i="55"/>
  <c r="Q252" i="55"/>
  <c r="Q253" i="55"/>
  <c r="Q254" i="55"/>
  <c r="Q255" i="55"/>
  <c r="Q256" i="55"/>
  <c r="Q257" i="55"/>
  <c r="Q258" i="55"/>
  <c r="Q259" i="55"/>
  <c r="Q260" i="55"/>
  <c r="Q261" i="55"/>
  <c r="Q262" i="55"/>
  <c r="Q263" i="55"/>
  <c r="Q264" i="55"/>
  <c r="Q265" i="55"/>
  <c r="Q266" i="55"/>
  <c r="Q267" i="55"/>
  <c r="Q268" i="55"/>
  <c r="Q269" i="55"/>
  <c r="Q270" i="55"/>
  <c r="Q271" i="55"/>
  <c r="Q272" i="55"/>
  <c r="Q273" i="55"/>
  <c r="P70" i="55"/>
  <c r="P71" i="55"/>
  <c r="P78" i="55"/>
  <c r="P92" i="55"/>
  <c r="P96" i="55"/>
  <c r="P108" i="55"/>
  <c r="P117" i="55"/>
  <c r="P118" i="55"/>
  <c r="P119" i="55"/>
  <c r="P120" i="55"/>
  <c r="P121" i="55"/>
  <c r="P122" i="55"/>
  <c r="P161" i="55"/>
  <c r="P167" i="55" s="1"/>
  <c r="P162" i="55"/>
  <c r="P163" i="55"/>
  <c r="P164" i="55"/>
  <c r="P165" i="55"/>
  <c r="P166" i="55"/>
  <c r="P169" i="55"/>
  <c r="P170" i="55"/>
  <c r="P274" i="55" s="1"/>
  <c r="P171" i="55"/>
  <c r="P172" i="55"/>
  <c r="P173" i="55"/>
  <c r="P174" i="55"/>
  <c r="P175" i="55"/>
  <c r="P176" i="55"/>
  <c r="P177" i="55"/>
  <c r="P135" i="55" s="1"/>
  <c r="P178" i="55"/>
  <c r="P179" i="55"/>
  <c r="P180" i="55"/>
  <c r="P181" i="55"/>
  <c r="P182" i="55"/>
  <c r="P183" i="55"/>
  <c r="P184" i="55"/>
  <c r="P185" i="55"/>
  <c r="P186" i="55"/>
  <c r="P187" i="55"/>
  <c r="P188" i="55"/>
  <c r="P189" i="55"/>
  <c r="P190" i="55"/>
  <c r="P191" i="55"/>
  <c r="P192" i="55"/>
  <c r="P193" i="55"/>
  <c r="P194" i="55"/>
  <c r="P195" i="55"/>
  <c r="P196" i="55"/>
  <c r="P197" i="55"/>
  <c r="P198" i="55"/>
  <c r="P199" i="55"/>
  <c r="P200" i="55"/>
  <c r="P201" i="55"/>
  <c r="P202" i="55"/>
  <c r="P203" i="55"/>
  <c r="P204" i="55"/>
  <c r="P205" i="55"/>
  <c r="P206" i="55"/>
  <c r="P207" i="55"/>
  <c r="P208" i="55"/>
  <c r="P209" i="55"/>
  <c r="P210" i="55"/>
  <c r="P211" i="55"/>
  <c r="P212" i="55"/>
  <c r="P213" i="55"/>
  <c r="P214" i="55"/>
  <c r="P215" i="55"/>
  <c r="P216" i="55"/>
  <c r="P217" i="55"/>
  <c r="P218" i="55"/>
  <c r="P219" i="55"/>
  <c r="P220" i="55"/>
  <c r="P221" i="55"/>
  <c r="P222" i="55"/>
  <c r="P223" i="55"/>
  <c r="P224" i="55"/>
  <c r="P225" i="55"/>
  <c r="P226" i="55"/>
  <c r="P227" i="55"/>
  <c r="P228" i="55"/>
  <c r="P229" i="55"/>
  <c r="P230" i="55"/>
  <c r="P231" i="55"/>
  <c r="P232" i="55"/>
  <c r="P233" i="55"/>
  <c r="P234" i="55"/>
  <c r="P235" i="55"/>
  <c r="P236" i="55"/>
  <c r="P237" i="55"/>
  <c r="P238" i="55"/>
  <c r="P239" i="55"/>
  <c r="P240" i="55"/>
  <c r="P241" i="55"/>
  <c r="P242" i="55"/>
  <c r="P243" i="55"/>
  <c r="P244" i="55"/>
  <c r="P245" i="55"/>
  <c r="P246" i="55"/>
  <c r="P247" i="55"/>
  <c r="P248" i="55"/>
  <c r="P249" i="55"/>
  <c r="P250" i="55"/>
  <c r="P251" i="55"/>
  <c r="P252" i="55"/>
  <c r="P253" i="55"/>
  <c r="P254" i="55"/>
  <c r="P255" i="55"/>
  <c r="P256" i="55"/>
  <c r="P257" i="55"/>
  <c r="P258" i="55"/>
  <c r="P259" i="55"/>
  <c r="P260" i="55"/>
  <c r="P261" i="55"/>
  <c r="P262" i="55"/>
  <c r="P263" i="55"/>
  <c r="P264" i="55"/>
  <c r="P265" i="55"/>
  <c r="P266" i="55"/>
  <c r="P267" i="55"/>
  <c r="P268" i="55"/>
  <c r="P269" i="55"/>
  <c r="P270" i="55"/>
  <c r="P271" i="55"/>
  <c r="P272" i="55"/>
  <c r="P273" i="55"/>
  <c r="AA124" i="55" l="1"/>
  <c r="Y116" i="55"/>
  <c r="V123" i="55"/>
  <c r="V124" i="55" s="1"/>
  <c r="V113" i="55"/>
  <c r="V115" i="55" s="1"/>
  <c r="U124" i="55"/>
  <c r="U113" i="55"/>
  <c r="U115" i="55" s="1"/>
  <c r="U116" i="55" s="1"/>
  <c r="T123" i="55"/>
  <c r="T124" i="55" s="1"/>
  <c r="T113" i="55"/>
  <c r="T115" i="55" s="1"/>
  <c r="S124" i="55"/>
  <c r="S113" i="55"/>
  <c r="S115" i="55" s="1"/>
  <c r="S116" i="55" s="1"/>
  <c r="R113" i="55"/>
  <c r="R115" i="55" s="1"/>
  <c r="R123" i="55"/>
  <c r="R124" i="55" s="1"/>
  <c r="Q123" i="55"/>
  <c r="Q124" i="55" s="1"/>
  <c r="Q113" i="55"/>
  <c r="Q115" i="55" s="1"/>
  <c r="Q116" i="55" s="1"/>
  <c r="P123" i="55"/>
  <c r="P124" i="55" s="1"/>
  <c r="P113" i="55"/>
  <c r="P115" i="55" s="1"/>
  <c r="O70" i="55"/>
  <c r="O71" i="55"/>
  <c r="O78" i="55"/>
  <c r="O92" i="55"/>
  <c r="O96" i="55"/>
  <c r="O108" i="55"/>
  <c r="O117" i="55"/>
  <c r="O118" i="55"/>
  <c r="O119" i="55"/>
  <c r="O120" i="55"/>
  <c r="O121" i="55"/>
  <c r="O122" i="55"/>
  <c r="O161" i="55"/>
  <c r="O167" i="55" s="1"/>
  <c r="O162" i="55"/>
  <c r="O163" i="55"/>
  <c r="O164" i="55"/>
  <c r="O165" i="55"/>
  <c r="O166" i="55"/>
  <c r="O169" i="55"/>
  <c r="O170" i="55"/>
  <c r="O171" i="55"/>
  <c r="O274" i="55" s="1"/>
  <c r="O172" i="55"/>
  <c r="O173" i="55"/>
  <c r="O174" i="55"/>
  <c r="O175" i="55"/>
  <c r="O176" i="55"/>
  <c r="O177" i="55"/>
  <c r="O135" i="55" s="1"/>
  <c r="O178" i="55"/>
  <c r="O179" i="55"/>
  <c r="O180" i="55"/>
  <c r="O181" i="55"/>
  <c r="O182" i="55"/>
  <c r="O183" i="55"/>
  <c r="O184" i="55"/>
  <c r="O185" i="55"/>
  <c r="O186" i="55"/>
  <c r="O187" i="55"/>
  <c r="O188" i="55"/>
  <c r="O189" i="55"/>
  <c r="O190" i="55"/>
  <c r="O191" i="55"/>
  <c r="O192" i="55"/>
  <c r="O193" i="55"/>
  <c r="O194" i="55"/>
  <c r="O195" i="55"/>
  <c r="O196" i="55"/>
  <c r="O197" i="55"/>
  <c r="O198" i="55"/>
  <c r="O199" i="55"/>
  <c r="O200" i="55"/>
  <c r="O201" i="55"/>
  <c r="O202" i="55"/>
  <c r="O203" i="55"/>
  <c r="O204" i="55"/>
  <c r="O205" i="55"/>
  <c r="O206" i="55"/>
  <c r="O207" i="55"/>
  <c r="O208" i="55"/>
  <c r="O209" i="55"/>
  <c r="O210" i="55"/>
  <c r="O211" i="55"/>
  <c r="O212" i="55"/>
  <c r="O213" i="55"/>
  <c r="O214" i="55"/>
  <c r="O215" i="55"/>
  <c r="O216" i="55"/>
  <c r="O217" i="55"/>
  <c r="O218" i="55"/>
  <c r="O219" i="55"/>
  <c r="O220" i="55"/>
  <c r="O221" i="55"/>
  <c r="O222" i="55"/>
  <c r="O223" i="55"/>
  <c r="O224" i="55"/>
  <c r="O225" i="55"/>
  <c r="O226" i="55"/>
  <c r="O227" i="55"/>
  <c r="O228" i="55"/>
  <c r="O229" i="55"/>
  <c r="O230" i="55"/>
  <c r="O231" i="55"/>
  <c r="O232" i="55"/>
  <c r="O233" i="55"/>
  <c r="O234" i="55"/>
  <c r="O235" i="55"/>
  <c r="O236" i="55"/>
  <c r="O237" i="55"/>
  <c r="O238" i="55"/>
  <c r="O239" i="55"/>
  <c r="O240" i="55"/>
  <c r="O241" i="55"/>
  <c r="O242" i="55"/>
  <c r="O243" i="55"/>
  <c r="O244" i="55"/>
  <c r="O245" i="55"/>
  <c r="O246" i="55"/>
  <c r="O247" i="55"/>
  <c r="O248" i="55"/>
  <c r="O249" i="55"/>
  <c r="O250" i="55"/>
  <c r="O251" i="55"/>
  <c r="O252" i="55"/>
  <c r="O253" i="55"/>
  <c r="O254" i="55"/>
  <c r="O255" i="55"/>
  <c r="O256" i="55"/>
  <c r="O257" i="55"/>
  <c r="O258" i="55"/>
  <c r="O259" i="55"/>
  <c r="O260" i="55"/>
  <c r="O261" i="55"/>
  <c r="O262" i="55"/>
  <c r="O263" i="55"/>
  <c r="O264" i="55"/>
  <c r="O265" i="55"/>
  <c r="O266" i="55"/>
  <c r="O267" i="55"/>
  <c r="O268" i="55"/>
  <c r="O269" i="55"/>
  <c r="O270" i="55"/>
  <c r="O271" i="55"/>
  <c r="O272" i="55"/>
  <c r="O273" i="55"/>
  <c r="N70" i="55"/>
  <c r="N71" i="55"/>
  <c r="N78" i="55"/>
  <c r="N92" i="55"/>
  <c r="N96" i="55"/>
  <c r="N108" i="55"/>
  <c r="N113" i="55" s="1"/>
  <c r="N115" i="55" s="1"/>
  <c r="N117" i="55"/>
  <c r="N118" i="55"/>
  <c r="N119" i="55"/>
  <c r="N120" i="55"/>
  <c r="N121" i="55"/>
  <c r="N122" i="55"/>
  <c r="N161" i="55"/>
  <c r="N162" i="55"/>
  <c r="N163" i="55"/>
  <c r="N167" i="55" s="1"/>
  <c r="N164" i="55"/>
  <c r="N165" i="55"/>
  <c r="N166" i="55"/>
  <c r="N169" i="55"/>
  <c r="N274" i="55" s="1"/>
  <c r="N170" i="55"/>
  <c r="N171" i="55"/>
  <c r="N172" i="55"/>
  <c r="N173" i="55"/>
  <c r="N174" i="55"/>
  <c r="N175" i="55"/>
  <c r="N176" i="55"/>
  <c r="N177" i="55"/>
  <c r="N135" i="55" s="1"/>
  <c r="N178" i="55"/>
  <c r="N179" i="55"/>
  <c r="N180" i="55"/>
  <c r="N181" i="55"/>
  <c r="N182" i="55"/>
  <c r="N183" i="55"/>
  <c r="N184" i="55"/>
  <c r="N185" i="55"/>
  <c r="N186" i="55"/>
  <c r="N187" i="55"/>
  <c r="N188" i="55"/>
  <c r="N189" i="55"/>
  <c r="N190" i="55"/>
  <c r="N191" i="55"/>
  <c r="N192" i="55"/>
  <c r="N193" i="55"/>
  <c r="N194" i="55"/>
  <c r="N195" i="55"/>
  <c r="N196" i="55"/>
  <c r="N197" i="55"/>
  <c r="N198" i="55"/>
  <c r="N199" i="55"/>
  <c r="N200" i="55"/>
  <c r="N201" i="55"/>
  <c r="N202" i="55"/>
  <c r="N203" i="55"/>
  <c r="N204" i="55"/>
  <c r="N205" i="55"/>
  <c r="N206" i="55"/>
  <c r="N207" i="55"/>
  <c r="N208" i="55"/>
  <c r="N209" i="55"/>
  <c r="N210" i="55"/>
  <c r="N211" i="55"/>
  <c r="N212" i="55"/>
  <c r="N213" i="55"/>
  <c r="N214" i="55"/>
  <c r="N215" i="55"/>
  <c r="N216" i="55"/>
  <c r="N217" i="55"/>
  <c r="N218" i="55"/>
  <c r="N219" i="55"/>
  <c r="N220" i="55"/>
  <c r="N221" i="55"/>
  <c r="N222" i="55"/>
  <c r="N223" i="55"/>
  <c r="N224" i="55"/>
  <c r="N225" i="55"/>
  <c r="N226" i="55"/>
  <c r="N227" i="55"/>
  <c r="N228" i="55"/>
  <c r="N229" i="55"/>
  <c r="N230" i="55"/>
  <c r="N231" i="55"/>
  <c r="N232" i="55"/>
  <c r="N233" i="55"/>
  <c r="N234" i="55"/>
  <c r="N235" i="55"/>
  <c r="N236" i="55"/>
  <c r="N237" i="55"/>
  <c r="N238" i="55"/>
  <c r="N239" i="55"/>
  <c r="N240" i="55"/>
  <c r="N241" i="55"/>
  <c r="N242" i="55"/>
  <c r="N243" i="55"/>
  <c r="N244" i="55"/>
  <c r="N245" i="55"/>
  <c r="N246" i="55"/>
  <c r="N247" i="55"/>
  <c r="N248" i="55"/>
  <c r="N249" i="55"/>
  <c r="N250" i="55"/>
  <c r="N251" i="55"/>
  <c r="N252" i="55"/>
  <c r="N253" i="55"/>
  <c r="N254" i="55"/>
  <c r="N255" i="55"/>
  <c r="N256" i="55"/>
  <c r="N257" i="55"/>
  <c r="N258" i="55"/>
  <c r="N259" i="55"/>
  <c r="N260" i="55"/>
  <c r="N261" i="55"/>
  <c r="N262" i="55"/>
  <c r="N263" i="55"/>
  <c r="N264" i="55"/>
  <c r="N265" i="55"/>
  <c r="N266" i="55"/>
  <c r="N267" i="55"/>
  <c r="N268" i="55"/>
  <c r="N269" i="55"/>
  <c r="N270" i="55"/>
  <c r="N271" i="55"/>
  <c r="N272" i="55"/>
  <c r="N273" i="55"/>
  <c r="M70" i="55"/>
  <c r="M71" i="55"/>
  <c r="M78" i="55"/>
  <c r="M92" i="55"/>
  <c r="M96" i="55"/>
  <c r="M108" i="55"/>
  <c r="M117" i="55"/>
  <c r="M118" i="55"/>
  <c r="M119" i="55"/>
  <c r="M120" i="55"/>
  <c r="M121" i="55"/>
  <c r="M122" i="55"/>
  <c r="L70" i="55"/>
  <c r="K70" i="55"/>
  <c r="J70" i="55"/>
  <c r="I70" i="55"/>
  <c r="H70" i="55"/>
  <c r="G70" i="55"/>
  <c r="C70" i="55"/>
  <c r="D70" i="55"/>
  <c r="E70" i="55"/>
  <c r="F70" i="55"/>
  <c r="AH145" i="55"/>
  <c r="AI145" i="55"/>
  <c r="AH144" i="55"/>
  <c r="AI144" i="55"/>
  <c r="AH143" i="55"/>
  <c r="AI143" i="55"/>
  <c r="V116" i="55" l="1"/>
  <c r="T116" i="55"/>
  <c r="R116" i="55"/>
  <c r="P116" i="55"/>
  <c r="O123" i="55"/>
  <c r="O113" i="55"/>
  <c r="O115" i="55" s="1"/>
  <c r="O116" i="55" s="1"/>
  <c r="O124" i="55"/>
  <c r="N123" i="55"/>
  <c r="N116" i="55" s="1"/>
  <c r="N124" i="55"/>
  <c r="M113" i="55"/>
  <c r="M115" i="55" s="1"/>
  <c r="M123" i="55"/>
  <c r="M124" i="55" s="1"/>
  <c r="B70" i="55"/>
  <c r="M116" i="55" l="1"/>
  <c r="C270" i="55" l="1"/>
  <c r="D270" i="55" s="1"/>
  <c r="E270" i="55" s="1"/>
  <c r="F270" i="55" s="1"/>
  <c r="G270" i="55" s="1"/>
  <c r="H270" i="55" s="1"/>
  <c r="I270" i="55" s="1"/>
  <c r="J270" i="55" s="1"/>
  <c r="K270" i="55" s="1"/>
  <c r="L270" i="55" s="1"/>
  <c r="C268" i="55"/>
  <c r="D268" i="55" s="1"/>
  <c r="E268" i="55" s="1"/>
  <c r="F268" i="55" s="1"/>
  <c r="G268" i="55" s="1"/>
  <c r="H268" i="55" s="1"/>
  <c r="I268" i="55" s="1"/>
  <c r="J268" i="55" s="1"/>
  <c r="K268" i="55" s="1"/>
  <c r="L268" i="55" s="1"/>
  <c r="C267" i="55"/>
  <c r="D267" i="55" s="1"/>
  <c r="E267" i="55" s="1"/>
  <c r="F267" i="55" s="1"/>
  <c r="G267" i="55" s="1"/>
  <c r="H267" i="55" s="1"/>
  <c r="I267" i="55" s="1"/>
  <c r="J267" i="55" s="1"/>
  <c r="K267" i="55" s="1"/>
  <c r="L267" i="55" s="1"/>
  <c r="C261" i="55"/>
  <c r="D261" i="55" s="1"/>
  <c r="E261" i="55" s="1"/>
  <c r="F261" i="55" s="1"/>
  <c r="G261" i="55" s="1"/>
  <c r="H261" i="55" s="1"/>
  <c r="I261" i="55" s="1"/>
  <c r="J261" i="55" s="1"/>
  <c r="K261" i="55" s="1"/>
  <c r="L261" i="55" s="1"/>
  <c r="C259" i="55"/>
  <c r="D259" i="55" s="1"/>
  <c r="E259" i="55" s="1"/>
  <c r="F259" i="55" s="1"/>
  <c r="G259" i="55" s="1"/>
  <c r="H259" i="55" s="1"/>
  <c r="I259" i="55" s="1"/>
  <c r="J259" i="55" s="1"/>
  <c r="K259" i="55" s="1"/>
  <c r="L259" i="55" s="1"/>
  <c r="C254" i="55"/>
  <c r="D254" i="55" s="1"/>
  <c r="E254" i="55" s="1"/>
  <c r="F254" i="55" s="1"/>
  <c r="G254" i="55" s="1"/>
  <c r="H254" i="55" s="1"/>
  <c r="I254" i="55" s="1"/>
  <c r="J254" i="55" s="1"/>
  <c r="K254" i="55" s="1"/>
  <c r="L254" i="55" s="1"/>
  <c r="C251" i="55"/>
  <c r="D251" i="55" s="1"/>
  <c r="E251" i="55" s="1"/>
  <c r="F251" i="55" s="1"/>
  <c r="G251" i="55" s="1"/>
  <c r="H251" i="55" s="1"/>
  <c r="I251" i="55" s="1"/>
  <c r="J251" i="55" s="1"/>
  <c r="K251" i="55" s="1"/>
  <c r="L251" i="55" s="1"/>
  <c r="C246" i="55"/>
  <c r="D246" i="55" s="1"/>
  <c r="E246" i="55" s="1"/>
  <c r="F246" i="55" s="1"/>
  <c r="G246" i="55" s="1"/>
  <c r="H246" i="55" s="1"/>
  <c r="I246" i="55" s="1"/>
  <c r="J246" i="55" s="1"/>
  <c r="K246" i="55" s="1"/>
  <c r="L246" i="55" s="1"/>
  <c r="C243" i="55"/>
  <c r="D243" i="55" s="1"/>
  <c r="E243" i="55" s="1"/>
  <c r="F243" i="55" s="1"/>
  <c r="G243" i="55" s="1"/>
  <c r="H243" i="55" s="1"/>
  <c r="I243" i="55" s="1"/>
  <c r="J243" i="55" s="1"/>
  <c r="K243" i="55" s="1"/>
  <c r="L243" i="55" s="1"/>
  <c r="C238" i="55"/>
  <c r="D238" i="55" s="1"/>
  <c r="E238" i="55" s="1"/>
  <c r="F238" i="55" s="1"/>
  <c r="G238" i="55" s="1"/>
  <c r="H238" i="55" s="1"/>
  <c r="I238" i="55" s="1"/>
  <c r="J238" i="55" s="1"/>
  <c r="K238" i="55" s="1"/>
  <c r="L238" i="55" s="1"/>
  <c r="C235" i="55"/>
  <c r="D235" i="55" s="1"/>
  <c r="E235" i="55" s="1"/>
  <c r="F235" i="55" s="1"/>
  <c r="G235" i="55" s="1"/>
  <c r="H235" i="55" s="1"/>
  <c r="I235" i="55" s="1"/>
  <c r="J235" i="55" s="1"/>
  <c r="K235" i="55" s="1"/>
  <c r="L235" i="55" s="1"/>
  <c r="C230" i="55"/>
  <c r="D230" i="55" s="1"/>
  <c r="E230" i="55" s="1"/>
  <c r="F230" i="55" s="1"/>
  <c r="G230" i="55" s="1"/>
  <c r="H230" i="55" s="1"/>
  <c r="I230" i="55" s="1"/>
  <c r="J230" i="55" s="1"/>
  <c r="K230" i="55" s="1"/>
  <c r="L230" i="55" s="1"/>
  <c r="C227" i="55"/>
  <c r="D227" i="55" s="1"/>
  <c r="E227" i="55" s="1"/>
  <c r="F227" i="55" s="1"/>
  <c r="G227" i="55" s="1"/>
  <c r="H227" i="55" s="1"/>
  <c r="I227" i="55" s="1"/>
  <c r="J227" i="55" s="1"/>
  <c r="K227" i="55" s="1"/>
  <c r="L227" i="55" s="1"/>
  <c r="C222" i="55"/>
  <c r="D222" i="55" s="1"/>
  <c r="E222" i="55" s="1"/>
  <c r="F222" i="55" s="1"/>
  <c r="G222" i="55" s="1"/>
  <c r="H222" i="55" s="1"/>
  <c r="I222" i="55" s="1"/>
  <c r="J222" i="55" s="1"/>
  <c r="K222" i="55" s="1"/>
  <c r="L222" i="55" s="1"/>
  <c r="C211" i="55"/>
  <c r="D211" i="55" s="1"/>
  <c r="E211" i="55" s="1"/>
  <c r="F211" i="55" s="1"/>
  <c r="G211" i="55" s="1"/>
  <c r="H211" i="55" s="1"/>
  <c r="I211" i="55" s="1"/>
  <c r="J211" i="55" s="1"/>
  <c r="K211" i="55" s="1"/>
  <c r="L211" i="55" s="1"/>
  <c r="C206" i="55"/>
  <c r="D206" i="55" s="1"/>
  <c r="E206" i="55" s="1"/>
  <c r="F206" i="55" s="1"/>
  <c r="G206" i="55" s="1"/>
  <c r="H206" i="55" s="1"/>
  <c r="I206" i="55" s="1"/>
  <c r="J206" i="55" s="1"/>
  <c r="K206" i="55" s="1"/>
  <c r="L206" i="55" s="1"/>
  <c r="C203" i="55"/>
  <c r="D203" i="55" s="1"/>
  <c r="E203" i="55" s="1"/>
  <c r="F203" i="55" s="1"/>
  <c r="G203" i="55" s="1"/>
  <c r="H203" i="55" s="1"/>
  <c r="I203" i="55" s="1"/>
  <c r="J203" i="55" s="1"/>
  <c r="K203" i="55" s="1"/>
  <c r="L203" i="55" s="1"/>
  <c r="C195" i="55"/>
  <c r="D195" i="55" s="1"/>
  <c r="E195" i="55" s="1"/>
  <c r="F195" i="55" s="1"/>
  <c r="G195" i="55" s="1"/>
  <c r="H195" i="55" s="1"/>
  <c r="I195" i="55" s="1"/>
  <c r="J195" i="55" s="1"/>
  <c r="K195" i="55" s="1"/>
  <c r="L195" i="55" s="1"/>
  <c r="C187" i="55"/>
  <c r="D187" i="55" s="1"/>
  <c r="E187" i="55" s="1"/>
  <c r="F187" i="55" s="1"/>
  <c r="G187" i="55" s="1"/>
  <c r="H187" i="55" s="1"/>
  <c r="I187" i="55" s="1"/>
  <c r="J187" i="55" s="1"/>
  <c r="K187" i="55" s="1"/>
  <c r="L187" i="55" s="1"/>
  <c r="C179" i="55"/>
  <c r="D179" i="55" s="1"/>
  <c r="E179" i="55" s="1"/>
  <c r="F179" i="55" s="1"/>
  <c r="G179" i="55" s="1"/>
  <c r="H179" i="55" s="1"/>
  <c r="I179" i="55" s="1"/>
  <c r="J179" i="55" s="1"/>
  <c r="K179" i="55" s="1"/>
  <c r="L179" i="55" s="1"/>
  <c r="C174" i="55"/>
  <c r="D174" i="55" s="1"/>
  <c r="E174" i="55" s="1"/>
  <c r="F174" i="55" s="1"/>
  <c r="G174" i="55" s="1"/>
  <c r="H174" i="55" s="1"/>
  <c r="I174" i="55" s="1"/>
  <c r="J174" i="55" s="1"/>
  <c r="K174" i="55" s="1"/>
  <c r="L174" i="55" s="1"/>
  <c r="C171" i="55"/>
  <c r="D171" i="55" s="1"/>
  <c r="E171" i="55" s="1"/>
  <c r="F171" i="55" s="1"/>
  <c r="G171" i="55" s="1"/>
  <c r="H171" i="55" s="1"/>
  <c r="I171" i="55" s="1"/>
  <c r="J171" i="55" s="1"/>
  <c r="K171" i="55" s="1"/>
  <c r="L171" i="55" s="1"/>
  <c r="C165" i="55"/>
  <c r="D165" i="55" s="1"/>
  <c r="E165" i="55" s="1"/>
  <c r="F165" i="55" s="1"/>
  <c r="G165" i="55" s="1"/>
  <c r="H165" i="55" s="1"/>
  <c r="I165" i="55" s="1"/>
  <c r="J165" i="55" s="1"/>
  <c r="K165" i="55" s="1"/>
  <c r="L165" i="55" s="1"/>
  <c r="B122" i="55"/>
  <c r="B121" i="55"/>
  <c r="B120" i="55"/>
  <c r="B119" i="55"/>
  <c r="B118" i="55"/>
  <c r="B117" i="55"/>
  <c r="B108" i="55"/>
  <c r="AM19" i="55" s="1"/>
  <c r="B96" i="55"/>
  <c r="B92" i="55"/>
  <c r="B78" i="55"/>
  <c r="B71" i="55"/>
  <c r="B5" i="55"/>
  <c r="AG274" i="55"/>
  <c r="C273" i="55"/>
  <c r="D273" i="55" s="1"/>
  <c r="E273" i="55" s="1"/>
  <c r="F273" i="55" s="1"/>
  <c r="G273" i="55" s="1"/>
  <c r="H273" i="55" s="1"/>
  <c r="I273" i="55" s="1"/>
  <c r="J273" i="55" s="1"/>
  <c r="K273" i="55" s="1"/>
  <c r="L273" i="55" s="1"/>
  <c r="C272" i="55"/>
  <c r="D272" i="55" s="1"/>
  <c r="E272" i="55" s="1"/>
  <c r="F272" i="55" s="1"/>
  <c r="G272" i="55" s="1"/>
  <c r="H272" i="55" s="1"/>
  <c r="I272" i="55" s="1"/>
  <c r="J272" i="55" s="1"/>
  <c r="K272" i="55" s="1"/>
  <c r="L272" i="55" s="1"/>
  <c r="C271" i="55"/>
  <c r="D271" i="55" s="1"/>
  <c r="E271" i="55" s="1"/>
  <c r="F271" i="55" s="1"/>
  <c r="G271" i="55" s="1"/>
  <c r="H271" i="55" s="1"/>
  <c r="I271" i="55" s="1"/>
  <c r="J271" i="55" s="1"/>
  <c r="K271" i="55" s="1"/>
  <c r="L271" i="55" s="1"/>
  <c r="C269" i="55"/>
  <c r="D269" i="55" s="1"/>
  <c r="E269" i="55" s="1"/>
  <c r="F269" i="55" s="1"/>
  <c r="G269" i="55" s="1"/>
  <c r="H269" i="55" s="1"/>
  <c r="I269" i="55" s="1"/>
  <c r="J269" i="55" s="1"/>
  <c r="K269" i="55" s="1"/>
  <c r="L269" i="55" s="1"/>
  <c r="C266" i="55"/>
  <c r="D266" i="55" s="1"/>
  <c r="E266" i="55" s="1"/>
  <c r="F266" i="55" s="1"/>
  <c r="G266" i="55" s="1"/>
  <c r="H266" i="55" s="1"/>
  <c r="I266" i="55" s="1"/>
  <c r="J266" i="55" s="1"/>
  <c r="K266" i="55" s="1"/>
  <c r="L266" i="55" s="1"/>
  <c r="C265" i="55"/>
  <c r="D265" i="55" s="1"/>
  <c r="E265" i="55" s="1"/>
  <c r="F265" i="55" s="1"/>
  <c r="G265" i="55" s="1"/>
  <c r="H265" i="55" s="1"/>
  <c r="I265" i="55" s="1"/>
  <c r="J265" i="55" s="1"/>
  <c r="K265" i="55" s="1"/>
  <c r="L265" i="55" s="1"/>
  <c r="C264" i="55"/>
  <c r="D264" i="55" s="1"/>
  <c r="E264" i="55" s="1"/>
  <c r="F264" i="55" s="1"/>
  <c r="G264" i="55" s="1"/>
  <c r="H264" i="55" s="1"/>
  <c r="I264" i="55" s="1"/>
  <c r="J264" i="55" s="1"/>
  <c r="K264" i="55" s="1"/>
  <c r="L264" i="55" s="1"/>
  <c r="C263" i="55"/>
  <c r="D263" i="55" s="1"/>
  <c r="E263" i="55" s="1"/>
  <c r="F263" i="55" s="1"/>
  <c r="G263" i="55" s="1"/>
  <c r="H263" i="55" s="1"/>
  <c r="I263" i="55" s="1"/>
  <c r="J263" i="55" s="1"/>
  <c r="K263" i="55" s="1"/>
  <c r="L263" i="55" s="1"/>
  <c r="C262" i="55"/>
  <c r="D262" i="55" s="1"/>
  <c r="E262" i="55" s="1"/>
  <c r="F262" i="55" s="1"/>
  <c r="G262" i="55" s="1"/>
  <c r="H262" i="55" s="1"/>
  <c r="I262" i="55" s="1"/>
  <c r="J262" i="55" s="1"/>
  <c r="K262" i="55" s="1"/>
  <c r="L262" i="55" s="1"/>
  <c r="C260" i="55"/>
  <c r="D260" i="55" s="1"/>
  <c r="E260" i="55" s="1"/>
  <c r="F260" i="55" s="1"/>
  <c r="G260" i="55" s="1"/>
  <c r="H260" i="55" s="1"/>
  <c r="I260" i="55" s="1"/>
  <c r="J260" i="55" s="1"/>
  <c r="K260" i="55" s="1"/>
  <c r="L260" i="55" s="1"/>
  <c r="D258" i="55"/>
  <c r="E258" i="55" s="1"/>
  <c r="F258" i="55" s="1"/>
  <c r="G258" i="55" s="1"/>
  <c r="H258" i="55" s="1"/>
  <c r="I258" i="55" s="1"/>
  <c r="J258" i="55" s="1"/>
  <c r="K258" i="55" s="1"/>
  <c r="L258" i="55" s="1"/>
  <c r="C258" i="55"/>
  <c r="C257" i="55"/>
  <c r="D257" i="55" s="1"/>
  <c r="E257" i="55" s="1"/>
  <c r="F257" i="55" s="1"/>
  <c r="G257" i="55" s="1"/>
  <c r="H257" i="55" s="1"/>
  <c r="I257" i="55" s="1"/>
  <c r="J257" i="55" s="1"/>
  <c r="K257" i="55" s="1"/>
  <c r="L257" i="55" s="1"/>
  <c r="C256" i="55"/>
  <c r="D256" i="55" s="1"/>
  <c r="E256" i="55" s="1"/>
  <c r="F256" i="55" s="1"/>
  <c r="G256" i="55" s="1"/>
  <c r="H256" i="55" s="1"/>
  <c r="I256" i="55" s="1"/>
  <c r="J256" i="55" s="1"/>
  <c r="K256" i="55" s="1"/>
  <c r="L256" i="55" s="1"/>
  <c r="C255" i="55"/>
  <c r="D255" i="55" s="1"/>
  <c r="E255" i="55" s="1"/>
  <c r="F255" i="55" s="1"/>
  <c r="G255" i="55" s="1"/>
  <c r="H255" i="55" s="1"/>
  <c r="I255" i="55" s="1"/>
  <c r="J255" i="55" s="1"/>
  <c r="K255" i="55" s="1"/>
  <c r="L255" i="55" s="1"/>
  <c r="C253" i="55"/>
  <c r="D253" i="55" s="1"/>
  <c r="E253" i="55" s="1"/>
  <c r="F253" i="55" s="1"/>
  <c r="G253" i="55" s="1"/>
  <c r="H253" i="55" s="1"/>
  <c r="I253" i="55" s="1"/>
  <c r="J253" i="55" s="1"/>
  <c r="K253" i="55" s="1"/>
  <c r="L253" i="55" s="1"/>
  <c r="C252" i="55"/>
  <c r="D252" i="55" s="1"/>
  <c r="E252" i="55" s="1"/>
  <c r="F252" i="55" s="1"/>
  <c r="G252" i="55" s="1"/>
  <c r="H252" i="55" s="1"/>
  <c r="I252" i="55" s="1"/>
  <c r="J252" i="55" s="1"/>
  <c r="K252" i="55" s="1"/>
  <c r="L252" i="55" s="1"/>
  <c r="C250" i="55"/>
  <c r="D250" i="55" s="1"/>
  <c r="E250" i="55" s="1"/>
  <c r="F250" i="55" s="1"/>
  <c r="G250" i="55" s="1"/>
  <c r="H250" i="55" s="1"/>
  <c r="I250" i="55" s="1"/>
  <c r="J250" i="55" s="1"/>
  <c r="K250" i="55" s="1"/>
  <c r="L250" i="55" s="1"/>
  <c r="C249" i="55"/>
  <c r="D249" i="55" s="1"/>
  <c r="E249" i="55" s="1"/>
  <c r="F249" i="55" s="1"/>
  <c r="G249" i="55" s="1"/>
  <c r="H249" i="55" s="1"/>
  <c r="I249" i="55" s="1"/>
  <c r="J249" i="55" s="1"/>
  <c r="K249" i="55" s="1"/>
  <c r="L249" i="55" s="1"/>
  <c r="C248" i="55"/>
  <c r="D248" i="55" s="1"/>
  <c r="E248" i="55" s="1"/>
  <c r="F248" i="55" s="1"/>
  <c r="G248" i="55" s="1"/>
  <c r="H248" i="55" s="1"/>
  <c r="I248" i="55" s="1"/>
  <c r="J248" i="55" s="1"/>
  <c r="K248" i="55" s="1"/>
  <c r="L248" i="55" s="1"/>
  <c r="C247" i="55"/>
  <c r="D247" i="55" s="1"/>
  <c r="E247" i="55" s="1"/>
  <c r="F247" i="55" s="1"/>
  <c r="G247" i="55" s="1"/>
  <c r="H247" i="55" s="1"/>
  <c r="I247" i="55" s="1"/>
  <c r="J247" i="55" s="1"/>
  <c r="K247" i="55" s="1"/>
  <c r="L247" i="55" s="1"/>
  <c r="C245" i="55"/>
  <c r="D245" i="55" s="1"/>
  <c r="E245" i="55" s="1"/>
  <c r="F245" i="55" s="1"/>
  <c r="G245" i="55" s="1"/>
  <c r="H245" i="55" s="1"/>
  <c r="I245" i="55" s="1"/>
  <c r="J245" i="55" s="1"/>
  <c r="K245" i="55" s="1"/>
  <c r="L245" i="55" s="1"/>
  <c r="C244" i="55"/>
  <c r="D244" i="55" s="1"/>
  <c r="E244" i="55" s="1"/>
  <c r="F244" i="55" s="1"/>
  <c r="G244" i="55" s="1"/>
  <c r="H244" i="55" s="1"/>
  <c r="I244" i="55" s="1"/>
  <c r="J244" i="55" s="1"/>
  <c r="K244" i="55" s="1"/>
  <c r="L244" i="55" s="1"/>
  <c r="C242" i="55"/>
  <c r="D242" i="55" s="1"/>
  <c r="E242" i="55" s="1"/>
  <c r="F242" i="55" s="1"/>
  <c r="G242" i="55" s="1"/>
  <c r="H242" i="55" s="1"/>
  <c r="I242" i="55" s="1"/>
  <c r="J242" i="55" s="1"/>
  <c r="K242" i="55" s="1"/>
  <c r="L242" i="55" s="1"/>
  <c r="C241" i="55"/>
  <c r="D241" i="55" s="1"/>
  <c r="E241" i="55" s="1"/>
  <c r="F241" i="55" s="1"/>
  <c r="G241" i="55" s="1"/>
  <c r="H241" i="55" s="1"/>
  <c r="I241" i="55" s="1"/>
  <c r="J241" i="55" s="1"/>
  <c r="K241" i="55" s="1"/>
  <c r="L241" i="55" s="1"/>
  <c r="C240" i="55"/>
  <c r="D240" i="55" s="1"/>
  <c r="E240" i="55" s="1"/>
  <c r="F240" i="55" s="1"/>
  <c r="G240" i="55" s="1"/>
  <c r="H240" i="55" s="1"/>
  <c r="I240" i="55" s="1"/>
  <c r="J240" i="55" s="1"/>
  <c r="K240" i="55" s="1"/>
  <c r="L240" i="55" s="1"/>
  <c r="C239" i="55"/>
  <c r="D239" i="55" s="1"/>
  <c r="E239" i="55" s="1"/>
  <c r="F239" i="55" s="1"/>
  <c r="G239" i="55" s="1"/>
  <c r="H239" i="55" s="1"/>
  <c r="I239" i="55" s="1"/>
  <c r="J239" i="55" s="1"/>
  <c r="K239" i="55" s="1"/>
  <c r="L239" i="55" s="1"/>
  <c r="C237" i="55"/>
  <c r="D237" i="55" s="1"/>
  <c r="E237" i="55" s="1"/>
  <c r="F237" i="55" s="1"/>
  <c r="G237" i="55" s="1"/>
  <c r="H237" i="55" s="1"/>
  <c r="I237" i="55" s="1"/>
  <c r="J237" i="55" s="1"/>
  <c r="K237" i="55" s="1"/>
  <c r="L237" i="55" s="1"/>
  <c r="C236" i="55"/>
  <c r="D236" i="55" s="1"/>
  <c r="E236" i="55" s="1"/>
  <c r="F236" i="55" s="1"/>
  <c r="G236" i="55" s="1"/>
  <c r="H236" i="55" s="1"/>
  <c r="I236" i="55" s="1"/>
  <c r="J236" i="55" s="1"/>
  <c r="K236" i="55" s="1"/>
  <c r="L236" i="55" s="1"/>
  <c r="C234" i="55"/>
  <c r="D234" i="55" s="1"/>
  <c r="E234" i="55" s="1"/>
  <c r="F234" i="55" s="1"/>
  <c r="G234" i="55" s="1"/>
  <c r="H234" i="55" s="1"/>
  <c r="I234" i="55" s="1"/>
  <c r="J234" i="55" s="1"/>
  <c r="K234" i="55" s="1"/>
  <c r="L234" i="55" s="1"/>
  <c r="C233" i="55"/>
  <c r="D233" i="55" s="1"/>
  <c r="E233" i="55" s="1"/>
  <c r="F233" i="55" s="1"/>
  <c r="G233" i="55" s="1"/>
  <c r="H233" i="55" s="1"/>
  <c r="I233" i="55" s="1"/>
  <c r="J233" i="55" s="1"/>
  <c r="K233" i="55" s="1"/>
  <c r="L233" i="55" s="1"/>
  <c r="C232" i="55"/>
  <c r="D232" i="55" s="1"/>
  <c r="E232" i="55" s="1"/>
  <c r="F232" i="55" s="1"/>
  <c r="G232" i="55" s="1"/>
  <c r="H232" i="55" s="1"/>
  <c r="I232" i="55" s="1"/>
  <c r="J232" i="55" s="1"/>
  <c r="K232" i="55" s="1"/>
  <c r="L232" i="55" s="1"/>
  <c r="C231" i="55"/>
  <c r="D231" i="55" s="1"/>
  <c r="E231" i="55" s="1"/>
  <c r="F231" i="55" s="1"/>
  <c r="G231" i="55" s="1"/>
  <c r="H231" i="55" s="1"/>
  <c r="I231" i="55" s="1"/>
  <c r="J231" i="55" s="1"/>
  <c r="K231" i="55" s="1"/>
  <c r="L231" i="55" s="1"/>
  <c r="C229" i="55"/>
  <c r="D229" i="55" s="1"/>
  <c r="E229" i="55" s="1"/>
  <c r="F229" i="55" s="1"/>
  <c r="G229" i="55" s="1"/>
  <c r="H229" i="55" s="1"/>
  <c r="I229" i="55" s="1"/>
  <c r="J229" i="55" s="1"/>
  <c r="K229" i="55" s="1"/>
  <c r="L229" i="55" s="1"/>
  <c r="C228" i="55"/>
  <c r="D228" i="55" s="1"/>
  <c r="E228" i="55" s="1"/>
  <c r="F228" i="55" s="1"/>
  <c r="G228" i="55" s="1"/>
  <c r="H228" i="55" s="1"/>
  <c r="I228" i="55" s="1"/>
  <c r="J228" i="55" s="1"/>
  <c r="K228" i="55" s="1"/>
  <c r="L228" i="55" s="1"/>
  <c r="C226" i="55"/>
  <c r="D226" i="55" s="1"/>
  <c r="E226" i="55" s="1"/>
  <c r="F226" i="55" s="1"/>
  <c r="G226" i="55" s="1"/>
  <c r="H226" i="55" s="1"/>
  <c r="I226" i="55" s="1"/>
  <c r="J226" i="55" s="1"/>
  <c r="K226" i="55" s="1"/>
  <c r="L226" i="55" s="1"/>
  <c r="C225" i="55"/>
  <c r="D225" i="55" s="1"/>
  <c r="E225" i="55" s="1"/>
  <c r="F225" i="55" s="1"/>
  <c r="G225" i="55" s="1"/>
  <c r="H225" i="55" s="1"/>
  <c r="I225" i="55" s="1"/>
  <c r="J225" i="55" s="1"/>
  <c r="K225" i="55" s="1"/>
  <c r="L225" i="55" s="1"/>
  <c r="C224" i="55"/>
  <c r="D224" i="55" s="1"/>
  <c r="E224" i="55" s="1"/>
  <c r="F224" i="55" s="1"/>
  <c r="G224" i="55" s="1"/>
  <c r="H224" i="55" s="1"/>
  <c r="I224" i="55" s="1"/>
  <c r="J224" i="55" s="1"/>
  <c r="K224" i="55" s="1"/>
  <c r="L224" i="55" s="1"/>
  <c r="C223" i="55"/>
  <c r="D223" i="55" s="1"/>
  <c r="E223" i="55" s="1"/>
  <c r="F223" i="55" s="1"/>
  <c r="G223" i="55" s="1"/>
  <c r="H223" i="55" s="1"/>
  <c r="I223" i="55" s="1"/>
  <c r="J223" i="55" s="1"/>
  <c r="K223" i="55" s="1"/>
  <c r="L223" i="55" s="1"/>
  <c r="C221" i="55"/>
  <c r="D221" i="55" s="1"/>
  <c r="E221" i="55" s="1"/>
  <c r="F221" i="55" s="1"/>
  <c r="G221" i="55" s="1"/>
  <c r="H221" i="55" s="1"/>
  <c r="I221" i="55" s="1"/>
  <c r="J221" i="55" s="1"/>
  <c r="K221" i="55" s="1"/>
  <c r="L221" i="55" s="1"/>
  <c r="C220" i="55"/>
  <c r="D220" i="55" s="1"/>
  <c r="E220" i="55" s="1"/>
  <c r="F220" i="55" s="1"/>
  <c r="G220" i="55" s="1"/>
  <c r="H220" i="55" s="1"/>
  <c r="I220" i="55" s="1"/>
  <c r="J220" i="55" s="1"/>
  <c r="K220" i="55" s="1"/>
  <c r="L220" i="55" s="1"/>
  <c r="C219" i="55"/>
  <c r="D219" i="55" s="1"/>
  <c r="E219" i="55" s="1"/>
  <c r="F219" i="55" s="1"/>
  <c r="G219" i="55" s="1"/>
  <c r="H219" i="55" s="1"/>
  <c r="I219" i="55" s="1"/>
  <c r="J219" i="55" s="1"/>
  <c r="K219" i="55" s="1"/>
  <c r="L219" i="55" s="1"/>
  <c r="C218" i="55"/>
  <c r="D218" i="55" s="1"/>
  <c r="E218" i="55" s="1"/>
  <c r="F218" i="55" s="1"/>
  <c r="G218" i="55" s="1"/>
  <c r="H218" i="55" s="1"/>
  <c r="I218" i="55" s="1"/>
  <c r="J218" i="55" s="1"/>
  <c r="K218" i="55" s="1"/>
  <c r="L218" i="55" s="1"/>
  <c r="C217" i="55"/>
  <c r="D217" i="55" s="1"/>
  <c r="E217" i="55" s="1"/>
  <c r="F217" i="55" s="1"/>
  <c r="G217" i="55" s="1"/>
  <c r="H217" i="55" s="1"/>
  <c r="I217" i="55" s="1"/>
  <c r="J217" i="55" s="1"/>
  <c r="K217" i="55" s="1"/>
  <c r="L217" i="55" s="1"/>
  <c r="C216" i="55"/>
  <c r="D216" i="55" s="1"/>
  <c r="E216" i="55" s="1"/>
  <c r="F216" i="55" s="1"/>
  <c r="G216" i="55" s="1"/>
  <c r="H216" i="55" s="1"/>
  <c r="I216" i="55" s="1"/>
  <c r="J216" i="55" s="1"/>
  <c r="K216" i="55" s="1"/>
  <c r="L216" i="55" s="1"/>
  <c r="C215" i="55"/>
  <c r="D215" i="55" s="1"/>
  <c r="E215" i="55" s="1"/>
  <c r="F215" i="55" s="1"/>
  <c r="G215" i="55" s="1"/>
  <c r="H215" i="55" s="1"/>
  <c r="I215" i="55" s="1"/>
  <c r="J215" i="55" s="1"/>
  <c r="K215" i="55" s="1"/>
  <c r="L215" i="55" s="1"/>
  <c r="C214" i="55"/>
  <c r="D214" i="55" s="1"/>
  <c r="E214" i="55" s="1"/>
  <c r="F214" i="55" s="1"/>
  <c r="G214" i="55" s="1"/>
  <c r="H214" i="55" s="1"/>
  <c r="I214" i="55" s="1"/>
  <c r="J214" i="55" s="1"/>
  <c r="K214" i="55" s="1"/>
  <c r="L214" i="55" s="1"/>
  <c r="C213" i="55"/>
  <c r="D213" i="55" s="1"/>
  <c r="E213" i="55" s="1"/>
  <c r="F213" i="55" s="1"/>
  <c r="G213" i="55" s="1"/>
  <c r="H213" i="55" s="1"/>
  <c r="I213" i="55" s="1"/>
  <c r="J213" i="55" s="1"/>
  <c r="K213" i="55" s="1"/>
  <c r="L213" i="55" s="1"/>
  <c r="C212" i="55"/>
  <c r="D212" i="55" s="1"/>
  <c r="E212" i="55" s="1"/>
  <c r="F212" i="55" s="1"/>
  <c r="G212" i="55" s="1"/>
  <c r="H212" i="55" s="1"/>
  <c r="I212" i="55" s="1"/>
  <c r="J212" i="55" s="1"/>
  <c r="K212" i="55" s="1"/>
  <c r="L212" i="55" s="1"/>
  <c r="C210" i="55"/>
  <c r="D210" i="55" s="1"/>
  <c r="E210" i="55" s="1"/>
  <c r="F210" i="55" s="1"/>
  <c r="G210" i="55" s="1"/>
  <c r="H210" i="55" s="1"/>
  <c r="I210" i="55" s="1"/>
  <c r="J210" i="55" s="1"/>
  <c r="K210" i="55" s="1"/>
  <c r="L210" i="55" s="1"/>
  <c r="C209" i="55"/>
  <c r="D209" i="55" s="1"/>
  <c r="E209" i="55" s="1"/>
  <c r="F209" i="55" s="1"/>
  <c r="G209" i="55" s="1"/>
  <c r="H209" i="55" s="1"/>
  <c r="I209" i="55" s="1"/>
  <c r="J209" i="55" s="1"/>
  <c r="K209" i="55" s="1"/>
  <c r="L209" i="55" s="1"/>
  <c r="C208" i="55"/>
  <c r="D208" i="55" s="1"/>
  <c r="E208" i="55" s="1"/>
  <c r="F208" i="55" s="1"/>
  <c r="G208" i="55" s="1"/>
  <c r="H208" i="55" s="1"/>
  <c r="I208" i="55" s="1"/>
  <c r="J208" i="55" s="1"/>
  <c r="K208" i="55" s="1"/>
  <c r="L208" i="55" s="1"/>
  <c r="C207" i="55"/>
  <c r="D207" i="55" s="1"/>
  <c r="E207" i="55" s="1"/>
  <c r="F207" i="55" s="1"/>
  <c r="G207" i="55" s="1"/>
  <c r="H207" i="55" s="1"/>
  <c r="I207" i="55" s="1"/>
  <c r="J207" i="55" s="1"/>
  <c r="K207" i="55" s="1"/>
  <c r="L207" i="55" s="1"/>
  <c r="C205" i="55"/>
  <c r="D205" i="55" s="1"/>
  <c r="E205" i="55" s="1"/>
  <c r="F205" i="55" s="1"/>
  <c r="G205" i="55" s="1"/>
  <c r="H205" i="55" s="1"/>
  <c r="I205" i="55" s="1"/>
  <c r="J205" i="55" s="1"/>
  <c r="K205" i="55" s="1"/>
  <c r="L205" i="55" s="1"/>
  <c r="C204" i="55"/>
  <c r="D204" i="55" s="1"/>
  <c r="E204" i="55" s="1"/>
  <c r="F204" i="55" s="1"/>
  <c r="G204" i="55" s="1"/>
  <c r="H204" i="55" s="1"/>
  <c r="I204" i="55" s="1"/>
  <c r="J204" i="55" s="1"/>
  <c r="K204" i="55" s="1"/>
  <c r="L204" i="55" s="1"/>
  <c r="C202" i="55"/>
  <c r="D202" i="55" s="1"/>
  <c r="E202" i="55" s="1"/>
  <c r="F202" i="55" s="1"/>
  <c r="G202" i="55" s="1"/>
  <c r="H202" i="55" s="1"/>
  <c r="I202" i="55" s="1"/>
  <c r="J202" i="55" s="1"/>
  <c r="K202" i="55" s="1"/>
  <c r="L202" i="55" s="1"/>
  <c r="C201" i="55"/>
  <c r="D201" i="55" s="1"/>
  <c r="E201" i="55" s="1"/>
  <c r="F201" i="55" s="1"/>
  <c r="G201" i="55" s="1"/>
  <c r="H201" i="55" s="1"/>
  <c r="I201" i="55" s="1"/>
  <c r="J201" i="55" s="1"/>
  <c r="K201" i="55" s="1"/>
  <c r="L201" i="55" s="1"/>
  <c r="C200" i="55"/>
  <c r="D200" i="55" s="1"/>
  <c r="E200" i="55" s="1"/>
  <c r="F200" i="55" s="1"/>
  <c r="G200" i="55" s="1"/>
  <c r="H200" i="55" s="1"/>
  <c r="I200" i="55" s="1"/>
  <c r="J200" i="55" s="1"/>
  <c r="K200" i="55" s="1"/>
  <c r="L200" i="55" s="1"/>
  <c r="F199" i="55"/>
  <c r="G199" i="55" s="1"/>
  <c r="H199" i="55" s="1"/>
  <c r="I199" i="55" s="1"/>
  <c r="J199" i="55" s="1"/>
  <c r="K199" i="55" s="1"/>
  <c r="L199" i="55" s="1"/>
  <c r="C199" i="55"/>
  <c r="D199" i="55" s="1"/>
  <c r="E199" i="55" s="1"/>
  <c r="C198" i="55"/>
  <c r="D198" i="55" s="1"/>
  <c r="E198" i="55" s="1"/>
  <c r="F198" i="55" s="1"/>
  <c r="G198" i="55" s="1"/>
  <c r="H198" i="55" s="1"/>
  <c r="I198" i="55" s="1"/>
  <c r="J198" i="55" s="1"/>
  <c r="K198" i="55" s="1"/>
  <c r="L198" i="55" s="1"/>
  <c r="C197" i="55"/>
  <c r="D197" i="55" s="1"/>
  <c r="E197" i="55" s="1"/>
  <c r="F197" i="55" s="1"/>
  <c r="G197" i="55" s="1"/>
  <c r="H197" i="55" s="1"/>
  <c r="I197" i="55" s="1"/>
  <c r="J197" i="55" s="1"/>
  <c r="K197" i="55" s="1"/>
  <c r="L197" i="55" s="1"/>
  <c r="E196" i="55"/>
  <c r="F196" i="55" s="1"/>
  <c r="G196" i="55" s="1"/>
  <c r="H196" i="55" s="1"/>
  <c r="I196" i="55" s="1"/>
  <c r="J196" i="55" s="1"/>
  <c r="K196" i="55" s="1"/>
  <c r="L196" i="55" s="1"/>
  <c r="C196" i="55"/>
  <c r="D196" i="55" s="1"/>
  <c r="C194" i="55"/>
  <c r="D194" i="55" s="1"/>
  <c r="E194" i="55" s="1"/>
  <c r="F194" i="55" s="1"/>
  <c r="G194" i="55" s="1"/>
  <c r="H194" i="55" s="1"/>
  <c r="I194" i="55" s="1"/>
  <c r="J194" i="55" s="1"/>
  <c r="K194" i="55" s="1"/>
  <c r="L194" i="55" s="1"/>
  <c r="C193" i="55"/>
  <c r="D193" i="55" s="1"/>
  <c r="E193" i="55" s="1"/>
  <c r="F193" i="55" s="1"/>
  <c r="G193" i="55" s="1"/>
  <c r="H193" i="55" s="1"/>
  <c r="I193" i="55" s="1"/>
  <c r="J193" i="55" s="1"/>
  <c r="K193" i="55" s="1"/>
  <c r="L193" i="55" s="1"/>
  <c r="C192" i="55"/>
  <c r="D192" i="55" s="1"/>
  <c r="E192" i="55" s="1"/>
  <c r="F192" i="55" s="1"/>
  <c r="G192" i="55" s="1"/>
  <c r="H192" i="55" s="1"/>
  <c r="I192" i="55" s="1"/>
  <c r="J192" i="55" s="1"/>
  <c r="K192" i="55" s="1"/>
  <c r="L192" i="55" s="1"/>
  <c r="C191" i="55"/>
  <c r="D191" i="55" s="1"/>
  <c r="E191" i="55" s="1"/>
  <c r="F191" i="55" s="1"/>
  <c r="G191" i="55" s="1"/>
  <c r="H191" i="55" s="1"/>
  <c r="I191" i="55" s="1"/>
  <c r="J191" i="55" s="1"/>
  <c r="K191" i="55" s="1"/>
  <c r="L191" i="55" s="1"/>
  <c r="C190" i="55"/>
  <c r="D190" i="55" s="1"/>
  <c r="E190" i="55" s="1"/>
  <c r="F190" i="55" s="1"/>
  <c r="G190" i="55" s="1"/>
  <c r="H190" i="55" s="1"/>
  <c r="I190" i="55" s="1"/>
  <c r="J190" i="55" s="1"/>
  <c r="K190" i="55" s="1"/>
  <c r="L190" i="55" s="1"/>
  <c r="C189" i="55"/>
  <c r="D189" i="55" s="1"/>
  <c r="E189" i="55" s="1"/>
  <c r="F189" i="55" s="1"/>
  <c r="G189" i="55" s="1"/>
  <c r="H189" i="55" s="1"/>
  <c r="I189" i="55" s="1"/>
  <c r="J189" i="55" s="1"/>
  <c r="K189" i="55" s="1"/>
  <c r="L189" i="55" s="1"/>
  <c r="D188" i="55"/>
  <c r="E188" i="55" s="1"/>
  <c r="F188" i="55" s="1"/>
  <c r="G188" i="55" s="1"/>
  <c r="H188" i="55" s="1"/>
  <c r="I188" i="55" s="1"/>
  <c r="J188" i="55" s="1"/>
  <c r="K188" i="55" s="1"/>
  <c r="L188" i="55" s="1"/>
  <c r="C188" i="55"/>
  <c r="C186" i="55"/>
  <c r="D186" i="55" s="1"/>
  <c r="E186" i="55" s="1"/>
  <c r="F186" i="55" s="1"/>
  <c r="G186" i="55" s="1"/>
  <c r="H186" i="55" s="1"/>
  <c r="I186" i="55" s="1"/>
  <c r="J186" i="55" s="1"/>
  <c r="K186" i="55" s="1"/>
  <c r="L186" i="55" s="1"/>
  <c r="C185" i="55"/>
  <c r="D185" i="55" s="1"/>
  <c r="E185" i="55" s="1"/>
  <c r="F185" i="55" s="1"/>
  <c r="G185" i="55" s="1"/>
  <c r="H185" i="55" s="1"/>
  <c r="I185" i="55" s="1"/>
  <c r="J185" i="55" s="1"/>
  <c r="K185" i="55" s="1"/>
  <c r="L185" i="55" s="1"/>
  <c r="C184" i="55"/>
  <c r="D184" i="55" s="1"/>
  <c r="E184" i="55" s="1"/>
  <c r="F184" i="55" s="1"/>
  <c r="G184" i="55" s="1"/>
  <c r="H184" i="55" s="1"/>
  <c r="I184" i="55" s="1"/>
  <c r="J184" i="55" s="1"/>
  <c r="K184" i="55" s="1"/>
  <c r="L184" i="55" s="1"/>
  <c r="C183" i="55"/>
  <c r="D183" i="55" s="1"/>
  <c r="E183" i="55" s="1"/>
  <c r="F183" i="55" s="1"/>
  <c r="G183" i="55" s="1"/>
  <c r="H183" i="55" s="1"/>
  <c r="I183" i="55" s="1"/>
  <c r="J183" i="55" s="1"/>
  <c r="K183" i="55" s="1"/>
  <c r="L183" i="55" s="1"/>
  <c r="C182" i="55"/>
  <c r="D182" i="55" s="1"/>
  <c r="E182" i="55" s="1"/>
  <c r="F182" i="55" s="1"/>
  <c r="G182" i="55" s="1"/>
  <c r="H182" i="55" s="1"/>
  <c r="I182" i="55" s="1"/>
  <c r="J182" i="55" s="1"/>
  <c r="K182" i="55" s="1"/>
  <c r="L182" i="55" s="1"/>
  <c r="C181" i="55"/>
  <c r="D181" i="55" s="1"/>
  <c r="E181" i="55" s="1"/>
  <c r="F181" i="55" s="1"/>
  <c r="G181" i="55" s="1"/>
  <c r="H181" i="55" s="1"/>
  <c r="I181" i="55" s="1"/>
  <c r="J181" i="55" s="1"/>
  <c r="K181" i="55" s="1"/>
  <c r="L181" i="55" s="1"/>
  <c r="C180" i="55"/>
  <c r="D180" i="55" s="1"/>
  <c r="E180" i="55" s="1"/>
  <c r="F180" i="55" s="1"/>
  <c r="G180" i="55" s="1"/>
  <c r="H180" i="55" s="1"/>
  <c r="I180" i="55" s="1"/>
  <c r="J180" i="55" s="1"/>
  <c r="K180" i="55" s="1"/>
  <c r="L180" i="55" s="1"/>
  <c r="C178" i="55"/>
  <c r="D178" i="55" s="1"/>
  <c r="E178" i="55" s="1"/>
  <c r="F178" i="55" s="1"/>
  <c r="G178" i="55" s="1"/>
  <c r="H178" i="55" s="1"/>
  <c r="I178" i="55" s="1"/>
  <c r="J178" i="55" s="1"/>
  <c r="K178" i="55" s="1"/>
  <c r="L178" i="55" s="1"/>
  <c r="C177" i="55"/>
  <c r="D177" i="55" s="1"/>
  <c r="C176" i="55"/>
  <c r="D176" i="55" s="1"/>
  <c r="E176" i="55" s="1"/>
  <c r="F176" i="55" s="1"/>
  <c r="G176" i="55" s="1"/>
  <c r="H176" i="55" s="1"/>
  <c r="I176" i="55" s="1"/>
  <c r="J176" i="55" s="1"/>
  <c r="K176" i="55" s="1"/>
  <c r="L176" i="55" s="1"/>
  <c r="C175" i="55"/>
  <c r="D175" i="55" s="1"/>
  <c r="E175" i="55" s="1"/>
  <c r="F175" i="55" s="1"/>
  <c r="G175" i="55" s="1"/>
  <c r="H175" i="55" s="1"/>
  <c r="I175" i="55" s="1"/>
  <c r="J175" i="55" s="1"/>
  <c r="K175" i="55" s="1"/>
  <c r="L175" i="55" s="1"/>
  <c r="C173" i="55"/>
  <c r="D173" i="55" s="1"/>
  <c r="E173" i="55" s="1"/>
  <c r="F173" i="55" s="1"/>
  <c r="G173" i="55" s="1"/>
  <c r="H173" i="55" s="1"/>
  <c r="I173" i="55" s="1"/>
  <c r="J173" i="55" s="1"/>
  <c r="K173" i="55" s="1"/>
  <c r="L173" i="55" s="1"/>
  <c r="D172" i="55"/>
  <c r="E172" i="55" s="1"/>
  <c r="F172" i="55" s="1"/>
  <c r="G172" i="55" s="1"/>
  <c r="H172" i="55" s="1"/>
  <c r="I172" i="55" s="1"/>
  <c r="J172" i="55" s="1"/>
  <c r="K172" i="55" s="1"/>
  <c r="L172" i="55" s="1"/>
  <c r="C172" i="55"/>
  <c r="D170" i="55"/>
  <c r="E170" i="55" s="1"/>
  <c r="F170" i="55" s="1"/>
  <c r="G170" i="55" s="1"/>
  <c r="H170" i="55" s="1"/>
  <c r="I170" i="55" s="1"/>
  <c r="J170" i="55" s="1"/>
  <c r="K170" i="55" s="1"/>
  <c r="L170" i="55" s="1"/>
  <c r="C170" i="55"/>
  <c r="C169" i="55"/>
  <c r="D169" i="55" s="1"/>
  <c r="E169" i="55" s="1"/>
  <c r="AG167" i="55"/>
  <c r="C166" i="55"/>
  <c r="D166" i="55" s="1"/>
  <c r="E166" i="55" s="1"/>
  <c r="F166" i="55" s="1"/>
  <c r="G166" i="55" s="1"/>
  <c r="H166" i="55" s="1"/>
  <c r="I166" i="55" s="1"/>
  <c r="J166" i="55" s="1"/>
  <c r="K166" i="55" s="1"/>
  <c r="L166" i="55" s="1"/>
  <c r="C164" i="55"/>
  <c r="D164" i="55" s="1"/>
  <c r="E164" i="55" s="1"/>
  <c r="F164" i="55" s="1"/>
  <c r="G164" i="55" s="1"/>
  <c r="H164" i="55" s="1"/>
  <c r="I164" i="55" s="1"/>
  <c r="J164" i="55" s="1"/>
  <c r="K164" i="55" s="1"/>
  <c r="L164" i="55" s="1"/>
  <c r="C163" i="55"/>
  <c r="D163" i="55" s="1"/>
  <c r="E163" i="55" s="1"/>
  <c r="F163" i="55" s="1"/>
  <c r="G163" i="55" s="1"/>
  <c r="H163" i="55" s="1"/>
  <c r="I163" i="55" s="1"/>
  <c r="J163" i="55" s="1"/>
  <c r="K163" i="55" s="1"/>
  <c r="L163" i="55" s="1"/>
  <c r="C161" i="55"/>
  <c r="AI158" i="55"/>
  <c r="AH158" i="55"/>
  <c r="A158" i="55" a="1"/>
  <c r="A158" i="55" s="1"/>
  <c r="AI157" i="55"/>
  <c r="AH157" i="55"/>
  <c r="AI156" i="55"/>
  <c r="AH156" i="55"/>
  <c r="AI155" i="55"/>
  <c r="AH155" i="55"/>
  <c r="AI154" i="55"/>
  <c r="AH154" i="55"/>
  <c r="AL153" i="55"/>
  <c r="AI153" i="55"/>
  <c r="AH153" i="55"/>
  <c r="A153" i="55" a="1"/>
  <c r="A153" i="55" s="1"/>
  <c r="AI152" i="55"/>
  <c r="AH152" i="55"/>
  <c r="AI151" i="55"/>
  <c r="AH151" i="55"/>
  <c r="AI150" i="55"/>
  <c r="AH150" i="55"/>
  <c r="AI149" i="55"/>
  <c r="AH149" i="55"/>
  <c r="AI148" i="55"/>
  <c r="AH148" i="55"/>
  <c r="AI147" i="55"/>
  <c r="AH147" i="55"/>
  <c r="AI146" i="55"/>
  <c r="AH146" i="55"/>
  <c r="AI142" i="55"/>
  <c r="AH142" i="55"/>
  <c r="AI141" i="55"/>
  <c r="AH141" i="55"/>
  <c r="AI140" i="55"/>
  <c r="AH140" i="55"/>
  <c r="AI139" i="55"/>
  <c r="AH139" i="55"/>
  <c r="AI138" i="55"/>
  <c r="AH138" i="55"/>
  <c r="AI137" i="55"/>
  <c r="AH137" i="55"/>
  <c r="AI136" i="55"/>
  <c r="AH136" i="55"/>
  <c r="AI134" i="55"/>
  <c r="AH134" i="55"/>
  <c r="AI133" i="55"/>
  <c r="AH133" i="55"/>
  <c r="AI132" i="55"/>
  <c r="AH132" i="55"/>
  <c r="AI131" i="55"/>
  <c r="AH131" i="55"/>
  <c r="AI130" i="55"/>
  <c r="AH130" i="55"/>
  <c r="AI129" i="55"/>
  <c r="AH129" i="55"/>
  <c r="AI128" i="55"/>
  <c r="AH128" i="55"/>
  <c r="AI127" i="55"/>
  <c r="AH127" i="55"/>
  <c r="AI126" i="55"/>
  <c r="AH126" i="55"/>
  <c r="AI125" i="55"/>
  <c r="AH125" i="55"/>
  <c r="AW23" i="55"/>
  <c r="AC122" i="55"/>
  <c r="AB122" i="55"/>
  <c r="L122" i="55"/>
  <c r="K122" i="55"/>
  <c r="J122" i="55"/>
  <c r="I122" i="55"/>
  <c r="H122" i="55"/>
  <c r="G122" i="55"/>
  <c r="F122" i="55"/>
  <c r="E122" i="55"/>
  <c r="D122" i="55"/>
  <c r="C122" i="55"/>
  <c r="AC121" i="55"/>
  <c r="AB121" i="55"/>
  <c r="L121" i="55"/>
  <c r="K121" i="55"/>
  <c r="J121" i="55"/>
  <c r="I121" i="55"/>
  <c r="H121" i="55"/>
  <c r="G121" i="55"/>
  <c r="F121" i="55"/>
  <c r="E121" i="55"/>
  <c r="D121" i="55"/>
  <c r="C121" i="55"/>
  <c r="AC120" i="55"/>
  <c r="AB120" i="55"/>
  <c r="L120" i="55"/>
  <c r="K120" i="55"/>
  <c r="J120" i="55"/>
  <c r="I120" i="55"/>
  <c r="H120" i="55"/>
  <c r="G120" i="55"/>
  <c r="F120" i="55"/>
  <c r="E120" i="55"/>
  <c r="D120" i="55"/>
  <c r="C120" i="55"/>
  <c r="AC119" i="55"/>
  <c r="AB119" i="55"/>
  <c r="AY23" i="55"/>
  <c r="L119" i="55"/>
  <c r="K119" i="55"/>
  <c r="J119" i="55"/>
  <c r="I119" i="55"/>
  <c r="H119" i="55"/>
  <c r="G119" i="55"/>
  <c r="F119" i="55"/>
  <c r="E119" i="55"/>
  <c r="D119" i="55"/>
  <c r="C119" i="55"/>
  <c r="BH23" i="55"/>
  <c r="AC118" i="55"/>
  <c r="AB118" i="55"/>
  <c r="L118" i="55"/>
  <c r="K118" i="55"/>
  <c r="J118" i="55"/>
  <c r="I118" i="55"/>
  <c r="H118" i="55"/>
  <c r="G118" i="55"/>
  <c r="F118" i="55"/>
  <c r="E118" i="55"/>
  <c r="D118" i="55"/>
  <c r="C118" i="55"/>
  <c r="BI23" i="55"/>
  <c r="AC117" i="55"/>
  <c r="AB117" i="55"/>
  <c r="BC23" i="55"/>
  <c r="AU23" i="55"/>
  <c r="L117" i="55"/>
  <c r="K117" i="55"/>
  <c r="J117" i="55"/>
  <c r="I117" i="55"/>
  <c r="H117" i="55"/>
  <c r="G117" i="55"/>
  <c r="F117" i="55"/>
  <c r="E117" i="55"/>
  <c r="D117" i="55"/>
  <c r="C117" i="55"/>
  <c r="AI114" i="55"/>
  <c r="AH114" i="55"/>
  <c r="AG113" i="55"/>
  <c r="AI112" i="55"/>
  <c r="AH112" i="55"/>
  <c r="AG112" i="55"/>
  <c r="AI111" i="55"/>
  <c r="AH111" i="55"/>
  <c r="AI110" i="55"/>
  <c r="AH110" i="55"/>
  <c r="AI109" i="55"/>
  <c r="AH109" i="55"/>
  <c r="AG108" i="55"/>
  <c r="AC108" i="55"/>
  <c r="AB5" i="55" s="1"/>
  <c r="AB108" i="55"/>
  <c r="BG19" i="55" s="1"/>
  <c r="X5" i="55"/>
  <c r="U5" i="55"/>
  <c r="R5" i="55"/>
  <c r="AY19" i="55"/>
  <c r="M5" i="55"/>
  <c r="L108" i="55"/>
  <c r="K5" i="55" s="1"/>
  <c r="K108" i="55"/>
  <c r="J5" i="55" s="1"/>
  <c r="J108" i="55"/>
  <c r="I108" i="55"/>
  <c r="AS19" i="55" s="1"/>
  <c r="H108" i="55"/>
  <c r="G108" i="55"/>
  <c r="F108" i="55"/>
  <c r="E108" i="55"/>
  <c r="D5" i="55" s="1"/>
  <c r="D108" i="55"/>
  <c r="C108" i="55"/>
  <c r="AI107" i="55"/>
  <c r="AH107" i="55"/>
  <c r="AI106" i="55"/>
  <c r="AH106" i="55"/>
  <c r="AI105" i="55"/>
  <c r="AH105" i="55"/>
  <c r="AI104" i="55"/>
  <c r="AH104" i="55"/>
  <c r="AI103" i="55"/>
  <c r="AH103" i="55"/>
  <c r="AI102" i="55"/>
  <c r="AH102" i="55"/>
  <c r="AI101" i="55"/>
  <c r="AH101" i="55"/>
  <c r="AI100" i="55"/>
  <c r="AH100" i="55"/>
  <c r="AI99" i="55"/>
  <c r="AH99" i="55"/>
  <c r="AI98" i="55"/>
  <c r="AH98" i="55"/>
  <c r="AI97" i="55"/>
  <c r="AH97" i="55"/>
  <c r="AG96" i="55"/>
  <c r="BI20" i="55"/>
  <c r="BH20" i="55"/>
  <c r="AC96" i="55"/>
  <c r="AB96" i="55"/>
  <c r="BE20" i="55"/>
  <c r="BD20" i="55"/>
  <c r="AZ20" i="55"/>
  <c r="AX20" i="55"/>
  <c r="AW20" i="55"/>
  <c r="AV20" i="55"/>
  <c r="L96" i="55"/>
  <c r="K96" i="55"/>
  <c r="J96" i="55"/>
  <c r="I96" i="55"/>
  <c r="H96" i="55"/>
  <c r="G96" i="55"/>
  <c r="AR20" i="55" s="1"/>
  <c r="F96" i="55"/>
  <c r="E96" i="55"/>
  <c r="D96" i="55"/>
  <c r="C96" i="55"/>
  <c r="AN20" i="55" s="1"/>
  <c r="AI95" i="55"/>
  <c r="AH95" i="55"/>
  <c r="AI94" i="55"/>
  <c r="AH94" i="55"/>
  <c r="AI93" i="55"/>
  <c r="AH93" i="55"/>
  <c r="BJ18" i="55"/>
  <c r="BI18" i="55"/>
  <c r="AC92" i="55"/>
  <c r="AB92" i="55"/>
  <c r="BG18" i="55" s="1"/>
  <c r="BE18" i="55"/>
  <c r="BB18" i="55"/>
  <c r="AZ18" i="55"/>
  <c r="AY18" i="55"/>
  <c r="AX18" i="55"/>
  <c r="L92" i="55"/>
  <c r="K92" i="55"/>
  <c r="J92" i="55"/>
  <c r="I92" i="55"/>
  <c r="AS18" i="55" s="1"/>
  <c r="H92" i="55"/>
  <c r="G92" i="55"/>
  <c r="AR18" i="55" s="1"/>
  <c r="F92" i="55"/>
  <c r="AQ18" i="55" s="1"/>
  <c r="E92" i="55"/>
  <c r="D92" i="55"/>
  <c r="AO18" i="55" s="1"/>
  <c r="C92" i="55"/>
  <c r="AN18" i="55" s="1"/>
  <c r="BJ91" i="55"/>
  <c r="BH91" i="55"/>
  <c r="BE91" i="55"/>
  <c r="BB91" i="55"/>
  <c r="AZ91" i="55"/>
  <c r="AI91" i="55"/>
  <c r="AH91" i="55"/>
  <c r="AG91" i="55"/>
  <c r="AG92" i="55" s="1"/>
  <c r="AG3" i="55" s="1"/>
  <c r="AG6" i="55" s="1"/>
  <c r="BT90" i="55"/>
  <c r="BS90" i="55"/>
  <c r="BE90" i="55"/>
  <c r="AI90" i="55"/>
  <c r="AH90" i="55"/>
  <c r="BU89" i="55"/>
  <c r="BN89" i="55"/>
  <c r="BG89" i="55"/>
  <c r="BF89" i="55"/>
  <c r="BE89" i="55"/>
  <c r="AI89" i="55"/>
  <c r="AH89" i="55"/>
  <c r="BN88" i="55"/>
  <c r="BD88" i="55"/>
  <c r="AI88" i="55"/>
  <c r="AH88" i="55"/>
  <c r="AI87" i="55"/>
  <c r="AH87" i="55"/>
  <c r="BS86" i="55"/>
  <c r="BB86" i="55"/>
  <c r="AI86" i="55"/>
  <c r="AH86" i="55"/>
  <c r="AI85" i="55"/>
  <c r="AH85" i="55"/>
  <c r="BW84" i="55"/>
  <c r="BW91" i="55" s="1"/>
  <c r="BV84" i="55"/>
  <c r="BV91" i="55" s="1"/>
  <c r="BU84" i="55"/>
  <c r="BU91" i="55" s="1"/>
  <c r="BT84" i="55"/>
  <c r="BT91" i="55" s="1"/>
  <c r="BS84" i="55"/>
  <c r="BS91" i="55" s="1"/>
  <c r="BR84" i="55"/>
  <c r="BR91" i="55" s="1"/>
  <c r="BQ84" i="55"/>
  <c r="BQ91" i="55" s="1"/>
  <c r="BP84" i="55"/>
  <c r="BP91" i="55" s="1"/>
  <c r="BO84" i="55"/>
  <c r="BO91" i="55" s="1"/>
  <c r="BN84" i="55"/>
  <c r="BN91" i="55" s="1"/>
  <c r="BM84" i="55"/>
  <c r="BM91" i="55" s="1"/>
  <c r="BL84" i="55"/>
  <c r="BL91" i="55" s="1"/>
  <c r="BK84" i="55"/>
  <c r="BK91" i="55" s="1"/>
  <c r="BJ84" i="55"/>
  <c r="BI84" i="55"/>
  <c r="BI91" i="55" s="1"/>
  <c r="BH84" i="55"/>
  <c r="BG84" i="55"/>
  <c r="BG91" i="55" s="1"/>
  <c r="BF84" i="55"/>
  <c r="BF91" i="55" s="1"/>
  <c r="BE84" i="55"/>
  <c r="BD84" i="55"/>
  <c r="BD91" i="55" s="1"/>
  <c r="BC84" i="55"/>
  <c r="BC91" i="55" s="1"/>
  <c r="BB84" i="55"/>
  <c r="BA84" i="55"/>
  <c r="BA91" i="55" s="1"/>
  <c r="AZ84" i="55"/>
  <c r="AI84" i="55"/>
  <c r="AH84" i="55"/>
  <c r="BW83" i="55"/>
  <c r="BW90" i="55" s="1"/>
  <c r="BV83" i="55"/>
  <c r="BV90" i="55" s="1"/>
  <c r="BU83" i="55"/>
  <c r="BU90" i="55" s="1"/>
  <c r="BT83" i="55"/>
  <c r="BS83" i="55"/>
  <c r="BR83" i="55"/>
  <c r="BR90" i="55" s="1"/>
  <c r="BQ83" i="55"/>
  <c r="BQ90" i="55" s="1"/>
  <c r="BP83" i="55"/>
  <c r="BP90" i="55" s="1"/>
  <c r="BO83" i="55"/>
  <c r="BO90" i="55" s="1"/>
  <c r="BN83" i="55"/>
  <c r="BN90" i="55" s="1"/>
  <c r="BM83" i="55"/>
  <c r="BM90" i="55" s="1"/>
  <c r="BL83" i="55"/>
  <c r="BL90" i="55" s="1"/>
  <c r="BK83" i="55"/>
  <c r="BK90" i="55" s="1"/>
  <c r="BJ83" i="55"/>
  <c r="BJ90" i="55" s="1"/>
  <c r="BI83" i="55"/>
  <c r="BI90" i="55" s="1"/>
  <c r="BH83" i="55"/>
  <c r="BH90" i="55" s="1"/>
  <c r="BG83" i="55"/>
  <c r="BG90" i="55" s="1"/>
  <c r="BF83" i="55"/>
  <c r="BF90" i="55" s="1"/>
  <c r="BE83" i="55"/>
  <c r="BD83" i="55"/>
  <c r="BD90" i="55" s="1"/>
  <c r="BC83" i="55"/>
  <c r="BC90" i="55" s="1"/>
  <c r="BB83" i="55"/>
  <c r="BB90" i="55" s="1"/>
  <c r="BA83" i="55"/>
  <c r="BA90" i="55" s="1"/>
  <c r="AZ83" i="55"/>
  <c r="AZ90" i="55" s="1"/>
  <c r="AI83" i="55"/>
  <c r="AH83" i="55"/>
  <c r="BW82" i="55"/>
  <c r="BW89" i="55" s="1"/>
  <c r="BV82" i="55"/>
  <c r="BV89" i="55" s="1"/>
  <c r="BU82" i="55"/>
  <c r="BT82" i="55"/>
  <c r="BT89" i="55" s="1"/>
  <c r="BS82" i="55"/>
  <c r="BS89" i="55" s="1"/>
  <c r="BR82" i="55"/>
  <c r="BR89" i="55" s="1"/>
  <c r="BQ82" i="55"/>
  <c r="BQ89" i="55" s="1"/>
  <c r="BP82" i="55"/>
  <c r="BP89" i="55" s="1"/>
  <c r="BO82" i="55"/>
  <c r="BO89" i="55" s="1"/>
  <c r="BN82" i="55"/>
  <c r="BM82" i="55"/>
  <c r="BM89" i="55" s="1"/>
  <c r="BL82" i="55"/>
  <c r="BL89" i="55" s="1"/>
  <c r="BK82" i="55"/>
  <c r="BK89" i="55" s="1"/>
  <c r="BJ82" i="55"/>
  <c r="BJ89" i="55" s="1"/>
  <c r="BI82" i="55"/>
  <c r="BI89" i="55" s="1"/>
  <c r="BH82" i="55"/>
  <c r="BH89" i="55" s="1"/>
  <c r="BG82" i="55"/>
  <c r="BF82" i="55"/>
  <c r="BE82" i="55"/>
  <c r="BD82" i="55"/>
  <c r="BD89" i="55" s="1"/>
  <c r="BC82" i="55"/>
  <c r="BC89" i="55" s="1"/>
  <c r="BB82" i="55"/>
  <c r="BB89" i="55" s="1"/>
  <c r="BA82" i="55"/>
  <c r="BA89" i="55" s="1"/>
  <c r="AZ82" i="55"/>
  <c r="AZ89" i="55" s="1"/>
  <c r="AI82" i="55"/>
  <c r="AH82" i="55"/>
  <c r="BW81" i="55"/>
  <c r="BW88" i="55" s="1"/>
  <c r="BV81" i="55"/>
  <c r="BV88" i="55" s="1"/>
  <c r="BU81" i="55"/>
  <c r="BU88" i="55" s="1"/>
  <c r="BT81" i="55"/>
  <c r="BT88" i="55" s="1"/>
  <c r="BS81" i="55"/>
  <c r="BS88" i="55" s="1"/>
  <c r="BR81" i="55"/>
  <c r="BR88" i="55" s="1"/>
  <c r="BQ81" i="55"/>
  <c r="BQ88" i="55" s="1"/>
  <c r="BP81" i="55"/>
  <c r="BP88" i="55" s="1"/>
  <c r="BO81" i="55"/>
  <c r="BO88" i="55" s="1"/>
  <c r="BN81" i="55"/>
  <c r="BM81" i="55"/>
  <c r="BM88" i="55" s="1"/>
  <c r="BL81" i="55"/>
  <c r="BL88" i="55" s="1"/>
  <c r="BK81" i="55"/>
  <c r="BK88" i="55" s="1"/>
  <c r="BJ81" i="55"/>
  <c r="BJ88" i="55" s="1"/>
  <c r="BI81" i="55"/>
  <c r="BI88" i="55" s="1"/>
  <c r="BH81" i="55"/>
  <c r="BH88" i="55" s="1"/>
  <c r="BG81" i="55"/>
  <c r="BG88" i="55" s="1"/>
  <c r="BF81" i="55"/>
  <c r="BF88" i="55" s="1"/>
  <c r="BE81" i="55"/>
  <c r="BE88" i="55" s="1"/>
  <c r="BD81" i="55"/>
  <c r="BC81" i="55"/>
  <c r="BC88" i="55" s="1"/>
  <c r="BB81" i="55"/>
  <c r="BB88" i="55" s="1"/>
  <c r="BA81" i="55"/>
  <c r="BA88" i="55" s="1"/>
  <c r="AZ81" i="55"/>
  <c r="AZ88" i="55" s="1"/>
  <c r="AI81" i="55"/>
  <c r="AH81" i="55"/>
  <c r="BW80" i="55"/>
  <c r="BW87" i="55" s="1"/>
  <c r="BV80" i="55"/>
  <c r="BV87" i="55" s="1"/>
  <c r="BU80" i="55"/>
  <c r="BU87" i="55" s="1"/>
  <c r="BT80" i="55"/>
  <c r="BT87" i="55" s="1"/>
  <c r="BS80" i="55"/>
  <c r="BS87" i="55" s="1"/>
  <c r="BR80" i="55"/>
  <c r="BR87" i="55" s="1"/>
  <c r="BQ80" i="55"/>
  <c r="BQ87" i="55" s="1"/>
  <c r="BP80" i="55"/>
  <c r="BP87" i="55" s="1"/>
  <c r="BO80" i="55"/>
  <c r="BO87" i="55" s="1"/>
  <c r="BN80" i="55"/>
  <c r="BN87" i="55" s="1"/>
  <c r="BM80" i="55"/>
  <c r="BM87" i="55" s="1"/>
  <c r="BL80" i="55"/>
  <c r="BL87" i="55" s="1"/>
  <c r="BK80" i="55"/>
  <c r="BK87" i="55" s="1"/>
  <c r="BJ80" i="55"/>
  <c r="BJ87" i="55" s="1"/>
  <c r="BI80" i="55"/>
  <c r="BI87" i="55" s="1"/>
  <c r="BH80" i="55"/>
  <c r="BH87" i="55" s="1"/>
  <c r="BG80" i="55"/>
  <c r="BG87" i="55" s="1"/>
  <c r="BF80" i="55"/>
  <c r="BF87" i="55" s="1"/>
  <c r="BE80" i="55"/>
  <c r="BE87" i="55" s="1"/>
  <c r="BD80" i="55"/>
  <c r="BD87" i="55" s="1"/>
  <c r="BC80" i="55"/>
  <c r="BC87" i="55" s="1"/>
  <c r="BB80" i="55"/>
  <c r="BB87" i="55" s="1"/>
  <c r="BA80" i="55"/>
  <c r="BA87" i="55" s="1"/>
  <c r="AZ80" i="55"/>
  <c r="AZ87" i="55" s="1"/>
  <c r="AI80" i="55"/>
  <c r="AH80" i="55"/>
  <c r="BW79" i="55"/>
  <c r="BW86" i="55" s="1"/>
  <c r="BV79" i="55"/>
  <c r="BV86" i="55" s="1"/>
  <c r="BU79" i="55"/>
  <c r="BU86" i="55" s="1"/>
  <c r="BT79" i="55"/>
  <c r="BT86" i="55" s="1"/>
  <c r="BS79" i="55"/>
  <c r="BR79" i="55"/>
  <c r="BR86" i="55" s="1"/>
  <c r="BQ79" i="55"/>
  <c r="BQ86" i="55" s="1"/>
  <c r="BP79" i="55"/>
  <c r="BP86" i="55" s="1"/>
  <c r="BO79" i="55"/>
  <c r="BO86" i="55" s="1"/>
  <c r="BN79" i="55"/>
  <c r="BN86" i="55" s="1"/>
  <c r="BM79" i="55"/>
  <c r="BM86" i="55" s="1"/>
  <c r="BL79" i="55"/>
  <c r="BL86" i="55" s="1"/>
  <c r="BK79" i="55"/>
  <c r="BK86" i="55" s="1"/>
  <c r="BJ79" i="55"/>
  <c r="BJ86" i="55" s="1"/>
  <c r="BI79" i="55"/>
  <c r="BI86" i="55" s="1"/>
  <c r="BH79" i="55"/>
  <c r="BH86" i="55" s="1"/>
  <c r="BG79" i="55"/>
  <c r="BG86" i="55" s="1"/>
  <c r="BF79" i="55"/>
  <c r="BF86" i="55" s="1"/>
  <c r="BE79" i="55"/>
  <c r="BE86" i="55" s="1"/>
  <c r="BD79" i="55"/>
  <c r="BD86" i="55" s="1"/>
  <c r="BC79" i="55"/>
  <c r="BC86" i="55" s="1"/>
  <c r="BB79" i="55"/>
  <c r="BA79" i="55"/>
  <c r="BA86" i="55" s="1"/>
  <c r="AZ79" i="55"/>
  <c r="AI79" i="55"/>
  <c r="AH79" i="55"/>
  <c r="AG78" i="55"/>
  <c r="BI17" i="55"/>
  <c r="AC78" i="55"/>
  <c r="AB78" i="55"/>
  <c r="BG17" i="55" s="1"/>
  <c r="BD17" i="55"/>
  <c r="BC17" i="55"/>
  <c r="AY17" i="55"/>
  <c r="AV17" i="55"/>
  <c r="AU17" i="55"/>
  <c r="L78" i="55"/>
  <c r="K78" i="55"/>
  <c r="J78" i="55"/>
  <c r="I78" i="55"/>
  <c r="AS17" i="55" s="1"/>
  <c r="H78" i="55"/>
  <c r="G78" i="55"/>
  <c r="AR17" i="55" s="1"/>
  <c r="F78" i="55"/>
  <c r="E78" i="55"/>
  <c r="D78" i="55"/>
  <c r="C78" i="55"/>
  <c r="AI77" i="55"/>
  <c r="AH77" i="55"/>
  <c r="AI76" i="55"/>
  <c r="AH76" i="55"/>
  <c r="AI75" i="55"/>
  <c r="AH75" i="55"/>
  <c r="AI74" i="55"/>
  <c r="AH74" i="55"/>
  <c r="AI73" i="55"/>
  <c r="AH73" i="55"/>
  <c r="AI72" i="55"/>
  <c r="AH72" i="55"/>
  <c r="AG71" i="55"/>
  <c r="BI16" i="55"/>
  <c r="BH16" i="55"/>
  <c r="AC71" i="55"/>
  <c r="AB71" i="55"/>
  <c r="BD16" i="55"/>
  <c r="BB16" i="55"/>
  <c r="BA16" i="55"/>
  <c r="AY16" i="55"/>
  <c r="AV16" i="55"/>
  <c r="L71" i="55"/>
  <c r="K71" i="55"/>
  <c r="AT16" i="55" s="1"/>
  <c r="J71" i="55"/>
  <c r="I71" i="55"/>
  <c r="AS16" i="55" s="1"/>
  <c r="H71" i="55"/>
  <c r="G71" i="55"/>
  <c r="AR16" i="55" s="1"/>
  <c r="F71" i="55"/>
  <c r="AQ16" i="55" s="1"/>
  <c r="E71" i="55"/>
  <c r="D71" i="55"/>
  <c r="AO16" i="55" s="1"/>
  <c r="C71" i="55"/>
  <c r="AI70" i="55"/>
  <c r="AH70" i="55"/>
  <c r="AI69" i="55"/>
  <c r="AH69" i="55"/>
  <c r="AI68" i="55"/>
  <c r="AH68" i="55"/>
  <c r="AI67" i="55"/>
  <c r="AH67" i="55"/>
  <c r="AI66" i="55"/>
  <c r="AH66" i="55"/>
  <c r="AI65" i="55"/>
  <c r="AH65" i="55"/>
  <c r="AI64" i="55"/>
  <c r="AH64" i="55"/>
  <c r="AI63" i="55"/>
  <c r="AH63" i="55"/>
  <c r="AI62" i="55"/>
  <c r="AH62" i="55"/>
  <c r="AI61" i="55"/>
  <c r="AH61" i="55"/>
  <c r="AI60" i="55"/>
  <c r="AH60" i="55"/>
  <c r="AI59" i="55"/>
  <c r="AH59" i="55"/>
  <c r="AI58" i="55"/>
  <c r="AH58" i="55"/>
  <c r="AI57" i="55"/>
  <c r="AH57" i="55"/>
  <c r="AI56" i="55"/>
  <c r="AH56" i="55"/>
  <c r="AI55" i="55"/>
  <c r="AH55" i="55"/>
  <c r="AI54" i="55"/>
  <c r="AH54" i="55"/>
  <c r="AI53" i="55"/>
  <c r="AH53" i="55"/>
  <c r="AI52" i="55"/>
  <c r="AH52" i="55"/>
  <c r="AI51" i="55"/>
  <c r="AH51" i="55"/>
  <c r="AI50" i="55"/>
  <c r="AH50" i="55"/>
  <c r="AI49" i="55"/>
  <c r="AH49" i="55"/>
  <c r="AI48" i="55"/>
  <c r="AH48" i="55"/>
  <c r="AI47" i="55"/>
  <c r="AH47" i="55"/>
  <c r="AI46" i="55"/>
  <c r="AH46" i="55"/>
  <c r="AI45" i="55"/>
  <c r="AH45" i="55"/>
  <c r="AI44" i="55"/>
  <c r="AH44" i="55"/>
  <c r="AI43" i="55"/>
  <c r="AH43" i="55"/>
  <c r="AI42" i="55"/>
  <c r="AH42" i="55"/>
  <c r="AI41" i="55"/>
  <c r="AH41" i="55"/>
  <c r="AI40" i="55"/>
  <c r="AH40" i="55"/>
  <c r="AI39" i="55"/>
  <c r="AH39" i="55"/>
  <c r="AI38" i="55"/>
  <c r="AH38" i="55"/>
  <c r="AI37" i="55"/>
  <c r="AH37" i="55"/>
  <c r="AI36" i="55"/>
  <c r="AH36" i="55"/>
  <c r="AI35" i="55"/>
  <c r="AH35" i="55"/>
  <c r="AI34" i="55"/>
  <c r="AH34" i="55"/>
  <c r="AI33" i="55"/>
  <c r="AH33" i="55"/>
  <c r="AI32" i="55"/>
  <c r="AH32" i="55"/>
  <c r="AI31" i="55"/>
  <c r="AH31" i="55"/>
  <c r="AI30" i="55"/>
  <c r="AH30" i="55"/>
  <c r="AI29" i="55"/>
  <c r="AH29" i="55"/>
  <c r="AI28" i="55"/>
  <c r="AH28" i="55"/>
  <c r="AI27" i="55"/>
  <c r="AH27" i="55"/>
  <c r="AI26" i="55"/>
  <c r="AH26" i="55"/>
  <c r="AI25" i="55"/>
  <c r="AH25" i="55"/>
  <c r="AI24" i="55"/>
  <c r="AH24" i="55"/>
  <c r="AI23" i="55"/>
  <c r="AH23" i="55"/>
  <c r="AI22" i="55"/>
  <c r="AH22" i="55"/>
  <c r="BJ21" i="55"/>
  <c r="BI21" i="55"/>
  <c r="BH21" i="55"/>
  <c r="BG21" i="55"/>
  <c r="BF21" i="55"/>
  <c r="BE21" i="55"/>
  <c r="BD21" i="55"/>
  <c r="BC21" i="55"/>
  <c r="BB21" i="55"/>
  <c r="BA21" i="55"/>
  <c r="AZ21" i="55"/>
  <c r="AY21" i="55"/>
  <c r="AX21" i="55"/>
  <c r="AW21" i="55"/>
  <c r="AV21" i="55"/>
  <c r="AU21" i="55"/>
  <c r="AT21" i="55"/>
  <c r="AS21" i="55"/>
  <c r="AR21" i="55"/>
  <c r="AQ21" i="55"/>
  <c r="AP21" i="55"/>
  <c r="AO21" i="55"/>
  <c r="AN21" i="55"/>
  <c r="AM21" i="55"/>
  <c r="AI21" i="55"/>
  <c r="AH21" i="55"/>
  <c r="BJ20" i="55"/>
  <c r="BG20" i="55"/>
  <c r="BF20" i="55"/>
  <c r="BC20" i="55"/>
  <c r="BB20" i="55"/>
  <c r="BA20" i="55"/>
  <c r="AY20" i="55"/>
  <c r="AU20" i="55"/>
  <c r="AT20" i="55"/>
  <c r="AS20" i="55"/>
  <c r="AP20" i="55"/>
  <c r="AO20" i="55"/>
  <c r="AM20" i="55"/>
  <c r="AI20" i="55"/>
  <c r="AH20" i="55"/>
  <c r="BF19" i="55"/>
  <c r="BD19" i="55"/>
  <c r="BC19" i="55"/>
  <c r="BB19" i="55"/>
  <c r="BA19" i="55"/>
  <c r="AZ19" i="55"/>
  <c r="AV19" i="55"/>
  <c r="AU19" i="55"/>
  <c r="AO19" i="55"/>
  <c r="AI19" i="55"/>
  <c r="AH19" i="55"/>
  <c r="BH18" i="55"/>
  <c r="BF18" i="55"/>
  <c r="BD18" i="55"/>
  <c r="BC18" i="55"/>
  <c r="BA18" i="55"/>
  <c r="AW18" i="55"/>
  <c r="AV18" i="55"/>
  <c r="AU18" i="55"/>
  <c r="AT18" i="55"/>
  <c r="AP18" i="55"/>
  <c r="AM18" i="55"/>
  <c r="AI18" i="55"/>
  <c r="AH18" i="55"/>
  <c r="BJ17" i="55"/>
  <c r="BH17" i="55"/>
  <c r="BF17" i="55"/>
  <c r="BE17" i="55"/>
  <c r="BA17" i="55"/>
  <c r="AZ17" i="55"/>
  <c r="AX17" i="55"/>
  <c r="AW17" i="55"/>
  <c r="AT17" i="55"/>
  <c r="AQ17" i="55"/>
  <c r="AP17" i="55"/>
  <c r="AO17" i="55"/>
  <c r="AN17" i="55"/>
  <c r="AI17" i="55"/>
  <c r="AH17" i="55"/>
  <c r="BJ16" i="55"/>
  <c r="BE16" i="55"/>
  <c r="AX16" i="55"/>
  <c r="AI16" i="55"/>
  <c r="AH16" i="55"/>
  <c r="AI15" i="55"/>
  <c r="AH15" i="55"/>
  <c r="AI14" i="55"/>
  <c r="AH14" i="55"/>
  <c r="AI13" i="55"/>
  <c r="AH13" i="55"/>
  <c r="AL12" i="55"/>
  <c r="AI12" i="55"/>
  <c r="AH12" i="55"/>
  <c r="AI11" i="55"/>
  <c r="AH11" i="55"/>
  <c r="K6" i="55"/>
  <c r="Z5" i="55"/>
  <c r="Y5" i="55"/>
  <c r="T5" i="55"/>
  <c r="S5" i="55"/>
  <c r="Q5" i="55"/>
  <c r="P5" i="55"/>
  <c r="O5" i="55"/>
  <c r="L5" i="55"/>
  <c r="I5" i="55"/>
  <c r="C5" i="55"/>
  <c r="AG4" i="55"/>
  <c r="K4" i="55"/>
  <c r="E4" i="55"/>
  <c r="H4" i="55" s="1"/>
  <c r="AL13" i="55"/>
  <c r="AG2" i="55"/>
  <c r="AF70" i="54"/>
  <c r="AF71" i="54"/>
  <c r="AF78" i="54"/>
  <c r="AF92" i="54"/>
  <c r="AF96" i="54"/>
  <c r="AF108" i="54"/>
  <c r="AF117" i="54"/>
  <c r="AF123" i="54" s="1"/>
  <c r="AF118" i="54"/>
  <c r="AF119" i="54"/>
  <c r="AF120" i="54"/>
  <c r="AF121" i="54"/>
  <c r="AF122" i="54"/>
  <c r="AF161" i="54"/>
  <c r="AF167" i="54" s="1"/>
  <c r="AF162" i="54"/>
  <c r="AF163" i="54"/>
  <c r="AF164" i="54"/>
  <c r="AF165" i="54"/>
  <c r="AF166" i="54"/>
  <c r="AF169" i="54"/>
  <c r="AF170" i="54"/>
  <c r="AF171" i="54"/>
  <c r="AF172" i="54"/>
  <c r="AF173" i="54"/>
  <c r="AF174" i="54"/>
  <c r="AF175" i="54"/>
  <c r="AF176" i="54"/>
  <c r="AF177" i="54"/>
  <c r="AF178" i="54"/>
  <c r="AC123" i="55" l="1"/>
  <c r="AB123" i="55"/>
  <c r="AB113" i="55"/>
  <c r="AB115" i="55" s="1"/>
  <c r="AA5" i="55"/>
  <c r="BA22" i="55"/>
  <c r="AV22" i="55"/>
  <c r="M249" i="55"/>
  <c r="T249" i="55" s="1"/>
  <c r="W249" i="55" s="1"/>
  <c r="AB249" i="55" s="1"/>
  <c r="AC249" i="55" s="1"/>
  <c r="AD249" i="55" s="1"/>
  <c r="AE249" i="55" s="1"/>
  <c r="AF249" i="55" s="1"/>
  <c r="M217" i="55"/>
  <c r="T217" i="55" s="1"/>
  <c r="W217" i="55" s="1"/>
  <c r="AB217" i="55" s="1"/>
  <c r="AC217" i="55" s="1"/>
  <c r="AD217" i="55" s="1"/>
  <c r="AE217" i="55" s="1"/>
  <c r="AF217" i="55" s="1"/>
  <c r="T166" i="55"/>
  <c r="AB166" i="55" s="1"/>
  <c r="AC166" i="55" s="1"/>
  <c r="AE166" i="55" s="1"/>
  <c r="AF166" i="55" s="1"/>
  <c r="M166" i="55"/>
  <c r="M184" i="55"/>
  <c r="T184" i="55" s="1"/>
  <c r="AB184" i="55" s="1"/>
  <c r="AC184" i="55" s="1"/>
  <c r="AE184" i="55" s="1"/>
  <c r="AF184" i="55" s="1"/>
  <c r="T185" i="55"/>
  <c r="AB185" i="55" s="1"/>
  <c r="AC185" i="55" s="1"/>
  <c r="AE185" i="55" s="1"/>
  <c r="AF185" i="55" s="1"/>
  <c r="M185" i="55"/>
  <c r="M186" i="55"/>
  <c r="T186" i="55" s="1"/>
  <c r="AB186" i="55" s="1"/>
  <c r="AC186" i="55" s="1"/>
  <c r="AE186" i="55" s="1"/>
  <c r="AF186" i="55" s="1"/>
  <c r="T173" i="55"/>
  <c r="AB173" i="55" s="1"/>
  <c r="AC173" i="55" s="1"/>
  <c r="AE173" i="55" s="1"/>
  <c r="AF173" i="55" s="1"/>
  <c r="M173" i="55"/>
  <c r="M248" i="55"/>
  <c r="T248" i="55" s="1"/>
  <c r="W248" i="55" s="1"/>
  <c r="AB248" i="55" s="1"/>
  <c r="AC248" i="55" s="1"/>
  <c r="AD248" i="55" s="1"/>
  <c r="AE248" i="55" s="1"/>
  <c r="AF248" i="55" s="1"/>
  <c r="T232" i="55"/>
  <c r="W232" i="55" s="1"/>
  <c r="AB232" i="55" s="1"/>
  <c r="AC232" i="55" s="1"/>
  <c r="AD232" i="55" s="1"/>
  <c r="AE232" i="55" s="1"/>
  <c r="AF232" i="55" s="1"/>
  <c r="M232" i="55"/>
  <c r="M220" i="55"/>
  <c r="T220" i="55" s="1"/>
  <c r="W220" i="55" s="1"/>
  <c r="AB220" i="55" s="1"/>
  <c r="AC220" i="55" s="1"/>
  <c r="AD220" i="55" s="1"/>
  <c r="AE220" i="55" s="1"/>
  <c r="AF220" i="55" s="1"/>
  <c r="T181" i="55"/>
  <c r="AB181" i="55" s="1"/>
  <c r="AC181" i="55" s="1"/>
  <c r="AE181" i="55" s="1"/>
  <c r="AF181" i="55" s="1"/>
  <c r="M181" i="55"/>
  <c r="M215" i="55"/>
  <c r="T215" i="55" s="1"/>
  <c r="W215" i="55" s="1"/>
  <c r="AB215" i="55" s="1"/>
  <c r="AC215" i="55" s="1"/>
  <c r="AD215" i="55" s="1"/>
  <c r="AE215" i="55" s="1"/>
  <c r="AF215" i="55" s="1"/>
  <c r="T256" i="55"/>
  <c r="W256" i="55" s="1"/>
  <c r="AB256" i="55" s="1"/>
  <c r="AC256" i="55" s="1"/>
  <c r="AD256" i="55" s="1"/>
  <c r="AE256" i="55" s="1"/>
  <c r="AF256" i="55" s="1"/>
  <c r="M256" i="55"/>
  <c r="M265" i="55"/>
  <c r="T265" i="55" s="1"/>
  <c r="W265" i="55" s="1"/>
  <c r="AB265" i="55" s="1"/>
  <c r="AC265" i="55" s="1"/>
  <c r="AD265" i="55" s="1"/>
  <c r="AE265" i="55" s="1"/>
  <c r="AF265" i="55" s="1"/>
  <c r="T207" i="55"/>
  <c r="AB207" i="55" s="1"/>
  <c r="AC207" i="55" s="1"/>
  <c r="AD207" i="55" s="1"/>
  <c r="AE207" i="55" s="1"/>
  <c r="AF207" i="55" s="1"/>
  <c r="M207" i="55"/>
  <c r="M182" i="55"/>
  <c r="T182" i="55" s="1"/>
  <c r="T202" i="55"/>
  <c r="AB202" i="55" s="1"/>
  <c r="AC202" i="55" s="1"/>
  <c r="AD202" i="55" s="1"/>
  <c r="AE202" i="55" s="1"/>
  <c r="AF202" i="55" s="1"/>
  <c r="M202" i="55"/>
  <c r="M212" i="55"/>
  <c r="T212" i="55" s="1"/>
  <c r="AB212" i="55" s="1"/>
  <c r="AC212" i="55" s="1"/>
  <c r="AD212" i="55" s="1"/>
  <c r="AE212" i="55" s="1"/>
  <c r="AF212" i="55" s="1"/>
  <c r="T218" i="55"/>
  <c r="W218" i="55" s="1"/>
  <c r="AB218" i="55" s="1"/>
  <c r="AC218" i="55" s="1"/>
  <c r="AD218" i="55" s="1"/>
  <c r="AE218" i="55" s="1"/>
  <c r="AF218" i="55" s="1"/>
  <c r="M218" i="55"/>
  <c r="M226" i="55"/>
  <c r="T226" i="55" s="1"/>
  <c r="W226" i="55" s="1"/>
  <c r="AB226" i="55" s="1"/>
  <c r="AC226" i="55" s="1"/>
  <c r="AD226" i="55" s="1"/>
  <c r="AE226" i="55" s="1"/>
  <c r="AF226" i="55" s="1"/>
  <c r="T236" i="55"/>
  <c r="W236" i="55" s="1"/>
  <c r="AB236" i="55" s="1"/>
  <c r="AC236" i="55" s="1"/>
  <c r="AD236" i="55" s="1"/>
  <c r="AE236" i="55" s="1"/>
  <c r="AF236" i="55" s="1"/>
  <c r="M236" i="55"/>
  <c r="M245" i="55"/>
  <c r="T245" i="55" s="1"/>
  <c r="W245" i="55" s="1"/>
  <c r="AB245" i="55" s="1"/>
  <c r="AC245" i="55" s="1"/>
  <c r="AD245" i="55" s="1"/>
  <c r="AE245" i="55" s="1"/>
  <c r="AF245" i="55" s="1"/>
  <c r="T253" i="55"/>
  <c r="W253" i="55" s="1"/>
  <c r="AB253" i="55" s="1"/>
  <c r="AC253" i="55" s="1"/>
  <c r="AD253" i="55" s="1"/>
  <c r="AE253" i="55" s="1"/>
  <c r="AF253" i="55" s="1"/>
  <c r="M253" i="55"/>
  <c r="M262" i="55"/>
  <c r="T262" i="55" s="1"/>
  <c r="W262" i="55" s="1"/>
  <c r="AB262" i="55" s="1"/>
  <c r="AC262" i="55" s="1"/>
  <c r="AD262" i="55" s="1"/>
  <c r="AE262" i="55" s="1"/>
  <c r="AF262" i="55" s="1"/>
  <c r="T272" i="55"/>
  <c r="W272" i="55" s="1"/>
  <c r="Z272" i="55" s="1"/>
  <c r="AB272" i="55" s="1"/>
  <c r="AC272" i="55" s="1"/>
  <c r="AD272" i="55" s="1"/>
  <c r="AE272" i="55" s="1"/>
  <c r="AF272" i="55" s="1"/>
  <c r="M272" i="55"/>
  <c r="M171" i="55"/>
  <c r="T222" i="55"/>
  <c r="W222" i="55" s="1"/>
  <c r="AB222" i="55" s="1"/>
  <c r="AC222" i="55" s="1"/>
  <c r="AD222" i="55" s="1"/>
  <c r="AE222" i="55" s="1"/>
  <c r="AF222" i="55" s="1"/>
  <c r="M222" i="55"/>
  <c r="M254" i="55"/>
  <c r="T254" i="55" s="1"/>
  <c r="W254" i="55" s="1"/>
  <c r="AB254" i="55" s="1"/>
  <c r="AC254" i="55" s="1"/>
  <c r="AD254" i="55" s="1"/>
  <c r="AE254" i="55" s="1"/>
  <c r="AF254" i="55" s="1"/>
  <c r="T200" i="55"/>
  <c r="AB200" i="55" s="1"/>
  <c r="AC200" i="55" s="1"/>
  <c r="AD200" i="55" s="1"/>
  <c r="AE200" i="55" s="1"/>
  <c r="AF200" i="55" s="1"/>
  <c r="M200" i="55"/>
  <c r="M206" i="55"/>
  <c r="T206" i="55" s="1"/>
  <c r="AB206" i="55" s="1"/>
  <c r="AC206" i="55" s="1"/>
  <c r="AD206" i="55" s="1"/>
  <c r="AE206" i="55" s="1"/>
  <c r="AF206" i="55" s="1"/>
  <c r="T194" i="55"/>
  <c r="AB194" i="55" s="1"/>
  <c r="AC194" i="55" s="1"/>
  <c r="AE194" i="55" s="1"/>
  <c r="AF194" i="55" s="1"/>
  <c r="M194" i="55"/>
  <c r="M165" i="55"/>
  <c r="T165" i="55" s="1"/>
  <c r="AB165" i="55" s="1"/>
  <c r="AC165" i="55" s="1"/>
  <c r="AE165" i="55" s="1"/>
  <c r="AF165" i="55" s="1"/>
  <c r="T183" i="55"/>
  <c r="AB183" i="55" s="1"/>
  <c r="AC183" i="55" s="1"/>
  <c r="AE183" i="55" s="1"/>
  <c r="AF183" i="55" s="1"/>
  <c r="M183" i="55"/>
  <c r="M204" i="55"/>
  <c r="T204" i="55" s="1"/>
  <c r="AB204" i="55" s="1"/>
  <c r="AC204" i="55" s="1"/>
  <c r="AD204" i="55" s="1"/>
  <c r="AE204" i="55" s="1"/>
  <c r="AF204" i="55" s="1"/>
  <c r="T228" i="55"/>
  <c r="W228" i="55" s="1"/>
  <c r="AB228" i="55" s="1"/>
  <c r="AC228" i="55" s="1"/>
  <c r="AD228" i="55" s="1"/>
  <c r="AE228" i="55" s="1"/>
  <c r="AF228" i="55" s="1"/>
  <c r="M228" i="55"/>
  <c r="M255" i="55"/>
  <c r="T255" i="55" s="1"/>
  <c r="W255" i="55" s="1"/>
  <c r="AB255" i="55" s="1"/>
  <c r="AC255" i="55" s="1"/>
  <c r="AD255" i="55" s="1"/>
  <c r="AE255" i="55" s="1"/>
  <c r="AF255" i="55" s="1"/>
  <c r="T174" i="55"/>
  <c r="AB174" i="55" s="1"/>
  <c r="AC174" i="55" s="1"/>
  <c r="AE174" i="55" s="1"/>
  <c r="AF174" i="55" s="1"/>
  <c r="M174" i="55"/>
  <c r="M259" i="55"/>
  <c r="T259" i="55" s="1"/>
  <c r="W259" i="55" s="1"/>
  <c r="AB259" i="55" s="1"/>
  <c r="AC259" i="55" s="1"/>
  <c r="AD259" i="55" s="1"/>
  <c r="AE259" i="55" s="1"/>
  <c r="AF259" i="55" s="1"/>
  <c r="T176" i="55"/>
  <c r="AB176" i="55" s="1"/>
  <c r="AC176" i="55" s="1"/>
  <c r="AE176" i="55" s="1"/>
  <c r="AF176" i="55" s="1"/>
  <c r="M176" i="55"/>
  <c r="M189" i="55"/>
  <c r="T189" i="55" s="1"/>
  <c r="AB189" i="55" s="1"/>
  <c r="AC189" i="55" s="1"/>
  <c r="AE189" i="55" s="1"/>
  <c r="AF189" i="55" s="1"/>
  <c r="T197" i="55"/>
  <c r="AB197" i="55" s="1"/>
  <c r="AC197" i="55" s="1"/>
  <c r="AD197" i="55" s="1"/>
  <c r="AE197" i="55" s="1"/>
  <c r="AF197" i="55" s="1"/>
  <c r="M197" i="55"/>
  <c r="M205" i="55"/>
  <c r="T205" i="55" s="1"/>
  <c r="AB205" i="55" s="1"/>
  <c r="AC205" i="55" s="1"/>
  <c r="AD205" i="55" s="1"/>
  <c r="AE205" i="55" s="1"/>
  <c r="AF205" i="55" s="1"/>
  <c r="T214" i="55"/>
  <c r="AB214" i="55" s="1"/>
  <c r="AC214" i="55" s="1"/>
  <c r="AD214" i="55" s="1"/>
  <c r="AE214" i="55" s="1"/>
  <c r="AF214" i="55" s="1"/>
  <c r="M214" i="55"/>
  <c r="M229" i="55"/>
  <c r="T229" i="55" s="1"/>
  <c r="W229" i="55" s="1"/>
  <c r="AB229" i="55" s="1"/>
  <c r="AC229" i="55" s="1"/>
  <c r="AD229" i="55" s="1"/>
  <c r="AE229" i="55" s="1"/>
  <c r="AF229" i="55" s="1"/>
  <c r="T239" i="55"/>
  <c r="W239" i="55" s="1"/>
  <c r="AB239" i="55" s="1"/>
  <c r="AC239" i="55" s="1"/>
  <c r="AD239" i="55" s="1"/>
  <c r="AE239" i="55" s="1"/>
  <c r="AF239" i="55" s="1"/>
  <c r="M239" i="55"/>
  <c r="M264" i="55"/>
  <c r="T264" i="55" s="1"/>
  <c r="W264" i="55" s="1"/>
  <c r="AB264" i="55" s="1"/>
  <c r="AC264" i="55" s="1"/>
  <c r="AD264" i="55" s="1"/>
  <c r="AE264" i="55" s="1"/>
  <c r="AF264" i="55" s="1"/>
  <c r="T179" i="55"/>
  <c r="AB179" i="55" s="1"/>
  <c r="AC179" i="55" s="1"/>
  <c r="AE179" i="55" s="1"/>
  <c r="AF179" i="55" s="1"/>
  <c r="M179" i="55"/>
  <c r="M230" i="55"/>
  <c r="T230" i="55" s="1"/>
  <c r="W230" i="55" s="1"/>
  <c r="AB230" i="55" s="1"/>
  <c r="AC230" i="55" s="1"/>
  <c r="AD230" i="55" s="1"/>
  <c r="AE230" i="55" s="1"/>
  <c r="AF230" i="55" s="1"/>
  <c r="T261" i="55"/>
  <c r="W261" i="55" s="1"/>
  <c r="AB261" i="55" s="1"/>
  <c r="AC261" i="55" s="1"/>
  <c r="AD261" i="55" s="1"/>
  <c r="AE261" i="55" s="1"/>
  <c r="AF261" i="55" s="1"/>
  <c r="M261" i="55"/>
  <c r="M201" i="55"/>
  <c r="T201" i="55" s="1"/>
  <c r="AB201" i="55" s="1"/>
  <c r="AC201" i="55" s="1"/>
  <c r="AD201" i="55" s="1"/>
  <c r="AE201" i="55" s="1"/>
  <c r="AF201" i="55" s="1"/>
  <c r="T210" i="55"/>
  <c r="AB210" i="55" s="1"/>
  <c r="AC210" i="55" s="1"/>
  <c r="AD210" i="55" s="1"/>
  <c r="AE210" i="55" s="1"/>
  <c r="AF210" i="55" s="1"/>
  <c r="M210" i="55"/>
  <c r="M225" i="55"/>
  <c r="T225" i="55" s="1"/>
  <c r="W225" i="55" s="1"/>
  <c r="AB225" i="55" s="1"/>
  <c r="AC225" i="55" s="1"/>
  <c r="AD225" i="55" s="1"/>
  <c r="AE225" i="55" s="1"/>
  <c r="AF225" i="55" s="1"/>
  <c r="T234" i="55"/>
  <c r="W234" i="55" s="1"/>
  <c r="AB234" i="55" s="1"/>
  <c r="AC234" i="55" s="1"/>
  <c r="AD234" i="55" s="1"/>
  <c r="AE234" i="55" s="1"/>
  <c r="AF234" i="55" s="1"/>
  <c r="M234" i="55"/>
  <c r="M244" i="55"/>
  <c r="T244" i="55" s="1"/>
  <c r="W244" i="55" s="1"/>
  <c r="AB244" i="55" s="1"/>
  <c r="AC244" i="55" s="1"/>
  <c r="AD244" i="55" s="1"/>
  <c r="AE244" i="55" s="1"/>
  <c r="AF244" i="55" s="1"/>
  <c r="T252" i="55"/>
  <c r="W252" i="55" s="1"/>
  <c r="AB252" i="55" s="1"/>
  <c r="AC252" i="55" s="1"/>
  <c r="AD252" i="55" s="1"/>
  <c r="AE252" i="55" s="1"/>
  <c r="AF252" i="55" s="1"/>
  <c r="M252" i="55"/>
  <c r="M260" i="55"/>
  <c r="T260" i="55" s="1"/>
  <c r="W260" i="55" s="1"/>
  <c r="AB260" i="55" s="1"/>
  <c r="AC260" i="55" s="1"/>
  <c r="AD260" i="55" s="1"/>
  <c r="AE260" i="55" s="1"/>
  <c r="AF260" i="55" s="1"/>
  <c r="T251" i="55"/>
  <c r="W251" i="55" s="1"/>
  <c r="AB251" i="55" s="1"/>
  <c r="AC251" i="55" s="1"/>
  <c r="AD251" i="55" s="1"/>
  <c r="AE251" i="55" s="1"/>
  <c r="AF251" i="55" s="1"/>
  <c r="M251" i="55"/>
  <c r="M175" i="55"/>
  <c r="T175" i="55" s="1"/>
  <c r="AB175" i="55" s="1"/>
  <c r="AC175" i="55" s="1"/>
  <c r="AE175" i="55" s="1"/>
  <c r="AF175" i="55" s="1"/>
  <c r="T188" i="55"/>
  <c r="AB188" i="55" s="1"/>
  <c r="AC188" i="55" s="1"/>
  <c r="AE188" i="55" s="1"/>
  <c r="AF188" i="55" s="1"/>
  <c r="M188" i="55"/>
  <c r="M196" i="55"/>
  <c r="T196" i="55" s="1"/>
  <c r="AB196" i="55" s="1"/>
  <c r="AC196" i="55" s="1"/>
  <c r="AD196" i="55" s="1"/>
  <c r="AE196" i="55" s="1"/>
  <c r="AF196" i="55" s="1"/>
  <c r="T213" i="55"/>
  <c r="AB213" i="55" s="1"/>
  <c r="AC213" i="55" s="1"/>
  <c r="AD213" i="55" s="1"/>
  <c r="AE213" i="55" s="1"/>
  <c r="AF213" i="55" s="1"/>
  <c r="M213" i="55"/>
  <c r="M219" i="55"/>
  <c r="T219" i="55" s="1"/>
  <c r="W219" i="55" s="1"/>
  <c r="AB219" i="55" s="1"/>
  <c r="AC219" i="55" s="1"/>
  <c r="AD219" i="55" s="1"/>
  <c r="AE219" i="55" s="1"/>
  <c r="AF219" i="55" s="1"/>
  <c r="T237" i="55"/>
  <c r="W237" i="55" s="1"/>
  <c r="AB237" i="55" s="1"/>
  <c r="AC237" i="55" s="1"/>
  <c r="AD237" i="55" s="1"/>
  <c r="AE237" i="55" s="1"/>
  <c r="AF237" i="55" s="1"/>
  <c r="M237" i="55"/>
  <c r="M247" i="55"/>
  <c r="T247" i="55" s="1"/>
  <c r="W247" i="55" s="1"/>
  <c r="AB247" i="55" s="1"/>
  <c r="AC247" i="55" s="1"/>
  <c r="AD247" i="55" s="1"/>
  <c r="AE247" i="55" s="1"/>
  <c r="AF247" i="55" s="1"/>
  <c r="T273" i="55"/>
  <c r="W273" i="55" s="1"/>
  <c r="Z273" i="55" s="1"/>
  <c r="AB273" i="55" s="1"/>
  <c r="AC273" i="55" s="1"/>
  <c r="AD273" i="55" s="1"/>
  <c r="AE273" i="55" s="1"/>
  <c r="AF273" i="55" s="1"/>
  <c r="M273" i="55"/>
  <c r="M227" i="55"/>
  <c r="T227" i="55" s="1"/>
  <c r="W227" i="55" s="1"/>
  <c r="AB227" i="55" s="1"/>
  <c r="AC227" i="55" s="1"/>
  <c r="AD227" i="55" s="1"/>
  <c r="AE227" i="55" s="1"/>
  <c r="AF227" i="55" s="1"/>
  <c r="T190" i="55"/>
  <c r="AB190" i="55" s="1"/>
  <c r="AC190" i="55" s="1"/>
  <c r="AE190" i="55" s="1"/>
  <c r="AF190" i="55" s="1"/>
  <c r="M190" i="55"/>
  <c r="M198" i="55"/>
  <c r="T198" i="55" s="1"/>
  <c r="AB198" i="55" s="1"/>
  <c r="AC198" i="55" s="1"/>
  <c r="AD198" i="55" s="1"/>
  <c r="AE198" i="55" s="1"/>
  <c r="AF198" i="55" s="1"/>
  <c r="T231" i="55"/>
  <c r="W231" i="55" s="1"/>
  <c r="AB231" i="55" s="1"/>
  <c r="AC231" i="55" s="1"/>
  <c r="AD231" i="55" s="1"/>
  <c r="AE231" i="55" s="1"/>
  <c r="AF231" i="55" s="1"/>
  <c r="M231" i="55"/>
  <c r="M240" i="55"/>
  <c r="T240" i="55" s="1"/>
  <c r="W240" i="55" s="1"/>
  <c r="AB240" i="55" s="1"/>
  <c r="AC240" i="55" s="1"/>
  <c r="AD240" i="55" s="1"/>
  <c r="AE240" i="55" s="1"/>
  <c r="AF240" i="55" s="1"/>
  <c r="T187" i="55"/>
  <c r="AB187" i="55" s="1"/>
  <c r="AC187" i="55" s="1"/>
  <c r="AE187" i="55" s="1"/>
  <c r="AF187" i="55" s="1"/>
  <c r="M187" i="55"/>
  <c r="M235" i="55"/>
  <c r="T235" i="55" s="1"/>
  <c r="W235" i="55" s="1"/>
  <c r="AB235" i="55" s="1"/>
  <c r="AC235" i="55" s="1"/>
  <c r="AD235" i="55" s="1"/>
  <c r="AE235" i="55" s="1"/>
  <c r="AF235" i="55" s="1"/>
  <c r="T267" i="55"/>
  <c r="W267" i="55" s="1"/>
  <c r="AB267" i="55" s="1"/>
  <c r="AC267" i="55" s="1"/>
  <c r="AD267" i="55" s="1"/>
  <c r="AE267" i="55" s="1"/>
  <c r="AF267" i="55" s="1"/>
  <c r="M267" i="55"/>
  <c r="M163" i="55"/>
  <c r="T163" i="55" s="1"/>
  <c r="AB163" i="55" s="1"/>
  <c r="AC163" i="55" s="1"/>
  <c r="AE163" i="55" s="1"/>
  <c r="AF163" i="55" s="1"/>
  <c r="T170" i="55"/>
  <c r="M170" i="55"/>
  <c r="M178" i="55"/>
  <c r="T178" i="55" s="1"/>
  <c r="AB178" i="55" s="1"/>
  <c r="AC178" i="55" s="1"/>
  <c r="AE178" i="55" s="1"/>
  <c r="AF178" i="55" s="1"/>
  <c r="T191" i="55"/>
  <c r="AB191" i="55" s="1"/>
  <c r="AC191" i="55" s="1"/>
  <c r="AE191" i="55" s="1"/>
  <c r="AF191" i="55" s="1"/>
  <c r="M191" i="55"/>
  <c r="M221" i="55"/>
  <c r="T221" i="55" s="1"/>
  <c r="W221" i="55" s="1"/>
  <c r="AB221" i="55" s="1"/>
  <c r="AC221" i="55" s="1"/>
  <c r="AD221" i="55" s="1"/>
  <c r="AE221" i="55" s="1"/>
  <c r="AF221" i="55" s="1"/>
  <c r="T241" i="55"/>
  <c r="W241" i="55" s="1"/>
  <c r="AB241" i="55" s="1"/>
  <c r="AC241" i="55" s="1"/>
  <c r="AD241" i="55" s="1"/>
  <c r="AE241" i="55" s="1"/>
  <c r="AF241" i="55" s="1"/>
  <c r="M241" i="55"/>
  <c r="M257" i="55"/>
  <c r="T257" i="55" s="1"/>
  <c r="W257" i="55" s="1"/>
  <c r="AB257" i="55" s="1"/>
  <c r="AC257" i="55" s="1"/>
  <c r="AD257" i="55" s="1"/>
  <c r="AE257" i="55" s="1"/>
  <c r="AF257" i="55" s="1"/>
  <c r="T195" i="55"/>
  <c r="AB195" i="55" s="1"/>
  <c r="AC195" i="55" s="1"/>
  <c r="AD195" i="55" s="1"/>
  <c r="AE195" i="55" s="1"/>
  <c r="AF195" i="55" s="1"/>
  <c r="M195" i="55"/>
  <c r="M238" i="55"/>
  <c r="T238" i="55" s="1"/>
  <c r="W238" i="55" s="1"/>
  <c r="AB238" i="55" s="1"/>
  <c r="AC238" i="55" s="1"/>
  <c r="AD238" i="55" s="1"/>
  <c r="AE238" i="55" s="1"/>
  <c r="AF238" i="55" s="1"/>
  <c r="T268" i="55"/>
  <c r="W268" i="55" s="1"/>
  <c r="AB268" i="55" s="1"/>
  <c r="AC268" i="55" s="1"/>
  <c r="AD268" i="55" s="1"/>
  <c r="AE268" i="55" s="1"/>
  <c r="AF268" i="55" s="1"/>
  <c r="M268" i="55"/>
  <c r="M172" i="55"/>
  <c r="T172" i="55" s="1"/>
  <c r="AB172" i="55" s="1"/>
  <c r="AC172" i="55" s="1"/>
  <c r="AE172" i="55" s="1"/>
  <c r="AF172" i="55" s="1"/>
  <c r="T193" i="55"/>
  <c r="AB193" i="55" s="1"/>
  <c r="AC193" i="55" s="1"/>
  <c r="AE193" i="55" s="1"/>
  <c r="AF193" i="55" s="1"/>
  <c r="M193" i="55"/>
  <c r="M209" i="55"/>
  <c r="T209" i="55" s="1"/>
  <c r="AB209" i="55" s="1"/>
  <c r="AC209" i="55" s="1"/>
  <c r="AD209" i="55" s="1"/>
  <c r="AE209" i="55" s="1"/>
  <c r="AF209" i="55" s="1"/>
  <c r="T224" i="55"/>
  <c r="W224" i="55" s="1"/>
  <c r="AB224" i="55" s="1"/>
  <c r="AC224" i="55" s="1"/>
  <c r="AD224" i="55" s="1"/>
  <c r="AE224" i="55" s="1"/>
  <c r="AF224" i="55" s="1"/>
  <c r="M224" i="55"/>
  <c r="M233" i="55"/>
  <c r="T233" i="55" s="1"/>
  <c r="W233" i="55" s="1"/>
  <c r="AB233" i="55" s="1"/>
  <c r="AC233" i="55" s="1"/>
  <c r="AD233" i="55" s="1"/>
  <c r="AE233" i="55" s="1"/>
  <c r="AF233" i="55" s="1"/>
  <c r="T250" i="55"/>
  <c r="W250" i="55" s="1"/>
  <c r="AB250" i="55" s="1"/>
  <c r="AC250" i="55" s="1"/>
  <c r="AD250" i="55" s="1"/>
  <c r="AE250" i="55" s="1"/>
  <c r="AF250" i="55" s="1"/>
  <c r="M250" i="55"/>
  <c r="M258" i="55"/>
  <c r="T258" i="55" s="1"/>
  <c r="W258" i="55" s="1"/>
  <c r="AB258" i="55" s="1"/>
  <c r="AC258" i="55" s="1"/>
  <c r="AD258" i="55" s="1"/>
  <c r="AE258" i="55" s="1"/>
  <c r="AF258" i="55" s="1"/>
  <c r="T269" i="55"/>
  <c r="W269" i="55" s="1"/>
  <c r="Z269" i="55" s="1"/>
  <c r="AB269" i="55" s="1"/>
  <c r="AC269" i="55" s="1"/>
  <c r="AD269" i="55" s="1"/>
  <c r="AE269" i="55" s="1"/>
  <c r="AF269" i="55" s="1"/>
  <c r="M269" i="55"/>
  <c r="M246" i="55"/>
  <c r="T246" i="55" s="1"/>
  <c r="W246" i="55" s="1"/>
  <c r="AB246" i="55" s="1"/>
  <c r="AC246" i="55" s="1"/>
  <c r="AD246" i="55" s="1"/>
  <c r="AE246" i="55" s="1"/>
  <c r="AF246" i="55" s="1"/>
  <c r="T271" i="55"/>
  <c r="W271" i="55" s="1"/>
  <c r="Z271" i="55" s="1"/>
  <c r="AB271" i="55" s="1"/>
  <c r="AC271" i="55" s="1"/>
  <c r="AD271" i="55" s="1"/>
  <c r="AE271" i="55" s="1"/>
  <c r="AF271" i="55" s="1"/>
  <c r="M271" i="55"/>
  <c r="M211" i="55"/>
  <c r="T211" i="55" s="1"/>
  <c r="AB211" i="55" s="1"/>
  <c r="AC211" i="55" s="1"/>
  <c r="AD211" i="55" s="1"/>
  <c r="AE211" i="55" s="1"/>
  <c r="AF211" i="55" s="1"/>
  <c r="T263" i="55"/>
  <c r="W263" i="55" s="1"/>
  <c r="AB263" i="55" s="1"/>
  <c r="AC263" i="55" s="1"/>
  <c r="AD263" i="55" s="1"/>
  <c r="AE263" i="55" s="1"/>
  <c r="AF263" i="55" s="1"/>
  <c r="M263" i="55"/>
  <c r="M164" i="55"/>
  <c r="T164" i="55" s="1"/>
  <c r="AB164" i="55" s="1"/>
  <c r="AC164" i="55" s="1"/>
  <c r="AE164" i="55" s="1"/>
  <c r="AF164" i="55" s="1"/>
  <c r="T180" i="55"/>
  <c r="AB180" i="55" s="1"/>
  <c r="AC180" i="55" s="1"/>
  <c r="AE180" i="55" s="1"/>
  <c r="AF180" i="55" s="1"/>
  <c r="M180" i="55"/>
  <c r="M192" i="55"/>
  <c r="T192" i="55" s="1"/>
  <c r="AB192" i="55" s="1"/>
  <c r="AC192" i="55" s="1"/>
  <c r="AE192" i="55" s="1"/>
  <c r="AF192" i="55" s="1"/>
  <c r="T199" i="55"/>
  <c r="AB199" i="55" s="1"/>
  <c r="AC199" i="55" s="1"/>
  <c r="AD199" i="55" s="1"/>
  <c r="AE199" i="55" s="1"/>
  <c r="AF199" i="55" s="1"/>
  <c r="M199" i="55"/>
  <c r="M208" i="55"/>
  <c r="T208" i="55" s="1"/>
  <c r="AB208" i="55" s="1"/>
  <c r="AC208" i="55" s="1"/>
  <c r="AD208" i="55" s="1"/>
  <c r="AE208" i="55" s="1"/>
  <c r="AF208" i="55" s="1"/>
  <c r="T216" i="55"/>
  <c r="W216" i="55" s="1"/>
  <c r="AB216" i="55" s="1"/>
  <c r="AC216" i="55" s="1"/>
  <c r="AD216" i="55" s="1"/>
  <c r="AE216" i="55" s="1"/>
  <c r="AF216" i="55" s="1"/>
  <c r="M216" i="55"/>
  <c r="M223" i="55"/>
  <c r="T223" i="55" s="1"/>
  <c r="W223" i="55" s="1"/>
  <c r="AB223" i="55" s="1"/>
  <c r="AC223" i="55" s="1"/>
  <c r="AD223" i="55" s="1"/>
  <c r="AE223" i="55" s="1"/>
  <c r="AF223" i="55" s="1"/>
  <c r="T242" i="55"/>
  <c r="W242" i="55" s="1"/>
  <c r="AB242" i="55" s="1"/>
  <c r="AC242" i="55" s="1"/>
  <c r="AD242" i="55" s="1"/>
  <c r="AE242" i="55" s="1"/>
  <c r="AF242" i="55" s="1"/>
  <c r="M242" i="55"/>
  <c r="M266" i="55"/>
  <c r="T266" i="55" s="1"/>
  <c r="W266" i="55" s="1"/>
  <c r="AB266" i="55" s="1"/>
  <c r="AC266" i="55" s="1"/>
  <c r="AD266" i="55" s="1"/>
  <c r="AE266" i="55" s="1"/>
  <c r="AF266" i="55" s="1"/>
  <c r="T203" i="55"/>
  <c r="AB203" i="55" s="1"/>
  <c r="AC203" i="55" s="1"/>
  <c r="AD203" i="55" s="1"/>
  <c r="AE203" i="55" s="1"/>
  <c r="AF203" i="55" s="1"/>
  <c r="M203" i="55"/>
  <c r="M243" i="55"/>
  <c r="T243" i="55" s="1"/>
  <c r="W243" i="55" s="1"/>
  <c r="AB243" i="55" s="1"/>
  <c r="AC243" i="55" s="1"/>
  <c r="AD243" i="55" s="1"/>
  <c r="AE243" i="55" s="1"/>
  <c r="AF243" i="55" s="1"/>
  <c r="T270" i="55"/>
  <c r="W270" i="55" s="1"/>
  <c r="Z270" i="55" s="1"/>
  <c r="AB270" i="55" s="1"/>
  <c r="AC270" i="55" s="1"/>
  <c r="AD270" i="55" s="1"/>
  <c r="AE270" i="55" s="1"/>
  <c r="AF270" i="55" s="1"/>
  <c r="M270" i="55"/>
  <c r="L113" i="55"/>
  <c r="L115" i="55" s="1"/>
  <c r="G123" i="55"/>
  <c r="AR23" i="55" s="1"/>
  <c r="F123" i="55"/>
  <c r="AH119" i="55"/>
  <c r="E123" i="55"/>
  <c r="AP23" i="55" s="1"/>
  <c r="AP19" i="55"/>
  <c r="AH120" i="55"/>
  <c r="AH121" i="55"/>
  <c r="AI122" i="55"/>
  <c r="AI117" i="55"/>
  <c r="BG16" i="55"/>
  <c r="BG22" i="55" s="1"/>
  <c r="AD7" i="55"/>
  <c r="B123" i="55"/>
  <c r="B124" i="55" s="1"/>
  <c r="AF5" i="55"/>
  <c r="B113" i="55"/>
  <c r="B115" i="55" s="1"/>
  <c r="J113" i="55"/>
  <c r="J115" i="55" s="1"/>
  <c r="C162" i="55"/>
  <c r="D162" i="55" s="1"/>
  <c r="E162" i="55" s="1"/>
  <c r="F162" i="55" s="1"/>
  <c r="G162" i="55" s="1"/>
  <c r="H162" i="55" s="1"/>
  <c r="I162" i="55" s="1"/>
  <c r="J162" i="55" s="1"/>
  <c r="K162" i="55" s="1"/>
  <c r="L162" i="55" s="1"/>
  <c r="AM17" i="55"/>
  <c r="C113" i="55"/>
  <c r="C115" i="55" s="1"/>
  <c r="BG23" i="55"/>
  <c r="AB124" i="55"/>
  <c r="AO22" i="55"/>
  <c r="AR19" i="55"/>
  <c r="AR22" i="55" s="1"/>
  <c r="F5" i="55"/>
  <c r="N5" i="55"/>
  <c r="AW19" i="55"/>
  <c r="V5" i="55"/>
  <c r="AD5" i="55"/>
  <c r="BI19" i="55"/>
  <c r="D123" i="55"/>
  <c r="L123" i="55"/>
  <c r="L124" i="55" s="1"/>
  <c r="AA7" i="55"/>
  <c r="AQ20" i="55"/>
  <c r="AI96" i="55"/>
  <c r="AQ23" i="55"/>
  <c r="F124" i="55"/>
  <c r="BD23" i="55"/>
  <c r="AI120" i="55"/>
  <c r="AV23" i="55"/>
  <c r="AV25" i="55" s="1"/>
  <c r="AB116" i="55"/>
  <c r="AB7" i="55" s="1"/>
  <c r="BD22" i="55"/>
  <c r="T7" i="55"/>
  <c r="BB17" i="55"/>
  <c r="BB22" i="55" s="1"/>
  <c r="AZ86" i="55"/>
  <c r="BG95" i="55" a="1"/>
  <c r="F113" i="55"/>
  <c r="F115" i="55" s="1"/>
  <c r="F116" i="55" s="1"/>
  <c r="F7" i="55" s="1"/>
  <c r="I123" i="55"/>
  <c r="AS23" i="55" s="1"/>
  <c r="Y7" i="55"/>
  <c r="AI119" i="55"/>
  <c r="AM16" i="55"/>
  <c r="AI71" i="55"/>
  <c r="R7" i="55"/>
  <c r="AZ16" i="55"/>
  <c r="AZ22" i="55" s="1"/>
  <c r="BF16" i="55"/>
  <c r="BF22" i="55" s="1"/>
  <c r="Z7" i="55"/>
  <c r="AH71" i="55"/>
  <c r="AI118" i="55"/>
  <c r="H5" i="55"/>
  <c r="AN16" i="55"/>
  <c r="AT19" i="55"/>
  <c r="AT22" i="55" s="1"/>
  <c r="AP16" i="55"/>
  <c r="E113" i="55"/>
  <c r="E115" i="55" s="1"/>
  <c r="E116" i="55" s="1"/>
  <c r="E7" i="55" s="1"/>
  <c r="M7" i="55"/>
  <c r="AU16" i="55"/>
  <c r="AU22" i="55" s="1"/>
  <c r="AU25" i="55" s="1"/>
  <c r="U7" i="55"/>
  <c r="BC16" i="55"/>
  <c r="BC22" i="55" s="1"/>
  <c r="BC25" i="55" s="1"/>
  <c r="AC113" i="55"/>
  <c r="AC115" i="55" s="1"/>
  <c r="AC116" i="55" s="1"/>
  <c r="AC7" i="55" s="1"/>
  <c r="AJ108" i="55" a="1"/>
  <c r="AJ108" i="55" s="1"/>
  <c r="AI108" i="55"/>
  <c r="K113" i="55"/>
  <c r="K115" i="55" s="1"/>
  <c r="BE19" i="55"/>
  <c r="BE22" i="55" s="1"/>
  <c r="I113" i="55"/>
  <c r="I115" i="55" s="1"/>
  <c r="AI121" i="55"/>
  <c r="BI22" i="55"/>
  <c r="BI25" i="55" s="1"/>
  <c r="AG115" i="55"/>
  <c r="AH122" i="55"/>
  <c r="G5" i="55"/>
  <c r="AY22" i="55"/>
  <c r="AY25" i="55" s="1"/>
  <c r="AI92" i="55"/>
  <c r="AH92" i="55"/>
  <c r="V7" i="55"/>
  <c r="AE5" i="55"/>
  <c r="AH96" i="55"/>
  <c r="H123" i="55"/>
  <c r="H124" i="55" s="1"/>
  <c r="AX23" i="55"/>
  <c r="BE23" i="55"/>
  <c r="BJ23" i="55"/>
  <c r="G113" i="55"/>
  <c r="G115" i="55" s="1"/>
  <c r="O7" i="55"/>
  <c r="AW16" i="55"/>
  <c r="AW22" i="55" s="1"/>
  <c r="AW25" i="55" s="1"/>
  <c r="W7" i="55"/>
  <c r="AE7" i="55"/>
  <c r="N7" i="55"/>
  <c r="AH118" i="55"/>
  <c r="D161" i="55"/>
  <c r="C135" i="55"/>
  <c r="W5" i="55"/>
  <c r="AS22" i="55"/>
  <c r="AX19" i="55"/>
  <c r="AX22" i="55" s="1"/>
  <c r="AX25" i="55" s="1"/>
  <c r="H113" i="55"/>
  <c r="H115" i="55" s="1"/>
  <c r="P7" i="55"/>
  <c r="X7" i="55"/>
  <c r="AH78" i="55"/>
  <c r="E124" i="55"/>
  <c r="AC124" i="55"/>
  <c r="Q7" i="55"/>
  <c r="AH117" i="55"/>
  <c r="J123" i="55"/>
  <c r="J124" i="55" s="1"/>
  <c r="AN19" i="55"/>
  <c r="BJ19" i="55"/>
  <c r="BJ22" i="55" s="1"/>
  <c r="AI78" i="55"/>
  <c r="AQ19" i="55"/>
  <c r="AQ22" i="55" s="1"/>
  <c r="E5" i="55"/>
  <c r="BH19" i="55"/>
  <c r="BH22" i="55" s="1"/>
  <c r="BH25" i="55" s="1"/>
  <c r="AC5" i="55"/>
  <c r="D113" i="55"/>
  <c r="D115" i="55" s="1"/>
  <c r="D116" i="55" s="1"/>
  <c r="D7" i="55" s="1"/>
  <c r="C123" i="55"/>
  <c r="AN23" i="55" s="1"/>
  <c r="K123" i="55"/>
  <c r="AT23" i="55" s="1"/>
  <c r="D274" i="55"/>
  <c r="AH108" i="55"/>
  <c r="F169" i="55"/>
  <c r="D135" i="55"/>
  <c r="E177" i="55"/>
  <c r="C274" i="55"/>
  <c r="AF113" i="54"/>
  <c r="AF115" i="54" s="1"/>
  <c r="AF116" i="54" s="1"/>
  <c r="AF124" i="54"/>
  <c r="BJ25" i="55" l="1"/>
  <c r="BG25" i="55"/>
  <c r="BE25" i="55"/>
  <c r="AS25" i="55"/>
  <c r="AP22" i="55"/>
  <c r="AP25" i="55" s="1"/>
  <c r="AB182" i="55"/>
  <c r="AC182" i="55" s="1"/>
  <c r="AE182" i="55" s="1"/>
  <c r="AF182" i="55" s="1"/>
  <c r="M162" i="55"/>
  <c r="C167" i="55"/>
  <c r="T171" i="55"/>
  <c r="AB171" i="55" s="1"/>
  <c r="AC171" i="55" s="1"/>
  <c r="AE171" i="55" s="1"/>
  <c r="AF171" i="55" s="1"/>
  <c r="K116" i="55"/>
  <c r="K7" i="55" s="1"/>
  <c r="AT25" i="55"/>
  <c r="H116" i="55"/>
  <c r="H7" i="55" s="1"/>
  <c r="G124" i="55"/>
  <c r="G116" i="55"/>
  <c r="G7" i="55" s="1"/>
  <c r="AR25" i="55"/>
  <c r="AQ25" i="55"/>
  <c r="B116" i="55"/>
  <c r="B7" i="55" s="1"/>
  <c r="C116" i="55"/>
  <c r="C7" i="55" s="1"/>
  <c r="AM22" i="55"/>
  <c r="BH118" i="55"/>
  <c r="BL116" i="55"/>
  <c r="BJ115" i="55"/>
  <c r="BH114" i="55"/>
  <c r="BL112" i="55"/>
  <c r="BJ111" i="55"/>
  <c r="BH110" i="55"/>
  <c r="BL108" i="55"/>
  <c r="BJ107" i="55"/>
  <c r="BH106" i="55"/>
  <c r="BL104" i="55"/>
  <c r="BJ103" i="55"/>
  <c r="BH102" i="55"/>
  <c r="BL100" i="55"/>
  <c r="BJ99" i="55"/>
  <c r="BH98" i="55"/>
  <c r="BL96" i="55"/>
  <c r="BJ95" i="55"/>
  <c r="BG118" i="55"/>
  <c r="BK116" i="55"/>
  <c r="BI115" i="55"/>
  <c r="BG114" i="55"/>
  <c r="BK112" i="55"/>
  <c r="BI111" i="55"/>
  <c r="BG110" i="55"/>
  <c r="BK108" i="55"/>
  <c r="BI107" i="55"/>
  <c r="BG106" i="55"/>
  <c r="BK104" i="55"/>
  <c r="BI103" i="55"/>
  <c r="BG102" i="55"/>
  <c r="BK100" i="55"/>
  <c r="BI99" i="55"/>
  <c r="BG98" i="55"/>
  <c r="BK96" i="55"/>
  <c r="BI95" i="55"/>
  <c r="BK117" i="55"/>
  <c r="BI116" i="55"/>
  <c r="BG115" i="55"/>
  <c r="BK113" i="55"/>
  <c r="BI112" i="55"/>
  <c r="BG111" i="55"/>
  <c r="BK109" i="55"/>
  <c r="BI108" i="55"/>
  <c r="BG107" i="55"/>
  <c r="BK105" i="55"/>
  <c r="BI104" i="55"/>
  <c r="BG103" i="55"/>
  <c r="BK101" i="55"/>
  <c r="BI100" i="55"/>
  <c r="BG99" i="55"/>
  <c r="BK97" i="55"/>
  <c r="BI96" i="55"/>
  <c r="BG95" i="55"/>
  <c r="BL117" i="55"/>
  <c r="BL115" i="55"/>
  <c r="BJ113" i="55"/>
  <c r="BK111" i="55"/>
  <c r="BI109" i="55"/>
  <c r="BH107" i="55"/>
  <c r="BH105" i="55"/>
  <c r="BL102" i="55"/>
  <c r="BG101" i="55"/>
  <c r="BK98" i="55"/>
  <c r="BJ96" i="55"/>
  <c r="BJ117" i="55"/>
  <c r="BK115" i="55"/>
  <c r="BI113" i="55"/>
  <c r="BH111" i="55"/>
  <c r="BH109" i="55"/>
  <c r="BL106" i="55"/>
  <c r="BG105" i="55"/>
  <c r="BK102" i="55"/>
  <c r="BJ100" i="55"/>
  <c r="BJ98" i="55"/>
  <c r="BH96" i="55"/>
  <c r="BJ118" i="55"/>
  <c r="BG112" i="55"/>
  <c r="BK103" i="55"/>
  <c r="BH97" i="55"/>
  <c r="BI117" i="55"/>
  <c r="BH115" i="55"/>
  <c r="BH113" i="55"/>
  <c r="BL110" i="55"/>
  <c r="BG109" i="55"/>
  <c r="BK106" i="55"/>
  <c r="BJ104" i="55"/>
  <c r="BJ102" i="55"/>
  <c r="BH100" i="55"/>
  <c r="BI98" i="55"/>
  <c r="BG96" i="55"/>
  <c r="BH117" i="55"/>
  <c r="BL114" i="55"/>
  <c r="BG113" i="55"/>
  <c r="BK110" i="55"/>
  <c r="BJ108" i="55"/>
  <c r="BJ106" i="55"/>
  <c r="BH104" i="55"/>
  <c r="BI102" i="55"/>
  <c r="BG100" i="55"/>
  <c r="BL97" i="55"/>
  <c r="BL95" i="55"/>
  <c r="BJ116" i="55"/>
  <c r="BJ114" i="55"/>
  <c r="BI110" i="55"/>
  <c r="BL105" i="55"/>
  <c r="BJ101" i="55"/>
  <c r="BI97" i="55"/>
  <c r="BI114" i="55"/>
  <c r="BJ105" i="55"/>
  <c r="BH99" i="55"/>
  <c r="BK118" i="55"/>
  <c r="BH112" i="55"/>
  <c r="BG108" i="55"/>
  <c r="BL103" i="55"/>
  <c r="BK99" i="55"/>
  <c r="BH95" i="55"/>
  <c r="BH116" i="55"/>
  <c r="BL109" i="55"/>
  <c r="BL107" i="55"/>
  <c r="BI101" i="55"/>
  <c r="BL118" i="55"/>
  <c r="BG117" i="55"/>
  <c r="BK114" i="55"/>
  <c r="BJ112" i="55"/>
  <c r="BJ110" i="55"/>
  <c r="BH108" i="55"/>
  <c r="BI106" i="55"/>
  <c r="BG104" i="55"/>
  <c r="BL101" i="55"/>
  <c r="BL99" i="55"/>
  <c r="BJ97" i="55"/>
  <c r="BK95" i="55"/>
  <c r="BH103" i="55"/>
  <c r="BI118" i="55"/>
  <c r="BH101" i="55"/>
  <c r="BK107" i="55"/>
  <c r="BG116" i="55"/>
  <c r="BL98" i="55"/>
  <c r="BL113" i="55"/>
  <c r="BG97" i="55"/>
  <c r="BL111" i="55"/>
  <c r="BI105" i="55"/>
  <c r="BJ109" i="55"/>
  <c r="BA23" i="55"/>
  <c r="BA25" i="55" s="1"/>
  <c r="BB23" i="55"/>
  <c r="BB25" i="55" s="1"/>
  <c r="AZ23" i="55"/>
  <c r="AZ25" i="55" s="1"/>
  <c r="I116" i="55"/>
  <c r="I7" i="55" s="1"/>
  <c r="J116" i="55"/>
  <c r="J7" i="55" s="1"/>
  <c r="BD25" i="55"/>
  <c r="AB170" i="55"/>
  <c r="AC170" i="55" s="1"/>
  <c r="AE170" i="55" s="1"/>
  <c r="AF170" i="55" s="1"/>
  <c r="L116" i="55"/>
  <c r="L7" i="55" s="1"/>
  <c r="E161" i="55"/>
  <c r="D167" i="55"/>
  <c r="K124" i="55"/>
  <c r="AO23" i="55"/>
  <c r="AO25" i="55" s="1"/>
  <c r="D124" i="55"/>
  <c r="E135" i="55"/>
  <c r="F177" i="55"/>
  <c r="F274" i="55" s="1"/>
  <c r="G169" i="55"/>
  <c r="E274" i="55"/>
  <c r="BF23" i="55"/>
  <c r="BF25" i="55" s="1"/>
  <c r="AN22" i="55"/>
  <c r="AN25" i="55" s="1"/>
  <c r="AJ123" i="55" a="1"/>
  <c r="AJ123" i="55" s="1"/>
  <c r="AI123" i="55"/>
  <c r="AH123" i="55"/>
  <c r="AM23" i="55"/>
  <c r="AF7" i="55"/>
  <c r="S7" i="55"/>
  <c r="AH113" i="55"/>
  <c r="AI113" i="55"/>
  <c r="C124" i="55"/>
  <c r="I124" i="55"/>
  <c r="T162" i="55" l="1"/>
  <c r="AB162" i="55" s="1"/>
  <c r="AC162" i="55" s="1"/>
  <c r="AE162" i="55" s="1"/>
  <c r="AF162" i="55" s="1"/>
  <c r="AM25" i="55"/>
  <c r="AT9" i="55" s="1"/>
  <c r="H169" i="55"/>
  <c r="F161" i="55"/>
  <c r="E167" i="55"/>
  <c r="AI115" i="55"/>
  <c r="AH115" i="55"/>
  <c r="AI124" i="55"/>
  <c r="AH124" i="55"/>
  <c r="AT8" i="55"/>
  <c r="G177" i="55"/>
  <c r="G274" i="55" s="1"/>
  <c r="F135" i="55"/>
  <c r="I169" i="55" l="1"/>
  <c r="F167" i="55"/>
  <c r="G161" i="55"/>
  <c r="H177" i="55"/>
  <c r="G135" i="55"/>
  <c r="AI116" i="55"/>
  <c r="AH116" i="55"/>
  <c r="A7" i="55"/>
  <c r="AE70" i="54"/>
  <c r="AE71" i="54"/>
  <c r="AE78" i="54"/>
  <c r="AE92" i="54"/>
  <c r="AE96" i="54"/>
  <c r="AE108" i="54"/>
  <c r="AE117" i="54"/>
  <c r="AE123" i="54" s="1"/>
  <c r="AE118" i="54"/>
  <c r="AE119" i="54"/>
  <c r="AE120" i="54"/>
  <c r="AE121" i="54"/>
  <c r="AE122" i="54"/>
  <c r="AE161" i="54"/>
  <c r="AE162" i="54"/>
  <c r="AE163" i="54"/>
  <c r="AE164" i="54"/>
  <c r="AE165" i="54"/>
  <c r="AE166" i="54"/>
  <c r="AD70" i="54"/>
  <c r="AD71" i="54"/>
  <c r="AD78" i="54"/>
  <c r="AD92" i="54"/>
  <c r="AD96" i="54"/>
  <c r="AD108" i="54"/>
  <c r="AD117" i="54"/>
  <c r="AD118" i="54"/>
  <c r="AD119" i="54"/>
  <c r="AD120" i="54"/>
  <c r="AD121" i="54"/>
  <c r="AD122" i="54"/>
  <c r="H161" i="55" l="1"/>
  <c r="G167" i="55"/>
  <c r="J169" i="55"/>
  <c r="I177" i="55"/>
  <c r="H135" i="55"/>
  <c r="H274" i="55"/>
  <c r="AE124" i="54"/>
  <c r="AE113" i="54"/>
  <c r="AE115" i="54" s="1"/>
  <c r="AE116" i="54" s="1"/>
  <c r="AD123" i="54"/>
  <c r="AD124" i="54"/>
  <c r="AD113" i="54"/>
  <c r="AD115" i="54" s="1"/>
  <c r="AD116" i="54" s="1"/>
  <c r="AC70" i="54"/>
  <c r="AC71" i="54"/>
  <c r="AC78" i="54"/>
  <c r="AC92" i="54"/>
  <c r="AC96" i="54"/>
  <c r="AC108" i="54"/>
  <c r="AC117" i="54"/>
  <c r="AC118" i="54"/>
  <c r="AC119" i="54"/>
  <c r="AC120" i="54"/>
  <c r="AC121" i="54"/>
  <c r="AC122" i="54"/>
  <c r="J177" i="55" l="1"/>
  <c r="J274" i="55" s="1"/>
  <c r="K169" i="55"/>
  <c r="I274" i="55"/>
  <c r="H167" i="55"/>
  <c r="I161" i="55"/>
  <c r="AC123" i="54"/>
  <c r="AC124" i="54" s="1"/>
  <c r="AC113" i="54"/>
  <c r="AC115" i="54" s="1"/>
  <c r="AC116" i="54" s="1"/>
  <c r="AB70" i="54"/>
  <c r="AB71" i="54"/>
  <c r="AB78" i="54"/>
  <c r="AB92" i="54"/>
  <c r="AB96" i="54"/>
  <c r="AB108" i="54"/>
  <c r="AB113" i="54"/>
  <c r="AB115" i="54" s="1"/>
  <c r="AB117" i="54"/>
  <c r="AB118" i="54"/>
  <c r="AB119" i="54"/>
  <c r="AB120" i="54"/>
  <c r="AB121" i="54"/>
  <c r="AB122" i="54"/>
  <c r="AA71" i="54"/>
  <c r="AA78" i="54"/>
  <c r="AA92" i="54"/>
  <c r="AA96" i="54"/>
  <c r="AA108" i="54"/>
  <c r="AA113" i="54" s="1"/>
  <c r="AA115" i="54" s="1"/>
  <c r="AA117" i="54"/>
  <c r="AA118" i="54"/>
  <c r="AA119" i="54"/>
  <c r="AA120" i="54"/>
  <c r="AA121" i="54"/>
  <c r="AA122" i="54"/>
  <c r="AA161" i="54"/>
  <c r="AA162" i="54"/>
  <c r="AA163" i="54"/>
  <c r="AA164" i="54"/>
  <c r="AA165" i="54"/>
  <c r="AA167" i="54" s="1"/>
  <c r="AA166" i="54"/>
  <c r="AA169" i="54"/>
  <c r="AA170" i="54"/>
  <c r="AA171" i="54"/>
  <c r="AA172" i="54"/>
  <c r="AA173" i="54"/>
  <c r="AA174" i="54"/>
  <c r="AA274" i="54" s="1"/>
  <c r="AA175" i="54"/>
  <c r="AA176" i="54"/>
  <c r="AA177" i="54"/>
  <c r="AA178" i="54"/>
  <c r="AA179" i="54"/>
  <c r="AA180" i="54"/>
  <c r="AA181" i="54"/>
  <c r="AA182" i="54"/>
  <c r="AA183" i="54"/>
  <c r="AA184" i="54"/>
  <c r="AA185" i="54"/>
  <c r="AA186" i="54"/>
  <c r="AA187" i="54"/>
  <c r="AA188" i="54"/>
  <c r="AA189" i="54"/>
  <c r="AA190" i="54"/>
  <c r="AA191" i="54"/>
  <c r="AA192" i="54"/>
  <c r="AA193" i="54"/>
  <c r="AA194" i="54"/>
  <c r="AA195" i="54"/>
  <c r="AA196" i="54"/>
  <c r="AA197" i="54"/>
  <c r="AA198" i="54"/>
  <c r="AA199" i="54"/>
  <c r="AA200" i="54"/>
  <c r="AA201" i="54"/>
  <c r="AA202" i="54"/>
  <c r="AA203" i="54"/>
  <c r="AA204" i="54"/>
  <c r="AA205" i="54"/>
  <c r="AA206" i="54"/>
  <c r="AA207" i="54"/>
  <c r="AA208" i="54"/>
  <c r="AA209" i="54"/>
  <c r="AA210" i="54"/>
  <c r="AA211" i="54"/>
  <c r="AA212" i="54"/>
  <c r="AA213" i="54"/>
  <c r="AA214" i="54"/>
  <c r="AA215" i="54"/>
  <c r="AA216" i="54"/>
  <c r="AA217" i="54"/>
  <c r="AA218" i="54"/>
  <c r="AA219" i="54"/>
  <c r="AA220" i="54"/>
  <c r="AA221" i="54"/>
  <c r="AA222" i="54"/>
  <c r="AA223" i="54"/>
  <c r="AA224" i="54"/>
  <c r="AA225" i="54"/>
  <c r="AA226" i="54"/>
  <c r="AA227" i="54"/>
  <c r="AA228" i="54"/>
  <c r="AA229" i="54"/>
  <c r="AA230" i="54"/>
  <c r="AA231" i="54"/>
  <c r="AA232" i="54"/>
  <c r="AA233" i="54"/>
  <c r="AA234" i="54"/>
  <c r="AA235" i="54"/>
  <c r="AA236" i="54"/>
  <c r="AA237" i="54"/>
  <c r="AA238" i="54"/>
  <c r="AA239" i="54"/>
  <c r="AA240" i="54"/>
  <c r="AA241" i="54"/>
  <c r="AA242" i="54"/>
  <c r="AA243" i="54"/>
  <c r="AA244" i="54"/>
  <c r="AA245" i="54"/>
  <c r="AA246" i="54"/>
  <c r="AA247" i="54"/>
  <c r="AA248" i="54"/>
  <c r="AA249" i="54"/>
  <c r="AA250" i="54"/>
  <c r="AA251" i="54"/>
  <c r="AA252" i="54"/>
  <c r="AA253" i="54"/>
  <c r="AA254" i="54"/>
  <c r="AA255" i="54"/>
  <c r="AA256" i="54"/>
  <c r="AA257" i="54"/>
  <c r="AA258" i="54"/>
  <c r="AA259" i="54"/>
  <c r="AA260" i="54"/>
  <c r="AA261" i="54"/>
  <c r="AA262" i="54"/>
  <c r="AA263" i="54"/>
  <c r="AA264" i="54"/>
  <c r="AA265" i="54"/>
  <c r="AA266" i="54"/>
  <c r="AA267" i="54"/>
  <c r="AA268" i="54"/>
  <c r="AA269" i="54"/>
  <c r="AA270" i="54"/>
  <c r="AA271" i="54"/>
  <c r="AA272" i="54"/>
  <c r="AA273" i="54"/>
  <c r="Z71" i="54"/>
  <c r="Z78" i="54"/>
  <c r="Z92" i="54"/>
  <c r="Z96" i="54"/>
  <c r="Z108" i="54"/>
  <c r="Z117" i="54"/>
  <c r="Z123" i="54" s="1"/>
  <c r="Z118" i="54"/>
  <c r="Z119" i="54"/>
  <c r="Z120" i="54"/>
  <c r="Z121" i="54"/>
  <c r="Z122" i="54"/>
  <c r="Z161" i="54"/>
  <c r="Z167" i="54" s="1"/>
  <c r="Z162" i="54"/>
  <c r="Z163" i="54"/>
  <c r="Z164" i="54"/>
  <c r="Z165" i="54"/>
  <c r="Z166" i="54"/>
  <c r="Z169" i="54"/>
  <c r="Z170" i="54"/>
  <c r="Z171" i="54"/>
  <c r="Z172" i="54"/>
  <c r="Z173" i="54"/>
  <c r="Z174" i="54"/>
  <c r="Z274" i="54" s="1"/>
  <c r="Z175" i="54"/>
  <c r="Z176" i="54"/>
  <c r="Z177" i="54"/>
  <c r="Z178" i="54"/>
  <c r="Z179" i="54"/>
  <c r="Z180" i="54"/>
  <c r="Z181" i="54"/>
  <c r="Z182" i="54"/>
  <c r="Z183" i="54"/>
  <c r="Z184" i="54"/>
  <c r="Z185" i="54"/>
  <c r="Z186" i="54"/>
  <c r="Z187" i="54"/>
  <c r="Z188" i="54"/>
  <c r="Z189" i="54"/>
  <c r="Z190" i="54"/>
  <c r="Z191" i="54"/>
  <c r="Z192" i="54"/>
  <c r="Z193" i="54"/>
  <c r="Z194" i="54"/>
  <c r="Z195" i="54"/>
  <c r="Z196" i="54"/>
  <c r="Z197" i="54"/>
  <c r="Z198" i="54"/>
  <c r="Z199" i="54"/>
  <c r="Z200" i="54"/>
  <c r="Z201" i="54"/>
  <c r="Z202" i="54"/>
  <c r="Z203" i="54"/>
  <c r="Z204" i="54"/>
  <c r="Z205" i="54"/>
  <c r="Z206" i="54"/>
  <c r="Z207" i="54"/>
  <c r="Z208" i="54"/>
  <c r="Z209" i="54"/>
  <c r="Z210" i="54"/>
  <c r="Z211" i="54"/>
  <c r="Z212" i="54"/>
  <c r="Z213" i="54"/>
  <c r="Z214" i="54"/>
  <c r="Z215" i="54"/>
  <c r="Z216" i="54"/>
  <c r="Z217" i="54"/>
  <c r="Z218" i="54"/>
  <c r="Z219" i="54"/>
  <c r="Z220" i="54"/>
  <c r="Z221" i="54"/>
  <c r="Z222" i="54"/>
  <c r="Z223" i="54"/>
  <c r="Z224" i="54"/>
  <c r="Z225" i="54"/>
  <c r="Z226" i="54"/>
  <c r="Z227" i="54"/>
  <c r="Z228" i="54"/>
  <c r="Z229" i="54"/>
  <c r="Z230" i="54"/>
  <c r="Z231" i="54"/>
  <c r="Z232" i="54"/>
  <c r="Z233" i="54"/>
  <c r="Z234" i="54"/>
  <c r="Z235" i="54"/>
  <c r="Z236" i="54"/>
  <c r="Z237" i="54"/>
  <c r="Z238" i="54"/>
  <c r="Z239" i="54"/>
  <c r="Z240" i="54"/>
  <c r="Z241" i="54"/>
  <c r="Z242" i="54"/>
  <c r="Z243" i="54"/>
  <c r="Z244" i="54"/>
  <c r="Z245" i="54"/>
  <c r="Z246" i="54"/>
  <c r="Z247" i="54"/>
  <c r="Z248" i="54"/>
  <c r="Z249" i="54"/>
  <c r="Z250" i="54"/>
  <c r="Z251" i="54"/>
  <c r="Z252" i="54"/>
  <c r="Z253" i="54"/>
  <c r="Z254" i="54"/>
  <c r="Z255" i="54"/>
  <c r="Z256" i="54"/>
  <c r="Z257" i="54"/>
  <c r="Z258" i="54"/>
  <c r="Z259" i="54"/>
  <c r="Z260" i="54"/>
  <c r="Z261" i="54"/>
  <c r="Z262" i="54"/>
  <c r="Z263" i="54"/>
  <c r="Z264" i="54"/>
  <c r="Z265" i="54"/>
  <c r="Z266" i="54"/>
  <c r="Z267" i="54"/>
  <c r="Z268" i="54"/>
  <c r="Z269" i="54"/>
  <c r="Z270" i="54"/>
  <c r="Z271" i="54"/>
  <c r="Z272" i="54"/>
  <c r="Z273" i="54"/>
  <c r="Y70" i="54"/>
  <c r="Y71" i="54"/>
  <c r="Y78" i="54"/>
  <c r="Y92" i="54"/>
  <c r="Y96" i="54"/>
  <c r="Y108" i="54"/>
  <c r="Y117" i="54"/>
  <c r="Y123" i="54" s="1"/>
  <c r="Y118" i="54"/>
  <c r="Y119" i="54"/>
  <c r="Y120" i="54"/>
  <c r="Y121" i="54"/>
  <c r="Y122" i="54"/>
  <c r="Y161" i="54"/>
  <c r="Y167" i="54" s="1"/>
  <c r="Y162" i="54"/>
  <c r="Y163" i="54"/>
  <c r="Y164" i="54"/>
  <c r="Y165" i="54"/>
  <c r="Y166" i="54"/>
  <c r="Y169" i="54"/>
  <c r="Y170" i="54"/>
  <c r="Y171" i="54"/>
  <c r="Y172" i="54"/>
  <c r="Y173" i="54"/>
  <c r="Y174" i="54"/>
  <c r="Y175" i="54"/>
  <c r="Y176" i="54"/>
  <c r="Y177" i="54"/>
  <c r="Y178" i="54"/>
  <c r="Y179" i="54"/>
  <c r="Y180" i="54"/>
  <c r="Y181" i="54"/>
  <c r="Y182" i="54"/>
  <c r="Y183" i="54"/>
  <c r="Y184" i="54"/>
  <c r="Y185" i="54"/>
  <c r="Y186" i="54"/>
  <c r="Y187" i="54"/>
  <c r="Y188" i="54"/>
  <c r="Y189" i="54"/>
  <c r="Y190" i="54"/>
  <c r="Y191" i="54"/>
  <c r="Y192" i="54"/>
  <c r="Y193" i="54"/>
  <c r="Y194" i="54"/>
  <c r="Y195" i="54"/>
  <c r="Y196" i="54"/>
  <c r="Y197" i="54"/>
  <c r="Y198" i="54"/>
  <c r="Y199" i="54"/>
  <c r="Y200" i="54"/>
  <c r="Y201" i="54"/>
  <c r="Y202" i="54"/>
  <c r="Y203" i="54"/>
  <c r="Y204" i="54"/>
  <c r="Y205" i="54"/>
  <c r="Y206" i="54"/>
  <c r="Y207" i="54"/>
  <c r="Y208" i="54"/>
  <c r="Y209" i="54"/>
  <c r="Y210" i="54"/>
  <c r="Y211" i="54"/>
  <c r="Y212" i="54"/>
  <c r="Y213" i="54"/>
  <c r="Y214" i="54"/>
  <c r="Y215" i="54"/>
  <c r="Y216" i="54"/>
  <c r="Y217" i="54"/>
  <c r="Y218" i="54"/>
  <c r="Y219" i="54"/>
  <c r="Y220" i="54"/>
  <c r="Y221" i="54"/>
  <c r="Y222" i="54"/>
  <c r="Y223" i="54"/>
  <c r="Y224" i="54"/>
  <c r="Y225" i="54"/>
  <c r="Y226" i="54"/>
  <c r="Y227" i="54"/>
  <c r="Y228" i="54"/>
  <c r="Y229" i="54"/>
  <c r="Y230" i="54"/>
  <c r="Y231" i="54"/>
  <c r="Y232" i="54"/>
  <c r="Y233" i="54"/>
  <c r="Y234" i="54"/>
  <c r="Y235" i="54"/>
  <c r="Y236" i="54"/>
  <c r="Y237" i="54"/>
  <c r="Y238" i="54"/>
  <c r="Y239" i="54"/>
  <c r="Y240" i="54"/>
  <c r="Y241" i="54"/>
  <c r="Y242" i="54"/>
  <c r="Y243" i="54"/>
  <c r="Y244" i="54"/>
  <c r="Y245" i="54"/>
  <c r="Y246" i="54"/>
  <c r="Y247" i="54"/>
  <c r="Y248" i="54"/>
  <c r="Y249" i="54"/>
  <c r="Y250" i="54"/>
  <c r="Y251" i="54"/>
  <c r="Y252" i="54"/>
  <c r="Y253" i="54"/>
  <c r="Y254" i="54"/>
  <c r="Y255" i="54"/>
  <c r="Y256" i="54"/>
  <c r="Y257" i="54"/>
  <c r="Y258" i="54"/>
  <c r="Y259" i="54"/>
  <c r="Y260" i="54"/>
  <c r="Y261" i="54"/>
  <c r="Y262" i="54"/>
  <c r="Y263" i="54"/>
  <c r="Y264" i="54"/>
  <c r="Y265" i="54"/>
  <c r="Y266" i="54"/>
  <c r="Y267" i="54"/>
  <c r="Y268" i="54"/>
  <c r="Y269" i="54"/>
  <c r="Y270" i="54"/>
  <c r="Y271" i="54"/>
  <c r="Y272" i="54"/>
  <c r="Y273" i="54"/>
  <c r="Y274" i="54"/>
  <c r="X70" i="54"/>
  <c r="X71" i="54"/>
  <c r="X78" i="54"/>
  <c r="X92" i="54"/>
  <c r="X96" i="54"/>
  <c r="X108" i="54"/>
  <c r="X124" i="54" s="1"/>
  <c r="X113" i="54"/>
  <c r="X115" i="54" s="1"/>
  <c r="X116" i="54" s="1"/>
  <c r="X117" i="54"/>
  <c r="X118" i="54"/>
  <c r="X119" i="54"/>
  <c r="X120" i="54"/>
  <c r="X121" i="54"/>
  <c r="X122" i="54"/>
  <c r="X123" i="54"/>
  <c r="X161" i="54"/>
  <c r="X162" i="54"/>
  <c r="X163" i="54"/>
  <c r="X164" i="54"/>
  <c r="X165" i="54"/>
  <c r="X166" i="54"/>
  <c r="X167" i="54"/>
  <c r="X169" i="54"/>
  <c r="X274" i="54" s="1"/>
  <c r="X170" i="54"/>
  <c r="X171" i="54"/>
  <c r="X172" i="54"/>
  <c r="X173" i="54"/>
  <c r="X174" i="54"/>
  <c r="X175" i="54"/>
  <c r="X176" i="54"/>
  <c r="X177" i="54"/>
  <c r="X178" i="54"/>
  <c r="X179" i="54"/>
  <c r="X180" i="54"/>
  <c r="X181" i="54"/>
  <c r="X182" i="54"/>
  <c r="X183" i="54"/>
  <c r="X184" i="54"/>
  <c r="X185" i="54"/>
  <c r="X186" i="54"/>
  <c r="X187" i="54"/>
  <c r="X188" i="54"/>
  <c r="X189" i="54"/>
  <c r="X190" i="54"/>
  <c r="X191" i="54"/>
  <c r="X192" i="54"/>
  <c r="X193" i="54"/>
  <c r="X194" i="54"/>
  <c r="X195" i="54"/>
  <c r="X196" i="54"/>
  <c r="X197" i="54"/>
  <c r="X198" i="54"/>
  <c r="X199" i="54"/>
  <c r="X200" i="54"/>
  <c r="X201" i="54"/>
  <c r="X202" i="54"/>
  <c r="X203" i="54"/>
  <c r="X204" i="54"/>
  <c r="X205" i="54"/>
  <c r="X206" i="54"/>
  <c r="X207" i="54"/>
  <c r="X208" i="54"/>
  <c r="X209" i="54"/>
  <c r="X210" i="54"/>
  <c r="X211" i="54"/>
  <c r="X212" i="54"/>
  <c r="X213" i="54"/>
  <c r="X214" i="54"/>
  <c r="X215" i="54"/>
  <c r="X216" i="54"/>
  <c r="X217" i="54"/>
  <c r="X218" i="54"/>
  <c r="X219" i="54"/>
  <c r="X220" i="54"/>
  <c r="X221" i="54"/>
  <c r="X222" i="54"/>
  <c r="X223" i="54"/>
  <c r="X224" i="54"/>
  <c r="X225" i="54"/>
  <c r="X226" i="54"/>
  <c r="X227" i="54"/>
  <c r="X228" i="54"/>
  <c r="X229" i="54"/>
  <c r="X230" i="54"/>
  <c r="X231" i="54"/>
  <c r="X232" i="54"/>
  <c r="X233" i="54"/>
  <c r="X234" i="54"/>
  <c r="X235" i="54"/>
  <c r="X236" i="54"/>
  <c r="X237" i="54"/>
  <c r="X238" i="54"/>
  <c r="X239" i="54"/>
  <c r="X240" i="54"/>
  <c r="X241" i="54"/>
  <c r="X242" i="54"/>
  <c r="X243" i="54"/>
  <c r="X244" i="54"/>
  <c r="X245" i="54"/>
  <c r="X246" i="54"/>
  <c r="X247" i="54"/>
  <c r="X248" i="54"/>
  <c r="X249" i="54"/>
  <c r="X250" i="54"/>
  <c r="X251" i="54"/>
  <c r="X252" i="54"/>
  <c r="X253" i="54"/>
  <c r="X254" i="54"/>
  <c r="X255" i="54"/>
  <c r="X256" i="54"/>
  <c r="X257" i="54"/>
  <c r="X258" i="54"/>
  <c r="X259" i="54"/>
  <c r="X260" i="54"/>
  <c r="X261" i="54"/>
  <c r="X262" i="54"/>
  <c r="X263" i="54"/>
  <c r="X264" i="54"/>
  <c r="X265" i="54"/>
  <c r="X266" i="54"/>
  <c r="X267" i="54"/>
  <c r="X268" i="54"/>
  <c r="X269" i="54"/>
  <c r="X270" i="54"/>
  <c r="X271" i="54"/>
  <c r="X272" i="54"/>
  <c r="X273" i="54"/>
  <c r="V70" i="54"/>
  <c r="W70" i="54"/>
  <c r="V71" i="54"/>
  <c r="W71" i="54"/>
  <c r="V78" i="54"/>
  <c r="W78" i="54"/>
  <c r="V92" i="54"/>
  <c r="W92" i="54"/>
  <c r="V96" i="54"/>
  <c r="W96" i="54"/>
  <c r="V108" i="54"/>
  <c r="W108" i="54"/>
  <c r="V117" i="54"/>
  <c r="W117" i="54"/>
  <c r="V118" i="54"/>
  <c r="W118" i="54"/>
  <c r="V119" i="54"/>
  <c r="W119" i="54"/>
  <c r="V120" i="54"/>
  <c r="W120" i="54"/>
  <c r="V121" i="54"/>
  <c r="W121" i="54"/>
  <c r="V122" i="54"/>
  <c r="W122" i="54"/>
  <c r="V161" i="54"/>
  <c r="W161" i="54"/>
  <c r="V162" i="54"/>
  <c r="W162" i="54"/>
  <c r="V163" i="54"/>
  <c r="W163" i="54" s="1"/>
  <c r="V164" i="54"/>
  <c r="W164" i="54" s="1"/>
  <c r="V165" i="54"/>
  <c r="W165" i="54"/>
  <c r="V166" i="54"/>
  <c r="W166" i="54"/>
  <c r="V167" i="54"/>
  <c r="V169" i="54"/>
  <c r="W169" i="54" s="1"/>
  <c r="V170" i="54"/>
  <c r="W170" i="54"/>
  <c r="V171" i="54"/>
  <c r="W171" i="54"/>
  <c r="V172" i="54"/>
  <c r="W172" i="54" s="1"/>
  <c r="V173" i="54"/>
  <c r="W173" i="54" s="1"/>
  <c r="V174" i="54"/>
  <c r="W174" i="54"/>
  <c r="V175" i="54"/>
  <c r="W175" i="54"/>
  <c r="V176" i="54"/>
  <c r="W176" i="54" s="1"/>
  <c r="V177" i="54"/>
  <c r="W177" i="54" s="1"/>
  <c r="V178" i="54"/>
  <c r="W178" i="54"/>
  <c r="V179" i="54"/>
  <c r="W179" i="54"/>
  <c r="V180" i="54"/>
  <c r="W180" i="54" s="1"/>
  <c r="V181" i="54"/>
  <c r="W181" i="54" s="1"/>
  <c r="V182" i="54"/>
  <c r="W182" i="54"/>
  <c r="V183" i="54"/>
  <c r="W183" i="54"/>
  <c r="V184" i="54"/>
  <c r="W184" i="54" s="1"/>
  <c r="V185" i="54"/>
  <c r="W185" i="54" s="1"/>
  <c r="V186" i="54"/>
  <c r="W186" i="54"/>
  <c r="V187" i="54"/>
  <c r="W187" i="54"/>
  <c r="V188" i="54"/>
  <c r="W188" i="54" s="1"/>
  <c r="V189" i="54"/>
  <c r="W189" i="54" s="1"/>
  <c r="V190" i="54"/>
  <c r="W190" i="54"/>
  <c r="V191" i="54"/>
  <c r="W191" i="54"/>
  <c r="V192" i="54"/>
  <c r="W192" i="54" s="1"/>
  <c r="V193" i="54"/>
  <c r="W193" i="54" s="1"/>
  <c r="V194" i="54"/>
  <c r="W194" i="54"/>
  <c r="V195" i="54"/>
  <c r="W195" i="54"/>
  <c r="V196" i="54"/>
  <c r="W196" i="54" s="1"/>
  <c r="V197" i="54"/>
  <c r="W197" i="54" s="1"/>
  <c r="V198" i="54"/>
  <c r="W198" i="54"/>
  <c r="V199" i="54"/>
  <c r="W199" i="54"/>
  <c r="V200" i="54"/>
  <c r="W200" i="54" s="1"/>
  <c r="V201" i="54"/>
  <c r="W201" i="54" s="1"/>
  <c r="V202" i="54"/>
  <c r="W202" i="54"/>
  <c r="V203" i="54"/>
  <c r="W203" i="54"/>
  <c r="V204" i="54"/>
  <c r="W204" i="54" s="1"/>
  <c r="V205" i="54"/>
  <c r="W205" i="54" s="1"/>
  <c r="V206" i="54"/>
  <c r="W206" i="54"/>
  <c r="V207" i="54"/>
  <c r="W207" i="54"/>
  <c r="V208" i="54"/>
  <c r="W208" i="54" s="1"/>
  <c r="V209" i="54"/>
  <c r="W209" i="54" s="1"/>
  <c r="V210" i="54"/>
  <c r="W210" i="54"/>
  <c r="V211" i="54"/>
  <c r="W211" i="54"/>
  <c r="V212" i="54"/>
  <c r="W212" i="54" s="1"/>
  <c r="V213" i="54"/>
  <c r="W213" i="54" s="1"/>
  <c r="V214" i="54"/>
  <c r="W214" i="54"/>
  <c r="V215" i="54"/>
  <c r="W215" i="54"/>
  <c r="V216" i="54"/>
  <c r="W216" i="54" s="1"/>
  <c r="V217" i="54"/>
  <c r="W217" i="54" s="1"/>
  <c r="V218" i="54"/>
  <c r="W218" i="54"/>
  <c r="V219" i="54"/>
  <c r="W219" i="54"/>
  <c r="V220" i="54"/>
  <c r="W220" i="54" s="1"/>
  <c r="V221" i="54"/>
  <c r="W221" i="54" s="1"/>
  <c r="V222" i="54"/>
  <c r="W222" i="54"/>
  <c r="V223" i="54"/>
  <c r="W223" i="54"/>
  <c r="V224" i="54"/>
  <c r="W224" i="54" s="1"/>
  <c r="V225" i="54"/>
  <c r="W225" i="54" s="1"/>
  <c r="V226" i="54"/>
  <c r="W226" i="54"/>
  <c r="V227" i="54"/>
  <c r="W227" i="54"/>
  <c r="V228" i="54"/>
  <c r="W228" i="54" s="1"/>
  <c r="V229" i="54"/>
  <c r="W229" i="54" s="1"/>
  <c r="V230" i="54"/>
  <c r="W230" i="54"/>
  <c r="V231" i="54"/>
  <c r="W231" i="54"/>
  <c r="V232" i="54"/>
  <c r="W232" i="54" s="1"/>
  <c r="V233" i="54"/>
  <c r="W233" i="54" s="1"/>
  <c r="V234" i="54"/>
  <c r="W234" i="54"/>
  <c r="V235" i="54"/>
  <c r="W235" i="54"/>
  <c r="V236" i="54"/>
  <c r="W236" i="54" s="1"/>
  <c r="V237" i="54"/>
  <c r="W237" i="54" s="1"/>
  <c r="V238" i="54"/>
  <c r="W238" i="54"/>
  <c r="V239" i="54"/>
  <c r="W239" i="54"/>
  <c r="V240" i="54"/>
  <c r="W240" i="54" s="1"/>
  <c r="V241" i="54"/>
  <c r="W241" i="54" s="1"/>
  <c r="V242" i="54"/>
  <c r="W242" i="54"/>
  <c r="V243" i="54"/>
  <c r="W243" i="54"/>
  <c r="V244" i="54"/>
  <c r="W244" i="54" s="1"/>
  <c r="V245" i="54"/>
  <c r="W245" i="54" s="1"/>
  <c r="V246" i="54"/>
  <c r="W246" i="54"/>
  <c r="V247" i="54"/>
  <c r="W247" i="54"/>
  <c r="V248" i="54"/>
  <c r="W248" i="54" s="1"/>
  <c r="V249" i="54"/>
  <c r="W249" i="54" s="1"/>
  <c r="V250" i="54"/>
  <c r="W250" i="54"/>
  <c r="V251" i="54"/>
  <c r="W251" i="54"/>
  <c r="V252" i="54"/>
  <c r="W252" i="54" s="1"/>
  <c r="V253" i="54"/>
  <c r="W253" i="54" s="1"/>
  <c r="V254" i="54"/>
  <c r="W254" i="54"/>
  <c r="V255" i="54"/>
  <c r="W255" i="54"/>
  <c r="V256" i="54"/>
  <c r="W256" i="54" s="1"/>
  <c r="V257" i="54"/>
  <c r="W257" i="54" s="1"/>
  <c r="V258" i="54"/>
  <c r="W258" i="54"/>
  <c r="V259" i="54"/>
  <c r="W259" i="54"/>
  <c r="V260" i="54"/>
  <c r="W260" i="54" s="1"/>
  <c r="V261" i="54"/>
  <c r="W261" i="54" s="1"/>
  <c r="V262" i="54"/>
  <c r="W262" i="54"/>
  <c r="V263" i="54"/>
  <c r="W263" i="54"/>
  <c r="V264" i="54"/>
  <c r="W264" i="54" s="1"/>
  <c r="V265" i="54"/>
  <c r="W265" i="54" s="1"/>
  <c r="V266" i="54"/>
  <c r="W266" i="54"/>
  <c r="V267" i="54"/>
  <c r="W267" i="54"/>
  <c r="V268" i="54"/>
  <c r="W268" i="54" s="1"/>
  <c r="V269" i="54"/>
  <c r="W269" i="54" s="1"/>
  <c r="V270" i="54"/>
  <c r="W270" i="54"/>
  <c r="V271" i="54"/>
  <c r="W271" i="54"/>
  <c r="V272" i="54"/>
  <c r="W272" i="54" s="1"/>
  <c r="V273" i="54"/>
  <c r="W273" i="54" s="1"/>
  <c r="I167" i="55" l="1"/>
  <c r="J161" i="55"/>
  <c r="L169" i="55"/>
  <c r="M169" i="55" s="1"/>
  <c r="I135" i="55"/>
  <c r="J135" i="55"/>
  <c r="K177" i="55"/>
  <c r="AB123" i="54"/>
  <c r="AB124" i="54" s="1"/>
  <c r="AA123" i="54"/>
  <c r="AA124" i="54" s="1"/>
  <c r="AA116" i="54"/>
  <c r="Z113" i="54"/>
  <c r="Z115" i="54" s="1"/>
  <c r="Z116" i="54" s="1"/>
  <c r="Z124" i="54"/>
  <c r="Y113" i="54"/>
  <c r="Y115" i="54" s="1"/>
  <c r="Y116" i="54" s="1"/>
  <c r="Y124" i="54"/>
  <c r="W113" i="54"/>
  <c r="W115" i="54" s="1"/>
  <c r="V113" i="54"/>
  <c r="V115" i="54" s="1"/>
  <c r="W116" i="54"/>
  <c r="W123" i="54"/>
  <c r="V123" i="54"/>
  <c r="V124" i="54" s="1"/>
  <c r="W274" i="54"/>
  <c r="W167" i="54"/>
  <c r="W124" i="54"/>
  <c r="V274" i="54"/>
  <c r="J167" i="55" l="1"/>
  <c r="K161" i="55"/>
  <c r="L177" i="55"/>
  <c r="M177" i="55" s="1"/>
  <c r="K135" i="55"/>
  <c r="L274" i="55"/>
  <c r="K274" i="55"/>
  <c r="AB116" i="54"/>
  <c r="V116" i="54"/>
  <c r="M274" i="55" l="1"/>
  <c r="K167" i="55"/>
  <c r="L161" i="55"/>
  <c r="M161" i="55" s="1"/>
  <c r="M167" i="55" s="1"/>
  <c r="M135" i="55" l="1"/>
  <c r="L167" i="55"/>
  <c r="L135" i="55"/>
  <c r="T169" i="55" l="1"/>
  <c r="T177" i="55"/>
  <c r="U70" i="54"/>
  <c r="U71" i="54"/>
  <c r="U78" i="54"/>
  <c r="U92" i="54"/>
  <c r="U96" i="54"/>
  <c r="U108" i="54"/>
  <c r="U117" i="54"/>
  <c r="U123" i="54" s="1"/>
  <c r="U118" i="54"/>
  <c r="U119" i="54"/>
  <c r="U120" i="54"/>
  <c r="U121" i="54"/>
  <c r="U122" i="54"/>
  <c r="T274" i="55" l="1"/>
  <c r="U113" i="54"/>
  <c r="U115" i="54" s="1"/>
  <c r="U116" i="54" s="1"/>
  <c r="U124" i="54"/>
  <c r="T161" i="55" l="1"/>
  <c r="T70" i="54"/>
  <c r="T71" i="54"/>
  <c r="T78" i="54"/>
  <c r="T92" i="54"/>
  <c r="T96" i="54"/>
  <c r="T108" i="54"/>
  <c r="T117" i="54"/>
  <c r="T123" i="54" s="1"/>
  <c r="T118" i="54"/>
  <c r="T119" i="54"/>
  <c r="T120" i="54"/>
  <c r="T121" i="54"/>
  <c r="T122" i="54"/>
  <c r="T161" i="54"/>
  <c r="T162" i="54"/>
  <c r="T163" i="54"/>
  <c r="T164" i="54"/>
  <c r="T165" i="54"/>
  <c r="T166" i="54"/>
  <c r="T167" i="54"/>
  <c r="T169" i="54"/>
  <c r="T170" i="54"/>
  <c r="T171" i="54"/>
  <c r="T172" i="54"/>
  <c r="T173" i="54"/>
  <c r="T174" i="54"/>
  <c r="T175" i="54"/>
  <c r="T274" i="54" s="1"/>
  <c r="T176" i="54"/>
  <c r="T177" i="54"/>
  <c r="T178" i="54"/>
  <c r="T179" i="54"/>
  <c r="T180" i="54"/>
  <c r="T181" i="54"/>
  <c r="T182" i="54"/>
  <c r="T183" i="54"/>
  <c r="T184" i="54"/>
  <c r="T185" i="54"/>
  <c r="T186" i="54"/>
  <c r="T187" i="54"/>
  <c r="T188" i="54"/>
  <c r="T189" i="54"/>
  <c r="T190" i="54"/>
  <c r="T191" i="54"/>
  <c r="T192" i="54"/>
  <c r="T193" i="54"/>
  <c r="T194" i="54"/>
  <c r="T195" i="54"/>
  <c r="T196" i="54"/>
  <c r="T197" i="54"/>
  <c r="T198" i="54"/>
  <c r="T199" i="54"/>
  <c r="T200" i="54"/>
  <c r="T201" i="54"/>
  <c r="T202" i="54"/>
  <c r="T203" i="54"/>
  <c r="T204" i="54"/>
  <c r="T205" i="54"/>
  <c r="T206" i="54"/>
  <c r="T207" i="54"/>
  <c r="T208" i="54"/>
  <c r="T209" i="54"/>
  <c r="T210" i="54"/>
  <c r="T211" i="54"/>
  <c r="T212" i="54"/>
  <c r="T213" i="54"/>
  <c r="T214" i="54"/>
  <c r="T215" i="54"/>
  <c r="T216" i="54"/>
  <c r="T217" i="54"/>
  <c r="T218" i="54"/>
  <c r="T219" i="54"/>
  <c r="T220" i="54"/>
  <c r="T221" i="54"/>
  <c r="T222" i="54"/>
  <c r="T223" i="54"/>
  <c r="T224" i="54"/>
  <c r="T225" i="54"/>
  <c r="T226" i="54"/>
  <c r="T227" i="54"/>
  <c r="T228" i="54"/>
  <c r="T229" i="54"/>
  <c r="T230" i="54"/>
  <c r="T231" i="54"/>
  <c r="T232" i="54"/>
  <c r="T233" i="54"/>
  <c r="T234" i="54"/>
  <c r="T235" i="54"/>
  <c r="T236" i="54"/>
  <c r="T237" i="54"/>
  <c r="T238" i="54"/>
  <c r="T239" i="54"/>
  <c r="T240" i="54"/>
  <c r="T241" i="54"/>
  <c r="T242" i="54"/>
  <c r="T243" i="54"/>
  <c r="T244" i="54"/>
  <c r="T245" i="54"/>
  <c r="T246" i="54"/>
  <c r="T247" i="54"/>
  <c r="T248" i="54"/>
  <c r="T249" i="54"/>
  <c r="T250" i="54"/>
  <c r="T251" i="54"/>
  <c r="T252" i="54"/>
  <c r="T253" i="54"/>
  <c r="T254" i="54"/>
  <c r="T255" i="54"/>
  <c r="T256" i="54"/>
  <c r="T257" i="54"/>
  <c r="T258" i="54"/>
  <c r="T259" i="54"/>
  <c r="T260" i="54"/>
  <c r="T261" i="54"/>
  <c r="T262" i="54"/>
  <c r="T263" i="54"/>
  <c r="T264" i="54"/>
  <c r="T265" i="54"/>
  <c r="T266" i="54"/>
  <c r="T267" i="54"/>
  <c r="T268" i="54"/>
  <c r="T269" i="54"/>
  <c r="T270" i="54"/>
  <c r="T271" i="54"/>
  <c r="T272" i="54"/>
  <c r="T273" i="54"/>
  <c r="T167" i="55" l="1"/>
  <c r="T124" i="54"/>
  <c r="T113" i="54"/>
  <c r="T115" i="54" s="1"/>
  <c r="T116" i="54" s="1"/>
  <c r="S70" i="54"/>
  <c r="S71" i="54"/>
  <c r="S78" i="54"/>
  <c r="S92" i="54"/>
  <c r="S96" i="54"/>
  <c r="S113" i="54" s="1"/>
  <c r="S115" i="54" s="1"/>
  <c r="S116" i="54" s="1"/>
  <c r="S108" i="54"/>
  <c r="S124" i="54" s="1"/>
  <c r="S117" i="54"/>
  <c r="S118" i="54"/>
  <c r="S119" i="54"/>
  <c r="S120" i="54"/>
  <c r="S123" i="54" s="1"/>
  <c r="S121" i="54"/>
  <c r="S122" i="54"/>
  <c r="S161" i="54"/>
  <c r="S162" i="54"/>
  <c r="S163" i="54"/>
  <c r="S167" i="54" s="1"/>
  <c r="S164" i="54"/>
  <c r="S165" i="54"/>
  <c r="S166" i="54"/>
  <c r="S169" i="54"/>
  <c r="S274" i="54" s="1"/>
  <c r="S170" i="54"/>
  <c r="S171" i="54"/>
  <c r="S172" i="54"/>
  <c r="S173" i="54"/>
  <c r="S174" i="54"/>
  <c r="S175" i="54"/>
  <c r="S176" i="54"/>
  <c r="S177" i="54"/>
  <c r="S178" i="54"/>
  <c r="S179" i="54"/>
  <c r="S180" i="54"/>
  <c r="S181" i="54"/>
  <c r="S182" i="54"/>
  <c r="S183" i="54"/>
  <c r="S184" i="54"/>
  <c r="S185" i="54"/>
  <c r="S186" i="54"/>
  <c r="S187" i="54"/>
  <c r="S188" i="54"/>
  <c r="S189" i="54"/>
  <c r="S190" i="54"/>
  <c r="S191" i="54"/>
  <c r="S192" i="54"/>
  <c r="S193" i="54"/>
  <c r="S194" i="54"/>
  <c r="S195" i="54"/>
  <c r="S196" i="54"/>
  <c r="S197" i="54"/>
  <c r="S198" i="54"/>
  <c r="S199" i="54"/>
  <c r="S200" i="54"/>
  <c r="S201" i="54"/>
  <c r="S202" i="54"/>
  <c r="S203" i="54"/>
  <c r="S204" i="54"/>
  <c r="S205" i="54"/>
  <c r="S206" i="54"/>
  <c r="S207" i="54"/>
  <c r="S208" i="54"/>
  <c r="S209" i="54"/>
  <c r="S210" i="54"/>
  <c r="S211" i="54"/>
  <c r="S212" i="54"/>
  <c r="S213" i="54"/>
  <c r="S214" i="54"/>
  <c r="S215" i="54"/>
  <c r="S216" i="54"/>
  <c r="S217" i="54"/>
  <c r="S218" i="54"/>
  <c r="S219" i="54"/>
  <c r="S220" i="54"/>
  <c r="S221" i="54"/>
  <c r="S222" i="54"/>
  <c r="S223" i="54"/>
  <c r="S224" i="54"/>
  <c r="S225" i="54"/>
  <c r="S226" i="54"/>
  <c r="S227" i="54"/>
  <c r="S228" i="54"/>
  <c r="S229" i="54"/>
  <c r="S230" i="54"/>
  <c r="S231" i="54"/>
  <c r="S232" i="54"/>
  <c r="S233" i="54"/>
  <c r="S234" i="54"/>
  <c r="S235" i="54"/>
  <c r="S236" i="54"/>
  <c r="S237" i="54"/>
  <c r="S238" i="54"/>
  <c r="S239" i="54"/>
  <c r="S240" i="54"/>
  <c r="S241" i="54"/>
  <c r="S242" i="54"/>
  <c r="S243" i="54"/>
  <c r="S244" i="54"/>
  <c r="S245" i="54"/>
  <c r="S246" i="54"/>
  <c r="S247" i="54"/>
  <c r="S248" i="54"/>
  <c r="S249" i="54"/>
  <c r="S250" i="54"/>
  <c r="S251" i="54"/>
  <c r="S252" i="54"/>
  <c r="S253" i="54"/>
  <c r="S254" i="54"/>
  <c r="S255" i="54"/>
  <c r="S256" i="54"/>
  <c r="S257" i="54"/>
  <c r="S258" i="54"/>
  <c r="S259" i="54"/>
  <c r="S260" i="54"/>
  <c r="S261" i="54"/>
  <c r="S262" i="54"/>
  <c r="S263" i="54"/>
  <c r="S264" i="54"/>
  <c r="S265" i="54"/>
  <c r="S266" i="54"/>
  <c r="S267" i="54"/>
  <c r="S268" i="54"/>
  <c r="S269" i="54"/>
  <c r="S270" i="54"/>
  <c r="S271" i="54"/>
  <c r="S272" i="54"/>
  <c r="S273" i="54"/>
  <c r="W274" i="55" l="1"/>
  <c r="R70" i="54"/>
  <c r="R71" i="54"/>
  <c r="R78" i="54"/>
  <c r="R92" i="54"/>
  <c r="R96" i="54"/>
  <c r="R108" i="54"/>
  <c r="R117" i="54"/>
  <c r="R118" i="54"/>
  <c r="R119" i="54"/>
  <c r="R120" i="54"/>
  <c r="R121" i="54"/>
  <c r="R122" i="54"/>
  <c r="R123" i="54" l="1"/>
  <c r="R124" i="54" s="1"/>
  <c r="R113" i="54"/>
  <c r="R115" i="54" s="1"/>
  <c r="R116" i="54" s="1"/>
  <c r="AB177" i="55" l="1"/>
  <c r="AC177" i="55" l="1"/>
  <c r="Z274" i="55"/>
  <c r="AB169" i="55" l="1"/>
  <c r="AE177" i="55" l="1"/>
  <c r="AB274" i="55"/>
  <c r="AC169" i="55"/>
  <c r="AC274" i="55" l="1"/>
  <c r="AB161" i="55"/>
  <c r="AF177" i="55"/>
  <c r="AB167" i="55" l="1"/>
  <c r="AC161" i="55"/>
  <c r="AB135" i="55"/>
  <c r="AD274" i="55"/>
  <c r="AE169" i="55"/>
  <c r="AE274" i="55" l="1"/>
  <c r="AF169" i="55"/>
  <c r="AF274" i="55" s="1"/>
  <c r="AC167" i="55"/>
  <c r="AC135" i="55"/>
  <c r="AE161" i="55" l="1"/>
  <c r="AF161" i="55" l="1"/>
  <c r="AE167" i="55"/>
  <c r="AF167" i="55" l="1"/>
  <c r="AH135" i="55" l="1"/>
  <c r="AI135" i="55"/>
  <c r="Q70" i="54" l="1"/>
  <c r="Q71" i="54"/>
  <c r="Q78" i="54"/>
  <c r="Q92" i="54"/>
  <c r="Q96" i="54"/>
  <c r="Q108" i="54"/>
  <c r="Q117" i="54"/>
  <c r="Q123" i="54" s="1"/>
  <c r="Q118" i="54"/>
  <c r="Q119" i="54"/>
  <c r="Q120" i="54"/>
  <c r="Q121" i="54"/>
  <c r="Q122" i="54"/>
  <c r="P70" i="54"/>
  <c r="P71" i="54"/>
  <c r="P78" i="54"/>
  <c r="P92" i="54"/>
  <c r="P96" i="54"/>
  <c r="P108" i="54"/>
  <c r="P117" i="54"/>
  <c r="P123" i="54" s="1"/>
  <c r="P118" i="54"/>
  <c r="P119" i="54"/>
  <c r="P120" i="54"/>
  <c r="P121" i="54"/>
  <c r="P122" i="54"/>
  <c r="O71" i="54"/>
  <c r="O78" i="54"/>
  <c r="O92" i="54"/>
  <c r="O96" i="54"/>
  <c r="O108" i="54"/>
  <c r="O117" i="54"/>
  <c r="O123" i="54" s="1"/>
  <c r="O118" i="54"/>
  <c r="O119" i="54"/>
  <c r="O120" i="54"/>
  <c r="O121" i="54"/>
  <c r="O122" i="54"/>
  <c r="O135" i="54"/>
  <c r="Q124" i="54" l="1"/>
  <c r="Q113" i="54"/>
  <c r="Q115" i="54" s="1"/>
  <c r="Q116" i="54" s="1"/>
  <c r="P124" i="54"/>
  <c r="P113" i="54"/>
  <c r="P115" i="54" s="1"/>
  <c r="P116" i="54" s="1"/>
  <c r="O113" i="54"/>
  <c r="O115" i="54" s="1"/>
  <c r="O116" i="54" s="1"/>
  <c r="O124" i="54"/>
  <c r="N71" i="54" l="1"/>
  <c r="N78" i="54"/>
  <c r="N92" i="54"/>
  <c r="N96" i="54"/>
  <c r="N108" i="54"/>
  <c r="N117" i="54"/>
  <c r="N118" i="54"/>
  <c r="N119" i="54"/>
  <c r="N120" i="54"/>
  <c r="N121" i="54"/>
  <c r="N122" i="54"/>
  <c r="N135" i="54"/>
  <c r="N123" i="54" l="1"/>
  <c r="N124" i="54"/>
  <c r="N113" i="54"/>
  <c r="N115" i="54" s="1"/>
  <c r="N116" i="54" s="1"/>
  <c r="M70" i="54" l="1"/>
  <c r="M71" i="54"/>
  <c r="M78" i="54"/>
  <c r="M92" i="54"/>
  <c r="M96" i="54"/>
  <c r="M108" i="54"/>
  <c r="M117" i="54"/>
  <c r="M123" i="54" s="1"/>
  <c r="M118" i="54"/>
  <c r="M119" i="54"/>
  <c r="M120" i="54"/>
  <c r="M121" i="54"/>
  <c r="M122" i="54"/>
  <c r="M135" i="54"/>
  <c r="J70" i="54"/>
  <c r="K70" i="54"/>
  <c r="L70" i="54"/>
  <c r="M124" i="54" l="1"/>
  <c r="M113" i="54"/>
  <c r="M115" i="54" s="1"/>
  <c r="M116" i="54" s="1"/>
  <c r="G70" i="54" l="1"/>
  <c r="H70" i="54"/>
  <c r="F70" i="54"/>
  <c r="I70" i="54"/>
  <c r="B70" i="54"/>
  <c r="E70" i="54"/>
  <c r="D70" i="54"/>
  <c r="C70" i="54"/>
  <c r="AH145" i="54" l="1"/>
  <c r="AI145" i="54"/>
  <c r="AH144" i="54"/>
  <c r="AI144" i="54"/>
  <c r="AH143" i="54"/>
  <c r="AI143" i="54"/>
  <c r="B135" i="54" l="1"/>
  <c r="B122" i="54"/>
  <c r="B121" i="54"/>
  <c r="B120" i="54"/>
  <c r="B119" i="54"/>
  <c r="B118" i="54"/>
  <c r="B117" i="54"/>
  <c r="B123" i="54" s="1"/>
  <c r="B108" i="54"/>
  <c r="AF5" i="54" s="1"/>
  <c r="B96" i="54"/>
  <c r="AM20" i="54" s="1"/>
  <c r="B92" i="54"/>
  <c r="AM18" i="54" s="1"/>
  <c r="B78" i="54"/>
  <c r="B71" i="54"/>
  <c r="AG274" i="54"/>
  <c r="B274" i="54"/>
  <c r="I273" i="54"/>
  <c r="J273" i="54" s="1"/>
  <c r="K273" i="54" s="1"/>
  <c r="L273" i="54" s="1"/>
  <c r="M273" i="54" s="1"/>
  <c r="N273" i="54" s="1"/>
  <c r="O273" i="54" s="1"/>
  <c r="P273" i="54" s="1"/>
  <c r="Q273" i="54" s="1"/>
  <c r="R273" i="54" s="1"/>
  <c r="U273" i="54" s="1"/>
  <c r="AB273" i="54" s="1"/>
  <c r="AC273" i="54" s="1"/>
  <c r="AD273" i="54" s="1"/>
  <c r="AE273" i="54" s="1"/>
  <c r="AF273" i="54" s="1"/>
  <c r="C273" i="54"/>
  <c r="D273" i="54" s="1"/>
  <c r="E273" i="54" s="1"/>
  <c r="F273" i="54" s="1"/>
  <c r="G273" i="54" s="1"/>
  <c r="H273" i="54" s="1"/>
  <c r="Q272" i="54"/>
  <c r="R272" i="54" s="1"/>
  <c r="U272" i="54" s="1"/>
  <c r="AB272" i="54" s="1"/>
  <c r="AC272" i="54" s="1"/>
  <c r="AD272" i="54" s="1"/>
  <c r="AE272" i="54" s="1"/>
  <c r="AF272" i="54" s="1"/>
  <c r="G272" i="54"/>
  <c r="H272" i="54" s="1"/>
  <c r="I272" i="54" s="1"/>
  <c r="J272" i="54" s="1"/>
  <c r="K272" i="54" s="1"/>
  <c r="L272" i="54" s="1"/>
  <c r="M272" i="54" s="1"/>
  <c r="N272" i="54" s="1"/>
  <c r="O272" i="54" s="1"/>
  <c r="P272" i="54" s="1"/>
  <c r="D272" i="54"/>
  <c r="E272" i="54" s="1"/>
  <c r="F272" i="54" s="1"/>
  <c r="C272" i="54"/>
  <c r="C271" i="54"/>
  <c r="D271" i="54" s="1"/>
  <c r="E271" i="54" s="1"/>
  <c r="F271" i="54" s="1"/>
  <c r="G271" i="54" s="1"/>
  <c r="H271" i="54" s="1"/>
  <c r="I271" i="54" s="1"/>
  <c r="J271" i="54" s="1"/>
  <c r="K271" i="54" s="1"/>
  <c r="L271" i="54" s="1"/>
  <c r="M271" i="54" s="1"/>
  <c r="N271" i="54" s="1"/>
  <c r="O271" i="54" s="1"/>
  <c r="P271" i="54" s="1"/>
  <c r="Q271" i="54" s="1"/>
  <c r="R271" i="54" s="1"/>
  <c r="U271" i="54" s="1"/>
  <c r="AB271" i="54" s="1"/>
  <c r="AC271" i="54" s="1"/>
  <c r="AD271" i="54" s="1"/>
  <c r="AE271" i="54" s="1"/>
  <c r="AF271" i="54" s="1"/>
  <c r="C270" i="54"/>
  <c r="D270" i="54" s="1"/>
  <c r="E270" i="54" s="1"/>
  <c r="F270" i="54" s="1"/>
  <c r="G270" i="54" s="1"/>
  <c r="H270" i="54" s="1"/>
  <c r="I270" i="54" s="1"/>
  <c r="J270" i="54" s="1"/>
  <c r="K270" i="54" s="1"/>
  <c r="L270" i="54" s="1"/>
  <c r="M270" i="54" s="1"/>
  <c r="N270" i="54" s="1"/>
  <c r="O270" i="54" s="1"/>
  <c r="P270" i="54" s="1"/>
  <c r="Q270" i="54" s="1"/>
  <c r="R270" i="54" s="1"/>
  <c r="U270" i="54" s="1"/>
  <c r="AB270" i="54" s="1"/>
  <c r="AC270" i="54" s="1"/>
  <c r="AD270" i="54" s="1"/>
  <c r="AE270" i="54" s="1"/>
  <c r="AF270" i="54" s="1"/>
  <c r="C269" i="54"/>
  <c r="D269" i="54" s="1"/>
  <c r="E269" i="54" s="1"/>
  <c r="F269" i="54" s="1"/>
  <c r="G269" i="54" s="1"/>
  <c r="H269" i="54" s="1"/>
  <c r="I269" i="54" s="1"/>
  <c r="J269" i="54" s="1"/>
  <c r="K269" i="54" s="1"/>
  <c r="L269" i="54" s="1"/>
  <c r="M269" i="54" s="1"/>
  <c r="N269" i="54" s="1"/>
  <c r="O269" i="54" s="1"/>
  <c r="P269" i="54" s="1"/>
  <c r="Q269" i="54" s="1"/>
  <c r="R269" i="54" s="1"/>
  <c r="U269" i="54" s="1"/>
  <c r="AB269" i="54" s="1"/>
  <c r="AC269" i="54" s="1"/>
  <c r="AD269" i="54" s="1"/>
  <c r="AE269" i="54" s="1"/>
  <c r="AF269" i="54" s="1"/>
  <c r="D268" i="54"/>
  <c r="E268" i="54" s="1"/>
  <c r="F268" i="54" s="1"/>
  <c r="G268" i="54" s="1"/>
  <c r="H268" i="54" s="1"/>
  <c r="I268" i="54" s="1"/>
  <c r="J268" i="54" s="1"/>
  <c r="K268" i="54" s="1"/>
  <c r="L268" i="54" s="1"/>
  <c r="M268" i="54" s="1"/>
  <c r="N268" i="54" s="1"/>
  <c r="O268" i="54" s="1"/>
  <c r="P268" i="54" s="1"/>
  <c r="Q268" i="54" s="1"/>
  <c r="R268" i="54" s="1"/>
  <c r="U268" i="54" s="1"/>
  <c r="AB268" i="54" s="1"/>
  <c r="AC268" i="54" s="1"/>
  <c r="AD268" i="54" s="1"/>
  <c r="AE268" i="54" s="1"/>
  <c r="AF268" i="54" s="1"/>
  <c r="C268" i="54"/>
  <c r="C267" i="54"/>
  <c r="D267" i="54" s="1"/>
  <c r="E267" i="54" s="1"/>
  <c r="F267" i="54" s="1"/>
  <c r="G267" i="54" s="1"/>
  <c r="H267" i="54" s="1"/>
  <c r="I267" i="54" s="1"/>
  <c r="J267" i="54" s="1"/>
  <c r="K267" i="54" s="1"/>
  <c r="L267" i="54" s="1"/>
  <c r="M267" i="54" s="1"/>
  <c r="N267" i="54" s="1"/>
  <c r="O267" i="54" s="1"/>
  <c r="P267" i="54" s="1"/>
  <c r="Q267" i="54" s="1"/>
  <c r="R267" i="54" s="1"/>
  <c r="U267" i="54" s="1"/>
  <c r="AB267" i="54" s="1"/>
  <c r="AC267" i="54" s="1"/>
  <c r="AD267" i="54" s="1"/>
  <c r="AE267" i="54" s="1"/>
  <c r="AF267" i="54" s="1"/>
  <c r="C266" i="54"/>
  <c r="D266" i="54" s="1"/>
  <c r="E266" i="54" s="1"/>
  <c r="F266" i="54" s="1"/>
  <c r="G266" i="54" s="1"/>
  <c r="H266" i="54" s="1"/>
  <c r="I266" i="54" s="1"/>
  <c r="J266" i="54" s="1"/>
  <c r="K266" i="54" s="1"/>
  <c r="L266" i="54" s="1"/>
  <c r="M266" i="54" s="1"/>
  <c r="N266" i="54" s="1"/>
  <c r="O266" i="54" s="1"/>
  <c r="P266" i="54" s="1"/>
  <c r="Q266" i="54" s="1"/>
  <c r="R266" i="54" s="1"/>
  <c r="U266" i="54" s="1"/>
  <c r="AB266" i="54" s="1"/>
  <c r="AC266" i="54" s="1"/>
  <c r="AD266" i="54" s="1"/>
  <c r="AE266" i="54" s="1"/>
  <c r="AF266" i="54" s="1"/>
  <c r="J265" i="54"/>
  <c r="K265" i="54" s="1"/>
  <c r="L265" i="54" s="1"/>
  <c r="M265" i="54" s="1"/>
  <c r="N265" i="54" s="1"/>
  <c r="O265" i="54" s="1"/>
  <c r="P265" i="54" s="1"/>
  <c r="Q265" i="54" s="1"/>
  <c r="R265" i="54" s="1"/>
  <c r="U265" i="54" s="1"/>
  <c r="AB265" i="54" s="1"/>
  <c r="AC265" i="54" s="1"/>
  <c r="AD265" i="54" s="1"/>
  <c r="AE265" i="54" s="1"/>
  <c r="AF265" i="54" s="1"/>
  <c r="C265" i="54"/>
  <c r="D265" i="54" s="1"/>
  <c r="E265" i="54" s="1"/>
  <c r="F265" i="54" s="1"/>
  <c r="G265" i="54" s="1"/>
  <c r="H265" i="54" s="1"/>
  <c r="I265" i="54" s="1"/>
  <c r="H264" i="54"/>
  <c r="I264" i="54" s="1"/>
  <c r="J264" i="54" s="1"/>
  <c r="K264" i="54" s="1"/>
  <c r="L264" i="54" s="1"/>
  <c r="M264" i="54" s="1"/>
  <c r="N264" i="54" s="1"/>
  <c r="O264" i="54" s="1"/>
  <c r="P264" i="54" s="1"/>
  <c r="Q264" i="54" s="1"/>
  <c r="R264" i="54" s="1"/>
  <c r="U264" i="54" s="1"/>
  <c r="AB264" i="54" s="1"/>
  <c r="AC264" i="54" s="1"/>
  <c r="AD264" i="54" s="1"/>
  <c r="AE264" i="54" s="1"/>
  <c r="AF264" i="54" s="1"/>
  <c r="G264" i="54"/>
  <c r="D264" i="54"/>
  <c r="E264" i="54" s="1"/>
  <c r="F264" i="54" s="1"/>
  <c r="C264" i="54"/>
  <c r="J263" i="54"/>
  <c r="K263" i="54" s="1"/>
  <c r="L263" i="54" s="1"/>
  <c r="M263" i="54" s="1"/>
  <c r="N263" i="54" s="1"/>
  <c r="O263" i="54" s="1"/>
  <c r="P263" i="54" s="1"/>
  <c r="Q263" i="54" s="1"/>
  <c r="R263" i="54" s="1"/>
  <c r="U263" i="54" s="1"/>
  <c r="AB263" i="54" s="1"/>
  <c r="AC263" i="54" s="1"/>
  <c r="AD263" i="54" s="1"/>
  <c r="AE263" i="54" s="1"/>
  <c r="AF263" i="54" s="1"/>
  <c r="G263" i="54"/>
  <c r="H263" i="54" s="1"/>
  <c r="I263" i="54" s="1"/>
  <c r="C263" i="54"/>
  <c r="D263" i="54" s="1"/>
  <c r="E263" i="54" s="1"/>
  <c r="F263" i="54" s="1"/>
  <c r="C262" i="54"/>
  <c r="D262" i="54" s="1"/>
  <c r="E262" i="54" s="1"/>
  <c r="F262" i="54" s="1"/>
  <c r="G262" i="54" s="1"/>
  <c r="H262" i="54" s="1"/>
  <c r="I262" i="54" s="1"/>
  <c r="J262" i="54" s="1"/>
  <c r="K262" i="54" s="1"/>
  <c r="L262" i="54" s="1"/>
  <c r="M262" i="54" s="1"/>
  <c r="N262" i="54" s="1"/>
  <c r="O262" i="54" s="1"/>
  <c r="P262" i="54" s="1"/>
  <c r="Q262" i="54" s="1"/>
  <c r="R262" i="54" s="1"/>
  <c r="U262" i="54" s="1"/>
  <c r="AB262" i="54" s="1"/>
  <c r="AC262" i="54" s="1"/>
  <c r="AD262" i="54" s="1"/>
  <c r="AE262" i="54" s="1"/>
  <c r="AF262" i="54" s="1"/>
  <c r="C261" i="54"/>
  <c r="D261" i="54" s="1"/>
  <c r="E261" i="54" s="1"/>
  <c r="F261" i="54" s="1"/>
  <c r="G261" i="54" s="1"/>
  <c r="H261" i="54" s="1"/>
  <c r="I261" i="54" s="1"/>
  <c r="J261" i="54" s="1"/>
  <c r="K261" i="54" s="1"/>
  <c r="L261" i="54" s="1"/>
  <c r="M261" i="54" s="1"/>
  <c r="N261" i="54" s="1"/>
  <c r="O261" i="54" s="1"/>
  <c r="P261" i="54" s="1"/>
  <c r="Q261" i="54" s="1"/>
  <c r="R261" i="54" s="1"/>
  <c r="U261" i="54" s="1"/>
  <c r="AB261" i="54" s="1"/>
  <c r="AC261" i="54" s="1"/>
  <c r="AD261" i="54" s="1"/>
  <c r="AE261" i="54" s="1"/>
  <c r="AF261" i="54" s="1"/>
  <c r="E260" i="54"/>
  <c r="F260" i="54" s="1"/>
  <c r="G260" i="54" s="1"/>
  <c r="H260" i="54" s="1"/>
  <c r="I260" i="54" s="1"/>
  <c r="J260" i="54" s="1"/>
  <c r="K260" i="54" s="1"/>
  <c r="L260" i="54" s="1"/>
  <c r="M260" i="54" s="1"/>
  <c r="N260" i="54" s="1"/>
  <c r="O260" i="54" s="1"/>
  <c r="P260" i="54" s="1"/>
  <c r="Q260" i="54" s="1"/>
  <c r="R260" i="54" s="1"/>
  <c r="U260" i="54" s="1"/>
  <c r="AB260" i="54" s="1"/>
  <c r="AC260" i="54" s="1"/>
  <c r="AD260" i="54" s="1"/>
  <c r="AE260" i="54" s="1"/>
  <c r="AF260" i="54" s="1"/>
  <c r="D260" i="54"/>
  <c r="C260" i="54"/>
  <c r="C259" i="54"/>
  <c r="D259" i="54" s="1"/>
  <c r="E259" i="54" s="1"/>
  <c r="F259" i="54" s="1"/>
  <c r="G259" i="54" s="1"/>
  <c r="H259" i="54" s="1"/>
  <c r="I259" i="54" s="1"/>
  <c r="J259" i="54" s="1"/>
  <c r="K259" i="54" s="1"/>
  <c r="L259" i="54" s="1"/>
  <c r="M259" i="54" s="1"/>
  <c r="N259" i="54" s="1"/>
  <c r="O259" i="54" s="1"/>
  <c r="P259" i="54" s="1"/>
  <c r="Q259" i="54" s="1"/>
  <c r="R259" i="54" s="1"/>
  <c r="U259" i="54" s="1"/>
  <c r="AB259" i="54" s="1"/>
  <c r="AC259" i="54" s="1"/>
  <c r="AD259" i="54" s="1"/>
  <c r="AE259" i="54" s="1"/>
  <c r="AF259" i="54" s="1"/>
  <c r="K258" i="54"/>
  <c r="L258" i="54" s="1"/>
  <c r="M258" i="54" s="1"/>
  <c r="N258" i="54" s="1"/>
  <c r="O258" i="54" s="1"/>
  <c r="P258" i="54" s="1"/>
  <c r="Q258" i="54" s="1"/>
  <c r="R258" i="54" s="1"/>
  <c r="U258" i="54" s="1"/>
  <c r="AB258" i="54" s="1"/>
  <c r="AC258" i="54" s="1"/>
  <c r="AD258" i="54" s="1"/>
  <c r="AE258" i="54" s="1"/>
  <c r="AF258" i="54" s="1"/>
  <c r="D258" i="54"/>
  <c r="E258" i="54" s="1"/>
  <c r="F258" i="54" s="1"/>
  <c r="G258" i="54" s="1"/>
  <c r="H258" i="54" s="1"/>
  <c r="I258" i="54" s="1"/>
  <c r="J258" i="54" s="1"/>
  <c r="C258" i="54"/>
  <c r="N257" i="54"/>
  <c r="O257" i="54" s="1"/>
  <c r="P257" i="54" s="1"/>
  <c r="Q257" i="54" s="1"/>
  <c r="R257" i="54" s="1"/>
  <c r="U257" i="54" s="1"/>
  <c r="AB257" i="54" s="1"/>
  <c r="AC257" i="54" s="1"/>
  <c r="AD257" i="54" s="1"/>
  <c r="AE257" i="54" s="1"/>
  <c r="AF257" i="54" s="1"/>
  <c r="I257" i="54"/>
  <c r="J257" i="54" s="1"/>
  <c r="K257" i="54" s="1"/>
  <c r="L257" i="54" s="1"/>
  <c r="M257" i="54" s="1"/>
  <c r="C257" i="54"/>
  <c r="D257" i="54" s="1"/>
  <c r="E257" i="54" s="1"/>
  <c r="F257" i="54" s="1"/>
  <c r="G257" i="54" s="1"/>
  <c r="H257" i="54" s="1"/>
  <c r="G256" i="54"/>
  <c r="H256" i="54" s="1"/>
  <c r="I256" i="54" s="1"/>
  <c r="J256" i="54" s="1"/>
  <c r="K256" i="54" s="1"/>
  <c r="L256" i="54" s="1"/>
  <c r="M256" i="54" s="1"/>
  <c r="N256" i="54" s="1"/>
  <c r="O256" i="54" s="1"/>
  <c r="P256" i="54" s="1"/>
  <c r="Q256" i="54" s="1"/>
  <c r="R256" i="54" s="1"/>
  <c r="U256" i="54" s="1"/>
  <c r="AB256" i="54" s="1"/>
  <c r="AC256" i="54" s="1"/>
  <c r="AD256" i="54" s="1"/>
  <c r="AE256" i="54" s="1"/>
  <c r="AF256" i="54" s="1"/>
  <c r="D256" i="54"/>
  <c r="E256" i="54" s="1"/>
  <c r="F256" i="54" s="1"/>
  <c r="C256" i="54"/>
  <c r="C255" i="54"/>
  <c r="D255" i="54" s="1"/>
  <c r="E255" i="54" s="1"/>
  <c r="F255" i="54" s="1"/>
  <c r="G255" i="54" s="1"/>
  <c r="H255" i="54" s="1"/>
  <c r="I255" i="54" s="1"/>
  <c r="J255" i="54" s="1"/>
  <c r="K255" i="54" s="1"/>
  <c r="L255" i="54" s="1"/>
  <c r="M255" i="54" s="1"/>
  <c r="N255" i="54" s="1"/>
  <c r="O255" i="54" s="1"/>
  <c r="P255" i="54" s="1"/>
  <c r="Q255" i="54" s="1"/>
  <c r="R255" i="54" s="1"/>
  <c r="U255" i="54" s="1"/>
  <c r="AB255" i="54" s="1"/>
  <c r="AC255" i="54" s="1"/>
  <c r="AD255" i="54" s="1"/>
  <c r="AE255" i="54" s="1"/>
  <c r="AF255" i="54" s="1"/>
  <c r="D254" i="54"/>
  <c r="E254" i="54" s="1"/>
  <c r="F254" i="54" s="1"/>
  <c r="G254" i="54" s="1"/>
  <c r="H254" i="54" s="1"/>
  <c r="I254" i="54" s="1"/>
  <c r="J254" i="54" s="1"/>
  <c r="K254" i="54" s="1"/>
  <c r="L254" i="54" s="1"/>
  <c r="M254" i="54" s="1"/>
  <c r="N254" i="54" s="1"/>
  <c r="O254" i="54" s="1"/>
  <c r="P254" i="54" s="1"/>
  <c r="Q254" i="54" s="1"/>
  <c r="R254" i="54" s="1"/>
  <c r="U254" i="54" s="1"/>
  <c r="AB254" i="54" s="1"/>
  <c r="AC254" i="54" s="1"/>
  <c r="AD254" i="54" s="1"/>
  <c r="AE254" i="54" s="1"/>
  <c r="AF254" i="54" s="1"/>
  <c r="C254" i="54"/>
  <c r="C253" i="54"/>
  <c r="D253" i="54" s="1"/>
  <c r="E253" i="54" s="1"/>
  <c r="F253" i="54" s="1"/>
  <c r="G253" i="54" s="1"/>
  <c r="H253" i="54" s="1"/>
  <c r="I253" i="54" s="1"/>
  <c r="J253" i="54" s="1"/>
  <c r="K253" i="54" s="1"/>
  <c r="L253" i="54" s="1"/>
  <c r="M253" i="54" s="1"/>
  <c r="N253" i="54" s="1"/>
  <c r="O253" i="54" s="1"/>
  <c r="P253" i="54" s="1"/>
  <c r="Q253" i="54" s="1"/>
  <c r="R253" i="54" s="1"/>
  <c r="U253" i="54" s="1"/>
  <c r="AB253" i="54" s="1"/>
  <c r="AC253" i="54" s="1"/>
  <c r="AD253" i="54" s="1"/>
  <c r="AE253" i="54" s="1"/>
  <c r="AF253" i="54" s="1"/>
  <c r="M252" i="54"/>
  <c r="N252" i="54" s="1"/>
  <c r="O252" i="54" s="1"/>
  <c r="P252" i="54" s="1"/>
  <c r="Q252" i="54" s="1"/>
  <c r="R252" i="54" s="1"/>
  <c r="U252" i="54" s="1"/>
  <c r="AB252" i="54" s="1"/>
  <c r="AC252" i="54" s="1"/>
  <c r="AD252" i="54" s="1"/>
  <c r="AE252" i="54" s="1"/>
  <c r="AF252" i="54" s="1"/>
  <c r="D252" i="54"/>
  <c r="E252" i="54" s="1"/>
  <c r="F252" i="54" s="1"/>
  <c r="G252" i="54" s="1"/>
  <c r="H252" i="54" s="1"/>
  <c r="I252" i="54" s="1"/>
  <c r="J252" i="54" s="1"/>
  <c r="K252" i="54" s="1"/>
  <c r="L252" i="54" s="1"/>
  <c r="C252" i="54"/>
  <c r="I251" i="54"/>
  <c r="J251" i="54" s="1"/>
  <c r="K251" i="54" s="1"/>
  <c r="L251" i="54" s="1"/>
  <c r="M251" i="54" s="1"/>
  <c r="N251" i="54" s="1"/>
  <c r="O251" i="54" s="1"/>
  <c r="P251" i="54" s="1"/>
  <c r="Q251" i="54" s="1"/>
  <c r="R251" i="54" s="1"/>
  <c r="U251" i="54" s="1"/>
  <c r="AB251" i="54" s="1"/>
  <c r="AC251" i="54" s="1"/>
  <c r="AD251" i="54" s="1"/>
  <c r="AE251" i="54" s="1"/>
  <c r="AF251" i="54" s="1"/>
  <c r="C251" i="54"/>
  <c r="D251" i="54" s="1"/>
  <c r="E251" i="54" s="1"/>
  <c r="F251" i="54" s="1"/>
  <c r="G251" i="54" s="1"/>
  <c r="H251" i="54" s="1"/>
  <c r="G250" i="54"/>
  <c r="H250" i="54" s="1"/>
  <c r="I250" i="54" s="1"/>
  <c r="J250" i="54" s="1"/>
  <c r="K250" i="54" s="1"/>
  <c r="L250" i="54" s="1"/>
  <c r="M250" i="54" s="1"/>
  <c r="N250" i="54" s="1"/>
  <c r="O250" i="54" s="1"/>
  <c r="P250" i="54" s="1"/>
  <c r="Q250" i="54" s="1"/>
  <c r="R250" i="54" s="1"/>
  <c r="U250" i="54" s="1"/>
  <c r="AB250" i="54" s="1"/>
  <c r="AC250" i="54" s="1"/>
  <c r="AD250" i="54" s="1"/>
  <c r="AE250" i="54" s="1"/>
  <c r="AF250" i="54" s="1"/>
  <c r="C250" i="54"/>
  <c r="D250" i="54" s="1"/>
  <c r="E250" i="54" s="1"/>
  <c r="F250" i="54" s="1"/>
  <c r="C249" i="54"/>
  <c r="D249" i="54" s="1"/>
  <c r="E249" i="54" s="1"/>
  <c r="F249" i="54" s="1"/>
  <c r="G249" i="54" s="1"/>
  <c r="H249" i="54" s="1"/>
  <c r="I249" i="54" s="1"/>
  <c r="J249" i="54" s="1"/>
  <c r="K249" i="54" s="1"/>
  <c r="L249" i="54" s="1"/>
  <c r="M249" i="54" s="1"/>
  <c r="N249" i="54" s="1"/>
  <c r="O249" i="54" s="1"/>
  <c r="P249" i="54" s="1"/>
  <c r="Q249" i="54" s="1"/>
  <c r="R249" i="54" s="1"/>
  <c r="U249" i="54" s="1"/>
  <c r="AB249" i="54" s="1"/>
  <c r="AC249" i="54" s="1"/>
  <c r="AD249" i="54" s="1"/>
  <c r="AE249" i="54" s="1"/>
  <c r="AF249" i="54" s="1"/>
  <c r="E248" i="54"/>
  <c r="F248" i="54" s="1"/>
  <c r="G248" i="54" s="1"/>
  <c r="H248" i="54" s="1"/>
  <c r="I248" i="54" s="1"/>
  <c r="J248" i="54" s="1"/>
  <c r="K248" i="54" s="1"/>
  <c r="L248" i="54" s="1"/>
  <c r="M248" i="54" s="1"/>
  <c r="N248" i="54" s="1"/>
  <c r="O248" i="54" s="1"/>
  <c r="P248" i="54" s="1"/>
  <c r="Q248" i="54" s="1"/>
  <c r="R248" i="54" s="1"/>
  <c r="U248" i="54" s="1"/>
  <c r="AB248" i="54" s="1"/>
  <c r="AC248" i="54" s="1"/>
  <c r="AD248" i="54" s="1"/>
  <c r="AE248" i="54" s="1"/>
  <c r="AF248" i="54" s="1"/>
  <c r="C248" i="54"/>
  <c r="D248" i="54" s="1"/>
  <c r="U247" i="54"/>
  <c r="AB247" i="54" s="1"/>
  <c r="AC247" i="54" s="1"/>
  <c r="AD247" i="54" s="1"/>
  <c r="AE247" i="54" s="1"/>
  <c r="AF247" i="54" s="1"/>
  <c r="C247" i="54"/>
  <c r="D247" i="54" s="1"/>
  <c r="E247" i="54" s="1"/>
  <c r="F247" i="54" s="1"/>
  <c r="G247" i="54" s="1"/>
  <c r="H247" i="54" s="1"/>
  <c r="I247" i="54" s="1"/>
  <c r="J247" i="54" s="1"/>
  <c r="K247" i="54" s="1"/>
  <c r="L247" i="54" s="1"/>
  <c r="M247" i="54" s="1"/>
  <c r="N247" i="54" s="1"/>
  <c r="O247" i="54" s="1"/>
  <c r="P247" i="54" s="1"/>
  <c r="Q247" i="54" s="1"/>
  <c r="R247" i="54" s="1"/>
  <c r="J246" i="54"/>
  <c r="K246" i="54" s="1"/>
  <c r="L246" i="54" s="1"/>
  <c r="M246" i="54" s="1"/>
  <c r="N246" i="54" s="1"/>
  <c r="O246" i="54" s="1"/>
  <c r="P246" i="54" s="1"/>
  <c r="Q246" i="54" s="1"/>
  <c r="R246" i="54" s="1"/>
  <c r="U246" i="54" s="1"/>
  <c r="AB246" i="54" s="1"/>
  <c r="AC246" i="54" s="1"/>
  <c r="AD246" i="54" s="1"/>
  <c r="AE246" i="54" s="1"/>
  <c r="AF246" i="54" s="1"/>
  <c r="D246" i="54"/>
  <c r="E246" i="54" s="1"/>
  <c r="F246" i="54" s="1"/>
  <c r="G246" i="54" s="1"/>
  <c r="H246" i="54" s="1"/>
  <c r="I246" i="54" s="1"/>
  <c r="C246" i="54"/>
  <c r="F245" i="54"/>
  <c r="G245" i="54" s="1"/>
  <c r="H245" i="54" s="1"/>
  <c r="I245" i="54" s="1"/>
  <c r="J245" i="54" s="1"/>
  <c r="K245" i="54" s="1"/>
  <c r="L245" i="54" s="1"/>
  <c r="M245" i="54" s="1"/>
  <c r="N245" i="54" s="1"/>
  <c r="O245" i="54" s="1"/>
  <c r="P245" i="54" s="1"/>
  <c r="Q245" i="54" s="1"/>
  <c r="R245" i="54" s="1"/>
  <c r="U245" i="54" s="1"/>
  <c r="AB245" i="54" s="1"/>
  <c r="AC245" i="54" s="1"/>
  <c r="AD245" i="54" s="1"/>
  <c r="AE245" i="54" s="1"/>
  <c r="AF245" i="54" s="1"/>
  <c r="E245" i="54"/>
  <c r="C245" i="54"/>
  <c r="D245" i="54" s="1"/>
  <c r="D244" i="54"/>
  <c r="E244" i="54" s="1"/>
  <c r="F244" i="54" s="1"/>
  <c r="G244" i="54" s="1"/>
  <c r="H244" i="54" s="1"/>
  <c r="I244" i="54" s="1"/>
  <c r="J244" i="54" s="1"/>
  <c r="K244" i="54" s="1"/>
  <c r="L244" i="54" s="1"/>
  <c r="M244" i="54" s="1"/>
  <c r="N244" i="54" s="1"/>
  <c r="O244" i="54" s="1"/>
  <c r="P244" i="54" s="1"/>
  <c r="Q244" i="54" s="1"/>
  <c r="R244" i="54" s="1"/>
  <c r="U244" i="54" s="1"/>
  <c r="AB244" i="54" s="1"/>
  <c r="AC244" i="54" s="1"/>
  <c r="AD244" i="54" s="1"/>
  <c r="AE244" i="54" s="1"/>
  <c r="AF244" i="54" s="1"/>
  <c r="C244" i="54"/>
  <c r="C243" i="54"/>
  <c r="D243" i="54" s="1"/>
  <c r="E243" i="54" s="1"/>
  <c r="F243" i="54" s="1"/>
  <c r="G243" i="54" s="1"/>
  <c r="H243" i="54" s="1"/>
  <c r="I243" i="54" s="1"/>
  <c r="J243" i="54" s="1"/>
  <c r="K243" i="54" s="1"/>
  <c r="L243" i="54" s="1"/>
  <c r="M243" i="54" s="1"/>
  <c r="N243" i="54" s="1"/>
  <c r="O243" i="54" s="1"/>
  <c r="P243" i="54" s="1"/>
  <c r="Q243" i="54" s="1"/>
  <c r="R243" i="54" s="1"/>
  <c r="U243" i="54" s="1"/>
  <c r="AB243" i="54" s="1"/>
  <c r="AC243" i="54" s="1"/>
  <c r="AD243" i="54" s="1"/>
  <c r="AE243" i="54" s="1"/>
  <c r="AF243" i="54" s="1"/>
  <c r="C242" i="54"/>
  <c r="D242" i="54" s="1"/>
  <c r="E242" i="54" s="1"/>
  <c r="F242" i="54" s="1"/>
  <c r="G242" i="54" s="1"/>
  <c r="H242" i="54" s="1"/>
  <c r="I242" i="54" s="1"/>
  <c r="J242" i="54" s="1"/>
  <c r="K242" i="54" s="1"/>
  <c r="L242" i="54" s="1"/>
  <c r="M242" i="54" s="1"/>
  <c r="N242" i="54" s="1"/>
  <c r="O242" i="54" s="1"/>
  <c r="P242" i="54" s="1"/>
  <c r="Q242" i="54" s="1"/>
  <c r="R242" i="54" s="1"/>
  <c r="U242" i="54" s="1"/>
  <c r="AB242" i="54" s="1"/>
  <c r="AC242" i="54" s="1"/>
  <c r="AD242" i="54" s="1"/>
  <c r="AE242" i="54" s="1"/>
  <c r="AF242" i="54" s="1"/>
  <c r="H241" i="54"/>
  <c r="I241" i="54" s="1"/>
  <c r="J241" i="54" s="1"/>
  <c r="K241" i="54" s="1"/>
  <c r="L241" i="54" s="1"/>
  <c r="M241" i="54" s="1"/>
  <c r="N241" i="54" s="1"/>
  <c r="O241" i="54" s="1"/>
  <c r="P241" i="54" s="1"/>
  <c r="Q241" i="54" s="1"/>
  <c r="R241" i="54" s="1"/>
  <c r="U241" i="54" s="1"/>
  <c r="AB241" i="54" s="1"/>
  <c r="AC241" i="54" s="1"/>
  <c r="AD241" i="54" s="1"/>
  <c r="AE241" i="54" s="1"/>
  <c r="AF241" i="54" s="1"/>
  <c r="E241" i="54"/>
  <c r="F241" i="54" s="1"/>
  <c r="G241" i="54" s="1"/>
  <c r="D241" i="54"/>
  <c r="C241" i="54"/>
  <c r="E240" i="54"/>
  <c r="F240" i="54" s="1"/>
  <c r="G240" i="54" s="1"/>
  <c r="H240" i="54" s="1"/>
  <c r="I240" i="54" s="1"/>
  <c r="J240" i="54" s="1"/>
  <c r="K240" i="54" s="1"/>
  <c r="L240" i="54" s="1"/>
  <c r="M240" i="54" s="1"/>
  <c r="N240" i="54" s="1"/>
  <c r="O240" i="54" s="1"/>
  <c r="P240" i="54" s="1"/>
  <c r="Q240" i="54" s="1"/>
  <c r="R240" i="54" s="1"/>
  <c r="U240" i="54" s="1"/>
  <c r="AB240" i="54" s="1"/>
  <c r="AC240" i="54" s="1"/>
  <c r="AD240" i="54" s="1"/>
  <c r="AE240" i="54" s="1"/>
  <c r="AF240" i="54" s="1"/>
  <c r="C240" i="54"/>
  <c r="D240" i="54" s="1"/>
  <c r="C239" i="54"/>
  <c r="D239" i="54" s="1"/>
  <c r="E239" i="54" s="1"/>
  <c r="F239" i="54" s="1"/>
  <c r="G239" i="54" s="1"/>
  <c r="H239" i="54" s="1"/>
  <c r="I239" i="54" s="1"/>
  <c r="J239" i="54" s="1"/>
  <c r="K239" i="54" s="1"/>
  <c r="L239" i="54" s="1"/>
  <c r="M239" i="54" s="1"/>
  <c r="N239" i="54" s="1"/>
  <c r="O239" i="54" s="1"/>
  <c r="P239" i="54" s="1"/>
  <c r="Q239" i="54" s="1"/>
  <c r="R239" i="54" s="1"/>
  <c r="U239" i="54" s="1"/>
  <c r="AB239" i="54" s="1"/>
  <c r="AC239" i="54" s="1"/>
  <c r="AD239" i="54" s="1"/>
  <c r="AE239" i="54" s="1"/>
  <c r="AF239" i="54" s="1"/>
  <c r="C238" i="54"/>
  <c r="D238" i="54" s="1"/>
  <c r="E238" i="54" s="1"/>
  <c r="F238" i="54" s="1"/>
  <c r="G238" i="54" s="1"/>
  <c r="H238" i="54" s="1"/>
  <c r="I238" i="54" s="1"/>
  <c r="J238" i="54" s="1"/>
  <c r="K238" i="54" s="1"/>
  <c r="L238" i="54" s="1"/>
  <c r="M238" i="54" s="1"/>
  <c r="N238" i="54" s="1"/>
  <c r="O238" i="54" s="1"/>
  <c r="P238" i="54" s="1"/>
  <c r="Q238" i="54" s="1"/>
  <c r="R238" i="54" s="1"/>
  <c r="U238" i="54" s="1"/>
  <c r="AB238" i="54" s="1"/>
  <c r="AC238" i="54" s="1"/>
  <c r="AD238" i="54" s="1"/>
  <c r="AE238" i="54" s="1"/>
  <c r="AF238" i="54" s="1"/>
  <c r="D237" i="54"/>
  <c r="E237" i="54" s="1"/>
  <c r="F237" i="54" s="1"/>
  <c r="G237" i="54" s="1"/>
  <c r="H237" i="54" s="1"/>
  <c r="I237" i="54" s="1"/>
  <c r="J237" i="54" s="1"/>
  <c r="K237" i="54" s="1"/>
  <c r="L237" i="54" s="1"/>
  <c r="M237" i="54" s="1"/>
  <c r="N237" i="54" s="1"/>
  <c r="O237" i="54" s="1"/>
  <c r="P237" i="54" s="1"/>
  <c r="Q237" i="54" s="1"/>
  <c r="R237" i="54" s="1"/>
  <c r="U237" i="54" s="1"/>
  <c r="AB237" i="54" s="1"/>
  <c r="AC237" i="54" s="1"/>
  <c r="AD237" i="54" s="1"/>
  <c r="AE237" i="54" s="1"/>
  <c r="AF237" i="54" s="1"/>
  <c r="C237" i="54"/>
  <c r="U236" i="54"/>
  <c r="AB236" i="54" s="1"/>
  <c r="AC236" i="54" s="1"/>
  <c r="AD236" i="54" s="1"/>
  <c r="AE236" i="54" s="1"/>
  <c r="AF236" i="54" s="1"/>
  <c r="M236" i="54"/>
  <c r="N236" i="54" s="1"/>
  <c r="O236" i="54" s="1"/>
  <c r="P236" i="54" s="1"/>
  <c r="Q236" i="54" s="1"/>
  <c r="R236" i="54" s="1"/>
  <c r="E236" i="54"/>
  <c r="F236" i="54" s="1"/>
  <c r="G236" i="54" s="1"/>
  <c r="H236" i="54" s="1"/>
  <c r="I236" i="54" s="1"/>
  <c r="J236" i="54" s="1"/>
  <c r="K236" i="54" s="1"/>
  <c r="L236" i="54" s="1"/>
  <c r="C236" i="54"/>
  <c r="D236" i="54" s="1"/>
  <c r="D235" i="54"/>
  <c r="E235" i="54" s="1"/>
  <c r="F235" i="54" s="1"/>
  <c r="G235" i="54" s="1"/>
  <c r="H235" i="54" s="1"/>
  <c r="I235" i="54" s="1"/>
  <c r="J235" i="54" s="1"/>
  <c r="K235" i="54" s="1"/>
  <c r="L235" i="54" s="1"/>
  <c r="M235" i="54" s="1"/>
  <c r="N235" i="54" s="1"/>
  <c r="O235" i="54" s="1"/>
  <c r="P235" i="54" s="1"/>
  <c r="Q235" i="54" s="1"/>
  <c r="R235" i="54" s="1"/>
  <c r="U235" i="54" s="1"/>
  <c r="AB235" i="54" s="1"/>
  <c r="AC235" i="54" s="1"/>
  <c r="AD235" i="54" s="1"/>
  <c r="AE235" i="54" s="1"/>
  <c r="AF235" i="54" s="1"/>
  <c r="C235" i="54"/>
  <c r="I234" i="54"/>
  <c r="J234" i="54" s="1"/>
  <c r="K234" i="54" s="1"/>
  <c r="L234" i="54" s="1"/>
  <c r="M234" i="54" s="1"/>
  <c r="N234" i="54" s="1"/>
  <c r="O234" i="54" s="1"/>
  <c r="P234" i="54" s="1"/>
  <c r="Q234" i="54" s="1"/>
  <c r="R234" i="54" s="1"/>
  <c r="U234" i="54" s="1"/>
  <c r="AB234" i="54" s="1"/>
  <c r="AC234" i="54" s="1"/>
  <c r="AD234" i="54" s="1"/>
  <c r="AE234" i="54" s="1"/>
  <c r="AF234" i="54" s="1"/>
  <c r="C234" i="54"/>
  <c r="D234" i="54" s="1"/>
  <c r="E234" i="54" s="1"/>
  <c r="F234" i="54" s="1"/>
  <c r="G234" i="54" s="1"/>
  <c r="H234" i="54" s="1"/>
  <c r="E233" i="54"/>
  <c r="F233" i="54" s="1"/>
  <c r="G233" i="54" s="1"/>
  <c r="H233" i="54" s="1"/>
  <c r="I233" i="54" s="1"/>
  <c r="J233" i="54" s="1"/>
  <c r="K233" i="54" s="1"/>
  <c r="L233" i="54" s="1"/>
  <c r="M233" i="54" s="1"/>
  <c r="N233" i="54" s="1"/>
  <c r="O233" i="54" s="1"/>
  <c r="P233" i="54" s="1"/>
  <c r="Q233" i="54" s="1"/>
  <c r="R233" i="54" s="1"/>
  <c r="U233" i="54" s="1"/>
  <c r="AB233" i="54" s="1"/>
  <c r="AC233" i="54" s="1"/>
  <c r="AD233" i="54" s="1"/>
  <c r="AE233" i="54" s="1"/>
  <c r="AF233" i="54" s="1"/>
  <c r="D233" i="54"/>
  <c r="C233" i="54"/>
  <c r="K232" i="54"/>
  <c r="L232" i="54" s="1"/>
  <c r="M232" i="54" s="1"/>
  <c r="N232" i="54" s="1"/>
  <c r="O232" i="54" s="1"/>
  <c r="P232" i="54" s="1"/>
  <c r="Q232" i="54" s="1"/>
  <c r="R232" i="54" s="1"/>
  <c r="U232" i="54" s="1"/>
  <c r="AB232" i="54" s="1"/>
  <c r="AC232" i="54" s="1"/>
  <c r="AD232" i="54" s="1"/>
  <c r="AE232" i="54" s="1"/>
  <c r="AF232" i="54" s="1"/>
  <c r="J232" i="54"/>
  <c r="C232" i="54"/>
  <c r="D232" i="54" s="1"/>
  <c r="E232" i="54" s="1"/>
  <c r="F232" i="54" s="1"/>
  <c r="G232" i="54" s="1"/>
  <c r="H232" i="54" s="1"/>
  <c r="I232" i="54" s="1"/>
  <c r="D231" i="54"/>
  <c r="E231" i="54" s="1"/>
  <c r="F231" i="54" s="1"/>
  <c r="G231" i="54" s="1"/>
  <c r="H231" i="54" s="1"/>
  <c r="I231" i="54" s="1"/>
  <c r="J231" i="54" s="1"/>
  <c r="K231" i="54" s="1"/>
  <c r="L231" i="54" s="1"/>
  <c r="M231" i="54" s="1"/>
  <c r="N231" i="54" s="1"/>
  <c r="O231" i="54" s="1"/>
  <c r="P231" i="54" s="1"/>
  <c r="Q231" i="54" s="1"/>
  <c r="R231" i="54" s="1"/>
  <c r="U231" i="54" s="1"/>
  <c r="AB231" i="54" s="1"/>
  <c r="AC231" i="54" s="1"/>
  <c r="AD231" i="54" s="1"/>
  <c r="AE231" i="54" s="1"/>
  <c r="AF231" i="54" s="1"/>
  <c r="C231" i="54"/>
  <c r="I230" i="54"/>
  <c r="J230" i="54" s="1"/>
  <c r="K230" i="54" s="1"/>
  <c r="L230" i="54" s="1"/>
  <c r="M230" i="54" s="1"/>
  <c r="N230" i="54" s="1"/>
  <c r="O230" i="54" s="1"/>
  <c r="P230" i="54" s="1"/>
  <c r="Q230" i="54" s="1"/>
  <c r="R230" i="54" s="1"/>
  <c r="U230" i="54" s="1"/>
  <c r="AB230" i="54" s="1"/>
  <c r="AC230" i="54" s="1"/>
  <c r="AD230" i="54" s="1"/>
  <c r="AE230" i="54" s="1"/>
  <c r="AF230" i="54" s="1"/>
  <c r="G230" i="54"/>
  <c r="H230" i="54" s="1"/>
  <c r="F230" i="54"/>
  <c r="C230" i="54"/>
  <c r="D230" i="54" s="1"/>
  <c r="E230" i="54" s="1"/>
  <c r="C229" i="54"/>
  <c r="D229" i="54" s="1"/>
  <c r="E229" i="54" s="1"/>
  <c r="F229" i="54" s="1"/>
  <c r="G229" i="54" s="1"/>
  <c r="H229" i="54" s="1"/>
  <c r="I229" i="54" s="1"/>
  <c r="J229" i="54" s="1"/>
  <c r="K229" i="54" s="1"/>
  <c r="L229" i="54" s="1"/>
  <c r="M229" i="54" s="1"/>
  <c r="N229" i="54" s="1"/>
  <c r="O229" i="54" s="1"/>
  <c r="P229" i="54" s="1"/>
  <c r="Q229" i="54" s="1"/>
  <c r="R229" i="54" s="1"/>
  <c r="U229" i="54" s="1"/>
  <c r="AB229" i="54" s="1"/>
  <c r="AC229" i="54" s="1"/>
  <c r="AD229" i="54" s="1"/>
  <c r="AE229" i="54" s="1"/>
  <c r="AF229" i="54" s="1"/>
  <c r="C228" i="54"/>
  <c r="D228" i="54" s="1"/>
  <c r="E228" i="54" s="1"/>
  <c r="F228" i="54" s="1"/>
  <c r="G228" i="54" s="1"/>
  <c r="H228" i="54" s="1"/>
  <c r="I228" i="54" s="1"/>
  <c r="J228" i="54" s="1"/>
  <c r="K228" i="54" s="1"/>
  <c r="L228" i="54" s="1"/>
  <c r="M228" i="54" s="1"/>
  <c r="N228" i="54" s="1"/>
  <c r="O228" i="54" s="1"/>
  <c r="P228" i="54" s="1"/>
  <c r="Q228" i="54" s="1"/>
  <c r="R228" i="54" s="1"/>
  <c r="U228" i="54" s="1"/>
  <c r="AB228" i="54" s="1"/>
  <c r="AC228" i="54" s="1"/>
  <c r="AD228" i="54" s="1"/>
  <c r="AE228" i="54" s="1"/>
  <c r="AF228" i="54" s="1"/>
  <c r="O227" i="54"/>
  <c r="P227" i="54" s="1"/>
  <c r="Q227" i="54" s="1"/>
  <c r="R227" i="54" s="1"/>
  <c r="U227" i="54" s="1"/>
  <c r="AB227" i="54" s="1"/>
  <c r="AC227" i="54" s="1"/>
  <c r="AD227" i="54" s="1"/>
  <c r="AE227" i="54" s="1"/>
  <c r="AF227" i="54" s="1"/>
  <c r="M227" i="54"/>
  <c r="N227" i="54" s="1"/>
  <c r="D227" i="54"/>
  <c r="E227" i="54" s="1"/>
  <c r="F227" i="54" s="1"/>
  <c r="G227" i="54" s="1"/>
  <c r="H227" i="54" s="1"/>
  <c r="I227" i="54" s="1"/>
  <c r="J227" i="54" s="1"/>
  <c r="K227" i="54" s="1"/>
  <c r="L227" i="54" s="1"/>
  <c r="C227" i="54"/>
  <c r="C226" i="54"/>
  <c r="D226" i="54" s="1"/>
  <c r="E226" i="54" s="1"/>
  <c r="F226" i="54" s="1"/>
  <c r="G226" i="54" s="1"/>
  <c r="H226" i="54" s="1"/>
  <c r="I226" i="54" s="1"/>
  <c r="J226" i="54" s="1"/>
  <c r="K226" i="54" s="1"/>
  <c r="L226" i="54" s="1"/>
  <c r="M226" i="54" s="1"/>
  <c r="N226" i="54" s="1"/>
  <c r="O226" i="54" s="1"/>
  <c r="P226" i="54" s="1"/>
  <c r="Q226" i="54" s="1"/>
  <c r="R226" i="54" s="1"/>
  <c r="U226" i="54" s="1"/>
  <c r="AB226" i="54" s="1"/>
  <c r="AC226" i="54" s="1"/>
  <c r="AD226" i="54" s="1"/>
  <c r="AE226" i="54" s="1"/>
  <c r="AF226" i="54" s="1"/>
  <c r="C225" i="54"/>
  <c r="D225" i="54" s="1"/>
  <c r="E225" i="54" s="1"/>
  <c r="F225" i="54" s="1"/>
  <c r="G225" i="54" s="1"/>
  <c r="H225" i="54" s="1"/>
  <c r="I225" i="54" s="1"/>
  <c r="J225" i="54" s="1"/>
  <c r="K225" i="54" s="1"/>
  <c r="L225" i="54" s="1"/>
  <c r="M225" i="54" s="1"/>
  <c r="N225" i="54" s="1"/>
  <c r="O225" i="54" s="1"/>
  <c r="P225" i="54" s="1"/>
  <c r="Q225" i="54" s="1"/>
  <c r="R225" i="54" s="1"/>
  <c r="U225" i="54" s="1"/>
  <c r="AB225" i="54" s="1"/>
  <c r="AC225" i="54" s="1"/>
  <c r="AD225" i="54" s="1"/>
  <c r="AE225" i="54" s="1"/>
  <c r="AF225" i="54" s="1"/>
  <c r="C224" i="54"/>
  <c r="D224" i="54" s="1"/>
  <c r="E224" i="54" s="1"/>
  <c r="F224" i="54" s="1"/>
  <c r="G224" i="54" s="1"/>
  <c r="H224" i="54" s="1"/>
  <c r="I224" i="54" s="1"/>
  <c r="J224" i="54" s="1"/>
  <c r="K224" i="54" s="1"/>
  <c r="L224" i="54" s="1"/>
  <c r="M224" i="54" s="1"/>
  <c r="N224" i="54" s="1"/>
  <c r="O224" i="54" s="1"/>
  <c r="P224" i="54" s="1"/>
  <c r="Q224" i="54" s="1"/>
  <c r="R224" i="54" s="1"/>
  <c r="U224" i="54" s="1"/>
  <c r="AB224" i="54" s="1"/>
  <c r="AC224" i="54" s="1"/>
  <c r="AD224" i="54" s="1"/>
  <c r="AE224" i="54" s="1"/>
  <c r="AF224" i="54" s="1"/>
  <c r="D223" i="54"/>
  <c r="E223" i="54" s="1"/>
  <c r="F223" i="54" s="1"/>
  <c r="G223" i="54" s="1"/>
  <c r="H223" i="54" s="1"/>
  <c r="I223" i="54" s="1"/>
  <c r="J223" i="54" s="1"/>
  <c r="K223" i="54" s="1"/>
  <c r="L223" i="54" s="1"/>
  <c r="M223" i="54" s="1"/>
  <c r="N223" i="54" s="1"/>
  <c r="O223" i="54" s="1"/>
  <c r="P223" i="54" s="1"/>
  <c r="Q223" i="54" s="1"/>
  <c r="R223" i="54" s="1"/>
  <c r="U223" i="54" s="1"/>
  <c r="AB223" i="54" s="1"/>
  <c r="AC223" i="54" s="1"/>
  <c r="AD223" i="54" s="1"/>
  <c r="AE223" i="54" s="1"/>
  <c r="AF223" i="54" s="1"/>
  <c r="C223" i="54"/>
  <c r="D222" i="54"/>
  <c r="E222" i="54" s="1"/>
  <c r="F222" i="54" s="1"/>
  <c r="G222" i="54" s="1"/>
  <c r="H222" i="54" s="1"/>
  <c r="I222" i="54" s="1"/>
  <c r="J222" i="54" s="1"/>
  <c r="K222" i="54" s="1"/>
  <c r="L222" i="54" s="1"/>
  <c r="M222" i="54" s="1"/>
  <c r="N222" i="54" s="1"/>
  <c r="O222" i="54" s="1"/>
  <c r="P222" i="54" s="1"/>
  <c r="Q222" i="54" s="1"/>
  <c r="R222" i="54" s="1"/>
  <c r="U222" i="54" s="1"/>
  <c r="AB222" i="54" s="1"/>
  <c r="AC222" i="54" s="1"/>
  <c r="AD222" i="54" s="1"/>
  <c r="AE222" i="54" s="1"/>
  <c r="AF222" i="54" s="1"/>
  <c r="C222" i="54"/>
  <c r="R221" i="54"/>
  <c r="U221" i="54" s="1"/>
  <c r="AB221" i="54" s="1"/>
  <c r="AC221" i="54" s="1"/>
  <c r="AD221" i="54" s="1"/>
  <c r="AE221" i="54" s="1"/>
  <c r="AF221" i="54" s="1"/>
  <c r="C221" i="54"/>
  <c r="D221" i="54" s="1"/>
  <c r="E221" i="54" s="1"/>
  <c r="F221" i="54" s="1"/>
  <c r="G221" i="54" s="1"/>
  <c r="H221" i="54" s="1"/>
  <c r="I221" i="54" s="1"/>
  <c r="J221" i="54" s="1"/>
  <c r="K221" i="54" s="1"/>
  <c r="L221" i="54" s="1"/>
  <c r="M221" i="54" s="1"/>
  <c r="N221" i="54" s="1"/>
  <c r="O221" i="54" s="1"/>
  <c r="P221" i="54" s="1"/>
  <c r="Q221" i="54" s="1"/>
  <c r="G220" i="54"/>
  <c r="H220" i="54" s="1"/>
  <c r="I220" i="54" s="1"/>
  <c r="J220" i="54" s="1"/>
  <c r="K220" i="54" s="1"/>
  <c r="L220" i="54" s="1"/>
  <c r="M220" i="54" s="1"/>
  <c r="N220" i="54" s="1"/>
  <c r="O220" i="54" s="1"/>
  <c r="P220" i="54" s="1"/>
  <c r="Q220" i="54" s="1"/>
  <c r="R220" i="54" s="1"/>
  <c r="U220" i="54" s="1"/>
  <c r="AB220" i="54" s="1"/>
  <c r="AC220" i="54" s="1"/>
  <c r="AD220" i="54" s="1"/>
  <c r="AE220" i="54" s="1"/>
  <c r="AF220" i="54" s="1"/>
  <c r="C220" i="54"/>
  <c r="D220" i="54" s="1"/>
  <c r="E220" i="54" s="1"/>
  <c r="F220" i="54" s="1"/>
  <c r="F219" i="54"/>
  <c r="G219" i="54" s="1"/>
  <c r="H219" i="54" s="1"/>
  <c r="I219" i="54" s="1"/>
  <c r="J219" i="54" s="1"/>
  <c r="K219" i="54" s="1"/>
  <c r="L219" i="54" s="1"/>
  <c r="M219" i="54" s="1"/>
  <c r="N219" i="54" s="1"/>
  <c r="O219" i="54" s="1"/>
  <c r="P219" i="54" s="1"/>
  <c r="Q219" i="54" s="1"/>
  <c r="R219" i="54" s="1"/>
  <c r="U219" i="54" s="1"/>
  <c r="AB219" i="54" s="1"/>
  <c r="AC219" i="54" s="1"/>
  <c r="AD219" i="54" s="1"/>
  <c r="AE219" i="54" s="1"/>
  <c r="AF219" i="54" s="1"/>
  <c r="D219" i="54"/>
  <c r="E219" i="54" s="1"/>
  <c r="C219" i="54"/>
  <c r="E218" i="54"/>
  <c r="F218" i="54" s="1"/>
  <c r="G218" i="54" s="1"/>
  <c r="H218" i="54" s="1"/>
  <c r="I218" i="54" s="1"/>
  <c r="J218" i="54" s="1"/>
  <c r="K218" i="54" s="1"/>
  <c r="L218" i="54" s="1"/>
  <c r="M218" i="54" s="1"/>
  <c r="N218" i="54" s="1"/>
  <c r="O218" i="54" s="1"/>
  <c r="P218" i="54" s="1"/>
  <c r="Q218" i="54" s="1"/>
  <c r="R218" i="54" s="1"/>
  <c r="U218" i="54" s="1"/>
  <c r="AB218" i="54" s="1"/>
  <c r="AC218" i="54" s="1"/>
  <c r="AD218" i="54" s="1"/>
  <c r="AE218" i="54" s="1"/>
  <c r="AF218" i="54" s="1"/>
  <c r="C218" i="54"/>
  <c r="D218" i="54" s="1"/>
  <c r="E217" i="54"/>
  <c r="F217" i="54" s="1"/>
  <c r="G217" i="54" s="1"/>
  <c r="H217" i="54" s="1"/>
  <c r="I217" i="54" s="1"/>
  <c r="J217" i="54" s="1"/>
  <c r="K217" i="54" s="1"/>
  <c r="L217" i="54" s="1"/>
  <c r="M217" i="54" s="1"/>
  <c r="N217" i="54" s="1"/>
  <c r="O217" i="54" s="1"/>
  <c r="P217" i="54" s="1"/>
  <c r="Q217" i="54" s="1"/>
  <c r="R217" i="54" s="1"/>
  <c r="U217" i="54" s="1"/>
  <c r="AB217" i="54" s="1"/>
  <c r="AC217" i="54" s="1"/>
  <c r="AD217" i="54" s="1"/>
  <c r="AE217" i="54" s="1"/>
  <c r="AF217" i="54" s="1"/>
  <c r="C217" i="54"/>
  <c r="D217" i="54" s="1"/>
  <c r="J216" i="54"/>
  <c r="K216" i="54" s="1"/>
  <c r="L216" i="54" s="1"/>
  <c r="M216" i="54" s="1"/>
  <c r="N216" i="54" s="1"/>
  <c r="O216" i="54" s="1"/>
  <c r="P216" i="54" s="1"/>
  <c r="Q216" i="54" s="1"/>
  <c r="R216" i="54" s="1"/>
  <c r="U216" i="54" s="1"/>
  <c r="AB216" i="54" s="1"/>
  <c r="AC216" i="54" s="1"/>
  <c r="AD216" i="54" s="1"/>
  <c r="AE216" i="54" s="1"/>
  <c r="AF216" i="54" s="1"/>
  <c r="D216" i="54"/>
  <c r="E216" i="54" s="1"/>
  <c r="F216" i="54" s="1"/>
  <c r="G216" i="54" s="1"/>
  <c r="H216" i="54" s="1"/>
  <c r="I216" i="54" s="1"/>
  <c r="C216" i="54"/>
  <c r="C215" i="54"/>
  <c r="D215" i="54" s="1"/>
  <c r="E215" i="54" s="1"/>
  <c r="F215" i="54" s="1"/>
  <c r="G215" i="54" s="1"/>
  <c r="H215" i="54" s="1"/>
  <c r="I215" i="54" s="1"/>
  <c r="J215" i="54" s="1"/>
  <c r="K215" i="54" s="1"/>
  <c r="L215" i="54" s="1"/>
  <c r="M215" i="54" s="1"/>
  <c r="N215" i="54" s="1"/>
  <c r="O215" i="54" s="1"/>
  <c r="P215" i="54" s="1"/>
  <c r="Q215" i="54" s="1"/>
  <c r="R215" i="54" s="1"/>
  <c r="U215" i="54" s="1"/>
  <c r="AB215" i="54" s="1"/>
  <c r="AC215" i="54" s="1"/>
  <c r="AD215" i="54" s="1"/>
  <c r="AE215" i="54" s="1"/>
  <c r="AF215" i="54" s="1"/>
  <c r="E214" i="54"/>
  <c r="F214" i="54" s="1"/>
  <c r="G214" i="54" s="1"/>
  <c r="H214" i="54" s="1"/>
  <c r="I214" i="54" s="1"/>
  <c r="J214" i="54" s="1"/>
  <c r="K214" i="54" s="1"/>
  <c r="L214" i="54" s="1"/>
  <c r="M214" i="54" s="1"/>
  <c r="N214" i="54" s="1"/>
  <c r="O214" i="54" s="1"/>
  <c r="P214" i="54" s="1"/>
  <c r="Q214" i="54" s="1"/>
  <c r="R214" i="54" s="1"/>
  <c r="U214" i="54" s="1"/>
  <c r="AB214" i="54" s="1"/>
  <c r="AC214" i="54" s="1"/>
  <c r="AD214" i="54" s="1"/>
  <c r="AE214" i="54" s="1"/>
  <c r="AF214" i="54" s="1"/>
  <c r="D214" i="54"/>
  <c r="C214" i="54"/>
  <c r="C213" i="54"/>
  <c r="D213" i="54" s="1"/>
  <c r="E213" i="54" s="1"/>
  <c r="F213" i="54" s="1"/>
  <c r="G213" i="54" s="1"/>
  <c r="H213" i="54" s="1"/>
  <c r="I213" i="54" s="1"/>
  <c r="J213" i="54" s="1"/>
  <c r="K213" i="54" s="1"/>
  <c r="L213" i="54" s="1"/>
  <c r="M213" i="54" s="1"/>
  <c r="N213" i="54" s="1"/>
  <c r="O213" i="54" s="1"/>
  <c r="P213" i="54" s="1"/>
  <c r="Q213" i="54" s="1"/>
  <c r="R213" i="54" s="1"/>
  <c r="U213" i="54" s="1"/>
  <c r="AB213" i="54" s="1"/>
  <c r="AC213" i="54" s="1"/>
  <c r="AD213" i="54" s="1"/>
  <c r="AE213" i="54" s="1"/>
  <c r="AF213" i="54" s="1"/>
  <c r="J212" i="54"/>
  <c r="K212" i="54" s="1"/>
  <c r="L212" i="54" s="1"/>
  <c r="M212" i="54" s="1"/>
  <c r="N212" i="54" s="1"/>
  <c r="O212" i="54" s="1"/>
  <c r="P212" i="54" s="1"/>
  <c r="Q212" i="54" s="1"/>
  <c r="R212" i="54" s="1"/>
  <c r="U212" i="54" s="1"/>
  <c r="AB212" i="54" s="1"/>
  <c r="AC212" i="54" s="1"/>
  <c r="AD212" i="54" s="1"/>
  <c r="AE212" i="54" s="1"/>
  <c r="AF212" i="54" s="1"/>
  <c r="D212" i="54"/>
  <c r="E212" i="54" s="1"/>
  <c r="F212" i="54" s="1"/>
  <c r="G212" i="54" s="1"/>
  <c r="H212" i="54" s="1"/>
  <c r="I212" i="54" s="1"/>
  <c r="C212" i="54"/>
  <c r="O211" i="54"/>
  <c r="P211" i="54" s="1"/>
  <c r="Q211" i="54" s="1"/>
  <c r="R211" i="54" s="1"/>
  <c r="U211" i="54" s="1"/>
  <c r="AB211" i="54" s="1"/>
  <c r="AC211" i="54" s="1"/>
  <c r="AD211" i="54" s="1"/>
  <c r="AE211" i="54" s="1"/>
  <c r="AF211" i="54" s="1"/>
  <c r="C211" i="54"/>
  <c r="D211" i="54" s="1"/>
  <c r="E211" i="54" s="1"/>
  <c r="F211" i="54" s="1"/>
  <c r="G211" i="54" s="1"/>
  <c r="H211" i="54" s="1"/>
  <c r="I211" i="54" s="1"/>
  <c r="J211" i="54" s="1"/>
  <c r="K211" i="54" s="1"/>
  <c r="L211" i="54" s="1"/>
  <c r="M211" i="54" s="1"/>
  <c r="N211" i="54" s="1"/>
  <c r="E210" i="54"/>
  <c r="F210" i="54" s="1"/>
  <c r="G210" i="54" s="1"/>
  <c r="H210" i="54" s="1"/>
  <c r="I210" i="54" s="1"/>
  <c r="J210" i="54" s="1"/>
  <c r="K210" i="54" s="1"/>
  <c r="L210" i="54" s="1"/>
  <c r="M210" i="54" s="1"/>
  <c r="N210" i="54" s="1"/>
  <c r="O210" i="54" s="1"/>
  <c r="P210" i="54" s="1"/>
  <c r="Q210" i="54" s="1"/>
  <c r="R210" i="54" s="1"/>
  <c r="U210" i="54" s="1"/>
  <c r="AB210" i="54" s="1"/>
  <c r="AC210" i="54" s="1"/>
  <c r="AD210" i="54" s="1"/>
  <c r="AE210" i="54" s="1"/>
  <c r="AF210" i="54" s="1"/>
  <c r="D210" i="54"/>
  <c r="C210" i="54"/>
  <c r="D209" i="54"/>
  <c r="E209" i="54" s="1"/>
  <c r="F209" i="54" s="1"/>
  <c r="G209" i="54" s="1"/>
  <c r="H209" i="54" s="1"/>
  <c r="I209" i="54" s="1"/>
  <c r="J209" i="54" s="1"/>
  <c r="K209" i="54" s="1"/>
  <c r="L209" i="54" s="1"/>
  <c r="M209" i="54" s="1"/>
  <c r="N209" i="54" s="1"/>
  <c r="O209" i="54" s="1"/>
  <c r="P209" i="54" s="1"/>
  <c r="Q209" i="54" s="1"/>
  <c r="R209" i="54" s="1"/>
  <c r="U209" i="54" s="1"/>
  <c r="AB209" i="54" s="1"/>
  <c r="AC209" i="54" s="1"/>
  <c r="AD209" i="54" s="1"/>
  <c r="AE209" i="54" s="1"/>
  <c r="AF209" i="54" s="1"/>
  <c r="C209" i="54"/>
  <c r="D208" i="54"/>
  <c r="E208" i="54" s="1"/>
  <c r="F208" i="54" s="1"/>
  <c r="G208" i="54" s="1"/>
  <c r="H208" i="54" s="1"/>
  <c r="I208" i="54" s="1"/>
  <c r="J208" i="54" s="1"/>
  <c r="K208" i="54" s="1"/>
  <c r="L208" i="54" s="1"/>
  <c r="M208" i="54" s="1"/>
  <c r="N208" i="54" s="1"/>
  <c r="O208" i="54" s="1"/>
  <c r="P208" i="54" s="1"/>
  <c r="Q208" i="54" s="1"/>
  <c r="R208" i="54" s="1"/>
  <c r="U208" i="54" s="1"/>
  <c r="AB208" i="54" s="1"/>
  <c r="AC208" i="54" s="1"/>
  <c r="AD208" i="54" s="1"/>
  <c r="AE208" i="54" s="1"/>
  <c r="AF208" i="54" s="1"/>
  <c r="C208" i="54"/>
  <c r="H207" i="54"/>
  <c r="I207" i="54" s="1"/>
  <c r="J207" i="54" s="1"/>
  <c r="K207" i="54" s="1"/>
  <c r="L207" i="54" s="1"/>
  <c r="M207" i="54" s="1"/>
  <c r="N207" i="54" s="1"/>
  <c r="O207" i="54" s="1"/>
  <c r="P207" i="54" s="1"/>
  <c r="Q207" i="54" s="1"/>
  <c r="R207" i="54" s="1"/>
  <c r="U207" i="54" s="1"/>
  <c r="AB207" i="54" s="1"/>
  <c r="AC207" i="54" s="1"/>
  <c r="AD207" i="54" s="1"/>
  <c r="AE207" i="54" s="1"/>
  <c r="AF207" i="54" s="1"/>
  <c r="C207" i="54"/>
  <c r="D207" i="54" s="1"/>
  <c r="E207" i="54" s="1"/>
  <c r="F207" i="54" s="1"/>
  <c r="G207" i="54" s="1"/>
  <c r="P206" i="54"/>
  <c r="Q206" i="54" s="1"/>
  <c r="R206" i="54" s="1"/>
  <c r="U206" i="54" s="1"/>
  <c r="AB206" i="54" s="1"/>
  <c r="AC206" i="54" s="1"/>
  <c r="AD206" i="54" s="1"/>
  <c r="AE206" i="54" s="1"/>
  <c r="AF206" i="54" s="1"/>
  <c r="F206" i="54"/>
  <c r="G206" i="54" s="1"/>
  <c r="H206" i="54" s="1"/>
  <c r="I206" i="54" s="1"/>
  <c r="J206" i="54" s="1"/>
  <c r="K206" i="54" s="1"/>
  <c r="L206" i="54" s="1"/>
  <c r="M206" i="54" s="1"/>
  <c r="N206" i="54" s="1"/>
  <c r="O206" i="54" s="1"/>
  <c r="E206" i="54"/>
  <c r="D206" i="54"/>
  <c r="C206" i="54"/>
  <c r="C205" i="54"/>
  <c r="D205" i="54" s="1"/>
  <c r="E205" i="54" s="1"/>
  <c r="F205" i="54" s="1"/>
  <c r="G205" i="54" s="1"/>
  <c r="H205" i="54" s="1"/>
  <c r="I205" i="54" s="1"/>
  <c r="J205" i="54" s="1"/>
  <c r="K205" i="54" s="1"/>
  <c r="L205" i="54" s="1"/>
  <c r="M205" i="54" s="1"/>
  <c r="N205" i="54" s="1"/>
  <c r="O205" i="54" s="1"/>
  <c r="P205" i="54" s="1"/>
  <c r="Q205" i="54" s="1"/>
  <c r="R205" i="54" s="1"/>
  <c r="U205" i="54" s="1"/>
  <c r="AB205" i="54" s="1"/>
  <c r="AC205" i="54" s="1"/>
  <c r="AD205" i="54" s="1"/>
  <c r="AE205" i="54" s="1"/>
  <c r="AF205" i="54" s="1"/>
  <c r="F204" i="54"/>
  <c r="G204" i="54" s="1"/>
  <c r="H204" i="54" s="1"/>
  <c r="I204" i="54" s="1"/>
  <c r="J204" i="54" s="1"/>
  <c r="K204" i="54" s="1"/>
  <c r="L204" i="54" s="1"/>
  <c r="M204" i="54" s="1"/>
  <c r="N204" i="54" s="1"/>
  <c r="O204" i="54" s="1"/>
  <c r="P204" i="54" s="1"/>
  <c r="Q204" i="54" s="1"/>
  <c r="R204" i="54" s="1"/>
  <c r="U204" i="54" s="1"/>
  <c r="AB204" i="54" s="1"/>
  <c r="AC204" i="54" s="1"/>
  <c r="AD204" i="54" s="1"/>
  <c r="AE204" i="54" s="1"/>
  <c r="AF204" i="54" s="1"/>
  <c r="D204" i="54"/>
  <c r="E204" i="54" s="1"/>
  <c r="C204" i="54"/>
  <c r="L203" i="54"/>
  <c r="M203" i="54" s="1"/>
  <c r="N203" i="54" s="1"/>
  <c r="O203" i="54" s="1"/>
  <c r="P203" i="54" s="1"/>
  <c r="Q203" i="54" s="1"/>
  <c r="R203" i="54" s="1"/>
  <c r="U203" i="54" s="1"/>
  <c r="AB203" i="54" s="1"/>
  <c r="AC203" i="54" s="1"/>
  <c r="AD203" i="54" s="1"/>
  <c r="AE203" i="54" s="1"/>
  <c r="AF203" i="54" s="1"/>
  <c r="D203" i="54"/>
  <c r="E203" i="54" s="1"/>
  <c r="F203" i="54" s="1"/>
  <c r="G203" i="54" s="1"/>
  <c r="H203" i="54" s="1"/>
  <c r="I203" i="54" s="1"/>
  <c r="J203" i="54" s="1"/>
  <c r="K203" i="54" s="1"/>
  <c r="C203" i="54"/>
  <c r="F202" i="54"/>
  <c r="G202" i="54" s="1"/>
  <c r="H202" i="54" s="1"/>
  <c r="I202" i="54" s="1"/>
  <c r="J202" i="54" s="1"/>
  <c r="K202" i="54" s="1"/>
  <c r="L202" i="54" s="1"/>
  <c r="M202" i="54" s="1"/>
  <c r="N202" i="54" s="1"/>
  <c r="O202" i="54" s="1"/>
  <c r="P202" i="54" s="1"/>
  <c r="Q202" i="54" s="1"/>
  <c r="R202" i="54" s="1"/>
  <c r="U202" i="54" s="1"/>
  <c r="AB202" i="54" s="1"/>
  <c r="AC202" i="54" s="1"/>
  <c r="AD202" i="54" s="1"/>
  <c r="AE202" i="54" s="1"/>
  <c r="AF202" i="54" s="1"/>
  <c r="E202" i="54"/>
  <c r="D202" i="54"/>
  <c r="C202" i="54"/>
  <c r="F201" i="54"/>
  <c r="G201" i="54" s="1"/>
  <c r="H201" i="54" s="1"/>
  <c r="I201" i="54" s="1"/>
  <c r="J201" i="54" s="1"/>
  <c r="K201" i="54" s="1"/>
  <c r="L201" i="54" s="1"/>
  <c r="M201" i="54" s="1"/>
  <c r="N201" i="54" s="1"/>
  <c r="O201" i="54" s="1"/>
  <c r="P201" i="54" s="1"/>
  <c r="Q201" i="54" s="1"/>
  <c r="R201" i="54" s="1"/>
  <c r="U201" i="54" s="1"/>
  <c r="AB201" i="54" s="1"/>
  <c r="AC201" i="54" s="1"/>
  <c r="AD201" i="54" s="1"/>
  <c r="AE201" i="54" s="1"/>
  <c r="AF201" i="54" s="1"/>
  <c r="C201" i="54"/>
  <c r="D201" i="54" s="1"/>
  <c r="E201" i="54" s="1"/>
  <c r="D200" i="54"/>
  <c r="E200" i="54" s="1"/>
  <c r="F200" i="54" s="1"/>
  <c r="G200" i="54" s="1"/>
  <c r="H200" i="54" s="1"/>
  <c r="I200" i="54" s="1"/>
  <c r="J200" i="54" s="1"/>
  <c r="K200" i="54" s="1"/>
  <c r="L200" i="54" s="1"/>
  <c r="M200" i="54" s="1"/>
  <c r="N200" i="54" s="1"/>
  <c r="O200" i="54" s="1"/>
  <c r="P200" i="54" s="1"/>
  <c r="Q200" i="54" s="1"/>
  <c r="R200" i="54" s="1"/>
  <c r="U200" i="54" s="1"/>
  <c r="AB200" i="54" s="1"/>
  <c r="AC200" i="54" s="1"/>
  <c r="AD200" i="54" s="1"/>
  <c r="AE200" i="54" s="1"/>
  <c r="AF200" i="54" s="1"/>
  <c r="C200" i="54"/>
  <c r="G199" i="54"/>
  <c r="H199" i="54" s="1"/>
  <c r="I199" i="54" s="1"/>
  <c r="J199" i="54" s="1"/>
  <c r="K199" i="54" s="1"/>
  <c r="L199" i="54" s="1"/>
  <c r="M199" i="54" s="1"/>
  <c r="N199" i="54" s="1"/>
  <c r="O199" i="54" s="1"/>
  <c r="P199" i="54" s="1"/>
  <c r="Q199" i="54" s="1"/>
  <c r="R199" i="54" s="1"/>
  <c r="U199" i="54" s="1"/>
  <c r="AB199" i="54" s="1"/>
  <c r="AC199" i="54" s="1"/>
  <c r="AD199" i="54" s="1"/>
  <c r="AE199" i="54" s="1"/>
  <c r="AF199" i="54" s="1"/>
  <c r="C199" i="54"/>
  <c r="D199" i="54" s="1"/>
  <c r="E199" i="54" s="1"/>
  <c r="F199" i="54" s="1"/>
  <c r="D198" i="54"/>
  <c r="E198" i="54" s="1"/>
  <c r="F198" i="54" s="1"/>
  <c r="G198" i="54" s="1"/>
  <c r="H198" i="54" s="1"/>
  <c r="I198" i="54" s="1"/>
  <c r="J198" i="54" s="1"/>
  <c r="K198" i="54" s="1"/>
  <c r="L198" i="54" s="1"/>
  <c r="M198" i="54" s="1"/>
  <c r="N198" i="54" s="1"/>
  <c r="O198" i="54" s="1"/>
  <c r="P198" i="54" s="1"/>
  <c r="Q198" i="54" s="1"/>
  <c r="R198" i="54" s="1"/>
  <c r="U198" i="54" s="1"/>
  <c r="AB198" i="54" s="1"/>
  <c r="AC198" i="54" s="1"/>
  <c r="AD198" i="54" s="1"/>
  <c r="AE198" i="54" s="1"/>
  <c r="AF198" i="54" s="1"/>
  <c r="C198" i="54"/>
  <c r="C197" i="54"/>
  <c r="D197" i="54" s="1"/>
  <c r="E197" i="54" s="1"/>
  <c r="F197" i="54" s="1"/>
  <c r="G197" i="54" s="1"/>
  <c r="H197" i="54" s="1"/>
  <c r="I197" i="54" s="1"/>
  <c r="J197" i="54" s="1"/>
  <c r="K197" i="54" s="1"/>
  <c r="L197" i="54" s="1"/>
  <c r="M197" i="54" s="1"/>
  <c r="N197" i="54" s="1"/>
  <c r="O197" i="54" s="1"/>
  <c r="P197" i="54" s="1"/>
  <c r="Q197" i="54" s="1"/>
  <c r="R197" i="54" s="1"/>
  <c r="U197" i="54" s="1"/>
  <c r="AB197" i="54" s="1"/>
  <c r="AC197" i="54" s="1"/>
  <c r="AD197" i="54" s="1"/>
  <c r="AE197" i="54" s="1"/>
  <c r="AF197" i="54" s="1"/>
  <c r="I196" i="54"/>
  <c r="J196" i="54" s="1"/>
  <c r="K196" i="54" s="1"/>
  <c r="L196" i="54" s="1"/>
  <c r="M196" i="54" s="1"/>
  <c r="N196" i="54" s="1"/>
  <c r="O196" i="54" s="1"/>
  <c r="P196" i="54" s="1"/>
  <c r="Q196" i="54" s="1"/>
  <c r="R196" i="54" s="1"/>
  <c r="U196" i="54" s="1"/>
  <c r="AB196" i="54" s="1"/>
  <c r="AC196" i="54" s="1"/>
  <c r="AD196" i="54" s="1"/>
  <c r="AE196" i="54" s="1"/>
  <c r="AF196" i="54" s="1"/>
  <c r="D196" i="54"/>
  <c r="E196" i="54" s="1"/>
  <c r="F196" i="54" s="1"/>
  <c r="G196" i="54" s="1"/>
  <c r="H196" i="54" s="1"/>
  <c r="C196" i="54"/>
  <c r="G195" i="54"/>
  <c r="H195" i="54" s="1"/>
  <c r="I195" i="54" s="1"/>
  <c r="J195" i="54" s="1"/>
  <c r="K195" i="54" s="1"/>
  <c r="L195" i="54" s="1"/>
  <c r="M195" i="54" s="1"/>
  <c r="N195" i="54" s="1"/>
  <c r="O195" i="54" s="1"/>
  <c r="P195" i="54" s="1"/>
  <c r="Q195" i="54" s="1"/>
  <c r="R195" i="54" s="1"/>
  <c r="U195" i="54" s="1"/>
  <c r="AB195" i="54" s="1"/>
  <c r="AC195" i="54" s="1"/>
  <c r="AD195" i="54" s="1"/>
  <c r="AE195" i="54" s="1"/>
  <c r="AF195" i="54" s="1"/>
  <c r="C195" i="54"/>
  <c r="D195" i="54" s="1"/>
  <c r="E195" i="54" s="1"/>
  <c r="F195" i="54" s="1"/>
  <c r="P194" i="54"/>
  <c r="Q194" i="54" s="1"/>
  <c r="R194" i="54" s="1"/>
  <c r="U194" i="54" s="1"/>
  <c r="AB194" i="54" s="1"/>
  <c r="AC194" i="54" s="1"/>
  <c r="AD194" i="54" s="1"/>
  <c r="AE194" i="54" s="1"/>
  <c r="AF194" i="54" s="1"/>
  <c r="E194" i="54"/>
  <c r="F194" i="54" s="1"/>
  <c r="G194" i="54" s="1"/>
  <c r="H194" i="54" s="1"/>
  <c r="I194" i="54" s="1"/>
  <c r="J194" i="54" s="1"/>
  <c r="K194" i="54" s="1"/>
  <c r="L194" i="54" s="1"/>
  <c r="M194" i="54" s="1"/>
  <c r="N194" i="54" s="1"/>
  <c r="O194" i="54" s="1"/>
  <c r="C194" i="54"/>
  <c r="D194" i="54" s="1"/>
  <c r="F193" i="54"/>
  <c r="G193" i="54" s="1"/>
  <c r="H193" i="54" s="1"/>
  <c r="I193" i="54" s="1"/>
  <c r="J193" i="54" s="1"/>
  <c r="K193" i="54" s="1"/>
  <c r="L193" i="54" s="1"/>
  <c r="M193" i="54" s="1"/>
  <c r="N193" i="54" s="1"/>
  <c r="O193" i="54" s="1"/>
  <c r="P193" i="54" s="1"/>
  <c r="Q193" i="54" s="1"/>
  <c r="R193" i="54" s="1"/>
  <c r="U193" i="54" s="1"/>
  <c r="AB193" i="54" s="1"/>
  <c r="AC193" i="54" s="1"/>
  <c r="AD193" i="54" s="1"/>
  <c r="AE193" i="54" s="1"/>
  <c r="AF193" i="54" s="1"/>
  <c r="C193" i="54"/>
  <c r="D193" i="54" s="1"/>
  <c r="E193" i="54" s="1"/>
  <c r="I192" i="54"/>
  <c r="J192" i="54" s="1"/>
  <c r="K192" i="54" s="1"/>
  <c r="L192" i="54" s="1"/>
  <c r="M192" i="54" s="1"/>
  <c r="N192" i="54" s="1"/>
  <c r="O192" i="54" s="1"/>
  <c r="P192" i="54" s="1"/>
  <c r="Q192" i="54" s="1"/>
  <c r="R192" i="54" s="1"/>
  <c r="U192" i="54" s="1"/>
  <c r="AB192" i="54" s="1"/>
  <c r="AC192" i="54" s="1"/>
  <c r="AD192" i="54" s="1"/>
  <c r="AE192" i="54" s="1"/>
  <c r="AF192" i="54" s="1"/>
  <c r="D192" i="54"/>
  <c r="E192" i="54" s="1"/>
  <c r="F192" i="54" s="1"/>
  <c r="G192" i="54" s="1"/>
  <c r="H192" i="54" s="1"/>
  <c r="C192" i="54"/>
  <c r="O191" i="54"/>
  <c r="P191" i="54" s="1"/>
  <c r="Q191" i="54" s="1"/>
  <c r="R191" i="54" s="1"/>
  <c r="U191" i="54" s="1"/>
  <c r="AB191" i="54" s="1"/>
  <c r="AC191" i="54" s="1"/>
  <c r="AD191" i="54" s="1"/>
  <c r="AE191" i="54" s="1"/>
  <c r="AF191" i="54" s="1"/>
  <c r="G191" i="54"/>
  <c r="H191" i="54" s="1"/>
  <c r="I191" i="54" s="1"/>
  <c r="J191" i="54" s="1"/>
  <c r="K191" i="54" s="1"/>
  <c r="L191" i="54" s="1"/>
  <c r="M191" i="54" s="1"/>
  <c r="N191" i="54" s="1"/>
  <c r="D191" i="54"/>
  <c r="E191" i="54" s="1"/>
  <c r="F191" i="54" s="1"/>
  <c r="C191" i="54"/>
  <c r="C190" i="54"/>
  <c r="D190" i="54" s="1"/>
  <c r="E190" i="54" s="1"/>
  <c r="F190" i="54" s="1"/>
  <c r="G190" i="54" s="1"/>
  <c r="H190" i="54" s="1"/>
  <c r="I190" i="54" s="1"/>
  <c r="J190" i="54" s="1"/>
  <c r="K190" i="54" s="1"/>
  <c r="L190" i="54" s="1"/>
  <c r="M190" i="54" s="1"/>
  <c r="N190" i="54" s="1"/>
  <c r="O190" i="54" s="1"/>
  <c r="P190" i="54" s="1"/>
  <c r="Q190" i="54" s="1"/>
  <c r="R190" i="54" s="1"/>
  <c r="U190" i="54" s="1"/>
  <c r="AB190" i="54" s="1"/>
  <c r="AC190" i="54" s="1"/>
  <c r="AD190" i="54" s="1"/>
  <c r="AE190" i="54" s="1"/>
  <c r="AF190" i="54" s="1"/>
  <c r="U189" i="54"/>
  <c r="AB189" i="54" s="1"/>
  <c r="AC189" i="54" s="1"/>
  <c r="AD189" i="54" s="1"/>
  <c r="AE189" i="54" s="1"/>
  <c r="AF189" i="54" s="1"/>
  <c r="K189" i="54"/>
  <c r="L189" i="54" s="1"/>
  <c r="M189" i="54" s="1"/>
  <c r="N189" i="54" s="1"/>
  <c r="O189" i="54" s="1"/>
  <c r="P189" i="54" s="1"/>
  <c r="Q189" i="54" s="1"/>
  <c r="R189" i="54" s="1"/>
  <c r="D189" i="54"/>
  <c r="E189" i="54" s="1"/>
  <c r="F189" i="54" s="1"/>
  <c r="G189" i="54" s="1"/>
  <c r="H189" i="54" s="1"/>
  <c r="I189" i="54" s="1"/>
  <c r="J189" i="54" s="1"/>
  <c r="C189" i="54"/>
  <c r="M188" i="54"/>
  <c r="N188" i="54" s="1"/>
  <c r="O188" i="54" s="1"/>
  <c r="P188" i="54" s="1"/>
  <c r="Q188" i="54" s="1"/>
  <c r="R188" i="54" s="1"/>
  <c r="U188" i="54" s="1"/>
  <c r="AB188" i="54" s="1"/>
  <c r="AC188" i="54" s="1"/>
  <c r="AD188" i="54" s="1"/>
  <c r="AE188" i="54" s="1"/>
  <c r="AF188" i="54" s="1"/>
  <c r="F188" i="54"/>
  <c r="G188" i="54" s="1"/>
  <c r="H188" i="54" s="1"/>
  <c r="I188" i="54" s="1"/>
  <c r="J188" i="54" s="1"/>
  <c r="K188" i="54" s="1"/>
  <c r="L188" i="54" s="1"/>
  <c r="D188" i="54"/>
  <c r="E188" i="54" s="1"/>
  <c r="C188" i="54"/>
  <c r="E187" i="54"/>
  <c r="F187" i="54" s="1"/>
  <c r="G187" i="54" s="1"/>
  <c r="H187" i="54" s="1"/>
  <c r="I187" i="54" s="1"/>
  <c r="J187" i="54" s="1"/>
  <c r="K187" i="54" s="1"/>
  <c r="L187" i="54" s="1"/>
  <c r="M187" i="54" s="1"/>
  <c r="N187" i="54" s="1"/>
  <c r="O187" i="54" s="1"/>
  <c r="P187" i="54" s="1"/>
  <c r="Q187" i="54" s="1"/>
  <c r="R187" i="54" s="1"/>
  <c r="U187" i="54" s="1"/>
  <c r="AB187" i="54" s="1"/>
  <c r="AC187" i="54" s="1"/>
  <c r="AD187" i="54" s="1"/>
  <c r="AE187" i="54" s="1"/>
  <c r="AF187" i="54" s="1"/>
  <c r="C187" i="54"/>
  <c r="D187" i="54" s="1"/>
  <c r="C186" i="54"/>
  <c r="D186" i="54" s="1"/>
  <c r="E186" i="54" s="1"/>
  <c r="F186" i="54" s="1"/>
  <c r="G186" i="54" s="1"/>
  <c r="H186" i="54" s="1"/>
  <c r="I186" i="54" s="1"/>
  <c r="J186" i="54" s="1"/>
  <c r="K186" i="54" s="1"/>
  <c r="L186" i="54" s="1"/>
  <c r="M186" i="54" s="1"/>
  <c r="N186" i="54" s="1"/>
  <c r="O186" i="54" s="1"/>
  <c r="P186" i="54" s="1"/>
  <c r="Q186" i="54" s="1"/>
  <c r="R186" i="54" s="1"/>
  <c r="U186" i="54" s="1"/>
  <c r="AB186" i="54" s="1"/>
  <c r="AC186" i="54" s="1"/>
  <c r="AD186" i="54" s="1"/>
  <c r="AE186" i="54" s="1"/>
  <c r="AF186" i="54" s="1"/>
  <c r="D185" i="54"/>
  <c r="E185" i="54" s="1"/>
  <c r="F185" i="54" s="1"/>
  <c r="G185" i="54" s="1"/>
  <c r="H185" i="54" s="1"/>
  <c r="I185" i="54" s="1"/>
  <c r="J185" i="54" s="1"/>
  <c r="K185" i="54" s="1"/>
  <c r="L185" i="54" s="1"/>
  <c r="M185" i="54" s="1"/>
  <c r="N185" i="54" s="1"/>
  <c r="O185" i="54" s="1"/>
  <c r="P185" i="54" s="1"/>
  <c r="Q185" i="54" s="1"/>
  <c r="R185" i="54" s="1"/>
  <c r="U185" i="54" s="1"/>
  <c r="AB185" i="54" s="1"/>
  <c r="AC185" i="54" s="1"/>
  <c r="AD185" i="54" s="1"/>
  <c r="AE185" i="54" s="1"/>
  <c r="AF185" i="54" s="1"/>
  <c r="C185" i="54"/>
  <c r="D184" i="54"/>
  <c r="E184" i="54" s="1"/>
  <c r="F184" i="54" s="1"/>
  <c r="G184" i="54" s="1"/>
  <c r="H184" i="54" s="1"/>
  <c r="I184" i="54" s="1"/>
  <c r="J184" i="54" s="1"/>
  <c r="K184" i="54" s="1"/>
  <c r="L184" i="54" s="1"/>
  <c r="M184" i="54" s="1"/>
  <c r="N184" i="54" s="1"/>
  <c r="O184" i="54" s="1"/>
  <c r="P184" i="54" s="1"/>
  <c r="Q184" i="54" s="1"/>
  <c r="R184" i="54" s="1"/>
  <c r="U184" i="54" s="1"/>
  <c r="AB184" i="54" s="1"/>
  <c r="AC184" i="54" s="1"/>
  <c r="AD184" i="54" s="1"/>
  <c r="AE184" i="54" s="1"/>
  <c r="AF184" i="54" s="1"/>
  <c r="C184" i="54"/>
  <c r="C183" i="54"/>
  <c r="D183" i="54" s="1"/>
  <c r="E183" i="54" s="1"/>
  <c r="F183" i="54" s="1"/>
  <c r="G183" i="54" s="1"/>
  <c r="H183" i="54" s="1"/>
  <c r="I183" i="54" s="1"/>
  <c r="J183" i="54" s="1"/>
  <c r="K183" i="54" s="1"/>
  <c r="L183" i="54" s="1"/>
  <c r="M183" i="54" s="1"/>
  <c r="N183" i="54" s="1"/>
  <c r="O183" i="54" s="1"/>
  <c r="P183" i="54" s="1"/>
  <c r="Q183" i="54" s="1"/>
  <c r="R183" i="54" s="1"/>
  <c r="U183" i="54" s="1"/>
  <c r="AB183" i="54" s="1"/>
  <c r="AC183" i="54" s="1"/>
  <c r="AD183" i="54" s="1"/>
  <c r="AE183" i="54" s="1"/>
  <c r="AF183" i="54" s="1"/>
  <c r="R182" i="54"/>
  <c r="U182" i="54" s="1"/>
  <c r="AB182" i="54" s="1"/>
  <c r="AC182" i="54" s="1"/>
  <c r="AD182" i="54" s="1"/>
  <c r="AE182" i="54" s="1"/>
  <c r="AF182" i="54" s="1"/>
  <c r="N182" i="54"/>
  <c r="O182" i="54" s="1"/>
  <c r="P182" i="54" s="1"/>
  <c r="Q182" i="54" s="1"/>
  <c r="H182" i="54"/>
  <c r="I182" i="54" s="1"/>
  <c r="J182" i="54" s="1"/>
  <c r="K182" i="54" s="1"/>
  <c r="L182" i="54" s="1"/>
  <c r="M182" i="54" s="1"/>
  <c r="C182" i="54"/>
  <c r="D182" i="54" s="1"/>
  <c r="E182" i="54" s="1"/>
  <c r="F182" i="54" s="1"/>
  <c r="G182" i="54" s="1"/>
  <c r="F181" i="54"/>
  <c r="G181" i="54" s="1"/>
  <c r="H181" i="54" s="1"/>
  <c r="I181" i="54" s="1"/>
  <c r="J181" i="54" s="1"/>
  <c r="K181" i="54" s="1"/>
  <c r="L181" i="54" s="1"/>
  <c r="M181" i="54" s="1"/>
  <c r="N181" i="54" s="1"/>
  <c r="O181" i="54" s="1"/>
  <c r="P181" i="54" s="1"/>
  <c r="Q181" i="54" s="1"/>
  <c r="R181" i="54" s="1"/>
  <c r="U181" i="54" s="1"/>
  <c r="AB181" i="54" s="1"/>
  <c r="AC181" i="54" s="1"/>
  <c r="AD181" i="54" s="1"/>
  <c r="AE181" i="54" s="1"/>
  <c r="AF181" i="54" s="1"/>
  <c r="C181" i="54"/>
  <c r="D181" i="54" s="1"/>
  <c r="E181" i="54" s="1"/>
  <c r="D180" i="54"/>
  <c r="E180" i="54" s="1"/>
  <c r="F180" i="54" s="1"/>
  <c r="G180" i="54" s="1"/>
  <c r="H180" i="54" s="1"/>
  <c r="I180" i="54" s="1"/>
  <c r="J180" i="54" s="1"/>
  <c r="K180" i="54" s="1"/>
  <c r="L180" i="54" s="1"/>
  <c r="M180" i="54" s="1"/>
  <c r="N180" i="54" s="1"/>
  <c r="O180" i="54" s="1"/>
  <c r="P180" i="54" s="1"/>
  <c r="Q180" i="54" s="1"/>
  <c r="R180" i="54" s="1"/>
  <c r="U180" i="54" s="1"/>
  <c r="AB180" i="54" s="1"/>
  <c r="AC180" i="54" s="1"/>
  <c r="AD180" i="54" s="1"/>
  <c r="AE180" i="54" s="1"/>
  <c r="AF180" i="54" s="1"/>
  <c r="C180" i="54"/>
  <c r="J179" i="54"/>
  <c r="K179" i="54" s="1"/>
  <c r="L179" i="54" s="1"/>
  <c r="M179" i="54" s="1"/>
  <c r="N179" i="54" s="1"/>
  <c r="O179" i="54" s="1"/>
  <c r="P179" i="54" s="1"/>
  <c r="Q179" i="54" s="1"/>
  <c r="R179" i="54" s="1"/>
  <c r="U179" i="54" s="1"/>
  <c r="AB179" i="54" s="1"/>
  <c r="AC179" i="54" s="1"/>
  <c r="AD179" i="54" s="1"/>
  <c r="AE179" i="54" s="1"/>
  <c r="AF179" i="54" s="1"/>
  <c r="C179" i="54"/>
  <c r="D179" i="54" s="1"/>
  <c r="E179" i="54" s="1"/>
  <c r="F179" i="54" s="1"/>
  <c r="G179" i="54" s="1"/>
  <c r="H179" i="54" s="1"/>
  <c r="I179" i="54" s="1"/>
  <c r="E178" i="54"/>
  <c r="F178" i="54" s="1"/>
  <c r="G178" i="54" s="1"/>
  <c r="H178" i="54" s="1"/>
  <c r="I178" i="54" s="1"/>
  <c r="J178" i="54" s="1"/>
  <c r="K178" i="54" s="1"/>
  <c r="L178" i="54" s="1"/>
  <c r="M178" i="54" s="1"/>
  <c r="N178" i="54" s="1"/>
  <c r="O178" i="54" s="1"/>
  <c r="P178" i="54" s="1"/>
  <c r="Q178" i="54" s="1"/>
  <c r="R178" i="54" s="1"/>
  <c r="U178" i="54" s="1"/>
  <c r="AB178" i="54" s="1"/>
  <c r="AC178" i="54" s="1"/>
  <c r="AD178" i="54" s="1"/>
  <c r="AE178" i="54" s="1"/>
  <c r="C178" i="54"/>
  <c r="D178" i="54" s="1"/>
  <c r="C177" i="54"/>
  <c r="D177" i="54" s="1"/>
  <c r="D176" i="54"/>
  <c r="E176" i="54" s="1"/>
  <c r="F176" i="54" s="1"/>
  <c r="G176" i="54" s="1"/>
  <c r="H176" i="54" s="1"/>
  <c r="I176" i="54" s="1"/>
  <c r="J176" i="54" s="1"/>
  <c r="K176" i="54" s="1"/>
  <c r="L176" i="54" s="1"/>
  <c r="M176" i="54" s="1"/>
  <c r="N176" i="54" s="1"/>
  <c r="O176" i="54" s="1"/>
  <c r="P176" i="54" s="1"/>
  <c r="Q176" i="54" s="1"/>
  <c r="R176" i="54" s="1"/>
  <c r="U176" i="54" s="1"/>
  <c r="AB176" i="54" s="1"/>
  <c r="AC176" i="54" s="1"/>
  <c r="AD176" i="54" s="1"/>
  <c r="AE176" i="54" s="1"/>
  <c r="C176" i="54"/>
  <c r="G175" i="54"/>
  <c r="H175" i="54" s="1"/>
  <c r="I175" i="54" s="1"/>
  <c r="J175" i="54" s="1"/>
  <c r="K175" i="54" s="1"/>
  <c r="L175" i="54" s="1"/>
  <c r="M175" i="54" s="1"/>
  <c r="N175" i="54" s="1"/>
  <c r="O175" i="54" s="1"/>
  <c r="P175" i="54" s="1"/>
  <c r="Q175" i="54" s="1"/>
  <c r="R175" i="54" s="1"/>
  <c r="U175" i="54" s="1"/>
  <c r="AB175" i="54" s="1"/>
  <c r="AC175" i="54" s="1"/>
  <c r="AD175" i="54" s="1"/>
  <c r="AE175" i="54" s="1"/>
  <c r="D175" i="54"/>
  <c r="E175" i="54" s="1"/>
  <c r="F175" i="54" s="1"/>
  <c r="C175" i="54"/>
  <c r="C174" i="54"/>
  <c r="D174" i="54" s="1"/>
  <c r="E174" i="54" s="1"/>
  <c r="F174" i="54" s="1"/>
  <c r="G174" i="54" s="1"/>
  <c r="H174" i="54" s="1"/>
  <c r="I174" i="54" s="1"/>
  <c r="J174" i="54" s="1"/>
  <c r="K174" i="54" s="1"/>
  <c r="L174" i="54" s="1"/>
  <c r="M174" i="54" s="1"/>
  <c r="N174" i="54" s="1"/>
  <c r="O174" i="54" s="1"/>
  <c r="P174" i="54" s="1"/>
  <c r="Q174" i="54" s="1"/>
  <c r="R174" i="54" s="1"/>
  <c r="U174" i="54" s="1"/>
  <c r="AB174" i="54" s="1"/>
  <c r="AC174" i="54" s="1"/>
  <c r="AD174" i="54" s="1"/>
  <c r="AE174" i="54" s="1"/>
  <c r="C173" i="54"/>
  <c r="D173" i="54" s="1"/>
  <c r="E173" i="54" s="1"/>
  <c r="F173" i="54" s="1"/>
  <c r="G173" i="54" s="1"/>
  <c r="H173" i="54" s="1"/>
  <c r="I173" i="54" s="1"/>
  <c r="J173" i="54" s="1"/>
  <c r="K173" i="54" s="1"/>
  <c r="L173" i="54" s="1"/>
  <c r="M173" i="54" s="1"/>
  <c r="N173" i="54" s="1"/>
  <c r="O173" i="54" s="1"/>
  <c r="P173" i="54" s="1"/>
  <c r="Q173" i="54" s="1"/>
  <c r="R173" i="54" s="1"/>
  <c r="U173" i="54" s="1"/>
  <c r="AB173" i="54" s="1"/>
  <c r="AC173" i="54" s="1"/>
  <c r="AD173" i="54" s="1"/>
  <c r="AE173" i="54" s="1"/>
  <c r="D172" i="54"/>
  <c r="E172" i="54" s="1"/>
  <c r="F172" i="54" s="1"/>
  <c r="G172" i="54" s="1"/>
  <c r="H172" i="54" s="1"/>
  <c r="I172" i="54" s="1"/>
  <c r="J172" i="54" s="1"/>
  <c r="K172" i="54" s="1"/>
  <c r="L172" i="54" s="1"/>
  <c r="M172" i="54" s="1"/>
  <c r="N172" i="54" s="1"/>
  <c r="O172" i="54" s="1"/>
  <c r="P172" i="54" s="1"/>
  <c r="Q172" i="54" s="1"/>
  <c r="R172" i="54" s="1"/>
  <c r="U172" i="54" s="1"/>
  <c r="AB172" i="54" s="1"/>
  <c r="AC172" i="54" s="1"/>
  <c r="AD172" i="54" s="1"/>
  <c r="AE172" i="54" s="1"/>
  <c r="C172" i="54"/>
  <c r="D171" i="54"/>
  <c r="E171" i="54" s="1"/>
  <c r="F171" i="54" s="1"/>
  <c r="G171" i="54" s="1"/>
  <c r="H171" i="54" s="1"/>
  <c r="I171" i="54" s="1"/>
  <c r="J171" i="54" s="1"/>
  <c r="K171" i="54" s="1"/>
  <c r="L171" i="54" s="1"/>
  <c r="M171" i="54" s="1"/>
  <c r="N171" i="54" s="1"/>
  <c r="O171" i="54" s="1"/>
  <c r="P171" i="54" s="1"/>
  <c r="Q171" i="54" s="1"/>
  <c r="R171" i="54" s="1"/>
  <c r="U171" i="54" s="1"/>
  <c r="AB171" i="54" s="1"/>
  <c r="AC171" i="54" s="1"/>
  <c r="AD171" i="54" s="1"/>
  <c r="AE171" i="54" s="1"/>
  <c r="C171" i="54"/>
  <c r="H170" i="54"/>
  <c r="I170" i="54" s="1"/>
  <c r="J170" i="54" s="1"/>
  <c r="K170" i="54" s="1"/>
  <c r="L170" i="54" s="1"/>
  <c r="M170" i="54" s="1"/>
  <c r="N170" i="54" s="1"/>
  <c r="O170" i="54" s="1"/>
  <c r="P170" i="54" s="1"/>
  <c r="Q170" i="54" s="1"/>
  <c r="R170" i="54" s="1"/>
  <c r="U170" i="54" s="1"/>
  <c r="E170" i="54"/>
  <c r="F170" i="54" s="1"/>
  <c r="G170" i="54" s="1"/>
  <c r="C170" i="54"/>
  <c r="D170" i="54" s="1"/>
  <c r="C169" i="54"/>
  <c r="AG167" i="54"/>
  <c r="C167" i="54"/>
  <c r="K166" i="54"/>
  <c r="L166" i="54" s="1"/>
  <c r="M166" i="54" s="1"/>
  <c r="N166" i="54" s="1"/>
  <c r="O166" i="54" s="1"/>
  <c r="P166" i="54" s="1"/>
  <c r="Q166" i="54" s="1"/>
  <c r="R166" i="54" s="1"/>
  <c r="U166" i="54" s="1"/>
  <c r="AB166" i="54" s="1"/>
  <c r="AC166" i="54" s="1"/>
  <c r="AD166" i="54" s="1"/>
  <c r="I166" i="54"/>
  <c r="J166" i="54" s="1"/>
  <c r="H166" i="54"/>
  <c r="C166" i="54"/>
  <c r="D166" i="54" s="1"/>
  <c r="E166" i="54" s="1"/>
  <c r="F166" i="54" s="1"/>
  <c r="G166" i="54" s="1"/>
  <c r="C165" i="54"/>
  <c r="D165" i="54" s="1"/>
  <c r="E165" i="54" s="1"/>
  <c r="F165" i="54" s="1"/>
  <c r="G165" i="54" s="1"/>
  <c r="H165" i="54" s="1"/>
  <c r="I165" i="54" s="1"/>
  <c r="J165" i="54" s="1"/>
  <c r="K165" i="54" s="1"/>
  <c r="L165" i="54" s="1"/>
  <c r="M165" i="54" s="1"/>
  <c r="N165" i="54" s="1"/>
  <c r="O165" i="54" s="1"/>
  <c r="P165" i="54" s="1"/>
  <c r="Q165" i="54" s="1"/>
  <c r="R165" i="54" s="1"/>
  <c r="U165" i="54" s="1"/>
  <c r="AB165" i="54" s="1"/>
  <c r="AC165" i="54" s="1"/>
  <c r="AD165" i="54" s="1"/>
  <c r="L164" i="54"/>
  <c r="M164" i="54" s="1"/>
  <c r="N164" i="54" s="1"/>
  <c r="O164" i="54" s="1"/>
  <c r="P164" i="54" s="1"/>
  <c r="Q164" i="54" s="1"/>
  <c r="R164" i="54" s="1"/>
  <c r="U164" i="54" s="1"/>
  <c r="AB164" i="54" s="1"/>
  <c r="AC164" i="54" s="1"/>
  <c r="AD164" i="54" s="1"/>
  <c r="G164" i="54"/>
  <c r="H164" i="54" s="1"/>
  <c r="I164" i="54" s="1"/>
  <c r="J164" i="54" s="1"/>
  <c r="K164" i="54" s="1"/>
  <c r="E164" i="54"/>
  <c r="F164" i="54" s="1"/>
  <c r="D164" i="54"/>
  <c r="C164" i="54"/>
  <c r="C163" i="54"/>
  <c r="D163" i="54" s="1"/>
  <c r="E163" i="54" s="1"/>
  <c r="F163" i="54" s="1"/>
  <c r="G163" i="54" s="1"/>
  <c r="H163" i="54" s="1"/>
  <c r="I163" i="54" s="1"/>
  <c r="J163" i="54" s="1"/>
  <c r="K163" i="54" s="1"/>
  <c r="L163" i="54" s="1"/>
  <c r="M163" i="54" s="1"/>
  <c r="N163" i="54" s="1"/>
  <c r="O163" i="54" s="1"/>
  <c r="P163" i="54" s="1"/>
  <c r="Q163" i="54" s="1"/>
  <c r="R163" i="54" s="1"/>
  <c r="U163" i="54" s="1"/>
  <c r="AB163" i="54" s="1"/>
  <c r="AC163" i="54" s="1"/>
  <c r="AD163" i="54" s="1"/>
  <c r="I162" i="54"/>
  <c r="J162" i="54" s="1"/>
  <c r="K162" i="54" s="1"/>
  <c r="L162" i="54" s="1"/>
  <c r="M162" i="54" s="1"/>
  <c r="N162" i="54" s="1"/>
  <c r="O162" i="54" s="1"/>
  <c r="P162" i="54" s="1"/>
  <c r="Q162" i="54" s="1"/>
  <c r="R162" i="54" s="1"/>
  <c r="U162" i="54" s="1"/>
  <c r="AB162" i="54" s="1"/>
  <c r="AC162" i="54" s="1"/>
  <c r="AD162" i="54" s="1"/>
  <c r="H162" i="54"/>
  <c r="C162" i="54"/>
  <c r="D162" i="54" s="1"/>
  <c r="E162" i="54" s="1"/>
  <c r="F162" i="54" s="1"/>
  <c r="G162" i="54" s="1"/>
  <c r="C161" i="54"/>
  <c r="D161" i="54" s="1"/>
  <c r="AI158" i="54"/>
  <c r="AH158" i="54"/>
  <c r="A158" i="54" a="1"/>
  <c r="A158" i="54" s="1"/>
  <c r="AI157" i="54"/>
  <c r="AH157" i="54"/>
  <c r="AI156" i="54"/>
  <c r="AH156" i="54"/>
  <c r="AI155" i="54"/>
  <c r="AH155" i="54"/>
  <c r="AI154" i="54"/>
  <c r="AH154" i="54"/>
  <c r="AL153" i="54"/>
  <c r="AI153" i="54"/>
  <c r="AH153" i="54"/>
  <c r="A153" i="54" a="1"/>
  <c r="A153" i="54" s="1"/>
  <c r="AI152" i="54"/>
  <c r="AH152" i="54"/>
  <c r="AI151" i="54"/>
  <c r="AH151" i="54"/>
  <c r="AI150" i="54"/>
  <c r="AH150" i="54"/>
  <c r="AI149" i="54"/>
  <c r="AH149" i="54"/>
  <c r="AI148" i="54"/>
  <c r="AH148" i="54"/>
  <c r="AI147" i="54"/>
  <c r="AH147" i="54"/>
  <c r="AI146" i="54"/>
  <c r="AH146" i="54"/>
  <c r="AI142" i="54"/>
  <c r="AH142" i="54"/>
  <c r="AI141" i="54"/>
  <c r="AH141" i="54"/>
  <c r="AI140" i="54"/>
  <c r="AH140" i="54"/>
  <c r="AI139" i="54"/>
  <c r="AH139" i="54"/>
  <c r="AI138" i="54"/>
  <c r="AH138" i="54"/>
  <c r="AI137" i="54"/>
  <c r="AH137" i="54"/>
  <c r="AI136" i="54"/>
  <c r="AH136" i="54"/>
  <c r="C135" i="54"/>
  <c r="AI134" i="54"/>
  <c r="AH134" i="54"/>
  <c r="AI133" i="54"/>
  <c r="AH133" i="54"/>
  <c r="AI132" i="54"/>
  <c r="AH132" i="54"/>
  <c r="AI131" i="54"/>
  <c r="AH131" i="54"/>
  <c r="AI130" i="54"/>
  <c r="AH130" i="54"/>
  <c r="AI129" i="54"/>
  <c r="AH129" i="54"/>
  <c r="AI128" i="54"/>
  <c r="AH128" i="54"/>
  <c r="AI127" i="54"/>
  <c r="AH127" i="54"/>
  <c r="AI126" i="54"/>
  <c r="AH126" i="54"/>
  <c r="AI125" i="54"/>
  <c r="AH125" i="54"/>
  <c r="AY23" i="54"/>
  <c r="AU23" i="54"/>
  <c r="L122" i="54"/>
  <c r="K122" i="54"/>
  <c r="J122" i="54"/>
  <c r="I122" i="54"/>
  <c r="H122" i="54"/>
  <c r="G122" i="54"/>
  <c r="AH122" i="54" s="1"/>
  <c r="F122" i="54"/>
  <c r="E122" i="54"/>
  <c r="D122" i="54"/>
  <c r="C122" i="54"/>
  <c r="L121" i="54"/>
  <c r="K121" i="54"/>
  <c r="J121" i="54"/>
  <c r="I121" i="54"/>
  <c r="H121" i="54"/>
  <c r="G121" i="54"/>
  <c r="F121" i="54"/>
  <c r="E121" i="54"/>
  <c r="D121" i="54"/>
  <c r="C121" i="54"/>
  <c r="L120" i="54"/>
  <c r="K120" i="54"/>
  <c r="J120" i="54"/>
  <c r="I120" i="54"/>
  <c r="H120" i="54"/>
  <c r="G120" i="54"/>
  <c r="F120" i="54"/>
  <c r="E120" i="54"/>
  <c r="E123" i="54" s="1"/>
  <c r="AP23" i="54" s="1"/>
  <c r="D120" i="54"/>
  <c r="C120" i="54"/>
  <c r="L119" i="54"/>
  <c r="K119" i="54"/>
  <c r="J119" i="54"/>
  <c r="I119" i="54"/>
  <c r="H119" i="54"/>
  <c r="G119" i="54"/>
  <c r="F119" i="54"/>
  <c r="E119" i="54"/>
  <c r="D119" i="54"/>
  <c r="D123" i="54" s="1"/>
  <c r="AO23" i="54" s="1"/>
  <c r="C119" i="54"/>
  <c r="L118" i="54"/>
  <c r="K118" i="54"/>
  <c r="J118" i="54"/>
  <c r="I118" i="54"/>
  <c r="H118" i="54"/>
  <c r="G118" i="54"/>
  <c r="F118" i="54"/>
  <c r="E118" i="54"/>
  <c r="D118" i="54"/>
  <c r="C118" i="54"/>
  <c r="BI23" i="54"/>
  <c r="BE23" i="54"/>
  <c r="AZ23" i="54"/>
  <c r="AX23" i="54"/>
  <c r="AW23" i="54"/>
  <c r="L117" i="54"/>
  <c r="K117" i="54"/>
  <c r="J117" i="54"/>
  <c r="J123" i="54" s="1"/>
  <c r="I117" i="54"/>
  <c r="H117" i="54"/>
  <c r="G117" i="54"/>
  <c r="F117" i="54"/>
  <c r="E117" i="54"/>
  <c r="D117" i="54"/>
  <c r="C117" i="54"/>
  <c r="AI114" i="54"/>
  <c r="AH114" i="54"/>
  <c r="AI112" i="54"/>
  <c r="AH112" i="54"/>
  <c r="AG112" i="54"/>
  <c r="AI111" i="54"/>
  <c r="AH111" i="54"/>
  <c r="AI110" i="54"/>
  <c r="AH110" i="54"/>
  <c r="AI109" i="54"/>
  <c r="AH109" i="54"/>
  <c r="AG108" i="54"/>
  <c r="BI19" i="54"/>
  <c r="V5" i="54"/>
  <c r="AZ19" i="54"/>
  <c r="AY19" i="54"/>
  <c r="N5" i="54"/>
  <c r="L108" i="54"/>
  <c r="K5" i="54" s="1"/>
  <c r="K108" i="54"/>
  <c r="AT19" i="54" s="1"/>
  <c r="J108" i="54"/>
  <c r="I5" i="54" s="1"/>
  <c r="I108" i="54"/>
  <c r="H108" i="54"/>
  <c r="G108" i="54"/>
  <c r="F5" i="54" s="1"/>
  <c r="F108" i="54"/>
  <c r="E5" i="54" s="1"/>
  <c r="E108" i="54"/>
  <c r="D5" i="54" s="1"/>
  <c r="D108" i="54"/>
  <c r="AO19" i="54" s="1"/>
  <c r="C108" i="54"/>
  <c r="B5" i="54" s="1"/>
  <c r="AI107" i="54"/>
  <c r="AH107" i="54"/>
  <c r="AI106" i="54"/>
  <c r="AH106" i="54"/>
  <c r="AI105" i="54"/>
  <c r="AH105" i="54"/>
  <c r="AI104" i="54"/>
  <c r="AH104" i="54"/>
  <c r="AI103" i="54"/>
  <c r="AH103" i="54"/>
  <c r="AI102" i="54"/>
  <c r="AH102" i="54"/>
  <c r="AI101" i="54"/>
  <c r="AH101" i="54"/>
  <c r="AI100" i="54"/>
  <c r="AH100" i="54"/>
  <c r="AI99" i="54"/>
  <c r="AH99" i="54"/>
  <c r="AI98" i="54"/>
  <c r="AH98" i="54"/>
  <c r="AI97" i="54"/>
  <c r="AH97" i="54"/>
  <c r="AG96" i="54"/>
  <c r="BJ20" i="54"/>
  <c r="BI20" i="54"/>
  <c r="BF20" i="54"/>
  <c r="BE20" i="54"/>
  <c r="W7" i="54"/>
  <c r="AY20" i="54"/>
  <c r="AX20" i="54"/>
  <c r="AW20" i="54"/>
  <c r="L96" i="54"/>
  <c r="K96" i="54"/>
  <c r="J96" i="54"/>
  <c r="I96" i="54"/>
  <c r="H96" i="54"/>
  <c r="G96" i="54"/>
  <c r="F96" i="54"/>
  <c r="E96" i="54"/>
  <c r="AP20" i="54" s="1"/>
  <c r="D96" i="54"/>
  <c r="C96" i="54"/>
  <c r="AN20" i="54" s="1"/>
  <c r="AI95" i="54"/>
  <c r="AH95" i="54"/>
  <c r="AI94" i="54"/>
  <c r="AH94" i="54"/>
  <c r="AI93" i="54"/>
  <c r="AH93" i="54"/>
  <c r="AG92" i="54"/>
  <c r="AG3" i="54" s="1"/>
  <c r="AG6" i="54" s="1"/>
  <c r="BJ18" i="54"/>
  <c r="Y7" i="54"/>
  <c r="BE18" i="54"/>
  <c r="BA18" i="54"/>
  <c r="AZ18" i="54"/>
  <c r="AY18" i="54"/>
  <c r="AX18" i="54"/>
  <c r="L92" i="54"/>
  <c r="K92" i="54"/>
  <c r="AT18" i="54" s="1"/>
  <c r="J92" i="54"/>
  <c r="I92" i="54"/>
  <c r="H92" i="54"/>
  <c r="G92" i="54"/>
  <c r="F92" i="54"/>
  <c r="E92" i="54"/>
  <c r="AP18" i="54" s="1"/>
  <c r="D92" i="54"/>
  <c r="AO18" i="54" s="1"/>
  <c r="C92" i="54"/>
  <c r="BP91" i="54"/>
  <c r="BO91" i="54"/>
  <c r="BN91" i="54"/>
  <c r="BF91" i="54"/>
  <c r="BA91" i="54"/>
  <c r="AZ91" i="54"/>
  <c r="AI91" i="54"/>
  <c r="AH91" i="54"/>
  <c r="AG91" i="54"/>
  <c r="BT90" i="54"/>
  <c r="BQ90" i="54"/>
  <c r="BL90" i="54"/>
  <c r="BC90" i="54"/>
  <c r="BB90" i="54"/>
  <c r="AI90" i="54"/>
  <c r="AH90" i="54"/>
  <c r="BV89" i="54"/>
  <c r="BT89" i="54"/>
  <c r="BM89" i="54"/>
  <c r="BC89" i="54"/>
  <c r="AI89" i="54"/>
  <c r="AH89" i="54"/>
  <c r="BV88" i="54"/>
  <c r="BP88" i="54"/>
  <c r="BO88" i="54"/>
  <c r="AZ88" i="54"/>
  <c r="AI88" i="54"/>
  <c r="AH88" i="54"/>
  <c r="BP87" i="54"/>
  <c r="BB87" i="54"/>
  <c r="AI87" i="54"/>
  <c r="AH87" i="54"/>
  <c r="BD86" i="54"/>
  <c r="BC86" i="54"/>
  <c r="AI86" i="54"/>
  <c r="AH86" i="54"/>
  <c r="AI85" i="54"/>
  <c r="AH85" i="54"/>
  <c r="BW84" i="54"/>
  <c r="BW91" i="54" s="1"/>
  <c r="BV84" i="54"/>
  <c r="BV91" i="54" s="1"/>
  <c r="BU84" i="54"/>
  <c r="BU91" i="54" s="1"/>
  <c r="BT84" i="54"/>
  <c r="BT91" i="54" s="1"/>
  <c r="BS84" i="54"/>
  <c r="BS91" i="54" s="1"/>
  <c r="BR84" i="54"/>
  <c r="BR91" i="54" s="1"/>
  <c r="BQ84" i="54"/>
  <c r="BQ91" i="54" s="1"/>
  <c r="BP84" i="54"/>
  <c r="BO84" i="54"/>
  <c r="BN84" i="54"/>
  <c r="BM84" i="54"/>
  <c r="BM91" i="54" s="1"/>
  <c r="BL84" i="54"/>
  <c r="BL91" i="54" s="1"/>
  <c r="BK84" i="54"/>
  <c r="BK91" i="54" s="1"/>
  <c r="BJ84" i="54"/>
  <c r="BJ91" i="54" s="1"/>
  <c r="BI84" i="54"/>
  <c r="BI91" i="54" s="1"/>
  <c r="BH84" i="54"/>
  <c r="BH91" i="54" s="1"/>
  <c r="BG84" i="54"/>
  <c r="BG91" i="54" s="1"/>
  <c r="BF84" i="54"/>
  <c r="BE84" i="54"/>
  <c r="BE91" i="54" s="1"/>
  <c r="BD84" i="54"/>
  <c r="BD91" i="54" s="1"/>
  <c r="BC84" i="54"/>
  <c r="BC91" i="54" s="1"/>
  <c r="BB84" i="54"/>
  <c r="BB91" i="54" s="1"/>
  <c r="BA84" i="54"/>
  <c r="AZ84" i="54"/>
  <c r="AI84" i="54"/>
  <c r="AH84" i="54"/>
  <c r="BW83" i="54"/>
  <c r="BW90" i="54" s="1"/>
  <c r="BV83" i="54"/>
  <c r="BV90" i="54" s="1"/>
  <c r="BU83" i="54"/>
  <c r="BU90" i="54" s="1"/>
  <c r="BT83" i="54"/>
  <c r="BS83" i="54"/>
  <c r="BS90" i="54" s="1"/>
  <c r="BR83" i="54"/>
  <c r="BR90" i="54" s="1"/>
  <c r="BQ83" i="54"/>
  <c r="BP83" i="54"/>
  <c r="BP90" i="54" s="1"/>
  <c r="BO83" i="54"/>
  <c r="BO90" i="54" s="1"/>
  <c r="BN83" i="54"/>
  <c r="BN90" i="54" s="1"/>
  <c r="BM83" i="54"/>
  <c r="BM90" i="54" s="1"/>
  <c r="BL83" i="54"/>
  <c r="BK83" i="54"/>
  <c r="BK90" i="54" s="1"/>
  <c r="BJ83" i="54"/>
  <c r="BJ90" i="54" s="1"/>
  <c r="BI83" i="54"/>
  <c r="BI90" i="54" s="1"/>
  <c r="BH83" i="54"/>
  <c r="BH90" i="54" s="1"/>
  <c r="BG83" i="54"/>
  <c r="BG90" i="54" s="1"/>
  <c r="BF83" i="54"/>
  <c r="BF90" i="54" s="1"/>
  <c r="BE83" i="54"/>
  <c r="BE90" i="54" s="1"/>
  <c r="BD83" i="54"/>
  <c r="BD90" i="54" s="1"/>
  <c r="BC83" i="54"/>
  <c r="BB83" i="54"/>
  <c r="BA83" i="54"/>
  <c r="BA90" i="54" s="1"/>
  <c r="AZ83" i="54"/>
  <c r="AZ90" i="54" s="1"/>
  <c r="AI83" i="54"/>
  <c r="AH83" i="54"/>
  <c r="BW82" i="54"/>
  <c r="BW89" i="54" s="1"/>
  <c r="BV82" i="54"/>
  <c r="BU82" i="54"/>
  <c r="BU89" i="54" s="1"/>
  <c r="BT82" i="54"/>
  <c r="BS82" i="54"/>
  <c r="BS89" i="54" s="1"/>
  <c r="BR82" i="54"/>
  <c r="BR89" i="54" s="1"/>
  <c r="BQ82" i="54"/>
  <c r="BQ89" i="54" s="1"/>
  <c r="BP82" i="54"/>
  <c r="BP89" i="54" s="1"/>
  <c r="BO82" i="54"/>
  <c r="BO89" i="54" s="1"/>
  <c r="BN82" i="54"/>
  <c r="BN89" i="54" s="1"/>
  <c r="BM82" i="54"/>
  <c r="BL82" i="54"/>
  <c r="BL89" i="54" s="1"/>
  <c r="BK82" i="54"/>
  <c r="BK89" i="54" s="1"/>
  <c r="BJ82" i="54"/>
  <c r="BJ89" i="54" s="1"/>
  <c r="BI82" i="54"/>
  <c r="BI89" i="54" s="1"/>
  <c r="BH82" i="54"/>
  <c r="BH89" i="54" s="1"/>
  <c r="BG82" i="54"/>
  <c r="BG89" i="54" s="1"/>
  <c r="BF82" i="54"/>
  <c r="BF89" i="54" s="1"/>
  <c r="BE82" i="54"/>
  <c r="BE89" i="54" s="1"/>
  <c r="BD82" i="54"/>
  <c r="BD89" i="54" s="1"/>
  <c r="BC82" i="54"/>
  <c r="BB82" i="54"/>
  <c r="BB89" i="54" s="1"/>
  <c r="BA82" i="54"/>
  <c r="BA89" i="54" s="1"/>
  <c r="AZ82" i="54"/>
  <c r="AZ89" i="54" s="1"/>
  <c r="AI82" i="54"/>
  <c r="AH82" i="54"/>
  <c r="BW81" i="54"/>
  <c r="BW88" i="54" s="1"/>
  <c r="BV81" i="54"/>
  <c r="BU81" i="54"/>
  <c r="BU88" i="54" s="1"/>
  <c r="BT81" i="54"/>
  <c r="BT88" i="54" s="1"/>
  <c r="BS81" i="54"/>
  <c r="BS88" i="54" s="1"/>
  <c r="BR81" i="54"/>
  <c r="BR88" i="54" s="1"/>
  <c r="BQ81" i="54"/>
  <c r="BQ88" i="54" s="1"/>
  <c r="BP81" i="54"/>
  <c r="BO81" i="54"/>
  <c r="BN81" i="54"/>
  <c r="BN88" i="54" s="1"/>
  <c r="BM81" i="54"/>
  <c r="BM88" i="54" s="1"/>
  <c r="BL81" i="54"/>
  <c r="BL88" i="54" s="1"/>
  <c r="BK81" i="54"/>
  <c r="BK88" i="54" s="1"/>
  <c r="BJ81" i="54"/>
  <c r="BJ88" i="54" s="1"/>
  <c r="BI81" i="54"/>
  <c r="BI88" i="54" s="1"/>
  <c r="BH81" i="54"/>
  <c r="BH88" i="54" s="1"/>
  <c r="BG81" i="54"/>
  <c r="BG88" i="54" s="1"/>
  <c r="BF81" i="54"/>
  <c r="BF88" i="54" s="1"/>
  <c r="BE81" i="54"/>
  <c r="BE88" i="54" s="1"/>
  <c r="BD81" i="54"/>
  <c r="BD88" i="54" s="1"/>
  <c r="BC81" i="54"/>
  <c r="BC88" i="54" s="1"/>
  <c r="BB81" i="54"/>
  <c r="BB88" i="54" s="1"/>
  <c r="BA81" i="54"/>
  <c r="BA88" i="54" s="1"/>
  <c r="AZ81" i="54"/>
  <c r="AI81" i="54"/>
  <c r="AH81" i="54"/>
  <c r="BW80" i="54"/>
  <c r="BW87" i="54" s="1"/>
  <c r="BV80" i="54"/>
  <c r="BV87" i="54" s="1"/>
  <c r="BU80" i="54"/>
  <c r="BU87" i="54" s="1"/>
  <c r="BT80" i="54"/>
  <c r="BT87" i="54" s="1"/>
  <c r="BS80" i="54"/>
  <c r="BS87" i="54" s="1"/>
  <c r="BR80" i="54"/>
  <c r="BR87" i="54" s="1"/>
  <c r="BQ80" i="54"/>
  <c r="BQ87" i="54" s="1"/>
  <c r="BP80" i="54"/>
  <c r="BO80" i="54"/>
  <c r="BO87" i="54" s="1"/>
  <c r="BN80" i="54"/>
  <c r="BN87" i="54" s="1"/>
  <c r="BM80" i="54"/>
  <c r="BM87" i="54" s="1"/>
  <c r="BL80" i="54"/>
  <c r="BL87" i="54" s="1"/>
  <c r="BK80" i="54"/>
  <c r="BK87" i="54" s="1"/>
  <c r="BJ80" i="54"/>
  <c r="BJ87" i="54" s="1"/>
  <c r="BI80" i="54"/>
  <c r="BI87" i="54" s="1"/>
  <c r="BH80" i="54"/>
  <c r="BH87" i="54" s="1"/>
  <c r="BG80" i="54"/>
  <c r="BG87" i="54" s="1"/>
  <c r="BF80" i="54"/>
  <c r="BF87" i="54" s="1"/>
  <c r="BE80" i="54"/>
  <c r="BE87" i="54" s="1"/>
  <c r="BD80" i="54"/>
  <c r="BD87" i="54" s="1"/>
  <c r="BC80" i="54"/>
  <c r="BC87" i="54" s="1"/>
  <c r="BB80" i="54"/>
  <c r="BA80" i="54"/>
  <c r="BA87" i="54" s="1"/>
  <c r="AZ80" i="54"/>
  <c r="AZ87" i="54" s="1"/>
  <c r="AI80" i="54"/>
  <c r="AH80" i="54"/>
  <c r="BW79" i="54"/>
  <c r="BW86" i="54" s="1"/>
  <c r="BV79" i="54"/>
  <c r="BV86" i="54" s="1"/>
  <c r="BU79" i="54"/>
  <c r="BU86" i="54" s="1"/>
  <c r="BT79" i="54"/>
  <c r="BT86" i="54" s="1"/>
  <c r="BS79" i="54"/>
  <c r="BS86" i="54" s="1"/>
  <c r="BR79" i="54"/>
  <c r="BR86" i="54" s="1"/>
  <c r="BQ79" i="54"/>
  <c r="BQ86" i="54" s="1"/>
  <c r="BP79" i="54"/>
  <c r="BP86" i="54" s="1"/>
  <c r="BO79" i="54"/>
  <c r="BO86" i="54" s="1"/>
  <c r="BN79" i="54"/>
  <c r="BN86" i="54" s="1"/>
  <c r="BM79" i="54"/>
  <c r="BM86" i="54" s="1"/>
  <c r="BL79" i="54"/>
  <c r="BL86" i="54" s="1"/>
  <c r="BK79" i="54"/>
  <c r="BK86" i="54" s="1"/>
  <c r="BJ79" i="54"/>
  <c r="BJ86" i="54" s="1"/>
  <c r="BI79" i="54"/>
  <c r="BI86" i="54" s="1"/>
  <c r="BH79" i="54"/>
  <c r="BH86" i="54" s="1"/>
  <c r="BG79" i="54"/>
  <c r="BG86" i="54" s="1"/>
  <c r="BF79" i="54"/>
  <c r="BF86" i="54" s="1"/>
  <c r="BE79" i="54"/>
  <c r="BE86" i="54" s="1"/>
  <c r="BD79" i="54"/>
  <c r="BC79" i="54"/>
  <c r="BB79" i="54"/>
  <c r="BB86" i="54" s="1"/>
  <c r="BA79" i="54"/>
  <c r="BA86" i="54" s="1"/>
  <c r="AZ79" i="54"/>
  <c r="AZ86" i="54" s="1"/>
  <c r="AI79" i="54"/>
  <c r="AH79" i="54"/>
  <c r="AG78" i="54"/>
  <c r="BJ17" i="54"/>
  <c r="BI17" i="54"/>
  <c r="BH17" i="54"/>
  <c r="BE17" i="54"/>
  <c r="BD17" i="54"/>
  <c r="BC17" i="54"/>
  <c r="AW17" i="54"/>
  <c r="AV17" i="54"/>
  <c r="AU17" i="54"/>
  <c r="L78" i="54"/>
  <c r="K78" i="54"/>
  <c r="AT17" i="54" s="1"/>
  <c r="J78" i="54"/>
  <c r="I78" i="54"/>
  <c r="AS17" i="54" s="1"/>
  <c r="H78" i="54"/>
  <c r="G78" i="54"/>
  <c r="F78" i="54"/>
  <c r="E78" i="54"/>
  <c r="AP17" i="54" s="1"/>
  <c r="D78" i="54"/>
  <c r="C78" i="54"/>
  <c r="AN17" i="54" s="1"/>
  <c r="AI77" i="54"/>
  <c r="AH77" i="54"/>
  <c r="AI76" i="54"/>
  <c r="AH76" i="54"/>
  <c r="AI75" i="54"/>
  <c r="AH75" i="54"/>
  <c r="AI74" i="54"/>
  <c r="AH74" i="54"/>
  <c r="AI73" i="54"/>
  <c r="AH73" i="54"/>
  <c r="AI72" i="54"/>
  <c r="AH72" i="54"/>
  <c r="AG71" i="54"/>
  <c r="AG113" i="54" s="1"/>
  <c r="AE7" i="54"/>
  <c r="T7" i="54"/>
  <c r="Q7" i="54"/>
  <c r="O7" i="54"/>
  <c r="L71" i="54"/>
  <c r="K71" i="54"/>
  <c r="J71" i="54"/>
  <c r="I71" i="54"/>
  <c r="AS16" i="54" s="1"/>
  <c r="H71" i="54"/>
  <c r="G71" i="54"/>
  <c r="F71" i="54"/>
  <c r="E71" i="54"/>
  <c r="AP16" i="54" s="1"/>
  <c r="D71" i="54"/>
  <c r="C71" i="54"/>
  <c r="AI70" i="54"/>
  <c r="AH70" i="54"/>
  <c r="AI69" i="54"/>
  <c r="AH69" i="54"/>
  <c r="AI68" i="54"/>
  <c r="AH68" i="54"/>
  <c r="AI67" i="54"/>
  <c r="AH67" i="54"/>
  <c r="AI66" i="54"/>
  <c r="AH66" i="54"/>
  <c r="AI65" i="54"/>
  <c r="AH65" i="54"/>
  <c r="AI64" i="54"/>
  <c r="AH64" i="54"/>
  <c r="AI63" i="54"/>
  <c r="AH63" i="54"/>
  <c r="AI62" i="54"/>
  <c r="AH62" i="54"/>
  <c r="AI61" i="54"/>
  <c r="AH61" i="54"/>
  <c r="AI60" i="54"/>
  <c r="AH60" i="54"/>
  <c r="AI59" i="54"/>
  <c r="AH59" i="54"/>
  <c r="AI58" i="54"/>
  <c r="AH58" i="54"/>
  <c r="AI57" i="54"/>
  <c r="AH57" i="54"/>
  <c r="AI56" i="54"/>
  <c r="AH56" i="54"/>
  <c r="AI55" i="54"/>
  <c r="AH55" i="54"/>
  <c r="AI54" i="54"/>
  <c r="AH54" i="54"/>
  <c r="AI53" i="54"/>
  <c r="AH53" i="54"/>
  <c r="AI52" i="54"/>
  <c r="AH52" i="54"/>
  <c r="AI51" i="54"/>
  <c r="AH51" i="54"/>
  <c r="AI50" i="54"/>
  <c r="AH50" i="54"/>
  <c r="AI49" i="54"/>
  <c r="AH49" i="54"/>
  <c r="AI48" i="54"/>
  <c r="AH48" i="54"/>
  <c r="AI47" i="54"/>
  <c r="AH47" i="54"/>
  <c r="AI46" i="54"/>
  <c r="AH46" i="54"/>
  <c r="AI45" i="54"/>
  <c r="AH45" i="54"/>
  <c r="AI44" i="54"/>
  <c r="AH44" i="54"/>
  <c r="AI43" i="54"/>
  <c r="AH43" i="54"/>
  <c r="AI42" i="54"/>
  <c r="AH42" i="54"/>
  <c r="AI41" i="54"/>
  <c r="AH41" i="54"/>
  <c r="AI40" i="54"/>
  <c r="AH40" i="54"/>
  <c r="AI39" i="54"/>
  <c r="AH39" i="54"/>
  <c r="AI38" i="54"/>
  <c r="AH38" i="54"/>
  <c r="AI37" i="54"/>
  <c r="AH37" i="54"/>
  <c r="AI36" i="54"/>
  <c r="AH36" i="54"/>
  <c r="AI35" i="54"/>
  <c r="AH35" i="54"/>
  <c r="AI34" i="54"/>
  <c r="AH34" i="54"/>
  <c r="AI33" i="54"/>
  <c r="AH33" i="54"/>
  <c r="AI32" i="54"/>
  <c r="AH32" i="54"/>
  <c r="AI31" i="54"/>
  <c r="AH31" i="54"/>
  <c r="AI30" i="54"/>
  <c r="AH30" i="54"/>
  <c r="AI29" i="54"/>
  <c r="AH29" i="54"/>
  <c r="AI28" i="54"/>
  <c r="AH28" i="54"/>
  <c r="AI27" i="54"/>
  <c r="AH27" i="54"/>
  <c r="AI26" i="54"/>
  <c r="AH26" i="54"/>
  <c r="AI25" i="54"/>
  <c r="AH25" i="54"/>
  <c r="AI24" i="54"/>
  <c r="AH24" i="54"/>
  <c r="BJ23" i="54"/>
  <c r="BC23" i="54"/>
  <c r="BB23" i="54"/>
  <c r="AI23" i="54"/>
  <c r="AH23" i="54"/>
  <c r="AI22" i="54"/>
  <c r="AH22" i="54"/>
  <c r="BJ21" i="54"/>
  <c r="BI21" i="54"/>
  <c r="BH21" i="54"/>
  <c r="BG21" i="54"/>
  <c r="BF21" i="54"/>
  <c r="BE21" i="54"/>
  <c r="BD21" i="54"/>
  <c r="BC21" i="54"/>
  <c r="BB21" i="54"/>
  <c r="BA21" i="54"/>
  <c r="AZ21" i="54"/>
  <c r="AY21" i="54"/>
  <c r="AX21" i="54"/>
  <c r="AW21" i="54"/>
  <c r="AV21" i="54"/>
  <c r="AU21" i="54"/>
  <c r="AT21" i="54"/>
  <c r="AS21" i="54"/>
  <c r="AR21" i="54"/>
  <c r="AQ21" i="54"/>
  <c r="AP21" i="54"/>
  <c r="AO21" i="54"/>
  <c r="AN21" i="54"/>
  <c r="AM21" i="54"/>
  <c r="AI21" i="54"/>
  <c r="AH21" i="54"/>
  <c r="BH20" i="54"/>
  <c r="BG20" i="54"/>
  <c r="BD20" i="54"/>
  <c r="BC20" i="54"/>
  <c r="BB20" i="54"/>
  <c r="BA20" i="54"/>
  <c r="AZ20" i="54"/>
  <c r="AV20" i="54"/>
  <c r="AU20" i="54"/>
  <c r="AT20" i="54"/>
  <c r="AS20" i="54"/>
  <c r="AR20" i="54"/>
  <c r="AQ20" i="54"/>
  <c r="AO20" i="54"/>
  <c r="AI20" i="54"/>
  <c r="AH20" i="54"/>
  <c r="BJ19" i="54"/>
  <c r="BH19" i="54"/>
  <c r="BG19" i="54"/>
  <c r="BF19" i="54"/>
  <c r="BD19" i="54"/>
  <c r="BC19" i="54"/>
  <c r="BB19" i="54"/>
  <c r="BA19" i="54"/>
  <c r="AV19" i="54"/>
  <c r="AU19" i="54"/>
  <c r="AM19" i="54"/>
  <c r="AI19" i="54"/>
  <c r="AH19" i="54"/>
  <c r="BI18" i="54"/>
  <c r="BH18" i="54"/>
  <c r="BG18" i="54"/>
  <c r="BF18" i="54"/>
  <c r="BD18" i="54"/>
  <c r="BC18" i="54"/>
  <c r="BB18" i="54"/>
  <c r="AW18" i="54"/>
  <c r="AV18" i="54"/>
  <c r="AU18" i="54"/>
  <c r="AR18" i="54"/>
  <c r="AQ18" i="54"/>
  <c r="AN18" i="54"/>
  <c r="AI18" i="54"/>
  <c r="AH18" i="54"/>
  <c r="BG17" i="54"/>
  <c r="BF17" i="54"/>
  <c r="BB17" i="54"/>
  <c r="BA17" i="54"/>
  <c r="AZ17" i="54"/>
  <c r="AY17" i="54"/>
  <c r="AX17" i="54"/>
  <c r="AR17" i="54"/>
  <c r="AQ17" i="54"/>
  <c r="AO17" i="54"/>
  <c r="AI17" i="54"/>
  <c r="AH17" i="54"/>
  <c r="BJ16" i="54"/>
  <c r="BI16" i="54"/>
  <c r="BH16" i="54"/>
  <c r="BF16" i="54"/>
  <c r="BE16" i="54"/>
  <c r="AZ16" i="54"/>
  <c r="AY16" i="54"/>
  <c r="AX16" i="54"/>
  <c r="AW16" i="54"/>
  <c r="AR16" i="54"/>
  <c r="AM16" i="54"/>
  <c r="AI16" i="54"/>
  <c r="AH16" i="54"/>
  <c r="AI15" i="54"/>
  <c r="AH15" i="54"/>
  <c r="AI14" i="54"/>
  <c r="AH14" i="54"/>
  <c r="AI13" i="54"/>
  <c r="AH13" i="54"/>
  <c r="AL12" i="54"/>
  <c r="AI12" i="54"/>
  <c r="AH12" i="54"/>
  <c r="AI11" i="54"/>
  <c r="AH11" i="54"/>
  <c r="K6" i="54"/>
  <c r="AE5" i="54"/>
  <c r="AC5" i="54"/>
  <c r="AB5" i="54"/>
  <c r="AA5" i="54"/>
  <c r="Z5" i="54"/>
  <c r="Y5" i="54"/>
  <c r="X5" i="54"/>
  <c r="U5" i="54"/>
  <c r="T5" i="54"/>
  <c r="S5" i="54"/>
  <c r="R5" i="54"/>
  <c r="Q5" i="54"/>
  <c r="P5" i="54"/>
  <c r="M5" i="54"/>
  <c r="L5" i="54"/>
  <c r="H5" i="54"/>
  <c r="AG4" i="54"/>
  <c r="K4" i="54"/>
  <c r="E4" i="54"/>
  <c r="H4" i="54" s="1"/>
  <c r="B4" i="54"/>
  <c r="AL13" i="54" s="1"/>
  <c r="AG2" i="54"/>
  <c r="BI22" i="54" l="1"/>
  <c r="BI25" i="54" s="1"/>
  <c r="BH22" i="54"/>
  <c r="J5" i="54"/>
  <c r="L123" i="54"/>
  <c r="L113" i="54"/>
  <c r="L115" i="54" s="1"/>
  <c r="L116" i="54" s="1"/>
  <c r="L7" i="54" s="1"/>
  <c r="J113" i="54"/>
  <c r="J115" i="54" s="1"/>
  <c r="J124" i="54"/>
  <c r="I113" i="54"/>
  <c r="I115" i="54" s="1"/>
  <c r="I123" i="54"/>
  <c r="AS23" i="54" s="1"/>
  <c r="H123" i="54"/>
  <c r="H124" i="54" s="1"/>
  <c r="F113" i="54"/>
  <c r="F115" i="54" s="1"/>
  <c r="G123" i="54"/>
  <c r="AR23" i="54" s="1"/>
  <c r="G113" i="54"/>
  <c r="G115" i="54" s="1"/>
  <c r="G116" i="54" s="1"/>
  <c r="G7" i="54" s="1"/>
  <c r="AQ19" i="54"/>
  <c r="AP19" i="54"/>
  <c r="E124" i="54"/>
  <c r="AI122" i="54"/>
  <c r="C5" i="54"/>
  <c r="D113" i="54"/>
  <c r="D115" i="54" s="1"/>
  <c r="D116" i="54" s="1"/>
  <c r="D7" i="54" s="1"/>
  <c r="AI71" i="54"/>
  <c r="AI78" i="54"/>
  <c r="AI118" i="54"/>
  <c r="AN19" i="54"/>
  <c r="B124" i="54"/>
  <c r="B113" i="54"/>
  <c r="B115" i="54" s="1"/>
  <c r="B116" i="54" s="1"/>
  <c r="AH119" i="54"/>
  <c r="AM17" i="54"/>
  <c r="AM22" i="54" s="1"/>
  <c r="AI96" i="54"/>
  <c r="AH118" i="54"/>
  <c r="BJ22" i="54"/>
  <c r="BJ25" i="54" s="1"/>
  <c r="BF22" i="54"/>
  <c r="AH71" i="54"/>
  <c r="R7" i="54"/>
  <c r="J116" i="54"/>
  <c r="J7" i="54" s="1"/>
  <c r="Z7" i="54"/>
  <c r="AM23" i="54"/>
  <c r="C113" i="54"/>
  <c r="C115" i="54" s="1"/>
  <c r="AN16" i="54"/>
  <c r="K113" i="54"/>
  <c r="K115" i="54" s="1"/>
  <c r="AT16" i="54"/>
  <c r="AT22" i="54" s="1"/>
  <c r="BA16" i="54"/>
  <c r="BA22" i="54" s="1"/>
  <c r="BF23" i="54"/>
  <c r="AZ22" i="54"/>
  <c r="AZ25" i="54" s="1"/>
  <c r="AP22" i="54"/>
  <c r="AP25" i="54" s="1"/>
  <c r="AY22" i="54"/>
  <c r="AY25" i="54" s="1"/>
  <c r="AB7" i="54"/>
  <c r="BG23" i="54"/>
  <c r="BG95" i="54" a="1"/>
  <c r="AI117" i="54"/>
  <c r="AI121" i="54"/>
  <c r="E161" i="54"/>
  <c r="D167" i="54"/>
  <c r="E177" i="54"/>
  <c r="D135" i="54"/>
  <c r="BB16" i="54"/>
  <c r="BB22" i="54" s="1"/>
  <c r="BB25" i="54" s="1"/>
  <c r="M7" i="54"/>
  <c r="AC7" i="54"/>
  <c r="AU16" i="54"/>
  <c r="AU22" i="54" s="1"/>
  <c r="AU25" i="54" s="1"/>
  <c r="AW19" i="54"/>
  <c r="AW22" i="54" s="1"/>
  <c r="AW25" i="54" s="1"/>
  <c r="AH96" i="54"/>
  <c r="AG115" i="54"/>
  <c r="AH117" i="54"/>
  <c r="AV16" i="54"/>
  <c r="AV22" i="54" s="1"/>
  <c r="BD16" i="54"/>
  <c r="BD22" i="54" s="1"/>
  <c r="AX19" i="54"/>
  <c r="AX22" i="54" s="1"/>
  <c r="AX25" i="54" s="1"/>
  <c r="AJ108" i="54" a="1"/>
  <c r="AJ108" i="54" s="1"/>
  <c r="C123" i="54"/>
  <c r="AN23" i="54" s="1"/>
  <c r="K123" i="54"/>
  <c r="AT23" i="54" s="1"/>
  <c r="BA23" i="54"/>
  <c r="AI119" i="54"/>
  <c r="AI120" i="54"/>
  <c r="AO16" i="54"/>
  <c r="AO22" i="54" s="1"/>
  <c r="AO25" i="54" s="1"/>
  <c r="AS18" i="54"/>
  <c r="H113" i="54"/>
  <c r="H115" i="54" s="1"/>
  <c r="H116" i="54" s="1"/>
  <c r="H7" i="54" s="1"/>
  <c r="P7" i="54"/>
  <c r="X7" i="54"/>
  <c r="AF7" i="54"/>
  <c r="AH78" i="54"/>
  <c r="D124" i="54"/>
  <c r="L124" i="54"/>
  <c r="C274" i="54"/>
  <c r="AD5" i="54"/>
  <c r="AR19" i="54"/>
  <c r="AR22" i="54" s="1"/>
  <c r="AR25" i="54" s="1"/>
  <c r="AH120" i="54"/>
  <c r="G124" i="54"/>
  <c r="D169" i="54"/>
  <c r="E113" i="54"/>
  <c r="E115" i="54" s="1"/>
  <c r="E116" i="54" s="1"/>
  <c r="E7" i="54" s="1"/>
  <c r="U7" i="54"/>
  <c r="AH92" i="54"/>
  <c r="BC16" i="54"/>
  <c r="BC22" i="54" s="1"/>
  <c r="BC25" i="54" s="1"/>
  <c r="BE19" i="54"/>
  <c r="BE22" i="54" s="1"/>
  <c r="BE25" i="54" s="1"/>
  <c r="AI92" i="54"/>
  <c r="AH108" i="54"/>
  <c r="AI108" i="54"/>
  <c r="G5" i="54"/>
  <c r="O5" i="54"/>
  <c r="W5" i="54"/>
  <c r="AQ16" i="54"/>
  <c r="AQ22" i="54" s="1"/>
  <c r="BG16" i="54"/>
  <c r="BG22" i="54" s="1"/>
  <c r="AS19" i="54"/>
  <c r="F123" i="54"/>
  <c r="AQ23" i="54" s="1"/>
  <c r="N7" i="54"/>
  <c r="BD23" i="54"/>
  <c r="AD7" i="54"/>
  <c r="AH121" i="54"/>
  <c r="AF70" i="53"/>
  <c r="AF71" i="53"/>
  <c r="AF78" i="53"/>
  <c r="AF92" i="53"/>
  <c r="AF96" i="53"/>
  <c r="AF108" i="53"/>
  <c r="AF124" i="53" s="1"/>
  <c r="AF117" i="53"/>
  <c r="AF118" i="53"/>
  <c r="AF119" i="53"/>
  <c r="AF120" i="53"/>
  <c r="AF121" i="53"/>
  <c r="AF122" i="53"/>
  <c r="AF123" i="53"/>
  <c r="AF135" i="53"/>
  <c r="BF25" i="54" l="1"/>
  <c r="K124" i="54"/>
  <c r="AS22" i="54"/>
  <c r="AS25" i="54" s="1"/>
  <c r="I124" i="54"/>
  <c r="I116" i="54"/>
  <c r="I7" i="54" s="1"/>
  <c r="AN22" i="54"/>
  <c r="AN25" i="54" s="1"/>
  <c r="C124" i="54"/>
  <c r="C116" i="54"/>
  <c r="C7" i="54" s="1"/>
  <c r="AM25" i="54"/>
  <c r="AQ25" i="54"/>
  <c r="AI113" i="54"/>
  <c r="AH113" i="54"/>
  <c r="BD25" i="54"/>
  <c r="F124" i="54"/>
  <c r="V7" i="54"/>
  <c r="AA7" i="54"/>
  <c r="F161" i="54"/>
  <c r="E167" i="54"/>
  <c r="BG25" i="54"/>
  <c r="BH23" i="54"/>
  <c r="BH25" i="54" s="1"/>
  <c r="BA25" i="54"/>
  <c r="AI123" i="54"/>
  <c r="BI118" i="54"/>
  <c r="BG117" i="54"/>
  <c r="BK115" i="54"/>
  <c r="BI114" i="54"/>
  <c r="BG113" i="54"/>
  <c r="BK111" i="54"/>
  <c r="BI110" i="54"/>
  <c r="BG109" i="54"/>
  <c r="BK107" i="54"/>
  <c r="BI106" i="54"/>
  <c r="BG105" i="54"/>
  <c r="BK103" i="54"/>
  <c r="BI102" i="54"/>
  <c r="BG101" i="54"/>
  <c r="BK99" i="54"/>
  <c r="BI98" i="54"/>
  <c r="BG97" i="54"/>
  <c r="BK95" i="54"/>
  <c r="BI116" i="54"/>
  <c r="BG111" i="54"/>
  <c r="BI108" i="54"/>
  <c r="BK105" i="54"/>
  <c r="BG103" i="54"/>
  <c r="BI100" i="54"/>
  <c r="BK97" i="54"/>
  <c r="BG116" i="54"/>
  <c r="BK114" i="54"/>
  <c r="BI113" i="54"/>
  <c r="BI109" i="54"/>
  <c r="BI105" i="54"/>
  <c r="BI101" i="54"/>
  <c r="BI97" i="54"/>
  <c r="BJ118" i="54"/>
  <c r="BH117" i="54"/>
  <c r="BH118" i="54"/>
  <c r="BL116" i="54"/>
  <c r="BJ115" i="54"/>
  <c r="BH114" i="54"/>
  <c r="BL112" i="54"/>
  <c r="BJ111" i="54"/>
  <c r="BH110" i="54"/>
  <c r="BL108" i="54"/>
  <c r="BJ107" i="54"/>
  <c r="BH106" i="54"/>
  <c r="BL104" i="54"/>
  <c r="BJ103" i="54"/>
  <c r="BH102" i="54"/>
  <c r="BL100" i="54"/>
  <c r="BJ99" i="54"/>
  <c r="BH98" i="54"/>
  <c r="BL96" i="54"/>
  <c r="BJ95" i="54"/>
  <c r="BG118" i="54"/>
  <c r="BK116" i="54"/>
  <c r="BI115" i="54"/>
  <c r="BG114" i="54"/>
  <c r="BK112" i="54"/>
  <c r="BI111" i="54"/>
  <c r="BG110" i="54"/>
  <c r="BK108" i="54"/>
  <c r="BI107" i="54"/>
  <c r="BG106" i="54"/>
  <c r="BK104" i="54"/>
  <c r="BI103" i="54"/>
  <c r="BG102" i="54"/>
  <c r="BK100" i="54"/>
  <c r="BI99" i="54"/>
  <c r="BG98" i="54"/>
  <c r="BK96" i="54"/>
  <c r="BI95" i="54"/>
  <c r="BI117" i="54"/>
  <c r="BK110" i="54"/>
  <c r="BK106" i="54"/>
  <c r="BK102" i="54"/>
  <c r="BK98" i="54"/>
  <c r="BL117" i="54"/>
  <c r="BJ116" i="54"/>
  <c r="BH115" i="54"/>
  <c r="BL113" i="54"/>
  <c r="BJ112" i="54"/>
  <c r="BH111" i="54"/>
  <c r="BL109" i="54"/>
  <c r="BJ108" i="54"/>
  <c r="BH107" i="54"/>
  <c r="BL105" i="54"/>
  <c r="BJ104" i="54"/>
  <c r="BH103" i="54"/>
  <c r="BL101" i="54"/>
  <c r="BJ100" i="54"/>
  <c r="BH99" i="54"/>
  <c r="BL97" i="54"/>
  <c r="BJ96" i="54"/>
  <c r="BH95" i="54"/>
  <c r="BK117" i="54"/>
  <c r="BG115" i="54"/>
  <c r="BK113" i="54"/>
  <c r="BI112" i="54"/>
  <c r="BK109" i="54"/>
  <c r="BG107" i="54"/>
  <c r="BI104" i="54"/>
  <c r="BK101" i="54"/>
  <c r="BG99" i="54"/>
  <c r="BI96" i="54"/>
  <c r="BG95" i="54"/>
  <c r="BL115" i="54"/>
  <c r="BL118" i="54"/>
  <c r="BJ117" i="54"/>
  <c r="BH116" i="54"/>
  <c r="BL114" i="54"/>
  <c r="BJ113" i="54"/>
  <c r="BH112" i="54"/>
  <c r="BL110" i="54"/>
  <c r="BJ109" i="54"/>
  <c r="BH108" i="54"/>
  <c r="BL106" i="54"/>
  <c r="BJ105" i="54"/>
  <c r="BH104" i="54"/>
  <c r="BL102" i="54"/>
  <c r="BJ101" i="54"/>
  <c r="BH100" i="54"/>
  <c r="BL98" i="54"/>
  <c r="BJ97" i="54"/>
  <c r="BH96" i="54"/>
  <c r="BK118" i="54"/>
  <c r="BG112" i="54"/>
  <c r="BG108" i="54"/>
  <c r="BG104" i="54"/>
  <c r="BG100" i="54"/>
  <c r="BG96" i="54"/>
  <c r="BJ114" i="54"/>
  <c r="BL103" i="54"/>
  <c r="BH113" i="54"/>
  <c r="BJ102" i="54"/>
  <c r="BL107" i="54"/>
  <c r="BH97" i="54"/>
  <c r="BL95" i="54"/>
  <c r="BL111" i="54"/>
  <c r="BH101" i="54"/>
  <c r="BJ110" i="54"/>
  <c r="BL99" i="54"/>
  <c r="BH109" i="54"/>
  <c r="BJ98" i="54"/>
  <c r="BJ106" i="54"/>
  <c r="BH105" i="54"/>
  <c r="F116" i="54"/>
  <c r="F7" i="54" s="1"/>
  <c r="S7" i="54"/>
  <c r="AH123" i="54"/>
  <c r="F177" i="54"/>
  <c r="E135" i="54"/>
  <c r="AV23" i="54"/>
  <c r="AV25" i="54" s="1"/>
  <c r="D274" i="54"/>
  <c r="E169" i="54"/>
  <c r="AB170" i="54"/>
  <c r="AC170" i="54" s="1"/>
  <c r="AD170" i="54" s="1"/>
  <c r="AE170" i="54" s="1"/>
  <c r="AT25" i="54"/>
  <c r="AJ123" i="54" a="1"/>
  <c r="AJ123" i="54" s="1"/>
  <c r="K116" i="54"/>
  <c r="K7" i="54" s="1"/>
  <c r="AF113" i="53"/>
  <c r="AF115" i="53" s="1"/>
  <c r="AF116" i="53" s="1"/>
  <c r="AT8" i="54" l="1"/>
  <c r="AI124" i="54"/>
  <c r="AT9" i="54"/>
  <c r="G177" i="54"/>
  <c r="F135" i="54"/>
  <c r="AH115" i="54"/>
  <c r="AI115" i="54"/>
  <c r="F167" i="54"/>
  <c r="G161" i="54"/>
  <c r="E274" i="54"/>
  <c r="F169" i="54"/>
  <c r="AH124" i="54"/>
  <c r="AD70" i="53"/>
  <c r="AE70" i="53"/>
  <c r="AD71" i="53"/>
  <c r="AE71" i="53"/>
  <c r="AD78" i="53"/>
  <c r="AE78" i="53"/>
  <c r="AD92" i="53"/>
  <c r="AE92" i="53"/>
  <c r="AD96" i="53"/>
  <c r="AE96" i="53"/>
  <c r="AD108" i="53"/>
  <c r="AD113" i="53" s="1"/>
  <c r="AD115" i="53" s="1"/>
  <c r="AE108" i="53"/>
  <c r="AD117" i="53"/>
  <c r="AE117" i="53"/>
  <c r="AD118" i="53"/>
  <c r="AE118" i="53"/>
  <c r="AD119" i="53"/>
  <c r="AE119" i="53"/>
  <c r="AD120" i="53"/>
  <c r="AD123" i="53" s="1"/>
  <c r="AD124" i="53" s="1"/>
  <c r="AE120" i="53"/>
  <c r="AD121" i="53"/>
  <c r="AE121" i="53"/>
  <c r="AD122" i="53"/>
  <c r="AE122" i="53"/>
  <c r="AD135" i="53"/>
  <c r="AE135" i="53"/>
  <c r="AI116" i="54" l="1"/>
  <c r="B7" i="54"/>
  <c r="A7" i="54" s="1"/>
  <c r="AH116" i="54"/>
  <c r="F274" i="54"/>
  <c r="G169" i="54"/>
  <c r="H177" i="54"/>
  <c r="G135" i="54"/>
  <c r="G167" i="54"/>
  <c r="H161" i="54"/>
  <c r="AE123" i="53"/>
  <c r="AE113" i="53"/>
  <c r="AE115" i="53" s="1"/>
  <c r="AE116" i="53" s="1"/>
  <c r="AE124" i="53"/>
  <c r="AD116" i="53"/>
  <c r="I177" i="54" l="1"/>
  <c r="H135" i="54"/>
  <c r="G274" i="54"/>
  <c r="H169" i="54"/>
  <c r="H167" i="54"/>
  <c r="I161" i="54"/>
  <c r="AB70" i="53"/>
  <c r="AC70" i="53"/>
  <c r="AB71" i="53"/>
  <c r="AC71" i="53"/>
  <c r="AB78" i="53"/>
  <c r="AC78" i="53"/>
  <c r="AB92" i="53"/>
  <c r="AB113" i="53" s="1"/>
  <c r="AB115" i="53" s="1"/>
  <c r="AB116" i="53" s="1"/>
  <c r="AC92" i="53"/>
  <c r="AB96" i="53"/>
  <c r="AC96" i="53"/>
  <c r="AB108" i="53"/>
  <c r="AB124" i="53" s="1"/>
  <c r="AC108" i="53"/>
  <c r="AB117" i="53"/>
  <c r="AC117" i="53"/>
  <c r="AB118" i="53"/>
  <c r="AC118" i="53"/>
  <c r="AB119" i="53"/>
  <c r="AC119" i="53"/>
  <c r="AB120" i="53"/>
  <c r="AC120" i="53"/>
  <c r="AB121" i="53"/>
  <c r="AC121" i="53"/>
  <c r="AB122" i="53"/>
  <c r="AC122" i="53"/>
  <c r="AB123" i="53"/>
  <c r="AB135" i="53"/>
  <c r="AC135" i="53"/>
  <c r="I167" i="54" l="1"/>
  <c r="J161" i="54"/>
  <c r="H274" i="54"/>
  <c r="I169" i="54"/>
  <c r="J177" i="54"/>
  <c r="I135" i="54"/>
  <c r="AC123" i="53"/>
  <c r="AC124" i="53"/>
  <c r="AC113" i="53"/>
  <c r="AC115" i="53" s="1"/>
  <c r="AC116" i="53" s="1"/>
  <c r="AA70" i="53"/>
  <c r="AA71" i="53"/>
  <c r="AA78" i="53"/>
  <c r="AA92" i="53"/>
  <c r="AA96" i="53"/>
  <c r="AA108" i="53"/>
  <c r="AA117" i="53"/>
  <c r="AA118" i="53"/>
  <c r="AA119" i="53"/>
  <c r="AA120" i="53"/>
  <c r="AA121" i="53"/>
  <c r="AA122" i="53"/>
  <c r="AA135" i="53"/>
  <c r="Z70" i="53"/>
  <c r="W135" i="53"/>
  <c r="X135" i="53"/>
  <c r="X70" i="53"/>
  <c r="Y70" i="53"/>
  <c r="X71" i="53"/>
  <c r="Y71" i="53"/>
  <c r="X78" i="53"/>
  <c r="Y78" i="53"/>
  <c r="X92" i="53"/>
  <c r="Y92" i="53"/>
  <c r="X96" i="53"/>
  <c r="Y96" i="53"/>
  <c r="X108" i="53"/>
  <c r="Y108" i="53"/>
  <c r="X117" i="53"/>
  <c r="Y117" i="53"/>
  <c r="X118" i="53"/>
  <c r="X123" i="53" s="1"/>
  <c r="Y118" i="53"/>
  <c r="X119" i="53"/>
  <c r="Y119" i="53"/>
  <c r="X120" i="53"/>
  <c r="Y120" i="53"/>
  <c r="X121" i="53"/>
  <c r="Y121" i="53"/>
  <c r="X122" i="53"/>
  <c r="Y122" i="53"/>
  <c r="X161" i="53"/>
  <c r="X167" i="53" s="1"/>
  <c r="X162" i="53"/>
  <c r="Y162" i="53"/>
  <c r="X163" i="53"/>
  <c r="Y163" i="53" s="1"/>
  <c r="X164" i="53"/>
  <c r="Y164" i="53" s="1"/>
  <c r="X165" i="53"/>
  <c r="Y165" i="53" s="1"/>
  <c r="X166" i="53"/>
  <c r="Y166" i="53"/>
  <c r="X169" i="53"/>
  <c r="Y169" i="53" s="1"/>
  <c r="X170" i="53"/>
  <c r="Y170" i="53" s="1"/>
  <c r="X171" i="53"/>
  <c r="Y171" i="53"/>
  <c r="X172" i="53"/>
  <c r="Y172" i="53" s="1"/>
  <c r="X173" i="53"/>
  <c r="Y173" i="53" s="1"/>
  <c r="X174" i="53"/>
  <c r="Y174" i="53" s="1"/>
  <c r="X175" i="53"/>
  <c r="Y175" i="53"/>
  <c r="X176" i="53"/>
  <c r="Y176" i="53" s="1"/>
  <c r="X177" i="53"/>
  <c r="X178" i="53"/>
  <c r="Y178" i="53" s="1"/>
  <c r="X179" i="53"/>
  <c r="Y179" i="53"/>
  <c r="X180" i="53"/>
  <c r="Y180" i="53" s="1"/>
  <c r="X181" i="53"/>
  <c r="Y181" i="53" s="1"/>
  <c r="X182" i="53"/>
  <c r="Y182" i="53" s="1"/>
  <c r="X183" i="53"/>
  <c r="Y183" i="53"/>
  <c r="X184" i="53"/>
  <c r="Y184" i="53" s="1"/>
  <c r="X185" i="53"/>
  <c r="Y185" i="53" s="1"/>
  <c r="X186" i="53"/>
  <c r="Y186" i="53" s="1"/>
  <c r="X187" i="53"/>
  <c r="Y187" i="53"/>
  <c r="X188" i="53"/>
  <c r="Y188" i="53" s="1"/>
  <c r="X189" i="53"/>
  <c r="Y189" i="53" s="1"/>
  <c r="X190" i="53"/>
  <c r="Y190" i="53" s="1"/>
  <c r="X191" i="53"/>
  <c r="Y191" i="53"/>
  <c r="X192" i="53"/>
  <c r="Y192" i="53" s="1"/>
  <c r="X193" i="53"/>
  <c r="Y193" i="53" s="1"/>
  <c r="X194" i="53"/>
  <c r="Y194" i="53" s="1"/>
  <c r="X195" i="53"/>
  <c r="Y195" i="53"/>
  <c r="X196" i="53"/>
  <c r="Y196" i="53" s="1"/>
  <c r="X197" i="53"/>
  <c r="Y197" i="53" s="1"/>
  <c r="X198" i="53"/>
  <c r="Y198" i="53" s="1"/>
  <c r="X199" i="53"/>
  <c r="Y199" i="53"/>
  <c r="X200" i="53"/>
  <c r="Y200" i="53" s="1"/>
  <c r="X201" i="53"/>
  <c r="Y201" i="53" s="1"/>
  <c r="X202" i="53"/>
  <c r="Y202" i="53" s="1"/>
  <c r="X203" i="53"/>
  <c r="Y203" i="53"/>
  <c r="X204" i="53"/>
  <c r="Y204" i="53" s="1"/>
  <c r="X205" i="53"/>
  <c r="Y205" i="53" s="1"/>
  <c r="X206" i="53"/>
  <c r="Y206" i="53" s="1"/>
  <c r="X207" i="53"/>
  <c r="Y207" i="53"/>
  <c r="X208" i="53"/>
  <c r="Y208" i="53" s="1"/>
  <c r="X209" i="53"/>
  <c r="Y209" i="53" s="1"/>
  <c r="X210" i="53"/>
  <c r="Y210" i="53" s="1"/>
  <c r="X211" i="53"/>
  <c r="Y211" i="53"/>
  <c r="X212" i="53"/>
  <c r="Y212" i="53" s="1"/>
  <c r="X213" i="53"/>
  <c r="Y213" i="53" s="1"/>
  <c r="X214" i="53"/>
  <c r="Y214" i="53" s="1"/>
  <c r="X215" i="53"/>
  <c r="Y215" i="53"/>
  <c r="X216" i="53"/>
  <c r="Y216" i="53" s="1"/>
  <c r="X217" i="53"/>
  <c r="Y217" i="53" s="1"/>
  <c r="X218" i="53"/>
  <c r="Y218" i="53" s="1"/>
  <c r="X219" i="53"/>
  <c r="Y219" i="53"/>
  <c r="X220" i="53"/>
  <c r="Y220" i="53" s="1"/>
  <c r="X221" i="53"/>
  <c r="Y221" i="53" s="1"/>
  <c r="X222" i="53"/>
  <c r="Y222" i="53" s="1"/>
  <c r="X223" i="53"/>
  <c r="Y223" i="53"/>
  <c r="X224" i="53"/>
  <c r="Y224" i="53" s="1"/>
  <c r="X225" i="53"/>
  <c r="Y225" i="53" s="1"/>
  <c r="X226" i="53"/>
  <c r="Y226" i="53" s="1"/>
  <c r="X227" i="53"/>
  <c r="Y227" i="53"/>
  <c r="X228" i="53"/>
  <c r="Y228" i="53" s="1"/>
  <c r="X229" i="53"/>
  <c r="Y229" i="53" s="1"/>
  <c r="X230" i="53"/>
  <c r="Y230" i="53" s="1"/>
  <c r="X231" i="53"/>
  <c r="Y231" i="53"/>
  <c r="X232" i="53"/>
  <c r="Y232" i="53" s="1"/>
  <c r="X233" i="53"/>
  <c r="Y233" i="53" s="1"/>
  <c r="X234" i="53"/>
  <c r="Y234" i="53" s="1"/>
  <c r="X235" i="53"/>
  <c r="Y235" i="53"/>
  <c r="X236" i="53"/>
  <c r="Y236" i="53" s="1"/>
  <c r="X237" i="53"/>
  <c r="Y237" i="53" s="1"/>
  <c r="X238" i="53"/>
  <c r="Y238" i="53" s="1"/>
  <c r="X239" i="53"/>
  <c r="Y239" i="53"/>
  <c r="X240" i="53"/>
  <c r="Y240" i="53" s="1"/>
  <c r="X241" i="53"/>
  <c r="Y241" i="53" s="1"/>
  <c r="X242" i="53"/>
  <c r="Y242" i="53" s="1"/>
  <c r="X243" i="53"/>
  <c r="Y243" i="53"/>
  <c r="X244" i="53"/>
  <c r="Y244" i="53" s="1"/>
  <c r="X245" i="53"/>
  <c r="Y245" i="53" s="1"/>
  <c r="X246" i="53"/>
  <c r="Y246" i="53" s="1"/>
  <c r="X247" i="53"/>
  <c r="Y247" i="53"/>
  <c r="X248" i="53"/>
  <c r="Y248" i="53" s="1"/>
  <c r="X249" i="53"/>
  <c r="Y249" i="53" s="1"/>
  <c r="X250" i="53"/>
  <c r="Y250" i="53" s="1"/>
  <c r="X251" i="53"/>
  <c r="Y251" i="53"/>
  <c r="X252" i="53"/>
  <c r="Y252" i="53" s="1"/>
  <c r="X253" i="53"/>
  <c r="Y253" i="53" s="1"/>
  <c r="X254" i="53"/>
  <c r="Y254" i="53" s="1"/>
  <c r="X255" i="53"/>
  <c r="Y255" i="53"/>
  <c r="X256" i="53"/>
  <c r="Y256" i="53" s="1"/>
  <c r="X257" i="53"/>
  <c r="Y257" i="53" s="1"/>
  <c r="X258" i="53"/>
  <c r="Y258" i="53" s="1"/>
  <c r="X259" i="53"/>
  <c r="Y259" i="53"/>
  <c r="X260" i="53"/>
  <c r="Y260" i="53" s="1"/>
  <c r="X261" i="53"/>
  <c r="Y261" i="53" s="1"/>
  <c r="X262" i="53"/>
  <c r="Y262" i="53" s="1"/>
  <c r="X263" i="53"/>
  <c r="Y263" i="53"/>
  <c r="X264" i="53"/>
  <c r="Y264" i="53" s="1"/>
  <c r="X265" i="53"/>
  <c r="Y265" i="53" s="1"/>
  <c r="X266" i="53"/>
  <c r="Y266" i="53" s="1"/>
  <c r="X267" i="53"/>
  <c r="Y267" i="53"/>
  <c r="X268" i="53"/>
  <c r="Y268" i="53" s="1"/>
  <c r="X269" i="53"/>
  <c r="Y269" i="53" s="1"/>
  <c r="X270" i="53"/>
  <c r="Y270" i="53" s="1"/>
  <c r="X271" i="53"/>
  <c r="Y271" i="53"/>
  <c r="X272" i="53"/>
  <c r="Y272" i="53" s="1"/>
  <c r="X273" i="53"/>
  <c r="Y273" i="53" s="1"/>
  <c r="K177" i="54" l="1"/>
  <c r="J135" i="54"/>
  <c r="I274" i="54"/>
  <c r="J169" i="54"/>
  <c r="K161" i="54"/>
  <c r="J167" i="54"/>
  <c r="AA113" i="53"/>
  <c r="AA115" i="53" s="1"/>
  <c r="AA116" i="53" s="1"/>
  <c r="AA123" i="53"/>
  <c r="AA124" i="53" s="1"/>
  <c r="Y123" i="53"/>
  <c r="Y124" i="53" s="1"/>
  <c r="Y113" i="53"/>
  <c r="Y115" i="53" s="1"/>
  <c r="Y116" i="53" s="1"/>
  <c r="X124" i="53"/>
  <c r="Y161" i="53"/>
  <c r="Y167" i="53" s="1"/>
  <c r="X113" i="53"/>
  <c r="X115" i="53" s="1"/>
  <c r="X116" i="53" s="1"/>
  <c r="Y177" i="53"/>
  <c r="X274" i="53"/>
  <c r="W70" i="53"/>
  <c r="V70" i="53"/>
  <c r="V71" i="53"/>
  <c r="V78" i="53"/>
  <c r="V92" i="53"/>
  <c r="V96" i="53"/>
  <c r="V108" i="53"/>
  <c r="V117" i="53"/>
  <c r="V118" i="53"/>
  <c r="V119" i="53"/>
  <c r="V120" i="53"/>
  <c r="V121" i="53"/>
  <c r="V122" i="53"/>
  <c r="V135" i="53"/>
  <c r="L161" i="54" l="1"/>
  <c r="K167" i="54"/>
  <c r="J274" i="54"/>
  <c r="K169" i="54"/>
  <c r="L177" i="54"/>
  <c r="K135" i="54"/>
  <c r="Y274" i="53"/>
  <c r="V123" i="53"/>
  <c r="V124" i="53"/>
  <c r="V113" i="53"/>
  <c r="V115" i="53" s="1"/>
  <c r="V116" i="53" s="1"/>
  <c r="A153" i="53" a="1"/>
  <c r="A153" i="53" s="1"/>
  <c r="V161" i="53"/>
  <c r="V162" i="53"/>
  <c r="V163" i="53"/>
  <c r="V164" i="53"/>
  <c r="V165" i="53"/>
  <c r="V166" i="53"/>
  <c r="V167" i="53"/>
  <c r="V169" i="53"/>
  <c r="V170" i="53"/>
  <c r="V171" i="53"/>
  <c r="V172" i="53"/>
  <c r="V173" i="53"/>
  <c r="V174" i="53"/>
  <c r="V175" i="53"/>
  <c r="V176" i="53"/>
  <c r="V177" i="53"/>
  <c r="V178" i="53"/>
  <c r="V179" i="53"/>
  <c r="V180" i="53"/>
  <c r="V181" i="53"/>
  <c r="V182" i="53"/>
  <c r="V183" i="53"/>
  <c r="V184" i="53"/>
  <c r="V185" i="53"/>
  <c r="V186" i="53"/>
  <c r="V187" i="53"/>
  <c r="V188" i="53"/>
  <c r="V189" i="53"/>
  <c r="V190" i="53"/>
  <c r="V191" i="53"/>
  <c r="V192" i="53"/>
  <c r="V193" i="53"/>
  <c r="V194" i="53"/>
  <c r="V195" i="53"/>
  <c r="V196" i="53"/>
  <c r="V197" i="53"/>
  <c r="V198" i="53"/>
  <c r="V199" i="53"/>
  <c r="V200" i="53"/>
  <c r="V201" i="53"/>
  <c r="V202" i="53"/>
  <c r="V203" i="53"/>
  <c r="V204" i="53"/>
  <c r="V205" i="53"/>
  <c r="V206" i="53"/>
  <c r="V207" i="53"/>
  <c r="V208" i="53"/>
  <c r="V209" i="53"/>
  <c r="V210" i="53"/>
  <c r="V211" i="53"/>
  <c r="V212" i="53"/>
  <c r="V213" i="53"/>
  <c r="V214" i="53"/>
  <c r="V215" i="53"/>
  <c r="U70" i="53"/>
  <c r="U71" i="53"/>
  <c r="U78" i="53"/>
  <c r="U92" i="53"/>
  <c r="U96" i="53"/>
  <c r="U108" i="53"/>
  <c r="U117" i="53"/>
  <c r="U118" i="53"/>
  <c r="U119" i="53"/>
  <c r="U120" i="53"/>
  <c r="U121" i="53"/>
  <c r="U122" i="53"/>
  <c r="U161" i="53"/>
  <c r="U167" i="53" s="1"/>
  <c r="U162" i="53"/>
  <c r="U163" i="53"/>
  <c r="U164" i="53"/>
  <c r="U165" i="53"/>
  <c r="U166" i="53"/>
  <c r="U169" i="53"/>
  <c r="U170" i="53"/>
  <c r="U171" i="53"/>
  <c r="U274" i="53" s="1"/>
  <c r="U172" i="53"/>
  <c r="U173" i="53"/>
  <c r="U174" i="53"/>
  <c r="U175" i="53"/>
  <c r="U176" i="53"/>
  <c r="U177" i="53"/>
  <c r="U135" i="53" s="1"/>
  <c r="U178" i="53"/>
  <c r="U179" i="53"/>
  <c r="U180" i="53"/>
  <c r="U181" i="53"/>
  <c r="U182" i="53"/>
  <c r="U183" i="53"/>
  <c r="U184" i="53"/>
  <c r="U185" i="53"/>
  <c r="U186" i="53"/>
  <c r="U187" i="53"/>
  <c r="U188" i="53"/>
  <c r="U189" i="53"/>
  <c r="U190" i="53"/>
  <c r="U191" i="53"/>
  <c r="U192" i="53"/>
  <c r="U193" i="53"/>
  <c r="U194" i="53"/>
  <c r="U195" i="53"/>
  <c r="U196" i="53"/>
  <c r="U197" i="53"/>
  <c r="U198" i="53"/>
  <c r="U199" i="53"/>
  <c r="U200" i="53"/>
  <c r="U201" i="53"/>
  <c r="U202" i="53"/>
  <c r="U203" i="53"/>
  <c r="U204" i="53"/>
  <c r="U205" i="53"/>
  <c r="U206" i="53"/>
  <c r="U207" i="53"/>
  <c r="U208" i="53"/>
  <c r="U209" i="53"/>
  <c r="U210" i="53"/>
  <c r="U211" i="53"/>
  <c r="U212" i="53"/>
  <c r="U213" i="53"/>
  <c r="U214" i="53"/>
  <c r="U215" i="53"/>
  <c r="U216" i="53"/>
  <c r="U217" i="53"/>
  <c r="U218" i="53"/>
  <c r="U219" i="53"/>
  <c r="U220" i="53"/>
  <c r="U221" i="53"/>
  <c r="U222" i="53"/>
  <c r="U223" i="53"/>
  <c r="U224" i="53"/>
  <c r="U225" i="53"/>
  <c r="U226" i="53"/>
  <c r="U227" i="53"/>
  <c r="U228" i="53"/>
  <c r="U229" i="53"/>
  <c r="U230" i="53"/>
  <c r="U231" i="53"/>
  <c r="U232" i="53"/>
  <c r="U233" i="53"/>
  <c r="U234" i="53"/>
  <c r="U235" i="53"/>
  <c r="U236" i="53"/>
  <c r="U237" i="53"/>
  <c r="U238" i="53"/>
  <c r="U239" i="53"/>
  <c r="U240" i="53"/>
  <c r="U241" i="53"/>
  <c r="U242" i="53"/>
  <c r="U243" i="53"/>
  <c r="U244" i="53"/>
  <c r="U245" i="53"/>
  <c r="U246" i="53"/>
  <c r="U247" i="53"/>
  <c r="U248" i="53"/>
  <c r="U249" i="53"/>
  <c r="U250" i="53"/>
  <c r="U251" i="53"/>
  <c r="U252" i="53"/>
  <c r="U253" i="53"/>
  <c r="U254" i="53"/>
  <c r="U255" i="53"/>
  <c r="U256" i="53"/>
  <c r="U257" i="53"/>
  <c r="U258" i="53"/>
  <c r="U259" i="53"/>
  <c r="U260" i="53"/>
  <c r="U261" i="53"/>
  <c r="U262" i="53"/>
  <c r="U263" i="53"/>
  <c r="U264" i="53"/>
  <c r="U265" i="53"/>
  <c r="U266" i="53"/>
  <c r="U267" i="53"/>
  <c r="U268" i="53"/>
  <c r="U269" i="53"/>
  <c r="U270" i="53"/>
  <c r="U271" i="53"/>
  <c r="U272" i="53"/>
  <c r="U273" i="53"/>
  <c r="T70" i="53"/>
  <c r="T71" i="53"/>
  <c r="T78" i="53"/>
  <c r="T92" i="53"/>
  <c r="T96" i="53"/>
  <c r="T108" i="53"/>
  <c r="T117" i="53"/>
  <c r="T118" i="53"/>
  <c r="M177" i="54" l="1"/>
  <c r="L135" i="54"/>
  <c r="K274" i="54"/>
  <c r="L169" i="54"/>
  <c r="M161" i="54"/>
  <c r="L167" i="54"/>
  <c r="U123" i="53"/>
  <c r="U124" i="53" s="1"/>
  <c r="U113" i="53"/>
  <c r="U115" i="53" s="1"/>
  <c r="U116" i="53" s="1"/>
  <c r="T113" i="53"/>
  <c r="T115" i="53" s="1"/>
  <c r="S70" i="53"/>
  <c r="N161" i="54" l="1"/>
  <c r="M167" i="54"/>
  <c r="L274" i="54"/>
  <c r="M169" i="54"/>
  <c r="N177" i="54"/>
  <c r="P71" i="53"/>
  <c r="P78" i="53"/>
  <c r="P92" i="53"/>
  <c r="P96" i="53"/>
  <c r="P108" i="53"/>
  <c r="P117" i="53"/>
  <c r="P118" i="53"/>
  <c r="P119" i="53"/>
  <c r="P120" i="53"/>
  <c r="P121" i="53"/>
  <c r="P122" i="53"/>
  <c r="P135" i="53"/>
  <c r="O71" i="53"/>
  <c r="O78" i="53"/>
  <c r="O92" i="53"/>
  <c r="O96" i="53"/>
  <c r="O108" i="53"/>
  <c r="O117" i="53"/>
  <c r="O118" i="53"/>
  <c r="O119" i="53"/>
  <c r="O120" i="53"/>
  <c r="O121" i="53"/>
  <c r="O122" i="53"/>
  <c r="O135" i="53"/>
  <c r="M274" i="54" l="1"/>
  <c r="N169" i="54"/>
  <c r="O177" i="54"/>
  <c r="N167" i="54"/>
  <c r="O161" i="54"/>
  <c r="P123" i="53"/>
  <c r="P124" i="53" s="1"/>
  <c r="P113" i="53"/>
  <c r="P115" i="53" s="1"/>
  <c r="P116" i="53" s="1"/>
  <c r="O123" i="53"/>
  <c r="O124" i="53" s="1"/>
  <c r="O113" i="53"/>
  <c r="O115" i="53" s="1"/>
  <c r="O116" i="53" s="1"/>
  <c r="P177" i="54" l="1"/>
  <c r="Q177" i="54" s="1"/>
  <c r="N274" i="54"/>
  <c r="O169" i="54"/>
  <c r="O167" i="54"/>
  <c r="P161" i="54"/>
  <c r="N71" i="53"/>
  <c r="N78" i="53"/>
  <c r="N92" i="53"/>
  <c r="N96" i="53"/>
  <c r="N108" i="53"/>
  <c r="N117" i="53"/>
  <c r="N118" i="53"/>
  <c r="N119" i="53"/>
  <c r="N120" i="53"/>
  <c r="N121" i="53"/>
  <c r="N122" i="53"/>
  <c r="N135" i="53"/>
  <c r="AJ97" i="52"/>
  <c r="P167" i="54" l="1"/>
  <c r="Q161" i="54"/>
  <c r="O274" i="54"/>
  <c r="P169" i="54"/>
  <c r="R177" i="54"/>
  <c r="N123" i="53"/>
  <c r="N113" i="53"/>
  <c r="N115" i="53" s="1"/>
  <c r="N116" i="53" s="1"/>
  <c r="N124" i="53"/>
  <c r="P274" i="54" l="1"/>
  <c r="Q169" i="54"/>
  <c r="Q167" i="54"/>
  <c r="R161" i="54"/>
  <c r="AH145" i="53"/>
  <c r="AI145" i="53"/>
  <c r="AH144" i="53"/>
  <c r="AI144" i="53"/>
  <c r="AH143" i="53"/>
  <c r="AI143" i="53"/>
  <c r="F71" i="53"/>
  <c r="F78" i="53"/>
  <c r="F92" i="53"/>
  <c r="F96" i="53"/>
  <c r="F108" i="53"/>
  <c r="F117" i="53"/>
  <c r="F118" i="53"/>
  <c r="F119" i="53"/>
  <c r="F120" i="53"/>
  <c r="F121" i="53"/>
  <c r="F123" i="53" s="1"/>
  <c r="AQ23" i="53" s="1"/>
  <c r="F122" i="53"/>
  <c r="F161" i="53"/>
  <c r="F162" i="53"/>
  <c r="F163" i="53"/>
  <c r="F164" i="53"/>
  <c r="F167" i="53" s="1"/>
  <c r="F165" i="53"/>
  <c r="F166" i="53"/>
  <c r="F169" i="53"/>
  <c r="F274" i="53" s="1"/>
  <c r="F170" i="53"/>
  <c r="F171" i="53"/>
  <c r="F172" i="53"/>
  <c r="F173" i="53"/>
  <c r="F174" i="53"/>
  <c r="F175" i="53"/>
  <c r="F176" i="53"/>
  <c r="F177" i="53"/>
  <c r="F178" i="53"/>
  <c r="F179" i="53"/>
  <c r="F180" i="53"/>
  <c r="F181" i="53"/>
  <c r="F182" i="53"/>
  <c r="F135" i="53" s="1"/>
  <c r="F183" i="53"/>
  <c r="G183" i="53" s="1"/>
  <c r="H183" i="53" s="1"/>
  <c r="I183" i="53" s="1"/>
  <c r="J183" i="53" s="1"/>
  <c r="K183" i="53" s="1"/>
  <c r="L183" i="53" s="1"/>
  <c r="M183" i="53" s="1"/>
  <c r="N183" i="53" s="1"/>
  <c r="O183" i="53" s="1"/>
  <c r="P183" i="53" s="1"/>
  <c r="Q183" i="53" s="1"/>
  <c r="R183" i="53" s="1"/>
  <c r="S183" i="53" s="1"/>
  <c r="T183" i="53" s="1"/>
  <c r="W183" i="53" s="1"/>
  <c r="Z183" i="53" s="1"/>
  <c r="AA183" i="53" s="1"/>
  <c r="AB183" i="53" s="1"/>
  <c r="AC183" i="53" s="1"/>
  <c r="AD183" i="53" s="1"/>
  <c r="AE183" i="53" s="1"/>
  <c r="AF183" i="53" s="1"/>
  <c r="F184" i="53"/>
  <c r="F185" i="53"/>
  <c r="F186" i="53"/>
  <c r="F187" i="53"/>
  <c r="F188" i="53"/>
  <c r="F189" i="53"/>
  <c r="F190" i="53"/>
  <c r="F191" i="53"/>
  <c r="F192" i="53"/>
  <c r="F193" i="53"/>
  <c r="F194" i="53"/>
  <c r="F195" i="53"/>
  <c r="F196" i="53"/>
  <c r="F197" i="53"/>
  <c r="G197" i="53" s="1"/>
  <c r="H197" i="53" s="1"/>
  <c r="I197" i="53" s="1"/>
  <c r="J197" i="53" s="1"/>
  <c r="K197" i="53" s="1"/>
  <c r="L197" i="53" s="1"/>
  <c r="M197" i="53" s="1"/>
  <c r="N197" i="53" s="1"/>
  <c r="O197" i="53" s="1"/>
  <c r="P197" i="53" s="1"/>
  <c r="Q197" i="53" s="1"/>
  <c r="R197" i="53" s="1"/>
  <c r="S197" i="53" s="1"/>
  <c r="T197" i="53" s="1"/>
  <c r="W197" i="53" s="1"/>
  <c r="Z197" i="53" s="1"/>
  <c r="AA197" i="53" s="1"/>
  <c r="AB197" i="53" s="1"/>
  <c r="AC197" i="53" s="1"/>
  <c r="AD197" i="53" s="1"/>
  <c r="AE197" i="53" s="1"/>
  <c r="AF197" i="53" s="1"/>
  <c r="F198" i="53"/>
  <c r="F199" i="53"/>
  <c r="F200" i="53"/>
  <c r="F201" i="53"/>
  <c r="F202" i="53"/>
  <c r="F203" i="53"/>
  <c r="F204" i="53"/>
  <c r="F205" i="53"/>
  <c r="F206" i="53"/>
  <c r="F207" i="53"/>
  <c r="G207" i="53" s="1"/>
  <c r="H207" i="53" s="1"/>
  <c r="I207" i="53" s="1"/>
  <c r="J207" i="53" s="1"/>
  <c r="K207" i="53" s="1"/>
  <c r="L207" i="53" s="1"/>
  <c r="M207" i="53" s="1"/>
  <c r="N207" i="53" s="1"/>
  <c r="O207" i="53" s="1"/>
  <c r="P207" i="53" s="1"/>
  <c r="Q207" i="53" s="1"/>
  <c r="R207" i="53" s="1"/>
  <c r="S207" i="53" s="1"/>
  <c r="T207" i="53" s="1"/>
  <c r="W207" i="53" s="1"/>
  <c r="Z207" i="53" s="1"/>
  <c r="AA207" i="53" s="1"/>
  <c r="AB207" i="53" s="1"/>
  <c r="AC207" i="53" s="1"/>
  <c r="AD207" i="53" s="1"/>
  <c r="AE207" i="53" s="1"/>
  <c r="AF207" i="53" s="1"/>
  <c r="F208" i="53"/>
  <c r="F209" i="53"/>
  <c r="F210" i="53"/>
  <c r="F211" i="53"/>
  <c r="F212" i="53"/>
  <c r="F213" i="53"/>
  <c r="F214" i="53"/>
  <c r="F215" i="53"/>
  <c r="F216" i="53"/>
  <c r="F217" i="53"/>
  <c r="F218" i="53"/>
  <c r="F219" i="53"/>
  <c r="F220" i="53"/>
  <c r="F221" i="53"/>
  <c r="F222" i="53"/>
  <c r="F223" i="53"/>
  <c r="F224" i="53"/>
  <c r="F225" i="53"/>
  <c r="F226" i="53"/>
  <c r="F227" i="53"/>
  <c r="F228" i="53"/>
  <c r="F229" i="53"/>
  <c r="F230" i="53"/>
  <c r="F231" i="53"/>
  <c r="F232" i="53"/>
  <c r="F233" i="53"/>
  <c r="F234" i="53"/>
  <c r="F235" i="53"/>
  <c r="F236" i="53"/>
  <c r="F237" i="53"/>
  <c r="F238" i="53"/>
  <c r="F239" i="53"/>
  <c r="G239" i="53" s="1"/>
  <c r="H239" i="53" s="1"/>
  <c r="I239" i="53" s="1"/>
  <c r="J239" i="53" s="1"/>
  <c r="K239" i="53" s="1"/>
  <c r="L239" i="53" s="1"/>
  <c r="M239" i="53" s="1"/>
  <c r="N239" i="53" s="1"/>
  <c r="O239" i="53" s="1"/>
  <c r="P239" i="53" s="1"/>
  <c r="Q239" i="53" s="1"/>
  <c r="R239" i="53" s="1"/>
  <c r="S239" i="53" s="1"/>
  <c r="T239" i="53" s="1"/>
  <c r="V239" i="53" s="1"/>
  <c r="W239" i="53" s="1"/>
  <c r="Z239" i="53" s="1"/>
  <c r="AA239" i="53" s="1"/>
  <c r="AB239" i="53" s="1"/>
  <c r="AC239" i="53" s="1"/>
  <c r="AD239" i="53" s="1"/>
  <c r="AE239" i="53" s="1"/>
  <c r="AF239" i="53" s="1"/>
  <c r="F240" i="53"/>
  <c r="F241" i="53"/>
  <c r="F242" i="53"/>
  <c r="F243" i="53"/>
  <c r="F244" i="53"/>
  <c r="F245" i="53"/>
  <c r="F246" i="53"/>
  <c r="F247" i="53"/>
  <c r="G247" i="53" s="1"/>
  <c r="H247" i="53" s="1"/>
  <c r="I247" i="53" s="1"/>
  <c r="J247" i="53" s="1"/>
  <c r="K247" i="53" s="1"/>
  <c r="L247" i="53" s="1"/>
  <c r="M247" i="53" s="1"/>
  <c r="N247" i="53" s="1"/>
  <c r="O247" i="53" s="1"/>
  <c r="P247" i="53" s="1"/>
  <c r="Q247" i="53" s="1"/>
  <c r="R247" i="53" s="1"/>
  <c r="S247" i="53" s="1"/>
  <c r="T247" i="53" s="1"/>
  <c r="V247" i="53" s="1"/>
  <c r="W247" i="53" s="1"/>
  <c r="Z247" i="53" s="1"/>
  <c r="AA247" i="53" s="1"/>
  <c r="AB247" i="53" s="1"/>
  <c r="AC247" i="53" s="1"/>
  <c r="AD247" i="53" s="1"/>
  <c r="AE247" i="53" s="1"/>
  <c r="AF247" i="53" s="1"/>
  <c r="F248" i="53"/>
  <c r="F249" i="53"/>
  <c r="G249" i="53" s="1"/>
  <c r="H249" i="53" s="1"/>
  <c r="I249" i="53" s="1"/>
  <c r="J249" i="53" s="1"/>
  <c r="K249" i="53" s="1"/>
  <c r="L249" i="53" s="1"/>
  <c r="M249" i="53" s="1"/>
  <c r="N249" i="53" s="1"/>
  <c r="O249" i="53" s="1"/>
  <c r="P249" i="53" s="1"/>
  <c r="Q249" i="53" s="1"/>
  <c r="R249" i="53" s="1"/>
  <c r="S249" i="53" s="1"/>
  <c r="T249" i="53" s="1"/>
  <c r="V249" i="53" s="1"/>
  <c r="W249" i="53" s="1"/>
  <c r="Z249" i="53" s="1"/>
  <c r="AA249" i="53" s="1"/>
  <c r="AB249" i="53" s="1"/>
  <c r="AC249" i="53" s="1"/>
  <c r="AD249" i="53" s="1"/>
  <c r="AE249" i="53" s="1"/>
  <c r="AF249" i="53" s="1"/>
  <c r="F250" i="53"/>
  <c r="F251" i="53"/>
  <c r="F252" i="53"/>
  <c r="F253" i="53"/>
  <c r="F254" i="53"/>
  <c r="F255" i="53"/>
  <c r="F256" i="53"/>
  <c r="F257" i="53"/>
  <c r="F258" i="53"/>
  <c r="F259" i="53"/>
  <c r="F260" i="53"/>
  <c r="F261" i="53"/>
  <c r="F262" i="53"/>
  <c r="F263" i="53"/>
  <c r="F264" i="53"/>
  <c r="F265" i="53"/>
  <c r="F266" i="53"/>
  <c r="F267" i="53"/>
  <c r="F268" i="53"/>
  <c r="F269" i="53"/>
  <c r="F270" i="53"/>
  <c r="F271" i="53"/>
  <c r="F272" i="53"/>
  <c r="F273" i="53"/>
  <c r="E71" i="53"/>
  <c r="E78" i="53"/>
  <c r="E92" i="53"/>
  <c r="E96" i="53"/>
  <c r="E108" i="53"/>
  <c r="AP19" i="53" s="1"/>
  <c r="E117" i="53"/>
  <c r="E118" i="53"/>
  <c r="E119" i="53"/>
  <c r="E120" i="53"/>
  <c r="E121" i="53"/>
  <c r="E122" i="53"/>
  <c r="E161" i="53"/>
  <c r="E167" i="53" s="1"/>
  <c r="E162" i="53"/>
  <c r="E163" i="53"/>
  <c r="E164" i="53"/>
  <c r="E165" i="53"/>
  <c r="E166" i="53"/>
  <c r="E169" i="53"/>
  <c r="E274" i="53" s="1"/>
  <c r="E170" i="53"/>
  <c r="E171" i="53"/>
  <c r="E172" i="53"/>
  <c r="G172" i="53" s="1"/>
  <c r="H172" i="53" s="1"/>
  <c r="I172" i="53" s="1"/>
  <c r="J172" i="53" s="1"/>
  <c r="K172" i="53" s="1"/>
  <c r="L172" i="53" s="1"/>
  <c r="M172" i="53" s="1"/>
  <c r="N172" i="53" s="1"/>
  <c r="O172" i="53" s="1"/>
  <c r="P172" i="53" s="1"/>
  <c r="Q172" i="53" s="1"/>
  <c r="R172" i="53" s="1"/>
  <c r="S172" i="53" s="1"/>
  <c r="T172" i="53" s="1"/>
  <c r="W172" i="53" s="1"/>
  <c r="Z172" i="53" s="1"/>
  <c r="AA172" i="53" s="1"/>
  <c r="AB172" i="53" s="1"/>
  <c r="AC172" i="53" s="1"/>
  <c r="AD172" i="53" s="1"/>
  <c r="AE172" i="53" s="1"/>
  <c r="AF172" i="53" s="1"/>
  <c r="E173" i="53"/>
  <c r="E174" i="53"/>
  <c r="E175" i="53"/>
  <c r="E176" i="53"/>
  <c r="E177" i="53"/>
  <c r="E178" i="53"/>
  <c r="E179" i="53"/>
  <c r="E180" i="53"/>
  <c r="E181" i="53"/>
  <c r="E182" i="53"/>
  <c r="E183" i="53"/>
  <c r="E184" i="53"/>
  <c r="E185" i="53"/>
  <c r="E186" i="53"/>
  <c r="G186" i="53" s="1"/>
  <c r="H186" i="53" s="1"/>
  <c r="I186" i="53" s="1"/>
  <c r="J186" i="53" s="1"/>
  <c r="K186" i="53" s="1"/>
  <c r="L186" i="53" s="1"/>
  <c r="M186" i="53" s="1"/>
  <c r="N186" i="53" s="1"/>
  <c r="O186" i="53" s="1"/>
  <c r="P186" i="53" s="1"/>
  <c r="Q186" i="53" s="1"/>
  <c r="R186" i="53" s="1"/>
  <c r="S186" i="53" s="1"/>
  <c r="T186" i="53" s="1"/>
  <c r="W186" i="53" s="1"/>
  <c r="Z186" i="53" s="1"/>
  <c r="AA186" i="53" s="1"/>
  <c r="AB186" i="53" s="1"/>
  <c r="AC186" i="53" s="1"/>
  <c r="AD186" i="53" s="1"/>
  <c r="AE186" i="53" s="1"/>
  <c r="AF186" i="53" s="1"/>
  <c r="E187" i="53"/>
  <c r="E188" i="53"/>
  <c r="E189" i="53"/>
  <c r="E190" i="53"/>
  <c r="E191" i="53"/>
  <c r="E192" i="53"/>
  <c r="E193" i="53"/>
  <c r="E135" i="53" s="1"/>
  <c r="E194" i="53"/>
  <c r="E195" i="53"/>
  <c r="E196" i="53"/>
  <c r="E197" i="53"/>
  <c r="E198" i="53"/>
  <c r="E199" i="53"/>
  <c r="E200" i="53"/>
  <c r="E201" i="53"/>
  <c r="E202" i="53"/>
  <c r="G202" i="53" s="1"/>
  <c r="H202" i="53" s="1"/>
  <c r="I202" i="53" s="1"/>
  <c r="J202" i="53" s="1"/>
  <c r="K202" i="53" s="1"/>
  <c r="L202" i="53" s="1"/>
  <c r="M202" i="53" s="1"/>
  <c r="N202" i="53" s="1"/>
  <c r="O202" i="53" s="1"/>
  <c r="P202" i="53" s="1"/>
  <c r="Q202" i="53" s="1"/>
  <c r="R202" i="53" s="1"/>
  <c r="S202" i="53" s="1"/>
  <c r="T202" i="53" s="1"/>
  <c r="W202" i="53" s="1"/>
  <c r="Z202" i="53" s="1"/>
  <c r="AA202" i="53" s="1"/>
  <c r="AB202" i="53" s="1"/>
  <c r="AC202" i="53" s="1"/>
  <c r="AD202" i="53" s="1"/>
  <c r="AE202" i="53" s="1"/>
  <c r="AF202" i="53" s="1"/>
  <c r="E203" i="53"/>
  <c r="E204" i="53"/>
  <c r="E205" i="53"/>
  <c r="E206" i="53"/>
  <c r="E207" i="53"/>
  <c r="E208" i="53"/>
  <c r="E209" i="53"/>
  <c r="E210" i="53"/>
  <c r="E211" i="53"/>
  <c r="G211" i="53" s="1"/>
  <c r="H211" i="53" s="1"/>
  <c r="I211" i="53" s="1"/>
  <c r="J211" i="53" s="1"/>
  <c r="K211" i="53" s="1"/>
  <c r="L211" i="53" s="1"/>
  <c r="M211" i="53" s="1"/>
  <c r="N211" i="53" s="1"/>
  <c r="O211" i="53" s="1"/>
  <c r="P211" i="53" s="1"/>
  <c r="Q211" i="53" s="1"/>
  <c r="R211" i="53" s="1"/>
  <c r="S211" i="53" s="1"/>
  <c r="T211" i="53" s="1"/>
  <c r="W211" i="53" s="1"/>
  <c r="Z211" i="53" s="1"/>
  <c r="AA211" i="53" s="1"/>
  <c r="AB211" i="53" s="1"/>
  <c r="AC211" i="53" s="1"/>
  <c r="AD211" i="53" s="1"/>
  <c r="AE211" i="53" s="1"/>
  <c r="AF211" i="53" s="1"/>
  <c r="E212" i="53"/>
  <c r="G212" i="53" s="1"/>
  <c r="H212" i="53" s="1"/>
  <c r="I212" i="53" s="1"/>
  <c r="J212" i="53" s="1"/>
  <c r="K212" i="53" s="1"/>
  <c r="L212" i="53" s="1"/>
  <c r="M212" i="53" s="1"/>
  <c r="N212" i="53" s="1"/>
  <c r="O212" i="53" s="1"/>
  <c r="P212" i="53" s="1"/>
  <c r="Q212" i="53" s="1"/>
  <c r="R212" i="53" s="1"/>
  <c r="S212" i="53" s="1"/>
  <c r="T212" i="53" s="1"/>
  <c r="W212" i="53" s="1"/>
  <c r="Z212" i="53" s="1"/>
  <c r="AA212" i="53" s="1"/>
  <c r="AB212" i="53" s="1"/>
  <c r="AC212" i="53" s="1"/>
  <c r="AD212" i="53" s="1"/>
  <c r="AE212" i="53" s="1"/>
  <c r="AF212" i="53" s="1"/>
  <c r="E213" i="53"/>
  <c r="E214" i="53"/>
  <c r="E215" i="53"/>
  <c r="E216" i="53"/>
  <c r="E217" i="53"/>
  <c r="E218" i="53"/>
  <c r="E219" i="53"/>
  <c r="E220" i="53"/>
  <c r="E221" i="53"/>
  <c r="E222" i="53"/>
  <c r="E223" i="53"/>
  <c r="E224" i="53"/>
  <c r="E225" i="53"/>
  <c r="E226" i="53"/>
  <c r="E227" i="53"/>
  <c r="E228" i="53"/>
  <c r="G228" i="53" s="1"/>
  <c r="H228" i="53" s="1"/>
  <c r="I228" i="53" s="1"/>
  <c r="J228" i="53" s="1"/>
  <c r="K228" i="53" s="1"/>
  <c r="L228" i="53" s="1"/>
  <c r="M228" i="53" s="1"/>
  <c r="N228" i="53" s="1"/>
  <c r="O228" i="53" s="1"/>
  <c r="P228" i="53" s="1"/>
  <c r="Q228" i="53" s="1"/>
  <c r="R228" i="53" s="1"/>
  <c r="S228" i="53" s="1"/>
  <c r="T228" i="53" s="1"/>
  <c r="V228" i="53" s="1"/>
  <c r="W228" i="53" s="1"/>
  <c r="Z228" i="53" s="1"/>
  <c r="AA228" i="53" s="1"/>
  <c r="AB228" i="53" s="1"/>
  <c r="AC228" i="53" s="1"/>
  <c r="AD228" i="53" s="1"/>
  <c r="AE228" i="53" s="1"/>
  <c r="AF228" i="53" s="1"/>
  <c r="E229" i="53"/>
  <c r="E230" i="53"/>
  <c r="E231" i="53"/>
  <c r="E232" i="53"/>
  <c r="E233" i="53"/>
  <c r="E234" i="53"/>
  <c r="E235" i="53"/>
  <c r="E236" i="53"/>
  <c r="E237" i="53"/>
  <c r="E238" i="53"/>
  <c r="E239" i="53"/>
  <c r="E240" i="53"/>
  <c r="E241" i="53"/>
  <c r="E242" i="53"/>
  <c r="E243" i="53"/>
  <c r="E244" i="53"/>
  <c r="E245" i="53"/>
  <c r="E246" i="53"/>
  <c r="E247" i="53"/>
  <c r="E248" i="53"/>
  <c r="E249" i="53"/>
  <c r="E250" i="53"/>
  <c r="G250" i="53" s="1"/>
  <c r="H250" i="53" s="1"/>
  <c r="I250" i="53" s="1"/>
  <c r="J250" i="53" s="1"/>
  <c r="K250" i="53" s="1"/>
  <c r="L250" i="53" s="1"/>
  <c r="M250" i="53" s="1"/>
  <c r="N250" i="53" s="1"/>
  <c r="O250" i="53" s="1"/>
  <c r="P250" i="53" s="1"/>
  <c r="Q250" i="53" s="1"/>
  <c r="R250" i="53" s="1"/>
  <c r="S250" i="53" s="1"/>
  <c r="T250" i="53" s="1"/>
  <c r="V250" i="53" s="1"/>
  <c r="W250" i="53" s="1"/>
  <c r="Z250" i="53" s="1"/>
  <c r="AA250" i="53" s="1"/>
  <c r="AB250" i="53" s="1"/>
  <c r="AC250" i="53" s="1"/>
  <c r="AD250" i="53" s="1"/>
  <c r="AE250" i="53" s="1"/>
  <c r="AF250" i="53" s="1"/>
  <c r="E251" i="53"/>
  <c r="E252" i="53"/>
  <c r="E253" i="53"/>
  <c r="E254" i="53"/>
  <c r="E255" i="53"/>
  <c r="E256" i="53"/>
  <c r="E257" i="53"/>
  <c r="E258" i="53"/>
  <c r="E259" i="53"/>
  <c r="E260" i="53"/>
  <c r="E261" i="53"/>
  <c r="E262" i="53"/>
  <c r="E263" i="53"/>
  <c r="E264" i="53"/>
  <c r="E265" i="53"/>
  <c r="E266" i="53"/>
  <c r="E267" i="53"/>
  <c r="E268" i="53"/>
  <c r="E269" i="53"/>
  <c r="E270" i="53"/>
  <c r="E271" i="53"/>
  <c r="E272" i="53"/>
  <c r="E273" i="53"/>
  <c r="D71" i="53"/>
  <c r="D78" i="53"/>
  <c r="D92" i="53"/>
  <c r="AO18" i="53" s="1"/>
  <c r="D96" i="53"/>
  <c r="D108" i="53"/>
  <c r="AO19" i="53" s="1"/>
  <c r="D117" i="53"/>
  <c r="D118" i="53"/>
  <c r="D119" i="53"/>
  <c r="D120" i="53"/>
  <c r="D121" i="53"/>
  <c r="D122" i="53"/>
  <c r="D161" i="53"/>
  <c r="D167" i="53" s="1"/>
  <c r="D162" i="53"/>
  <c r="D163" i="53"/>
  <c r="G163" i="53" s="1"/>
  <c r="H163" i="53" s="1"/>
  <c r="I163" i="53" s="1"/>
  <c r="J163" i="53" s="1"/>
  <c r="K163" i="53" s="1"/>
  <c r="L163" i="53" s="1"/>
  <c r="M163" i="53" s="1"/>
  <c r="N163" i="53" s="1"/>
  <c r="O163" i="53" s="1"/>
  <c r="P163" i="53" s="1"/>
  <c r="Q163" i="53" s="1"/>
  <c r="R163" i="53" s="1"/>
  <c r="S163" i="53" s="1"/>
  <c r="T163" i="53" s="1"/>
  <c r="W163" i="53" s="1"/>
  <c r="Z163" i="53" s="1"/>
  <c r="AA163" i="53" s="1"/>
  <c r="AB163" i="53" s="1"/>
  <c r="AC163" i="53" s="1"/>
  <c r="AD163" i="53" s="1"/>
  <c r="AE163" i="53" s="1"/>
  <c r="AF163" i="53" s="1"/>
  <c r="D164" i="53"/>
  <c r="D165" i="53"/>
  <c r="D166" i="53"/>
  <c r="D169" i="53"/>
  <c r="D170" i="53"/>
  <c r="D171" i="53"/>
  <c r="D172" i="53"/>
  <c r="D173" i="53"/>
  <c r="D174" i="53"/>
  <c r="D175" i="53"/>
  <c r="D176" i="53"/>
  <c r="D177" i="53"/>
  <c r="D178" i="53"/>
  <c r="D179" i="53"/>
  <c r="D180" i="53"/>
  <c r="D181" i="53"/>
  <c r="D182" i="53"/>
  <c r="D183" i="53"/>
  <c r="D184" i="53"/>
  <c r="D185" i="53"/>
  <c r="D186" i="53"/>
  <c r="D187" i="53"/>
  <c r="D188" i="53"/>
  <c r="D189" i="53"/>
  <c r="D190" i="53"/>
  <c r="D191" i="53"/>
  <c r="D192" i="53"/>
  <c r="D193" i="53"/>
  <c r="D194" i="53"/>
  <c r="D195" i="53"/>
  <c r="D196" i="53"/>
  <c r="D197" i="53"/>
  <c r="D198" i="53"/>
  <c r="D199" i="53"/>
  <c r="D200" i="53"/>
  <c r="D201" i="53"/>
  <c r="D202" i="53"/>
  <c r="D203" i="53"/>
  <c r="D204" i="53"/>
  <c r="D205" i="53"/>
  <c r="D206" i="53"/>
  <c r="D207" i="53"/>
  <c r="D208" i="53"/>
  <c r="D209" i="53"/>
  <c r="D210" i="53"/>
  <c r="D211" i="53"/>
  <c r="D212" i="53"/>
  <c r="D213" i="53"/>
  <c r="D214" i="53"/>
  <c r="D215" i="53"/>
  <c r="D216" i="53"/>
  <c r="D217" i="53"/>
  <c r="D218" i="53"/>
  <c r="D219" i="53"/>
  <c r="D220" i="53"/>
  <c r="D221" i="53"/>
  <c r="D222" i="53"/>
  <c r="D223" i="53"/>
  <c r="D224" i="53"/>
  <c r="D225" i="53"/>
  <c r="D226" i="53"/>
  <c r="D227" i="53"/>
  <c r="D228" i="53"/>
  <c r="D229" i="53"/>
  <c r="D230" i="53"/>
  <c r="D231" i="53"/>
  <c r="D232" i="53"/>
  <c r="D233" i="53"/>
  <c r="D234" i="53"/>
  <c r="D235" i="53"/>
  <c r="D236" i="53"/>
  <c r="D237" i="53"/>
  <c r="D238" i="53"/>
  <c r="D239" i="53"/>
  <c r="D240" i="53"/>
  <c r="D241" i="53"/>
  <c r="D242" i="53"/>
  <c r="D243" i="53"/>
  <c r="D244" i="53"/>
  <c r="D245" i="53"/>
  <c r="D246" i="53"/>
  <c r="D247" i="53"/>
  <c r="D248" i="53"/>
  <c r="D249" i="53"/>
  <c r="D250" i="53"/>
  <c r="D251" i="53"/>
  <c r="D252" i="53"/>
  <c r="D253" i="53"/>
  <c r="D254" i="53"/>
  <c r="D255" i="53"/>
  <c r="D256" i="53"/>
  <c r="D257" i="53"/>
  <c r="D258" i="53"/>
  <c r="D259" i="53"/>
  <c r="D260" i="53"/>
  <c r="D261" i="53"/>
  <c r="D262" i="53"/>
  <c r="D263" i="53"/>
  <c r="D264" i="53"/>
  <c r="D265" i="53"/>
  <c r="D266" i="53"/>
  <c r="D267" i="53"/>
  <c r="D268" i="53"/>
  <c r="D269" i="53"/>
  <c r="D270" i="53"/>
  <c r="D271" i="53"/>
  <c r="D272" i="53"/>
  <c r="D273" i="53"/>
  <c r="C71" i="53"/>
  <c r="C78" i="53"/>
  <c r="C92" i="53"/>
  <c r="C96" i="53"/>
  <c r="C108" i="53"/>
  <c r="C117" i="53"/>
  <c r="C118" i="53"/>
  <c r="C119" i="53"/>
  <c r="C120" i="53"/>
  <c r="C121" i="53"/>
  <c r="C122" i="53"/>
  <c r="C161" i="53"/>
  <c r="C167" i="53" s="1"/>
  <c r="C162" i="53"/>
  <c r="C163" i="53"/>
  <c r="C164" i="53"/>
  <c r="C165" i="53"/>
  <c r="G165" i="53" s="1"/>
  <c r="H165" i="53" s="1"/>
  <c r="I165" i="53" s="1"/>
  <c r="J165" i="53" s="1"/>
  <c r="K165" i="53" s="1"/>
  <c r="L165" i="53" s="1"/>
  <c r="M165" i="53" s="1"/>
  <c r="N165" i="53" s="1"/>
  <c r="O165" i="53" s="1"/>
  <c r="P165" i="53" s="1"/>
  <c r="Q165" i="53" s="1"/>
  <c r="R165" i="53" s="1"/>
  <c r="S165" i="53" s="1"/>
  <c r="T165" i="53" s="1"/>
  <c r="W165" i="53" s="1"/>
  <c r="Z165" i="53" s="1"/>
  <c r="AA165" i="53" s="1"/>
  <c r="AB165" i="53" s="1"/>
  <c r="AC165" i="53" s="1"/>
  <c r="AD165" i="53" s="1"/>
  <c r="AE165" i="53" s="1"/>
  <c r="AF165" i="53" s="1"/>
  <c r="C166" i="53"/>
  <c r="C169" i="53"/>
  <c r="C170" i="53"/>
  <c r="C171" i="53"/>
  <c r="C172" i="53"/>
  <c r="C173" i="53"/>
  <c r="C174" i="53"/>
  <c r="C175" i="53"/>
  <c r="C176" i="53"/>
  <c r="G176" i="53" s="1"/>
  <c r="H176" i="53" s="1"/>
  <c r="I176" i="53" s="1"/>
  <c r="J176" i="53" s="1"/>
  <c r="K176" i="53" s="1"/>
  <c r="L176" i="53" s="1"/>
  <c r="M176" i="53" s="1"/>
  <c r="N176" i="53" s="1"/>
  <c r="O176" i="53" s="1"/>
  <c r="P176" i="53" s="1"/>
  <c r="Q176" i="53" s="1"/>
  <c r="R176" i="53" s="1"/>
  <c r="S176" i="53" s="1"/>
  <c r="T176" i="53" s="1"/>
  <c r="W176" i="53" s="1"/>
  <c r="Z176" i="53" s="1"/>
  <c r="AA176" i="53" s="1"/>
  <c r="AB176" i="53" s="1"/>
  <c r="AC176" i="53" s="1"/>
  <c r="AD176" i="53" s="1"/>
  <c r="AE176" i="53" s="1"/>
  <c r="AF176" i="53" s="1"/>
  <c r="C177" i="53"/>
  <c r="C178" i="53"/>
  <c r="C179" i="53"/>
  <c r="C180" i="53"/>
  <c r="C181" i="53"/>
  <c r="C182" i="53"/>
  <c r="C183" i="53"/>
  <c r="C184" i="53"/>
  <c r="G184" i="53" s="1"/>
  <c r="H184" i="53" s="1"/>
  <c r="I184" i="53" s="1"/>
  <c r="J184" i="53" s="1"/>
  <c r="K184" i="53" s="1"/>
  <c r="L184" i="53" s="1"/>
  <c r="M184" i="53" s="1"/>
  <c r="N184" i="53" s="1"/>
  <c r="O184" i="53" s="1"/>
  <c r="P184" i="53" s="1"/>
  <c r="Q184" i="53" s="1"/>
  <c r="R184" i="53" s="1"/>
  <c r="S184" i="53" s="1"/>
  <c r="T184" i="53" s="1"/>
  <c r="W184" i="53" s="1"/>
  <c r="Z184" i="53" s="1"/>
  <c r="AA184" i="53" s="1"/>
  <c r="AB184" i="53" s="1"/>
  <c r="AC184" i="53" s="1"/>
  <c r="AD184" i="53" s="1"/>
  <c r="AE184" i="53" s="1"/>
  <c r="AF184" i="53" s="1"/>
  <c r="C185" i="53"/>
  <c r="C186" i="53"/>
  <c r="C187" i="53"/>
  <c r="C188" i="53"/>
  <c r="C189" i="53"/>
  <c r="C190" i="53"/>
  <c r="C191" i="53"/>
  <c r="C192" i="53"/>
  <c r="G192" i="53" s="1"/>
  <c r="H192" i="53" s="1"/>
  <c r="I192" i="53" s="1"/>
  <c r="J192" i="53" s="1"/>
  <c r="K192" i="53" s="1"/>
  <c r="L192" i="53" s="1"/>
  <c r="M192" i="53" s="1"/>
  <c r="N192" i="53" s="1"/>
  <c r="O192" i="53" s="1"/>
  <c r="P192" i="53" s="1"/>
  <c r="Q192" i="53" s="1"/>
  <c r="R192" i="53" s="1"/>
  <c r="S192" i="53" s="1"/>
  <c r="T192" i="53" s="1"/>
  <c r="W192" i="53" s="1"/>
  <c r="Z192" i="53" s="1"/>
  <c r="AA192" i="53" s="1"/>
  <c r="AB192" i="53" s="1"/>
  <c r="AC192" i="53" s="1"/>
  <c r="AD192" i="53" s="1"/>
  <c r="AE192" i="53" s="1"/>
  <c r="AF192" i="53" s="1"/>
  <c r="C193" i="53"/>
  <c r="C194" i="53"/>
  <c r="C195" i="53"/>
  <c r="C196" i="53"/>
  <c r="C197" i="53"/>
  <c r="C198" i="53"/>
  <c r="C199" i="53"/>
  <c r="C200" i="53"/>
  <c r="G200" i="53" s="1"/>
  <c r="H200" i="53" s="1"/>
  <c r="I200" i="53" s="1"/>
  <c r="J200" i="53" s="1"/>
  <c r="K200" i="53" s="1"/>
  <c r="L200" i="53" s="1"/>
  <c r="M200" i="53" s="1"/>
  <c r="N200" i="53" s="1"/>
  <c r="O200" i="53" s="1"/>
  <c r="P200" i="53" s="1"/>
  <c r="Q200" i="53" s="1"/>
  <c r="R200" i="53" s="1"/>
  <c r="S200" i="53" s="1"/>
  <c r="T200" i="53" s="1"/>
  <c r="W200" i="53" s="1"/>
  <c r="Z200" i="53" s="1"/>
  <c r="AA200" i="53" s="1"/>
  <c r="AB200" i="53" s="1"/>
  <c r="AC200" i="53" s="1"/>
  <c r="AD200" i="53" s="1"/>
  <c r="AE200" i="53" s="1"/>
  <c r="AF200" i="53" s="1"/>
  <c r="C201" i="53"/>
  <c r="C202" i="53"/>
  <c r="C203" i="53"/>
  <c r="C204" i="53"/>
  <c r="C205" i="53"/>
  <c r="C206" i="53"/>
  <c r="C207" i="53"/>
  <c r="C208" i="53"/>
  <c r="G208" i="53" s="1"/>
  <c r="H208" i="53" s="1"/>
  <c r="I208" i="53" s="1"/>
  <c r="J208" i="53" s="1"/>
  <c r="K208" i="53" s="1"/>
  <c r="L208" i="53" s="1"/>
  <c r="M208" i="53" s="1"/>
  <c r="N208" i="53" s="1"/>
  <c r="O208" i="53" s="1"/>
  <c r="P208" i="53" s="1"/>
  <c r="Q208" i="53" s="1"/>
  <c r="R208" i="53" s="1"/>
  <c r="S208" i="53" s="1"/>
  <c r="T208" i="53" s="1"/>
  <c r="W208" i="53" s="1"/>
  <c r="Z208" i="53" s="1"/>
  <c r="AA208" i="53" s="1"/>
  <c r="AB208" i="53" s="1"/>
  <c r="AC208" i="53" s="1"/>
  <c r="AD208" i="53" s="1"/>
  <c r="AE208" i="53" s="1"/>
  <c r="AF208" i="53" s="1"/>
  <c r="C209" i="53"/>
  <c r="C210" i="53"/>
  <c r="C211" i="53"/>
  <c r="C212" i="53"/>
  <c r="C213" i="53"/>
  <c r="C214" i="53"/>
  <c r="C215" i="53"/>
  <c r="C216" i="53"/>
  <c r="G216" i="53" s="1"/>
  <c r="H216" i="53" s="1"/>
  <c r="I216" i="53" s="1"/>
  <c r="J216" i="53" s="1"/>
  <c r="K216" i="53" s="1"/>
  <c r="L216" i="53" s="1"/>
  <c r="M216" i="53" s="1"/>
  <c r="N216" i="53" s="1"/>
  <c r="O216" i="53" s="1"/>
  <c r="P216" i="53" s="1"/>
  <c r="Q216" i="53" s="1"/>
  <c r="R216" i="53" s="1"/>
  <c r="S216" i="53" s="1"/>
  <c r="T216" i="53" s="1"/>
  <c r="V216" i="53" s="1"/>
  <c r="W216" i="53" s="1"/>
  <c r="Z216" i="53" s="1"/>
  <c r="AA216" i="53" s="1"/>
  <c r="AB216" i="53" s="1"/>
  <c r="AC216" i="53" s="1"/>
  <c r="AD216" i="53" s="1"/>
  <c r="AE216" i="53" s="1"/>
  <c r="AF216" i="53" s="1"/>
  <c r="C217" i="53"/>
  <c r="C218" i="53"/>
  <c r="C219" i="53"/>
  <c r="C220" i="53"/>
  <c r="C221" i="53"/>
  <c r="C222" i="53"/>
  <c r="C223" i="53"/>
  <c r="C224" i="53"/>
  <c r="G224" i="53" s="1"/>
  <c r="H224" i="53" s="1"/>
  <c r="I224" i="53" s="1"/>
  <c r="J224" i="53" s="1"/>
  <c r="K224" i="53" s="1"/>
  <c r="L224" i="53" s="1"/>
  <c r="M224" i="53" s="1"/>
  <c r="N224" i="53" s="1"/>
  <c r="O224" i="53" s="1"/>
  <c r="P224" i="53" s="1"/>
  <c r="Q224" i="53" s="1"/>
  <c r="R224" i="53" s="1"/>
  <c r="S224" i="53" s="1"/>
  <c r="T224" i="53" s="1"/>
  <c r="V224" i="53" s="1"/>
  <c r="W224" i="53" s="1"/>
  <c r="Z224" i="53" s="1"/>
  <c r="AA224" i="53" s="1"/>
  <c r="AB224" i="53" s="1"/>
  <c r="AC224" i="53" s="1"/>
  <c r="AD224" i="53" s="1"/>
  <c r="AE224" i="53" s="1"/>
  <c r="AF224" i="53" s="1"/>
  <c r="C225" i="53"/>
  <c r="C226" i="53"/>
  <c r="C227" i="53"/>
  <c r="C228" i="53"/>
  <c r="C229" i="53"/>
  <c r="C230" i="53"/>
  <c r="C231" i="53"/>
  <c r="C232" i="53"/>
  <c r="G232" i="53" s="1"/>
  <c r="H232" i="53" s="1"/>
  <c r="I232" i="53" s="1"/>
  <c r="J232" i="53" s="1"/>
  <c r="K232" i="53" s="1"/>
  <c r="L232" i="53" s="1"/>
  <c r="M232" i="53" s="1"/>
  <c r="N232" i="53" s="1"/>
  <c r="O232" i="53" s="1"/>
  <c r="P232" i="53" s="1"/>
  <c r="Q232" i="53" s="1"/>
  <c r="R232" i="53" s="1"/>
  <c r="S232" i="53" s="1"/>
  <c r="T232" i="53" s="1"/>
  <c r="V232" i="53" s="1"/>
  <c r="W232" i="53" s="1"/>
  <c r="Z232" i="53" s="1"/>
  <c r="AA232" i="53" s="1"/>
  <c r="AB232" i="53" s="1"/>
  <c r="AC232" i="53" s="1"/>
  <c r="AD232" i="53" s="1"/>
  <c r="AE232" i="53" s="1"/>
  <c r="AF232" i="53" s="1"/>
  <c r="C233" i="53"/>
  <c r="C234" i="53"/>
  <c r="C235" i="53"/>
  <c r="C236" i="53"/>
  <c r="C237" i="53"/>
  <c r="C238" i="53"/>
  <c r="C239" i="53"/>
  <c r="C240" i="53"/>
  <c r="G240" i="53" s="1"/>
  <c r="H240" i="53" s="1"/>
  <c r="I240" i="53" s="1"/>
  <c r="J240" i="53" s="1"/>
  <c r="K240" i="53" s="1"/>
  <c r="L240" i="53" s="1"/>
  <c r="M240" i="53" s="1"/>
  <c r="N240" i="53" s="1"/>
  <c r="O240" i="53" s="1"/>
  <c r="P240" i="53" s="1"/>
  <c r="Q240" i="53" s="1"/>
  <c r="R240" i="53" s="1"/>
  <c r="S240" i="53" s="1"/>
  <c r="T240" i="53" s="1"/>
  <c r="V240" i="53" s="1"/>
  <c r="W240" i="53" s="1"/>
  <c r="Z240" i="53" s="1"/>
  <c r="AA240" i="53" s="1"/>
  <c r="AB240" i="53" s="1"/>
  <c r="AC240" i="53" s="1"/>
  <c r="AD240" i="53" s="1"/>
  <c r="AE240" i="53" s="1"/>
  <c r="AF240" i="53" s="1"/>
  <c r="C241" i="53"/>
  <c r="C242" i="53"/>
  <c r="C243" i="53"/>
  <c r="C244" i="53"/>
  <c r="C245" i="53"/>
  <c r="C246" i="53"/>
  <c r="C247" i="53"/>
  <c r="C248" i="53"/>
  <c r="G248" i="53" s="1"/>
  <c r="H248" i="53" s="1"/>
  <c r="I248" i="53" s="1"/>
  <c r="J248" i="53" s="1"/>
  <c r="K248" i="53" s="1"/>
  <c r="L248" i="53" s="1"/>
  <c r="M248" i="53" s="1"/>
  <c r="N248" i="53" s="1"/>
  <c r="O248" i="53" s="1"/>
  <c r="P248" i="53" s="1"/>
  <c r="Q248" i="53" s="1"/>
  <c r="R248" i="53" s="1"/>
  <c r="S248" i="53" s="1"/>
  <c r="T248" i="53" s="1"/>
  <c r="V248" i="53" s="1"/>
  <c r="W248" i="53" s="1"/>
  <c r="Z248" i="53" s="1"/>
  <c r="AA248" i="53" s="1"/>
  <c r="AB248" i="53" s="1"/>
  <c r="AC248" i="53" s="1"/>
  <c r="AD248" i="53" s="1"/>
  <c r="AE248" i="53" s="1"/>
  <c r="AF248" i="53" s="1"/>
  <c r="C249" i="53"/>
  <c r="C250" i="53"/>
  <c r="C251" i="53"/>
  <c r="C252" i="53"/>
  <c r="C253" i="53"/>
  <c r="C254" i="53"/>
  <c r="C255" i="53"/>
  <c r="C256" i="53"/>
  <c r="G256" i="53" s="1"/>
  <c r="H256" i="53" s="1"/>
  <c r="I256" i="53" s="1"/>
  <c r="J256" i="53" s="1"/>
  <c r="K256" i="53" s="1"/>
  <c r="L256" i="53" s="1"/>
  <c r="M256" i="53" s="1"/>
  <c r="N256" i="53" s="1"/>
  <c r="O256" i="53" s="1"/>
  <c r="P256" i="53" s="1"/>
  <c r="Q256" i="53" s="1"/>
  <c r="R256" i="53" s="1"/>
  <c r="S256" i="53" s="1"/>
  <c r="T256" i="53" s="1"/>
  <c r="V256" i="53" s="1"/>
  <c r="W256" i="53" s="1"/>
  <c r="Z256" i="53" s="1"/>
  <c r="AA256" i="53" s="1"/>
  <c r="AB256" i="53" s="1"/>
  <c r="AC256" i="53" s="1"/>
  <c r="AD256" i="53" s="1"/>
  <c r="AE256" i="53" s="1"/>
  <c r="AF256" i="53" s="1"/>
  <c r="C257" i="53"/>
  <c r="C258" i="53"/>
  <c r="C259" i="53"/>
  <c r="C260" i="53"/>
  <c r="C261" i="53"/>
  <c r="C262" i="53"/>
  <c r="C263" i="53"/>
  <c r="C264" i="53"/>
  <c r="G264" i="53" s="1"/>
  <c r="H264" i="53" s="1"/>
  <c r="I264" i="53" s="1"/>
  <c r="J264" i="53" s="1"/>
  <c r="K264" i="53" s="1"/>
  <c r="L264" i="53" s="1"/>
  <c r="M264" i="53" s="1"/>
  <c r="N264" i="53" s="1"/>
  <c r="O264" i="53" s="1"/>
  <c r="P264" i="53" s="1"/>
  <c r="Q264" i="53" s="1"/>
  <c r="R264" i="53" s="1"/>
  <c r="S264" i="53" s="1"/>
  <c r="T264" i="53" s="1"/>
  <c r="V264" i="53" s="1"/>
  <c r="W264" i="53" s="1"/>
  <c r="Z264" i="53" s="1"/>
  <c r="AA264" i="53" s="1"/>
  <c r="AB264" i="53" s="1"/>
  <c r="AC264" i="53" s="1"/>
  <c r="AD264" i="53" s="1"/>
  <c r="AE264" i="53" s="1"/>
  <c r="AF264" i="53" s="1"/>
  <c r="C265" i="53"/>
  <c r="C266" i="53"/>
  <c r="C267" i="53"/>
  <c r="C268" i="53"/>
  <c r="C269" i="53"/>
  <c r="C270" i="53"/>
  <c r="C271" i="53"/>
  <c r="C272" i="53"/>
  <c r="G272" i="53" s="1"/>
  <c r="H272" i="53" s="1"/>
  <c r="I272" i="53" s="1"/>
  <c r="J272" i="53" s="1"/>
  <c r="K272" i="53" s="1"/>
  <c r="L272" i="53" s="1"/>
  <c r="M272" i="53" s="1"/>
  <c r="N272" i="53" s="1"/>
  <c r="O272" i="53" s="1"/>
  <c r="P272" i="53" s="1"/>
  <c r="Q272" i="53" s="1"/>
  <c r="R272" i="53" s="1"/>
  <c r="S272" i="53" s="1"/>
  <c r="T272" i="53" s="1"/>
  <c r="V272" i="53" s="1"/>
  <c r="W272" i="53" s="1"/>
  <c r="Z272" i="53" s="1"/>
  <c r="AA272" i="53" s="1"/>
  <c r="AB272" i="53" s="1"/>
  <c r="AC272" i="53" s="1"/>
  <c r="AD272" i="53" s="1"/>
  <c r="AE272" i="53" s="1"/>
  <c r="AF272" i="53" s="1"/>
  <c r="C273" i="53"/>
  <c r="B135" i="53"/>
  <c r="G204" i="53"/>
  <c r="H204" i="53" s="1"/>
  <c r="I204" i="53" s="1"/>
  <c r="J204" i="53" s="1"/>
  <c r="K204" i="53" s="1"/>
  <c r="L204" i="53" s="1"/>
  <c r="M204" i="53" s="1"/>
  <c r="N204" i="53" s="1"/>
  <c r="O204" i="53" s="1"/>
  <c r="P204" i="53" s="1"/>
  <c r="Q204" i="53" s="1"/>
  <c r="R204" i="53" s="1"/>
  <c r="S204" i="53" s="1"/>
  <c r="T204" i="53" s="1"/>
  <c r="W204" i="53" s="1"/>
  <c r="Z204" i="53" s="1"/>
  <c r="AA204" i="53" s="1"/>
  <c r="AB204" i="53" s="1"/>
  <c r="AC204" i="53" s="1"/>
  <c r="AD204" i="53" s="1"/>
  <c r="AE204" i="53" s="1"/>
  <c r="AF204" i="53" s="1"/>
  <c r="B122" i="53"/>
  <c r="B121" i="53"/>
  <c r="B120" i="53"/>
  <c r="B119" i="53"/>
  <c r="B118" i="53"/>
  <c r="B117" i="53"/>
  <c r="B108" i="53"/>
  <c r="B96" i="53"/>
  <c r="AM20" i="53" s="1"/>
  <c r="B92" i="53"/>
  <c r="B78" i="53"/>
  <c r="B71" i="53"/>
  <c r="AG274" i="53"/>
  <c r="G262" i="53"/>
  <c r="H262" i="53" s="1"/>
  <c r="I262" i="53" s="1"/>
  <c r="J262" i="53" s="1"/>
  <c r="K262" i="53" s="1"/>
  <c r="L262" i="53" s="1"/>
  <c r="M262" i="53" s="1"/>
  <c r="N262" i="53" s="1"/>
  <c r="O262" i="53" s="1"/>
  <c r="P262" i="53" s="1"/>
  <c r="Q262" i="53" s="1"/>
  <c r="R262" i="53" s="1"/>
  <c r="S262" i="53" s="1"/>
  <c r="T262" i="53" s="1"/>
  <c r="V262" i="53" s="1"/>
  <c r="W262" i="53" s="1"/>
  <c r="Z262" i="53" s="1"/>
  <c r="AA262" i="53" s="1"/>
  <c r="AB262" i="53" s="1"/>
  <c r="AC262" i="53" s="1"/>
  <c r="AD262" i="53" s="1"/>
  <c r="AE262" i="53" s="1"/>
  <c r="AF262" i="53" s="1"/>
  <c r="G226" i="53"/>
  <c r="H226" i="53" s="1"/>
  <c r="I226" i="53" s="1"/>
  <c r="J226" i="53" s="1"/>
  <c r="K226" i="53" s="1"/>
  <c r="L226" i="53" s="1"/>
  <c r="M226" i="53" s="1"/>
  <c r="N226" i="53" s="1"/>
  <c r="O226" i="53" s="1"/>
  <c r="P226" i="53" s="1"/>
  <c r="Q226" i="53" s="1"/>
  <c r="R226" i="53" s="1"/>
  <c r="S226" i="53" s="1"/>
  <c r="T226" i="53" s="1"/>
  <c r="V226" i="53" s="1"/>
  <c r="W226" i="53" s="1"/>
  <c r="Z226" i="53" s="1"/>
  <c r="AA226" i="53" s="1"/>
  <c r="AB226" i="53" s="1"/>
  <c r="AC226" i="53" s="1"/>
  <c r="AD226" i="53" s="1"/>
  <c r="AE226" i="53" s="1"/>
  <c r="AF226" i="53" s="1"/>
  <c r="G210" i="53"/>
  <c r="H210" i="53" s="1"/>
  <c r="I210" i="53" s="1"/>
  <c r="J210" i="53" s="1"/>
  <c r="K210" i="53" s="1"/>
  <c r="L210" i="53" s="1"/>
  <c r="M210" i="53" s="1"/>
  <c r="N210" i="53" s="1"/>
  <c r="O210" i="53" s="1"/>
  <c r="P210" i="53" s="1"/>
  <c r="Q210" i="53" s="1"/>
  <c r="R210" i="53" s="1"/>
  <c r="S210" i="53" s="1"/>
  <c r="T210" i="53" s="1"/>
  <c r="W210" i="53" s="1"/>
  <c r="Z210" i="53" s="1"/>
  <c r="AA210" i="53" s="1"/>
  <c r="AB210" i="53" s="1"/>
  <c r="AC210" i="53" s="1"/>
  <c r="AD210" i="53" s="1"/>
  <c r="AE210" i="53" s="1"/>
  <c r="AF210" i="53" s="1"/>
  <c r="G189" i="53"/>
  <c r="H189" i="53" s="1"/>
  <c r="I189" i="53" s="1"/>
  <c r="J189" i="53" s="1"/>
  <c r="K189" i="53" s="1"/>
  <c r="L189" i="53" s="1"/>
  <c r="M189" i="53" s="1"/>
  <c r="N189" i="53" s="1"/>
  <c r="O189" i="53" s="1"/>
  <c r="P189" i="53" s="1"/>
  <c r="Q189" i="53" s="1"/>
  <c r="R189" i="53" s="1"/>
  <c r="S189" i="53" s="1"/>
  <c r="T189" i="53" s="1"/>
  <c r="W189" i="53" s="1"/>
  <c r="Z189" i="53" s="1"/>
  <c r="AA189" i="53" s="1"/>
  <c r="AB189" i="53" s="1"/>
  <c r="AC189" i="53" s="1"/>
  <c r="AD189" i="53" s="1"/>
  <c r="AE189" i="53" s="1"/>
  <c r="AF189" i="53" s="1"/>
  <c r="G187" i="53"/>
  <c r="H187" i="53" s="1"/>
  <c r="I187" i="53" s="1"/>
  <c r="J187" i="53" s="1"/>
  <c r="K187" i="53" s="1"/>
  <c r="L187" i="53" s="1"/>
  <c r="M187" i="53" s="1"/>
  <c r="N187" i="53" s="1"/>
  <c r="O187" i="53" s="1"/>
  <c r="P187" i="53" s="1"/>
  <c r="Q187" i="53" s="1"/>
  <c r="R187" i="53" s="1"/>
  <c r="S187" i="53" s="1"/>
  <c r="T187" i="53" s="1"/>
  <c r="W187" i="53" s="1"/>
  <c r="Z187" i="53" s="1"/>
  <c r="AA187" i="53" s="1"/>
  <c r="AB187" i="53" s="1"/>
  <c r="AC187" i="53" s="1"/>
  <c r="AD187" i="53" s="1"/>
  <c r="AE187" i="53" s="1"/>
  <c r="AF187" i="53" s="1"/>
  <c r="G174" i="53"/>
  <c r="H174" i="53" s="1"/>
  <c r="I174" i="53" s="1"/>
  <c r="J174" i="53" s="1"/>
  <c r="K174" i="53" s="1"/>
  <c r="L174" i="53" s="1"/>
  <c r="M174" i="53" s="1"/>
  <c r="N174" i="53" s="1"/>
  <c r="O174" i="53" s="1"/>
  <c r="P174" i="53" s="1"/>
  <c r="Q174" i="53" s="1"/>
  <c r="R174" i="53" s="1"/>
  <c r="S174" i="53" s="1"/>
  <c r="T174" i="53" s="1"/>
  <c r="W174" i="53" s="1"/>
  <c r="Z174" i="53" s="1"/>
  <c r="AA174" i="53" s="1"/>
  <c r="AB174" i="53" s="1"/>
  <c r="AC174" i="53" s="1"/>
  <c r="AD174" i="53" s="1"/>
  <c r="AE174" i="53" s="1"/>
  <c r="AF174" i="53" s="1"/>
  <c r="AG167" i="53"/>
  <c r="AG91" i="53" s="1"/>
  <c r="G162" i="53"/>
  <c r="H162" i="53" s="1"/>
  <c r="I162" i="53" s="1"/>
  <c r="J162" i="53" s="1"/>
  <c r="K162" i="53" s="1"/>
  <c r="L162" i="53" s="1"/>
  <c r="M162" i="53" s="1"/>
  <c r="N162" i="53" s="1"/>
  <c r="O162" i="53" s="1"/>
  <c r="P162" i="53" s="1"/>
  <c r="Q162" i="53" s="1"/>
  <c r="R162" i="53" s="1"/>
  <c r="S162" i="53" s="1"/>
  <c r="T162" i="53" s="1"/>
  <c r="W162" i="53" s="1"/>
  <c r="Z162" i="53" s="1"/>
  <c r="AA162" i="53" s="1"/>
  <c r="AB162" i="53" s="1"/>
  <c r="AC162" i="53" s="1"/>
  <c r="AD162" i="53" s="1"/>
  <c r="AE162" i="53" s="1"/>
  <c r="AF162" i="53" s="1"/>
  <c r="AI158" i="53"/>
  <c r="AH158" i="53"/>
  <c r="A158" i="53" a="1"/>
  <c r="A158" i="53" s="1"/>
  <c r="AI157" i="53"/>
  <c r="AH157" i="53"/>
  <c r="AI156" i="53"/>
  <c r="AH156" i="53"/>
  <c r="AI155" i="53"/>
  <c r="AH155" i="53"/>
  <c r="AI154" i="53"/>
  <c r="AH154" i="53"/>
  <c r="AL153" i="53"/>
  <c r="AI153" i="53"/>
  <c r="AH153" i="53"/>
  <c r="AI152" i="53"/>
  <c r="AH152" i="53"/>
  <c r="AI151" i="53"/>
  <c r="AH151" i="53"/>
  <c r="AI150" i="53"/>
  <c r="AH150" i="53"/>
  <c r="AI149" i="53"/>
  <c r="AH149" i="53"/>
  <c r="AI148" i="53"/>
  <c r="AH148" i="53"/>
  <c r="AI147" i="53"/>
  <c r="AH147" i="53"/>
  <c r="AI146" i="53"/>
  <c r="AH146" i="53"/>
  <c r="AI142" i="53"/>
  <c r="AH142" i="53"/>
  <c r="AI141" i="53"/>
  <c r="AH141" i="53"/>
  <c r="AI140" i="53"/>
  <c r="AH140" i="53"/>
  <c r="AI139" i="53"/>
  <c r="AH139" i="53"/>
  <c r="AI138" i="53"/>
  <c r="AH138" i="53"/>
  <c r="AI137" i="53"/>
  <c r="AH137" i="53"/>
  <c r="AI136" i="53"/>
  <c r="AH136" i="53"/>
  <c r="AI134" i="53"/>
  <c r="AH134" i="53"/>
  <c r="AI133" i="53"/>
  <c r="AH133" i="53"/>
  <c r="AI132" i="53"/>
  <c r="AH132" i="53"/>
  <c r="AI131" i="53"/>
  <c r="AH131" i="53"/>
  <c r="AI130" i="53"/>
  <c r="AH130" i="53"/>
  <c r="AI129" i="53"/>
  <c r="AH129" i="53"/>
  <c r="AI128" i="53"/>
  <c r="AH128" i="53"/>
  <c r="AI127" i="53"/>
  <c r="AH127" i="53"/>
  <c r="AI126" i="53"/>
  <c r="AH126" i="53"/>
  <c r="AI125" i="53"/>
  <c r="AH125" i="53"/>
  <c r="Z122" i="53"/>
  <c r="W122" i="53"/>
  <c r="T122" i="53"/>
  <c r="S122" i="53"/>
  <c r="R122" i="53"/>
  <c r="Q122" i="53"/>
  <c r="M122" i="53"/>
  <c r="L122" i="53"/>
  <c r="K122" i="53"/>
  <c r="J122" i="53"/>
  <c r="I122" i="53"/>
  <c r="H122" i="53"/>
  <c r="G122" i="53"/>
  <c r="Z121" i="53"/>
  <c r="W121" i="53"/>
  <c r="T121" i="53"/>
  <c r="S121" i="53"/>
  <c r="R121" i="53"/>
  <c r="Q121" i="53"/>
  <c r="M121" i="53"/>
  <c r="L121" i="53"/>
  <c r="K121" i="53"/>
  <c r="J121" i="53"/>
  <c r="I121" i="53"/>
  <c r="H121" i="53"/>
  <c r="G121" i="53"/>
  <c r="Z120" i="53"/>
  <c r="W120" i="53"/>
  <c r="T120" i="53"/>
  <c r="S120" i="53"/>
  <c r="R120" i="53"/>
  <c r="Q120" i="53"/>
  <c r="M120" i="53"/>
  <c r="L120" i="53"/>
  <c r="K120" i="53"/>
  <c r="J120" i="53"/>
  <c r="I120" i="53"/>
  <c r="H120" i="53"/>
  <c r="G120" i="53"/>
  <c r="Z119" i="53"/>
  <c r="W119" i="53"/>
  <c r="T119" i="53"/>
  <c r="S119" i="53"/>
  <c r="R119" i="53"/>
  <c r="Q119" i="53"/>
  <c r="M119" i="53"/>
  <c r="L119" i="53"/>
  <c r="K119" i="53"/>
  <c r="J119" i="53"/>
  <c r="I119" i="53"/>
  <c r="H119" i="53"/>
  <c r="G119" i="53"/>
  <c r="Z118" i="53"/>
  <c r="W118" i="53"/>
  <c r="S118" i="53"/>
  <c r="R118" i="53"/>
  <c r="Q118" i="53"/>
  <c r="AW23" i="53"/>
  <c r="M118" i="53"/>
  <c r="L118" i="53"/>
  <c r="K118" i="53"/>
  <c r="J118" i="53"/>
  <c r="I118" i="53"/>
  <c r="H118" i="53"/>
  <c r="G118" i="53"/>
  <c r="BJ23" i="53"/>
  <c r="BH23" i="53"/>
  <c r="Z117" i="53"/>
  <c r="BE23" i="53"/>
  <c r="W117" i="53"/>
  <c r="S117" i="53"/>
  <c r="R117" i="53"/>
  <c r="Q117" i="53"/>
  <c r="AX23" i="53"/>
  <c r="M117" i="53"/>
  <c r="L117" i="53"/>
  <c r="K117" i="53"/>
  <c r="J117" i="53"/>
  <c r="I117" i="53"/>
  <c r="H117" i="53"/>
  <c r="G117" i="53"/>
  <c r="AD7" i="53"/>
  <c r="AI114" i="53"/>
  <c r="AH114" i="53"/>
  <c r="AI112" i="53"/>
  <c r="AH112" i="53"/>
  <c r="AG112" i="53"/>
  <c r="AI111" i="53"/>
  <c r="AH111" i="53"/>
  <c r="AI110" i="53"/>
  <c r="AH110" i="53"/>
  <c r="AI109" i="53"/>
  <c r="AH109" i="53"/>
  <c r="AG108" i="53"/>
  <c r="AG115" i="53" s="1"/>
  <c r="Z108" i="53"/>
  <c r="BF19" i="53" s="1"/>
  <c r="W108" i="53"/>
  <c r="S108" i="53"/>
  <c r="R108" i="53"/>
  <c r="AZ19" i="53" s="1"/>
  <c r="Q108" i="53"/>
  <c r="AY19" i="53" s="1"/>
  <c r="M108" i="53"/>
  <c r="L5" i="53" s="1"/>
  <c r="L108" i="53"/>
  <c r="K108" i="53"/>
  <c r="J108" i="53"/>
  <c r="I5" i="53" s="1"/>
  <c r="I108" i="53"/>
  <c r="H108" i="53"/>
  <c r="G5" i="53" s="1"/>
  <c r="G108" i="53"/>
  <c r="AI107" i="53"/>
  <c r="AH107" i="53"/>
  <c r="AI106" i="53"/>
  <c r="AH106" i="53"/>
  <c r="AI105" i="53"/>
  <c r="AH105" i="53"/>
  <c r="AI104" i="53"/>
  <c r="AH104" i="53"/>
  <c r="AI103" i="53"/>
  <c r="AH103" i="53"/>
  <c r="AI102" i="53"/>
  <c r="AH102" i="53"/>
  <c r="AI101" i="53"/>
  <c r="AH101" i="53"/>
  <c r="AI100" i="53"/>
  <c r="AH100" i="53"/>
  <c r="AI99" i="53"/>
  <c r="AH99" i="53"/>
  <c r="AI98" i="53"/>
  <c r="AH98" i="53"/>
  <c r="AI97" i="53"/>
  <c r="AH97" i="53"/>
  <c r="AG96" i="53"/>
  <c r="BJ20" i="53"/>
  <c r="Z96" i="53"/>
  <c r="W96" i="53"/>
  <c r="S96" i="53"/>
  <c r="BA20" i="53" s="1"/>
  <c r="R96" i="53"/>
  <c r="AZ20" i="53" s="1"/>
  <c r="Q96" i="53"/>
  <c r="AX20" i="53"/>
  <c r="M96" i="53"/>
  <c r="L96" i="53"/>
  <c r="K96" i="53"/>
  <c r="J96" i="53"/>
  <c r="I96" i="53"/>
  <c r="AS20" i="53" s="1"/>
  <c r="H96" i="53"/>
  <c r="G96" i="53"/>
  <c r="AI95" i="53"/>
  <c r="AH95" i="53"/>
  <c r="AI94" i="53"/>
  <c r="AH94" i="53"/>
  <c r="AI93" i="53"/>
  <c r="AH93" i="53"/>
  <c r="AG92" i="53"/>
  <c r="Z92" i="53"/>
  <c r="BF18" i="53" s="1"/>
  <c r="W92" i="53"/>
  <c r="S92" i="53"/>
  <c r="R92" i="53"/>
  <c r="AZ18" i="53" s="1"/>
  <c r="Q92" i="53"/>
  <c r="AY18" i="53" s="1"/>
  <c r="M92" i="53"/>
  <c r="AU18" i="53" s="1"/>
  <c r="L92" i="53"/>
  <c r="K92" i="53"/>
  <c r="AT18" i="53" s="1"/>
  <c r="J92" i="53"/>
  <c r="I92" i="53"/>
  <c r="H92" i="53"/>
  <c r="G92" i="53"/>
  <c r="AR18" i="53" s="1"/>
  <c r="AP18" i="53"/>
  <c r="AN18" i="53"/>
  <c r="BS91" i="53"/>
  <c r="BK91" i="53"/>
  <c r="BG91" i="53"/>
  <c r="AI91" i="53"/>
  <c r="AH91" i="53"/>
  <c r="BS90" i="53"/>
  <c r="BR90" i="53"/>
  <c r="AI90" i="53"/>
  <c r="AH90" i="53"/>
  <c r="BT89" i="53"/>
  <c r="BH89" i="53"/>
  <c r="BE89" i="53"/>
  <c r="AI89" i="53"/>
  <c r="AH89" i="53"/>
  <c r="BR88" i="53"/>
  <c r="BJ88" i="53"/>
  <c r="AI88" i="53"/>
  <c r="AH88" i="53"/>
  <c r="BS87" i="53"/>
  <c r="BL87" i="53"/>
  <c r="BK87" i="53"/>
  <c r="BG87" i="53"/>
  <c r="BD87" i="53"/>
  <c r="AI87" i="53"/>
  <c r="AH87" i="53"/>
  <c r="BF86" i="53"/>
  <c r="BB86" i="53"/>
  <c r="AI86" i="53"/>
  <c r="AH86" i="53"/>
  <c r="AI85" i="53"/>
  <c r="AH85" i="53"/>
  <c r="BW84" i="53"/>
  <c r="BW91" i="53" s="1"/>
  <c r="BV84" i="53"/>
  <c r="BV91" i="53" s="1"/>
  <c r="BU84" i="53"/>
  <c r="BU91" i="53" s="1"/>
  <c r="BT84" i="53"/>
  <c r="BT91" i="53" s="1"/>
  <c r="BS84" i="53"/>
  <c r="BR84" i="53"/>
  <c r="BR91" i="53" s="1"/>
  <c r="BQ84" i="53"/>
  <c r="BQ91" i="53" s="1"/>
  <c r="BP84" i="53"/>
  <c r="BP91" i="53" s="1"/>
  <c r="BO84" i="53"/>
  <c r="BO91" i="53" s="1"/>
  <c r="BN84" i="53"/>
  <c r="BN91" i="53" s="1"/>
  <c r="BM84" i="53"/>
  <c r="BM91" i="53" s="1"/>
  <c r="BL84" i="53"/>
  <c r="BL91" i="53" s="1"/>
  <c r="BK84" i="53"/>
  <c r="BJ84" i="53"/>
  <c r="BJ91" i="53" s="1"/>
  <c r="BI84" i="53"/>
  <c r="BI91" i="53" s="1"/>
  <c r="BH84" i="53"/>
  <c r="BH91" i="53" s="1"/>
  <c r="BG84" i="53"/>
  <c r="BF84" i="53"/>
  <c r="BF91" i="53" s="1"/>
  <c r="BE84" i="53"/>
  <c r="BE91" i="53" s="1"/>
  <c r="BD84" i="53"/>
  <c r="BD91" i="53" s="1"/>
  <c r="BC84" i="53"/>
  <c r="BC91" i="53" s="1"/>
  <c r="BB84" i="53"/>
  <c r="BB91" i="53" s="1"/>
  <c r="BA84" i="53"/>
  <c r="BA91" i="53" s="1"/>
  <c r="AZ84" i="53"/>
  <c r="AZ91" i="53" s="1"/>
  <c r="AI84" i="53"/>
  <c r="AH84" i="53"/>
  <c r="BW83" i="53"/>
  <c r="BW90" i="53" s="1"/>
  <c r="BV83" i="53"/>
  <c r="BV90" i="53" s="1"/>
  <c r="BU83" i="53"/>
  <c r="BU90" i="53" s="1"/>
  <c r="BT83" i="53"/>
  <c r="BT90" i="53" s="1"/>
  <c r="BS83" i="53"/>
  <c r="BR83" i="53"/>
  <c r="BQ83" i="53"/>
  <c r="BQ90" i="53" s="1"/>
  <c r="BP83" i="53"/>
  <c r="BP90" i="53" s="1"/>
  <c r="BO83" i="53"/>
  <c r="BO90" i="53" s="1"/>
  <c r="BN83" i="53"/>
  <c r="BN90" i="53" s="1"/>
  <c r="BM83" i="53"/>
  <c r="BM90" i="53" s="1"/>
  <c r="BL83" i="53"/>
  <c r="BL90" i="53" s="1"/>
  <c r="BK83" i="53"/>
  <c r="BK90" i="53" s="1"/>
  <c r="BJ83" i="53"/>
  <c r="BJ90" i="53" s="1"/>
  <c r="BI83" i="53"/>
  <c r="BI90" i="53" s="1"/>
  <c r="BH83" i="53"/>
  <c r="BH90" i="53" s="1"/>
  <c r="BG83" i="53"/>
  <c r="BG90" i="53" s="1"/>
  <c r="BF83" i="53"/>
  <c r="BF90" i="53" s="1"/>
  <c r="BE83" i="53"/>
  <c r="BE90" i="53" s="1"/>
  <c r="BD83" i="53"/>
  <c r="BD90" i="53" s="1"/>
  <c r="BC83" i="53"/>
  <c r="BC90" i="53" s="1"/>
  <c r="BB83" i="53"/>
  <c r="BB90" i="53" s="1"/>
  <c r="BA83" i="53"/>
  <c r="BA90" i="53" s="1"/>
  <c r="AZ83" i="53"/>
  <c r="AZ90" i="53" s="1"/>
  <c r="AI83" i="53"/>
  <c r="AH83" i="53"/>
  <c r="BW82" i="53"/>
  <c r="BW89" i="53" s="1"/>
  <c r="BV82" i="53"/>
  <c r="BV89" i="53" s="1"/>
  <c r="BU82" i="53"/>
  <c r="BU89" i="53" s="1"/>
  <c r="BT82" i="53"/>
  <c r="BS82" i="53"/>
  <c r="BS89" i="53" s="1"/>
  <c r="BR82" i="53"/>
  <c r="BR89" i="53" s="1"/>
  <c r="BQ82" i="53"/>
  <c r="BQ89" i="53" s="1"/>
  <c r="BP82" i="53"/>
  <c r="BP89" i="53" s="1"/>
  <c r="BO82" i="53"/>
  <c r="BO89" i="53" s="1"/>
  <c r="BN82" i="53"/>
  <c r="BN89" i="53" s="1"/>
  <c r="BM82" i="53"/>
  <c r="BM89" i="53" s="1"/>
  <c r="BL82" i="53"/>
  <c r="BL89" i="53" s="1"/>
  <c r="BK82" i="53"/>
  <c r="BK89" i="53" s="1"/>
  <c r="BJ82" i="53"/>
  <c r="BJ89" i="53" s="1"/>
  <c r="BI82" i="53"/>
  <c r="BI89" i="53" s="1"/>
  <c r="BH82" i="53"/>
  <c r="BG82" i="53"/>
  <c r="BG89" i="53" s="1"/>
  <c r="BF82" i="53"/>
  <c r="BF89" i="53" s="1"/>
  <c r="BE82" i="53"/>
  <c r="BD82" i="53"/>
  <c r="BD89" i="53" s="1"/>
  <c r="BC82" i="53"/>
  <c r="BC89" i="53" s="1"/>
  <c r="BB82" i="53"/>
  <c r="BB89" i="53" s="1"/>
  <c r="BA82" i="53"/>
  <c r="BA89" i="53" s="1"/>
  <c r="AZ82" i="53"/>
  <c r="AZ89" i="53" s="1"/>
  <c r="AI82" i="53"/>
  <c r="AH82" i="53"/>
  <c r="BW81" i="53"/>
  <c r="BW88" i="53" s="1"/>
  <c r="BV81" i="53"/>
  <c r="BV88" i="53" s="1"/>
  <c r="BU81" i="53"/>
  <c r="BU88" i="53" s="1"/>
  <c r="BT81" i="53"/>
  <c r="BT88" i="53" s="1"/>
  <c r="BS81" i="53"/>
  <c r="BS88" i="53" s="1"/>
  <c r="BR81" i="53"/>
  <c r="BQ81" i="53"/>
  <c r="BQ88" i="53" s="1"/>
  <c r="BP81" i="53"/>
  <c r="BP88" i="53" s="1"/>
  <c r="BO81" i="53"/>
  <c r="BO88" i="53" s="1"/>
  <c r="BN81" i="53"/>
  <c r="BN88" i="53" s="1"/>
  <c r="BM81" i="53"/>
  <c r="BM88" i="53" s="1"/>
  <c r="BL81" i="53"/>
  <c r="BL88" i="53" s="1"/>
  <c r="BK81" i="53"/>
  <c r="BK88" i="53" s="1"/>
  <c r="BJ81" i="53"/>
  <c r="BI81" i="53"/>
  <c r="BI88" i="53" s="1"/>
  <c r="BH81" i="53"/>
  <c r="BH88" i="53" s="1"/>
  <c r="BG81" i="53"/>
  <c r="BG88" i="53" s="1"/>
  <c r="BF81" i="53"/>
  <c r="BF88" i="53" s="1"/>
  <c r="BE81" i="53"/>
  <c r="BE88" i="53" s="1"/>
  <c r="BD81" i="53"/>
  <c r="BD88" i="53" s="1"/>
  <c r="BC81" i="53"/>
  <c r="BC88" i="53" s="1"/>
  <c r="BB81" i="53"/>
  <c r="BB88" i="53" s="1"/>
  <c r="BA81" i="53"/>
  <c r="BA88" i="53" s="1"/>
  <c r="AZ81" i="53"/>
  <c r="AZ88" i="53" s="1"/>
  <c r="AI81" i="53"/>
  <c r="AH81" i="53"/>
  <c r="BW80" i="53"/>
  <c r="BW87" i="53" s="1"/>
  <c r="BV80" i="53"/>
  <c r="BV87" i="53" s="1"/>
  <c r="BU80" i="53"/>
  <c r="BU87" i="53" s="1"/>
  <c r="BT80" i="53"/>
  <c r="BT87" i="53" s="1"/>
  <c r="BS80" i="53"/>
  <c r="BR80" i="53"/>
  <c r="BR87" i="53" s="1"/>
  <c r="BQ80" i="53"/>
  <c r="BQ87" i="53" s="1"/>
  <c r="BP80" i="53"/>
  <c r="BP87" i="53" s="1"/>
  <c r="BO80" i="53"/>
  <c r="BO87" i="53" s="1"/>
  <c r="BN80" i="53"/>
  <c r="BN87" i="53" s="1"/>
  <c r="BM80" i="53"/>
  <c r="BM87" i="53" s="1"/>
  <c r="BL80" i="53"/>
  <c r="BK80" i="53"/>
  <c r="BJ80" i="53"/>
  <c r="BJ87" i="53" s="1"/>
  <c r="BI80" i="53"/>
  <c r="BI87" i="53" s="1"/>
  <c r="BH80" i="53"/>
  <c r="BH87" i="53" s="1"/>
  <c r="BG80" i="53"/>
  <c r="BF80" i="53"/>
  <c r="BF87" i="53" s="1"/>
  <c r="BE80" i="53"/>
  <c r="BE87" i="53" s="1"/>
  <c r="BD80" i="53"/>
  <c r="BC80" i="53"/>
  <c r="BC87" i="53" s="1"/>
  <c r="BB80" i="53"/>
  <c r="BB87" i="53" s="1"/>
  <c r="BA80" i="53"/>
  <c r="BA87" i="53" s="1"/>
  <c r="AZ80" i="53"/>
  <c r="AZ87" i="53" s="1"/>
  <c r="AI80" i="53"/>
  <c r="AH80" i="53"/>
  <c r="BW79" i="53"/>
  <c r="BW86" i="53" s="1"/>
  <c r="BV79" i="53"/>
  <c r="BV86" i="53" s="1"/>
  <c r="BU79" i="53"/>
  <c r="BU86" i="53" s="1"/>
  <c r="BT79" i="53"/>
  <c r="BT86" i="53" s="1"/>
  <c r="BS79" i="53"/>
  <c r="BS86" i="53" s="1"/>
  <c r="BR79" i="53"/>
  <c r="BR86" i="53" s="1"/>
  <c r="BQ79" i="53"/>
  <c r="BQ86" i="53" s="1"/>
  <c r="BP79" i="53"/>
  <c r="BP86" i="53" s="1"/>
  <c r="BO79" i="53"/>
  <c r="BO86" i="53" s="1"/>
  <c r="BN79" i="53"/>
  <c r="BN86" i="53" s="1"/>
  <c r="BM79" i="53"/>
  <c r="BM86" i="53" s="1"/>
  <c r="BL79" i="53"/>
  <c r="BL86" i="53" s="1"/>
  <c r="BK79" i="53"/>
  <c r="BK86" i="53" s="1"/>
  <c r="BJ79" i="53"/>
  <c r="BJ86" i="53" s="1"/>
  <c r="BI79" i="53"/>
  <c r="BI86" i="53" s="1"/>
  <c r="BH79" i="53"/>
  <c r="BH86" i="53" s="1"/>
  <c r="BG79" i="53"/>
  <c r="BG86" i="53" s="1"/>
  <c r="BF79" i="53"/>
  <c r="BE79" i="53"/>
  <c r="BE86" i="53" s="1"/>
  <c r="BD79" i="53"/>
  <c r="BD86" i="53" s="1"/>
  <c r="BC79" i="53"/>
  <c r="BC86" i="53" s="1"/>
  <c r="BB79" i="53"/>
  <c r="BA79" i="53"/>
  <c r="BA86" i="53" s="1"/>
  <c r="AZ79" i="53"/>
  <c r="AZ86" i="53" s="1"/>
  <c r="AI79" i="53"/>
  <c r="AH79" i="53"/>
  <c r="AG78" i="53"/>
  <c r="Z78" i="53"/>
  <c r="BF17" i="53" s="1"/>
  <c r="W78" i="53"/>
  <c r="BD17" i="53"/>
  <c r="BB17" i="53"/>
  <c r="S78" i="53"/>
  <c r="R78" i="53"/>
  <c r="AZ17" i="53" s="1"/>
  <c r="Q78" i="53"/>
  <c r="AY17" i="53" s="1"/>
  <c r="AV17" i="53"/>
  <c r="M78" i="53"/>
  <c r="AU17" i="53" s="1"/>
  <c r="L78" i="53"/>
  <c r="K78" i="53"/>
  <c r="AT17" i="53" s="1"/>
  <c r="J78" i="53"/>
  <c r="I78" i="53"/>
  <c r="AS17" i="53" s="1"/>
  <c r="H78" i="53"/>
  <c r="G78" i="53"/>
  <c r="AI77" i="53"/>
  <c r="AH77" i="53"/>
  <c r="AI76" i="53"/>
  <c r="AH76" i="53"/>
  <c r="AI75" i="53"/>
  <c r="AH75" i="53"/>
  <c r="AI74" i="53"/>
  <c r="AH74" i="53"/>
  <c r="AI73" i="53"/>
  <c r="AH73" i="53"/>
  <c r="AI72" i="53"/>
  <c r="AH72" i="53"/>
  <c r="AG71" i="53"/>
  <c r="BI16" i="53"/>
  <c r="Z71" i="53"/>
  <c r="X7" i="53"/>
  <c r="W71" i="53"/>
  <c r="S71" i="53"/>
  <c r="BA16" i="53" s="1"/>
  <c r="R71" i="53"/>
  <c r="Q71" i="53"/>
  <c r="M71" i="53"/>
  <c r="AU16" i="53" s="1"/>
  <c r="L71" i="53"/>
  <c r="K71" i="53"/>
  <c r="AT16" i="53" s="1"/>
  <c r="J71" i="53"/>
  <c r="I71" i="53"/>
  <c r="H71" i="53"/>
  <c r="G71" i="53"/>
  <c r="AI70" i="53"/>
  <c r="AH70" i="53"/>
  <c r="AI69" i="53"/>
  <c r="AH69" i="53"/>
  <c r="AI68" i="53"/>
  <c r="AH68" i="53"/>
  <c r="AI67" i="53"/>
  <c r="AH67" i="53"/>
  <c r="AI66" i="53"/>
  <c r="AH66" i="53"/>
  <c r="AI65" i="53"/>
  <c r="AH65" i="53"/>
  <c r="AI64" i="53"/>
  <c r="AH64" i="53"/>
  <c r="AI63" i="53"/>
  <c r="AH63" i="53"/>
  <c r="AI62" i="53"/>
  <c r="AH62" i="53"/>
  <c r="AI61" i="53"/>
  <c r="AH61" i="53"/>
  <c r="AI60" i="53"/>
  <c r="AH60" i="53"/>
  <c r="AI59" i="53"/>
  <c r="AH59" i="53"/>
  <c r="AI58" i="53"/>
  <c r="AH58" i="53"/>
  <c r="AI57" i="53"/>
  <c r="AH57" i="53"/>
  <c r="AI56" i="53"/>
  <c r="AH56" i="53"/>
  <c r="AI55" i="53"/>
  <c r="AH55" i="53"/>
  <c r="AI54" i="53"/>
  <c r="AH54" i="53"/>
  <c r="AI53" i="53"/>
  <c r="AH53" i="53"/>
  <c r="AI52" i="53"/>
  <c r="AH52" i="53"/>
  <c r="AI51" i="53"/>
  <c r="AH51" i="53"/>
  <c r="AI50" i="53"/>
  <c r="AH50" i="53"/>
  <c r="AI49" i="53"/>
  <c r="AH49" i="53"/>
  <c r="AI48" i="53"/>
  <c r="AH48" i="53"/>
  <c r="AI47" i="53"/>
  <c r="AH47" i="53"/>
  <c r="AI46" i="53"/>
  <c r="AH46" i="53"/>
  <c r="AI45" i="53"/>
  <c r="AH45" i="53"/>
  <c r="AI44" i="53"/>
  <c r="AH44" i="53"/>
  <c r="AI43" i="53"/>
  <c r="AH43" i="53"/>
  <c r="AI42" i="53"/>
  <c r="AH42" i="53"/>
  <c r="AI41" i="53"/>
  <c r="AH41" i="53"/>
  <c r="AI40" i="53"/>
  <c r="AH40" i="53"/>
  <c r="AI39" i="53"/>
  <c r="AH39" i="53"/>
  <c r="AI38" i="53"/>
  <c r="AH38" i="53"/>
  <c r="AI37" i="53"/>
  <c r="AH37" i="53"/>
  <c r="AI36" i="53"/>
  <c r="AH36" i="53"/>
  <c r="AI35" i="53"/>
  <c r="AH35" i="53"/>
  <c r="AI34" i="53"/>
  <c r="AH34" i="53"/>
  <c r="AI33" i="53"/>
  <c r="AH33" i="53"/>
  <c r="AI32" i="53"/>
  <c r="AH32" i="53"/>
  <c r="AI31" i="53"/>
  <c r="AH31" i="53"/>
  <c r="AI30" i="53"/>
  <c r="AH30" i="53"/>
  <c r="AI29" i="53"/>
  <c r="AH29" i="53"/>
  <c r="AI28" i="53"/>
  <c r="AH28" i="53"/>
  <c r="AI27" i="53"/>
  <c r="AH27" i="53"/>
  <c r="AI26" i="53"/>
  <c r="AH26" i="53"/>
  <c r="AI25" i="53"/>
  <c r="AH25" i="53"/>
  <c r="AI24" i="53"/>
  <c r="AH24" i="53"/>
  <c r="BI23" i="53"/>
  <c r="AI23" i="53"/>
  <c r="AH23" i="53"/>
  <c r="AI22" i="53"/>
  <c r="AH22" i="53"/>
  <c r="BJ21" i="53"/>
  <c r="BI21" i="53"/>
  <c r="BH21" i="53"/>
  <c r="BG21" i="53"/>
  <c r="BF21" i="53"/>
  <c r="BE21" i="53"/>
  <c r="BD21" i="53"/>
  <c r="BC21" i="53"/>
  <c r="BB21" i="53"/>
  <c r="BA21" i="53"/>
  <c r="AZ21" i="53"/>
  <c r="AY21" i="53"/>
  <c r="AX21" i="53"/>
  <c r="AW21" i="53"/>
  <c r="AV21" i="53"/>
  <c r="AU21" i="53"/>
  <c r="AT21" i="53"/>
  <c r="AS21" i="53"/>
  <c r="AR21" i="53"/>
  <c r="AQ21" i="53"/>
  <c r="AP21" i="53"/>
  <c r="AO21" i="53"/>
  <c r="AN21" i="53"/>
  <c r="AM21" i="53"/>
  <c r="AI21" i="53"/>
  <c r="AH21" i="53"/>
  <c r="BI20" i="53"/>
  <c r="BH20" i="53"/>
  <c r="BG20" i="53"/>
  <c r="BF20" i="53"/>
  <c r="BE20" i="53"/>
  <c r="BD20" i="53"/>
  <c r="BC20" i="53"/>
  <c r="BB20" i="53"/>
  <c r="AY20" i="53"/>
  <c r="AW20" i="53"/>
  <c r="AV20" i="53"/>
  <c r="AU20" i="53"/>
  <c r="AT20" i="53"/>
  <c r="AR20" i="53"/>
  <c r="AQ20" i="53"/>
  <c r="AP20" i="53"/>
  <c r="AO20" i="53"/>
  <c r="AN20" i="53"/>
  <c r="AI20" i="53"/>
  <c r="AH20" i="53"/>
  <c r="BI19" i="53"/>
  <c r="BH19" i="53"/>
  <c r="BG19" i="53"/>
  <c r="BD19" i="53"/>
  <c r="BC19" i="53"/>
  <c r="BB19" i="53"/>
  <c r="BA19" i="53"/>
  <c r="AX19" i="53"/>
  <c r="AW19" i="53"/>
  <c r="AV19" i="53"/>
  <c r="AT19" i="53"/>
  <c r="AS19" i="53"/>
  <c r="AQ19" i="53"/>
  <c r="AM19" i="53"/>
  <c r="AI19" i="53"/>
  <c r="AH19" i="53"/>
  <c r="BJ18" i="53"/>
  <c r="BI18" i="53"/>
  <c r="BH18" i="53"/>
  <c r="BG18" i="53"/>
  <c r="BE18" i="53"/>
  <c r="BD18" i="53"/>
  <c r="BC18" i="53"/>
  <c r="BB18" i="53"/>
  <c r="BA18" i="53"/>
  <c r="AX18" i="53"/>
  <c r="AW18" i="53"/>
  <c r="AV18" i="53"/>
  <c r="AS18" i="53"/>
  <c r="AQ18" i="53"/>
  <c r="AM18" i="53"/>
  <c r="AI18" i="53"/>
  <c r="AH18" i="53"/>
  <c r="BJ17" i="53"/>
  <c r="BI17" i="53"/>
  <c r="BH17" i="53"/>
  <c r="BG17" i="53"/>
  <c r="BE17" i="53"/>
  <c r="BC17" i="53"/>
  <c r="BA17" i="53"/>
  <c r="AX17" i="53"/>
  <c r="AW17" i="53"/>
  <c r="AR17" i="53"/>
  <c r="AQ17" i="53"/>
  <c r="AP17" i="53"/>
  <c r="AO17" i="53"/>
  <c r="AN17" i="53"/>
  <c r="AI17" i="53"/>
  <c r="AH17" i="53"/>
  <c r="BH16" i="53"/>
  <c r="BG16" i="53"/>
  <c r="BG22" i="53" s="1"/>
  <c r="BE16" i="53"/>
  <c r="BD16" i="53"/>
  <c r="BC16" i="53"/>
  <c r="AY16" i="53"/>
  <c r="AW16" i="53"/>
  <c r="AV16" i="53"/>
  <c r="AS16" i="53"/>
  <c r="AQ16" i="53"/>
  <c r="AP16" i="53"/>
  <c r="AO16" i="53"/>
  <c r="AN16" i="53"/>
  <c r="AI16" i="53"/>
  <c r="AH16" i="53"/>
  <c r="AI15" i="53"/>
  <c r="AH15" i="53"/>
  <c r="AI14" i="53"/>
  <c r="AH14" i="53"/>
  <c r="AI13" i="53"/>
  <c r="AH13" i="53"/>
  <c r="AL12" i="53"/>
  <c r="AI12" i="53"/>
  <c r="AH12" i="53"/>
  <c r="AI11" i="53"/>
  <c r="AH11" i="53"/>
  <c r="K6" i="53"/>
  <c r="AF5" i="53"/>
  <c r="AE5" i="53"/>
  <c r="AD5" i="53"/>
  <c r="AC5" i="53"/>
  <c r="AB5" i="53"/>
  <c r="AA5" i="53"/>
  <c r="Z5" i="53"/>
  <c r="X5" i="53"/>
  <c r="W5" i="53"/>
  <c r="V5" i="53"/>
  <c r="U5" i="53"/>
  <c r="T5" i="53"/>
  <c r="S5" i="53"/>
  <c r="R5" i="53"/>
  <c r="O5" i="53"/>
  <c r="N5" i="53"/>
  <c r="M5" i="53"/>
  <c r="J5" i="53"/>
  <c r="H5" i="53"/>
  <c r="E5" i="53"/>
  <c r="D5" i="53"/>
  <c r="AG4" i="53"/>
  <c r="K4" i="53"/>
  <c r="E4" i="53"/>
  <c r="H4" i="53" s="1"/>
  <c r="B4" i="53"/>
  <c r="AL13" i="53" s="1"/>
  <c r="AG3" i="53"/>
  <c r="AG2" i="53"/>
  <c r="AG6" i="53" s="1"/>
  <c r="AF71" i="52"/>
  <c r="AF113" i="52" s="1"/>
  <c r="AF115" i="52" s="1"/>
  <c r="AF116" i="52" s="1"/>
  <c r="AF78" i="52"/>
  <c r="AF92" i="52"/>
  <c r="AF96" i="52"/>
  <c r="AF108" i="52"/>
  <c r="AF117" i="52"/>
  <c r="AF123" i="52" s="1"/>
  <c r="AF124" i="52" s="1"/>
  <c r="AF118" i="52"/>
  <c r="AF119" i="52"/>
  <c r="AF120" i="52"/>
  <c r="AF121" i="52"/>
  <c r="AF122" i="52"/>
  <c r="AF161" i="52"/>
  <c r="AF167" i="52" s="1"/>
  <c r="AF162" i="52"/>
  <c r="AF163" i="52"/>
  <c r="AF164" i="52"/>
  <c r="AF165" i="52"/>
  <c r="AF166" i="52"/>
  <c r="AF169" i="52"/>
  <c r="AF170" i="52"/>
  <c r="AF135" i="52" s="1"/>
  <c r="AF171" i="52"/>
  <c r="AF172" i="52"/>
  <c r="AF173" i="52"/>
  <c r="AF174" i="52"/>
  <c r="AF175" i="52"/>
  <c r="AF176" i="52"/>
  <c r="AF177" i="52"/>
  <c r="AF178" i="52"/>
  <c r="AF179" i="52"/>
  <c r="AF180" i="52"/>
  <c r="AF181" i="52"/>
  <c r="AF182" i="52"/>
  <c r="AF183" i="52"/>
  <c r="AF184" i="52"/>
  <c r="AF185" i="52"/>
  <c r="AF186" i="52"/>
  <c r="AF187" i="52"/>
  <c r="AF188" i="52"/>
  <c r="AF189" i="52"/>
  <c r="AF190" i="52"/>
  <c r="AF191" i="52"/>
  <c r="AF192" i="52"/>
  <c r="AF193" i="52"/>
  <c r="AF194" i="52"/>
  <c r="AF195" i="52"/>
  <c r="AF196" i="52"/>
  <c r="AF197" i="52"/>
  <c r="AF198" i="52"/>
  <c r="AF199" i="52"/>
  <c r="AF200" i="52"/>
  <c r="AF201" i="52"/>
  <c r="AF202" i="52"/>
  <c r="AF203" i="52"/>
  <c r="AF204" i="52"/>
  <c r="AF205" i="52"/>
  <c r="AF206" i="52"/>
  <c r="AF207" i="52"/>
  <c r="AF208" i="52"/>
  <c r="AF209" i="52"/>
  <c r="AF210" i="52"/>
  <c r="AF211" i="52"/>
  <c r="AF212" i="52"/>
  <c r="AF213" i="52"/>
  <c r="AF214" i="52"/>
  <c r="AF215" i="52"/>
  <c r="AF216" i="52"/>
  <c r="AF217" i="52"/>
  <c r="AF218" i="52"/>
  <c r="AF219" i="52"/>
  <c r="AF220" i="52"/>
  <c r="AF221" i="52"/>
  <c r="AF222" i="52"/>
  <c r="AF223" i="52"/>
  <c r="AF224" i="52"/>
  <c r="AF225" i="52"/>
  <c r="AF226" i="52"/>
  <c r="AF227" i="52"/>
  <c r="AF274" i="52" s="1"/>
  <c r="AF228" i="52"/>
  <c r="AF229" i="52"/>
  <c r="AF230" i="52"/>
  <c r="AF231" i="52"/>
  <c r="AF232" i="52"/>
  <c r="AF233" i="52"/>
  <c r="AF234" i="52"/>
  <c r="AF235" i="52"/>
  <c r="AF236" i="52"/>
  <c r="AF237" i="52"/>
  <c r="AF238" i="52"/>
  <c r="AF239" i="52"/>
  <c r="AF240" i="52"/>
  <c r="AF241" i="52"/>
  <c r="AF242" i="52"/>
  <c r="AF243" i="52"/>
  <c r="AF244" i="52"/>
  <c r="AF245" i="52"/>
  <c r="AF246" i="52"/>
  <c r="AF247" i="52"/>
  <c r="AF248" i="52"/>
  <c r="AF249" i="52"/>
  <c r="AF250" i="52"/>
  <c r="AF251" i="52"/>
  <c r="AF252" i="52"/>
  <c r="AF253" i="52"/>
  <c r="AF254" i="52"/>
  <c r="AF255" i="52"/>
  <c r="AF256" i="52"/>
  <c r="AF257" i="52"/>
  <c r="AF258" i="52"/>
  <c r="AF259" i="52"/>
  <c r="AF260" i="52"/>
  <c r="AF261" i="52"/>
  <c r="AF262" i="52"/>
  <c r="AF263" i="52"/>
  <c r="AF264" i="52"/>
  <c r="AF265" i="52"/>
  <c r="AF266" i="52"/>
  <c r="AF267" i="52"/>
  <c r="AF268" i="52"/>
  <c r="AF269" i="52"/>
  <c r="AF270" i="52"/>
  <c r="AF271" i="52"/>
  <c r="AF272" i="52"/>
  <c r="AF273" i="52"/>
  <c r="R167" i="54" l="1"/>
  <c r="Q274" i="54"/>
  <c r="R169" i="54"/>
  <c r="BI22" i="53"/>
  <c r="BI25" i="53" s="1"/>
  <c r="BH22" i="53"/>
  <c r="Y5" i="53"/>
  <c r="Z123" i="53"/>
  <c r="BF23" i="53" s="1"/>
  <c r="W113" i="53"/>
  <c r="W115" i="53" s="1"/>
  <c r="W123" i="53"/>
  <c r="W124" i="53"/>
  <c r="W116" i="53"/>
  <c r="W7" i="53" s="1"/>
  <c r="BD22" i="53"/>
  <c r="BC22" i="53"/>
  <c r="F113" i="53"/>
  <c r="F115" i="53" s="1"/>
  <c r="S113" i="53"/>
  <c r="S115" i="53" s="1"/>
  <c r="BA22" i="53"/>
  <c r="F116" i="53"/>
  <c r="F7" i="53" s="1"/>
  <c r="B123" i="53"/>
  <c r="B124" i="53" s="1"/>
  <c r="Q5" i="53"/>
  <c r="Q123" i="53"/>
  <c r="AY23" i="53" s="1"/>
  <c r="P5" i="53"/>
  <c r="AY22" i="53"/>
  <c r="O7" i="53"/>
  <c r="AV22" i="53"/>
  <c r="M123" i="53"/>
  <c r="AU19" i="53"/>
  <c r="AU22" i="53" s="1"/>
  <c r="M113" i="53"/>
  <c r="M115" i="53" s="1"/>
  <c r="L113" i="53"/>
  <c r="L115" i="53" s="1"/>
  <c r="K5" i="53"/>
  <c r="AT22" i="53"/>
  <c r="AS22" i="53"/>
  <c r="AH121" i="53"/>
  <c r="H113" i="53"/>
  <c r="H115" i="53" s="1"/>
  <c r="H123" i="53"/>
  <c r="AH122" i="53"/>
  <c r="I123" i="53"/>
  <c r="AS23" i="53" s="1"/>
  <c r="G113" i="53"/>
  <c r="G115" i="53" s="1"/>
  <c r="AI120" i="53"/>
  <c r="G123" i="53"/>
  <c r="AR23" i="53" s="1"/>
  <c r="AI118" i="53"/>
  <c r="G124" i="53"/>
  <c r="AR19" i="53"/>
  <c r="F5" i="53"/>
  <c r="F124" i="53"/>
  <c r="G271" i="53"/>
  <c r="H271" i="53" s="1"/>
  <c r="I271" i="53" s="1"/>
  <c r="J271" i="53" s="1"/>
  <c r="K271" i="53" s="1"/>
  <c r="L271" i="53" s="1"/>
  <c r="M271" i="53" s="1"/>
  <c r="N271" i="53" s="1"/>
  <c r="O271" i="53" s="1"/>
  <c r="P271" i="53" s="1"/>
  <c r="Q271" i="53" s="1"/>
  <c r="R271" i="53" s="1"/>
  <c r="S271" i="53" s="1"/>
  <c r="T271" i="53" s="1"/>
  <c r="V271" i="53" s="1"/>
  <c r="W271" i="53" s="1"/>
  <c r="Z271" i="53" s="1"/>
  <c r="AA271" i="53" s="1"/>
  <c r="AB271" i="53" s="1"/>
  <c r="AC271" i="53" s="1"/>
  <c r="AD271" i="53" s="1"/>
  <c r="AE271" i="53" s="1"/>
  <c r="AF271" i="53" s="1"/>
  <c r="G255" i="53"/>
  <c r="H255" i="53" s="1"/>
  <c r="I255" i="53" s="1"/>
  <c r="J255" i="53" s="1"/>
  <c r="K255" i="53" s="1"/>
  <c r="L255" i="53" s="1"/>
  <c r="M255" i="53" s="1"/>
  <c r="N255" i="53" s="1"/>
  <c r="O255" i="53" s="1"/>
  <c r="P255" i="53" s="1"/>
  <c r="Q255" i="53" s="1"/>
  <c r="R255" i="53" s="1"/>
  <c r="S255" i="53" s="1"/>
  <c r="T255" i="53" s="1"/>
  <c r="V255" i="53" s="1"/>
  <c r="W255" i="53" s="1"/>
  <c r="Z255" i="53" s="1"/>
  <c r="AA255" i="53" s="1"/>
  <c r="AB255" i="53" s="1"/>
  <c r="AC255" i="53" s="1"/>
  <c r="AD255" i="53" s="1"/>
  <c r="AE255" i="53" s="1"/>
  <c r="AF255" i="53" s="1"/>
  <c r="G231" i="53"/>
  <c r="H231" i="53" s="1"/>
  <c r="I231" i="53" s="1"/>
  <c r="J231" i="53" s="1"/>
  <c r="K231" i="53" s="1"/>
  <c r="L231" i="53" s="1"/>
  <c r="M231" i="53" s="1"/>
  <c r="N231" i="53" s="1"/>
  <c r="O231" i="53" s="1"/>
  <c r="P231" i="53" s="1"/>
  <c r="Q231" i="53" s="1"/>
  <c r="R231" i="53" s="1"/>
  <c r="S231" i="53" s="1"/>
  <c r="T231" i="53" s="1"/>
  <c r="V231" i="53" s="1"/>
  <c r="W231" i="53" s="1"/>
  <c r="Z231" i="53" s="1"/>
  <c r="AA231" i="53" s="1"/>
  <c r="AB231" i="53" s="1"/>
  <c r="AC231" i="53" s="1"/>
  <c r="AD231" i="53" s="1"/>
  <c r="AE231" i="53" s="1"/>
  <c r="AF231" i="53" s="1"/>
  <c r="G223" i="53"/>
  <c r="H223" i="53" s="1"/>
  <c r="I223" i="53" s="1"/>
  <c r="J223" i="53" s="1"/>
  <c r="K223" i="53" s="1"/>
  <c r="L223" i="53" s="1"/>
  <c r="M223" i="53" s="1"/>
  <c r="N223" i="53" s="1"/>
  <c r="O223" i="53" s="1"/>
  <c r="P223" i="53" s="1"/>
  <c r="Q223" i="53" s="1"/>
  <c r="R223" i="53" s="1"/>
  <c r="S223" i="53" s="1"/>
  <c r="T223" i="53" s="1"/>
  <c r="V223" i="53" s="1"/>
  <c r="W223" i="53" s="1"/>
  <c r="Z223" i="53" s="1"/>
  <c r="AA223" i="53" s="1"/>
  <c r="AB223" i="53" s="1"/>
  <c r="AC223" i="53" s="1"/>
  <c r="AD223" i="53" s="1"/>
  <c r="AE223" i="53" s="1"/>
  <c r="AF223" i="53" s="1"/>
  <c r="G215" i="53"/>
  <c r="H215" i="53" s="1"/>
  <c r="I215" i="53" s="1"/>
  <c r="J215" i="53" s="1"/>
  <c r="K215" i="53" s="1"/>
  <c r="L215" i="53" s="1"/>
  <c r="M215" i="53" s="1"/>
  <c r="N215" i="53" s="1"/>
  <c r="O215" i="53" s="1"/>
  <c r="P215" i="53" s="1"/>
  <c r="Q215" i="53" s="1"/>
  <c r="R215" i="53" s="1"/>
  <c r="S215" i="53" s="1"/>
  <c r="T215" i="53" s="1"/>
  <c r="W215" i="53" s="1"/>
  <c r="Z215" i="53" s="1"/>
  <c r="AA215" i="53" s="1"/>
  <c r="AB215" i="53" s="1"/>
  <c r="AC215" i="53" s="1"/>
  <c r="AD215" i="53" s="1"/>
  <c r="AE215" i="53" s="1"/>
  <c r="AF215" i="53" s="1"/>
  <c r="G191" i="53"/>
  <c r="H191" i="53" s="1"/>
  <c r="I191" i="53" s="1"/>
  <c r="J191" i="53" s="1"/>
  <c r="K191" i="53" s="1"/>
  <c r="L191" i="53" s="1"/>
  <c r="M191" i="53" s="1"/>
  <c r="N191" i="53" s="1"/>
  <c r="O191" i="53" s="1"/>
  <c r="P191" i="53" s="1"/>
  <c r="Q191" i="53" s="1"/>
  <c r="R191" i="53" s="1"/>
  <c r="S191" i="53" s="1"/>
  <c r="T191" i="53" s="1"/>
  <c r="W191" i="53" s="1"/>
  <c r="Z191" i="53" s="1"/>
  <c r="AA191" i="53" s="1"/>
  <c r="AB191" i="53" s="1"/>
  <c r="AC191" i="53" s="1"/>
  <c r="AD191" i="53" s="1"/>
  <c r="AE191" i="53" s="1"/>
  <c r="AF191" i="53" s="1"/>
  <c r="G175" i="53"/>
  <c r="H175" i="53" s="1"/>
  <c r="I175" i="53" s="1"/>
  <c r="J175" i="53" s="1"/>
  <c r="K175" i="53" s="1"/>
  <c r="L175" i="53" s="1"/>
  <c r="M175" i="53" s="1"/>
  <c r="N175" i="53" s="1"/>
  <c r="O175" i="53" s="1"/>
  <c r="P175" i="53" s="1"/>
  <c r="Q175" i="53" s="1"/>
  <c r="R175" i="53" s="1"/>
  <c r="S175" i="53" s="1"/>
  <c r="T175" i="53" s="1"/>
  <c r="W175" i="53" s="1"/>
  <c r="Z175" i="53" s="1"/>
  <c r="AA175" i="53" s="1"/>
  <c r="AB175" i="53" s="1"/>
  <c r="AC175" i="53" s="1"/>
  <c r="AD175" i="53" s="1"/>
  <c r="AE175" i="53" s="1"/>
  <c r="AF175" i="53" s="1"/>
  <c r="G166" i="53"/>
  <c r="H166" i="53" s="1"/>
  <c r="I166" i="53" s="1"/>
  <c r="J166" i="53" s="1"/>
  <c r="K166" i="53" s="1"/>
  <c r="L166" i="53" s="1"/>
  <c r="M166" i="53" s="1"/>
  <c r="N166" i="53" s="1"/>
  <c r="O166" i="53" s="1"/>
  <c r="P166" i="53" s="1"/>
  <c r="Q166" i="53" s="1"/>
  <c r="R166" i="53" s="1"/>
  <c r="S166" i="53" s="1"/>
  <c r="T166" i="53" s="1"/>
  <c r="W166" i="53" s="1"/>
  <c r="Z166" i="53" s="1"/>
  <c r="AA166" i="53" s="1"/>
  <c r="AB166" i="53" s="1"/>
  <c r="AC166" i="53" s="1"/>
  <c r="AD166" i="53" s="1"/>
  <c r="AE166" i="53" s="1"/>
  <c r="AF166" i="53" s="1"/>
  <c r="G233" i="53"/>
  <c r="H233" i="53" s="1"/>
  <c r="I233" i="53" s="1"/>
  <c r="J233" i="53" s="1"/>
  <c r="K233" i="53" s="1"/>
  <c r="L233" i="53" s="1"/>
  <c r="M233" i="53" s="1"/>
  <c r="N233" i="53" s="1"/>
  <c r="O233" i="53" s="1"/>
  <c r="P233" i="53" s="1"/>
  <c r="Q233" i="53" s="1"/>
  <c r="R233" i="53" s="1"/>
  <c r="S233" i="53" s="1"/>
  <c r="T233" i="53" s="1"/>
  <c r="V233" i="53" s="1"/>
  <c r="W233" i="53" s="1"/>
  <c r="Z233" i="53" s="1"/>
  <c r="AA233" i="53" s="1"/>
  <c r="AB233" i="53" s="1"/>
  <c r="AC233" i="53" s="1"/>
  <c r="AD233" i="53" s="1"/>
  <c r="AE233" i="53" s="1"/>
  <c r="AF233" i="53" s="1"/>
  <c r="G225" i="53"/>
  <c r="H225" i="53" s="1"/>
  <c r="I225" i="53" s="1"/>
  <c r="J225" i="53" s="1"/>
  <c r="K225" i="53" s="1"/>
  <c r="L225" i="53" s="1"/>
  <c r="M225" i="53" s="1"/>
  <c r="N225" i="53" s="1"/>
  <c r="O225" i="53" s="1"/>
  <c r="P225" i="53" s="1"/>
  <c r="Q225" i="53" s="1"/>
  <c r="R225" i="53" s="1"/>
  <c r="S225" i="53" s="1"/>
  <c r="T225" i="53" s="1"/>
  <c r="V225" i="53" s="1"/>
  <c r="W225" i="53" s="1"/>
  <c r="Z225" i="53" s="1"/>
  <c r="AA225" i="53" s="1"/>
  <c r="AB225" i="53" s="1"/>
  <c r="AC225" i="53" s="1"/>
  <c r="AD225" i="53" s="1"/>
  <c r="AE225" i="53" s="1"/>
  <c r="AF225" i="53" s="1"/>
  <c r="G209" i="53"/>
  <c r="H209" i="53" s="1"/>
  <c r="I209" i="53" s="1"/>
  <c r="J209" i="53" s="1"/>
  <c r="K209" i="53" s="1"/>
  <c r="L209" i="53" s="1"/>
  <c r="M209" i="53" s="1"/>
  <c r="N209" i="53" s="1"/>
  <c r="O209" i="53" s="1"/>
  <c r="P209" i="53" s="1"/>
  <c r="Q209" i="53" s="1"/>
  <c r="R209" i="53" s="1"/>
  <c r="S209" i="53" s="1"/>
  <c r="T209" i="53" s="1"/>
  <c r="W209" i="53" s="1"/>
  <c r="Z209" i="53" s="1"/>
  <c r="AA209" i="53" s="1"/>
  <c r="AB209" i="53" s="1"/>
  <c r="AC209" i="53" s="1"/>
  <c r="AD209" i="53" s="1"/>
  <c r="AE209" i="53" s="1"/>
  <c r="AF209" i="53" s="1"/>
  <c r="G201" i="53"/>
  <c r="H201" i="53" s="1"/>
  <c r="I201" i="53" s="1"/>
  <c r="J201" i="53" s="1"/>
  <c r="K201" i="53" s="1"/>
  <c r="L201" i="53" s="1"/>
  <c r="M201" i="53" s="1"/>
  <c r="N201" i="53" s="1"/>
  <c r="O201" i="53" s="1"/>
  <c r="P201" i="53" s="1"/>
  <c r="Q201" i="53" s="1"/>
  <c r="R201" i="53" s="1"/>
  <c r="S201" i="53" s="1"/>
  <c r="T201" i="53" s="1"/>
  <c r="W201" i="53" s="1"/>
  <c r="Z201" i="53" s="1"/>
  <c r="AA201" i="53" s="1"/>
  <c r="AB201" i="53" s="1"/>
  <c r="AC201" i="53" s="1"/>
  <c r="AD201" i="53" s="1"/>
  <c r="AE201" i="53" s="1"/>
  <c r="AF201" i="53" s="1"/>
  <c r="G185" i="53"/>
  <c r="H185" i="53" s="1"/>
  <c r="I185" i="53" s="1"/>
  <c r="J185" i="53" s="1"/>
  <c r="K185" i="53" s="1"/>
  <c r="L185" i="53" s="1"/>
  <c r="M185" i="53" s="1"/>
  <c r="N185" i="53" s="1"/>
  <c r="O185" i="53" s="1"/>
  <c r="P185" i="53" s="1"/>
  <c r="Q185" i="53" s="1"/>
  <c r="R185" i="53" s="1"/>
  <c r="S185" i="53" s="1"/>
  <c r="T185" i="53" s="1"/>
  <c r="W185" i="53" s="1"/>
  <c r="Z185" i="53" s="1"/>
  <c r="AA185" i="53" s="1"/>
  <c r="AB185" i="53" s="1"/>
  <c r="AC185" i="53" s="1"/>
  <c r="AD185" i="53" s="1"/>
  <c r="AE185" i="53" s="1"/>
  <c r="AF185" i="53" s="1"/>
  <c r="G238" i="53"/>
  <c r="H238" i="53" s="1"/>
  <c r="I238" i="53" s="1"/>
  <c r="J238" i="53" s="1"/>
  <c r="K238" i="53" s="1"/>
  <c r="L238" i="53" s="1"/>
  <c r="M238" i="53" s="1"/>
  <c r="N238" i="53" s="1"/>
  <c r="O238" i="53" s="1"/>
  <c r="P238" i="53" s="1"/>
  <c r="Q238" i="53" s="1"/>
  <c r="R238" i="53" s="1"/>
  <c r="S238" i="53" s="1"/>
  <c r="T238" i="53" s="1"/>
  <c r="V238" i="53" s="1"/>
  <c r="W238" i="53" s="1"/>
  <c r="Z238" i="53" s="1"/>
  <c r="AA238" i="53" s="1"/>
  <c r="AB238" i="53" s="1"/>
  <c r="AC238" i="53" s="1"/>
  <c r="AD238" i="53" s="1"/>
  <c r="AE238" i="53" s="1"/>
  <c r="AF238" i="53" s="1"/>
  <c r="G182" i="53"/>
  <c r="H182" i="53" s="1"/>
  <c r="I182" i="53" s="1"/>
  <c r="J182" i="53" s="1"/>
  <c r="K182" i="53" s="1"/>
  <c r="L182" i="53" s="1"/>
  <c r="M182" i="53" s="1"/>
  <c r="N182" i="53" s="1"/>
  <c r="O182" i="53" s="1"/>
  <c r="P182" i="53" s="1"/>
  <c r="Q182" i="53" s="1"/>
  <c r="R182" i="53" s="1"/>
  <c r="S182" i="53" s="1"/>
  <c r="T182" i="53" s="1"/>
  <c r="W182" i="53" s="1"/>
  <c r="Z182" i="53" s="1"/>
  <c r="AA182" i="53" s="1"/>
  <c r="AB182" i="53" s="1"/>
  <c r="AC182" i="53" s="1"/>
  <c r="AD182" i="53" s="1"/>
  <c r="AE182" i="53" s="1"/>
  <c r="AF182" i="53" s="1"/>
  <c r="G164" i="53"/>
  <c r="H164" i="53" s="1"/>
  <c r="I164" i="53" s="1"/>
  <c r="J164" i="53" s="1"/>
  <c r="K164" i="53" s="1"/>
  <c r="L164" i="53" s="1"/>
  <c r="M164" i="53" s="1"/>
  <c r="N164" i="53" s="1"/>
  <c r="O164" i="53" s="1"/>
  <c r="P164" i="53" s="1"/>
  <c r="Q164" i="53" s="1"/>
  <c r="R164" i="53" s="1"/>
  <c r="S164" i="53" s="1"/>
  <c r="T164" i="53" s="1"/>
  <c r="W164" i="53" s="1"/>
  <c r="Z164" i="53" s="1"/>
  <c r="AA164" i="53" s="1"/>
  <c r="AB164" i="53" s="1"/>
  <c r="AC164" i="53" s="1"/>
  <c r="AD164" i="53" s="1"/>
  <c r="AE164" i="53" s="1"/>
  <c r="AF164" i="53" s="1"/>
  <c r="G213" i="53"/>
  <c r="H213" i="53" s="1"/>
  <c r="I213" i="53" s="1"/>
  <c r="J213" i="53" s="1"/>
  <c r="K213" i="53" s="1"/>
  <c r="L213" i="53" s="1"/>
  <c r="M213" i="53" s="1"/>
  <c r="N213" i="53" s="1"/>
  <c r="O213" i="53" s="1"/>
  <c r="P213" i="53" s="1"/>
  <c r="Q213" i="53" s="1"/>
  <c r="R213" i="53" s="1"/>
  <c r="S213" i="53" s="1"/>
  <c r="T213" i="53" s="1"/>
  <c r="W213" i="53" s="1"/>
  <c r="Z213" i="53" s="1"/>
  <c r="AA213" i="53" s="1"/>
  <c r="AB213" i="53" s="1"/>
  <c r="AC213" i="53" s="1"/>
  <c r="AD213" i="53" s="1"/>
  <c r="AE213" i="53" s="1"/>
  <c r="AF213" i="53" s="1"/>
  <c r="G205" i="53"/>
  <c r="H205" i="53" s="1"/>
  <c r="I205" i="53" s="1"/>
  <c r="J205" i="53" s="1"/>
  <c r="K205" i="53" s="1"/>
  <c r="L205" i="53" s="1"/>
  <c r="M205" i="53" s="1"/>
  <c r="N205" i="53" s="1"/>
  <c r="O205" i="53" s="1"/>
  <c r="P205" i="53" s="1"/>
  <c r="Q205" i="53" s="1"/>
  <c r="R205" i="53" s="1"/>
  <c r="S205" i="53" s="1"/>
  <c r="T205" i="53" s="1"/>
  <c r="W205" i="53" s="1"/>
  <c r="Z205" i="53" s="1"/>
  <c r="AA205" i="53" s="1"/>
  <c r="AB205" i="53" s="1"/>
  <c r="AC205" i="53" s="1"/>
  <c r="AD205" i="53" s="1"/>
  <c r="AE205" i="53" s="1"/>
  <c r="AF205" i="53" s="1"/>
  <c r="G263" i="53"/>
  <c r="H263" i="53" s="1"/>
  <c r="I263" i="53" s="1"/>
  <c r="J263" i="53" s="1"/>
  <c r="K263" i="53" s="1"/>
  <c r="L263" i="53" s="1"/>
  <c r="M263" i="53" s="1"/>
  <c r="N263" i="53" s="1"/>
  <c r="O263" i="53" s="1"/>
  <c r="P263" i="53" s="1"/>
  <c r="Q263" i="53" s="1"/>
  <c r="R263" i="53" s="1"/>
  <c r="S263" i="53" s="1"/>
  <c r="T263" i="53" s="1"/>
  <c r="V263" i="53" s="1"/>
  <c r="W263" i="53" s="1"/>
  <c r="Z263" i="53" s="1"/>
  <c r="AA263" i="53" s="1"/>
  <c r="AB263" i="53" s="1"/>
  <c r="AC263" i="53" s="1"/>
  <c r="AD263" i="53" s="1"/>
  <c r="AE263" i="53" s="1"/>
  <c r="AF263" i="53" s="1"/>
  <c r="G199" i="53"/>
  <c r="H199" i="53" s="1"/>
  <c r="I199" i="53" s="1"/>
  <c r="J199" i="53" s="1"/>
  <c r="K199" i="53" s="1"/>
  <c r="L199" i="53" s="1"/>
  <c r="M199" i="53" s="1"/>
  <c r="N199" i="53" s="1"/>
  <c r="O199" i="53" s="1"/>
  <c r="P199" i="53" s="1"/>
  <c r="Q199" i="53" s="1"/>
  <c r="R199" i="53" s="1"/>
  <c r="S199" i="53" s="1"/>
  <c r="T199" i="53" s="1"/>
  <c r="W199" i="53" s="1"/>
  <c r="Z199" i="53" s="1"/>
  <c r="AA199" i="53" s="1"/>
  <c r="AB199" i="53" s="1"/>
  <c r="AC199" i="53" s="1"/>
  <c r="AD199" i="53" s="1"/>
  <c r="AE199" i="53" s="1"/>
  <c r="AF199" i="53" s="1"/>
  <c r="AQ22" i="53"/>
  <c r="AQ25" i="53" s="1"/>
  <c r="E123" i="53"/>
  <c r="E124" i="53" s="1"/>
  <c r="E113" i="53"/>
  <c r="E115" i="53" s="1"/>
  <c r="G193" i="53"/>
  <c r="H193" i="53" s="1"/>
  <c r="I193" i="53" s="1"/>
  <c r="J193" i="53" s="1"/>
  <c r="K193" i="53" s="1"/>
  <c r="L193" i="53" s="1"/>
  <c r="M193" i="53" s="1"/>
  <c r="N193" i="53" s="1"/>
  <c r="O193" i="53" s="1"/>
  <c r="P193" i="53" s="1"/>
  <c r="Q193" i="53" s="1"/>
  <c r="R193" i="53" s="1"/>
  <c r="S193" i="53" s="1"/>
  <c r="T193" i="53" s="1"/>
  <c r="W193" i="53" s="1"/>
  <c r="Z193" i="53" s="1"/>
  <c r="AA193" i="53" s="1"/>
  <c r="AB193" i="53" s="1"/>
  <c r="AC193" i="53" s="1"/>
  <c r="AD193" i="53" s="1"/>
  <c r="AE193" i="53" s="1"/>
  <c r="AF193" i="53" s="1"/>
  <c r="G268" i="53"/>
  <c r="H268" i="53" s="1"/>
  <c r="I268" i="53" s="1"/>
  <c r="J268" i="53" s="1"/>
  <c r="K268" i="53" s="1"/>
  <c r="L268" i="53" s="1"/>
  <c r="M268" i="53" s="1"/>
  <c r="N268" i="53" s="1"/>
  <c r="O268" i="53" s="1"/>
  <c r="P268" i="53" s="1"/>
  <c r="Q268" i="53" s="1"/>
  <c r="R268" i="53" s="1"/>
  <c r="S268" i="53" s="1"/>
  <c r="T268" i="53" s="1"/>
  <c r="V268" i="53" s="1"/>
  <c r="W268" i="53" s="1"/>
  <c r="Z268" i="53" s="1"/>
  <c r="AA268" i="53" s="1"/>
  <c r="AB268" i="53" s="1"/>
  <c r="AC268" i="53" s="1"/>
  <c r="AD268" i="53" s="1"/>
  <c r="AE268" i="53" s="1"/>
  <c r="AF268" i="53" s="1"/>
  <c r="G260" i="53"/>
  <c r="H260" i="53" s="1"/>
  <c r="I260" i="53" s="1"/>
  <c r="J260" i="53" s="1"/>
  <c r="K260" i="53" s="1"/>
  <c r="L260" i="53" s="1"/>
  <c r="M260" i="53" s="1"/>
  <c r="N260" i="53" s="1"/>
  <c r="O260" i="53" s="1"/>
  <c r="P260" i="53" s="1"/>
  <c r="Q260" i="53" s="1"/>
  <c r="R260" i="53" s="1"/>
  <c r="S260" i="53" s="1"/>
  <c r="T260" i="53" s="1"/>
  <c r="V260" i="53" s="1"/>
  <c r="W260" i="53" s="1"/>
  <c r="Z260" i="53" s="1"/>
  <c r="AA260" i="53" s="1"/>
  <c r="AB260" i="53" s="1"/>
  <c r="AC260" i="53" s="1"/>
  <c r="AD260" i="53" s="1"/>
  <c r="AE260" i="53" s="1"/>
  <c r="AF260" i="53" s="1"/>
  <c r="G252" i="53"/>
  <c r="H252" i="53" s="1"/>
  <c r="I252" i="53" s="1"/>
  <c r="J252" i="53" s="1"/>
  <c r="K252" i="53" s="1"/>
  <c r="L252" i="53" s="1"/>
  <c r="M252" i="53" s="1"/>
  <c r="N252" i="53" s="1"/>
  <c r="O252" i="53" s="1"/>
  <c r="P252" i="53" s="1"/>
  <c r="Q252" i="53" s="1"/>
  <c r="R252" i="53" s="1"/>
  <c r="S252" i="53" s="1"/>
  <c r="T252" i="53" s="1"/>
  <c r="V252" i="53" s="1"/>
  <c r="W252" i="53" s="1"/>
  <c r="Z252" i="53" s="1"/>
  <c r="AA252" i="53" s="1"/>
  <c r="AB252" i="53" s="1"/>
  <c r="AC252" i="53" s="1"/>
  <c r="AD252" i="53" s="1"/>
  <c r="AE252" i="53" s="1"/>
  <c r="AF252" i="53" s="1"/>
  <c r="G244" i="53"/>
  <c r="H244" i="53" s="1"/>
  <c r="I244" i="53" s="1"/>
  <c r="J244" i="53" s="1"/>
  <c r="K244" i="53" s="1"/>
  <c r="L244" i="53" s="1"/>
  <c r="M244" i="53" s="1"/>
  <c r="N244" i="53" s="1"/>
  <c r="O244" i="53" s="1"/>
  <c r="P244" i="53" s="1"/>
  <c r="Q244" i="53" s="1"/>
  <c r="R244" i="53" s="1"/>
  <c r="S244" i="53" s="1"/>
  <c r="T244" i="53" s="1"/>
  <c r="V244" i="53" s="1"/>
  <c r="W244" i="53" s="1"/>
  <c r="Z244" i="53" s="1"/>
  <c r="AA244" i="53" s="1"/>
  <c r="AB244" i="53" s="1"/>
  <c r="AC244" i="53" s="1"/>
  <c r="AD244" i="53" s="1"/>
  <c r="AE244" i="53" s="1"/>
  <c r="AF244" i="53" s="1"/>
  <c r="G236" i="53"/>
  <c r="H236" i="53" s="1"/>
  <c r="I236" i="53" s="1"/>
  <c r="J236" i="53" s="1"/>
  <c r="K236" i="53" s="1"/>
  <c r="L236" i="53" s="1"/>
  <c r="M236" i="53" s="1"/>
  <c r="N236" i="53" s="1"/>
  <c r="O236" i="53" s="1"/>
  <c r="P236" i="53" s="1"/>
  <c r="Q236" i="53" s="1"/>
  <c r="R236" i="53" s="1"/>
  <c r="S236" i="53" s="1"/>
  <c r="T236" i="53" s="1"/>
  <c r="V236" i="53" s="1"/>
  <c r="W236" i="53" s="1"/>
  <c r="Z236" i="53" s="1"/>
  <c r="AA236" i="53" s="1"/>
  <c r="AB236" i="53" s="1"/>
  <c r="AC236" i="53" s="1"/>
  <c r="AD236" i="53" s="1"/>
  <c r="AE236" i="53" s="1"/>
  <c r="AF236" i="53" s="1"/>
  <c r="G220" i="53"/>
  <c r="H220" i="53" s="1"/>
  <c r="I220" i="53" s="1"/>
  <c r="J220" i="53" s="1"/>
  <c r="K220" i="53" s="1"/>
  <c r="L220" i="53" s="1"/>
  <c r="M220" i="53" s="1"/>
  <c r="N220" i="53" s="1"/>
  <c r="O220" i="53" s="1"/>
  <c r="P220" i="53" s="1"/>
  <c r="Q220" i="53" s="1"/>
  <c r="R220" i="53" s="1"/>
  <c r="S220" i="53" s="1"/>
  <c r="T220" i="53" s="1"/>
  <c r="V220" i="53" s="1"/>
  <c r="W220" i="53" s="1"/>
  <c r="Z220" i="53" s="1"/>
  <c r="AA220" i="53" s="1"/>
  <c r="AB220" i="53" s="1"/>
  <c r="AC220" i="53" s="1"/>
  <c r="AD220" i="53" s="1"/>
  <c r="AE220" i="53" s="1"/>
  <c r="AF220" i="53" s="1"/>
  <c r="G196" i="53"/>
  <c r="H196" i="53" s="1"/>
  <c r="I196" i="53" s="1"/>
  <c r="J196" i="53" s="1"/>
  <c r="K196" i="53" s="1"/>
  <c r="L196" i="53" s="1"/>
  <c r="M196" i="53" s="1"/>
  <c r="N196" i="53" s="1"/>
  <c r="O196" i="53" s="1"/>
  <c r="P196" i="53" s="1"/>
  <c r="Q196" i="53" s="1"/>
  <c r="R196" i="53" s="1"/>
  <c r="S196" i="53" s="1"/>
  <c r="T196" i="53" s="1"/>
  <c r="W196" i="53" s="1"/>
  <c r="Z196" i="53" s="1"/>
  <c r="AA196" i="53" s="1"/>
  <c r="AB196" i="53" s="1"/>
  <c r="AC196" i="53" s="1"/>
  <c r="AD196" i="53" s="1"/>
  <c r="AE196" i="53" s="1"/>
  <c r="AF196" i="53" s="1"/>
  <c r="G188" i="53"/>
  <c r="H188" i="53" s="1"/>
  <c r="I188" i="53" s="1"/>
  <c r="J188" i="53" s="1"/>
  <c r="K188" i="53" s="1"/>
  <c r="L188" i="53" s="1"/>
  <c r="M188" i="53" s="1"/>
  <c r="N188" i="53" s="1"/>
  <c r="O188" i="53" s="1"/>
  <c r="P188" i="53" s="1"/>
  <c r="Q188" i="53" s="1"/>
  <c r="R188" i="53" s="1"/>
  <c r="S188" i="53" s="1"/>
  <c r="T188" i="53" s="1"/>
  <c r="W188" i="53" s="1"/>
  <c r="Z188" i="53" s="1"/>
  <c r="AA188" i="53" s="1"/>
  <c r="AB188" i="53" s="1"/>
  <c r="AC188" i="53" s="1"/>
  <c r="AD188" i="53" s="1"/>
  <c r="AE188" i="53" s="1"/>
  <c r="AF188" i="53" s="1"/>
  <c r="G180" i="53"/>
  <c r="H180" i="53" s="1"/>
  <c r="I180" i="53" s="1"/>
  <c r="J180" i="53" s="1"/>
  <c r="K180" i="53" s="1"/>
  <c r="L180" i="53" s="1"/>
  <c r="M180" i="53" s="1"/>
  <c r="N180" i="53" s="1"/>
  <c r="O180" i="53" s="1"/>
  <c r="P180" i="53" s="1"/>
  <c r="Q180" i="53" s="1"/>
  <c r="R180" i="53" s="1"/>
  <c r="S180" i="53" s="1"/>
  <c r="T180" i="53" s="1"/>
  <c r="W180" i="53" s="1"/>
  <c r="Z180" i="53" s="1"/>
  <c r="AA180" i="53" s="1"/>
  <c r="AB180" i="53" s="1"/>
  <c r="AC180" i="53" s="1"/>
  <c r="AD180" i="53" s="1"/>
  <c r="AE180" i="53" s="1"/>
  <c r="AF180" i="53" s="1"/>
  <c r="G273" i="53"/>
  <c r="H273" i="53" s="1"/>
  <c r="I273" i="53" s="1"/>
  <c r="J273" i="53" s="1"/>
  <c r="K273" i="53" s="1"/>
  <c r="L273" i="53" s="1"/>
  <c r="M273" i="53" s="1"/>
  <c r="N273" i="53" s="1"/>
  <c r="O273" i="53" s="1"/>
  <c r="P273" i="53" s="1"/>
  <c r="Q273" i="53" s="1"/>
  <c r="R273" i="53" s="1"/>
  <c r="S273" i="53" s="1"/>
  <c r="T273" i="53" s="1"/>
  <c r="V273" i="53" s="1"/>
  <c r="W273" i="53" s="1"/>
  <c r="Z273" i="53" s="1"/>
  <c r="AA273" i="53" s="1"/>
  <c r="AB273" i="53" s="1"/>
  <c r="AC273" i="53" s="1"/>
  <c r="AD273" i="53" s="1"/>
  <c r="AE273" i="53" s="1"/>
  <c r="AF273" i="53" s="1"/>
  <c r="G265" i="53"/>
  <c r="H265" i="53" s="1"/>
  <c r="I265" i="53" s="1"/>
  <c r="J265" i="53" s="1"/>
  <c r="K265" i="53" s="1"/>
  <c r="L265" i="53" s="1"/>
  <c r="M265" i="53" s="1"/>
  <c r="N265" i="53" s="1"/>
  <c r="O265" i="53" s="1"/>
  <c r="P265" i="53" s="1"/>
  <c r="Q265" i="53" s="1"/>
  <c r="R265" i="53" s="1"/>
  <c r="S265" i="53" s="1"/>
  <c r="T265" i="53" s="1"/>
  <c r="V265" i="53" s="1"/>
  <c r="W265" i="53" s="1"/>
  <c r="Z265" i="53" s="1"/>
  <c r="AA265" i="53" s="1"/>
  <c r="AB265" i="53" s="1"/>
  <c r="AC265" i="53" s="1"/>
  <c r="AD265" i="53" s="1"/>
  <c r="AE265" i="53" s="1"/>
  <c r="AF265" i="53" s="1"/>
  <c r="G241" i="53"/>
  <c r="H241" i="53" s="1"/>
  <c r="I241" i="53" s="1"/>
  <c r="J241" i="53" s="1"/>
  <c r="K241" i="53" s="1"/>
  <c r="L241" i="53" s="1"/>
  <c r="M241" i="53" s="1"/>
  <c r="N241" i="53" s="1"/>
  <c r="O241" i="53" s="1"/>
  <c r="P241" i="53" s="1"/>
  <c r="Q241" i="53" s="1"/>
  <c r="R241" i="53" s="1"/>
  <c r="S241" i="53" s="1"/>
  <c r="T241" i="53" s="1"/>
  <c r="V241" i="53" s="1"/>
  <c r="W241" i="53" s="1"/>
  <c r="Z241" i="53" s="1"/>
  <c r="AA241" i="53" s="1"/>
  <c r="AB241" i="53" s="1"/>
  <c r="AC241" i="53" s="1"/>
  <c r="AD241" i="53" s="1"/>
  <c r="AE241" i="53" s="1"/>
  <c r="AF241" i="53" s="1"/>
  <c r="G267" i="53"/>
  <c r="H267" i="53" s="1"/>
  <c r="I267" i="53" s="1"/>
  <c r="J267" i="53" s="1"/>
  <c r="K267" i="53" s="1"/>
  <c r="L267" i="53" s="1"/>
  <c r="M267" i="53" s="1"/>
  <c r="N267" i="53" s="1"/>
  <c r="O267" i="53" s="1"/>
  <c r="P267" i="53" s="1"/>
  <c r="Q267" i="53" s="1"/>
  <c r="R267" i="53" s="1"/>
  <c r="S267" i="53" s="1"/>
  <c r="T267" i="53" s="1"/>
  <c r="V267" i="53" s="1"/>
  <c r="W267" i="53" s="1"/>
  <c r="Z267" i="53" s="1"/>
  <c r="AA267" i="53" s="1"/>
  <c r="AB267" i="53" s="1"/>
  <c r="AC267" i="53" s="1"/>
  <c r="AD267" i="53" s="1"/>
  <c r="AE267" i="53" s="1"/>
  <c r="AF267" i="53" s="1"/>
  <c r="G259" i="53"/>
  <c r="H259" i="53" s="1"/>
  <c r="I259" i="53" s="1"/>
  <c r="J259" i="53" s="1"/>
  <c r="K259" i="53" s="1"/>
  <c r="L259" i="53" s="1"/>
  <c r="M259" i="53" s="1"/>
  <c r="N259" i="53" s="1"/>
  <c r="O259" i="53" s="1"/>
  <c r="P259" i="53" s="1"/>
  <c r="Q259" i="53" s="1"/>
  <c r="R259" i="53" s="1"/>
  <c r="S259" i="53" s="1"/>
  <c r="T259" i="53" s="1"/>
  <c r="V259" i="53" s="1"/>
  <c r="W259" i="53" s="1"/>
  <c r="Z259" i="53" s="1"/>
  <c r="AA259" i="53" s="1"/>
  <c r="AB259" i="53" s="1"/>
  <c r="AC259" i="53" s="1"/>
  <c r="AD259" i="53" s="1"/>
  <c r="AE259" i="53" s="1"/>
  <c r="AF259" i="53" s="1"/>
  <c r="G251" i="53"/>
  <c r="H251" i="53" s="1"/>
  <c r="I251" i="53" s="1"/>
  <c r="J251" i="53" s="1"/>
  <c r="K251" i="53" s="1"/>
  <c r="L251" i="53" s="1"/>
  <c r="M251" i="53" s="1"/>
  <c r="N251" i="53" s="1"/>
  <c r="O251" i="53" s="1"/>
  <c r="P251" i="53" s="1"/>
  <c r="Q251" i="53" s="1"/>
  <c r="R251" i="53" s="1"/>
  <c r="S251" i="53" s="1"/>
  <c r="T251" i="53" s="1"/>
  <c r="V251" i="53" s="1"/>
  <c r="W251" i="53" s="1"/>
  <c r="Z251" i="53" s="1"/>
  <c r="AA251" i="53" s="1"/>
  <c r="AB251" i="53" s="1"/>
  <c r="AC251" i="53" s="1"/>
  <c r="AD251" i="53" s="1"/>
  <c r="AE251" i="53" s="1"/>
  <c r="AF251" i="53" s="1"/>
  <c r="G243" i="53"/>
  <c r="H243" i="53" s="1"/>
  <c r="I243" i="53" s="1"/>
  <c r="J243" i="53" s="1"/>
  <c r="K243" i="53" s="1"/>
  <c r="L243" i="53" s="1"/>
  <c r="M243" i="53" s="1"/>
  <c r="N243" i="53" s="1"/>
  <c r="O243" i="53" s="1"/>
  <c r="P243" i="53" s="1"/>
  <c r="Q243" i="53" s="1"/>
  <c r="R243" i="53" s="1"/>
  <c r="S243" i="53" s="1"/>
  <c r="T243" i="53" s="1"/>
  <c r="V243" i="53" s="1"/>
  <c r="W243" i="53" s="1"/>
  <c r="Z243" i="53" s="1"/>
  <c r="AA243" i="53" s="1"/>
  <c r="AB243" i="53" s="1"/>
  <c r="AC243" i="53" s="1"/>
  <c r="AD243" i="53" s="1"/>
  <c r="AE243" i="53" s="1"/>
  <c r="AF243" i="53" s="1"/>
  <c r="G235" i="53"/>
  <c r="H235" i="53" s="1"/>
  <c r="I235" i="53" s="1"/>
  <c r="J235" i="53" s="1"/>
  <c r="K235" i="53" s="1"/>
  <c r="L235" i="53" s="1"/>
  <c r="M235" i="53" s="1"/>
  <c r="N235" i="53" s="1"/>
  <c r="O235" i="53" s="1"/>
  <c r="P235" i="53" s="1"/>
  <c r="Q235" i="53" s="1"/>
  <c r="R235" i="53" s="1"/>
  <c r="S235" i="53" s="1"/>
  <c r="T235" i="53" s="1"/>
  <c r="V235" i="53" s="1"/>
  <c r="W235" i="53" s="1"/>
  <c r="Z235" i="53" s="1"/>
  <c r="AA235" i="53" s="1"/>
  <c r="AB235" i="53" s="1"/>
  <c r="AC235" i="53" s="1"/>
  <c r="AD235" i="53" s="1"/>
  <c r="AE235" i="53" s="1"/>
  <c r="AF235" i="53" s="1"/>
  <c r="G227" i="53"/>
  <c r="H227" i="53" s="1"/>
  <c r="I227" i="53" s="1"/>
  <c r="J227" i="53" s="1"/>
  <c r="K227" i="53" s="1"/>
  <c r="L227" i="53" s="1"/>
  <c r="M227" i="53" s="1"/>
  <c r="N227" i="53" s="1"/>
  <c r="O227" i="53" s="1"/>
  <c r="P227" i="53" s="1"/>
  <c r="Q227" i="53" s="1"/>
  <c r="R227" i="53" s="1"/>
  <c r="S227" i="53" s="1"/>
  <c r="T227" i="53" s="1"/>
  <c r="V227" i="53" s="1"/>
  <c r="W227" i="53" s="1"/>
  <c r="Z227" i="53" s="1"/>
  <c r="AA227" i="53" s="1"/>
  <c r="AB227" i="53" s="1"/>
  <c r="AC227" i="53" s="1"/>
  <c r="AD227" i="53" s="1"/>
  <c r="AE227" i="53" s="1"/>
  <c r="AF227" i="53" s="1"/>
  <c r="G219" i="53"/>
  <c r="H219" i="53" s="1"/>
  <c r="I219" i="53" s="1"/>
  <c r="J219" i="53" s="1"/>
  <c r="K219" i="53" s="1"/>
  <c r="L219" i="53" s="1"/>
  <c r="M219" i="53" s="1"/>
  <c r="N219" i="53" s="1"/>
  <c r="O219" i="53" s="1"/>
  <c r="P219" i="53" s="1"/>
  <c r="Q219" i="53" s="1"/>
  <c r="R219" i="53" s="1"/>
  <c r="S219" i="53" s="1"/>
  <c r="T219" i="53" s="1"/>
  <c r="V219" i="53" s="1"/>
  <c r="W219" i="53" s="1"/>
  <c r="Z219" i="53" s="1"/>
  <c r="AA219" i="53" s="1"/>
  <c r="AB219" i="53" s="1"/>
  <c r="AC219" i="53" s="1"/>
  <c r="AD219" i="53" s="1"/>
  <c r="AE219" i="53" s="1"/>
  <c r="AF219" i="53" s="1"/>
  <c r="G203" i="53"/>
  <c r="H203" i="53" s="1"/>
  <c r="I203" i="53" s="1"/>
  <c r="J203" i="53" s="1"/>
  <c r="K203" i="53" s="1"/>
  <c r="L203" i="53" s="1"/>
  <c r="M203" i="53" s="1"/>
  <c r="N203" i="53" s="1"/>
  <c r="O203" i="53" s="1"/>
  <c r="P203" i="53" s="1"/>
  <c r="Q203" i="53" s="1"/>
  <c r="R203" i="53" s="1"/>
  <c r="S203" i="53" s="1"/>
  <c r="T203" i="53" s="1"/>
  <c r="W203" i="53" s="1"/>
  <c r="Z203" i="53" s="1"/>
  <c r="AA203" i="53" s="1"/>
  <c r="AB203" i="53" s="1"/>
  <c r="AC203" i="53" s="1"/>
  <c r="AD203" i="53" s="1"/>
  <c r="AE203" i="53" s="1"/>
  <c r="AF203" i="53" s="1"/>
  <c r="G195" i="53"/>
  <c r="H195" i="53" s="1"/>
  <c r="I195" i="53" s="1"/>
  <c r="J195" i="53" s="1"/>
  <c r="K195" i="53" s="1"/>
  <c r="L195" i="53" s="1"/>
  <c r="M195" i="53" s="1"/>
  <c r="N195" i="53" s="1"/>
  <c r="O195" i="53" s="1"/>
  <c r="P195" i="53" s="1"/>
  <c r="Q195" i="53" s="1"/>
  <c r="R195" i="53" s="1"/>
  <c r="S195" i="53" s="1"/>
  <c r="T195" i="53" s="1"/>
  <c r="W195" i="53" s="1"/>
  <c r="Z195" i="53" s="1"/>
  <c r="AA195" i="53" s="1"/>
  <c r="AB195" i="53" s="1"/>
  <c r="AC195" i="53" s="1"/>
  <c r="AD195" i="53" s="1"/>
  <c r="AE195" i="53" s="1"/>
  <c r="AF195" i="53" s="1"/>
  <c r="G179" i="53"/>
  <c r="H179" i="53" s="1"/>
  <c r="I179" i="53" s="1"/>
  <c r="J179" i="53" s="1"/>
  <c r="K179" i="53" s="1"/>
  <c r="L179" i="53" s="1"/>
  <c r="M179" i="53" s="1"/>
  <c r="N179" i="53" s="1"/>
  <c r="O179" i="53" s="1"/>
  <c r="P179" i="53" s="1"/>
  <c r="Q179" i="53" s="1"/>
  <c r="R179" i="53" s="1"/>
  <c r="S179" i="53" s="1"/>
  <c r="T179" i="53" s="1"/>
  <c r="W179" i="53" s="1"/>
  <c r="Z179" i="53" s="1"/>
  <c r="AA179" i="53" s="1"/>
  <c r="AB179" i="53" s="1"/>
  <c r="AC179" i="53" s="1"/>
  <c r="AD179" i="53" s="1"/>
  <c r="AE179" i="53" s="1"/>
  <c r="AF179" i="53" s="1"/>
  <c r="G171" i="53"/>
  <c r="H171" i="53" s="1"/>
  <c r="I171" i="53" s="1"/>
  <c r="J171" i="53" s="1"/>
  <c r="K171" i="53" s="1"/>
  <c r="L171" i="53" s="1"/>
  <c r="M171" i="53" s="1"/>
  <c r="N171" i="53" s="1"/>
  <c r="O171" i="53" s="1"/>
  <c r="P171" i="53" s="1"/>
  <c r="Q171" i="53" s="1"/>
  <c r="R171" i="53" s="1"/>
  <c r="S171" i="53" s="1"/>
  <c r="T171" i="53" s="1"/>
  <c r="W171" i="53" s="1"/>
  <c r="Z171" i="53" s="1"/>
  <c r="AA171" i="53" s="1"/>
  <c r="AB171" i="53" s="1"/>
  <c r="AC171" i="53" s="1"/>
  <c r="AD171" i="53" s="1"/>
  <c r="AE171" i="53" s="1"/>
  <c r="AF171" i="53" s="1"/>
  <c r="G218" i="53"/>
  <c r="H218" i="53" s="1"/>
  <c r="I218" i="53" s="1"/>
  <c r="J218" i="53" s="1"/>
  <c r="K218" i="53" s="1"/>
  <c r="L218" i="53" s="1"/>
  <c r="M218" i="53" s="1"/>
  <c r="N218" i="53" s="1"/>
  <c r="O218" i="53" s="1"/>
  <c r="P218" i="53" s="1"/>
  <c r="Q218" i="53" s="1"/>
  <c r="R218" i="53" s="1"/>
  <c r="S218" i="53" s="1"/>
  <c r="T218" i="53" s="1"/>
  <c r="V218" i="53" s="1"/>
  <c r="W218" i="53" s="1"/>
  <c r="Z218" i="53" s="1"/>
  <c r="AA218" i="53" s="1"/>
  <c r="AB218" i="53" s="1"/>
  <c r="AC218" i="53" s="1"/>
  <c r="AD218" i="53" s="1"/>
  <c r="AE218" i="53" s="1"/>
  <c r="AF218" i="53" s="1"/>
  <c r="G194" i="53"/>
  <c r="H194" i="53" s="1"/>
  <c r="I194" i="53" s="1"/>
  <c r="J194" i="53" s="1"/>
  <c r="K194" i="53" s="1"/>
  <c r="L194" i="53" s="1"/>
  <c r="M194" i="53" s="1"/>
  <c r="N194" i="53" s="1"/>
  <c r="O194" i="53" s="1"/>
  <c r="P194" i="53" s="1"/>
  <c r="Q194" i="53" s="1"/>
  <c r="R194" i="53" s="1"/>
  <c r="S194" i="53" s="1"/>
  <c r="T194" i="53" s="1"/>
  <c r="W194" i="53" s="1"/>
  <c r="Z194" i="53" s="1"/>
  <c r="AA194" i="53" s="1"/>
  <c r="AB194" i="53" s="1"/>
  <c r="AC194" i="53" s="1"/>
  <c r="AD194" i="53" s="1"/>
  <c r="AE194" i="53" s="1"/>
  <c r="AF194" i="53" s="1"/>
  <c r="G178" i="53"/>
  <c r="H178" i="53" s="1"/>
  <c r="I178" i="53" s="1"/>
  <c r="J178" i="53" s="1"/>
  <c r="K178" i="53" s="1"/>
  <c r="L178" i="53" s="1"/>
  <c r="M178" i="53" s="1"/>
  <c r="N178" i="53" s="1"/>
  <c r="O178" i="53" s="1"/>
  <c r="P178" i="53" s="1"/>
  <c r="Q178" i="53" s="1"/>
  <c r="R178" i="53" s="1"/>
  <c r="S178" i="53" s="1"/>
  <c r="T178" i="53" s="1"/>
  <c r="W178" i="53" s="1"/>
  <c r="Z178" i="53" s="1"/>
  <c r="AA178" i="53" s="1"/>
  <c r="AB178" i="53" s="1"/>
  <c r="AC178" i="53" s="1"/>
  <c r="AD178" i="53" s="1"/>
  <c r="AE178" i="53" s="1"/>
  <c r="AF178" i="53" s="1"/>
  <c r="G170" i="53"/>
  <c r="H170" i="53" s="1"/>
  <c r="I170" i="53" s="1"/>
  <c r="J170" i="53" s="1"/>
  <c r="K170" i="53" s="1"/>
  <c r="L170" i="53" s="1"/>
  <c r="M170" i="53" s="1"/>
  <c r="N170" i="53" s="1"/>
  <c r="O170" i="53" s="1"/>
  <c r="P170" i="53" s="1"/>
  <c r="Q170" i="53" s="1"/>
  <c r="R170" i="53" s="1"/>
  <c r="S170" i="53" s="1"/>
  <c r="T170" i="53" s="1"/>
  <c r="W170" i="53" s="1"/>
  <c r="Z170" i="53" s="1"/>
  <c r="G257" i="53"/>
  <c r="H257" i="53" s="1"/>
  <c r="I257" i="53" s="1"/>
  <c r="J257" i="53" s="1"/>
  <c r="K257" i="53" s="1"/>
  <c r="L257" i="53" s="1"/>
  <c r="M257" i="53" s="1"/>
  <c r="N257" i="53" s="1"/>
  <c r="O257" i="53" s="1"/>
  <c r="P257" i="53" s="1"/>
  <c r="Q257" i="53" s="1"/>
  <c r="R257" i="53" s="1"/>
  <c r="S257" i="53" s="1"/>
  <c r="T257" i="53" s="1"/>
  <c r="V257" i="53" s="1"/>
  <c r="W257" i="53" s="1"/>
  <c r="Z257" i="53" s="1"/>
  <c r="AA257" i="53" s="1"/>
  <c r="AB257" i="53" s="1"/>
  <c r="AC257" i="53" s="1"/>
  <c r="AD257" i="53" s="1"/>
  <c r="AE257" i="53" s="1"/>
  <c r="AF257" i="53" s="1"/>
  <c r="G217" i="53"/>
  <c r="H217" i="53" s="1"/>
  <c r="I217" i="53" s="1"/>
  <c r="J217" i="53" s="1"/>
  <c r="K217" i="53" s="1"/>
  <c r="L217" i="53" s="1"/>
  <c r="M217" i="53" s="1"/>
  <c r="N217" i="53" s="1"/>
  <c r="O217" i="53" s="1"/>
  <c r="P217" i="53" s="1"/>
  <c r="Q217" i="53" s="1"/>
  <c r="R217" i="53" s="1"/>
  <c r="S217" i="53" s="1"/>
  <c r="T217" i="53" s="1"/>
  <c r="V217" i="53" s="1"/>
  <c r="W217" i="53" s="1"/>
  <c r="Z217" i="53" s="1"/>
  <c r="AA217" i="53" s="1"/>
  <c r="AB217" i="53" s="1"/>
  <c r="AC217" i="53" s="1"/>
  <c r="AD217" i="53" s="1"/>
  <c r="AE217" i="53" s="1"/>
  <c r="AF217" i="53" s="1"/>
  <c r="C5" i="53"/>
  <c r="D123" i="53"/>
  <c r="D124" i="53" s="1"/>
  <c r="D113" i="53"/>
  <c r="D115" i="53" s="1"/>
  <c r="D116" i="53" s="1"/>
  <c r="G270" i="53"/>
  <c r="H270" i="53" s="1"/>
  <c r="I270" i="53" s="1"/>
  <c r="J270" i="53" s="1"/>
  <c r="K270" i="53" s="1"/>
  <c r="L270" i="53" s="1"/>
  <c r="M270" i="53" s="1"/>
  <c r="N270" i="53" s="1"/>
  <c r="O270" i="53" s="1"/>
  <c r="P270" i="53" s="1"/>
  <c r="Q270" i="53" s="1"/>
  <c r="R270" i="53" s="1"/>
  <c r="S270" i="53" s="1"/>
  <c r="T270" i="53" s="1"/>
  <c r="V270" i="53" s="1"/>
  <c r="W270" i="53" s="1"/>
  <c r="Z270" i="53" s="1"/>
  <c r="AA270" i="53" s="1"/>
  <c r="AB270" i="53" s="1"/>
  <c r="AC270" i="53" s="1"/>
  <c r="AD270" i="53" s="1"/>
  <c r="AE270" i="53" s="1"/>
  <c r="AF270" i="53" s="1"/>
  <c r="G254" i="53"/>
  <c r="H254" i="53" s="1"/>
  <c r="I254" i="53" s="1"/>
  <c r="J254" i="53" s="1"/>
  <c r="K254" i="53" s="1"/>
  <c r="L254" i="53" s="1"/>
  <c r="M254" i="53" s="1"/>
  <c r="N254" i="53" s="1"/>
  <c r="O254" i="53" s="1"/>
  <c r="P254" i="53" s="1"/>
  <c r="Q254" i="53" s="1"/>
  <c r="R254" i="53" s="1"/>
  <c r="S254" i="53" s="1"/>
  <c r="T254" i="53" s="1"/>
  <c r="V254" i="53" s="1"/>
  <c r="W254" i="53" s="1"/>
  <c r="Z254" i="53" s="1"/>
  <c r="AA254" i="53" s="1"/>
  <c r="AB254" i="53" s="1"/>
  <c r="AC254" i="53" s="1"/>
  <c r="AD254" i="53" s="1"/>
  <c r="AE254" i="53" s="1"/>
  <c r="AF254" i="53" s="1"/>
  <c r="G246" i="53"/>
  <c r="H246" i="53" s="1"/>
  <c r="I246" i="53" s="1"/>
  <c r="J246" i="53" s="1"/>
  <c r="K246" i="53" s="1"/>
  <c r="L246" i="53" s="1"/>
  <c r="M246" i="53" s="1"/>
  <c r="N246" i="53" s="1"/>
  <c r="O246" i="53" s="1"/>
  <c r="P246" i="53" s="1"/>
  <c r="Q246" i="53" s="1"/>
  <c r="R246" i="53" s="1"/>
  <c r="S246" i="53" s="1"/>
  <c r="T246" i="53" s="1"/>
  <c r="V246" i="53" s="1"/>
  <c r="W246" i="53" s="1"/>
  <c r="Z246" i="53" s="1"/>
  <c r="AA246" i="53" s="1"/>
  <c r="AB246" i="53" s="1"/>
  <c r="AC246" i="53" s="1"/>
  <c r="AD246" i="53" s="1"/>
  <c r="AE246" i="53" s="1"/>
  <c r="AF246" i="53" s="1"/>
  <c r="G230" i="53"/>
  <c r="H230" i="53" s="1"/>
  <c r="I230" i="53" s="1"/>
  <c r="J230" i="53" s="1"/>
  <c r="K230" i="53" s="1"/>
  <c r="L230" i="53" s="1"/>
  <c r="M230" i="53" s="1"/>
  <c r="N230" i="53" s="1"/>
  <c r="O230" i="53" s="1"/>
  <c r="P230" i="53" s="1"/>
  <c r="Q230" i="53" s="1"/>
  <c r="R230" i="53" s="1"/>
  <c r="S230" i="53" s="1"/>
  <c r="T230" i="53" s="1"/>
  <c r="V230" i="53" s="1"/>
  <c r="W230" i="53" s="1"/>
  <c r="Z230" i="53" s="1"/>
  <c r="AA230" i="53" s="1"/>
  <c r="AB230" i="53" s="1"/>
  <c r="AC230" i="53" s="1"/>
  <c r="AD230" i="53" s="1"/>
  <c r="AE230" i="53" s="1"/>
  <c r="AF230" i="53" s="1"/>
  <c r="G222" i="53"/>
  <c r="H222" i="53" s="1"/>
  <c r="I222" i="53" s="1"/>
  <c r="J222" i="53" s="1"/>
  <c r="K222" i="53" s="1"/>
  <c r="L222" i="53" s="1"/>
  <c r="M222" i="53" s="1"/>
  <c r="N222" i="53" s="1"/>
  <c r="O222" i="53" s="1"/>
  <c r="P222" i="53" s="1"/>
  <c r="Q222" i="53" s="1"/>
  <c r="R222" i="53" s="1"/>
  <c r="S222" i="53" s="1"/>
  <c r="T222" i="53" s="1"/>
  <c r="V222" i="53" s="1"/>
  <c r="W222" i="53" s="1"/>
  <c r="Z222" i="53" s="1"/>
  <c r="AA222" i="53" s="1"/>
  <c r="AB222" i="53" s="1"/>
  <c r="AC222" i="53" s="1"/>
  <c r="AD222" i="53" s="1"/>
  <c r="AE222" i="53" s="1"/>
  <c r="AF222" i="53" s="1"/>
  <c r="G214" i="53"/>
  <c r="H214" i="53" s="1"/>
  <c r="I214" i="53" s="1"/>
  <c r="J214" i="53" s="1"/>
  <c r="K214" i="53" s="1"/>
  <c r="L214" i="53" s="1"/>
  <c r="M214" i="53" s="1"/>
  <c r="N214" i="53" s="1"/>
  <c r="O214" i="53" s="1"/>
  <c r="P214" i="53" s="1"/>
  <c r="Q214" i="53" s="1"/>
  <c r="R214" i="53" s="1"/>
  <c r="S214" i="53" s="1"/>
  <c r="T214" i="53" s="1"/>
  <c r="W214" i="53" s="1"/>
  <c r="Z214" i="53" s="1"/>
  <c r="AA214" i="53" s="1"/>
  <c r="AB214" i="53" s="1"/>
  <c r="AC214" i="53" s="1"/>
  <c r="AD214" i="53" s="1"/>
  <c r="AE214" i="53" s="1"/>
  <c r="AF214" i="53" s="1"/>
  <c r="G206" i="53"/>
  <c r="H206" i="53" s="1"/>
  <c r="I206" i="53" s="1"/>
  <c r="J206" i="53" s="1"/>
  <c r="K206" i="53" s="1"/>
  <c r="L206" i="53" s="1"/>
  <c r="M206" i="53" s="1"/>
  <c r="N206" i="53" s="1"/>
  <c r="O206" i="53" s="1"/>
  <c r="P206" i="53" s="1"/>
  <c r="Q206" i="53" s="1"/>
  <c r="R206" i="53" s="1"/>
  <c r="S206" i="53" s="1"/>
  <c r="T206" i="53" s="1"/>
  <c r="W206" i="53" s="1"/>
  <c r="Z206" i="53" s="1"/>
  <c r="AA206" i="53" s="1"/>
  <c r="AB206" i="53" s="1"/>
  <c r="AC206" i="53" s="1"/>
  <c r="AD206" i="53" s="1"/>
  <c r="AE206" i="53" s="1"/>
  <c r="AF206" i="53" s="1"/>
  <c r="G198" i="53"/>
  <c r="H198" i="53" s="1"/>
  <c r="I198" i="53" s="1"/>
  <c r="J198" i="53" s="1"/>
  <c r="K198" i="53" s="1"/>
  <c r="L198" i="53" s="1"/>
  <c r="M198" i="53" s="1"/>
  <c r="N198" i="53" s="1"/>
  <c r="O198" i="53" s="1"/>
  <c r="P198" i="53" s="1"/>
  <c r="Q198" i="53" s="1"/>
  <c r="R198" i="53" s="1"/>
  <c r="S198" i="53" s="1"/>
  <c r="T198" i="53" s="1"/>
  <c r="W198" i="53" s="1"/>
  <c r="Z198" i="53" s="1"/>
  <c r="AA198" i="53" s="1"/>
  <c r="AB198" i="53" s="1"/>
  <c r="AC198" i="53" s="1"/>
  <c r="AD198" i="53" s="1"/>
  <c r="AE198" i="53" s="1"/>
  <c r="AF198" i="53" s="1"/>
  <c r="G190" i="53"/>
  <c r="H190" i="53" s="1"/>
  <c r="I190" i="53" s="1"/>
  <c r="J190" i="53" s="1"/>
  <c r="K190" i="53" s="1"/>
  <c r="L190" i="53" s="1"/>
  <c r="M190" i="53" s="1"/>
  <c r="N190" i="53" s="1"/>
  <c r="O190" i="53" s="1"/>
  <c r="P190" i="53" s="1"/>
  <c r="Q190" i="53" s="1"/>
  <c r="R190" i="53" s="1"/>
  <c r="S190" i="53" s="1"/>
  <c r="T190" i="53" s="1"/>
  <c r="W190" i="53" s="1"/>
  <c r="Z190" i="53" s="1"/>
  <c r="AA190" i="53" s="1"/>
  <c r="AB190" i="53" s="1"/>
  <c r="AC190" i="53" s="1"/>
  <c r="AD190" i="53" s="1"/>
  <c r="AE190" i="53" s="1"/>
  <c r="AF190" i="53" s="1"/>
  <c r="D135" i="53"/>
  <c r="G269" i="53"/>
  <c r="H269" i="53" s="1"/>
  <c r="I269" i="53" s="1"/>
  <c r="J269" i="53" s="1"/>
  <c r="K269" i="53" s="1"/>
  <c r="L269" i="53" s="1"/>
  <c r="M269" i="53" s="1"/>
  <c r="N269" i="53" s="1"/>
  <c r="O269" i="53" s="1"/>
  <c r="P269" i="53" s="1"/>
  <c r="Q269" i="53" s="1"/>
  <c r="R269" i="53" s="1"/>
  <c r="S269" i="53" s="1"/>
  <c r="T269" i="53" s="1"/>
  <c r="V269" i="53" s="1"/>
  <c r="W269" i="53" s="1"/>
  <c r="Z269" i="53" s="1"/>
  <c r="AA269" i="53" s="1"/>
  <c r="AB269" i="53" s="1"/>
  <c r="AC269" i="53" s="1"/>
  <c r="AD269" i="53" s="1"/>
  <c r="AE269" i="53" s="1"/>
  <c r="AF269" i="53" s="1"/>
  <c r="G261" i="53"/>
  <c r="H261" i="53" s="1"/>
  <c r="I261" i="53" s="1"/>
  <c r="J261" i="53" s="1"/>
  <c r="K261" i="53" s="1"/>
  <c r="L261" i="53" s="1"/>
  <c r="M261" i="53" s="1"/>
  <c r="N261" i="53" s="1"/>
  <c r="O261" i="53" s="1"/>
  <c r="P261" i="53" s="1"/>
  <c r="Q261" i="53" s="1"/>
  <c r="R261" i="53" s="1"/>
  <c r="S261" i="53" s="1"/>
  <c r="T261" i="53" s="1"/>
  <c r="V261" i="53" s="1"/>
  <c r="W261" i="53" s="1"/>
  <c r="Z261" i="53" s="1"/>
  <c r="AA261" i="53" s="1"/>
  <c r="AB261" i="53" s="1"/>
  <c r="AC261" i="53" s="1"/>
  <c r="AD261" i="53" s="1"/>
  <c r="AE261" i="53" s="1"/>
  <c r="AF261" i="53" s="1"/>
  <c r="G253" i="53"/>
  <c r="H253" i="53" s="1"/>
  <c r="I253" i="53" s="1"/>
  <c r="J253" i="53" s="1"/>
  <c r="K253" i="53" s="1"/>
  <c r="L253" i="53" s="1"/>
  <c r="M253" i="53" s="1"/>
  <c r="N253" i="53" s="1"/>
  <c r="O253" i="53" s="1"/>
  <c r="P253" i="53" s="1"/>
  <c r="Q253" i="53" s="1"/>
  <c r="R253" i="53" s="1"/>
  <c r="S253" i="53" s="1"/>
  <c r="T253" i="53" s="1"/>
  <c r="V253" i="53" s="1"/>
  <c r="W253" i="53" s="1"/>
  <c r="Z253" i="53" s="1"/>
  <c r="AA253" i="53" s="1"/>
  <c r="AB253" i="53" s="1"/>
  <c r="AC253" i="53" s="1"/>
  <c r="AD253" i="53" s="1"/>
  <c r="AE253" i="53" s="1"/>
  <c r="AF253" i="53" s="1"/>
  <c r="G245" i="53"/>
  <c r="H245" i="53" s="1"/>
  <c r="I245" i="53" s="1"/>
  <c r="J245" i="53" s="1"/>
  <c r="K245" i="53" s="1"/>
  <c r="L245" i="53" s="1"/>
  <c r="M245" i="53" s="1"/>
  <c r="N245" i="53" s="1"/>
  <c r="O245" i="53" s="1"/>
  <c r="P245" i="53" s="1"/>
  <c r="Q245" i="53" s="1"/>
  <c r="R245" i="53" s="1"/>
  <c r="S245" i="53" s="1"/>
  <c r="T245" i="53" s="1"/>
  <c r="V245" i="53" s="1"/>
  <c r="W245" i="53" s="1"/>
  <c r="Z245" i="53" s="1"/>
  <c r="AA245" i="53" s="1"/>
  <c r="AB245" i="53" s="1"/>
  <c r="AC245" i="53" s="1"/>
  <c r="AD245" i="53" s="1"/>
  <c r="AE245" i="53" s="1"/>
  <c r="AF245" i="53" s="1"/>
  <c r="G237" i="53"/>
  <c r="H237" i="53" s="1"/>
  <c r="I237" i="53" s="1"/>
  <c r="J237" i="53" s="1"/>
  <c r="K237" i="53" s="1"/>
  <c r="L237" i="53" s="1"/>
  <c r="M237" i="53" s="1"/>
  <c r="N237" i="53" s="1"/>
  <c r="O237" i="53" s="1"/>
  <c r="P237" i="53" s="1"/>
  <c r="Q237" i="53" s="1"/>
  <c r="R237" i="53" s="1"/>
  <c r="S237" i="53" s="1"/>
  <c r="T237" i="53" s="1"/>
  <c r="V237" i="53" s="1"/>
  <c r="W237" i="53" s="1"/>
  <c r="Z237" i="53" s="1"/>
  <c r="AA237" i="53" s="1"/>
  <c r="AB237" i="53" s="1"/>
  <c r="AC237" i="53" s="1"/>
  <c r="AD237" i="53" s="1"/>
  <c r="AE237" i="53" s="1"/>
  <c r="AF237" i="53" s="1"/>
  <c r="G229" i="53"/>
  <c r="H229" i="53" s="1"/>
  <c r="I229" i="53" s="1"/>
  <c r="J229" i="53" s="1"/>
  <c r="K229" i="53" s="1"/>
  <c r="L229" i="53" s="1"/>
  <c r="M229" i="53" s="1"/>
  <c r="N229" i="53" s="1"/>
  <c r="O229" i="53" s="1"/>
  <c r="P229" i="53" s="1"/>
  <c r="Q229" i="53" s="1"/>
  <c r="R229" i="53" s="1"/>
  <c r="S229" i="53" s="1"/>
  <c r="T229" i="53" s="1"/>
  <c r="V229" i="53" s="1"/>
  <c r="W229" i="53" s="1"/>
  <c r="Z229" i="53" s="1"/>
  <c r="AA229" i="53" s="1"/>
  <c r="AB229" i="53" s="1"/>
  <c r="AC229" i="53" s="1"/>
  <c r="AD229" i="53" s="1"/>
  <c r="AE229" i="53" s="1"/>
  <c r="AF229" i="53" s="1"/>
  <c r="G221" i="53"/>
  <c r="H221" i="53" s="1"/>
  <c r="I221" i="53" s="1"/>
  <c r="J221" i="53" s="1"/>
  <c r="K221" i="53" s="1"/>
  <c r="L221" i="53" s="1"/>
  <c r="M221" i="53" s="1"/>
  <c r="N221" i="53" s="1"/>
  <c r="O221" i="53" s="1"/>
  <c r="P221" i="53" s="1"/>
  <c r="Q221" i="53" s="1"/>
  <c r="R221" i="53" s="1"/>
  <c r="S221" i="53" s="1"/>
  <c r="T221" i="53" s="1"/>
  <c r="V221" i="53" s="1"/>
  <c r="W221" i="53" s="1"/>
  <c r="Z221" i="53" s="1"/>
  <c r="AA221" i="53" s="1"/>
  <c r="AB221" i="53" s="1"/>
  <c r="AC221" i="53" s="1"/>
  <c r="AD221" i="53" s="1"/>
  <c r="AE221" i="53" s="1"/>
  <c r="AF221" i="53" s="1"/>
  <c r="G181" i="53"/>
  <c r="H181" i="53" s="1"/>
  <c r="I181" i="53" s="1"/>
  <c r="J181" i="53" s="1"/>
  <c r="K181" i="53" s="1"/>
  <c r="L181" i="53" s="1"/>
  <c r="M181" i="53" s="1"/>
  <c r="N181" i="53" s="1"/>
  <c r="O181" i="53" s="1"/>
  <c r="P181" i="53" s="1"/>
  <c r="Q181" i="53" s="1"/>
  <c r="R181" i="53" s="1"/>
  <c r="S181" i="53" s="1"/>
  <c r="T181" i="53" s="1"/>
  <c r="W181" i="53" s="1"/>
  <c r="Z181" i="53" s="1"/>
  <c r="AA181" i="53" s="1"/>
  <c r="AB181" i="53" s="1"/>
  <c r="AC181" i="53" s="1"/>
  <c r="AD181" i="53" s="1"/>
  <c r="AE181" i="53" s="1"/>
  <c r="AF181" i="53" s="1"/>
  <c r="D274" i="53"/>
  <c r="G266" i="53"/>
  <c r="H266" i="53" s="1"/>
  <c r="I266" i="53" s="1"/>
  <c r="J266" i="53" s="1"/>
  <c r="K266" i="53" s="1"/>
  <c r="L266" i="53" s="1"/>
  <c r="M266" i="53" s="1"/>
  <c r="N266" i="53" s="1"/>
  <c r="O266" i="53" s="1"/>
  <c r="P266" i="53" s="1"/>
  <c r="Q266" i="53" s="1"/>
  <c r="R266" i="53" s="1"/>
  <c r="S266" i="53" s="1"/>
  <c r="T266" i="53" s="1"/>
  <c r="V266" i="53" s="1"/>
  <c r="W266" i="53" s="1"/>
  <c r="Z266" i="53" s="1"/>
  <c r="AA266" i="53" s="1"/>
  <c r="AB266" i="53" s="1"/>
  <c r="AC266" i="53" s="1"/>
  <c r="AD266" i="53" s="1"/>
  <c r="AE266" i="53" s="1"/>
  <c r="AF266" i="53" s="1"/>
  <c r="G258" i="53"/>
  <c r="H258" i="53" s="1"/>
  <c r="I258" i="53" s="1"/>
  <c r="J258" i="53" s="1"/>
  <c r="K258" i="53" s="1"/>
  <c r="L258" i="53" s="1"/>
  <c r="M258" i="53" s="1"/>
  <c r="N258" i="53" s="1"/>
  <c r="O258" i="53" s="1"/>
  <c r="P258" i="53" s="1"/>
  <c r="Q258" i="53" s="1"/>
  <c r="R258" i="53" s="1"/>
  <c r="S258" i="53" s="1"/>
  <c r="T258" i="53" s="1"/>
  <c r="V258" i="53" s="1"/>
  <c r="W258" i="53" s="1"/>
  <c r="Z258" i="53" s="1"/>
  <c r="AA258" i="53" s="1"/>
  <c r="AB258" i="53" s="1"/>
  <c r="AC258" i="53" s="1"/>
  <c r="AD258" i="53" s="1"/>
  <c r="AE258" i="53" s="1"/>
  <c r="AF258" i="53" s="1"/>
  <c r="G242" i="53"/>
  <c r="H242" i="53" s="1"/>
  <c r="I242" i="53" s="1"/>
  <c r="J242" i="53" s="1"/>
  <c r="K242" i="53" s="1"/>
  <c r="L242" i="53" s="1"/>
  <c r="M242" i="53" s="1"/>
  <c r="N242" i="53" s="1"/>
  <c r="O242" i="53" s="1"/>
  <c r="P242" i="53" s="1"/>
  <c r="Q242" i="53" s="1"/>
  <c r="R242" i="53" s="1"/>
  <c r="S242" i="53" s="1"/>
  <c r="T242" i="53" s="1"/>
  <c r="V242" i="53" s="1"/>
  <c r="W242" i="53" s="1"/>
  <c r="Z242" i="53" s="1"/>
  <c r="AA242" i="53" s="1"/>
  <c r="AB242" i="53" s="1"/>
  <c r="AC242" i="53" s="1"/>
  <c r="AD242" i="53" s="1"/>
  <c r="AE242" i="53" s="1"/>
  <c r="AF242" i="53" s="1"/>
  <c r="G234" i="53"/>
  <c r="H234" i="53" s="1"/>
  <c r="I234" i="53" s="1"/>
  <c r="J234" i="53" s="1"/>
  <c r="K234" i="53" s="1"/>
  <c r="L234" i="53" s="1"/>
  <c r="M234" i="53" s="1"/>
  <c r="N234" i="53" s="1"/>
  <c r="O234" i="53" s="1"/>
  <c r="P234" i="53" s="1"/>
  <c r="Q234" i="53" s="1"/>
  <c r="R234" i="53" s="1"/>
  <c r="S234" i="53" s="1"/>
  <c r="T234" i="53" s="1"/>
  <c r="V234" i="53" s="1"/>
  <c r="W234" i="53" s="1"/>
  <c r="Z234" i="53" s="1"/>
  <c r="AA234" i="53" s="1"/>
  <c r="AB234" i="53" s="1"/>
  <c r="AC234" i="53" s="1"/>
  <c r="AD234" i="53" s="1"/>
  <c r="AE234" i="53" s="1"/>
  <c r="AF234" i="53" s="1"/>
  <c r="B113" i="53"/>
  <c r="B115" i="53" s="1"/>
  <c r="B116" i="53" s="1"/>
  <c r="AJ108" i="53" a="1"/>
  <c r="AJ108" i="53" s="1"/>
  <c r="B5" i="53"/>
  <c r="AN19" i="53"/>
  <c r="C123" i="53"/>
  <c r="C124" i="53" s="1"/>
  <c r="C274" i="53"/>
  <c r="C135" i="53"/>
  <c r="G173" i="53"/>
  <c r="H173" i="53" s="1"/>
  <c r="I173" i="53" s="1"/>
  <c r="J173" i="53" s="1"/>
  <c r="K173" i="53" s="1"/>
  <c r="L173" i="53" s="1"/>
  <c r="M173" i="53" s="1"/>
  <c r="N173" i="53" s="1"/>
  <c r="O173" i="53" s="1"/>
  <c r="P173" i="53" s="1"/>
  <c r="Q173" i="53" s="1"/>
  <c r="R173" i="53" s="1"/>
  <c r="S173" i="53" s="1"/>
  <c r="T173" i="53" s="1"/>
  <c r="W173" i="53" s="1"/>
  <c r="Z173" i="53" s="1"/>
  <c r="AA173" i="53" s="1"/>
  <c r="AB173" i="53" s="1"/>
  <c r="AC173" i="53" s="1"/>
  <c r="AD173" i="53" s="1"/>
  <c r="AE173" i="53" s="1"/>
  <c r="AF173" i="53" s="1"/>
  <c r="C113" i="53"/>
  <c r="C115" i="53" s="1"/>
  <c r="C116" i="53" s="1"/>
  <c r="C7" i="53" s="1"/>
  <c r="AN22" i="53"/>
  <c r="AI96" i="53"/>
  <c r="AU23" i="53"/>
  <c r="M124" i="53"/>
  <c r="AV23" i="53"/>
  <c r="AV25" i="53" s="1"/>
  <c r="BH25" i="53"/>
  <c r="N7" i="53"/>
  <c r="J123" i="53"/>
  <c r="J124" i="53" s="1"/>
  <c r="AF7" i="53"/>
  <c r="BJ16" i="53"/>
  <c r="BD23" i="53"/>
  <c r="AM16" i="53"/>
  <c r="AI71" i="53"/>
  <c r="J113" i="53"/>
  <c r="J115" i="53" s="1"/>
  <c r="R113" i="53"/>
  <c r="R115" i="53" s="1"/>
  <c r="AZ16" i="53"/>
  <c r="AZ22" i="53" s="1"/>
  <c r="Z113" i="53"/>
  <c r="Z115" i="53" s="1"/>
  <c r="BF16" i="53"/>
  <c r="BF22" i="53" s="1"/>
  <c r="BF25" i="53" s="1"/>
  <c r="AH71" i="53"/>
  <c r="AH92" i="53"/>
  <c r="AI92" i="53"/>
  <c r="V7" i="53"/>
  <c r="AI119" i="53"/>
  <c r="AW22" i="53"/>
  <c r="AW25" i="53" s="1"/>
  <c r="R123" i="53"/>
  <c r="AZ23" i="53" s="1"/>
  <c r="AH119" i="53"/>
  <c r="AI78" i="53"/>
  <c r="AH78" i="53"/>
  <c r="P7" i="53"/>
  <c r="AX16" i="53"/>
  <c r="AX22" i="53" s="1"/>
  <c r="AX25" i="53" s="1"/>
  <c r="AO22" i="53"/>
  <c r="AM17" i="53"/>
  <c r="M116" i="53"/>
  <c r="M7" i="53" s="1"/>
  <c r="AP22" i="53"/>
  <c r="AO23" i="53"/>
  <c r="L123" i="53"/>
  <c r="L124" i="53" s="1"/>
  <c r="T123" i="53"/>
  <c r="T116" i="53" s="1"/>
  <c r="T7" i="53" s="1"/>
  <c r="BG23" i="53"/>
  <c r="BG25" i="53" s="1"/>
  <c r="AI122" i="53"/>
  <c r="BG95" i="53" a="1"/>
  <c r="K113" i="53"/>
  <c r="K115" i="53" s="1"/>
  <c r="AE7" i="53"/>
  <c r="K123" i="53"/>
  <c r="AT23" i="53" s="1"/>
  <c r="S123" i="53"/>
  <c r="BA23" i="53" s="1"/>
  <c r="AA7" i="53"/>
  <c r="AI121" i="53"/>
  <c r="I113" i="53"/>
  <c r="I115" i="53" s="1"/>
  <c r="Q113" i="53"/>
  <c r="Q115" i="53" s="1"/>
  <c r="Q116" i="53" s="1"/>
  <c r="Q7" i="53" s="1"/>
  <c r="Y7" i="53"/>
  <c r="AG113" i="53"/>
  <c r="H124" i="53"/>
  <c r="AR16" i="53"/>
  <c r="AR22" i="53" s="1"/>
  <c r="AR25" i="53" s="1"/>
  <c r="BJ19" i="53"/>
  <c r="I124" i="53"/>
  <c r="Q124" i="53"/>
  <c r="AH96" i="53"/>
  <c r="AH108" i="53"/>
  <c r="BB16" i="53"/>
  <c r="BB22" i="53" s="1"/>
  <c r="AI108" i="53"/>
  <c r="AH118" i="53"/>
  <c r="AH120" i="53"/>
  <c r="BE19" i="53"/>
  <c r="BE22" i="53" s="1"/>
  <c r="BE25" i="53" s="1"/>
  <c r="AI117" i="53"/>
  <c r="AH117" i="53"/>
  <c r="AC71" i="52"/>
  <c r="AD71" i="52"/>
  <c r="AE71" i="52"/>
  <c r="AC78" i="52"/>
  <c r="AD78" i="52"/>
  <c r="AE78" i="52"/>
  <c r="AC92" i="52"/>
  <c r="AD92" i="52"/>
  <c r="AE92" i="52"/>
  <c r="AC96" i="52"/>
  <c r="AD96" i="52"/>
  <c r="AE96" i="52"/>
  <c r="AC108" i="52"/>
  <c r="AC113" i="52" s="1"/>
  <c r="AC115" i="52" s="1"/>
  <c r="AC116" i="52" s="1"/>
  <c r="AD108" i="52"/>
  <c r="AE108" i="52"/>
  <c r="AC117" i="52"/>
  <c r="AC123" i="52" s="1"/>
  <c r="AD117" i="52"/>
  <c r="AE117" i="52"/>
  <c r="AC118" i="52"/>
  <c r="AD118" i="52"/>
  <c r="AE118" i="52"/>
  <c r="AE123" i="52" s="1"/>
  <c r="AC119" i="52"/>
  <c r="AD119" i="52"/>
  <c r="AD123" i="52" s="1"/>
  <c r="AE119" i="52"/>
  <c r="AC120" i="52"/>
  <c r="AD120" i="52"/>
  <c r="AE120" i="52"/>
  <c r="AC121" i="52"/>
  <c r="AD121" i="52"/>
  <c r="AE121" i="52"/>
  <c r="AC122" i="52"/>
  <c r="AD122" i="52"/>
  <c r="AE122" i="52"/>
  <c r="AC135" i="52"/>
  <c r="AD135" i="52"/>
  <c r="AE135" i="52"/>
  <c r="U177" i="54" l="1"/>
  <c r="R274" i="54"/>
  <c r="BJ22" i="53"/>
  <c r="BJ25" i="53" s="1"/>
  <c r="Z124" i="53"/>
  <c r="Z116" i="53"/>
  <c r="Z7" i="53" s="1"/>
  <c r="BD25" i="53"/>
  <c r="BA25" i="53"/>
  <c r="AS25" i="53"/>
  <c r="S124" i="53"/>
  <c r="S116" i="53"/>
  <c r="S7" i="53" s="1"/>
  <c r="R124" i="53"/>
  <c r="AY25" i="53"/>
  <c r="AT25" i="53"/>
  <c r="AU25" i="53"/>
  <c r="L116" i="53"/>
  <c r="L7" i="53" s="1"/>
  <c r="H116" i="53"/>
  <c r="H7" i="53" s="1"/>
  <c r="I116" i="53"/>
  <c r="I7" i="53" s="1"/>
  <c r="G116" i="53"/>
  <c r="G7" i="53" s="1"/>
  <c r="E116" i="53"/>
  <c r="E7" i="53" s="1"/>
  <c r="AM22" i="53"/>
  <c r="AT8" i="53" s="1"/>
  <c r="BI118" i="53"/>
  <c r="BG117" i="53"/>
  <c r="BK115" i="53"/>
  <c r="BI114" i="53"/>
  <c r="BG113" i="53"/>
  <c r="BK111" i="53"/>
  <c r="BI110" i="53"/>
  <c r="BG109" i="53"/>
  <c r="BK107" i="53"/>
  <c r="BI106" i="53"/>
  <c r="BG105" i="53"/>
  <c r="BK103" i="53"/>
  <c r="BI102" i="53"/>
  <c r="BG101" i="53"/>
  <c r="BK99" i="53"/>
  <c r="BI98" i="53"/>
  <c r="BG97" i="53"/>
  <c r="BK95" i="53"/>
  <c r="BH118" i="53"/>
  <c r="BL116" i="53"/>
  <c r="BJ115" i="53"/>
  <c r="BH114" i="53"/>
  <c r="BL112" i="53"/>
  <c r="BJ111" i="53"/>
  <c r="BH110" i="53"/>
  <c r="BL108" i="53"/>
  <c r="BJ107" i="53"/>
  <c r="BH106" i="53"/>
  <c r="BL104" i="53"/>
  <c r="BJ103" i="53"/>
  <c r="BH102" i="53"/>
  <c r="BL100" i="53"/>
  <c r="BJ99" i="53"/>
  <c r="BH98" i="53"/>
  <c r="BL96" i="53"/>
  <c r="BJ95" i="53"/>
  <c r="BK117" i="53"/>
  <c r="BG116" i="53"/>
  <c r="BG114" i="53"/>
  <c r="BI112" i="53"/>
  <c r="BK110" i="53"/>
  <c r="BK108" i="53"/>
  <c r="BG107" i="53"/>
  <c r="BI105" i="53"/>
  <c r="BI103" i="53"/>
  <c r="BK101" i="53"/>
  <c r="BG100" i="53"/>
  <c r="BG98" i="53"/>
  <c r="BI96" i="53"/>
  <c r="BJ117" i="53"/>
  <c r="BL115" i="53"/>
  <c r="BL113" i="53"/>
  <c r="BH112" i="53"/>
  <c r="BJ110" i="53"/>
  <c r="BJ108" i="53"/>
  <c r="BL106" i="53"/>
  <c r="BH105" i="53"/>
  <c r="BH103" i="53"/>
  <c r="BJ101" i="53"/>
  <c r="BL99" i="53"/>
  <c r="BL97" i="53"/>
  <c r="BH96" i="53"/>
  <c r="BI117" i="53"/>
  <c r="BI115" i="53"/>
  <c r="BK113" i="53"/>
  <c r="BG112" i="53"/>
  <c r="BG110" i="53"/>
  <c r="BI108" i="53"/>
  <c r="BK106" i="53"/>
  <c r="BK104" i="53"/>
  <c r="BG103" i="53"/>
  <c r="BI101" i="53"/>
  <c r="BI99" i="53"/>
  <c r="BK97" i="53"/>
  <c r="BG96" i="53"/>
  <c r="BL118" i="53"/>
  <c r="BH117" i="53"/>
  <c r="BH115" i="53"/>
  <c r="BJ113" i="53"/>
  <c r="BL111" i="53"/>
  <c r="BL109" i="53"/>
  <c r="BH108" i="53"/>
  <c r="BJ106" i="53"/>
  <c r="BJ104" i="53"/>
  <c r="BL102" i="53"/>
  <c r="BH101" i="53"/>
  <c r="BH99" i="53"/>
  <c r="BJ97" i="53"/>
  <c r="BL95" i="53"/>
  <c r="BK118" i="53"/>
  <c r="BK116" i="53"/>
  <c r="BG115" i="53"/>
  <c r="BI113" i="53"/>
  <c r="BK109" i="53"/>
  <c r="BG108" i="53"/>
  <c r="BG106" i="53"/>
  <c r="BI104" i="53"/>
  <c r="BK102" i="53"/>
  <c r="BK100" i="53"/>
  <c r="BG99" i="53"/>
  <c r="BI97" i="53"/>
  <c r="BI95" i="53"/>
  <c r="BJ118" i="53"/>
  <c r="BJ116" i="53"/>
  <c r="BL114" i="53"/>
  <c r="BH113" i="53"/>
  <c r="BH111" i="53"/>
  <c r="BJ109" i="53"/>
  <c r="BL107" i="53"/>
  <c r="BL105" i="53"/>
  <c r="BH104" i="53"/>
  <c r="BJ102" i="53"/>
  <c r="BJ100" i="53"/>
  <c r="BL98" i="53"/>
  <c r="BH97" i="53"/>
  <c r="BH95" i="53"/>
  <c r="BL117" i="53"/>
  <c r="BH116" i="53"/>
  <c r="BJ114" i="53"/>
  <c r="BJ112" i="53"/>
  <c r="BL110" i="53"/>
  <c r="BH109" i="53"/>
  <c r="BH107" i="53"/>
  <c r="BJ105" i="53"/>
  <c r="BL103" i="53"/>
  <c r="BL101" i="53"/>
  <c r="BH100" i="53"/>
  <c r="BJ98" i="53"/>
  <c r="BJ96" i="53"/>
  <c r="BI116" i="53"/>
  <c r="BG104" i="53"/>
  <c r="BK114" i="53"/>
  <c r="BG102" i="53"/>
  <c r="BK112" i="53"/>
  <c r="BI100" i="53"/>
  <c r="BG118" i="53"/>
  <c r="BI111" i="53"/>
  <c r="BK98" i="53"/>
  <c r="BK105" i="53"/>
  <c r="BG111" i="53"/>
  <c r="BK96" i="53"/>
  <c r="BI107" i="53"/>
  <c r="BI109" i="53"/>
  <c r="BG95" i="53"/>
  <c r="J116" i="53"/>
  <c r="J7" i="53" s="1"/>
  <c r="K124" i="53"/>
  <c r="G177" i="53"/>
  <c r="AO25" i="53"/>
  <c r="BC23" i="53"/>
  <c r="BC25" i="53" s="1"/>
  <c r="AH113" i="53"/>
  <c r="AP23" i="53"/>
  <c r="AP25" i="53" s="1"/>
  <c r="AC7" i="53"/>
  <c r="AZ25" i="53"/>
  <c r="AI113" i="53"/>
  <c r="AN23" i="53"/>
  <c r="AN25" i="53" s="1"/>
  <c r="U7" i="53"/>
  <c r="AJ123" i="53" a="1"/>
  <c r="AJ123" i="53" s="1"/>
  <c r="AM23" i="53"/>
  <c r="AI123" i="53"/>
  <c r="AH123" i="53"/>
  <c r="R116" i="53"/>
  <c r="R7" i="53" s="1"/>
  <c r="AA170" i="53"/>
  <c r="AB170" i="53" s="1"/>
  <c r="AC170" i="53" s="1"/>
  <c r="AD170" i="53" s="1"/>
  <c r="AE170" i="53" s="1"/>
  <c r="AF170" i="53" s="1"/>
  <c r="Z135" i="53"/>
  <c r="AI115" i="53"/>
  <c r="AH115" i="53"/>
  <c r="BB23" i="53"/>
  <c r="BB25" i="53" s="1"/>
  <c r="T124" i="53"/>
  <c r="K116" i="53"/>
  <c r="K7" i="53" s="1"/>
  <c r="D7" i="53"/>
  <c r="AB7" i="53"/>
  <c r="AE113" i="52"/>
  <c r="AE115" i="52" s="1"/>
  <c r="AE116" i="52" s="1"/>
  <c r="AE124" i="52"/>
  <c r="AD124" i="52"/>
  <c r="AD113" i="52"/>
  <c r="AD115" i="52" s="1"/>
  <c r="AD116" i="52" s="1"/>
  <c r="AC124" i="52"/>
  <c r="U161" i="54" l="1"/>
  <c r="AM25" i="53"/>
  <c r="AT9" i="53"/>
  <c r="AH124" i="53"/>
  <c r="AI124" i="53"/>
  <c r="H177" i="53"/>
  <c r="AI116" i="53"/>
  <c r="AH116" i="53"/>
  <c r="B7" i="53"/>
  <c r="A7" i="53" s="1"/>
  <c r="U169" i="54" l="1"/>
  <c r="U167" i="54"/>
  <c r="G161" i="53"/>
  <c r="G169" i="53"/>
  <c r="I177" i="53"/>
  <c r="AB71" i="52"/>
  <c r="AB78" i="52"/>
  <c r="AB92" i="52"/>
  <c r="AB96" i="52"/>
  <c r="AB108" i="52"/>
  <c r="AB113" i="52" s="1"/>
  <c r="AB115" i="52" s="1"/>
  <c r="AB117" i="52"/>
  <c r="AB118" i="52"/>
  <c r="AB119" i="52"/>
  <c r="AB120" i="52"/>
  <c r="AB121" i="52"/>
  <c r="AB122" i="52"/>
  <c r="AB161" i="52"/>
  <c r="AB167" i="52" s="1"/>
  <c r="AB162" i="52"/>
  <c r="AB163" i="52"/>
  <c r="AB164" i="52"/>
  <c r="AB165" i="52"/>
  <c r="AB166" i="52"/>
  <c r="AB169" i="52"/>
  <c r="AB170" i="52"/>
  <c r="AB135" i="52" s="1"/>
  <c r="AB171" i="52"/>
  <c r="AB274" i="52" s="1"/>
  <c r="AB172" i="52"/>
  <c r="AB173" i="52"/>
  <c r="AB174" i="52"/>
  <c r="AB175" i="52"/>
  <c r="AB176" i="52"/>
  <c r="AB177" i="52"/>
  <c r="AB178" i="52"/>
  <c r="AB179" i="52"/>
  <c r="AB180" i="52"/>
  <c r="AB181" i="52"/>
  <c r="AB182" i="52"/>
  <c r="AB183" i="52"/>
  <c r="AB184" i="52"/>
  <c r="AB185" i="52"/>
  <c r="AB186" i="52"/>
  <c r="AB187" i="52"/>
  <c r="AB188" i="52"/>
  <c r="AB189" i="52"/>
  <c r="AB190" i="52"/>
  <c r="AB191" i="52"/>
  <c r="AB192" i="52"/>
  <c r="AB193" i="52"/>
  <c r="AB194" i="52"/>
  <c r="AB195" i="52"/>
  <c r="AB196" i="52"/>
  <c r="AB197" i="52"/>
  <c r="AB198" i="52"/>
  <c r="AB199" i="52"/>
  <c r="AB200" i="52"/>
  <c r="AB201" i="52"/>
  <c r="AB202" i="52"/>
  <c r="AB203" i="52"/>
  <c r="AB204" i="52"/>
  <c r="AB205" i="52"/>
  <c r="AB206" i="52"/>
  <c r="AB207" i="52"/>
  <c r="AB208" i="52"/>
  <c r="AB209" i="52"/>
  <c r="AB210" i="52"/>
  <c r="AB211" i="52"/>
  <c r="AB212" i="52"/>
  <c r="AB213" i="52"/>
  <c r="AB214" i="52"/>
  <c r="AB215" i="52"/>
  <c r="AB216" i="52"/>
  <c r="AB217" i="52"/>
  <c r="AB218" i="52"/>
  <c r="AB219" i="52"/>
  <c r="AB220" i="52"/>
  <c r="AB221" i="52"/>
  <c r="AB222" i="52"/>
  <c r="AB223" i="52"/>
  <c r="AB224" i="52"/>
  <c r="AB225" i="52"/>
  <c r="AB226" i="52"/>
  <c r="AB227" i="52"/>
  <c r="AB228" i="52"/>
  <c r="AB229" i="52"/>
  <c r="AB230" i="52"/>
  <c r="AB231" i="52"/>
  <c r="AB232" i="52"/>
  <c r="AB233" i="52"/>
  <c r="AB234" i="52"/>
  <c r="AB235" i="52"/>
  <c r="AB236" i="52"/>
  <c r="AB237" i="52"/>
  <c r="AB238" i="52"/>
  <c r="AB239" i="52"/>
  <c r="AB240" i="52"/>
  <c r="AB241" i="52"/>
  <c r="AB242" i="52"/>
  <c r="AB243" i="52"/>
  <c r="AB244" i="52"/>
  <c r="AB245" i="52"/>
  <c r="AB246" i="52"/>
  <c r="AB247" i="52"/>
  <c r="AB248" i="52"/>
  <c r="AB249" i="52"/>
  <c r="AB250" i="52"/>
  <c r="AB251" i="52"/>
  <c r="AB252" i="52"/>
  <c r="AB253" i="52"/>
  <c r="AB254" i="52"/>
  <c r="AB255" i="52"/>
  <c r="AB256" i="52"/>
  <c r="AB257" i="52"/>
  <c r="AB258" i="52"/>
  <c r="AB259" i="52"/>
  <c r="AB260" i="52"/>
  <c r="AB261" i="52"/>
  <c r="AB262" i="52"/>
  <c r="AB263" i="52"/>
  <c r="AB264" i="52"/>
  <c r="AB265" i="52"/>
  <c r="AB266" i="52"/>
  <c r="AB267" i="52"/>
  <c r="AB268" i="52"/>
  <c r="AB269" i="52"/>
  <c r="AB270" i="52"/>
  <c r="AB271" i="52"/>
  <c r="AB272" i="52"/>
  <c r="AB273" i="52"/>
  <c r="U274" i="54" l="1"/>
  <c r="G274" i="53"/>
  <c r="H169" i="53"/>
  <c r="J177" i="53"/>
  <c r="H161" i="53"/>
  <c r="G167" i="53"/>
  <c r="G135" i="53"/>
  <c r="AB123" i="52"/>
  <c r="AB116" i="52" s="1"/>
  <c r="AA71" i="52"/>
  <c r="AA78" i="52"/>
  <c r="AA92" i="52"/>
  <c r="AA96" i="52"/>
  <c r="AA108" i="52"/>
  <c r="AA117" i="52"/>
  <c r="AA118" i="52"/>
  <c r="AA119" i="52"/>
  <c r="AA120" i="52"/>
  <c r="AA121" i="52"/>
  <c r="AA122" i="52"/>
  <c r="AA135" i="52"/>
  <c r="Y70" i="52"/>
  <c r="Y71" i="52"/>
  <c r="Y78" i="52"/>
  <c r="Y92" i="52"/>
  <c r="Y96" i="52"/>
  <c r="Y108" i="52"/>
  <c r="Y117" i="52"/>
  <c r="Y118" i="52"/>
  <c r="Y119" i="52"/>
  <c r="Y120" i="52"/>
  <c r="Y121" i="52"/>
  <c r="Y122" i="52"/>
  <c r="I161" i="53" l="1"/>
  <c r="H167" i="53"/>
  <c r="H135" i="53"/>
  <c r="K177" i="53"/>
  <c r="H274" i="53"/>
  <c r="I169" i="53"/>
  <c r="AB124" i="52"/>
  <c r="AA113" i="52"/>
  <c r="AA115" i="52" s="1"/>
  <c r="AA123" i="52"/>
  <c r="AA124" i="52" s="1"/>
  <c r="Y123" i="52"/>
  <c r="Y124" i="52"/>
  <c r="Y113" i="52"/>
  <c r="Y115" i="52" s="1"/>
  <c r="Y116" i="52" s="1"/>
  <c r="X70" i="52"/>
  <c r="X71" i="52"/>
  <c r="X78" i="52"/>
  <c r="X92" i="52"/>
  <c r="X96" i="52"/>
  <c r="W70" i="52"/>
  <c r="W71" i="52"/>
  <c r="W78" i="52"/>
  <c r="W92" i="52"/>
  <c r="W96" i="52"/>
  <c r="W108" i="52"/>
  <c r="W117" i="52"/>
  <c r="W118" i="52"/>
  <c r="W119" i="52"/>
  <c r="W120" i="52"/>
  <c r="W121" i="52"/>
  <c r="W122" i="52"/>
  <c r="V70" i="52"/>
  <c r="V71" i="52"/>
  <c r="V78" i="52"/>
  <c r="V92" i="52"/>
  <c r="V96" i="52"/>
  <c r="V108" i="52"/>
  <c r="V117" i="52"/>
  <c r="V118" i="52"/>
  <c r="V119" i="52"/>
  <c r="V120" i="52"/>
  <c r="V121" i="52"/>
  <c r="V122" i="52"/>
  <c r="U70" i="52"/>
  <c r="U71" i="52"/>
  <c r="U78" i="52"/>
  <c r="U92" i="52"/>
  <c r="U96" i="52"/>
  <c r="U108" i="52"/>
  <c r="U117" i="52"/>
  <c r="U118" i="52"/>
  <c r="U119" i="52"/>
  <c r="U120" i="52"/>
  <c r="U121" i="52"/>
  <c r="U122" i="52"/>
  <c r="AB177" i="54" l="1"/>
  <c r="L177" i="53"/>
  <c r="J161" i="53"/>
  <c r="I167" i="53"/>
  <c r="I135" i="53"/>
  <c r="I274" i="53"/>
  <c r="J169" i="53"/>
  <c r="AA116" i="52"/>
  <c r="W123" i="52"/>
  <c r="W124" i="52" s="1"/>
  <c r="W113" i="52"/>
  <c r="W115" i="52" s="1"/>
  <c r="W116" i="52" s="1"/>
  <c r="V123" i="52"/>
  <c r="V124" i="52" s="1"/>
  <c r="V113" i="52"/>
  <c r="V115" i="52" s="1"/>
  <c r="V116" i="52" s="1"/>
  <c r="U123" i="52"/>
  <c r="U124" i="52" s="1"/>
  <c r="U113" i="52"/>
  <c r="U115" i="52" s="1"/>
  <c r="AC177" i="54" l="1"/>
  <c r="J167" i="53"/>
  <c r="K161" i="53"/>
  <c r="J135" i="53"/>
  <c r="J274" i="53"/>
  <c r="K169" i="53"/>
  <c r="M177" i="53"/>
  <c r="U116" i="52"/>
  <c r="S70" i="52"/>
  <c r="T70" i="52"/>
  <c r="AD177" i="54" l="1"/>
  <c r="N177" i="53"/>
  <c r="K274" i="53"/>
  <c r="L169" i="53"/>
  <c r="K167" i="53"/>
  <c r="L161" i="53"/>
  <c r="K135" i="53"/>
  <c r="AE177" i="54" l="1"/>
  <c r="AB161" i="54"/>
  <c r="L167" i="53"/>
  <c r="M161" i="53"/>
  <c r="L135" i="53"/>
  <c r="L274" i="53"/>
  <c r="M169" i="53"/>
  <c r="O177" i="53"/>
  <c r="R70" i="52"/>
  <c r="AB169" i="54" l="1"/>
  <c r="AC161" i="54"/>
  <c r="AB167" i="54"/>
  <c r="P177" i="53"/>
  <c r="Q177" i="53" s="1"/>
  <c r="M274" i="53"/>
  <c r="N169" i="53"/>
  <c r="M167" i="53"/>
  <c r="N161" i="53"/>
  <c r="M135" i="53"/>
  <c r="Q70" i="52"/>
  <c r="Q71" i="52"/>
  <c r="Q78" i="52"/>
  <c r="Q92" i="52"/>
  <c r="Q96" i="52"/>
  <c r="Q108" i="52"/>
  <c r="Q117" i="52"/>
  <c r="Q118" i="52"/>
  <c r="Q119" i="52"/>
  <c r="Q120" i="52"/>
  <c r="Q121" i="52"/>
  <c r="Q122" i="52"/>
  <c r="M70" i="52"/>
  <c r="N70" i="52"/>
  <c r="O70" i="52"/>
  <c r="P70" i="52"/>
  <c r="L70" i="52"/>
  <c r="K70" i="52"/>
  <c r="AD161" i="54" l="1"/>
  <c r="AC167" i="54"/>
  <c r="AB274" i="54"/>
  <c r="AC169" i="54"/>
  <c r="N167" i="53"/>
  <c r="O161" i="53"/>
  <c r="N274" i="53"/>
  <c r="O169" i="53"/>
  <c r="R177" i="53"/>
  <c r="Q113" i="52"/>
  <c r="Q115" i="52" s="1"/>
  <c r="Q123" i="52"/>
  <c r="Q116" i="52" s="1"/>
  <c r="J70" i="52"/>
  <c r="I70" i="52"/>
  <c r="H70" i="52"/>
  <c r="C146" i="52"/>
  <c r="AH145" i="52"/>
  <c r="AI145" i="52"/>
  <c r="AH144" i="52"/>
  <c r="AI144" i="52"/>
  <c r="AH143" i="52"/>
  <c r="AI143" i="52"/>
  <c r="G70" i="52"/>
  <c r="AC274" i="54" l="1"/>
  <c r="AD169" i="54"/>
  <c r="AD167" i="54"/>
  <c r="S177" i="53"/>
  <c r="O274" i="53"/>
  <c r="P169" i="53"/>
  <c r="P161" i="53"/>
  <c r="O167" i="53"/>
  <c r="Q124" i="52"/>
  <c r="F70" i="52"/>
  <c r="F71" i="52"/>
  <c r="F78" i="52"/>
  <c r="F92" i="52"/>
  <c r="F96" i="52"/>
  <c r="F108" i="52"/>
  <c r="F113" i="52" s="1"/>
  <c r="F115" i="52" s="1"/>
  <c r="F117" i="52"/>
  <c r="F118" i="52"/>
  <c r="F119" i="52"/>
  <c r="F120" i="52"/>
  <c r="F121" i="52"/>
  <c r="F122" i="52"/>
  <c r="E70" i="52"/>
  <c r="E71" i="52"/>
  <c r="E78" i="52"/>
  <c r="E92" i="52"/>
  <c r="E96" i="52"/>
  <c r="E108" i="52"/>
  <c r="E117" i="52"/>
  <c r="E118" i="52"/>
  <c r="E119" i="52"/>
  <c r="E120" i="52"/>
  <c r="E121" i="52"/>
  <c r="E122" i="52"/>
  <c r="D70" i="52"/>
  <c r="D71" i="52"/>
  <c r="D78" i="52"/>
  <c r="D92" i="52"/>
  <c r="D96" i="52"/>
  <c r="D108" i="52"/>
  <c r="D117" i="52"/>
  <c r="D118" i="52"/>
  <c r="D119" i="52"/>
  <c r="D120" i="52"/>
  <c r="D121" i="52"/>
  <c r="D122" i="52"/>
  <c r="AE167" i="54" l="1"/>
  <c r="AD274" i="54"/>
  <c r="AE169" i="54"/>
  <c r="Q161" i="53"/>
  <c r="P167" i="53"/>
  <c r="P274" i="53"/>
  <c r="Q169" i="53"/>
  <c r="T177" i="53"/>
  <c r="F123" i="52"/>
  <c r="F116" i="52" s="1"/>
  <c r="E123" i="52"/>
  <c r="F124" i="52"/>
  <c r="E113" i="52"/>
  <c r="E115" i="52" s="1"/>
  <c r="E116" i="52" s="1"/>
  <c r="E124" i="52"/>
  <c r="D123" i="52"/>
  <c r="D124" i="52"/>
  <c r="D113" i="52"/>
  <c r="D115" i="52" s="1"/>
  <c r="C70" i="52"/>
  <c r="C71" i="52"/>
  <c r="C78" i="52"/>
  <c r="C92" i="52"/>
  <c r="C96" i="52"/>
  <c r="C108" i="52"/>
  <c r="C117" i="52"/>
  <c r="C118" i="52"/>
  <c r="C119" i="52"/>
  <c r="C120" i="52"/>
  <c r="C121" i="52"/>
  <c r="C122" i="52"/>
  <c r="B135" i="52"/>
  <c r="B122" i="52"/>
  <c r="B121" i="52"/>
  <c r="B120" i="52"/>
  <c r="B119" i="52"/>
  <c r="B118" i="52"/>
  <c r="B117" i="52"/>
  <c r="B108" i="52"/>
  <c r="B96" i="52"/>
  <c r="B92" i="52"/>
  <c r="AM18" i="52" s="1"/>
  <c r="B78" i="52"/>
  <c r="B113" i="52" s="1"/>
  <c r="B115" i="52" s="1"/>
  <c r="B71" i="52"/>
  <c r="B70" i="52"/>
  <c r="AG274" i="52"/>
  <c r="B274" i="52"/>
  <c r="C273" i="52"/>
  <c r="C272" i="52"/>
  <c r="D272" i="52" s="1"/>
  <c r="E272" i="52" s="1"/>
  <c r="F272" i="52" s="1"/>
  <c r="G272" i="52" s="1"/>
  <c r="H272" i="52" s="1"/>
  <c r="I272" i="52" s="1"/>
  <c r="J272" i="52" s="1"/>
  <c r="K272" i="52" s="1"/>
  <c r="L272" i="52" s="1"/>
  <c r="M272" i="52" s="1"/>
  <c r="N272" i="52" s="1"/>
  <c r="O272" i="52" s="1"/>
  <c r="P272" i="52" s="1"/>
  <c r="C271" i="52"/>
  <c r="C270" i="52"/>
  <c r="C269" i="52"/>
  <c r="G268" i="52"/>
  <c r="H268" i="52" s="1"/>
  <c r="I268" i="52" s="1"/>
  <c r="J268" i="52" s="1"/>
  <c r="K268" i="52" s="1"/>
  <c r="L268" i="52" s="1"/>
  <c r="M268" i="52" s="1"/>
  <c r="N268" i="52" s="1"/>
  <c r="O268" i="52" s="1"/>
  <c r="P268" i="52" s="1"/>
  <c r="C268" i="52"/>
  <c r="D268" i="52" s="1"/>
  <c r="E268" i="52" s="1"/>
  <c r="F268" i="52" s="1"/>
  <c r="G267" i="52"/>
  <c r="H267" i="52" s="1"/>
  <c r="I267" i="52" s="1"/>
  <c r="J267" i="52" s="1"/>
  <c r="K267" i="52" s="1"/>
  <c r="L267" i="52" s="1"/>
  <c r="M267" i="52" s="1"/>
  <c r="N267" i="52" s="1"/>
  <c r="O267" i="52" s="1"/>
  <c r="P267" i="52" s="1"/>
  <c r="C267" i="52"/>
  <c r="D267" i="52" s="1"/>
  <c r="E267" i="52" s="1"/>
  <c r="F267" i="52" s="1"/>
  <c r="C266" i="52"/>
  <c r="G265" i="52"/>
  <c r="H265" i="52" s="1"/>
  <c r="I265" i="52" s="1"/>
  <c r="J265" i="52" s="1"/>
  <c r="K265" i="52" s="1"/>
  <c r="L265" i="52" s="1"/>
  <c r="M265" i="52" s="1"/>
  <c r="N265" i="52" s="1"/>
  <c r="O265" i="52" s="1"/>
  <c r="P265" i="52" s="1"/>
  <c r="C265" i="52"/>
  <c r="D265" i="52" s="1"/>
  <c r="E265" i="52" s="1"/>
  <c r="F265" i="52" s="1"/>
  <c r="C264" i="52"/>
  <c r="D264" i="52" s="1"/>
  <c r="E264" i="52" s="1"/>
  <c r="F264" i="52" s="1"/>
  <c r="G264" i="52" s="1"/>
  <c r="H264" i="52" s="1"/>
  <c r="I264" i="52" s="1"/>
  <c r="J264" i="52" s="1"/>
  <c r="K264" i="52" s="1"/>
  <c r="L264" i="52" s="1"/>
  <c r="M264" i="52" s="1"/>
  <c r="N264" i="52" s="1"/>
  <c r="O264" i="52" s="1"/>
  <c r="P264" i="52" s="1"/>
  <c r="C263" i="52"/>
  <c r="D263" i="52" s="1"/>
  <c r="E263" i="52" s="1"/>
  <c r="F263" i="52" s="1"/>
  <c r="G263" i="52" s="1"/>
  <c r="H263" i="52" s="1"/>
  <c r="I263" i="52" s="1"/>
  <c r="J263" i="52" s="1"/>
  <c r="K263" i="52" s="1"/>
  <c r="L263" i="52" s="1"/>
  <c r="M263" i="52" s="1"/>
  <c r="N263" i="52" s="1"/>
  <c r="O263" i="52" s="1"/>
  <c r="P263" i="52" s="1"/>
  <c r="C262" i="52"/>
  <c r="C261" i="52"/>
  <c r="D261" i="52" s="1"/>
  <c r="E261" i="52" s="1"/>
  <c r="F261" i="52" s="1"/>
  <c r="G261" i="52" s="1"/>
  <c r="H261" i="52" s="1"/>
  <c r="I261" i="52" s="1"/>
  <c r="J261" i="52" s="1"/>
  <c r="K261" i="52" s="1"/>
  <c r="L261" i="52" s="1"/>
  <c r="M261" i="52" s="1"/>
  <c r="N261" i="52" s="1"/>
  <c r="O261" i="52" s="1"/>
  <c r="P261" i="52" s="1"/>
  <c r="C260" i="52"/>
  <c r="C259" i="52"/>
  <c r="C258" i="52"/>
  <c r="C257" i="52"/>
  <c r="D257" i="52" s="1"/>
  <c r="E257" i="52" s="1"/>
  <c r="F257" i="52" s="1"/>
  <c r="G257" i="52" s="1"/>
  <c r="H257" i="52" s="1"/>
  <c r="I257" i="52" s="1"/>
  <c r="J257" i="52" s="1"/>
  <c r="K257" i="52" s="1"/>
  <c r="L257" i="52" s="1"/>
  <c r="M257" i="52" s="1"/>
  <c r="N257" i="52" s="1"/>
  <c r="O257" i="52" s="1"/>
  <c r="P257" i="52" s="1"/>
  <c r="C256" i="52"/>
  <c r="D256" i="52" s="1"/>
  <c r="E256" i="52" s="1"/>
  <c r="F256" i="52" s="1"/>
  <c r="G256" i="52" s="1"/>
  <c r="H256" i="52" s="1"/>
  <c r="I256" i="52" s="1"/>
  <c r="J256" i="52" s="1"/>
  <c r="K256" i="52" s="1"/>
  <c r="L256" i="52" s="1"/>
  <c r="M256" i="52" s="1"/>
  <c r="N256" i="52" s="1"/>
  <c r="O256" i="52" s="1"/>
  <c r="P256" i="52" s="1"/>
  <c r="G255" i="52"/>
  <c r="H255" i="52" s="1"/>
  <c r="I255" i="52" s="1"/>
  <c r="J255" i="52" s="1"/>
  <c r="K255" i="52" s="1"/>
  <c r="L255" i="52" s="1"/>
  <c r="M255" i="52" s="1"/>
  <c r="N255" i="52" s="1"/>
  <c r="O255" i="52" s="1"/>
  <c r="P255" i="52" s="1"/>
  <c r="C255" i="52"/>
  <c r="D255" i="52" s="1"/>
  <c r="E255" i="52" s="1"/>
  <c r="F255" i="52" s="1"/>
  <c r="C254" i="52"/>
  <c r="D254" i="52" s="1"/>
  <c r="E254" i="52" s="1"/>
  <c r="F254" i="52" s="1"/>
  <c r="G254" i="52" s="1"/>
  <c r="H254" i="52" s="1"/>
  <c r="I254" i="52" s="1"/>
  <c r="J254" i="52" s="1"/>
  <c r="K254" i="52" s="1"/>
  <c r="L254" i="52" s="1"/>
  <c r="M254" i="52" s="1"/>
  <c r="N254" i="52" s="1"/>
  <c r="O254" i="52" s="1"/>
  <c r="P254" i="52" s="1"/>
  <c r="C253" i="52"/>
  <c r="D253" i="52" s="1"/>
  <c r="E253" i="52" s="1"/>
  <c r="F253" i="52" s="1"/>
  <c r="G253" i="52" s="1"/>
  <c r="H253" i="52" s="1"/>
  <c r="I253" i="52" s="1"/>
  <c r="J253" i="52" s="1"/>
  <c r="K253" i="52" s="1"/>
  <c r="L253" i="52" s="1"/>
  <c r="M253" i="52" s="1"/>
  <c r="N253" i="52" s="1"/>
  <c r="O253" i="52" s="1"/>
  <c r="P253" i="52" s="1"/>
  <c r="C252" i="52"/>
  <c r="C251" i="52"/>
  <c r="D251" i="52" s="1"/>
  <c r="E251" i="52" s="1"/>
  <c r="F251" i="52" s="1"/>
  <c r="G251" i="52" s="1"/>
  <c r="H251" i="52" s="1"/>
  <c r="I251" i="52" s="1"/>
  <c r="J251" i="52" s="1"/>
  <c r="K251" i="52" s="1"/>
  <c r="L251" i="52" s="1"/>
  <c r="M251" i="52" s="1"/>
  <c r="N251" i="52" s="1"/>
  <c r="O251" i="52" s="1"/>
  <c r="P251" i="52" s="1"/>
  <c r="C250" i="52"/>
  <c r="D250" i="52" s="1"/>
  <c r="E250" i="52" s="1"/>
  <c r="F250" i="52" s="1"/>
  <c r="G250" i="52" s="1"/>
  <c r="H250" i="52" s="1"/>
  <c r="I250" i="52" s="1"/>
  <c r="J250" i="52" s="1"/>
  <c r="K250" i="52" s="1"/>
  <c r="L250" i="52" s="1"/>
  <c r="M250" i="52" s="1"/>
  <c r="N250" i="52" s="1"/>
  <c r="O250" i="52" s="1"/>
  <c r="P250" i="52" s="1"/>
  <c r="G249" i="52"/>
  <c r="H249" i="52" s="1"/>
  <c r="I249" i="52" s="1"/>
  <c r="J249" i="52" s="1"/>
  <c r="K249" i="52" s="1"/>
  <c r="L249" i="52" s="1"/>
  <c r="M249" i="52" s="1"/>
  <c r="N249" i="52" s="1"/>
  <c r="O249" i="52" s="1"/>
  <c r="P249" i="52" s="1"/>
  <c r="C249" i="52"/>
  <c r="D249" i="52" s="1"/>
  <c r="E249" i="52" s="1"/>
  <c r="F249" i="52" s="1"/>
  <c r="C248" i="52"/>
  <c r="D248" i="52" s="1"/>
  <c r="E248" i="52" s="1"/>
  <c r="F248" i="52" s="1"/>
  <c r="G248" i="52" s="1"/>
  <c r="H248" i="52" s="1"/>
  <c r="I248" i="52" s="1"/>
  <c r="J248" i="52" s="1"/>
  <c r="K248" i="52" s="1"/>
  <c r="L248" i="52" s="1"/>
  <c r="M248" i="52" s="1"/>
  <c r="N248" i="52" s="1"/>
  <c r="O248" i="52" s="1"/>
  <c r="P248" i="52" s="1"/>
  <c r="G247" i="52"/>
  <c r="H247" i="52" s="1"/>
  <c r="I247" i="52" s="1"/>
  <c r="J247" i="52" s="1"/>
  <c r="K247" i="52" s="1"/>
  <c r="L247" i="52" s="1"/>
  <c r="M247" i="52" s="1"/>
  <c r="N247" i="52" s="1"/>
  <c r="O247" i="52" s="1"/>
  <c r="P247" i="52" s="1"/>
  <c r="C247" i="52"/>
  <c r="D247" i="52" s="1"/>
  <c r="E247" i="52" s="1"/>
  <c r="F247" i="52" s="1"/>
  <c r="C246" i="52"/>
  <c r="G245" i="52"/>
  <c r="H245" i="52" s="1"/>
  <c r="I245" i="52" s="1"/>
  <c r="J245" i="52" s="1"/>
  <c r="K245" i="52" s="1"/>
  <c r="L245" i="52" s="1"/>
  <c r="M245" i="52" s="1"/>
  <c r="N245" i="52" s="1"/>
  <c r="O245" i="52" s="1"/>
  <c r="P245" i="52" s="1"/>
  <c r="C245" i="52"/>
  <c r="D245" i="52" s="1"/>
  <c r="E245" i="52" s="1"/>
  <c r="F245" i="52" s="1"/>
  <c r="G244" i="52"/>
  <c r="H244" i="52" s="1"/>
  <c r="I244" i="52" s="1"/>
  <c r="J244" i="52" s="1"/>
  <c r="K244" i="52" s="1"/>
  <c r="L244" i="52" s="1"/>
  <c r="M244" i="52" s="1"/>
  <c r="N244" i="52" s="1"/>
  <c r="O244" i="52" s="1"/>
  <c r="P244" i="52" s="1"/>
  <c r="C244" i="52"/>
  <c r="D244" i="52" s="1"/>
  <c r="E244" i="52" s="1"/>
  <c r="F244" i="52" s="1"/>
  <c r="C243" i="52"/>
  <c r="D243" i="52" s="1"/>
  <c r="E243" i="52" s="1"/>
  <c r="F243" i="52" s="1"/>
  <c r="G243" i="52" s="1"/>
  <c r="H243" i="52" s="1"/>
  <c r="I243" i="52" s="1"/>
  <c r="J243" i="52" s="1"/>
  <c r="K243" i="52" s="1"/>
  <c r="L243" i="52" s="1"/>
  <c r="M243" i="52" s="1"/>
  <c r="N243" i="52" s="1"/>
  <c r="O243" i="52" s="1"/>
  <c r="P243" i="52" s="1"/>
  <c r="C242" i="52"/>
  <c r="D242" i="52" s="1"/>
  <c r="E242" i="52" s="1"/>
  <c r="F242" i="52" s="1"/>
  <c r="G242" i="52" s="1"/>
  <c r="H242" i="52" s="1"/>
  <c r="I242" i="52" s="1"/>
  <c r="J242" i="52" s="1"/>
  <c r="K242" i="52" s="1"/>
  <c r="L242" i="52" s="1"/>
  <c r="M242" i="52" s="1"/>
  <c r="N242" i="52" s="1"/>
  <c r="O242" i="52" s="1"/>
  <c r="P242" i="52" s="1"/>
  <c r="G241" i="52"/>
  <c r="H241" i="52" s="1"/>
  <c r="I241" i="52" s="1"/>
  <c r="J241" i="52" s="1"/>
  <c r="K241" i="52" s="1"/>
  <c r="L241" i="52" s="1"/>
  <c r="M241" i="52" s="1"/>
  <c r="N241" i="52" s="1"/>
  <c r="O241" i="52" s="1"/>
  <c r="P241" i="52" s="1"/>
  <c r="C241" i="52"/>
  <c r="D241" i="52" s="1"/>
  <c r="E241" i="52" s="1"/>
  <c r="F241" i="52" s="1"/>
  <c r="C240" i="52"/>
  <c r="C239" i="52"/>
  <c r="G238" i="52"/>
  <c r="H238" i="52" s="1"/>
  <c r="I238" i="52" s="1"/>
  <c r="J238" i="52" s="1"/>
  <c r="K238" i="52" s="1"/>
  <c r="L238" i="52" s="1"/>
  <c r="M238" i="52" s="1"/>
  <c r="N238" i="52" s="1"/>
  <c r="O238" i="52" s="1"/>
  <c r="P238" i="52" s="1"/>
  <c r="C238" i="52"/>
  <c r="D238" i="52" s="1"/>
  <c r="E238" i="52" s="1"/>
  <c r="F238" i="52" s="1"/>
  <c r="C237" i="52"/>
  <c r="D237" i="52" s="1"/>
  <c r="E237" i="52" s="1"/>
  <c r="F237" i="52" s="1"/>
  <c r="G237" i="52" s="1"/>
  <c r="H237" i="52" s="1"/>
  <c r="I237" i="52" s="1"/>
  <c r="J237" i="52" s="1"/>
  <c r="K237" i="52" s="1"/>
  <c r="L237" i="52" s="1"/>
  <c r="M237" i="52" s="1"/>
  <c r="N237" i="52" s="1"/>
  <c r="O237" i="52" s="1"/>
  <c r="P237" i="52" s="1"/>
  <c r="C236" i="52"/>
  <c r="D236" i="52" s="1"/>
  <c r="E236" i="52" s="1"/>
  <c r="F236" i="52" s="1"/>
  <c r="G236" i="52" s="1"/>
  <c r="H236" i="52" s="1"/>
  <c r="I236" i="52" s="1"/>
  <c r="J236" i="52" s="1"/>
  <c r="K236" i="52" s="1"/>
  <c r="L236" i="52" s="1"/>
  <c r="M236" i="52" s="1"/>
  <c r="N236" i="52" s="1"/>
  <c r="O236" i="52" s="1"/>
  <c r="P236" i="52" s="1"/>
  <c r="C235" i="52"/>
  <c r="C234" i="52"/>
  <c r="G233" i="52"/>
  <c r="H233" i="52" s="1"/>
  <c r="I233" i="52" s="1"/>
  <c r="J233" i="52" s="1"/>
  <c r="K233" i="52" s="1"/>
  <c r="L233" i="52" s="1"/>
  <c r="M233" i="52" s="1"/>
  <c r="N233" i="52" s="1"/>
  <c r="O233" i="52" s="1"/>
  <c r="P233" i="52" s="1"/>
  <c r="C233" i="52"/>
  <c r="D233" i="52" s="1"/>
  <c r="E233" i="52" s="1"/>
  <c r="F233" i="52" s="1"/>
  <c r="C232" i="52"/>
  <c r="D232" i="52" s="1"/>
  <c r="E232" i="52" s="1"/>
  <c r="F232" i="52" s="1"/>
  <c r="G232" i="52" s="1"/>
  <c r="H232" i="52" s="1"/>
  <c r="I232" i="52" s="1"/>
  <c r="J232" i="52" s="1"/>
  <c r="K232" i="52" s="1"/>
  <c r="L232" i="52" s="1"/>
  <c r="M232" i="52" s="1"/>
  <c r="N232" i="52" s="1"/>
  <c r="O232" i="52" s="1"/>
  <c r="P232" i="52" s="1"/>
  <c r="C231" i="52"/>
  <c r="D231" i="52" s="1"/>
  <c r="E231" i="52" s="1"/>
  <c r="F231" i="52" s="1"/>
  <c r="G231" i="52" s="1"/>
  <c r="H231" i="52" s="1"/>
  <c r="I231" i="52" s="1"/>
  <c r="J231" i="52" s="1"/>
  <c r="K231" i="52" s="1"/>
  <c r="L231" i="52" s="1"/>
  <c r="M231" i="52" s="1"/>
  <c r="N231" i="52" s="1"/>
  <c r="O231" i="52" s="1"/>
  <c r="P231" i="52" s="1"/>
  <c r="C230" i="52"/>
  <c r="D230" i="52" s="1"/>
  <c r="E230" i="52" s="1"/>
  <c r="F230" i="52" s="1"/>
  <c r="G230" i="52" s="1"/>
  <c r="H230" i="52" s="1"/>
  <c r="I230" i="52" s="1"/>
  <c r="J230" i="52" s="1"/>
  <c r="K230" i="52" s="1"/>
  <c r="L230" i="52" s="1"/>
  <c r="M230" i="52" s="1"/>
  <c r="N230" i="52" s="1"/>
  <c r="O230" i="52" s="1"/>
  <c r="P230" i="52" s="1"/>
  <c r="C229" i="52"/>
  <c r="C228" i="52"/>
  <c r="C227" i="52"/>
  <c r="D227" i="52" s="1"/>
  <c r="E227" i="52" s="1"/>
  <c r="F227" i="52" s="1"/>
  <c r="G227" i="52" s="1"/>
  <c r="H227" i="52" s="1"/>
  <c r="I227" i="52" s="1"/>
  <c r="J227" i="52" s="1"/>
  <c r="K227" i="52" s="1"/>
  <c r="L227" i="52" s="1"/>
  <c r="M227" i="52" s="1"/>
  <c r="N227" i="52" s="1"/>
  <c r="O227" i="52" s="1"/>
  <c r="P227" i="52" s="1"/>
  <c r="C226" i="52"/>
  <c r="G225" i="52"/>
  <c r="H225" i="52" s="1"/>
  <c r="I225" i="52" s="1"/>
  <c r="J225" i="52" s="1"/>
  <c r="K225" i="52" s="1"/>
  <c r="L225" i="52" s="1"/>
  <c r="M225" i="52" s="1"/>
  <c r="N225" i="52" s="1"/>
  <c r="O225" i="52" s="1"/>
  <c r="P225" i="52" s="1"/>
  <c r="C225" i="52"/>
  <c r="D225" i="52" s="1"/>
  <c r="E225" i="52" s="1"/>
  <c r="F225" i="52" s="1"/>
  <c r="C224" i="52"/>
  <c r="D224" i="52" s="1"/>
  <c r="E224" i="52" s="1"/>
  <c r="F224" i="52" s="1"/>
  <c r="G224" i="52" s="1"/>
  <c r="H224" i="52" s="1"/>
  <c r="I224" i="52" s="1"/>
  <c r="J224" i="52" s="1"/>
  <c r="K224" i="52" s="1"/>
  <c r="L224" i="52" s="1"/>
  <c r="M224" i="52" s="1"/>
  <c r="N224" i="52" s="1"/>
  <c r="O224" i="52" s="1"/>
  <c r="P224" i="52" s="1"/>
  <c r="C223" i="52"/>
  <c r="D223" i="52" s="1"/>
  <c r="E223" i="52" s="1"/>
  <c r="F223" i="52" s="1"/>
  <c r="G223" i="52" s="1"/>
  <c r="H223" i="52" s="1"/>
  <c r="I223" i="52" s="1"/>
  <c r="J223" i="52" s="1"/>
  <c r="K223" i="52" s="1"/>
  <c r="L223" i="52" s="1"/>
  <c r="M223" i="52" s="1"/>
  <c r="N223" i="52" s="1"/>
  <c r="O223" i="52" s="1"/>
  <c r="P223" i="52" s="1"/>
  <c r="G222" i="52"/>
  <c r="H222" i="52" s="1"/>
  <c r="I222" i="52" s="1"/>
  <c r="J222" i="52" s="1"/>
  <c r="K222" i="52" s="1"/>
  <c r="L222" i="52" s="1"/>
  <c r="M222" i="52" s="1"/>
  <c r="N222" i="52" s="1"/>
  <c r="O222" i="52" s="1"/>
  <c r="P222" i="52" s="1"/>
  <c r="C222" i="52"/>
  <c r="D222" i="52" s="1"/>
  <c r="E222" i="52" s="1"/>
  <c r="F222" i="52" s="1"/>
  <c r="C221" i="52"/>
  <c r="C220" i="52"/>
  <c r="C219" i="52"/>
  <c r="D219" i="52" s="1"/>
  <c r="E219" i="52" s="1"/>
  <c r="F219" i="52" s="1"/>
  <c r="G219" i="52" s="1"/>
  <c r="H219" i="52" s="1"/>
  <c r="I219" i="52" s="1"/>
  <c r="J219" i="52" s="1"/>
  <c r="K219" i="52" s="1"/>
  <c r="L219" i="52" s="1"/>
  <c r="M219" i="52" s="1"/>
  <c r="N219" i="52" s="1"/>
  <c r="O219" i="52" s="1"/>
  <c r="P219" i="52" s="1"/>
  <c r="C218" i="52"/>
  <c r="D218" i="52" s="1"/>
  <c r="E218" i="52" s="1"/>
  <c r="F218" i="52" s="1"/>
  <c r="G218" i="52" s="1"/>
  <c r="H218" i="52" s="1"/>
  <c r="I218" i="52" s="1"/>
  <c r="J218" i="52" s="1"/>
  <c r="K218" i="52" s="1"/>
  <c r="L218" i="52" s="1"/>
  <c r="M218" i="52" s="1"/>
  <c r="N218" i="52" s="1"/>
  <c r="O218" i="52" s="1"/>
  <c r="P218" i="52" s="1"/>
  <c r="G217" i="52"/>
  <c r="H217" i="52" s="1"/>
  <c r="I217" i="52" s="1"/>
  <c r="J217" i="52" s="1"/>
  <c r="K217" i="52" s="1"/>
  <c r="L217" i="52" s="1"/>
  <c r="M217" i="52" s="1"/>
  <c r="N217" i="52" s="1"/>
  <c r="O217" i="52" s="1"/>
  <c r="P217" i="52" s="1"/>
  <c r="C217" i="52"/>
  <c r="D217" i="52" s="1"/>
  <c r="E217" i="52" s="1"/>
  <c r="F217" i="52" s="1"/>
  <c r="C216" i="52"/>
  <c r="C215" i="52"/>
  <c r="D215" i="52" s="1"/>
  <c r="E215" i="52" s="1"/>
  <c r="F215" i="52" s="1"/>
  <c r="G215" i="52" s="1"/>
  <c r="H215" i="52" s="1"/>
  <c r="I215" i="52" s="1"/>
  <c r="J215" i="52" s="1"/>
  <c r="K215" i="52" s="1"/>
  <c r="L215" i="52" s="1"/>
  <c r="M215" i="52" s="1"/>
  <c r="N215" i="52" s="1"/>
  <c r="O215" i="52" s="1"/>
  <c r="P215" i="52" s="1"/>
  <c r="C214" i="52"/>
  <c r="C213" i="52"/>
  <c r="D213" i="52" s="1"/>
  <c r="E213" i="52" s="1"/>
  <c r="F213" i="52" s="1"/>
  <c r="G213" i="52" s="1"/>
  <c r="H213" i="52" s="1"/>
  <c r="I213" i="52" s="1"/>
  <c r="J213" i="52" s="1"/>
  <c r="K213" i="52" s="1"/>
  <c r="L213" i="52" s="1"/>
  <c r="M213" i="52" s="1"/>
  <c r="N213" i="52" s="1"/>
  <c r="O213" i="52" s="1"/>
  <c r="P213" i="52" s="1"/>
  <c r="G212" i="52"/>
  <c r="H212" i="52" s="1"/>
  <c r="I212" i="52" s="1"/>
  <c r="J212" i="52" s="1"/>
  <c r="K212" i="52" s="1"/>
  <c r="L212" i="52" s="1"/>
  <c r="M212" i="52" s="1"/>
  <c r="N212" i="52" s="1"/>
  <c r="O212" i="52" s="1"/>
  <c r="P212" i="52" s="1"/>
  <c r="C212" i="52"/>
  <c r="D212" i="52" s="1"/>
  <c r="E212" i="52" s="1"/>
  <c r="F212" i="52" s="1"/>
  <c r="G211" i="52"/>
  <c r="H211" i="52" s="1"/>
  <c r="I211" i="52" s="1"/>
  <c r="J211" i="52" s="1"/>
  <c r="K211" i="52" s="1"/>
  <c r="L211" i="52" s="1"/>
  <c r="M211" i="52" s="1"/>
  <c r="N211" i="52" s="1"/>
  <c r="O211" i="52" s="1"/>
  <c r="P211" i="52" s="1"/>
  <c r="C211" i="52"/>
  <c r="D211" i="52" s="1"/>
  <c r="E211" i="52" s="1"/>
  <c r="F211" i="52" s="1"/>
  <c r="C210" i="52"/>
  <c r="D210" i="52" s="1"/>
  <c r="E210" i="52" s="1"/>
  <c r="F210" i="52" s="1"/>
  <c r="G210" i="52" s="1"/>
  <c r="H210" i="52" s="1"/>
  <c r="I210" i="52" s="1"/>
  <c r="J210" i="52" s="1"/>
  <c r="K210" i="52" s="1"/>
  <c r="L210" i="52" s="1"/>
  <c r="M210" i="52" s="1"/>
  <c r="N210" i="52" s="1"/>
  <c r="O210" i="52" s="1"/>
  <c r="P210" i="52" s="1"/>
  <c r="C209" i="52"/>
  <c r="C208" i="52"/>
  <c r="C207" i="52"/>
  <c r="C206" i="52"/>
  <c r="G205" i="52"/>
  <c r="H205" i="52" s="1"/>
  <c r="I205" i="52" s="1"/>
  <c r="J205" i="52" s="1"/>
  <c r="K205" i="52" s="1"/>
  <c r="L205" i="52" s="1"/>
  <c r="M205" i="52" s="1"/>
  <c r="N205" i="52" s="1"/>
  <c r="O205" i="52" s="1"/>
  <c r="P205" i="52" s="1"/>
  <c r="C205" i="52"/>
  <c r="D205" i="52" s="1"/>
  <c r="E205" i="52" s="1"/>
  <c r="F205" i="52" s="1"/>
  <c r="C204" i="52"/>
  <c r="D204" i="52" s="1"/>
  <c r="E204" i="52" s="1"/>
  <c r="F204" i="52" s="1"/>
  <c r="G204" i="52" s="1"/>
  <c r="H204" i="52" s="1"/>
  <c r="I204" i="52" s="1"/>
  <c r="J204" i="52" s="1"/>
  <c r="K204" i="52" s="1"/>
  <c r="L204" i="52" s="1"/>
  <c r="M204" i="52" s="1"/>
  <c r="N204" i="52" s="1"/>
  <c r="O204" i="52" s="1"/>
  <c r="P204" i="52" s="1"/>
  <c r="C203" i="52"/>
  <c r="D203" i="52" s="1"/>
  <c r="E203" i="52" s="1"/>
  <c r="F203" i="52" s="1"/>
  <c r="G203" i="52" s="1"/>
  <c r="H203" i="52" s="1"/>
  <c r="I203" i="52" s="1"/>
  <c r="J203" i="52" s="1"/>
  <c r="K203" i="52" s="1"/>
  <c r="L203" i="52" s="1"/>
  <c r="M203" i="52" s="1"/>
  <c r="N203" i="52" s="1"/>
  <c r="O203" i="52" s="1"/>
  <c r="P203" i="52" s="1"/>
  <c r="G202" i="52"/>
  <c r="H202" i="52" s="1"/>
  <c r="I202" i="52" s="1"/>
  <c r="J202" i="52" s="1"/>
  <c r="K202" i="52" s="1"/>
  <c r="L202" i="52" s="1"/>
  <c r="M202" i="52" s="1"/>
  <c r="N202" i="52" s="1"/>
  <c r="O202" i="52" s="1"/>
  <c r="P202" i="52" s="1"/>
  <c r="C202" i="52"/>
  <c r="D202" i="52" s="1"/>
  <c r="E202" i="52" s="1"/>
  <c r="F202" i="52" s="1"/>
  <c r="G201" i="52"/>
  <c r="H201" i="52" s="1"/>
  <c r="I201" i="52" s="1"/>
  <c r="J201" i="52" s="1"/>
  <c r="K201" i="52" s="1"/>
  <c r="L201" i="52" s="1"/>
  <c r="M201" i="52" s="1"/>
  <c r="N201" i="52" s="1"/>
  <c r="O201" i="52" s="1"/>
  <c r="P201" i="52" s="1"/>
  <c r="C201" i="52"/>
  <c r="D201" i="52" s="1"/>
  <c r="E201" i="52" s="1"/>
  <c r="F201" i="52" s="1"/>
  <c r="C200" i="52"/>
  <c r="D200" i="52" s="1"/>
  <c r="E200" i="52" s="1"/>
  <c r="F200" i="52" s="1"/>
  <c r="G200" i="52" s="1"/>
  <c r="H200" i="52" s="1"/>
  <c r="I200" i="52" s="1"/>
  <c r="J200" i="52" s="1"/>
  <c r="K200" i="52" s="1"/>
  <c r="L200" i="52" s="1"/>
  <c r="M200" i="52" s="1"/>
  <c r="N200" i="52" s="1"/>
  <c r="O200" i="52" s="1"/>
  <c r="P200" i="52" s="1"/>
  <c r="C199" i="52"/>
  <c r="C198" i="52"/>
  <c r="D198" i="52" s="1"/>
  <c r="E198" i="52" s="1"/>
  <c r="F198" i="52" s="1"/>
  <c r="G198" i="52" s="1"/>
  <c r="H198" i="52" s="1"/>
  <c r="I198" i="52" s="1"/>
  <c r="J198" i="52" s="1"/>
  <c r="K198" i="52" s="1"/>
  <c r="L198" i="52" s="1"/>
  <c r="M198" i="52" s="1"/>
  <c r="N198" i="52" s="1"/>
  <c r="O198" i="52" s="1"/>
  <c r="P198" i="52" s="1"/>
  <c r="C197" i="52"/>
  <c r="D197" i="52" s="1"/>
  <c r="E197" i="52" s="1"/>
  <c r="F197" i="52" s="1"/>
  <c r="G197" i="52" s="1"/>
  <c r="H197" i="52" s="1"/>
  <c r="I197" i="52" s="1"/>
  <c r="J197" i="52" s="1"/>
  <c r="K197" i="52" s="1"/>
  <c r="L197" i="52" s="1"/>
  <c r="M197" i="52" s="1"/>
  <c r="N197" i="52" s="1"/>
  <c r="O197" i="52" s="1"/>
  <c r="P197" i="52" s="1"/>
  <c r="C196" i="52"/>
  <c r="D196" i="52" s="1"/>
  <c r="E196" i="52" s="1"/>
  <c r="F196" i="52" s="1"/>
  <c r="G196" i="52" s="1"/>
  <c r="H196" i="52" s="1"/>
  <c r="I196" i="52" s="1"/>
  <c r="J196" i="52" s="1"/>
  <c r="K196" i="52" s="1"/>
  <c r="L196" i="52" s="1"/>
  <c r="M196" i="52" s="1"/>
  <c r="N196" i="52" s="1"/>
  <c r="O196" i="52" s="1"/>
  <c r="P196" i="52" s="1"/>
  <c r="G195" i="52"/>
  <c r="H195" i="52" s="1"/>
  <c r="I195" i="52" s="1"/>
  <c r="J195" i="52" s="1"/>
  <c r="K195" i="52" s="1"/>
  <c r="L195" i="52" s="1"/>
  <c r="M195" i="52" s="1"/>
  <c r="N195" i="52" s="1"/>
  <c r="O195" i="52" s="1"/>
  <c r="P195" i="52" s="1"/>
  <c r="C195" i="52"/>
  <c r="D195" i="52" s="1"/>
  <c r="E195" i="52" s="1"/>
  <c r="F195" i="52" s="1"/>
  <c r="C194" i="52"/>
  <c r="D194" i="52" s="1"/>
  <c r="E194" i="52" s="1"/>
  <c r="F194" i="52" s="1"/>
  <c r="G194" i="52" s="1"/>
  <c r="H194" i="52" s="1"/>
  <c r="I194" i="52" s="1"/>
  <c r="J194" i="52" s="1"/>
  <c r="K194" i="52" s="1"/>
  <c r="L194" i="52" s="1"/>
  <c r="M194" i="52" s="1"/>
  <c r="N194" i="52" s="1"/>
  <c r="O194" i="52" s="1"/>
  <c r="P194" i="52" s="1"/>
  <c r="C193" i="52"/>
  <c r="D193" i="52" s="1"/>
  <c r="E193" i="52" s="1"/>
  <c r="F193" i="52" s="1"/>
  <c r="G193" i="52" s="1"/>
  <c r="H193" i="52" s="1"/>
  <c r="I193" i="52" s="1"/>
  <c r="J193" i="52" s="1"/>
  <c r="K193" i="52" s="1"/>
  <c r="L193" i="52" s="1"/>
  <c r="M193" i="52" s="1"/>
  <c r="N193" i="52" s="1"/>
  <c r="O193" i="52" s="1"/>
  <c r="P193" i="52" s="1"/>
  <c r="C192" i="52"/>
  <c r="D192" i="52" s="1"/>
  <c r="E192" i="52" s="1"/>
  <c r="F192" i="52" s="1"/>
  <c r="G192" i="52" s="1"/>
  <c r="H192" i="52" s="1"/>
  <c r="I192" i="52" s="1"/>
  <c r="J192" i="52" s="1"/>
  <c r="K192" i="52" s="1"/>
  <c r="L192" i="52" s="1"/>
  <c r="M192" i="52" s="1"/>
  <c r="N192" i="52" s="1"/>
  <c r="O192" i="52" s="1"/>
  <c r="P192" i="52" s="1"/>
  <c r="G191" i="52"/>
  <c r="H191" i="52" s="1"/>
  <c r="I191" i="52" s="1"/>
  <c r="J191" i="52" s="1"/>
  <c r="K191" i="52" s="1"/>
  <c r="L191" i="52" s="1"/>
  <c r="M191" i="52" s="1"/>
  <c r="N191" i="52" s="1"/>
  <c r="O191" i="52" s="1"/>
  <c r="P191" i="52" s="1"/>
  <c r="C191" i="52"/>
  <c r="D191" i="52" s="1"/>
  <c r="E191" i="52" s="1"/>
  <c r="F191" i="52" s="1"/>
  <c r="C190" i="52"/>
  <c r="D190" i="52" s="1"/>
  <c r="E190" i="52" s="1"/>
  <c r="F190" i="52" s="1"/>
  <c r="G190" i="52" s="1"/>
  <c r="H190" i="52" s="1"/>
  <c r="I190" i="52" s="1"/>
  <c r="J190" i="52" s="1"/>
  <c r="K190" i="52" s="1"/>
  <c r="L190" i="52" s="1"/>
  <c r="M190" i="52" s="1"/>
  <c r="N190" i="52" s="1"/>
  <c r="O190" i="52" s="1"/>
  <c r="P190" i="52" s="1"/>
  <c r="C189" i="52"/>
  <c r="D189" i="52" s="1"/>
  <c r="E189" i="52" s="1"/>
  <c r="F189" i="52" s="1"/>
  <c r="G189" i="52" s="1"/>
  <c r="H189" i="52" s="1"/>
  <c r="I189" i="52" s="1"/>
  <c r="J189" i="52" s="1"/>
  <c r="K189" i="52" s="1"/>
  <c r="L189" i="52" s="1"/>
  <c r="M189" i="52" s="1"/>
  <c r="N189" i="52" s="1"/>
  <c r="O189" i="52" s="1"/>
  <c r="P189" i="52" s="1"/>
  <c r="C188" i="52"/>
  <c r="D188" i="52" s="1"/>
  <c r="E188" i="52" s="1"/>
  <c r="F188" i="52" s="1"/>
  <c r="G188" i="52" s="1"/>
  <c r="H188" i="52" s="1"/>
  <c r="I188" i="52" s="1"/>
  <c r="J188" i="52" s="1"/>
  <c r="K188" i="52" s="1"/>
  <c r="L188" i="52" s="1"/>
  <c r="M188" i="52" s="1"/>
  <c r="N188" i="52" s="1"/>
  <c r="O188" i="52" s="1"/>
  <c r="P188" i="52" s="1"/>
  <c r="C187" i="52"/>
  <c r="C186" i="52"/>
  <c r="D186" i="52" s="1"/>
  <c r="E186" i="52" s="1"/>
  <c r="F186" i="52" s="1"/>
  <c r="G186" i="52" s="1"/>
  <c r="H186" i="52" s="1"/>
  <c r="I186" i="52" s="1"/>
  <c r="J186" i="52" s="1"/>
  <c r="K186" i="52" s="1"/>
  <c r="L186" i="52" s="1"/>
  <c r="M186" i="52" s="1"/>
  <c r="N186" i="52" s="1"/>
  <c r="O186" i="52" s="1"/>
  <c r="P186" i="52" s="1"/>
  <c r="G185" i="52"/>
  <c r="H185" i="52" s="1"/>
  <c r="I185" i="52" s="1"/>
  <c r="J185" i="52" s="1"/>
  <c r="K185" i="52" s="1"/>
  <c r="L185" i="52" s="1"/>
  <c r="M185" i="52" s="1"/>
  <c r="N185" i="52" s="1"/>
  <c r="O185" i="52" s="1"/>
  <c r="P185" i="52" s="1"/>
  <c r="C185" i="52"/>
  <c r="D185" i="52" s="1"/>
  <c r="E185" i="52" s="1"/>
  <c r="F185" i="52" s="1"/>
  <c r="C184" i="52"/>
  <c r="C183" i="52"/>
  <c r="C182" i="52"/>
  <c r="D182" i="52" s="1"/>
  <c r="E182" i="52" s="1"/>
  <c r="F182" i="52" s="1"/>
  <c r="G182" i="52" s="1"/>
  <c r="H182" i="52" s="1"/>
  <c r="I182" i="52" s="1"/>
  <c r="J182" i="52" s="1"/>
  <c r="K182" i="52" s="1"/>
  <c r="L182" i="52" s="1"/>
  <c r="M182" i="52" s="1"/>
  <c r="N182" i="52" s="1"/>
  <c r="O182" i="52" s="1"/>
  <c r="P182" i="52" s="1"/>
  <c r="C181" i="52"/>
  <c r="D181" i="52" s="1"/>
  <c r="E181" i="52" s="1"/>
  <c r="F181" i="52" s="1"/>
  <c r="G181" i="52" s="1"/>
  <c r="H181" i="52" s="1"/>
  <c r="I181" i="52" s="1"/>
  <c r="J181" i="52" s="1"/>
  <c r="K181" i="52" s="1"/>
  <c r="L181" i="52" s="1"/>
  <c r="M181" i="52" s="1"/>
  <c r="N181" i="52" s="1"/>
  <c r="O181" i="52" s="1"/>
  <c r="P181" i="52" s="1"/>
  <c r="C180" i="52"/>
  <c r="C179" i="52"/>
  <c r="D179" i="52" s="1"/>
  <c r="E179" i="52" s="1"/>
  <c r="F179" i="52" s="1"/>
  <c r="G179" i="52" s="1"/>
  <c r="H179" i="52" s="1"/>
  <c r="I179" i="52" s="1"/>
  <c r="J179" i="52" s="1"/>
  <c r="K179" i="52" s="1"/>
  <c r="L179" i="52" s="1"/>
  <c r="M179" i="52" s="1"/>
  <c r="N179" i="52" s="1"/>
  <c r="O179" i="52" s="1"/>
  <c r="P179" i="52" s="1"/>
  <c r="C178" i="52"/>
  <c r="D178" i="52" s="1"/>
  <c r="E178" i="52" s="1"/>
  <c r="F178" i="52" s="1"/>
  <c r="G178" i="52" s="1"/>
  <c r="H178" i="52" s="1"/>
  <c r="I178" i="52" s="1"/>
  <c r="J178" i="52" s="1"/>
  <c r="K178" i="52" s="1"/>
  <c r="L178" i="52" s="1"/>
  <c r="M178" i="52" s="1"/>
  <c r="N178" i="52" s="1"/>
  <c r="O178" i="52" s="1"/>
  <c r="P178" i="52" s="1"/>
  <c r="C177" i="52"/>
  <c r="D177" i="52" s="1"/>
  <c r="E177" i="52" s="1"/>
  <c r="F177" i="52" s="1"/>
  <c r="C176" i="52"/>
  <c r="C175" i="52"/>
  <c r="D175" i="52" s="1"/>
  <c r="E175" i="52" s="1"/>
  <c r="F175" i="52" s="1"/>
  <c r="C174" i="52"/>
  <c r="G173" i="52"/>
  <c r="H173" i="52" s="1"/>
  <c r="I173" i="52" s="1"/>
  <c r="J173" i="52" s="1"/>
  <c r="K173" i="52" s="1"/>
  <c r="L173" i="52" s="1"/>
  <c r="M173" i="52" s="1"/>
  <c r="N173" i="52" s="1"/>
  <c r="O173" i="52" s="1"/>
  <c r="P173" i="52" s="1"/>
  <c r="C173" i="52"/>
  <c r="D173" i="52" s="1"/>
  <c r="E173" i="52" s="1"/>
  <c r="F173" i="52" s="1"/>
  <c r="C172" i="52"/>
  <c r="C171" i="52"/>
  <c r="D171" i="52" s="1"/>
  <c r="E171" i="52" s="1"/>
  <c r="C170" i="52"/>
  <c r="C169" i="52"/>
  <c r="D169" i="52" s="1"/>
  <c r="E169" i="52" s="1"/>
  <c r="F169" i="52" s="1"/>
  <c r="AG167" i="52"/>
  <c r="C166" i="52"/>
  <c r="D166" i="52" s="1"/>
  <c r="C165" i="52"/>
  <c r="D165" i="52" s="1"/>
  <c r="E165" i="52" s="1"/>
  <c r="F165" i="52" s="1"/>
  <c r="G165" i="52" s="1"/>
  <c r="H165" i="52" s="1"/>
  <c r="I165" i="52" s="1"/>
  <c r="J165" i="52" s="1"/>
  <c r="K165" i="52" s="1"/>
  <c r="L165" i="52" s="1"/>
  <c r="M165" i="52" s="1"/>
  <c r="N165" i="52" s="1"/>
  <c r="O165" i="52" s="1"/>
  <c r="P165" i="52" s="1"/>
  <c r="G164" i="52"/>
  <c r="H164" i="52" s="1"/>
  <c r="I164" i="52" s="1"/>
  <c r="J164" i="52" s="1"/>
  <c r="K164" i="52" s="1"/>
  <c r="L164" i="52" s="1"/>
  <c r="M164" i="52" s="1"/>
  <c r="N164" i="52" s="1"/>
  <c r="O164" i="52" s="1"/>
  <c r="P164" i="52" s="1"/>
  <c r="C164" i="52"/>
  <c r="D164" i="52" s="1"/>
  <c r="E164" i="52" s="1"/>
  <c r="F164" i="52" s="1"/>
  <c r="C163" i="52"/>
  <c r="D163" i="52" s="1"/>
  <c r="E163" i="52" s="1"/>
  <c r="F163" i="52" s="1"/>
  <c r="C162" i="52"/>
  <c r="D162" i="52" s="1"/>
  <c r="E162" i="52" s="1"/>
  <c r="F162" i="52" s="1"/>
  <c r="G162" i="52" s="1"/>
  <c r="H162" i="52" s="1"/>
  <c r="I162" i="52" s="1"/>
  <c r="J162" i="52" s="1"/>
  <c r="K162" i="52" s="1"/>
  <c r="L162" i="52" s="1"/>
  <c r="M162" i="52" s="1"/>
  <c r="N162" i="52" s="1"/>
  <c r="O162" i="52" s="1"/>
  <c r="P162" i="52" s="1"/>
  <c r="C161" i="52"/>
  <c r="D161" i="52" s="1"/>
  <c r="E161" i="52" s="1"/>
  <c r="AI158" i="52"/>
  <c r="AH158" i="52"/>
  <c r="A158" i="52" a="1"/>
  <c r="A158" i="52" s="1"/>
  <c r="AI157" i="52"/>
  <c r="AH157" i="52"/>
  <c r="AI156" i="52"/>
  <c r="AH156" i="52"/>
  <c r="AI155" i="52"/>
  <c r="AH155" i="52"/>
  <c r="AI154" i="52"/>
  <c r="AH154" i="52"/>
  <c r="AL153" i="52"/>
  <c r="AI153" i="52"/>
  <c r="AH153" i="52"/>
  <c r="A153" i="52" a="1"/>
  <c r="A153" i="52" s="1"/>
  <c r="AI152" i="52"/>
  <c r="AH152" i="52"/>
  <c r="AI151" i="52"/>
  <c r="AH151" i="52"/>
  <c r="AI150" i="52"/>
  <c r="AH150" i="52"/>
  <c r="AI149" i="52"/>
  <c r="AH149" i="52"/>
  <c r="AI148" i="52"/>
  <c r="AH148" i="52"/>
  <c r="AI147" i="52"/>
  <c r="AH147" i="52"/>
  <c r="AI146" i="52"/>
  <c r="AH146" i="52"/>
  <c r="AI142" i="52"/>
  <c r="AH142" i="52"/>
  <c r="AI141" i="52"/>
  <c r="AH141" i="52"/>
  <c r="AI140" i="52"/>
  <c r="AH140" i="52"/>
  <c r="AI139" i="52"/>
  <c r="AH139" i="52"/>
  <c r="AI138" i="52"/>
  <c r="AH138" i="52"/>
  <c r="AI137" i="52"/>
  <c r="AH137" i="52"/>
  <c r="AI136" i="52"/>
  <c r="AH136" i="52"/>
  <c r="AI134" i="52"/>
  <c r="AH134" i="52"/>
  <c r="AI133" i="52"/>
  <c r="AH133" i="52"/>
  <c r="AI132" i="52"/>
  <c r="AH132" i="52"/>
  <c r="AI131" i="52"/>
  <c r="AH131" i="52"/>
  <c r="AI130" i="52"/>
  <c r="AH130" i="52"/>
  <c r="AI129" i="52"/>
  <c r="AH129" i="52"/>
  <c r="AI128" i="52"/>
  <c r="AH128" i="52"/>
  <c r="AI127" i="52"/>
  <c r="AH127" i="52"/>
  <c r="AI126" i="52"/>
  <c r="AH126" i="52"/>
  <c r="AI125" i="52"/>
  <c r="AH125" i="52"/>
  <c r="Z122" i="52"/>
  <c r="X122" i="52"/>
  <c r="T122" i="52"/>
  <c r="S122" i="52"/>
  <c r="R122" i="52"/>
  <c r="P122" i="52"/>
  <c r="O122" i="52"/>
  <c r="N122" i="52"/>
  <c r="M122" i="52"/>
  <c r="L122" i="52"/>
  <c r="K122" i="52"/>
  <c r="J122" i="52"/>
  <c r="I122" i="52"/>
  <c r="H122" i="52"/>
  <c r="G122" i="52"/>
  <c r="Z121" i="52"/>
  <c r="X121" i="52"/>
  <c r="BC23" i="52"/>
  <c r="T121" i="52"/>
  <c r="S121" i="52"/>
  <c r="R121" i="52"/>
  <c r="P121" i="52"/>
  <c r="O121" i="52"/>
  <c r="N121" i="52"/>
  <c r="M121" i="52"/>
  <c r="L121" i="52"/>
  <c r="K121" i="52"/>
  <c r="J121" i="52"/>
  <c r="I121" i="52"/>
  <c r="H121" i="52"/>
  <c r="G121" i="52"/>
  <c r="AP23" i="52"/>
  <c r="Z120" i="52"/>
  <c r="X120" i="52"/>
  <c r="T120" i="52"/>
  <c r="S120" i="52"/>
  <c r="R120" i="52"/>
  <c r="P120" i="52"/>
  <c r="O120" i="52"/>
  <c r="N120" i="52"/>
  <c r="M120" i="52"/>
  <c r="L120" i="52"/>
  <c r="K120" i="52"/>
  <c r="J120" i="52"/>
  <c r="I120" i="52"/>
  <c r="H120" i="52"/>
  <c r="G120" i="52"/>
  <c r="Z119" i="52"/>
  <c r="X119" i="52"/>
  <c r="T119" i="52"/>
  <c r="S119" i="52"/>
  <c r="R119" i="52"/>
  <c r="P119" i="52"/>
  <c r="O119" i="52"/>
  <c r="N119" i="52"/>
  <c r="M119" i="52"/>
  <c r="L119" i="52"/>
  <c r="K119" i="52"/>
  <c r="J119" i="52"/>
  <c r="I119" i="52"/>
  <c r="H119" i="52"/>
  <c r="G119" i="52"/>
  <c r="Z118" i="52"/>
  <c r="X118" i="52"/>
  <c r="BD23" i="52"/>
  <c r="T118" i="52"/>
  <c r="S118" i="52"/>
  <c r="R118" i="52"/>
  <c r="P118" i="52"/>
  <c r="O118" i="52"/>
  <c r="N118" i="52"/>
  <c r="M118" i="52"/>
  <c r="L118" i="52"/>
  <c r="K118" i="52"/>
  <c r="J118" i="52"/>
  <c r="I118" i="52"/>
  <c r="H118" i="52"/>
  <c r="G118" i="52"/>
  <c r="Z117" i="52"/>
  <c r="Z123" i="52" s="1"/>
  <c r="X117" i="52"/>
  <c r="T117" i="52"/>
  <c r="S117" i="52"/>
  <c r="R117" i="52"/>
  <c r="P117" i="52"/>
  <c r="O117" i="52"/>
  <c r="N117" i="52"/>
  <c r="M117" i="52"/>
  <c r="L117" i="52"/>
  <c r="K117" i="52"/>
  <c r="J117" i="52"/>
  <c r="I117" i="52"/>
  <c r="H117" i="52"/>
  <c r="G117" i="52"/>
  <c r="AI114" i="52"/>
  <c r="AH114" i="52"/>
  <c r="AI112" i="52"/>
  <c r="AH112" i="52"/>
  <c r="AG112" i="52"/>
  <c r="AI111" i="52"/>
  <c r="AH111" i="52"/>
  <c r="AI110" i="52"/>
  <c r="AH110" i="52"/>
  <c r="AI109" i="52"/>
  <c r="AH109" i="52"/>
  <c r="AG108" i="52"/>
  <c r="AD5" i="52"/>
  <c r="BH19" i="52"/>
  <c r="BG19" i="52"/>
  <c r="Z5" i="52"/>
  <c r="Z108" i="52"/>
  <c r="X108" i="52"/>
  <c r="T108" i="52"/>
  <c r="S108" i="52"/>
  <c r="BA19" i="52" s="1"/>
  <c r="R108" i="52"/>
  <c r="AZ19" i="52" s="1"/>
  <c r="P108" i="52"/>
  <c r="O108" i="52"/>
  <c r="N5" i="52" s="1"/>
  <c r="N108" i="52"/>
  <c r="M5" i="52" s="1"/>
  <c r="M108" i="52"/>
  <c r="AU19" i="52" s="1"/>
  <c r="L108" i="52"/>
  <c r="K108" i="52"/>
  <c r="AT19" i="52" s="1"/>
  <c r="J108" i="52"/>
  <c r="I5" i="52" s="1"/>
  <c r="I108" i="52"/>
  <c r="H5" i="52" s="1"/>
  <c r="H108" i="52"/>
  <c r="G5" i="52" s="1"/>
  <c r="G108" i="52"/>
  <c r="AR19" i="52" s="1"/>
  <c r="AI107" i="52"/>
  <c r="AH107" i="52"/>
  <c r="AI106" i="52"/>
  <c r="AH106" i="52"/>
  <c r="AI105" i="52"/>
  <c r="AH105" i="52"/>
  <c r="AI104" i="52"/>
  <c r="AH104" i="52"/>
  <c r="AI103" i="52"/>
  <c r="AH103" i="52"/>
  <c r="AI102" i="52"/>
  <c r="AH102" i="52"/>
  <c r="AI101" i="52"/>
  <c r="AH101" i="52"/>
  <c r="AI100" i="52"/>
  <c r="AH100" i="52"/>
  <c r="AI99" i="52"/>
  <c r="AH99" i="52"/>
  <c r="AI98" i="52"/>
  <c r="AH98" i="52"/>
  <c r="AI97" i="52"/>
  <c r="AH97" i="52"/>
  <c r="AG96" i="52"/>
  <c r="BI20" i="52"/>
  <c r="BH20" i="52"/>
  <c r="Z96" i="52"/>
  <c r="BF20" i="52" s="1"/>
  <c r="BD20" i="52"/>
  <c r="T96" i="52"/>
  <c r="BB20" i="52" s="1"/>
  <c r="S96" i="52"/>
  <c r="BA20" i="52" s="1"/>
  <c r="R96" i="52"/>
  <c r="P96" i="52"/>
  <c r="AX20" i="52" s="1"/>
  <c r="O96" i="52"/>
  <c r="N96" i="52"/>
  <c r="AV20" i="52" s="1"/>
  <c r="M96" i="52"/>
  <c r="AU20" i="52" s="1"/>
  <c r="L96" i="52"/>
  <c r="K96" i="52"/>
  <c r="J96" i="52"/>
  <c r="I96" i="52"/>
  <c r="H96" i="52"/>
  <c r="G96" i="52"/>
  <c r="AR20" i="52" s="1"/>
  <c r="AI95" i="52"/>
  <c r="AH95" i="52"/>
  <c r="AI94" i="52"/>
  <c r="AH94" i="52"/>
  <c r="AI93" i="52"/>
  <c r="AH93" i="52"/>
  <c r="BJ18" i="52"/>
  <c r="BH18" i="52"/>
  <c r="Z92" i="52"/>
  <c r="BF18" i="52" s="1"/>
  <c r="BE18" i="52"/>
  <c r="BD18" i="52"/>
  <c r="T92" i="52"/>
  <c r="S92" i="52"/>
  <c r="BA18" i="52" s="1"/>
  <c r="R92" i="52"/>
  <c r="AZ18" i="52" s="1"/>
  <c r="P92" i="52"/>
  <c r="AX18" i="52" s="1"/>
  <c r="O92" i="52"/>
  <c r="N92" i="52"/>
  <c r="AV18" i="52" s="1"/>
  <c r="M92" i="52"/>
  <c r="L92" i="52"/>
  <c r="K92" i="52"/>
  <c r="J92" i="52"/>
  <c r="I92" i="52"/>
  <c r="AS18" i="52" s="1"/>
  <c r="H92" i="52"/>
  <c r="G92" i="52"/>
  <c r="AR18" i="52" s="1"/>
  <c r="BN91" i="52"/>
  <c r="AZ91" i="52"/>
  <c r="AI91" i="52"/>
  <c r="AH91" i="52"/>
  <c r="AG91" i="52"/>
  <c r="AG92" i="52" s="1"/>
  <c r="AG3" i="52" s="1"/>
  <c r="BA90" i="52"/>
  <c r="AI90" i="52"/>
  <c r="AH90" i="52"/>
  <c r="BH89" i="52"/>
  <c r="AI89" i="52"/>
  <c r="AH89" i="52"/>
  <c r="BE88" i="52"/>
  <c r="AI88" i="52"/>
  <c r="AH88" i="52"/>
  <c r="BF87" i="52"/>
  <c r="AI87" i="52"/>
  <c r="AH87" i="52"/>
  <c r="BU86" i="52"/>
  <c r="BE86" i="52"/>
  <c r="AI86" i="52"/>
  <c r="AH86" i="52"/>
  <c r="AI85" i="52"/>
  <c r="AH85" i="52"/>
  <c r="BW84" i="52"/>
  <c r="BW91" i="52" s="1"/>
  <c r="BV84" i="52"/>
  <c r="BV91" i="52" s="1"/>
  <c r="BU84" i="52"/>
  <c r="BU91" i="52" s="1"/>
  <c r="BT84" i="52"/>
  <c r="BT91" i="52" s="1"/>
  <c r="BS84" i="52"/>
  <c r="BS91" i="52" s="1"/>
  <c r="BR84" i="52"/>
  <c r="BR91" i="52" s="1"/>
  <c r="BQ84" i="52"/>
  <c r="BQ91" i="52" s="1"/>
  <c r="BP84" i="52"/>
  <c r="BP91" i="52" s="1"/>
  <c r="BO84" i="52"/>
  <c r="BO91" i="52" s="1"/>
  <c r="BN84" i="52"/>
  <c r="BM84" i="52"/>
  <c r="BM91" i="52" s="1"/>
  <c r="BL84" i="52"/>
  <c r="BL91" i="52" s="1"/>
  <c r="BK84" i="52"/>
  <c r="BK91" i="52" s="1"/>
  <c r="BJ84" i="52"/>
  <c r="BJ91" i="52" s="1"/>
  <c r="BI84" i="52"/>
  <c r="BI91" i="52" s="1"/>
  <c r="BH84" i="52"/>
  <c r="BH91" i="52" s="1"/>
  <c r="BG84" i="52"/>
  <c r="BG91" i="52" s="1"/>
  <c r="BF84" i="52"/>
  <c r="BF91" i="52" s="1"/>
  <c r="BE84" i="52"/>
  <c r="BE91" i="52" s="1"/>
  <c r="BD84" i="52"/>
  <c r="BD91" i="52" s="1"/>
  <c r="BC84" i="52"/>
  <c r="BC91" i="52" s="1"/>
  <c r="BB84" i="52"/>
  <c r="BB91" i="52" s="1"/>
  <c r="BA84" i="52"/>
  <c r="BA91" i="52" s="1"/>
  <c r="AZ84" i="52"/>
  <c r="AI84" i="52"/>
  <c r="AH84" i="52"/>
  <c r="BW83" i="52"/>
  <c r="BW90" i="52" s="1"/>
  <c r="BV83" i="52"/>
  <c r="BV90" i="52" s="1"/>
  <c r="BU83" i="52"/>
  <c r="BU90" i="52" s="1"/>
  <c r="BT83" i="52"/>
  <c r="BT90" i="52" s="1"/>
  <c r="BS83" i="52"/>
  <c r="BS90" i="52" s="1"/>
  <c r="BR83" i="52"/>
  <c r="BR90" i="52" s="1"/>
  <c r="BQ83" i="52"/>
  <c r="BQ90" i="52" s="1"/>
  <c r="BP83" i="52"/>
  <c r="BP90" i="52" s="1"/>
  <c r="BO83" i="52"/>
  <c r="BO90" i="52" s="1"/>
  <c r="BN83" i="52"/>
  <c r="BN90" i="52" s="1"/>
  <c r="BM83" i="52"/>
  <c r="BM90" i="52" s="1"/>
  <c r="BL83" i="52"/>
  <c r="BL90" i="52" s="1"/>
  <c r="BK83" i="52"/>
  <c r="BK90" i="52" s="1"/>
  <c r="BJ83" i="52"/>
  <c r="BJ90" i="52" s="1"/>
  <c r="BI83" i="52"/>
  <c r="BI90" i="52" s="1"/>
  <c r="BH83" i="52"/>
  <c r="BH90" i="52" s="1"/>
  <c r="BG83" i="52"/>
  <c r="BG90" i="52" s="1"/>
  <c r="BF83" i="52"/>
  <c r="BF90" i="52" s="1"/>
  <c r="BE83" i="52"/>
  <c r="BE90" i="52" s="1"/>
  <c r="BD83" i="52"/>
  <c r="BD90" i="52" s="1"/>
  <c r="BC83" i="52"/>
  <c r="BC90" i="52" s="1"/>
  <c r="BB83" i="52"/>
  <c r="BB90" i="52" s="1"/>
  <c r="BA83" i="52"/>
  <c r="AZ83" i="52"/>
  <c r="AZ90" i="52" s="1"/>
  <c r="AI83" i="52"/>
  <c r="AH83" i="52"/>
  <c r="BW82" i="52"/>
  <c r="BW89" i="52" s="1"/>
  <c r="BV82" i="52"/>
  <c r="BV89" i="52" s="1"/>
  <c r="BU82" i="52"/>
  <c r="BU89" i="52" s="1"/>
  <c r="BT82" i="52"/>
  <c r="BT89" i="52" s="1"/>
  <c r="BS82" i="52"/>
  <c r="BS89" i="52" s="1"/>
  <c r="BR82" i="52"/>
  <c r="BR89" i="52" s="1"/>
  <c r="BQ82" i="52"/>
  <c r="BQ89" i="52" s="1"/>
  <c r="BP82" i="52"/>
  <c r="BP89" i="52" s="1"/>
  <c r="BO82" i="52"/>
  <c r="BO89" i="52" s="1"/>
  <c r="BN82" i="52"/>
  <c r="BN89" i="52" s="1"/>
  <c r="BM82" i="52"/>
  <c r="BM89" i="52" s="1"/>
  <c r="BL82" i="52"/>
  <c r="BL89" i="52" s="1"/>
  <c r="BK82" i="52"/>
  <c r="BK89" i="52" s="1"/>
  <c r="BJ82" i="52"/>
  <c r="BJ89" i="52" s="1"/>
  <c r="BI82" i="52"/>
  <c r="BI89" i="52" s="1"/>
  <c r="BH82" i="52"/>
  <c r="BG82" i="52"/>
  <c r="BG89" i="52" s="1"/>
  <c r="BF82" i="52"/>
  <c r="BF89" i="52" s="1"/>
  <c r="BE82" i="52"/>
  <c r="BE89" i="52" s="1"/>
  <c r="BD82" i="52"/>
  <c r="BD89" i="52" s="1"/>
  <c r="BC82" i="52"/>
  <c r="BC89" i="52" s="1"/>
  <c r="BB82" i="52"/>
  <c r="BB89" i="52" s="1"/>
  <c r="BA82" i="52"/>
  <c r="BA89" i="52" s="1"/>
  <c r="AZ82" i="52"/>
  <c r="AZ89" i="52" s="1"/>
  <c r="AI82" i="52"/>
  <c r="AH82" i="52"/>
  <c r="BW81" i="52"/>
  <c r="BW88" i="52" s="1"/>
  <c r="BV81" i="52"/>
  <c r="BV88" i="52" s="1"/>
  <c r="BU81" i="52"/>
  <c r="BU88" i="52" s="1"/>
  <c r="BT81" i="52"/>
  <c r="BT88" i="52" s="1"/>
  <c r="BS81" i="52"/>
  <c r="BS88" i="52" s="1"/>
  <c r="BR81" i="52"/>
  <c r="BR88" i="52" s="1"/>
  <c r="BQ81" i="52"/>
  <c r="BQ88" i="52" s="1"/>
  <c r="BP81" i="52"/>
  <c r="BP88" i="52" s="1"/>
  <c r="BO81" i="52"/>
  <c r="BO88" i="52" s="1"/>
  <c r="BN81" i="52"/>
  <c r="BN88" i="52" s="1"/>
  <c r="BM81" i="52"/>
  <c r="BM88" i="52" s="1"/>
  <c r="BL81" i="52"/>
  <c r="BL88" i="52" s="1"/>
  <c r="BK81" i="52"/>
  <c r="BK88" i="52" s="1"/>
  <c r="BJ81" i="52"/>
  <c r="BJ88" i="52" s="1"/>
  <c r="BI81" i="52"/>
  <c r="BI88" i="52" s="1"/>
  <c r="BH81" i="52"/>
  <c r="BH88" i="52" s="1"/>
  <c r="BG81" i="52"/>
  <c r="BG88" i="52" s="1"/>
  <c r="BF81" i="52"/>
  <c r="BF88" i="52" s="1"/>
  <c r="BE81" i="52"/>
  <c r="BD81" i="52"/>
  <c r="BD88" i="52" s="1"/>
  <c r="BC81" i="52"/>
  <c r="BC88" i="52" s="1"/>
  <c r="BB81" i="52"/>
  <c r="BB88" i="52" s="1"/>
  <c r="BA81" i="52"/>
  <c r="BA88" i="52" s="1"/>
  <c r="AZ81" i="52"/>
  <c r="AZ88" i="52" s="1"/>
  <c r="AI81" i="52"/>
  <c r="AH81" i="52"/>
  <c r="BW80" i="52"/>
  <c r="BW87" i="52" s="1"/>
  <c r="BV80" i="52"/>
  <c r="BV87" i="52" s="1"/>
  <c r="BU80" i="52"/>
  <c r="BU87" i="52" s="1"/>
  <c r="BT80" i="52"/>
  <c r="BT87" i="52" s="1"/>
  <c r="BS80" i="52"/>
  <c r="BS87" i="52" s="1"/>
  <c r="BR80" i="52"/>
  <c r="BR87" i="52" s="1"/>
  <c r="BQ80" i="52"/>
  <c r="BQ87" i="52" s="1"/>
  <c r="BP80" i="52"/>
  <c r="BP87" i="52" s="1"/>
  <c r="BO80" i="52"/>
  <c r="BO87" i="52" s="1"/>
  <c r="BN80" i="52"/>
  <c r="BN87" i="52" s="1"/>
  <c r="BM80" i="52"/>
  <c r="BM87" i="52" s="1"/>
  <c r="BL80" i="52"/>
  <c r="BL87" i="52" s="1"/>
  <c r="BK80" i="52"/>
  <c r="BK87" i="52" s="1"/>
  <c r="BJ80" i="52"/>
  <c r="BJ87" i="52" s="1"/>
  <c r="BI80" i="52"/>
  <c r="BI87" i="52" s="1"/>
  <c r="BH80" i="52"/>
  <c r="BH87" i="52" s="1"/>
  <c r="BG80" i="52"/>
  <c r="BG87" i="52" s="1"/>
  <c r="BF80" i="52"/>
  <c r="BE80" i="52"/>
  <c r="BE87" i="52" s="1"/>
  <c r="BD80" i="52"/>
  <c r="BD87" i="52" s="1"/>
  <c r="BC80" i="52"/>
  <c r="BC87" i="52" s="1"/>
  <c r="BB80" i="52"/>
  <c r="BB87" i="52" s="1"/>
  <c r="BA80" i="52"/>
  <c r="BA87" i="52" s="1"/>
  <c r="AZ80" i="52"/>
  <c r="AZ87" i="52" s="1"/>
  <c r="AI80" i="52"/>
  <c r="AH80" i="52"/>
  <c r="BW79" i="52"/>
  <c r="BW86" i="52" s="1"/>
  <c r="BV79" i="52"/>
  <c r="BV86" i="52" s="1"/>
  <c r="BU79" i="52"/>
  <c r="BT79" i="52"/>
  <c r="BT86" i="52" s="1"/>
  <c r="BS79" i="52"/>
  <c r="BS86" i="52" s="1"/>
  <c r="BR79" i="52"/>
  <c r="BR86" i="52" s="1"/>
  <c r="BQ79" i="52"/>
  <c r="BQ86" i="52" s="1"/>
  <c r="BP79" i="52"/>
  <c r="BP86" i="52" s="1"/>
  <c r="BO79" i="52"/>
  <c r="BO86" i="52" s="1"/>
  <c r="BN79" i="52"/>
  <c r="BN86" i="52" s="1"/>
  <c r="BM79" i="52"/>
  <c r="BM86" i="52" s="1"/>
  <c r="BL79" i="52"/>
  <c r="BL86" i="52" s="1"/>
  <c r="BK79" i="52"/>
  <c r="BK86" i="52" s="1"/>
  <c r="BJ79" i="52"/>
  <c r="BJ86" i="52" s="1"/>
  <c r="BI79" i="52"/>
  <c r="BI86" i="52" s="1"/>
  <c r="BH79" i="52"/>
  <c r="BH86" i="52" s="1"/>
  <c r="BG79" i="52"/>
  <c r="BG86" i="52" s="1"/>
  <c r="BF79" i="52"/>
  <c r="BF86" i="52" s="1"/>
  <c r="BE79" i="52"/>
  <c r="BD79" i="52"/>
  <c r="BD86" i="52" s="1"/>
  <c r="BC79" i="52"/>
  <c r="BC86" i="52" s="1"/>
  <c r="BB79" i="52"/>
  <c r="BB86" i="52" s="1"/>
  <c r="BA79" i="52"/>
  <c r="BA86" i="52" s="1"/>
  <c r="AZ79" i="52"/>
  <c r="AZ86" i="52" s="1"/>
  <c r="AI79" i="52"/>
  <c r="AH79" i="52"/>
  <c r="AG78" i="52"/>
  <c r="BH17" i="52"/>
  <c r="BG17" i="52"/>
  <c r="Z78" i="52"/>
  <c r="BF17" i="52" s="1"/>
  <c r="BD17" i="52"/>
  <c r="T78" i="52"/>
  <c r="BB17" i="52" s="1"/>
  <c r="S78" i="52"/>
  <c r="BA17" i="52" s="1"/>
  <c r="R78" i="52"/>
  <c r="AZ17" i="52" s="1"/>
  <c r="P78" i="52"/>
  <c r="AX17" i="52" s="1"/>
  <c r="O78" i="52"/>
  <c r="AW17" i="52" s="1"/>
  <c r="N78" i="52"/>
  <c r="AV17" i="52" s="1"/>
  <c r="M78" i="52"/>
  <c r="L78" i="52"/>
  <c r="K78" i="52"/>
  <c r="J78" i="52"/>
  <c r="I78" i="52"/>
  <c r="AS17" i="52" s="1"/>
  <c r="H78" i="52"/>
  <c r="G78" i="52"/>
  <c r="AI77" i="52"/>
  <c r="AH77" i="52"/>
  <c r="AI76" i="52"/>
  <c r="AH76" i="52"/>
  <c r="AI75" i="52"/>
  <c r="AH75" i="52"/>
  <c r="AI74" i="52"/>
  <c r="AH74" i="52"/>
  <c r="AI73" i="52"/>
  <c r="AH73" i="52"/>
  <c r="AI72" i="52"/>
  <c r="AH72" i="52"/>
  <c r="AG71" i="52"/>
  <c r="BH16" i="52"/>
  <c r="Z71" i="52"/>
  <c r="Y7" i="52"/>
  <c r="T71" i="52"/>
  <c r="S71" i="52"/>
  <c r="R71" i="52"/>
  <c r="Q7" i="52"/>
  <c r="P71" i="52"/>
  <c r="O71" i="52"/>
  <c r="N71" i="52"/>
  <c r="M71" i="52"/>
  <c r="L71" i="52"/>
  <c r="K71" i="52"/>
  <c r="J71" i="52"/>
  <c r="I71" i="52"/>
  <c r="AS16" i="52" s="1"/>
  <c r="H71" i="52"/>
  <c r="G71" i="52"/>
  <c r="AR16" i="52" s="1"/>
  <c r="AM16" i="52"/>
  <c r="AI70" i="52"/>
  <c r="AH70" i="52"/>
  <c r="AI69" i="52"/>
  <c r="AH69" i="52"/>
  <c r="AI68" i="52"/>
  <c r="AH68" i="52"/>
  <c r="AI67" i="52"/>
  <c r="AH67" i="52"/>
  <c r="AI66" i="52"/>
  <c r="AH66" i="52"/>
  <c r="AI65" i="52"/>
  <c r="AH65" i="52"/>
  <c r="AI64" i="52"/>
  <c r="AH64" i="52"/>
  <c r="AI63" i="52"/>
  <c r="AH63" i="52"/>
  <c r="AI62" i="52"/>
  <c r="AH62" i="52"/>
  <c r="AI61" i="52"/>
  <c r="AH61" i="52"/>
  <c r="AI60" i="52"/>
  <c r="AH60" i="52"/>
  <c r="AI59" i="52"/>
  <c r="AH59" i="52"/>
  <c r="AI58" i="52"/>
  <c r="AH58" i="52"/>
  <c r="AI57" i="52"/>
  <c r="AH57" i="52"/>
  <c r="AI56" i="52"/>
  <c r="AH56" i="52"/>
  <c r="AI55" i="52"/>
  <c r="AH55" i="52"/>
  <c r="AI54" i="52"/>
  <c r="AH54" i="52"/>
  <c r="AI53" i="52"/>
  <c r="AH53" i="52"/>
  <c r="AI52" i="52"/>
  <c r="AH52" i="52"/>
  <c r="AI51" i="52"/>
  <c r="AH51" i="52"/>
  <c r="AI50" i="52"/>
  <c r="AH50" i="52"/>
  <c r="AI49" i="52"/>
  <c r="AH49" i="52"/>
  <c r="AI48" i="52"/>
  <c r="AH48" i="52"/>
  <c r="AI47" i="52"/>
  <c r="AH47" i="52"/>
  <c r="AI46" i="52"/>
  <c r="AH46" i="52"/>
  <c r="AI45" i="52"/>
  <c r="AH45" i="52"/>
  <c r="AI44" i="52"/>
  <c r="AH44" i="52"/>
  <c r="AI43" i="52"/>
  <c r="AH43" i="52"/>
  <c r="AI42" i="52"/>
  <c r="AH42" i="52"/>
  <c r="AI41" i="52"/>
  <c r="AH41" i="52"/>
  <c r="AI40" i="52"/>
  <c r="AH40" i="52"/>
  <c r="AI39" i="52"/>
  <c r="AH39" i="52"/>
  <c r="AI38" i="52"/>
  <c r="AH38" i="52"/>
  <c r="AI37" i="52"/>
  <c r="AH37" i="52"/>
  <c r="AI36" i="52"/>
  <c r="AH36" i="52"/>
  <c r="AI35" i="52"/>
  <c r="AH35" i="52"/>
  <c r="AI34" i="52"/>
  <c r="AH34" i="52"/>
  <c r="AI33" i="52"/>
  <c r="AH33" i="52"/>
  <c r="AI32" i="52"/>
  <c r="AH32" i="52"/>
  <c r="AI31" i="52"/>
  <c r="AH31" i="52"/>
  <c r="AI30" i="52"/>
  <c r="AH30" i="52"/>
  <c r="AI29" i="52"/>
  <c r="AH29" i="52"/>
  <c r="AI28" i="52"/>
  <c r="AH28" i="52"/>
  <c r="AI27" i="52"/>
  <c r="AH27" i="52"/>
  <c r="AI26" i="52"/>
  <c r="AH26" i="52"/>
  <c r="AI25" i="52"/>
  <c r="AH25" i="52"/>
  <c r="AI24" i="52"/>
  <c r="AH24" i="52"/>
  <c r="AY23" i="52"/>
  <c r="AQ23" i="52"/>
  <c r="AI23" i="52"/>
  <c r="AH23" i="52"/>
  <c r="AI22" i="52"/>
  <c r="AH22" i="52"/>
  <c r="BJ21" i="52"/>
  <c r="BI21" i="52"/>
  <c r="BH21" i="52"/>
  <c r="BG21" i="52"/>
  <c r="BF21" i="52"/>
  <c r="BE21" i="52"/>
  <c r="BD21" i="52"/>
  <c r="BC21" i="52"/>
  <c r="BB21" i="52"/>
  <c r="BA21" i="52"/>
  <c r="AZ21" i="52"/>
  <c r="AY21" i="52"/>
  <c r="AX21" i="52"/>
  <c r="AW21" i="52"/>
  <c r="AV21" i="52"/>
  <c r="AU21" i="52"/>
  <c r="AT21" i="52"/>
  <c r="AS21" i="52"/>
  <c r="AR21" i="52"/>
  <c r="AQ21" i="52"/>
  <c r="AP21" i="52"/>
  <c r="AO21" i="52"/>
  <c r="AN21" i="52"/>
  <c r="AM21" i="52"/>
  <c r="AI21" i="52"/>
  <c r="AH21" i="52"/>
  <c r="BJ20" i="52"/>
  <c r="BG20" i="52"/>
  <c r="BE20" i="52"/>
  <c r="BC20" i="52"/>
  <c r="AZ20" i="52"/>
  <c r="AY20" i="52"/>
  <c r="AW20" i="52"/>
  <c r="AT20" i="52"/>
  <c r="AS20" i="52"/>
  <c r="AQ20" i="52"/>
  <c r="AP20" i="52"/>
  <c r="AO20" i="52"/>
  <c r="AN20" i="52"/>
  <c r="AM20" i="52"/>
  <c r="AI20" i="52"/>
  <c r="AH20" i="52"/>
  <c r="BJ19" i="52"/>
  <c r="BF19" i="52"/>
  <c r="BE19" i="52"/>
  <c r="BC19" i="52"/>
  <c r="AY19" i="52"/>
  <c r="AX19" i="52"/>
  <c r="AS19" i="52"/>
  <c r="AQ19" i="52"/>
  <c r="AP19" i="52"/>
  <c r="AN19" i="52"/>
  <c r="AM19" i="52"/>
  <c r="AI19" i="52"/>
  <c r="AH19" i="52"/>
  <c r="BI18" i="52"/>
  <c r="BG18" i="52"/>
  <c r="BC18" i="52"/>
  <c r="BB18" i="52"/>
  <c r="AY18" i="52"/>
  <c r="AW18" i="52"/>
  <c r="AU18" i="52"/>
  <c r="AT18" i="52"/>
  <c r="AQ18" i="52"/>
  <c r="AP18" i="52"/>
  <c r="AO18" i="52"/>
  <c r="AN18" i="52"/>
  <c r="AI18" i="52"/>
  <c r="AH18" i="52"/>
  <c r="BJ17" i="52"/>
  <c r="BI17" i="52"/>
  <c r="BE17" i="52"/>
  <c r="BC17" i="52"/>
  <c r="AY17" i="52"/>
  <c r="AU17" i="52"/>
  <c r="AT17" i="52"/>
  <c r="AQ17" i="52"/>
  <c r="AP17" i="52"/>
  <c r="AO17" i="52"/>
  <c r="AN17" i="52"/>
  <c r="AM17" i="52"/>
  <c r="AI17" i="52"/>
  <c r="AH17" i="52"/>
  <c r="BI16" i="52"/>
  <c r="BG16" i="52"/>
  <c r="BE16" i="52"/>
  <c r="BC16" i="52"/>
  <c r="BA16" i="52"/>
  <c r="AW16" i="52"/>
  <c r="AU16" i="52"/>
  <c r="AT16" i="52"/>
  <c r="AQ16" i="52"/>
  <c r="AP16" i="52"/>
  <c r="AO16" i="52"/>
  <c r="AN16" i="52"/>
  <c r="AI16" i="52"/>
  <c r="AH16" i="52"/>
  <c r="AI15" i="52"/>
  <c r="AH15" i="52"/>
  <c r="AI14" i="52"/>
  <c r="AH14" i="52"/>
  <c r="AI13" i="52"/>
  <c r="AH13" i="52"/>
  <c r="AL12" i="52"/>
  <c r="AI12" i="52"/>
  <c r="AH12" i="52"/>
  <c r="AI11" i="52"/>
  <c r="AH11" i="52"/>
  <c r="K6" i="52"/>
  <c r="AF5" i="52"/>
  <c r="AE5" i="52"/>
  <c r="AC5" i="52"/>
  <c r="AB5" i="52"/>
  <c r="Y5" i="52"/>
  <c r="X5" i="52"/>
  <c r="W5" i="52"/>
  <c r="V5" i="52"/>
  <c r="U5" i="52"/>
  <c r="T5" i="52"/>
  <c r="P5" i="52"/>
  <c r="O5" i="52"/>
  <c r="F5" i="52"/>
  <c r="E5" i="52"/>
  <c r="D5" i="52"/>
  <c r="B5" i="52"/>
  <c r="AG4" i="52"/>
  <c r="K4" i="52"/>
  <c r="E4" i="52"/>
  <c r="H4" i="52" s="1"/>
  <c r="B4" i="52"/>
  <c r="AL13" i="52" s="1"/>
  <c r="AG2" i="52"/>
  <c r="AG6" i="52" s="1"/>
  <c r="AE274" i="54" l="1"/>
  <c r="AF274" i="54"/>
  <c r="Q274" i="53"/>
  <c r="R169" i="53"/>
  <c r="R161" i="53"/>
  <c r="Q167" i="53"/>
  <c r="Q135" i="53"/>
  <c r="Q162" i="52"/>
  <c r="R162" i="52" s="1"/>
  <c r="S162" i="52" s="1"/>
  <c r="T162" i="52" s="1"/>
  <c r="U162" i="52" s="1"/>
  <c r="V162" i="52" s="1"/>
  <c r="W162" i="52" s="1"/>
  <c r="X162" i="52" s="1"/>
  <c r="Y162" i="52" s="1"/>
  <c r="Z162" i="52" s="1"/>
  <c r="AA162" i="52" s="1"/>
  <c r="AC162" i="52" s="1"/>
  <c r="AD162" i="52" s="1"/>
  <c r="AE162" i="52" s="1"/>
  <c r="Q204" i="52"/>
  <c r="R204" i="52" s="1"/>
  <c r="S204" i="52" s="1"/>
  <c r="T204" i="52" s="1"/>
  <c r="U204" i="52" s="1"/>
  <c r="V204" i="52" s="1"/>
  <c r="W204" i="52" s="1"/>
  <c r="X204" i="52" s="1"/>
  <c r="Y204" i="52" s="1"/>
  <c r="Z204" i="52" s="1"/>
  <c r="AA204" i="52" s="1"/>
  <c r="AC204" i="52" s="1"/>
  <c r="AD204" i="52" s="1"/>
  <c r="AE204" i="52" s="1"/>
  <c r="Q223" i="52"/>
  <c r="R223" i="52" s="1"/>
  <c r="S223" i="52" s="1"/>
  <c r="T223" i="52" s="1"/>
  <c r="U223" i="52" s="1"/>
  <c r="V223" i="52" s="1"/>
  <c r="W223" i="52" s="1"/>
  <c r="X223" i="52" s="1"/>
  <c r="Y223" i="52" s="1"/>
  <c r="Z223" i="52" s="1"/>
  <c r="AA223" i="52" s="1"/>
  <c r="AC223" i="52" s="1"/>
  <c r="AD223" i="52" s="1"/>
  <c r="AE223" i="52" s="1"/>
  <c r="Q237" i="52"/>
  <c r="R237" i="52" s="1"/>
  <c r="S237" i="52" s="1"/>
  <c r="T237" i="52" s="1"/>
  <c r="U237" i="52" s="1"/>
  <c r="V237" i="52" s="1"/>
  <c r="W237" i="52" s="1"/>
  <c r="X237" i="52" s="1"/>
  <c r="Y237" i="52" s="1"/>
  <c r="Z237" i="52" s="1"/>
  <c r="AA237" i="52" s="1"/>
  <c r="AC237" i="52" s="1"/>
  <c r="AD237" i="52" s="1"/>
  <c r="AE237" i="52" s="1"/>
  <c r="Q243" i="52"/>
  <c r="R243" i="52" s="1"/>
  <c r="S243" i="52" s="1"/>
  <c r="T243" i="52" s="1"/>
  <c r="U243" i="52" s="1"/>
  <c r="V243" i="52" s="1"/>
  <c r="W243" i="52" s="1"/>
  <c r="X243" i="52" s="1"/>
  <c r="Y243" i="52" s="1"/>
  <c r="Z243" i="52" s="1"/>
  <c r="AA243" i="52" s="1"/>
  <c r="AC243" i="52" s="1"/>
  <c r="AD243" i="52" s="1"/>
  <c r="AE243" i="52" s="1"/>
  <c r="Q178" i="52"/>
  <c r="R178" i="52" s="1"/>
  <c r="S178" i="52" s="1"/>
  <c r="T178" i="52" s="1"/>
  <c r="U178" i="52" s="1"/>
  <c r="V178" i="52" s="1"/>
  <c r="W178" i="52" s="1"/>
  <c r="X178" i="52" s="1"/>
  <c r="Y178" i="52" s="1"/>
  <c r="Z178" i="52" s="1"/>
  <c r="AA178" i="52" s="1"/>
  <c r="AC178" i="52" s="1"/>
  <c r="AD178" i="52" s="1"/>
  <c r="AE178" i="52" s="1"/>
  <c r="Q192" i="52"/>
  <c r="R192" i="52" s="1"/>
  <c r="S192" i="52" s="1"/>
  <c r="T192" i="52" s="1"/>
  <c r="U192" i="52" s="1"/>
  <c r="V192" i="52" s="1"/>
  <c r="W192" i="52" s="1"/>
  <c r="X192" i="52" s="1"/>
  <c r="Y192" i="52" s="1"/>
  <c r="Z192" i="52" s="1"/>
  <c r="AA192" i="52" s="1"/>
  <c r="AC192" i="52" s="1"/>
  <c r="AD192" i="52" s="1"/>
  <c r="AE192" i="52" s="1"/>
  <c r="Q224" i="52"/>
  <c r="R224" i="52" s="1"/>
  <c r="S224" i="52" s="1"/>
  <c r="T224" i="52" s="1"/>
  <c r="U224" i="52" s="1"/>
  <c r="V224" i="52" s="1"/>
  <c r="W224" i="52" s="1"/>
  <c r="X224" i="52" s="1"/>
  <c r="Y224" i="52" s="1"/>
  <c r="Z224" i="52" s="1"/>
  <c r="AA224" i="52" s="1"/>
  <c r="AC224" i="52" s="1"/>
  <c r="AD224" i="52" s="1"/>
  <c r="AE224" i="52" s="1"/>
  <c r="Q231" i="52"/>
  <c r="R231" i="52" s="1"/>
  <c r="S231" i="52" s="1"/>
  <c r="T231" i="52" s="1"/>
  <c r="U231" i="52" s="1"/>
  <c r="V231" i="52" s="1"/>
  <c r="W231" i="52" s="1"/>
  <c r="X231" i="52" s="1"/>
  <c r="Y231" i="52" s="1"/>
  <c r="Z231" i="52" s="1"/>
  <c r="AA231" i="52" s="1"/>
  <c r="AC231" i="52" s="1"/>
  <c r="AD231" i="52" s="1"/>
  <c r="AE231" i="52" s="1"/>
  <c r="Q263" i="52"/>
  <c r="R263" i="52" s="1"/>
  <c r="S263" i="52" s="1"/>
  <c r="T263" i="52" s="1"/>
  <c r="U263" i="52" s="1"/>
  <c r="V263" i="52" s="1"/>
  <c r="W263" i="52" s="1"/>
  <c r="X263" i="52" s="1"/>
  <c r="Y263" i="52" s="1"/>
  <c r="Z263" i="52" s="1"/>
  <c r="AA263" i="52" s="1"/>
  <c r="AC263" i="52" s="1"/>
  <c r="AD263" i="52" s="1"/>
  <c r="AE263" i="52" s="1"/>
  <c r="Q179" i="52"/>
  <c r="R179" i="52" s="1"/>
  <c r="S179" i="52" s="1"/>
  <c r="T179" i="52" s="1"/>
  <c r="U179" i="52" s="1"/>
  <c r="V179" i="52" s="1"/>
  <c r="W179" i="52" s="1"/>
  <c r="X179" i="52" s="1"/>
  <c r="Y179" i="52" s="1"/>
  <c r="Z179" i="52" s="1"/>
  <c r="AA179" i="52" s="1"/>
  <c r="AC179" i="52" s="1"/>
  <c r="AD179" i="52" s="1"/>
  <c r="AE179" i="52" s="1"/>
  <c r="Q186" i="52"/>
  <c r="R186" i="52" s="1"/>
  <c r="S186" i="52" s="1"/>
  <c r="T186" i="52" s="1"/>
  <c r="U186" i="52" s="1"/>
  <c r="V186" i="52" s="1"/>
  <c r="W186" i="52" s="1"/>
  <c r="X186" i="52" s="1"/>
  <c r="Y186" i="52" s="1"/>
  <c r="Z186" i="52" s="1"/>
  <c r="AA186" i="52" s="1"/>
  <c r="AC186" i="52" s="1"/>
  <c r="AD186" i="52" s="1"/>
  <c r="AE186" i="52" s="1"/>
  <c r="Q193" i="52"/>
  <c r="R193" i="52" s="1"/>
  <c r="S193" i="52" s="1"/>
  <c r="T193" i="52" s="1"/>
  <c r="U193" i="52" s="1"/>
  <c r="V193" i="52" s="1"/>
  <c r="W193" i="52" s="1"/>
  <c r="X193" i="52" s="1"/>
  <c r="Y193" i="52" s="1"/>
  <c r="Z193" i="52" s="1"/>
  <c r="AA193" i="52" s="1"/>
  <c r="AC193" i="52" s="1"/>
  <c r="AD193" i="52" s="1"/>
  <c r="AE193" i="52" s="1"/>
  <c r="Q200" i="52"/>
  <c r="R200" i="52" s="1"/>
  <c r="S200" i="52" s="1"/>
  <c r="T200" i="52" s="1"/>
  <c r="U200" i="52" s="1"/>
  <c r="V200" i="52" s="1"/>
  <c r="W200" i="52" s="1"/>
  <c r="X200" i="52" s="1"/>
  <c r="Y200" i="52" s="1"/>
  <c r="Z200" i="52" s="1"/>
  <c r="AA200" i="52" s="1"/>
  <c r="AC200" i="52" s="1"/>
  <c r="AD200" i="52" s="1"/>
  <c r="AE200" i="52" s="1"/>
  <c r="Q218" i="52"/>
  <c r="R218" i="52" s="1"/>
  <c r="S218" i="52" s="1"/>
  <c r="T218" i="52" s="1"/>
  <c r="U218" i="52" s="1"/>
  <c r="V218" i="52" s="1"/>
  <c r="W218" i="52" s="1"/>
  <c r="X218" i="52" s="1"/>
  <c r="Y218" i="52" s="1"/>
  <c r="Z218" i="52" s="1"/>
  <c r="AA218" i="52" s="1"/>
  <c r="AC218" i="52" s="1"/>
  <c r="AD218" i="52" s="1"/>
  <c r="AE218" i="52" s="1"/>
  <c r="Q232" i="52"/>
  <c r="R232" i="52" s="1"/>
  <c r="S232" i="52" s="1"/>
  <c r="T232" i="52" s="1"/>
  <c r="U232" i="52" s="1"/>
  <c r="V232" i="52" s="1"/>
  <c r="W232" i="52" s="1"/>
  <c r="X232" i="52" s="1"/>
  <c r="Y232" i="52" s="1"/>
  <c r="Z232" i="52" s="1"/>
  <c r="AA232" i="52" s="1"/>
  <c r="AC232" i="52" s="1"/>
  <c r="AD232" i="52" s="1"/>
  <c r="AE232" i="52" s="1"/>
  <c r="Q256" i="52"/>
  <c r="R256" i="52" s="1"/>
  <c r="S256" i="52" s="1"/>
  <c r="T256" i="52" s="1"/>
  <c r="U256" i="52" s="1"/>
  <c r="V256" i="52" s="1"/>
  <c r="W256" i="52" s="1"/>
  <c r="X256" i="52" s="1"/>
  <c r="Y256" i="52" s="1"/>
  <c r="Z256" i="52" s="1"/>
  <c r="AA256" i="52" s="1"/>
  <c r="AC256" i="52" s="1"/>
  <c r="AD256" i="52" s="1"/>
  <c r="AE256" i="52" s="1"/>
  <c r="Q264" i="52"/>
  <c r="R264" i="52" s="1"/>
  <c r="S264" i="52" s="1"/>
  <c r="T264" i="52" s="1"/>
  <c r="U264" i="52" s="1"/>
  <c r="V264" i="52" s="1"/>
  <c r="W264" i="52" s="1"/>
  <c r="X264" i="52" s="1"/>
  <c r="Y264" i="52" s="1"/>
  <c r="Z264" i="52" s="1"/>
  <c r="AA264" i="52" s="1"/>
  <c r="AC264" i="52" s="1"/>
  <c r="AD264" i="52" s="1"/>
  <c r="AE264" i="52" s="1"/>
  <c r="Q257" i="52"/>
  <c r="R257" i="52" s="1"/>
  <c r="S257" i="52" s="1"/>
  <c r="T257" i="52" s="1"/>
  <c r="U257" i="52" s="1"/>
  <c r="V257" i="52" s="1"/>
  <c r="W257" i="52" s="1"/>
  <c r="X257" i="52" s="1"/>
  <c r="Y257" i="52" s="1"/>
  <c r="Z257" i="52" s="1"/>
  <c r="AA257" i="52" s="1"/>
  <c r="AC257" i="52" s="1"/>
  <c r="AD257" i="52" s="1"/>
  <c r="AE257" i="52" s="1"/>
  <c r="Q165" i="52"/>
  <c r="R165" i="52" s="1"/>
  <c r="S165" i="52" s="1"/>
  <c r="T165" i="52" s="1"/>
  <c r="U165" i="52" s="1"/>
  <c r="V165" i="52" s="1"/>
  <c r="W165" i="52" s="1"/>
  <c r="X165" i="52" s="1"/>
  <c r="Y165" i="52" s="1"/>
  <c r="Z165" i="52" s="1"/>
  <c r="AA165" i="52" s="1"/>
  <c r="AC165" i="52" s="1"/>
  <c r="AD165" i="52" s="1"/>
  <c r="AE165" i="52" s="1"/>
  <c r="Q181" i="52"/>
  <c r="R181" i="52" s="1"/>
  <c r="S181" i="52" s="1"/>
  <c r="T181" i="52" s="1"/>
  <c r="U181" i="52" s="1"/>
  <c r="V181" i="52" s="1"/>
  <c r="W181" i="52" s="1"/>
  <c r="X181" i="52" s="1"/>
  <c r="Y181" i="52" s="1"/>
  <c r="Z181" i="52" s="1"/>
  <c r="AA181" i="52" s="1"/>
  <c r="AC181" i="52" s="1"/>
  <c r="AD181" i="52" s="1"/>
  <c r="AE181" i="52" s="1"/>
  <c r="Q188" i="52"/>
  <c r="R188" i="52" s="1"/>
  <c r="S188" i="52" s="1"/>
  <c r="T188" i="52" s="1"/>
  <c r="U188" i="52" s="1"/>
  <c r="V188" i="52" s="1"/>
  <c r="W188" i="52" s="1"/>
  <c r="X188" i="52" s="1"/>
  <c r="Y188" i="52" s="1"/>
  <c r="Z188" i="52" s="1"/>
  <c r="AA188" i="52" s="1"/>
  <c r="AC188" i="52" s="1"/>
  <c r="AD188" i="52" s="1"/>
  <c r="AE188" i="52" s="1"/>
  <c r="Q213" i="52"/>
  <c r="R213" i="52" s="1"/>
  <c r="S213" i="52" s="1"/>
  <c r="T213" i="52" s="1"/>
  <c r="U213" i="52" s="1"/>
  <c r="V213" i="52" s="1"/>
  <c r="W213" i="52" s="1"/>
  <c r="X213" i="52" s="1"/>
  <c r="Y213" i="52" s="1"/>
  <c r="Z213" i="52" s="1"/>
  <c r="AA213" i="52" s="1"/>
  <c r="AC213" i="52" s="1"/>
  <c r="AD213" i="52" s="1"/>
  <c r="AE213" i="52" s="1"/>
  <c r="Q251" i="52"/>
  <c r="R251" i="52" s="1"/>
  <c r="S251" i="52" s="1"/>
  <c r="T251" i="52" s="1"/>
  <c r="U251" i="52" s="1"/>
  <c r="V251" i="52" s="1"/>
  <c r="W251" i="52" s="1"/>
  <c r="X251" i="52" s="1"/>
  <c r="Y251" i="52" s="1"/>
  <c r="Z251" i="52" s="1"/>
  <c r="AA251" i="52" s="1"/>
  <c r="AC251" i="52" s="1"/>
  <c r="AD251" i="52" s="1"/>
  <c r="AE251" i="52" s="1"/>
  <c r="Q194" i="52"/>
  <c r="R194" i="52" s="1"/>
  <c r="S194" i="52" s="1"/>
  <c r="T194" i="52" s="1"/>
  <c r="U194" i="52" s="1"/>
  <c r="V194" i="52" s="1"/>
  <c r="W194" i="52" s="1"/>
  <c r="X194" i="52" s="1"/>
  <c r="Y194" i="52" s="1"/>
  <c r="Z194" i="52" s="1"/>
  <c r="AA194" i="52" s="1"/>
  <c r="AC194" i="52" s="1"/>
  <c r="AD194" i="52" s="1"/>
  <c r="AE194" i="52" s="1"/>
  <c r="Q250" i="52"/>
  <c r="R250" i="52" s="1"/>
  <c r="S250" i="52" s="1"/>
  <c r="T250" i="52" s="1"/>
  <c r="U250" i="52" s="1"/>
  <c r="V250" i="52" s="1"/>
  <c r="W250" i="52" s="1"/>
  <c r="X250" i="52" s="1"/>
  <c r="Y250" i="52" s="1"/>
  <c r="Z250" i="52" s="1"/>
  <c r="AA250" i="52" s="1"/>
  <c r="AC250" i="52" s="1"/>
  <c r="AD250" i="52" s="1"/>
  <c r="AE250" i="52" s="1"/>
  <c r="Q182" i="52"/>
  <c r="R182" i="52" s="1"/>
  <c r="S182" i="52" s="1"/>
  <c r="T182" i="52" s="1"/>
  <c r="U182" i="52" s="1"/>
  <c r="V182" i="52" s="1"/>
  <c r="W182" i="52" s="1"/>
  <c r="X182" i="52" s="1"/>
  <c r="Y182" i="52" s="1"/>
  <c r="Z182" i="52" s="1"/>
  <c r="AA182" i="52" s="1"/>
  <c r="AC182" i="52" s="1"/>
  <c r="AD182" i="52" s="1"/>
  <c r="AE182" i="52" s="1"/>
  <c r="Q189" i="52"/>
  <c r="R189" i="52" s="1"/>
  <c r="S189" i="52" s="1"/>
  <c r="T189" i="52" s="1"/>
  <c r="U189" i="52" s="1"/>
  <c r="V189" i="52" s="1"/>
  <c r="W189" i="52" s="1"/>
  <c r="X189" i="52" s="1"/>
  <c r="Y189" i="52" s="1"/>
  <c r="Z189" i="52" s="1"/>
  <c r="AA189" i="52" s="1"/>
  <c r="AC189" i="52" s="1"/>
  <c r="AD189" i="52" s="1"/>
  <c r="AE189" i="52" s="1"/>
  <c r="Q227" i="52"/>
  <c r="R227" i="52" s="1"/>
  <c r="S227" i="52" s="1"/>
  <c r="T227" i="52" s="1"/>
  <c r="U227" i="52" s="1"/>
  <c r="V227" i="52" s="1"/>
  <c r="W227" i="52" s="1"/>
  <c r="X227" i="52" s="1"/>
  <c r="Y227" i="52" s="1"/>
  <c r="Z227" i="52" s="1"/>
  <c r="AA227" i="52" s="1"/>
  <c r="AC227" i="52" s="1"/>
  <c r="AD227" i="52" s="1"/>
  <c r="AE227" i="52" s="1"/>
  <c r="Q272" i="52"/>
  <c r="R272" i="52" s="1"/>
  <c r="S272" i="52" s="1"/>
  <c r="T272" i="52" s="1"/>
  <c r="U272" i="52" s="1"/>
  <c r="V272" i="52" s="1"/>
  <c r="W272" i="52" s="1"/>
  <c r="X272" i="52" s="1"/>
  <c r="Y272" i="52" s="1"/>
  <c r="Z272" i="52" s="1"/>
  <c r="AA272" i="52" s="1"/>
  <c r="AC272" i="52" s="1"/>
  <c r="AD272" i="52" s="1"/>
  <c r="AE272" i="52" s="1"/>
  <c r="Q219" i="52"/>
  <c r="R219" i="52" s="1"/>
  <c r="S219" i="52" s="1"/>
  <c r="T219" i="52" s="1"/>
  <c r="U219" i="52" s="1"/>
  <c r="V219" i="52" s="1"/>
  <c r="W219" i="52" s="1"/>
  <c r="X219" i="52" s="1"/>
  <c r="Y219" i="52" s="1"/>
  <c r="Z219" i="52" s="1"/>
  <c r="AA219" i="52" s="1"/>
  <c r="AC219" i="52" s="1"/>
  <c r="AD219" i="52" s="1"/>
  <c r="AE219" i="52" s="1"/>
  <c r="Q190" i="52"/>
  <c r="R190" i="52" s="1"/>
  <c r="S190" i="52" s="1"/>
  <c r="T190" i="52" s="1"/>
  <c r="U190" i="52" s="1"/>
  <c r="V190" i="52" s="1"/>
  <c r="W190" i="52" s="1"/>
  <c r="X190" i="52" s="1"/>
  <c r="Y190" i="52" s="1"/>
  <c r="Z190" i="52" s="1"/>
  <c r="AA190" i="52" s="1"/>
  <c r="AC190" i="52" s="1"/>
  <c r="AD190" i="52" s="1"/>
  <c r="AE190" i="52" s="1"/>
  <c r="Q196" i="52"/>
  <c r="R196" i="52" s="1"/>
  <c r="S196" i="52" s="1"/>
  <c r="T196" i="52" s="1"/>
  <c r="U196" i="52" s="1"/>
  <c r="V196" i="52" s="1"/>
  <c r="W196" i="52" s="1"/>
  <c r="X196" i="52" s="1"/>
  <c r="Y196" i="52" s="1"/>
  <c r="Z196" i="52" s="1"/>
  <c r="AA196" i="52" s="1"/>
  <c r="AC196" i="52" s="1"/>
  <c r="AD196" i="52" s="1"/>
  <c r="AE196" i="52" s="1"/>
  <c r="Q215" i="52"/>
  <c r="R215" i="52" s="1"/>
  <c r="S215" i="52" s="1"/>
  <c r="T215" i="52" s="1"/>
  <c r="U215" i="52" s="1"/>
  <c r="V215" i="52" s="1"/>
  <c r="W215" i="52" s="1"/>
  <c r="X215" i="52" s="1"/>
  <c r="Y215" i="52" s="1"/>
  <c r="Z215" i="52" s="1"/>
  <c r="AA215" i="52" s="1"/>
  <c r="AC215" i="52" s="1"/>
  <c r="AD215" i="52" s="1"/>
  <c r="AE215" i="52" s="1"/>
  <c r="Q253" i="52"/>
  <c r="R253" i="52" s="1"/>
  <c r="S253" i="52" s="1"/>
  <c r="T253" i="52" s="1"/>
  <c r="U253" i="52" s="1"/>
  <c r="V253" i="52" s="1"/>
  <c r="W253" i="52" s="1"/>
  <c r="X253" i="52" s="1"/>
  <c r="Y253" i="52" s="1"/>
  <c r="Z253" i="52" s="1"/>
  <c r="AA253" i="52" s="1"/>
  <c r="AC253" i="52" s="1"/>
  <c r="AD253" i="52" s="1"/>
  <c r="AE253" i="52" s="1"/>
  <c r="Q197" i="52"/>
  <c r="R197" i="52" s="1"/>
  <c r="S197" i="52" s="1"/>
  <c r="T197" i="52" s="1"/>
  <c r="U197" i="52" s="1"/>
  <c r="V197" i="52" s="1"/>
  <c r="W197" i="52" s="1"/>
  <c r="X197" i="52" s="1"/>
  <c r="Y197" i="52" s="1"/>
  <c r="Z197" i="52" s="1"/>
  <c r="AA197" i="52" s="1"/>
  <c r="AC197" i="52" s="1"/>
  <c r="AD197" i="52" s="1"/>
  <c r="AE197" i="52" s="1"/>
  <c r="Q203" i="52"/>
  <c r="R203" i="52" s="1"/>
  <c r="S203" i="52" s="1"/>
  <c r="T203" i="52" s="1"/>
  <c r="U203" i="52" s="1"/>
  <c r="V203" i="52" s="1"/>
  <c r="W203" i="52" s="1"/>
  <c r="X203" i="52" s="1"/>
  <c r="Y203" i="52" s="1"/>
  <c r="Z203" i="52" s="1"/>
  <c r="AA203" i="52" s="1"/>
  <c r="AC203" i="52" s="1"/>
  <c r="AD203" i="52" s="1"/>
  <c r="AE203" i="52" s="1"/>
  <c r="Q210" i="52"/>
  <c r="R210" i="52" s="1"/>
  <c r="S210" i="52" s="1"/>
  <c r="T210" i="52" s="1"/>
  <c r="U210" i="52" s="1"/>
  <c r="V210" i="52" s="1"/>
  <c r="W210" i="52" s="1"/>
  <c r="X210" i="52" s="1"/>
  <c r="Y210" i="52" s="1"/>
  <c r="Z210" i="52" s="1"/>
  <c r="AA210" i="52" s="1"/>
  <c r="AC210" i="52" s="1"/>
  <c r="AD210" i="52" s="1"/>
  <c r="AE210" i="52" s="1"/>
  <c r="Q236" i="52"/>
  <c r="R236" i="52" s="1"/>
  <c r="S236" i="52" s="1"/>
  <c r="T236" i="52" s="1"/>
  <c r="U236" i="52" s="1"/>
  <c r="V236" i="52" s="1"/>
  <c r="W236" i="52" s="1"/>
  <c r="X236" i="52" s="1"/>
  <c r="Y236" i="52" s="1"/>
  <c r="Z236" i="52" s="1"/>
  <c r="AA236" i="52" s="1"/>
  <c r="AC236" i="52" s="1"/>
  <c r="AD236" i="52" s="1"/>
  <c r="AE236" i="52" s="1"/>
  <c r="Q242" i="52"/>
  <c r="R242" i="52" s="1"/>
  <c r="S242" i="52" s="1"/>
  <c r="T242" i="52" s="1"/>
  <c r="U242" i="52" s="1"/>
  <c r="V242" i="52" s="1"/>
  <c r="W242" i="52" s="1"/>
  <c r="X242" i="52" s="1"/>
  <c r="Y242" i="52" s="1"/>
  <c r="Z242" i="52" s="1"/>
  <c r="AA242" i="52" s="1"/>
  <c r="AC242" i="52" s="1"/>
  <c r="AD242" i="52" s="1"/>
  <c r="AE242" i="52" s="1"/>
  <c r="Q254" i="52"/>
  <c r="R254" i="52" s="1"/>
  <c r="S254" i="52" s="1"/>
  <c r="T254" i="52" s="1"/>
  <c r="U254" i="52" s="1"/>
  <c r="V254" i="52" s="1"/>
  <c r="W254" i="52" s="1"/>
  <c r="X254" i="52" s="1"/>
  <c r="Y254" i="52" s="1"/>
  <c r="Z254" i="52" s="1"/>
  <c r="AA254" i="52" s="1"/>
  <c r="AC254" i="52" s="1"/>
  <c r="AD254" i="52" s="1"/>
  <c r="AE254" i="52" s="1"/>
  <c r="Q261" i="52"/>
  <c r="R261" i="52" s="1"/>
  <c r="S261" i="52" s="1"/>
  <c r="T261" i="52" s="1"/>
  <c r="U261" i="52" s="1"/>
  <c r="V261" i="52" s="1"/>
  <c r="W261" i="52" s="1"/>
  <c r="X261" i="52" s="1"/>
  <c r="Y261" i="52" s="1"/>
  <c r="Z261" i="52" s="1"/>
  <c r="AA261" i="52" s="1"/>
  <c r="AC261" i="52" s="1"/>
  <c r="AD261" i="52" s="1"/>
  <c r="AE261" i="52" s="1"/>
  <c r="Q198" i="52"/>
  <c r="R198" i="52" s="1"/>
  <c r="S198" i="52" s="1"/>
  <c r="T198" i="52" s="1"/>
  <c r="U198" i="52" s="1"/>
  <c r="V198" i="52" s="1"/>
  <c r="W198" i="52" s="1"/>
  <c r="X198" i="52" s="1"/>
  <c r="Y198" i="52" s="1"/>
  <c r="Z198" i="52" s="1"/>
  <c r="AA198" i="52" s="1"/>
  <c r="AC198" i="52" s="1"/>
  <c r="AD198" i="52" s="1"/>
  <c r="AE198" i="52" s="1"/>
  <c r="Q230" i="52"/>
  <c r="R230" i="52" s="1"/>
  <c r="S230" i="52" s="1"/>
  <c r="T230" i="52" s="1"/>
  <c r="U230" i="52" s="1"/>
  <c r="V230" i="52" s="1"/>
  <c r="W230" i="52" s="1"/>
  <c r="X230" i="52" s="1"/>
  <c r="Y230" i="52" s="1"/>
  <c r="Z230" i="52" s="1"/>
  <c r="AA230" i="52" s="1"/>
  <c r="AC230" i="52" s="1"/>
  <c r="AD230" i="52" s="1"/>
  <c r="AE230" i="52" s="1"/>
  <c r="Q248" i="52"/>
  <c r="R248" i="52" s="1"/>
  <c r="S248" i="52" s="1"/>
  <c r="T248" i="52" s="1"/>
  <c r="U248" i="52" s="1"/>
  <c r="V248" i="52" s="1"/>
  <c r="W248" i="52" s="1"/>
  <c r="X248" i="52" s="1"/>
  <c r="Y248" i="52" s="1"/>
  <c r="Z248" i="52" s="1"/>
  <c r="AA248" i="52" s="1"/>
  <c r="AC248" i="52" s="1"/>
  <c r="AD248" i="52" s="1"/>
  <c r="AE248" i="52" s="1"/>
  <c r="Q164" i="52"/>
  <c r="R164" i="52" s="1"/>
  <c r="S164" i="52" s="1"/>
  <c r="T164" i="52" s="1"/>
  <c r="U164" i="52" s="1"/>
  <c r="V164" i="52" s="1"/>
  <c r="W164" i="52" s="1"/>
  <c r="X164" i="52" s="1"/>
  <c r="Y164" i="52" s="1"/>
  <c r="Z164" i="52" s="1"/>
  <c r="AA164" i="52" s="1"/>
  <c r="AC164" i="52" s="1"/>
  <c r="AD164" i="52" s="1"/>
  <c r="AE164" i="52" s="1"/>
  <c r="BC22" i="52"/>
  <c r="BC25" i="52" s="1"/>
  <c r="BI19" i="52"/>
  <c r="J123" i="52"/>
  <c r="J124" i="52" s="1"/>
  <c r="BH23" i="52"/>
  <c r="G176" i="52"/>
  <c r="H176" i="52" s="1"/>
  <c r="I176" i="52" s="1"/>
  <c r="J176" i="52" s="1"/>
  <c r="K176" i="52" s="1"/>
  <c r="L176" i="52" s="1"/>
  <c r="M176" i="52" s="1"/>
  <c r="N176" i="52" s="1"/>
  <c r="O176" i="52" s="1"/>
  <c r="P176" i="52" s="1"/>
  <c r="D176" i="52"/>
  <c r="E176" i="52" s="1"/>
  <c r="F176" i="52" s="1"/>
  <c r="D199" i="52"/>
  <c r="E199" i="52" s="1"/>
  <c r="F199" i="52" s="1"/>
  <c r="G199" i="52" s="1"/>
  <c r="H199" i="52" s="1"/>
  <c r="I199" i="52" s="1"/>
  <c r="J199" i="52" s="1"/>
  <c r="K199" i="52" s="1"/>
  <c r="L199" i="52" s="1"/>
  <c r="M199" i="52" s="1"/>
  <c r="N199" i="52" s="1"/>
  <c r="O199" i="52" s="1"/>
  <c r="P199" i="52" s="1"/>
  <c r="D209" i="52"/>
  <c r="E209" i="52" s="1"/>
  <c r="F209" i="52" s="1"/>
  <c r="G209" i="52" s="1"/>
  <c r="H209" i="52" s="1"/>
  <c r="I209" i="52" s="1"/>
  <c r="J209" i="52" s="1"/>
  <c r="K209" i="52" s="1"/>
  <c r="L209" i="52" s="1"/>
  <c r="M209" i="52" s="1"/>
  <c r="N209" i="52" s="1"/>
  <c r="O209" i="52" s="1"/>
  <c r="P209" i="52" s="1"/>
  <c r="G228" i="52"/>
  <c r="H228" i="52" s="1"/>
  <c r="I228" i="52" s="1"/>
  <c r="J228" i="52" s="1"/>
  <c r="K228" i="52" s="1"/>
  <c r="L228" i="52" s="1"/>
  <c r="M228" i="52" s="1"/>
  <c r="N228" i="52" s="1"/>
  <c r="O228" i="52" s="1"/>
  <c r="P228" i="52" s="1"/>
  <c r="D228" i="52"/>
  <c r="E228" i="52" s="1"/>
  <c r="F228" i="52" s="1"/>
  <c r="G260" i="52"/>
  <c r="H260" i="52" s="1"/>
  <c r="I260" i="52" s="1"/>
  <c r="J260" i="52" s="1"/>
  <c r="K260" i="52" s="1"/>
  <c r="L260" i="52" s="1"/>
  <c r="M260" i="52" s="1"/>
  <c r="N260" i="52" s="1"/>
  <c r="O260" i="52" s="1"/>
  <c r="P260" i="52" s="1"/>
  <c r="D260" i="52"/>
  <c r="E260" i="52" s="1"/>
  <c r="F260" i="52" s="1"/>
  <c r="D270" i="52"/>
  <c r="E270" i="52" s="1"/>
  <c r="F270" i="52" s="1"/>
  <c r="G270" i="52" s="1"/>
  <c r="H270" i="52" s="1"/>
  <c r="I270" i="52" s="1"/>
  <c r="J270" i="52" s="1"/>
  <c r="K270" i="52" s="1"/>
  <c r="L270" i="52" s="1"/>
  <c r="M270" i="52" s="1"/>
  <c r="N270" i="52" s="1"/>
  <c r="O270" i="52" s="1"/>
  <c r="P270" i="52" s="1"/>
  <c r="D116" i="52"/>
  <c r="E167" i="52"/>
  <c r="F161" i="52"/>
  <c r="D167" i="52"/>
  <c r="E166" i="52"/>
  <c r="F166" i="52" s="1"/>
  <c r="G166" i="52" s="1"/>
  <c r="H166" i="52" s="1"/>
  <c r="I166" i="52" s="1"/>
  <c r="J166" i="52" s="1"/>
  <c r="K166" i="52" s="1"/>
  <c r="L166" i="52" s="1"/>
  <c r="M166" i="52" s="1"/>
  <c r="N166" i="52" s="1"/>
  <c r="O166" i="52" s="1"/>
  <c r="P166" i="52" s="1"/>
  <c r="D187" i="52"/>
  <c r="E187" i="52" s="1"/>
  <c r="F187" i="52" s="1"/>
  <c r="G187" i="52" s="1"/>
  <c r="H187" i="52" s="1"/>
  <c r="I187" i="52" s="1"/>
  <c r="J187" i="52" s="1"/>
  <c r="K187" i="52" s="1"/>
  <c r="L187" i="52" s="1"/>
  <c r="M187" i="52" s="1"/>
  <c r="N187" i="52" s="1"/>
  <c r="O187" i="52" s="1"/>
  <c r="P187" i="52" s="1"/>
  <c r="Q191" i="52"/>
  <c r="R191" i="52" s="1"/>
  <c r="S191" i="52" s="1"/>
  <c r="T191" i="52" s="1"/>
  <c r="U191" i="52" s="1"/>
  <c r="V191" i="52" s="1"/>
  <c r="W191" i="52" s="1"/>
  <c r="X191" i="52" s="1"/>
  <c r="Y191" i="52" s="1"/>
  <c r="Z191" i="52" s="1"/>
  <c r="AA191" i="52" s="1"/>
  <c r="AC191" i="52" s="1"/>
  <c r="AD191" i="52" s="1"/>
  <c r="AE191" i="52" s="1"/>
  <c r="R195" i="52"/>
  <c r="S195" i="52" s="1"/>
  <c r="T195" i="52" s="1"/>
  <c r="U195" i="52" s="1"/>
  <c r="V195" i="52" s="1"/>
  <c r="W195" i="52" s="1"/>
  <c r="X195" i="52" s="1"/>
  <c r="Y195" i="52" s="1"/>
  <c r="Z195" i="52" s="1"/>
  <c r="AA195" i="52" s="1"/>
  <c r="AC195" i="52" s="1"/>
  <c r="AD195" i="52" s="1"/>
  <c r="AE195" i="52" s="1"/>
  <c r="Q195" i="52"/>
  <c r="G214" i="52"/>
  <c r="H214" i="52" s="1"/>
  <c r="I214" i="52" s="1"/>
  <c r="J214" i="52" s="1"/>
  <c r="K214" i="52" s="1"/>
  <c r="L214" i="52" s="1"/>
  <c r="M214" i="52" s="1"/>
  <c r="N214" i="52" s="1"/>
  <c r="O214" i="52" s="1"/>
  <c r="P214" i="52" s="1"/>
  <c r="D214" i="52"/>
  <c r="E214" i="52" s="1"/>
  <c r="F214" i="52" s="1"/>
  <c r="D229" i="52"/>
  <c r="E229" i="52" s="1"/>
  <c r="F229" i="52" s="1"/>
  <c r="G229" i="52" s="1"/>
  <c r="H229" i="52" s="1"/>
  <c r="I229" i="52" s="1"/>
  <c r="J229" i="52" s="1"/>
  <c r="K229" i="52" s="1"/>
  <c r="L229" i="52" s="1"/>
  <c r="M229" i="52" s="1"/>
  <c r="N229" i="52" s="1"/>
  <c r="O229" i="52" s="1"/>
  <c r="P229" i="52" s="1"/>
  <c r="Q233" i="52"/>
  <c r="R233" i="52" s="1"/>
  <c r="S233" i="52" s="1"/>
  <c r="T233" i="52" s="1"/>
  <c r="U233" i="52" s="1"/>
  <c r="V233" i="52" s="1"/>
  <c r="W233" i="52" s="1"/>
  <c r="X233" i="52" s="1"/>
  <c r="Y233" i="52" s="1"/>
  <c r="Z233" i="52" s="1"/>
  <c r="AA233" i="52" s="1"/>
  <c r="AC233" i="52" s="1"/>
  <c r="AD233" i="52" s="1"/>
  <c r="AE233" i="52" s="1"/>
  <c r="R238" i="52"/>
  <c r="S238" i="52" s="1"/>
  <c r="T238" i="52" s="1"/>
  <c r="U238" i="52" s="1"/>
  <c r="V238" i="52" s="1"/>
  <c r="W238" i="52" s="1"/>
  <c r="X238" i="52" s="1"/>
  <c r="Y238" i="52" s="1"/>
  <c r="Z238" i="52" s="1"/>
  <c r="AA238" i="52" s="1"/>
  <c r="AC238" i="52" s="1"/>
  <c r="AD238" i="52" s="1"/>
  <c r="AE238" i="52" s="1"/>
  <c r="Q238" i="52"/>
  <c r="R247" i="52"/>
  <c r="S247" i="52" s="1"/>
  <c r="T247" i="52" s="1"/>
  <c r="U247" i="52" s="1"/>
  <c r="V247" i="52" s="1"/>
  <c r="W247" i="52" s="1"/>
  <c r="X247" i="52" s="1"/>
  <c r="Y247" i="52" s="1"/>
  <c r="Z247" i="52" s="1"/>
  <c r="AA247" i="52" s="1"/>
  <c r="AC247" i="52" s="1"/>
  <c r="AD247" i="52" s="1"/>
  <c r="AE247" i="52" s="1"/>
  <c r="Q247" i="52"/>
  <c r="Q255" i="52"/>
  <c r="R255" i="52" s="1"/>
  <c r="S255" i="52" s="1"/>
  <c r="T255" i="52" s="1"/>
  <c r="U255" i="52" s="1"/>
  <c r="V255" i="52" s="1"/>
  <c r="W255" i="52" s="1"/>
  <c r="X255" i="52" s="1"/>
  <c r="Y255" i="52" s="1"/>
  <c r="Z255" i="52" s="1"/>
  <c r="AA255" i="52" s="1"/>
  <c r="AC255" i="52" s="1"/>
  <c r="AD255" i="52" s="1"/>
  <c r="AE255" i="52" s="1"/>
  <c r="Q265" i="52"/>
  <c r="R265" i="52" s="1"/>
  <c r="S265" i="52" s="1"/>
  <c r="T265" i="52" s="1"/>
  <c r="U265" i="52" s="1"/>
  <c r="V265" i="52" s="1"/>
  <c r="W265" i="52" s="1"/>
  <c r="X265" i="52" s="1"/>
  <c r="Y265" i="52" s="1"/>
  <c r="Z265" i="52" s="1"/>
  <c r="AA265" i="52" s="1"/>
  <c r="AC265" i="52" s="1"/>
  <c r="AD265" i="52" s="1"/>
  <c r="AE265" i="52" s="1"/>
  <c r="G271" i="52"/>
  <c r="H271" i="52" s="1"/>
  <c r="I271" i="52" s="1"/>
  <c r="J271" i="52" s="1"/>
  <c r="K271" i="52" s="1"/>
  <c r="L271" i="52" s="1"/>
  <c r="M271" i="52" s="1"/>
  <c r="N271" i="52" s="1"/>
  <c r="O271" i="52" s="1"/>
  <c r="P271" i="52" s="1"/>
  <c r="D271" i="52"/>
  <c r="E271" i="52" s="1"/>
  <c r="F271" i="52" s="1"/>
  <c r="D172" i="52"/>
  <c r="D234" i="52"/>
  <c r="E234" i="52" s="1"/>
  <c r="F234" i="52" s="1"/>
  <c r="G234" i="52" s="1"/>
  <c r="H234" i="52" s="1"/>
  <c r="I234" i="52" s="1"/>
  <c r="J234" i="52" s="1"/>
  <c r="K234" i="52" s="1"/>
  <c r="L234" i="52" s="1"/>
  <c r="M234" i="52" s="1"/>
  <c r="N234" i="52" s="1"/>
  <c r="O234" i="52" s="1"/>
  <c r="P234" i="52" s="1"/>
  <c r="D239" i="52"/>
  <c r="E239" i="52" s="1"/>
  <c r="F239" i="52" s="1"/>
  <c r="G239" i="52" s="1"/>
  <c r="H239" i="52" s="1"/>
  <c r="I239" i="52" s="1"/>
  <c r="J239" i="52" s="1"/>
  <c r="K239" i="52" s="1"/>
  <c r="L239" i="52" s="1"/>
  <c r="M239" i="52" s="1"/>
  <c r="N239" i="52" s="1"/>
  <c r="O239" i="52" s="1"/>
  <c r="P239" i="52" s="1"/>
  <c r="G266" i="52"/>
  <c r="H266" i="52" s="1"/>
  <c r="I266" i="52" s="1"/>
  <c r="J266" i="52" s="1"/>
  <c r="K266" i="52" s="1"/>
  <c r="L266" i="52" s="1"/>
  <c r="M266" i="52" s="1"/>
  <c r="N266" i="52" s="1"/>
  <c r="O266" i="52" s="1"/>
  <c r="P266" i="52" s="1"/>
  <c r="D266" i="52"/>
  <c r="E266" i="52" s="1"/>
  <c r="F266" i="52" s="1"/>
  <c r="C167" i="52"/>
  <c r="D183" i="52"/>
  <c r="E183" i="52" s="1"/>
  <c r="F183" i="52" s="1"/>
  <c r="G183" i="52" s="1"/>
  <c r="H183" i="52" s="1"/>
  <c r="I183" i="52" s="1"/>
  <c r="J183" i="52" s="1"/>
  <c r="K183" i="52" s="1"/>
  <c r="L183" i="52" s="1"/>
  <c r="M183" i="52" s="1"/>
  <c r="N183" i="52" s="1"/>
  <c r="O183" i="52" s="1"/>
  <c r="P183" i="52" s="1"/>
  <c r="D220" i="52"/>
  <c r="E220" i="52" s="1"/>
  <c r="F220" i="52" s="1"/>
  <c r="G220" i="52" s="1"/>
  <c r="H220" i="52" s="1"/>
  <c r="I220" i="52" s="1"/>
  <c r="J220" i="52" s="1"/>
  <c r="K220" i="52" s="1"/>
  <c r="L220" i="52" s="1"/>
  <c r="M220" i="52" s="1"/>
  <c r="N220" i="52" s="1"/>
  <c r="O220" i="52" s="1"/>
  <c r="P220" i="52" s="1"/>
  <c r="D235" i="52"/>
  <c r="E235" i="52" s="1"/>
  <c r="F235" i="52" s="1"/>
  <c r="G235" i="52" s="1"/>
  <c r="H235" i="52" s="1"/>
  <c r="I235" i="52" s="1"/>
  <c r="J235" i="52" s="1"/>
  <c r="K235" i="52" s="1"/>
  <c r="L235" i="52" s="1"/>
  <c r="M235" i="52" s="1"/>
  <c r="N235" i="52" s="1"/>
  <c r="O235" i="52" s="1"/>
  <c r="P235" i="52" s="1"/>
  <c r="D240" i="52"/>
  <c r="E240" i="52" s="1"/>
  <c r="F240" i="52" s="1"/>
  <c r="G240" i="52" s="1"/>
  <c r="H240" i="52" s="1"/>
  <c r="I240" i="52" s="1"/>
  <c r="J240" i="52" s="1"/>
  <c r="K240" i="52" s="1"/>
  <c r="L240" i="52" s="1"/>
  <c r="M240" i="52" s="1"/>
  <c r="N240" i="52" s="1"/>
  <c r="O240" i="52" s="1"/>
  <c r="P240" i="52" s="1"/>
  <c r="D252" i="52"/>
  <c r="E252" i="52" s="1"/>
  <c r="F252" i="52" s="1"/>
  <c r="G252" i="52" s="1"/>
  <c r="H252" i="52" s="1"/>
  <c r="I252" i="52" s="1"/>
  <c r="J252" i="52" s="1"/>
  <c r="K252" i="52" s="1"/>
  <c r="L252" i="52" s="1"/>
  <c r="M252" i="52" s="1"/>
  <c r="N252" i="52" s="1"/>
  <c r="O252" i="52" s="1"/>
  <c r="P252" i="52" s="1"/>
  <c r="D262" i="52"/>
  <c r="E262" i="52" s="1"/>
  <c r="F262" i="52" s="1"/>
  <c r="G262" i="52" s="1"/>
  <c r="H262" i="52" s="1"/>
  <c r="I262" i="52" s="1"/>
  <c r="J262" i="52" s="1"/>
  <c r="K262" i="52" s="1"/>
  <c r="L262" i="52" s="1"/>
  <c r="M262" i="52" s="1"/>
  <c r="N262" i="52" s="1"/>
  <c r="O262" i="52" s="1"/>
  <c r="P262" i="52" s="1"/>
  <c r="BI22" i="52"/>
  <c r="K123" i="52"/>
  <c r="AT23" i="52" s="1"/>
  <c r="Q173" i="52"/>
  <c r="R173" i="52" s="1"/>
  <c r="S173" i="52" s="1"/>
  <c r="T173" i="52" s="1"/>
  <c r="U173" i="52" s="1"/>
  <c r="V173" i="52" s="1"/>
  <c r="W173" i="52" s="1"/>
  <c r="X173" i="52" s="1"/>
  <c r="Y173" i="52" s="1"/>
  <c r="Z173" i="52" s="1"/>
  <c r="AA173" i="52" s="1"/>
  <c r="AC173" i="52" s="1"/>
  <c r="AD173" i="52" s="1"/>
  <c r="AE173" i="52" s="1"/>
  <c r="D184" i="52"/>
  <c r="E184" i="52" s="1"/>
  <c r="F184" i="52" s="1"/>
  <c r="G184" i="52" s="1"/>
  <c r="H184" i="52" s="1"/>
  <c r="I184" i="52" s="1"/>
  <c r="J184" i="52" s="1"/>
  <c r="K184" i="52" s="1"/>
  <c r="L184" i="52" s="1"/>
  <c r="M184" i="52" s="1"/>
  <c r="N184" i="52" s="1"/>
  <c r="O184" i="52" s="1"/>
  <c r="P184" i="52" s="1"/>
  <c r="Q201" i="52"/>
  <c r="R201" i="52" s="1"/>
  <c r="S201" i="52" s="1"/>
  <c r="T201" i="52" s="1"/>
  <c r="U201" i="52" s="1"/>
  <c r="V201" i="52" s="1"/>
  <c r="W201" i="52" s="1"/>
  <c r="X201" i="52" s="1"/>
  <c r="Y201" i="52" s="1"/>
  <c r="Z201" i="52" s="1"/>
  <c r="AA201" i="52" s="1"/>
  <c r="AC201" i="52" s="1"/>
  <c r="AD201" i="52" s="1"/>
  <c r="AE201" i="52" s="1"/>
  <c r="Q205" i="52"/>
  <c r="R205" i="52" s="1"/>
  <c r="S205" i="52" s="1"/>
  <c r="T205" i="52" s="1"/>
  <c r="U205" i="52" s="1"/>
  <c r="V205" i="52" s="1"/>
  <c r="W205" i="52" s="1"/>
  <c r="X205" i="52" s="1"/>
  <c r="Y205" i="52" s="1"/>
  <c r="Z205" i="52" s="1"/>
  <c r="AA205" i="52" s="1"/>
  <c r="AC205" i="52" s="1"/>
  <c r="AD205" i="52" s="1"/>
  <c r="AE205" i="52" s="1"/>
  <c r="Q211" i="52"/>
  <c r="R211" i="52" s="1"/>
  <c r="S211" i="52" s="1"/>
  <c r="T211" i="52" s="1"/>
  <c r="U211" i="52" s="1"/>
  <c r="V211" i="52" s="1"/>
  <c r="W211" i="52" s="1"/>
  <c r="X211" i="52" s="1"/>
  <c r="Y211" i="52" s="1"/>
  <c r="Z211" i="52" s="1"/>
  <c r="AA211" i="52" s="1"/>
  <c r="AC211" i="52" s="1"/>
  <c r="AD211" i="52" s="1"/>
  <c r="AE211" i="52" s="1"/>
  <c r="D216" i="52"/>
  <c r="E216" i="52" s="1"/>
  <c r="F216" i="52" s="1"/>
  <c r="G216" i="52" s="1"/>
  <c r="H216" i="52" s="1"/>
  <c r="I216" i="52" s="1"/>
  <c r="J216" i="52" s="1"/>
  <c r="K216" i="52" s="1"/>
  <c r="L216" i="52" s="1"/>
  <c r="M216" i="52" s="1"/>
  <c r="N216" i="52" s="1"/>
  <c r="O216" i="52" s="1"/>
  <c r="P216" i="52" s="1"/>
  <c r="D221" i="52"/>
  <c r="E221" i="52" s="1"/>
  <c r="F221" i="52" s="1"/>
  <c r="G221" i="52" s="1"/>
  <c r="H221" i="52" s="1"/>
  <c r="I221" i="52" s="1"/>
  <c r="J221" i="52" s="1"/>
  <c r="K221" i="52" s="1"/>
  <c r="L221" i="52" s="1"/>
  <c r="M221" i="52" s="1"/>
  <c r="N221" i="52" s="1"/>
  <c r="O221" i="52" s="1"/>
  <c r="P221" i="52" s="1"/>
  <c r="Q225" i="52"/>
  <c r="R225" i="52" s="1"/>
  <c r="S225" i="52" s="1"/>
  <c r="T225" i="52" s="1"/>
  <c r="U225" i="52" s="1"/>
  <c r="V225" i="52" s="1"/>
  <c r="W225" i="52" s="1"/>
  <c r="X225" i="52" s="1"/>
  <c r="Y225" i="52" s="1"/>
  <c r="Z225" i="52" s="1"/>
  <c r="AA225" i="52" s="1"/>
  <c r="AC225" i="52" s="1"/>
  <c r="AD225" i="52" s="1"/>
  <c r="AE225" i="52" s="1"/>
  <c r="Q244" i="52"/>
  <c r="R244" i="52" s="1"/>
  <c r="S244" i="52" s="1"/>
  <c r="T244" i="52" s="1"/>
  <c r="U244" i="52" s="1"/>
  <c r="V244" i="52" s="1"/>
  <c r="W244" i="52" s="1"/>
  <c r="X244" i="52" s="1"/>
  <c r="Y244" i="52" s="1"/>
  <c r="Z244" i="52" s="1"/>
  <c r="AA244" i="52" s="1"/>
  <c r="AC244" i="52" s="1"/>
  <c r="AD244" i="52" s="1"/>
  <c r="AE244" i="52" s="1"/>
  <c r="Q267" i="52"/>
  <c r="R267" i="52" s="1"/>
  <c r="S267" i="52" s="1"/>
  <c r="T267" i="52" s="1"/>
  <c r="U267" i="52" s="1"/>
  <c r="V267" i="52" s="1"/>
  <c r="W267" i="52" s="1"/>
  <c r="X267" i="52" s="1"/>
  <c r="Y267" i="52" s="1"/>
  <c r="Z267" i="52" s="1"/>
  <c r="AA267" i="52" s="1"/>
  <c r="AC267" i="52" s="1"/>
  <c r="AD267" i="52" s="1"/>
  <c r="AE267" i="52" s="1"/>
  <c r="D273" i="52"/>
  <c r="E273" i="52" s="1"/>
  <c r="F273" i="52" s="1"/>
  <c r="G273" i="52" s="1"/>
  <c r="H273" i="52" s="1"/>
  <c r="I273" i="52" s="1"/>
  <c r="J273" i="52" s="1"/>
  <c r="K273" i="52" s="1"/>
  <c r="L273" i="52" s="1"/>
  <c r="M273" i="52" s="1"/>
  <c r="N273" i="52" s="1"/>
  <c r="O273" i="52" s="1"/>
  <c r="P273" i="52" s="1"/>
  <c r="D174" i="52"/>
  <c r="E174" i="52" s="1"/>
  <c r="F174" i="52" s="1"/>
  <c r="G174" i="52" s="1"/>
  <c r="H174" i="52" s="1"/>
  <c r="I174" i="52" s="1"/>
  <c r="J174" i="52" s="1"/>
  <c r="K174" i="52" s="1"/>
  <c r="L174" i="52" s="1"/>
  <c r="M174" i="52" s="1"/>
  <c r="N174" i="52" s="1"/>
  <c r="O174" i="52" s="1"/>
  <c r="P174" i="52" s="1"/>
  <c r="D206" i="52"/>
  <c r="E206" i="52" s="1"/>
  <c r="F206" i="52" s="1"/>
  <c r="G206" i="52" s="1"/>
  <c r="H206" i="52" s="1"/>
  <c r="I206" i="52" s="1"/>
  <c r="J206" i="52" s="1"/>
  <c r="K206" i="52" s="1"/>
  <c r="L206" i="52" s="1"/>
  <c r="M206" i="52" s="1"/>
  <c r="N206" i="52" s="1"/>
  <c r="O206" i="52" s="1"/>
  <c r="P206" i="52" s="1"/>
  <c r="D226" i="52"/>
  <c r="E226" i="52" s="1"/>
  <c r="F226" i="52" s="1"/>
  <c r="G226" i="52" s="1"/>
  <c r="H226" i="52" s="1"/>
  <c r="I226" i="52" s="1"/>
  <c r="J226" i="52" s="1"/>
  <c r="K226" i="52" s="1"/>
  <c r="L226" i="52" s="1"/>
  <c r="M226" i="52" s="1"/>
  <c r="N226" i="52" s="1"/>
  <c r="O226" i="52" s="1"/>
  <c r="P226" i="52" s="1"/>
  <c r="B123" i="52"/>
  <c r="D170" i="52"/>
  <c r="E170" i="52" s="1"/>
  <c r="F170" i="52" s="1"/>
  <c r="G170" i="52" s="1"/>
  <c r="H170" i="52" s="1"/>
  <c r="I170" i="52" s="1"/>
  <c r="J170" i="52" s="1"/>
  <c r="K170" i="52" s="1"/>
  <c r="L170" i="52" s="1"/>
  <c r="M170" i="52" s="1"/>
  <c r="N170" i="52" s="1"/>
  <c r="O170" i="52" s="1"/>
  <c r="P170" i="52" s="1"/>
  <c r="D180" i="52"/>
  <c r="E180" i="52" s="1"/>
  <c r="F180" i="52" s="1"/>
  <c r="G180" i="52" s="1"/>
  <c r="H180" i="52" s="1"/>
  <c r="I180" i="52" s="1"/>
  <c r="J180" i="52" s="1"/>
  <c r="K180" i="52" s="1"/>
  <c r="L180" i="52" s="1"/>
  <c r="M180" i="52" s="1"/>
  <c r="N180" i="52" s="1"/>
  <c r="O180" i="52" s="1"/>
  <c r="P180" i="52" s="1"/>
  <c r="Q185" i="52"/>
  <c r="R185" i="52" s="1"/>
  <c r="S185" i="52" s="1"/>
  <c r="T185" i="52" s="1"/>
  <c r="U185" i="52" s="1"/>
  <c r="V185" i="52" s="1"/>
  <c r="W185" i="52" s="1"/>
  <c r="X185" i="52" s="1"/>
  <c r="Y185" i="52" s="1"/>
  <c r="Z185" i="52" s="1"/>
  <c r="AA185" i="52" s="1"/>
  <c r="AC185" i="52" s="1"/>
  <c r="AD185" i="52" s="1"/>
  <c r="AE185" i="52" s="1"/>
  <c r="Q202" i="52"/>
  <c r="R202" i="52" s="1"/>
  <c r="S202" i="52" s="1"/>
  <c r="T202" i="52" s="1"/>
  <c r="U202" i="52" s="1"/>
  <c r="V202" i="52" s="1"/>
  <c r="W202" i="52" s="1"/>
  <c r="X202" i="52" s="1"/>
  <c r="Y202" i="52" s="1"/>
  <c r="Z202" i="52" s="1"/>
  <c r="AA202" i="52" s="1"/>
  <c r="AC202" i="52" s="1"/>
  <c r="AD202" i="52" s="1"/>
  <c r="AE202" i="52" s="1"/>
  <c r="D207" i="52"/>
  <c r="E207" i="52" s="1"/>
  <c r="F207" i="52" s="1"/>
  <c r="G207" i="52" s="1"/>
  <c r="H207" i="52" s="1"/>
  <c r="I207" i="52" s="1"/>
  <c r="J207" i="52" s="1"/>
  <c r="K207" i="52" s="1"/>
  <c r="L207" i="52" s="1"/>
  <c r="M207" i="52" s="1"/>
  <c r="N207" i="52" s="1"/>
  <c r="O207" i="52" s="1"/>
  <c r="P207" i="52" s="1"/>
  <c r="Q212" i="52"/>
  <c r="R212" i="52" s="1"/>
  <c r="S212" i="52" s="1"/>
  <c r="T212" i="52" s="1"/>
  <c r="U212" i="52" s="1"/>
  <c r="V212" i="52" s="1"/>
  <c r="W212" i="52" s="1"/>
  <c r="X212" i="52" s="1"/>
  <c r="Y212" i="52" s="1"/>
  <c r="Z212" i="52" s="1"/>
  <c r="AA212" i="52" s="1"/>
  <c r="AC212" i="52" s="1"/>
  <c r="AD212" i="52" s="1"/>
  <c r="AE212" i="52" s="1"/>
  <c r="Q217" i="52"/>
  <c r="R217" i="52" s="1"/>
  <c r="S217" i="52" s="1"/>
  <c r="T217" i="52" s="1"/>
  <c r="U217" i="52" s="1"/>
  <c r="V217" i="52" s="1"/>
  <c r="W217" i="52" s="1"/>
  <c r="X217" i="52" s="1"/>
  <c r="Y217" i="52" s="1"/>
  <c r="Z217" i="52" s="1"/>
  <c r="AA217" i="52" s="1"/>
  <c r="AC217" i="52" s="1"/>
  <c r="AD217" i="52" s="1"/>
  <c r="AE217" i="52" s="1"/>
  <c r="Q222" i="52"/>
  <c r="R222" i="52" s="1"/>
  <c r="S222" i="52" s="1"/>
  <c r="T222" i="52" s="1"/>
  <c r="U222" i="52" s="1"/>
  <c r="V222" i="52" s="1"/>
  <c r="W222" i="52" s="1"/>
  <c r="X222" i="52" s="1"/>
  <c r="Y222" i="52" s="1"/>
  <c r="Z222" i="52" s="1"/>
  <c r="AA222" i="52" s="1"/>
  <c r="AC222" i="52" s="1"/>
  <c r="AD222" i="52" s="1"/>
  <c r="AE222" i="52" s="1"/>
  <c r="Q241" i="52"/>
  <c r="R241" i="52" s="1"/>
  <c r="S241" i="52" s="1"/>
  <c r="T241" i="52" s="1"/>
  <c r="U241" i="52" s="1"/>
  <c r="V241" i="52" s="1"/>
  <c r="W241" i="52" s="1"/>
  <c r="X241" i="52" s="1"/>
  <c r="Y241" i="52" s="1"/>
  <c r="Z241" i="52" s="1"/>
  <c r="AA241" i="52" s="1"/>
  <c r="AC241" i="52" s="1"/>
  <c r="AD241" i="52" s="1"/>
  <c r="AE241" i="52" s="1"/>
  <c r="Q245" i="52"/>
  <c r="R245" i="52" s="1"/>
  <c r="S245" i="52" s="1"/>
  <c r="T245" i="52" s="1"/>
  <c r="U245" i="52" s="1"/>
  <c r="V245" i="52" s="1"/>
  <c r="W245" i="52" s="1"/>
  <c r="X245" i="52" s="1"/>
  <c r="Y245" i="52" s="1"/>
  <c r="Z245" i="52" s="1"/>
  <c r="AA245" i="52" s="1"/>
  <c r="AC245" i="52" s="1"/>
  <c r="AD245" i="52" s="1"/>
  <c r="AE245" i="52" s="1"/>
  <c r="Q249" i="52"/>
  <c r="R249" i="52" s="1"/>
  <c r="S249" i="52" s="1"/>
  <c r="T249" i="52" s="1"/>
  <c r="U249" i="52" s="1"/>
  <c r="V249" i="52" s="1"/>
  <c r="W249" i="52" s="1"/>
  <c r="X249" i="52" s="1"/>
  <c r="Y249" i="52" s="1"/>
  <c r="Z249" i="52" s="1"/>
  <c r="AA249" i="52" s="1"/>
  <c r="AC249" i="52" s="1"/>
  <c r="AD249" i="52" s="1"/>
  <c r="AE249" i="52" s="1"/>
  <c r="D258" i="52"/>
  <c r="E258" i="52" s="1"/>
  <c r="F258" i="52" s="1"/>
  <c r="G258" i="52" s="1"/>
  <c r="H258" i="52" s="1"/>
  <c r="I258" i="52" s="1"/>
  <c r="J258" i="52" s="1"/>
  <c r="K258" i="52" s="1"/>
  <c r="L258" i="52" s="1"/>
  <c r="M258" i="52" s="1"/>
  <c r="N258" i="52" s="1"/>
  <c r="O258" i="52" s="1"/>
  <c r="P258" i="52" s="1"/>
  <c r="Q268" i="52"/>
  <c r="R268" i="52" s="1"/>
  <c r="S268" i="52" s="1"/>
  <c r="T268" i="52" s="1"/>
  <c r="U268" i="52" s="1"/>
  <c r="V268" i="52" s="1"/>
  <c r="W268" i="52" s="1"/>
  <c r="X268" i="52" s="1"/>
  <c r="Y268" i="52" s="1"/>
  <c r="Z268" i="52" s="1"/>
  <c r="AA268" i="52" s="1"/>
  <c r="AC268" i="52" s="1"/>
  <c r="AD268" i="52" s="1"/>
  <c r="AE268" i="52" s="1"/>
  <c r="F171" i="52"/>
  <c r="G171" i="52" s="1"/>
  <c r="H171" i="52" s="1"/>
  <c r="I171" i="52" s="1"/>
  <c r="J171" i="52" s="1"/>
  <c r="K171" i="52" s="1"/>
  <c r="L171" i="52" s="1"/>
  <c r="M171" i="52" s="1"/>
  <c r="N171" i="52" s="1"/>
  <c r="O171" i="52" s="1"/>
  <c r="P171" i="52" s="1"/>
  <c r="G175" i="52"/>
  <c r="H175" i="52" s="1"/>
  <c r="I175" i="52" s="1"/>
  <c r="J175" i="52" s="1"/>
  <c r="K175" i="52" s="1"/>
  <c r="L175" i="52" s="1"/>
  <c r="M175" i="52" s="1"/>
  <c r="N175" i="52" s="1"/>
  <c r="O175" i="52" s="1"/>
  <c r="P175" i="52" s="1"/>
  <c r="D208" i="52"/>
  <c r="E208" i="52" s="1"/>
  <c r="F208" i="52" s="1"/>
  <c r="G208" i="52" s="1"/>
  <c r="H208" i="52" s="1"/>
  <c r="I208" i="52" s="1"/>
  <c r="J208" i="52" s="1"/>
  <c r="K208" i="52" s="1"/>
  <c r="L208" i="52" s="1"/>
  <c r="M208" i="52" s="1"/>
  <c r="N208" i="52" s="1"/>
  <c r="O208" i="52" s="1"/>
  <c r="P208" i="52" s="1"/>
  <c r="D246" i="52"/>
  <c r="E246" i="52" s="1"/>
  <c r="F246" i="52" s="1"/>
  <c r="G246" i="52" s="1"/>
  <c r="H246" i="52" s="1"/>
  <c r="I246" i="52" s="1"/>
  <c r="J246" i="52" s="1"/>
  <c r="K246" i="52" s="1"/>
  <c r="L246" i="52" s="1"/>
  <c r="M246" i="52" s="1"/>
  <c r="N246" i="52" s="1"/>
  <c r="O246" i="52" s="1"/>
  <c r="P246" i="52" s="1"/>
  <c r="D259" i="52"/>
  <c r="E259" i="52" s="1"/>
  <c r="F259" i="52" s="1"/>
  <c r="G259" i="52" s="1"/>
  <c r="H259" i="52" s="1"/>
  <c r="I259" i="52" s="1"/>
  <c r="J259" i="52" s="1"/>
  <c r="K259" i="52" s="1"/>
  <c r="L259" i="52" s="1"/>
  <c r="M259" i="52" s="1"/>
  <c r="N259" i="52" s="1"/>
  <c r="O259" i="52" s="1"/>
  <c r="P259" i="52" s="1"/>
  <c r="D269" i="52"/>
  <c r="E269" i="52" s="1"/>
  <c r="F269" i="52" s="1"/>
  <c r="G269" i="52" s="1"/>
  <c r="H269" i="52" s="1"/>
  <c r="I269" i="52" s="1"/>
  <c r="J269" i="52" s="1"/>
  <c r="K269" i="52" s="1"/>
  <c r="L269" i="52" s="1"/>
  <c r="M269" i="52" s="1"/>
  <c r="N269" i="52" s="1"/>
  <c r="O269" i="52" s="1"/>
  <c r="P269" i="52" s="1"/>
  <c r="Z113" i="52"/>
  <c r="Z115" i="52" s="1"/>
  <c r="BE22" i="52"/>
  <c r="AH122" i="52"/>
  <c r="BA22" i="52"/>
  <c r="R5" i="52"/>
  <c r="S123" i="52"/>
  <c r="BA23" i="52" s="1"/>
  <c r="Q5" i="52"/>
  <c r="R123" i="52"/>
  <c r="AY16" i="52"/>
  <c r="AY22" i="52" s="1"/>
  <c r="R113" i="52"/>
  <c r="R115" i="52" s="1"/>
  <c r="AW19" i="52"/>
  <c r="AW22" i="52" s="1"/>
  <c r="O113" i="52"/>
  <c r="O115" i="52" s="1"/>
  <c r="N113" i="52"/>
  <c r="N115" i="52" s="1"/>
  <c r="N123" i="52"/>
  <c r="AV23" i="52" s="1"/>
  <c r="N124" i="52"/>
  <c r="AH96" i="52"/>
  <c r="M123" i="52"/>
  <c r="AU23" i="52" s="1"/>
  <c r="L5" i="52"/>
  <c r="J5" i="52"/>
  <c r="AT22" i="52"/>
  <c r="AT25" i="52" s="1"/>
  <c r="J113" i="52"/>
  <c r="J115" i="52" s="1"/>
  <c r="J116" i="52" s="1"/>
  <c r="J7" i="52" s="1"/>
  <c r="I123" i="52"/>
  <c r="AS23" i="52" s="1"/>
  <c r="I113" i="52"/>
  <c r="I115" i="52" s="1"/>
  <c r="I116" i="52" s="1"/>
  <c r="I7" i="52" s="1"/>
  <c r="AI78" i="52"/>
  <c r="AS22" i="52"/>
  <c r="AS25" i="52" s="1"/>
  <c r="AI119" i="52"/>
  <c r="AI118" i="52"/>
  <c r="AR17" i="52"/>
  <c r="AR22" i="52" s="1"/>
  <c r="G113" i="52"/>
  <c r="G115" i="52" s="1"/>
  <c r="AQ22" i="52"/>
  <c r="AQ25" i="52" s="1"/>
  <c r="AP22" i="52"/>
  <c r="AP25" i="52" s="1"/>
  <c r="C123" i="52"/>
  <c r="AN23" i="52" s="1"/>
  <c r="AN25" i="52" s="1"/>
  <c r="AN22" i="52"/>
  <c r="C113" i="52"/>
  <c r="C115" i="52" s="1"/>
  <c r="B124" i="52"/>
  <c r="B116" i="52"/>
  <c r="AH119" i="52"/>
  <c r="AO19" i="52"/>
  <c r="C5" i="52"/>
  <c r="AJ108" i="52" a="1"/>
  <c r="AJ108" i="52" s="1"/>
  <c r="AY25" i="52"/>
  <c r="AM22" i="52"/>
  <c r="AU22" i="52"/>
  <c r="AH92" i="52"/>
  <c r="S5" i="52"/>
  <c r="BB19" i="52"/>
  <c r="G163" i="52"/>
  <c r="H163" i="52" s="1"/>
  <c r="I163" i="52" s="1"/>
  <c r="J163" i="52" s="1"/>
  <c r="K163" i="52" s="1"/>
  <c r="L163" i="52" s="1"/>
  <c r="M163" i="52" s="1"/>
  <c r="N163" i="52" s="1"/>
  <c r="O163" i="52" s="1"/>
  <c r="P163" i="52" s="1"/>
  <c r="AH78" i="52"/>
  <c r="BG22" i="52"/>
  <c r="BH22" i="52"/>
  <c r="BH25" i="52" s="1"/>
  <c r="H123" i="52"/>
  <c r="H124" i="52" s="1"/>
  <c r="AH117" i="52"/>
  <c r="P123" i="52"/>
  <c r="X123" i="52"/>
  <c r="BF23" i="52"/>
  <c r="Z124" i="52"/>
  <c r="H113" i="52"/>
  <c r="H115" i="52" s="1"/>
  <c r="P113" i="52"/>
  <c r="P115" i="52" s="1"/>
  <c r="AX16" i="52"/>
  <c r="AX22" i="52" s="1"/>
  <c r="X113" i="52"/>
  <c r="X115" i="52" s="1"/>
  <c r="BJ16" i="52"/>
  <c r="BJ22" i="52" s="1"/>
  <c r="AF7" i="52"/>
  <c r="R124" i="52"/>
  <c r="AZ23" i="52"/>
  <c r="K5" i="52"/>
  <c r="AA5" i="52"/>
  <c r="AO22" i="52"/>
  <c r="Z116" i="52"/>
  <c r="Z7" i="52" s="1"/>
  <c r="BF16" i="52"/>
  <c r="BF22" i="52" s="1"/>
  <c r="AG113" i="52"/>
  <c r="AI96" i="52"/>
  <c r="AI121" i="52"/>
  <c r="AH71" i="52"/>
  <c r="AI92" i="52"/>
  <c r="AI117" i="52"/>
  <c r="AH118" i="52"/>
  <c r="AI120" i="52"/>
  <c r="AZ16" i="52"/>
  <c r="AZ22" i="52" s="1"/>
  <c r="K113" i="52"/>
  <c r="K115" i="52" s="1"/>
  <c r="K116" i="52" s="1"/>
  <c r="K7" i="52" s="1"/>
  <c r="S113" i="52"/>
  <c r="S115" i="52" s="1"/>
  <c r="S116" i="52" s="1"/>
  <c r="S7" i="52" s="1"/>
  <c r="AA7" i="52"/>
  <c r="AI71" i="52"/>
  <c r="AH121" i="52"/>
  <c r="BG95" i="52" a="1"/>
  <c r="AO23" i="52"/>
  <c r="L123" i="52"/>
  <c r="L124" i="52" s="1"/>
  <c r="T123" i="52"/>
  <c r="BB23" i="52" s="1"/>
  <c r="BG23" i="52"/>
  <c r="D7" i="52"/>
  <c r="L113" i="52"/>
  <c r="L115" i="52" s="1"/>
  <c r="T113" i="52"/>
  <c r="T115" i="52" s="1"/>
  <c r="AB7" i="52"/>
  <c r="BB16" i="52"/>
  <c r="AV19" i="52"/>
  <c r="BD19" i="52"/>
  <c r="E7" i="52"/>
  <c r="M113" i="52"/>
  <c r="M115" i="52" s="1"/>
  <c r="M116" i="52" s="1"/>
  <c r="M7" i="52" s="1"/>
  <c r="U7" i="52"/>
  <c r="AC7" i="52"/>
  <c r="I124" i="52"/>
  <c r="AG115" i="52"/>
  <c r="F7" i="52"/>
  <c r="V7" i="52"/>
  <c r="AD7" i="52"/>
  <c r="AH108" i="52"/>
  <c r="AV16" i="52"/>
  <c r="BD16" i="52"/>
  <c r="K124" i="52"/>
  <c r="S124" i="52"/>
  <c r="G123" i="52"/>
  <c r="O123" i="52"/>
  <c r="AW23" i="52" s="1"/>
  <c r="BI23" i="52"/>
  <c r="BI25" i="52" s="1"/>
  <c r="AI108" i="52"/>
  <c r="AI122" i="52"/>
  <c r="C274" i="52"/>
  <c r="AH120" i="52"/>
  <c r="AK164" i="51"/>
  <c r="AH135" i="54" l="1"/>
  <c r="AI135" i="54"/>
  <c r="R167" i="53"/>
  <c r="S161" i="53"/>
  <c r="R135" i="53"/>
  <c r="R274" i="53"/>
  <c r="S169" i="53"/>
  <c r="R208" i="52"/>
  <c r="S208" i="52" s="1"/>
  <c r="T208" i="52" s="1"/>
  <c r="U208" i="52" s="1"/>
  <c r="V208" i="52" s="1"/>
  <c r="W208" i="52" s="1"/>
  <c r="X208" i="52" s="1"/>
  <c r="Y208" i="52" s="1"/>
  <c r="Z208" i="52" s="1"/>
  <c r="AA208" i="52" s="1"/>
  <c r="AC208" i="52" s="1"/>
  <c r="AD208" i="52" s="1"/>
  <c r="AE208" i="52" s="1"/>
  <c r="Q208" i="52"/>
  <c r="R170" i="52"/>
  <c r="S170" i="52" s="1"/>
  <c r="T170" i="52" s="1"/>
  <c r="U170" i="52" s="1"/>
  <c r="V170" i="52" s="1"/>
  <c r="W170" i="52" s="1"/>
  <c r="X170" i="52" s="1"/>
  <c r="Y170" i="52" s="1"/>
  <c r="Z170" i="52" s="1"/>
  <c r="Q170" i="52"/>
  <c r="Q259" i="52"/>
  <c r="R259" i="52" s="1"/>
  <c r="S259" i="52" s="1"/>
  <c r="T259" i="52" s="1"/>
  <c r="U259" i="52" s="1"/>
  <c r="V259" i="52" s="1"/>
  <c r="W259" i="52" s="1"/>
  <c r="X259" i="52" s="1"/>
  <c r="Y259" i="52" s="1"/>
  <c r="Z259" i="52" s="1"/>
  <c r="AA259" i="52" s="1"/>
  <c r="AC259" i="52" s="1"/>
  <c r="AD259" i="52" s="1"/>
  <c r="AE259" i="52" s="1"/>
  <c r="R221" i="52"/>
  <c r="S221" i="52" s="1"/>
  <c r="T221" i="52" s="1"/>
  <c r="U221" i="52" s="1"/>
  <c r="V221" i="52" s="1"/>
  <c r="W221" i="52" s="1"/>
  <c r="X221" i="52" s="1"/>
  <c r="Y221" i="52" s="1"/>
  <c r="Z221" i="52" s="1"/>
  <c r="AA221" i="52" s="1"/>
  <c r="AC221" i="52" s="1"/>
  <c r="AD221" i="52" s="1"/>
  <c r="AE221" i="52" s="1"/>
  <c r="Q221" i="52"/>
  <c r="R209" i="52"/>
  <c r="S209" i="52" s="1"/>
  <c r="T209" i="52" s="1"/>
  <c r="U209" i="52" s="1"/>
  <c r="V209" i="52" s="1"/>
  <c r="W209" i="52" s="1"/>
  <c r="X209" i="52" s="1"/>
  <c r="Y209" i="52" s="1"/>
  <c r="Z209" i="52" s="1"/>
  <c r="AA209" i="52" s="1"/>
  <c r="AC209" i="52" s="1"/>
  <c r="AD209" i="52" s="1"/>
  <c r="AE209" i="52" s="1"/>
  <c r="Q209" i="52"/>
  <c r="R226" i="52"/>
  <c r="S226" i="52" s="1"/>
  <c r="T226" i="52" s="1"/>
  <c r="U226" i="52" s="1"/>
  <c r="V226" i="52" s="1"/>
  <c r="W226" i="52" s="1"/>
  <c r="X226" i="52" s="1"/>
  <c r="Y226" i="52" s="1"/>
  <c r="Z226" i="52" s="1"/>
  <c r="AA226" i="52" s="1"/>
  <c r="AC226" i="52" s="1"/>
  <c r="AD226" i="52" s="1"/>
  <c r="AE226" i="52" s="1"/>
  <c r="Q226" i="52"/>
  <c r="Q216" i="52"/>
  <c r="R216" i="52" s="1"/>
  <c r="S216" i="52" s="1"/>
  <c r="T216" i="52" s="1"/>
  <c r="U216" i="52" s="1"/>
  <c r="V216" i="52" s="1"/>
  <c r="W216" i="52" s="1"/>
  <c r="X216" i="52" s="1"/>
  <c r="Y216" i="52" s="1"/>
  <c r="Z216" i="52" s="1"/>
  <c r="AA216" i="52" s="1"/>
  <c r="AC216" i="52" s="1"/>
  <c r="AD216" i="52" s="1"/>
  <c r="AE216" i="52" s="1"/>
  <c r="R262" i="52"/>
  <c r="S262" i="52" s="1"/>
  <c r="T262" i="52" s="1"/>
  <c r="U262" i="52" s="1"/>
  <c r="V262" i="52" s="1"/>
  <c r="W262" i="52" s="1"/>
  <c r="X262" i="52" s="1"/>
  <c r="Y262" i="52" s="1"/>
  <c r="Z262" i="52" s="1"/>
  <c r="AA262" i="52" s="1"/>
  <c r="AC262" i="52" s="1"/>
  <c r="AD262" i="52" s="1"/>
  <c r="AE262" i="52" s="1"/>
  <c r="Q262" i="52"/>
  <c r="R199" i="52"/>
  <c r="S199" i="52" s="1"/>
  <c r="T199" i="52" s="1"/>
  <c r="U199" i="52" s="1"/>
  <c r="V199" i="52" s="1"/>
  <c r="W199" i="52" s="1"/>
  <c r="X199" i="52" s="1"/>
  <c r="Y199" i="52" s="1"/>
  <c r="Z199" i="52" s="1"/>
  <c r="AA199" i="52" s="1"/>
  <c r="AC199" i="52" s="1"/>
  <c r="AD199" i="52" s="1"/>
  <c r="AE199" i="52" s="1"/>
  <c r="Q199" i="52"/>
  <c r="R206" i="52"/>
  <c r="S206" i="52" s="1"/>
  <c r="T206" i="52" s="1"/>
  <c r="U206" i="52" s="1"/>
  <c r="V206" i="52" s="1"/>
  <c r="W206" i="52" s="1"/>
  <c r="X206" i="52" s="1"/>
  <c r="Y206" i="52" s="1"/>
  <c r="Z206" i="52" s="1"/>
  <c r="AA206" i="52" s="1"/>
  <c r="AC206" i="52" s="1"/>
  <c r="AD206" i="52" s="1"/>
  <c r="AE206" i="52" s="1"/>
  <c r="Q206" i="52"/>
  <c r="Q252" i="52"/>
  <c r="R252" i="52" s="1"/>
  <c r="S252" i="52" s="1"/>
  <c r="T252" i="52" s="1"/>
  <c r="U252" i="52" s="1"/>
  <c r="V252" i="52" s="1"/>
  <c r="W252" i="52" s="1"/>
  <c r="X252" i="52" s="1"/>
  <c r="Y252" i="52" s="1"/>
  <c r="Z252" i="52" s="1"/>
  <c r="AA252" i="52" s="1"/>
  <c r="AC252" i="52" s="1"/>
  <c r="AD252" i="52" s="1"/>
  <c r="AE252" i="52" s="1"/>
  <c r="R239" i="52"/>
  <c r="S239" i="52" s="1"/>
  <c r="T239" i="52" s="1"/>
  <c r="U239" i="52" s="1"/>
  <c r="V239" i="52" s="1"/>
  <c r="W239" i="52" s="1"/>
  <c r="X239" i="52" s="1"/>
  <c r="Y239" i="52" s="1"/>
  <c r="Z239" i="52" s="1"/>
  <c r="AA239" i="52" s="1"/>
  <c r="AC239" i="52" s="1"/>
  <c r="AD239" i="52" s="1"/>
  <c r="AE239" i="52" s="1"/>
  <c r="Q239" i="52"/>
  <c r="R207" i="52"/>
  <c r="S207" i="52" s="1"/>
  <c r="T207" i="52" s="1"/>
  <c r="U207" i="52" s="1"/>
  <c r="V207" i="52" s="1"/>
  <c r="W207" i="52" s="1"/>
  <c r="X207" i="52" s="1"/>
  <c r="Y207" i="52" s="1"/>
  <c r="Z207" i="52" s="1"/>
  <c r="AA207" i="52" s="1"/>
  <c r="AC207" i="52" s="1"/>
  <c r="AD207" i="52" s="1"/>
  <c r="AE207" i="52" s="1"/>
  <c r="Q207" i="52"/>
  <c r="R174" i="52"/>
  <c r="S174" i="52" s="1"/>
  <c r="T174" i="52" s="1"/>
  <c r="U174" i="52" s="1"/>
  <c r="V174" i="52" s="1"/>
  <c r="W174" i="52" s="1"/>
  <c r="X174" i="52" s="1"/>
  <c r="Y174" i="52" s="1"/>
  <c r="Z174" i="52" s="1"/>
  <c r="AA174" i="52" s="1"/>
  <c r="AC174" i="52" s="1"/>
  <c r="AD174" i="52" s="1"/>
  <c r="AE174" i="52" s="1"/>
  <c r="Q174" i="52"/>
  <c r="Q240" i="52"/>
  <c r="R240" i="52" s="1"/>
  <c r="S240" i="52" s="1"/>
  <c r="T240" i="52" s="1"/>
  <c r="U240" i="52" s="1"/>
  <c r="V240" i="52" s="1"/>
  <c r="W240" i="52" s="1"/>
  <c r="X240" i="52" s="1"/>
  <c r="Y240" i="52" s="1"/>
  <c r="Z240" i="52" s="1"/>
  <c r="AA240" i="52" s="1"/>
  <c r="AC240" i="52" s="1"/>
  <c r="AD240" i="52" s="1"/>
  <c r="AE240" i="52" s="1"/>
  <c r="R234" i="52"/>
  <c r="S234" i="52" s="1"/>
  <c r="T234" i="52" s="1"/>
  <c r="U234" i="52" s="1"/>
  <c r="V234" i="52" s="1"/>
  <c r="W234" i="52" s="1"/>
  <c r="X234" i="52" s="1"/>
  <c r="Y234" i="52" s="1"/>
  <c r="Z234" i="52" s="1"/>
  <c r="AA234" i="52" s="1"/>
  <c r="AC234" i="52" s="1"/>
  <c r="AD234" i="52" s="1"/>
  <c r="AE234" i="52" s="1"/>
  <c r="Q234" i="52"/>
  <c r="R270" i="52"/>
  <c r="S270" i="52" s="1"/>
  <c r="T270" i="52" s="1"/>
  <c r="U270" i="52" s="1"/>
  <c r="V270" i="52" s="1"/>
  <c r="W270" i="52" s="1"/>
  <c r="X270" i="52" s="1"/>
  <c r="Y270" i="52" s="1"/>
  <c r="Z270" i="52" s="1"/>
  <c r="AA270" i="52" s="1"/>
  <c r="AC270" i="52" s="1"/>
  <c r="AD270" i="52" s="1"/>
  <c r="AE270" i="52" s="1"/>
  <c r="Q270" i="52"/>
  <c r="R269" i="52"/>
  <c r="S269" i="52" s="1"/>
  <c r="T269" i="52" s="1"/>
  <c r="U269" i="52" s="1"/>
  <c r="V269" i="52" s="1"/>
  <c r="W269" i="52" s="1"/>
  <c r="X269" i="52" s="1"/>
  <c r="Y269" i="52" s="1"/>
  <c r="Z269" i="52" s="1"/>
  <c r="AA269" i="52" s="1"/>
  <c r="AC269" i="52" s="1"/>
  <c r="AD269" i="52" s="1"/>
  <c r="AE269" i="52" s="1"/>
  <c r="Q269" i="52"/>
  <c r="R258" i="52"/>
  <c r="S258" i="52" s="1"/>
  <c r="T258" i="52" s="1"/>
  <c r="U258" i="52" s="1"/>
  <c r="V258" i="52" s="1"/>
  <c r="W258" i="52" s="1"/>
  <c r="X258" i="52" s="1"/>
  <c r="Y258" i="52" s="1"/>
  <c r="Z258" i="52" s="1"/>
  <c r="AA258" i="52" s="1"/>
  <c r="AC258" i="52" s="1"/>
  <c r="AD258" i="52" s="1"/>
  <c r="AE258" i="52" s="1"/>
  <c r="Q258" i="52"/>
  <c r="R273" i="52"/>
  <c r="S273" i="52" s="1"/>
  <c r="T273" i="52" s="1"/>
  <c r="U273" i="52" s="1"/>
  <c r="V273" i="52" s="1"/>
  <c r="W273" i="52" s="1"/>
  <c r="X273" i="52" s="1"/>
  <c r="Y273" i="52" s="1"/>
  <c r="Z273" i="52" s="1"/>
  <c r="AA273" i="52" s="1"/>
  <c r="AC273" i="52" s="1"/>
  <c r="AD273" i="52" s="1"/>
  <c r="AE273" i="52" s="1"/>
  <c r="Q273" i="52"/>
  <c r="R235" i="52"/>
  <c r="S235" i="52" s="1"/>
  <c r="T235" i="52" s="1"/>
  <c r="U235" i="52" s="1"/>
  <c r="V235" i="52" s="1"/>
  <c r="W235" i="52" s="1"/>
  <c r="X235" i="52" s="1"/>
  <c r="Y235" i="52" s="1"/>
  <c r="Z235" i="52" s="1"/>
  <c r="AA235" i="52" s="1"/>
  <c r="AC235" i="52" s="1"/>
  <c r="AD235" i="52" s="1"/>
  <c r="AE235" i="52" s="1"/>
  <c r="Q235" i="52"/>
  <c r="R187" i="52"/>
  <c r="S187" i="52" s="1"/>
  <c r="T187" i="52" s="1"/>
  <c r="U187" i="52" s="1"/>
  <c r="V187" i="52" s="1"/>
  <c r="W187" i="52" s="1"/>
  <c r="X187" i="52" s="1"/>
  <c r="Y187" i="52" s="1"/>
  <c r="Z187" i="52" s="1"/>
  <c r="AA187" i="52" s="1"/>
  <c r="AC187" i="52" s="1"/>
  <c r="AD187" i="52" s="1"/>
  <c r="AE187" i="52" s="1"/>
  <c r="Q187" i="52"/>
  <c r="R184" i="52"/>
  <c r="S184" i="52" s="1"/>
  <c r="T184" i="52" s="1"/>
  <c r="U184" i="52" s="1"/>
  <c r="V184" i="52" s="1"/>
  <c r="W184" i="52" s="1"/>
  <c r="X184" i="52" s="1"/>
  <c r="Y184" i="52" s="1"/>
  <c r="Z184" i="52" s="1"/>
  <c r="AA184" i="52" s="1"/>
  <c r="AC184" i="52" s="1"/>
  <c r="AD184" i="52" s="1"/>
  <c r="AE184" i="52" s="1"/>
  <c r="Q184" i="52"/>
  <c r="R220" i="52"/>
  <c r="S220" i="52" s="1"/>
  <c r="T220" i="52" s="1"/>
  <c r="U220" i="52" s="1"/>
  <c r="V220" i="52" s="1"/>
  <c r="W220" i="52" s="1"/>
  <c r="X220" i="52" s="1"/>
  <c r="Y220" i="52" s="1"/>
  <c r="Z220" i="52" s="1"/>
  <c r="AA220" i="52" s="1"/>
  <c r="AC220" i="52" s="1"/>
  <c r="AD220" i="52" s="1"/>
  <c r="AE220" i="52" s="1"/>
  <c r="Q220" i="52"/>
  <c r="R246" i="52"/>
  <c r="S246" i="52" s="1"/>
  <c r="T246" i="52" s="1"/>
  <c r="U246" i="52" s="1"/>
  <c r="V246" i="52" s="1"/>
  <c r="W246" i="52" s="1"/>
  <c r="X246" i="52" s="1"/>
  <c r="Y246" i="52" s="1"/>
  <c r="Z246" i="52" s="1"/>
  <c r="AA246" i="52" s="1"/>
  <c r="AC246" i="52" s="1"/>
  <c r="AD246" i="52" s="1"/>
  <c r="AE246" i="52" s="1"/>
  <c r="Q246" i="52"/>
  <c r="R180" i="52"/>
  <c r="S180" i="52" s="1"/>
  <c r="T180" i="52" s="1"/>
  <c r="U180" i="52" s="1"/>
  <c r="V180" i="52" s="1"/>
  <c r="W180" i="52" s="1"/>
  <c r="X180" i="52" s="1"/>
  <c r="Y180" i="52" s="1"/>
  <c r="Z180" i="52" s="1"/>
  <c r="AA180" i="52" s="1"/>
  <c r="AC180" i="52" s="1"/>
  <c r="AD180" i="52" s="1"/>
  <c r="AE180" i="52" s="1"/>
  <c r="Q180" i="52"/>
  <c r="R183" i="52"/>
  <c r="S183" i="52" s="1"/>
  <c r="T183" i="52" s="1"/>
  <c r="U183" i="52" s="1"/>
  <c r="V183" i="52" s="1"/>
  <c r="W183" i="52" s="1"/>
  <c r="X183" i="52" s="1"/>
  <c r="Y183" i="52" s="1"/>
  <c r="Z183" i="52" s="1"/>
  <c r="AA183" i="52" s="1"/>
  <c r="AC183" i="52" s="1"/>
  <c r="AD183" i="52" s="1"/>
  <c r="AE183" i="52" s="1"/>
  <c r="Q183" i="52"/>
  <c r="R229" i="52"/>
  <c r="S229" i="52" s="1"/>
  <c r="T229" i="52" s="1"/>
  <c r="U229" i="52" s="1"/>
  <c r="V229" i="52" s="1"/>
  <c r="W229" i="52" s="1"/>
  <c r="X229" i="52" s="1"/>
  <c r="Y229" i="52" s="1"/>
  <c r="Z229" i="52" s="1"/>
  <c r="AA229" i="52" s="1"/>
  <c r="AC229" i="52" s="1"/>
  <c r="AD229" i="52" s="1"/>
  <c r="AE229" i="52" s="1"/>
  <c r="Q229" i="52"/>
  <c r="R266" i="52"/>
  <c r="S266" i="52" s="1"/>
  <c r="T266" i="52" s="1"/>
  <c r="U266" i="52" s="1"/>
  <c r="V266" i="52" s="1"/>
  <c r="W266" i="52" s="1"/>
  <c r="X266" i="52" s="1"/>
  <c r="Y266" i="52" s="1"/>
  <c r="Z266" i="52" s="1"/>
  <c r="AA266" i="52" s="1"/>
  <c r="AC266" i="52" s="1"/>
  <c r="AD266" i="52" s="1"/>
  <c r="AE266" i="52" s="1"/>
  <c r="Q266" i="52"/>
  <c r="R271" i="52"/>
  <c r="S271" i="52" s="1"/>
  <c r="T271" i="52" s="1"/>
  <c r="U271" i="52" s="1"/>
  <c r="V271" i="52" s="1"/>
  <c r="W271" i="52" s="1"/>
  <c r="X271" i="52" s="1"/>
  <c r="Y271" i="52" s="1"/>
  <c r="Z271" i="52" s="1"/>
  <c r="AA271" i="52" s="1"/>
  <c r="AC271" i="52" s="1"/>
  <c r="AD271" i="52" s="1"/>
  <c r="AE271" i="52" s="1"/>
  <c r="Q271" i="52"/>
  <c r="R228" i="52"/>
  <c r="S228" i="52" s="1"/>
  <c r="T228" i="52" s="1"/>
  <c r="U228" i="52" s="1"/>
  <c r="V228" i="52" s="1"/>
  <c r="W228" i="52" s="1"/>
  <c r="X228" i="52" s="1"/>
  <c r="Y228" i="52" s="1"/>
  <c r="Z228" i="52" s="1"/>
  <c r="AA228" i="52" s="1"/>
  <c r="AC228" i="52" s="1"/>
  <c r="AD228" i="52" s="1"/>
  <c r="AE228" i="52" s="1"/>
  <c r="Q228" i="52"/>
  <c r="AU25" i="52"/>
  <c r="AE7" i="52"/>
  <c r="R175" i="52"/>
  <c r="S175" i="52" s="1"/>
  <c r="T175" i="52" s="1"/>
  <c r="U175" i="52" s="1"/>
  <c r="V175" i="52" s="1"/>
  <c r="W175" i="52" s="1"/>
  <c r="X175" i="52" s="1"/>
  <c r="Y175" i="52" s="1"/>
  <c r="Z175" i="52" s="1"/>
  <c r="AA175" i="52" s="1"/>
  <c r="AC175" i="52" s="1"/>
  <c r="AD175" i="52" s="1"/>
  <c r="AE175" i="52" s="1"/>
  <c r="Q175" i="52"/>
  <c r="M124" i="52"/>
  <c r="L116" i="52"/>
  <c r="L7" i="52" s="1"/>
  <c r="C124" i="52"/>
  <c r="Q171" i="52"/>
  <c r="D274" i="52"/>
  <c r="E172" i="52"/>
  <c r="Q166" i="52"/>
  <c r="Q163" i="52"/>
  <c r="R163" i="52" s="1"/>
  <c r="S163" i="52" s="1"/>
  <c r="T163" i="52" s="1"/>
  <c r="U163" i="52" s="1"/>
  <c r="V163" i="52" s="1"/>
  <c r="W163" i="52" s="1"/>
  <c r="X163" i="52" s="1"/>
  <c r="Y163" i="52" s="1"/>
  <c r="Z163" i="52" s="1"/>
  <c r="AA163" i="52" s="1"/>
  <c r="AC163" i="52" s="1"/>
  <c r="AD163" i="52" s="1"/>
  <c r="AE163" i="52" s="1"/>
  <c r="C116" i="52"/>
  <c r="C7" i="52" s="1"/>
  <c r="R214" i="52"/>
  <c r="S214" i="52" s="1"/>
  <c r="T214" i="52" s="1"/>
  <c r="U214" i="52" s="1"/>
  <c r="V214" i="52" s="1"/>
  <c r="W214" i="52" s="1"/>
  <c r="X214" i="52" s="1"/>
  <c r="Y214" i="52" s="1"/>
  <c r="Z214" i="52" s="1"/>
  <c r="AA214" i="52" s="1"/>
  <c r="AC214" i="52" s="1"/>
  <c r="AD214" i="52" s="1"/>
  <c r="AE214" i="52" s="1"/>
  <c r="Q214" i="52"/>
  <c r="R260" i="52"/>
  <c r="S260" i="52" s="1"/>
  <c r="T260" i="52" s="1"/>
  <c r="U260" i="52" s="1"/>
  <c r="V260" i="52" s="1"/>
  <c r="W260" i="52" s="1"/>
  <c r="X260" i="52" s="1"/>
  <c r="Y260" i="52" s="1"/>
  <c r="Z260" i="52" s="1"/>
  <c r="AA260" i="52" s="1"/>
  <c r="AC260" i="52" s="1"/>
  <c r="AD260" i="52" s="1"/>
  <c r="AE260" i="52" s="1"/>
  <c r="Q260" i="52"/>
  <c r="R176" i="52"/>
  <c r="S176" i="52" s="1"/>
  <c r="T176" i="52" s="1"/>
  <c r="U176" i="52" s="1"/>
  <c r="V176" i="52" s="1"/>
  <c r="W176" i="52" s="1"/>
  <c r="X176" i="52" s="1"/>
  <c r="Y176" i="52" s="1"/>
  <c r="Z176" i="52" s="1"/>
  <c r="AA176" i="52" s="1"/>
  <c r="AC176" i="52" s="1"/>
  <c r="AD176" i="52" s="1"/>
  <c r="AE176" i="52" s="1"/>
  <c r="Q176" i="52"/>
  <c r="F167" i="52"/>
  <c r="X116" i="52"/>
  <c r="X7" i="52" s="1"/>
  <c r="BD22" i="52"/>
  <c r="BD25" i="52" s="1"/>
  <c r="BA25" i="52"/>
  <c r="R116" i="52"/>
  <c r="R7" i="52" s="1"/>
  <c r="AZ25" i="52"/>
  <c r="P116" i="52"/>
  <c r="P7" i="52" s="1"/>
  <c r="O116" i="52"/>
  <c r="O7" i="52" s="1"/>
  <c r="AW25" i="52"/>
  <c r="O124" i="52"/>
  <c r="N116" i="52"/>
  <c r="N7" i="52" s="1"/>
  <c r="AV22" i="52"/>
  <c r="AV25" i="52" s="1"/>
  <c r="G116" i="52"/>
  <c r="G7" i="52" s="1"/>
  <c r="H116" i="52"/>
  <c r="H7" i="52" s="1"/>
  <c r="AO25" i="52"/>
  <c r="G161" i="52"/>
  <c r="AI113" i="52"/>
  <c r="AH113" i="52"/>
  <c r="AH123" i="52"/>
  <c r="AM23" i="52"/>
  <c r="AM25" i="52" s="1"/>
  <c r="AJ123" i="52" a="1"/>
  <c r="AJ123" i="52" s="1"/>
  <c r="AI123" i="52"/>
  <c r="G124" i="52"/>
  <c r="AR23" i="52"/>
  <c r="AR25" i="52" s="1"/>
  <c r="BJ23" i="52"/>
  <c r="BJ25" i="52" s="1"/>
  <c r="BG25" i="52"/>
  <c r="T124" i="52"/>
  <c r="BB22" i="52"/>
  <c r="BB25" i="52" s="1"/>
  <c r="AA170" i="52"/>
  <c r="AC170" i="52" s="1"/>
  <c r="AD170" i="52" s="1"/>
  <c r="AE170" i="52" s="1"/>
  <c r="BE23" i="52"/>
  <c r="BE25" i="52" s="1"/>
  <c r="X124" i="52"/>
  <c r="AX23" i="52"/>
  <c r="AX25" i="52" s="1"/>
  <c r="P124" i="52"/>
  <c r="BK117" i="52"/>
  <c r="BI116" i="52"/>
  <c r="BG115" i="52"/>
  <c r="BK113" i="52"/>
  <c r="BI112" i="52"/>
  <c r="BG111" i="52"/>
  <c r="BK109" i="52"/>
  <c r="BI108" i="52"/>
  <c r="BG107" i="52"/>
  <c r="BK105" i="52"/>
  <c r="BI104" i="52"/>
  <c r="BG103" i="52"/>
  <c r="BK101" i="52"/>
  <c r="BI100" i="52"/>
  <c r="BG99" i="52"/>
  <c r="BK97" i="52"/>
  <c r="BI96" i="52"/>
  <c r="BG95" i="52"/>
  <c r="BL118" i="52"/>
  <c r="BJ117" i="52"/>
  <c r="BH116" i="52"/>
  <c r="BL114" i="52"/>
  <c r="BJ113" i="52"/>
  <c r="BH112" i="52"/>
  <c r="BL110" i="52"/>
  <c r="BJ109" i="52"/>
  <c r="BH108" i="52"/>
  <c r="BL106" i="52"/>
  <c r="BJ105" i="52"/>
  <c r="BH104" i="52"/>
  <c r="BL102" i="52"/>
  <c r="BJ101" i="52"/>
  <c r="BH100" i="52"/>
  <c r="BL98" i="52"/>
  <c r="BJ97" i="52"/>
  <c r="BH96" i="52"/>
  <c r="BK118" i="52"/>
  <c r="BI117" i="52"/>
  <c r="BG116" i="52"/>
  <c r="BK114" i="52"/>
  <c r="BI113" i="52"/>
  <c r="BG112" i="52"/>
  <c r="BK110" i="52"/>
  <c r="BI109" i="52"/>
  <c r="BG108" i="52"/>
  <c r="BK106" i="52"/>
  <c r="BI105" i="52"/>
  <c r="BG104" i="52"/>
  <c r="BK102" i="52"/>
  <c r="BI101" i="52"/>
  <c r="BG100" i="52"/>
  <c r="BK98" i="52"/>
  <c r="BI97" i="52"/>
  <c r="BG96" i="52"/>
  <c r="BL117" i="52"/>
  <c r="BJ116" i="52"/>
  <c r="BH115" i="52"/>
  <c r="BL113" i="52"/>
  <c r="BJ112" i="52"/>
  <c r="BH111" i="52"/>
  <c r="BL109" i="52"/>
  <c r="BJ108" i="52"/>
  <c r="BH107" i="52"/>
  <c r="BL105" i="52"/>
  <c r="BJ104" i="52"/>
  <c r="BH103" i="52"/>
  <c r="BL101" i="52"/>
  <c r="BJ100" i="52"/>
  <c r="BH99" i="52"/>
  <c r="BL97" i="52"/>
  <c r="BJ96" i="52"/>
  <c r="BH95" i="52"/>
  <c r="BJ118" i="52"/>
  <c r="BL115" i="52"/>
  <c r="BH113" i="52"/>
  <c r="BJ110" i="52"/>
  <c r="BL107" i="52"/>
  <c r="BH105" i="52"/>
  <c r="BJ102" i="52"/>
  <c r="BL99" i="52"/>
  <c r="BH97" i="52"/>
  <c r="BI118" i="52"/>
  <c r="BK115" i="52"/>
  <c r="BG113" i="52"/>
  <c r="BI110" i="52"/>
  <c r="BK107" i="52"/>
  <c r="BG105" i="52"/>
  <c r="BI102" i="52"/>
  <c r="BK99" i="52"/>
  <c r="BG97" i="52"/>
  <c r="BH118" i="52"/>
  <c r="BJ115" i="52"/>
  <c r="BL112" i="52"/>
  <c r="BH110" i="52"/>
  <c r="BJ107" i="52"/>
  <c r="BL104" i="52"/>
  <c r="BH102" i="52"/>
  <c r="BJ99" i="52"/>
  <c r="BL96" i="52"/>
  <c r="BG118" i="52"/>
  <c r="BI115" i="52"/>
  <c r="BK112" i="52"/>
  <c r="BG110" i="52"/>
  <c r="BI107" i="52"/>
  <c r="BK104" i="52"/>
  <c r="BG102" i="52"/>
  <c r="BI99" i="52"/>
  <c r="BK96" i="52"/>
  <c r="BH117" i="52"/>
  <c r="BJ114" i="52"/>
  <c r="BL111" i="52"/>
  <c r="BH109" i="52"/>
  <c r="BJ106" i="52"/>
  <c r="BL103" i="52"/>
  <c r="BH101" i="52"/>
  <c r="BJ98" i="52"/>
  <c r="BL95" i="52"/>
  <c r="BG117" i="52"/>
  <c r="BI114" i="52"/>
  <c r="BK111" i="52"/>
  <c r="BG109" i="52"/>
  <c r="BI106" i="52"/>
  <c r="BK103" i="52"/>
  <c r="BG101" i="52"/>
  <c r="BI98" i="52"/>
  <c r="BK95" i="52"/>
  <c r="BL116" i="52"/>
  <c r="BH114" i="52"/>
  <c r="BJ111" i="52"/>
  <c r="BL108" i="52"/>
  <c r="BH106" i="52"/>
  <c r="BJ103" i="52"/>
  <c r="BL100" i="52"/>
  <c r="BH98" i="52"/>
  <c r="BJ95" i="52"/>
  <c r="BK100" i="52"/>
  <c r="BK116" i="52"/>
  <c r="BI95" i="52"/>
  <c r="BG114" i="52"/>
  <c r="BI111" i="52"/>
  <c r="BK108" i="52"/>
  <c r="BG106" i="52"/>
  <c r="BI103" i="52"/>
  <c r="BG98" i="52"/>
  <c r="T116" i="52"/>
  <c r="T7" i="52" s="1"/>
  <c r="BF25" i="52"/>
  <c r="W7" i="52"/>
  <c r="AF70" i="51"/>
  <c r="AF71" i="51"/>
  <c r="AF78" i="51"/>
  <c r="AF92" i="51"/>
  <c r="AF96" i="51"/>
  <c r="AF108" i="51"/>
  <c r="AF117" i="51"/>
  <c r="AF123" i="51" s="1"/>
  <c r="AF118" i="51"/>
  <c r="AF119" i="51"/>
  <c r="AF120" i="51"/>
  <c r="AF121" i="51"/>
  <c r="AF122" i="51"/>
  <c r="AF135" i="51"/>
  <c r="AE70" i="51"/>
  <c r="AE71" i="51"/>
  <c r="AE78" i="51"/>
  <c r="AE92" i="51"/>
  <c r="AE96" i="51"/>
  <c r="AE108" i="51"/>
  <c r="AE117" i="51"/>
  <c r="AE118" i="51"/>
  <c r="AE119" i="51"/>
  <c r="AE120" i="51"/>
  <c r="AE121" i="51"/>
  <c r="AE122" i="51"/>
  <c r="AE135" i="51"/>
  <c r="AD70" i="51"/>
  <c r="AD71" i="51"/>
  <c r="AD78" i="51"/>
  <c r="AD92" i="51"/>
  <c r="AD96" i="51"/>
  <c r="AD108" i="51"/>
  <c r="AD117" i="51"/>
  <c r="AD118" i="51"/>
  <c r="AD119" i="51"/>
  <c r="AD120" i="51"/>
  <c r="AD121" i="51"/>
  <c r="AD122" i="51"/>
  <c r="AD135" i="51"/>
  <c r="W177" i="53" l="1"/>
  <c r="S274" i="53"/>
  <c r="T169" i="53"/>
  <c r="S167" i="53"/>
  <c r="T161" i="53"/>
  <c r="S135" i="53"/>
  <c r="Z135" i="52"/>
  <c r="R171" i="52"/>
  <c r="S171" i="52" s="1"/>
  <c r="T171" i="52" s="1"/>
  <c r="U171" i="52" s="1"/>
  <c r="V171" i="52" s="1"/>
  <c r="W171" i="52" s="1"/>
  <c r="X171" i="52" s="1"/>
  <c r="Y171" i="52" s="1"/>
  <c r="Z171" i="52" s="1"/>
  <c r="AA171" i="52" s="1"/>
  <c r="AC171" i="52" s="1"/>
  <c r="AD171" i="52" s="1"/>
  <c r="AE171" i="52" s="1"/>
  <c r="R166" i="52"/>
  <c r="S166" i="52" s="1"/>
  <c r="T166" i="52" s="1"/>
  <c r="U166" i="52" s="1"/>
  <c r="V166" i="52" s="1"/>
  <c r="W166" i="52" s="1"/>
  <c r="X166" i="52" s="1"/>
  <c r="Y166" i="52" s="1"/>
  <c r="Z166" i="52" s="1"/>
  <c r="AA166" i="52" s="1"/>
  <c r="AC166" i="52" s="1"/>
  <c r="AD166" i="52" s="1"/>
  <c r="AE166" i="52" s="1"/>
  <c r="F172" i="52"/>
  <c r="E274" i="52"/>
  <c r="AT8" i="52"/>
  <c r="G169" i="52"/>
  <c r="AH124" i="52"/>
  <c r="AI124" i="52"/>
  <c r="AH115" i="52"/>
  <c r="AI115" i="52"/>
  <c r="AT9" i="52"/>
  <c r="G177" i="52"/>
  <c r="G167" i="52"/>
  <c r="H161" i="52"/>
  <c r="AF124" i="51"/>
  <c r="AF113" i="51"/>
  <c r="AF115" i="51" s="1"/>
  <c r="AF116" i="51"/>
  <c r="AE123" i="51"/>
  <c r="AE124" i="51"/>
  <c r="AE113" i="51"/>
  <c r="AE115" i="51" s="1"/>
  <c r="AE116" i="51" s="1"/>
  <c r="AD123" i="51"/>
  <c r="AD124" i="51" s="1"/>
  <c r="AD113" i="51"/>
  <c r="AD115" i="51" s="1"/>
  <c r="AC70" i="51"/>
  <c r="AC71" i="51"/>
  <c r="AC78" i="51"/>
  <c r="AC92" i="51"/>
  <c r="AC96" i="51"/>
  <c r="AC108" i="51"/>
  <c r="AC117" i="51"/>
  <c r="AC118" i="51"/>
  <c r="AC119" i="51"/>
  <c r="AC120" i="51"/>
  <c r="AC121" i="51"/>
  <c r="AC122" i="51"/>
  <c r="AC135" i="51"/>
  <c r="AB70" i="51"/>
  <c r="AB71" i="51"/>
  <c r="AB78" i="51"/>
  <c r="AB92" i="51"/>
  <c r="AB96" i="51"/>
  <c r="AB108" i="51"/>
  <c r="AB117" i="51"/>
  <c r="AB118" i="51"/>
  <c r="AB123" i="51" s="1"/>
  <c r="AB119" i="51"/>
  <c r="AB120" i="51"/>
  <c r="AB121" i="51"/>
  <c r="AB122" i="51"/>
  <c r="AB135" i="51"/>
  <c r="AA70" i="51"/>
  <c r="U70" i="51"/>
  <c r="V70" i="51"/>
  <c r="W70" i="51"/>
  <c r="X70" i="51"/>
  <c r="Y70" i="51"/>
  <c r="Z70" i="51"/>
  <c r="T167" i="53" l="1"/>
  <c r="T135" i="53"/>
  <c r="T274" i="53"/>
  <c r="G172" i="52"/>
  <c r="H172" i="52" s="1"/>
  <c r="I172" i="52" s="1"/>
  <c r="J172" i="52" s="1"/>
  <c r="K172" i="52" s="1"/>
  <c r="L172" i="52" s="1"/>
  <c r="M172" i="52" s="1"/>
  <c r="N172" i="52" s="1"/>
  <c r="O172" i="52" s="1"/>
  <c r="P172" i="52" s="1"/>
  <c r="F274" i="52"/>
  <c r="B7" i="52"/>
  <c r="A7" i="52" s="1"/>
  <c r="AI116" i="52"/>
  <c r="AH116" i="52"/>
  <c r="H167" i="52"/>
  <c r="I161" i="52"/>
  <c r="H177" i="52"/>
  <c r="G135" i="52"/>
  <c r="G274" i="52"/>
  <c r="H169" i="52"/>
  <c r="AD116" i="51"/>
  <c r="AC113" i="51"/>
  <c r="AC115" i="51" s="1"/>
  <c r="AC123" i="51"/>
  <c r="AC124" i="51" s="1"/>
  <c r="AB113" i="51"/>
  <c r="AB115" i="51" s="1"/>
  <c r="AB116" i="51" s="1"/>
  <c r="AB124" i="51"/>
  <c r="T70" i="51"/>
  <c r="S70" i="51"/>
  <c r="R70" i="51"/>
  <c r="R71" i="51"/>
  <c r="R78" i="51"/>
  <c r="R92" i="51"/>
  <c r="R96" i="51"/>
  <c r="R108" i="51"/>
  <c r="R117" i="51"/>
  <c r="R118" i="51"/>
  <c r="R119" i="51"/>
  <c r="R120" i="51"/>
  <c r="R121" i="51"/>
  <c r="R122" i="51"/>
  <c r="R161" i="51"/>
  <c r="R167" i="51" s="1"/>
  <c r="R162" i="51"/>
  <c r="R163" i="51"/>
  <c r="R164" i="51"/>
  <c r="R165" i="51"/>
  <c r="R166" i="51"/>
  <c r="R169" i="51"/>
  <c r="R170" i="51"/>
  <c r="R171" i="51"/>
  <c r="R274" i="51" s="1"/>
  <c r="R172" i="51"/>
  <c r="R173" i="51"/>
  <c r="R174" i="51"/>
  <c r="R175" i="51"/>
  <c r="R176" i="51"/>
  <c r="R177" i="51"/>
  <c r="R135" i="51" s="1"/>
  <c r="R178" i="51"/>
  <c r="R179" i="51"/>
  <c r="R180" i="51"/>
  <c r="R181" i="51"/>
  <c r="R182" i="51"/>
  <c r="R183" i="51"/>
  <c r="R184" i="51"/>
  <c r="R185" i="51"/>
  <c r="R186" i="51"/>
  <c r="R187" i="51"/>
  <c r="R188" i="51"/>
  <c r="R189" i="51"/>
  <c r="R190" i="51"/>
  <c r="R191" i="51"/>
  <c r="R192" i="51"/>
  <c r="R193" i="51"/>
  <c r="R194" i="51"/>
  <c r="R195" i="51"/>
  <c r="R196" i="51"/>
  <c r="R197" i="51"/>
  <c r="R198" i="51"/>
  <c r="R199" i="51"/>
  <c r="R200" i="51"/>
  <c r="R201" i="51"/>
  <c r="R202" i="51"/>
  <c r="R203" i="51"/>
  <c r="R204" i="51"/>
  <c r="R205" i="51"/>
  <c r="R206" i="51"/>
  <c r="R207" i="51"/>
  <c r="R208" i="51"/>
  <c r="R209" i="51"/>
  <c r="R210" i="51"/>
  <c r="R211" i="51"/>
  <c r="R212" i="51"/>
  <c r="R213" i="51"/>
  <c r="R214" i="51"/>
  <c r="R215" i="51"/>
  <c r="R216" i="51"/>
  <c r="R217" i="51"/>
  <c r="R218" i="51"/>
  <c r="R219" i="51"/>
  <c r="R220" i="51"/>
  <c r="R221" i="51"/>
  <c r="R222" i="51"/>
  <c r="R223" i="51"/>
  <c r="R224" i="51"/>
  <c r="R225" i="51"/>
  <c r="R226" i="51"/>
  <c r="R227" i="51"/>
  <c r="R228" i="51"/>
  <c r="R229" i="51"/>
  <c r="R230" i="51"/>
  <c r="R231" i="51"/>
  <c r="R232" i="51"/>
  <c r="R233" i="51"/>
  <c r="R234" i="51"/>
  <c r="R235" i="51"/>
  <c r="R236" i="51"/>
  <c r="R237" i="51"/>
  <c r="R238" i="51"/>
  <c r="R239" i="51"/>
  <c r="R240" i="51"/>
  <c r="R241" i="51"/>
  <c r="R242" i="51"/>
  <c r="R243" i="51"/>
  <c r="R244" i="51"/>
  <c r="R245" i="51"/>
  <c r="R246" i="51"/>
  <c r="R247" i="51"/>
  <c r="R248" i="51"/>
  <c r="R249" i="51"/>
  <c r="R250" i="51"/>
  <c r="R251" i="51"/>
  <c r="R252" i="51"/>
  <c r="R253" i="51"/>
  <c r="R254" i="51"/>
  <c r="R255" i="51"/>
  <c r="R256" i="51"/>
  <c r="R257" i="51"/>
  <c r="R258" i="51"/>
  <c r="R259" i="51"/>
  <c r="R260" i="51"/>
  <c r="R261" i="51"/>
  <c r="R262" i="51"/>
  <c r="R263" i="51"/>
  <c r="R264" i="51"/>
  <c r="R265" i="51"/>
  <c r="R266" i="51"/>
  <c r="R267" i="51"/>
  <c r="R268" i="51"/>
  <c r="R269" i="51"/>
  <c r="R270" i="51"/>
  <c r="R271" i="51"/>
  <c r="R272" i="51"/>
  <c r="R273" i="51"/>
  <c r="Q70" i="51"/>
  <c r="Q71" i="51"/>
  <c r="Q78" i="51"/>
  <c r="Q92" i="51"/>
  <c r="Q96" i="51"/>
  <c r="Q108" i="51"/>
  <c r="Q117" i="51"/>
  <c r="Q123" i="51" s="1"/>
  <c r="Q118" i="51"/>
  <c r="Q119" i="51"/>
  <c r="Q120" i="51"/>
  <c r="Q121" i="51"/>
  <c r="Q122" i="51"/>
  <c r="Q161" i="51"/>
  <c r="Q162" i="51"/>
  <c r="Q163" i="51"/>
  <c r="Q164" i="51"/>
  <c r="Q165" i="51"/>
  <c r="Q166" i="51"/>
  <c r="Q167" i="51"/>
  <c r="Q169" i="51"/>
  <c r="Q274" i="51" s="1"/>
  <c r="Q170" i="51"/>
  <c r="Q171" i="51"/>
  <c r="Q172" i="51"/>
  <c r="Q173" i="51"/>
  <c r="Q174" i="51"/>
  <c r="Q175" i="51"/>
  <c r="Q176" i="51"/>
  <c r="Q177" i="51"/>
  <c r="Q135" i="51" s="1"/>
  <c r="Q178" i="51"/>
  <c r="Q179" i="51"/>
  <c r="Q180" i="51"/>
  <c r="Q181" i="51"/>
  <c r="Q182" i="51"/>
  <c r="Q183" i="51"/>
  <c r="Q184" i="51"/>
  <c r="Q185" i="51"/>
  <c r="Q186" i="51"/>
  <c r="Q187" i="51"/>
  <c r="Q188" i="51"/>
  <c r="Q189" i="51"/>
  <c r="Q190" i="51"/>
  <c r="Q191" i="51"/>
  <c r="Q192" i="51"/>
  <c r="Q193" i="51"/>
  <c r="Q194" i="51"/>
  <c r="Q195" i="51"/>
  <c r="Q196" i="51"/>
  <c r="Q197" i="51"/>
  <c r="Q198" i="51"/>
  <c r="Q199" i="51"/>
  <c r="Q200" i="51"/>
  <c r="Q201" i="51"/>
  <c r="Q202" i="51"/>
  <c r="Q203" i="51"/>
  <c r="Q204" i="51"/>
  <c r="Q205" i="51"/>
  <c r="Q206" i="51"/>
  <c r="Q207" i="51"/>
  <c r="Q208" i="51"/>
  <c r="Q209" i="51"/>
  <c r="Q210" i="51"/>
  <c r="Q211" i="51"/>
  <c r="Q212" i="51"/>
  <c r="Q213" i="51"/>
  <c r="Q214" i="51"/>
  <c r="Q215" i="51"/>
  <c r="Q216" i="51"/>
  <c r="Q217" i="51"/>
  <c r="Q218" i="51"/>
  <c r="Q219" i="51"/>
  <c r="Q220" i="51"/>
  <c r="Q221" i="51"/>
  <c r="Q222" i="51"/>
  <c r="Q223" i="51"/>
  <c r="Q224" i="51"/>
  <c r="Q225" i="51"/>
  <c r="Q226" i="51"/>
  <c r="Q227" i="51"/>
  <c r="Q228" i="51"/>
  <c r="Q229" i="51"/>
  <c r="Q230" i="51"/>
  <c r="Q231" i="51"/>
  <c r="Q232" i="51"/>
  <c r="Q233" i="51"/>
  <c r="Q234" i="51"/>
  <c r="Q235" i="51"/>
  <c r="Q236" i="51"/>
  <c r="Q237" i="51"/>
  <c r="Q238" i="51"/>
  <c r="Q239" i="51"/>
  <c r="Q240" i="51"/>
  <c r="Q241" i="51"/>
  <c r="Q242" i="51"/>
  <c r="Q243" i="51"/>
  <c r="Q244" i="51"/>
  <c r="Q245" i="51"/>
  <c r="Q246" i="51"/>
  <c r="Q247" i="51"/>
  <c r="Q248" i="51"/>
  <c r="Q249" i="51"/>
  <c r="Q250" i="51"/>
  <c r="Q251" i="51"/>
  <c r="Q252" i="51"/>
  <c r="Q253" i="51"/>
  <c r="Q254" i="51"/>
  <c r="Q255" i="51"/>
  <c r="Q256" i="51"/>
  <c r="Q257" i="51"/>
  <c r="Q258" i="51"/>
  <c r="Q259" i="51"/>
  <c r="Q260" i="51"/>
  <c r="Q261" i="51"/>
  <c r="Q262" i="51"/>
  <c r="Q263" i="51"/>
  <c r="Q264" i="51"/>
  <c r="Q265" i="51"/>
  <c r="Q266" i="51"/>
  <c r="Q267" i="51"/>
  <c r="Q268" i="51"/>
  <c r="Q269" i="51"/>
  <c r="Q270" i="51"/>
  <c r="Q271" i="51"/>
  <c r="Q272" i="51"/>
  <c r="Q273" i="51"/>
  <c r="P70" i="51"/>
  <c r="P71" i="51"/>
  <c r="P78" i="51"/>
  <c r="P92" i="51"/>
  <c r="P96" i="51"/>
  <c r="P108" i="51"/>
  <c r="P117" i="51"/>
  <c r="P118" i="51"/>
  <c r="P119" i="51"/>
  <c r="P120" i="51"/>
  <c r="P121" i="51"/>
  <c r="P122" i="51"/>
  <c r="P161" i="51"/>
  <c r="P167" i="51" s="1"/>
  <c r="P162" i="51"/>
  <c r="P163" i="51"/>
  <c r="P164" i="51"/>
  <c r="P165" i="51"/>
  <c r="P166" i="51"/>
  <c r="P169" i="51"/>
  <c r="P170" i="51"/>
  <c r="P171" i="51"/>
  <c r="P274" i="51" s="1"/>
  <c r="P172" i="51"/>
  <c r="P173" i="51"/>
  <c r="P174" i="51"/>
  <c r="P175" i="51"/>
  <c r="P176" i="51"/>
  <c r="P177" i="51"/>
  <c r="P135" i="51" s="1"/>
  <c r="P178" i="51"/>
  <c r="P179" i="51"/>
  <c r="P180" i="51"/>
  <c r="P181" i="51"/>
  <c r="P182" i="51"/>
  <c r="P183" i="51"/>
  <c r="P184" i="51"/>
  <c r="P185" i="51"/>
  <c r="P186" i="51"/>
  <c r="P187" i="51"/>
  <c r="P188" i="51"/>
  <c r="P189" i="51"/>
  <c r="P190" i="51"/>
  <c r="P191" i="51"/>
  <c r="P192" i="51"/>
  <c r="P193" i="51"/>
  <c r="P194" i="51"/>
  <c r="P195" i="51"/>
  <c r="P196" i="51"/>
  <c r="P197" i="51"/>
  <c r="P198" i="51"/>
  <c r="P199" i="51"/>
  <c r="P200" i="51"/>
  <c r="P201" i="51"/>
  <c r="P202" i="51"/>
  <c r="P203" i="51"/>
  <c r="P204" i="51"/>
  <c r="P205" i="51"/>
  <c r="P206" i="51"/>
  <c r="P207" i="51"/>
  <c r="P208" i="51"/>
  <c r="P209" i="51"/>
  <c r="P210" i="51"/>
  <c r="P211" i="51"/>
  <c r="P212" i="51"/>
  <c r="P213" i="51"/>
  <c r="P214" i="51"/>
  <c r="P215" i="51"/>
  <c r="P216" i="51"/>
  <c r="P217" i="51"/>
  <c r="P218" i="51"/>
  <c r="P219" i="51"/>
  <c r="P220" i="51"/>
  <c r="P221" i="51"/>
  <c r="P222" i="51"/>
  <c r="P223" i="51"/>
  <c r="P224" i="51"/>
  <c r="P225" i="51"/>
  <c r="P226" i="51"/>
  <c r="P227" i="51"/>
  <c r="P228" i="51"/>
  <c r="P229" i="51"/>
  <c r="P230" i="51"/>
  <c r="P231" i="51"/>
  <c r="P232" i="51"/>
  <c r="P233" i="51"/>
  <c r="P234" i="51"/>
  <c r="P235" i="51"/>
  <c r="P236" i="51"/>
  <c r="P237" i="51"/>
  <c r="P238" i="51"/>
  <c r="P239" i="51"/>
  <c r="P240" i="51"/>
  <c r="P241" i="51"/>
  <c r="P242" i="51"/>
  <c r="P243" i="51"/>
  <c r="P244" i="51"/>
  <c r="P245" i="51"/>
  <c r="P246" i="51"/>
  <c r="P247" i="51"/>
  <c r="P248" i="51"/>
  <c r="P249" i="51"/>
  <c r="P250" i="51"/>
  <c r="P251" i="51"/>
  <c r="P252" i="51"/>
  <c r="P253" i="51"/>
  <c r="P254" i="51"/>
  <c r="P255" i="51"/>
  <c r="P256" i="51"/>
  <c r="P257" i="51"/>
  <c r="P258" i="51"/>
  <c r="P259" i="51"/>
  <c r="P260" i="51"/>
  <c r="P261" i="51"/>
  <c r="P262" i="51"/>
  <c r="P263" i="51"/>
  <c r="P264" i="51"/>
  <c r="P265" i="51"/>
  <c r="P266" i="51"/>
  <c r="P267" i="51"/>
  <c r="P268" i="51"/>
  <c r="P269" i="51"/>
  <c r="P270" i="51"/>
  <c r="P271" i="51"/>
  <c r="P272" i="51"/>
  <c r="P273" i="51"/>
  <c r="Z177" i="53" l="1"/>
  <c r="AA177" i="53" s="1"/>
  <c r="Q172" i="52"/>
  <c r="R172" i="52" s="1"/>
  <c r="S172" i="52" s="1"/>
  <c r="T172" i="52" s="1"/>
  <c r="U172" i="52" s="1"/>
  <c r="V172" i="52" s="1"/>
  <c r="W172" i="52" s="1"/>
  <c r="X172" i="52" s="1"/>
  <c r="Y172" i="52" s="1"/>
  <c r="Z172" i="52" s="1"/>
  <c r="AA172" i="52" s="1"/>
  <c r="AC172" i="52" s="1"/>
  <c r="AD172" i="52" s="1"/>
  <c r="AE172" i="52" s="1"/>
  <c r="I177" i="52"/>
  <c r="H135" i="52"/>
  <c r="I167" i="52"/>
  <c r="J161" i="52"/>
  <c r="H274" i="52"/>
  <c r="I169" i="52"/>
  <c r="AC116" i="51"/>
  <c r="R123" i="51"/>
  <c r="R113" i="51"/>
  <c r="R115" i="51" s="1"/>
  <c r="R116" i="51" s="1"/>
  <c r="R124" i="51"/>
  <c r="Q124" i="51"/>
  <c r="Q113" i="51"/>
  <c r="Q115" i="51" s="1"/>
  <c r="Q116" i="51" s="1"/>
  <c r="P123" i="51"/>
  <c r="P113" i="51"/>
  <c r="P115" i="51" s="1"/>
  <c r="P116" i="51" s="1"/>
  <c r="P124" i="51"/>
  <c r="W161" i="53" l="1"/>
  <c r="V274" i="53"/>
  <c r="W169" i="53"/>
  <c r="AB177" i="53"/>
  <c r="I274" i="52"/>
  <c r="J169" i="52"/>
  <c r="K161" i="52"/>
  <c r="J167" i="52"/>
  <c r="J177" i="52"/>
  <c r="I135" i="52"/>
  <c r="AC177" i="53" l="1"/>
  <c r="W274" i="53"/>
  <c r="W167" i="53"/>
  <c r="K177" i="52"/>
  <c r="J135" i="52"/>
  <c r="L161" i="52"/>
  <c r="K167" i="52"/>
  <c r="J274" i="52"/>
  <c r="K169" i="52"/>
  <c r="AD177" i="53" l="1"/>
  <c r="M161" i="52"/>
  <c r="L167" i="52"/>
  <c r="K274" i="52"/>
  <c r="L169" i="52"/>
  <c r="L177" i="52"/>
  <c r="K135" i="52"/>
  <c r="AE177" i="53" l="1"/>
  <c r="Z169" i="53"/>
  <c r="Z161" i="53"/>
  <c r="M177" i="52"/>
  <c r="L135" i="52"/>
  <c r="L274" i="52"/>
  <c r="M169" i="52"/>
  <c r="M167" i="52"/>
  <c r="N161" i="52"/>
  <c r="Z167" i="53" l="1"/>
  <c r="AA161" i="53"/>
  <c r="Z274" i="53"/>
  <c r="AA169" i="53"/>
  <c r="AF177" i="53"/>
  <c r="N167" i="52"/>
  <c r="O161" i="52"/>
  <c r="M274" i="52"/>
  <c r="N169" i="52"/>
  <c r="N177" i="52"/>
  <c r="M135" i="52"/>
  <c r="AA167" i="53" l="1"/>
  <c r="AB161" i="53"/>
  <c r="AA274" i="53"/>
  <c r="AB169" i="53"/>
  <c r="O177" i="52"/>
  <c r="N135" i="52"/>
  <c r="N274" i="52"/>
  <c r="O169" i="52"/>
  <c r="O167" i="52"/>
  <c r="P161" i="52"/>
  <c r="Q161" i="52" s="1"/>
  <c r="Q167" i="52" s="1"/>
  <c r="AB274" i="53" l="1"/>
  <c r="AC169" i="53"/>
  <c r="AB167" i="53"/>
  <c r="AC161" i="53"/>
  <c r="P167" i="52"/>
  <c r="O274" i="52"/>
  <c r="P169" i="52"/>
  <c r="Q169" i="52" s="1"/>
  <c r="Q274" i="52" s="1"/>
  <c r="P177" i="52"/>
  <c r="Q177" i="52" s="1"/>
  <c r="O135" i="52"/>
  <c r="AC167" i="53" l="1"/>
  <c r="AD161" i="53"/>
  <c r="AC274" i="53"/>
  <c r="AD169" i="53"/>
  <c r="R177" i="52"/>
  <c r="P274" i="52"/>
  <c r="R161" i="52"/>
  <c r="AD274" i="53" l="1"/>
  <c r="AE169" i="53"/>
  <c r="AD167" i="53"/>
  <c r="AE161" i="53"/>
  <c r="S161" i="52"/>
  <c r="R167" i="52"/>
  <c r="R169" i="52"/>
  <c r="R135" i="52"/>
  <c r="S177" i="52"/>
  <c r="AE167" i="53" l="1"/>
  <c r="AF161" i="53"/>
  <c r="AE274" i="53"/>
  <c r="AF169" i="53"/>
  <c r="AF274" i="53" s="1"/>
  <c r="S135" i="52"/>
  <c r="T177" i="52"/>
  <c r="R274" i="52"/>
  <c r="S169" i="52"/>
  <c r="T161" i="52"/>
  <c r="S167" i="52"/>
  <c r="AF167" i="53" l="1"/>
  <c r="U161" i="52"/>
  <c r="T167" i="52"/>
  <c r="S274" i="52"/>
  <c r="T169" i="52"/>
  <c r="U177" i="52"/>
  <c r="U135" i="52" s="1"/>
  <c r="T135" i="52"/>
  <c r="AI135" i="53" l="1"/>
  <c r="AH135" i="53"/>
  <c r="V177" i="52"/>
  <c r="T274" i="52"/>
  <c r="U169" i="52"/>
  <c r="U167" i="52"/>
  <c r="V161" i="52"/>
  <c r="V135" i="52" l="1"/>
  <c r="U274" i="52"/>
  <c r="V169" i="52"/>
  <c r="V167" i="52"/>
  <c r="W161" i="52"/>
  <c r="W177" i="52"/>
  <c r="W135" i="52" s="1"/>
  <c r="X177" i="52" l="1"/>
  <c r="W167" i="52"/>
  <c r="X161" i="52"/>
  <c r="V274" i="52"/>
  <c r="W169" i="52"/>
  <c r="X135" i="52" l="1"/>
  <c r="Y177" i="52"/>
  <c r="X167" i="52"/>
  <c r="Y161" i="52"/>
  <c r="W274" i="52"/>
  <c r="X169" i="52"/>
  <c r="Z177" i="52" l="1"/>
  <c r="AA177" i="52" s="1"/>
  <c r="Y135" i="52"/>
  <c r="X274" i="52"/>
  <c r="Y169" i="52"/>
  <c r="Y167" i="52"/>
  <c r="Z161" i="52"/>
  <c r="AA161" i="52" l="1"/>
  <c r="Z167" i="52"/>
  <c r="AC177" i="52"/>
  <c r="Y274" i="52"/>
  <c r="Z169" i="52"/>
  <c r="Z274" i="52" l="1"/>
  <c r="AA169" i="52"/>
  <c r="AD177" i="52"/>
  <c r="AA167" i="52"/>
  <c r="AC161" i="52" l="1"/>
  <c r="AE177" i="52"/>
  <c r="AA274" i="52"/>
  <c r="AC169" i="52" l="1"/>
  <c r="AC167" i="52"/>
  <c r="AD161" i="52"/>
  <c r="AD167" i="52" l="1"/>
  <c r="AE161" i="52"/>
  <c r="AC274" i="52"/>
  <c r="AD169" i="52"/>
  <c r="AD274" i="52" l="1"/>
  <c r="AE169" i="52"/>
  <c r="AE167" i="52"/>
  <c r="AE274" i="52" l="1"/>
  <c r="AH135" i="52" l="1"/>
  <c r="AI135" i="52"/>
  <c r="O70" i="51" l="1"/>
  <c r="O71" i="51"/>
  <c r="O78" i="51"/>
  <c r="O92" i="51"/>
  <c r="O96" i="51"/>
  <c r="O108" i="51"/>
  <c r="O117" i="51"/>
  <c r="O118" i="51"/>
  <c r="O119" i="51"/>
  <c r="O120" i="51"/>
  <c r="O121" i="51"/>
  <c r="O122" i="51"/>
  <c r="O161" i="51"/>
  <c r="O167" i="51" s="1"/>
  <c r="O162" i="51"/>
  <c r="O163" i="51"/>
  <c r="O164" i="51"/>
  <c r="O165" i="51"/>
  <c r="O166" i="51"/>
  <c r="O169" i="51"/>
  <c r="O170" i="51"/>
  <c r="O171" i="51"/>
  <c r="O274" i="51" s="1"/>
  <c r="O172" i="51"/>
  <c r="O173" i="51"/>
  <c r="O174" i="51"/>
  <c r="O175" i="51"/>
  <c r="O176" i="51"/>
  <c r="O177" i="51"/>
  <c r="O135" i="51" s="1"/>
  <c r="O178" i="51"/>
  <c r="O179" i="51"/>
  <c r="O180" i="51"/>
  <c r="O181" i="51"/>
  <c r="O182" i="51"/>
  <c r="O183" i="51"/>
  <c r="O184" i="51"/>
  <c r="O185" i="51"/>
  <c r="O186" i="51"/>
  <c r="O187" i="51"/>
  <c r="O188" i="51"/>
  <c r="O189" i="51"/>
  <c r="O190" i="51"/>
  <c r="O191" i="51"/>
  <c r="O192" i="51"/>
  <c r="O193" i="51"/>
  <c r="O194" i="51"/>
  <c r="O195" i="51"/>
  <c r="O196" i="51"/>
  <c r="O197" i="51"/>
  <c r="O198" i="51"/>
  <c r="O199" i="51"/>
  <c r="O200" i="51"/>
  <c r="O201" i="51"/>
  <c r="O202" i="51"/>
  <c r="O203" i="51"/>
  <c r="O204" i="51"/>
  <c r="O205" i="51"/>
  <c r="O206" i="51"/>
  <c r="O207" i="51"/>
  <c r="O208" i="51"/>
  <c r="O209" i="51"/>
  <c r="O210" i="51"/>
  <c r="O211" i="51"/>
  <c r="O212" i="51"/>
  <c r="O213" i="51"/>
  <c r="O214" i="51"/>
  <c r="O215" i="51"/>
  <c r="O216" i="51"/>
  <c r="O217" i="51"/>
  <c r="O218" i="51"/>
  <c r="O219" i="51"/>
  <c r="O220" i="51"/>
  <c r="O221" i="51"/>
  <c r="O222" i="51"/>
  <c r="O223" i="51"/>
  <c r="O224" i="51"/>
  <c r="O225" i="51"/>
  <c r="O226" i="51"/>
  <c r="O227" i="51"/>
  <c r="O228" i="51"/>
  <c r="O229" i="51"/>
  <c r="O230" i="51"/>
  <c r="O231" i="51"/>
  <c r="O232" i="51"/>
  <c r="O233" i="51"/>
  <c r="O234" i="51"/>
  <c r="O235" i="51"/>
  <c r="O236" i="51"/>
  <c r="O237" i="51"/>
  <c r="O238" i="51"/>
  <c r="O239" i="51"/>
  <c r="O240" i="51"/>
  <c r="O241" i="51"/>
  <c r="O242" i="51"/>
  <c r="O243" i="51"/>
  <c r="O244" i="51"/>
  <c r="O245" i="51"/>
  <c r="O246" i="51"/>
  <c r="O247" i="51"/>
  <c r="O248" i="51"/>
  <c r="O249" i="51"/>
  <c r="O250" i="51"/>
  <c r="O251" i="51"/>
  <c r="O252" i="51"/>
  <c r="O253" i="51"/>
  <c r="O254" i="51"/>
  <c r="O255" i="51"/>
  <c r="O256" i="51"/>
  <c r="O257" i="51"/>
  <c r="O258" i="51"/>
  <c r="O259" i="51"/>
  <c r="O260" i="51"/>
  <c r="O261" i="51"/>
  <c r="O262" i="51"/>
  <c r="O263" i="51"/>
  <c r="O264" i="51"/>
  <c r="O265" i="51"/>
  <c r="O266" i="51"/>
  <c r="O267" i="51"/>
  <c r="O268" i="51"/>
  <c r="O269" i="51"/>
  <c r="O270" i="51"/>
  <c r="O271" i="51"/>
  <c r="O272" i="51"/>
  <c r="O273" i="51"/>
  <c r="O123" i="51" l="1"/>
  <c r="O113" i="51"/>
  <c r="O115" i="51" s="1"/>
  <c r="O116" i="51" s="1"/>
  <c r="O124" i="51"/>
  <c r="N70" i="51"/>
  <c r="N71" i="51"/>
  <c r="N78" i="51"/>
  <c r="N92" i="51"/>
  <c r="N96" i="51"/>
  <c r="N108" i="51"/>
  <c r="N117" i="51"/>
  <c r="N118" i="51"/>
  <c r="N119" i="51"/>
  <c r="N120" i="51"/>
  <c r="N121" i="51"/>
  <c r="N122" i="51"/>
  <c r="N135" i="51"/>
  <c r="N161" i="51"/>
  <c r="N162" i="51"/>
  <c r="N163" i="51"/>
  <c r="N164" i="51"/>
  <c r="N165" i="51"/>
  <c r="N166" i="51"/>
  <c r="N167" i="51"/>
  <c r="N169" i="51"/>
  <c r="N274" i="51" s="1"/>
  <c r="N170" i="51"/>
  <c r="N171" i="51"/>
  <c r="N172" i="51"/>
  <c r="N173" i="51"/>
  <c r="N174" i="51"/>
  <c r="N175" i="51"/>
  <c r="N176" i="51"/>
  <c r="N177" i="51"/>
  <c r="N178" i="51"/>
  <c r="N179" i="51"/>
  <c r="N180" i="51"/>
  <c r="N181" i="51"/>
  <c r="N182" i="51"/>
  <c r="N183" i="51"/>
  <c r="N184" i="51"/>
  <c r="N185" i="51"/>
  <c r="N186" i="51"/>
  <c r="N187" i="51"/>
  <c r="N188" i="51"/>
  <c r="N189" i="51"/>
  <c r="N190" i="51"/>
  <c r="N191" i="51"/>
  <c r="N192" i="51"/>
  <c r="N193" i="51"/>
  <c r="N194" i="51"/>
  <c r="N195" i="51"/>
  <c r="N196" i="51"/>
  <c r="N197" i="51"/>
  <c r="N198" i="51"/>
  <c r="N199" i="51"/>
  <c r="N200" i="51"/>
  <c r="N201" i="51"/>
  <c r="N202" i="51"/>
  <c r="N203" i="51"/>
  <c r="N204" i="51"/>
  <c r="N205" i="51"/>
  <c r="N206" i="51"/>
  <c r="N207" i="51"/>
  <c r="N208" i="51"/>
  <c r="N209" i="51"/>
  <c r="N210" i="51"/>
  <c r="N211" i="51"/>
  <c r="N212" i="51"/>
  <c r="N213" i="51"/>
  <c r="N214" i="51"/>
  <c r="N215" i="51"/>
  <c r="N216" i="51"/>
  <c r="N217" i="51"/>
  <c r="N218" i="51"/>
  <c r="N219" i="51"/>
  <c r="N220" i="51"/>
  <c r="N221" i="51"/>
  <c r="N222" i="51"/>
  <c r="N223" i="51"/>
  <c r="N224" i="51"/>
  <c r="N225" i="51"/>
  <c r="N226" i="51"/>
  <c r="N227" i="51"/>
  <c r="N228" i="51"/>
  <c r="N229" i="51"/>
  <c r="N230" i="51"/>
  <c r="N231" i="51"/>
  <c r="N232" i="51"/>
  <c r="N233" i="51"/>
  <c r="N234" i="51"/>
  <c r="N235" i="51"/>
  <c r="N236" i="51"/>
  <c r="N237" i="51"/>
  <c r="N238" i="51"/>
  <c r="N239" i="51"/>
  <c r="N240" i="51"/>
  <c r="N241" i="51"/>
  <c r="N242" i="51"/>
  <c r="N243" i="51"/>
  <c r="N244" i="51"/>
  <c r="N245" i="51"/>
  <c r="N246" i="51"/>
  <c r="N247" i="51"/>
  <c r="N248" i="51"/>
  <c r="N249" i="51"/>
  <c r="N250" i="51"/>
  <c r="N251" i="51"/>
  <c r="N252" i="51"/>
  <c r="N253" i="51"/>
  <c r="N254" i="51"/>
  <c r="N255" i="51"/>
  <c r="N256" i="51"/>
  <c r="N257" i="51"/>
  <c r="N258" i="51"/>
  <c r="N259" i="51"/>
  <c r="N260" i="51"/>
  <c r="N261" i="51"/>
  <c r="N262" i="51"/>
  <c r="N263" i="51"/>
  <c r="N264" i="51"/>
  <c r="N265" i="51"/>
  <c r="N266" i="51"/>
  <c r="N267" i="51"/>
  <c r="N268" i="51"/>
  <c r="N269" i="51"/>
  <c r="N270" i="51"/>
  <c r="N271" i="51"/>
  <c r="N272" i="51"/>
  <c r="N273" i="51"/>
  <c r="N123" i="51" l="1"/>
  <c r="N124" i="51" s="1"/>
  <c r="N113" i="51"/>
  <c r="N115" i="51" s="1"/>
  <c r="M70" i="51"/>
  <c r="M71" i="51"/>
  <c r="M78" i="51"/>
  <c r="M92" i="51"/>
  <c r="M96" i="51"/>
  <c r="M108" i="51"/>
  <c r="M117" i="51"/>
  <c r="M118" i="51"/>
  <c r="M119" i="51"/>
  <c r="M120" i="51"/>
  <c r="M121" i="51"/>
  <c r="M122" i="51"/>
  <c r="M161" i="51"/>
  <c r="M167" i="51" s="1"/>
  <c r="M162" i="51"/>
  <c r="M163" i="51"/>
  <c r="M164" i="51"/>
  <c r="M165" i="51"/>
  <c r="M166" i="51"/>
  <c r="M169" i="51"/>
  <c r="M170" i="51"/>
  <c r="M171" i="51"/>
  <c r="M274" i="51" s="1"/>
  <c r="M172" i="51"/>
  <c r="M173" i="51"/>
  <c r="M174" i="51"/>
  <c r="M175" i="51"/>
  <c r="M176" i="51"/>
  <c r="M177" i="51"/>
  <c r="M135" i="51" s="1"/>
  <c r="M178" i="51"/>
  <c r="M179" i="51"/>
  <c r="M180" i="51"/>
  <c r="M181" i="51"/>
  <c r="M182" i="51"/>
  <c r="M183" i="51"/>
  <c r="M184" i="51"/>
  <c r="M185" i="51"/>
  <c r="M186" i="51"/>
  <c r="M187" i="51"/>
  <c r="M188" i="51"/>
  <c r="M189" i="51"/>
  <c r="M190" i="51"/>
  <c r="M191" i="51"/>
  <c r="M192" i="51"/>
  <c r="M193" i="51"/>
  <c r="M194" i="51"/>
  <c r="M195" i="51"/>
  <c r="M196" i="51"/>
  <c r="M197" i="51"/>
  <c r="M198" i="51"/>
  <c r="M199" i="51"/>
  <c r="M200" i="51"/>
  <c r="M201" i="51"/>
  <c r="M202" i="51"/>
  <c r="M203" i="51"/>
  <c r="M204" i="51"/>
  <c r="M205" i="51"/>
  <c r="M206" i="51"/>
  <c r="M207" i="51"/>
  <c r="M208" i="51"/>
  <c r="M209" i="51"/>
  <c r="M210" i="51"/>
  <c r="M211" i="51"/>
  <c r="M212" i="51"/>
  <c r="M213" i="51"/>
  <c r="M214" i="51"/>
  <c r="M215" i="51"/>
  <c r="M216" i="51"/>
  <c r="M217" i="51"/>
  <c r="M218" i="51"/>
  <c r="M219" i="51"/>
  <c r="M220" i="51"/>
  <c r="M221" i="51"/>
  <c r="M222" i="51"/>
  <c r="M223" i="51"/>
  <c r="M224" i="51"/>
  <c r="M225" i="51"/>
  <c r="M226" i="51"/>
  <c r="M227" i="51"/>
  <c r="M228" i="51"/>
  <c r="M229" i="51"/>
  <c r="M230" i="51"/>
  <c r="M231" i="51"/>
  <c r="M232" i="51"/>
  <c r="M233" i="51"/>
  <c r="M234" i="51"/>
  <c r="M235" i="51"/>
  <c r="M236" i="51"/>
  <c r="M237" i="51"/>
  <c r="M238" i="51"/>
  <c r="M239" i="51"/>
  <c r="M240" i="51"/>
  <c r="M241" i="51"/>
  <c r="M242" i="51"/>
  <c r="M243" i="51"/>
  <c r="M244" i="51"/>
  <c r="M245" i="51"/>
  <c r="M246" i="51"/>
  <c r="M247" i="51"/>
  <c r="M248" i="51"/>
  <c r="M249" i="51"/>
  <c r="M250" i="51"/>
  <c r="M251" i="51"/>
  <c r="M252" i="51"/>
  <c r="M253" i="51"/>
  <c r="M254" i="51"/>
  <c r="M255" i="51"/>
  <c r="M256" i="51"/>
  <c r="M257" i="51"/>
  <c r="M258" i="51"/>
  <c r="M259" i="51"/>
  <c r="M260" i="51"/>
  <c r="M261" i="51"/>
  <c r="M262" i="51"/>
  <c r="M263" i="51"/>
  <c r="M264" i="51"/>
  <c r="M265" i="51"/>
  <c r="M266" i="51"/>
  <c r="M267" i="51"/>
  <c r="M268" i="51"/>
  <c r="M269" i="51"/>
  <c r="M270" i="51"/>
  <c r="M271" i="51"/>
  <c r="M272" i="51"/>
  <c r="M273" i="51"/>
  <c r="L70" i="51"/>
  <c r="K70" i="51"/>
  <c r="J70" i="51"/>
  <c r="I70" i="51"/>
  <c r="H70" i="51"/>
  <c r="G149" i="51"/>
  <c r="G70" i="51"/>
  <c r="F71" i="51"/>
  <c r="F78" i="51"/>
  <c r="F92" i="51"/>
  <c r="F96" i="51"/>
  <c r="F108" i="51"/>
  <c r="F117" i="51"/>
  <c r="F118" i="51"/>
  <c r="F119" i="51"/>
  <c r="F120" i="51"/>
  <c r="F121" i="51"/>
  <c r="F122" i="51"/>
  <c r="E71" i="51"/>
  <c r="E78" i="51"/>
  <c r="E92" i="51"/>
  <c r="E96" i="51"/>
  <c r="E108" i="51"/>
  <c r="E117" i="51"/>
  <c r="E123" i="51" s="1"/>
  <c r="E118" i="51"/>
  <c r="E119" i="51"/>
  <c r="E120" i="51"/>
  <c r="E121" i="51"/>
  <c r="E122" i="51"/>
  <c r="D71" i="51"/>
  <c r="D78" i="51"/>
  <c r="D92" i="51"/>
  <c r="D96" i="51"/>
  <c r="D108" i="51"/>
  <c r="D117" i="51"/>
  <c r="D123" i="51" s="1"/>
  <c r="D118" i="51"/>
  <c r="D119" i="51"/>
  <c r="D120" i="51"/>
  <c r="D121" i="51"/>
  <c r="D122" i="51"/>
  <c r="N116" i="51" l="1"/>
  <c r="M123" i="51"/>
  <c r="M113" i="51"/>
  <c r="M115" i="51" s="1"/>
  <c r="M116" i="51" s="1"/>
  <c r="M124" i="51"/>
  <c r="F123" i="51"/>
  <c r="F124" i="51"/>
  <c r="F113" i="51"/>
  <c r="F115" i="51" s="1"/>
  <c r="F116" i="51" s="1"/>
  <c r="E113" i="51"/>
  <c r="E115" i="51" s="1"/>
  <c r="E116" i="51" s="1"/>
  <c r="E124" i="51"/>
  <c r="D113" i="51"/>
  <c r="D115" i="51" s="1"/>
  <c r="D116" i="51" s="1"/>
  <c r="D124" i="51"/>
  <c r="C71" i="51" l="1"/>
  <c r="C78" i="51"/>
  <c r="C92" i="51"/>
  <c r="C96" i="51"/>
  <c r="C108" i="51"/>
  <c r="C113" i="51" s="1"/>
  <c r="C115" i="51" s="1"/>
  <c r="C117" i="51"/>
  <c r="C118" i="51"/>
  <c r="C119" i="51"/>
  <c r="C120" i="51"/>
  <c r="C121" i="51"/>
  <c r="C122" i="51"/>
  <c r="AH145" i="51"/>
  <c r="AI145" i="51"/>
  <c r="AH144" i="51"/>
  <c r="AI144" i="51"/>
  <c r="AH143" i="51"/>
  <c r="AI143" i="51"/>
  <c r="B122" i="51"/>
  <c r="B121" i="51"/>
  <c r="B120" i="51"/>
  <c r="B119" i="51"/>
  <c r="B118" i="51"/>
  <c r="B117" i="51"/>
  <c r="B123" i="51" s="1"/>
  <c r="AM23" i="51" s="1"/>
  <c r="B108" i="51"/>
  <c r="AM19" i="51" s="1"/>
  <c r="B96" i="51"/>
  <c r="B92" i="51"/>
  <c r="B78" i="51"/>
  <c r="AM17" i="51" s="1"/>
  <c r="B71" i="51"/>
  <c r="AG274" i="51"/>
  <c r="B274" i="51"/>
  <c r="K273" i="51"/>
  <c r="L273" i="51" s="1"/>
  <c r="S273" i="51" s="1"/>
  <c r="T273" i="51" s="1"/>
  <c r="U273" i="51" s="1"/>
  <c r="V273" i="51" s="1"/>
  <c r="W273" i="51" s="1"/>
  <c r="X273" i="51" s="1"/>
  <c r="Y273" i="51" s="1"/>
  <c r="Z273" i="51" s="1"/>
  <c r="AA273" i="51" s="1"/>
  <c r="AB273" i="51" s="1"/>
  <c r="AC273" i="51" s="1"/>
  <c r="AD273" i="51" s="1"/>
  <c r="AE273" i="51" s="1"/>
  <c r="AF273" i="51" s="1"/>
  <c r="F273" i="51"/>
  <c r="G273" i="51" s="1"/>
  <c r="H273" i="51" s="1"/>
  <c r="I273" i="51" s="1"/>
  <c r="J273" i="51" s="1"/>
  <c r="C273" i="51"/>
  <c r="D273" i="51" s="1"/>
  <c r="E273" i="51" s="1"/>
  <c r="L272" i="51"/>
  <c r="S272" i="51" s="1"/>
  <c r="T272" i="51" s="1"/>
  <c r="U272" i="51" s="1"/>
  <c r="V272" i="51" s="1"/>
  <c r="W272" i="51" s="1"/>
  <c r="X272" i="51" s="1"/>
  <c r="Y272" i="51" s="1"/>
  <c r="Z272" i="51" s="1"/>
  <c r="AA272" i="51" s="1"/>
  <c r="AB272" i="51" s="1"/>
  <c r="AC272" i="51" s="1"/>
  <c r="AD272" i="51" s="1"/>
  <c r="AE272" i="51" s="1"/>
  <c r="AF272" i="51" s="1"/>
  <c r="D272" i="51"/>
  <c r="E272" i="51" s="1"/>
  <c r="F272" i="51" s="1"/>
  <c r="G272" i="51" s="1"/>
  <c r="H272" i="51" s="1"/>
  <c r="I272" i="51" s="1"/>
  <c r="J272" i="51" s="1"/>
  <c r="K272" i="51" s="1"/>
  <c r="C272" i="51"/>
  <c r="C271" i="51"/>
  <c r="D271" i="51" s="1"/>
  <c r="E271" i="51" s="1"/>
  <c r="F271" i="51" s="1"/>
  <c r="G271" i="51" s="1"/>
  <c r="H271" i="51" s="1"/>
  <c r="I271" i="51" s="1"/>
  <c r="J271" i="51" s="1"/>
  <c r="K271" i="51" s="1"/>
  <c r="L271" i="51" s="1"/>
  <c r="S271" i="51" s="1"/>
  <c r="T271" i="51" s="1"/>
  <c r="U271" i="51" s="1"/>
  <c r="V271" i="51" s="1"/>
  <c r="W271" i="51" s="1"/>
  <c r="X271" i="51" s="1"/>
  <c r="Y271" i="51" s="1"/>
  <c r="Z271" i="51" s="1"/>
  <c r="AA271" i="51" s="1"/>
  <c r="AB271" i="51" s="1"/>
  <c r="AC271" i="51" s="1"/>
  <c r="AD271" i="51" s="1"/>
  <c r="AE271" i="51" s="1"/>
  <c r="AF271" i="51" s="1"/>
  <c r="C270" i="51"/>
  <c r="D270" i="51" s="1"/>
  <c r="E270" i="51" s="1"/>
  <c r="F270" i="51" s="1"/>
  <c r="G270" i="51" s="1"/>
  <c r="H270" i="51" s="1"/>
  <c r="I270" i="51" s="1"/>
  <c r="J270" i="51" s="1"/>
  <c r="K270" i="51" s="1"/>
  <c r="L270" i="51" s="1"/>
  <c r="S270" i="51" s="1"/>
  <c r="T270" i="51" s="1"/>
  <c r="U270" i="51" s="1"/>
  <c r="V270" i="51" s="1"/>
  <c r="W270" i="51" s="1"/>
  <c r="X270" i="51" s="1"/>
  <c r="Y270" i="51" s="1"/>
  <c r="Z270" i="51" s="1"/>
  <c r="AA270" i="51" s="1"/>
  <c r="AB270" i="51" s="1"/>
  <c r="AC270" i="51" s="1"/>
  <c r="AD270" i="51" s="1"/>
  <c r="AE270" i="51" s="1"/>
  <c r="AF270" i="51" s="1"/>
  <c r="C269" i="51"/>
  <c r="D269" i="51" s="1"/>
  <c r="E269" i="51" s="1"/>
  <c r="F269" i="51" s="1"/>
  <c r="G269" i="51" s="1"/>
  <c r="H269" i="51" s="1"/>
  <c r="I269" i="51" s="1"/>
  <c r="J269" i="51" s="1"/>
  <c r="K269" i="51" s="1"/>
  <c r="L269" i="51" s="1"/>
  <c r="S269" i="51" s="1"/>
  <c r="T269" i="51" s="1"/>
  <c r="U269" i="51" s="1"/>
  <c r="V269" i="51" s="1"/>
  <c r="W269" i="51" s="1"/>
  <c r="X269" i="51" s="1"/>
  <c r="Y269" i="51" s="1"/>
  <c r="Z269" i="51" s="1"/>
  <c r="AA269" i="51" s="1"/>
  <c r="AB269" i="51" s="1"/>
  <c r="AC269" i="51" s="1"/>
  <c r="AD269" i="51" s="1"/>
  <c r="AE269" i="51" s="1"/>
  <c r="AF269" i="51" s="1"/>
  <c r="I268" i="51"/>
  <c r="J268" i="51" s="1"/>
  <c r="K268" i="51" s="1"/>
  <c r="L268" i="51" s="1"/>
  <c r="S268" i="51" s="1"/>
  <c r="T268" i="51" s="1"/>
  <c r="U268" i="51" s="1"/>
  <c r="V268" i="51" s="1"/>
  <c r="W268" i="51" s="1"/>
  <c r="X268" i="51" s="1"/>
  <c r="Y268" i="51" s="1"/>
  <c r="Z268" i="51" s="1"/>
  <c r="AA268" i="51" s="1"/>
  <c r="AB268" i="51" s="1"/>
  <c r="AC268" i="51" s="1"/>
  <c r="AD268" i="51" s="1"/>
  <c r="AE268" i="51" s="1"/>
  <c r="AF268" i="51" s="1"/>
  <c r="F268" i="51"/>
  <c r="G268" i="51" s="1"/>
  <c r="H268" i="51" s="1"/>
  <c r="E268" i="51"/>
  <c r="D268" i="51"/>
  <c r="C268" i="51"/>
  <c r="J267" i="51"/>
  <c r="K267" i="51" s="1"/>
  <c r="L267" i="51" s="1"/>
  <c r="S267" i="51" s="1"/>
  <c r="T267" i="51" s="1"/>
  <c r="U267" i="51" s="1"/>
  <c r="V267" i="51" s="1"/>
  <c r="W267" i="51" s="1"/>
  <c r="X267" i="51" s="1"/>
  <c r="Y267" i="51" s="1"/>
  <c r="Z267" i="51" s="1"/>
  <c r="AA267" i="51" s="1"/>
  <c r="AB267" i="51" s="1"/>
  <c r="AC267" i="51" s="1"/>
  <c r="AD267" i="51" s="1"/>
  <c r="AE267" i="51" s="1"/>
  <c r="AF267" i="51" s="1"/>
  <c r="D267" i="51"/>
  <c r="E267" i="51" s="1"/>
  <c r="F267" i="51" s="1"/>
  <c r="G267" i="51" s="1"/>
  <c r="H267" i="51" s="1"/>
  <c r="I267" i="51" s="1"/>
  <c r="C267" i="51"/>
  <c r="C266" i="51"/>
  <c r="D266" i="51" s="1"/>
  <c r="E266" i="51" s="1"/>
  <c r="F266" i="51" s="1"/>
  <c r="G266" i="51" s="1"/>
  <c r="H266" i="51" s="1"/>
  <c r="I266" i="51" s="1"/>
  <c r="J266" i="51" s="1"/>
  <c r="K266" i="51" s="1"/>
  <c r="L266" i="51" s="1"/>
  <c r="S266" i="51" s="1"/>
  <c r="T266" i="51" s="1"/>
  <c r="U266" i="51" s="1"/>
  <c r="V266" i="51" s="1"/>
  <c r="W266" i="51" s="1"/>
  <c r="X266" i="51" s="1"/>
  <c r="Y266" i="51" s="1"/>
  <c r="Z266" i="51" s="1"/>
  <c r="AA266" i="51" s="1"/>
  <c r="AB266" i="51" s="1"/>
  <c r="AC266" i="51" s="1"/>
  <c r="AD266" i="51" s="1"/>
  <c r="AE266" i="51" s="1"/>
  <c r="AF266" i="51" s="1"/>
  <c r="C265" i="51"/>
  <c r="D265" i="51" s="1"/>
  <c r="E265" i="51" s="1"/>
  <c r="F265" i="51" s="1"/>
  <c r="G265" i="51" s="1"/>
  <c r="H265" i="51" s="1"/>
  <c r="I265" i="51" s="1"/>
  <c r="J265" i="51" s="1"/>
  <c r="K265" i="51" s="1"/>
  <c r="L265" i="51" s="1"/>
  <c r="S265" i="51" s="1"/>
  <c r="T265" i="51" s="1"/>
  <c r="U265" i="51" s="1"/>
  <c r="V265" i="51" s="1"/>
  <c r="W265" i="51" s="1"/>
  <c r="X265" i="51" s="1"/>
  <c r="Y265" i="51" s="1"/>
  <c r="Z265" i="51" s="1"/>
  <c r="AA265" i="51" s="1"/>
  <c r="AB265" i="51" s="1"/>
  <c r="AC265" i="51" s="1"/>
  <c r="AD265" i="51" s="1"/>
  <c r="AE265" i="51" s="1"/>
  <c r="AF265" i="51" s="1"/>
  <c r="D264" i="51"/>
  <c r="E264" i="51" s="1"/>
  <c r="F264" i="51" s="1"/>
  <c r="G264" i="51" s="1"/>
  <c r="H264" i="51" s="1"/>
  <c r="I264" i="51" s="1"/>
  <c r="J264" i="51" s="1"/>
  <c r="K264" i="51" s="1"/>
  <c r="L264" i="51" s="1"/>
  <c r="S264" i="51" s="1"/>
  <c r="T264" i="51" s="1"/>
  <c r="U264" i="51" s="1"/>
  <c r="V264" i="51" s="1"/>
  <c r="W264" i="51" s="1"/>
  <c r="X264" i="51" s="1"/>
  <c r="Y264" i="51" s="1"/>
  <c r="Z264" i="51" s="1"/>
  <c r="AA264" i="51" s="1"/>
  <c r="AB264" i="51" s="1"/>
  <c r="AC264" i="51" s="1"/>
  <c r="AD264" i="51" s="1"/>
  <c r="AE264" i="51" s="1"/>
  <c r="AF264" i="51" s="1"/>
  <c r="C264" i="51"/>
  <c r="G263" i="51"/>
  <c r="H263" i="51" s="1"/>
  <c r="I263" i="51" s="1"/>
  <c r="J263" i="51" s="1"/>
  <c r="K263" i="51" s="1"/>
  <c r="L263" i="51" s="1"/>
  <c r="S263" i="51" s="1"/>
  <c r="T263" i="51" s="1"/>
  <c r="U263" i="51" s="1"/>
  <c r="V263" i="51" s="1"/>
  <c r="W263" i="51" s="1"/>
  <c r="X263" i="51" s="1"/>
  <c r="Y263" i="51" s="1"/>
  <c r="Z263" i="51" s="1"/>
  <c r="AA263" i="51" s="1"/>
  <c r="AB263" i="51" s="1"/>
  <c r="AC263" i="51" s="1"/>
  <c r="AD263" i="51" s="1"/>
  <c r="AE263" i="51" s="1"/>
  <c r="AF263" i="51" s="1"/>
  <c r="D263" i="51"/>
  <c r="E263" i="51" s="1"/>
  <c r="F263" i="51" s="1"/>
  <c r="C263" i="51"/>
  <c r="C262" i="51"/>
  <c r="D262" i="51" s="1"/>
  <c r="E262" i="51" s="1"/>
  <c r="F262" i="51" s="1"/>
  <c r="G262" i="51" s="1"/>
  <c r="H262" i="51" s="1"/>
  <c r="I262" i="51" s="1"/>
  <c r="J262" i="51" s="1"/>
  <c r="K262" i="51" s="1"/>
  <c r="L262" i="51" s="1"/>
  <c r="S262" i="51" s="1"/>
  <c r="T262" i="51" s="1"/>
  <c r="U262" i="51" s="1"/>
  <c r="V262" i="51" s="1"/>
  <c r="W262" i="51" s="1"/>
  <c r="X262" i="51" s="1"/>
  <c r="Y262" i="51" s="1"/>
  <c r="Z262" i="51" s="1"/>
  <c r="AA262" i="51" s="1"/>
  <c r="AB262" i="51" s="1"/>
  <c r="AC262" i="51" s="1"/>
  <c r="AD262" i="51" s="1"/>
  <c r="AE262" i="51" s="1"/>
  <c r="AF262" i="51" s="1"/>
  <c r="F261" i="51"/>
  <c r="G261" i="51" s="1"/>
  <c r="H261" i="51" s="1"/>
  <c r="I261" i="51" s="1"/>
  <c r="J261" i="51" s="1"/>
  <c r="K261" i="51" s="1"/>
  <c r="L261" i="51" s="1"/>
  <c r="S261" i="51" s="1"/>
  <c r="T261" i="51" s="1"/>
  <c r="U261" i="51" s="1"/>
  <c r="V261" i="51" s="1"/>
  <c r="W261" i="51" s="1"/>
  <c r="X261" i="51" s="1"/>
  <c r="Y261" i="51" s="1"/>
  <c r="Z261" i="51" s="1"/>
  <c r="AA261" i="51" s="1"/>
  <c r="AB261" i="51" s="1"/>
  <c r="AC261" i="51" s="1"/>
  <c r="AD261" i="51" s="1"/>
  <c r="AE261" i="51" s="1"/>
  <c r="AF261" i="51" s="1"/>
  <c r="C261" i="51"/>
  <c r="D261" i="51" s="1"/>
  <c r="E261" i="51" s="1"/>
  <c r="I260" i="51"/>
  <c r="J260" i="51" s="1"/>
  <c r="K260" i="51" s="1"/>
  <c r="L260" i="51" s="1"/>
  <c r="S260" i="51" s="1"/>
  <c r="T260" i="51" s="1"/>
  <c r="U260" i="51" s="1"/>
  <c r="V260" i="51" s="1"/>
  <c r="W260" i="51" s="1"/>
  <c r="X260" i="51" s="1"/>
  <c r="Y260" i="51" s="1"/>
  <c r="Z260" i="51" s="1"/>
  <c r="AA260" i="51" s="1"/>
  <c r="AB260" i="51" s="1"/>
  <c r="AC260" i="51" s="1"/>
  <c r="AD260" i="51" s="1"/>
  <c r="AE260" i="51" s="1"/>
  <c r="AF260" i="51" s="1"/>
  <c r="D260" i="51"/>
  <c r="E260" i="51" s="1"/>
  <c r="F260" i="51" s="1"/>
  <c r="G260" i="51" s="1"/>
  <c r="H260" i="51" s="1"/>
  <c r="C260" i="51"/>
  <c r="C259" i="51"/>
  <c r="D259" i="51" s="1"/>
  <c r="E259" i="51" s="1"/>
  <c r="F259" i="51" s="1"/>
  <c r="G259" i="51" s="1"/>
  <c r="H259" i="51" s="1"/>
  <c r="I259" i="51" s="1"/>
  <c r="J259" i="51" s="1"/>
  <c r="K259" i="51" s="1"/>
  <c r="L259" i="51" s="1"/>
  <c r="S259" i="51" s="1"/>
  <c r="T259" i="51" s="1"/>
  <c r="U259" i="51" s="1"/>
  <c r="V259" i="51" s="1"/>
  <c r="W259" i="51" s="1"/>
  <c r="X259" i="51" s="1"/>
  <c r="Y259" i="51" s="1"/>
  <c r="Z259" i="51" s="1"/>
  <c r="AA259" i="51" s="1"/>
  <c r="AB259" i="51" s="1"/>
  <c r="AC259" i="51" s="1"/>
  <c r="AD259" i="51" s="1"/>
  <c r="AE259" i="51" s="1"/>
  <c r="AF259" i="51" s="1"/>
  <c r="F258" i="51"/>
  <c r="G258" i="51" s="1"/>
  <c r="H258" i="51" s="1"/>
  <c r="I258" i="51" s="1"/>
  <c r="J258" i="51" s="1"/>
  <c r="K258" i="51" s="1"/>
  <c r="L258" i="51" s="1"/>
  <c r="S258" i="51" s="1"/>
  <c r="T258" i="51" s="1"/>
  <c r="U258" i="51" s="1"/>
  <c r="V258" i="51" s="1"/>
  <c r="W258" i="51" s="1"/>
  <c r="X258" i="51" s="1"/>
  <c r="Y258" i="51" s="1"/>
  <c r="Z258" i="51" s="1"/>
  <c r="AA258" i="51" s="1"/>
  <c r="AB258" i="51" s="1"/>
  <c r="AC258" i="51" s="1"/>
  <c r="AD258" i="51" s="1"/>
  <c r="AE258" i="51" s="1"/>
  <c r="AF258" i="51" s="1"/>
  <c r="E258" i="51"/>
  <c r="C258" i="51"/>
  <c r="D258" i="51" s="1"/>
  <c r="D257" i="51"/>
  <c r="E257" i="51" s="1"/>
  <c r="F257" i="51" s="1"/>
  <c r="G257" i="51" s="1"/>
  <c r="H257" i="51" s="1"/>
  <c r="I257" i="51" s="1"/>
  <c r="J257" i="51" s="1"/>
  <c r="K257" i="51" s="1"/>
  <c r="L257" i="51" s="1"/>
  <c r="S257" i="51" s="1"/>
  <c r="T257" i="51" s="1"/>
  <c r="U257" i="51" s="1"/>
  <c r="V257" i="51" s="1"/>
  <c r="W257" i="51" s="1"/>
  <c r="X257" i="51" s="1"/>
  <c r="Y257" i="51" s="1"/>
  <c r="Z257" i="51" s="1"/>
  <c r="AA257" i="51" s="1"/>
  <c r="AB257" i="51" s="1"/>
  <c r="AC257" i="51" s="1"/>
  <c r="AD257" i="51" s="1"/>
  <c r="AE257" i="51" s="1"/>
  <c r="AF257" i="51" s="1"/>
  <c r="C257" i="51"/>
  <c r="E256" i="51"/>
  <c r="F256" i="51" s="1"/>
  <c r="G256" i="51" s="1"/>
  <c r="H256" i="51" s="1"/>
  <c r="I256" i="51" s="1"/>
  <c r="J256" i="51" s="1"/>
  <c r="K256" i="51" s="1"/>
  <c r="L256" i="51" s="1"/>
  <c r="S256" i="51" s="1"/>
  <c r="T256" i="51" s="1"/>
  <c r="U256" i="51" s="1"/>
  <c r="V256" i="51" s="1"/>
  <c r="W256" i="51" s="1"/>
  <c r="X256" i="51" s="1"/>
  <c r="Y256" i="51" s="1"/>
  <c r="Z256" i="51" s="1"/>
  <c r="AA256" i="51" s="1"/>
  <c r="AB256" i="51" s="1"/>
  <c r="AC256" i="51" s="1"/>
  <c r="AD256" i="51" s="1"/>
  <c r="AE256" i="51" s="1"/>
  <c r="AF256" i="51" s="1"/>
  <c r="D256" i="51"/>
  <c r="C256" i="51"/>
  <c r="D255" i="51"/>
  <c r="E255" i="51" s="1"/>
  <c r="F255" i="51" s="1"/>
  <c r="G255" i="51" s="1"/>
  <c r="H255" i="51" s="1"/>
  <c r="I255" i="51" s="1"/>
  <c r="J255" i="51" s="1"/>
  <c r="K255" i="51" s="1"/>
  <c r="L255" i="51" s="1"/>
  <c r="S255" i="51" s="1"/>
  <c r="T255" i="51" s="1"/>
  <c r="U255" i="51" s="1"/>
  <c r="V255" i="51" s="1"/>
  <c r="W255" i="51" s="1"/>
  <c r="X255" i="51" s="1"/>
  <c r="Y255" i="51" s="1"/>
  <c r="Z255" i="51" s="1"/>
  <c r="AA255" i="51" s="1"/>
  <c r="AB255" i="51" s="1"/>
  <c r="AC255" i="51" s="1"/>
  <c r="AD255" i="51" s="1"/>
  <c r="AE255" i="51" s="1"/>
  <c r="AF255" i="51" s="1"/>
  <c r="C255" i="51"/>
  <c r="C254" i="51"/>
  <c r="D254" i="51" s="1"/>
  <c r="E254" i="51" s="1"/>
  <c r="F254" i="51" s="1"/>
  <c r="G254" i="51" s="1"/>
  <c r="H254" i="51" s="1"/>
  <c r="I254" i="51" s="1"/>
  <c r="J254" i="51" s="1"/>
  <c r="K254" i="51" s="1"/>
  <c r="L254" i="51" s="1"/>
  <c r="S254" i="51" s="1"/>
  <c r="T254" i="51" s="1"/>
  <c r="U254" i="51" s="1"/>
  <c r="V254" i="51" s="1"/>
  <c r="W254" i="51" s="1"/>
  <c r="X254" i="51" s="1"/>
  <c r="Y254" i="51" s="1"/>
  <c r="Z254" i="51" s="1"/>
  <c r="AA254" i="51" s="1"/>
  <c r="AB254" i="51" s="1"/>
  <c r="AC254" i="51" s="1"/>
  <c r="AD254" i="51" s="1"/>
  <c r="AE254" i="51" s="1"/>
  <c r="AF254" i="51" s="1"/>
  <c r="D253" i="51"/>
  <c r="E253" i="51" s="1"/>
  <c r="F253" i="51" s="1"/>
  <c r="G253" i="51" s="1"/>
  <c r="H253" i="51" s="1"/>
  <c r="I253" i="51" s="1"/>
  <c r="J253" i="51" s="1"/>
  <c r="K253" i="51" s="1"/>
  <c r="L253" i="51" s="1"/>
  <c r="S253" i="51" s="1"/>
  <c r="T253" i="51" s="1"/>
  <c r="U253" i="51" s="1"/>
  <c r="V253" i="51" s="1"/>
  <c r="W253" i="51" s="1"/>
  <c r="X253" i="51" s="1"/>
  <c r="Y253" i="51" s="1"/>
  <c r="Z253" i="51" s="1"/>
  <c r="AA253" i="51" s="1"/>
  <c r="AB253" i="51" s="1"/>
  <c r="AC253" i="51" s="1"/>
  <c r="AD253" i="51" s="1"/>
  <c r="AE253" i="51" s="1"/>
  <c r="AF253" i="51" s="1"/>
  <c r="C253" i="51"/>
  <c r="D252" i="51"/>
  <c r="E252" i="51" s="1"/>
  <c r="F252" i="51" s="1"/>
  <c r="G252" i="51" s="1"/>
  <c r="H252" i="51" s="1"/>
  <c r="I252" i="51" s="1"/>
  <c r="J252" i="51" s="1"/>
  <c r="K252" i="51" s="1"/>
  <c r="L252" i="51" s="1"/>
  <c r="S252" i="51" s="1"/>
  <c r="T252" i="51" s="1"/>
  <c r="U252" i="51" s="1"/>
  <c r="V252" i="51" s="1"/>
  <c r="W252" i="51" s="1"/>
  <c r="X252" i="51" s="1"/>
  <c r="Y252" i="51" s="1"/>
  <c r="Z252" i="51" s="1"/>
  <c r="AA252" i="51" s="1"/>
  <c r="AB252" i="51" s="1"/>
  <c r="AC252" i="51" s="1"/>
  <c r="AD252" i="51" s="1"/>
  <c r="AE252" i="51" s="1"/>
  <c r="AF252" i="51" s="1"/>
  <c r="C252" i="51"/>
  <c r="C251" i="51"/>
  <c r="D251" i="51" s="1"/>
  <c r="E251" i="51" s="1"/>
  <c r="F251" i="51" s="1"/>
  <c r="G251" i="51" s="1"/>
  <c r="H251" i="51" s="1"/>
  <c r="I251" i="51" s="1"/>
  <c r="J251" i="51" s="1"/>
  <c r="K251" i="51" s="1"/>
  <c r="L251" i="51" s="1"/>
  <c r="S251" i="51" s="1"/>
  <c r="T251" i="51" s="1"/>
  <c r="U251" i="51" s="1"/>
  <c r="V251" i="51" s="1"/>
  <c r="W251" i="51" s="1"/>
  <c r="X251" i="51" s="1"/>
  <c r="Y251" i="51" s="1"/>
  <c r="Z251" i="51" s="1"/>
  <c r="AA251" i="51" s="1"/>
  <c r="AB251" i="51" s="1"/>
  <c r="AC251" i="51" s="1"/>
  <c r="AD251" i="51" s="1"/>
  <c r="AE251" i="51" s="1"/>
  <c r="AF251" i="51" s="1"/>
  <c r="H250" i="51"/>
  <c r="I250" i="51" s="1"/>
  <c r="J250" i="51" s="1"/>
  <c r="K250" i="51" s="1"/>
  <c r="L250" i="51" s="1"/>
  <c r="S250" i="51" s="1"/>
  <c r="T250" i="51" s="1"/>
  <c r="U250" i="51" s="1"/>
  <c r="V250" i="51" s="1"/>
  <c r="W250" i="51" s="1"/>
  <c r="X250" i="51" s="1"/>
  <c r="Y250" i="51" s="1"/>
  <c r="Z250" i="51" s="1"/>
  <c r="AA250" i="51" s="1"/>
  <c r="AB250" i="51" s="1"/>
  <c r="AC250" i="51" s="1"/>
  <c r="AD250" i="51" s="1"/>
  <c r="AE250" i="51" s="1"/>
  <c r="AF250" i="51" s="1"/>
  <c r="E250" i="51"/>
  <c r="F250" i="51" s="1"/>
  <c r="G250" i="51" s="1"/>
  <c r="C250" i="51"/>
  <c r="D250" i="51" s="1"/>
  <c r="C249" i="51"/>
  <c r="D249" i="51" s="1"/>
  <c r="E249" i="51" s="1"/>
  <c r="F249" i="51" s="1"/>
  <c r="G249" i="51" s="1"/>
  <c r="H249" i="51" s="1"/>
  <c r="I249" i="51" s="1"/>
  <c r="J249" i="51" s="1"/>
  <c r="K249" i="51" s="1"/>
  <c r="L249" i="51" s="1"/>
  <c r="S249" i="51" s="1"/>
  <c r="T249" i="51" s="1"/>
  <c r="U249" i="51" s="1"/>
  <c r="V249" i="51" s="1"/>
  <c r="W249" i="51" s="1"/>
  <c r="X249" i="51" s="1"/>
  <c r="Y249" i="51" s="1"/>
  <c r="Z249" i="51" s="1"/>
  <c r="AA249" i="51" s="1"/>
  <c r="AB249" i="51" s="1"/>
  <c r="AC249" i="51" s="1"/>
  <c r="AD249" i="51" s="1"/>
  <c r="AE249" i="51" s="1"/>
  <c r="AF249" i="51" s="1"/>
  <c r="E248" i="51"/>
  <c r="F248" i="51" s="1"/>
  <c r="G248" i="51" s="1"/>
  <c r="H248" i="51" s="1"/>
  <c r="I248" i="51" s="1"/>
  <c r="J248" i="51" s="1"/>
  <c r="K248" i="51" s="1"/>
  <c r="L248" i="51" s="1"/>
  <c r="S248" i="51" s="1"/>
  <c r="T248" i="51" s="1"/>
  <c r="U248" i="51" s="1"/>
  <c r="V248" i="51" s="1"/>
  <c r="W248" i="51" s="1"/>
  <c r="X248" i="51" s="1"/>
  <c r="Y248" i="51" s="1"/>
  <c r="Z248" i="51" s="1"/>
  <c r="AA248" i="51" s="1"/>
  <c r="AB248" i="51" s="1"/>
  <c r="AC248" i="51" s="1"/>
  <c r="AD248" i="51" s="1"/>
  <c r="AE248" i="51" s="1"/>
  <c r="AF248" i="51" s="1"/>
  <c r="D248" i="51"/>
  <c r="C248" i="51"/>
  <c r="C247" i="51"/>
  <c r="D247" i="51" s="1"/>
  <c r="E247" i="51" s="1"/>
  <c r="F247" i="51" s="1"/>
  <c r="G247" i="51" s="1"/>
  <c r="H247" i="51" s="1"/>
  <c r="I247" i="51" s="1"/>
  <c r="J247" i="51" s="1"/>
  <c r="K247" i="51" s="1"/>
  <c r="L247" i="51" s="1"/>
  <c r="S247" i="51" s="1"/>
  <c r="T247" i="51" s="1"/>
  <c r="U247" i="51" s="1"/>
  <c r="V247" i="51" s="1"/>
  <c r="W247" i="51" s="1"/>
  <c r="X247" i="51" s="1"/>
  <c r="Y247" i="51" s="1"/>
  <c r="Z247" i="51" s="1"/>
  <c r="AA247" i="51" s="1"/>
  <c r="AB247" i="51" s="1"/>
  <c r="AC247" i="51" s="1"/>
  <c r="AD247" i="51" s="1"/>
  <c r="AE247" i="51" s="1"/>
  <c r="AF247" i="51" s="1"/>
  <c r="E246" i="51"/>
  <c r="F246" i="51" s="1"/>
  <c r="G246" i="51" s="1"/>
  <c r="H246" i="51" s="1"/>
  <c r="I246" i="51" s="1"/>
  <c r="J246" i="51" s="1"/>
  <c r="K246" i="51" s="1"/>
  <c r="L246" i="51" s="1"/>
  <c r="S246" i="51" s="1"/>
  <c r="T246" i="51" s="1"/>
  <c r="U246" i="51" s="1"/>
  <c r="V246" i="51" s="1"/>
  <c r="W246" i="51" s="1"/>
  <c r="X246" i="51" s="1"/>
  <c r="Y246" i="51" s="1"/>
  <c r="Z246" i="51" s="1"/>
  <c r="AA246" i="51" s="1"/>
  <c r="AB246" i="51" s="1"/>
  <c r="AC246" i="51" s="1"/>
  <c r="AD246" i="51" s="1"/>
  <c r="AE246" i="51" s="1"/>
  <c r="AF246" i="51" s="1"/>
  <c r="C246" i="51"/>
  <c r="D246" i="51" s="1"/>
  <c r="F245" i="51"/>
  <c r="G245" i="51" s="1"/>
  <c r="H245" i="51" s="1"/>
  <c r="I245" i="51" s="1"/>
  <c r="J245" i="51" s="1"/>
  <c r="K245" i="51" s="1"/>
  <c r="L245" i="51" s="1"/>
  <c r="S245" i="51" s="1"/>
  <c r="T245" i="51" s="1"/>
  <c r="U245" i="51" s="1"/>
  <c r="V245" i="51" s="1"/>
  <c r="W245" i="51" s="1"/>
  <c r="X245" i="51" s="1"/>
  <c r="Y245" i="51" s="1"/>
  <c r="Z245" i="51" s="1"/>
  <c r="AA245" i="51" s="1"/>
  <c r="AB245" i="51" s="1"/>
  <c r="AC245" i="51" s="1"/>
  <c r="AD245" i="51" s="1"/>
  <c r="AE245" i="51" s="1"/>
  <c r="AF245" i="51" s="1"/>
  <c r="C245" i="51"/>
  <c r="D245" i="51" s="1"/>
  <c r="E245" i="51" s="1"/>
  <c r="S244" i="51"/>
  <c r="T244" i="51" s="1"/>
  <c r="U244" i="51" s="1"/>
  <c r="V244" i="51" s="1"/>
  <c r="W244" i="51" s="1"/>
  <c r="X244" i="51" s="1"/>
  <c r="Y244" i="51" s="1"/>
  <c r="Z244" i="51" s="1"/>
  <c r="AA244" i="51" s="1"/>
  <c r="AB244" i="51" s="1"/>
  <c r="AC244" i="51" s="1"/>
  <c r="AD244" i="51" s="1"/>
  <c r="AE244" i="51" s="1"/>
  <c r="AF244" i="51" s="1"/>
  <c r="I244" i="51"/>
  <c r="J244" i="51" s="1"/>
  <c r="K244" i="51" s="1"/>
  <c r="L244" i="51" s="1"/>
  <c r="D244" i="51"/>
  <c r="E244" i="51" s="1"/>
  <c r="F244" i="51" s="1"/>
  <c r="G244" i="51" s="1"/>
  <c r="H244" i="51" s="1"/>
  <c r="C244" i="51"/>
  <c r="C243" i="51"/>
  <c r="D243" i="51" s="1"/>
  <c r="E243" i="51" s="1"/>
  <c r="F243" i="51" s="1"/>
  <c r="G243" i="51" s="1"/>
  <c r="H243" i="51" s="1"/>
  <c r="I243" i="51" s="1"/>
  <c r="J243" i="51" s="1"/>
  <c r="K243" i="51" s="1"/>
  <c r="L243" i="51" s="1"/>
  <c r="S243" i="51" s="1"/>
  <c r="T243" i="51" s="1"/>
  <c r="U243" i="51" s="1"/>
  <c r="V243" i="51" s="1"/>
  <c r="W243" i="51" s="1"/>
  <c r="X243" i="51" s="1"/>
  <c r="Y243" i="51" s="1"/>
  <c r="Z243" i="51" s="1"/>
  <c r="AA243" i="51" s="1"/>
  <c r="AB243" i="51" s="1"/>
  <c r="AC243" i="51" s="1"/>
  <c r="AD243" i="51" s="1"/>
  <c r="AE243" i="51" s="1"/>
  <c r="AF243" i="51" s="1"/>
  <c r="I242" i="51"/>
  <c r="J242" i="51" s="1"/>
  <c r="K242" i="51" s="1"/>
  <c r="L242" i="51" s="1"/>
  <c r="S242" i="51" s="1"/>
  <c r="T242" i="51" s="1"/>
  <c r="U242" i="51" s="1"/>
  <c r="V242" i="51" s="1"/>
  <c r="W242" i="51" s="1"/>
  <c r="X242" i="51" s="1"/>
  <c r="Y242" i="51" s="1"/>
  <c r="Z242" i="51" s="1"/>
  <c r="AA242" i="51" s="1"/>
  <c r="AB242" i="51" s="1"/>
  <c r="AC242" i="51" s="1"/>
  <c r="AD242" i="51" s="1"/>
  <c r="AE242" i="51" s="1"/>
  <c r="AF242" i="51" s="1"/>
  <c r="H242" i="51"/>
  <c r="E242" i="51"/>
  <c r="F242" i="51" s="1"/>
  <c r="G242" i="51" s="1"/>
  <c r="C242" i="51"/>
  <c r="D242" i="51" s="1"/>
  <c r="F241" i="51"/>
  <c r="G241" i="51" s="1"/>
  <c r="H241" i="51" s="1"/>
  <c r="I241" i="51" s="1"/>
  <c r="J241" i="51" s="1"/>
  <c r="K241" i="51" s="1"/>
  <c r="L241" i="51" s="1"/>
  <c r="S241" i="51" s="1"/>
  <c r="T241" i="51" s="1"/>
  <c r="U241" i="51" s="1"/>
  <c r="V241" i="51" s="1"/>
  <c r="W241" i="51" s="1"/>
  <c r="X241" i="51" s="1"/>
  <c r="Y241" i="51" s="1"/>
  <c r="Z241" i="51" s="1"/>
  <c r="AA241" i="51" s="1"/>
  <c r="AB241" i="51" s="1"/>
  <c r="AC241" i="51" s="1"/>
  <c r="AD241" i="51" s="1"/>
  <c r="AE241" i="51" s="1"/>
  <c r="AF241" i="51" s="1"/>
  <c r="D241" i="51"/>
  <c r="E241" i="51" s="1"/>
  <c r="C241" i="51"/>
  <c r="I240" i="51"/>
  <c r="J240" i="51" s="1"/>
  <c r="K240" i="51" s="1"/>
  <c r="L240" i="51" s="1"/>
  <c r="S240" i="51" s="1"/>
  <c r="T240" i="51" s="1"/>
  <c r="U240" i="51" s="1"/>
  <c r="V240" i="51" s="1"/>
  <c r="W240" i="51" s="1"/>
  <c r="X240" i="51" s="1"/>
  <c r="Y240" i="51" s="1"/>
  <c r="Z240" i="51" s="1"/>
  <c r="AA240" i="51" s="1"/>
  <c r="AB240" i="51" s="1"/>
  <c r="AC240" i="51" s="1"/>
  <c r="AD240" i="51" s="1"/>
  <c r="AE240" i="51" s="1"/>
  <c r="AF240" i="51" s="1"/>
  <c r="H240" i="51"/>
  <c r="D240" i="51"/>
  <c r="E240" i="51" s="1"/>
  <c r="F240" i="51" s="1"/>
  <c r="G240" i="51" s="1"/>
  <c r="C240" i="51"/>
  <c r="D239" i="51"/>
  <c r="E239" i="51" s="1"/>
  <c r="F239" i="51" s="1"/>
  <c r="G239" i="51" s="1"/>
  <c r="H239" i="51" s="1"/>
  <c r="I239" i="51" s="1"/>
  <c r="J239" i="51" s="1"/>
  <c r="K239" i="51" s="1"/>
  <c r="L239" i="51" s="1"/>
  <c r="S239" i="51" s="1"/>
  <c r="T239" i="51" s="1"/>
  <c r="U239" i="51" s="1"/>
  <c r="V239" i="51" s="1"/>
  <c r="W239" i="51" s="1"/>
  <c r="X239" i="51" s="1"/>
  <c r="Y239" i="51" s="1"/>
  <c r="Z239" i="51" s="1"/>
  <c r="AA239" i="51" s="1"/>
  <c r="AB239" i="51" s="1"/>
  <c r="AC239" i="51" s="1"/>
  <c r="AD239" i="51" s="1"/>
  <c r="AE239" i="51" s="1"/>
  <c r="AF239" i="51" s="1"/>
  <c r="C239" i="51"/>
  <c r="F238" i="51"/>
  <c r="G238" i="51" s="1"/>
  <c r="H238" i="51" s="1"/>
  <c r="I238" i="51" s="1"/>
  <c r="J238" i="51" s="1"/>
  <c r="K238" i="51" s="1"/>
  <c r="L238" i="51" s="1"/>
  <c r="S238" i="51" s="1"/>
  <c r="T238" i="51" s="1"/>
  <c r="U238" i="51" s="1"/>
  <c r="V238" i="51" s="1"/>
  <c r="W238" i="51" s="1"/>
  <c r="X238" i="51" s="1"/>
  <c r="Y238" i="51" s="1"/>
  <c r="Z238" i="51" s="1"/>
  <c r="AA238" i="51" s="1"/>
  <c r="AB238" i="51" s="1"/>
  <c r="AC238" i="51" s="1"/>
  <c r="AD238" i="51" s="1"/>
  <c r="AE238" i="51" s="1"/>
  <c r="AF238" i="51" s="1"/>
  <c r="E238" i="51"/>
  <c r="D238" i="51"/>
  <c r="C238" i="51"/>
  <c r="K237" i="51"/>
  <c r="L237" i="51" s="1"/>
  <c r="S237" i="51" s="1"/>
  <c r="T237" i="51" s="1"/>
  <c r="U237" i="51" s="1"/>
  <c r="V237" i="51" s="1"/>
  <c r="W237" i="51" s="1"/>
  <c r="X237" i="51" s="1"/>
  <c r="Y237" i="51" s="1"/>
  <c r="Z237" i="51" s="1"/>
  <c r="AA237" i="51" s="1"/>
  <c r="AB237" i="51" s="1"/>
  <c r="AC237" i="51" s="1"/>
  <c r="AD237" i="51" s="1"/>
  <c r="AE237" i="51" s="1"/>
  <c r="AF237" i="51" s="1"/>
  <c r="C237" i="51"/>
  <c r="D237" i="51" s="1"/>
  <c r="E237" i="51" s="1"/>
  <c r="F237" i="51" s="1"/>
  <c r="G237" i="51" s="1"/>
  <c r="H237" i="51" s="1"/>
  <c r="I237" i="51" s="1"/>
  <c r="J237" i="51" s="1"/>
  <c r="F236" i="51"/>
  <c r="G236" i="51" s="1"/>
  <c r="H236" i="51" s="1"/>
  <c r="I236" i="51" s="1"/>
  <c r="J236" i="51" s="1"/>
  <c r="K236" i="51" s="1"/>
  <c r="L236" i="51" s="1"/>
  <c r="S236" i="51" s="1"/>
  <c r="T236" i="51" s="1"/>
  <c r="U236" i="51" s="1"/>
  <c r="V236" i="51" s="1"/>
  <c r="W236" i="51" s="1"/>
  <c r="X236" i="51" s="1"/>
  <c r="Y236" i="51" s="1"/>
  <c r="Z236" i="51" s="1"/>
  <c r="AA236" i="51" s="1"/>
  <c r="AB236" i="51" s="1"/>
  <c r="AC236" i="51" s="1"/>
  <c r="AD236" i="51" s="1"/>
  <c r="AE236" i="51" s="1"/>
  <c r="AF236" i="51" s="1"/>
  <c r="E236" i="51"/>
  <c r="D236" i="51"/>
  <c r="C236" i="51"/>
  <c r="E235" i="51"/>
  <c r="F235" i="51" s="1"/>
  <c r="G235" i="51" s="1"/>
  <c r="H235" i="51" s="1"/>
  <c r="I235" i="51" s="1"/>
  <c r="J235" i="51" s="1"/>
  <c r="K235" i="51" s="1"/>
  <c r="L235" i="51" s="1"/>
  <c r="S235" i="51" s="1"/>
  <c r="T235" i="51" s="1"/>
  <c r="U235" i="51" s="1"/>
  <c r="V235" i="51" s="1"/>
  <c r="W235" i="51" s="1"/>
  <c r="X235" i="51" s="1"/>
  <c r="Y235" i="51" s="1"/>
  <c r="Z235" i="51" s="1"/>
  <c r="AA235" i="51" s="1"/>
  <c r="AB235" i="51" s="1"/>
  <c r="AC235" i="51" s="1"/>
  <c r="AD235" i="51" s="1"/>
  <c r="AE235" i="51" s="1"/>
  <c r="AF235" i="51" s="1"/>
  <c r="D235" i="51"/>
  <c r="C235" i="51"/>
  <c r="K234" i="51"/>
  <c r="L234" i="51" s="1"/>
  <c r="S234" i="51" s="1"/>
  <c r="T234" i="51" s="1"/>
  <c r="U234" i="51" s="1"/>
  <c r="V234" i="51" s="1"/>
  <c r="W234" i="51" s="1"/>
  <c r="X234" i="51" s="1"/>
  <c r="Y234" i="51" s="1"/>
  <c r="Z234" i="51" s="1"/>
  <c r="AA234" i="51" s="1"/>
  <c r="AB234" i="51" s="1"/>
  <c r="AC234" i="51" s="1"/>
  <c r="AD234" i="51" s="1"/>
  <c r="AE234" i="51" s="1"/>
  <c r="AF234" i="51" s="1"/>
  <c r="C234" i="51"/>
  <c r="D234" i="51" s="1"/>
  <c r="E234" i="51" s="1"/>
  <c r="F234" i="51" s="1"/>
  <c r="G234" i="51" s="1"/>
  <c r="H234" i="51" s="1"/>
  <c r="I234" i="51" s="1"/>
  <c r="J234" i="51" s="1"/>
  <c r="S233" i="51"/>
  <c r="T233" i="51" s="1"/>
  <c r="U233" i="51" s="1"/>
  <c r="V233" i="51" s="1"/>
  <c r="W233" i="51" s="1"/>
  <c r="X233" i="51" s="1"/>
  <c r="Y233" i="51" s="1"/>
  <c r="Z233" i="51" s="1"/>
  <c r="AA233" i="51" s="1"/>
  <c r="AB233" i="51" s="1"/>
  <c r="AC233" i="51" s="1"/>
  <c r="AD233" i="51" s="1"/>
  <c r="AE233" i="51" s="1"/>
  <c r="AF233" i="51" s="1"/>
  <c r="K233" i="51"/>
  <c r="L233" i="51" s="1"/>
  <c r="D233" i="51"/>
  <c r="E233" i="51" s="1"/>
  <c r="F233" i="51" s="1"/>
  <c r="G233" i="51" s="1"/>
  <c r="H233" i="51" s="1"/>
  <c r="I233" i="51" s="1"/>
  <c r="J233" i="51" s="1"/>
  <c r="C233" i="51"/>
  <c r="H232" i="51"/>
  <c r="I232" i="51" s="1"/>
  <c r="J232" i="51" s="1"/>
  <c r="K232" i="51" s="1"/>
  <c r="L232" i="51" s="1"/>
  <c r="S232" i="51" s="1"/>
  <c r="T232" i="51" s="1"/>
  <c r="U232" i="51" s="1"/>
  <c r="V232" i="51" s="1"/>
  <c r="W232" i="51" s="1"/>
  <c r="X232" i="51" s="1"/>
  <c r="Y232" i="51" s="1"/>
  <c r="Z232" i="51" s="1"/>
  <c r="AA232" i="51" s="1"/>
  <c r="AB232" i="51" s="1"/>
  <c r="AC232" i="51" s="1"/>
  <c r="AD232" i="51" s="1"/>
  <c r="AE232" i="51" s="1"/>
  <c r="AF232" i="51" s="1"/>
  <c r="G232" i="51"/>
  <c r="E232" i="51"/>
  <c r="F232" i="51" s="1"/>
  <c r="D232" i="51"/>
  <c r="C232" i="51"/>
  <c r="J231" i="51"/>
  <c r="K231" i="51" s="1"/>
  <c r="L231" i="51" s="1"/>
  <c r="S231" i="51" s="1"/>
  <c r="T231" i="51" s="1"/>
  <c r="U231" i="51" s="1"/>
  <c r="V231" i="51" s="1"/>
  <c r="W231" i="51" s="1"/>
  <c r="X231" i="51" s="1"/>
  <c r="Y231" i="51" s="1"/>
  <c r="Z231" i="51" s="1"/>
  <c r="AA231" i="51" s="1"/>
  <c r="AB231" i="51" s="1"/>
  <c r="AC231" i="51" s="1"/>
  <c r="AD231" i="51" s="1"/>
  <c r="AE231" i="51" s="1"/>
  <c r="AF231" i="51" s="1"/>
  <c r="E231" i="51"/>
  <c r="F231" i="51" s="1"/>
  <c r="G231" i="51" s="1"/>
  <c r="H231" i="51" s="1"/>
  <c r="I231" i="51" s="1"/>
  <c r="D231" i="51"/>
  <c r="C231" i="51"/>
  <c r="C230" i="51"/>
  <c r="D230" i="51" s="1"/>
  <c r="E230" i="51" s="1"/>
  <c r="F230" i="51" s="1"/>
  <c r="G230" i="51" s="1"/>
  <c r="H230" i="51" s="1"/>
  <c r="I230" i="51" s="1"/>
  <c r="J230" i="51" s="1"/>
  <c r="K230" i="51" s="1"/>
  <c r="L230" i="51" s="1"/>
  <c r="S230" i="51" s="1"/>
  <c r="T230" i="51" s="1"/>
  <c r="U230" i="51" s="1"/>
  <c r="V230" i="51" s="1"/>
  <c r="W230" i="51" s="1"/>
  <c r="X230" i="51" s="1"/>
  <c r="Y230" i="51" s="1"/>
  <c r="Z230" i="51" s="1"/>
  <c r="AA230" i="51" s="1"/>
  <c r="AB230" i="51" s="1"/>
  <c r="AC230" i="51" s="1"/>
  <c r="AD230" i="51" s="1"/>
  <c r="AE230" i="51" s="1"/>
  <c r="AF230" i="51" s="1"/>
  <c r="I229" i="51"/>
  <c r="J229" i="51" s="1"/>
  <c r="K229" i="51" s="1"/>
  <c r="L229" i="51" s="1"/>
  <c r="S229" i="51" s="1"/>
  <c r="T229" i="51" s="1"/>
  <c r="U229" i="51" s="1"/>
  <c r="V229" i="51" s="1"/>
  <c r="W229" i="51" s="1"/>
  <c r="X229" i="51" s="1"/>
  <c r="Y229" i="51" s="1"/>
  <c r="Z229" i="51" s="1"/>
  <c r="AA229" i="51" s="1"/>
  <c r="AB229" i="51" s="1"/>
  <c r="AC229" i="51" s="1"/>
  <c r="AD229" i="51" s="1"/>
  <c r="AE229" i="51" s="1"/>
  <c r="AF229" i="51" s="1"/>
  <c r="H229" i="51"/>
  <c r="D229" i="51"/>
  <c r="E229" i="51" s="1"/>
  <c r="F229" i="51" s="1"/>
  <c r="G229" i="51" s="1"/>
  <c r="C229" i="51"/>
  <c r="S228" i="51"/>
  <c r="T228" i="51" s="1"/>
  <c r="U228" i="51" s="1"/>
  <c r="V228" i="51" s="1"/>
  <c r="W228" i="51" s="1"/>
  <c r="X228" i="51" s="1"/>
  <c r="Y228" i="51" s="1"/>
  <c r="Z228" i="51" s="1"/>
  <c r="AA228" i="51" s="1"/>
  <c r="AB228" i="51" s="1"/>
  <c r="AC228" i="51" s="1"/>
  <c r="AD228" i="51" s="1"/>
  <c r="AE228" i="51" s="1"/>
  <c r="AF228" i="51" s="1"/>
  <c r="J228" i="51"/>
  <c r="K228" i="51" s="1"/>
  <c r="L228" i="51" s="1"/>
  <c r="C228" i="51"/>
  <c r="D228" i="51" s="1"/>
  <c r="E228" i="51" s="1"/>
  <c r="F228" i="51" s="1"/>
  <c r="G228" i="51" s="1"/>
  <c r="H228" i="51" s="1"/>
  <c r="I228" i="51" s="1"/>
  <c r="H227" i="51"/>
  <c r="I227" i="51" s="1"/>
  <c r="J227" i="51" s="1"/>
  <c r="K227" i="51" s="1"/>
  <c r="L227" i="51" s="1"/>
  <c r="S227" i="51" s="1"/>
  <c r="T227" i="51" s="1"/>
  <c r="U227" i="51" s="1"/>
  <c r="V227" i="51" s="1"/>
  <c r="W227" i="51" s="1"/>
  <c r="X227" i="51" s="1"/>
  <c r="Y227" i="51" s="1"/>
  <c r="Z227" i="51" s="1"/>
  <c r="AA227" i="51" s="1"/>
  <c r="AB227" i="51" s="1"/>
  <c r="AC227" i="51" s="1"/>
  <c r="AD227" i="51" s="1"/>
  <c r="AE227" i="51" s="1"/>
  <c r="AF227" i="51" s="1"/>
  <c r="E227" i="51"/>
  <c r="F227" i="51" s="1"/>
  <c r="G227" i="51" s="1"/>
  <c r="D227" i="51"/>
  <c r="C227" i="51"/>
  <c r="S226" i="51"/>
  <c r="T226" i="51" s="1"/>
  <c r="U226" i="51" s="1"/>
  <c r="V226" i="51" s="1"/>
  <c r="W226" i="51" s="1"/>
  <c r="X226" i="51" s="1"/>
  <c r="Y226" i="51" s="1"/>
  <c r="Z226" i="51" s="1"/>
  <c r="AA226" i="51" s="1"/>
  <c r="AB226" i="51" s="1"/>
  <c r="AC226" i="51" s="1"/>
  <c r="AD226" i="51" s="1"/>
  <c r="AE226" i="51" s="1"/>
  <c r="AF226" i="51" s="1"/>
  <c r="C226" i="51"/>
  <c r="D226" i="51" s="1"/>
  <c r="E226" i="51" s="1"/>
  <c r="F226" i="51" s="1"/>
  <c r="G226" i="51" s="1"/>
  <c r="H226" i="51" s="1"/>
  <c r="I226" i="51" s="1"/>
  <c r="J226" i="51" s="1"/>
  <c r="K226" i="51" s="1"/>
  <c r="L226" i="51" s="1"/>
  <c r="D225" i="51"/>
  <c r="E225" i="51" s="1"/>
  <c r="F225" i="51" s="1"/>
  <c r="G225" i="51" s="1"/>
  <c r="H225" i="51" s="1"/>
  <c r="I225" i="51" s="1"/>
  <c r="J225" i="51" s="1"/>
  <c r="K225" i="51" s="1"/>
  <c r="L225" i="51" s="1"/>
  <c r="S225" i="51" s="1"/>
  <c r="T225" i="51" s="1"/>
  <c r="U225" i="51" s="1"/>
  <c r="V225" i="51" s="1"/>
  <c r="W225" i="51" s="1"/>
  <c r="X225" i="51" s="1"/>
  <c r="Y225" i="51" s="1"/>
  <c r="Z225" i="51" s="1"/>
  <c r="AA225" i="51" s="1"/>
  <c r="AB225" i="51" s="1"/>
  <c r="AC225" i="51" s="1"/>
  <c r="AD225" i="51" s="1"/>
  <c r="AE225" i="51" s="1"/>
  <c r="AF225" i="51" s="1"/>
  <c r="C225" i="51"/>
  <c r="C224" i="51"/>
  <c r="D224" i="51" s="1"/>
  <c r="E224" i="51" s="1"/>
  <c r="F224" i="51" s="1"/>
  <c r="G224" i="51" s="1"/>
  <c r="H224" i="51" s="1"/>
  <c r="I224" i="51" s="1"/>
  <c r="J224" i="51" s="1"/>
  <c r="K224" i="51" s="1"/>
  <c r="L224" i="51" s="1"/>
  <c r="S224" i="51" s="1"/>
  <c r="T224" i="51" s="1"/>
  <c r="U224" i="51" s="1"/>
  <c r="V224" i="51" s="1"/>
  <c r="W224" i="51" s="1"/>
  <c r="X224" i="51" s="1"/>
  <c r="Y224" i="51" s="1"/>
  <c r="Z224" i="51" s="1"/>
  <c r="AA224" i="51" s="1"/>
  <c r="AB224" i="51" s="1"/>
  <c r="AC224" i="51" s="1"/>
  <c r="AD224" i="51" s="1"/>
  <c r="AE224" i="51" s="1"/>
  <c r="AF224" i="51" s="1"/>
  <c r="E223" i="51"/>
  <c r="F223" i="51" s="1"/>
  <c r="G223" i="51" s="1"/>
  <c r="H223" i="51" s="1"/>
  <c r="I223" i="51" s="1"/>
  <c r="J223" i="51" s="1"/>
  <c r="K223" i="51" s="1"/>
  <c r="L223" i="51" s="1"/>
  <c r="S223" i="51" s="1"/>
  <c r="T223" i="51" s="1"/>
  <c r="U223" i="51" s="1"/>
  <c r="V223" i="51" s="1"/>
  <c r="W223" i="51" s="1"/>
  <c r="X223" i="51" s="1"/>
  <c r="Y223" i="51" s="1"/>
  <c r="Z223" i="51" s="1"/>
  <c r="AA223" i="51" s="1"/>
  <c r="AB223" i="51" s="1"/>
  <c r="AC223" i="51" s="1"/>
  <c r="AD223" i="51" s="1"/>
  <c r="AE223" i="51" s="1"/>
  <c r="AF223" i="51" s="1"/>
  <c r="D223" i="51"/>
  <c r="C223" i="51"/>
  <c r="H222" i="51"/>
  <c r="I222" i="51" s="1"/>
  <c r="J222" i="51" s="1"/>
  <c r="K222" i="51" s="1"/>
  <c r="L222" i="51" s="1"/>
  <c r="S222" i="51" s="1"/>
  <c r="T222" i="51" s="1"/>
  <c r="U222" i="51" s="1"/>
  <c r="V222" i="51" s="1"/>
  <c r="W222" i="51" s="1"/>
  <c r="X222" i="51" s="1"/>
  <c r="Y222" i="51" s="1"/>
  <c r="Z222" i="51" s="1"/>
  <c r="AA222" i="51" s="1"/>
  <c r="AB222" i="51" s="1"/>
  <c r="AC222" i="51" s="1"/>
  <c r="AD222" i="51" s="1"/>
  <c r="AE222" i="51" s="1"/>
  <c r="AF222" i="51" s="1"/>
  <c r="G222" i="51"/>
  <c r="C222" i="51"/>
  <c r="D222" i="51" s="1"/>
  <c r="E222" i="51" s="1"/>
  <c r="F222" i="51" s="1"/>
  <c r="I221" i="51"/>
  <c r="J221" i="51" s="1"/>
  <c r="K221" i="51" s="1"/>
  <c r="L221" i="51" s="1"/>
  <c r="S221" i="51" s="1"/>
  <c r="T221" i="51" s="1"/>
  <c r="U221" i="51" s="1"/>
  <c r="V221" i="51" s="1"/>
  <c r="W221" i="51" s="1"/>
  <c r="X221" i="51" s="1"/>
  <c r="Y221" i="51" s="1"/>
  <c r="Z221" i="51" s="1"/>
  <c r="AA221" i="51" s="1"/>
  <c r="AB221" i="51" s="1"/>
  <c r="AC221" i="51" s="1"/>
  <c r="AD221" i="51" s="1"/>
  <c r="AE221" i="51" s="1"/>
  <c r="AF221" i="51" s="1"/>
  <c r="D221" i="51"/>
  <c r="E221" i="51" s="1"/>
  <c r="F221" i="51" s="1"/>
  <c r="G221" i="51" s="1"/>
  <c r="H221" i="51" s="1"/>
  <c r="C221" i="51"/>
  <c r="E220" i="51"/>
  <c r="F220" i="51" s="1"/>
  <c r="G220" i="51" s="1"/>
  <c r="H220" i="51" s="1"/>
  <c r="I220" i="51" s="1"/>
  <c r="J220" i="51" s="1"/>
  <c r="K220" i="51" s="1"/>
  <c r="L220" i="51" s="1"/>
  <c r="S220" i="51" s="1"/>
  <c r="T220" i="51" s="1"/>
  <c r="U220" i="51" s="1"/>
  <c r="V220" i="51" s="1"/>
  <c r="W220" i="51" s="1"/>
  <c r="X220" i="51" s="1"/>
  <c r="Y220" i="51" s="1"/>
  <c r="Z220" i="51" s="1"/>
  <c r="AA220" i="51" s="1"/>
  <c r="AB220" i="51" s="1"/>
  <c r="AC220" i="51" s="1"/>
  <c r="AD220" i="51" s="1"/>
  <c r="AE220" i="51" s="1"/>
  <c r="AF220" i="51" s="1"/>
  <c r="D220" i="51"/>
  <c r="C220" i="51"/>
  <c r="J219" i="51"/>
  <c r="K219" i="51" s="1"/>
  <c r="L219" i="51" s="1"/>
  <c r="S219" i="51" s="1"/>
  <c r="T219" i="51" s="1"/>
  <c r="U219" i="51" s="1"/>
  <c r="V219" i="51" s="1"/>
  <c r="W219" i="51" s="1"/>
  <c r="X219" i="51" s="1"/>
  <c r="Y219" i="51" s="1"/>
  <c r="Z219" i="51" s="1"/>
  <c r="AA219" i="51" s="1"/>
  <c r="AB219" i="51" s="1"/>
  <c r="AC219" i="51" s="1"/>
  <c r="AD219" i="51" s="1"/>
  <c r="AE219" i="51" s="1"/>
  <c r="AF219" i="51" s="1"/>
  <c r="D219" i="51"/>
  <c r="E219" i="51" s="1"/>
  <c r="F219" i="51" s="1"/>
  <c r="G219" i="51" s="1"/>
  <c r="H219" i="51" s="1"/>
  <c r="I219" i="51" s="1"/>
  <c r="C219" i="51"/>
  <c r="C218" i="51"/>
  <c r="D218" i="51" s="1"/>
  <c r="E218" i="51" s="1"/>
  <c r="F218" i="51" s="1"/>
  <c r="G218" i="51" s="1"/>
  <c r="H218" i="51" s="1"/>
  <c r="I218" i="51" s="1"/>
  <c r="J218" i="51" s="1"/>
  <c r="K218" i="51" s="1"/>
  <c r="L218" i="51" s="1"/>
  <c r="S218" i="51" s="1"/>
  <c r="T218" i="51" s="1"/>
  <c r="U218" i="51" s="1"/>
  <c r="V218" i="51" s="1"/>
  <c r="W218" i="51" s="1"/>
  <c r="X218" i="51" s="1"/>
  <c r="Y218" i="51" s="1"/>
  <c r="Z218" i="51" s="1"/>
  <c r="AA218" i="51" s="1"/>
  <c r="AB218" i="51" s="1"/>
  <c r="AC218" i="51" s="1"/>
  <c r="AD218" i="51" s="1"/>
  <c r="AE218" i="51" s="1"/>
  <c r="AF218" i="51" s="1"/>
  <c r="C217" i="51"/>
  <c r="D217" i="51" s="1"/>
  <c r="E217" i="51" s="1"/>
  <c r="F217" i="51" s="1"/>
  <c r="G217" i="51" s="1"/>
  <c r="H217" i="51" s="1"/>
  <c r="I217" i="51" s="1"/>
  <c r="J217" i="51" s="1"/>
  <c r="K217" i="51" s="1"/>
  <c r="L217" i="51" s="1"/>
  <c r="S217" i="51" s="1"/>
  <c r="T217" i="51" s="1"/>
  <c r="U217" i="51" s="1"/>
  <c r="V217" i="51" s="1"/>
  <c r="W217" i="51" s="1"/>
  <c r="X217" i="51" s="1"/>
  <c r="Y217" i="51" s="1"/>
  <c r="Z217" i="51" s="1"/>
  <c r="AA217" i="51" s="1"/>
  <c r="AB217" i="51" s="1"/>
  <c r="AC217" i="51" s="1"/>
  <c r="AD217" i="51" s="1"/>
  <c r="AE217" i="51" s="1"/>
  <c r="AF217" i="51" s="1"/>
  <c r="L216" i="51"/>
  <c r="S216" i="51" s="1"/>
  <c r="T216" i="51" s="1"/>
  <c r="U216" i="51" s="1"/>
  <c r="V216" i="51" s="1"/>
  <c r="W216" i="51" s="1"/>
  <c r="X216" i="51" s="1"/>
  <c r="Y216" i="51" s="1"/>
  <c r="Z216" i="51" s="1"/>
  <c r="AA216" i="51" s="1"/>
  <c r="AB216" i="51" s="1"/>
  <c r="AC216" i="51" s="1"/>
  <c r="AD216" i="51" s="1"/>
  <c r="AE216" i="51" s="1"/>
  <c r="AF216" i="51" s="1"/>
  <c r="E216" i="51"/>
  <c r="F216" i="51" s="1"/>
  <c r="G216" i="51" s="1"/>
  <c r="H216" i="51" s="1"/>
  <c r="I216" i="51" s="1"/>
  <c r="J216" i="51" s="1"/>
  <c r="K216" i="51" s="1"/>
  <c r="D216" i="51"/>
  <c r="C216" i="51"/>
  <c r="D215" i="51"/>
  <c r="E215" i="51" s="1"/>
  <c r="F215" i="51" s="1"/>
  <c r="G215" i="51" s="1"/>
  <c r="H215" i="51" s="1"/>
  <c r="I215" i="51" s="1"/>
  <c r="J215" i="51" s="1"/>
  <c r="K215" i="51" s="1"/>
  <c r="L215" i="51" s="1"/>
  <c r="S215" i="51" s="1"/>
  <c r="T215" i="51" s="1"/>
  <c r="U215" i="51" s="1"/>
  <c r="V215" i="51" s="1"/>
  <c r="W215" i="51" s="1"/>
  <c r="X215" i="51" s="1"/>
  <c r="Y215" i="51" s="1"/>
  <c r="Z215" i="51" s="1"/>
  <c r="AA215" i="51" s="1"/>
  <c r="AB215" i="51" s="1"/>
  <c r="AC215" i="51" s="1"/>
  <c r="AD215" i="51" s="1"/>
  <c r="AE215" i="51" s="1"/>
  <c r="AF215" i="51" s="1"/>
  <c r="C215" i="51"/>
  <c r="S214" i="51"/>
  <c r="T214" i="51" s="1"/>
  <c r="U214" i="51" s="1"/>
  <c r="V214" i="51" s="1"/>
  <c r="W214" i="51" s="1"/>
  <c r="X214" i="51" s="1"/>
  <c r="Y214" i="51" s="1"/>
  <c r="Z214" i="51" s="1"/>
  <c r="AA214" i="51" s="1"/>
  <c r="AB214" i="51" s="1"/>
  <c r="AC214" i="51" s="1"/>
  <c r="AD214" i="51" s="1"/>
  <c r="AE214" i="51" s="1"/>
  <c r="AF214" i="51" s="1"/>
  <c r="C214" i="51"/>
  <c r="D214" i="51" s="1"/>
  <c r="E214" i="51" s="1"/>
  <c r="F214" i="51" s="1"/>
  <c r="G214" i="51" s="1"/>
  <c r="H214" i="51" s="1"/>
  <c r="I214" i="51" s="1"/>
  <c r="J214" i="51" s="1"/>
  <c r="K214" i="51" s="1"/>
  <c r="L214" i="51" s="1"/>
  <c r="C213" i="51"/>
  <c r="D213" i="51" s="1"/>
  <c r="E213" i="51" s="1"/>
  <c r="F213" i="51" s="1"/>
  <c r="G213" i="51" s="1"/>
  <c r="H213" i="51" s="1"/>
  <c r="I213" i="51" s="1"/>
  <c r="J213" i="51" s="1"/>
  <c r="K213" i="51" s="1"/>
  <c r="L213" i="51" s="1"/>
  <c r="S213" i="51" s="1"/>
  <c r="T213" i="51" s="1"/>
  <c r="U213" i="51" s="1"/>
  <c r="V213" i="51" s="1"/>
  <c r="W213" i="51" s="1"/>
  <c r="X213" i="51" s="1"/>
  <c r="Y213" i="51" s="1"/>
  <c r="Z213" i="51" s="1"/>
  <c r="AA213" i="51" s="1"/>
  <c r="AB213" i="51" s="1"/>
  <c r="AC213" i="51" s="1"/>
  <c r="AD213" i="51" s="1"/>
  <c r="AE213" i="51" s="1"/>
  <c r="AF213" i="51" s="1"/>
  <c r="F212" i="51"/>
  <c r="G212" i="51" s="1"/>
  <c r="H212" i="51" s="1"/>
  <c r="I212" i="51" s="1"/>
  <c r="J212" i="51" s="1"/>
  <c r="K212" i="51" s="1"/>
  <c r="L212" i="51" s="1"/>
  <c r="S212" i="51" s="1"/>
  <c r="T212" i="51" s="1"/>
  <c r="U212" i="51" s="1"/>
  <c r="V212" i="51" s="1"/>
  <c r="W212" i="51" s="1"/>
  <c r="X212" i="51" s="1"/>
  <c r="Y212" i="51" s="1"/>
  <c r="Z212" i="51" s="1"/>
  <c r="AA212" i="51" s="1"/>
  <c r="AB212" i="51" s="1"/>
  <c r="AC212" i="51" s="1"/>
  <c r="AD212" i="51" s="1"/>
  <c r="AE212" i="51" s="1"/>
  <c r="AF212" i="51" s="1"/>
  <c r="E212" i="51"/>
  <c r="D212" i="51"/>
  <c r="C212" i="51"/>
  <c r="J211" i="51"/>
  <c r="K211" i="51" s="1"/>
  <c r="L211" i="51" s="1"/>
  <c r="S211" i="51" s="1"/>
  <c r="T211" i="51" s="1"/>
  <c r="U211" i="51" s="1"/>
  <c r="V211" i="51" s="1"/>
  <c r="W211" i="51" s="1"/>
  <c r="X211" i="51" s="1"/>
  <c r="Y211" i="51" s="1"/>
  <c r="Z211" i="51" s="1"/>
  <c r="AA211" i="51" s="1"/>
  <c r="AB211" i="51" s="1"/>
  <c r="AC211" i="51" s="1"/>
  <c r="AD211" i="51" s="1"/>
  <c r="AE211" i="51" s="1"/>
  <c r="AF211" i="51" s="1"/>
  <c r="G211" i="51"/>
  <c r="H211" i="51" s="1"/>
  <c r="I211" i="51" s="1"/>
  <c r="D211" i="51"/>
  <c r="E211" i="51" s="1"/>
  <c r="F211" i="51" s="1"/>
  <c r="C211" i="51"/>
  <c r="E210" i="51"/>
  <c r="F210" i="51" s="1"/>
  <c r="G210" i="51" s="1"/>
  <c r="H210" i="51" s="1"/>
  <c r="I210" i="51" s="1"/>
  <c r="J210" i="51" s="1"/>
  <c r="K210" i="51" s="1"/>
  <c r="L210" i="51" s="1"/>
  <c r="S210" i="51" s="1"/>
  <c r="T210" i="51" s="1"/>
  <c r="U210" i="51" s="1"/>
  <c r="V210" i="51" s="1"/>
  <c r="W210" i="51" s="1"/>
  <c r="X210" i="51" s="1"/>
  <c r="Y210" i="51" s="1"/>
  <c r="Z210" i="51" s="1"/>
  <c r="AA210" i="51" s="1"/>
  <c r="AB210" i="51" s="1"/>
  <c r="AC210" i="51" s="1"/>
  <c r="AD210" i="51" s="1"/>
  <c r="AE210" i="51" s="1"/>
  <c r="AF210" i="51" s="1"/>
  <c r="C210" i="51"/>
  <c r="D210" i="51" s="1"/>
  <c r="G209" i="51"/>
  <c r="H209" i="51" s="1"/>
  <c r="I209" i="51" s="1"/>
  <c r="J209" i="51" s="1"/>
  <c r="K209" i="51" s="1"/>
  <c r="L209" i="51" s="1"/>
  <c r="S209" i="51" s="1"/>
  <c r="T209" i="51" s="1"/>
  <c r="U209" i="51" s="1"/>
  <c r="V209" i="51" s="1"/>
  <c r="W209" i="51" s="1"/>
  <c r="X209" i="51" s="1"/>
  <c r="Y209" i="51" s="1"/>
  <c r="Z209" i="51" s="1"/>
  <c r="AA209" i="51" s="1"/>
  <c r="AB209" i="51" s="1"/>
  <c r="AC209" i="51" s="1"/>
  <c r="AD209" i="51" s="1"/>
  <c r="AE209" i="51" s="1"/>
  <c r="AF209" i="51" s="1"/>
  <c r="F209" i="51"/>
  <c r="C209" i="51"/>
  <c r="D209" i="51" s="1"/>
  <c r="E209" i="51" s="1"/>
  <c r="D208" i="51"/>
  <c r="E208" i="51" s="1"/>
  <c r="F208" i="51" s="1"/>
  <c r="G208" i="51" s="1"/>
  <c r="H208" i="51" s="1"/>
  <c r="I208" i="51" s="1"/>
  <c r="J208" i="51" s="1"/>
  <c r="K208" i="51" s="1"/>
  <c r="L208" i="51" s="1"/>
  <c r="S208" i="51" s="1"/>
  <c r="T208" i="51" s="1"/>
  <c r="U208" i="51" s="1"/>
  <c r="V208" i="51" s="1"/>
  <c r="W208" i="51" s="1"/>
  <c r="X208" i="51" s="1"/>
  <c r="Y208" i="51" s="1"/>
  <c r="Z208" i="51" s="1"/>
  <c r="AA208" i="51" s="1"/>
  <c r="AB208" i="51" s="1"/>
  <c r="AC208" i="51" s="1"/>
  <c r="AD208" i="51" s="1"/>
  <c r="AE208" i="51" s="1"/>
  <c r="AF208" i="51" s="1"/>
  <c r="C208" i="51"/>
  <c r="D207" i="51"/>
  <c r="E207" i="51" s="1"/>
  <c r="F207" i="51" s="1"/>
  <c r="G207" i="51" s="1"/>
  <c r="H207" i="51" s="1"/>
  <c r="I207" i="51" s="1"/>
  <c r="J207" i="51" s="1"/>
  <c r="K207" i="51" s="1"/>
  <c r="L207" i="51" s="1"/>
  <c r="S207" i="51" s="1"/>
  <c r="T207" i="51" s="1"/>
  <c r="U207" i="51" s="1"/>
  <c r="V207" i="51" s="1"/>
  <c r="W207" i="51" s="1"/>
  <c r="X207" i="51" s="1"/>
  <c r="Y207" i="51" s="1"/>
  <c r="Z207" i="51" s="1"/>
  <c r="AA207" i="51" s="1"/>
  <c r="AB207" i="51" s="1"/>
  <c r="AC207" i="51" s="1"/>
  <c r="AD207" i="51" s="1"/>
  <c r="AE207" i="51" s="1"/>
  <c r="AF207" i="51" s="1"/>
  <c r="C207" i="51"/>
  <c r="C206" i="51"/>
  <c r="D206" i="51" s="1"/>
  <c r="E206" i="51" s="1"/>
  <c r="F206" i="51" s="1"/>
  <c r="G206" i="51" s="1"/>
  <c r="H206" i="51" s="1"/>
  <c r="I206" i="51" s="1"/>
  <c r="J206" i="51" s="1"/>
  <c r="K206" i="51" s="1"/>
  <c r="L206" i="51" s="1"/>
  <c r="S206" i="51" s="1"/>
  <c r="T206" i="51" s="1"/>
  <c r="U206" i="51" s="1"/>
  <c r="V206" i="51" s="1"/>
  <c r="W206" i="51" s="1"/>
  <c r="X206" i="51" s="1"/>
  <c r="Y206" i="51" s="1"/>
  <c r="Z206" i="51" s="1"/>
  <c r="AA206" i="51" s="1"/>
  <c r="AB206" i="51" s="1"/>
  <c r="AC206" i="51" s="1"/>
  <c r="AD206" i="51" s="1"/>
  <c r="AE206" i="51" s="1"/>
  <c r="AF206" i="51" s="1"/>
  <c r="F205" i="51"/>
  <c r="G205" i="51" s="1"/>
  <c r="H205" i="51" s="1"/>
  <c r="I205" i="51" s="1"/>
  <c r="J205" i="51" s="1"/>
  <c r="K205" i="51" s="1"/>
  <c r="L205" i="51" s="1"/>
  <c r="S205" i="51" s="1"/>
  <c r="T205" i="51" s="1"/>
  <c r="U205" i="51" s="1"/>
  <c r="V205" i="51" s="1"/>
  <c r="W205" i="51" s="1"/>
  <c r="X205" i="51" s="1"/>
  <c r="Y205" i="51" s="1"/>
  <c r="Z205" i="51" s="1"/>
  <c r="AA205" i="51" s="1"/>
  <c r="AB205" i="51" s="1"/>
  <c r="AC205" i="51" s="1"/>
  <c r="AD205" i="51" s="1"/>
  <c r="AE205" i="51" s="1"/>
  <c r="AF205" i="51" s="1"/>
  <c r="C205" i="51"/>
  <c r="D205" i="51" s="1"/>
  <c r="E205" i="51" s="1"/>
  <c r="I204" i="51"/>
  <c r="J204" i="51" s="1"/>
  <c r="K204" i="51" s="1"/>
  <c r="L204" i="51" s="1"/>
  <c r="S204" i="51" s="1"/>
  <c r="T204" i="51" s="1"/>
  <c r="U204" i="51" s="1"/>
  <c r="V204" i="51" s="1"/>
  <c r="W204" i="51" s="1"/>
  <c r="X204" i="51" s="1"/>
  <c r="Y204" i="51" s="1"/>
  <c r="Z204" i="51" s="1"/>
  <c r="AA204" i="51" s="1"/>
  <c r="AB204" i="51" s="1"/>
  <c r="AC204" i="51" s="1"/>
  <c r="AD204" i="51" s="1"/>
  <c r="AE204" i="51" s="1"/>
  <c r="AF204" i="51" s="1"/>
  <c r="E204" i="51"/>
  <c r="F204" i="51" s="1"/>
  <c r="G204" i="51" s="1"/>
  <c r="H204" i="51" s="1"/>
  <c r="D204" i="51"/>
  <c r="C204" i="51"/>
  <c r="D203" i="51"/>
  <c r="E203" i="51" s="1"/>
  <c r="F203" i="51" s="1"/>
  <c r="G203" i="51" s="1"/>
  <c r="H203" i="51" s="1"/>
  <c r="I203" i="51" s="1"/>
  <c r="J203" i="51" s="1"/>
  <c r="K203" i="51" s="1"/>
  <c r="L203" i="51" s="1"/>
  <c r="S203" i="51" s="1"/>
  <c r="T203" i="51" s="1"/>
  <c r="U203" i="51" s="1"/>
  <c r="V203" i="51" s="1"/>
  <c r="W203" i="51" s="1"/>
  <c r="X203" i="51" s="1"/>
  <c r="Y203" i="51" s="1"/>
  <c r="Z203" i="51" s="1"/>
  <c r="AA203" i="51" s="1"/>
  <c r="AB203" i="51" s="1"/>
  <c r="AC203" i="51" s="1"/>
  <c r="AD203" i="51" s="1"/>
  <c r="AE203" i="51" s="1"/>
  <c r="AF203" i="51" s="1"/>
  <c r="C203" i="51"/>
  <c r="C202" i="51"/>
  <c r="D202" i="51" s="1"/>
  <c r="E202" i="51" s="1"/>
  <c r="F202" i="51" s="1"/>
  <c r="G202" i="51" s="1"/>
  <c r="H202" i="51" s="1"/>
  <c r="I202" i="51" s="1"/>
  <c r="J202" i="51" s="1"/>
  <c r="K202" i="51" s="1"/>
  <c r="L202" i="51" s="1"/>
  <c r="S202" i="51" s="1"/>
  <c r="T202" i="51" s="1"/>
  <c r="U202" i="51" s="1"/>
  <c r="V202" i="51" s="1"/>
  <c r="W202" i="51" s="1"/>
  <c r="X202" i="51" s="1"/>
  <c r="Y202" i="51" s="1"/>
  <c r="Z202" i="51" s="1"/>
  <c r="AA202" i="51" s="1"/>
  <c r="AB202" i="51" s="1"/>
  <c r="AC202" i="51" s="1"/>
  <c r="AD202" i="51" s="1"/>
  <c r="AE202" i="51" s="1"/>
  <c r="AF202" i="51" s="1"/>
  <c r="C201" i="51"/>
  <c r="D201" i="51" s="1"/>
  <c r="E201" i="51" s="1"/>
  <c r="F201" i="51" s="1"/>
  <c r="G201" i="51" s="1"/>
  <c r="H201" i="51" s="1"/>
  <c r="I201" i="51" s="1"/>
  <c r="J201" i="51" s="1"/>
  <c r="K201" i="51" s="1"/>
  <c r="L201" i="51" s="1"/>
  <c r="S201" i="51" s="1"/>
  <c r="T201" i="51" s="1"/>
  <c r="U201" i="51" s="1"/>
  <c r="V201" i="51" s="1"/>
  <c r="W201" i="51" s="1"/>
  <c r="X201" i="51" s="1"/>
  <c r="Y201" i="51" s="1"/>
  <c r="Z201" i="51" s="1"/>
  <c r="AA201" i="51" s="1"/>
  <c r="AB201" i="51" s="1"/>
  <c r="AC201" i="51" s="1"/>
  <c r="AD201" i="51" s="1"/>
  <c r="AE201" i="51" s="1"/>
  <c r="AF201" i="51" s="1"/>
  <c r="E200" i="51"/>
  <c r="F200" i="51" s="1"/>
  <c r="G200" i="51" s="1"/>
  <c r="H200" i="51" s="1"/>
  <c r="I200" i="51" s="1"/>
  <c r="J200" i="51" s="1"/>
  <c r="K200" i="51" s="1"/>
  <c r="L200" i="51" s="1"/>
  <c r="S200" i="51" s="1"/>
  <c r="T200" i="51" s="1"/>
  <c r="U200" i="51" s="1"/>
  <c r="V200" i="51" s="1"/>
  <c r="W200" i="51" s="1"/>
  <c r="X200" i="51" s="1"/>
  <c r="Y200" i="51" s="1"/>
  <c r="Z200" i="51" s="1"/>
  <c r="AA200" i="51" s="1"/>
  <c r="AB200" i="51" s="1"/>
  <c r="AC200" i="51" s="1"/>
  <c r="AD200" i="51" s="1"/>
  <c r="AE200" i="51" s="1"/>
  <c r="AF200" i="51" s="1"/>
  <c r="D200" i="51"/>
  <c r="C200" i="51"/>
  <c r="S199" i="51"/>
  <c r="T199" i="51" s="1"/>
  <c r="U199" i="51" s="1"/>
  <c r="V199" i="51" s="1"/>
  <c r="W199" i="51" s="1"/>
  <c r="X199" i="51" s="1"/>
  <c r="Y199" i="51" s="1"/>
  <c r="Z199" i="51" s="1"/>
  <c r="AA199" i="51" s="1"/>
  <c r="AB199" i="51" s="1"/>
  <c r="AC199" i="51" s="1"/>
  <c r="AD199" i="51" s="1"/>
  <c r="AE199" i="51" s="1"/>
  <c r="AF199" i="51" s="1"/>
  <c r="D199" i="51"/>
  <c r="E199" i="51" s="1"/>
  <c r="F199" i="51" s="1"/>
  <c r="G199" i="51" s="1"/>
  <c r="H199" i="51" s="1"/>
  <c r="I199" i="51" s="1"/>
  <c r="J199" i="51" s="1"/>
  <c r="K199" i="51" s="1"/>
  <c r="L199" i="51" s="1"/>
  <c r="C199" i="51"/>
  <c r="I198" i="51"/>
  <c r="J198" i="51" s="1"/>
  <c r="K198" i="51" s="1"/>
  <c r="L198" i="51" s="1"/>
  <c r="S198" i="51" s="1"/>
  <c r="T198" i="51" s="1"/>
  <c r="U198" i="51" s="1"/>
  <c r="V198" i="51" s="1"/>
  <c r="W198" i="51" s="1"/>
  <c r="X198" i="51" s="1"/>
  <c r="Y198" i="51" s="1"/>
  <c r="Z198" i="51" s="1"/>
  <c r="AA198" i="51" s="1"/>
  <c r="AB198" i="51" s="1"/>
  <c r="AC198" i="51" s="1"/>
  <c r="AD198" i="51" s="1"/>
  <c r="AE198" i="51" s="1"/>
  <c r="AF198" i="51" s="1"/>
  <c r="C198" i="51"/>
  <c r="D198" i="51" s="1"/>
  <c r="E198" i="51" s="1"/>
  <c r="F198" i="51" s="1"/>
  <c r="G198" i="51" s="1"/>
  <c r="H198" i="51" s="1"/>
  <c r="C197" i="51"/>
  <c r="D197" i="51" s="1"/>
  <c r="E197" i="51" s="1"/>
  <c r="F197" i="51" s="1"/>
  <c r="G197" i="51" s="1"/>
  <c r="H197" i="51" s="1"/>
  <c r="I197" i="51" s="1"/>
  <c r="J197" i="51" s="1"/>
  <c r="K197" i="51" s="1"/>
  <c r="L197" i="51" s="1"/>
  <c r="S197" i="51" s="1"/>
  <c r="T197" i="51" s="1"/>
  <c r="U197" i="51" s="1"/>
  <c r="V197" i="51" s="1"/>
  <c r="W197" i="51" s="1"/>
  <c r="X197" i="51" s="1"/>
  <c r="Y197" i="51" s="1"/>
  <c r="Z197" i="51" s="1"/>
  <c r="AA197" i="51" s="1"/>
  <c r="AB197" i="51" s="1"/>
  <c r="AC197" i="51" s="1"/>
  <c r="AD197" i="51" s="1"/>
  <c r="AE197" i="51" s="1"/>
  <c r="AF197" i="51" s="1"/>
  <c r="I196" i="51"/>
  <c r="J196" i="51" s="1"/>
  <c r="K196" i="51" s="1"/>
  <c r="L196" i="51" s="1"/>
  <c r="S196" i="51" s="1"/>
  <c r="T196" i="51" s="1"/>
  <c r="U196" i="51" s="1"/>
  <c r="V196" i="51" s="1"/>
  <c r="W196" i="51" s="1"/>
  <c r="X196" i="51" s="1"/>
  <c r="Y196" i="51" s="1"/>
  <c r="Z196" i="51" s="1"/>
  <c r="AA196" i="51" s="1"/>
  <c r="AB196" i="51" s="1"/>
  <c r="AC196" i="51" s="1"/>
  <c r="AD196" i="51" s="1"/>
  <c r="AE196" i="51" s="1"/>
  <c r="AF196" i="51" s="1"/>
  <c r="F196" i="51"/>
  <c r="G196" i="51" s="1"/>
  <c r="H196" i="51" s="1"/>
  <c r="E196" i="51"/>
  <c r="D196" i="51"/>
  <c r="C196" i="51"/>
  <c r="L195" i="51"/>
  <c r="S195" i="51" s="1"/>
  <c r="T195" i="51" s="1"/>
  <c r="U195" i="51" s="1"/>
  <c r="V195" i="51" s="1"/>
  <c r="W195" i="51" s="1"/>
  <c r="X195" i="51" s="1"/>
  <c r="Y195" i="51" s="1"/>
  <c r="Z195" i="51" s="1"/>
  <c r="AA195" i="51" s="1"/>
  <c r="AB195" i="51" s="1"/>
  <c r="AC195" i="51" s="1"/>
  <c r="AD195" i="51" s="1"/>
  <c r="AE195" i="51" s="1"/>
  <c r="AF195" i="51" s="1"/>
  <c r="E195" i="51"/>
  <c r="F195" i="51" s="1"/>
  <c r="G195" i="51" s="1"/>
  <c r="H195" i="51" s="1"/>
  <c r="I195" i="51" s="1"/>
  <c r="J195" i="51" s="1"/>
  <c r="K195" i="51" s="1"/>
  <c r="D195" i="51"/>
  <c r="C195" i="51"/>
  <c r="G194" i="51"/>
  <c r="H194" i="51" s="1"/>
  <c r="I194" i="51" s="1"/>
  <c r="J194" i="51" s="1"/>
  <c r="K194" i="51" s="1"/>
  <c r="L194" i="51" s="1"/>
  <c r="S194" i="51" s="1"/>
  <c r="T194" i="51" s="1"/>
  <c r="U194" i="51" s="1"/>
  <c r="V194" i="51" s="1"/>
  <c r="W194" i="51" s="1"/>
  <c r="X194" i="51" s="1"/>
  <c r="Y194" i="51" s="1"/>
  <c r="Z194" i="51" s="1"/>
  <c r="AA194" i="51" s="1"/>
  <c r="AB194" i="51" s="1"/>
  <c r="AC194" i="51" s="1"/>
  <c r="AD194" i="51" s="1"/>
  <c r="AE194" i="51" s="1"/>
  <c r="AF194" i="51" s="1"/>
  <c r="C194" i="51"/>
  <c r="D194" i="51" s="1"/>
  <c r="E194" i="51" s="1"/>
  <c r="F194" i="51" s="1"/>
  <c r="H193" i="51"/>
  <c r="I193" i="51" s="1"/>
  <c r="J193" i="51" s="1"/>
  <c r="K193" i="51" s="1"/>
  <c r="L193" i="51" s="1"/>
  <c r="S193" i="51" s="1"/>
  <c r="T193" i="51" s="1"/>
  <c r="U193" i="51" s="1"/>
  <c r="V193" i="51" s="1"/>
  <c r="W193" i="51" s="1"/>
  <c r="X193" i="51" s="1"/>
  <c r="Y193" i="51" s="1"/>
  <c r="Z193" i="51" s="1"/>
  <c r="AA193" i="51" s="1"/>
  <c r="AB193" i="51" s="1"/>
  <c r="AC193" i="51" s="1"/>
  <c r="AD193" i="51" s="1"/>
  <c r="AE193" i="51" s="1"/>
  <c r="AF193" i="51" s="1"/>
  <c r="E193" i="51"/>
  <c r="F193" i="51" s="1"/>
  <c r="G193" i="51" s="1"/>
  <c r="C193" i="51"/>
  <c r="D193" i="51" s="1"/>
  <c r="F192" i="51"/>
  <c r="G192" i="51" s="1"/>
  <c r="H192" i="51" s="1"/>
  <c r="I192" i="51" s="1"/>
  <c r="J192" i="51" s="1"/>
  <c r="K192" i="51" s="1"/>
  <c r="L192" i="51" s="1"/>
  <c r="S192" i="51" s="1"/>
  <c r="T192" i="51" s="1"/>
  <c r="U192" i="51" s="1"/>
  <c r="V192" i="51" s="1"/>
  <c r="W192" i="51" s="1"/>
  <c r="X192" i="51" s="1"/>
  <c r="Y192" i="51" s="1"/>
  <c r="Z192" i="51" s="1"/>
  <c r="AA192" i="51" s="1"/>
  <c r="AB192" i="51" s="1"/>
  <c r="AC192" i="51" s="1"/>
  <c r="AD192" i="51" s="1"/>
  <c r="AE192" i="51" s="1"/>
  <c r="AF192" i="51" s="1"/>
  <c r="C192" i="51"/>
  <c r="D192" i="51" s="1"/>
  <c r="E192" i="51" s="1"/>
  <c r="G191" i="51"/>
  <c r="H191" i="51" s="1"/>
  <c r="I191" i="51" s="1"/>
  <c r="J191" i="51" s="1"/>
  <c r="K191" i="51" s="1"/>
  <c r="L191" i="51" s="1"/>
  <c r="S191" i="51" s="1"/>
  <c r="T191" i="51" s="1"/>
  <c r="U191" i="51" s="1"/>
  <c r="V191" i="51" s="1"/>
  <c r="W191" i="51" s="1"/>
  <c r="X191" i="51" s="1"/>
  <c r="Y191" i="51" s="1"/>
  <c r="Z191" i="51" s="1"/>
  <c r="AA191" i="51" s="1"/>
  <c r="AB191" i="51" s="1"/>
  <c r="AC191" i="51" s="1"/>
  <c r="AD191" i="51" s="1"/>
  <c r="AE191" i="51" s="1"/>
  <c r="AF191" i="51" s="1"/>
  <c r="E191" i="51"/>
  <c r="F191" i="51" s="1"/>
  <c r="D191" i="51"/>
  <c r="C191" i="51"/>
  <c r="E190" i="51"/>
  <c r="F190" i="51" s="1"/>
  <c r="G190" i="51" s="1"/>
  <c r="H190" i="51" s="1"/>
  <c r="I190" i="51" s="1"/>
  <c r="J190" i="51" s="1"/>
  <c r="K190" i="51" s="1"/>
  <c r="L190" i="51" s="1"/>
  <c r="S190" i="51" s="1"/>
  <c r="T190" i="51" s="1"/>
  <c r="U190" i="51" s="1"/>
  <c r="V190" i="51" s="1"/>
  <c r="W190" i="51" s="1"/>
  <c r="X190" i="51" s="1"/>
  <c r="Y190" i="51" s="1"/>
  <c r="Z190" i="51" s="1"/>
  <c r="AA190" i="51" s="1"/>
  <c r="AB190" i="51" s="1"/>
  <c r="AC190" i="51" s="1"/>
  <c r="AD190" i="51" s="1"/>
  <c r="AE190" i="51" s="1"/>
  <c r="AF190" i="51" s="1"/>
  <c r="C190" i="51"/>
  <c r="D190" i="51" s="1"/>
  <c r="H189" i="51"/>
  <c r="I189" i="51" s="1"/>
  <c r="J189" i="51" s="1"/>
  <c r="K189" i="51" s="1"/>
  <c r="L189" i="51" s="1"/>
  <c r="S189" i="51" s="1"/>
  <c r="T189" i="51" s="1"/>
  <c r="U189" i="51" s="1"/>
  <c r="V189" i="51" s="1"/>
  <c r="W189" i="51" s="1"/>
  <c r="X189" i="51" s="1"/>
  <c r="Y189" i="51" s="1"/>
  <c r="Z189" i="51" s="1"/>
  <c r="AA189" i="51" s="1"/>
  <c r="AB189" i="51" s="1"/>
  <c r="AC189" i="51" s="1"/>
  <c r="AD189" i="51" s="1"/>
  <c r="AE189" i="51" s="1"/>
  <c r="AF189" i="51" s="1"/>
  <c r="G189" i="51"/>
  <c r="D189" i="51"/>
  <c r="E189" i="51" s="1"/>
  <c r="F189" i="51" s="1"/>
  <c r="C189" i="51"/>
  <c r="F188" i="51"/>
  <c r="G188" i="51" s="1"/>
  <c r="H188" i="51" s="1"/>
  <c r="I188" i="51" s="1"/>
  <c r="J188" i="51" s="1"/>
  <c r="K188" i="51" s="1"/>
  <c r="L188" i="51" s="1"/>
  <c r="S188" i="51" s="1"/>
  <c r="T188" i="51" s="1"/>
  <c r="U188" i="51" s="1"/>
  <c r="V188" i="51" s="1"/>
  <c r="W188" i="51" s="1"/>
  <c r="X188" i="51" s="1"/>
  <c r="Y188" i="51" s="1"/>
  <c r="Z188" i="51" s="1"/>
  <c r="AA188" i="51" s="1"/>
  <c r="AB188" i="51" s="1"/>
  <c r="AC188" i="51" s="1"/>
  <c r="AD188" i="51" s="1"/>
  <c r="AE188" i="51" s="1"/>
  <c r="AF188" i="51" s="1"/>
  <c r="E188" i="51"/>
  <c r="D188" i="51"/>
  <c r="C188" i="51"/>
  <c r="D187" i="51"/>
  <c r="E187" i="51" s="1"/>
  <c r="F187" i="51" s="1"/>
  <c r="G187" i="51" s="1"/>
  <c r="H187" i="51" s="1"/>
  <c r="I187" i="51" s="1"/>
  <c r="J187" i="51" s="1"/>
  <c r="K187" i="51" s="1"/>
  <c r="L187" i="51" s="1"/>
  <c r="S187" i="51" s="1"/>
  <c r="T187" i="51" s="1"/>
  <c r="U187" i="51" s="1"/>
  <c r="V187" i="51" s="1"/>
  <c r="W187" i="51" s="1"/>
  <c r="X187" i="51" s="1"/>
  <c r="Y187" i="51" s="1"/>
  <c r="Z187" i="51" s="1"/>
  <c r="AA187" i="51" s="1"/>
  <c r="AB187" i="51" s="1"/>
  <c r="AC187" i="51" s="1"/>
  <c r="AD187" i="51" s="1"/>
  <c r="AE187" i="51" s="1"/>
  <c r="AF187" i="51" s="1"/>
  <c r="C187" i="51"/>
  <c r="F186" i="51"/>
  <c r="G186" i="51" s="1"/>
  <c r="H186" i="51" s="1"/>
  <c r="I186" i="51" s="1"/>
  <c r="J186" i="51" s="1"/>
  <c r="K186" i="51" s="1"/>
  <c r="L186" i="51" s="1"/>
  <c r="S186" i="51" s="1"/>
  <c r="T186" i="51" s="1"/>
  <c r="U186" i="51" s="1"/>
  <c r="V186" i="51" s="1"/>
  <c r="W186" i="51" s="1"/>
  <c r="X186" i="51" s="1"/>
  <c r="Y186" i="51" s="1"/>
  <c r="Z186" i="51" s="1"/>
  <c r="AA186" i="51" s="1"/>
  <c r="AB186" i="51" s="1"/>
  <c r="AC186" i="51" s="1"/>
  <c r="AD186" i="51" s="1"/>
  <c r="AE186" i="51" s="1"/>
  <c r="AF186" i="51" s="1"/>
  <c r="D186" i="51"/>
  <c r="E186" i="51" s="1"/>
  <c r="C186" i="51"/>
  <c r="I185" i="51"/>
  <c r="J185" i="51" s="1"/>
  <c r="K185" i="51" s="1"/>
  <c r="L185" i="51" s="1"/>
  <c r="S185" i="51" s="1"/>
  <c r="T185" i="51" s="1"/>
  <c r="U185" i="51" s="1"/>
  <c r="V185" i="51" s="1"/>
  <c r="W185" i="51" s="1"/>
  <c r="X185" i="51" s="1"/>
  <c r="Y185" i="51" s="1"/>
  <c r="Z185" i="51" s="1"/>
  <c r="AA185" i="51" s="1"/>
  <c r="AB185" i="51" s="1"/>
  <c r="AC185" i="51" s="1"/>
  <c r="AD185" i="51" s="1"/>
  <c r="AE185" i="51" s="1"/>
  <c r="AF185" i="51" s="1"/>
  <c r="F185" i="51"/>
  <c r="G185" i="51" s="1"/>
  <c r="H185" i="51" s="1"/>
  <c r="D185" i="51"/>
  <c r="E185" i="51" s="1"/>
  <c r="C185" i="51"/>
  <c r="E184" i="51"/>
  <c r="F184" i="51" s="1"/>
  <c r="G184" i="51" s="1"/>
  <c r="H184" i="51" s="1"/>
  <c r="I184" i="51" s="1"/>
  <c r="J184" i="51" s="1"/>
  <c r="K184" i="51" s="1"/>
  <c r="L184" i="51" s="1"/>
  <c r="S184" i="51" s="1"/>
  <c r="T184" i="51" s="1"/>
  <c r="U184" i="51" s="1"/>
  <c r="V184" i="51" s="1"/>
  <c r="W184" i="51" s="1"/>
  <c r="X184" i="51" s="1"/>
  <c r="Y184" i="51" s="1"/>
  <c r="Z184" i="51" s="1"/>
  <c r="AA184" i="51" s="1"/>
  <c r="AB184" i="51" s="1"/>
  <c r="AC184" i="51" s="1"/>
  <c r="AD184" i="51" s="1"/>
  <c r="AE184" i="51" s="1"/>
  <c r="AF184" i="51" s="1"/>
  <c r="D184" i="51"/>
  <c r="C184" i="51"/>
  <c r="C183" i="51"/>
  <c r="D183" i="51" s="1"/>
  <c r="E183" i="51" s="1"/>
  <c r="F183" i="51" s="1"/>
  <c r="G183" i="51" s="1"/>
  <c r="H183" i="51" s="1"/>
  <c r="I183" i="51" s="1"/>
  <c r="J183" i="51" s="1"/>
  <c r="K183" i="51" s="1"/>
  <c r="L183" i="51" s="1"/>
  <c r="S183" i="51" s="1"/>
  <c r="T183" i="51" s="1"/>
  <c r="U183" i="51" s="1"/>
  <c r="V183" i="51" s="1"/>
  <c r="W183" i="51" s="1"/>
  <c r="X183" i="51" s="1"/>
  <c r="Y183" i="51" s="1"/>
  <c r="Z183" i="51" s="1"/>
  <c r="AA183" i="51" s="1"/>
  <c r="AB183" i="51" s="1"/>
  <c r="AC183" i="51" s="1"/>
  <c r="AD183" i="51" s="1"/>
  <c r="AE183" i="51" s="1"/>
  <c r="AF183" i="51" s="1"/>
  <c r="E182" i="51"/>
  <c r="F182" i="51" s="1"/>
  <c r="G182" i="51" s="1"/>
  <c r="H182" i="51" s="1"/>
  <c r="I182" i="51" s="1"/>
  <c r="J182" i="51" s="1"/>
  <c r="K182" i="51" s="1"/>
  <c r="L182" i="51" s="1"/>
  <c r="S182" i="51" s="1"/>
  <c r="T182" i="51" s="1"/>
  <c r="U182" i="51" s="1"/>
  <c r="V182" i="51" s="1"/>
  <c r="W182" i="51" s="1"/>
  <c r="X182" i="51" s="1"/>
  <c r="Y182" i="51" s="1"/>
  <c r="Z182" i="51" s="1"/>
  <c r="AA182" i="51" s="1"/>
  <c r="AB182" i="51" s="1"/>
  <c r="AC182" i="51" s="1"/>
  <c r="AD182" i="51" s="1"/>
  <c r="AE182" i="51" s="1"/>
  <c r="AF182" i="51" s="1"/>
  <c r="D182" i="51"/>
  <c r="C182" i="51"/>
  <c r="D181" i="51"/>
  <c r="E181" i="51" s="1"/>
  <c r="F181" i="51" s="1"/>
  <c r="G181" i="51" s="1"/>
  <c r="H181" i="51" s="1"/>
  <c r="I181" i="51" s="1"/>
  <c r="J181" i="51" s="1"/>
  <c r="K181" i="51" s="1"/>
  <c r="L181" i="51" s="1"/>
  <c r="S181" i="51" s="1"/>
  <c r="T181" i="51" s="1"/>
  <c r="U181" i="51" s="1"/>
  <c r="V181" i="51" s="1"/>
  <c r="W181" i="51" s="1"/>
  <c r="X181" i="51" s="1"/>
  <c r="Y181" i="51" s="1"/>
  <c r="Z181" i="51" s="1"/>
  <c r="AA181" i="51" s="1"/>
  <c r="AB181" i="51" s="1"/>
  <c r="AC181" i="51" s="1"/>
  <c r="AD181" i="51" s="1"/>
  <c r="AE181" i="51" s="1"/>
  <c r="AF181" i="51" s="1"/>
  <c r="C181" i="51"/>
  <c r="S180" i="51"/>
  <c r="T180" i="51" s="1"/>
  <c r="U180" i="51" s="1"/>
  <c r="V180" i="51" s="1"/>
  <c r="W180" i="51" s="1"/>
  <c r="X180" i="51" s="1"/>
  <c r="Y180" i="51" s="1"/>
  <c r="Z180" i="51" s="1"/>
  <c r="AA180" i="51" s="1"/>
  <c r="AB180" i="51" s="1"/>
  <c r="AC180" i="51" s="1"/>
  <c r="AD180" i="51" s="1"/>
  <c r="AE180" i="51" s="1"/>
  <c r="AF180" i="51" s="1"/>
  <c r="E180" i="51"/>
  <c r="F180" i="51" s="1"/>
  <c r="G180" i="51" s="1"/>
  <c r="H180" i="51" s="1"/>
  <c r="I180" i="51" s="1"/>
  <c r="J180" i="51" s="1"/>
  <c r="K180" i="51" s="1"/>
  <c r="L180" i="51" s="1"/>
  <c r="D180" i="51"/>
  <c r="C180" i="51"/>
  <c r="C179" i="51"/>
  <c r="D179" i="51" s="1"/>
  <c r="E179" i="51" s="1"/>
  <c r="F179" i="51" s="1"/>
  <c r="G179" i="51" s="1"/>
  <c r="H179" i="51" s="1"/>
  <c r="I179" i="51" s="1"/>
  <c r="J179" i="51" s="1"/>
  <c r="K179" i="51" s="1"/>
  <c r="L179" i="51" s="1"/>
  <c r="S179" i="51" s="1"/>
  <c r="T179" i="51" s="1"/>
  <c r="U179" i="51" s="1"/>
  <c r="V179" i="51" s="1"/>
  <c r="W179" i="51" s="1"/>
  <c r="X179" i="51" s="1"/>
  <c r="Y179" i="51" s="1"/>
  <c r="Z179" i="51" s="1"/>
  <c r="AA179" i="51" s="1"/>
  <c r="AB179" i="51" s="1"/>
  <c r="AC179" i="51" s="1"/>
  <c r="AD179" i="51" s="1"/>
  <c r="AE179" i="51" s="1"/>
  <c r="AF179" i="51" s="1"/>
  <c r="S178" i="51"/>
  <c r="T178" i="51" s="1"/>
  <c r="U178" i="51" s="1"/>
  <c r="V178" i="51" s="1"/>
  <c r="W178" i="51" s="1"/>
  <c r="X178" i="51" s="1"/>
  <c r="Y178" i="51" s="1"/>
  <c r="Z178" i="51" s="1"/>
  <c r="AA178" i="51" s="1"/>
  <c r="AB178" i="51" s="1"/>
  <c r="AC178" i="51" s="1"/>
  <c r="AD178" i="51" s="1"/>
  <c r="AE178" i="51" s="1"/>
  <c r="AF178" i="51" s="1"/>
  <c r="D178" i="51"/>
  <c r="E178" i="51" s="1"/>
  <c r="F178" i="51" s="1"/>
  <c r="G178" i="51" s="1"/>
  <c r="H178" i="51" s="1"/>
  <c r="I178" i="51" s="1"/>
  <c r="J178" i="51" s="1"/>
  <c r="K178" i="51" s="1"/>
  <c r="L178" i="51" s="1"/>
  <c r="C178" i="51"/>
  <c r="C177" i="51"/>
  <c r="C176" i="51"/>
  <c r="D176" i="51" s="1"/>
  <c r="E176" i="51" s="1"/>
  <c r="F176" i="51" s="1"/>
  <c r="G176" i="51" s="1"/>
  <c r="H176" i="51" s="1"/>
  <c r="I176" i="51" s="1"/>
  <c r="J176" i="51" s="1"/>
  <c r="K176" i="51" s="1"/>
  <c r="L176" i="51" s="1"/>
  <c r="S176" i="51" s="1"/>
  <c r="T176" i="51" s="1"/>
  <c r="U176" i="51" s="1"/>
  <c r="V176" i="51" s="1"/>
  <c r="W176" i="51" s="1"/>
  <c r="X176" i="51" s="1"/>
  <c r="Y176" i="51" s="1"/>
  <c r="Z176" i="51" s="1"/>
  <c r="AA176" i="51" s="1"/>
  <c r="AB176" i="51" s="1"/>
  <c r="AC176" i="51" s="1"/>
  <c r="AD176" i="51" s="1"/>
  <c r="AE176" i="51" s="1"/>
  <c r="AF176" i="51" s="1"/>
  <c r="C175" i="51"/>
  <c r="D175" i="51" s="1"/>
  <c r="E175" i="51" s="1"/>
  <c r="F175" i="51" s="1"/>
  <c r="G175" i="51" s="1"/>
  <c r="H175" i="51" s="1"/>
  <c r="I175" i="51" s="1"/>
  <c r="J175" i="51" s="1"/>
  <c r="K175" i="51" s="1"/>
  <c r="L175" i="51" s="1"/>
  <c r="S175" i="51" s="1"/>
  <c r="T175" i="51" s="1"/>
  <c r="U175" i="51" s="1"/>
  <c r="V175" i="51" s="1"/>
  <c r="W175" i="51" s="1"/>
  <c r="X175" i="51" s="1"/>
  <c r="Y175" i="51" s="1"/>
  <c r="Z175" i="51" s="1"/>
  <c r="AA175" i="51" s="1"/>
  <c r="AB175" i="51" s="1"/>
  <c r="AC175" i="51" s="1"/>
  <c r="AD175" i="51" s="1"/>
  <c r="AE175" i="51" s="1"/>
  <c r="AF175" i="51" s="1"/>
  <c r="L174" i="51"/>
  <c r="S174" i="51" s="1"/>
  <c r="T174" i="51" s="1"/>
  <c r="U174" i="51" s="1"/>
  <c r="V174" i="51" s="1"/>
  <c r="W174" i="51" s="1"/>
  <c r="X174" i="51" s="1"/>
  <c r="Y174" i="51" s="1"/>
  <c r="Z174" i="51" s="1"/>
  <c r="AA174" i="51" s="1"/>
  <c r="AB174" i="51" s="1"/>
  <c r="AC174" i="51" s="1"/>
  <c r="AD174" i="51" s="1"/>
  <c r="AE174" i="51" s="1"/>
  <c r="AF174" i="51" s="1"/>
  <c r="D174" i="51"/>
  <c r="E174" i="51" s="1"/>
  <c r="F174" i="51" s="1"/>
  <c r="G174" i="51" s="1"/>
  <c r="H174" i="51" s="1"/>
  <c r="I174" i="51" s="1"/>
  <c r="J174" i="51" s="1"/>
  <c r="K174" i="51" s="1"/>
  <c r="C174" i="51"/>
  <c r="C173" i="51"/>
  <c r="D173" i="51" s="1"/>
  <c r="E173" i="51" s="1"/>
  <c r="F173" i="51" s="1"/>
  <c r="G173" i="51" s="1"/>
  <c r="H173" i="51" s="1"/>
  <c r="I173" i="51" s="1"/>
  <c r="J173" i="51" s="1"/>
  <c r="K173" i="51" s="1"/>
  <c r="L173" i="51" s="1"/>
  <c r="S173" i="51" s="1"/>
  <c r="T173" i="51" s="1"/>
  <c r="U173" i="51" s="1"/>
  <c r="V173" i="51" s="1"/>
  <c r="W173" i="51" s="1"/>
  <c r="X173" i="51" s="1"/>
  <c r="Y173" i="51" s="1"/>
  <c r="Z173" i="51" s="1"/>
  <c r="AA173" i="51" s="1"/>
  <c r="AB173" i="51" s="1"/>
  <c r="AC173" i="51" s="1"/>
  <c r="AD173" i="51" s="1"/>
  <c r="AE173" i="51" s="1"/>
  <c r="AF173" i="51" s="1"/>
  <c r="E172" i="51"/>
  <c r="F172" i="51" s="1"/>
  <c r="G172" i="51" s="1"/>
  <c r="H172" i="51" s="1"/>
  <c r="I172" i="51" s="1"/>
  <c r="J172" i="51" s="1"/>
  <c r="K172" i="51" s="1"/>
  <c r="L172" i="51" s="1"/>
  <c r="S172" i="51" s="1"/>
  <c r="T172" i="51" s="1"/>
  <c r="U172" i="51" s="1"/>
  <c r="V172" i="51" s="1"/>
  <c r="W172" i="51" s="1"/>
  <c r="X172" i="51" s="1"/>
  <c r="Y172" i="51" s="1"/>
  <c r="Z172" i="51" s="1"/>
  <c r="AA172" i="51" s="1"/>
  <c r="AB172" i="51" s="1"/>
  <c r="AC172" i="51" s="1"/>
  <c r="AD172" i="51" s="1"/>
  <c r="AE172" i="51" s="1"/>
  <c r="AF172" i="51" s="1"/>
  <c r="C172" i="51"/>
  <c r="D172" i="51" s="1"/>
  <c r="C171" i="51"/>
  <c r="D171" i="51" s="1"/>
  <c r="E171" i="51" s="1"/>
  <c r="F171" i="51" s="1"/>
  <c r="G171" i="51" s="1"/>
  <c r="H171" i="51" s="1"/>
  <c r="I171" i="51" s="1"/>
  <c r="J171" i="51" s="1"/>
  <c r="K171" i="51" s="1"/>
  <c r="L171" i="51" s="1"/>
  <c r="S171" i="51" s="1"/>
  <c r="T171" i="51" s="1"/>
  <c r="U171" i="51" s="1"/>
  <c r="V171" i="51" s="1"/>
  <c r="W171" i="51" s="1"/>
  <c r="X171" i="51" s="1"/>
  <c r="Y171" i="51" s="1"/>
  <c r="Z171" i="51" s="1"/>
  <c r="AA171" i="51" s="1"/>
  <c r="AB171" i="51" s="1"/>
  <c r="AC171" i="51" s="1"/>
  <c r="AD171" i="51" s="1"/>
  <c r="AE171" i="51" s="1"/>
  <c r="AF171" i="51" s="1"/>
  <c r="D170" i="51"/>
  <c r="E170" i="51" s="1"/>
  <c r="F170" i="51" s="1"/>
  <c r="G170" i="51" s="1"/>
  <c r="H170" i="51" s="1"/>
  <c r="I170" i="51" s="1"/>
  <c r="J170" i="51" s="1"/>
  <c r="K170" i="51" s="1"/>
  <c r="L170" i="51" s="1"/>
  <c r="S170" i="51" s="1"/>
  <c r="T170" i="51" s="1"/>
  <c r="U170" i="51" s="1"/>
  <c r="V170" i="51" s="1"/>
  <c r="W170" i="51" s="1"/>
  <c r="X170" i="51" s="1"/>
  <c r="Y170" i="51" s="1"/>
  <c r="C170" i="51"/>
  <c r="C169" i="51"/>
  <c r="AG167" i="51"/>
  <c r="AG91" i="51" s="1"/>
  <c r="AG92" i="51" s="1"/>
  <c r="AG3" i="51" s="1"/>
  <c r="D166" i="51"/>
  <c r="E166" i="51" s="1"/>
  <c r="F166" i="51" s="1"/>
  <c r="G166" i="51" s="1"/>
  <c r="H166" i="51" s="1"/>
  <c r="I166" i="51" s="1"/>
  <c r="J166" i="51" s="1"/>
  <c r="K166" i="51" s="1"/>
  <c r="L166" i="51" s="1"/>
  <c r="S166" i="51" s="1"/>
  <c r="T166" i="51" s="1"/>
  <c r="U166" i="51" s="1"/>
  <c r="V166" i="51" s="1"/>
  <c r="W166" i="51" s="1"/>
  <c r="X166" i="51" s="1"/>
  <c r="Y166" i="51" s="1"/>
  <c r="Z166" i="51" s="1"/>
  <c r="AA166" i="51" s="1"/>
  <c r="AB166" i="51" s="1"/>
  <c r="AC166" i="51" s="1"/>
  <c r="AD166" i="51" s="1"/>
  <c r="AE166" i="51" s="1"/>
  <c r="AF166" i="51" s="1"/>
  <c r="C166" i="51"/>
  <c r="E165" i="51"/>
  <c r="F165" i="51" s="1"/>
  <c r="G165" i="51" s="1"/>
  <c r="H165" i="51" s="1"/>
  <c r="I165" i="51" s="1"/>
  <c r="J165" i="51" s="1"/>
  <c r="K165" i="51" s="1"/>
  <c r="L165" i="51" s="1"/>
  <c r="S165" i="51" s="1"/>
  <c r="T165" i="51" s="1"/>
  <c r="U165" i="51" s="1"/>
  <c r="V165" i="51" s="1"/>
  <c r="W165" i="51" s="1"/>
  <c r="X165" i="51" s="1"/>
  <c r="Y165" i="51" s="1"/>
  <c r="Z165" i="51" s="1"/>
  <c r="AA165" i="51" s="1"/>
  <c r="AB165" i="51" s="1"/>
  <c r="AC165" i="51" s="1"/>
  <c r="AD165" i="51" s="1"/>
  <c r="AE165" i="51" s="1"/>
  <c r="AF165" i="51" s="1"/>
  <c r="D165" i="51"/>
  <c r="C165" i="51"/>
  <c r="C164" i="51"/>
  <c r="D164" i="51" s="1"/>
  <c r="D163" i="51"/>
  <c r="E163" i="51" s="1"/>
  <c r="F163" i="51" s="1"/>
  <c r="G163" i="51" s="1"/>
  <c r="H163" i="51" s="1"/>
  <c r="I163" i="51" s="1"/>
  <c r="J163" i="51" s="1"/>
  <c r="K163" i="51" s="1"/>
  <c r="L163" i="51" s="1"/>
  <c r="S163" i="51" s="1"/>
  <c r="T163" i="51" s="1"/>
  <c r="U163" i="51" s="1"/>
  <c r="V163" i="51" s="1"/>
  <c r="W163" i="51" s="1"/>
  <c r="X163" i="51" s="1"/>
  <c r="Y163" i="51" s="1"/>
  <c r="Z163" i="51" s="1"/>
  <c r="AA163" i="51" s="1"/>
  <c r="AB163" i="51" s="1"/>
  <c r="AC163" i="51" s="1"/>
  <c r="AD163" i="51" s="1"/>
  <c r="AE163" i="51" s="1"/>
  <c r="AF163" i="51" s="1"/>
  <c r="C163" i="51"/>
  <c r="D162" i="51"/>
  <c r="E162" i="51" s="1"/>
  <c r="F162" i="51" s="1"/>
  <c r="G162" i="51" s="1"/>
  <c r="H162" i="51" s="1"/>
  <c r="I162" i="51" s="1"/>
  <c r="J162" i="51" s="1"/>
  <c r="K162" i="51" s="1"/>
  <c r="L162" i="51" s="1"/>
  <c r="S162" i="51" s="1"/>
  <c r="T162" i="51" s="1"/>
  <c r="U162" i="51" s="1"/>
  <c r="V162" i="51" s="1"/>
  <c r="W162" i="51" s="1"/>
  <c r="X162" i="51" s="1"/>
  <c r="Y162" i="51" s="1"/>
  <c r="Z162" i="51" s="1"/>
  <c r="AA162" i="51" s="1"/>
  <c r="AB162" i="51" s="1"/>
  <c r="AC162" i="51" s="1"/>
  <c r="AD162" i="51" s="1"/>
  <c r="AE162" i="51" s="1"/>
  <c r="AF162" i="51" s="1"/>
  <c r="C162" i="51"/>
  <c r="E161" i="51"/>
  <c r="D161" i="51"/>
  <c r="C161" i="51"/>
  <c r="AI158" i="51"/>
  <c r="AH158" i="51"/>
  <c r="A158" i="51" a="1"/>
  <c r="A158" i="51" s="1"/>
  <c r="AI157" i="51"/>
  <c r="AH157" i="51"/>
  <c r="AI156" i="51"/>
  <c r="AH156" i="51"/>
  <c r="AI155" i="51"/>
  <c r="AH155" i="51"/>
  <c r="AI154" i="51"/>
  <c r="AH154" i="51"/>
  <c r="AL153" i="51"/>
  <c r="AI153" i="51"/>
  <c r="AH153" i="51"/>
  <c r="A153" i="51" a="1"/>
  <c r="A153" i="51" s="1"/>
  <c r="AI152" i="51"/>
  <c r="AH152" i="51"/>
  <c r="AI151" i="51"/>
  <c r="AH151" i="51"/>
  <c r="AI150" i="51"/>
  <c r="AH150" i="51"/>
  <c r="AI149" i="51"/>
  <c r="AH149" i="51"/>
  <c r="AI148" i="51"/>
  <c r="AH148" i="51"/>
  <c r="AI147" i="51"/>
  <c r="AH147" i="51"/>
  <c r="AI146" i="51"/>
  <c r="AH146" i="51"/>
  <c r="AI142" i="51"/>
  <c r="AH142" i="51"/>
  <c r="AI141" i="51"/>
  <c r="AH141" i="51"/>
  <c r="AI140" i="51"/>
  <c r="AH140" i="51"/>
  <c r="AI139" i="51"/>
  <c r="AH139" i="51"/>
  <c r="AI138" i="51"/>
  <c r="AH138" i="51"/>
  <c r="AI137" i="51"/>
  <c r="AH137" i="51"/>
  <c r="AI136" i="51"/>
  <c r="AH136" i="51"/>
  <c r="AI134" i="51"/>
  <c r="AH134" i="51"/>
  <c r="AI133" i="51"/>
  <c r="AH133" i="51"/>
  <c r="AI132" i="51"/>
  <c r="AH132" i="51"/>
  <c r="AI131" i="51"/>
  <c r="AH131" i="51"/>
  <c r="AI130" i="51"/>
  <c r="AH130" i="51"/>
  <c r="AI129" i="51"/>
  <c r="AH129" i="51"/>
  <c r="AI128" i="51"/>
  <c r="AH128" i="51"/>
  <c r="AI127" i="51"/>
  <c r="AH127" i="51"/>
  <c r="AI126" i="51"/>
  <c r="AH126" i="51"/>
  <c r="AI125" i="51"/>
  <c r="AH125" i="51"/>
  <c r="BJ23" i="51"/>
  <c r="AA122" i="51"/>
  <c r="Z122" i="51"/>
  <c r="Y122" i="51"/>
  <c r="X122" i="51"/>
  <c r="W122" i="51"/>
  <c r="V122" i="51"/>
  <c r="U122" i="51"/>
  <c r="T122" i="51"/>
  <c r="S122" i="51"/>
  <c r="L122" i="51"/>
  <c r="K122" i="51"/>
  <c r="J122" i="51"/>
  <c r="I122" i="51"/>
  <c r="H122" i="51"/>
  <c r="G122" i="51"/>
  <c r="AA121" i="51"/>
  <c r="Z121" i="51"/>
  <c r="Y121" i="51"/>
  <c r="X121" i="51"/>
  <c r="W121" i="51"/>
  <c r="V121" i="51"/>
  <c r="U121" i="51"/>
  <c r="T121" i="51"/>
  <c r="S121" i="51"/>
  <c r="L121" i="51"/>
  <c r="K121" i="51"/>
  <c r="J121" i="51"/>
  <c r="I121" i="51"/>
  <c r="H121" i="51"/>
  <c r="G121" i="51"/>
  <c r="AA120" i="51"/>
  <c r="Z120" i="51"/>
  <c r="Y120" i="51"/>
  <c r="X120" i="51"/>
  <c r="W120" i="51"/>
  <c r="V120" i="51"/>
  <c r="U120" i="51"/>
  <c r="T120" i="51"/>
  <c r="S120" i="51"/>
  <c r="L120" i="51"/>
  <c r="L123" i="51" s="1"/>
  <c r="K120" i="51"/>
  <c r="J120" i="51"/>
  <c r="I120" i="51"/>
  <c r="H120" i="51"/>
  <c r="G120" i="51"/>
  <c r="AA119" i="51"/>
  <c r="Z119" i="51"/>
  <c r="Y119" i="51"/>
  <c r="X119" i="51"/>
  <c r="W119" i="51"/>
  <c r="V119" i="51"/>
  <c r="U119" i="51"/>
  <c r="T119" i="51"/>
  <c r="S119" i="51"/>
  <c r="L119" i="51"/>
  <c r="K119" i="51"/>
  <c r="J119" i="51"/>
  <c r="I119" i="51"/>
  <c r="H119" i="51"/>
  <c r="G119" i="51"/>
  <c r="BI23" i="51"/>
  <c r="AA118" i="51"/>
  <c r="Z118" i="51"/>
  <c r="Y118" i="51"/>
  <c r="X118" i="51"/>
  <c r="W118" i="51"/>
  <c r="V118" i="51"/>
  <c r="U118" i="51"/>
  <c r="T118" i="51"/>
  <c r="S118" i="51"/>
  <c r="L118" i="51"/>
  <c r="K118" i="51"/>
  <c r="J118" i="51"/>
  <c r="I118" i="51"/>
  <c r="H118" i="51"/>
  <c r="G118" i="51"/>
  <c r="AA117" i="51"/>
  <c r="AA123" i="51" s="1"/>
  <c r="Z117" i="51"/>
  <c r="Y117" i="51"/>
  <c r="X117" i="51"/>
  <c r="W117" i="51"/>
  <c r="V117" i="51"/>
  <c r="U117" i="51"/>
  <c r="T117" i="51"/>
  <c r="S117" i="51"/>
  <c r="L117" i="51"/>
  <c r="K117" i="51"/>
  <c r="K123" i="51" s="1"/>
  <c r="AT23" i="51" s="1"/>
  <c r="J117" i="51"/>
  <c r="J123" i="51" s="1"/>
  <c r="I117" i="51"/>
  <c r="H117" i="51"/>
  <c r="G117" i="51"/>
  <c r="AI114" i="51"/>
  <c r="AH114" i="51"/>
  <c r="AI112" i="51"/>
  <c r="AH112" i="51"/>
  <c r="AG112" i="51"/>
  <c r="AI111" i="51"/>
  <c r="AH111" i="51"/>
  <c r="AI110" i="51"/>
  <c r="AH110" i="51"/>
  <c r="AI109" i="51"/>
  <c r="AH109" i="51"/>
  <c r="AG108" i="51"/>
  <c r="AB5" i="51"/>
  <c r="AA108" i="51"/>
  <c r="Z108" i="51"/>
  <c r="Y5" i="51" s="1"/>
  <c r="Y108" i="51"/>
  <c r="X5" i="51" s="1"/>
  <c r="X108" i="51"/>
  <c r="W108" i="51"/>
  <c r="V5" i="51" s="1"/>
  <c r="V108" i="51"/>
  <c r="U5" i="51" s="1"/>
  <c r="U108" i="51"/>
  <c r="BC19" i="51" s="1"/>
  <c r="T108" i="51"/>
  <c r="BB19" i="51" s="1"/>
  <c r="S108" i="51"/>
  <c r="R5" i="51" s="1"/>
  <c r="L108" i="51"/>
  <c r="K108" i="51"/>
  <c r="J5" i="51" s="1"/>
  <c r="J108" i="51"/>
  <c r="I108" i="51"/>
  <c r="AS19" i="51" s="1"/>
  <c r="H108" i="51"/>
  <c r="G108" i="51"/>
  <c r="AP19" i="51"/>
  <c r="AI107" i="51"/>
  <c r="AH107" i="51"/>
  <c r="AI106" i="51"/>
  <c r="AH106" i="51"/>
  <c r="AI105" i="51"/>
  <c r="AH105" i="51"/>
  <c r="AI104" i="51"/>
  <c r="AH104" i="51"/>
  <c r="AI103" i="51"/>
  <c r="AH103" i="51"/>
  <c r="AI102" i="51"/>
  <c r="AH102" i="51"/>
  <c r="AI101" i="51"/>
  <c r="AH101" i="51"/>
  <c r="AI100" i="51"/>
  <c r="AH100" i="51"/>
  <c r="AI99" i="51"/>
  <c r="AH99" i="51"/>
  <c r="AI98" i="51"/>
  <c r="AH98" i="51"/>
  <c r="AI97" i="51"/>
  <c r="AH97" i="51"/>
  <c r="AG96" i="51"/>
  <c r="AA96" i="51"/>
  <c r="Z96" i="51"/>
  <c r="BF20" i="51" s="1"/>
  <c r="Y96" i="51"/>
  <c r="X96" i="51"/>
  <c r="W96" i="51"/>
  <c r="V96" i="51"/>
  <c r="BD20" i="51" s="1"/>
  <c r="U96" i="51"/>
  <c r="T96" i="51"/>
  <c r="S96" i="51"/>
  <c r="L96" i="51"/>
  <c r="K96" i="51"/>
  <c r="AT20" i="51" s="1"/>
  <c r="J96" i="51"/>
  <c r="I96" i="51"/>
  <c r="AS20" i="51" s="1"/>
  <c r="H96" i="51"/>
  <c r="G96" i="51"/>
  <c r="AR20" i="51" s="1"/>
  <c r="AI95" i="51"/>
  <c r="AH95" i="51"/>
  <c r="AI94" i="51"/>
  <c r="AH94" i="51"/>
  <c r="AI93" i="51"/>
  <c r="AH93" i="51"/>
  <c r="AA92" i="51"/>
  <c r="Z92" i="51"/>
  <c r="BF18" i="51" s="1"/>
  <c r="Y92" i="51"/>
  <c r="X92" i="51"/>
  <c r="BE18" i="51" s="1"/>
  <c r="W92" i="51"/>
  <c r="V92" i="51"/>
  <c r="U92" i="51"/>
  <c r="BC18" i="51" s="1"/>
  <c r="T92" i="51"/>
  <c r="BB18" i="51" s="1"/>
  <c r="S92" i="51"/>
  <c r="AZ18" i="51"/>
  <c r="AY18" i="51"/>
  <c r="AU18" i="51"/>
  <c r="L92" i="51"/>
  <c r="K92" i="51"/>
  <c r="AT18" i="51" s="1"/>
  <c r="J92" i="51"/>
  <c r="I92" i="51"/>
  <c r="AS18" i="51" s="1"/>
  <c r="H92" i="51"/>
  <c r="G92" i="51"/>
  <c r="AR18" i="51" s="1"/>
  <c r="AP18" i="51"/>
  <c r="BW91" i="51"/>
  <c r="BT91" i="51"/>
  <c r="BP91" i="51"/>
  <c r="BN91" i="51"/>
  <c r="BM91" i="51"/>
  <c r="BH91" i="51"/>
  <c r="BF91" i="51"/>
  <c r="BD91" i="51"/>
  <c r="AZ91" i="51"/>
  <c r="AI91" i="51"/>
  <c r="AH91" i="51"/>
  <c r="BR90" i="51"/>
  <c r="BK90" i="51"/>
  <c r="BJ90" i="51"/>
  <c r="BI90" i="51"/>
  <c r="BC90" i="51"/>
  <c r="AI90" i="51"/>
  <c r="AH90" i="51"/>
  <c r="BU89" i="51"/>
  <c r="BT89" i="51"/>
  <c r="BH89" i="51"/>
  <c r="BD89" i="51"/>
  <c r="AI89" i="51"/>
  <c r="AH89" i="51"/>
  <c r="BT88" i="51"/>
  <c r="BM88" i="51"/>
  <c r="AI88" i="51"/>
  <c r="AH88" i="51"/>
  <c r="BT87" i="51"/>
  <c r="BQ87" i="51"/>
  <c r="BN87" i="51"/>
  <c r="BD87" i="51"/>
  <c r="BA87" i="51"/>
  <c r="AI87" i="51"/>
  <c r="AH87" i="51"/>
  <c r="BR86" i="51"/>
  <c r="AI86" i="51"/>
  <c r="AH86" i="51"/>
  <c r="AI85" i="51"/>
  <c r="AH85" i="51"/>
  <c r="BW84" i="51"/>
  <c r="BV84" i="51"/>
  <c r="BV91" i="51" s="1"/>
  <c r="BU84" i="51"/>
  <c r="BU91" i="51" s="1"/>
  <c r="BT84" i="51"/>
  <c r="BS84" i="51"/>
  <c r="BS91" i="51" s="1"/>
  <c r="BR84" i="51"/>
  <c r="BR91" i="51" s="1"/>
  <c r="BQ84" i="51"/>
  <c r="BQ91" i="51" s="1"/>
  <c r="BP84" i="51"/>
  <c r="BO84" i="51"/>
  <c r="BO91" i="51" s="1"/>
  <c r="BN84" i="51"/>
  <c r="BM84" i="51"/>
  <c r="BL84" i="51"/>
  <c r="BL91" i="51" s="1"/>
  <c r="BK84" i="51"/>
  <c r="BK91" i="51" s="1"/>
  <c r="BJ84" i="51"/>
  <c r="BJ91" i="51" s="1"/>
  <c r="BI84" i="51"/>
  <c r="BI91" i="51" s="1"/>
  <c r="BH84" i="51"/>
  <c r="BG84" i="51"/>
  <c r="BG91" i="51" s="1"/>
  <c r="BF84" i="51"/>
  <c r="BE84" i="51"/>
  <c r="BE91" i="51" s="1"/>
  <c r="BD84" i="51"/>
  <c r="BC84" i="51"/>
  <c r="BC91" i="51" s="1"/>
  <c r="BB84" i="51"/>
  <c r="BB91" i="51" s="1"/>
  <c r="BA84" i="51"/>
  <c r="BA91" i="51" s="1"/>
  <c r="AZ84" i="51"/>
  <c r="AI84" i="51"/>
  <c r="AH84" i="51"/>
  <c r="BW83" i="51"/>
  <c r="BW90" i="51" s="1"/>
  <c r="BV83" i="51"/>
  <c r="BV90" i="51" s="1"/>
  <c r="BU83" i="51"/>
  <c r="BU90" i="51" s="1"/>
  <c r="BT83" i="51"/>
  <c r="BT90" i="51" s="1"/>
  <c r="BS83" i="51"/>
  <c r="BS90" i="51" s="1"/>
  <c r="BR83" i="51"/>
  <c r="BQ83" i="51"/>
  <c r="BQ90" i="51" s="1"/>
  <c r="BP83" i="51"/>
  <c r="BP90" i="51" s="1"/>
  <c r="BO83" i="51"/>
  <c r="BO90" i="51" s="1"/>
  <c r="BN83" i="51"/>
  <c r="BN90" i="51" s="1"/>
  <c r="BM83" i="51"/>
  <c r="BM90" i="51" s="1"/>
  <c r="BL83" i="51"/>
  <c r="BL90" i="51" s="1"/>
  <c r="BK83" i="51"/>
  <c r="BJ83" i="51"/>
  <c r="BI83" i="51"/>
  <c r="BH83" i="51"/>
  <c r="BH90" i="51" s="1"/>
  <c r="BG83" i="51"/>
  <c r="BG90" i="51" s="1"/>
  <c r="BF83" i="51"/>
  <c r="BF90" i="51" s="1"/>
  <c r="BE83" i="51"/>
  <c r="BE90" i="51" s="1"/>
  <c r="BD83" i="51"/>
  <c r="BD90" i="51" s="1"/>
  <c r="BC83" i="51"/>
  <c r="BB83" i="51"/>
  <c r="BB90" i="51" s="1"/>
  <c r="BA83" i="51"/>
  <c r="BA90" i="51" s="1"/>
  <c r="AZ83" i="51"/>
  <c r="AZ90" i="51" s="1"/>
  <c r="AI83" i="51"/>
  <c r="AH83" i="51"/>
  <c r="BW82" i="51"/>
  <c r="BW89" i="51" s="1"/>
  <c r="BV82" i="51"/>
  <c r="BV89" i="51" s="1"/>
  <c r="BU82" i="51"/>
  <c r="BT82" i="51"/>
  <c r="BS82" i="51"/>
  <c r="BS89" i="51" s="1"/>
  <c r="BR82" i="51"/>
  <c r="BR89" i="51" s="1"/>
  <c r="BQ82" i="51"/>
  <c r="BQ89" i="51" s="1"/>
  <c r="BP82" i="51"/>
  <c r="BP89" i="51" s="1"/>
  <c r="BO82" i="51"/>
  <c r="BO89" i="51" s="1"/>
  <c r="BN82" i="51"/>
  <c r="BN89" i="51" s="1"/>
  <c r="BM82" i="51"/>
  <c r="BM89" i="51" s="1"/>
  <c r="BL82" i="51"/>
  <c r="BL89" i="51" s="1"/>
  <c r="BK82" i="51"/>
  <c r="BK89" i="51" s="1"/>
  <c r="BJ82" i="51"/>
  <c r="BJ89" i="51" s="1"/>
  <c r="BI82" i="51"/>
  <c r="BI89" i="51" s="1"/>
  <c r="BH82" i="51"/>
  <c r="BG82" i="51"/>
  <c r="BG89" i="51" s="1"/>
  <c r="BF82" i="51"/>
  <c r="BF89" i="51" s="1"/>
  <c r="BE82" i="51"/>
  <c r="BE89" i="51" s="1"/>
  <c r="BD82" i="51"/>
  <c r="BC82" i="51"/>
  <c r="BC89" i="51" s="1"/>
  <c r="BB82" i="51"/>
  <c r="BB89" i="51" s="1"/>
  <c r="BA82" i="51"/>
  <c r="BA89" i="51" s="1"/>
  <c r="AZ82" i="51"/>
  <c r="AZ89" i="51" s="1"/>
  <c r="AI82" i="51"/>
  <c r="AH82" i="51"/>
  <c r="BW81" i="51"/>
  <c r="BW88" i="51" s="1"/>
  <c r="BV81" i="51"/>
  <c r="BV88" i="51" s="1"/>
  <c r="BU81" i="51"/>
  <c r="BU88" i="51" s="1"/>
  <c r="BT81" i="51"/>
  <c r="BS81" i="51"/>
  <c r="BS88" i="51" s="1"/>
  <c r="BR81" i="51"/>
  <c r="BR88" i="51" s="1"/>
  <c r="BQ81" i="51"/>
  <c r="BQ88" i="51" s="1"/>
  <c r="BP81" i="51"/>
  <c r="BP88" i="51" s="1"/>
  <c r="BO81" i="51"/>
  <c r="BO88" i="51" s="1"/>
  <c r="BN81" i="51"/>
  <c r="BN88" i="51" s="1"/>
  <c r="BM81" i="51"/>
  <c r="BL81" i="51"/>
  <c r="BL88" i="51" s="1"/>
  <c r="BK81" i="51"/>
  <c r="BK88" i="51" s="1"/>
  <c r="BJ81" i="51"/>
  <c r="BJ88" i="51" s="1"/>
  <c r="BI81" i="51"/>
  <c r="BI88" i="51" s="1"/>
  <c r="BH81" i="51"/>
  <c r="BH88" i="51" s="1"/>
  <c r="BG81" i="51"/>
  <c r="BG88" i="51" s="1"/>
  <c r="BF81" i="51"/>
  <c r="BF88" i="51" s="1"/>
  <c r="BE81" i="51"/>
  <c r="BE88" i="51" s="1"/>
  <c r="BD81" i="51"/>
  <c r="BD88" i="51" s="1"/>
  <c r="BC81" i="51"/>
  <c r="BC88" i="51" s="1"/>
  <c r="BB81" i="51"/>
  <c r="BB88" i="51" s="1"/>
  <c r="BA81" i="51"/>
  <c r="BA88" i="51" s="1"/>
  <c r="AZ81" i="51"/>
  <c r="AZ88" i="51" s="1"/>
  <c r="AI81" i="51"/>
  <c r="AH81" i="51"/>
  <c r="BW80" i="51"/>
  <c r="BW87" i="51" s="1"/>
  <c r="BV80" i="51"/>
  <c r="BV87" i="51" s="1"/>
  <c r="BU80" i="51"/>
  <c r="BU87" i="51" s="1"/>
  <c r="BT80" i="51"/>
  <c r="BS80" i="51"/>
  <c r="BS87" i="51" s="1"/>
  <c r="BR80" i="51"/>
  <c r="BR87" i="51" s="1"/>
  <c r="BQ80" i="51"/>
  <c r="BP80" i="51"/>
  <c r="BP87" i="51" s="1"/>
  <c r="BO80" i="51"/>
  <c r="BO87" i="51" s="1"/>
  <c r="BN80" i="51"/>
  <c r="BM80" i="51"/>
  <c r="BM87" i="51" s="1"/>
  <c r="BL80" i="51"/>
  <c r="BL87" i="51" s="1"/>
  <c r="BK80" i="51"/>
  <c r="BK87" i="51" s="1"/>
  <c r="BJ80" i="51"/>
  <c r="BJ87" i="51" s="1"/>
  <c r="BI80" i="51"/>
  <c r="BI87" i="51" s="1"/>
  <c r="BH80" i="51"/>
  <c r="BH87" i="51" s="1"/>
  <c r="BG80" i="51"/>
  <c r="BG87" i="51" s="1"/>
  <c r="BF80" i="51"/>
  <c r="BF87" i="51" s="1"/>
  <c r="BE80" i="51"/>
  <c r="BE87" i="51" s="1"/>
  <c r="BD80" i="51"/>
  <c r="BC80" i="51"/>
  <c r="BC87" i="51" s="1"/>
  <c r="BB80" i="51"/>
  <c r="BB87" i="51" s="1"/>
  <c r="BA80" i="51"/>
  <c r="AZ80" i="51"/>
  <c r="AZ87" i="51" s="1"/>
  <c r="AI80" i="51"/>
  <c r="AH80" i="51"/>
  <c r="BW79" i="51"/>
  <c r="BW86" i="51" s="1"/>
  <c r="BV79" i="51"/>
  <c r="BV86" i="51" s="1"/>
  <c r="BU79" i="51"/>
  <c r="BU86" i="51" s="1"/>
  <c r="BT79" i="51"/>
  <c r="BT86" i="51" s="1"/>
  <c r="BS79" i="51"/>
  <c r="BS86" i="51" s="1"/>
  <c r="BR79" i="51"/>
  <c r="BQ79" i="51"/>
  <c r="BQ86" i="51" s="1"/>
  <c r="BP79" i="51"/>
  <c r="BP86" i="51" s="1"/>
  <c r="BO79" i="51"/>
  <c r="BO86" i="51" s="1"/>
  <c r="BN79" i="51"/>
  <c r="BN86" i="51" s="1"/>
  <c r="BM79" i="51"/>
  <c r="BM86" i="51" s="1"/>
  <c r="BL79" i="51"/>
  <c r="BL86" i="51" s="1"/>
  <c r="BK79" i="51"/>
  <c r="BK86" i="51" s="1"/>
  <c r="BJ79" i="51"/>
  <c r="BJ86" i="51" s="1"/>
  <c r="BI79" i="51"/>
  <c r="BI86" i="51" s="1"/>
  <c r="BH79" i="51"/>
  <c r="BH86" i="51" s="1"/>
  <c r="BG79" i="51"/>
  <c r="BG86" i="51" s="1"/>
  <c r="BF79" i="51"/>
  <c r="BF86" i="51" s="1"/>
  <c r="BE79" i="51"/>
  <c r="BE86" i="51" s="1"/>
  <c r="BD79" i="51"/>
  <c r="BD86" i="51" s="1"/>
  <c r="BC79" i="51"/>
  <c r="BC86" i="51" s="1"/>
  <c r="BB79" i="51"/>
  <c r="BB86" i="51" s="1"/>
  <c r="BA79" i="51"/>
  <c r="BA86" i="51" s="1"/>
  <c r="AZ79" i="51"/>
  <c r="AZ86" i="51" s="1"/>
  <c r="AI79" i="51"/>
  <c r="AH79" i="51"/>
  <c r="AG78" i="51"/>
  <c r="BI17" i="51"/>
  <c r="BH17" i="51"/>
  <c r="AA78" i="51"/>
  <c r="Z78" i="51"/>
  <c r="BF17" i="51" s="1"/>
  <c r="Y78" i="51"/>
  <c r="X78" i="51"/>
  <c r="BE17" i="51" s="1"/>
  <c r="W78" i="51"/>
  <c r="V78" i="51"/>
  <c r="BD17" i="51" s="1"/>
  <c r="U78" i="51"/>
  <c r="T78" i="51"/>
  <c r="BB17" i="51" s="1"/>
  <c r="S78" i="51"/>
  <c r="BA17" i="51" s="1"/>
  <c r="AZ17" i="51"/>
  <c r="L78" i="51"/>
  <c r="K78" i="51"/>
  <c r="AT17" i="51" s="1"/>
  <c r="J78" i="51"/>
  <c r="I78" i="51"/>
  <c r="H78" i="51"/>
  <c r="G78" i="51"/>
  <c r="AR17" i="51" s="1"/>
  <c r="AI77" i="51"/>
  <c r="AH77" i="51"/>
  <c r="AI76" i="51"/>
  <c r="AH76" i="51"/>
  <c r="AI75" i="51"/>
  <c r="AH75" i="51"/>
  <c r="AI74" i="51"/>
  <c r="AH74" i="51"/>
  <c r="AI73" i="51"/>
  <c r="AH73" i="51"/>
  <c r="AI72" i="51"/>
  <c r="AH72" i="51"/>
  <c r="AG71" i="51"/>
  <c r="AG113" i="51" s="1"/>
  <c r="BJ16" i="51"/>
  <c r="BG16" i="51"/>
  <c r="AA71" i="51"/>
  <c r="AA113" i="51" s="1"/>
  <c r="AA115" i="51" s="1"/>
  <c r="AA116" i="51" s="1"/>
  <c r="AA7" i="51" s="1"/>
  <c r="Z71" i="51"/>
  <c r="BF16" i="51" s="1"/>
  <c r="Y71" i="51"/>
  <c r="X71" i="51"/>
  <c r="W71" i="51"/>
  <c r="V71" i="51"/>
  <c r="BD16" i="51" s="1"/>
  <c r="U71" i="51"/>
  <c r="BC16" i="51" s="1"/>
  <c r="T71" i="51"/>
  <c r="BB16" i="51" s="1"/>
  <c r="S71" i="51"/>
  <c r="AY16" i="51"/>
  <c r="L71" i="51"/>
  <c r="K71" i="51"/>
  <c r="J71" i="51"/>
  <c r="I71" i="51"/>
  <c r="H71" i="51"/>
  <c r="G71" i="51"/>
  <c r="AI70" i="51"/>
  <c r="AH70" i="51"/>
  <c r="AI69" i="51"/>
  <c r="AH69" i="51"/>
  <c r="AI68" i="51"/>
  <c r="AH68" i="51"/>
  <c r="AI67" i="51"/>
  <c r="AH67" i="51"/>
  <c r="AI66" i="51"/>
  <c r="AH66" i="51"/>
  <c r="AI65" i="51"/>
  <c r="AH65" i="51"/>
  <c r="AI64" i="51"/>
  <c r="AH64" i="51"/>
  <c r="AI63" i="51"/>
  <c r="AH63" i="51"/>
  <c r="AI62" i="51"/>
  <c r="AH62" i="51"/>
  <c r="AI61" i="51"/>
  <c r="AH61" i="51"/>
  <c r="AI60" i="51"/>
  <c r="AH60" i="51"/>
  <c r="AI59" i="51"/>
  <c r="AH59" i="51"/>
  <c r="AI58" i="51"/>
  <c r="AH58" i="51"/>
  <c r="AI57" i="51"/>
  <c r="AH57" i="51"/>
  <c r="AI56" i="51"/>
  <c r="AH56" i="51"/>
  <c r="AI55" i="51"/>
  <c r="AH55" i="51"/>
  <c r="AI54" i="51"/>
  <c r="AH54" i="51"/>
  <c r="AI53" i="51"/>
  <c r="AH53" i="51"/>
  <c r="AI52" i="51"/>
  <c r="AH52" i="51"/>
  <c r="AI51" i="51"/>
  <c r="AH51" i="51"/>
  <c r="AI50" i="51"/>
  <c r="AH50" i="51"/>
  <c r="AI49" i="51"/>
  <c r="AH49" i="51"/>
  <c r="AI48" i="51"/>
  <c r="AH48" i="51"/>
  <c r="AI47" i="51"/>
  <c r="AH47" i="51"/>
  <c r="AI46" i="51"/>
  <c r="AH46" i="51"/>
  <c r="AI45" i="51"/>
  <c r="AH45" i="51"/>
  <c r="AI44" i="51"/>
  <c r="AH44" i="51"/>
  <c r="AI43" i="51"/>
  <c r="AH43" i="51"/>
  <c r="AI42" i="51"/>
  <c r="AH42" i="51"/>
  <c r="AI41" i="51"/>
  <c r="AH41" i="51"/>
  <c r="AI40" i="51"/>
  <c r="AH40" i="51"/>
  <c r="AI39" i="51"/>
  <c r="AH39" i="51"/>
  <c r="AI38" i="51"/>
  <c r="AH38" i="51"/>
  <c r="AI37" i="51"/>
  <c r="AH37" i="51"/>
  <c r="AI36" i="51"/>
  <c r="AH36" i="51"/>
  <c r="AI35" i="51"/>
  <c r="AH35" i="51"/>
  <c r="AI34" i="51"/>
  <c r="AH34" i="51"/>
  <c r="AI33" i="51"/>
  <c r="AH33" i="51"/>
  <c r="AI32" i="51"/>
  <c r="AH32" i="51"/>
  <c r="AI31" i="51"/>
  <c r="AH31" i="51"/>
  <c r="AI30" i="51"/>
  <c r="AH30" i="51"/>
  <c r="AI29" i="51"/>
  <c r="AH29" i="51"/>
  <c r="AI28" i="51"/>
  <c r="AH28" i="51"/>
  <c r="AI27" i="51"/>
  <c r="AH27" i="51"/>
  <c r="AI26" i="51"/>
  <c r="AH26" i="51"/>
  <c r="AI25" i="51"/>
  <c r="AH25" i="51"/>
  <c r="AI24" i="51"/>
  <c r="AH24" i="51"/>
  <c r="AZ23" i="51"/>
  <c r="AY23" i="51"/>
  <c r="AU23" i="51"/>
  <c r="AI23" i="51"/>
  <c r="AH23" i="51"/>
  <c r="AI22" i="51"/>
  <c r="AH22" i="51"/>
  <c r="BJ21" i="51"/>
  <c r="BI21" i="51"/>
  <c r="BH21" i="51"/>
  <c r="BG21" i="51"/>
  <c r="BF21" i="51"/>
  <c r="BE21" i="51"/>
  <c r="BD21" i="51"/>
  <c r="BC21" i="51"/>
  <c r="BB21" i="51"/>
  <c r="BA21" i="51"/>
  <c r="AZ21" i="51"/>
  <c r="AY21" i="51"/>
  <c r="AX21" i="51"/>
  <c r="AW21" i="51"/>
  <c r="AV21" i="51"/>
  <c r="AU21" i="51"/>
  <c r="AT21" i="51"/>
  <c r="AS21" i="51"/>
  <c r="AR21" i="51"/>
  <c r="AQ21" i="51"/>
  <c r="AP21" i="51"/>
  <c r="AO21" i="51"/>
  <c r="AN21" i="51"/>
  <c r="AM21" i="51"/>
  <c r="AI21" i="51"/>
  <c r="AH21" i="51"/>
  <c r="BJ20" i="51"/>
  <c r="BI20" i="51"/>
  <c r="BH20" i="51"/>
  <c r="BG20" i="51"/>
  <c r="BE20" i="51"/>
  <c r="BC20" i="51"/>
  <c r="BB20" i="51"/>
  <c r="BA20" i="51"/>
  <c r="AZ20" i="51"/>
  <c r="AY20" i="51"/>
  <c r="AX20" i="51"/>
  <c r="AW20" i="51"/>
  <c r="AV20" i="51"/>
  <c r="AU20" i="51"/>
  <c r="AQ20" i="51"/>
  <c r="AP20" i="51"/>
  <c r="AO20" i="51"/>
  <c r="AN20" i="51"/>
  <c r="AM20" i="51"/>
  <c r="AI20" i="51"/>
  <c r="AH20" i="51"/>
  <c r="BJ19" i="51"/>
  <c r="BI19" i="51"/>
  <c r="BH19" i="51"/>
  <c r="BG19" i="51"/>
  <c r="BE19" i="51"/>
  <c r="AZ19" i="51"/>
  <c r="AY19" i="51"/>
  <c r="AX19" i="51"/>
  <c r="AW19" i="51"/>
  <c r="AV19" i="51"/>
  <c r="AU19" i="51"/>
  <c r="AR19" i="51"/>
  <c r="AQ19" i="51"/>
  <c r="AN19" i="51"/>
  <c r="AI19" i="51"/>
  <c r="AH19" i="51"/>
  <c r="BJ18" i="51"/>
  <c r="BI18" i="51"/>
  <c r="BH18" i="51"/>
  <c r="BG18" i="51"/>
  <c r="BD18" i="51"/>
  <c r="BA18" i="51"/>
  <c r="AX18" i="51"/>
  <c r="AW18" i="51"/>
  <c r="AV18" i="51"/>
  <c r="AQ18" i="51"/>
  <c r="AO18" i="51"/>
  <c r="AN18" i="51"/>
  <c r="AI18" i="51"/>
  <c r="AH18" i="51"/>
  <c r="BJ17" i="51"/>
  <c r="BG17" i="51"/>
  <c r="BC17" i="51"/>
  <c r="AY17" i="51"/>
  <c r="AX17" i="51"/>
  <c r="AW17" i="51"/>
  <c r="AV17" i="51"/>
  <c r="AU17" i="51"/>
  <c r="AS17" i="51"/>
  <c r="AQ17" i="51"/>
  <c r="AP17" i="51"/>
  <c r="AO17" i="51"/>
  <c r="AN17" i="51"/>
  <c r="AI17" i="51"/>
  <c r="AH17" i="51"/>
  <c r="BI16" i="51"/>
  <c r="BH16" i="51"/>
  <c r="BE16" i="51"/>
  <c r="AZ16" i="51"/>
  <c r="AW16" i="51"/>
  <c r="AV16" i="51"/>
  <c r="AR16" i="51"/>
  <c r="AQ16" i="51"/>
  <c r="AP16" i="51"/>
  <c r="AO16" i="51"/>
  <c r="AI16" i="51"/>
  <c r="AH16" i="51"/>
  <c r="AI15" i="51"/>
  <c r="AH15" i="51"/>
  <c r="AI14" i="51"/>
  <c r="AH14" i="51"/>
  <c r="AI13" i="51"/>
  <c r="AH13" i="51"/>
  <c r="AL12" i="51"/>
  <c r="AI12" i="51"/>
  <c r="AH12" i="51"/>
  <c r="AI11" i="51"/>
  <c r="AH11" i="51"/>
  <c r="K6" i="51"/>
  <c r="AE5" i="51"/>
  <c r="AD5" i="51"/>
  <c r="AC5" i="51"/>
  <c r="Z5" i="51"/>
  <c r="W5" i="51"/>
  <c r="Q5" i="51"/>
  <c r="P5" i="51"/>
  <c r="O5" i="51"/>
  <c r="N5" i="51"/>
  <c r="M5" i="51"/>
  <c r="G5" i="51"/>
  <c r="F5" i="51"/>
  <c r="E5" i="51"/>
  <c r="B5" i="51"/>
  <c r="AG4" i="51"/>
  <c r="K4" i="51"/>
  <c r="E4" i="51"/>
  <c r="H4" i="51" s="1"/>
  <c r="B4" i="51"/>
  <c r="AL13" i="51" s="1"/>
  <c r="BJ22" i="51" l="1"/>
  <c r="BJ25" i="51" s="1"/>
  <c r="BI22" i="51"/>
  <c r="BI25" i="51" s="1"/>
  <c r="BG22" i="51"/>
  <c r="Z123" i="51"/>
  <c r="BF23" i="51" s="1"/>
  <c r="BF19" i="51"/>
  <c r="BF22" i="51" s="1"/>
  <c r="Y123" i="51"/>
  <c r="Y113" i="51"/>
  <c r="Y115" i="51" s="1"/>
  <c r="X113" i="51"/>
  <c r="X115" i="51" s="1"/>
  <c r="BE22" i="51"/>
  <c r="W123" i="51"/>
  <c r="W113" i="51"/>
  <c r="W115" i="51" s="1"/>
  <c r="BD19" i="51"/>
  <c r="BD22" i="51" s="1"/>
  <c r="BC22" i="51"/>
  <c r="U123" i="51"/>
  <c r="BC23" i="51" s="1"/>
  <c r="BB22" i="51"/>
  <c r="S113" i="51"/>
  <c r="S115" i="51" s="1"/>
  <c r="BA19" i="51"/>
  <c r="S123" i="51"/>
  <c r="BA23" i="51" s="1"/>
  <c r="AZ22" i="51"/>
  <c r="AZ25" i="51" s="1"/>
  <c r="AY22" i="51"/>
  <c r="AY25" i="51" s="1"/>
  <c r="AW22" i="51"/>
  <c r="AV22" i="51"/>
  <c r="L124" i="51"/>
  <c r="AT19" i="51"/>
  <c r="K113" i="51"/>
  <c r="K115" i="51" s="1"/>
  <c r="K116" i="51" s="1"/>
  <c r="K7" i="51" s="1"/>
  <c r="J124" i="51"/>
  <c r="I5" i="51"/>
  <c r="I123" i="51"/>
  <c r="AS23" i="51" s="1"/>
  <c r="I113" i="51"/>
  <c r="I115" i="51" s="1"/>
  <c r="I116" i="51" s="1"/>
  <c r="I7" i="51" s="1"/>
  <c r="H5" i="51"/>
  <c r="H113" i="51"/>
  <c r="H115" i="51" s="1"/>
  <c r="AI96" i="51"/>
  <c r="G113" i="51"/>
  <c r="G115" i="51" s="1"/>
  <c r="AR22" i="51"/>
  <c r="AQ22" i="51"/>
  <c r="AP22" i="51"/>
  <c r="C123" i="51"/>
  <c r="AN23" i="51" s="1"/>
  <c r="AH122" i="51"/>
  <c r="AJ108" i="51" a="1"/>
  <c r="AJ108" i="51" s="1"/>
  <c r="AF5" i="51"/>
  <c r="B113" i="51"/>
  <c r="B115" i="51" s="1"/>
  <c r="B116" i="51" s="1"/>
  <c r="B124" i="51"/>
  <c r="AI78" i="51"/>
  <c r="AH118" i="51"/>
  <c r="BH22" i="51"/>
  <c r="O7" i="51"/>
  <c r="Y135" i="51"/>
  <c r="Z170" i="51"/>
  <c r="AH78" i="51"/>
  <c r="AI92" i="51"/>
  <c r="AH92" i="51"/>
  <c r="AI108" i="51"/>
  <c r="AX16" i="51"/>
  <c r="AX22" i="51" s="1"/>
  <c r="AG115" i="51"/>
  <c r="Q7" i="51"/>
  <c r="C274" i="51"/>
  <c r="D169" i="51"/>
  <c r="D177" i="51"/>
  <c r="AM18" i="51"/>
  <c r="J113" i="51"/>
  <c r="J115" i="51" s="1"/>
  <c r="J116" i="51" s="1"/>
  <c r="J7" i="51" s="1"/>
  <c r="R7" i="51"/>
  <c r="Z113" i="51"/>
  <c r="Z115" i="51" s="1"/>
  <c r="Z116" i="51" s="1"/>
  <c r="Z7" i="51" s="1"/>
  <c r="AH71" i="51"/>
  <c r="H123" i="51"/>
  <c r="X123" i="51"/>
  <c r="BE23" i="51" s="1"/>
  <c r="G123" i="51"/>
  <c r="AI122" i="51"/>
  <c r="AO23" i="51"/>
  <c r="AB7" i="51"/>
  <c r="U124" i="51"/>
  <c r="AI117" i="51"/>
  <c r="BG95" i="51" a="1"/>
  <c r="E7" i="51"/>
  <c r="AE7" i="51"/>
  <c r="AI118" i="51"/>
  <c r="AI119" i="51"/>
  <c r="Z124" i="51"/>
  <c r="E164" i="51"/>
  <c r="F164" i="51" s="1"/>
  <c r="G164" i="51" s="1"/>
  <c r="H164" i="51" s="1"/>
  <c r="I164" i="51" s="1"/>
  <c r="J164" i="51" s="1"/>
  <c r="K164" i="51" s="1"/>
  <c r="L164" i="51" s="1"/>
  <c r="S164" i="51" s="1"/>
  <c r="T164" i="51" s="1"/>
  <c r="U164" i="51" s="1"/>
  <c r="V164" i="51" s="1"/>
  <c r="W164" i="51" s="1"/>
  <c r="X164" i="51" s="1"/>
  <c r="Y164" i="51" s="1"/>
  <c r="Z164" i="51" s="1"/>
  <c r="AA164" i="51" s="1"/>
  <c r="AB164" i="51" s="1"/>
  <c r="AC164" i="51" s="1"/>
  <c r="AD164" i="51" s="1"/>
  <c r="AE164" i="51" s="1"/>
  <c r="AF164" i="51" s="1"/>
  <c r="D167" i="51"/>
  <c r="AI71" i="51"/>
  <c r="AH117" i="51"/>
  <c r="AI121" i="51"/>
  <c r="AS16" i="51"/>
  <c r="AS22" i="51" s="1"/>
  <c r="AS25" i="51" s="1"/>
  <c r="D7" i="51"/>
  <c r="T113" i="51"/>
  <c r="T115" i="51" s="1"/>
  <c r="M7" i="51"/>
  <c r="AG2" i="51"/>
  <c r="AG6" i="51" s="1"/>
  <c r="C5" i="51"/>
  <c r="K5" i="51"/>
  <c r="S5" i="51"/>
  <c r="AA5" i="51"/>
  <c r="AM16" i="51"/>
  <c r="AM22" i="51" s="1"/>
  <c r="AU16" i="51"/>
  <c r="AU22" i="51" s="1"/>
  <c r="AU25" i="51" s="1"/>
  <c r="AO19" i="51"/>
  <c r="AO22" i="51" s="1"/>
  <c r="V113" i="51"/>
  <c r="V115" i="51" s="1"/>
  <c r="AD7" i="51"/>
  <c r="W124" i="51"/>
  <c r="AF7" i="51"/>
  <c r="T123" i="51"/>
  <c r="BB23" i="51" s="1"/>
  <c r="BG23" i="51"/>
  <c r="BG25" i="51" s="1"/>
  <c r="AH121" i="51"/>
  <c r="BA16" i="51"/>
  <c r="BA22" i="51" s="1"/>
  <c r="BA25" i="51" s="1"/>
  <c r="L113" i="51"/>
  <c r="L115" i="51" s="1"/>
  <c r="L116" i="51" s="1"/>
  <c r="L7" i="51" s="1"/>
  <c r="AT16" i="51"/>
  <c r="AT22" i="51" s="1"/>
  <c r="AT25" i="51" s="1"/>
  <c r="U113" i="51"/>
  <c r="U115" i="51" s="1"/>
  <c r="U116" i="51" s="1"/>
  <c r="U7" i="51" s="1"/>
  <c r="D5" i="51"/>
  <c r="L5" i="51"/>
  <c r="T5" i="51"/>
  <c r="AN16" i="51"/>
  <c r="AN22" i="51" s="1"/>
  <c r="H124" i="51"/>
  <c r="AI120" i="51"/>
  <c r="C167" i="51"/>
  <c r="AH119" i="51"/>
  <c r="E167" i="51"/>
  <c r="F161" i="51"/>
  <c r="Y124" i="51"/>
  <c r="AH120" i="51"/>
  <c r="AH96" i="51"/>
  <c r="AH108" i="51"/>
  <c r="AQ23" i="51"/>
  <c r="AQ25" i="51" s="1"/>
  <c r="AV23" i="51"/>
  <c r="V123" i="51"/>
  <c r="BD23" i="51" s="1"/>
  <c r="BH23" i="51"/>
  <c r="K124" i="51"/>
  <c r="S124" i="51"/>
  <c r="AA124" i="51"/>
  <c r="BF25" i="51" l="1"/>
  <c r="Y116" i="51"/>
  <c r="Y7" i="51" s="1"/>
  <c r="BE25" i="51"/>
  <c r="W116" i="51"/>
  <c r="W7" i="51" s="1"/>
  <c r="V124" i="51"/>
  <c r="BD25" i="51"/>
  <c r="BC25" i="51"/>
  <c r="BB25" i="51"/>
  <c r="S116" i="51"/>
  <c r="S7" i="51" s="1"/>
  <c r="AV25" i="51"/>
  <c r="I124" i="51"/>
  <c r="H116" i="51"/>
  <c r="H7" i="51" s="1"/>
  <c r="G116" i="51"/>
  <c r="G7" i="51" s="1"/>
  <c r="AO25" i="51"/>
  <c r="AN25" i="51"/>
  <c r="C124" i="51"/>
  <c r="C116" i="51"/>
  <c r="C7" i="51" s="1"/>
  <c r="AJ123" i="51" a="1"/>
  <c r="AJ123" i="51" s="1"/>
  <c r="G124" i="51"/>
  <c r="AR23" i="51"/>
  <c r="AR25" i="51" s="1"/>
  <c r="AI113" i="51"/>
  <c r="AH113" i="51"/>
  <c r="T116" i="51"/>
  <c r="T7" i="51" s="1"/>
  <c r="AT8" i="51"/>
  <c r="AM25" i="51"/>
  <c r="AC7" i="51"/>
  <c r="AX23" i="51"/>
  <c r="AX25" i="51" s="1"/>
  <c r="G161" i="51"/>
  <c r="F167" i="51"/>
  <c r="X124" i="51"/>
  <c r="E177" i="51"/>
  <c r="X116" i="51"/>
  <c r="X7" i="51" s="1"/>
  <c r="BL117" i="51"/>
  <c r="BJ116" i="51"/>
  <c r="BH115" i="51"/>
  <c r="BL113" i="51"/>
  <c r="BJ112" i="51"/>
  <c r="BH111" i="51"/>
  <c r="BL109" i="51"/>
  <c r="BJ108" i="51"/>
  <c r="BH107" i="51"/>
  <c r="BL105" i="51"/>
  <c r="BJ104" i="51"/>
  <c r="BH103" i="51"/>
  <c r="BL101" i="51"/>
  <c r="BJ100" i="51"/>
  <c r="BH99" i="51"/>
  <c r="BL97" i="51"/>
  <c r="BJ96" i="51"/>
  <c r="BH95" i="51"/>
  <c r="BK117" i="51"/>
  <c r="BI116" i="51"/>
  <c r="BG115" i="51"/>
  <c r="BK113" i="51"/>
  <c r="BI112" i="51"/>
  <c r="BG111" i="51"/>
  <c r="BK109" i="51"/>
  <c r="BI108" i="51"/>
  <c r="BG107" i="51"/>
  <c r="BK105" i="51"/>
  <c r="BI104" i="51"/>
  <c r="BG103" i="51"/>
  <c r="BK101" i="51"/>
  <c r="BI100" i="51"/>
  <c r="BG99" i="51"/>
  <c r="BK97" i="51"/>
  <c r="BI96" i="51"/>
  <c r="BG95" i="51"/>
  <c r="BL118" i="51"/>
  <c r="BJ117" i="51"/>
  <c r="BH116" i="51"/>
  <c r="BL114" i="51"/>
  <c r="BJ113" i="51"/>
  <c r="BH112" i="51"/>
  <c r="BL110" i="51"/>
  <c r="BJ109" i="51"/>
  <c r="BH108" i="51"/>
  <c r="BL106" i="51"/>
  <c r="BJ105" i="51"/>
  <c r="BH104" i="51"/>
  <c r="BL102" i="51"/>
  <c r="BJ101" i="51"/>
  <c r="BH100" i="51"/>
  <c r="BL98" i="51"/>
  <c r="BJ97" i="51"/>
  <c r="BH96" i="51"/>
  <c r="BK118" i="51"/>
  <c r="BI117" i="51"/>
  <c r="BG116" i="51"/>
  <c r="BK114" i="51"/>
  <c r="BI113" i="51"/>
  <c r="BG112" i="51"/>
  <c r="BK110" i="51"/>
  <c r="BI109" i="51"/>
  <c r="BG108" i="51"/>
  <c r="BK106" i="51"/>
  <c r="BI105" i="51"/>
  <c r="BG104" i="51"/>
  <c r="BJ118" i="51"/>
  <c r="BH117" i="51"/>
  <c r="BL115" i="51"/>
  <c r="BJ114" i="51"/>
  <c r="BH113" i="51"/>
  <c r="BL111" i="51"/>
  <c r="BJ110" i="51"/>
  <c r="BH109" i="51"/>
  <c r="BL107" i="51"/>
  <c r="BJ106" i="51"/>
  <c r="BH105" i="51"/>
  <c r="BG117" i="51"/>
  <c r="BG114" i="51"/>
  <c r="BH110" i="51"/>
  <c r="BI106" i="51"/>
  <c r="BJ103" i="51"/>
  <c r="BH101" i="51"/>
  <c r="BI99" i="51"/>
  <c r="BG97" i="51"/>
  <c r="BL116" i="51"/>
  <c r="BG113" i="51"/>
  <c r="BG110" i="51"/>
  <c r="BH106" i="51"/>
  <c r="BI103" i="51"/>
  <c r="BG101" i="51"/>
  <c r="BK98" i="51"/>
  <c r="BL96" i="51"/>
  <c r="BJ115" i="51"/>
  <c r="BL95" i="51"/>
  <c r="BK116" i="51"/>
  <c r="BL112" i="51"/>
  <c r="BG109" i="51"/>
  <c r="BG106" i="51"/>
  <c r="BK102" i="51"/>
  <c r="BL100" i="51"/>
  <c r="BJ98" i="51"/>
  <c r="BK96" i="51"/>
  <c r="BK111" i="51"/>
  <c r="BK108" i="51"/>
  <c r="BL104" i="51"/>
  <c r="BI102" i="51"/>
  <c r="BG100" i="51"/>
  <c r="BH98" i="51"/>
  <c r="BI110" i="51"/>
  <c r="BI101" i="51"/>
  <c r="BI95" i="51"/>
  <c r="BK115" i="51"/>
  <c r="BK112" i="51"/>
  <c r="BL108" i="51"/>
  <c r="BG105" i="51"/>
  <c r="BJ102" i="51"/>
  <c r="BK100" i="51"/>
  <c r="BI98" i="51"/>
  <c r="BG96" i="51"/>
  <c r="BI118" i="51"/>
  <c r="BI115" i="51"/>
  <c r="BJ111" i="51"/>
  <c r="BK107" i="51"/>
  <c r="BK104" i="51"/>
  <c r="BH102" i="51"/>
  <c r="BL99" i="51"/>
  <c r="BG98" i="51"/>
  <c r="BK95" i="51"/>
  <c r="BG118" i="51"/>
  <c r="BH114" i="51"/>
  <c r="BI107" i="51"/>
  <c r="BK103" i="51"/>
  <c r="BJ99" i="51"/>
  <c r="BH97" i="51"/>
  <c r="BH118" i="51"/>
  <c r="BI114" i="51"/>
  <c r="BI111" i="51"/>
  <c r="BJ107" i="51"/>
  <c r="BL103" i="51"/>
  <c r="BG102" i="51"/>
  <c r="BK99" i="51"/>
  <c r="BI97" i="51"/>
  <c r="BJ95" i="51"/>
  <c r="T124" i="51"/>
  <c r="D274" i="51"/>
  <c r="E169" i="51"/>
  <c r="P7" i="51"/>
  <c r="AA170" i="51"/>
  <c r="AB170" i="51" s="1"/>
  <c r="AC170" i="51" s="1"/>
  <c r="AD170" i="51" s="1"/>
  <c r="AE170" i="51" s="1"/>
  <c r="AF170" i="51" s="1"/>
  <c r="Z135" i="51"/>
  <c r="BH25" i="51"/>
  <c r="AH123" i="51"/>
  <c r="V116" i="51"/>
  <c r="V7" i="51" s="1"/>
  <c r="N7" i="51"/>
  <c r="AP23" i="51"/>
  <c r="AP25" i="51" s="1"/>
  <c r="F7" i="51"/>
  <c r="AI123" i="51"/>
  <c r="AW23" i="51"/>
  <c r="AW25" i="51" s="1"/>
  <c r="AH124" i="51" l="1"/>
  <c r="AI124" i="51"/>
  <c r="F177" i="51"/>
  <c r="AT9" i="51"/>
  <c r="AH115" i="51"/>
  <c r="AI115" i="51"/>
  <c r="E274" i="51"/>
  <c r="F169" i="51"/>
  <c r="G167" i="51"/>
  <c r="H161" i="51"/>
  <c r="AA71" i="50"/>
  <c r="AA78" i="50"/>
  <c r="AA92" i="50"/>
  <c r="AA96" i="50"/>
  <c r="AA108" i="50"/>
  <c r="AA117" i="50"/>
  <c r="AA118" i="50"/>
  <c r="AA119" i="50"/>
  <c r="AA120" i="50"/>
  <c r="AA121" i="50"/>
  <c r="AA122" i="50"/>
  <c r="AA161" i="50"/>
  <c r="AA162" i="50"/>
  <c r="AA163" i="50"/>
  <c r="AA164" i="50"/>
  <c r="AA165" i="50"/>
  <c r="AA166" i="50"/>
  <c r="AA167" i="50"/>
  <c r="AA169" i="50"/>
  <c r="AA170" i="50"/>
  <c r="AA171" i="50"/>
  <c r="AA274" i="50" s="1"/>
  <c r="AA172" i="50"/>
  <c r="AA173" i="50"/>
  <c r="AA174" i="50"/>
  <c r="AA175" i="50"/>
  <c r="AA176" i="50"/>
  <c r="AA177" i="50"/>
  <c r="AA178" i="50"/>
  <c r="AA179" i="50"/>
  <c r="AA180" i="50"/>
  <c r="AA181" i="50"/>
  <c r="AA182" i="50"/>
  <c r="AA183" i="50"/>
  <c r="AA184" i="50"/>
  <c r="AA185" i="50"/>
  <c r="AA186" i="50"/>
  <c r="AA187" i="50"/>
  <c r="AA188" i="50"/>
  <c r="AA189" i="50"/>
  <c r="AA190" i="50"/>
  <c r="AA191" i="50"/>
  <c r="AA192" i="50"/>
  <c r="AA193" i="50"/>
  <c r="AA194" i="50"/>
  <c r="AA195" i="50"/>
  <c r="AA196" i="50"/>
  <c r="AA197" i="50"/>
  <c r="AA198" i="50"/>
  <c r="AA199" i="50"/>
  <c r="AA200" i="50"/>
  <c r="AA201" i="50"/>
  <c r="AA202" i="50"/>
  <c r="AA203" i="50"/>
  <c r="AA204" i="50"/>
  <c r="AA205" i="50"/>
  <c r="AA206" i="50"/>
  <c r="AA207" i="50"/>
  <c r="AA208" i="50"/>
  <c r="AA209" i="50"/>
  <c r="AA210" i="50"/>
  <c r="AA211" i="50"/>
  <c r="AA212" i="50"/>
  <c r="AA213" i="50"/>
  <c r="AA214" i="50"/>
  <c r="AA215" i="50"/>
  <c r="AA216" i="50"/>
  <c r="AA217" i="50"/>
  <c r="AA218" i="50"/>
  <c r="AA219" i="50"/>
  <c r="AA220" i="50"/>
  <c r="AA221" i="50"/>
  <c r="AA222" i="50"/>
  <c r="AA223" i="50"/>
  <c r="AA224" i="50"/>
  <c r="AA225" i="50"/>
  <c r="AA226" i="50"/>
  <c r="AA227" i="50"/>
  <c r="AA228" i="50"/>
  <c r="AA229" i="50"/>
  <c r="AA230" i="50"/>
  <c r="AA231" i="50"/>
  <c r="AA232" i="50"/>
  <c r="AA233" i="50"/>
  <c r="AA234" i="50"/>
  <c r="AA235" i="50"/>
  <c r="AA236" i="50"/>
  <c r="AA237" i="50"/>
  <c r="AA238" i="50"/>
  <c r="AA239" i="50"/>
  <c r="AA240" i="50"/>
  <c r="AA241" i="50"/>
  <c r="AA242" i="50"/>
  <c r="AA243" i="50"/>
  <c r="AA244" i="50"/>
  <c r="AA245" i="50"/>
  <c r="AA246" i="50"/>
  <c r="AA247" i="50"/>
  <c r="AA248" i="50"/>
  <c r="AA249" i="50"/>
  <c r="AA250" i="50"/>
  <c r="AA251" i="50"/>
  <c r="AA252" i="50"/>
  <c r="AA253" i="50"/>
  <c r="AA254" i="50"/>
  <c r="AA255" i="50"/>
  <c r="AA256" i="50"/>
  <c r="AA257" i="50"/>
  <c r="AA258" i="50"/>
  <c r="AA259" i="50"/>
  <c r="AA260" i="50"/>
  <c r="AA261" i="50"/>
  <c r="AA262" i="50"/>
  <c r="AA263" i="50"/>
  <c r="AA264" i="50"/>
  <c r="AA265" i="50"/>
  <c r="AA266" i="50"/>
  <c r="AA267" i="50"/>
  <c r="AA268" i="50"/>
  <c r="AA269" i="50"/>
  <c r="AA270" i="50"/>
  <c r="AA271" i="50"/>
  <c r="AA272" i="50"/>
  <c r="AA273" i="50"/>
  <c r="H167" i="51" l="1"/>
  <c r="I161" i="51"/>
  <c r="F274" i="51"/>
  <c r="G169" i="51"/>
  <c r="G177" i="51"/>
  <c r="B7" i="51"/>
  <c r="A7" i="51" s="1"/>
  <c r="AI116" i="51"/>
  <c r="AH116" i="51"/>
  <c r="AA123" i="50"/>
  <c r="AA124" i="50"/>
  <c r="AA113" i="50"/>
  <c r="AA115" i="50" s="1"/>
  <c r="AA116" i="50" s="1"/>
  <c r="G274" i="51" l="1"/>
  <c r="H169" i="51"/>
  <c r="H177" i="51"/>
  <c r="G135" i="51"/>
  <c r="J161" i="51"/>
  <c r="I167" i="51"/>
  <c r="K161" i="51" l="1"/>
  <c r="J167" i="51"/>
  <c r="I177" i="51"/>
  <c r="H135" i="51"/>
  <c r="H274" i="51"/>
  <c r="I169" i="51"/>
  <c r="I274" i="51" l="1"/>
  <c r="J169" i="51"/>
  <c r="I135" i="51"/>
  <c r="J177" i="51"/>
  <c r="L161" i="51"/>
  <c r="K167" i="51"/>
  <c r="J274" i="51" l="1"/>
  <c r="K169" i="51"/>
  <c r="L167" i="51"/>
  <c r="J135" i="51"/>
  <c r="K177" i="51"/>
  <c r="L177" i="51" l="1"/>
  <c r="K135" i="51"/>
  <c r="K274" i="51"/>
  <c r="L169" i="51"/>
  <c r="L274" i="51" l="1"/>
  <c r="L135" i="51"/>
  <c r="S161" i="51" l="1"/>
  <c r="T161" i="51" l="1"/>
  <c r="S167" i="51"/>
  <c r="S177" i="51"/>
  <c r="S169" i="51" l="1"/>
  <c r="T177" i="51"/>
  <c r="S135" i="51"/>
  <c r="U161" i="51"/>
  <c r="T167" i="51"/>
  <c r="U177" i="51" l="1"/>
  <c r="T135" i="51"/>
  <c r="S274" i="51"/>
  <c r="T169" i="51"/>
  <c r="U167" i="51"/>
  <c r="V161" i="51"/>
  <c r="W161" i="51" l="1"/>
  <c r="V167" i="51"/>
  <c r="T274" i="51"/>
  <c r="U169" i="51"/>
  <c r="V177" i="51"/>
  <c r="U135" i="51"/>
  <c r="W177" i="51" l="1"/>
  <c r="V135" i="51"/>
  <c r="U274" i="51"/>
  <c r="V169" i="51"/>
  <c r="W167" i="51"/>
  <c r="X161" i="51"/>
  <c r="V274" i="51" l="1"/>
  <c r="W169" i="51"/>
  <c r="X167" i="51"/>
  <c r="Y161" i="51"/>
  <c r="X177" i="51"/>
  <c r="W135" i="51"/>
  <c r="Y177" i="51" l="1"/>
  <c r="Z177" i="51" s="1"/>
  <c r="AA177" i="51" s="1"/>
  <c r="X135" i="51"/>
  <c r="W274" i="51"/>
  <c r="X169" i="51"/>
  <c r="Z161" i="51"/>
  <c r="Y167" i="51"/>
  <c r="X274" i="51" l="1"/>
  <c r="Y169" i="51"/>
  <c r="AA161" i="51"/>
  <c r="Z167" i="51"/>
  <c r="AB177" i="51"/>
  <c r="AA135" i="51"/>
  <c r="Y274" i="51" l="1"/>
  <c r="Z169" i="51"/>
  <c r="AC177" i="51"/>
  <c r="AB161" i="51"/>
  <c r="AA167" i="51"/>
  <c r="AD177" i="51" l="1"/>
  <c r="Z274" i="51"/>
  <c r="AA169" i="51"/>
  <c r="AC161" i="51"/>
  <c r="AB167" i="51"/>
  <c r="AC167" i="51" l="1"/>
  <c r="AD161" i="51"/>
  <c r="AA274" i="51"/>
  <c r="AB169" i="51"/>
  <c r="AE177" i="51"/>
  <c r="AF177" i="51" l="1"/>
  <c r="AE161" i="51"/>
  <c r="AD167" i="51"/>
  <c r="AB274" i="51"/>
  <c r="AC169" i="51"/>
  <c r="AC274" i="51" l="1"/>
  <c r="AD169" i="51"/>
  <c r="AE167" i="51"/>
  <c r="AF161" i="51"/>
  <c r="AF167" i="51" s="1"/>
  <c r="AH135" i="51" l="1"/>
  <c r="AI135" i="51"/>
  <c r="AD274" i="51"/>
  <c r="AE169" i="51"/>
  <c r="AE274" i="51" l="1"/>
  <c r="AF169" i="51"/>
  <c r="AF274" i="51" s="1"/>
  <c r="Z122" i="50" l="1"/>
  <c r="Z121" i="50"/>
  <c r="Z120" i="50"/>
  <c r="Z119" i="50"/>
  <c r="Z118" i="50"/>
  <c r="Z123" i="50" s="1"/>
  <c r="Z117" i="50"/>
  <c r="Z108" i="50"/>
  <c r="Z124" i="50" s="1"/>
  <c r="Z96" i="50"/>
  <c r="Z92" i="50"/>
  <c r="Z78" i="50"/>
  <c r="Z113" i="50" s="1"/>
  <c r="Z115" i="50" s="1"/>
  <c r="Z71" i="50"/>
  <c r="Z116" i="50" l="1"/>
  <c r="Y70" i="50" l="1"/>
  <c r="Y71" i="50"/>
  <c r="Y78" i="50"/>
  <c r="Y92" i="50"/>
  <c r="Y96" i="50"/>
  <c r="Y108" i="50"/>
  <c r="Y117" i="50"/>
  <c r="Y118" i="50"/>
  <c r="Y119" i="50"/>
  <c r="Y120" i="50"/>
  <c r="Y121" i="50"/>
  <c r="Y122" i="50"/>
  <c r="Y123" i="50" l="1"/>
  <c r="Y124" i="50"/>
  <c r="Y113" i="50"/>
  <c r="Y115" i="50" s="1"/>
  <c r="Y116" i="50" s="1"/>
  <c r="X70" i="50"/>
  <c r="X71" i="50"/>
  <c r="X78" i="50"/>
  <c r="X92" i="50"/>
  <c r="X96" i="50"/>
  <c r="X108" i="50"/>
  <c r="X117" i="50"/>
  <c r="X118" i="50"/>
  <c r="X119" i="50"/>
  <c r="X120" i="50"/>
  <c r="X121" i="50"/>
  <c r="X122" i="50"/>
  <c r="X123" i="50"/>
  <c r="X161" i="50"/>
  <c r="X162" i="50"/>
  <c r="X163" i="50"/>
  <c r="X164" i="50"/>
  <c r="X165" i="50"/>
  <c r="X166" i="50"/>
  <c r="X167" i="50"/>
  <c r="X169" i="50"/>
  <c r="X170" i="50"/>
  <c r="X171" i="50"/>
  <c r="X172" i="50"/>
  <c r="X173" i="50"/>
  <c r="X274" i="50" s="1"/>
  <c r="X174" i="50"/>
  <c r="X175" i="50"/>
  <c r="X176" i="50"/>
  <c r="X177" i="50"/>
  <c r="X178" i="50"/>
  <c r="X179" i="50"/>
  <c r="X180" i="50"/>
  <c r="X181" i="50"/>
  <c r="X182" i="50"/>
  <c r="X183" i="50"/>
  <c r="X184" i="50"/>
  <c r="X185" i="50"/>
  <c r="X186" i="50"/>
  <c r="X187" i="50"/>
  <c r="X188" i="50"/>
  <c r="X189" i="50"/>
  <c r="X190" i="50"/>
  <c r="X191" i="50"/>
  <c r="X192" i="50"/>
  <c r="X193" i="50"/>
  <c r="X194" i="50"/>
  <c r="X195" i="50"/>
  <c r="X196" i="50"/>
  <c r="X197" i="50"/>
  <c r="X198" i="50"/>
  <c r="X199" i="50"/>
  <c r="X200" i="50"/>
  <c r="X201" i="50"/>
  <c r="X202" i="50"/>
  <c r="X203" i="50"/>
  <c r="X204" i="50"/>
  <c r="X205" i="50"/>
  <c r="X206" i="50"/>
  <c r="X207" i="50"/>
  <c r="X208" i="50"/>
  <c r="X209" i="50"/>
  <c r="X210" i="50"/>
  <c r="X211" i="50"/>
  <c r="X212" i="50"/>
  <c r="X213" i="50"/>
  <c r="X214" i="50"/>
  <c r="X215" i="50"/>
  <c r="X216" i="50"/>
  <c r="X217" i="50"/>
  <c r="X218" i="50"/>
  <c r="X219" i="50"/>
  <c r="X220" i="50"/>
  <c r="X221" i="50"/>
  <c r="X222" i="50"/>
  <c r="X223" i="50"/>
  <c r="X224" i="50"/>
  <c r="X225" i="50"/>
  <c r="X226" i="50"/>
  <c r="X227" i="50"/>
  <c r="X228" i="50"/>
  <c r="X229" i="50"/>
  <c r="X230" i="50"/>
  <c r="X231" i="50"/>
  <c r="X232" i="50"/>
  <c r="X233" i="50"/>
  <c r="X234" i="50"/>
  <c r="X235" i="50"/>
  <c r="X236" i="50"/>
  <c r="X237" i="50"/>
  <c r="X238" i="50"/>
  <c r="X239" i="50"/>
  <c r="X240" i="50"/>
  <c r="X241" i="50"/>
  <c r="X242" i="50"/>
  <c r="X243" i="50"/>
  <c r="X244" i="50"/>
  <c r="X245" i="50"/>
  <c r="X246" i="50"/>
  <c r="X247" i="50"/>
  <c r="X248" i="50"/>
  <c r="X249" i="50"/>
  <c r="X250" i="50"/>
  <c r="X251" i="50"/>
  <c r="X252" i="50"/>
  <c r="X253" i="50"/>
  <c r="X254" i="50"/>
  <c r="X255" i="50"/>
  <c r="X256" i="50"/>
  <c r="X257" i="50"/>
  <c r="X258" i="50"/>
  <c r="X259" i="50"/>
  <c r="X260" i="50"/>
  <c r="X261" i="50"/>
  <c r="X262" i="50"/>
  <c r="X263" i="50"/>
  <c r="X264" i="50"/>
  <c r="X265" i="50"/>
  <c r="X266" i="50"/>
  <c r="X267" i="50"/>
  <c r="X268" i="50"/>
  <c r="X269" i="50"/>
  <c r="X270" i="50"/>
  <c r="X271" i="50"/>
  <c r="X272" i="50"/>
  <c r="X273" i="50"/>
  <c r="W70" i="50"/>
  <c r="W71" i="50"/>
  <c r="W78" i="50"/>
  <c r="W92" i="50"/>
  <c r="W96" i="50"/>
  <c r="W108" i="50"/>
  <c r="W124" i="50" s="1"/>
  <c r="W113" i="50"/>
  <c r="W115" i="50" s="1"/>
  <c r="W116" i="50" s="1"/>
  <c r="W117" i="50"/>
  <c r="W118" i="50"/>
  <c r="W119" i="50"/>
  <c r="W120" i="50"/>
  <c r="W121" i="50"/>
  <c r="W123" i="50" s="1"/>
  <c r="W122" i="50"/>
  <c r="W161" i="50"/>
  <c r="W162" i="50"/>
  <c r="W163" i="50"/>
  <c r="W164" i="50"/>
  <c r="W165" i="50"/>
  <c r="W167" i="50" s="1"/>
  <c r="W166" i="50"/>
  <c r="W169" i="50"/>
  <c r="W170" i="50"/>
  <c r="W171" i="50"/>
  <c r="W172" i="50"/>
  <c r="W173" i="50"/>
  <c r="W174" i="50"/>
  <c r="W274" i="50" s="1"/>
  <c r="W175" i="50"/>
  <c r="W176" i="50"/>
  <c r="W177" i="50"/>
  <c r="W178" i="50"/>
  <c r="W179" i="50"/>
  <c r="W180" i="50"/>
  <c r="W181" i="50"/>
  <c r="W182" i="50"/>
  <c r="W183" i="50"/>
  <c r="W184" i="50"/>
  <c r="W185" i="50"/>
  <c r="W186" i="50"/>
  <c r="W187" i="50"/>
  <c r="W188" i="50"/>
  <c r="W189" i="50"/>
  <c r="W190" i="50"/>
  <c r="W191" i="50"/>
  <c r="W192" i="50"/>
  <c r="W193" i="50"/>
  <c r="W194" i="50"/>
  <c r="W195" i="50"/>
  <c r="W196" i="50"/>
  <c r="W197" i="50"/>
  <c r="W198" i="50"/>
  <c r="W199" i="50"/>
  <c r="W200" i="50"/>
  <c r="W201" i="50"/>
  <c r="W202" i="50"/>
  <c r="W203" i="50"/>
  <c r="W204" i="50"/>
  <c r="W205" i="50"/>
  <c r="W206" i="50"/>
  <c r="W207" i="50"/>
  <c r="W208" i="50"/>
  <c r="W209" i="50"/>
  <c r="W210" i="50"/>
  <c r="W211" i="50"/>
  <c r="W212" i="50"/>
  <c r="W213" i="50"/>
  <c r="W214" i="50"/>
  <c r="W215" i="50"/>
  <c r="W216" i="50"/>
  <c r="W217" i="50"/>
  <c r="W218" i="50"/>
  <c r="W219" i="50"/>
  <c r="W220" i="50"/>
  <c r="W221" i="50"/>
  <c r="W222" i="50"/>
  <c r="W223" i="50"/>
  <c r="W224" i="50"/>
  <c r="W225" i="50"/>
  <c r="W226" i="50"/>
  <c r="W227" i="50"/>
  <c r="W228" i="50"/>
  <c r="W229" i="50"/>
  <c r="W230" i="50"/>
  <c r="W231" i="50"/>
  <c r="W232" i="50"/>
  <c r="W233" i="50"/>
  <c r="W234" i="50"/>
  <c r="W235" i="50"/>
  <c r="W236" i="50"/>
  <c r="W237" i="50"/>
  <c r="W238" i="50"/>
  <c r="W239" i="50"/>
  <c r="W240" i="50"/>
  <c r="W241" i="50"/>
  <c r="W242" i="50"/>
  <c r="W243" i="50"/>
  <c r="W244" i="50"/>
  <c r="W245" i="50"/>
  <c r="W246" i="50"/>
  <c r="W247" i="50"/>
  <c r="W248" i="50"/>
  <c r="W249" i="50"/>
  <c r="W250" i="50"/>
  <c r="W251" i="50"/>
  <c r="W252" i="50"/>
  <c r="W253" i="50"/>
  <c r="W254" i="50"/>
  <c r="W255" i="50"/>
  <c r="W256" i="50"/>
  <c r="W257" i="50"/>
  <c r="W258" i="50"/>
  <c r="W259" i="50"/>
  <c r="W260" i="50"/>
  <c r="W261" i="50"/>
  <c r="W262" i="50"/>
  <c r="W263" i="50"/>
  <c r="W264" i="50"/>
  <c r="W265" i="50"/>
  <c r="W266" i="50"/>
  <c r="W267" i="50"/>
  <c r="W268" i="50"/>
  <c r="W269" i="50"/>
  <c r="W270" i="50"/>
  <c r="W271" i="50"/>
  <c r="W272" i="50"/>
  <c r="W273" i="50"/>
  <c r="V70" i="50"/>
  <c r="V71" i="50"/>
  <c r="V78" i="50"/>
  <c r="V92" i="50"/>
  <c r="V96" i="50"/>
  <c r="V108" i="50"/>
  <c r="V117" i="50"/>
  <c r="V118" i="50"/>
  <c r="V119" i="50"/>
  <c r="V120" i="50"/>
  <c r="V121" i="50"/>
  <c r="V122" i="50"/>
  <c r="V161" i="50"/>
  <c r="V162" i="50"/>
  <c r="V163" i="50"/>
  <c r="V167" i="50" s="1"/>
  <c r="V164" i="50"/>
  <c r="V165" i="50"/>
  <c r="V166" i="50"/>
  <c r="V169" i="50"/>
  <c r="V170" i="50"/>
  <c r="V171" i="50"/>
  <c r="V172" i="50"/>
  <c r="V274" i="50" s="1"/>
  <c r="V173" i="50"/>
  <c r="V174" i="50"/>
  <c r="V175" i="50"/>
  <c r="V176" i="50"/>
  <c r="V177" i="50"/>
  <c r="V178" i="50"/>
  <c r="V179" i="50"/>
  <c r="V180" i="50"/>
  <c r="V181" i="50"/>
  <c r="V182" i="50"/>
  <c r="V183" i="50"/>
  <c r="V184" i="50"/>
  <c r="V185" i="50"/>
  <c r="V186" i="50"/>
  <c r="V187" i="50"/>
  <c r="V188" i="50"/>
  <c r="V189" i="50"/>
  <c r="V190" i="50"/>
  <c r="V191" i="50"/>
  <c r="V192" i="50"/>
  <c r="V193" i="50"/>
  <c r="V194" i="50"/>
  <c r="V195" i="50"/>
  <c r="V196" i="50"/>
  <c r="V197" i="50"/>
  <c r="V198" i="50"/>
  <c r="V199" i="50"/>
  <c r="V200" i="50"/>
  <c r="V201" i="50"/>
  <c r="V202" i="50"/>
  <c r="V203" i="50"/>
  <c r="V204" i="50"/>
  <c r="V205" i="50"/>
  <c r="V206" i="50"/>
  <c r="V207" i="50"/>
  <c r="V208" i="50"/>
  <c r="V209" i="50"/>
  <c r="V210" i="50"/>
  <c r="V211" i="50"/>
  <c r="V212" i="50"/>
  <c r="V213" i="50"/>
  <c r="V214" i="50"/>
  <c r="V215" i="50"/>
  <c r="V216" i="50"/>
  <c r="V217" i="50"/>
  <c r="V218" i="50"/>
  <c r="V219" i="50"/>
  <c r="V220" i="50"/>
  <c r="V221" i="50"/>
  <c r="V222" i="50"/>
  <c r="V223" i="50"/>
  <c r="V224" i="50"/>
  <c r="V225" i="50"/>
  <c r="V226" i="50"/>
  <c r="V227" i="50"/>
  <c r="V228" i="50"/>
  <c r="V229" i="50"/>
  <c r="V230" i="50"/>
  <c r="V231" i="50"/>
  <c r="V232" i="50"/>
  <c r="V233" i="50"/>
  <c r="V234" i="50"/>
  <c r="V235" i="50"/>
  <c r="V236" i="50"/>
  <c r="V237" i="50"/>
  <c r="V238" i="50"/>
  <c r="V239" i="50"/>
  <c r="V240" i="50"/>
  <c r="V241" i="50"/>
  <c r="V242" i="50"/>
  <c r="V243" i="50"/>
  <c r="V244" i="50"/>
  <c r="V245" i="50"/>
  <c r="V246" i="50"/>
  <c r="V247" i="50"/>
  <c r="V248" i="50"/>
  <c r="V249" i="50"/>
  <c r="V250" i="50"/>
  <c r="V251" i="50"/>
  <c r="V252" i="50"/>
  <c r="V253" i="50"/>
  <c r="V254" i="50"/>
  <c r="V255" i="50"/>
  <c r="V256" i="50"/>
  <c r="V257" i="50"/>
  <c r="V258" i="50"/>
  <c r="V259" i="50"/>
  <c r="V260" i="50"/>
  <c r="V261" i="50"/>
  <c r="V262" i="50"/>
  <c r="V263" i="50"/>
  <c r="V264" i="50"/>
  <c r="V265" i="50"/>
  <c r="V266" i="50"/>
  <c r="V267" i="50"/>
  <c r="V268" i="50"/>
  <c r="V269" i="50"/>
  <c r="V270" i="50"/>
  <c r="V271" i="50"/>
  <c r="V272" i="50"/>
  <c r="V273" i="50"/>
  <c r="U70" i="50"/>
  <c r="U71" i="50"/>
  <c r="U78" i="50"/>
  <c r="U92" i="50"/>
  <c r="U96" i="50"/>
  <c r="U108" i="50"/>
  <c r="U117" i="50"/>
  <c r="U123" i="50" s="1"/>
  <c r="U118" i="50"/>
  <c r="U119" i="50"/>
  <c r="U120" i="50"/>
  <c r="U121" i="50"/>
  <c r="U122" i="50"/>
  <c r="U161" i="50"/>
  <c r="U167" i="50" s="1"/>
  <c r="U162" i="50"/>
  <c r="U163" i="50"/>
  <c r="U164" i="50"/>
  <c r="U165" i="50"/>
  <c r="U166" i="50"/>
  <c r="U169" i="50"/>
  <c r="U170" i="50"/>
  <c r="U171" i="50"/>
  <c r="U172" i="50"/>
  <c r="U173" i="50"/>
  <c r="U174" i="50"/>
  <c r="U175" i="50"/>
  <c r="U176" i="50"/>
  <c r="U177" i="50"/>
  <c r="U178" i="50"/>
  <c r="U179" i="50"/>
  <c r="U180" i="50"/>
  <c r="U274" i="50" s="1"/>
  <c r="U181" i="50"/>
  <c r="U182" i="50"/>
  <c r="U183" i="50"/>
  <c r="U184" i="50"/>
  <c r="U185" i="50"/>
  <c r="U186" i="50"/>
  <c r="U187" i="50"/>
  <c r="U188" i="50"/>
  <c r="U189" i="50"/>
  <c r="U190" i="50"/>
  <c r="U191" i="50"/>
  <c r="U192" i="50"/>
  <c r="U193" i="50"/>
  <c r="U194" i="50"/>
  <c r="U195" i="50"/>
  <c r="U196" i="50"/>
  <c r="U197" i="50"/>
  <c r="U198" i="50"/>
  <c r="U199" i="50"/>
  <c r="U200" i="50"/>
  <c r="U201" i="50"/>
  <c r="U202" i="50"/>
  <c r="U203" i="50"/>
  <c r="U204" i="50"/>
  <c r="U205" i="50"/>
  <c r="U206" i="50"/>
  <c r="U207" i="50"/>
  <c r="U208" i="50"/>
  <c r="U209" i="50"/>
  <c r="U210" i="50"/>
  <c r="U211" i="50"/>
  <c r="U212" i="50"/>
  <c r="U213" i="50"/>
  <c r="U214" i="50"/>
  <c r="U215" i="50"/>
  <c r="U216" i="50"/>
  <c r="U217" i="50"/>
  <c r="U218" i="50"/>
  <c r="U219" i="50"/>
  <c r="U220" i="50"/>
  <c r="U221" i="50"/>
  <c r="U222" i="50"/>
  <c r="U223" i="50"/>
  <c r="U224" i="50"/>
  <c r="U225" i="50"/>
  <c r="U226" i="50"/>
  <c r="U227" i="50"/>
  <c r="U228" i="50"/>
  <c r="U229" i="50"/>
  <c r="U230" i="50"/>
  <c r="U231" i="50"/>
  <c r="U232" i="50"/>
  <c r="U233" i="50"/>
  <c r="U234" i="50"/>
  <c r="U235" i="50"/>
  <c r="U236" i="50"/>
  <c r="U237" i="50"/>
  <c r="U238" i="50"/>
  <c r="U239" i="50"/>
  <c r="U240" i="50"/>
  <c r="U241" i="50"/>
  <c r="U242" i="50"/>
  <c r="U243" i="50"/>
  <c r="U244" i="50"/>
  <c r="U245" i="50"/>
  <c r="U246" i="50"/>
  <c r="U247" i="50"/>
  <c r="U248" i="50"/>
  <c r="U249" i="50"/>
  <c r="U250" i="50"/>
  <c r="U251" i="50"/>
  <c r="U252" i="50"/>
  <c r="U253" i="50"/>
  <c r="U254" i="50"/>
  <c r="U255" i="50"/>
  <c r="U256" i="50"/>
  <c r="U257" i="50"/>
  <c r="U258" i="50"/>
  <c r="U259" i="50"/>
  <c r="U260" i="50"/>
  <c r="U261" i="50"/>
  <c r="U262" i="50"/>
  <c r="U263" i="50"/>
  <c r="U264" i="50"/>
  <c r="U265" i="50"/>
  <c r="U266" i="50"/>
  <c r="U267" i="50"/>
  <c r="U268" i="50"/>
  <c r="U269" i="50"/>
  <c r="U270" i="50"/>
  <c r="U271" i="50"/>
  <c r="U272" i="50"/>
  <c r="U273" i="50"/>
  <c r="T70" i="50"/>
  <c r="T71" i="50"/>
  <c r="T78" i="50"/>
  <c r="T92" i="50"/>
  <c r="T96" i="50"/>
  <c r="T108" i="50"/>
  <c r="T117" i="50"/>
  <c r="T118" i="50"/>
  <c r="T119" i="50"/>
  <c r="T120" i="50"/>
  <c r="T121" i="50"/>
  <c r="T122" i="50"/>
  <c r="T161" i="50"/>
  <c r="T167" i="50" s="1"/>
  <c r="T162" i="50"/>
  <c r="T163" i="50"/>
  <c r="T164" i="50"/>
  <c r="T165" i="50"/>
  <c r="T166" i="50"/>
  <c r="T169" i="50"/>
  <c r="T170" i="50"/>
  <c r="T171" i="50"/>
  <c r="T274" i="50" s="1"/>
  <c r="T172" i="50"/>
  <c r="T173" i="50"/>
  <c r="T174" i="50"/>
  <c r="T175" i="50"/>
  <c r="T176" i="50"/>
  <c r="T177" i="50"/>
  <c r="T178" i="50"/>
  <c r="T179" i="50"/>
  <c r="T180" i="50"/>
  <c r="T181" i="50"/>
  <c r="T182" i="50"/>
  <c r="T183" i="50"/>
  <c r="T184" i="50"/>
  <c r="T185" i="50"/>
  <c r="T186" i="50"/>
  <c r="T187" i="50"/>
  <c r="T188" i="50"/>
  <c r="T189" i="50"/>
  <c r="T190" i="50"/>
  <c r="T191" i="50"/>
  <c r="T192" i="50"/>
  <c r="T193" i="50"/>
  <c r="T194" i="50"/>
  <c r="T195" i="50"/>
  <c r="T196" i="50"/>
  <c r="T197" i="50"/>
  <c r="T198" i="50"/>
  <c r="T199" i="50"/>
  <c r="T200" i="50"/>
  <c r="T201" i="50"/>
  <c r="T202" i="50"/>
  <c r="T203" i="50"/>
  <c r="T204" i="50"/>
  <c r="T205" i="50"/>
  <c r="T206" i="50"/>
  <c r="T207" i="50"/>
  <c r="T208" i="50"/>
  <c r="T209" i="50"/>
  <c r="T210" i="50"/>
  <c r="T211" i="50"/>
  <c r="T212" i="50"/>
  <c r="T213" i="50"/>
  <c r="T214" i="50"/>
  <c r="T215" i="50"/>
  <c r="T216" i="50"/>
  <c r="T217" i="50"/>
  <c r="T218" i="50"/>
  <c r="T219" i="50"/>
  <c r="T220" i="50"/>
  <c r="T221" i="50"/>
  <c r="T222" i="50"/>
  <c r="T223" i="50"/>
  <c r="T224" i="50"/>
  <c r="T225" i="50"/>
  <c r="T226" i="50"/>
  <c r="T227" i="50"/>
  <c r="T228" i="50"/>
  <c r="T229" i="50"/>
  <c r="T230" i="50"/>
  <c r="T231" i="50"/>
  <c r="T232" i="50"/>
  <c r="T233" i="50"/>
  <c r="T234" i="50"/>
  <c r="T235" i="50"/>
  <c r="T236" i="50"/>
  <c r="T237" i="50"/>
  <c r="T238" i="50"/>
  <c r="T239" i="50"/>
  <c r="T240" i="50"/>
  <c r="T241" i="50"/>
  <c r="T242" i="50"/>
  <c r="T243" i="50"/>
  <c r="T244" i="50"/>
  <c r="T245" i="50"/>
  <c r="T246" i="50"/>
  <c r="T247" i="50"/>
  <c r="T248" i="50"/>
  <c r="T249" i="50"/>
  <c r="T250" i="50"/>
  <c r="T251" i="50"/>
  <c r="T252" i="50"/>
  <c r="T253" i="50"/>
  <c r="T254" i="50"/>
  <c r="T255" i="50"/>
  <c r="T256" i="50"/>
  <c r="T257" i="50"/>
  <c r="T258" i="50"/>
  <c r="T259" i="50"/>
  <c r="T260" i="50"/>
  <c r="T261" i="50"/>
  <c r="T262" i="50"/>
  <c r="T263" i="50"/>
  <c r="T264" i="50"/>
  <c r="T265" i="50"/>
  <c r="T266" i="50"/>
  <c r="T267" i="50"/>
  <c r="T268" i="50"/>
  <c r="T269" i="50"/>
  <c r="T270" i="50"/>
  <c r="T271" i="50"/>
  <c r="T272" i="50"/>
  <c r="T273" i="50"/>
  <c r="S70" i="50"/>
  <c r="S71" i="50"/>
  <c r="S78" i="50"/>
  <c r="S92" i="50"/>
  <c r="S96" i="50"/>
  <c r="S108" i="50"/>
  <c r="S117" i="50"/>
  <c r="S118" i="50"/>
  <c r="S119" i="50"/>
  <c r="S120" i="50"/>
  <c r="S121" i="50"/>
  <c r="S122" i="50"/>
  <c r="S161" i="50"/>
  <c r="S167" i="50" s="1"/>
  <c r="S162" i="50"/>
  <c r="S163" i="50"/>
  <c r="S164" i="50"/>
  <c r="S165" i="50"/>
  <c r="S166" i="50"/>
  <c r="S169" i="50"/>
  <c r="S170" i="50"/>
  <c r="S171" i="50"/>
  <c r="S274" i="50" s="1"/>
  <c r="S172" i="50"/>
  <c r="S173" i="50"/>
  <c r="S174" i="50"/>
  <c r="S175" i="50"/>
  <c r="S176" i="50"/>
  <c r="S177" i="50"/>
  <c r="S135" i="50" s="1"/>
  <c r="S178" i="50"/>
  <c r="S179" i="50"/>
  <c r="S180" i="50"/>
  <c r="S181" i="50"/>
  <c r="S182" i="50"/>
  <c r="S183" i="50"/>
  <c r="S184" i="50"/>
  <c r="S185" i="50"/>
  <c r="S186" i="50"/>
  <c r="S187" i="50"/>
  <c r="S188" i="50"/>
  <c r="S189" i="50"/>
  <c r="S190" i="50"/>
  <c r="S191" i="50"/>
  <c r="S192" i="50"/>
  <c r="S193" i="50"/>
  <c r="S194" i="50"/>
  <c r="S195" i="50"/>
  <c r="S196" i="50"/>
  <c r="S197" i="50"/>
  <c r="S198" i="50"/>
  <c r="S199" i="50"/>
  <c r="S200" i="50"/>
  <c r="S201" i="50"/>
  <c r="S202" i="50"/>
  <c r="S203" i="50"/>
  <c r="S204" i="50"/>
  <c r="S205" i="50"/>
  <c r="S206" i="50"/>
  <c r="S207" i="50"/>
  <c r="S208" i="50"/>
  <c r="S209" i="50"/>
  <c r="S210" i="50"/>
  <c r="S211" i="50"/>
  <c r="S212" i="50"/>
  <c r="S213" i="50"/>
  <c r="S214" i="50"/>
  <c r="S215" i="50"/>
  <c r="S216" i="50"/>
  <c r="S217" i="50"/>
  <c r="S218" i="50"/>
  <c r="S219" i="50"/>
  <c r="S220" i="50"/>
  <c r="S221" i="50"/>
  <c r="S222" i="50"/>
  <c r="S223" i="50"/>
  <c r="S224" i="50"/>
  <c r="S225" i="50"/>
  <c r="S226" i="50"/>
  <c r="S227" i="50"/>
  <c r="S228" i="50"/>
  <c r="S229" i="50"/>
  <c r="S230" i="50"/>
  <c r="S231" i="50"/>
  <c r="S232" i="50"/>
  <c r="S233" i="50"/>
  <c r="S234" i="50"/>
  <c r="S235" i="50"/>
  <c r="S236" i="50"/>
  <c r="S237" i="50"/>
  <c r="S238" i="50"/>
  <c r="S239" i="50"/>
  <c r="S240" i="50"/>
  <c r="S241" i="50"/>
  <c r="S242" i="50"/>
  <c r="S243" i="50"/>
  <c r="S244" i="50"/>
  <c r="S245" i="50"/>
  <c r="S246" i="50"/>
  <c r="S247" i="50"/>
  <c r="S248" i="50"/>
  <c r="S249" i="50"/>
  <c r="S250" i="50"/>
  <c r="S251" i="50"/>
  <c r="S252" i="50"/>
  <c r="S253" i="50"/>
  <c r="S254" i="50"/>
  <c r="S255" i="50"/>
  <c r="S256" i="50"/>
  <c r="S257" i="50"/>
  <c r="S258" i="50"/>
  <c r="S259" i="50"/>
  <c r="S260" i="50"/>
  <c r="S261" i="50"/>
  <c r="S262" i="50"/>
  <c r="S263" i="50"/>
  <c r="S264" i="50"/>
  <c r="S265" i="50"/>
  <c r="S266" i="50"/>
  <c r="S267" i="50"/>
  <c r="S268" i="50"/>
  <c r="S269" i="50"/>
  <c r="S270" i="50"/>
  <c r="S271" i="50"/>
  <c r="S272" i="50"/>
  <c r="S273" i="50"/>
  <c r="X113" i="50" l="1"/>
  <c r="X115" i="50" s="1"/>
  <c r="X116" i="50" s="1"/>
  <c r="X124" i="50"/>
  <c r="V123" i="50"/>
  <c r="V124" i="50" s="1"/>
  <c r="V113" i="50"/>
  <c r="V115" i="50" s="1"/>
  <c r="V116" i="50" s="1"/>
  <c r="U124" i="50"/>
  <c r="U113" i="50"/>
  <c r="U115" i="50" s="1"/>
  <c r="U116" i="50" s="1"/>
  <c r="T123" i="50"/>
  <c r="T113" i="50"/>
  <c r="T115" i="50" s="1"/>
  <c r="T116" i="50" s="1"/>
  <c r="T124" i="50"/>
  <c r="S123" i="50"/>
  <c r="S124" i="50"/>
  <c r="S113" i="50"/>
  <c r="S115" i="50" s="1"/>
  <c r="S116" i="50" s="1"/>
  <c r="R70" i="50"/>
  <c r="Q71" i="50"/>
  <c r="Q78" i="50"/>
  <c r="Q92" i="50"/>
  <c r="Q96" i="50"/>
  <c r="Q108" i="50"/>
  <c r="Q113" i="50" s="1"/>
  <c r="Q115" i="50" s="1"/>
  <c r="Q117" i="50"/>
  <c r="Q118" i="50"/>
  <c r="Q119" i="50"/>
  <c r="Q120" i="50"/>
  <c r="Q121" i="50"/>
  <c r="Q122" i="50"/>
  <c r="Q161" i="50"/>
  <c r="Q162" i="50"/>
  <c r="Q163" i="50"/>
  <c r="Q164" i="50"/>
  <c r="Q165" i="50"/>
  <c r="Q166" i="50"/>
  <c r="Q167" i="50"/>
  <c r="Q169" i="50"/>
  <c r="Q170" i="50"/>
  <c r="Q171" i="50"/>
  <c r="Q172" i="50"/>
  <c r="Q173" i="50"/>
  <c r="Q174" i="50"/>
  <c r="Q175" i="50"/>
  <c r="Q176" i="50"/>
  <c r="Q177" i="50"/>
  <c r="Q135" i="50" s="1"/>
  <c r="Q178" i="50"/>
  <c r="Q179" i="50"/>
  <c r="Q180" i="50"/>
  <c r="Q181" i="50"/>
  <c r="Q182" i="50"/>
  <c r="Q183" i="50"/>
  <c r="Q184" i="50"/>
  <c r="Q185" i="50"/>
  <c r="Q186" i="50"/>
  <c r="Q187" i="50"/>
  <c r="Q188" i="50"/>
  <c r="Q189" i="50"/>
  <c r="Q190" i="50"/>
  <c r="Q191" i="50"/>
  <c r="Q123" i="50" l="1"/>
  <c r="Q116" i="50" s="1"/>
  <c r="P71" i="50"/>
  <c r="P78" i="50"/>
  <c r="P92" i="50"/>
  <c r="P96" i="50"/>
  <c r="P108" i="50"/>
  <c r="P117" i="50"/>
  <c r="P118" i="50"/>
  <c r="P119" i="50"/>
  <c r="P120" i="50"/>
  <c r="P121" i="50"/>
  <c r="P122" i="50"/>
  <c r="P135" i="50"/>
  <c r="Q124" i="50" l="1"/>
  <c r="P123" i="50"/>
  <c r="P124" i="50"/>
  <c r="P113" i="50"/>
  <c r="P115" i="50" s="1"/>
  <c r="P116" i="50" s="1"/>
  <c r="O71" i="50" l="1"/>
  <c r="O78" i="50"/>
  <c r="O92" i="50"/>
  <c r="O96" i="50"/>
  <c r="O108" i="50"/>
  <c r="O117" i="50"/>
  <c r="O118" i="50"/>
  <c r="O119" i="50"/>
  <c r="O120" i="50"/>
  <c r="O121" i="50"/>
  <c r="O122" i="50"/>
  <c r="O135" i="50"/>
  <c r="O113" i="50" l="1"/>
  <c r="O115" i="50" s="1"/>
  <c r="O123" i="50"/>
  <c r="O116" i="50"/>
  <c r="O124" i="50"/>
  <c r="N71" i="50"/>
  <c r="N78" i="50"/>
  <c r="N92" i="50"/>
  <c r="N96" i="50"/>
  <c r="N108" i="50"/>
  <c r="N117" i="50"/>
  <c r="N118" i="50"/>
  <c r="N119" i="50"/>
  <c r="N120" i="50"/>
  <c r="N121" i="50"/>
  <c r="N122" i="50"/>
  <c r="N135" i="50"/>
  <c r="M149" i="50"/>
  <c r="M143" i="50"/>
  <c r="M70" i="50"/>
  <c r="L71" i="50"/>
  <c r="L78" i="50"/>
  <c r="L92" i="50"/>
  <c r="L96" i="50"/>
  <c r="L108" i="50"/>
  <c r="L117" i="50"/>
  <c r="L118" i="50"/>
  <c r="L119" i="50"/>
  <c r="L120" i="50"/>
  <c r="L121" i="50"/>
  <c r="L122" i="50"/>
  <c r="L161" i="50"/>
  <c r="L167" i="50" s="1"/>
  <c r="L162" i="50"/>
  <c r="L163" i="50"/>
  <c r="L164" i="50"/>
  <c r="L165" i="50"/>
  <c r="L166" i="50"/>
  <c r="L169" i="50"/>
  <c r="L170" i="50"/>
  <c r="L171" i="50"/>
  <c r="L274" i="50" s="1"/>
  <c r="L172" i="50"/>
  <c r="L173" i="50"/>
  <c r="L174" i="50"/>
  <c r="L175" i="50"/>
  <c r="L176" i="50"/>
  <c r="L177" i="50"/>
  <c r="L178" i="50"/>
  <c r="L179" i="50"/>
  <c r="L180" i="50"/>
  <c r="L181" i="50"/>
  <c r="L182" i="50"/>
  <c r="L183" i="50"/>
  <c r="L184" i="50"/>
  <c r="L185" i="50"/>
  <c r="L186" i="50"/>
  <c r="L187" i="50"/>
  <c r="L188" i="50"/>
  <c r="L189" i="50"/>
  <c r="L190" i="50"/>
  <c r="L191" i="50"/>
  <c r="L192" i="50"/>
  <c r="L193" i="50"/>
  <c r="L194" i="50"/>
  <c r="L195" i="50"/>
  <c r="L196" i="50"/>
  <c r="L197" i="50"/>
  <c r="L198" i="50"/>
  <c r="L199" i="50"/>
  <c r="L200" i="50"/>
  <c r="L201" i="50"/>
  <c r="L202" i="50"/>
  <c r="L203" i="50"/>
  <c r="L204" i="50"/>
  <c r="L205" i="50"/>
  <c r="L206" i="50"/>
  <c r="L207" i="50"/>
  <c r="L208" i="50"/>
  <c r="L209" i="50"/>
  <c r="L210" i="50"/>
  <c r="L211" i="50"/>
  <c r="L212" i="50"/>
  <c r="L213" i="50"/>
  <c r="L214" i="50"/>
  <c r="L215" i="50"/>
  <c r="L216" i="50"/>
  <c r="L217" i="50"/>
  <c r="L218" i="50"/>
  <c r="L219" i="50"/>
  <c r="L220" i="50"/>
  <c r="L221" i="50"/>
  <c r="L222" i="50"/>
  <c r="L223" i="50"/>
  <c r="L224" i="50"/>
  <c r="L225" i="50"/>
  <c r="L226" i="50"/>
  <c r="L227" i="50"/>
  <c r="L228" i="50"/>
  <c r="L229" i="50"/>
  <c r="L230" i="50"/>
  <c r="L231" i="50"/>
  <c r="L232" i="50"/>
  <c r="L233" i="50"/>
  <c r="L234" i="50"/>
  <c r="L235" i="50"/>
  <c r="L236" i="50"/>
  <c r="L237" i="50"/>
  <c r="L238" i="50"/>
  <c r="L239" i="50"/>
  <c r="L240" i="50"/>
  <c r="L241" i="50"/>
  <c r="L242" i="50"/>
  <c r="L243" i="50"/>
  <c r="L244" i="50"/>
  <c r="L245" i="50"/>
  <c r="L246" i="50"/>
  <c r="L247" i="50"/>
  <c r="L248" i="50"/>
  <c r="L249" i="50"/>
  <c r="L250" i="50"/>
  <c r="L251" i="50"/>
  <c r="L252" i="50"/>
  <c r="L253" i="50"/>
  <c r="L254" i="50"/>
  <c r="L255" i="50"/>
  <c r="L256" i="50"/>
  <c r="L257" i="50"/>
  <c r="L258" i="50"/>
  <c r="L259" i="50"/>
  <c r="L260" i="50"/>
  <c r="L261" i="50"/>
  <c r="L262" i="50"/>
  <c r="L263" i="50"/>
  <c r="L264" i="50"/>
  <c r="L265" i="50"/>
  <c r="L266" i="50"/>
  <c r="L267" i="50"/>
  <c r="L268" i="50"/>
  <c r="L269" i="50"/>
  <c r="L270" i="50"/>
  <c r="L271" i="50"/>
  <c r="L272" i="50"/>
  <c r="L273" i="50"/>
  <c r="K71" i="50"/>
  <c r="K78" i="50"/>
  <c r="K92" i="50"/>
  <c r="K96" i="50"/>
  <c r="K108" i="50"/>
  <c r="K117" i="50"/>
  <c r="K118" i="50"/>
  <c r="K119" i="50"/>
  <c r="K120" i="50"/>
  <c r="K121" i="50"/>
  <c r="K122" i="50"/>
  <c r="K161" i="50"/>
  <c r="K167" i="50" s="1"/>
  <c r="K162" i="50"/>
  <c r="K163" i="50"/>
  <c r="K164" i="50"/>
  <c r="K165" i="50"/>
  <c r="K166" i="50"/>
  <c r="K169" i="50"/>
  <c r="K170" i="50"/>
  <c r="K171" i="50"/>
  <c r="K274" i="50" s="1"/>
  <c r="K172" i="50"/>
  <c r="K173" i="50"/>
  <c r="K174" i="50"/>
  <c r="K175" i="50"/>
  <c r="K176" i="50"/>
  <c r="K177" i="50"/>
  <c r="K178" i="50"/>
  <c r="K179" i="50"/>
  <c r="K180" i="50"/>
  <c r="K181" i="50"/>
  <c r="K182" i="50"/>
  <c r="K183" i="50"/>
  <c r="K184" i="50"/>
  <c r="K185" i="50"/>
  <c r="K186" i="50"/>
  <c r="K187" i="50"/>
  <c r="K188" i="50"/>
  <c r="K189" i="50"/>
  <c r="K190" i="50"/>
  <c r="K191" i="50"/>
  <c r="K192" i="50"/>
  <c r="K193" i="50"/>
  <c r="K194" i="50"/>
  <c r="K195" i="50"/>
  <c r="K196" i="50"/>
  <c r="K197" i="50"/>
  <c r="K198" i="50"/>
  <c r="K199" i="50"/>
  <c r="K200" i="50"/>
  <c r="K201" i="50"/>
  <c r="K202" i="50"/>
  <c r="K203" i="50"/>
  <c r="K204" i="50"/>
  <c r="K205" i="50"/>
  <c r="K206" i="50"/>
  <c r="K207" i="50"/>
  <c r="K208" i="50"/>
  <c r="K209" i="50"/>
  <c r="K210" i="50"/>
  <c r="K211" i="50"/>
  <c r="K212" i="50"/>
  <c r="K213" i="50"/>
  <c r="K214" i="50"/>
  <c r="K215" i="50"/>
  <c r="K216" i="50"/>
  <c r="K217" i="50"/>
  <c r="K218" i="50"/>
  <c r="K219" i="50"/>
  <c r="K220" i="50"/>
  <c r="K221" i="50"/>
  <c r="K222" i="50"/>
  <c r="K223" i="50"/>
  <c r="K224" i="50"/>
  <c r="K225" i="50"/>
  <c r="K226" i="50"/>
  <c r="K227" i="50"/>
  <c r="K228" i="50"/>
  <c r="K229" i="50"/>
  <c r="K230" i="50"/>
  <c r="K231" i="50"/>
  <c r="K232" i="50"/>
  <c r="K233" i="50"/>
  <c r="K234" i="50"/>
  <c r="K235" i="50"/>
  <c r="K236" i="50"/>
  <c r="K237" i="50"/>
  <c r="K238" i="50"/>
  <c r="K239" i="50"/>
  <c r="K240" i="50"/>
  <c r="K241" i="50"/>
  <c r="K242" i="50"/>
  <c r="K243" i="50"/>
  <c r="K244" i="50"/>
  <c r="K245" i="50"/>
  <c r="K246" i="50"/>
  <c r="K247" i="50"/>
  <c r="K248" i="50"/>
  <c r="K249" i="50"/>
  <c r="K250" i="50"/>
  <c r="K251" i="50"/>
  <c r="K252" i="50"/>
  <c r="K253" i="50"/>
  <c r="K254" i="50"/>
  <c r="K255" i="50"/>
  <c r="K256" i="50"/>
  <c r="K257" i="50"/>
  <c r="K258" i="50"/>
  <c r="K259" i="50"/>
  <c r="K260" i="50"/>
  <c r="K261" i="50"/>
  <c r="K262" i="50"/>
  <c r="K263" i="50"/>
  <c r="K264" i="50"/>
  <c r="K265" i="50"/>
  <c r="K266" i="50"/>
  <c r="K267" i="50"/>
  <c r="K268" i="50"/>
  <c r="K269" i="50"/>
  <c r="K270" i="50"/>
  <c r="K271" i="50"/>
  <c r="K272" i="50"/>
  <c r="K273" i="50"/>
  <c r="J71" i="50"/>
  <c r="J78" i="50"/>
  <c r="J92" i="50"/>
  <c r="J96" i="50"/>
  <c r="J108" i="50"/>
  <c r="J113" i="50" s="1"/>
  <c r="J115" i="50" s="1"/>
  <c r="J117" i="50"/>
  <c r="J118" i="50"/>
  <c r="J119" i="50"/>
  <c r="J120" i="50"/>
  <c r="J121" i="50"/>
  <c r="J122" i="50"/>
  <c r="J161" i="50"/>
  <c r="J167" i="50" s="1"/>
  <c r="J162" i="50"/>
  <c r="J163" i="50"/>
  <c r="J164" i="50"/>
  <c r="J165" i="50"/>
  <c r="J166" i="50"/>
  <c r="J169" i="50"/>
  <c r="J274" i="50" s="1"/>
  <c r="J170" i="50"/>
  <c r="J171" i="50"/>
  <c r="J172" i="50"/>
  <c r="J173" i="50"/>
  <c r="J174" i="50"/>
  <c r="J175" i="50"/>
  <c r="J176" i="50"/>
  <c r="J177" i="50"/>
  <c r="J178" i="50"/>
  <c r="J179" i="50"/>
  <c r="J180" i="50"/>
  <c r="J181" i="50"/>
  <c r="J182" i="50"/>
  <c r="J183" i="50"/>
  <c r="J184" i="50"/>
  <c r="J185" i="50"/>
  <c r="J186" i="50"/>
  <c r="J187" i="50"/>
  <c r="J188" i="50"/>
  <c r="J189" i="50"/>
  <c r="J190" i="50"/>
  <c r="J191" i="50"/>
  <c r="J192" i="50"/>
  <c r="J193" i="50"/>
  <c r="J194" i="50"/>
  <c r="J195" i="50"/>
  <c r="J196" i="50"/>
  <c r="J197" i="50"/>
  <c r="J198" i="50"/>
  <c r="J199" i="50"/>
  <c r="J200" i="50"/>
  <c r="J201" i="50"/>
  <c r="J202" i="50"/>
  <c r="J203" i="50"/>
  <c r="J204" i="50"/>
  <c r="J205" i="50"/>
  <c r="J206" i="50"/>
  <c r="J207" i="50"/>
  <c r="J208" i="50"/>
  <c r="J209" i="50"/>
  <c r="J210" i="50"/>
  <c r="J211" i="50"/>
  <c r="J212" i="50"/>
  <c r="J213" i="50"/>
  <c r="J214" i="50"/>
  <c r="J215" i="50"/>
  <c r="J216" i="50"/>
  <c r="J217" i="50"/>
  <c r="J218" i="50"/>
  <c r="J219" i="50"/>
  <c r="J220" i="50"/>
  <c r="J221" i="50"/>
  <c r="J222" i="50"/>
  <c r="J223" i="50"/>
  <c r="J224" i="50"/>
  <c r="J225" i="50"/>
  <c r="J226" i="50"/>
  <c r="J227" i="50"/>
  <c r="J228" i="50"/>
  <c r="J229" i="50"/>
  <c r="J230" i="50"/>
  <c r="J231" i="50"/>
  <c r="J232" i="50"/>
  <c r="J233" i="50"/>
  <c r="J234" i="50"/>
  <c r="J235" i="50"/>
  <c r="J236" i="50"/>
  <c r="J237" i="50"/>
  <c r="J238" i="50"/>
  <c r="J239" i="50"/>
  <c r="J240" i="50"/>
  <c r="J241" i="50"/>
  <c r="J242" i="50"/>
  <c r="J243" i="50"/>
  <c r="J244" i="50"/>
  <c r="J245" i="50"/>
  <c r="J246" i="50"/>
  <c r="J247" i="50"/>
  <c r="J248" i="50"/>
  <c r="J249" i="50"/>
  <c r="J250" i="50"/>
  <c r="J251" i="50"/>
  <c r="J252" i="50"/>
  <c r="J253" i="50"/>
  <c r="J254" i="50"/>
  <c r="J255" i="50"/>
  <c r="J256" i="50"/>
  <c r="J257" i="50"/>
  <c r="J258" i="50"/>
  <c r="J259" i="50"/>
  <c r="J260" i="50"/>
  <c r="J261" i="50"/>
  <c r="J262" i="50"/>
  <c r="J263" i="50"/>
  <c r="J264" i="50"/>
  <c r="J265" i="50"/>
  <c r="J266" i="50"/>
  <c r="J267" i="50"/>
  <c r="J268" i="50"/>
  <c r="J269" i="50"/>
  <c r="J270" i="50"/>
  <c r="J271" i="50"/>
  <c r="J272" i="50"/>
  <c r="J273" i="50"/>
  <c r="N113" i="50" l="1"/>
  <c r="N115" i="50" s="1"/>
  <c r="N123" i="50"/>
  <c r="N124" i="50" s="1"/>
  <c r="L123" i="50"/>
  <c r="L124" i="50" s="1"/>
  <c r="L113" i="50"/>
  <c r="L115" i="50" s="1"/>
  <c r="L116" i="50" s="1"/>
  <c r="K123" i="50"/>
  <c r="K124" i="50" s="1"/>
  <c r="K113" i="50"/>
  <c r="K115" i="50" s="1"/>
  <c r="K116" i="50" s="1"/>
  <c r="J123" i="50"/>
  <c r="J116" i="50"/>
  <c r="J124" i="50"/>
  <c r="I71" i="50"/>
  <c r="I78" i="50"/>
  <c r="I92" i="50"/>
  <c r="I96" i="50"/>
  <c r="I108" i="50"/>
  <c r="I117" i="50"/>
  <c r="I118" i="50"/>
  <c r="I119" i="50"/>
  <c r="I120" i="50"/>
  <c r="I121" i="50"/>
  <c r="I122" i="50"/>
  <c r="I161" i="50"/>
  <c r="I162" i="50"/>
  <c r="I163" i="50"/>
  <c r="I164" i="50"/>
  <c r="I165" i="50"/>
  <c r="I166" i="50"/>
  <c r="I167" i="50"/>
  <c r="I169" i="50"/>
  <c r="I274" i="50" s="1"/>
  <c r="I170" i="50"/>
  <c r="I171" i="50"/>
  <c r="I172" i="50"/>
  <c r="I173" i="50"/>
  <c r="I174" i="50"/>
  <c r="I175" i="50"/>
  <c r="I176" i="50"/>
  <c r="I177" i="50"/>
  <c r="I178" i="50"/>
  <c r="I179" i="50"/>
  <c r="I180" i="50"/>
  <c r="I181" i="50"/>
  <c r="I182" i="50"/>
  <c r="I183" i="50"/>
  <c r="I184" i="50"/>
  <c r="I185" i="50"/>
  <c r="I186" i="50"/>
  <c r="I187" i="50"/>
  <c r="I188" i="50"/>
  <c r="I189" i="50"/>
  <c r="I190" i="50"/>
  <c r="I191" i="50"/>
  <c r="I192" i="50"/>
  <c r="I193" i="50"/>
  <c r="I194" i="50"/>
  <c r="I195" i="50"/>
  <c r="I196" i="50"/>
  <c r="I197" i="50"/>
  <c r="I198" i="50"/>
  <c r="I199" i="50"/>
  <c r="I200" i="50"/>
  <c r="I201" i="50"/>
  <c r="I202" i="50"/>
  <c r="I203" i="50"/>
  <c r="I204" i="50"/>
  <c r="I205" i="50"/>
  <c r="I206" i="50"/>
  <c r="I207" i="50"/>
  <c r="I208" i="50"/>
  <c r="I209" i="50"/>
  <c r="I210" i="50"/>
  <c r="I211" i="50"/>
  <c r="I212" i="50"/>
  <c r="I213" i="50"/>
  <c r="I214" i="50"/>
  <c r="I215" i="50"/>
  <c r="I216" i="50"/>
  <c r="I217" i="50"/>
  <c r="I218" i="50"/>
  <c r="I219" i="50"/>
  <c r="I220" i="50"/>
  <c r="I221" i="50"/>
  <c r="I222" i="50"/>
  <c r="I223" i="50"/>
  <c r="I224" i="50"/>
  <c r="I225" i="50"/>
  <c r="I226" i="50"/>
  <c r="I227" i="50"/>
  <c r="I228" i="50"/>
  <c r="I229" i="50"/>
  <c r="I230" i="50"/>
  <c r="I231" i="50"/>
  <c r="I232" i="50"/>
  <c r="I233" i="50"/>
  <c r="I234" i="50"/>
  <c r="I235" i="50"/>
  <c r="I236" i="50"/>
  <c r="I237" i="50"/>
  <c r="I238" i="50"/>
  <c r="I239" i="50"/>
  <c r="I240" i="50"/>
  <c r="I241" i="50"/>
  <c r="I242" i="50"/>
  <c r="I243" i="50"/>
  <c r="I244" i="50"/>
  <c r="I245" i="50"/>
  <c r="I246" i="50"/>
  <c r="I247" i="50"/>
  <c r="I248" i="50"/>
  <c r="I249" i="50"/>
  <c r="I250" i="50"/>
  <c r="I251" i="50"/>
  <c r="I252" i="50"/>
  <c r="I253" i="50"/>
  <c r="I254" i="50"/>
  <c r="I255" i="50"/>
  <c r="I256" i="50"/>
  <c r="I257" i="50"/>
  <c r="I258" i="50"/>
  <c r="I259" i="50"/>
  <c r="I260" i="50"/>
  <c r="I261" i="50"/>
  <c r="I262" i="50"/>
  <c r="I263" i="50"/>
  <c r="I264" i="50"/>
  <c r="I265" i="50"/>
  <c r="I266" i="50"/>
  <c r="I267" i="50"/>
  <c r="I268" i="50"/>
  <c r="I269" i="50"/>
  <c r="I270" i="50"/>
  <c r="I271" i="50"/>
  <c r="I272" i="50"/>
  <c r="I273" i="50"/>
  <c r="H71" i="50"/>
  <c r="H78" i="50"/>
  <c r="H92" i="50"/>
  <c r="H96" i="50"/>
  <c r="H108" i="50"/>
  <c r="H113" i="50" s="1"/>
  <c r="H115" i="50" s="1"/>
  <c r="H117" i="50"/>
  <c r="H118" i="50"/>
  <c r="H119" i="50"/>
  <c r="H120" i="50"/>
  <c r="H121" i="50"/>
  <c r="H122" i="50"/>
  <c r="H161" i="50"/>
  <c r="H167" i="50" s="1"/>
  <c r="H162" i="50"/>
  <c r="H163" i="50"/>
  <c r="H164" i="50"/>
  <c r="H165" i="50"/>
  <c r="H166" i="50"/>
  <c r="H169" i="50"/>
  <c r="H170" i="50"/>
  <c r="H171" i="50"/>
  <c r="H172" i="50"/>
  <c r="H173" i="50"/>
  <c r="H174" i="50"/>
  <c r="H175" i="50"/>
  <c r="H176" i="50"/>
  <c r="H177" i="50"/>
  <c r="H178" i="50"/>
  <c r="H179" i="50"/>
  <c r="H180" i="50"/>
  <c r="H181" i="50"/>
  <c r="H182" i="50"/>
  <c r="H183" i="50"/>
  <c r="H184" i="50"/>
  <c r="H185" i="50"/>
  <c r="H186" i="50"/>
  <c r="H187" i="50"/>
  <c r="H188" i="50"/>
  <c r="H189" i="50"/>
  <c r="H190" i="50"/>
  <c r="H191" i="50"/>
  <c r="H192" i="50"/>
  <c r="H193" i="50"/>
  <c r="H194" i="50"/>
  <c r="H195" i="50"/>
  <c r="H196" i="50"/>
  <c r="H197" i="50"/>
  <c r="H198" i="50"/>
  <c r="H199" i="50"/>
  <c r="H200" i="50"/>
  <c r="H201" i="50"/>
  <c r="H202" i="50"/>
  <c r="H203" i="50"/>
  <c r="H204" i="50"/>
  <c r="H205" i="50"/>
  <c r="H206" i="50"/>
  <c r="H207" i="50"/>
  <c r="H208" i="50"/>
  <c r="H209" i="50"/>
  <c r="H210" i="50"/>
  <c r="H211" i="50"/>
  <c r="H212" i="50"/>
  <c r="H213" i="50"/>
  <c r="H214" i="50"/>
  <c r="H215" i="50"/>
  <c r="H216" i="50"/>
  <c r="H217" i="50"/>
  <c r="H218" i="50"/>
  <c r="H219" i="50"/>
  <c r="H220" i="50"/>
  <c r="H221" i="50"/>
  <c r="H222" i="50"/>
  <c r="H223" i="50"/>
  <c r="H224" i="50"/>
  <c r="H225" i="50"/>
  <c r="H226" i="50"/>
  <c r="H227" i="50"/>
  <c r="H228" i="50"/>
  <c r="H229" i="50"/>
  <c r="H230" i="50"/>
  <c r="H231" i="50"/>
  <c r="H232" i="50"/>
  <c r="H233" i="50"/>
  <c r="H234" i="50"/>
  <c r="H235" i="50"/>
  <c r="H236" i="50"/>
  <c r="H237" i="50"/>
  <c r="H238" i="50"/>
  <c r="H239" i="50"/>
  <c r="H240" i="50"/>
  <c r="H241" i="50"/>
  <c r="H242" i="50"/>
  <c r="H243" i="50"/>
  <c r="H244" i="50"/>
  <c r="H245" i="50"/>
  <c r="H246" i="50"/>
  <c r="H247" i="50"/>
  <c r="H248" i="50"/>
  <c r="H249" i="50"/>
  <c r="H250" i="50"/>
  <c r="H251" i="50"/>
  <c r="H252" i="50"/>
  <c r="H253" i="50"/>
  <c r="H254" i="50"/>
  <c r="H255" i="50"/>
  <c r="H256" i="50"/>
  <c r="H257" i="50"/>
  <c r="H258" i="50"/>
  <c r="H259" i="50"/>
  <c r="H260" i="50"/>
  <c r="H261" i="50"/>
  <c r="H262" i="50"/>
  <c r="H263" i="50"/>
  <c r="H264" i="50"/>
  <c r="H265" i="50"/>
  <c r="H266" i="50"/>
  <c r="H267" i="50"/>
  <c r="H268" i="50"/>
  <c r="H269" i="50"/>
  <c r="H270" i="50"/>
  <c r="H271" i="50"/>
  <c r="H272" i="50"/>
  <c r="H273" i="50"/>
  <c r="H274" i="50"/>
  <c r="G71" i="50"/>
  <c r="G78" i="50"/>
  <c r="G92" i="50"/>
  <c r="G96" i="50"/>
  <c r="G108" i="50"/>
  <c r="G117" i="50"/>
  <c r="G118" i="50"/>
  <c r="G123" i="50" s="1"/>
  <c r="G119" i="50"/>
  <c r="G120" i="50"/>
  <c r="G121" i="50"/>
  <c r="G122" i="50"/>
  <c r="G161" i="50"/>
  <c r="G167" i="50" s="1"/>
  <c r="G162" i="50"/>
  <c r="G163" i="50"/>
  <c r="G164" i="50"/>
  <c r="G165" i="50"/>
  <c r="G166" i="50"/>
  <c r="G169" i="50"/>
  <c r="G170" i="50"/>
  <c r="G171" i="50"/>
  <c r="G274" i="50" s="1"/>
  <c r="G172" i="50"/>
  <c r="G173" i="50"/>
  <c r="G174" i="50"/>
  <c r="G175" i="50"/>
  <c r="G176" i="50"/>
  <c r="G177" i="50"/>
  <c r="G178" i="50"/>
  <c r="G179" i="50"/>
  <c r="G180" i="50"/>
  <c r="G181" i="50"/>
  <c r="G182" i="50"/>
  <c r="G183" i="50"/>
  <c r="G184" i="50"/>
  <c r="G185" i="50"/>
  <c r="G186" i="50"/>
  <c r="G187" i="50"/>
  <c r="G188" i="50"/>
  <c r="G189" i="50"/>
  <c r="G190" i="50"/>
  <c r="G191" i="50"/>
  <c r="G192" i="50"/>
  <c r="G193" i="50"/>
  <c r="G194" i="50"/>
  <c r="G195" i="50"/>
  <c r="G196" i="50"/>
  <c r="G197" i="50"/>
  <c r="G198" i="50"/>
  <c r="G199" i="50"/>
  <c r="G200" i="50"/>
  <c r="G201" i="50"/>
  <c r="G202" i="50"/>
  <c r="G203" i="50"/>
  <c r="G204" i="50"/>
  <c r="G205" i="50"/>
  <c r="G206" i="50"/>
  <c r="G207" i="50"/>
  <c r="G208" i="50"/>
  <c r="G209" i="50"/>
  <c r="G210" i="50"/>
  <c r="G211" i="50"/>
  <c r="G212" i="50"/>
  <c r="G213" i="50"/>
  <c r="G214" i="50"/>
  <c r="G215" i="50"/>
  <c r="G216" i="50"/>
  <c r="G217" i="50"/>
  <c r="G218" i="50"/>
  <c r="G219" i="50"/>
  <c r="G220" i="50"/>
  <c r="G221" i="50"/>
  <c r="G222" i="50"/>
  <c r="G223" i="50"/>
  <c r="G224" i="50"/>
  <c r="G225" i="50"/>
  <c r="G226" i="50"/>
  <c r="G227" i="50"/>
  <c r="G228" i="50"/>
  <c r="G229" i="50"/>
  <c r="G230" i="50"/>
  <c r="G231" i="50"/>
  <c r="G232" i="50"/>
  <c r="G233" i="50"/>
  <c r="G234" i="50"/>
  <c r="G235" i="50"/>
  <c r="G236" i="50"/>
  <c r="G237" i="50"/>
  <c r="G238" i="50"/>
  <c r="G239" i="50"/>
  <c r="G240" i="50"/>
  <c r="G241" i="50"/>
  <c r="G242" i="50"/>
  <c r="G243" i="50"/>
  <c r="G244" i="50"/>
  <c r="G245" i="50"/>
  <c r="G246" i="50"/>
  <c r="G247" i="50"/>
  <c r="G248" i="50"/>
  <c r="G249" i="50"/>
  <c r="G250" i="50"/>
  <c r="G251" i="50"/>
  <c r="G252" i="50"/>
  <c r="G253" i="50"/>
  <c r="G254" i="50"/>
  <c r="G255" i="50"/>
  <c r="G256" i="50"/>
  <c r="G257" i="50"/>
  <c r="G258" i="50"/>
  <c r="G259" i="50"/>
  <c r="G260" i="50"/>
  <c r="G261" i="50"/>
  <c r="G262" i="50"/>
  <c r="G263" i="50"/>
  <c r="G264" i="50"/>
  <c r="G265" i="50"/>
  <c r="G266" i="50"/>
  <c r="G267" i="50"/>
  <c r="G268" i="50"/>
  <c r="G269" i="50"/>
  <c r="G270" i="50"/>
  <c r="G271" i="50"/>
  <c r="G272" i="50"/>
  <c r="G273" i="50"/>
  <c r="AL153" i="50"/>
  <c r="N116" i="50" l="1"/>
  <c r="I123" i="50"/>
  <c r="I124" i="50"/>
  <c r="I113" i="50"/>
  <c r="I115" i="50" s="1"/>
  <c r="I116" i="50" s="1"/>
  <c r="H123" i="50"/>
  <c r="H116" i="50" s="1"/>
  <c r="H124" i="50"/>
  <c r="G113" i="50"/>
  <c r="G115" i="50" s="1"/>
  <c r="G116" i="50" s="1"/>
  <c r="G124" i="50"/>
  <c r="E96" i="50"/>
  <c r="AH145" i="50"/>
  <c r="AI145" i="50"/>
  <c r="AH144" i="50"/>
  <c r="AI144" i="50"/>
  <c r="AH143" i="50"/>
  <c r="AI143" i="50"/>
  <c r="B122" i="50" l="1"/>
  <c r="B121" i="50"/>
  <c r="B120" i="50"/>
  <c r="B119" i="50"/>
  <c r="B118" i="50"/>
  <c r="B117" i="50"/>
  <c r="B108" i="50"/>
  <c r="B96" i="50"/>
  <c r="AM20" i="50" s="1"/>
  <c r="B92" i="50"/>
  <c r="B78" i="50"/>
  <c r="AM17" i="50" s="1"/>
  <c r="B71" i="50"/>
  <c r="AG274" i="50"/>
  <c r="B274" i="50"/>
  <c r="C273" i="50"/>
  <c r="D273" i="50" s="1"/>
  <c r="E273" i="50" s="1"/>
  <c r="F273" i="50" s="1"/>
  <c r="M273" i="50" s="1"/>
  <c r="N273" i="50" s="1"/>
  <c r="O273" i="50" s="1"/>
  <c r="P273" i="50" s="1"/>
  <c r="Q273" i="50" s="1"/>
  <c r="R273" i="50" s="1"/>
  <c r="Y273" i="50" s="1"/>
  <c r="Z273" i="50" s="1"/>
  <c r="AB273" i="50" s="1"/>
  <c r="AC273" i="50" s="1"/>
  <c r="AD273" i="50" s="1"/>
  <c r="AE273" i="50" s="1"/>
  <c r="AF273" i="50" s="1"/>
  <c r="C272" i="50"/>
  <c r="D272" i="50" s="1"/>
  <c r="E272" i="50" s="1"/>
  <c r="F272" i="50" s="1"/>
  <c r="M272" i="50" s="1"/>
  <c r="N272" i="50" s="1"/>
  <c r="O272" i="50" s="1"/>
  <c r="P272" i="50" s="1"/>
  <c r="Q272" i="50" s="1"/>
  <c r="R272" i="50" s="1"/>
  <c r="Y272" i="50" s="1"/>
  <c r="Z272" i="50" s="1"/>
  <c r="AB272" i="50" s="1"/>
  <c r="AC272" i="50" s="1"/>
  <c r="AD272" i="50" s="1"/>
  <c r="AE272" i="50" s="1"/>
  <c r="AF272" i="50" s="1"/>
  <c r="F271" i="50"/>
  <c r="M271" i="50" s="1"/>
  <c r="N271" i="50" s="1"/>
  <c r="O271" i="50" s="1"/>
  <c r="P271" i="50" s="1"/>
  <c r="Q271" i="50" s="1"/>
  <c r="R271" i="50" s="1"/>
  <c r="Y271" i="50" s="1"/>
  <c r="Z271" i="50" s="1"/>
  <c r="AB271" i="50" s="1"/>
  <c r="AC271" i="50" s="1"/>
  <c r="AD271" i="50" s="1"/>
  <c r="AE271" i="50" s="1"/>
  <c r="AF271" i="50" s="1"/>
  <c r="E271" i="50"/>
  <c r="D271" i="50"/>
  <c r="C271" i="50"/>
  <c r="D270" i="50"/>
  <c r="E270" i="50" s="1"/>
  <c r="F270" i="50" s="1"/>
  <c r="M270" i="50" s="1"/>
  <c r="N270" i="50" s="1"/>
  <c r="O270" i="50" s="1"/>
  <c r="P270" i="50" s="1"/>
  <c r="Q270" i="50" s="1"/>
  <c r="R270" i="50" s="1"/>
  <c r="Y270" i="50" s="1"/>
  <c r="Z270" i="50" s="1"/>
  <c r="AB270" i="50" s="1"/>
  <c r="AC270" i="50" s="1"/>
  <c r="AD270" i="50" s="1"/>
  <c r="AE270" i="50" s="1"/>
  <c r="AF270" i="50" s="1"/>
  <c r="C270" i="50"/>
  <c r="E269" i="50"/>
  <c r="F269" i="50" s="1"/>
  <c r="M269" i="50" s="1"/>
  <c r="N269" i="50" s="1"/>
  <c r="O269" i="50" s="1"/>
  <c r="P269" i="50" s="1"/>
  <c r="Q269" i="50" s="1"/>
  <c r="R269" i="50" s="1"/>
  <c r="Y269" i="50" s="1"/>
  <c r="Z269" i="50" s="1"/>
  <c r="AB269" i="50" s="1"/>
  <c r="AC269" i="50" s="1"/>
  <c r="AD269" i="50" s="1"/>
  <c r="AE269" i="50" s="1"/>
  <c r="AF269" i="50" s="1"/>
  <c r="C269" i="50"/>
  <c r="D269" i="50" s="1"/>
  <c r="M268" i="50"/>
  <c r="N268" i="50" s="1"/>
  <c r="O268" i="50" s="1"/>
  <c r="P268" i="50" s="1"/>
  <c r="Q268" i="50" s="1"/>
  <c r="R268" i="50" s="1"/>
  <c r="Y268" i="50" s="1"/>
  <c r="Z268" i="50" s="1"/>
  <c r="AB268" i="50" s="1"/>
  <c r="AC268" i="50" s="1"/>
  <c r="AD268" i="50" s="1"/>
  <c r="AE268" i="50" s="1"/>
  <c r="AF268" i="50" s="1"/>
  <c r="C268" i="50"/>
  <c r="D268" i="50" s="1"/>
  <c r="E268" i="50" s="1"/>
  <c r="F268" i="50" s="1"/>
  <c r="F267" i="50"/>
  <c r="M267" i="50" s="1"/>
  <c r="N267" i="50" s="1"/>
  <c r="O267" i="50" s="1"/>
  <c r="P267" i="50" s="1"/>
  <c r="Q267" i="50" s="1"/>
  <c r="R267" i="50" s="1"/>
  <c r="Y267" i="50" s="1"/>
  <c r="Z267" i="50" s="1"/>
  <c r="AB267" i="50" s="1"/>
  <c r="AC267" i="50" s="1"/>
  <c r="AD267" i="50" s="1"/>
  <c r="AE267" i="50" s="1"/>
  <c r="AF267" i="50" s="1"/>
  <c r="C267" i="50"/>
  <c r="D267" i="50" s="1"/>
  <c r="E267" i="50" s="1"/>
  <c r="M266" i="50"/>
  <c r="N266" i="50" s="1"/>
  <c r="O266" i="50" s="1"/>
  <c r="P266" i="50" s="1"/>
  <c r="Q266" i="50" s="1"/>
  <c r="R266" i="50" s="1"/>
  <c r="Y266" i="50" s="1"/>
  <c r="Z266" i="50" s="1"/>
  <c r="AB266" i="50" s="1"/>
  <c r="AC266" i="50" s="1"/>
  <c r="AD266" i="50" s="1"/>
  <c r="AE266" i="50" s="1"/>
  <c r="AF266" i="50" s="1"/>
  <c r="D266" i="50"/>
  <c r="E266" i="50" s="1"/>
  <c r="F266" i="50" s="1"/>
  <c r="C266" i="50"/>
  <c r="C265" i="50"/>
  <c r="D265" i="50" s="1"/>
  <c r="E265" i="50" s="1"/>
  <c r="F265" i="50" s="1"/>
  <c r="M265" i="50" s="1"/>
  <c r="N265" i="50" s="1"/>
  <c r="O265" i="50" s="1"/>
  <c r="P265" i="50" s="1"/>
  <c r="Q265" i="50" s="1"/>
  <c r="R265" i="50" s="1"/>
  <c r="Y265" i="50" s="1"/>
  <c r="Z265" i="50" s="1"/>
  <c r="AB265" i="50" s="1"/>
  <c r="AC265" i="50" s="1"/>
  <c r="AD265" i="50" s="1"/>
  <c r="AE265" i="50" s="1"/>
  <c r="AF265" i="50" s="1"/>
  <c r="C264" i="50"/>
  <c r="D264" i="50" s="1"/>
  <c r="E264" i="50" s="1"/>
  <c r="F264" i="50" s="1"/>
  <c r="M264" i="50" s="1"/>
  <c r="N264" i="50" s="1"/>
  <c r="O264" i="50" s="1"/>
  <c r="P264" i="50" s="1"/>
  <c r="Q264" i="50" s="1"/>
  <c r="R264" i="50" s="1"/>
  <c r="Y264" i="50" s="1"/>
  <c r="Z264" i="50" s="1"/>
  <c r="AB264" i="50" s="1"/>
  <c r="AC264" i="50" s="1"/>
  <c r="AD264" i="50" s="1"/>
  <c r="AE264" i="50" s="1"/>
  <c r="AF264" i="50" s="1"/>
  <c r="M263" i="50"/>
  <c r="N263" i="50" s="1"/>
  <c r="O263" i="50" s="1"/>
  <c r="P263" i="50" s="1"/>
  <c r="Q263" i="50" s="1"/>
  <c r="R263" i="50" s="1"/>
  <c r="Y263" i="50" s="1"/>
  <c r="Z263" i="50" s="1"/>
  <c r="AB263" i="50" s="1"/>
  <c r="AC263" i="50" s="1"/>
  <c r="AD263" i="50" s="1"/>
  <c r="AE263" i="50" s="1"/>
  <c r="AF263" i="50" s="1"/>
  <c r="C263" i="50"/>
  <c r="D263" i="50" s="1"/>
  <c r="E263" i="50" s="1"/>
  <c r="F263" i="50" s="1"/>
  <c r="D262" i="50"/>
  <c r="E262" i="50" s="1"/>
  <c r="F262" i="50" s="1"/>
  <c r="M262" i="50" s="1"/>
  <c r="N262" i="50" s="1"/>
  <c r="O262" i="50" s="1"/>
  <c r="P262" i="50" s="1"/>
  <c r="Q262" i="50" s="1"/>
  <c r="R262" i="50" s="1"/>
  <c r="Y262" i="50" s="1"/>
  <c r="Z262" i="50" s="1"/>
  <c r="AB262" i="50" s="1"/>
  <c r="AC262" i="50" s="1"/>
  <c r="AD262" i="50" s="1"/>
  <c r="AE262" i="50" s="1"/>
  <c r="AF262" i="50" s="1"/>
  <c r="C262" i="50"/>
  <c r="E261" i="50"/>
  <c r="F261" i="50" s="1"/>
  <c r="M261" i="50" s="1"/>
  <c r="N261" i="50" s="1"/>
  <c r="O261" i="50" s="1"/>
  <c r="P261" i="50" s="1"/>
  <c r="Q261" i="50" s="1"/>
  <c r="R261" i="50" s="1"/>
  <c r="Y261" i="50" s="1"/>
  <c r="Z261" i="50" s="1"/>
  <c r="AB261" i="50" s="1"/>
  <c r="AC261" i="50" s="1"/>
  <c r="AD261" i="50" s="1"/>
  <c r="AE261" i="50" s="1"/>
  <c r="AF261" i="50" s="1"/>
  <c r="C261" i="50"/>
  <c r="D261" i="50" s="1"/>
  <c r="M260" i="50"/>
  <c r="N260" i="50" s="1"/>
  <c r="O260" i="50" s="1"/>
  <c r="P260" i="50" s="1"/>
  <c r="Q260" i="50" s="1"/>
  <c r="R260" i="50" s="1"/>
  <c r="Y260" i="50" s="1"/>
  <c r="Z260" i="50" s="1"/>
  <c r="AB260" i="50" s="1"/>
  <c r="AC260" i="50" s="1"/>
  <c r="AD260" i="50" s="1"/>
  <c r="AE260" i="50" s="1"/>
  <c r="AF260" i="50" s="1"/>
  <c r="C260" i="50"/>
  <c r="D260" i="50" s="1"/>
  <c r="E260" i="50" s="1"/>
  <c r="F260" i="50" s="1"/>
  <c r="F259" i="50"/>
  <c r="M259" i="50" s="1"/>
  <c r="N259" i="50" s="1"/>
  <c r="O259" i="50" s="1"/>
  <c r="P259" i="50" s="1"/>
  <c r="Q259" i="50" s="1"/>
  <c r="R259" i="50" s="1"/>
  <c r="Y259" i="50" s="1"/>
  <c r="Z259" i="50" s="1"/>
  <c r="AB259" i="50" s="1"/>
  <c r="AC259" i="50" s="1"/>
  <c r="AD259" i="50" s="1"/>
  <c r="AE259" i="50" s="1"/>
  <c r="AF259" i="50" s="1"/>
  <c r="C259" i="50"/>
  <c r="D259" i="50" s="1"/>
  <c r="E259" i="50" s="1"/>
  <c r="M258" i="50"/>
  <c r="N258" i="50" s="1"/>
  <c r="O258" i="50" s="1"/>
  <c r="P258" i="50" s="1"/>
  <c r="Q258" i="50" s="1"/>
  <c r="R258" i="50" s="1"/>
  <c r="Y258" i="50" s="1"/>
  <c r="Z258" i="50" s="1"/>
  <c r="AB258" i="50" s="1"/>
  <c r="AC258" i="50" s="1"/>
  <c r="AD258" i="50" s="1"/>
  <c r="AE258" i="50" s="1"/>
  <c r="AF258" i="50" s="1"/>
  <c r="D258" i="50"/>
  <c r="E258" i="50" s="1"/>
  <c r="F258" i="50" s="1"/>
  <c r="C258" i="50"/>
  <c r="C257" i="50"/>
  <c r="D257" i="50" s="1"/>
  <c r="E257" i="50" s="1"/>
  <c r="F257" i="50" s="1"/>
  <c r="M257" i="50" s="1"/>
  <c r="N257" i="50" s="1"/>
  <c r="O257" i="50" s="1"/>
  <c r="P257" i="50" s="1"/>
  <c r="Q257" i="50" s="1"/>
  <c r="R257" i="50" s="1"/>
  <c r="Y257" i="50" s="1"/>
  <c r="Z257" i="50" s="1"/>
  <c r="AB257" i="50" s="1"/>
  <c r="AC257" i="50" s="1"/>
  <c r="AD257" i="50" s="1"/>
  <c r="AE257" i="50" s="1"/>
  <c r="AF257" i="50" s="1"/>
  <c r="C256" i="50"/>
  <c r="D256" i="50" s="1"/>
  <c r="E256" i="50" s="1"/>
  <c r="F256" i="50" s="1"/>
  <c r="M256" i="50" s="1"/>
  <c r="N256" i="50" s="1"/>
  <c r="O256" i="50" s="1"/>
  <c r="P256" i="50" s="1"/>
  <c r="Q256" i="50" s="1"/>
  <c r="R256" i="50" s="1"/>
  <c r="Y256" i="50" s="1"/>
  <c r="Z256" i="50" s="1"/>
  <c r="AB256" i="50" s="1"/>
  <c r="AC256" i="50" s="1"/>
  <c r="AD256" i="50" s="1"/>
  <c r="AE256" i="50" s="1"/>
  <c r="AF256" i="50" s="1"/>
  <c r="C255" i="50"/>
  <c r="D255" i="50" s="1"/>
  <c r="E255" i="50" s="1"/>
  <c r="F255" i="50" s="1"/>
  <c r="M255" i="50" s="1"/>
  <c r="N255" i="50" s="1"/>
  <c r="O255" i="50" s="1"/>
  <c r="P255" i="50" s="1"/>
  <c r="Q255" i="50" s="1"/>
  <c r="R255" i="50" s="1"/>
  <c r="Y255" i="50" s="1"/>
  <c r="Z255" i="50" s="1"/>
  <c r="AB255" i="50" s="1"/>
  <c r="AC255" i="50" s="1"/>
  <c r="AD255" i="50" s="1"/>
  <c r="AE255" i="50" s="1"/>
  <c r="AF255" i="50" s="1"/>
  <c r="C254" i="50"/>
  <c r="D254" i="50" s="1"/>
  <c r="E254" i="50" s="1"/>
  <c r="F254" i="50" s="1"/>
  <c r="M254" i="50" s="1"/>
  <c r="N254" i="50" s="1"/>
  <c r="O254" i="50" s="1"/>
  <c r="P254" i="50" s="1"/>
  <c r="Q254" i="50" s="1"/>
  <c r="R254" i="50" s="1"/>
  <c r="Y254" i="50" s="1"/>
  <c r="Z254" i="50" s="1"/>
  <c r="AB254" i="50" s="1"/>
  <c r="AC254" i="50" s="1"/>
  <c r="AD254" i="50" s="1"/>
  <c r="AE254" i="50" s="1"/>
  <c r="AF254" i="50" s="1"/>
  <c r="D253" i="50"/>
  <c r="E253" i="50" s="1"/>
  <c r="F253" i="50" s="1"/>
  <c r="M253" i="50" s="1"/>
  <c r="N253" i="50" s="1"/>
  <c r="O253" i="50" s="1"/>
  <c r="P253" i="50" s="1"/>
  <c r="Q253" i="50" s="1"/>
  <c r="R253" i="50" s="1"/>
  <c r="Y253" i="50" s="1"/>
  <c r="Z253" i="50" s="1"/>
  <c r="AB253" i="50" s="1"/>
  <c r="AC253" i="50" s="1"/>
  <c r="AD253" i="50" s="1"/>
  <c r="AE253" i="50" s="1"/>
  <c r="AF253" i="50" s="1"/>
  <c r="C253" i="50"/>
  <c r="F252" i="50"/>
  <c r="M252" i="50" s="1"/>
  <c r="N252" i="50" s="1"/>
  <c r="O252" i="50" s="1"/>
  <c r="P252" i="50" s="1"/>
  <c r="Q252" i="50" s="1"/>
  <c r="R252" i="50" s="1"/>
  <c r="Y252" i="50" s="1"/>
  <c r="Z252" i="50" s="1"/>
  <c r="AB252" i="50" s="1"/>
  <c r="AC252" i="50" s="1"/>
  <c r="AD252" i="50" s="1"/>
  <c r="AE252" i="50" s="1"/>
  <c r="AF252" i="50" s="1"/>
  <c r="C252" i="50"/>
  <c r="D252" i="50" s="1"/>
  <c r="E252" i="50" s="1"/>
  <c r="C251" i="50"/>
  <c r="D251" i="50" s="1"/>
  <c r="E251" i="50" s="1"/>
  <c r="F251" i="50" s="1"/>
  <c r="M251" i="50" s="1"/>
  <c r="N251" i="50" s="1"/>
  <c r="O251" i="50" s="1"/>
  <c r="P251" i="50" s="1"/>
  <c r="Q251" i="50" s="1"/>
  <c r="R251" i="50" s="1"/>
  <c r="Y251" i="50" s="1"/>
  <c r="Z251" i="50" s="1"/>
  <c r="AB251" i="50" s="1"/>
  <c r="AC251" i="50" s="1"/>
  <c r="AD251" i="50" s="1"/>
  <c r="AE251" i="50" s="1"/>
  <c r="AF251" i="50" s="1"/>
  <c r="M250" i="50"/>
  <c r="N250" i="50" s="1"/>
  <c r="O250" i="50" s="1"/>
  <c r="P250" i="50" s="1"/>
  <c r="Q250" i="50" s="1"/>
  <c r="R250" i="50" s="1"/>
  <c r="Y250" i="50" s="1"/>
  <c r="Z250" i="50" s="1"/>
  <c r="AB250" i="50" s="1"/>
  <c r="AC250" i="50" s="1"/>
  <c r="AD250" i="50" s="1"/>
  <c r="AE250" i="50" s="1"/>
  <c r="AF250" i="50" s="1"/>
  <c r="C250" i="50"/>
  <c r="D250" i="50" s="1"/>
  <c r="E250" i="50" s="1"/>
  <c r="F250" i="50" s="1"/>
  <c r="C249" i="50"/>
  <c r="D249" i="50" s="1"/>
  <c r="E249" i="50" s="1"/>
  <c r="F249" i="50" s="1"/>
  <c r="M249" i="50" s="1"/>
  <c r="N249" i="50" s="1"/>
  <c r="O249" i="50" s="1"/>
  <c r="P249" i="50" s="1"/>
  <c r="Q249" i="50" s="1"/>
  <c r="R249" i="50" s="1"/>
  <c r="Y249" i="50" s="1"/>
  <c r="Z249" i="50" s="1"/>
  <c r="AB249" i="50" s="1"/>
  <c r="AC249" i="50" s="1"/>
  <c r="AD249" i="50" s="1"/>
  <c r="AE249" i="50" s="1"/>
  <c r="AF249" i="50" s="1"/>
  <c r="C248" i="50"/>
  <c r="D248" i="50" s="1"/>
  <c r="E248" i="50" s="1"/>
  <c r="F248" i="50" s="1"/>
  <c r="M248" i="50" s="1"/>
  <c r="N248" i="50" s="1"/>
  <c r="O248" i="50" s="1"/>
  <c r="P248" i="50" s="1"/>
  <c r="Q248" i="50" s="1"/>
  <c r="R248" i="50" s="1"/>
  <c r="Y248" i="50" s="1"/>
  <c r="Z248" i="50" s="1"/>
  <c r="AB248" i="50" s="1"/>
  <c r="AC248" i="50" s="1"/>
  <c r="AD248" i="50" s="1"/>
  <c r="AE248" i="50" s="1"/>
  <c r="AF248" i="50" s="1"/>
  <c r="D247" i="50"/>
  <c r="E247" i="50" s="1"/>
  <c r="F247" i="50" s="1"/>
  <c r="M247" i="50" s="1"/>
  <c r="N247" i="50" s="1"/>
  <c r="O247" i="50" s="1"/>
  <c r="P247" i="50" s="1"/>
  <c r="Q247" i="50" s="1"/>
  <c r="R247" i="50" s="1"/>
  <c r="Y247" i="50" s="1"/>
  <c r="Z247" i="50" s="1"/>
  <c r="AB247" i="50" s="1"/>
  <c r="AC247" i="50" s="1"/>
  <c r="AD247" i="50" s="1"/>
  <c r="AE247" i="50" s="1"/>
  <c r="AF247" i="50" s="1"/>
  <c r="C247" i="50"/>
  <c r="M246" i="50"/>
  <c r="N246" i="50" s="1"/>
  <c r="O246" i="50" s="1"/>
  <c r="P246" i="50" s="1"/>
  <c r="Q246" i="50" s="1"/>
  <c r="R246" i="50" s="1"/>
  <c r="Y246" i="50" s="1"/>
  <c r="Z246" i="50" s="1"/>
  <c r="AB246" i="50" s="1"/>
  <c r="AC246" i="50" s="1"/>
  <c r="AD246" i="50" s="1"/>
  <c r="AE246" i="50" s="1"/>
  <c r="AF246" i="50" s="1"/>
  <c r="C246" i="50"/>
  <c r="D246" i="50" s="1"/>
  <c r="E246" i="50" s="1"/>
  <c r="F246" i="50" s="1"/>
  <c r="E245" i="50"/>
  <c r="F245" i="50" s="1"/>
  <c r="M245" i="50" s="1"/>
  <c r="N245" i="50" s="1"/>
  <c r="O245" i="50" s="1"/>
  <c r="P245" i="50" s="1"/>
  <c r="Q245" i="50" s="1"/>
  <c r="R245" i="50" s="1"/>
  <c r="Y245" i="50" s="1"/>
  <c r="Z245" i="50" s="1"/>
  <c r="AB245" i="50" s="1"/>
  <c r="AC245" i="50" s="1"/>
  <c r="AD245" i="50" s="1"/>
  <c r="AE245" i="50" s="1"/>
  <c r="AF245" i="50" s="1"/>
  <c r="D245" i="50"/>
  <c r="C245" i="50"/>
  <c r="E244" i="50"/>
  <c r="F244" i="50" s="1"/>
  <c r="M244" i="50" s="1"/>
  <c r="N244" i="50" s="1"/>
  <c r="O244" i="50" s="1"/>
  <c r="P244" i="50" s="1"/>
  <c r="Q244" i="50" s="1"/>
  <c r="R244" i="50" s="1"/>
  <c r="Y244" i="50" s="1"/>
  <c r="Z244" i="50" s="1"/>
  <c r="AB244" i="50" s="1"/>
  <c r="AC244" i="50" s="1"/>
  <c r="AD244" i="50" s="1"/>
  <c r="AE244" i="50" s="1"/>
  <c r="AF244" i="50" s="1"/>
  <c r="C244" i="50"/>
  <c r="D244" i="50" s="1"/>
  <c r="D243" i="50"/>
  <c r="E243" i="50" s="1"/>
  <c r="F243" i="50" s="1"/>
  <c r="M243" i="50" s="1"/>
  <c r="N243" i="50" s="1"/>
  <c r="O243" i="50" s="1"/>
  <c r="P243" i="50" s="1"/>
  <c r="Q243" i="50" s="1"/>
  <c r="R243" i="50" s="1"/>
  <c r="Y243" i="50" s="1"/>
  <c r="Z243" i="50" s="1"/>
  <c r="AB243" i="50" s="1"/>
  <c r="AC243" i="50" s="1"/>
  <c r="AD243" i="50" s="1"/>
  <c r="AE243" i="50" s="1"/>
  <c r="AF243" i="50" s="1"/>
  <c r="C243" i="50"/>
  <c r="M242" i="50"/>
  <c r="N242" i="50" s="1"/>
  <c r="O242" i="50" s="1"/>
  <c r="P242" i="50" s="1"/>
  <c r="Q242" i="50" s="1"/>
  <c r="R242" i="50" s="1"/>
  <c r="Y242" i="50" s="1"/>
  <c r="Z242" i="50" s="1"/>
  <c r="AB242" i="50" s="1"/>
  <c r="AC242" i="50" s="1"/>
  <c r="AD242" i="50" s="1"/>
  <c r="AE242" i="50" s="1"/>
  <c r="AF242" i="50" s="1"/>
  <c r="D242" i="50"/>
  <c r="E242" i="50" s="1"/>
  <c r="F242" i="50" s="1"/>
  <c r="C242" i="50"/>
  <c r="D241" i="50"/>
  <c r="E241" i="50" s="1"/>
  <c r="F241" i="50" s="1"/>
  <c r="M241" i="50" s="1"/>
  <c r="N241" i="50" s="1"/>
  <c r="O241" i="50" s="1"/>
  <c r="P241" i="50" s="1"/>
  <c r="Q241" i="50" s="1"/>
  <c r="R241" i="50" s="1"/>
  <c r="Y241" i="50" s="1"/>
  <c r="Z241" i="50" s="1"/>
  <c r="AB241" i="50" s="1"/>
  <c r="AC241" i="50" s="1"/>
  <c r="AD241" i="50" s="1"/>
  <c r="AE241" i="50" s="1"/>
  <c r="AF241" i="50" s="1"/>
  <c r="C241" i="50"/>
  <c r="M240" i="50"/>
  <c r="N240" i="50" s="1"/>
  <c r="O240" i="50" s="1"/>
  <c r="P240" i="50" s="1"/>
  <c r="Q240" i="50" s="1"/>
  <c r="R240" i="50" s="1"/>
  <c r="Y240" i="50" s="1"/>
  <c r="Z240" i="50" s="1"/>
  <c r="AB240" i="50" s="1"/>
  <c r="AC240" i="50" s="1"/>
  <c r="AD240" i="50" s="1"/>
  <c r="AE240" i="50" s="1"/>
  <c r="AF240" i="50" s="1"/>
  <c r="F240" i="50"/>
  <c r="E240" i="50"/>
  <c r="C240" i="50"/>
  <c r="D240" i="50" s="1"/>
  <c r="C239" i="50"/>
  <c r="D239" i="50" s="1"/>
  <c r="E239" i="50" s="1"/>
  <c r="F239" i="50" s="1"/>
  <c r="M239" i="50" s="1"/>
  <c r="N239" i="50" s="1"/>
  <c r="O239" i="50" s="1"/>
  <c r="P239" i="50" s="1"/>
  <c r="Q239" i="50" s="1"/>
  <c r="R239" i="50" s="1"/>
  <c r="Y239" i="50" s="1"/>
  <c r="Z239" i="50" s="1"/>
  <c r="AB239" i="50" s="1"/>
  <c r="AC239" i="50" s="1"/>
  <c r="AD239" i="50" s="1"/>
  <c r="AE239" i="50" s="1"/>
  <c r="AF239" i="50" s="1"/>
  <c r="D238" i="50"/>
  <c r="E238" i="50" s="1"/>
  <c r="F238" i="50" s="1"/>
  <c r="M238" i="50" s="1"/>
  <c r="N238" i="50" s="1"/>
  <c r="O238" i="50" s="1"/>
  <c r="P238" i="50" s="1"/>
  <c r="Q238" i="50" s="1"/>
  <c r="R238" i="50" s="1"/>
  <c r="Y238" i="50" s="1"/>
  <c r="Z238" i="50" s="1"/>
  <c r="AB238" i="50" s="1"/>
  <c r="AC238" i="50" s="1"/>
  <c r="AD238" i="50" s="1"/>
  <c r="AE238" i="50" s="1"/>
  <c r="AF238" i="50" s="1"/>
  <c r="C238" i="50"/>
  <c r="D237" i="50"/>
  <c r="E237" i="50" s="1"/>
  <c r="F237" i="50" s="1"/>
  <c r="M237" i="50" s="1"/>
  <c r="N237" i="50" s="1"/>
  <c r="O237" i="50" s="1"/>
  <c r="P237" i="50" s="1"/>
  <c r="Q237" i="50" s="1"/>
  <c r="R237" i="50" s="1"/>
  <c r="Y237" i="50" s="1"/>
  <c r="Z237" i="50" s="1"/>
  <c r="AB237" i="50" s="1"/>
  <c r="AC237" i="50" s="1"/>
  <c r="AD237" i="50" s="1"/>
  <c r="AE237" i="50" s="1"/>
  <c r="AF237" i="50" s="1"/>
  <c r="C237" i="50"/>
  <c r="M236" i="50"/>
  <c r="N236" i="50" s="1"/>
  <c r="O236" i="50" s="1"/>
  <c r="P236" i="50" s="1"/>
  <c r="Q236" i="50" s="1"/>
  <c r="R236" i="50" s="1"/>
  <c r="Y236" i="50" s="1"/>
  <c r="Z236" i="50" s="1"/>
  <c r="AB236" i="50" s="1"/>
  <c r="AC236" i="50" s="1"/>
  <c r="AD236" i="50" s="1"/>
  <c r="AE236" i="50" s="1"/>
  <c r="AF236" i="50" s="1"/>
  <c r="C236" i="50"/>
  <c r="D236" i="50" s="1"/>
  <c r="E236" i="50" s="1"/>
  <c r="F236" i="50" s="1"/>
  <c r="C235" i="50"/>
  <c r="D235" i="50" s="1"/>
  <c r="E235" i="50" s="1"/>
  <c r="F235" i="50" s="1"/>
  <c r="M235" i="50" s="1"/>
  <c r="N235" i="50" s="1"/>
  <c r="O235" i="50" s="1"/>
  <c r="P235" i="50" s="1"/>
  <c r="Q235" i="50" s="1"/>
  <c r="R235" i="50" s="1"/>
  <c r="Y235" i="50" s="1"/>
  <c r="Z235" i="50" s="1"/>
  <c r="AB235" i="50" s="1"/>
  <c r="AC235" i="50" s="1"/>
  <c r="AD235" i="50" s="1"/>
  <c r="AE235" i="50" s="1"/>
  <c r="AF235" i="50" s="1"/>
  <c r="F234" i="50"/>
  <c r="M234" i="50" s="1"/>
  <c r="N234" i="50" s="1"/>
  <c r="O234" i="50" s="1"/>
  <c r="P234" i="50" s="1"/>
  <c r="Q234" i="50" s="1"/>
  <c r="R234" i="50" s="1"/>
  <c r="Y234" i="50" s="1"/>
  <c r="Z234" i="50" s="1"/>
  <c r="AB234" i="50" s="1"/>
  <c r="AC234" i="50" s="1"/>
  <c r="AD234" i="50" s="1"/>
  <c r="AE234" i="50" s="1"/>
  <c r="AF234" i="50" s="1"/>
  <c r="C234" i="50"/>
  <c r="D234" i="50" s="1"/>
  <c r="E234" i="50" s="1"/>
  <c r="D233" i="50"/>
  <c r="E233" i="50" s="1"/>
  <c r="F233" i="50" s="1"/>
  <c r="M233" i="50" s="1"/>
  <c r="N233" i="50" s="1"/>
  <c r="O233" i="50" s="1"/>
  <c r="P233" i="50" s="1"/>
  <c r="Q233" i="50" s="1"/>
  <c r="R233" i="50" s="1"/>
  <c r="Y233" i="50" s="1"/>
  <c r="Z233" i="50" s="1"/>
  <c r="AB233" i="50" s="1"/>
  <c r="AC233" i="50" s="1"/>
  <c r="AD233" i="50" s="1"/>
  <c r="AE233" i="50" s="1"/>
  <c r="AF233" i="50" s="1"/>
  <c r="C233" i="50"/>
  <c r="D232" i="50"/>
  <c r="E232" i="50" s="1"/>
  <c r="F232" i="50" s="1"/>
  <c r="M232" i="50" s="1"/>
  <c r="N232" i="50" s="1"/>
  <c r="O232" i="50" s="1"/>
  <c r="P232" i="50" s="1"/>
  <c r="Q232" i="50" s="1"/>
  <c r="R232" i="50" s="1"/>
  <c r="Y232" i="50" s="1"/>
  <c r="Z232" i="50" s="1"/>
  <c r="AB232" i="50" s="1"/>
  <c r="AC232" i="50" s="1"/>
  <c r="AD232" i="50" s="1"/>
  <c r="AE232" i="50" s="1"/>
  <c r="AF232" i="50" s="1"/>
  <c r="C232" i="50"/>
  <c r="M231" i="50"/>
  <c r="N231" i="50" s="1"/>
  <c r="O231" i="50" s="1"/>
  <c r="P231" i="50" s="1"/>
  <c r="Q231" i="50" s="1"/>
  <c r="R231" i="50" s="1"/>
  <c r="Y231" i="50" s="1"/>
  <c r="Z231" i="50" s="1"/>
  <c r="AB231" i="50" s="1"/>
  <c r="AC231" i="50" s="1"/>
  <c r="AD231" i="50" s="1"/>
  <c r="AE231" i="50" s="1"/>
  <c r="AF231" i="50" s="1"/>
  <c r="C231" i="50"/>
  <c r="D231" i="50" s="1"/>
  <c r="E231" i="50" s="1"/>
  <c r="F231" i="50" s="1"/>
  <c r="F230" i="50"/>
  <c r="M230" i="50" s="1"/>
  <c r="N230" i="50" s="1"/>
  <c r="O230" i="50" s="1"/>
  <c r="P230" i="50" s="1"/>
  <c r="Q230" i="50" s="1"/>
  <c r="R230" i="50" s="1"/>
  <c r="Y230" i="50" s="1"/>
  <c r="Z230" i="50" s="1"/>
  <c r="AB230" i="50" s="1"/>
  <c r="AC230" i="50" s="1"/>
  <c r="AD230" i="50" s="1"/>
  <c r="AE230" i="50" s="1"/>
  <c r="AF230" i="50" s="1"/>
  <c r="C230" i="50"/>
  <c r="D230" i="50" s="1"/>
  <c r="E230" i="50" s="1"/>
  <c r="D229" i="50"/>
  <c r="E229" i="50" s="1"/>
  <c r="F229" i="50" s="1"/>
  <c r="M229" i="50" s="1"/>
  <c r="N229" i="50" s="1"/>
  <c r="O229" i="50" s="1"/>
  <c r="P229" i="50" s="1"/>
  <c r="Q229" i="50" s="1"/>
  <c r="R229" i="50" s="1"/>
  <c r="Y229" i="50" s="1"/>
  <c r="Z229" i="50" s="1"/>
  <c r="AB229" i="50" s="1"/>
  <c r="AC229" i="50" s="1"/>
  <c r="AD229" i="50" s="1"/>
  <c r="AE229" i="50" s="1"/>
  <c r="AF229" i="50" s="1"/>
  <c r="C229" i="50"/>
  <c r="D228" i="50"/>
  <c r="E228" i="50" s="1"/>
  <c r="F228" i="50" s="1"/>
  <c r="M228" i="50" s="1"/>
  <c r="N228" i="50" s="1"/>
  <c r="O228" i="50" s="1"/>
  <c r="P228" i="50" s="1"/>
  <c r="Q228" i="50" s="1"/>
  <c r="R228" i="50" s="1"/>
  <c r="Y228" i="50" s="1"/>
  <c r="Z228" i="50" s="1"/>
  <c r="AB228" i="50" s="1"/>
  <c r="AC228" i="50" s="1"/>
  <c r="AD228" i="50" s="1"/>
  <c r="AE228" i="50" s="1"/>
  <c r="AF228" i="50" s="1"/>
  <c r="C228" i="50"/>
  <c r="M227" i="50"/>
  <c r="N227" i="50" s="1"/>
  <c r="O227" i="50" s="1"/>
  <c r="P227" i="50" s="1"/>
  <c r="Q227" i="50" s="1"/>
  <c r="R227" i="50" s="1"/>
  <c r="Y227" i="50" s="1"/>
  <c r="Z227" i="50" s="1"/>
  <c r="AB227" i="50" s="1"/>
  <c r="AC227" i="50" s="1"/>
  <c r="AD227" i="50" s="1"/>
  <c r="AE227" i="50" s="1"/>
  <c r="AF227" i="50" s="1"/>
  <c r="E227" i="50"/>
  <c r="F227" i="50" s="1"/>
  <c r="D227" i="50"/>
  <c r="C227" i="50"/>
  <c r="F226" i="50"/>
  <c r="M226" i="50" s="1"/>
  <c r="N226" i="50" s="1"/>
  <c r="O226" i="50" s="1"/>
  <c r="P226" i="50" s="1"/>
  <c r="Q226" i="50" s="1"/>
  <c r="R226" i="50" s="1"/>
  <c r="Y226" i="50" s="1"/>
  <c r="Z226" i="50" s="1"/>
  <c r="AB226" i="50" s="1"/>
  <c r="AC226" i="50" s="1"/>
  <c r="AD226" i="50" s="1"/>
  <c r="AE226" i="50" s="1"/>
  <c r="AF226" i="50" s="1"/>
  <c r="C226" i="50"/>
  <c r="D226" i="50" s="1"/>
  <c r="E226" i="50" s="1"/>
  <c r="F225" i="50"/>
  <c r="M225" i="50" s="1"/>
  <c r="N225" i="50" s="1"/>
  <c r="O225" i="50" s="1"/>
  <c r="P225" i="50" s="1"/>
  <c r="Q225" i="50" s="1"/>
  <c r="R225" i="50" s="1"/>
  <c r="Y225" i="50" s="1"/>
  <c r="Z225" i="50" s="1"/>
  <c r="AB225" i="50" s="1"/>
  <c r="AC225" i="50" s="1"/>
  <c r="AD225" i="50" s="1"/>
  <c r="AE225" i="50" s="1"/>
  <c r="AF225" i="50" s="1"/>
  <c r="E225" i="50"/>
  <c r="D225" i="50"/>
  <c r="C225" i="50"/>
  <c r="M224" i="50"/>
  <c r="N224" i="50" s="1"/>
  <c r="O224" i="50" s="1"/>
  <c r="P224" i="50" s="1"/>
  <c r="Q224" i="50" s="1"/>
  <c r="R224" i="50" s="1"/>
  <c r="Y224" i="50" s="1"/>
  <c r="Z224" i="50" s="1"/>
  <c r="AB224" i="50" s="1"/>
  <c r="AC224" i="50" s="1"/>
  <c r="AD224" i="50" s="1"/>
  <c r="AE224" i="50" s="1"/>
  <c r="AF224" i="50" s="1"/>
  <c r="D224" i="50"/>
  <c r="E224" i="50" s="1"/>
  <c r="F224" i="50" s="1"/>
  <c r="C224" i="50"/>
  <c r="C223" i="50"/>
  <c r="D223" i="50" s="1"/>
  <c r="E223" i="50" s="1"/>
  <c r="F223" i="50" s="1"/>
  <c r="M223" i="50" s="1"/>
  <c r="N223" i="50" s="1"/>
  <c r="O223" i="50" s="1"/>
  <c r="P223" i="50" s="1"/>
  <c r="Q223" i="50" s="1"/>
  <c r="R223" i="50" s="1"/>
  <c r="Y223" i="50" s="1"/>
  <c r="Z223" i="50" s="1"/>
  <c r="AB223" i="50" s="1"/>
  <c r="AC223" i="50" s="1"/>
  <c r="AD223" i="50" s="1"/>
  <c r="AE223" i="50" s="1"/>
  <c r="AF223" i="50" s="1"/>
  <c r="C222" i="50"/>
  <c r="D222" i="50" s="1"/>
  <c r="E222" i="50" s="1"/>
  <c r="F222" i="50" s="1"/>
  <c r="M222" i="50" s="1"/>
  <c r="N222" i="50" s="1"/>
  <c r="O222" i="50" s="1"/>
  <c r="P222" i="50" s="1"/>
  <c r="Q222" i="50" s="1"/>
  <c r="R222" i="50" s="1"/>
  <c r="Y222" i="50" s="1"/>
  <c r="Z222" i="50" s="1"/>
  <c r="AB222" i="50" s="1"/>
  <c r="AC222" i="50" s="1"/>
  <c r="AD222" i="50" s="1"/>
  <c r="AE222" i="50" s="1"/>
  <c r="AF222" i="50" s="1"/>
  <c r="F221" i="50"/>
  <c r="M221" i="50" s="1"/>
  <c r="N221" i="50" s="1"/>
  <c r="O221" i="50" s="1"/>
  <c r="P221" i="50" s="1"/>
  <c r="Q221" i="50" s="1"/>
  <c r="R221" i="50" s="1"/>
  <c r="Y221" i="50" s="1"/>
  <c r="Z221" i="50" s="1"/>
  <c r="AB221" i="50" s="1"/>
  <c r="AC221" i="50" s="1"/>
  <c r="AD221" i="50" s="1"/>
  <c r="AE221" i="50" s="1"/>
  <c r="AF221" i="50" s="1"/>
  <c r="D221" i="50"/>
  <c r="E221" i="50" s="1"/>
  <c r="C221" i="50"/>
  <c r="E220" i="50"/>
  <c r="F220" i="50" s="1"/>
  <c r="M220" i="50" s="1"/>
  <c r="N220" i="50" s="1"/>
  <c r="O220" i="50" s="1"/>
  <c r="P220" i="50" s="1"/>
  <c r="Q220" i="50" s="1"/>
  <c r="R220" i="50" s="1"/>
  <c r="Y220" i="50" s="1"/>
  <c r="Z220" i="50" s="1"/>
  <c r="AB220" i="50" s="1"/>
  <c r="AC220" i="50" s="1"/>
  <c r="AD220" i="50" s="1"/>
  <c r="AE220" i="50" s="1"/>
  <c r="AF220" i="50" s="1"/>
  <c r="D220" i="50"/>
  <c r="C220" i="50"/>
  <c r="E219" i="50"/>
  <c r="F219" i="50" s="1"/>
  <c r="M219" i="50" s="1"/>
  <c r="N219" i="50" s="1"/>
  <c r="O219" i="50" s="1"/>
  <c r="P219" i="50" s="1"/>
  <c r="Q219" i="50" s="1"/>
  <c r="R219" i="50" s="1"/>
  <c r="Y219" i="50" s="1"/>
  <c r="Z219" i="50" s="1"/>
  <c r="AB219" i="50" s="1"/>
  <c r="AC219" i="50" s="1"/>
  <c r="AD219" i="50" s="1"/>
  <c r="AE219" i="50" s="1"/>
  <c r="AF219" i="50" s="1"/>
  <c r="C219" i="50"/>
  <c r="D219" i="50" s="1"/>
  <c r="C218" i="50"/>
  <c r="D218" i="50" s="1"/>
  <c r="E218" i="50" s="1"/>
  <c r="F218" i="50" s="1"/>
  <c r="M218" i="50" s="1"/>
  <c r="N218" i="50" s="1"/>
  <c r="O218" i="50" s="1"/>
  <c r="P218" i="50" s="1"/>
  <c r="Q218" i="50" s="1"/>
  <c r="R218" i="50" s="1"/>
  <c r="Y218" i="50" s="1"/>
  <c r="Z218" i="50" s="1"/>
  <c r="AB218" i="50" s="1"/>
  <c r="AC218" i="50" s="1"/>
  <c r="AD218" i="50" s="1"/>
  <c r="AE218" i="50" s="1"/>
  <c r="AF218" i="50" s="1"/>
  <c r="D217" i="50"/>
  <c r="E217" i="50" s="1"/>
  <c r="F217" i="50" s="1"/>
  <c r="M217" i="50" s="1"/>
  <c r="N217" i="50" s="1"/>
  <c r="O217" i="50" s="1"/>
  <c r="P217" i="50" s="1"/>
  <c r="Q217" i="50" s="1"/>
  <c r="R217" i="50" s="1"/>
  <c r="Y217" i="50" s="1"/>
  <c r="Z217" i="50" s="1"/>
  <c r="AB217" i="50" s="1"/>
  <c r="AC217" i="50" s="1"/>
  <c r="AD217" i="50" s="1"/>
  <c r="AE217" i="50" s="1"/>
  <c r="AF217" i="50" s="1"/>
  <c r="C217" i="50"/>
  <c r="D216" i="50"/>
  <c r="E216" i="50" s="1"/>
  <c r="F216" i="50" s="1"/>
  <c r="M216" i="50" s="1"/>
  <c r="N216" i="50" s="1"/>
  <c r="O216" i="50" s="1"/>
  <c r="P216" i="50" s="1"/>
  <c r="Q216" i="50" s="1"/>
  <c r="R216" i="50" s="1"/>
  <c r="Y216" i="50" s="1"/>
  <c r="Z216" i="50" s="1"/>
  <c r="AB216" i="50" s="1"/>
  <c r="AC216" i="50" s="1"/>
  <c r="AD216" i="50" s="1"/>
  <c r="AE216" i="50" s="1"/>
  <c r="AF216" i="50" s="1"/>
  <c r="C216" i="50"/>
  <c r="C215" i="50"/>
  <c r="D215" i="50" s="1"/>
  <c r="E215" i="50" s="1"/>
  <c r="F215" i="50" s="1"/>
  <c r="M215" i="50" s="1"/>
  <c r="N215" i="50" s="1"/>
  <c r="O215" i="50" s="1"/>
  <c r="P215" i="50" s="1"/>
  <c r="Q215" i="50" s="1"/>
  <c r="R215" i="50" s="1"/>
  <c r="Y215" i="50" s="1"/>
  <c r="Z215" i="50" s="1"/>
  <c r="AB215" i="50" s="1"/>
  <c r="AC215" i="50" s="1"/>
  <c r="AD215" i="50" s="1"/>
  <c r="AE215" i="50" s="1"/>
  <c r="AF215" i="50" s="1"/>
  <c r="C214" i="50"/>
  <c r="D214" i="50" s="1"/>
  <c r="E214" i="50" s="1"/>
  <c r="F214" i="50" s="1"/>
  <c r="M214" i="50" s="1"/>
  <c r="N214" i="50" s="1"/>
  <c r="O214" i="50" s="1"/>
  <c r="P214" i="50" s="1"/>
  <c r="Q214" i="50" s="1"/>
  <c r="R214" i="50" s="1"/>
  <c r="Y214" i="50" s="1"/>
  <c r="Z214" i="50" s="1"/>
  <c r="AB214" i="50" s="1"/>
  <c r="AC214" i="50" s="1"/>
  <c r="AD214" i="50" s="1"/>
  <c r="AE214" i="50" s="1"/>
  <c r="AF214" i="50" s="1"/>
  <c r="M213" i="50"/>
  <c r="N213" i="50" s="1"/>
  <c r="O213" i="50" s="1"/>
  <c r="P213" i="50" s="1"/>
  <c r="Q213" i="50" s="1"/>
  <c r="R213" i="50" s="1"/>
  <c r="Y213" i="50" s="1"/>
  <c r="Z213" i="50" s="1"/>
  <c r="AB213" i="50" s="1"/>
  <c r="AC213" i="50" s="1"/>
  <c r="AD213" i="50" s="1"/>
  <c r="AE213" i="50" s="1"/>
  <c r="AF213" i="50" s="1"/>
  <c r="F213" i="50"/>
  <c r="D213" i="50"/>
  <c r="E213" i="50" s="1"/>
  <c r="C213" i="50"/>
  <c r="M212" i="50"/>
  <c r="N212" i="50" s="1"/>
  <c r="O212" i="50" s="1"/>
  <c r="P212" i="50" s="1"/>
  <c r="Q212" i="50" s="1"/>
  <c r="R212" i="50" s="1"/>
  <c r="Y212" i="50" s="1"/>
  <c r="Z212" i="50" s="1"/>
  <c r="AB212" i="50" s="1"/>
  <c r="AC212" i="50" s="1"/>
  <c r="AD212" i="50" s="1"/>
  <c r="AE212" i="50" s="1"/>
  <c r="AF212" i="50" s="1"/>
  <c r="E212" i="50"/>
  <c r="F212" i="50" s="1"/>
  <c r="D212" i="50"/>
  <c r="C212" i="50"/>
  <c r="D211" i="50"/>
  <c r="E211" i="50" s="1"/>
  <c r="F211" i="50" s="1"/>
  <c r="M211" i="50" s="1"/>
  <c r="N211" i="50" s="1"/>
  <c r="O211" i="50" s="1"/>
  <c r="P211" i="50" s="1"/>
  <c r="Q211" i="50" s="1"/>
  <c r="R211" i="50" s="1"/>
  <c r="Y211" i="50" s="1"/>
  <c r="Z211" i="50" s="1"/>
  <c r="AB211" i="50" s="1"/>
  <c r="AC211" i="50" s="1"/>
  <c r="AD211" i="50" s="1"/>
  <c r="AE211" i="50" s="1"/>
  <c r="AF211" i="50" s="1"/>
  <c r="C211" i="50"/>
  <c r="C210" i="50"/>
  <c r="D210" i="50" s="1"/>
  <c r="E210" i="50" s="1"/>
  <c r="F210" i="50" s="1"/>
  <c r="M210" i="50" s="1"/>
  <c r="N210" i="50" s="1"/>
  <c r="O210" i="50" s="1"/>
  <c r="P210" i="50" s="1"/>
  <c r="Q210" i="50" s="1"/>
  <c r="R210" i="50" s="1"/>
  <c r="Y210" i="50" s="1"/>
  <c r="Z210" i="50" s="1"/>
  <c r="AB210" i="50" s="1"/>
  <c r="AC210" i="50" s="1"/>
  <c r="AD210" i="50" s="1"/>
  <c r="AE210" i="50" s="1"/>
  <c r="AF210" i="50" s="1"/>
  <c r="M209" i="50"/>
  <c r="N209" i="50" s="1"/>
  <c r="O209" i="50" s="1"/>
  <c r="P209" i="50" s="1"/>
  <c r="Q209" i="50" s="1"/>
  <c r="R209" i="50" s="1"/>
  <c r="Y209" i="50" s="1"/>
  <c r="Z209" i="50" s="1"/>
  <c r="AB209" i="50" s="1"/>
  <c r="AC209" i="50" s="1"/>
  <c r="AD209" i="50" s="1"/>
  <c r="AE209" i="50" s="1"/>
  <c r="AF209" i="50" s="1"/>
  <c r="F209" i="50"/>
  <c r="D209" i="50"/>
  <c r="E209" i="50" s="1"/>
  <c r="C209" i="50"/>
  <c r="C208" i="50"/>
  <c r="D208" i="50" s="1"/>
  <c r="E208" i="50" s="1"/>
  <c r="F208" i="50" s="1"/>
  <c r="M208" i="50" s="1"/>
  <c r="N208" i="50" s="1"/>
  <c r="O208" i="50" s="1"/>
  <c r="P208" i="50" s="1"/>
  <c r="Q208" i="50" s="1"/>
  <c r="R208" i="50" s="1"/>
  <c r="Y208" i="50" s="1"/>
  <c r="Z208" i="50" s="1"/>
  <c r="AB208" i="50" s="1"/>
  <c r="AC208" i="50" s="1"/>
  <c r="AD208" i="50" s="1"/>
  <c r="AE208" i="50" s="1"/>
  <c r="AF208" i="50" s="1"/>
  <c r="F207" i="50"/>
  <c r="M207" i="50" s="1"/>
  <c r="N207" i="50" s="1"/>
  <c r="O207" i="50" s="1"/>
  <c r="P207" i="50" s="1"/>
  <c r="Q207" i="50" s="1"/>
  <c r="R207" i="50" s="1"/>
  <c r="Y207" i="50" s="1"/>
  <c r="Z207" i="50" s="1"/>
  <c r="AB207" i="50" s="1"/>
  <c r="AC207" i="50" s="1"/>
  <c r="AD207" i="50" s="1"/>
  <c r="AE207" i="50" s="1"/>
  <c r="AF207" i="50" s="1"/>
  <c r="E207" i="50"/>
  <c r="D207" i="50"/>
  <c r="C207" i="50"/>
  <c r="D206" i="50"/>
  <c r="E206" i="50" s="1"/>
  <c r="F206" i="50" s="1"/>
  <c r="M206" i="50" s="1"/>
  <c r="N206" i="50" s="1"/>
  <c r="O206" i="50" s="1"/>
  <c r="P206" i="50" s="1"/>
  <c r="Q206" i="50" s="1"/>
  <c r="R206" i="50" s="1"/>
  <c r="Y206" i="50" s="1"/>
  <c r="Z206" i="50" s="1"/>
  <c r="AB206" i="50" s="1"/>
  <c r="AC206" i="50" s="1"/>
  <c r="AD206" i="50" s="1"/>
  <c r="AE206" i="50" s="1"/>
  <c r="AF206" i="50" s="1"/>
  <c r="C206" i="50"/>
  <c r="E205" i="50"/>
  <c r="F205" i="50" s="1"/>
  <c r="M205" i="50" s="1"/>
  <c r="N205" i="50" s="1"/>
  <c r="O205" i="50" s="1"/>
  <c r="P205" i="50" s="1"/>
  <c r="Q205" i="50" s="1"/>
  <c r="R205" i="50" s="1"/>
  <c r="Y205" i="50" s="1"/>
  <c r="Z205" i="50" s="1"/>
  <c r="AB205" i="50" s="1"/>
  <c r="AC205" i="50" s="1"/>
  <c r="AD205" i="50" s="1"/>
  <c r="AE205" i="50" s="1"/>
  <c r="AF205" i="50" s="1"/>
  <c r="C205" i="50"/>
  <c r="D205" i="50" s="1"/>
  <c r="M204" i="50"/>
  <c r="N204" i="50" s="1"/>
  <c r="O204" i="50" s="1"/>
  <c r="P204" i="50" s="1"/>
  <c r="Q204" i="50" s="1"/>
  <c r="R204" i="50" s="1"/>
  <c r="Y204" i="50" s="1"/>
  <c r="Z204" i="50" s="1"/>
  <c r="AB204" i="50" s="1"/>
  <c r="AC204" i="50" s="1"/>
  <c r="AD204" i="50" s="1"/>
  <c r="AE204" i="50" s="1"/>
  <c r="AF204" i="50" s="1"/>
  <c r="C204" i="50"/>
  <c r="D204" i="50" s="1"/>
  <c r="E204" i="50" s="1"/>
  <c r="F204" i="50" s="1"/>
  <c r="E203" i="50"/>
  <c r="F203" i="50" s="1"/>
  <c r="M203" i="50" s="1"/>
  <c r="N203" i="50" s="1"/>
  <c r="O203" i="50" s="1"/>
  <c r="P203" i="50" s="1"/>
  <c r="Q203" i="50" s="1"/>
  <c r="R203" i="50" s="1"/>
  <c r="Y203" i="50" s="1"/>
  <c r="Z203" i="50" s="1"/>
  <c r="AB203" i="50" s="1"/>
  <c r="AC203" i="50" s="1"/>
  <c r="AD203" i="50" s="1"/>
  <c r="AE203" i="50" s="1"/>
  <c r="AF203" i="50" s="1"/>
  <c r="D203" i="50"/>
  <c r="C203" i="50"/>
  <c r="F202" i="50"/>
  <c r="M202" i="50" s="1"/>
  <c r="N202" i="50" s="1"/>
  <c r="O202" i="50" s="1"/>
  <c r="P202" i="50" s="1"/>
  <c r="Q202" i="50" s="1"/>
  <c r="R202" i="50" s="1"/>
  <c r="Y202" i="50" s="1"/>
  <c r="Z202" i="50" s="1"/>
  <c r="AB202" i="50" s="1"/>
  <c r="AC202" i="50" s="1"/>
  <c r="AD202" i="50" s="1"/>
  <c r="AE202" i="50" s="1"/>
  <c r="AF202" i="50" s="1"/>
  <c r="C202" i="50"/>
  <c r="D202" i="50" s="1"/>
  <c r="E202" i="50" s="1"/>
  <c r="E201" i="50"/>
  <c r="F201" i="50" s="1"/>
  <c r="M201" i="50" s="1"/>
  <c r="N201" i="50" s="1"/>
  <c r="O201" i="50" s="1"/>
  <c r="P201" i="50" s="1"/>
  <c r="Q201" i="50" s="1"/>
  <c r="R201" i="50" s="1"/>
  <c r="Y201" i="50" s="1"/>
  <c r="Z201" i="50" s="1"/>
  <c r="AB201" i="50" s="1"/>
  <c r="AC201" i="50" s="1"/>
  <c r="AD201" i="50" s="1"/>
  <c r="AE201" i="50" s="1"/>
  <c r="AF201" i="50" s="1"/>
  <c r="C201" i="50"/>
  <c r="D201" i="50" s="1"/>
  <c r="M200" i="50"/>
  <c r="N200" i="50" s="1"/>
  <c r="O200" i="50" s="1"/>
  <c r="P200" i="50" s="1"/>
  <c r="Q200" i="50" s="1"/>
  <c r="R200" i="50" s="1"/>
  <c r="Y200" i="50" s="1"/>
  <c r="Z200" i="50" s="1"/>
  <c r="AB200" i="50" s="1"/>
  <c r="AC200" i="50" s="1"/>
  <c r="AD200" i="50" s="1"/>
  <c r="AE200" i="50" s="1"/>
  <c r="AF200" i="50" s="1"/>
  <c r="C200" i="50"/>
  <c r="D200" i="50" s="1"/>
  <c r="E200" i="50" s="1"/>
  <c r="F200" i="50" s="1"/>
  <c r="M199" i="50"/>
  <c r="N199" i="50" s="1"/>
  <c r="O199" i="50" s="1"/>
  <c r="P199" i="50" s="1"/>
  <c r="Q199" i="50" s="1"/>
  <c r="R199" i="50" s="1"/>
  <c r="Y199" i="50" s="1"/>
  <c r="Z199" i="50" s="1"/>
  <c r="AB199" i="50" s="1"/>
  <c r="AC199" i="50" s="1"/>
  <c r="AD199" i="50" s="1"/>
  <c r="AE199" i="50" s="1"/>
  <c r="AF199" i="50" s="1"/>
  <c r="E199" i="50"/>
  <c r="F199" i="50" s="1"/>
  <c r="D199" i="50"/>
  <c r="C199" i="50"/>
  <c r="C198" i="50"/>
  <c r="D198" i="50" s="1"/>
  <c r="E198" i="50" s="1"/>
  <c r="F198" i="50" s="1"/>
  <c r="M198" i="50" s="1"/>
  <c r="N198" i="50" s="1"/>
  <c r="O198" i="50" s="1"/>
  <c r="P198" i="50" s="1"/>
  <c r="Q198" i="50" s="1"/>
  <c r="R198" i="50" s="1"/>
  <c r="Y198" i="50" s="1"/>
  <c r="Z198" i="50" s="1"/>
  <c r="AB198" i="50" s="1"/>
  <c r="AC198" i="50" s="1"/>
  <c r="AD198" i="50" s="1"/>
  <c r="AE198" i="50" s="1"/>
  <c r="AF198" i="50" s="1"/>
  <c r="C197" i="50"/>
  <c r="D197" i="50" s="1"/>
  <c r="E197" i="50" s="1"/>
  <c r="F197" i="50" s="1"/>
  <c r="M197" i="50" s="1"/>
  <c r="N197" i="50" s="1"/>
  <c r="O197" i="50" s="1"/>
  <c r="P197" i="50" s="1"/>
  <c r="Q197" i="50" s="1"/>
  <c r="R197" i="50" s="1"/>
  <c r="Y197" i="50" s="1"/>
  <c r="Z197" i="50" s="1"/>
  <c r="AB197" i="50" s="1"/>
  <c r="AC197" i="50" s="1"/>
  <c r="AD197" i="50" s="1"/>
  <c r="AE197" i="50" s="1"/>
  <c r="AF197" i="50" s="1"/>
  <c r="M196" i="50"/>
  <c r="N196" i="50" s="1"/>
  <c r="O196" i="50" s="1"/>
  <c r="P196" i="50" s="1"/>
  <c r="Q196" i="50" s="1"/>
  <c r="R196" i="50" s="1"/>
  <c r="Y196" i="50" s="1"/>
  <c r="Z196" i="50" s="1"/>
  <c r="AB196" i="50" s="1"/>
  <c r="AC196" i="50" s="1"/>
  <c r="AD196" i="50" s="1"/>
  <c r="AE196" i="50" s="1"/>
  <c r="AF196" i="50" s="1"/>
  <c r="F196" i="50"/>
  <c r="C196" i="50"/>
  <c r="D196" i="50" s="1"/>
  <c r="E196" i="50" s="1"/>
  <c r="D195" i="50"/>
  <c r="E195" i="50" s="1"/>
  <c r="F195" i="50" s="1"/>
  <c r="M195" i="50" s="1"/>
  <c r="N195" i="50" s="1"/>
  <c r="O195" i="50" s="1"/>
  <c r="P195" i="50" s="1"/>
  <c r="Q195" i="50" s="1"/>
  <c r="R195" i="50" s="1"/>
  <c r="Y195" i="50" s="1"/>
  <c r="Z195" i="50" s="1"/>
  <c r="AB195" i="50" s="1"/>
  <c r="AC195" i="50" s="1"/>
  <c r="AD195" i="50" s="1"/>
  <c r="AE195" i="50" s="1"/>
  <c r="AF195" i="50" s="1"/>
  <c r="C195" i="50"/>
  <c r="E194" i="50"/>
  <c r="F194" i="50" s="1"/>
  <c r="M194" i="50" s="1"/>
  <c r="N194" i="50" s="1"/>
  <c r="O194" i="50" s="1"/>
  <c r="P194" i="50" s="1"/>
  <c r="Q194" i="50" s="1"/>
  <c r="R194" i="50" s="1"/>
  <c r="Y194" i="50" s="1"/>
  <c r="Z194" i="50" s="1"/>
  <c r="AB194" i="50" s="1"/>
  <c r="AC194" i="50" s="1"/>
  <c r="AD194" i="50" s="1"/>
  <c r="AE194" i="50" s="1"/>
  <c r="AF194" i="50" s="1"/>
  <c r="D194" i="50"/>
  <c r="C194" i="50"/>
  <c r="C193" i="50"/>
  <c r="D193" i="50" s="1"/>
  <c r="E193" i="50" s="1"/>
  <c r="F193" i="50" s="1"/>
  <c r="M193" i="50" s="1"/>
  <c r="N193" i="50" s="1"/>
  <c r="O193" i="50" s="1"/>
  <c r="P193" i="50" s="1"/>
  <c r="Q193" i="50" s="1"/>
  <c r="R193" i="50" s="1"/>
  <c r="Y193" i="50" s="1"/>
  <c r="Z193" i="50" s="1"/>
  <c r="AB193" i="50" s="1"/>
  <c r="AC193" i="50" s="1"/>
  <c r="AD193" i="50" s="1"/>
  <c r="AE193" i="50" s="1"/>
  <c r="AF193" i="50" s="1"/>
  <c r="C192" i="50"/>
  <c r="D192" i="50" s="1"/>
  <c r="E192" i="50" s="1"/>
  <c r="F192" i="50" s="1"/>
  <c r="M192" i="50" s="1"/>
  <c r="N192" i="50" s="1"/>
  <c r="O192" i="50" s="1"/>
  <c r="P192" i="50" s="1"/>
  <c r="Q192" i="50" s="1"/>
  <c r="R192" i="50" s="1"/>
  <c r="Y192" i="50" s="1"/>
  <c r="Z192" i="50" s="1"/>
  <c r="AB192" i="50" s="1"/>
  <c r="AC192" i="50" s="1"/>
  <c r="AD192" i="50" s="1"/>
  <c r="AE192" i="50" s="1"/>
  <c r="AF192" i="50" s="1"/>
  <c r="D191" i="50"/>
  <c r="E191" i="50" s="1"/>
  <c r="F191" i="50" s="1"/>
  <c r="M191" i="50" s="1"/>
  <c r="N191" i="50" s="1"/>
  <c r="O191" i="50" s="1"/>
  <c r="P191" i="50" s="1"/>
  <c r="R191" i="50" s="1"/>
  <c r="Y191" i="50" s="1"/>
  <c r="Z191" i="50" s="1"/>
  <c r="AB191" i="50" s="1"/>
  <c r="AC191" i="50" s="1"/>
  <c r="AD191" i="50" s="1"/>
  <c r="AE191" i="50" s="1"/>
  <c r="AF191" i="50" s="1"/>
  <c r="C191" i="50"/>
  <c r="E190" i="50"/>
  <c r="F190" i="50" s="1"/>
  <c r="M190" i="50" s="1"/>
  <c r="N190" i="50" s="1"/>
  <c r="O190" i="50" s="1"/>
  <c r="P190" i="50" s="1"/>
  <c r="R190" i="50" s="1"/>
  <c r="Y190" i="50" s="1"/>
  <c r="Z190" i="50" s="1"/>
  <c r="AB190" i="50" s="1"/>
  <c r="AC190" i="50" s="1"/>
  <c r="AD190" i="50" s="1"/>
  <c r="AE190" i="50" s="1"/>
  <c r="AF190" i="50" s="1"/>
  <c r="D190" i="50"/>
  <c r="C190" i="50"/>
  <c r="D189" i="50"/>
  <c r="E189" i="50" s="1"/>
  <c r="F189" i="50" s="1"/>
  <c r="M189" i="50" s="1"/>
  <c r="N189" i="50" s="1"/>
  <c r="O189" i="50" s="1"/>
  <c r="P189" i="50" s="1"/>
  <c r="R189" i="50" s="1"/>
  <c r="Y189" i="50" s="1"/>
  <c r="Z189" i="50" s="1"/>
  <c r="AB189" i="50" s="1"/>
  <c r="AC189" i="50" s="1"/>
  <c r="AD189" i="50" s="1"/>
  <c r="AE189" i="50" s="1"/>
  <c r="AF189" i="50" s="1"/>
  <c r="C189" i="50"/>
  <c r="C188" i="50"/>
  <c r="D188" i="50" s="1"/>
  <c r="E188" i="50" s="1"/>
  <c r="F188" i="50" s="1"/>
  <c r="M188" i="50" s="1"/>
  <c r="N188" i="50" s="1"/>
  <c r="O188" i="50" s="1"/>
  <c r="P188" i="50" s="1"/>
  <c r="R188" i="50" s="1"/>
  <c r="Y188" i="50" s="1"/>
  <c r="Z188" i="50" s="1"/>
  <c r="AB188" i="50" s="1"/>
  <c r="AC188" i="50" s="1"/>
  <c r="AD188" i="50" s="1"/>
  <c r="AE188" i="50" s="1"/>
  <c r="AF188" i="50" s="1"/>
  <c r="D187" i="50"/>
  <c r="E187" i="50" s="1"/>
  <c r="F187" i="50" s="1"/>
  <c r="M187" i="50" s="1"/>
  <c r="N187" i="50" s="1"/>
  <c r="O187" i="50" s="1"/>
  <c r="P187" i="50" s="1"/>
  <c r="R187" i="50" s="1"/>
  <c r="Y187" i="50" s="1"/>
  <c r="Z187" i="50" s="1"/>
  <c r="AB187" i="50" s="1"/>
  <c r="AC187" i="50" s="1"/>
  <c r="AD187" i="50" s="1"/>
  <c r="AE187" i="50" s="1"/>
  <c r="AF187" i="50" s="1"/>
  <c r="C187" i="50"/>
  <c r="D186" i="50"/>
  <c r="E186" i="50" s="1"/>
  <c r="F186" i="50" s="1"/>
  <c r="M186" i="50" s="1"/>
  <c r="N186" i="50" s="1"/>
  <c r="O186" i="50" s="1"/>
  <c r="P186" i="50" s="1"/>
  <c r="R186" i="50" s="1"/>
  <c r="Y186" i="50" s="1"/>
  <c r="Z186" i="50" s="1"/>
  <c r="AB186" i="50" s="1"/>
  <c r="AC186" i="50" s="1"/>
  <c r="AD186" i="50" s="1"/>
  <c r="AE186" i="50" s="1"/>
  <c r="AF186" i="50" s="1"/>
  <c r="C186" i="50"/>
  <c r="C185" i="50"/>
  <c r="D185" i="50" s="1"/>
  <c r="E185" i="50" s="1"/>
  <c r="F185" i="50" s="1"/>
  <c r="M185" i="50" s="1"/>
  <c r="N185" i="50" s="1"/>
  <c r="O185" i="50" s="1"/>
  <c r="P185" i="50" s="1"/>
  <c r="R185" i="50" s="1"/>
  <c r="Y185" i="50" s="1"/>
  <c r="Z185" i="50" s="1"/>
  <c r="AB185" i="50" s="1"/>
  <c r="AC185" i="50" s="1"/>
  <c r="AD185" i="50" s="1"/>
  <c r="AE185" i="50" s="1"/>
  <c r="AF185" i="50" s="1"/>
  <c r="M184" i="50"/>
  <c r="N184" i="50" s="1"/>
  <c r="O184" i="50" s="1"/>
  <c r="P184" i="50" s="1"/>
  <c r="R184" i="50" s="1"/>
  <c r="Y184" i="50" s="1"/>
  <c r="Z184" i="50" s="1"/>
  <c r="AB184" i="50" s="1"/>
  <c r="AC184" i="50" s="1"/>
  <c r="AD184" i="50" s="1"/>
  <c r="AE184" i="50" s="1"/>
  <c r="AF184" i="50" s="1"/>
  <c r="C184" i="50"/>
  <c r="D184" i="50" s="1"/>
  <c r="E184" i="50" s="1"/>
  <c r="F184" i="50" s="1"/>
  <c r="F183" i="50"/>
  <c r="M183" i="50" s="1"/>
  <c r="N183" i="50" s="1"/>
  <c r="O183" i="50" s="1"/>
  <c r="P183" i="50" s="1"/>
  <c r="R183" i="50" s="1"/>
  <c r="Y183" i="50" s="1"/>
  <c r="Z183" i="50" s="1"/>
  <c r="AB183" i="50" s="1"/>
  <c r="AC183" i="50" s="1"/>
  <c r="AD183" i="50" s="1"/>
  <c r="AE183" i="50" s="1"/>
  <c r="AF183" i="50" s="1"/>
  <c r="D183" i="50"/>
  <c r="E183" i="50" s="1"/>
  <c r="C183" i="50"/>
  <c r="D182" i="50"/>
  <c r="E182" i="50" s="1"/>
  <c r="F182" i="50" s="1"/>
  <c r="M182" i="50" s="1"/>
  <c r="N182" i="50" s="1"/>
  <c r="O182" i="50" s="1"/>
  <c r="P182" i="50" s="1"/>
  <c r="R182" i="50" s="1"/>
  <c r="Y182" i="50" s="1"/>
  <c r="Z182" i="50" s="1"/>
  <c r="AB182" i="50" s="1"/>
  <c r="AC182" i="50" s="1"/>
  <c r="AD182" i="50" s="1"/>
  <c r="AE182" i="50" s="1"/>
  <c r="AF182" i="50" s="1"/>
  <c r="C182" i="50"/>
  <c r="C181" i="50"/>
  <c r="D181" i="50" s="1"/>
  <c r="E181" i="50" s="1"/>
  <c r="F181" i="50" s="1"/>
  <c r="M181" i="50" s="1"/>
  <c r="N181" i="50" s="1"/>
  <c r="O181" i="50" s="1"/>
  <c r="P181" i="50" s="1"/>
  <c r="R181" i="50" s="1"/>
  <c r="Y181" i="50" s="1"/>
  <c r="Z181" i="50" s="1"/>
  <c r="AB181" i="50" s="1"/>
  <c r="AC181" i="50" s="1"/>
  <c r="AD181" i="50" s="1"/>
  <c r="AE181" i="50" s="1"/>
  <c r="AF181" i="50" s="1"/>
  <c r="C180" i="50"/>
  <c r="D180" i="50" s="1"/>
  <c r="E180" i="50" s="1"/>
  <c r="F180" i="50" s="1"/>
  <c r="M180" i="50" s="1"/>
  <c r="N180" i="50" s="1"/>
  <c r="O180" i="50" s="1"/>
  <c r="P180" i="50" s="1"/>
  <c r="R180" i="50" s="1"/>
  <c r="Y180" i="50" s="1"/>
  <c r="Z180" i="50" s="1"/>
  <c r="AB180" i="50" s="1"/>
  <c r="AC180" i="50" s="1"/>
  <c r="AD180" i="50" s="1"/>
  <c r="AE180" i="50" s="1"/>
  <c r="AF180" i="50" s="1"/>
  <c r="M179" i="50"/>
  <c r="N179" i="50" s="1"/>
  <c r="O179" i="50" s="1"/>
  <c r="P179" i="50" s="1"/>
  <c r="R179" i="50" s="1"/>
  <c r="Y179" i="50" s="1"/>
  <c r="Z179" i="50" s="1"/>
  <c r="AB179" i="50" s="1"/>
  <c r="AC179" i="50" s="1"/>
  <c r="AD179" i="50" s="1"/>
  <c r="AE179" i="50" s="1"/>
  <c r="AF179" i="50" s="1"/>
  <c r="D179" i="50"/>
  <c r="E179" i="50" s="1"/>
  <c r="F179" i="50" s="1"/>
  <c r="C179" i="50"/>
  <c r="E178" i="50"/>
  <c r="F178" i="50" s="1"/>
  <c r="M178" i="50" s="1"/>
  <c r="N178" i="50" s="1"/>
  <c r="O178" i="50" s="1"/>
  <c r="P178" i="50" s="1"/>
  <c r="R178" i="50" s="1"/>
  <c r="Y178" i="50" s="1"/>
  <c r="Z178" i="50" s="1"/>
  <c r="AB178" i="50" s="1"/>
  <c r="AC178" i="50" s="1"/>
  <c r="AD178" i="50" s="1"/>
  <c r="AE178" i="50" s="1"/>
  <c r="AF178" i="50" s="1"/>
  <c r="D178" i="50"/>
  <c r="C178" i="50"/>
  <c r="D177" i="50"/>
  <c r="E177" i="50" s="1"/>
  <c r="C177" i="50"/>
  <c r="C176" i="50"/>
  <c r="D176" i="50" s="1"/>
  <c r="E176" i="50" s="1"/>
  <c r="F176" i="50" s="1"/>
  <c r="M176" i="50" s="1"/>
  <c r="N176" i="50" s="1"/>
  <c r="O176" i="50" s="1"/>
  <c r="P176" i="50" s="1"/>
  <c r="R176" i="50" s="1"/>
  <c r="Y176" i="50" s="1"/>
  <c r="Z176" i="50" s="1"/>
  <c r="AB176" i="50" s="1"/>
  <c r="AC176" i="50" s="1"/>
  <c r="AD176" i="50" s="1"/>
  <c r="AE176" i="50" s="1"/>
  <c r="AF176" i="50" s="1"/>
  <c r="M175" i="50"/>
  <c r="N175" i="50" s="1"/>
  <c r="O175" i="50" s="1"/>
  <c r="P175" i="50" s="1"/>
  <c r="R175" i="50" s="1"/>
  <c r="Y175" i="50" s="1"/>
  <c r="Z175" i="50" s="1"/>
  <c r="AB175" i="50" s="1"/>
  <c r="AC175" i="50" s="1"/>
  <c r="AD175" i="50" s="1"/>
  <c r="AE175" i="50" s="1"/>
  <c r="AF175" i="50" s="1"/>
  <c r="D175" i="50"/>
  <c r="E175" i="50" s="1"/>
  <c r="F175" i="50" s="1"/>
  <c r="C175" i="50"/>
  <c r="M174" i="50"/>
  <c r="N174" i="50" s="1"/>
  <c r="O174" i="50" s="1"/>
  <c r="P174" i="50" s="1"/>
  <c r="R174" i="50" s="1"/>
  <c r="Y174" i="50" s="1"/>
  <c r="Z174" i="50" s="1"/>
  <c r="AB174" i="50" s="1"/>
  <c r="AC174" i="50" s="1"/>
  <c r="AD174" i="50" s="1"/>
  <c r="AE174" i="50" s="1"/>
  <c r="AF174" i="50" s="1"/>
  <c r="D174" i="50"/>
  <c r="E174" i="50" s="1"/>
  <c r="F174" i="50" s="1"/>
  <c r="C174" i="50"/>
  <c r="C173" i="50"/>
  <c r="D173" i="50" s="1"/>
  <c r="E173" i="50" s="1"/>
  <c r="F173" i="50" s="1"/>
  <c r="M173" i="50" s="1"/>
  <c r="N173" i="50" s="1"/>
  <c r="O173" i="50" s="1"/>
  <c r="P173" i="50" s="1"/>
  <c r="R173" i="50" s="1"/>
  <c r="Y173" i="50" s="1"/>
  <c r="Z173" i="50" s="1"/>
  <c r="AB173" i="50" s="1"/>
  <c r="AC173" i="50" s="1"/>
  <c r="AD173" i="50" s="1"/>
  <c r="AE173" i="50" s="1"/>
  <c r="AF173" i="50" s="1"/>
  <c r="M172" i="50"/>
  <c r="N172" i="50" s="1"/>
  <c r="O172" i="50" s="1"/>
  <c r="P172" i="50" s="1"/>
  <c r="R172" i="50" s="1"/>
  <c r="Y172" i="50" s="1"/>
  <c r="Z172" i="50" s="1"/>
  <c r="AB172" i="50" s="1"/>
  <c r="AC172" i="50" s="1"/>
  <c r="AD172" i="50" s="1"/>
  <c r="AE172" i="50" s="1"/>
  <c r="AF172" i="50" s="1"/>
  <c r="C172" i="50"/>
  <c r="D172" i="50" s="1"/>
  <c r="E172" i="50" s="1"/>
  <c r="F172" i="50" s="1"/>
  <c r="M171" i="50"/>
  <c r="N171" i="50" s="1"/>
  <c r="O171" i="50" s="1"/>
  <c r="P171" i="50" s="1"/>
  <c r="R171" i="50" s="1"/>
  <c r="Y171" i="50" s="1"/>
  <c r="Z171" i="50" s="1"/>
  <c r="AB171" i="50" s="1"/>
  <c r="AC171" i="50" s="1"/>
  <c r="AD171" i="50" s="1"/>
  <c r="AE171" i="50" s="1"/>
  <c r="AF171" i="50" s="1"/>
  <c r="F171" i="50"/>
  <c r="D171" i="50"/>
  <c r="E171" i="50" s="1"/>
  <c r="C171" i="50"/>
  <c r="M170" i="50"/>
  <c r="N170" i="50" s="1"/>
  <c r="O170" i="50" s="1"/>
  <c r="P170" i="50" s="1"/>
  <c r="R170" i="50" s="1"/>
  <c r="Y170" i="50" s="1"/>
  <c r="F170" i="50"/>
  <c r="D170" i="50"/>
  <c r="E170" i="50" s="1"/>
  <c r="C170" i="50"/>
  <c r="C169" i="50"/>
  <c r="AG167" i="50"/>
  <c r="M166" i="50"/>
  <c r="N166" i="50" s="1"/>
  <c r="O166" i="50" s="1"/>
  <c r="P166" i="50" s="1"/>
  <c r="R166" i="50" s="1"/>
  <c r="Y166" i="50" s="1"/>
  <c r="Z166" i="50" s="1"/>
  <c r="AB166" i="50" s="1"/>
  <c r="AC166" i="50" s="1"/>
  <c r="AD166" i="50" s="1"/>
  <c r="AE166" i="50" s="1"/>
  <c r="AF166" i="50" s="1"/>
  <c r="E166" i="50"/>
  <c r="F166" i="50" s="1"/>
  <c r="D166" i="50"/>
  <c r="C166" i="50"/>
  <c r="C165" i="50"/>
  <c r="D165" i="50" s="1"/>
  <c r="E165" i="50" s="1"/>
  <c r="F165" i="50" s="1"/>
  <c r="M165" i="50" s="1"/>
  <c r="N165" i="50" s="1"/>
  <c r="O165" i="50" s="1"/>
  <c r="P165" i="50" s="1"/>
  <c r="R165" i="50" s="1"/>
  <c r="Y165" i="50" s="1"/>
  <c r="Z165" i="50" s="1"/>
  <c r="AB165" i="50" s="1"/>
  <c r="AC165" i="50" s="1"/>
  <c r="AD165" i="50" s="1"/>
  <c r="AE165" i="50" s="1"/>
  <c r="AF165" i="50" s="1"/>
  <c r="F164" i="50"/>
  <c r="M164" i="50" s="1"/>
  <c r="N164" i="50" s="1"/>
  <c r="O164" i="50" s="1"/>
  <c r="P164" i="50" s="1"/>
  <c r="R164" i="50" s="1"/>
  <c r="Y164" i="50" s="1"/>
  <c r="Z164" i="50" s="1"/>
  <c r="AB164" i="50" s="1"/>
  <c r="AC164" i="50" s="1"/>
  <c r="AD164" i="50" s="1"/>
  <c r="AE164" i="50" s="1"/>
  <c r="AF164" i="50" s="1"/>
  <c r="C164" i="50"/>
  <c r="D164" i="50" s="1"/>
  <c r="E164" i="50" s="1"/>
  <c r="D163" i="50"/>
  <c r="E163" i="50" s="1"/>
  <c r="F163" i="50" s="1"/>
  <c r="M163" i="50" s="1"/>
  <c r="N163" i="50" s="1"/>
  <c r="O163" i="50" s="1"/>
  <c r="P163" i="50" s="1"/>
  <c r="R163" i="50" s="1"/>
  <c r="Y163" i="50" s="1"/>
  <c r="Z163" i="50" s="1"/>
  <c r="AB163" i="50" s="1"/>
  <c r="AC163" i="50" s="1"/>
  <c r="AD163" i="50" s="1"/>
  <c r="AE163" i="50" s="1"/>
  <c r="AF163" i="50" s="1"/>
  <c r="C163" i="50"/>
  <c r="C167" i="50" s="1"/>
  <c r="E162" i="50"/>
  <c r="F162" i="50" s="1"/>
  <c r="M162" i="50" s="1"/>
  <c r="N162" i="50" s="1"/>
  <c r="O162" i="50" s="1"/>
  <c r="P162" i="50" s="1"/>
  <c r="R162" i="50" s="1"/>
  <c r="Y162" i="50" s="1"/>
  <c r="Z162" i="50" s="1"/>
  <c r="AB162" i="50" s="1"/>
  <c r="AC162" i="50" s="1"/>
  <c r="AD162" i="50" s="1"/>
  <c r="AE162" i="50" s="1"/>
  <c r="AF162" i="50" s="1"/>
  <c r="D162" i="50"/>
  <c r="C162" i="50"/>
  <c r="C161" i="50"/>
  <c r="D161" i="50" s="1"/>
  <c r="E161" i="50" s="1"/>
  <c r="AI158" i="50"/>
  <c r="AH158" i="50"/>
  <c r="A158" i="50" a="1"/>
  <c r="A158" i="50" s="1"/>
  <c r="AI157" i="50"/>
  <c r="AH157" i="50"/>
  <c r="AI156" i="50"/>
  <c r="AH156" i="50"/>
  <c r="AI155" i="50"/>
  <c r="AH155" i="50"/>
  <c r="AI154" i="50"/>
  <c r="AH154" i="50"/>
  <c r="AI153" i="50"/>
  <c r="AH153" i="50"/>
  <c r="A153" i="50" a="1"/>
  <c r="A153" i="50" s="1"/>
  <c r="AI152" i="50"/>
  <c r="AH152" i="50"/>
  <c r="AI151" i="50"/>
  <c r="AH151" i="50"/>
  <c r="AI150" i="50"/>
  <c r="AH150" i="50"/>
  <c r="AI149" i="50"/>
  <c r="AH149" i="50"/>
  <c r="AI148" i="50"/>
  <c r="AH148" i="50"/>
  <c r="AI147" i="50"/>
  <c r="AH147" i="50"/>
  <c r="AI146" i="50"/>
  <c r="AH146" i="50"/>
  <c r="AI142" i="50"/>
  <c r="AH142" i="50"/>
  <c r="AI141" i="50"/>
  <c r="AH141" i="50"/>
  <c r="AI140" i="50"/>
  <c r="AH140" i="50"/>
  <c r="AI139" i="50"/>
  <c r="AH139" i="50"/>
  <c r="AI138" i="50"/>
  <c r="AH138" i="50"/>
  <c r="AI137" i="50"/>
  <c r="AH137" i="50"/>
  <c r="AI136" i="50"/>
  <c r="AH136" i="50"/>
  <c r="C135" i="50"/>
  <c r="AI134" i="50"/>
  <c r="AH134" i="50"/>
  <c r="AI133" i="50"/>
  <c r="AH133" i="50"/>
  <c r="AI132" i="50"/>
  <c r="AH132" i="50"/>
  <c r="AI131" i="50"/>
  <c r="AH131" i="50"/>
  <c r="AI130" i="50"/>
  <c r="AH130" i="50"/>
  <c r="AI129" i="50"/>
  <c r="AH129" i="50"/>
  <c r="AI128" i="50"/>
  <c r="AH128" i="50"/>
  <c r="AI127" i="50"/>
  <c r="AH127" i="50"/>
  <c r="AI126" i="50"/>
  <c r="AH126" i="50"/>
  <c r="AI125" i="50"/>
  <c r="AH125" i="50"/>
  <c r="BD23" i="50"/>
  <c r="AF122" i="50"/>
  <c r="AE122" i="50"/>
  <c r="AD122" i="50"/>
  <c r="AD123" i="50" s="1"/>
  <c r="AC122" i="50"/>
  <c r="AB122" i="50"/>
  <c r="R122" i="50"/>
  <c r="AV23" i="50"/>
  <c r="M122" i="50"/>
  <c r="F122" i="50"/>
  <c r="E122" i="50"/>
  <c r="D122" i="50"/>
  <c r="C122" i="50"/>
  <c r="AF121" i="50"/>
  <c r="AE121" i="50"/>
  <c r="AD121" i="50"/>
  <c r="AC121" i="50"/>
  <c r="AB121" i="50"/>
  <c r="R121" i="50"/>
  <c r="M121" i="50"/>
  <c r="F121" i="50"/>
  <c r="E121" i="50"/>
  <c r="D121" i="50"/>
  <c r="C121" i="50"/>
  <c r="AF120" i="50"/>
  <c r="AE120" i="50"/>
  <c r="AD120" i="50"/>
  <c r="AC120" i="50"/>
  <c r="AB120" i="50"/>
  <c r="R120" i="50"/>
  <c r="M120" i="50"/>
  <c r="F120" i="50"/>
  <c r="E120" i="50"/>
  <c r="D120" i="50"/>
  <c r="C120" i="50"/>
  <c r="AF119" i="50"/>
  <c r="AF123" i="50" s="1"/>
  <c r="BJ23" i="50" s="1"/>
  <c r="AE119" i="50"/>
  <c r="AD119" i="50"/>
  <c r="AC119" i="50"/>
  <c r="AB119" i="50"/>
  <c r="BE23" i="50"/>
  <c r="R119" i="50"/>
  <c r="AX23" i="50"/>
  <c r="M119" i="50"/>
  <c r="F119" i="50"/>
  <c r="E119" i="50"/>
  <c r="D119" i="50"/>
  <c r="C119" i="50"/>
  <c r="AF118" i="50"/>
  <c r="AE118" i="50"/>
  <c r="AD118" i="50"/>
  <c r="AC118" i="50"/>
  <c r="AB118" i="50"/>
  <c r="R118" i="50"/>
  <c r="AY23" i="50"/>
  <c r="M118" i="50"/>
  <c r="F118" i="50"/>
  <c r="E118" i="50"/>
  <c r="D118" i="50"/>
  <c r="C118" i="50"/>
  <c r="AF117" i="50"/>
  <c r="AE117" i="50"/>
  <c r="AD117" i="50"/>
  <c r="AC117" i="50"/>
  <c r="AB117" i="50"/>
  <c r="BB23" i="50"/>
  <c r="BA23" i="50"/>
  <c r="R117" i="50"/>
  <c r="M117" i="50"/>
  <c r="F117" i="50"/>
  <c r="E117" i="50"/>
  <c r="D117" i="50"/>
  <c r="C117" i="50"/>
  <c r="K7" i="50"/>
  <c r="AI114" i="50"/>
  <c r="AH114" i="50"/>
  <c r="AA7" i="50"/>
  <c r="S7" i="50"/>
  <c r="AI112" i="50"/>
  <c r="AH112" i="50"/>
  <c r="AG112" i="50"/>
  <c r="AI111" i="50"/>
  <c r="AH111" i="50"/>
  <c r="AI110" i="50"/>
  <c r="AH110" i="50"/>
  <c r="AI109" i="50"/>
  <c r="AH109" i="50"/>
  <c r="AG108" i="50"/>
  <c r="AF108" i="50"/>
  <c r="BJ19" i="50" s="1"/>
  <c r="AE108" i="50"/>
  <c r="AD108" i="50"/>
  <c r="AC108" i="50"/>
  <c r="AB5" i="50" s="1"/>
  <c r="AB108" i="50"/>
  <c r="BG19" i="50" s="1"/>
  <c r="Z5" i="50"/>
  <c r="W5" i="50"/>
  <c r="R5" i="50"/>
  <c r="R108" i="50"/>
  <c r="AZ19" i="50" s="1"/>
  <c r="M108" i="50"/>
  <c r="L5" i="50" s="1"/>
  <c r="J5" i="50"/>
  <c r="F108" i="50"/>
  <c r="E108" i="50"/>
  <c r="D5" i="50" s="1"/>
  <c r="D108" i="50"/>
  <c r="C5" i="50" s="1"/>
  <c r="C108" i="50"/>
  <c r="AI107" i="50"/>
  <c r="AH107" i="50"/>
  <c r="AI106" i="50"/>
  <c r="AH106" i="50"/>
  <c r="AI105" i="50"/>
  <c r="AH105" i="50"/>
  <c r="AI104" i="50"/>
  <c r="AH104" i="50"/>
  <c r="AI103" i="50"/>
  <c r="AH103" i="50"/>
  <c r="AI102" i="50"/>
  <c r="AH102" i="50"/>
  <c r="AI101" i="50"/>
  <c r="AH101" i="50"/>
  <c r="AI100" i="50"/>
  <c r="AH100" i="50"/>
  <c r="AI99" i="50"/>
  <c r="AH99" i="50"/>
  <c r="AI98" i="50"/>
  <c r="AH98" i="50"/>
  <c r="AI97" i="50"/>
  <c r="AH97" i="50"/>
  <c r="AG96" i="50"/>
  <c r="AF96" i="50"/>
  <c r="BJ20" i="50" s="1"/>
  <c r="AE96" i="50"/>
  <c r="AD96" i="50"/>
  <c r="BH20" i="50" s="1"/>
  <c r="AC96" i="50"/>
  <c r="AB96" i="50"/>
  <c r="BE20" i="50"/>
  <c r="R96" i="50"/>
  <c r="AX20" i="50"/>
  <c r="AW20" i="50"/>
  <c r="M96" i="50"/>
  <c r="AT20" i="50"/>
  <c r="F96" i="50"/>
  <c r="AQ20" i="50" s="1"/>
  <c r="D96" i="50"/>
  <c r="C96" i="50"/>
  <c r="AI95" i="50"/>
  <c r="AH95" i="50"/>
  <c r="AI94" i="50"/>
  <c r="AH94" i="50"/>
  <c r="AI93" i="50"/>
  <c r="AH93" i="50"/>
  <c r="AF92" i="50"/>
  <c r="BJ18" i="50" s="1"/>
  <c r="AE92" i="50"/>
  <c r="BI18" i="50" s="1"/>
  <c r="AD92" i="50"/>
  <c r="BH18" i="50" s="1"/>
  <c r="AC92" i="50"/>
  <c r="AB92" i="50"/>
  <c r="BG18" i="50" s="1"/>
  <c r="BE18" i="50"/>
  <c r="BB18" i="50"/>
  <c r="R92" i="50"/>
  <c r="AZ18" i="50" s="1"/>
  <c r="AY18" i="50"/>
  <c r="AX18" i="50"/>
  <c r="AW18" i="50"/>
  <c r="M92" i="50"/>
  <c r="AS18" i="50"/>
  <c r="AR18" i="50"/>
  <c r="F92" i="50"/>
  <c r="E92" i="50"/>
  <c r="D92" i="50"/>
  <c r="C92" i="50"/>
  <c r="AN18" i="50" s="1"/>
  <c r="BW91" i="50"/>
  <c r="BV91" i="50"/>
  <c r="BU91" i="50"/>
  <c r="BS91" i="50"/>
  <c r="BO91" i="50"/>
  <c r="BH91" i="50"/>
  <c r="BG91" i="50"/>
  <c r="BC91" i="50"/>
  <c r="BB91" i="50"/>
  <c r="AZ91" i="50"/>
  <c r="AI91" i="50"/>
  <c r="AH91" i="50"/>
  <c r="AG91" i="50"/>
  <c r="AG92" i="50" s="1"/>
  <c r="AG3" i="50" s="1"/>
  <c r="AG6" i="50" s="1"/>
  <c r="BQ90" i="50"/>
  <c r="BE90" i="50"/>
  <c r="BB90" i="50"/>
  <c r="AI90" i="50"/>
  <c r="AH90" i="50"/>
  <c r="BL89" i="50"/>
  <c r="BD89" i="50"/>
  <c r="AI89" i="50"/>
  <c r="AH89" i="50"/>
  <c r="BT88" i="50"/>
  <c r="BL88" i="50"/>
  <c r="BE88" i="50"/>
  <c r="BA88" i="50"/>
  <c r="AI88" i="50"/>
  <c r="AH88" i="50"/>
  <c r="BH87" i="50"/>
  <c r="AI87" i="50"/>
  <c r="AH87" i="50"/>
  <c r="BU86" i="50"/>
  <c r="BQ86" i="50"/>
  <c r="BI86" i="50"/>
  <c r="BA86" i="50"/>
  <c r="AI86" i="50"/>
  <c r="AH86" i="50"/>
  <c r="AI85" i="50"/>
  <c r="AH85" i="50"/>
  <c r="BW84" i="50"/>
  <c r="BV84" i="50"/>
  <c r="BU84" i="50"/>
  <c r="BT84" i="50"/>
  <c r="BT91" i="50" s="1"/>
  <c r="BS84" i="50"/>
  <c r="BR84" i="50"/>
  <c r="BR91" i="50" s="1"/>
  <c r="BQ84" i="50"/>
  <c r="BQ91" i="50" s="1"/>
  <c r="BP84" i="50"/>
  <c r="BP91" i="50" s="1"/>
  <c r="BO84" i="50"/>
  <c r="BN84" i="50"/>
  <c r="BN91" i="50" s="1"/>
  <c r="BM84" i="50"/>
  <c r="BM91" i="50" s="1"/>
  <c r="BL84" i="50"/>
  <c r="BL91" i="50" s="1"/>
  <c r="BK84" i="50"/>
  <c r="BK91" i="50" s="1"/>
  <c r="BJ84" i="50"/>
  <c r="BJ91" i="50" s="1"/>
  <c r="BI84" i="50"/>
  <c r="BI91" i="50" s="1"/>
  <c r="BH84" i="50"/>
  <c r="BG84" i="50"/>
  <c r="BF84" i="50"/>
  <c r="BF91" i="50" s="1"/>
  <c r="BE84" i="50"/>
  <c r="BE91" i="50" s="1"/>
  <c r="BD84" i="50"/>
  <c r="BD91" i="50" s="1"/>
  <c r="BC84" i="50"/>
  <c r="BB84" i="50"/>
  <c r="BA84" i="50"/>
  <c r="BA91" i="50" s="1"/>
  <c r="AZ84" i="50"/>
  <c r="AI84" i="50"/>
  <c r="AH84" i="50"/>
  <c r="BW83" i="50"/>
  <c r="BW90" i="50" s="1"/>
  <c r="BV83" i="50"/>
  <c r="BV90" i="50" s="1"/>
  <c r="BU83" i="50"/>
  <c r="BU90" i="50" s="1"/>
  <c r="BT83" i="50"/>
  <c r="BT90" i="50" s="1"/>
  <c r="BS83" i="50"/>
  <c r="BS90" i="50" s="1"/>
  <c r="BR83" i="50"/>
  <c r="BR90" i="50" s="1"/>
  <c r="BQ83" i="50"/>
  <c r="BP83" i="50"/>
  <c r="BP90" i="50" s="1"/>
  <c r="BO83" i="50"/>
  <c r="BO90" i="50" s="1"/>
  <c r="BN83" i="50"/>
  <c r="BN90" i="50" s="1"/>
  <c r="BM83" i="50"/>
  <c r="BM90" i="50" s="1"/>
  <c r="BL83" i="50"/>
  <c r="BL90" i="50" s="1"/>
  <c r="BK83" i="50"/>
  <c r="BK90" i="50" s="1"/>
  <c r="BJ83" i="50"/>
  <c r="BJ90" i="50" s="1"/>
  <c r="BI83" i="50"/>
  <c r="BI90" i="50" s="1"/>
  <c r="BH83" i="50"/>
  <c r="BH90" i="50" s="1"/>
  <c r="BG83" i="50"/>
  <c r="BG90" i="50" s="1"/>
  <c r="BF83" i="50"/>
  <c r="BF90" i="50" s="1"/>
  <c r="BE83" i="50"/>
  <c r="BD83" i="50"/>
  <c r="BD90" i="50" s="1"/>
  <c r="BC83" i="50"/>
  <c r="BC90" i="50" s="1"/>
  <c r="BB83" i="50"/>
  <c r="BA83" i="50"/>
  <c r="BA90" i="50" s="1"/>
  <c r="AZ83" i="50"/>
  <c r="AZ90" i="50" s="1"/>
  <c r="AI83" i="50"/>
  <c r="AH83" i="50"/>
  <c r="BW82" i="50"/>
  <c r="BW89" i="50" s="1"/>
  <c r="BV82" i="50"/>
  <c r="BV89" i="50" s="1"/>
  <c r="BU82" i="50"/>
  <c r="BU89" i="50" s="1"/>
  <c r="BT82" i="50"/>
  <c r="BT89" i="50" s="1"/>
  <c r="BS82" i="50"/>
  <c r="BS89" i="50" s="1"/>
  <c r="BR82" i="50"/>
  <c r="BR89" i="50" s="1"/>
  <c r="BQ82" i="50"/>
  <c r="BQ89" i="50" s="1"/>
  <c r="BP82" i="50"/>
  <c r="BP89" i="50" s="1"/>
  <c r="BO82" i="50"/>
  <c r="BO89" i="50" s="1"/>
  <c r="BN82" i="50"/>
  <c r="BN89" i="50" s="1"/>
  <c r="BM82" i="50"/>
  <c r="BM89" i="50" s="1"/>
  <c r="BL82" i="50"/>
  <c r="BK82" i="50"/>
  <c r="BK89" i="50" s="1"/>
  <c r="BJ82" i="50"/>
  <c r="BJ89" i="50" s="1"/>
  <c r="BI82" i="50"/>
  <c r="BI89" i="50" s="1"/>
  <c r="BH82" i="50"/>
  <c r="BH89" i="50" s="1"/>
  <c r="BG82" i="50"/>
  <c r="BG89" i="50" s="1"/>
  <c r="BF82" i="50"/>
  <c r="BF89" i="50" s="1"/>
  <c r="BE82" i="50"/>
  <c r="BE89" i="50" s="1"/>
  <c r="BD82" i="50"/>
  <c r="BC82" i="50"/>
  <c r="BC89" i="50" s="1"/>
  <c r="BB82" i="50"/>
  <c r="BB89" i="50" s="1"/>
  <c r="BA82" i="50"/>
  <c r="BA89" i="50" s="1"/>
  <c r="AZ82" i="50"/>
  <c r="AZ89" i="50" s="1"/>
  <c r="AI82" i="50"/>
  <c r="AH82" i="50"/>
  <c r="BW81" i="50"/>
  <c r="BW88" i="50" s="1"/>
  <c r="BV81" i="50"/>
  <c r="BV88" i="50" s="1"/>
  <c r="BU81" i="50"/>
  <c r="BU88" i="50" s="1"/>
  <c r="BT81" i="50"/>
  <c r="BS81" i="50"/>
  <c r="BS88" i="50" s="1"/>
  <c r="BR81" i="50"/>
  <c r="BR88" i="50" s="1"/>
  <c r="BQ81" i="50"/>
  <c r="BQ88" i="50" s="1"/>
  <c r="BP81" i="50"/>
  <c r="BP88" i="50" s="1"/>
  <c r="BO81" i="50"/>
  <c r="BO88" i="50" s="1"/>
  <c r="BN81" i="50"/>
  <c r="BN88" i="50" s="1"/>
  <c r="BM81" i="50"/>
  <c r="BM88" i="50" s="1"/>
  <c r="BL81" i="50"/>
  <c r="BK81" i="50"/>
  <c r="BK88" i="50" s="1"/>
  <c r="BJ81" i="50"/>
  <c r="BJ88" i="50" s="1"/>
  <c r="BI81" i="50"/>
  <c r="BI88" i="50" s="1"/>
  <c r="BH81" i="50"/>
  <c r="BH88" i="50" s="1"/>
  <c r="BG81" i="50"/>
  <c r="BG88" i="50" s="1"/>
  <c r="BF81" i="50"/>
  <c r="BF88" i="50" s="1"/>
  <c r="BE81" i="50"/>
  <c r="BD81" i="50"/>
  <c r="BD88" i="50" s="1"/>
  <c r="BC81" i="50"/>
  <c r="BC88" i="50" s="1"/>
  <c r="BB81" i="50"/>
  <c r="BB88" i="50" s="1"/>
  <c r="BA81" i="50"/>
  <c r="AZ81" i="50"/>
  <c r="AZ88" i="50" s="1"/>
  <c r="AI81" i="50"/>
  <c r="AH81" i="50"/>
  <c r="BW80" i="50"/>
  <c r="BW87" i="50" s="1"/>
  <c r="BV80" i="50"/>
  <c r="BV87" i="50" s="1"/>
  <c r="BU80" i="50"/>
  <c r="BU87" i="50" s="1"/>
  <c r="BT80" i="50"/>
  <c r="BT87" i="50" s="1"/>
  <c r="BS80" i="50"/>
  <c r="BS87" i="50" s="1"/>
  <c r="BR80" i="50"/>
  <c r="BR87" i="50" s="1"/>
  <c r="BQ80" i="50"/>
  <c r="BQ87" i="50" s="1"/>
  <c r="BP80" i="50"/>
  <c r="BP87" i="50" s="1"/>
  <c r="BO80" i="50"/>
  <c r="BO87" i="50" s="1"/>
  <c r="BN80" i="50"/>
  <c r="BN87" i="50" s="1"/>
  <c r="BM80" i="50"/>
  <c r="BM87" i="50" s="1"/>
  <c r="BL80" i="50"/>
  <c r="BL87" i="50" s="1"/>
  <c r="BK80" i="50"/>
  <c r="BK87" i="50" s="1"/>
  <c r="BJ80" i="50"/>
  <c r="BJ87" i="50" s="1"/>
  <c r="BI80" i="50"/>
  <c r="BI87" i="50" s="1"/>
  <c r="BH80" i="50"/>
  <c r="BG80" i="50"/>
  <c r="BG87" i="50" s="1"/>
  <c r="BF80" i="50"/>
  <c r="BF87" i="50" s="1"/>
  <c r="BE80" i="50"/>
  <c r="BE87" i="50" s="1"/>
  <c r="BD80" i="50"/>
  <c r="BD87" i="50" s="1"/>
  <c r="BC80" i="50"/>
  <c r="BC87" i="50" s="1"/>
  <c r="BB80" i="50"/>
  <c r="BB87" i="50" s="1"/>
  <c r="BA80" i="50"/>
  <c r="BA87" i="50" s="1"/>
  <c r="AZ80" i="50"/>
  <c r="AZ87" i="50" s="1"/>
  <c r="AI80" i="50"/>
  <c r="AH80" i="50"/>
  <c r="BW79" i="50"/>
  <c r="BW86" i="50" s="1"/>
  <c r="BV79" i="50"/>
  <c r="BV86" i="50" s="1"/>
  <c r="BU79" i="50"/>
  <c r="BT79" i="50"/>
  <c r="BT86" i="50" s="1"/>
  <c r="BS79" i="50"/>
  <c r="BS86" i="50" s="1"/>
  <c r="BR79" i="50"/>
  <c r="BR86" i="50" s="1"/>
  <c r="BQ79" i="50"/>
  <c r="BP79" i="50"/>
  <c r="BP86" i="50" s="1"/>
  <c r="BO79" i="50"/>
  <c r="BO86" i="50" s="1"/>
  <c r="BN79" i="50"/>
  <c r="BN86" i="50" s="1"/>
  <c r="BM79" i="50"/>
  <c r="BM86" i="50" s="1"/>
  <c r="BL79" i="50"/>
  <c r="BL86" i="50" s="1"/>
  <c r="BK79" i="50"/>
  <c r="BK86" i="50" s="1"/>
  <c r="BJ79" i="50"/>
  <c r="BJ86" i="50" s="1"/>
  <c r="BI79" i="50"/>
  <c r="BH79" i="50"/>
  <c r="BH86" i="50" s="1"/>
  <c r="BG79" i="50"/>
  <c r="BG86" i="50" s="1"/>
  <c r="BF79" i="50"/>
  <c r="BF86" i="50" s="1"/>
  <c r="BE79" i="50"/>
  <c r="BE86" i="50" s="1"/>
  <c r="BD79" i="50"/>
  <c r="BD86" i="50" s="1"/>
  <c r="BC79" i="50"/>
  <c r="BC86" i="50" s="1"/>
  <c r="BB79" i="50"/>
  <c r="BB86" i="50" s="1"/>
  <c r="BA79" i="50"/>
  <c r="AZ79" i="50"/>
  <c r="AZ86" i="50" s="1"/>
  <c r="AI79" i="50"/>
  <c r="AH79" i="50"/>
  <c r="AG78" i="50"/>
  <c r="AF78" i="50"/>
  <c r="AE78" i="50"/>
  <c r="BI17" i="50" s="1"/>
  <c r="AD78" i="50"/>
  <c r="AC78" i="50"/>
  <c r="AB78" i="50"/>
  <c r="BC17" i="50"/>
  <c r="BB17" i="50"/>
  <c r="R78" i="50"/>
  <c r="AZ17" i="50" s="1"/>
  <c r="Q7" i="50"/>
  <c r="M78" i="50"/>
  <c r="AU17" i="50" s="1"/>
  <c r="AS17" i="50"/>
  <c r="F78" i="50"/>
  <c r="E78" i="50"/>
  <c r="AP17" i="50" s="1"/>
  <c r="D78" i="50"/>
  <c r="AO17" i="50" s="1"/>
  <c r="C78" i="50"/>
  <c r="AN17" i="50" s="1"/>
  <c r="AI77" i="50"/>
  <c r="AH77" i="50"/>
  <c r="AI76" i="50"/>
  <c r="AH76" i="50"/>
  <c r="AI75" i="50"/>
  <c r="AH75" i="50"/>
  <c r="AI74" i="50"/>
  <c r="AH74" i="50"/>
  <c r="AI73" i="50"/>
  <c r="AH73" i="50"/>
  <c r="AI72" i="50"/>
  <c r="AH72" i="50"/>
  <c r="AG71" i="50"/>
  <c r="AF71" i="50"/>
  <c r="BJ16" i="50" s="1"/>
  <c r="AE71" i="50"/>
  <c r="AD71" i="50"/>
  <c r="AC71" i="50"/>
  <c r="AB71" i="50"/>
  <c r="BF16" i="50"/>
  <c r="U7" i="50"/>
  <c r="R71" i="50"/>
  <c r="M71" i="50"/>
  <c r="L7" i="50"/>
  <c r="AT16" i="50"/>
  <c r="J7" i="50"/>
  <c r="F71" i="50"/>
  <c r="E71" i="50"/>
  <c r="AP16" i="50" s="1"/>
  <c r="D71" i="50"/>
  <c r="C71" i="50"/>
  <c r="AM16" i="50"/>
  <c r="AI70" i="50"/>
  <c r="AH70" i="50"/>
  <c r="AI69" i="50"/>
  <c r="AH69" i="50"/>
  <c r="AI68" i="50"/>
  <c r="AH68" i="50"/>
  <c r="AI67" i="50"/>
  <c r="AH67" i="50"/>
  <c r="AI66" i="50"/>
  <c r="AH66" i="50"/>
  <c r="AI65" i="50"/>
  <c r="AH65" i="50"/>
  <c r="AI64" i="50"/>
  <c r="AH64" i="50"/>
  <c r="AI63" i="50"/>
  <c r="AH63" i="50"/>
  <c r="AI62" i="50"/>
  <c r="AH62" i="50"/>
  <c r="AI61" i="50"/>
  <c r="AH61" i="50"/>
  <c r="AI60" i="50"/>
  <c r="AH60" i="50"/>
  <c r="AI59" i="50"/>
  <c r="AH59" i="50"/>
  <c r="AI58" i="50"/>
  <c r="AH58" i="50"/>
  <c r="AI57" i="50"/>
  <c r="AH57" i="50"/>
  <c r="AI56" i="50"/>
  <c r="AH56" i="50"/>
  <c r="AI55" i="50"/>
  <c r="AH55" i="50"/>
  <c r="AI54" i="50"/>
  <c r="AH54" i="50"/>
  <c r="AI53" i="50"/>
  <c r="AH53" i="50"/>
  <c r="AI52" i="50"/>
  <c r="AH52" i="50"/>
  <c r="AI51" i="50"/>
  <c r="AH51" i="50"/>
  <c r="AI50" i="50"/>
  <c r="AH50" i="50"/>
  <c r="AI49" i="50"/>
  <c r="AH49" i="50"/>
  <c r="AI48" i="50"/>
  <c r="AH48" i="50"/>
  <c r="AI47" i="50"/>
  <c r="AH47" i="50"/>
  <c r="AI46" i="50"/>
  <c r="AH46" i="50"/>
  <c r="AI45" i="50"/>
  <c r="AH45" i="50"/>
  <c r="AI44" i="50"/>
  <c r="AH44" i="50"/>
  <c r="AI43" i="50"/>
  <c r="AH43" i="50"/>
  <c r="AI42" i="50"/>
  <c r="AH42" i="50"/>
  <c r="AI41" i="50"/>
  <c r="AH41" i="50"/>
  <c r="AI40" i="50"/>
  <c r="AH40" i="50"/>
  <c r="AI39" i="50"/>
  <c r="AH39" i="50"/>
  <c r="AI38" i="50"/>
  <c r="AH38" i="50"/>
  <c r="AI37" i="50"/>
  <c r="AH37" i="50"/>
  <c r="AI36" i="50"/>
  <c r="AH36" i="50"/>
  <c r="AI35" i="50"/>
  <c r="AH35" i="50"/>
  <c r="AI34" i="50"/>
  <c r="AH34" i="50"/>
  <c r="AI33" i="50"/>
  <c r="AH33" i="50"/>
  <c r="AI32" i="50"/>
  <c r="AH32" i="50"/>
  <c r="AI31" i="50"/>
  <c r="AH31" i="50"/>
  <c r="AI30" i="50"/>
  <c r="AH30" i="50"/>
  <c r="AI29" i="50"/>
  <c r="AH29" i="50"/>
  <c r="AI28" i="50"/>
  <c r="AH28" i="50"/>
  <c r="AI27" i="50"/>
  <c r="AH27" i="50"/>
  <c r="AI26" i="50"/>
  <c r="AH26" i="50"/>
  <c r="AI25" i="50"/>
  <c r="AH25" i="50"/>
  <c r="AI24" i="50"/>
  <c r="AH24" i="50"/>
  <c r="BF23" i="50"/>
  <c r="BC23" i="50"/>
  <c r="AI23" i="50"/>
  <c r="AH23" i="50"/>
  <c r="AI22" i="50"/>
  <c r="AH22" i="50"/>
  <c r="BJ21" i="50"/>
  <c r="BI21" i="50"/>
  <c r="BH21" i="50"/>
  <c r="BG21" i="50"/>
  <c r="BF21" i="50"/>
  <c r="BE21" i="50"/>
  <c r="BD21" i="50"/>
  <c r="BC21" i="50"/>
  <c r="BB21" i="50"/>
  <c r="BA21" i="50"/>
  <c r="AZ21" i="50"/>
  <c r="AY21" i="50"/>
  <c r="AX21" i="50"/>
  <c r="AW21" i="50"/>
  <c r="AV21" i="50"/>
  <c r="AU21" i="50"/>
  <c r="AT21" i="50"/>
  <c r="AS21" i="50"/>
  <c r="AR21" i="50"/>
  <c r="AQ21" i="50"/>
  <c r="AP21" i="50"/>
  <c r="AO21" i="50"/>
  <c r="AN21" i="50"/>
  <c r="AM21" i="50"/>
  <c r="AI21" i="50"/>
  <c r="AH21" i="50"/>
  <c r="BI20" i="50"/>
  <c r="BG20" i="50"/>
  <c r="BF20" i="50"/>
  <c r="BD20" i="50"/>
  <c r="BC20" i="50"/>
  <c r="BB20" i="50"/>
  <c r="BA20" i="50"/>
  <c r="AZ20" i="50"/>
  <c r="AY20" i="50"/>
  <c r="AV20" i="50"/>
  <c r="AU20" i="50"/>
  <c r="AS20" i="50"/>
  <c r="AR20" i="50"/>
  <c r="AP20" i="50"/>
  <c r="AO20" i="50"/>
  <c r="AN20" i="50"/>
  <c r="AI20" i="50"/>
  <c r="AH20" i="50"/>
  <c r="BF19" i="50"/>
  <c r="BC19" i="50"/>
  <c r="BB19" i="50"/>
  <c r="BA19" i="50"/>
  <c r="AY19" i="50"/>
  <c r="AT19" i="50"/>
  <c r="AS19" i="50"/>
  <c r="AM19" i="50"/>
  <c r="AI19" i="50"/>
  <c r="AH19" i="50"/>
  <c r="BF18" i="50"/>
  <c r="BD18" i="50"/>
  <c r="BC18" i="50"/>
  <c r="BA18" i="50"/>
  <c r="AV18" i="50"/>
  <c r="AU18" i="50"/>
  <c r="AT18" i="50"/>
  <c r="AQ18" i="50"/>
  <c r="AP18" i="50"/>
  <c r="AO18" i="50"/>
  <c r="AM18" i="50"/>
  <c r="AI18" i="50"/>
  <c r="AH18" i="50"/>
  <c r="BJ17" i="50"/>
  <c r="BG17" i="50"/>
  <c r="BF17" i="50"/>
  <c r="BE17" i="50"/>
  <c r="BA17" i="50"/>
  <c r="AX17" i="50"/>
  <c r="AW17" i="50"/>
  <c r="AT17" i="50"/>
  <c r="AR17" i="50"/>
  <c r="AI17" i="50"/>
  <c r="AH17" i="50"/>
  <c r="BH16" i="50"/>
  <c r="BE16" i="50"/>
  <c r="BD16" i="50"/>
  <c r="BA16" i="50"/>
  <c r="AZ16" i="50"/>
  <c r="AY16" i="50"/>
  <c r="AV16" i="50"/>
  <c r="AS16" i="50"/>
  <c r="AR16" i="50"/>
  <c r="AQ16" i="50"/>
  <c r="AN16" i="50"/>
  <c r="AI16" i="50"/>
  <c r="AH16" i="50"/>
  <c r="AI15" i="50"/>
  <c r="AH15" i="50"/>
  <c r="AI14" i="50"/>
  <c r="AH14" i="50"/>
  <c r="AI13" i="50"/>
  <c r="AH13" i="50"/>
  <c r="AL12" i="50"/>
  <c r="AI12" i="50"/>
  <c r="AH12" i="50"/>
  <c r="AI11" i="50"/>
  <c r="AH11" i="50"/>
  <c r="K6" i="50"/>
  <c r="AF5" i="50"/>
  <c r="AE5" i="50"/>
  <c r="Y5" i="50"/>
  <c r="X5" i="50"/>
  <c r="T5" i="50"/>
  <c r="S5" i="50"/>
  <c r="P5" i="50"/>
  <c r="K5" i="50"/>
  <c r="I5" i="50"/>
  <c r="H5" i="50"/>
  <c r="G5" i="50"/>
  <c r="AG4" i="50"/>
  <c r="K4" i="50"/>
  <c r="E4" i="50"/>
  <c r="H4" i="50" s="1"/>
  <c r="B4" i="50"/>
  <c r="AL13" i="50" s="1"/>
  <c r="AG2" i="50"/>
  <c r="AF71" i="49"/>
  <c r="AF78" i="49"/>
  <c r="AF92" i="49"/>
  <c r="AF96" i="49"/>
  <c r="AF108" i="49"/>
  <c r="AF117" i="49"/>
  <c r="AF118" i="49"/>
  <c r="AF119" i="49"/>
  <c r="AF120" i="49"/>
  <c r="AF121" i="49"/>
  <c r="AF122" i="49"/>
  <c r="BJ22" i="50" l="1"/>
  <c r="BJ25" i="50" s="1"/>
  <c r="AC123" i="50"/>
  <c r="AC124" i="50" s="1"/>
  <c r="AC113" i="50"/>
  <c r="AC115" i="50" s="1"/>
  <c r="AC116" i="50" s="1"/>
  <c r="AC7" i="50" s="1"/>
  <c r="AA5" i="50"/>
  <c r="AB123" i="50"/>
  <c r="BG23" i="50" s="1"/>
  <c r="AB113" i="50"/>
  <c r="AB115" i="50" s="1"/>
  <c r="BA22" i="50"/>
  <c r="BA25" i="50" s="1"/>
  <c r="M113" i="50"/>
  <c r="M115" i="50" s="1"/>
  <c r="Q5" i="50"/>
  <c r="R113" i="50"/>
  <c r="R115" i="50" s="1"/>
  <c r="AZ22" i="50"/>
  <c r="R123" i="50"/>
  <c r="AZ23" i="50" s="1"/>
  <c r="AI122" i="50"/>
  <c r="AU19" i="50"/>
  <c r="M123" i="50"/>
  <c r="AU23" i="50" s="1"/>
  <c r="F123" i="50"/>
  <c r="AQ23" i="50" s="1"/>
  <c r="F113" i="50"/>
  <c r="F115" i="50" s="1"/>
  <c r="F116" i="50" s="1"/>
  <c r="F7" i="50" s="1"/>
  <c r="AP19" i="50"/>
  <c r="AI119" i="50"/>
  <c r="E123" i="50"/>
  <c r="AP23" i="50" s="1"/>
  <c r="AP22" i="50"/>
  <c r="AP25" i="50" s="1"/>
  <c r="AH120" i="50"/>
  <c r="D123" i="50"/>
  <c r="D124" i="50" s="1"/>
  <c r="AO19" i="50"/>
  <c r="AI117" i="50"/>
  <c r="C113" i="50"/>
  <c r="C115" i="50" s="1"/>
  <c r="AI118" i="50"/>
  <c r="C123" i="50"/>
  <c r="AN23" i="50" s="1"/>
  <c r="B123" i="50"/>
  <c r="B124" i="50" s="1"/>
  <c r="AI108" i="50"/>
  <c r="AJ108" i="50" a="1"/>
  <c r="AJ108" i="50" s="1"/>
  <c r="B113" i="50"/>
  <c r="B115" i="50" s="1"/>
  <c r="B116" i="50" s="1"/>
  <c r="AM22" i="50"/>
  <c r="AG113" i="50"/>
  <c r="Z170" i="50"/>
  <c r="BH23" i="50"/>
  <c r="AD124" i="50"/>
  <c r="BB16" i="50"/>
  <c r="BB22" i="50" s="1"/>
  <c r="BB25" i="50" s="1"/>
  <c r="T7" i="50"/>
  <c r="BD17" i="50"/>
  <c r="V7" i="50"/>
  <c r="Y7" i="50"/>
  <c r="AH119" i="50"/>
  <c r="E167" i="50"/>
  <c r="F161" i="50"/>
  <c r="F177" i="50"/>
  <c r="E135" i="50"/>
  <c r="AO16" i="50"/>
  <c r="D113" i="50"/>
  <c r="D115" i="50" s="1"/>
  <c r="AH118" i="50"/>
  <c r="AS23" i="50"/>
  <c r="AT23" i="50"/>
  <c r="AW16" i="50"/>
  <c r="W7" i="50"/>
  <c r="AE113" i="50"/>
  <c r="AE115" i="50" s="1"/>
  <c r="AI96" i="50"/>
  <c r="E124" i="50"/>
  <c r="I7" i="50"/>
  <c r="AI120" i="50"/>
  <c r="AI121" i="50"/>
  <c r="AY17" i="50"/>
  <c r="AY22" i="50" s="1"/>
  <c r="AY25" i="50" s="1"/>
  <c r="H7" i="50"/>
  <c r="P7" i="50"/>
  <c r="X7" i="50"/>
  <c r="AF113" i="50"/>
  <c r="AF115" i="50" s="1"/>
  <c r="AF116" i="50" s="1"/>
  <c r="AF7" i="50" s="1"/>
  <c r="AI78" i="50"/>
  <c r="AQ19" i="50"/>
  <c r="E5" i="50"/>
  <c r="F124" i="50"/>
  <c r="M5" i="50"/>
  <c r="AV19" i="50"/>
  <c r="U5" i="50"/>
  <c r="BD19" i="50"/>
  <c r="BH19" i="50"/>
  <c r="AC5" i="50"/>
  <c r="AH121" i="50"/>
  <c r="D167" i="50"/>
  <c r="AD113" i="50"/>
  <c r="AD115" i="50" s="1"/>
  <c r="AD116" i="50" s="1"/>
  <c r="AD7" i="50" s="1"/>
  <c r="BH17" i="50"/>
  <c r="Z7" i="50"/>
  <c r="AI92" i="50"/>
  <c r="V5" i="50"/>
  <c r="BF22" i="50"/>
  <c r="BF25" i="50" s="1"/>
  <c r="AH71" i="50"/>
  <c r="BE19" i="50"/>
  <c r="BE22" i="50" s="1"/>
  <c r="BE25" i="50" s="1"/>
  <c r="AW23" i="50"/>
  <c r="AE123" i="50"/>
  <c r="BI23" i="50" s="1"/>
  <c r="AV17" i="50"/>
  <c r="N7" i="50"/>
  <c r="AH117" i="50"/>
  <c r="AH96" i="50"/>
  <c r="BG16" i="50"/>
  <c r="BG22" i="50" s="1"/>
  <c r="BG25" i="50" s="1"/>
  <c r="AR19" i="50"/>
  <c r="AR22" i="50" s="1"/>
  <c r="F5" i="50"/>
  <c r="N5" i="50"/>
  <c r="AW19" i="50"/>
  <c r="AD5" i="50"/>
  <c r="AS22" i="50"/>
  <c r="AS25" i="50" s="1"/>
  <c r="BG95" i="50" a="1"/>
  <c r="AF124" i="50"/>
  <c r="AR23" i="50"/>
  <c r="O5" i="50"/>
  <c r="BI16" i="50"/>
  <c r="BI22" i="50" s="1"/>
  <c r="AQ17" i="50"/>
  <c r="AX19" i="50"/>
  <c r="BI19" i="50"/>
  <c r="AT22" i="50"/>
  <c r="AI71" i="50"/>
  <c r="AG115" i="50"/>
  <c r="AH92" i="50"/>
  <c r="D135" i="50"/>
  <c r="B5" i="50"/>
  <c r="AN19" i="50"/>
  <c r="AN22" i="50" s="1"/>
  <c r="AU16" i="50"/>
  <c r="AU22" i="50" s="1"/>
  <c r="BC16" i="50"/>
  <c r="BC22" i="50" s="1"/>
  <c r="BC25" i="50" s="1"/>
  <c r="AH108" i="50"/>
  <c r="E113" i="50"/>
  <c r="E115" i="50" s="1"/>
  <c r="AH122" i="50"/>
  <c r="AH78" i="50"/>
  <c r="AB124" i="50"/>
  <c r="C274" i="50"/>
  <c r="AX16" i="50"/>
  <c r="D169" i="50"/>
  <c r="AF123" i="49"/>
  <c r="AF124" i="49"/>
  <c r="AF113" i="49"/>
  <c r="AF115" i="49" s="1"/>
  <c r="AF116" i="49" s="1"/>
  <c r="AE71" i="49"/>
  <c r="AE78" i="49"/>
  <c r="AE92" i="49"/>
  <c r="AE96" i="49"/>
  <c r="AE108" i="49"/>
  <c r="AE117" i="49"/>
  <c r="AE123" i="49" s="1"/>
  <c r="AE118" i="49"/>
  <c r="AE119" i="49"/>
  <c r="AE120" i="49"/>
  <c r="AE121" i="49"/>
  <c r="AE122" i="49"/>
  <c r="BI25" i="50" l="1"/>
  <c r="AE116" i="50"/>
  <c r="AE7" i="50" s="1"/>
  <c r="AB116" i="50"/>
  <c r="AB7" i="50" s="1"/>
  <c r="BD22" i="50"/>
  <c r="BD25" i="50" s="1"/>
  <c r="R124" i="50"/>
  <c r="AZ25" i="50"/>
  <c r="R116" i="50"/>
  <c r="R7" i="50" s="1"/>
  <c r="AX22" i="50"/>
  <c r="AX25" i="50" s="1"/>
  <c r="AV22" i="50"/>
  <c r="AV25" i="50" s="1"/>
  <c r="AU25" i="50"/>
  <c r="M124" i="50"/>
  <c r="M116" i="50"/>
  <c r="M7" i="50" s="1"/>
  <c r="AT25" i="50"/>
  <c r="AR25" i="50"/>
  <c r="AO23" i="50"/>
  <c r="D116" i="50"/>
  <c r="D7" i="50" s="1"/>
  <c r="AQ22" i="50"/>
  <c r="AQ25" i="50" s="1"/>
  <c r="E116" i="50"/>
  <c r="E7" i="50" s="1"/>
  <c r="AO22" i="50"/>
  <c r="AO25" i="50" s="1"/>
  <c r="C116" i="50"/>
  <c r="C7" i="50" s="1"/>
  <c r="C124" i="50"/>
  <c r="AN25" i="50"/>
  <c r="AI113" i="50"/>
  <c r="AJ123" i="50" a="1"/>
  <c r="AJ123" i="50" s="1"/>
  <c r="AI123" i="50"/>
  <c r="AH123" i="50"/>
  <c r="AM23" i="50"/>
  <c r="AM25" i="50" s="1"/>
  <c r="BH22" i="50"/>
  <c r="BH25" i="50" s="1"/>
  <c r="AW22" i="50"/>
  <c r="AW25" i="50" s="1"/>
  <c r="BH118" i="50"/>
  <c r="BL116" i="50"/>
  <c r="BJ115" i="50"/>
  <c r="BH114" i="50"/>
  <c r="BL112" i="50"/>
  <c r="BJ111" i="50"/>
  <c r="BH110" i="50"/>
  <c r="BL108" i="50"/>
  <c r="BJ107" i="50"/>
  <c r="BH106" i="50"/>
  <c r="BL104" i="50"/>
  <c r="BJ103" i="50"/>
  <c r="BH102" i="50"/>
  <c r="BL100" i="50"/>
  <c r="BJ99" i="50"/>
  <c r="BH98" i="50"/>
  <c r="BL96" i="50"/>
  <c r="BJ95" i="50"/>
  <c r="BL117" i="50"/>
  <c r="BG118" i="50"/>
  <c r="BK116" i="50"/>
  <c r="BI115" i="50"/>
  <c r="BG114" i="50"/>
  <c r="BK112" i="50"/>
  <c r="BI111" i="50"/>
  <c r="BG110" i="50"/>
  <c r="BK108" i="50"/>
  <c r="BI107" i="50"/>
  <c r="BG106" i="50"/>
  <c r="BK104" i="50"/>
  <c r="BI103" i="50"/>
  <c r="BG102" i="50"/>
  <c r="BK100" i="50"/>
  <c r="BI99" i="50"/>
  <c r="BG98" i="50"/>
  <c r="BK96" i="50"/>
  <c r="BI95" i="50"/>
  <c r="BK117" i="50"/>
  <c r="BI116" i="50"/>
  <c r="BG115" i="50"/>
  <c r="BK113" i="50"/>
  <c r="BI112" i="50"/>
  <c r="BG111" i="50"/>
  <c r="BK109" i="50"/>
  <c r="BI108" i="50"/>
  <c r="BG107" i="50"/>
  <c r="BK105" i="50"/>
  <c r="BI104" i="50"/>
  <c r="BG103" i="50"/>
  <c r="BK101" i="50"/>
  <c r="BI100" i="50"/>
  <c r="BG99" i="50"/>
  <c r="BK97" i="50"/>
  <c r="BI96" i="50"/>
  <c r="BG95" i="50"/>
  <c r="BL118" i="50"/>
  <c r="BJ117" i="50"/>
  <c r="BH116" i="50"/>
  <c r="BL114" i="50"/>
  <c r="BJ113" i="50"/>
  <c r="BH112" i="50"/>
  <c r="BL110" i="50"/>
  <c r="BJ109" i="50"/>
  <c r="BH108" i="50"/>
  <c r="BL106" i="50"/>
  <c r="BJ105" i="50"/>
  <c r="BH104" i="50"/>
  <c r="BL102" i="50"/>
  <c r="BJ101" i="50"/>
  <c r="BH100" i="50"/>
  <c r="BL98" i="50"/>
  <c r="BJ97" i="50"/>
  <c r="BH96" i="50"/>
  <c r="BI118" i="50"/>
  <c r="BH115" i="50"/>
  <c r="BJ112" i="50"/>
  <c r="BL109" i="50"/>
  <c r="BH107" i="50"/>
  <c r="BJ104" i="50"/>
  <c r="BL101" i="50"/>
  <c r="BH99" i="50"/>
  <c r="BJ96" i="50"/>
  <c r="BI117" i="50"/>
  <c r="BK114" i="50"/>
  <c r="BG112" i="50"/>
  <c r="BI109" i="50"/>
  <c r="BK106" i="50"/>
  <c r="BG104" i="50"/>
  <c r="BK98" i="50"/>
  <c r="BG96" i="50"/>
  <c r="BH117" i="50"/>
  <c r="BJ114" i="50"/>
  <c r="BH109" i="50"/>
  <c r="BJ106" i="50"/>
  <c r="BL103" i="50"/>
  <c r="BH101" i="50"/>
  <c r="BL95" i="50"/>
  <c r="BG116" i="50"/>
  <c r="BK110" i="50"/>
  <c r="BG108" i="50"/>
  <c r="BK102" i="50"/>
  <c r="BH113" i="50"/>
  <c r="BL107" i="50"/>
  <c r="BH105" i="50"/>
  <c r="BJ102" i="50"/>
  <c r="BL99" i="50"/>
  <c r="BG113" i="50"/>
  <c r="BI102" i="50"/>
  <c r="BI101" i="50"/>
  <c r="BL111" i="50"/>
  <c r="BJ98" i="50"/>
  <c r="BI113" i="50"/>
  <c r="BI105" i="50"/>
  <c r="BI97" i="50"/>
  <c r="BI110" i="50"/>
  <c r="BK99" i="50"/>
  <c r="BG117" i="50"/>
  <c r="BI114" i="50"/>
  <c r="BK111" i="50"/>
  <c r="BG109" i="50"/>
  <c r="BI106" i="50"/>
  <c r="BK103" i="50"/>
  <c r="BG101" i="50"/>
  <c r="BI98" i="50"/>
  <c r="BK95" i="50"/>
  <c r="BJ116" i="50"/>
  <c r="BL113" i="50"/>
  <c r="BH111" i="50"/>
  <c r="BJ108" i="50"/>
  <c r="BL105" i="50"/>
  <c r="BH103" i="50"/>
  <c r="BJ100" i="50"/>
  <c r="BL97" i="50"/>
  <c r="BH95" i="50"/>
  <c r="BG100" i="50"/>
  <c r="BJ118" i="50"/>
  <c r="BK107" i="50"/>
  <c r="BK118" i="50"/>
  <c r="BL115" i="50"/>
  <c r="BJ110" i="50"/>
  <c r="BH97" i="50"/>
  <c r="BK115" i="50"/>
  <c r="BG105" i="50"/>
  <c r="BG97" i="50"/>
  <c r="O7" i="50"/>
  <c r="AH115" i="50"/>
  <c r="AB170" i="50"/>
  <c r="AC170" i="50" s="1"/>
  <c r="AD170" i="50" s="1"/>
  <c r="AE170" i="50" s="1"/>
  <c r="AF170" i="50" s="1"/>
  <c r="G7" i="50"/>
  <c r="F135" i="50"/>
  <c r="AI115" i="50"/>
  <c r="D274" i="50"/>
  <c r="E169" i="50"/>
  <c r="AH113" i="50"/>
  <c r="F167" i="50"/>
  <c r="AE124" i="50"/>
  <c r="AE113" i="49"/>
  <c r="AE115" i="49" s="1"/>
  <c r="AE116" i="49" s="1"/>
  <c r="AE124" i="49"/>
  <c r="AH124" i="50" l="1"/>
  <c r="AI124" i="50"/>
  <c r="E274" i="50"/>
  <c r="F169" i="50"/>
  <c r="AI116" i="50"/>
  <c r="AH116" i="50"/>
  <c r="B7" i="50"/>
  <c r="A7" i="50" s="1"/>
  <c r="AT8" i="50"/>
  <c r="AT9" i="50"/>
  <c r="AD71" i="49"/>
  <c r="AD78" i="49"/>
  <c r="AD92" i="49"/>
  <c r="AD96" i="49"/>
  <c r="AD108" i="49"/>
  <c r="AD117" i="49"/>
  <c r="AD118" i="49"/>
  <c r="AD119" i="49"/>
  <c r="AD120" i="49"/>
  <c r="AD121" i="49"/>
  <c r="AD122" i="49"/>
  <c r="AL153" i="1"/>
  <c r="AM153" i="49"/>
  <c r="F274" i="50" l="1"/>
  <c r="AD123" i="49"/>
  <c r="AD113" i="49"/>
  <c r="AD115" i="49" s="1"/>
  <c r="AD116" i="49" s="1"/>
  <c r="AD124" i="49"/>
  <c r="AC71" i="49"/>
  <c r="AC78" i="49"/>
  <c r="AC92" i="49"/>
  <c r="AC96" i="49"/>
  <c r="AC108" i="49"/>
  <c r="AC113" i="49" s="1"/>
  <c r="AC115" i="49" s="1"/>
  <c r="AC117" i="49"/>
  <c r="AC118" i="49"/>
  <c r="AC119" i="49"/>
  <c r="AC120" i="49"/>
  <c r="AC121" i="49"/>
  <c r="AC122" i="49"/>
  <c r="AB71" i="49"/>
  <c r="AB78" i="49"/>
  <c r="AB92" i="49"/>
  <c r="AB96" i="49"/>
  <c r="AB108" i="49"/>
  <c r="AB117" i="49"/>
  <c r="AB118" i="49"/>
  <c r="AB119" i="49"/>
  <c r="AB120" i="49"/>
  <c r="AB121" i="49"/>
  <c r="AB122" i="49"/>
  <c r="AB161" i="49"/>
  <c r="AB167" i="49" s="1"/>
  <c r="AB162" i="49"/>
  <c r="AB163" i="49"/>
  <c r="AB164" i="49"/>
  <c r="AB165" i="49"/>
  <c r="AB166" i="49"/>
  <c r="AB169" i="49"/>
  <c r="AB170" i="49"/>
  <c r="AB171" i="49"/>
  <c r="AB274" i="49" s="1"/>
  <c r="AB172" i="49"/>
  <c r="AB173" i="49"/>
  <c r="AB174" i="49"/>
  <c r="AB175" i="49"/>
  <c r="AB176" i="49"/>
  <c r="AB177" i="49"/>
  <c r="AB178" i="49"/>
  <c r="AB179" i="49"/>
  <c r="AB180" i="49"/>
  <c r="AB181" i="49"/>
  <c r="AB182" i="49"/>
  <c r="AB183" i="49"/>
  <c r="AB184" i="49"/>
  <c r="AB185" i="49"/>
  <c r="AB186" i="49"/>
  <c r="AB187" i="49"/>
  <c r="AB188" i="49"/>
  <c r="AB189" i="49"/>
  <c r="AB190" i="49"/>
  <c r="AB191" i="49"/>
  <c r="AB192" i="49"/>
  <c r="AB193" i="49"/>
  <c r="AB194" i="49"/>
  <c r="AB195" i="49"/>
  <c r="AB196" i="49"/>
  <c r="AB197" i="49"/>
  <c r="AB198" i="49"/>
  <c r="AB199" i="49"/>
  <c r="AB200" i="49"/>
  <c r="AB201" i="49"/>
  <c r="AB202" i="49"/>
  <c r="AB203" i="49"/>
  <c r="AB204" i="49"/>
  <c r="AB205" i="49"/>
  <c r="AB206" i="49"/>
  <c r="AB207" i="49"/>
  <c r="AB208" i="49"/>
  <c r="AB209" i="49"/>
  <c r="AB210" i="49"/>
  <c r="AB211" i="49"/>
  <c r="AB212" i="49"/>
  <c r="AB213" i="49"/>
  <c r="AB214" i="49"/>
  <c r="AB215" i="49"/>
  <c r="AB216" i="49"/>
  <c r="AB217" i="49"/>
  <c r="AB218" i="49"/>
  <c r="AB219" i="49"/>
  <c r="AB220" i="49"/>
  <c r="AB221" i="49"/>
  <c r="AB222" i="49"/>
  <c r="AB223" i="49"/>
  <c r="AB224" i="49"/>
  <c r="AB225" i="49"/>
  <c r="AB226" i="49"/>
  <c r="AB227" i="49"/>
  <c r="AB228" i="49"/>
  <c r="AB229" i="49"/>
  <c r="AB230" i="49"/>
  <c r="AB231" i="49"/>
  <c r="AB232" i="49"/>
  <c r="AB233" i="49"/>
  <c r="AB234" i="49"/>
  <c r="AB235" i="49"/>
  <c r="AB236" i="49"/>
  <c r="AB237" i="49"/>
  <c r="AB238" i="49"/>
  <c r="AB239" i="49"/>
  <c r="AB240" i="49"/>
  <c r="AB241" i="49"/>
  <c r="AB242" i="49"/>
  <c r="AB243" i="49"/>
  <c r="AB244" i="49"/>
  <c r="AB245" i="49"/>
  <c r="AB246" i="49"/>
  <c r="AB247" i="49"/>
  <c r="AB248" i="49"/>
  <c r="AB249" i="49"/>
  <c r="AB250" i="49"/>
  <c r="AB251" i="49"/>
  <c r="AB252" i="49"/>
  <c r="AB253" i="49"/>
  <c r="AB254" i="49"/>
  <c r="AB255" i="49"/>
  <c r="AB256" i="49"/>
  <c r="AB257" i="49"/>
  <c r="AB258" i="49"/>
  <c r="AB259" i="49"/>
  <c r="AB260" i="49"/>
  <c r="AB261" i="49"/>
  <c r="AB262" i="49"/>
  <c r="AB263" i="49"/>
  <c r="AB264" i="49"/>
  <c r="AB265" i="49"/>
  <c r="AB266" i="49"/>
  <c r="AB267" i="49"/>
  <c r="AB268" i="49"/>
  <c r="AB269" i="49"/>
  <c r="AB270" i="49"/>
  <c r="AB271" i="49"/>
  <c r="AB272" i="49"/>
  <c r="AB273" i="49"/>
  <c r="AA71" i="49"/>
  <c r="AA78" i="49"/>
  <c r="AA92" i="49"/>
  <c r="AA96" i="49"/>
  <c r="AA108" i="49"/>
  <c r="AA113" i="49" s="1"/>
  <c r="AA115" i="49" s="1"/>
  <c r="AA117" i="49"/>
  <c r="AA123" i="49" s="1"/>
  <c r="AA118" i="49"/>
  <c r="AA119" i="49"/>
  <c r="AA120" i="49"/>
  <c r="AA121" i="49"/>
  <c r="AA122" i="49"/>
  <c r="AA135" i="49"/>
  <c r="Y71" i="49"/>
  <c r="Y78" i="49"/>
  <c r="Y92" i="49"/>
  <c r="Y96" i="49"/>
  <c r="Y108" i="49"/>
  <c r="Y117" i="49"/>
  <c r="Y118" i="49"/>
  <c r="Y119" i="49"/>
  <c r="Y120" i="49"/>
  <c r="Y121" i="49"/>
  <c r="Y122" i="49"/>
  <c r="X71" i="49"/>
  <c r="X78" i="49"/>
  <c r="X92" i="49"/>
  <c r="X96" i="49"/>
  <c r="X108" i="49"/>
  <c r="X117" i="49"/>
  <c r="X118" i="49"/>
  <c r="X119" i="49"/>
  <c r="X120" i="49"/>
  <c r="X121" i="49"/>
  <c r="X122" i="49"/>
  <c r="W71" i="49"/>
  <c r="W78" i="49"/>
  <c r="W92" i="49"/>
  <c r="W96" i="49"/>
  <c r="W108" i="49"/>
  <c r="W117" i="49"/>
  <c r="W118" i="49"/>
  <c r="W119" i="49"/>
  <c r="W120" i="49"/>
  <c r="W121" i="49"/>
  <c r="W122" i="49"/>
  <c r="V71" i="49"/>
  <c r="V78" i="49"/>
  <c r="V92" i="49"/>
  <c r="V96" i="49"/>
  <c r="U71" i="49"/>
  <c r="U78" i="49"/>
  <c r="U92" i="49"/>
  <c r="U96" i="49"/>
  <c r="U108" i="49"/>
  <c r="U117" i="49"/>
  <c r="U118" i="49"/>
  <c r="U119" i="49"/>
  <c r="U120" i="49"/>
  <c r="U121" i="49"/>
  <c r="U122" i="49"/>
  <c r="AC123" i="49" l="1"/>
  <c r="AC116" i="49"/>
  <c r="AC124" i="49"/>
  <c r="AB123" i="49"/>
  <c r="AB113" i="49"/>
  <c r="AB115" i="49" s="1"/>
  <c r="AB116" i="49" s="1"/>
  <c r="AB124" i="49"/>
  <c r="AA116" i="49"/>
  <c r="AA124" i="49"/>
  <c r="W113" i="49"/>
  <c r="W115" i="49" s="1"/>
  <c r="Y123" i="49"/>
  <c r="Y124" i="49"/>
  <c r="Y113" i="49"/>
  <c r="Y115" i="49" s="1"/>
  <c r="Y116" i="49" s="1"/>
  <c r="X123" i="49"/>
  <c r="X124" i="49"/>
  <c r="X113" i="49"/>
  <c r="X115" i="49" s="1"/>
  <c r="X116" i="49" s="1"/>
  <c r="W123" i="49"/>
  <c r="W116" i="49" s="1"/>
  <c r="U123" i="49"/>
  <c r="U124" i="49" s="1"/>
  <c r="U113" i="49"/>
  <c r="U115" i="49" s="1"/>
  <c r="T71" i="49"/>
  <c r="T78" i="49"/>
  <c r="T92" i="49"/>
  <c r="T96" i="49"/>
  <c r="T108" i="49"/>
  <c r="T117" i="49"/>
  <c r="T118" i="49"/>
  <c r="T119" i="49"/>
  <c r="T120" i="49"/>
  <c r="T121" i="49"/>
  <c r="T122" i="49"/>
  <c r="S71" i="49"/>
  <c r="S78" i="49"/>
  <c r="S92" i="49"/>
  <c r="S96" i="49"/>
  <c r="S108" i="49"/>
  <c r="S117" i="49"/>
  <c r="S118" i="49"/>
  <c r="S119" i="49"/>
  <c r="S120" i="49"/>
  <c r="S121" i="49"/>
  <c r="S122" i="49"/>
  <c r="A158" i="1" a="1"/>
  <c r="A158" i="1" s="1"/>
  <c r="U116" i="49" l="1"/>
  <c r="W124" i="49"/>
  <c r="T123" i="49"/>
  <c r="T124" i="49" s="1"/>
  <c r="T113" i="49"/>
  <c r="T115" i="49" s="1"/>
  <c r="S123" i="49"/>
  <c r="S113" i="49"/>
  <c r="S115" i="49" s="1"/>
  <c r="S116" i="49" s="1"/>
  <c r="S124" i="49"/>
  <c r="R71" i="49"/>
  <c r="R78" i="49"/>
  <c r="R92" i="49"/>
  <c r="R96" i="49"/>
  <c r="R108" i="49"/>
  <c r="R117" i="49"/>
  <c r="R118" i="49"/>
  <c r="R119" i="49"/>
  <c r="R120" i="49"/>
  <c r="R121" i="49"/>
  <c r="R122" i="49"/>
  <c r="Q71" i="49"/>
  <c r="Q78" i="49"/>
  <c r="Q92" i="49"/>
  <c r="Q96" i="49"/>
  <c r="Q108" i="49"/>
  <c r="Q117" i="49"/>
  <c r="Q118" i="49"/>
  <c r="Q119" i="49"/>
  <c r="Q120" i="49"/>
  <c r="Q121" i="49"/>
  <c r="Q122" i="49"/>
  <c r="A153" i="49" a="1"/>
  <c r="A153" i="49" s="1"/>
  <c r="A153" i="1" a="1"/>
  <c r="A153" i="1" s="1"/>
  <c r="T116" i="49" l="1"/>
  <c r="R113" i="49"/>
  <c r="R115" i="49" s="1"/>
  <c r="R116" i="49" s="1"/>
  <c r="R123" i="49"/>
  <c r="R124" i="49" s="1"/>
  <c r="Q123" i="49"/>
  <c r="Q124" i="49" s="1"/>
  <c r="Q113" i="49"/>
  <c r="Q115" i="49" s="1"/>
  <c r="Q116" i="49" s="1"/>
  <c r="M177" i="50" l="1"/>
  <c r="M161" i="50"/>
  <c r="P71" i="49"/>
  <c r="P78" i="49"/>
  <c r="P92" i="49"/>
  <c r="P96" i="49"/>
  <c r="P108" i="49"/>
  <c r="P117" i="49"/>
  <c r="P118" i="49"/>
  <c r="P119" i="49"/>
  <c r="P120" i="49"/>
  <c r="P121" i="49"/>
  <c r="P122" i="49"/>
  <c r="O71" i="49"/>
  <c r="O78" i="49"/>
  <c r="O92" i="49"/>
  <c r="O96" i="49"/>
  <c r="O108" i="49"/>
  <c r="O117" i="49"/>
  <c r="O118" i="49"/>
  <c r="O119" i="49"/>
  <c r="O120" i="49"/>
  <c r="O121" i="49"/>
  <c r="O122" i="49"/>
  <c r="M167" i="50" l="1"/>
  <c r="N161" i="50"/>
  <c r="N177" i="50"/>
  <c r="M135" i="50"/>
  <c r="P123" i="49"/>
  <c r="P124" i="49" s="1"/>
  <c r="P113" i="49"/>
  <c r="P115" i="49" s="1"/>
  <c r="O123" i="49"/>
  <c r="O113" i="49"/>
  <c r="O115" i="49" s="1"/>
  <c r="O116" i="49" s="1"/>
  <c r="O124" i="49"/>
  <c r="N71" i="49"/>
  <c r="N78" i="49"/>
  <c r="N92" i="49"/>
  <c r="N96" i="49"/>
  <c r="N108" i="49"/>
  <c r="N117" i="49"/>
  <c r="N118" i="49"/>
  <c r="N119" i="49"/>
  <c r="N120" i="49"/>
  <c r="N121" i="49"/>
  <c r="N122" i="49"/>
  <c r="M71" i="49"/>
  <c r="M78" i="49"/>
  <c r="M92" i="49"/>
  <c r="M96" i="49"/>
  <c r="M108" i="49"/>
  <c r="M117" i="49"/>
  <c r="M118" i="49"/>
  <c r="M119" i="49"/>
  <c r="M120" i="49"/>
  <c r="M121" i="49"/>
  <c r="M122" i="49"/>
  <c r="O177" i="50" l="1"/>
  <c r="M169" i="50"/>
  <c r="N167" i="50"/>
  <c r="O161" i="50"/>
  <c r="P116" i="49"/>
  <c r="N123" i="49"/>
  <c r="N124" i="49" s="1"/>
  <c r="N113" i="49"/>
  <c r="N115" i="49" s="1"/>
  <c r="N116" i="49" s="1"/>
  <c r="M123" i="49"/>
  <c r="M124" i="49" s="1"/>
  <c r="M113" i="49"/>
  <c r="M115" i="49" s="1"/>
  <c r="M116" i="49" s="1"/>
  <c r="O167" i="50" l="1"/>
  <c r="P161" i="50"/>
  <c r="M274" i="50"/>
  <c r="N169" i="50"/>
  <c r="P177" i="50"/>
  <c r="K143" i="49"/>
  <c r="L143" i="49"/>
  <c r="R177" i="50" l="1"/>
  <c r="N274" i="50"/>
  <c r="O169" i="50"/>
  <c r="P167" i="50"/>
  <c r="K71" i="49"/>
  <c r="L71" i="49"/>
  <c r="K78" i="49"/>
  <c r="L78" i="49"/>
  <c r="K92" i="49"/>
  <c r="L92" i="49"/>
  <c r="V29" i="3"/>
  <c r="V28" i="3"/>
  <c r="V27" i="3"/>
  <c r="J71" i="49"/>
  <c r="J78" i="49"/>
  <c r="J92" i="49"/>
  <c r="H143" i="49"/>
  <c r="H149" i="49"/>
  <c r="I149" i="49"/>
  <c r="I143" i="49"/>
  <c r="I71" i="49"/>
  <c r="I78" i="49"/>
  <c r="I92" i="49"/>
  <c r="H71" i="49"/>
  <c r="H78" i="49"/>
  <c r="H92" i="49"/>
  <c r="B149" i="49"/>
  <c r="C149" i="49"/>
  <c r="D149" i="49"/>
  <c r="E149" i="49"/>
  <c r="F149" i="49"/>
  <c r="G149" i="49"/>
  <c r="G143" i="49"/>
  <c r="B96" i="49"/>
  <c r="C96" i="49"/>
  <c r="D96" i="49"/>
  <c r="E96" i="49"/>
  <c r="F96" i="49"/>
  <c r="B92" i="49"/>
  <c r="C92" i="49"/>
  <c r="D92" i="49"/>
  <c r="E92" i="49"/>
  <c r="F92" i="49"/>
  <c r="G71" i="49"/>
  <c r="G78" i="49"/>
  <c r="G92" i="49"/>
  <c r="R161" i="50" l="1"/>
  <c r="R135" i="50" s="1"/>
  <c r="O274" i="50"/>
  <c r="P169" i="50"/>
  <c r="AG274" i="49"/>
  <c r="B274" i="49"/>
  <c r="C273" i="49"/>
  <c r="D273" i="49" s="1"/>
  <c r="E273" i="49" s="1"/>
  <c r="F273" i="49" s="1"/>
  <c r="G273" i="49" s="1"/>
  <c r="H273" i="49" s="1"/>
  <c r="I273" i="49" s="1"/>
  <c r="J273" i="49" s="1"/>
  <c r="K273" i="49" s="1"/>
  <c r="L273" i="49" s="1"/>
  <c r="C272" i="49"/>
  <c r="D272" i="49" s="1"/>
  <c r="E272" i="49" s="1"/>
  <c r="F272" i="49" s="1"/>
  <c r="G272" i="49" s="1"/>
  <c r="H272" i="49" s="1"/>
  <c r="I272" i="49" s="1"/>
  <c r="J272" i="49" s="1"/>
  <c r="K272" i="49" s="1"/>
  <c r="L272" i="49" s="1"/>
  <c r="E271" i="49"/>
  <c r="F271" i="49" s="1"/>
  <c r="G271" i="49" s="1"/>
  <c r="H271" i="49" s="1"/>
  <c r="I271" i="49" s="1"/>
  <c r="J271" i="49" s="1"/>
  <c r="K271" i="49" s="1"/>
  <c r="L271" i="49" s="1"/>
  <c r="D271" i="49"/>
  <c r="C271" i="49"/>
  <c r="D270" i="49"/>
  <c r="E270" i="49" s="1"/>
  <c r="F270" i="49" s="1"/>
  <c r="G270" i="49" s="1"/>
  <c r="H270" i="49" s="1"/>
  <c r="I270" i="49" s="1"/>
  <c r="J270" i="49" s="1"/>
  <c r="K270" i="49" s="1"/>
  <c r="L270" i="49" s="1"/>
  <c r="C270" i="49"/>
  <c r="D269" i="49"/>
  <c r="E269" i="49" s="1"/>
  <c r="F269" i="49" s="1"/>
  <c r="G269" i="49" s="1"/>
  <c r="H269" i="49" s="1"/>
  <c r="I269" i="49" s="1"/>
  <c r="J269" i="49" s="1"/>
  <c r="K269" i="49" s="1"/>
  <c r="L269" i="49" s="1"/>
  <c r="C269" i="49"/>
  <c r="C268" i="49"/>
  <c r="D268" i="49" s="1"/>
  <c r="E268" i="49" s="1"/>
  <c r="F268" i="49" s="1"/>
  <c r="G268" i="49" s="1"/>
  <c r="H268" i="49" s="1"/>
  <c r="I268" i="49" s="1"/>
  <c r="J268" i="49" s="1"/>
  <c r="K268" i="49" s="1"/>
  <c r="L268" i="49" s="1"/>
  <c r="D267" i="49"/>
  <c r="E267" i="49" s="1"/>
  <c r="F267" i="49" s="1"/>
  <c r="G267" i="49" s="1"/>
  <c r="H267" i="49" s="1"/>
  <c r="I267" i="49" s="1"/>
  <c r="J267" i="49" s="1"/>
  <c r="K267" i="49" s="1"/>
  <c r="L267" i="49" s="1"/>
  <c r="C267" i="49"/>
  <c r="C266" i="49"/>
  <c r="D266" i="49" s="1"/>
  <c r="E266" i="49" s="1"/>
  <c r="F266" i="49" s="1"/>
  <c r="G266" i="49" s="1"/>
  <c r="H266" i="49" s="1"/>
  <c r="I266" i="49" s="1"/>
  <c r="J266" i="49" s="1"/>
  <c r="K266" i="49" s="1"/>
  <c r="L266" i="49" s="1"/>
  <c r="C265" i="49"/>
  <c r="D265" i="49" s="1"/>
  <c r="E265" i="49" s="1"/>
  <c r="F265" i="49" s="1"/>
  <c r="G265" i="49" s="1"/>
  <c r="H265" i="49" s="1"/>
  <c r="I265" i="49" s="1"/>
  <c r="J265" i="49" s="1"/>
  <c r="K265" i="49" s="1"/>
  <c r="L265" i="49" s="1"/>
  <c r="D264" i="49"/>
  <c r="E264" i="49" s="1"/>
  <c r="F264" i="49" s="1"/>
  <c r="G264" i="49" s="1"/>
  <c r="H264" i="49" s="1"/>
  <c r="I264" i="49" s="1"/>
  <c r="J264" i="49" s="1"/>
  <c r="K264" i="49" s="1"/>
  <c r="L264" i="49" s="1"/>
  <c r="C264" i="49"/>
  <c r="D263" i="49"/>
  <c r="E263" i="49" s="1"/>
  <c r="F263" i="49" s="1"/>
  <c r="G263" i="49" s="1"/>
  <c r="H263" i="49" s="1"/>
  <c r="I263" i="49" s="1"/>
  <c r="J263" i="49" s="1"/>
  <c r="K263" i="49" s="1"/>
  <c r="L263" i="49" s="1"/>
  <c r="C263" i="49"/>
  <c r="C262" i="49"/>
  <c r="D262" i="49" s="1"/>
  <c r="E262" i="49" s="1"/>
  <c r="F262" i="49" s="1"/>
  <c r="G262" i="49" s="1"/>
  <c r="H262" i="49" s="1"/>
  <c r="I262" i="49" s="1"/>
  <c r="J262" i="49" s="1"/>
  <c r="K262" i="49" s="1"/>
  <c r="L262" i="49" s="1"/>
  <c r="C261" i="49"/>
  <c r="D261" i="49" s="1"/>
  <c r="E261" i="49" s="1"/>
  <c r="F261" i="49" s="1"/>
  <c r="G261" i="49" s="1"/>
  <c r="H261" i="49" s="1"/>
  <c r="I261" i="49" s="1"/>
  <c r="J261" i="49" s="1"/>
  <c r="K261" i="49" s="1"/>
  <c r="L261" i="49" s="1"/>
  <c r="M261" i="49" s="1"/>
  <c r="N261" i="49" s="1"/>
  <c r="O261" i="49" s="1"/>
  <c r="P261" i="49" s="1"/>
  <c r="Q261" i="49" s="1"/>
  <c r="R261" i="49" s="1"/>
  <c r="S261" i="49" s="1"/>
  <c r="T261" i="49" s="1"/>
  <c r="U261" i="49" s="1"/>
  <c r="V261" i="49" s="1"/>
  <c r="W261" i="49" s="1"/>
  <c r="X261" i="49" s="1"/>
  <c r="Y261" i="49" s="1"/>
  <c r="Z261" i="49" s="1"/>
  <c r="AA261" i="49" s="1"/>
  <c r="AC261" i="49" s="1"/>
  <c r="AD261" i="49" s="1"/>
  <c r="AE261" i="49" s="1"/>
  <c r="AF261" i="49" s="1"/>
  <c r="D260" i="49"/>
  <c r="E260" i="49" s="1"/>
  <c r="F260" i="49" s="1"/>
  <c r="G260" i="49" s="1"/>
  <c r="H260" i="49" s="1"/>
  <c r="I260" i="49" s="1"/>
  <c r="J260" i="49" s="1"/>
  <c r="K260" i="49" s="1"/>
  <c r="L260" i="49" s="1"/>
  <c r="C260" i="49"/>
  <c r="C259" i="49"/>
  <c r="D259" i="49" s="1"/>
  <c r="E259" i="49" s="1"/>
  <c r="F259" i="49" s="1"/>
  <c r="G259" i="49" s="1"/>
  <c r="H259" i="49" s="1"/>
  <c r="I259" i="49" s="1"/>
  <c r="J259" i="49" s="1"/>
  <c r="K259" i="49" s="1"/>
  <c r="L259" i="49" s="1"/>
  <c r="E258" i="49"/>
  <c r="F258" i="49" s="1"/>
  <c r="G258" i="49" s="1"/>
  <c r="H258" i="49" s="1"/>
  <c r="I258" i="49" s="1"/>
  <c r="J258" i="49" s="1"/>
  <c r="K258" i="49" s="1"/>
  <c r="L258" i="49" s="1"/>
  <c r="C258" i="49"/>
  <c r="D258" i="49" s="1"/>
  <c r="D257" i="49"/>
  <c r="E257" i="49" s="1"/>
  <c r="F257" i="49" s="1"/>
  <c r="G257" i="49" s="1"/>
  <c r="H257" i="49" s="1"/>
  <c r="I257" i="49" s="1"/>
  <c r="J257" i="49" s="1"/>
  <c r="K257" i="49" s="1"/>
  <c r="L257" i="49" s="1"/>
  <c r="C257" i="49"/>
  <c r="D256" i="49"/>
  <c r="E256" i="49" s="1"/>
  <c r="F256" i="49" s="1"/>
  <c r="G256" i="49" s="1"/>
  <c r="H256" i="49" s="1"/>
  <c r="I256" i="49" s="1"/>
  <c r="J256" i="49" s="1"/>
  <c r="K256" i="49" s="1"/>
  <c r="L256" i="49" s="1"/>
  <c r="C256" i="49"/>
  <c r="E255" i="49"/>
  <c r="F255" i="49" s="1"/>
  <c r="G255" i="49" s="1"/>
  <c r="H255" i="49" s="1"/>
  <c r="I255" i="49" s="1"/>
  <c r="J255" i="49" s="1"/>
  <c r="K255" i="49" s="1"/>
  <c r="L255" i="49" s="1"/>
  <c r="D255" i="49"/>
  <c r="C255" i="49"/>
  <c r="K254" i="49"/>
  <c r="L254" i="49" s="1"/>
  <c r="C254" i="49"/>
  <c r="D254" i="49" s="1"/>
  <c r="E254" i="49" s="1"/>
  <c r="F254" i="49" s="1"/>
  <c r="G254" i="49" s="1"/>
  <c r="H254" i="49" s="1"/>
  <c r="I254" i="49" s="1"/>
  <c r="J254" i="49" s="1"/>
  <c r="C253" i="49"/>
  <c r="D253" i="49" s="1"/>
  <c r="E253" i="49" s="1"/>
  <c r="F253" i="49" s="1"/>
  <c r="G253" i="49" s="1"/>
  <c r="H253" i="49" s="1"/>
  <c r="I253" i="49" s="1"/>
  <c r="J253" i="49" s="1"/>
  <c r="K253" i="49" s="1"/>
  <c r="L253" i="49" s="1"/>
  <c r="G252" i="49"/>
  <c r="H252" i="49" s="1"/>
  <c r="I252" i="49" s="1"/>
  <c r="J252" i="49" s="1"/>
  <c r="K252" i="49" s="1"/>
  <c r="L252" i="49" s="1"/>
  <c r="D252" i="49"/>
  <c r="E252" i="49" s="1"/>
  <c r="F252" i="49" s="1"/>
  <c r="C252" i="49"/>
  <c r="F251" i="49"/>
  <c r="G251" i="49" s="1"/>
  <c r="H251" i="49" s="1"/>
  <c r="I251" i="49" s="1"/>
  <c r="J251" i="49" s="1"/>
  <c r="K251" i="49" s="1"/>
  <c r="L251" i="49" s="1"/>
  <c r="C251" i="49"/>
  <c r="D251" i="49" s="1"/>
  <c r="E251" i="49" s="1"/>
  <c r="C250" i="49"/>
  <c r="D250" i="49" s="1"/>
  <c r="E250" i="49" s="1"/>
  <c r="F250" i="49" s="1"/>
  <c r="G250" i="49" s="1"/>
  <c r="H250" i="49" s="1"/>
  <c r="I250" i="49" s="1"/>
  <c r="J250" i="49" s="1"/>
  <c r="K250" i="49" s="1"/>
  <c r="L250" i="49" s="1"/>
  <c r="C249" i="49"/>
  <c r="D249" i="49" s="1"/>
  <c r="E249" i="49" s="1"/>
  <c r="F249" i="49" s="1"/>
  <c r="G249" i="49" s="1"/>
  <c r="H249" i="49" s="1"/>
  <c r="I249" i="49" s="1"/>
  <c r="J249" i="49" s="1"/>
  <c r="K249" i="49" s="1"/>
  <c r="L249" i="49" s="1"/>
  <c r="M249" i="49" s="1"/>
  <c r="N249" i="49" s="1"/>
  <c r="O249" i="49" s="1"/>
  <c r="P249" i="49" s="1"/>
  <c r="Q249" i="49" s="1"/>
  <c r="R249" i="49" s="1"/>
  <c r="S249" i="49" s="1"/>
  <c r="T249" i="49" s="1"/>
  <c r="U249" i="49" s="1"/>
  <c r="V249" i="49" s="1"/>
  <c r="W249" i="49" s="1"/>
  <c r="X249" i="49" s="1"/>
  <c r="Y249" i="49" s="1"/>
  <c r="Z249" i="49" s="1"/>
  <c r="AA249" i="49" s="1"/>
  <c r="AC249" i="49" s="1"/>
  <c r="AD249" i="49" s="1"/>
  <c r="AE249" i="49" s="1"/>
  <c r="AF249" i="49" s="1"/>
  <c r="C248" i="49"/>
  <c r="D248" i="49" s="1"/>
  <c r="E248" i="49" s="1"/>
  <c r="F248" i="49" s="1"/>
  <c r="G248" i="49" s="1"/>
  <c r="H248" i="49" s="1"/>
  <c r="I248" i="49" s="1"/>
  <c r="J248" i="49" s="1"/>
  <c r="K248" i="49" s="1"/>
  <c r="L248" i="49" s="1"/>
  <c r="D247" i="49"/>
  <c r="E247" i="49" s="1"/>
  <c r="F247" i="49" s="1"/>
  <c r="G247" i="49" s="1"/>
  <c r="H247" i="49" s="1"/>
  <c r="I247" i="49" s="1"/>
  <c r="J247" i="49" s="1"/>
  <c r="K247" i="49" s="1"/>
  <c r="L247" i="49" s="1"/>
  <c r="C247" i="49"/>
  <c r="D246" i="49"/>
  <c r="E246" i="49" s="1"/>
  <c r="F246" i="49" s="1"/>
  <c r="G246" i="49" s="1"/>
  <c r="H246" i="49" s="1"/>
  <c r="I246" i="49" s="1"/>
  <c r="J246" i="49" s="1"/>
  <c r="K246" i="49" s="1"/>
  <c r="L246" i="49" s="1"/>
  <c r="C246" i="49"/>
  <c r="C245" i="49"/>
  <c r="D245" i="49" s="1"/>
  <c r="E245" i="49" s="1"/>
  <c r="F245" i="49" s="1"/>
  <c r="G245" i="49" s="1"/>
  <c r="H245" i="49" s="1"/>
  <c r="I245" i="49" s="1"/>
  <c r="J245" i="49" s="1"/>
  <c r="K245" i="49" s="1"/>
  <c r="L245" i="49" s="1"/>
  <c r="I244" i="49"/>
  <c r="J244" i="49" s="1"/>
  <c r="K244" i="49" s="1"/>
  <c r="L244" i="49" s="1"/>
  <c r="C244" i="49"/>
  <c r="D244" i="49" s="1"/>
  <c r="E244" i="49" s="1"/>
  <c r="F244" i="49" s="1"/>
  <c r="G244" i="49" s="1"/>
  <c r="H244" i="49" s="1"/>
  <c r="D243" i="49"/>
  <c r="E243" i="49" s="1"/>
  <c r="F243" i="49" s="1"/>
  <c r="G243" i="49" s="1"/>
  <c r="H243" i="49" s="1"/>
  <c r="I243" i="49" s="1"/>
  <c r="J243" i="49" s="1"/>
  <c r="K243" i="49" s="1"/>
  <c r="L243" i="49" s="1"/>
  <c r="C243" i="49"/>
  <c r="C242" i="49"/>
  <c r="D242" i="49" s="1"/>
  <c r="E242" i="49" s="1"/>
  <c r="F242" i="49" s="1"/>
  <c r="G242" i="49" s="1"/>
  <c r="H242" i="49" s="1"/>
  <c r="I242" i="49" s="1"/>
  <c r="J242" i="49" s="1"/>
  <c r="K242" i="49" s="1"/>
  <c r="L242" i="49" s="1"/>
  <c r="D241" i="49"/>
  <c r="E241" i="49" s="1"/>
  <c r="F241" i="49" s="1"/>
  <c r="G241" i="49" s="1"/>
  <c r="H241" i="49" s="1"/>
  <c r="I241" i="49" s="1"/>
  <c r="J241" i="49" s="1"/>
  <c r="K241" i="49" s="1"/>
  <c r="L241" i="49" s="1"/>
  <c r="C241" i="49"/>
  <c r="C240" i="49"/>
  <c r="D240" i="49" s="1"/>
  <c r="E240" i="49" s="1"/>
  <c r="F240" i="49" s="1"/>
  <c r="G240" i="49" s="1"/>
  <c r="H240" i="49" s="1"/>
  <c r="I240" i="49" s="1"/>
  <c r="J240" i="49" s="1"/>
  <c r="K240" i="49" s="1"/>
  <c r="L240" i="49" s="1"/>
  <c r="C239" i="49"/>
  <c r="D239" i="49" s="1"/>
  <c r="E239" i="49" s="1"/>
  <c r="F239" i="49" s="1"/>
  <c r="G239" i="49" s="1"/>
  <c r="H239" i="49" s="1"/>
  <c r="I239" i="49" s="1"/>
  <c r="J239" i="49" s="1"/>
  <c r="K239" i="49" s="1"/>
  <c r="L239" i="49" s="1"/>
  <c r="C238" i="49"/>
  <c r="D238" i="49" s="1"/>
  <c r="E238" i="49" s="1"/>
  <c r="F238" i="49" s="1"/>
  <c r="G238" i="49" s="1"/>
  <c r="H238" i="49" s="1"/>
  <c r="I238" i="49" s="1"/>
  <c r="J238" i="49" s="1"/>
  <c r="K238" i="49" s="1"/>
  <c r="L238" i="49" s="1"/>
  <c r="C237" i="49"/>
  <c r="D237" i="49" s="1"/>
  <c r="E237" i="49" s="1"/>
  <c r="F237" i="49" s="1"/>
  <c r="G237" i="49" s="1"/>
  <c r="H237" i="49" s="1"/>
  <c r="I237" i="49" s="1"/>
  <c r="J237" i="49" s="1"/>
  <c r="K237" i="49" s="1"/>
  <c r="L237" i="49" s="1"/>
  <c r="M237" i="49" s="1"/>
  <c r="N237" i="49" s="1"/>
  <c r="O237" i="49" s="1"/>
  <c r="P237" i="49" s="1"/>
  <c r="Q237" i="49" s="1"/>
  <c r="R237" i="49" s="1"/>
  <c r="S237" i="49" s="1"/>
  <c r="T237" i="49" s="1"/>
  <c r="U237" i="49" s="1"/>
  <c r="V237" i="49" s="1"/>
  <c r="W237" i="49" s="1"/>
  <c r="X237" i="49" s="1"/>
  <c r="Y237" i="49" s="1"/>
  <c r="Z237" i="49" s="1"/>
  <c r="AA237" i="49" s="1"/>
  <c r="AC237" i="49" s="1"/>
  <c r="AD237" i="49" s="1"/>
  <c r="AE237" i="49" s="1"/>
  <c r="AF237" i="49" s="1"/>
  <c r="C236" i="49"/>
  <c r="D236" i="49" s="1"/>
  <c r="E236" i="49" s="1"/>
  <c r="F236" i="49" s="1"/>
  <c r="G236" i="49" s="1"/>
  <c r="H236" i="49" s="1"/>
  <c r="I236" i="49" s="1"/>
  <c r="J236" i="49" s="1"/>
  <c r="K236" i="49" s="1"/>
  <c r="L236" i="49" s="1"/>
  <c r="C235" i="49"/>
  <c r="D235" i="49" s="1"/>
  <c r="E235" i="49" s="1"/>
  <c r="F235" i="49" s="1"/>
  <c r="G235" i="49" s="1"/>
  <c r="H235" i="49" s="1"/>
  <c r="I235" i="49" s="1"/>
  <c r="J235" i="49" s="1"/>
  <c r="K235" i="49" s="1"/>
  <c r="L235" i="49" s="1"/>
  <c r="C234" i="49"/>
  <c r="D234" i="49" s="1"/>
  <c r="E234" i="49" s="1"/>
  <c r="F234" i="49" s="1"/>
  <c r="G234" i="49" s="1"/>
  <c r="H234" i="49" s="1"/>
  <c r="I234" i="49" s="1"/>
  <c r="J234" i="49" s="1"/>
  <c r="K234" i="49" s="1"/>
  <c r="L234" i="49" s="1"/>
  <c r="D233" i="49"/>
  <c r="E233" i="49" s="1"/>
  <c r="F233" i="49" s="1"/>
  <c r="G233" i="49" s="1"/>
  <c r="H233" i="49" s="1"/>
  <c r="I233" i="49" s="1"/>
  <c r="J233" i="49" s="1"/>
  <c r="K233" i="49" s="1"/>
  <c r="L233" i="49" s="1"/>
  <c r="C233" i="49"/>
  <c r="C232" i="49"/>
  <c r="D232" i="49" s="1"/>
  <c r="E232" i="49" s="1"/>
  <c r="F232" i="49" s="1"/>
  <c r="G232" i="49" s="1"/>
  <c r="H232" i="49" s="1"/>
  <c r="I232" i="49" s="1"/>
  <c r="J232" i="49" s="1"/>
  <c r="K232" i="49" s="1"/>
  <c r="L232" i="49" s="1"/>
  <c r="C231" i="49"/>
  <c r="D231" i="49" s="1"/>
  <c r="E231" i="49" s="1"/>
  <c r="F231" i="49" s="1"/>
  <c r="G231" i="49" s="1"/>
  <c r="H231" i="49" s="1"/>
  <c r="I231" i="49" s="1"/>
  <c r="J231" i="49" s="1"/>
  <c r="K231" i="49" s="1"/>
  <c r="L231" i="49" s="1"/>
  <c r="C230" i="49"/>
  <c r="D230" i="49" s="1"/>
  <c r="E230" i="49" s="1"/>
  <c r="F230" i="49" s="1"/>
  <c r="G230" i="49" s="1"/>
  <c r="H230" i="49" s="1"/>
  <c r="I230" i="49" s="1"/>
  <c r="J230" i="49" s="1"/>
  <c r="K230" i="49" s="1"/>
  <c r="L230" i="49" s="1"/>
  <c r="D229" i="49"/>
  <c r="E229" i="49" s="1"/>
  <c r="F229" i="49" s="1"/>
  <c r="G229" i="49" s="1"/>
  <c r="H229" i="49" s="1"/>
  <c r="I229" i="49" s="1"/>
  <c r="J229" i="49" s="1"/>
  <c r="K229" i="49" s="1"/>
  <c r="L229" i="49" s="1"/>
  <c r="C229" i="49"/>
  <c r="D228" i="49"/>
  <c r="E228" i="49" s="1"/>
  <c r="F228" i="49" s="1"/>
  <c r="G228" i="49" s="1"/>
  <c r="H228" i="49" s="1"/>
  <c r="I228" i="49" s="1"/>
  <c r="J228" i="49" s="1"/>
  <c r="K228" i="49" s="1"/>
  <c r="L228" i="49" s="1"/>
  <c r="C228" i="49"/>
  <c r="C227" i="49"/>
  <c r="D227" i="49" s="1"/>
  <c r="E227" i="49" s="1"/>
  <c r="F227" i="49" s="1"/>
  <c r="G227" i="49" s="1"/>
  <c r="H227" i="49" s="1"/>
  <c r="I227" i="49" s="1"/>
  <c r="J227" i="49" s="1"/>
  <c r="K227" i="49" s="1"/>
  <c r="L227" i="49" s="1"/>
  <c r="C226" i="49"/>
  <c r="D226" i="49" s="1"/>
  <c r="E226" i="49" s="1"/>
  <c r="F226" i="49" s="1"/>
  <c r="G226" i="49" s="1"/>
  <c r="H226" i="49" s="1"/>
  <c r="I226" i="49" s="1"/>
  <c r="J226" i="49" s="1"/>
  <c r="K226" i="49" s="1"/>
  <c r="L226" i="49" s="1"/>
  <c r="D225" i="49"/>
  <c r="E225" i="49" s="1"/>
  <c r="F225" i="49" s="1"/>
  <c r="G225" i="49" s="1"/>
  <c r="H225" i="49" s="1"/>
  <c r="I225" i="49" s="1"/>
  <c r="J225" i="49" s="1"/>
  <c r="K225" i="49" s="1"/>
  <c r="L225" i="49" s="1"/>
  <c r="C225" i="49"/>
  <c r="C224" i="49"/>
  <c r="D224" i="49" s="1"/>
  <c r="E224" i="49" s="1"/>
  <c r="F224" i="49" s="1"/>
  <c r="G224" i="49" s="1"/>
  <c r="H224" i="49" s="1"/>
  <c r="I224" i="49" s="1"/>
  <c r="J224" i="49" s="1"/>
  <c r="K224" i="49" s="1"/>
  <c r="L224" i="49" s="1"/>
  <c r="C223" i="49"/>
  <c r="D223" i="49" s="1"/>
  <c r="E223" i="49" s="1"/>
  <c r="F223" i="49" s="1"/>
  <c r="G223" i="49" s="1"/>
  <c r="H223" i="49" s="1"/>
  <c r="I223" i="49" s="1"/>
  <c r="J223" i="49" s="1"/>
  <c r="K223" i="49" s="1"/>
  <c r="L223" i="49" s="1"/>
  <c r="C222" i="49"/>
  <c r="D222" i="49" s="1"/>
  <c r="E222" i="49" s="1"/>
  <c r="F222" i="49" s="1"/>
  <c r="G222" i="49" s="1"/>
  <c r="H222" i="49" s="1"/>
  <c r="I222" i="49" s="1"/>
  <c r="J222" i="49" s="1"/>
  <c r="K222" i="49" s="1"/>
  <c r="L222" i="49" s="1"/>
  <c r="C221" i="49"/>
  <c r="D221" i="49" s="1"/>
  <c r="E221" i="49" s="1"/>
  <c r="F221" i="49" s="1"/>
  <c r="G221" i="49" s="1"/>
  <c r="H221" i="49" s="1"/>
  <c r="I221" i="49" s="1"/>
  <c r="J221" i="49" s="1"/>
  <c r="K221" i="49" s="1"/>
  <c r="L221" i="49" s="1"/>
  <c r="D220" i="49"/>
  <c r="E220" i="49" s="1"/>
  <c r="F220" i="49" s="1"/>
  <c r="G220" i="49" s="1"/>
  <c r="H220" i="49" s="1"/>
  <c r="I220" i="49" s="1"/>
  <c r="J220" i="49" s="1"/>
  <c r="K220" i="49" s="1"/>
  <c r="L220" i="49" s="1"/>
  <c r="C220" i="49"/>
  <c r="C219" i="49"/>
  <c r="D219" i="49" s="1"/>
  <c r="E219" i="49" s="1"/>
  <c r="F219" i="49" s="1"/>
  <c r="G219" i="49" s="1"/>
  <c r="H219" i="49" s="1"/>
  <c r="I219" i="49" s="1"/>
  <c r="J219" i="49" s="1"/>
  <c r="K219" i="49" s="1"/>
  <c r="L219" i="49" s="1"/>
  <c r="C218" i="49"/>
  <c r="D218" i="49" s="1"/>
  <c r="E218" i="49" s="1"/>
  <c r="F218" i="49" s="1"/>
  <c r="G218" i="49" s="1"/>
  <c r="H218" i="49" s="1"/>
  <c r="I218" i="49" s="1"/>
  <c r="J218" i="49" s="1"/>
  <c r="K218" i="49" s="1"/>
  <c r="L218" i="49" s="1"/>
  <c r="C217" i="49"/>
  <c r="D217" i="49" s="1"/>
  <c r="E217" i="49" s="1"/>
  <c r="F217" i="49" s="1"/>
  <c r="G217" i="49" s="1"/>
  <c r="H217" i="49" s="1"/>
  <c r="I217" i="49" s="1"/>
  <c r="J217" i="49" s="1"/>
  <c r="K217" i="49" s="1"/>
  <c r="L217" i="49" s="1"/>
  <c r="C216" i="49"/>
  <c r="D216" i="49" s="1"/>
  <c r="E216" i="49" s="1"/>
  <c r="F216" i="49" s="1"/>
  <c r="G216" i="49" s="1"/>
  <c r="H216" i="49" s="1"/>
  <c r="I216" i="49" s="1"/>
  <c r="J216" i="49" s="1"/>
  <c r="K216" i="49" s="1"/>
  <c r="L216" i="49" s="1"/>
  <c r="C215" i="49"/>
  <c r="D215" i="49" s="1"/>
  <c r="E215" i="49" s="1"/>
  <c r="F215" i="49" s="1"/>
  <c r="G215" i="49" s="1"/>
  <c r="H215" i="49" s="1"/>
  <c r="I215" i="49" s="1"/>
  <c r="J215" i="49" s="1"/>
  <c r="K215" i="49" s="1"/>
  <c r="L215" i="49" s="1"/>
  <c r="D214" i="49"/>
  <c r="E214" i="49" s="1"/>
  <c r="F214" i="49" s="1"/>
  <c r="G214" i="49" s="1"/>
  <c r="H214" i="49" s="1"/>
  <c r="I214" i="49" s="1"/>
  <c r="J214" i="49" s="1"/>
  <c r="K214" i="49" s="1"/>
  <c r="L214" i="49" s="1"/>
  <c r="C214" i="49"/>
  <c r="C213" i="49"/>
  <c r="D213" i="49" s="1"/>
  <c r="E213" i="49" s="1"/>
  <c r="F213" i="49" s="1"/>
  <c r="G213" i="49" s="1"/>
  <c r="H213" i="49" s="1"/>
  <c r="I213" i="49" s="1"/>
  <c r="J213" i="49" s="1"/>
  <c r="K213" i="49" s="1"/>
  <c r="L213" i="49" s="1"/>
  <c r="C212" i="49"/>
  <c r="D212" i="49" s="1"/>
  <c r="E212" i="49" s="1"/>
  <c r="F212" i="49" s="1"/>
  <c r="G212" i="49" s="1"/>
  <c r="H212" i="49" s="1"/>
  <c r="I212" i="49" s="1"/>
  <c r="J212" i="49" s="1"/>
  <c r="K212" i="49" s="1"/>
  <c r="L212" i="49" s="1"/>
  <c r="C211" i="49"/>
  <c r="D211" i="49" s="1"/>
  <c r="E211" i="49" s="1"/>
  <c r="F211" i="49" s="1"/>
  <c r="G211" i="49" s="1"/>
  <c r="H211" i="49" s="1"/>
  <c r="I211" i="49" s="1"/>
  <c r="J211" i="49" s="1"/>
  <c r="K211" i="49" s="1"/>
  <c r="L211" i="49" s="1"/>
  <c r="M211" i="49" s="1"/>
  <c r="N211" i="49" s="1"/>
  <c r="O211" i="49" s="1"/>
  <c r="P211" i="49" s="1"/>
  <c r="Q211" i="49" s="1"/>
  <c r="R211" i="49" s="1"/>
  <c r="S211" i="49" s="1"/>
  <c r="T211" i="49" s="1"/>
  <c r="U211" i="49" s="1"/>
  <c r="V211" i="49" s="1"/>
  <c r="W211" i="49" s="1"/>
  <c r="X211" i="49" s="1"/>
  <c r="Y211" i="49" s="1"/>
  <c r="Z211" i="49" s="1"/>
  <c r="AA211" i="49" s="1"/>
  <c r="AC211" i="49" s="1"/>
  <c r="AD211" i="49" s="1"/>
  <c r="AE211" i="49" s="1"/>
  <c r="AF211" i="49" s="1"/>
  <c r="C210" i="49"/>
  <c r="D210" i="49" s="1"/>
  <c r="E210" i="49" s="1"/>
  <c r="F210" i="49" s="1"/>
  <c r="G210" i="49" s="1"/>
  <c r="H210" i="49" s="1"/>
  <c r="I210" i="49" s="1"/>
  <c r="J210" i="49" s="1"/>
  <c r="K210" i="49" s="1"/>
  <c r="L210" i="49" s="1"/>
  <c r="C209" i="49"/>
  <c r="D209" i="49" s="1"/>
  <c r="E209" i="49" s="1"/>
  <c r="F209" i="49" s="1"/>
  <c r="G209" i="49" s="1"/>
  <c r="H209" i="49" s="1"/>
  <c r="I209" i="49" s="1"/>
  <c r="J209" i="49" s="1"/>
  <c r="K209" i="49" s="1"/>
  <c r="L209" i="49" s="1"/>
  <c r="C208" i="49"/>
  <c r="D208" i="49" s="1"/>
  <c r="E208" i="49" s="1"/>
  <c r="F208" i="49" s="1"/>
  <c r="G208" i="49" s="1"/>
  <c r="H208" i="49" s="1"/>
  <c r="I208" i="49" s="1"/>
  <c r="J208" i="49" s="1"/>
  <c r="K208" i="49" s="1"/>
  <c r="L208" i="49" s="1"/>
  <c r="M208" i="49" s="1"/>
  <c r="N208" i="49" s="1"/>
  <c r="O208" i="49" s="1"/>
  <c r="P208" i="49" s="1"/>
  <c r="Q208" i="49" s="1"/>
  <c r="R208" i="49" s="1"/>
  <c r="S208" i="49" s="1"/>
  <c r="T208" i="49" s="1"/>
  <c r="U208" i="49" s="1"/>
  <c r="V208" i="49" s="1"/>
  <c r="W208" i="49" s="1"/>
  <c r="X208" i="49" s="1"/>
  <c r="Y208" i="49" s="1"/>
  <c r="Z208" i="49" s="1"/>
  <c r="AA208" i="49" s="1"/>
  <c r="AC208" i="49" s="1"/>
  <c r="AD208" i="49" s="1"/>
  <c r="AE208" i="49" s="1"/>
  <c r="AF208" i="49" s="1"/>
  <c r="C207" i="49"/>
  <c r="D207" i="49" s="1"/>
  <c r="E207" i="49" s="1"/>
  <c r="F207" i="49" s="1"/>
  <c r="G207" i="49" s="1"/>
  <c r="H207" i="49" s="1"/>
  <c r="I207" i="49" s="1"/>
  <c r="J207" i="49" s="1"/>
  <c r="K207" i="49" s="1"/>
  <c r="L207" i="49" s="1"/>
  <c r="M207" i="49" s="1"/>
  <c r="N207" i="49" s="1"/>
  <c r="O207" i="49" s="1"/>
  <c r="P207" i="49" s="1"/>
  <c r="Q207" i="49" s="1"/>
  <c r="R207" i="49" s="1"/>
  <c r="S207" i="49" s="1"/>
  <c r="T207" i="49" s="1"/>
  <c r="U207" i="49" s="1"/>
  <c r="V207" i="49" s="1"/>
  <c r="W207" i="49" s="1"/>
  <c r="X207" i="49" s="1"/>
  <c r="Y207" i="49" s="1"/>
  <c r="Z207" i="49" s="1"/>
  <c r="AA207" i="49" s="1"/>
  <c r="AC207" i="49" s="1"/>
  <c r="AD207" i="49" s="1"/>
  <c r="AE207" i="49" s="1"/>
  <c r="AF207" i="49" s="1"/>
  <c r="L206" i="49"/>
  <c r="C206" i="49"/>
  <c r="D206" i="49" s="1"/>
  <c r="E206" i="49" s="1"/>
  <c r="F206" i="49" s="1"/>
  <c r="G206" i="49" s="1"/>
  <c r="H206" i="49" s="1"/>
  <c r="I206" i="49" s="1"/>
  <c r="J206" i="49" s="1"/>
  <c r="K206" i="49" s="1"/>
  <c r="F205" i="49"/>
  <c r="G205" i="49" s="1"/>
  <c r="H205" i="49" s="1"/>
  <c r="I205" i="49" s="1"/>
  <c r="J205" i="49" s="1"/>
  <c r="K205" i="49" s="1"/>
  <c r="L205" i="49" s="1"/>
  <c r="C205" i="49"/>
  <c r="D205" i="49" s="1"/>
  <c r="E205" i="49" s="1"/>
  <c r="C204" i="49"/>
  <c r="D204" i="49" s="1"/>
  <c r="E204" i="49" s="1"/>
  <c r="F204" i="49" s="1"/>
  <c r="G204" i="49" s="1"/>
  <c r="H204" i="49" s="1"/>
  <c r="I204" i="49" s="1"/>
  <c r="J204" i="49" s="1"/>
  <c r="K204" i="49" s="1"/>
  <c r="L204" i="49" s="1"/>
  <c r="M204" i="49" s="1"/>
  <c r="N204" i="49" s="1"/>
  <c r="O204" i="49" s="1"/>
  <c r="P204" i="49" s="1"/>
  <c r="Q204" i="49" s="1"/>
  <c r="R204" i="49" s="1"/>
  <c r="S204" i="49" s="1"/>
  <c r="T204" i="49" s="1"/>
  <c r="U204" i="49" s="1"/>
  <c r="V204" i="49" s="1"/>
  <c r="W204" i="49" s="1"/>
  <c r="X204" i="49" s="1"/>
  <c r="Y204" i="49" s="1"/>
  <c r="Z204" i="49" s="1"/>
  <c r="AA204" i="49" s="1"/>
  <c r="AC204" i="49" s="1"/>
  <c r="AD204" i="49" s="1"/>
  <c r="AE204" i="49" s="1"/>
  <c r="AF204" i="49" s="1"/>
  <c r="D203" i="49"/>
  <c r="E203" i="49" s="1"/>
  <c r="F203" i="49" s="1"/>
  <c r="G203" i="49" s="1"/>
  <c r="H203" i="49" s="1"/>
  <c r="I203" i="49" s="1"/>
  <c r="J203" i="49" s="1"/>
  <c r="K203" i="49" s="1"/>
  <c r="L203" i="49" s="1"/>
  <c r="C203" i="49"/>
  <c r="D202" i="49"/>
  <c r="E202" i="49" s="1"/>
  <c r="F202" i="49" s="1"/>
  <c r="G202" i="49" s="1"/>
  <c r="H202" i="49" s="1"/>
  <c r="I202" i="49" s="1"/>
  <c r="J202" i="49" s="1"/>
  <c r="K202" i="49" s="1"/>
  <c r="L202" i="49" s="1"/>
  <c r="C202" i="49"/>
  <c r="C201" i="49"/>
  <c r="D201" i="49" s="1"/>
  <c r="E201" i="49" s="1"/>
  <c r="F201" i="49" s="1"/>
  <c r="G201" i="49" s="1"/>
  <c r="H201" i="49" s="1"/>
  <c r="I201" i="49" s="1"/>
  <c r="J201" i="49" s="1"/>
  <c r="K201" i="49" s="1"/>
  <c r="L201" i="49" s="1"/>
  <c r="D200" i="49"/>
  <c r="E200" i="49" s="1"/>
  <c r="F200" i="49" s="1"/>
  <c r="G200" i="49" s="1"/>
  <c r="H200" i="49" s="1"/>
  <c r="I200" i="49" s="1"/>
  <c r="J200" i="49" s="1"/>
  <c r="K200" i="49" s="1"/>
  <c r="L200" i="49" s="1"/>
  <c r="C200" i="49"/>
  <c r="D199" i="49"/>
  <c r="E199" i="49" s="1"/>
  <c r="F199" i="49" s="1"/>
  <c r="G199" i="49" s="1"/>
  <c r="H199" i="49" s="1"/>
  <c r="I199" i="49" s="1"/>
  <c r="J199" i="49" s="1"/>
  <c r="K199" i="49" s="1"/>
  <c r="L199" i="49" s="1"/>
  <c r="C199" i="49"/>
  <c r="C198" i="49"/>
  <c r="D198" i="49" s="1"/>
  <c r="E198" i="49" s="1"/>
  <c r="F198" i="49" s="1"/>
  <c r="G198" i="49" s="1"/>
  <c r="H198" i="49" s="1"/>
  <c r="I198" i="49" s="1"/>
  <c r="J198" i="49" s="1"/>
  <c r="K198" i="49" s="1"/>
  <c r="L198" i="49" s="1"/>
  <c r="C197" i="49"/>
  <c r="D197" i="49" s="1"/>
  <c r="E197" i="49" s="1"/>
  <c r="F197" i="49" s="1"/>
  <c r="G197" i="49" s="1"/>
  <c r="H197" i="49" s="1"/>
  <c r="I197" i="49" s="1"/>
  <c r="J197" i="49" s="1"/>
  <c r="K197" i="49" s="1"/>
  <c r="L197" i="49" s="1"/>
  <c r="C196" i="49"/>
  <c r="D196" i="49" s="1"/>
  <c r="E196" i="49" s="1"/>
  <c r="F196" i="49" s="1"/>
  <c r="G196" i="49" s="1"/>
  <c r="H196" i="49" s="1"/>
  <c r="I196" i="49" s="1"/>
  <c r="J196" i="49" s="1"/>
  <c r="K196" i="49" s="1"/>
  <c r="L196" i="49" s="1"/>
  <c r="D195" i="49"/>
  <c r="E195" i="49" s="1"/>
  <c r="F195" i="49" s="1"/>
  <c r="G195" i="49" s="1"/>
  <c r="H195" i="49" s="1"/>
  <c r="I195" i="49" s="1"/>
  <c r="J195" i="49" s="1"/>
  <c r="K195" i="49" s="1"/>
  <c r="L195" i="49" s="1"/>
  <c r="M195" i="49" s="1"/>
  <c r="N195" i="49" s="1"/>
  <c r="O195" i="49" s="1"/>
  <c r="P195" i="49" s="1"/>
  <c r="Q195" i="49" s="1"/>
  <c r="R195" i="49" s="1"/>
  <c r="S195" i="49" s="1"/>
  <c r="T195" i="49" s="1"/>
  <c r="U195" i="49" s="1"/>
  <c r="V195" i="49" s="1"/>
  <c r="W195" i="49" s="1"/>
  <c r="X195" i="49" s="1"/>
  <c r="Y195" i="49" s="1"/>
  <c r="Z195" i="49" s="1"/>
  <c r="AA195" i="49" s="1"/>
  <c r="AC195" i="49" s="1"/>
  <c r="AD195" i="49" s="1"/>
  <c r="AE195" i="49" s="1"/>
  <c r="AF195" i="49" s="1"/>
  <c r="C195" i="49"/>
  <c r="C194" i="49"/>
  <c r="D194" i="49" s="1"/>
  <c r="E194" i="49" s="1"/>
  <c r="F194" i="49" s="1"/>
  <c r="G194" i="49" s="1"/>
  <c r="H194" i="49" s="1"/>
  <c r="I194" i="49" s="1"/>
  <c r="J194" i="49" s="1"/>
  <c r="K194" i="49" s="1"/>
  <c r="L194" i="49" s="1"/>
  <c r="C193" i="49"/>
  <c r="D193" i="49" s="1"/>
  <c r="E193" i="49" s="1"/>
  <c r="F193" i="49" s="1"/>
  <c r="G193" i="49" s="1"/>
  <c r="H193" i="49" s="1"/>
  <c r="I193" i="49" s="1"/>
  <c r="J193" i="49" s="1"/>
  <c r="K193" i="49" s="1"/>
  <c r="L193" i="49" s="1"/>
  <c r="D192" i="49"/>
  <c r="E192" i="49" s="1"/>
  <c r="F192" i="49" s="1"/>
  <c r="G192" i="49" s="1"/>
  <c r="H192" i="49" s="1"/>
  <c r="I192" i="49" s="1"/>
  <c r="J192" i="49" s="1"/>
  <c r="K192" i="49" s="1"/>
  <c r="L192" i="49" s="1"/>
  <c r="C192" i="49"/>
  <c r="C191" i="49"/>
  <c r="D191" i="49" s="1"/>
  <c r="E191" i="49" s="1"/>
  <c r="F191" i="49" s="1"/>
  <c r="G191" i="49" s="1"/>
  <c r="H191" i="49" s="1"/>
  <c r="I191" i="49" s="1"/>
  <c r="J191" i="49" s="1"/>
  <c r="K191" i="49" s="1"/>
  <c r="L191" i="49" s="1"/>
  <c r="C190" i="49"/>
  <c r="D190" i="49" s="1"/>
  <c r="E190" i="49" s="1"/>
  <c r="F190" i="49" s="1"/>
  <c r="G190" i="49" s="1"/>
  <c r="H190" i="49" s="1"/>
  <c r="I190" i="49" s="1"/>
  <c r="J190" i="49" s="1"/>
  <c r="K190" i="49" s="1"/>
  <c r="L190" i="49" s="1"/>
  <c r="D189" i="49"/>
  <c r="E189" i="49" s="1"/>
  <c r="F189" i="49" s="1"/>
  <c r="G189" i="49" s="1"/>
  <c r="H189" i="49" s="1"/>
  <c r="I189" i="49" s="1"/>
  <c r="J189" i="49" s="1"/>
  <c r="K189" i="49" s="1"/>
  <c r="L189" i="49" s="1"/>
  <c r="C189" i="49"/>
  <c r="C188" i="49"/>
  <c r="D188" i="49" s="1"/>
  <c r="E188" i="49" s="1"/>
  <c r="F188" i="49" s="1"/>
  <c r="G188" i="49" s="1"/>
  <c r="H188" i="49" s="1"/>
  <c r="I188" i="49" s="1"/>
  <c r="J188" i="49" s="1"/>
  <c r="K188" i="49" s="1"/>
  <c r="L188" i="49" s="1"/>
  <c r="C187" i="49"/>
  <c r="D187" i="49" s="1"/>
  <c r="E187" i="49" s="1"/>
  <c r="F187" i="49" s="1"/>
  <c r="G187" i="49" s="1"/>
  <c r="H187" i="49" s="1"/>
  <c r="I187" i="49" s="1"/>
  <c r="J187" i="49" s="1"/>
  <c r="K187" i="49" s="1"/>
  <c r="L187" i="49" s="1"/>
  <c r="C186" i="49"/>
  <c r="D186" i="49" s="1"/>
  <c r="E186" i="49" s="1"/>
  <c r="F186" i="49" s="1"/>
  <c r="G186" i="49" s="1"/>
  <c r="H186" i="49" s="1"/>
  <c r="I186" i="49" s="1"/>
  <c r="J186" i="49" s="1"/>
  <c r="K186" i="49" s="1"/>
  <c r="L186" i="49" s="1"/>
  <c r="C185" i="49"/>
  <c r="D185" i="49" s="1"/>
  <c r="E185" i="49" s="1"/>
  <c r="F185" i="49" s="1"/>
  <c r="G185" i="49" s="1"/>
  <c r="H185" i="49" s="1"/>
  <c r="I185" i="49" s="1"/>
  <c r="J185" i="49" s="1"/>
  <c r="K185" i="49" s="1"/>
  <c r="L185" i="49" s="1"/>
  <c r="C184" i="49"/>
  <c r="D184" i="49" s="1"/>
  <c r="E184" i="49" s="1"/>
  <c r="F184" i="49" s="1"/>
  <c r="G184" i="49" s="1"/>
  <c r="H184" i="49" s="1"/>
  <c r="I184" i="49" s="1"/>
  <c r="J184" i="49" s="1"/>
  <c r="K184" i="49" s="1"/>
  <c r="L184" i="49" s="1"/>
  <c r="C183" i="49"/>
  <c r="D183" i="49" s="1"/>
  <c r="E183" i="49" s="1"/>
  <c r="F183" i="49" s="1"/>
  <c r="G183" i="49" s="1"/>
  <c r="H183" i="49" s="1"/>
  <c r="I183" i="49" s="1"/>
  <c r="J183" i="49" s="1"/>
  <c r="K183" i="49" s="1"/>
  <c r="L183" i="49" s="1"/>
  <c r="L182" i="49"/>
  <c r="C182" i="49"/>
  <c r="D182" i="49" s="1"/>
  <c r="E182" i="49" s="1"/>
  <c r="F182" i="49" s="1"/>
  <c r="G182" i="49" s="1"/>
  <c r="H182" i="49" s="1"/>
  <c r="I182" i="49" s="1"/>
  <c r="J182" i="49" s="1"/>
  <c r="K182" i="49" s="1"/>
  <c r="D181" i="49"/>
  <c r="E181" i="49" s="1"/>
  <c r="F181" i="49" s="1"/>
  <c r="G181" i="49" s="1"/>
  <c r="H181" i="49" s="1"/>
  <c r="I181" i="49" s="1"/>
  <c r="J181" i="49" s="1"/>
  <c r="K181" i="49" s="1"/>
  <c r="L181" i="49" s="1"/>
  <c r="C181" i="49"/>
  <c r="C180" i="49"/>
  <c r="D180" i="49" s="1"/>
  <c r="E180" i="49" s="1"/>
  <c r="F180" i="49" s="1"/>
  <c r="G180" i="49" s="1"/>
  <c r="H180" i="49" s="1"/>
  <c r="I180" i="49" s="1"/>
  <c r="J180" i="49" s="1"/>
  <c r="K180" i="49" s="1"/>
  <c r="L180" i="49" s="1"/>
  <c r="C179" i="49"/>
  <c r="D179" i="49" s="1"/>
  <c r="E179" i="49" s="1"/>
  <c r="F179" i="49" s="1"/>
  <c r="G179" i="49" s="1"/>
  <c r="H179" i="49" s="1"/>
  <c r="I179" i="49" s="1"/>
  <c r="J179" i="49" s="1"/>
  <c r="K179" i="49" s="1"/>
  <c r="L179" i="49" s="1"/>
  <c r="C178" i="49"/>
  <c r="D178" i="49" s="1"/>
  <c r="E178" i="49" s="1"/>
  <c r="F178" i="49" s="1"/>
  <c r="G178" i="49" s="1"/>
  <c r="H178" i="49" s="1"/>
  <c r="I178" i="49" s="1"/>
  <c r="J178" i="49" s="1"/>
  <c r="K178" i="49" s="1"/>
  <c r="L178" i="49" s="1"/>
  <c r="D177" i="49"/>
  <c r="E177" i="49" s="1"/>
  <c r="C177" i="49"/>
  <c r="C176" i="49"/>
  <c r="D176" i="49" s="1"/>
  <c r="E176" i="49" s="1"/>
  <c r="F176" i="49" s="1"/>
  <c r="G176" i="49" s="1"/>
  <c r="H176" i="49" s="1"/>
  <c r="I176" i="49" s="1"/>
  <c r="J176" i="49" s="1"/>
  <c r="K176" i="49" s="1"/>
  <c r="L176" i="49" s="1"/>
  <c r="D175" i="49"/>
  <c r="E175" i="49" s="1"/>
  <c r="F175" i="49" s="1"/>
  <c r="G175" i="49" s="1"/>
  <c r="H175" i="49" s="1"/>
  <c r="I175" i="49" s="1"/>
  <c r="J175" i="49" s="1"/>
  <c r="K175" i="49" s="1"/>
  <c r="L175" i="49" s="1"/>
  <c r="C175" i="49"/>
  <c r="C174" i="49"/>
  <c r="D174" i="49" s="1"/>
  <c r="E174" i="49" s="1"/>
  <c r="F174" i="49" s="1"/>
  <c r="G174" i="49" s="1"/>
  <c r="H174" i="49" s="1"/>
  <c r="I174" i="49" s="1"/>
  <c r="J174" i="49" s="1"/>
  <c r="K174" i="49" s="1"/>
  <c r="L174" i="49" s="1"/>
  <c r="C173" i="49"/>
  <c r="D173" i="49" s="1"/>
  <c r="E173" i="49" s="1"/>
  <c r="F173" i="49" s="1"/>
  <c r="G173" i="49" s="1"/>
  <c r="H173" i="49" s="1"/>
  <c r="I173" i="49" s="1"/>
  <c r="J173" i="49" s="1"/>
  <c r="K173" i="49" s="1"/>
  <c r="L173" i="49" s="1"/>
  <c r="C172" i="49"/>
  <c r="D172" i="49" s="1"/>
  <c r="E172" i="49" s="1"/>
  <c r="F172" i="49" s="1"/>
  <c r="G172" i="49" s="1"/>
  <c r="H172" i="49" s="1"/>
  <c r="I172" i="49" s="1"/>
  <c r="J172" i="49" s="1"/>
  <c r="K172" i="49" s="1"/>
  <c r="L172" i="49" s="1"/>
  <c r="C171" i="49"/>
  <c r="D171" i="49" s="1"/>
  <c r="E171" i="49" s="1"/>
  <c r="F171" i="49" s="1"/>
  <c r="G171" i="49" s="1"/>
  <c r="H171" i="49" s="1"/>
  <c r="I171" i="49" s="1"/>
  <c r="J171" i="49" s="1"/>
  <c r="K171" i="49" s="1"/>
  <c r="L171" i="49" s="1"/>
  <c r="C170" i="49"/>
  <c r="D170" i="49" s="1"/>
  <c r="E170" i="49" s="1"/>
  <c r="F170" i="49" s="1"/>
  <c r="G170" i="49" s="1"/>
  <c r="H170" i="49" s="1"/>
  <c r="I170" i="49" s="1"/>
  <c r="J170" i="49" s="1"/>
  <c r="K170" i="49" s="1"/>
  <c r="L170" i="49" s="1"/>
  <c r="D169" i="49"/>
  <c r="C169" i="49"/>
  <c r="AG167" i="49"/>
  <c r="AG91" i="49" s="1"/>
  <c r="AG92" i="49" s="1"/>
  <c r="AG3" i="49" s="1"/>
  <c r="C166" i="49"/>
  <c r="C165" i="49"/>
  <c r="D165" i="49" s="1"/>
  <c r="E165" i="49" s="1"/>
  <c r="F165" i="49" s="1"/>
  <c r="G165" i="49" s="1"/>
  <c r="H165" i="49" s="1"/>
  <c r="I165" i="49" s="1"/>
  <c r="J165" i="49" s="1"/>
  <c r="K165" i="49" s="1"/>
  <c r="L165" i="49" s="1"/>
  <c r="D164" i="49"/>
  <c r="E164" i="49" s="1"/>
  <c r="F164" i="49" s="1"/>
  <c r="G164" i="49" s="1"/>
  <c r="H164" i="49" s="1"/>
  <c r="I164" i="49" s="1"/>
  <c r="J164" i="49" s="1"/>
  <c r="K164" i="49" s="1"/>
  <c r="L164" i="49" s="1"/>
  <c r="C164" i="49"/>
  <c r="D163" i="49"/>
  <c r="E163" i="49" s="1"/>
  <c r="F163" i="49" s="1"/>
  <c r="G163" i="49" s="1"/>
  <c r="H163" i="49" s="1"/>
  <c r="I163" i="49" s="1"/>
  <c r="J163" i="49" s="1"/>
  <c r="K163" i="49" s="1"/>
  <c r="L163" i="49" s="1"/>
  <c r="C163" i="49"/>
  <c r="C162" i="49"/>
  <c r="D162" i="49" s="1"/>
  <c r="E162" i="49" s="1"/>
  <c r="F162" i="49" s="1"/>
  <c r="G162" i="49" s="1"/>
  <c r="H162" i="49" s="1"/>
  <c r="I162" i="49" s="1"/>
  <c r="J162" i="49" s="1"/>
  <c r="K162" i="49" s="1"/>
  <c r="L162" i="49" s="1"/>
  <c r="C161" i="49"/>
  <c r="D161" i="49" s="1"/>
  <c r="E161" i="49" s="1"/>
  <c r="F161" i="49" s="1"/>
  <c r="AI158" i="49"/>
  <c r="AH158" i="49"/>
  <c r="AI157" i="49"/>
  <c r="AH157" i="49"/>
  <c r="AI156" i="49"/>
  <c r="AH156" i="49"/>
  <c r="AI155" i="49"/>
  <c r="AH155" i="49"/>
  <c r="AI154" i="49"/>
  <c r="AH154" i="49"/>
  <c r="AI153" i="49"/>
  <c r="AH153" i="49"/>
  <c r="AI152" i="49"/>
  <c r="AH152" i="49"/>
  <c r="AI151" i="49"/>
  <c r="AH151" i="49"/>
  <c r="AI150" i="49"/>
  <c r="AH150" i="49"/>
  <c r="AI149" i="49"/>
  <c r="AH149" i="49"/>
  <c r="AI148" i="49"/>
  <c r="AH148" i="49"/>
  <c r="AI147" i="49"/>
  <c r="AH147" i="49"/>
  <c r="AI146" i="49"/>
  <c r="AH146" i="49"/>
  <c r="AI142" i="49"/>
  <c r="AH142" i="49"/>
  <c r="AI141" i="49"/>
  <c r="AH141" i="49"/>
  <c r="AI140" i="49"/>
  <c r="AH140" i="49"/>
  <c r="AI139" i="49"/>
  <c r="AH139" i="49"/>
  <c r="AI138" i="49"/>
  <c r="AH138" i="49"/>
  <c r="AI137" i="49"/>
  <c r="AH137" i="49"/>
  <c r="AI136" i="49"/>
  <c r="AH136" i="49"/>
  <c r="AI134" i="49"/>
  <c r="AH134" i="49"/>
  <c r="AI133" i="49"/>
  <c r="AH133" i="49"/>
  <c r="AI132" i="49"/>
  <c r="AH132" i="49"/>
  <c r="AI131" i="49"/>
  <c r="AH131" i="49"/>
  <c r="AI130" i="49"/>
  <c r="AH130" i="49"/>
  <c r="AI129" i="49"/>
  <c r="AH129" i="49"/>
  <c r="AI128" i="49"/>
  <c r="AH128" i="49"/>
  <c r="AI127" i="49"/>
  <c r="AH127" i="49"/>
  <c r="AI126" i="49"/>
  <c r="AH126" i="49"/>
  <c r="AI125" i="49"/>
  <c r="AH125" i="49"/>
  <c r="AW23" i="49"/>
  <c r="AV23" i="49"/>
  <c r="Z122" i="49"/>
  <c r="V122" i="49"/>
  <c r="L122" i="49"/>
  <c r="K122" i="49"/>
  <c r="J122" i="49"/>
  <c r="I122" i="49"/>
  <c r="H122" i="49"/>
  <c r="G122" i="49"/>
  <c r="F122" i="49"/>
  <c r="E122" i="49"/>
  <c r="D122" i="49"/>
  <c r="C122" i="49"/>
  <c r="B122" i="49"/>
  <c r="Z121" i="49"/>
  <c r="V121" i="49"/>
  <c r="L121" i="49"/>
  <c r="K121" i="49"/>
  <c r="J121" i="49"/>
  <c r="I121" i="49"/>
  <c r="H121" i="49"/>
  <c r="G121" i="49"/>
  <c r="F121" i="49"/>
  <c r="E121" i="49"/>
  <c r="D121" i="49"/>
  <c r="C121" i="49"/>
  <c r="B121" i="49"/>
  <c r="Z120" i="49"/>
  <c r="V120" i="49"/>
  <c r="L120" i="49"/>
  <c r="K120" i="49"/>
  <c r="J120" i="49"/>
  <c r="I120" i="49"/>
  <c r="H120" i="49"/>
  <c r="G120" i="49"/>
  <c r="F120" i="49"/>
  <c r="E120" i="49"/>
  <c r="D120" i="49"/>
  <c r="C120" i="49"/>
  <c r="B120" i="49"/>
  <c r="Z119" i="49"/>
  <c r="V119" i="49"/>
  <c r="L119" i="49"/>
  <c r="K119" i="49"/>
  <c r="J119" i="49"/>
  <c r="I119" i="49"/>
  <c r="H119" i="49"/>
  <c r="G119" i="49"/>
  <c r="F119" i="49"/>
  <c r="E119" i="49"/>
  <c r="D119" i="49"/>
  <c r="C119" i="49"/>
  <c r="B119" i="49"/>
  <c r="BH23" i="49"/>
  <c r="Z118" i="49"/>
  <c r="V118" i="49"/>
  <c r="BC23" i="49"/>
  <c r="L118" i="49"/>
  <c r="K118" i="49"/>
  <c r="J118" i="49"/>
  <c r="I118" i="49"/>
  <c r="H118" i="49"/>
  <c r="G118" i="49"/>
  <c r="F118" i="49"/>
  <c r="E118" i="49"/>
  <c r="D118" i="49"/>
  <c r="C118" i="49"/>
  <c r="B118" i="49"/>
  <c r="BI23" i="49"/>
  <c r="Z117" i="49"/>
  <c r="V117" i="49"/>
  <c r="V123" i="49" s="1"/>
  <c r="BD23" i="49" s="1"/>
  <c r="L117" i="49"/>
  <c r="K117" i="49"/>
  <c r="J117" i="49"/>
  <c r="I117" i="49"/>
  <c r="H117" i="49"/>
  <c r="G117" i="49"/>
  <c r="F117" i="49"/>
  <c r="E117" i="49"/>
  <c r="D117" i="49"/>
  <c r="C117" i="49"/>
  <c r="B117" i="49"/>
  <c r="AI114" i="49"/>
  <c r="AH114" i="49"/>
  <c r="U7" i="49"/>
  <c r="AI112" i="49"/>
  <c r="AH112" i="49"/>
  <c r="AG112" i="49"/>
  <c r="AI111" i="49"/>
  <c r="AH111" i="49"/>
  <c r="AI110" i="49"/>
  <c r="AH110" i="49"/>
  <c r="AI109" i="49"/>
  <c r="AH109" i="49"/>
  <c r="AG108" i="49"/>
  <c r="AC5" i="49"/>
  <c r="Z5" i="49"/>
  <c r="Z108" i="49"/>
  <c r="BF19" i="49" s="1"/>
  <c r="V108" i="49"/>
  <c r="AX19" i="49"/>
  <c r="L108" i="49"/>
  <c r="K5" i="49" s="1"/>
  <c r="K108" i="49"/>
  <c r="K113" i="49" s="1"/>
  <c r="K115" i="49" s="1"/>
  <c r="J108" i="49"/>
  <c r="I5" i="49" s="1"/>
  <c r="I108" i="49"/>
  <c r="H5" i="49" s="1"/>
  <c r="H108" i="49"/>
  <c r="G108" i="49"/>
  <c r="F108" i="49"/>
  <c r="E5" i="49" s="1"/>
  <c r="E108" i="49"/>
  <c r="D108" i="49"/>
  <c r="AO19" i="49" s="1"/>
  <c r="C108" i="49"/>
  <c r="AN19" i="49" s="1"/>
  <c r="B108" i="49"/>
  <c r="AI107" i="49"/>
  <c r="AH107" i="49"/>
  <c r="AI106" i="49"/>
  <c r="AH106" i="49"/>
  <c r="AI105" i="49"/>
  <c r="AH105" i="49"/>
  <c r="AI104" i="49"/>
  <c r="AH104" i="49"/>
  <c r="AI103" i="49"/>
  <c r="AH103" i="49"/>
  <c r="AI102" i="49"/>
  <c r="AH102" i="49"/>
  <c r="AI101" i="49"/>
  <c r="AH101" i="49"/>
  <c r="AI100" i="49"/>
  <c r="AH100" i="49"/>
  <c r="AI99" i="49"/>
  <c r="AH99" i="49"/>
  <c r="AI98" i="49"/>
  <c r="AH98" i="49"/>
  <c r="AI97" i="49"/>
  <c r="AH97" i="49"/>
  <c r="AG96" i="49"/>
  <c r="AG4" i="49" s="1"/>
  <c r="BJ20" i="49"/>
  <c r="BI20" i="49"/>
  <c r="BH20" i="49"/>
  <c r="Z96" i="49"/>
  <c r="L96" i="49"/>
  <c r="K96" i="49"/>
  <c r="J96" i="49"/>
  <c r="I96" i="49"/>
  <c r="AS20" i="49" s="1"/>
  <c r="H96" i="49"/>
  <c r="G96" i="49"/>
  <c r="AR20" i="49" s="1"/>
  <c r="AP20" i="49"/>
  <c r="AN20" i="49"/>
  <c r="AI95" i="49"/>
  <c r="AH95" i="49"/>
  <c r="AI94" i="49"/>
  <c r="AH94" i="49"/>
  <c r="AI93" i="49"/>
  <c r="AH93" i="49"/>
  <c r="BG18" i="49"/>
  <c r="Z92" i="49"/>
  <c r="BD18" i="49"/>
  <c r="BC18" i="49"/>
  <c r="AV18" i="49"/>
  <c r="AU18" i="49"/>
  <c r="AQ18" i="49"/>
  <c r="AP18" i="49"/>
  <c r="AO18" i="49"/>
  <c r="AN18" i="49"/>
  <c r="BP91" i="49"/>
  <c r="BG91" i="49"/>
  <c r="BD91" i="49"/>
  <c r="AI91" i="49"/>
  <c r="AH91" i="49"/>
  <c r="BB90" i="49"/>
  <c r="AI90" i="49"/>
  <c r="AH90" i="49"/>
  <c r="BT89" i="49"/>
  <c r="BP89" i="49"/>
  <c r="AI89" i="49"/>
  <c r="AH89" i="49"/>
  <c r="BE88" i="49"/>
  <c r="AI88" i="49"/>
  <c r="AH88" i="49"/>
  <c r="BH87" i="49"/>
  <c r="AI87" i="49"/>
  <c r="AH87" i="49"/>
  <c r="AI86" i="49"/>
  <c r="AH86" i="49"/>
  <c r="AI85" i="49"/>
  <c r="AH85" i="49"/>
  <c r="BW84" i="49"/>
  <c r="BW91" i="49" s="1"/>
  <c r="BV84" i="49"/>
  <c r="BV91" i="49" s="1"/>
  <c r="BU84" i="49"/>
  <c r="BU91" i="49" s="1"/>
  <c r="BT84" i="49"/>
  <c r="BT91" i="49" s="1"/>
  <c r="BS84" i="49"/>
  <c r="BS91" i="49" s="1"/>
  <c r="BR84" i="49"/>
  <c r="BR91" i="49" s="1"/>
  <c r="BQ84" i="49"/>
  <c r="BQ91" i="49" s="1"/>
  <c r="BP84" i="49"/>
  <c r="BO84" i="49"/>
  <c r="BO91" i="49" s="1"/>
  <c r="BN84" i="49"/>
  <c r="BN91" i="49" s="1"/>
  <c r="BM84" i="49"/>
  <c r="BM91" i="49" s="1"/>
  <c r="BL84" i="49"/>
  <c r="BL91" i="49" s="1"/>
  <c r="BK84" i="49"/>
  <c r="BK91" i="49" s="1"/>
  <c r="BJ84" i="49"/>
  <c r="BJ91" i="49" s="1"/>
  <c r="BI84" i="49"/>
  <c r="BI91" i="49" s="1"/>
  <c r="BH84" i="49"/>
  <c r="BH91" i="49" s="1"/>
  <c r="BG84" i="49"/>
  <c r="BF84" i="49"/>
  <c r="BF91" i="49" s="1"/>
  <c r="BE84" i="49"/>
  <c r="BE91" i="49" s="1"/>
  <c r="BD84" i="49"/>
  <c r="BC84" i="49"/>
  <c r="BC91" i="49" s="1"/>
  <c r="BB84" i="49"/>
  <c r="BB91" i="49" s="1"/>
  <c r="BA84" i="49"/>
  <c r="BA91" i="49" s="1"/>
  <c r="AZ84" i="49"/>
  <c r="AZ91" i="49" s="1"/>
  <c r="AI84" i="49"/>
  <c r="AH84" i="49"/>
  <c r="BW83" i="49"/>
  <c r="BW90" i="49" s="1"/>
  <c r="BV83" i="49"/>
  <c r="BV90" i="49" s="1"/>
  <c r="BU83" i="49"/>
  <c r="BU90" i="49" s="1"/>
  <c r="BT83" i="49"/>
  <c r="BT90" i="49" s="1"/>
  <c r="BS83" i="49"/>
  <c r="BS90" i="49" s="1"/>
  <c r="BR83" i="49"/>
  <c r="BR90" i="49" s="1"/>
  <c r="BQ83" i="49"/>
  <c r="BQ90" i="49" s="1"/>
  <c r="BP83" i="49"/>
  <c r="BP90" i="49" s="1"/>
  <c r="BO83" i="49"/>
  <c r="BO90" i="49" s="1"/>
  <c r="BN83" i="49"/>
  <c r="BN90" i="49" s="1"/>
  <c r="BM83" i="49"/>
  <c r="BM90" i="49" s="1"/>
  <c r="BL83" i="49"/>
  <c r="BL90" i="49" s="1"/>
  <c r="BK83" i="49"/>
  <c r="BK90" i="49" s="1"/>
  <c r="BJ83" i="49"/>
  <c r="BJ90" i="49" s="1"/>
  <c r="BI83" i="49"/>
  <c r="BI90" i="49" s="1"/>
  <c r="BH83" i="49"/>
  <c r="BH90" i="49" s="1"/>
  <c r="BG83" i="49"/>
  <c r="BG90" i="49" s="1"/>
  <c r="BF83" i="49"/>
  <c r="BF90" i="49" s="1"/>
  <c r="BE83" i="49"/>
  <c r="BE90" i="49" s="1"/>
  <c r="BD83" i="49"/>
  <c r="BD90" i="49" s="1"/>
  <c r="BC83" i="49"/>
  <c r="BC90" i="49" s="1"/>
  <c r="BB83" i="49"/>
  <c r="BA83" i="49"/>
  <c r="BA90" i="49" s="1"/>
  <c r="AZ83" i="49"/>
  <c r="AZ90" i="49" s="1"/>
  <c r="AI83" i="49"/>
  <c r="AH83" i="49"/>
  <c r="BW82" i="49"/>
  <c r="BW89" i="49" s="1"/>
  <c r="BV82" i="49"/>
  <c r="BV89" i="49" s="1"/>
  <c r="BU82" i="49"/>
  <c r="BU89" i="49" s="1"/>
  <c r="BT82" i="49"/>
  <c r="BS82" i="49"/>
  <c r="BS89" i="49" s="1"/>
  <c r="BR82" i="49"/>
  <c r="BR89" i="49" s="1"/>
  <c r="BQ82" i="49"/>
  <c r="BQ89" i="49" s="1"/>
  <c r="BP82" i="49"/>
  <c r="BO82" i="49"/>
  <c r="BO89" i="49" s="1"/>
  <c r="BN82" i="49"/>
  <c r="BN89" i="49" s="1"/>
  <c r="BM82" i="49"/>
  <c r="BM89" i="49" s="1"/>
  <c r="BL82" i="49"/>
  <c r="BL89" i="49" s="1"/>
  <c r="BK82" i="49"/>
  <c r="BK89" i="49" s="1"/>
  <c r="BJ82" i="49"/>
  <c r="BJ89" i="49" s="1"/>
  <c r="BI82" i="49"/>
  <c r="BI89" i="49" s="1"/>
  <c r="BH82" i="49"/>
  <c r="BH89" i="49" s="1"/>
  <c r="BG82" i="49"/>
  <c r="BG89" i="49" s="1"/>
  <c r="BF82" i="49"/>
  <c r="BF89" i="49" s="1"/>
  <c r="BE82" i="49"/>
  <c r="BE89" i="49" s="1"/>
  <c r="BD82" i="49"/>
  <c r="BD89" i="49" s="1"/>
  <c r="BC82" i="49"/>
  <c r="BC89" i="49" s="1"/>
  <c r="BB82" i="49"/>
  <c r="BB89" i="49" s="1"/>
  <c r="BA82" i="49"/>
  <c r="BA89" i="49" s="1"/>
  <c r="AZ82" i="49"/>
  <c r="AZ89" i="49" s="1"/>
  <c r="AI82" i="49"/>
  <c r="AH82" i="49"/>
  <c r="BW81" i="49"/>
  <c r="BW88" i="49" s="1"/>
  <c r="BV81" i="49"/>
  <c r="BV88" i="49" s="1"/>
  <c r="BU81" i="49"/>
  <c r="BU88" i="49" s="1"/>
  <c r="BT81" i="49"/>
  <c r="BT88" i="49" s="1"/>
  <c r="BS81" i="49"/>
  <c r="BS88" i="49" s="1"/>
  <c r="BR81" i="49"/>
  <c r="BR88" i="49" s="1"/>
  <c r="BQ81" i="49"/>
  <c r="BQ88" i="49" s="1"/>
  <c r="BP81" i="49"/>
  <c r="BP88" i="49" s="1"/>
  <c r="BO81" i="49"/>
  <c r="BO88" i="49" s="1"/>
  <c r="BN81" i="49"/>
  <c r="BN88" i="49" s="1"/>
  <c r="BM81" i="49"/>
  <c r="BM88" i="49" s="1"/>
  <c r="BL81" i="49"/>
  <c r="BL88" i="49" s="1"/>
  <c r="BK81" i="49"/>
  <c r="BK88" i="49" s="1"/>
  <c r="BJ81" i="49"/>
  <c r="BJ88" i="49" s="1"/>
  <c r="BI81" i="49"/>
  <c r="BI88" i="49" s="1"/>
  <c r="BH81" i="49"/>
  <c r="BH88" i="49" s="1"/>
  <c r="BG81" i="49"/>
  <c r="BG88" i="49" s="1"/>
  <c r="BF81" i="49"/>
  <c r="BF88" i="49" s="1"/>
  <c r="BE81" i="49"/>
  <c r="BD81" i="49"/>
  <c r="BD88" i="49" s="1"/>
  <c r="BC81" i="49"/>
  <c r="BC88" i="49" s="1"/>
  <c r="BB81" i="49"/>
  <c r="BB88" i="49" s="1"/>
  <c r="BA81" i="49"/>
  <c r="BA88" i="49" s="1"/>
  <c r="AZ81" i="49"/>
  <c r="AZ88" i="49" s="1"/>
  <c r="AI81" i="49"/>
  <c r="AH81" i="49"/>
  <c r="BW80" i="49"/>
  <c r="BW87" i="49" s="1"/>
  <c r="BV80" i="49"/>
  <c r="BV87" i="49" s="1"/>
  <c r="BU80" i="49"/>
  <c r="BU87" i="49" s="1"/>
  <c r="BT80" i="49"/>
  <c r="BT87" i="49" s="1"/>
  <c r="BS80" i="49"/>
  <c r="BS87" i="49" s="1"/>
  <c r="BR80" i="49"/>
  <c r="BR87" i="49" s="1"/>
  <c r="BQ80" i="49"/>
  <c r="BQ87" i="49" s="1"/>
  <c r="BP80" i="49"/>
  <c r="BP87" i="49" s="1"/>
  <c r="BO80" i="49"/>
  <c r="BO87" i="49" s="1"/>
  <c r="BN80" i="49"/>
  <c r="BN87" i="49" s="1"/>
  <c r="BM80" i="49"/>
  <c r="BM87" i="49" s="1"/>
  <c r="BL80" i="49"/>
  <c r="BL87" i="49" s="1"/>
  <c r="BK80" i="49"/>
  <c r="BK87" i="49" s="1"/>
  <c r="BJ80" i="49"/>
  <c r="BJ87" i="49" s="1"/>
  <c r="BI80" i="49"/>
  <c r="BI87" i="49" s="1"/>
  <c r="BH80" i="49"/>
  <c r="BG80" i="49"/>
  <c r="BG87" i="49" s="1"/>
  <c r="BF80" i="49"/>
  <c r="BF87" i="49" s="1"/>
  <c r="BE80" i="49"/>
  <c r="BE87" i="49" s="1"/>
  <c r="BD80" i="49"/>
  <c r="BD87" i="49" s="1"/>
  <c r="BC80" i="49"/>
  <c r="BC87" i="49" s="1"/>
  <c r="BB80" i="49"/>
  <c r="BB87" i="49" s="1"/>
  <c r="BA80" i="49"/>
  <c r="BA87" i="49" s="1"/>
  <c r="AZ80" i="49"/>
  <c r="AZ87" i="49" s="1"/>
  <c r="AI80" i="49"/>
  <c r="AH80" i="49"/>
  <c r="BW79" i="49"/>
  <c r="BW86" i="49" s="1"/>
  <c r="BV79" i="49"/>
  <c r="BV86" i="49" s="1"/>
  <c r="BU79" i="49"/>
  <c r="BU86" i="49" s="1"/>
  <c r="BT79" i="49"/>
  <c r="BT86" i="49" s="1"/>
  <c r="BS79" i="49"/>
  <c r="BS86" i="49" s="1"/>
  <c r="BR79" i="49"/>
  <c r="BR86" i="49" s="1"/>
  <c r="BQ79" i="49"/>
  <c r="BQ86" i="49" s="1"/>
  <c r="BP79" i="49"/>
  <c r="BP86" i="49" s="1"/>
  <c r="BO79" i="49"/>
  <c r="BO86" i="49" s="1"/>
  <c r="BN79" i="49"/>
  <c r="BN86" i="49" s="1"/>
  <c r="BM79" i="49"/>
  <c r="BM86" i="49" s="1"/>
  <c r="BL79" i="49"/>
  <c r="BL86" i="49" s="1"/>
  <c r="BK79" i="49"/>
  <c r="BK86" i="49" s="1"/>
  <c r="BJ79" i="49"/>
  <c r="BJ86" i="49" s="1"/>
  <c r="BI79" i="49"/>
  <c r="BI86" i="49" s="1"/>
  <c r="BH79" i="49"/>
  <c r="BH86" i="49" s="1"/>
  <c r="BG79" i="49"/>
  <c r="BG86" i="49" s="1"/>
  <c r="BF79" i="49"/>
  <c r="BF86" i="49" s="1"/>
  <c r="BE79" i="49"/>
  <c r="BE86" i="49" s="1"/>
  <c r="BD79" i="49"/>
  <c r="BD86" i="49" s="1"/>
  <c r="BC79" i="49"/>
  <c r="BC86" i="49" s="1"/>
  <c r="BB79" i="49"/>
  <c r="BB86" i="49" s="1"/>
  <c r="BA79" i="49"/>
  <c r="BA86" i="49" s="1"/>
  <c r="AZ79" i="49"/>
  <c r="AZ86" i="49" s="1"/>
  <c r="AI79" i="49"/>
  <c r="AH79" i="49"/>
  <c r="AG78" i="49"/>
  <c r="BI17" i="49"/>
  <c r="BG17" i="49"/>
  <c r="Z78" i="49"/>
  <c r="BF17" i="49" s="1"/>
  <c r="BA17" i="49"/>
  <c r="AZ17" i="49"/>
  <c r="AY17" i="49"/>
  <c r="AS17" i="49"/>
  <c r="F78" i="49"/>
  <c r="E78" i="49"/>
  <c r="AP17" i="49" s="1"/>
  <c r="D78" i="49"/>
  <c r="AO17" i="49" s="1"/>
  <c r="C78" i="49"/>
  <c r="AN17" i="49" s="1"/>
  <c r="B78" i="49"/>
  <c r="AI77" i="49"/>
  <c r="AH77" i="49"/>
  <c r="AI76" i="49"/>
  <c r="AH76" i="49"/>
  <c r="AI75" i="49"/>
  <c r="AH75" i="49"/>
  <c r="AI74" i="49"/>
  <c r="AH74" i="49"/>
  <c r="AI73" i="49"/>
  <c r="AH73" i="49"/>
  <c r="AI72" i="49"/>
  <c r="AH72" i="49"/>
  <c r="AG71" i="49"/>
  <c r="BH16" i="49"/>
  <c r="Z71" i="49"/>
  <c r="BF16" i="49" s="1"/>
  <c r="M7" i="49"/>
  <c r="AT16" i="49"/>
  <c r="F71" i="49"/>
  <c r="E71" i="49"/>
  <c r="AP16" i="49" s="1"/>
  <c r="D71" i="49"/>
  <c r="AO16" i="49" s="1"/>
  <c r="C71" i="49"/>
  <c r="AN16" i="49" s="1"/>
  <c r="B71" i="49"/>
  <c r="AM16" i="49" s="1"/>
  <c r="AI70" i="49"/>
  <c r="AH70" i="49"/>
  <c r="AI69" i="49"/>
  <c r="AH69" i="49"/>
  <c r="AI68" i="49"/>
  <c r="AH68" i="49"/>
  <c r="AI67" i="49"/>
  <c r="AH67" i="49"/>
  <c r="AI66" i="49"/>
  <c r="AH66" i="49"/>
  <c r="AI65" i="49"/>
  <c r="AH65" i="49"/>
  <c r="AI64" i="49"/>
  <c r="AH64" i="49"/>
  <c r="AI63" i="49"/>
  <c r="AH63" i="49"/>
  <c r="AI62" i="49"/>
  <c r="AH62" i="49"/>
  <c r="AI61" i="49"/>
  <c r="AH61" i="49"/>
  <c r="AI60" i="49"/>
  <c r="AH60" i="49"/>
  <c r="AI59" i="49"/>
  <c r="AH59" i="49"/>
  <c r="AI58" i="49"/>
  <c r="AH58" i="49"/>
  <c r="AI57" i="49"/>
  <c r="AH57" i="49"/>
  <c r="AI56" i="49"/>
  <c r="AH56" i="49"/>
  <c r="AI55" i="49"/>
  <c r="AH55" i="49"/>
  <c r="AI54" i="49"/>
  <c r="AH54" i="49"/>
  <c r="AI53" i="49"/>
  <c r="AH53" i="49"/>
  <c r="AI52" i="49"/>
  <c r="AH52" i="49"/>
  <c r="AI51" i="49"/>
  <c r="AH51" i="49"/>
  <c r="AI50" i="49"/>
  <c r="AH50" i="49"/>
  <c r="AI49" i="49"/>
  <c r="AH49" i="49"/>
  <c r="AI48" i="49"/>
  <c r="AH48" i="49"/>
  <c r="AI47" i="49"/>
  <c r="AH47" i="49"/>
  <c r="AI46" i="49"/>
  <c r="AH46" i="49"/>
  <c r="AI45" i="49"/>
  <c r="AH45" i="49"/>
  <c r="AI44" i="49"/>
  <c r="AH44" i="49"/>
  <c r="AI43" i="49"/>
  <c r="AH43" i="49"/>
  <c r="AI42" i="49"/>
  <c r="AH42" i="49"/>
  <c r="AI41" i="49"/>
  <c r="AH41" i="49"/>
  <c r="AI40" i="49"/>
  <c r="AH40" i="49"/>
  <c r="AI39" i="49"/>
  <c r="AH39" i="49"/>
  <c r="AI38" i="49"/>
  <c r="AH38" i="49"/>
  <c r="AI37" i="49"/>
  <c r="AH37" i="49"/>
  <c r="AI36" i="49"/>
  <c r="AH36" i="49"/>
  <c r="AI35" i="49"/>
  <c r="AH35" i="49"/>
  <c r="AI34" i="49"/>
  <c r="AH34" i="49"/>
  <c r="AI33" i="49"/>
  <c r="AH33" i="49"/>
  <c r="AI32" i="49"/>
  <c r="AH32" i="49"/>
  <c r="AI31" i="49"/>
  <c r="AH31" i="49"/>
  <c r="AI30" i="49"/>
  <c r="AH30" i="49"/>
  <c r="AI29" i="49"/>
  <c r="AH29" i="49"/>
  <c r="AI28" i="49"/>
  <c r="AH28" i="49"/>
  <c r="AI27" i="49"/>
  <c r="AH27" i="49"/>
  <c r="AI26" i="49"/>
  <c r="AH26" i="49"/>
  <c r="AI25" i="49"/>
  <c r="AH25" i="49"/>
  <c r="AI24" i="49"/>
  <c r="AH24" i="49"/>
  <c r="AX23" i="49"/>
  <c r="AI23" i="49"/>
  <c r="AH23" i="49"/>
  <c r="AI22" i="49"/>
  <c r="AH22" i="49"/>
  <c r="BJ21" i="49"/>
  <c r="BI21" i="49"/>
  <c r="BH21" i="49"/>
  <c r="BG21" i="49"/>
  <c r="BF21" i="49"/>
  <c r="BE21" i="49"/>
  <c r="BD21" i="49"/>
  <c r="BC21" i="49"/>
  <c r="BB21" i="49"/>
  <c r="BA21" i="49"/>
  <c r="AZ21" i="49"/>
  <c r="AY21" i="49"/>
  <c r="AX21" i="49"/>
  <c r="AW21" i="49"/>
  <c r="AV21" i="49"/>
  <c r="AU21" i="49"/>
  <c r="AT21" i="49"/>
  <c r="AS21" i="49"/>
  <c r="AR21" i="49"/>
  <c r="AQ21" i="49"/>
  <c r="AP21" i="49"/>
  <c r="AO21" i="49"/>
  <c r="AN21" i="49"/>
  <c r="AM21" i="49"/>
  <c r="AI21" i="49"/>
  <c r="AH21" i="49"/>
  <c r="BG20" i="49"/>
  <c r="BF20" i="49"/>
  <c r="BE20" i="49"/>
  <c r="BD20" i="49"/>
  <c r="BC20" i="49"/>
  <c r="BB20" i="49"/>
  <c r="BA20" i="49"/>
  <c r="AZ20" i="49"/>
  <c r="AY20" i="49"/>
  <c r="AX20" i="49"/>
  <c r="AW20" i="49"/>
  <c r="AV20" i="49"/>
  <c r="AU20" i="49"/>
  <c r="AT20" i="49"/>
  <c r="AQ20" i="49"/>
  <c r="AO20" i="49"/>
  <c r="AM20" i="49"/>
  <c r="AI20" i="49"/>
  <c r="AH20" i="49"/>
  <c r="BH19" i="49"/>
  <c r="BG19" i="49"/>
  <c r="BD19" i="49"/>
  <c r="BC19" i="49"/>
  <c r="BB19" i="49"/>
  <c r="BA19" i="49"/>
  <c r="AZ19" i="49"/>
  <c r="AY19" i="49"/>
  <c r="AV19" i="49"/>
  <c r="AU19" i="49"/>
  <c r="AP19" i="49"/>
  <c r="AM19" i="49"/>
  <c r="AI19" i="49"/>
  <c r="AH19" i="49"/>
  <c r="BJ18" i="49"/>
  <c r="BI18" i="49"/>
  <c r="BH18" i="49"/>
  <c r="BF18" i="49"/>
  <c r="BE18" i="49"/>
  <c r="BB18" i="49"/>
  <c r="BA18" i="49"/>
  <c r="AZ18" i="49"/>
  <c r="AY18" i="49"/>
  <c r="AX18" i="49"/>
  <c r="AW18" i="49"/>
  <c r="AT18" i="49"/>
  <c r="AS18" i="49"/>
  <c r="AR18" i="49"/>
  <c r="AM18" i="49"/>
  <c r="AI18" i="49"/>
  <c r="AH18" i="49"/>
  <c r="BJ17" i="49"/>
  <c r="BH17" i="49"/>
  <c r="BE17" i="49"/>
  <c r="BD17" i="49"/>
  <c r="BC17" i="49"/>
  <c r="BB17" i="49"/>
  <c r="AX17" i="49"/>
  <c r="AW17" i="49"/>
  <c r="AV17" i="49"/>
  <c r="AU17" i="49"/>
  <c r="AT17" i="49"/>
  <c r="AR17" i="49"/>
  <c r="AQ17" i="49"/>
  <c r="AI17" i="49"/>
  <c r="AH17" i="49"/>
  <c r="BG16" i="49"/>
  <c r="BD16" i="49"/>
  <c r="BC16" i="49"/>
  <c r="BB16" i="49"/>
  <c r="AX16" i="49"/>
  <c r="AW16" i="49"/>
  <c r="AV16" i="49"/>
  <c r="AU16" i="49"/>
  <c r="AQ16" i="49"/>
  <c r="AI16" i="49"/>
  <c r="AH16" i="49"/>
  <c r="AI15" i="49"/>
  <c r="AH15" i="49"/>
  <c r="AI14" i="49"/>
  <c r="AH14" i="49"/>
  <c r="AI13" i="49"/>
  <c r="AH13" i="49"/>
  <c r="AL12" i="49"/>
  <c r="AI12" i="49"/>
  <c r="AH12" i="49"/>
  <c r="AI11" i="49"/>
  <c r="AH11" i="49"/>
  <c r="K6" i="49"/>
  <c r="AF5" i="49"/>
  <c r="AB5" i="49"/>
  <c r="AA5" i="49"/>
  <c r="U5" i="49"/>
  <c r="T5" i="49"/>
  <c r="S5" i="49"/>
  <c r="R5" i="49"/>
  <c r="Q5" i="49"/>
  <c r="N5" i="49"/>
  <c r="M5" i="49"/>
  <c r="L5" i="49"/>
  <c r="D5" i="49"/>
  <c r="K4" i="49"/>
  <c r="E4" i="49"/>
  <c r="H4" i="49" s="1"/>
  <c r="B4" i="49"/>
  <c r="AL13" i="49" s="1"/>
  <c r="P274" i="50" l="1"/>
  <c r="R167" i="50"/>
  <c r="M234" i="49"/>
  <c r="N234" i="49" s="1"/>
  <c r="O234" i="49" s="1"/>
  <c r="P234" i="49" s="1"/>
  <c r="Q234" i="49" s="1"/>
  <c r="R234" i="49" s="1"/>
  <c r="S234" i="49" s="1"/>
  <c r="T234" i="49" s="1"/>
  <c r="U234" i="49" s="1"/>
  <c r="V234" i="49" s="1"/>
  <c r="W234" i="49" s="1"/>
  <c r="X234" i="49" s="1"/>
  <c r="Y234" i="49" s="1"/>
  <c r="Z234" i="49" s="1"/>
  <c r="AA234" i="49" s="1"/>
  <c r="AC234" i="49" s="1"/>
  <c r="AD234" i="49" s="1"/>
  <c r="AE234" i="49" s="1"/>
  <c r="AF234" i="49" s="1"/>
  <c r="M255" i="49"/>
  <c r="N255" i="49" s="1"/>
  <c r="O255" i="49" s="1"/>
  <c r="P255" i="49" s="1"/>
  <c r="Q255" i="49" s="1"/>
  <c r="R255" i="49" s="1"/>
  <c r="S255" i="49" s="1"/>
  <c r="T255" i="49" s="1"/>
  <c r="U255" i="49" s="1"/>
  <c r="V255" i="49" s="1"/>
  <c r="W255" i="49" s="1"/>
  <c r="X255" i="49" s="1"/>
  <c r="Y255" i="49" s="1"/>
  <c r="Z255" i="49" s="1"/>
  <c r="AA255" i="49" s="1"/>
  <c r="AC255" i="49" s="1"/>
  <c r="AD255" i="49" s="1"/>
  <c r="AE255" i="49" s="1"/>
  <c r="AF255" i="49" s="1"/>
  <c r="M265" i="49"/>
  <c r="N265" i="49" s="1"/>
  <c r="O265" i="49" s="1"/>
  <c r="P265" i="49" s="1"/>
  <c r="Q265" i="49" s="1"/>
  <c r="R265" i="49" s="1"/>
  <c r="S265" i="49" s="1"/>
  <c r="T265" i="49" s="1"/>
  <c r="U265" i="49" s="1"/>
  <c r="V265" i="49" s="1"/>
  <c r="W265" i="49" s="1"/>
  <c r="X265" i="49" s="1"/>
  <c r="Y265" i="49" s="1"/>
  <c r="Z265" i="49" s="1"/>
  <c r="AA265" i="49" s="1"/>
  <c r="AC265" i="49" s="1"/>
  <c r="AD265" i="49" s="1"/>
  <c r="AE265" i="49" s="1"/>
  <c r="AF265" i="49" s="1"/>
  <c r="S185" i="49"/>
  <c r="T185" i="49" s="1"/>
  <c r="U185" i="49" s="1"/>
  <c r="V185" i="49" s="1"/>
  <c r="W185" i="49" s="1"/>
  <c r="X185" i="49" s="1"/>
  <c r="Y185" i="49" s="1"/>
  <c r="Z185" i="49" s="1"/>
  <c r="AA185" i="49" s="1"/>
  <c r="AC185" i="49" s="1"/>
  <c r="AD185" i="49" s="1"/>
  <c r="AE185" i="49" s="1"/>
  <c r="AF185" i="49" s="1"/>
  <c r="M185" i="49"/>
  <c r="N185" i="49" s="1"/>
  <c r="O185" i="49" s="1"/>
  <c r="P185" i="49" s="1"/>
  <c r="Q185" i="49" s="1"/>
  <c r="R185" i="49" s="1"/>
  <c r="M192" i="49"/>
  <c r="N192" i="49" s="1"/>
  <c r="O192" i="49" s="1"/>
  <c r="P192" i="49" s="1"/>
  <c r="Q192" i="49" s="1"/>
  <c r="R192" i="49" s="1"/>
  <c r="S192" i="49" s="1"/>
  <c r="T192" i="49" s="1"/>
  <c r="U192" i="49" s="1"/>
  <c r="V192" i="49" s="1"/>
  <c r="W192" i="49" s="1"/>
  <c r="X192" i="49" s="1"/>
  <c r="Y192" i="49" s="1"/>
  <c r="Z192" i="49" s="1"/>
  <c r="AA192" i="49" s="1"/>
  <c r="AC192" i="49" s="1"/>
  <c r="AD192" i="49" s="1"/>
  <c r="AE192" i="49" s="1"/>
  <c r="AF192" i="49" s="1"/>
  <c r="M216" i="49"/>
  <c r="N216" i="49" s="1"/>
  <c r="O216" i="49" s="1"/>
  <c r="P216" i="49" s="1"/>
  <c r="Q216" i="49" s="1"/>
  <c r="R216" i="49" s="1"/>
  <c r="S216" i="49" s="1"/>
  <c r="T216" i="49" s="1"/>
  <c r="U216" i="49" s="1"/>
  <c r="V216" i="49" s="1"/>
  <c r="W216" i="49" s="1"/>
  <c r="X216" i="49" s="1"/>
  <c r="Y216" i="49" s="1"/>
  <c r="Z216" i="49" s="1"/>
  <c r="AA216" i="49" s="1"/>
  <c r="AC216" i="49" s="1"/>
  <c r="AD216" i="49" s="1"/>
  <c r="AE216" i="49" s="1"/>
  <c r="AF216" i="49" s="1"/>
  <c r="M187" i="49"/>
  <c r="N187" i="49" s="1"/>
  <c r="O187" i="49" s="1"/>
  <c r="P187" i="49" s="1"/>
  <c r="Q187" i="49" s="1"/>
  <c r="R187" i="49" s="1"/>
  <c r="S187" i="49" s="1"/>
  <c r="T187" i="49" s="1"/>
  <c r="U187" i="49" s="1"/>
  <c r="V187" i="49" s="1"/>
  <c r="W187" i="49" s="1"/>
  <c r="X187" i="49" s="1"/>
  <c r="Y187" i="49" s="1"/>
  <c r="Z187" i="49" s="1"/>
  <c r="AA187" i="49" s="1"/>
  <c r="AC187" i="49" s="1"/>
  <c r="AD187" i="49" s="1"/>
  <c r="AE187" i="49" s="1"/>
  <c r="AF187" i="49" s="1"/>
  <c r="S193" i="49"/>
  <c r="T193" i="49" s="1"/>
  <c r="U193" i="49" s="1"/>
  <c r="V193" i="49" s="1"/>
  <c r="W193" i="49" s="1"/>
  <c r="X193" i="49" s="1"/>
  <c r="Y193" i="49" s="1"/>
  <c r="Z193" i="49" s="1"/>
  <c r="AA193" i="49" s="1"/>
  <c r="AC193" i="49" s="1"/>
  <c r="AD193" i="49" s="1"/>
  <c r="AE193" i="49" s="1"/>
  <c r="AF193" i="49" s="1"/>
  <c r="M193" i="49"/>
  <c r="N193" i="49" s="1"/>
  <c r="O193" i="49" s="1"/>
  <c r="P193" i="49" s="1"/>
  <c r="Q193" i="49" s="1"/>
  <c r="R193" i="49" s="1"/>
  <c r="M210" i="49"/>
  <c r="N210" i="49" s="1"/>
  <c r="O210" i="49" s="1"/>
  <c r="P210" i="49" s="1"/>
  <c r="Q210" i="49" s="1"/>
  <c r="R210" i="49" s="1"/>
  <c r="S210" i="49" s="1"/>
  <c r="T210" i="49" s="1"/>
  <c r="U210" i="49" s="1"/>
  <c r="V210" i="49" s="1"/>
  <c r="W210" i="49" s="1"/>
  <c r="X210" i="49" s="1"/>
  <c r="Y210" i="49" s="1"/>
  <c r="Z210" i="49" s="1"/>
  <c r="AA210" i="49" s="1"/>
  <c r="AC210" i="49" s="1"/>
  <c r="AD210" i="49" s="1"/>
  <c r="AE210" i="49" s="1"/>
  <c r="AF210" i="49" s="1"/>
  <c r="M217" i="49"/>
  <c r="N217" i="49" s="1"/>
  <c r="O217" i="49" s="1"/>
  <c r="P217" i="49" s="1"/>
  <c r="Q217" i="49" s="1"/>
  <c r="R217" i="49" s="1"/>
  <c r="S217" i="49" s="1"/>
  <c r="T217" i="49" s="1"/>
  <c r="U217" i="49" s="1"/>
  <c r="V217" i="49" s="1"/>
  <c r="W217" i="49" s="1"/>
  <c r="X217" i="49" s="1"/>
  <c r="Y217" i="49" s="1"/>
  <c r="Z217" i="49" s="1"/>
  <c r="AA217" i="49" s="1"/>
  <c r="AC217" i="49" s="1"/>
  <c r="AD217" i="49" s="1"/>
  <c r="AE217" i="49" s="1"/>
  <c r="AF217" i="49" s="1"/>
  <c r="M224" i="49"/>
  <c r="N224" i="49" s="1"/>
  <c r="O224" i="49" s="1"/>
  <c r="P224" i="49" s="1"/>
  <c r="Q224" i="49" s="1"/>
  <c r="R224" i="49" s="1"/>
  <c r="S224" i="49" s="1"/>
  <c r="T224" i="49" s="1"/>
  <c r="U224" i="49" s="1"/>
  <c r="V224" i="49" s="1"/>
  <c r="W224" i="49" s="1"/>
  <c r="X224" i="49" s="1"/>
  <c r="Y224" i="49" s="1"/>
  <c r="Z224" i="49" s="1"/>
  <c r="AA224" i="49" s="1"/>
  <c r="AC224" i="49" s="1"/>
  <c r="AD224" i="49" s="1"/>
  <c r="AE224" i="49" s="1"/>
  <c r="AF224" i="49" s="1"/>
  <c r="S236" i="49"/>
  <c r="T236" i="49" s="1"/>
  <c r="U236" i="49" s="1"/>
  <c r="V236" i="49" s="1"/>
  <c r="W236" i="49" s="1"/>
  <c r="X236" i="49" s="1"/>
  <c r="Y236" i="49" s="1"/>
  <c r="Z236" i="49" s="1"/>
  <c r="AA236" i="49" s="1"/>
  <c r="AC236" i="49" s="1"/>
  <c r="AD236" i="49" s="1"/>
  <c r="AE236" i="49" s="1"/>
  <c r="AF236" i="49" s="1"/>
  <c r="M236" i="49"/>
  <c r="N236" i="49" s="1"/>
  <c r="O236" i="49" s="1"/>
  <c r="P236" i="49" s="1"/>
  <c r="Q236" i="49" s="1"/>
  <c r="R236" i="49" s="1"/>
  <c r="M247" i="49"/>
  <c r="N247" i="49" s="1"/>
  <c r="O247" i="49" s="1"/>
  <c r="P247" i="49" s="1"/>
  <c r="Q247" i="49" s="1"/>
  <c r="R247" i="49" s="1"/>
  <c r="S247" i="49" s="1"/>
  <c r="T247" i="49" s="1"/>
  <c r="U247" i="49" s="1"/>
  <c r="V247" i="49" s="1"/>
  <c r="W247" i="49" s="1"/>
  <c r="X247" i="49" s="1"/>
  <c r="Y247" i="49" s="1"/>
  <c r="Z247" i="49" s="1"/>
  <c r="AA247" i="49" s="1"/>
  <c r="AC247" i="49" s="1"/>
  <c r="AD247" i="49" s="1"/>
  <c r="AE247" i="49" s="1"/>
  <c r="AF247" i="49" s="1"/>
  <c r="M173" i="49"/>
  <c r="N173" i="49" s="1"/>
  <c r="O173" i="49" s="1"/>
  <c r="P173" i="49" s="1"/>
  <c r="Q173" i="49" s="1"/>
  <c r="R173" i="49" s="1"/>
  <c r="S173" i="49" s="1"/>
  <c r="T173" i="49" s="1"/>
  <c r="U173" i="49" s="1"/>
  <c r="V173" i="49" s="1"/>
  <c r="W173" i="49" s="1"/>
  <c r="X173" i="49" s="1"/>
  <c r="Y173" i="49" s="1"/>
  <c r="Z173" i="49" s="1"/>
  <c r="AA173" i="49" s="1"/>
  <c r="AC173" i="49" s="1"/>
  <c r="AD173" i="49" s="1"/>
  <c r="AE173" i="49" s="1"/>
  <c r="AF173" i="49" s="1"/>
  <c r="M215" i="49"/>
  <c r="N215" i="49" s="1"/>
  <c r="O215" i="49" s="1"/>
  <c r="P215" i="49" s="1"/>
  <c r="Q215" i="49" s="1"/>
  <c r="R215" i="49" s="1"/>
  <c r="S215" i="49" s="1"/>
  <c r="T215" i="49" s="1"/>
  <c r="U215" i="49" s="1"/>
  <c r="V215" i="49" s="1"/>
  <c r="W215" i="49" s="1"/>
  <c r="X215" i="49" s="1"/>
  <c r="Y215" i="49" s="1"/>
  <c r="Z215" i="49" s="1"/>
  <c r="AA215" i="49" s="1"/>
  <c r="AC215" i="49" s="1"/>
  <c r="AD215" i="49" s="1"/>
  <c r="AE215" i="49" s="1"/>
  <c r="AF215" i="49" s="1"/>
  <c r="M203" i="49"/>
  <c r="N203" i="49" s="1"/>
  <c r="O203" i="49" s="1"/>
  <c r="P203" i="49" s="1"/>
  <c r="Q203" i="49" s="1"/>
  <c r="R203" i="49" s="1"/>
  <c r="S203" i="49" s="1"/>
  <c r="T203" i="49" s="1"/>
  <c r="U203" i="49" s="1"/>
  <c r="V203" i="49" s="1"/>
  <c r="W203" i="49" s="1"/>
  <c r="X203" i="49" s="1"/>
  <c r="Y203" i="49" s="1"/>
  <c r="Z203" i="49" s="1"/>
  <c r="AA203" i="49" s="1"/>
  <c r="AC203" i="49" s="1"/>
  <c r="AD203" i="49" s="1"/>
  <c r="AE203" i="49" s="1"/>
  <c r="AF203" i="49" s="1"/>
  <c r="M260" i="49"/>
  <c r="N260" i="49" s="1"/>
  <c r="O260" i="49" s="1"/>
  <c r="P260" i="49" s="1"/>
  <c r="Q260" i="49" s="1"/>
  <c r="R260" i="49" s="1"/>
  <c r="S260" i="49" s="1"/>
  <c r="T260" i="49" s="1"/>
  <c r="U260" i="49" s="1"/>
  <c r="V260" i="49" s="1"/>
  <c r="W260" i="49" s="1"/>
  <c r="X260" i="49" s="1"/>
  <c r="Y260" i="49" s="1"/>
  <c r="Z260" i="49" s="1"/>
  <c r="AA260" i="49" s="1"/>
  <c r="AC260" i="49" s="1"/>
  <c r="AD260" i="49" s="1"/>
  <c r="AE260" i="49" s="1"/>
  <c r="AF260" i="49" s="1"/>
  <c r="M162" i="49"/>
  <c r="N162" i="49" s="1"/>
  <c r="O162" i="49" s="1"/>
  <c r="P162" i="49" s="1"/>
  <c r="Q162" i="49" s="1"/>
  <c r="R162" i="49" s="1"/>
  <c r="S162" i="49" s="1"/>
  <c r="T162" i="49" s="1"/>
  <c r="U162" i="49" s="1"/>
  <c r="V162" i="49" s="1"/>
  <c r="W162" i="49" s="1"/>
  <c r="X162" i="49" s="1"/>
  <c r="Y162" i="49" s="1"/>
  <c r="Z162" i="49" s="1"/>
  <c r="AA162" i="49" s="1"/>
  <c r="AC162" i="49" s="1"/>
  <c r="AD162" i="49" s="1"/>
  <c r="AE162" i="49" s="1"/>
  <c r="AF162" i="49" s="1"/>
  <c r="M188" i="49"/>
  <c r="N188" i="49" s="1"/>
  <c r="O188" i="49" s="1"/>
  <c r="P188" i="49" s="1"/>
  <c r="Q188" i="49" s="1"/>
  <c r="R188" i="49" s="1"/>
  <c r="S188" i="49" s="1"/>
  <c r="T188" i="49" s="1"/>
  <c r="U188" i="49" s="1"/>
  <c r="V188" i="49" s="1"/>
  <c r="W188" i="49" s="1"/>
  <c r="X188" i="49" s="1"/>
  <c r="Y188" i="49" s="1"/>
  <c r="Z188" i="49" s="1"/>
  <c r="AA188" i="49" s="1"/>
  <c r="AC188" i="49" s="1"/>
  <c r="AD188" i="49" s="1"/>
  <c r="AE188" i="49" s="1"/>
  <c r="AF188" i="49" s="1"/>
  <c r="M218" i="49"/>
  <c r="N218" i="49" s="1"/>
  <c r="O218" i="49" s="1"/>
  <c r="P218" i="49" s="1"/>
  <c r="Q218" i="49" s="1"/>
  <c r="R218" i="49" s="1"/>
  <c r="S218" i="49" s="1"/>
  <c r="T218" i="49" s="1"/>
  <c r="U218" i="49" s="1"/>
  <c r="V218" i="49" s="1"/>
  <c r="W218" i="49" s="1"/>
  <c r="X218" i="49" s="1"/>
  <c r="Y218" i="49" s="1"/>
  <c r="Z218" i="49" s="1"/>
  <c r="AA218" i="49" s="1"/>
  <c r="AC218" i="49" s="1"/>
  <c r="AD218" i="49" s="1"/>
  <c r="AE218" i="49" s="1"/>
  <c r="AF218" i="49" s="1"/>
  <c r="M243" i="49"/>
  <c r="N243" i="49" s="1"/>
  <c r="O243" i="49" s="1"/>
  <c r="P243" i="49" s="1"/>
  <c r="Q243" i="49" s="1"/>
  <c r="R243" i="49" s="1"/>
  <c r="S243" i="49" s="1"/>
  <c r="T243" i="49" s="1"/>
  <c r="U243" i="49" s="1"/>
  <c r="V243" i="49" s="1"/>
  <c r="W243" i="49" s="1"/>
  <c r="X243" i="49" s="1"/>
  <c r="Y243" i="49" s="1"/>
  <c r="Z243" i="49" s="1"/>
  <c r="AA243" i="49" s="1"/>
  <c r="AC243" i="49" s="1"/>
  <c r="AD243" i="49" s="1"/>
  <c r="AE243" i="49" s="1"/>
  <c r="AF243" i="49" s="1"/>
  <c r="M253" i="49"/>
  <c r="N253" i="49" s="1"/>
  <c r="O253" i="49" s="1"/>
  <c r="P253" i="49" s="1"/>
  <c r="Q253" i="49" s="1"/>
  <c r="R253" i="49" s="1"/>
  <c r="S253" i="49" s="1"/>
  <c r="T253" i="49" s="1"/>
  <c r="U253" i="49" s="1"/>
  <c r="V253" i="49" s="1"/>
  <c r="W253" i="49" s="1"/>
  <c r="X253" i="49" s="1"/>
  <c r="Y253" i="49" s="1"/>
  <c r="Z253" i="49" s="1"/>
  <c r="AA253" i="49" s="1"/>
  <c r="AC253" i="49" s="1"/>
  <c r="AD253" i="49" s="1"/>
  <c r="AE253" i="49" s="1"/>
  <c r="AF253" i="49" s="1"/>
  <c r="M267" i="49"/>
  <c r="N267" i="49" s="1"/>
  <c r="O267" i="49" s="1"/>
  <c r="P267" i="49" s="1"/>
  <c r="Q267" i="49" s="1"/>
  <c r="R267" i="49" s="1"/>
  <c r="S267" i="49" s="1"/>
  <c r="T267" i="49" s="1"/>
  <c r="U267" i="49" s="1"/>
  <c r="V267" i="49" s="1"/>
  <c r="W267" i="49" s="1"/>
  <c r="X267" i="49" s="1"/>
  <c r="Y267" i="49" s="1"/>
  <c r="Z267" i="49" s="1"/>
  <c r="AA267" i="49" s="1"/>
  <c r="AC267" i="49" s="1"/>
  <c r="AD267" i="49" s="1"/>
  <c r="AE267" i="49" s="1"/>
  <c r="AF267" i="49" s="1"/>
  <c r="M231" i="49"/>
  <c r="N231" i="49" s="1"/>
  <c r="O231" i="49" s="1"/>
  <c r="P231" i="49" s="1"/>
  <c r="Q231" i="49" s="1"/>
  <c r="R231" i="49" s="1"/>
  <c r="S231" i="49" s="1"/>
  <c r="T231" i="49" s="1"/>
  <c r="U231" i="49" s="1"/>
  <c r="V231" i="49" s="1"/>
  <c r="W231" i="49" s="1"/>
  <c r="X231" i="49" s="1"/>
  <c r="Y231" i="49" s="1"/>
  <c r="Z231" i="49" s="1"/>
  <c r="AA231" i="49" s="1"/>
  <c r="AC231" i="49" s="1"/>
  <c r="AD231" i="49" s="1"/>
  <c r="AE231" i="49" s="1"/>
  <c r="AF231" i="49" s="1"/>
  <c r="M268" i="49"/>
  <c r="N268" i="49" s="1"/>
  <c r="O268" i="49" s="1"/>
  <c r="P268" i="49" s="1"/>
  <c r="Q268" i="49" s="1"/>
  <c r="R268" i="49" s="1"/>
  <c r="S268" i="49" s="1"/>
  <c r="T268" i="49" s="1"/>
  <c r="U268" i="49" s="1"/>
  <c r="V268" i="49" s="1"/>
  <c r="W268" i="49" s="1"/>
  <c r="X268" i="49" s="1"/>
  <c r="Y268" i="49" s="1"/>
  <c r="Z268" i="49" s="1"/>
  <c r="AA268" i="49" s="1"/>
  <c r="AC268" i="49" s="1"/>
  <c r="AD268" i="49" s="1"/>
  <c r="AE268" i="49" s="1"/>
  <c r="AF268" i="49" s="1"/>
  <c r="M272" i="49"/>
  <c r="N272" i="49" s="1"/>
  <c r="O272" i="49" s="1"/>
  <c r="P272" i="49" s="1"/>
  <c r="Q272" i="49" s="1"/>
  <c r="R272" i="49" s="1"/>
  <c r="S272" i="49" s="1"/>
  <c r="T272" i="49" s="1"/>
  <c r="U272" i="49" s="1"/>
  <c r="V272" i="49" s="1"/>
  <c r="W272" i="49" s="1"/>
  <c r="X272" i="49" s="1"/>
  <c r="Y272" i="49" s="1"/>
  <c r="Z272" i="49" s="1"/>
  <c r="AA272" i="49" s="1"/>
  <c r="AC272" i="49" s="1"/>
  <c r="AD272" i="49" s="1"/>
  <c r="AE272" i="49" s="1"/>
  <c r="AF272" i="49" s="1"/>
  <c r="M176" i="49"/>
  <c r="N176" i="49" s="1"/>
  <c r="O176" i="49" s="1"/>
  <c r="P176" i="49" s="1"/>
  <c r="Q176" i="49" s="1"/>
  <c r="R176" i="49" s="1"/>
  <c r="S176" i="49" s="1"/>
  <c r="T176" i="49" s="1"/>
  <c r="U176" i="49" s="1"/>
  <c r="V176" i="49" s="1"/>
  <c r="W176" i="49" s="1"/>
  <c r="X176" i="49" s="1"/>
  <c r="Y176" i="49" s="1"/>
  <c r="Z176" i="49" s="1"/>
  <c r="AA176" i="49" s="1"/>
  <c r="AC176" i="49" s="1"/>
  <c r="AD176" i="49" s="1"/>
  <c r="AE176" i="49" s="1"/>
  <c r="AF176" i="49" s="1"/>
  <c r="M200" i="49"/>
  <c r="N200" i="49" s="1"/>
  <c r="O200" i="49" s="1"/>
  <c r="P200" i="49" s="1"/>
  <c r="Q200" i="49" s="1"/>
  <c r="R200" i="49" s="1"/>
  <c r="S200" i="49" s="1"/>
  <c r="T200" i="49" s="1"/>
  <c r="U200" i="49" s="1"/>
  <c r="V200" i="49" s="1"/>
  <c r="W200" i="49" s="1"/>
  <c r="X200" i="49" s="1"/>
  <c r="Y200" i="49" s="1"/>
  <c r="Z200" i="49" s="1"/>
  <c r="AA200" i="49" s="1"/>
  <c r="AC200" i="49" s="1"/>
  <c r="AD200" i="49" s="1"/>
  <c r="AE200" i="49" s="1"/>
  <c r="AF200" i="49" s="1"/>
  <c r="M212" i="49"/>
  <c r="N212" i="49" s="1"/>
  <c r="O212" i="49" s="1"/>
  <c r="P212" i="49" s="1"/>
  <c r="Q212" i="49" s="1"/>
  <c r="R212" i="49" s="1"/>
  <c r="S212" i="49" s="1"/>
  <c r="T212" i="49" s="1"/>
  <c r="U212" i="49" s="1"/>
  <c r="V212" i="49" s="1"/>
  <c r="W212" i="49" s="1"/>
  <c r="X212" i="49" s="1"/>
  <c r="Y212" i="49" s="1"/>
  <c r="Z212" i="49" s="1"/>
  <c r="AA212" i="49" s="1"/>
  <c r="AC212" i="49" s="1"/>
  <c r="AD212" i="49" s="1"/>
  <c r="AE212" i="49" s="1"/>
  <c r="AF212" i="49" s="1"/>
  <c r="M219" i="49"/>
  <c r="N219" i="49" s="1"/>
  <c r="O219" i="49" s="1"/>
  <c r="P219" i="49" s="1"/>
  <c r="Q219" i="49" s="1"/>
  <c r="R219" i="49" s="1"/>
  <c r="S219" i="49" s="1"/>
  <c r="T219" i="49" s="1"/>
  <c r="U219" i="49" s="1"/>
  <c r="V219" i="49" s="1"/>
  <c r="W219" i="49" s="1"/>
  <c r="X219" i="49" s="1"/>
  <c r="Y219" i="49" s="1"/>
  <c r="Z219" i="49" s="1"/>
  <c r="AA219" i="49" s="1"/>
  <c r="AC219" i="49" s="1"/>
  <c r="AD219" i="49" s="1"/>
  <c r="AE219" i="49" s="1"/>
  <c r="AF219" i="49" s="1"/>
  <c r="M238" i="49"/>
  <c r="N238" i="49" s="1"/>
  <c r="O238" i="49" s="1"/>
  <c r="P238" i="49" s="1"/>
  <c r="Q238" i="49" s="1"/>
  <c r="R238" i="49" s="1"/>
  <c r="S238" i="49" s="1"/>
  <c r="T238" i="49" s="1"/>
  <c r="U238" i="49" s="1"/>
  <c r="V238" i="49" s="1"/>
  <c r="W238" i="49" s="1"/>
  <c r="X238" i="49" s="1"/>
  <c r="Y238" i="49" s="1"/>
  <c r="Z238" i="49" s="1"/>
  <c r="AA238" i="49" s="1"/>
  <c r="AC238" i="49" s="1"/>
  <c r="AD238" i="49" s="1"/>
  <c r="AE238" i="49" s="1"/>
  <c r="AF238" i="49" s="1"/>
  <c r="M189" i="49"/>
  <c r="N189" i="49" s="1"/>
  <c r="O189" i="49" s="1"/>
  <c r="M201" i="49"/>
  <c r="N201" i="49" s="1"/>
  <c r="O201" i="49" s="1"/>
  <c r="P201" i="49" s="1"/>
  <c r="Q201" i="49" s="1"/>
  <c r="R201" i="49" s="1"/>
  <c r="S201" i="49" s="1"/>
  <c r="T201" i="49" s="1"/>
  <c r="U201" i="49" s="1"/>
  <c r="V201" i="49" s="1"/>
  <c r="W201" i="49" s="1"/>
  <c r="X201" i="49" s="1"/>
  <c r="Y201" i="49" s="1"/>
  <c r="Z201" i="49" s="1"/>
  <c r="AA201" i="49" s="1"/>
  <c r="AC201" i="49" s="1"/>
  <c r="AD201" i="49" s="1"/>
  <c r="AE201" i="49" s="1"/>
  <c r="AF201" i="49" s="1"/>
  <c r="M213" i="49"/>
  <c r="N213" i="49" s="1"/>
  <c r="O213" i="49" s="1"/>
  <c r="P213" i="49" s="1"/>
  <c r="Q213" i="49" s="1"/>
  <c r="R213" i="49" s="1"/>
  <c r="S213" i="49" s="1"/>
  <c r="T213" i="49" s="1"/>
  <c r="U213" i="49" s="1"/>
  <c r="V213" i="49" s="1"/>
  <c r="W213" i="49" s="1"/>
  <c r="X213" i="49" s="1"/>
  <c r="Y213" i="49" s="1"/>
  <c r="Z213" i="49" s="1"/>
  <c r="AA213" i="49" s="1"/>
  <c r="AC213" i="49" s="1"/>
  <c r="AD213" i="49" s="1"/>
  <c r="AE213" i="49" s="1"/>
  <c r="AF213" i="49" s="1"/>
  <c r="M226" i="49"/>
  <c r="N226" i="49" s="1"/>
  <c r="O226" i="49" s="1"/>
  <c r="P226" i="49" s="1"/>
  <c r="Q226" i="49" s="1"/>
  <c r="R226" i="49" s="1"/>
  <c r="S226" i="49" s="1"/>
  <c r="T226" i="49" s="1"/>
  <c r="U226" i="49" s="1"/>
  <c r="V226" i="49" s="1"/>
  <c r="W226" i="49" s="1"/>
  <c r="X226" i="49" s="1"/>
  <c r="Y226" i="49" s="1"/>
  <c r="Z226" i="49" s="1"/>
  <c r="AA226" i="49" s="1"/>
  <c r="AC226" i="49" s="1"/>
  <c r="AD226" i="49" s="1"/>
  <c r="AE226" i="49" s="1"/>
  <c r="AF226" i="49" s="1"/>
  <c r="M232" i="49"/>
  <c r="N232" i="49" s="1"/>
  <c r="O232" i="49" s="1"/>
  <c r="P232" i="49" s="1"/>
  <c r="Q232" i="49" s="1"/>
  <c r="R232" i="49" s="1"/>
  <c r="S232" i="49" s="1"/>
  <c r="T232" i="49" s="1"/>
  <c r="U232" i="49" s="1"/>
  <c r="V232" i="49" s="1"/>
  <c r="W232" i="49" s="1"/>
  <c r="X232" i="49" s="1"/>
  <c r="Y232" i="49" s="1"/>
  <c r="Z232" i="49" s="1"/>
  <c r="AA232" i="49" s="1"/>
  <c r="AC232" i="49" s="1"/>
  <c r="AD232" i="49" s="1"/>
  <c r="AE232" i="49" s="1"/>
  <c r="AF232" i="49" s="1"/>
  <c r="M263" i="49"/>
  <c r="N263" i="49" s="1"/>
  <c r="O263" i="49" s="1"/>
  <c r="P263" i="49" s="1"/>
  <c r="Q263" i="49" s="1"/>
  <c r="R263" i="49" s="1"/>
  <c r="S263" i="49" s="1"/>
  <c r="T263" i="49" s="1"/>
  <c r="U263" i="49" s="1"/>
  <c r="V263" i="49" s="1"/>
  <c r="W263" i="49" s="1"/>
  <c r="X263" i="49" s="1"/>
  <c r="Y263" i="49" s="1"/>
  <c r="Z263" i="49" s="1"/>
  <c r="AA263" i="49" s="1"/>
  <c r="AC263" i="49" s="1"/>
  <c r="AD263" i="49" s="1"/>
  <c r="AE263" i="49" s="1"/>
  <c r="AF263" i="49" s="1"/>
  <c r="M273" i="49"/>
  <c r="N273" i="49" s="1"/>
  <c r="O273" i="49" s="1"/>
  <c r="P273" i="49" s="1"/>
  <c r="Q273" i="49" s="1"/>
  <c r="R273" i="49" s="1"/>
  <c r="S273" i="49" s="1"/>
  <c r="T273" i="49" s="1"/>
  <c r="U273" i="49" s="1"/>
  <c r="V273" i="49" s="1"/>
  <c r="W273" i="49" s="1"/>
  <c r="X273" i="49" s="1"/>
  <c r="Y273" i="49" s="1"/>
  <c r="Z273" i="49" s="1"/>
  <c r="AA273" i="49" s="1"/>
  <c r="AC273" i="49" s="1"/>
  <c r="AD273" i="49" s="1"/>
  <c r="AE273" i="49" s="1"/>
  <c r="AF273" i="49" s="1"/>
  <c r="M171" i="49"/>
  <c r="N171" i="49" s="1"/>
  <c r="M190" i="49"/>
  <c r="N190" i="49" s="1"/>
  <c r="O190" i="49" s="1"/>
  <c r="P190" i="49" s="1"/>
  <c r="Q190" i="49" s="1"/>
  <c r="R190" i="49" s="1"/>
  <c r="S190" i="49" s="1"/>
  <c r="T190" i="49" s="1"/>
  <c r="U190" i="49" s="1"/>
  <c r="V190" i="49" s="1"/>
  <c r="W190" i="49" s="1"/>
  <c r="X190" i="49" s="1"/>
  <c r="Y190" i="49" s="1"/>
  <c r="Z190" i="49" s="1"/>
  <c r="AA190" i="49" s="1"/>
  <c r="AC190" i="49" s="1"/>
  <c r="AD190" i="49" s="1"/>
  <c r="AE190" i="49" s="1"/>
  <c r="AF190" i="49" s="1"/>
  <c r="M196" i="49"/>
  <c r="N196" i="49" s="1"/>
  <c r="O196" i="49" s="1"/>
  <c r="P196" i="49" s="1"/>
  <c r="Q196" i="49" s="1"/>
  <c r="R196" i="49" s="1"/>
  <c r="S196" i="49" s="1"/>
  <c r="T196" i="49" s="1"/>
  <c r="U196" i="49" s="1"/>
  <c r="V196" i="49" s="1"/>
  <c r="W196" i="49" s="1"/>
  <c r="X196" i="49" s="1"/>
  <c r="Y196" i="49" s="1"/>
  <c r="Z196" i="49" s="1"/>
  <c r="AA196" i="49" s="1"/>
  <c r="AC196" i="49" s="1"/>
  <c r="AD196" i="49" s="1"/>
  <c r="AE196" i="49" s="1"/>
  <c r="AF196" i="49" s="1"/>
  <c r="M240" i="49"/>
  <c r="N240" i="49" s="1"/>
  <c r="O240" i="49" s="1"/>
  <c r="P240" i="49" s="1"/>
  <c r="Q240" i="49" s="1"/>
  <c r="R240" i="49" s="1"/>
  <c r="S240" i="49" s="1"/>
  <c r="T240" i="49" s="1"/>
  <c r="U240" i="49" s="1"/>
  <c r="V240" i="49" s="1"/>
  <c r="W240" i="49" s="1"/>
  <c r="X240" i="49" s="1"/>
  <c r="Y240" i="49" s="1"/>
  <c r="Z240" i="49" s="1"/>
  <c r="AA240" i="49" s="1"/>
  <c r="AC240" i="49" s="1"/>
  <c r="AD240" i="49" s="1"/>
  <c r="AE240" i="49" s="1"/>
  <c r="AF240" i="49" s="1"/>
  <c r="M179" i="49"/>
  <c r="N179" i="49" s="1"/>
  <c r="O179" i="49" s="1"/>
  <c r="P179" i="49" s="1"/>
  <c r="Q179" i="49" s="1"/>
  <c r="R179" i="49" s="1"/>
  <c r="S179" i="49" s="1"/>
  <c r="T179" i="49" s="1"/>
  <c r="U179" i="49" s="1"/>
  <c r="V179" i="49" s="1"/>
  <c r="W179" i="49" s="1"/>
  <c r="X179" i="49" s="1"/>
  <c r="Y179" i="49" s="1"/>
  <c r="Z179" i="49" s="1"/>
  <c r="AA179" i="49" s="1"/>
  <c r="AC179" i="49" s="1"/>
  <c r="AD179" i="49" s="1"/>
  <c r="AE179" i="49" s="1"/>
  <c r="AF179" i="49" s="1"/>
  <c r="M164" i="49"/>
  <c r="N164" i="49" s="1"/>
  <c r="O164" i="49" s="1"/>
  <c r="P164" i="49" s="1"/>
  <c r="Q164" i="49" s="1"/>
  <c r="M178" i="49"/>
  <c r="N178" i="49" s="1"/>
  <c r="O178" i="49" s="1"/>
  <c r="P178" i="49" s="1"/>
  <c r="Q178" i="49" s="1"/>
  <c r="R178" i="49" s="1"/>
  <c r="S178" i="49" s="1"/>
  <c r="T178" i="49" s="1"/>
  <c r="U178" i="49" s="1"/>
  <c r="V178" i="49" s="1"/>
  <c r="W178" i="49" s="1"/>
  <c r="X178" i="49" s="1"/>
  <c r="Y178" i="49" s="1"/>
  <c r="Z178" i="49" s="1"/>
  <c r="AA178" i="49" s="1"/>
  <c r="AC178" i="49" s="1"/>
  <c r="AD178" i="49" s="1"/>
  <c r="AE178" i="49" s="1"/>
  <c r="AF178" i="49" s="1"/>
  <c r="M184" i="49"/>
  <c r="N184" i="49" s="1"/>
  <c r="O184" i="49" s="1"/>
  <c r="P184" i="49" s="1"/>
  <c r="Q184" i="49" s="1"/>
  <c r="R184" i="49" s="1"/>
  <c r="S184" i="49" s="1"/>
  <c r="T184" i="49" s="1"/>
  <c r="U184" i="49" s="1"/>
  <c r="V184" i="49" s="1"/>
  <c r="W184" i="49" s="1"/>
  <c r="X184" i="49" s="1"/>
  <c r="Y184" i="49" s="1"/>
  <c r="Z184" i="49" s="1"/>
  <c r="AA184" i="49" s="1"/>
  <c r="AC184" i="49" s="1"/>
  <c r="AD184" i="49" s="1"/>
  <c r="AE184" i="49" s="1"/>
  <c r="AF184" i="49" s="1"/>
  <c r="M191" i="49"/>
  <c r="N191" i="49" s="1"/>
  <c r="O191" i="49" s="1"/>
  <c r="P191" i="49" s="1"/>
  <c r="Q191" i="49" s="1"/>
  <c r="R191" i="49" s="1"/>
  <c r="S191" i="49" s="1"/>
  <c r="T191" i="49" s="1"/>
  <c r="U191" i="49" s="1"/>
  <c r="V191" i="49" s="1"/>
  <c r="W191" i="49" s="1"/>
  <c r="X191" i="49" s="1"/>
  <c r="Y191" i="49" s="1"/>
  <c r="Z191" i="49" s="1"/>
  <c r="AA191" i="49" s="1"/>
  <c r="AC191" i="49" s="1"/>
  <c r="AD191" i="49" s="1"/>
  <c r="AE191" i="49" s="1"/>
  <c r="AF191" i="49" s="1"/>
  <c r="M197" i="49"/>
  <c r="N197" i="49" s="1"/>
  <c r="O197" i="49" s="1"/>
  <c r="P197" i="49" s="1"/>
  <c r="Q197" i="49" s="1"/>
  <c r="R197" i="49" s="1"/>
  <c r="S197" i="49" s="1"/>
  <c r="T197" i="49" s="1"/>
  <c r="U197" i="49" s="1"/>
  <c r="V197" i="49" s="1"/>
  <c r="W197" i="49" s="1"/>
  <c r="X197" i="49" s="1"/>
  <c r="Y197" i="49" s="1"/>
  <c r="Z197" i="49" s="1"/>
  <c r="AA197" i="49" s="1"/>
  <c r="AC197" i="49" s="1"/>
  <c r="AD197" i="49" s="1"/>
  <c r="AE197" i="49" s="1"/>
  <c r="AF197" i="49" s="1"/>
  <c r="M214" i="49"/>
  <c r="N214" i="49" s="1"/>
  <c r="O214" i="49" s="1"/>
  <c r="P214" i="49" s="1"/>
  <c r="Q214" i="49" s="1"/>
  <c r="R214" i="49" s="1"/>
  <c r="S214" i="49" s="1"/>
  <c r="T214" i="49" s="1"/>
  <c r="U214" i="49" s="1"/>
  <c r="V214" i="49" s="1"/>
  <c r="W214" i="49" s="1"/>
  <c r="X214" i="49" s="1"/>
  <c r="Y214" i="49" s="1"/>
  <c r="Z214" i="49" s="1"/>
  <c r="AA214" i="49" s="1"/>
  <c r="AC214" i="49" s="1"/>
  <c r="AD214" i="49" s="1"/>
  <c r="AE214" i="49" s="1"/>
  <c r="AF214" i="49" s="1"/>
  <c r="M221" i="49"/>
  <c r="N221" i="49" s="1"/>
  <c r="O221" i="49" s="1"/>
  <c r="P221" i="49" s="1"/>
  <c r="Q221" i="49" s="1"/>
  <c r="R221" i="49" s="1"/>
  <c r="S221" i="49" s="1"/>
  <c r="T221" i="49" s="1"/>
  <c r="U221" i="49" s="1"/>
  <c r="V221" i="49" s="1"/>
  <c r="W221" i="49" s="1"/>
  <c r="X221" i="49" s="1"/>
  <c r="Y221" i="49" s="1"/>
  <c r="Z221" i="49" s="1"/>
  <c r="AA221" i="49" s="1"/>
  <c r="AC221" i="49" s="1"/>
  <c r="AD221" i="49" s="1"/>
  <c r="AE221" i="49" s="1"/>
  <c r="AF221" i="49" s="1"/>
  <c r="M259" i="49"/>
  <c r="N259" i="49" s="1"/>
  <c r="O259" i="49" s="1"/>
  <c r="P259" i="49" s="1"/>
  <c r="Q259" i="49" s="1"/>
  <c r="R259" i="49" s="1"/>
  <c r="S259" i="49" s="1"/>
  <c r="T259" i="49" s="1"/>
  <c r="U259" i="49" s="1"/>
  <c r="V259" i="49" s="1"/>
  <c r="W259" i="49" s="1"/>
  <c r="X259" i="49" s="1"/>
  <c r="Y259" i="49" s="1"/>
  <c r="Z259" i="49" s="1"/>
  <c r="AA259" i="49" s="1"/>
  <c r="AC259" i="49" s="1"/>
  <c r="AD259" i="49" s="1"/>
  <c r="AE259" i="49" s="1"/>
  <c r="AF259" i="49" s="1"/>
  <c r="M165" i="49"/>
  <c r="N165" i="49" s="1"/>
  <c r="O165" i="49" s="1"/>
  <c r="P165" i="49" s="1"/>
  <c r="Q165" i="49" s="1"/>
  <c r="R165" i="49" s="1"/>
  <c r="S165" i="49" s="1"/>
  <c r="T165" i="49" s="1"/>
  <c r="U165" i="49" s="1"/>
  <c r="V165" i="49" s="1"/>
  <c r="W165" i="49" s="1"/>
  <c r="X165" i="49" s="1"/>
  <c r="Y165" i="49" s="1"/>
  <c r="Z165" i="49" s="1"/>
  <c r="AA165" i="49" s="1"/>
  <c r="AC165" i="49" s="1"/>
  <c r="AD165" i="49" s="1"/>
  <c r="AE165" i="49" s="1"/>
  <c r="AF165" i="49" s="1"/>
  <c r="M175" i="49"/>
  <c r="N175" i="49" s="1"/>
  <c r="O175" i="49" s="1"/>
  <c r="P175" i="49" s="1"/>
  <c r="Q175" i="49" s="1"/>
  <c r="R175" i="49" s="1"/>
  <c r="S175" i="49" s="1"/>
  <c r="T175" i="49" s="1"/>
  <c r="U175" i="49" s="1"/>
  <c r="V175" i="49" s="1"/>
  <c r="W175" i="49" s="1"/>
  <c r="X175" i="49" s="1"/>
  <c r="Y175" i="49" s="1"/>
  <c r="Z175" i="49" s="1"/>
  <c r="AA175" i="49" s="1"/>
  <c r="AC175" i="49" s="1"/>
  <c r="AD175" i="49" s="1"/>
  <c r="AE175" i="49" s="1"/>
  <c r="AF175" i="49" s="1"/>
  <c r="M206" i="49"/>
  <c r="N206" i="49" s="1"/>
  <c r="O206" i="49" s="1"/>
  <c r="P206" i="49" s="1"/>
  <c r="Q206" i="49" s="1"/>
  <c r="R206" i="49" s="1"/>
  <c r="S206" i="49" s="1"/>
  <c r="T206" i="49" s="1"/>
  <c r="U206" i="49" s="1"/>
  <c r="V206" i="49" s="1"/>
  <c r="W206" i="49" s="1"/>
  <c r="X206" i="49" s="1"/>
  <c r="Y206" i="49" s="1"/>
  <c r="Z206" i="49" s="1"/>
  <c r="AA206" i="49" s="1"/>
  <c r="AC206" i="49" s="1"/>
  <c r="AD206" i="49" s="1"/>
  <c r="AE206" i="49" s="1"/>
  <c r="AF206" i="49" s="1"/>
  <c r="M220" i="49"/>
  <c r="N220" i="49" s="1"/>
  <c r="O220" i="49" s="1"/>
  <c r="P220" i="49" s="1"/>
  <c r="Q220" i="49" s="1"/>
  <c r="R220" i="49" s="1"/>
  <c r="S220" i="49" s="1"/>
  <c r="T220" i="49" s="1"/>
  <c r="U220" i="49" s="1"/>
  <c r="V220" i="49" s="1"/>
  <c r="W220" i="49" s="1"/>
  <c r="X220" i="49" s="1"/>
  <c r="Y220" i="49" s="1"/>
  <c r="Z220" i="49" s="1"/>
  <c r="AA220" i="49" s="1"/>
  <c r="AC220" i="49" s="1"/>
  <c r="AD220" i="49" s="1"/>
  <c r="AE220" i="49" s="1"/>
  <c r="AF220" i="49" s="1"/>
  <c r="M229" i="49"/>
  <c r="N229" i="49" s="1"/>
  <c r="O229" i="49" s="1"/>
  <c r="P229" i="49" s="1"/>
  <c r="Q229" i="49" s="1"/>
  <c r="R229" i="49" s="1"/>
  <c r="S229" i="49" s="1"/>
  <c r="T229" i="49" s="1"/>
  <c r="U229" i="49" s="1"/>
  <c r="V229" i="49" s="1"/>
  <c r="W229" i="49" s="1"/>
  <c r="X229" i="49" s="1"/>
  <c r="Y229" i="49" s="1"/>
  <c r="Z229" i="49" s="1"/>
  <c r="AA229" i="49" s="1"/>
  <c r="AC229" i="49" s="1"/>
  <c r="AD229" i="49" s="1"/>
  <c r="AE229" i="49" s="1"/>
  <c r="AF229" i="49" s="1"/>
  <c r="M233" i="49"/>
  <c r="N233" i="49" s="1"/>
  <c r="O233" i="49" s="1"/>
  <c r="P233" i="49" s="1"/>
  <c r="Q233" i="49" s="1"/>
  <c r="R233" i="49" s="1"/>
  <c r="S233" i="49" s="1"/>
  <c r="T233" i="49" s="1"/>
  <c r="U233" i="49" s="1"/>
  <c r="V233" i="49" s="1"/>
  <c r="W233" i="49" s="1"/>
  <c r="X233" i="49" s="1"/>
  <c r="Y233" i="49" s="1"/>
  <c r="Z233" i="49" s="1"/>
  <c r="AA233" i="49" s="1"/>
  <c r="AC233" i="49" s="1"/>
  <c r="AD233" i="49" s="1"/>
  <c r="AE233" i="49" s="1"/>
  <c r="AF233" i="49" s="1"/>
  <c r="M258" i="49"/>
  <c r="N258" i="49" s="1"/>
  <c r="O258" i="49" s="1"/>
  <c r="P258" i="49" s="1"/>
  <c r="Q258" i="49" s="1"/>
  <c r="R258" i="49" s="1"/>
  <c r="S258" i="49" s="1"/>
  <c r="T258" i="49" s="1"/>
  <c r="U258" i="49" s="1"/>
  <c r="V258" i="49" s="1"/>
  <c r="W258" i="49" s="1"/>
  <c r="X258" i="49" s="1"/>
  <c r="Y258" i="49" s="1"/>
  <c r="Z258" i="49" s="1"/>
  <c r="AA258" i="49" s="1"/>
  <c r="AC258" i="49" s="1"/>
  <c r="AD258" i="49" s="1"/>
  <c r="AE258" i="49" s="1"/>
  <c r="AF258" i="49" s="1"/>
  <c r="Y5" i="49"/>
  <c r="M225" i="49"/>
  <c r="N225" i="49" s="1"/>
  <c r="O225" i="49" s="1"/>
  <c r="P225" i="49" s="1"/>
  <c r="Q225" i="49" s="1"/>
  <c r="R225" i="49" s="1"/>
  <c r="S225" i="49" s="1"/>
  <c r="T225" i="49" s="1"/>
  <c r="U225" i="49" s="1"/>
  <c r="V225" i="49" s="1"/>
  <c r="W225" i="49" s="1"/>
  <c r="X225" i="49" s="1"/>
  <c r="Y225" i="49" s="1"/>
  <c r="Z225" i="49" s="1"/>
  <c r="AA225" i="49" s="1"/>
  <c r="AC225" i="49" s="1"/>
  <c r="AD225" i="49" s="1"/>
  <c r="AE225" i="49" s="1"/>
  <c r="AF225" i="49" s="1"/>
  <c r="S230" i="49"/>
  <c r="T230" i="49" s="1"/>
  <c r="U230" i="49" s="1"/>
  <c r="V230" i="49" s="1"/>
  <c r="W230" i="49" s="1"/>
  <c r="X230" i="49" s="1"/>
  <c r="Y230" i="49" s="1"/>
  <c r="Z230" i="49" s="1"/>
  <c r="AA230" i="49" s="1"/>
  <c r="AC230" i="49" s="1"/>
  <c r="AD230" i="49" s="1"/>
  <c r="AE230" i="49" s="1"/>
  <c r="AF230" i="49" s="1"/>
  <c r="M230" i="49"/>
  <c r="N230" i="49" s="1"/>
  <c r="O230" i="49" s="1"/>
  <c r="P230" i="49" s="1"/>
  <c r="Q230" i="49" s="1"/>
  <c r="R230" i="49" s="1"/>
  <c r="S241" i="49"/>
  <c r="T241" i="49" s="1"/>
  <c r="U241" i="49" s="1"/>
  <c r="V241" i="49" s="1"/>
  <c r="W241" i="49" s="1"/>
  <c r="X241" i="49" s="1"/>
  <c r="Y241" i="49" s="1"/>
  <c r="Z241" i="49" s="1"/>
  <c r="AA241" i="49" s="1"/>
  <c r="AC241" i="49" s="1"/>
  <c r="AD241" i="49" s="1"/>
  <c r="AE241" i="49" s="1"/>
  <c r="AF241" i="49" s="1"/>
  <c r="M241" i="49"/>
  <c r="N241" i="49" s="1"/>
  <c r="O241" i="49" s="1"/>
  <c r="P241" i="49" s="1"/>
  <c r="Q241" i="49" s="1"/>
  <c r="R241" i="49" s="1"/>
  <c r="S244" i="49"/>
  <c r="T244" i="49" s="1"/>
  <c r="U244" i="49" s="1"/>
  <c r="V244" i="49" s="1"/>
  <c r="W244" i="49" s="1"/>
  <c r="X244" i="49" s="1"/>
  <c r="Y244" i="49" s="1"/>
  <c r="Z244" i="49" s="1"/>
  <c r="AA244" i="49" s="1"/>
  <c r="AC244" i="49" s="1"/>
  <c r="AD244" i="49" s="1"/>
  <c r="AE244" i="49" s="1"/>
  <c r="AF244" i="49" s="1"/>
  <c r="M244" i="49"/>
  <c r="N244" i="49" s="1"/>
  <c r="O244" i="49" s="1"/>
  <c r="P244" i="49" s="1"/>
  <c r="Q244" i="49" s="1"/>
  <c r="R244" i="49" s="1"/>
  <c r="M252" i="49"/>
  <c r="N252" i="49" s="1"/>
  <c r="O252" i="49" s="1"/>
  <c r="P252" i="49" s="1"/>
  <c r="Q252" i="49" s="1"/>
  <c r="R252" i="49" s="1"/>
  <c r="S252" i="49" s="1"/>
  <c r="T252" i="49" s="1"/>
  <c r="U252" i="49" s="1"/>
  <c r="V252" i="49" s="1"/>
  <c r="W252" i="49" s="1"/>
  <c r="X252" i="49" s="1"/>
  <c r="Y252" i="49" s="1"/>
  <c r="Z252" i="49" s="1"/>
  <c r="AA252" i="49" s="1"/>
  <c r="AC252" i="49" s="1"/>
  <c r="AD252" i="49" s="1"/>
  <c r="AE252" i="49" s="1"/>
  <c r="AF252" i="49" s="1"/>
  <c r="S264" i="49"/>
  <c r="T264" i="49" s="1"/>
  <c r="U264" i="49" s="1"/>
  <c r="V264" i="49" s="1"/>
  <c r="W264" i="49" s="1"/>
  <c r="X264" i="49" s="1"/>
  <c r="Y264" i="49" s="1"/>
  <c r="Z264" i="49" s="1"/>
  <c r="AA264" i="49" s="1"/>
  <c r="AC264" i="49" s="1"/>
  <c r="AD264" i="49" s="1"/>
  <c r="AE264" i="49" s="1"/>
  <c r="AF264" i="49" s="1"/>
  <c r="M264" i="49"/>
  <c r="N264" i="49" s="1"/>
  <c r="O264" i="49" s="1"/>
  <c r="P264" i="49" s="1"/>
  <c r="Q264" i="49" s="1"/>
  <c r="R264" i="49" s="1"/>
  <c r="S180" i="49"/>
  <c r="T180" i="49" s="1"/>
  <c r="U180" i="49" s="1"/>
  <c r="V180" i="49" s="1"/>
  <c r="W180" i="49" s="1"/>
  <c r="X180" i="49" s="1"/>
  <c r="Y180" i="49" s="1"/>
  <c r="Z180" i="49" s="1"/>
  <c r="AA180" i="49" s="1"/>
  <c r="AC180" i="49" s="1"/>
  <c r="AD180" i="49" s="1"/>
  <c r="AE180" i="49" s="1"/>
  <c r="AF180" i="49" s="1"/>
  <c r="M180" i="49"/>
  <c r="N180" i="49" s="1"/>
  <c r="O180" i="49" s="1"/>
  <c r="P180" i="49" s="1"/>
  <c r="Q180" i="49" s="1"/>
  <c r="R180" i="49" s="1"/>
  <c r="S198" i="49"/>
  <c r="T198" i="49" s="1"/>
  <c r="U198" i="49" s="1"/>
  <c r="V198" i="49" s="1"/>
  <c r="W198" i="49" s="1"/>
  <c r="X198" i="49" s="1"/>
  <c r="Y198" i="49" s="1"/>
  <c r="Z198" i="49" s="1"/>
  <c r="AA198" i="49" s="1"/>
  <c r="AC198" i="49" s="1"/>
  <c r="AD198" i="49" s="1"/>
  <c r="AE198" i="49" s="1"/>
  <c r="AF198" i="49" s="1"/>
  <c r="M198" i="49"/>
  <c r="N198" i="49" s="1"/>
  <c r="O198" i="49" s="1"/>
  <c r="P198" i="49" s="1"/>
  <c r="Q198" i="49" s="1"/>
  <c r="R198" i="49" s="1"/>
  <c r="M242" i="49"/>
  <c r="N242" i="49" s="1"/>
  <c r="O242" i="49" s="1"/>
  <c r="P242" i="49" s="1"/>
  <c r="Q242" i="49" s="1"/>
  <c r="R242" i="49" s="1"/>
  <c r="S242" i="49" s="1"/>
  <c r="T242" i="49" s="1"/>
  <c r="U242" i="49" s="1"/>
  <c r="V242" i="49" s="1"/>
  <c r="W242" i="49" s="1"/>
  <c r="X242" i="49" s="1"/>
  <c r="Y242" i="49" s="1"/>
  <c r="Z242" i="49" s="1"/>
  <c r="AA242" i="49" s="1"/>
  <c r="AC242" i="49" s="1"/>
  <c r="AD242" i="49" s="1"/>
  <c r="AE242" i="49" s="1"/>
  <c r="AF242" i="49" s="1"/>
  <c r="S245" i="49"/>
  <c r="T245" i="49" s="1"/>
  <c r="U245" i="49" s="1"/>
  <c r="V245" i="49" s="1"/>
  <c r="W245" i="49" s="1"/>
  <c r="X245" i="49" s="1"/>
  <c r="Y245" i="49" s="1"/>
  <c r="Z245" i="49" s="1"/>
  <c r="AA245" i="49" s="1"/>
  <c r="AC245" i="49" s="1"/>
  <c r="AD245" i="49" s="1"/>
  <c r="AE245" i="49" s="1"/>
  <c r="AF245" i="49" s="1"/>
  <c r="M245" i="49"/>
  <c r="N245" i="49" s="1"/>
  <c r="O245" i="49" s="1"/>
  <c r="P245" i="49" s="1"/>
  <c r="Q245" i="49" s="1"/>
  <c r="R245" i="49" s="1"/>
  <c r="BH22" i="49"/>
  <c r="BH25" i="49" s="1"/>
  <c r="M172" i="49"/>
  <c r="N172" i="49" s="1"/>
  <c r="O172" i="49" s="1"/>
  <c r="P172" i="49" s="1"/>
  <c r="Q172" i="49" s="1"/>
  <c r="R172" i="49" s="1"/>
  <c r="S172" i="49" s="1"/>
  <c r="T172" i="49" s="1"/>
  <c r="U172" i="49" s="1"/>
  <c r="V172" i="49" s="1"/>
  <c r="W172" i="49" s="1"/>
  <c r="X172" i="49" s="1"/>
  <c r="Y172" i="49" s="1"/>
  <c r="Z172" i="49" s="1"/>
  <c r="AA172" i="49" s="1"/>
  <c r="AC172" i="49" s="1"/>
  <c r="AD172" i="49" s="1"/>
  <c r="AE172" i="49" s="1"/>
  <c r="AF172" i="49" s="1"/>
  <c r="M248" i="49"/>
  <c r="N248" i="49" s="1"/>
  <c r="O248" i="49" s="1"/>
  <c r="P248" i="49" s="1"/>
  <c r="Q248" i="49" s="1"/>
  <c r="R248" i="49" s="1"/>
  <c r="S248" i="49" s="1"/>
  <c r="T248" i="49" s="1"/>
  <c r="U248" i="49" s="1"/>
  <c r="V248" i="49" s="1"/>
  <c r="W248" i="49" s="1"/>
  <c r="X248" i="49" s="1"/>
  <c r="Y248" i="49" s="1"/>
  <c r="Z248" i="49" s="1"/>
  <c r="AA248" i="49" s="1"/>
  <c r="AC248" i="49" s="1"/>
  <c r="AD248" i="49" s="1"/>
  <c r="AE248" i="49" s="1"/>
  <c r="AF248" i="49" s="1"/>
  <c r="M271" i="49"/>
  <c r="N271" i="49" s="1"/>
  <c r="O271" i="49" s="1"/>
  <c r="P271" i="49" s="1"/>
  <c r="Q271" i="49" s="1"/>
  <c r="R271" i="49" s="1"/>
  <c r="S271" i="49" s="1"/>
  <c r="T271" i="49" s="1"/>
  <c r="U271" i="49" s="1"/>
  <c r="V271" i="49" s="1"/>
  <c r="W271" i="49" s="1"/>
  <c r="X271" i="49" s="1"/>
  <c r="Y271" i="49" s="1"/>
  <c r="Z271" i="49" s="1"/>
  <c r="AA271" i="49" s="1"/>
  <c r="AC271" i="49" s="1"/>
  <c r="AD271" i="49" s="1"/>
  <c r="AE271" i="49" s="1"/>
  <c r="AF271" i="49" s="1"/>
  <c r="C167" i="49"/>
  <c r="S235" i="49"/>
  <c r="T235" i="49" s="1"/>
  <c r="U235" i="49" s="1"/>
  <c r="V235" i="49" s="1"/>
  <c r="W235" i="49" s="1"/>
  <c r="X235" i="49" s="1"/>
  <c r="Y235" i="49" s="1"/>
  <c r="Z235" i="49" s="1"/>
  <c r="AA235" i="49" s="1"/>
  <c r="AC235" i="49" s="1"/>
  <c r="AD235" i="49" s="1"/>
  <c r="AE235" i="49" s="1"/>
  <c r="AF235" i="49" s="1"/>
  <c r="M235" i="49"/>
  <c r="N235" i="49" s="1"/>
  <c r="O235" i="49" s="1"/>
  <c r="P235" i="49" s="1"/>
  <c r="Q235" i="49" s="1"/>
  <c r="R235" i="49" s="1"/>
  <c r="S239" i="49"/>
  <c r="T239" i="49" s="1"/>
  <c r="U239" i="49" s="1"/>
  <c r="V239" i="49" s="1"/>
  <c r="W239" i="49" s="1"/>
  <c r="X239" i="49" s="1"/>
  <c r="Y239" i="49" s="1"/>
  <c r="Z239" i="49" s="1"/>
  <c r="AA239" i="49" s="1"/>
  <c r="AC239" i="49" s="1"/>
  <c r="AD239" i="49" s="1"/>
  <c r="AE239" i="49" s="1"/>
  <c r="AF239" i="49" s="1"/>
  <c r="M239" i="49"/>
  <c r="N239" i="49" s="1"/>
  <c r="O239" i="49" s="1"/>
  <c r="P239" i="49" s="1"/>
  <c r="Q239" i="49" s="1"/>
  <c r="R239" i="49" s="1"/>
  <c r="AG115" i="49"/>
  <c r="BJ23" i="49"/>
  <c r="M163" i="49"/>
  <c r="N163" i="49" s="1"/>
  <c r="O163" i="49" s="1"/>
  <c r="P163" i="49" s="1"/>
  <c r="Q163" i="49" s="1"/>
  <c r="R163" i="49" s="1"/>
  <c r="S163" i="49" s="1"/>
  <c r="T163" i="49" s="1"/>
  <c r="U163" i="49" s="1"/>
  <c r="V163" i="49" s="1"/>
  <c r="W163" i="49" s="1"/>
  <c r="X163" i="49" s="1"/>
  <c r="Y163" i="49" s="1"/>
  <c r="Z163" i="49" s="1"/>
  <c r="AA163" i="49" s="1"/>
  <c r="AC163" i="49" s="1"/>
  <c r="AD163" i="49" s="1"/>
  <c r="AE163" i="49" s="1"/>
  <c r="AF163" i="49" s="1"/>
  <c r="M181" i="49"/>
  <c r="N181" i="49" s="1"/>
  <c r="O181" i="49" s="1"/>
  <c r="P181" i="49" s="1"/>
  <c r="Q181" i="49" s="1"/>
  <c r="R181" i="49" s="1"/>
  <c r="S181" i="49" s="1"/>
  <c r="T181" i="49" s="1"/>
  <c r="U181" i="49" s="1"/>
  <c r="V181" i="49" s="1"/>
  <c r="W181" i="49" s="1"/>
  <c r="X181" i="49" s="1"/>
  <c r="Y181" i="49" s="1"/>
  <c r="Z181" i="49" s="1"/>
  <c r="AA181" i="49" s="1"/>
  <c r="AC181" i="49" s="1"/>
  <c r="AD181" i="49" s="1"/>
  <c r="AE181" i="49" s="1"/>
  <c r="AF181" i="49" s="1"/>
  <c r="M199" i="49"/>
  <c r="N199" i="49" s="1"/>
  <c r="O199" i="49" s="1"/>
  <c r="P199" i="49" s="1"/>
  <c r="Q199" i="49" s="1"/>
  <c r="R199" i="49" s="1"/>
  <c r="S199" i="49" s="1"/>
  <c r="T199" i="49" s="1"/>
  <c r="U199" i="49" s="1"/>
  <c r="V199" i="49" s="1"/>
  <c r="W199" i="49" s="1"/>
  <c r="X199" i="49" s="1"/>
  <c r="Y199" i="49" s="1"/>
  <c r="Z199" i="49" s="1"/>
  <c r="AA199" i="49" s="1"/>
  <c r="AC199" i="49" s="1"/>
  <c r="AD199" i="49" s="1"/>
  <c r="AE199" i="49" s="1"/>
  <c r="AF199" i="49" s="1"/>
  <c r="M202" i="49"/>
  <c r="N202" i="49" s="1"/>
  <c r="O202" i="49" s="1"/>
  <c r="P202" i="49" s="1"/>
  <c r="Q202" i="49" s="1"/>
  <c r="R202" i="49" s="1"/>
  <c r="S202" i="49" s="1"/>
  <c r="T202" i="49" s="1"/>
  <c r="U202" i="49" s="1"/>
  <c r="V202" i="49" s="1"/>
  <c r="W202" i="49" s="1"/>
  <c r="X202" i="49" s="1"/>
  <c r="Y202" i="49" s="1"/>
  <c r="Z202" i="49" s="1"/>
  <c r="AA202" i="49" s="1"/>
  <c r="AC202" i="49" s="1"/>
  <c r="AD202" i="49" s="1"/>
  <c r="AE202" i="49" s="1"/>
  <c r="AF202" i="49" s="1"/>
  <c r="M222" i="49"/>
  <c r="N222" i="49" s="1"/>
  <c r="O222" i="49" s="1"/>
  <c r="P222" i="49" s="1"/>
  <c r="Q222" i="49" s="1"/>
  <c r="R222" i="49" s="1"/>
  <c r="S222" i="49" s="1"/>
  <c r="T222" i="49" s="1"/>
  <c r="U222" i="49" s="1"/>
  <c r="V222" i="49" s="1"/>
  <c r="W222" i="49" s="1"/>
  <c r="X222" i="49" s="1"/>
  <c r="Y222" i="49" s="1"/>
  <c r="Z222" i="49" s="1"/>
  <c r="AA222" i="49" s="1"/>
  <c r="AC222" i="49" s="1"/>
  <c r="AD222" i="49" s="1"/>
  <c r="AE222" i="49" s="1"/>
  <c r="AF222" i="49" s="1"/>
  <c r="M227" i="49"/>
  <c r="N227" i="49" s="1"/>
  <c r="O227" i="49" s="1"/>
  <c r="P227" i="49" s="1"/>
  <c r="Q227" i="49" s="1"/>
  <c r="R227" i="49" s="1"/>
  <c r="S227" i="49" s="1"/>
  <c r="T227" i="49" s="1"/>
  <c r="U227" i="49" s="1"/>
  <c r="V227" i="49" s="1"/>
  <c r="W227" i="49" s="1"/>
  <c r="X227" i="49" s="1"/>
  <c r="Y227" i="49" s="1"/>
  <c r="Z227" i="49" s="1"/>
  <c r="AA227" i="49" s="1"/>
  <c r="AC227" i="49" s="1"/>
  <c r="AD227" i="49" s="1"/>
  <c r="AE227" i="49" s="1"/>
  <c r="AF227" i="49" s="1"/>
  <c r="M246" i="49"/>
  <c r="N246" i="49" s="1"/>
  <c r="O246" i="49" s="1"/>
  <c r="P246" i="49" s="1"/>
  <c r="Q246" i="49" s="1"/>
  <c r="R246" i="49" s="1"/>
  <c r="S246" i="49" s="1"/>
  <c r="T246" i="49" s="1"/>
  <c r="U246" i="49" s="1"/>
  <c r="V246" i="49" s="1"/>
  <c r="W246" i="49" s="1"/>
  <c r="X246" i="49" s="1"/>
  <c r="Y246" i="49" s="1"/>
  <c r="Z246" i="49" s="1"/>
  <c r="AA246" i="49" s="1"/>
  <c r="AC246" i="49" s="1"/>
  <c r="AD246" i="49" s="1"/>
  <c r="AE246" i="49" s="1"/>
  <c r="AF246" i="49" s="1"/>
  <c r="M250" i="49"/>
  <c r="N250" i="49" s="1"/>
  <c r="O250" i="49" s="1"/>
  <c r="P250" i="49" s="1"/>
  <c r="Q250" i="49" s="1"/>
  <c r="R250" i="49" s="1"/>
  <c r="S250" i="49" s="1"/>
  <c r="T250" i="49" s="1"/>
  <c r="U250" i="49" s="1"/>
  <c r="V250" i="49" s="1"/>
  <c r="W250" i="49" s="1"/>
  <c r="X250" i="49" s="1"/>
  <c r="Y250" i="49" s="1"/>
  <c r="Z250" i="49" s="1"/>
  <c r="AA250" i="49" s="1"/>
  <c r="AC250" i="49" s="1"/>
  <c r="AD250" i="49" s="1"/>
  <c r="AE250" i="49" s="1"/>
  <c r="AF250" i="49" s="1"/>
  <c r="M256" i="49"/>
  <c r="N256" i="49" s="1"/>
  <c r="O256" i="49" s="1"/>
  <c r="P256" i="49" s="1"/>
  <c r="Q256" i="49" s="1"/>
  <c r="R256" i="49" s="1"/>
  <c r="S256" i="49" s="1"/>
  <c r="T256" i="49" s="1"/>
  <c r="U256" i="49" s="1"/>
  <c r="V256" i="49" s="1"/>
  <c r="W256" i="49" s="1"/>
  <c r="X256" i="49" s="1"/>
  <c r="Y256" i="49" s="1"/>
  <c r="Z256" i="49" s="1"/>
  <c r="AA256" i="49" s="1"/>
  <c r="AC256" i="49" s="1"/>
  <c r="AD256" i="49" s="1"/>
  <c r="AE256" i="49" s="1"/>
  <c r="AF256" i="49" s="1"/>
  <c r="M262" i="49"/>
  <c r="N262" i="49" s="1"/>
  <c r="O262" i="49" s="1"/>
  <c r="P262" i="49" s="1"/>
  <c r="Q262" i="49" s="1"/>
  <c r="R262" i="49" s="1"/>
  <c r="S262" i="49" s="1"/>
  <c r="T262" i="49" s="1"/>
  <c r="U262" i="49" s="1"/>
  <c r="V262" i="49" s="1"/>
  <c r="W262" i="49" s="1"/>
  <c r="X262" i="49" s="1"/>
  <c r="Y262" i="49" s="1"/>
  <c r="Z262" i="49" s="1"/>
  <c r="AA262" i="49" s="1"/>
  <c r="AC262" i="49" s="1"/>
  <c r="AD262" i="49" s="1"/>
  <c r="AE262" i="49" s="1"/>
  <c r="AF262" i="49" s="1"/>
  <c r="M266" i="49"/>
  <c r="N266" i="49" s="1"/>
  <c r="O266" i="49" s="1"/>
  <c r="P266" i="49" s="1"/>
  <c r="Q266" i="49" s="1"/>
  <c r="R266" i="49" s="1"/>
  <c r="S266" i="49" s="1"/>
  <c r="T266" i="49" s="1"/>
  <c r="U266" i="49" s="1"/>
  <c r="V266" i="49" s="1"/>
  <c r="W266" i="49" s="1"/>
  <c r="X266" i="49" s="1"/>
  <c r="Y266" i="49" s="1"/>
  <c r="Z266" i="49" s="1"/>
  <c r="AA266" i="49" s="1"/>
  <c r="AC266" i="49" s="1"/>
  <c r="AD266" i="49" s="1"/>
  <c r="AE266" i="49" s="1"/>
  <c r="AF266" i="49" s="1"/>
  <c r="M269" i="49"/>
  <c r="N269" i="49" s="1"/>
  <c r="O269" i="49" s="1"/>
  <c r="P269" i="49" s="1"/>
  <c r="Q269" i="49" s="1"/>
  <c r="R269" i="49" s="1"/>
  <c r="S269" i="49" s="1"/>
  <c r="T269" i="49" s="1"/>
  <c r="U269" i="49" s="1"/>
  <c r="V269" i="49" s="1"/>
  <c r="W269" i="49" s="1"/>
  <c r="X269" i="49" s="1"/>
  <c r="Y269" i="49" s="1"/>
  <c r="Z269" i="49" s="1"/>
  <c r="AA269" i="49" s="1"/>
  <c r="AC269" i="49" s="1"/>
  <c r="AD269" i="49" s="1"/>
  <c r="AE269" i="49" s="1"/>
  <c r="AF269" i="49" s="1"/>
  <c r="S170" i="49"/>
  <c r="T170" i="49" s="1"/>
  <c r="U170" i="49" s="1"/>
  <c r="V170" i="49" s="1"/>
  <c r="W170" i="49" s="1"/>
  <c r="X170" i="49" s="1"/>
  <c r="Y170" i="49" s="1"/>
  <c r="M170" i="49"/>
  <c r="N170" i="49" s="1"/>
  <c r="O170" i="49" s="1"/>
  <c r="P170" i="49" s="1"/>
  <c r="Q170" i="49" s="1"/>
  <c r="R170" i="49" s="1"/>
  <c r="S186" i="49"/>
  <c r="T186" i="49" s="1"/>
  <c r="U186" i="49" s="1"/>
  <c r="V186" i="49" s="1"/>
  <c r="W186" i="49" s="1"/>
  <c r="X186" i="49" s="1"/>
  <c r="Y186" i="49" s="1"/>
  <c r="Z186" i="49" s="1"/>
  <c r="AA186" i="49" s="1"/>
  <c r="AC186" i="49" s="1"/>
  <c r="AD186" i="49" s="1"/>
  <c r="AE186" i="49" s="1"/>
  <c r="AF186" i="49" s="1"/>
  <c r="M186" i="49"/>
  <c r="N186" i="49" s="1"/>
  <c r="O186" i="49" s="1"/>
  <c r="P186" i="49" s="1"/>
  <c r="Q186" i="49" s="1"/>
  <c r="R186" i="49" s="1"/>
  <c r="M223" i="49"/>
  <c r="N223" i="49" s="1"/>
  <c r="O223" i="49" s="1"/>
  <c r="P223" i="49" s="1"/>
  <c r="Q223" i="49" s="1"/>
  <c r="R223" i="49" s="1"/>
  <c r="S223" i="49" s="1"/>
  <c r="T223" i="49" s="1"/>
  <c r="U223" i="49" s="1"/>
  <c r="V223" i="49" s="1"/>
  <c r="W223" i="49" s="1"/>
  <c r="X223" i="49" s="1"/>
  <c r="Y223" i="49" s="1"/>
  <c r="Z223" i="49" s="1"/>
  <c r="AA223" i="49" s="1"/>
  <c r="AC223" i="49" s="1"/>
  <c r="AD223" i="49" s="1"/>
  <c r="AE223" i="49" s="1"/>
  <c r="AF223" i="49" s="1"/>
  <c r="BG22" i="49"/>
  <c r="M174" i="49"/>
  <c r="N174" i="49" s="1"/>
  <c r="O174" i="49" s="1"/>
  <c r="P174" i="49" s="1"/>
  <c r="Q174" i="49" s="1"/>
  <c r="R174" i="49" s="1"/>
  <c r="S174" i="49" s="1"/>
  <c r="T174" i="49" s="1"/>
  <c r="U174" i="49" s="1"/>
  <c r="V174" i="49" s="1"/>
  <c r="W174" i="49" s="1"/>
  <c r="X174" i="49" s="1"/>
  <c r="Y174" i="49" s="1"/>
  <c r="Z174" i="49" s="1"/>
  <c r="AA174" i="49" s="1"/>
  <c r="AC174" i="49" s="1"/>
  <c r="AD174" i="49" s="1"/>
  <c r="AE174" i="49" s="1"/>
  <c r="AF174" i="49" s="1"/>
  <c r="M182" i="49"/>
  <c r="N182" i="49" s="1"/>
  <c r="O182" i="49" s="1"/>
  <c r="P182" i="49" s="1"/>
  <c r="Q182" i="49" s="1"/>
  <c r="R182" i="49" s="1"/>
  <c r="S182" i="49" s="1"/>
  <c r="T182" i="49" s="1"/>
  <c r="U182" i="49" s="1"/>
  <c r="V182" i="49" s="1"/>
  <c r="W182" i="49" s="1"/>
  <c r="X182" i="49" s="1"/>
  <c r="Y182" i="49" s="1"/>
  <c r="Z182" i="49" s="1"/>
  <c r="AA182" i="49" s="1"/>
  <c r="AC182" i="49" s="1"/>
  <c r="AD182" i="49" s="1"/>
  <c r="AE182" i="49" s="1"/>
  <c r="AF182" i="49" s="1"/>
  <c r="M194" i="49"/>
  <c r="N194" i="49" s="1"/>
  <c r="O194" i="49" s="1"/>
  <c r="P194" i="49" s="1"/>
  <c r="Q194" i="49" s="1"/>
  <c r="R194" i="49" s="1"/>
  <c r="S194" i="49" s="1"/>
  <c r="T194" i="49" s="1"/>
  <c r="U194" i="49" s="1"/>
  <c r="V194" i="49" s="1"/>
  <c r="W194" i="49" s="1"/>
  <c r="X194" i="49" s="1"/>
  <c r="Y194" i="49" s="1"/>
  <c r="Z194" i="49" s="1"/>
  <c r="AA194" i="49" s="1"/>
  <c r="AC194" i="49" s="1"/>
  <c r="AD194" i="49" s="1"/>
  <c r="AE194" i="49" s="1"/>
  <c r="AF194" i="49" s="1"/>
  <c r="M205" i="49"/>
  <c r="N205" i="49" s="1"/>
  <c r="O205" i="49" s="1"/>
  <c r="P205" i="49" s="1"/>
  <c r="Q205" i="49" s="1"/>
  <c r="R205" i="49" s="1"/>
  <c r="S205" i="49" s="1"/>
  <c r="T205" i="49" s="1"/>
  <c r="U205" i="49" s="1"/>
  <c r="V205" i="49" s="1"/>
  <c r="W205" i="49" s="1"/>
  <c r="X205" i="49" s="1"/>
  <c r="Y205" i="49" s="1"/>
  <c r="Z205" i="49" s="1"/>
  <c r="AA205" i="49" s="1"/>
  <c r="AC205" i="49" s="1"/>
  <c r="AD205" i="49" s="1"/>
  <c r="AE205" i="49" s="1"/>
  <c r="AF205" i="49" s="1"/>
  <c r="M228" i="49"/>
  <c r="N228" i="49" s="1"/>
  <c r="O228" i="49" s="1"/>
  <c r="P228" i="49" s="1"/>
  <c r="Q228" i="49" s="1"/>
  <c r="R228" i="49" s="1"/>
  <c r="S228" i="49" s="1"/>
  <c r="T228" i="49" s="1"/>
  <c r="U228" i="49" s="1"/>
  <c r="V228" i="49" s="1"/>
  <c r="W228" i="49" s="1"/>
  <c r="X228" i="49" s="1"/>
  <c r="Y228" i="49" s="1"/>
  <c r="Z228" i="49" s="1"/>
  <c r="AA228" i="49" s="1"/>
  <c r="AC228" i="49" s="1"/>
  <c r="AD228" i="49" s="1"/>
  <c r="AE228" i="49" s="1"/>
  <c r="AF228" i="49" s="1"/>
  <c r="M251" i="49"/>
  <c r="N251" i="49" s="1"/>
  <c r="O251" i="49" s="1"/>
  <c r="P251" i="49" s="1"/>
  <c r="Q251" i="49" s="1"/>
  <c r="R251" i="49" s="1"/>
  <c r="S251" i="49" s="1"/>
  <c r="T251" i="49" s="1"/>
  <c r="U251" i="49" s="1"/>
  <c r="V251" i="49" s="1"/>
  <c r="W251" i="49" s="1"/>
  <c r="X251" i="49" s="1"/>
  <c r="Y251" i="49" s="1"/>
  <c r="Z251" i="49" s="1"/>
  <c r="AA251" i="49" s="1"/>
  <c r="AC251" i="49" s="1"/>
  <c r="AD251" i="49" s="1"/>
  <c r="AE251" i="49" s="1"/>
  <c r="AF251" i="49" s="1"/>
  <c r="M254" i="49"/>
  <c r="N254" i="49" s="1"/>
  <c r="O254" i="49" s="1"/>
  <c r="P254" i="49" s="1"/>
  <c r="Q254" i="49" s="1"/>
  <c r="R254" i="49" s="1"/>
  <c r="S254" i="49" s="1"/>
  <c r="T254" i="49" s="1"/>
  <c r="U254" i="49" s="1"/>
  <c r="V254" i="49" s="1"/>
  <c r="W254" i="49" s="1"/>
  <c r="X254" i="49" s="1"/>
  <c r="Y254" i="49" s="1"/>
  <c r="Z254" i="49" s="1"/>
  <c r="AA254" i="49" s="1"/>
  <c r="AC254" i="49" s="1"/>
  <c r="AD254" i="49" s="1"/>
  <c r="AE254" i="49" s="1"/>
  <c r="AF254" i="49" s="1"/>
  <c r="M257" i="49"/>
  <c r="N257" i="49" s="1"/>
  <c r="O257" i="49" s="1"/>
  <c r="P257" i="49" s="1"/>
  <c r="Q257" i="49" s="1"/>
  <c r="R257" i="49" s="1"/>
  <c r="S257" i="49" s="1"/>
  <c r="T257" i="49" s="1"/>
  <c r="U257" i="49" s="1"/>
  <c r="V257" i="49" s="1"/>
  <c r="W257" i="49" s="1"/>
  <c r="X257" i="49" s="1"/>
  <c r="Y257" i="49" s="1"/>
  <c r="Z257" i="49" s="1"/>
  <c r="AA257" i="49" s="1"/>
  <c r="AC257" i="49" s="1"/>
  <c r="AD257" i="49" s="1"/>
  <c r="AE257" i="49" s="1"/>
  <c r="AF257" i="49" s="1"/>
  <c r="M270" i="49"/>
  <c r="N270" i="49" s="1"/>
  <c r="O270" i="49" s="1"/>
  <c r="P270" i="49" s="1"/>
  <c r="Q270" i="49" s="1"/>
  <c r="R270" i="49" s="1"/>
  <c r="S270" i="49" s="1"/>
  <c r="T270" i="49" s="1"/>
  <c r="U270" i="49" s="1"/>
  <c r="V270" i="49" s="1"/>
  <c r="W270" i="49" s="1"/>
  <c r="X270" i="49" s="1"/>
  <c r="Y270" i="49" s="1"/>
  <c r="Z270" i="49" s="1"/>
  <c r="AA270" i="49" s="1"/>
  <c r="AC270" i="49" s="1"/>
  <c r="AD270" i="49" s="1"/>
  <c r="AE270" i="49" s="1"/>
  <c r="AF270" i="49" s="1"/>
  <c r="M183" i="49"/>
  <c r="N183" i="49" s="1"/>
  <c r="O183" i="49" s="1"/>
  <c r="P183" i="49" s="1"/>
  <c r="Q183" i="49" s="1"/>
  <c r="R183" i="49" s="1"/>
  <c r="S183" i="49" s="1"/>
  <c r="T183" i="49" s="1"/>
  <c r="U183" i="49" s="1"/>
  <c r="V183" i="49" s="1"/>
  <c r="W183" i="49" s="1"/>
  <c r="X183" i="49" s="1"/>
  <c r="Y183" i="49" s="1"/>
  <c r="Z183" i="49" s="1"/>
  <c r="AA183" i="49" s="1"/>
  <c r="AC183" i="49" s="1"/>
  <c r="AD183" i="49" s="1"/>
  <c r="AE183" i="49" s="1"/>
  <c r="AF183" i="49" s="1"/>
  <c r="M209" i="49"/>
  <c r="N209" i="49" s="1"/>
  <c r="O209" i="49" s="1"/>
  <c r="P209" i="49" s="1"/>
  <c r="Q209" i="49" s="1"/>
  <c r="R209" i="49" s="1"/>
  <c r="S209" i="49" s="1"/>
  <c r="T209" i="49" s="1"/>
  <c r="U209" i="49" s="1"/>
  <c r="V209" i="49" s="1"/>
  <c r="W209" i="49" s="1"/>
  <c r="X209" i="49" s="1"/>
  <c r="Y209" i="49" s="1"/>
  <c r="Z209" i="49" s="1"/>
  <c r="AA209" i="49" s="1"/>
  <c r="AC209" i="49" s="1"/>
  <c r="AD209" i="49" s="1"/>
  <c r="AE209" i="49" s="1"/>
  <c r="AF209" i="49" s="1"/>
  <c r="BC22" i="49"/>
  <c r="BC25" i="49" s="1"/>
  <c r="BB22" i="49"/>
  <c r="AV22" i="49"/>
  <c r="AV25" i="49" s="1"/>
  <c r="AU22" i="49"/>
  <c r="L113" i="49"/>
  <c r="L115" i="49" s="1"/>
  <c r="J5" i="49"/>
  <c r="AT19" i="49"/>
  <c r="AT22" i="49" s="1"/>
  <c r="J113" i="49"/>
  <c r="J115" i="49" s="1"/>
  <c r="G123" i="49"/>
  <c r="AR23" i="49" s="1"/>
  <c r="AQ19" i="49"/>
  <c r="AQ22" i="49" s="1"/>
  <c r="AQ25" i="49" s="1"/>
  <c r="F123" i="49"/>
  <c r="AQ23" i="49" s="1"/>
  <c r="AI117" i="49"/>
  <c r="AH120" i="49"/>
  <c r="E123" i="49"/>
  <c r="AP23" i="49" s="1"/>
  <c r="E113" i="49"/>
  <c r="E115" i="49" s="1"/>
  <c r="E116" i="49" s="1"/>
  <c r="E7" i="49" s="1"/>
  <c r="AH119" i="49"/>
  <c r="C5" i="49"/>
  <c r="D113" i="49"/>
  <c r="D115" i="49" s="1"/>
  <c r="AH92" i="49"/>
  <c r="B5" i="49"/>
  <c r="C113" i="49"/>
  <c r="C115" i="49" s="1"/>
  <c r="AH121" i="49"/>
  <c r="AI92" i="49"/>
  <c r="Z170" i="49"/>
  <c r="BI19" i="49"/>
  <c r="AI120" i="49"/>
  <c r="G113" i="49"/>
  <c r="G115" i="49" s="1"/>
  <c r="AR16" i="49"/>
  <c r="AE5" i="49"/>
  <c r="BJ19" i="49"/>
  <c r="I123" i="49"/>
  <c r="AS23" i="49" s="1"/>
  <c r="AY23" i="49"/>
  <c r="AH118" i="49"/>
  <c r="B123" i="49"/>
  <c r="AI118" i="49"/>
  <c r="J123" i="49"/>
  <c r="AZ23" i="49"/>
  <c r="Z123" i="49"/>
  <c r="BF23" i="49" s="1"/>
  <c r="AI121" i="49"/>
  <c r="AI78" i="49"/>
  <c r="X7" i="49"/>
  <c r="AH78" i="49"/>
  <c r="G5" i="49"/>
  <c r="AM17" i="49"/>
  <c r="AM22" i="49" s="1"/>
  <c r="Q7" i="49"/>
  <c r="BG95" i="49" a="1"/>
  <c r="F167" i="49"/>
  <c r="G161" i="49"/>
  <c r="AW19" i="49"/>
  <c r="AW22" i="49" s="1"/>
  <c r="AW25" i="49" s="1"/>
  <c r="AX22" i="49"/>
  <c r="AX25" i="49" s="1"/>
  <c r="W7" i="49"/>
  <c r="O5" i="49"/>
  <c r="F5" i="49"/>
  <c r="H113" i="49"/>
  <c r="H115" i="49" s="1"/>
  <c r="AD5" i="49"/>
  <c r="AP22" i="49"/>
  <c r="AP25" i="49" s="1"/>
  <c r="BD22" i="49"/>
  <c r="BD25" i="49" s="1"/>
  <c r="O7" i="49"/>
  <c r="AN22" i="49"/>
  <c r="P7" i="49"/>
  <c r="AU23" i="49"/>
  <c r="E135" i="49"/>
  <c r="AE7" i="49"/>
  <c r="BI16" i="49"/>
  <c r="BE19" i="49"/>
  <c r="W5" i="49"/>
  <c r="BJ16" i="49"/>
  <c r="AO22" i="49"/>
  <c r="BE16" i="49"/>
  <c r="V5" i="49"/>
  <c r="BF22" i="49"/>
  <c r="H123" i="49"/>
  <c r="H124" i="49" s="1"/>
  <c r="BE23" i="49"/>
  <c r="AH122" i="49"/>
  <c r="F177" i="49"/>
  <c r="AR19" i="49"/>
  <c r="Z113" i="49"/>
  <c r="Z115" i="49" s="1"/>
  <c r="Z116" i="49" s="1"/>
  <c r="Z7" i="49" s="1"/>
  <c r="AI119" i="49"/>
  <c r="K123" i="49"/>
  <c r="I113" i="49"/>
  <c r="I115" i="49" s="1"/>
  <c r="AJ108" i="49" a="1"/>
  <c r="AJ108" i="49" s="1"/>
  <c r="AI108" i="49"/>
  <c r="AH108" i="49"/>
  <c r="AB7" i="49"/>
  <c r="D123" i="49"/>
  <c r="AO23" i="49" s="1"/>
  <c r="L123" i="49"/>
  <c r="L124" i="49" s="1"/>
  <c r="AI122" i="49"/>
  <c r="B124" i="49"/>
  <c r="Y7" i="49"/>
  <c r="C123" i="49"/>
  <c r="AH117" i="49"/>
  <c r="AH71" i="49"/>
  <c r="AZ16" i="49"/>
  <c r="AZ22" i="49" s="1"/>
  <c r="AI71" i="49"/>
  <c r="AI96" i="49"/>
  <c r="AH96" i="49"/>
  <c r="AY16" i="49"/>
  <c r="AY22" i="49" s="1"/>
  <c r="AS16" i="49"/>
  <c r="BA16" i="49"/>
  <c r="BA22" i="49" s="1"/>
  <c r="B113" i="49"/>
  <c r="C135" i="49"/>
  <c r="D166" i="49"/>
  <c r="E166" i="49" s="1"/>
  <c r="F166" i="49" s="1"/>
  <c r="G166" i="49" s="1"/>
  <c r="H166" i="49" s="1"/>
  <c r="I166" i="49" s="1"/>
  <c r="J166" i="49" s="1"/>
  <c r="K166" i="49" s="1"/>
  <c r="L166" i="49" s="1"/>
  <c r="D274" i="49"/>
  <c r="AG113" i="49"/>
  <c r="S7" i="49"/>
  <c r="P5" i="49"/>
  <c r="E169" i="49"/>
  <c r="I124" i="49"/>
  <c r="AS19" i="49"/>
  <c r="X5" i="49"/>
  <c r="AG2" i="49"/>
  <c r="AG6" i="49" s="1"/>
  <c r="F113" i="49"/>
  <c r="F115" i="49" s="1"/>
  <c r="F116" i="49" s="1"/>
  <c r="F7" i="49" s="1"/>
  <c r="N7" i="49"/>
  <c r="V113" i="49"/>
  <c r="V115" i="49" s="1"/>
  <c r="V116" i="49" s="1"/>
  <c r="V7" i="49" s="1"/>
  <c r="AD7" i="49"/>
  <c r="F124" i="49"/>
  <c r="V124" i="49"/>
  <c r="C274" i="49"/>
  <c r="Q274" i="50" l="1"/>
  <c r="R169" i="50"/>
  <c r="BI22" i="49"/>
  <c r="BI25" i="49" s="1"/>
  <c r="R164" i="49"/>
  <c r="S164" i="49" s="1"/>
  <c r="T164" i="49" s="1"/>
  <c r="U164" i="49" s="1"/>
  <c r="V164" i="49" s="1"/>
  <c r="W164" i="49" s="1"/>
  <c r="X164" i="49" s="1"/>
  <c r="Y164" i="49" s="1"/>
  <c r="Z164" i="49" s="1"/>
  <c r="AA164" i="49" s="1"/>
  <c r="AC164" i="49" s="1"/>
  <c r="AD164" i="49" s="1"/>
  <c r="AE164" i="49" s="1"/>
  <c r="AF164" i="49" s="1"/>
  <c r="P189" i="49"/>
  <c r="Q189" i="49" s="1"/>
  <c r="O171" i="49"/>
  <c r="J116" i="49"/>
  <c r="J7" i="49" s="1"/>
  <c r="D135" i="49"/>
  <c r="AF7" i="49"/>
  <c r="M166" i="49"/>
  <c r="N166" i="49" s="1"/>
  <c r="O166" i="49" s="1"/>
  <c r="P166" i="49" s="1"/>
  <c r="I116" i="49"/>
  <c r="I7" i="49" s="1"/>
  <c r="AC7" i="49"/>
  <c r="BF25" i="49"/>
  <c r="Z124" i="49"/>
  <c r="BE22" i="49"/>
  <c r="BE25" i="49" s="1"/>
  <c r="AY25" i="49"/>
  <c r="AU25" i="49"/>
  <c r="AS22" i="49"/>
  <c r="AS25" i="49" s="1"/>
  <c r="G116" i="49"/>
  <c r="G7" i="49" s="1"/>
  <c r="G124" i="49"/>
  <c r="E124" i="49"/>
  <c r="AO25" i="49"/>
  <c r="AT23" i="49"/>
  <c r="AT25" i="49" s="1"/>
  <c r="K124" i="49"/>
  <c r="BJ22" i="49"/>
  <c r="BJ25" i="49" s="1"/>
  <c r="AN23" i="49"/>
  <c r="AN25" i="49" s="1"/>
  <c r="C124" i="49"/>
  <c r="R7" i="49"/>
  <c r="D116" i="49"/>
  <c r="D7" i="49" s="1"/>
  <c r="D167" i="49"/>
  <c r="AJ123" i="49" a="1"/>
  <c r="AJ123" i="49" s="1"/>
  <c r="AI123" i="49"/>
  <c r="AH123" i="49"/>
  <c r="AM23" i="49"/>
  <c r="AM25" i="49" s="1"/>
  <c r="K116" i="49"/>
  <c r="K7" i="49" s="1"/>
  <c r="L116" i="49"/>
  <c r="L7" i="49" s="1"/>
  <c r="J124" i="49"/>
  <c r="AR22" i="49"/>
  <c r="AR25" i="49" s="1"/>
  <c r="BA23" i="49"/>
  <c r="BA25" i="49" s="1"/>
  <c r="BI118" i="49"/>
  <c r="BG117" i="49"/>
  <c r="BK115" i="49"/>
  <c r="BI114" i="49"/>
  <c r="BG113" i="49"/>
  <c r="BK111" i="49"/>
  <c r="BI110" i="49"/>
  <c r="BG109" i="49"/>
  <c r="BK107" i="49"/>
  <c r="BI106" i="49"/>
  <c r="BG105" i="49"/>
  <c r="BK103" i="49"/>
  <c r="BI102" i="49"/>
  <c r="BG101" i="49"/>
  <c r="BK99" i="49"/>
  <c r="BI98" i="49"/>
  <c r="BG97" i="49"/>
  <c r="BK95" i="49"/>
  <c r="BL117" i="49"/>
  <c r="BJ116" i="49"/>
  <c r="BH115" i="49"/>
  <c r="BL113" i="49"/>
  <c r="BJ112" i="49"/>
  <c r="BH111" i="49"/>
  <c r="BL109" i="49"/>
  <c r="BJ108" i="49"/>
  <c r="BH107" i="49"/>
  <c r="BL105" i="49"/>
  <c r="BJ104" i="49"/>
  <c r="BH103" i="49"/>
  <c r="BL101" i="49"/>
  <c r="BJ100" i="49"/>
  <c r="BH99" i="49"/>
  <c r="BL97" i="49"/>
  <c r="BJ96" i="49"/>
  <c r="BH95" i="49"/>
  <c r="BG118" i="49"/>
  <c r="BH116" i="49"/>
  <c r="BJ114" i="49"/>
  <c r="BK112" i="49"/>
  <c r="BL110" i="49"/>
  <c r="BH109" i="49"/>
  <c r="BI107" i="49"/>
  <c r="BJ105" i="49"/>
  <c r="BL103" i="49"/>
  <c r="BG102" i="49"/>
  <c r="BH100" i="49"/>
  <c r="BJ98" i="49"/>
  <c r="BK96" i="49"/>
  <c r="BL116" i="49"/>
  <c r="BL100" i="49"/>
  <c r="BK117" i="49"/>
  <c r="BG116" i="49"/>
  <c r="BH114" i="49"/>
  <c r="BI112" i="49"/>
  <c r="BK110" i="49"/>
  <c r="BL108" i="49"/>
  <c r="BG107" i="49"/>
  <c r="BI105" i="49"/>
  <c r="BJ103" i="49"/>
  <c r="BK101" i="49"/>
  <c r="BG100" i="49"/>
  <c r="BH98" i="49"/>
  <c r="BI96" i="49"/>
  <c r="BG108" i="49"/>
  <c r="BK102" i="49"/>
  <c r="BJ95" i="49"/>
  <c r="BJ117" i="49"/>
  <c r="BL115" i="49"/>
  <c r="BG114" i="49"/>
  <c r="BH112" i="49"/>
  <c r="BJ110" i="49"/>
  <c r="BK108" i="49"/>
  <c r="BL106" i="49"/>
  <c r="BH105" i="49"/>
  <c r="BI103" i="49"/>
  <c r="BJ101" i="49"/>
  <c r="BL99" i="49"/>
  <c r="BG98" i="49"/>
  <c r="BH96" i="49"/>
  <c r="BI117" i="49"/>
  <c r="BJ115" i="49"/>
  <c r="BK113" i="49"/>
  <c r="BG112" i="49"/>
  <c r="BH110" i="49"/>
  <c r="BI108" i="49"/>
  <c r="BK106" i="49"/>
  <c r="BL104" i="49"/>
  <c r="BG103" i="49"/>
  <c r="BI101" i="49"/>
  <c r="BJ99" i="49"/>
  <c r="BK97" i="49"/>
  <c r="BG96" i="49"/>
  <c r="BI113" i="49"/>
  <c r="BG99" i="49"/>
  <c r="BL118" i="49"/>
  <c r="BH117" i="49"/>
  <c r="BI115" i="49"/>
  <c r="BJ113" i="49"/>
  <c r="BL111" i="49"/>
  <c r="BG110" i="49"/>
  <c r="BH108" i="49"/>
  <c r="BJ106" i="49"/>
  <c r="BK104" i="49"/>
  <c r="BL102" i="49"/>
  <c r="BH101" i="49"/>
  <c r="BI99" i="49"/>
  <c r="BJ97" i="49"/>
  <c r="BL95" i="49"/>
  <c r="BK118" i="49"/>
  <c r="BG115" i="49"/>
  <c r="BJ111" i="49"/>
  <c r="BK109" i="49"/>
  <c r="BH106" i="49"/>
  <c r="BI104" i="49"/>
  <c r="BI97" i="49"/>
  <c r="BK114" i="49"/>
  <c r="BJ107" i="49"/>
  <c r="BI100" i="49"/>
  <c r="BH113" i="49"/>
  <c r="BG106" i="49"/>
  <c r="BL98" i="49"/>
  <c r="BL112" i="49"/>
  <c r="BK105" i="49"/>
  <c r="BK98" i="49"/>
  <c r="BJ118" i="49"/>
  <c r="BI111" i="49"/>
  <c r="BH104" i="49"/>
  <c r="BH97" i="49"/>
  <c r="BH118" i="49"/>
  <c r="BG111" i="49"/>
  <c r="BG104" i="49"/>
  <c r="BL96" i="49"/>
  <c r="BK116" i="49"/>
  <c r="BI95" i="49"/>
  <c r="BJ109" i="49"/>
  <c r="BJ102" i="49"/>
  <c r="BI116" i="49"/>
  <c r="BI109" i="49"/>
  <c r="BH102" i="49"/>
  <c r="BG95" i="49"/>
  <c r="BL114" i="49"/>
  <c r="BL107" i="49"/>
  <c r="BK100" i="49"/>
  <c r="BB23" i="49"/>
  <c r="BB25" i="49" s="1"/>
  <c r="T7" i="49"/>
  <c r="AA7" i="49"/>
  <c r="AA170" i="49"/>
  <c r="AC170" i="49" s="1"/>
  <c r="AD170" i="49" s="1"/>
  <c r="AE170" i="49" s="1"/>
  <c r="AF170" i="49" s="1"/>
  <c r="Z135" i="49"/>
  <c r="G167" i="49"/>
  <c r="H161" i="49"/>
  <c r="G177" i="49"/>
  <c r="F135" i="49"/>
  <c r="C116" i="49"/>
  <c r="C7" i="49" s="1"/>
  <c r="D124" i="49"/>
  <c r="AZ25" i="49"/>
  <c r="E274" i="49"/>
  <c r="F169" i="49"/>
  <c r="B115" i="49"/>
  <c r="AI113" i="49"/>
  <c r="AH113" i="49"/>
  <c r="BG23" i="49"/>
  <c r="BG25" i="49" s="1"/>
  <c r="H116" i="49"/>
  <c r="H7" i="49" s="1"/>
  <c r="E167" i="49"/>
  <c r="Z71" i="48"/>
  <c r="Z78" i="48"/>
  <c r="R274" i="50" l="1"/>
  <c r="P171" i="49"/>
  <c r="Q171" i="49" s="1"/>
  <c r="R171" i="49" s="1"/>
  <c r="S171" i="49" s="1"/>
  <c r="T171" i="49" s="1"/>
  <c r="U171" i="49" s="1"/>
  <c r="V171" i="49" s="1"/>
  <c r="W171" i="49" s="1"/>
  <c r="X171" i="49" s="1"/>
  <c r="Y171" i="49" s="1"/>
  <c r="Z171" i="49" s="1"/>
  <c r="AA171" i="49" s="1"/>
  <c r="AC171" i="49" s="1"/>
  <c r="AD171" i="49" s="1"/>
  <c r="AE171" i="49" s="1"/>
  <c r="AF171" i="49" s="1"/>
  <c r="Q166" i="49"/>
  <c r="R166" i="49" s="1"/>
  <c r="R189" i="49"/>
  <c r="S189" i="49" s="1"/>
  <c r="T189" i="49" s="1"/>
  <c r="U189" i="49" s="1"/>
  <c r="V189" i="49" s="1"/>
  <c r="W189" i="49" s="1"/>
  <c r="X189" i="49" s="1"/>
  <c r="Y189" i="49" s="1"/>
  <c r="Z189" i="49" s="1"/>
  <c r="AA189" i="49" s="1"/>
  <c r="AC189" i="49" s="1"/>
  <c r="AD189" i="49" s="1"/>
  <c r="AE189" i="49" s="1"/>
  <c r="AF189" i="49" s="1"/>
  <c r="AT8" i="49"/>
  <c r="AH124" i="49"/>
  <c r="AI124" i="49"/>
  <c r="AT9" i="49"/>
  <c r="F274" i="49"/>
  <c r="G169" i="49"/>
  <c r="H177" i="49"/>
  <c r="H135" i="49" s="1"/>
  <c r="G135" i="49"/>
  <c r="H167" i="49"/>
  <c r="I161" i="49"/>
  <c r="B116" i="49"/>
  <c r="AI115" i="49"/>
  <c r="AH115" i="49"/>
  <c r="X71" i="48"/>
  <c r="X78" i="48"/>
  <c r="X92" i="48"/>
  <c r="X96" i="48"/>
  <c r="X108" i="48"/>
  <c r="X117" i="48"/>
  <c r="X118" i="48"/>
  <c r="X119" i="48"/>
  <c r="X120" i="48"/>
  <c r="X121" i="48"/>
  <c r="X122" i="48"/>
  <c r="X161" i="48"/>
  <c r="X167" i="48" s="1"/>
  <c r="X162" i="48"/>
  <c r="X163" i="48"/>
  <c r="X164" i="48"/>
  <c r="X165" i="48"/>
  <c r="X166" i="48"/>
  <c r="X169" i="48"/>
  <c r="X170" i="48"/>
  <c r="X274" i="48" s="1"/>
  <c r="X171" i="48"/>
  <c r="X172" i="48"/>
  <c r="X173" i="48"/>
  <c r="X174" i="48"/>
  <c r="X175" i="48"/>
  <c r="X176" i="48"/>
  <c r="X177" i="48"/>
  <c r="X178" i="48"/>
  <c r="X179" i="48"/>
  <c r="X180" i="48"/>
  <c r="X181" i="48"/>
  <c r="X182" i="48"/>
  <c r="X183" i="48"/>
  <c r="X184" i="48"/>
  <c r="X185" i="48"/>
  <c r="X186" i="48"/>
  <c r="X187" i="48"/>
  <c r="X188" i="48"/>
  <c r="X189" i="48"/>
  <c r="X190" i="48"/>
  <c r="X191" i="48"/>
  <c r="X192" i="48"/>
  <c r="X193" i="48"/>
  <c r="X194" i="48"/>
  <c r="X195" i="48"/>
  <c r="X196" i="48"/>
  <c r="X197" i="48"/>
  <c r="X198" i="48"/>
  <c r="X199" i="48"/>
  <c r="X200" i="48"/>
  <c r="X201" i="48"/>
  <c r="X202" i="48"/>
  <c r="X203" i="48"/>
  <c r="X204" i="48"/>
  <c r="X205" i="48"/>
  <c r="X206" i="48"/>
  <c r="X207" i="48"/>
  <c r="X208" i="48"/>
  <c r="X209" i="48"/>
  <c r="X210" i="48"/>
  <c r="X211" i="48"/>
  <c r="X212" i="48"/>
  <c r="X213" i="48"/>
  <c r="X214" i="48"/>
  <c r="X215" i="48"/>
  <c r="X216" i="48"/>
  <c r="X217" i="48"/>
  <c r="X218" i="48"/>
  <c r="X219" i="48"/>
  <c r="X220" i="48"/>
  <c r="X221" i="48"/>
  <c r="X222" i="48"/>
  <c r="X223" i="48"/>
  <c r="X224" i="48"/>
  <c r="X225" i="48"/>
  <c r="X226" i="48"/>
  <c r="X227" i="48"/>
  <c r="X228" i="48"/>
  <c r="X229" i="48"/>
  <c r="X230" i="48"/>
  <c r="X231" i="48"/>
  <c r="X232" i="48"/>
  <c r="X233" i="48"/>
  <c r="X234" i="48"/>
  <c r="X235" i="48"/>
  <c r="X236" i="48"/>
  <c r="X237" i="48"/>
  <c r="X238" i="48"/>
  <c r="X239" i="48"/>
  <c r="X240" i="48"/>
  <c r="X241" i="48"/>
  <c r="X242" i="48"/>
  <c r="X243" i="48"/>
  <c r="X244" i="48"/>
  <c r="X245" i="48"/>
  <c r="X246" i="48"/>
  <c r="X247" i="48"/>
  <c r="X248" i="48"/>
  <c r="X249" i="48"/>
  <c r="X250" i="48"/>
  <c r="X251" i="48"/>
  <c r="X252" i="48"/>
  <c r="X253" i="48"/>
  <c r="X254" i="48"/>
  <c r="X255" i="48"/>
  <c r="X256" i="48"/>
  <c r="X257" i="48"/>
  <c r="X258" i="48"/>
  <c r="X259" i="48"/>
  <c r="X260" i="48"/>
  <c r="X261" i="48"/>
  <c r="X262" i="48"/>
  <c r="X263" i="48"/>
  <c r="X264" i="48"/>
  <c r="X265" i="48"/>
  <c r="X266" i="48"/>
  <c r="X267" i="48"/>
  <c r="X268" i="48"/>
  <c r="X269" i="48"/>
  <c r="X270" i="48"/>
  <c r="X271" i="48"/>
  <c r="X272" i="48"/>
  <c r="X273" i="48"/>
  <c r="W71" i="48"/>
  <c r="W78" i="48"/>
  <c r="W92" i="48"/>
  <c r="W96" i="48"/>
  <c r="W108" i="48"/>
  <c r="W117" i="48"/>
  <c r="W118" i="48"/>
  <c r="W119" i="48"/>
  <c r="W120" i="48"/>
  <c r="W121" i="48"/>
  <c r="W122" i="48"/>
  <c r="W161" i="48"/>
  <c r="W167" i="48" s="1"/>
  <c r="W162" i="48"/>
  <c r="W163" i="48"/>
  <c r="W164" i="48"/>
  <c r="W165" i="48"/>
  <c r="W166" i="48"/>
  <c r="W169" i="48"/>
  <c r="W170" i="48"/>
  <c r="W171" i="48"/>
  <c r="W274" i="48" s="1"/>
  <c r="W172" i="48"/>
  <c r="W173" i="48"/>
  <c r="W174" i="48"/>
  <c r="W175" i="48"/>
  <c r="W176" i="48"/>
  <c r="W177" i="48"/>
  <c r="W178" i="48"/>
  <c r="W179" i="48"/>
  <c r="W180" i="48"/>
  <c r="W181" i="48"/>
  <c r="W182" i="48"/>
  <c r="W183" i="48"/>
  <c r="W184" i="48"/>
  <c r="W185" i="48"/>
  <c r="W186" i="48"/>
  <c r="W187" i="48"/>
  <c r="W188" i="48"/>
  <c r="W189" i="48"/>
  <c r="W190" i="48"/>
  <c r="W191" i="48"/>
  <c r="W192" i="48"/>
  <c r="W193" i="48"/>
  <c r="W194" i="48"/>
  <c r="W195" i="48"/>
  <c r="W196" i="48"/>
  <c r="W197" i="48"/>
  <c r="W198" i="48"/>
  <c r="W199" i="48"/>
  <c r="W200" i="48"/>
  <c r="W201" i="48"/>
  <c r="W202" i="48"/>
  <c r="W203" i="48"/>
  <c r="W204" i="48"/>
  <c r="W205" i="48"/>
  <c r="W206" i="48"/>
  <c r="W207" i="48"/>
  <c r="W208" i="48"/>
  <c r="W209" i="48"/>
  <c r="W210" i="48"/>
  <c r="W211" i="48"/>
  <c r="W212" i="48"/>
  <c r="W213" i="48"/>
  <c r="W214" i="48"/>
  <c r="W215" i="48"/>
  <c r="W216" i="48"/>
  <c r="W217" i="48"/>
  <c r="W218" i="48"/>
  <c r="W219" i="48"/>
  <c r="W220" i="48"/>
  <c r="W221" i="48"/>
  <c r="W222" i="48"/>
  <c r="W223" i="48"/>
  <c r="W224" i="48"/>
  <c r="W225" i="48"/>
  <c r="W226" i="48"/>
  <c r="W227" i="48"/>
  <c r="W228" i="48"/>
  <c r="W229" i="48"/>
  <c r="W230" i="48"/>
  <c r="W231" i="48"/>
  <c r="W232" i="48"/>
  <c r="W233" i="48"/>
  <c r="W234" i="48"/>
  <c r="W235" i="48"/>
  <c r="W236" i="48"/>
  <c r="W237" i="48"/>
  <c r="W238" i="48"/>
  <c r="W239" i="48"/>
  <c r="W240" i="48"/>
  <c r="W241" i="48"/>
  <c r="W242" i="48"/>
  <c r="W243" i="48"/>
  <c r="W244" i="48"/>
  <c r="W245" i="48"/>
  <c r="W246" i="48"/>
  <c r="W247" i="48"/>
  <c r="W248" i="48"/>
  <c r="W249" i="48"/>
  <c r="W250" i="48"/>
  <c r="W251" i="48"/>
  <c r="W252" i="48"/>
  <c r="W253" i="48"/>
  <c r="W254" i="48"/>
  <c r="W255" i="48"/>
  <c r="W256" i="48"/>
  <c r="W257" i="48"/>
  <c r="W258" i="48"/>
  <c r="W259" i="48"/>
  <c r="W260" i="48"/>
  <c r="W261" i="48"/>
  <c r="W262" i="48"/>
  <c r="W263" i="48"/>
  <c r="W264" i="48"/>
  <c r="W265" i="48"/>
  <c r="W266" i="48"/>
  <c r="W267" i="48"/>
  <c r="W268" i="48"/>
  <c r="W269" i="48"/>
  <c r="W270" i="48"/>
  <c r="W271" i="48"/>
  <c r="W272" i="48"/>
  <c r="W273" i="48"/>
  <c r="V71" i="48"/>
  <c r="V78" i="48"/>
  <c r="V92" i="48"/>
  <c r="V96" i="48"/>
  <c r="V108" i="48"/>
  <c r="V117" i="48"/>
  <c r="V118" i="48"/>
  <c r="V119" i="48"/>
  <c r="V120" i="48"/>
  <c r="V121" i="48"/>
  <c r="V122" i="48"/>
  <c r="V161" i="48"/>
  <c r="V167" i="48" s="1"/>
  <c r="V162" i="48"/>
  <c r="V163" i="48"/>
  <c r="V164" i="48"/>
  <c r="V165" i="48"/>
  <c r="V166" i="48"/>
  <c r="V169" i="48"/>
  <c r="V170" i="48"/>
  <c r="V171" i="48"/>
  <c r="V274" i="48" s="1"/>
  <c r="V172" i="48"/>
  <c r="V173" i="48"/>
  <c r="V174" i="48"/>
  <c r="V175" i="48"/>
  <c r="V176" i="48"/>
  <c r="V177" i="48"/>
  <c r="V178" i="48"/>
  <c r="V179" i="48"/>
  <c r="V180" i="48"/>
  <c r="V181" i="48"/>
  <c r="V182" i="48"/>
  <c r="V183" i="48"/>
  <c r="V184" i="48"/>
  <c r="V185" i="48"/>
  <c r="V186" i="48"/>
  <c r="V187" i="48"/>
  <c r="V188" i="48"/>
  <c r="V189" i="48"/>
  <c r="V190" i="48"/>
  <c r="V191" i="48"/>
  <c r="V192" i="48"/>
  <c r="V193" i="48"/>
  <c r="V194" i="48"/>
  <c r="V195" i="48"/>
  <c r="V196" i="48"/>
  <c r="V197" i="48"/>
  <c r="V198" i="48"/>
  <c r="V199" i="48"/>
  <c r="V200" i="48"/>
  <c r="V201" i="48"/>
  <c r="V202" i="48"/>
  <c r="V203" i="48"/>
  <c r="V204" i="48"/>
  <c r="V205" i="48"/>
  <c r="V206" i="48"/>
  <c r="V207" i="48"/>
  <c r="V208" i="48"/>
  <c r="V209" i="48"/>
  <c r="V210" i="48"/>
  <c r="V211" i="48"/>
  <c r="V212" i="48"/>
  <c r="V213" i="48"/>
  <c r="V214" i="48"/>
  <c r="V215" i="48"/>
  <c r="V216" i="48"/>
  <c r="V217" i="48"/>
  <c r="V218" i="48"/>
  <c r="V219" i="48"/>
  <c r="V220" i="48"/>
  <c r="V221" i="48"/>
  <c r="V222" i="48"/>
  <c r="V223" i="48"/>
  <c r="V224" i="48"/>
  <c r="V225" i="48"/>
  <c r="V226" i="48"/>
  <c r="V227" i="48"/>
  <c r="V228" i="48"/>
  <c r="V229" i="48"/>
  <c r="V230" i="48"/>
  <c r="V231" i="48"/>
  <c r="V232" i="48"/>
  <c r="V233" i="48"/>
  <c r="V234" i="48"/>
  <c r="V235" i="48"/>
  <c r="V236" i="48"/>
  <c r="V237" i="48"/>
  <c r="V238" i="48"/>
  <c r="V239" i="48"/>
  <c r="V240" i="48"/>
  <c r="V241" i="48"/>
  <c r="V242" i="48"/>
  <c r="V243" i="48"/>
  <c r="V244" i="48"/>
  <c r="V245" i="48"/>
  <c r="V246" i="48"/>
  <c r="V247" i="48"/>
  <c r="V248" i="48"/>
  <c r="V249" i="48"/>
  <c r="V250" i="48"/>
  <c r="V251" i="48"/>
  <c r="V252" i="48"/>
  <c r="V253" i="48"/>
  <c r="V254" i="48"/>
  <c r="V255" i="48"/>
  <c r="V256" i="48"/>
  <c r="V257" i="48"/>
  <c r="V258" i="48"/>
  <c r="V259" i="48"/>
  <c r="V260" i="48"/>
  <c r="V261" i="48"/>
  <c r="V262" i="48"/>
  <c r="V263" i="48"/>
  <c r="V264" i="48"/>
  <c r="V265" i="48"/>
  <c r="V266" i="48"/>
  <c r="V267" i="48"/>
  <c r="V268" i="48"/>
  <c r="V269" i="48"/>
  <c r="V270" i="48"/>
  <c r="V271" i="48"/>
  <c r="V272" i="48"/>
  <c r="V273" i="48"/>
  <c r="U71" i="48"/>
  <c r="U78" i="48"/>
  <c r="U92" i="48"/>
  <c r="U96" i="48"/>
  <c r="U108" i="48"/>
  <c r="U117" i="48"/>
  <c r="U123" i="48" s="1"/>
  <c r="U118" i="48"/>
  <c r="U119" i="48"/>
  <c r="U120" i="48"/>
  <c r="U121" i="48"/>
  <c r="U122" i="48"/>
  <c r="U161" i="48"/>
  <c r="U167" i="48" s="1"/>
  <c r="U162" i="48"/>
  <c r="U163" i="48"/>
  <c r="U164" i="48"/>
  <c r="U165" i="48"/>
  <c r="U166" i="48"/>
  <c r="U169" i="48"/>
  <c r="U170" i="48"/>
  <c r="U274" i="48" s="1"/>
  <c r="U171" i="48"/>
  <c r="U172" i="48"/>
  <c r="U173" i="48"/>
  <c r="U174" i="48"/>
  <c r="U175" i="48"/>
  <c r="U176" i="48"/>
  <c r="U177" i="48"/>
  <c r="U178" i="48"/>
  <c r="U179" i="48"/>
  <c r="U180" i="48"/>
  <c r="U181" i="48"/>
  <c r="U182" i="48"/>
  <c r="U183" i="48"/>
  <c r="U184" i="48"/>
  <c r="U185" i="48"/>
  <c r="U186" i="48"/>
  <c r="U187" i="48"/>
  <c r="U188" i="48"/>
  <c r="U189" i="48"/>
  <c r="U190" i="48"/>
  <c r="U191" i="48"/>
  <c r="U192" i="48"/>
  <c r="U193" i="48"/>
  <c r="U194" i="48"/>
  <c r="U195" i="48"/>
  <c r="U196" i="48"/>
  <c r="U197" i="48"/>
  <c r="U198" i="48"/>
  <c r="U199" i="48"/>
  <c r="U200" i="48"/>
  <c r="U201" i="48"/>
  <c r="U202" i="48"/>
  <c r="U203" i="48"/>
  <c r="U204" i="48"/>
  <c r="U205" i="48"/>
  <c r="U206" i="48"/>
  <c r="U207" i="48"/>
  <c r="U208" i="48"/>
  <c r="U209" i="48"/>
  <c r="U210" i="48"/>
  <c r="U211" i="48"/>
  <c r="U212" i="48"/>
  <c r="U213" i="48"/>
  <c r="U214" i="48"/>
  <c r="U215" i="48"/>
  <c r="U216" i="48"/>
  <c r="U217" i="48"/>
  <c r="U218" i="48"/>
  <c r="U219" i="48"/>
  <c r="U220" i="48"/>
  <c r="U221" i="48"/>
  <c r="U222" i="48"/>
  <c r="U223" i="48"/>
  <c r="U224" i="48"/>
  <c r="U225" i="48"/>
  <c r="U226" i="48"/>
  <c r="U227" i="48"/>
  <c r="U228" i="48"/>
  <c r="U229" i="48"/>
  <c r="U230" i="48"/>
  <c r="U231" i="48"/>
  <c r="U232" i="48"/>
  <c r="U233" i="48"/>
  <c r="U234" i="48"/>
  <c r="U235" i="48"/>
  <c r="U236" i="48"/>
  <c r="U237" i="48"/>
  <c r="U238" i="48"/>
  <c r="U239" i="48"/>
  <c r="U240" i="48"/>
  <c r="U241" i="48"/>
  <c r="U242" i="48"/>
  <c r="U243" i="48"/>
  <c r="U244" i="48"/>
  <c r="U245" i="48"/>
  <c r="U246" i="48"/>
  <c r="U247" i="48"/>
  <c r="U248" i="48"/>
  <c r="U249" i="48"/>
  <c r="U250" i="48"/>
  <c r="U251" i="48"/>
  <c r="U252" i="48"/>
  <c r="U253" i="48"/>
  <c r="U254" i="48"/>
  <c r="U255" i="48"/>
  <c r="U256" i="48"/>
  <c r="U257" i="48"/>
  <c r="U258" i="48"/>
  <c r="U259" i="48"/>
  <c r="U260" i="48"/>
  <c r="U261" i="48"/>
  <c r="U262" i="48"/>
  <c r="U263" i="48"/>
  <c r="U264" i="48"/>
  <c r="U265" i="48"/>
  <c r="U266" i="48"/>
  <c r="U267" i="48"/>
  <c r="U268" i="48"/>
  <c r="U269" i="48"/>
  <c r="U270" i="48"/>
  <c r="U271" i="48"/>
  <c r="U272" i="48"/>
  <c r="U273" i="48"/>
  <c r="T71" i="48"/>
  <c r="T78" i="48"/>
  <c r="T92" i="48"/>
  <c r="T96" i="48"/>
  <c r="T108" i="48"/>
  <c r="T117" i="48"/>
  <c r="T118" i="48"/>
  <c r="T119" i="48"/>
  <c r="T120" i="48"/>
  <c r="T121" i="48"/>
  <c r="T122" i="48"/>
  <c r="T161" i="48"/>
  <c r="T162" i="48"/>
  <c r="T163" i="48"/>
  <c r="T164" i="48"/>
  <c r="T165" i="48"/>
  <c r="T167" i="48" s="1"/>
  <c r="T166" i="48"/>
  <c r="T169" i="48"/>
  <c r="T274" i="48" s="1"/>
  <c r="T170" i="48"/>
  <c r="T171" i="48"/>
  <c r="T172" i="48"/>
  <c r="T173" i="48"/>
  <c r="T174" i="48"/>
  <c r="T175" i="48"/>
  <c r="T176" i="48"/>
  <c r="T177" i="48"/>
  <c r="T178" i="48"/>
  <c r="T179" i="48"/>
  <c r="T180" i="48"/>
  <c r="T181" i="48"/>
  <c r="T182" i="48"/>
  <c r="T183" i="48"/>
  <c r="T184" i="48"/>
  <c r="T185" i="48"/>
  <c r="T186" i="48"/>
  <c r="T187" i="48"/>
  <c r="T188" i="48"/>
  <c r="T189" i="48"/>
  <c r="T190" i="48"/>
  <c r="T191" i="48"/>
  <c r="T192" i="48"/>
  <c r="T193" i="48"/>
  <c r="T194" i="48"/>
  <c r="T195" i="48"/>
  <c r="T196" i="48"/>
  <c r="T197" i="48"/>
  <c r="T198" i="48"/>
  <c r="T199" i="48"/>
  <c r="T200" i="48"/>
  <c r="T201" i="48"/>
  <c r="T202" i="48"/>
  <c r="T203" i="48"/>
  <c r="T204" i="48"/>
  <c r="T205" i="48"/>
  <c r="T206" i="48"/>
  <c r="T207" i="48"/>
  <c r="T208" i="48"/>
  <c r="T209" i="48"/>
  <c r="T210" i="48"/>
  <c r="T211" i="48"/>
  <c r="T212" i="48"/>
  <c r="T213" i="48"/>
  <c r="T214" i="48"/>
  <c r="T215" i="48"/>
  <c r="T216" i="48"/>
  <c r="T217" i="48"/>
  <c r="T218" i="48"/>
  <c r="T219" i="48"/>
  <c r="T220" i="48"/>
  <c r="T221" i="48"/>
  <c r="T222" i="48"/>
  <c r="T223" i="48"/>
  <c r="T224" i="48"/>
  <c r="T225" i="48"/>
  <c r="T226" i="48"/>
  <c r="T227" i="48"/>
  <c r="T228" i="48"/>
  <c r="T229" i="48"/>
  <c r="T230" i="48"/>
  <c r="T231" i="48"/>
  <c r="T232" i="48"/>
  <c r="T233" i="48"/>
  <c r="T234" i="48"/>
  <c r="T235" i="48"/>
  <c r="T236" i="48"/>
  <c r="T237" i="48"/>
  <c r="T238" i="48"/>
  <c r="T239" i="48"/>
  <c r="T240" i="48"/>
  <c r="T241" i="48"/>
  <c r="T242" i="48"/>
  <c r="T243" i="48"/>
  <c r="T244" i="48"/>
  <c r="T245" i="48"/>
  <c r="T246" i="48"/>
  <c r="T247" i="48"/>
  <c r="T248" i="48"/>
  <c r="T249" i="48"/>
  <c r="T250" i="48"/>
  <c r="T251" i="48"/>
  <c r="T252" i="48"/>
  <c r="T253" i="48"/>
  <c r="T254" i="48"/>
  <c r="T255" i="48"/>
  <c r="T256" i="48"/>
  <c r="T257" i="48"/>
  <c r="T258" i="48"/>
  <c r="T259" i="48"/>
  <c r="T260" i="48"/>
  <c r="T261" i="48"/>
  <c r="T262" i="48"/>
  <c r="T263" i="48"/>
  <c r="T264" i="48"/>
  <c r="T265" i="48"/>
  <c r="T266" i="48"/>
  <c r="T267" i="48"/>
  <c r="T268" i="48"/>
  <c r="T269" i="48"/>
  <c r="T270" i="48"/>
  <c r="T271" i="48"/>
  <c r="T272" i="48"/>
  <c r="T273" i="48"/>
  <c r="S71" i="48"/>
  <c r="S78" i="48"/>
  <c r="S92" i="48"/>
  <c r="S96" i="48"/>
  <c r="S108" i="48"/>
  <c r="S117" i="48"/>
  <c r="S118" i="48"/>
  <c r="S119" i="48"/>
  <c r="S120" i="48"/>
  <c r="S121" i="48"/>
  <c r="S122" i="48"/>
  <c r="S161" i="48"/>
  <c r="S162" i="48"/>
  <c r="S163" i="48"/>
  <c r="S164" i="48"/>
  <c r="S165" i="48"/>
  <c r="S166" i="48"/>
  <c r="S167" i="48"/>
  <c r="S169" i="48"/>
  <c r="S170" i="48"/>
  <c r="S171" i="48"/>
  <c r="S172" i="48"/>
  <c r="S173" i="48"/>
  <c r="S174" i="48"/>
  <c r="S175" i="48"/>
  <c r="S274" i="48" s="1"/>
  <c r="S176" i="48"/>
  <c r="S177" i="48"/>
  <c r="S178" i="48"/>
  <c r="S179" i="48"/>
  <c r="S180" i="48"/>
  <c r="S181" i="48"/>
  <c r="S182" i="48"/>
  <c r="S183" i="48"/>
  <c r="S184" i="48"/>
  <c r="S185" i="48"/>
  <c r="S186" i="48"/>
  <c r="S187" i="48"/>
  <c r="S188" i="48"/>
  <c r="S189" i="48"/>
  <c r="S190" i="48"/>
  <c r="S191" i="48"/>
  <c r="S192" i="48"/>
  <c r="S193" i="48"/>
  <c r="S194" i="48"/>
  <c r="S195" i="48"/>
  <c r="S196" i="48"/>
  <c r="S197" i="48"/>
  <c r="S198" i="48"/>
  <c r="S199" i="48"/>
  <c r="S200" i="48"/>
  <c r="S201" i="48"/>
  <c r="S202" i="48"/>
  <c r="S203" i="48"/>
  <c r="S204" i="48"/>
  <c r="S205" i="48"/>
  <c r="S206" i="48"/>
  <c r="S207" i="48"/>
  <c r="S208" i="48"/>
  <c r="S209" i="48"/>
  <c r="S210" i="48"/>
  <c r="S211" i="48"/>
  <c r="S212" i="48"/>
  <c r="S213" i="48"/>
  <c r="S214" i="48"/>
  <c r="S215" i="48"/>
  <c r="S216" i="48"/>
  <c r="S217" i="48"/>
  <c r="S218" i="48"/>
  <c r="S219" i="48"/>
  <c r="S220" i="48"/>
  <c r="S221" i="48"/>
  <c r="S222" i="48"/>
  <c r="S223" i="48"/>
  <c r="S224" i="48"/>
  <c r="S225" i="48"/>
  <c r="S226" i="48"/>
  <c r="S227" i="48"/>
  <c r="S228" i="48"/>
  <c r="S229" i="48"/>
  <c r="S230" i="48"/>
  <c r="S231" i="48"/>
  <c r="S232" i="48"/>
  <c r="S233" i="48"/>
  <c r="S234" i="48"/>
  <c r="S235" i="48"/>
  <c r="S236" i="48"/>
  <c r="S237" i="48"/>
  <c r="S238" i="48"/>
  <c r="S239" i="48"/>
  <c r="S240" i="48"/>
  <c r="S241" i="48"/>
  <c r="S242" i="48"/>
  <c r="S243" i="48"/>
  <c r="S244" i="48"/>
  <c r="S245" i="48"/>
  <c r="S246" i="48"/>
  <c r="S247" i="48"/>
  <c r="S248" i="48"/>
  <c r="S249" i="48"/>
  <c r="S250" i="48"/>
  <c r="S251" i="48"/>
  <c r="S252" i="48"/>
  <c r="S253" i="48"/>
  <c r="S254" i="48"/>
  <c r="S255" i="48"/>
  <c r="S256" i="48"/>
  <c r="S257" i="48"/>
  <c r="S258" i="48"/>
  <c r="S259" i="48"/>
  <c r="S260" i="48"/>
  <c r="S261" i="48"/>
  <c r="S262" i="48"/>
  <c r="S263" i="48"/>
  <c r="S264" i="48"/>
  <c r="S265" i="48"/>
  <c r="S266" i="48"/>
  <c r="S267" i="48"/>
  <c r="S268" i="48"/>
  <c r="S269" i="48"/>
  <c r="S270" i="48"/>
  <c r="S271" i="48"/>
  <c r="S272" i="48"/>
  <c r="S273" i="48"/>
  <c r="R71" i="48"/>
  <c r="R78" i="48"/>
  <c r="R92" i="48"/>
  <c r="R96" i="48"/>
  <c r="R108" i="48"/>
  <c r="R117" i="48"/>
  <c r="R118" i="48"/>
  <c r="R119" i="48"/>
  <c r="R120" i="48"/>
  <c r="R121" i="48"/>
  <c r="R122" i="48"/>
  <c r="R135" i="48"/>
  <c r="Q71" i="48"/>
  <c r="Q78" i="48"/>
  <c r="Q92" i="48"/>
  <c r="Q96" i="48"/>
  <c r="Q108" i="48"/>
  <c r="Q117" i="48"/>
  <c r="Q118" i="48"/>
  <c r="Q119" i="48"/>
  <c r="Q120" i="48"/>
  <c r="Q121" i="48"/>
  <c r="Q122" i="48"/>
  <c r="Q135" i="48"/>
  <c r="S166" i="49" l="1"/>
  <c r="T166" i="49" s="1"/>
  <c r="U166" i="49" s="1"/>
  <c r="V166" i="49" s="1"/>
  <c r="W166" i="49" s="1"/>
  <c r="X166" i="49" s="1"/>
  <c r="Y166" i="49" s="1"/>
  <c r="Z166" i="49" s="1"/>
  <c r="AA166" i="49" s="1"/>
  <c r="AC166" i="49" s="1"/>
  <c r="AD166" i="49" s="1"/>
  <c r="AE166" i="49" s="1"/>
  <c r="AF166" i="49" s="1"/>
  <c r="T113" i="48"/>
  <c r="T115" i="48" s="1"/>
  <c r="I167" i="49"/>
  <c r="J161" i="49"/>
  <c r="I177" i="49"/>
  <c r="AI116" i="49"/>
  <c r="AH116" i="49"/>
  <c r="B7" i="49"/>
  <c r="A7" i="49" s="1"/>
  <c r="G274" i="49"/>
  <c r="H169" i="49"/>
  <c r="X123" i="48"/>
  <c r="X124" i="48" s="1"/>
  <c r="X113" i="48"/>
  <c r="X115" i="48" s="1"/>
  <c r="W123" i="48"/>
  <c r="W124" i="48" s="1"/>
  <c r="W113" i="48"/>
  <c r="W115" i="48" s="1"/>
  <c r="V123" i="48"/>
  <c r="V124" i="48" s="1"/>
  <c r="V113" i="48"/>
  <c r="V115" i="48" s="1"/>
  <c r="U113" i="48"/>
  <c r="U115" i="48" s="1"/>
  <c r="U116" i="48" s="1"/>
  <c r="U124" i="48"/>
  <c r="T123" i="48"/>
  <c r="T116" i="48" s="1"/>
  <c r="S123" i="48"/>
  <c r="S124" i="48" s="1"/>
  <c r="S113" i="48"/>
  <c r="S115" i="48" s="1"/>
  <c r="S116" i="48" s="1"/>
  <c r="R113" i="48"/>
  <c r="R115" i="48" s="1"/>
  <c r="R123" i="48"/>
  <c r="R124" i="48" s="1"/>
  <c r="Q123" i="48"/>
  <c r="Q124" i="48" s="1"/>
  <c r="Q113" i="48"/>
  <c r="Q115" i="48" s="1"/>
  <c r="Q116" i="48" s="1"/>
  <c r="P71" i="48"/>
  <c r="P78" i="48"/>
  <c r="P92" i="48"/>
  <c r="P96" i="48"/>
  <c r="P108" i="48"/>
  <c r="P117" i="48"/>
  <c r="P123" i="48" s="1"/>
  <c r="P118" i="48"/>
  <c r="P119" i="48"/>
  <c r="P120" i="48"/>
  <c r="P121" i="48"/>
  <c r="P122" i="48"/>
  <c r="P135" i="48"/>
  <c r="O71" i="48"/>
  <c r="O78" i="48"/>
  <c r="O92" i="48"/>
  <c r="O96" i="48"/>
  <c r="O108" i="48"/>
  <c r="O117" i="48"/>
  <c r="O118" i="48"/>
  <c r="O119" i="48"/>
  <c r="O120" i="48"/>
  <c r="O121" i="48"/>
  <c r="O122" i="48"/>
  <c r="O135" i="48"/>
  <c r="J177" i="49" l="1"/>
  <c r="I135" i="49"/>
  <c r="H274" i="49"/>
  <c r="I169" i="49"/>
  <c r="J167" i="49"/>
  <c r="K161" i="49"/>
  <c r="X116" i="48"/>
  <c r="W116" i="48"/>
  <c r="V116" i="48"/>
  <c r="T124" i="48"/>
  <c r="R116" i="48"/>
  <c r="P124" i="48"/>
  <c r="P113" i="48"/>
  <c r="P115" i="48" s="1"/>
  <c r="P116" i="48" s="1"/>
  <c r="O123" i="48"/>
  <c r="O113" i="48"/>
  <c r="O115" i="48" s="1"/>
  <c r="O124" i="48"/>
  <c r="Y177" i="50" l="1"/>
  <c r="Z177" i="50" s="1"/>
  <c r="L161" i="49"/>
  <c r="M161" i="49" s="1"/>
  <c r="K167" i="49"/>
  <c r="I274" i="49"/>
  <c r="J169" i="49"/>
  <c r="K177" i="49"/>
  <c r="K135" i="49" s="1"/>
  <c r="J135" i="49"/>
  <c r="O116" i="48"/>
  <c r="Y161" i="50" l="1"/>
  <c r="AB177" i="50"/>
  <c r="N161" i="49"/>
  <c r="M167" i="49"/>
  <c r="L177" i="49"/>
  <c r="M177" i="49" s="1"/>
  <c r="J274" i="49"/>
  <c r="K169" i="49"/>
  <c r="L167" i="49"/>
  <c r="AC177" i="50" l="1"/>
  <c r="Z161" i="50"/>
  <c r="Y167" i="50"/>
  <c r="M135" i="49"/>
  <c r="N177" i="49"/>
  <c r="N167" i="49"/>
  <c r="O161" i="49"/>
  <c r="K274" i="49"/>
  <c r="L169" i="49"/>
  <c r="M169" i="49" s="1"/>
  <c r="L135" i="49"/>
  <c r="Z167" i="50" l="1"/>
  <c r="Y169" i="50"/>
  <c r="AD177" i="50"/>
  <c r="M274" i="49"/>
  <c r="N169" i="49"/>
  <c r="O167" i="49"/>
  <c r="P161" i="49"/>
  <c r="N135" i="49"/>
  <c r="O177" i="49"/>
  <c r="L274" i="49"/>
  <c r="AE177" i="50" l="1"/>
  <c r="Y274" i="50"/>
  <c r="Z169" i="50"/>
  <c r="AB161" i="50"/>
  <c r="P177" i="49"/>
  <c r="O135" i="49"/>
  <c r="Q161" i="49"/>
  <c r="P167" i="49"/>
  <c r="O169" i="49"/>
  <c r="N274" i="49"/>
  <c r="Z274" i="50" l="1"/>
  <c r="AB167" i="50"/>
  <c r="AC161" i="50"/>
  <c r="AB135" i="50"/>
  <c r="AF177" i="50"/>
  <c r="P135" i="49"/>
  <c r="Q177" i="49"/>
  <c r="P169" i="49"/>
  <c r="O274" i="49"/>
  <c r="R161" i="49"/>
  <c r="Q167" i="49"/>
  <c r="AC167" i="50" l="1"/>
  <c r="AD161" i="50"/>
  <c r="AC135" i="50"/>
  <c r="AB169" i="50"/>
  <c r="R167" i="49"/>
  <c r="S161" i="49"/>
  <c r="P274" i="49"/>
  <c r="Q169" i="49"/>
  <c r="R177" i="49"/>
  <c r="S177" i="49" s="1"/>
  <c r="T177" i="49" s="1"/>
  <c r="Q135" i="49"/>
  <c r="U177" i="49"/>
  <c r="AD167" i="50" l="1"/>
  <c r="AE161" i="50"/>
  <c r="AD135" i="50"/>
  <c r="AB274" i="50"/>
  <c r="AC169" i="50"/>
  <c r="T161" i="49"/>
  <c r="S167" i="49"/>
  <c r="Q274" i="49"/>
  <c r="R169" i="49"/>
  <c r="V177" i="49"/>
  <c r="AC274" i="50" l="1"/>
  <c r="AD169" i="50"/>
  <c r="AE167" i="50"/>
  <c r="AF161" i="50"/>
  <c r="AE135" i="50"/>
  <c r="U161" i="49"/>
  <c r="T167" i="49"/>
  <c r="R274" i="49"/>
  <c r="S169" i="49"/>
  <c r="W177" i="49"/>
  <c r="AF167" i="50" l="1"/>
  <c r="AF135" i="50"/>
  <c r="AD274" i="50"/>
  <c r="AE169" i="50"/>
  <c r="V161" i="49"/>
  <c r="U167" i="49"/>
  <c r="S274" i="49"/>
  <c r="T169" i="49"/>
  <c r="X177" i="49"/>
  <c r="AI135" i="50" l="1"/>
  <c r="AH135" i="50"/>
  <c r="AE274" i="50"/>
  <c r="AF169" i="50"/>
  <c r="AF274" i="50" s="1"/>
  <c r="T274" i="49"/>
  <c r="U169" i="49"/>
  <c r="V167" i="49"/>
  <c r="W161" i="49"/>
  <c r="Y177" i="49"/>
  <c r="Z177" i="49" s="1"/>
  <c r="AA177" i="49" s="1"/>
  <c r="W167" i="49" l="1"/>
  <c r="X161" i="49"/>
  <c r="V169" i="49"/>
  <c r="U274" i="49"/>
  <c r="V274" i="49" l="1"/>
  <c r="W169" i="49"/>
  <c r="Y161" i="49"/>
  <c r="X167" i="49"/>
  <c r="AC177" i="49"/>
  <c r="Y167" i="49" l="1"/>
  <c r="Z161" i="49"/>
  <c r="W274" i="49"/>
  <c r="X169" i="49"/>
  <c r="AD177" i="49"/>
  <c r="X274" i="49" l="1"/>
  <c r="Y169" i="49"/>
  <c r="Z167" i="49"/>
  <c r="AA161" i="49"/>
  <c r="AE177" i="49"/>
  <c r="AA167" i="49" l="1"/>
  <c r="Z169" i="49"/>
  <c r="Y274" i="49"/>
  <c r="AF177" i="49"/>
  <c r="AC161" i="49" l="1"/>
  <c r="Z274" i="49"/>
  <c r="AA169" i="49"/>
  <c r="AA274" i="49" l="1"/>
  <c r="AD161" i="49"/>
  <c r="AC167" i="49"/>
  <c r="AD167" i="49" l="1"/>
  <c r="AE161" i="49"/>
  <c r="AC169" i="49"/>
  <c r="AD169" i="49" l="1"/>
  <c r="AC274" i="49"/>
  <c r="AE167" i="49"/>
  <c r="AF161" i="49"/>
  <c r="AD274" i="49" l="1"/>
  <c r="AE169" i="49"/>
  <c r="AF167" i="49"/>
  <c r="N71" i="48"/>
  <c r="N78" i="48"/>
  <c r="N92" i="48"/>
  <c r="N96" i="48"/>
  <c r="N108" i="48"/>
  <c r="N117" i="48"/>
  <c r="N118" i="48"/>
  <c r="N119" i="48"/>
  <c r="N120" i="48"/>
  <c r="N121" i="48"/>
  <c r="N122" i="48"/>
  <c r="N135" i="48"/>
  <c r="AH135" i="49" l="1"/>
  <c r="AI135" i="49"/>
  <c r="AE274" i="49"/>
  <c r="AF169" i="49"/>
  <c r="AF274" i="49" s="1"/>
  <c r="N123" i="48"/>
  <c r="N124" i="48" s="1"/>
  <c r="N113" i="48"/>
  <c r="N115" i="48" s="1"/>
  <c r="N116" i="48" s="1"/>
  <c r="M71" i="48" l="1"/>
  <c r="M78" i="48"/>
  <c r="M92" i="48"/>
  <c r="M96" i="48"/>
  <c r="M108" i="48"/>
  <c r="M117" i="48"/>
  <c r="M123" i="48" s="1"/>
  <c r="M118" i="48"/>
  <c r="M119" i="48"/>
  <c r="M120" i="48"/>
  <c r="M121" i="48"/>
  <c r="M122" i="48"/>
  <c r="M135" i="48"/>
  <c r="M124" i="48" l="1"/>
  <c r="M113" i="48"/>
  <c r="M115" i="48" s="1"/>
  <c r="M116" i="48" s="1"/>
  <c r="AH145" i="48" l="1"/>
  <c r="AI145" i="48"/>
  <c r="AH144" i="48"/>
  <c r="AI144" i="48"/>
  <c r="AH143" i="48"/>
  <c r="AI143" i="48"/>
  <c r="G71" i="48"/>
  <c r="H71" i="48"/>
  <c r="I71" i="48"/>
  <c r="F71" i="48"/>
  <c r="F78" i="48"/>
  <c r="F92" i="48"/>
  <c r="F96" i="48"/>
  <c r="F108" i="48"/>
  <c r="F113" i="48" s="1"/>
  <c r="F115" i="48" s="1"/>
  <c r="F117" i="48"/>
  <c r="F118" i="48"/>
  <c r="F119" i="48"/>
  <c r="F123" i="48" s="1"/>
  <c r="AQ23" i="48" s="1"/>
  <c r="F120" i="48"/>
  <c r="F121" i="48"/>
  <c r="F122" i="48"/>
  <c r="F135" i="48"/>
  <c r="F274" i="48"/>
  <c r="E71" i="48"/>
  <c r="E78" i="48"/>
  <c r="E92" i="48"/>
  <c r="E96" i="48"/>
  <c r="E108" i="48"/>
  <c r="E113" i="48" s="1"/>
  <c r="E115" i="48" s="1"/>
  <c r="E117" i="48"/>
  <c r="E118" i="48"/>
  <c r="E119" i="48"/>
  <c r="E120" i="48"/>
  <c r="E121" i="48"/>
  <c r="E122" i="48"/>
  <c r="E135" i="48"/>
  <c r="E274" i="48"/>
  <c r="D71" i="48"/>
  <c r="D78" i="48"/>
  <c r="D92" i="48"/>
  <c r="D96" i="48"/>
  <c r="D108" i="48"/>
  <c r="D113" i="48" s="1"/>
  <c r="D115" i="48" s="1"/>
  <c r="D117" i="48"/>
  <c r="D118" i="48"/>
  <c r="D119" i="48"/>
  <c r="D120" i="48"/>
  <c r="D121" i="48"/>
  <c r="D122" i="48"/>
  <c r="D135" i="48"/>
  <c r="D274" i="48"/>
  <c r="C71" i="48"/>
  <c r="C78" i="48"/>
  <c r="C92" i="48"/>
  <c r="C96" i="48"/>
  <c r="C108" i="48"/>
  <c r="C113" i="48" s="1"/>
  <c r="C115" i="48" s="1"/>
  <c r="C117" i="48"/>
  <c r="C118" i="48"/>
  <c r="C119" i="48"/>
  <c r="C120" i="48"/>
  <c r="C121" i="48"/>
  <c r="C122" i="48"/>
  <c r="C135" i="48"/>
  <c r="C274" i="48"/>
  <c r="B135" i="48"/>
  <c r="B122" i="48"/>
  <c r="B121" i="48"/>
  <c r="B120" i="48"/>
  <c r="B119" i="48"/>
  <c r="B118" i="48"/>
  <c r="B117" i="48"/>
  <c r="B123" i="48" s="1"/>
  <c r="B108" i="48"/>
  <c r="B124" i="48" s="1"/>
  <c r="B96" i="48"/>
  <c r="B92" i="48"/>
  <c r="B78" i="48"/>
  <c r="AM17" i="48" s="1"/>
  <c r="B71" i="48"/>
  <c r="B113" i="48" s="1"/>
  <c r="B115" i="48" s="1"/>
  <c r="B116" i="48" s="1"/>
  <c r="AG274" i="48"/>
  <c r="B274" i="48"/>
  <c r="G273" i="48"/>
  <c r="H273" i="48" s="1"/>
  <c r="I273" i="48" s="1"/>
  <c r="J273" i="48" s="1"/>
  <c r="K273" i="48" s="1"/>
  <c r="L273" i="48" s="1"/>
  <c r="M273" i="48" s="1"/>
  <c r="N273" i="48" s="1"/>
  <c r="O273" i="48" s="1"/>
  <c r="P273" i="48" s="1"/>
  <c r="Q273" i="48" s="1"/>
  <c r="R273" i="48" s="1"/>
  <c r="Y273" i="48" s="1"/>
  <c r="Z273" i="48" s="1"/>
  <c r="AA273" i="48" s="1"/>
  <c r="AB273" i="48" s="1"/>
  <c r="AC273" i="48" s="1"/>
  <c r="AD273" i="48" s="1"/>
  <c r="AE273" i="48" s="1"/>
  <c r="AF273" i="48" s="1"/>
  <c r="G272" i="48"/>
  <c r="H272" i="48" s="1"/>
  <c r="I272" i="48" s="1"/>
  <c r="J272" i="48" s="1"/>
  <c r="K272" i="48" s="1"/>
  <c r="L272" i="48" s="1"/>
  <c r="M272" i="48" s="1"/>
  <c r="N272" i="48" s="1"/>
  <c r="O272" i="48" s="1"/>
  <c r="P272" i="48" s="1"/>
  <c r="Q272" i="48" s="1"/>
  <c r="R272" i="48" s="1"/>
  <c r="Y272" i="48" s="1"/>
  <c r="Z272" i="48" s="1"/>
  <c r="AA272" i="48" s="1"/>
  <c r="AB272" i="48" s="1"/>
  <c r="AC272" i="48" s="1"/>
  <c r="AD272" i="48" s="1"/>
  <c r="AE272" i="48" s="1"/>
  <c r="AF272" i="48" s="1"/>
  <c r="G271" i="48"/>
  <c r="H271" i="48" s="1"/>
  <c r="I271" i="48" s="1"/>
  <c r="J271" i="48" s="1"/>
  <c r="K271" i="48" s="1"/>
  <c r="L271" i="48" s="1"/>
  <c r="M271" i="48" s="1"/>
  <c r="N271" i="48" s="1"/>
  <c r="O271" i="48" s="1"/>
  <c r="P271" i="48" s="1"/>
  <c r="Q271" i="48" s="1"/>
  <c r="R271" i="48" s="1"/>
  <c r="Y271" i="48" s="1"/>
  <c r="Z271" i="48" s="1"/>
  <c r="AA271" i="48" s="1"/>
  <c r="AB271" i="48" s="1"/>
  <c r="AC271" i="48" s="1"/>
  <c r="AD271" i="48" s="1"/>
  <c r="AE271" i="48" s="1"/>
  <c r="AF271" i="48" s="1"/>
  <c r="G270" i="48"/>
  <c r="H270" i="48" s="1"/>
  <c r="I270" i="48" s="1"/>
  <c r="J270" i="48" s="1"/>
  <c r="K270" i="48" s="1"/>
  <c r="L270" i="48" s="1"/>
  <c r="M270" i="48" s="1"/>
  <c r="N270" i="48" s="1"/>
  <c r="O270" i="48" s="1"/>
  <c r="P270" i="48" s="1"/>
  <c r="Q270" i="48" s="1"/>
  <c r="R270" i="48" s="1"/>
  <c r="Y270" i="48" s="1"/>
  <c r="Z270" i="48" s="1"/>
  <c r="AA270" i="48" s="1"/>
  <c r="AB270" i="48" s="1"/>
  <c r="AC270" i="48" s="1"/>
  <c r="AD270" i="48" s="1"/>
  <c r="AE270" i="48" s="1"/>
  <c r="AF270" i="48" s="1"/>
  <c r="G269" i="48"/>
  <c r="H269" i="48" s="1"/>
  <c r="I269" i="48" s="1"/>
  <c r="J269" i="48" s="1"/>
  <c r="K269" i="48" s="1"/>
  <c r="L269" i="48" s="1"/>
  <c r="M269" i="48" s="1"/>
  <c r="N269" i="48" s="1"/>
  <c r="O269" i="48" s="1"/>
  <c r="P269" i="48" s="1"/>
  <c r="Q269" i="48" s="1"/>
  <c r="R269" i="48" s="1"/>
  <c r="Y269" i="48" s="1"/>
  <c r="Z269" i="48" s="1"/>
  <c r="AA269" i="48" s="1"/>
  <c r="AB269" i="48" s="1"/>
  <c r="AC269" i="48" s="1"/>
  <c r="AD269" i="48" s="1"/>
  <c r="AE269" i="48" s="1"/>
  <c r="AF269" i="48" s="1"/>
  <c r="G268" i="48"/>
  <c r="H268" i="48" s="1"/>
  <c r="I268" i="48" s="1"/>
  <c r="J268" i="48" s="1"/>
  <c r="K268" i="48" s="1"/>
  <c r="L268" i="48" s="1"/>
  <c r="M268" i="48" s="1"/>
  <c r="N268" i="48" s="1"/>
  <c r="O268" i="48" s="1"/>
  <c r="P268" i="48" s="1"/>
  <c r="Q268" i="48" s="1"/>
  <c r="R268" i="48" s="1"/>
  <c r="Y268" i="48" s="1"/>
  <c r="Z268" i="48" s="1"/>
  <c r="AA268" i="48" s="1"/>
  <c r="AB268" i="48" s="1"/>
  <c r="AC268" i="48" s="1"/>
  <c r="AD268" i="48" s="1"/>
  <c r="AE268" i="48" s="1"/>
  <c r="AF268" i="48" s="1"/>
  <c r="G267" i="48"/>
  <c r="H267" i="48" s="1"/>
  <c r="I267" i="48" s="1"/>
  <c r="J267" i="48" s="1"/>
  <c r="K267" i="48" s="1"/>
  <c r="L267" i="48" s="1"/>
  <c r="M267" i="48" s="1"/>
  <c r="N267" i="48" s="1"/>
  <c r="O267" i="48" s="1"/>
  <c r="P267" i="48" s="1"/>
  <c r="Q267" i="48" s="1"/>
  <c r="R267" i="48" s="1"/>
  <c r="Y267" i="48" s="1"/>
  <c r="Z267" i="48" s="1"/>
  <c r="AA267" i="48" s="1"/>
  <c r="AB267" i="48" s="1"/>
  <c r="AC267" i="48" s="1"/>
  <c r="AD267" i="48" s="1"/>
  <c r="AE267" i="48" s="1"/>
  <c r="AF267" i="48" s="1"/>
  <c r="G266" i="48"/>
  <c r="H266" i="48" s="1"/>
  <c r="I266" i="48" s="1"/>
  <c r="J266" i="48" s="1"/>
  <c r="K266" i="48" s="1"/>
  <c r="L266" i="48" s="1"/>
  <c r="M266" i="48" s="1"/>
  <c r="N266" i="48" s="1"/>
  <c r="O266" i="48" s="1"/>
  <c r="P266" i="48" s="1"/>
  <c r="Q266" i="48" s="1"/>
  <c r="R266" i="48" s="1"/>
  <c r="Y266" i="48" s="1"/>
  <c r="Z266" i="48" s="1"/>
  <c r="AA266" i="48" s="1"/>
  <c r="AB266" i="48" s="1"/>
  <c r="AC266" i="48" s="1"/>
  <c r="AD266" i="48" s="1"/>
  <c r="AE266" i="48" s="1"/>
  <c r="AF266" i="48" s="1"/>
  <c r="G265" i="48"/>
  <c r="H265" i="48" s="1"/>
  <c r="I265" i="48" s="1"/>
  <c r="J265" i="48" s="1"/>
  <c r="K265" i="48" s="1"/>
  <c r="L265" i="48" s="1"/>
  <c r="M265" i="48" s="1"/>
  <c r="N265" i="48" s="1"/>
  <c r="O265" i="48" s="1"/>
  <c r="P265" i="48" s="1"/>
  <c r="Q265" i="48" s="1"/>
  <c r="R265" i="48" s="1"/>
  <c r="Y265" i="48" s="1"/>
  <c r="Z265" i="48" s="1"/>
  <c r="AA265" i="48" s="1"/>
  <c r="AB265" i="48" s="1"/>
  <c r="AC265" i="48" s="1"/>
  <c r="AD265" i="48" s="1"/>
  <c r="AE265" i="48" s="1"/>
  <c r="AF265" i="48" s="1"/>
  <c r="G264" i="48"/>
  <c r="H264" i="48" s="1"/>
  <c r="I264" i="48" s="1"/>
  <c r="J264" i="48" s="1"/>
  <c r="K264" i="48" s="1"/>
  <c r="L264" i="48" s="1"/>
  <c r="M264" i="48" s="1"/>
  <c r="N264" i="48" s="1"/>
  <c r="O264" i="48" s="1"/>
  <c r="P264" i="48" s="1"/>
  <c r="Q264" i="48" s="1"/>
  <c r="R264" i="48" s="1"/>
  <c r="Y264" i="48" s="1"/>
  <c r="Z264" i="48" s="1"/>
  <c r="AA264" i="48" s="1"/>
  <c r="AB264" i="48" s="1"/>
  <c r="AC264" i="48" s="1"/>
  <c r="AD264" i="48" s="1"/>
  <c r="AE264" i="48" s="1"/>
  <c r="AF264" i="48" s="1"/>
  <c r="G263" i="48"/>
  <c r="H263" i="48" s="1"/>
  <c r="I263" i="48" s="1"/>
  <c r="J263" i="48" s="1"/>
  <c r="K263" i="48" s="1"/>
  <c r="L263" i="48" s="1"/>
  <c r="M263" i="48" s="1"/>
  <c r="N263" i="48" s="1"/>
  <c r="O263" i="48" s="1"/>
  <c r="P263" i="48" s="1"/>
  <c r="Q263" i="48" s="1"/>
  <c r="R263" i="48" s="1"/>
  <c r="Y263" i="48" s="1"/>
  <c r="Z263" i="48" s="1"/>
  <c r="AA263" i="48" s="1"/>
  <c r="AB263" i="48" s="1"/>
  <c r="AC263" i="48" s="1"/>
  <c r="AD263" i="48" s="1"/>
  <c r="AE263" i="48" s="1"/>
  <c r="AF263" i="48" s="1"/>
  <c r="G262" i="48"/>
  <c r="H262" i="48" s="1"/>
  <c r="I262" i="48" s="1"/>
  <c r="J262" i="48" s="1"/>
  <c r="K262" i="48" s="1"/>
  <c r="L262" i="48" s="1"/>
  <c r="M262" i="48" s="1"/>
  <c r="N262" i="48" s="1"/>
  <c r="O262" i="48" s="1"/>
  <c r="P262" i="48" s="1"/>
  <c r="Q262" i="48" s="1"/>
  <c r="R262" i="48" s="1"/>
  <c r="Y262" i="48" s="1"/>
  <c r="Z262" i="48" s="1"/>
  <c r="AA262" i="48" s="1"/>
  <c r="AB262" i="48" s="1"/>
  <c r="AC262" i="48" s="1"/>
  <c r="AD262" i="48" s="1"/>
  <c r="AE262" i="48" s="1"/>
  <c r="AF262" i="48" s="1"/>
  <c r="G261" i="48"/>
  <c r="H261" i="48" s="1"/>
  <c r="I261" i="48" s="1"/>
  <c r="J261" i="48" s="1"/>
  <c r="K261" i="48" s="1"/>
  <c r="L261" i="48" s="1"/>
  <c r="M261" i="48" s="1"/>
  <c r="N261" i="48" s="1"/>
  <c r="O261" i="48" s="1"/>
  <c r="P261" i="48" s="1"/>
  <c r="Q261" i="48" s="1"/>
  <c r="R261" i="48" s="1"/>
  <c r="Y261" i="48" s="1"/>
  <c r="Z261" i="48" s="1"/>
  <c r="AA261" i="48" s="1"/>
  <c r="AB261" i="48" s="1"/>
  <c r="AC261" i="48" s="1"/>
  <c r="AD261" i="48" s="1"/>
  <c r="AE261" i="48" s="1"/>
  <c r="AF261" i="48" s="1"/>
  <c r="G260" i="48"/>
  <c r="H260" i="48" s="1"/>
  <c r="I260" i="48" s="1"/>
  <c r="J260" i="48" s="1"/>
  <c r="K260" i="48" s="1"/>
  <c r="L260" i="48" s="1"/>
  <c r="M260" i="48" s="1"/>
  <c r="N260" i="48" s="1"/>
  <c r="O260" i="48" s="1"/>
  <c r="P260" i="48" s="1"/>
  <c r="Q260" i="48" s="1"/>
  <c r="R260" i="48" s="1"/>
  <c r="Y260" i="48" s="1"/>
  <c r="Z260" i="48" s="1"/>
  <c r="AA260" i="48" s="1"/>
  <c r="AB260" i="48" s="1"/>
  <c r="AC260" i="48" s="1"/>
  <c r="AD260" i="48" s="1"/>
  <c r="AE260" i="48" s="1"/>
  <c r="AF260" i="48" s="1"/>
  <c r="G259" i="48"/>
  <c r="H259" i="48" s="1"/>
  <c r="I259" i="48" s="1"/>
  <c r="J259" i="48" s="1"/>
  <c r="K259" i="48" s="1"/>
  <c r="L259" i="48" s="1"/>
  <c r="M259" i="48" s="1"/>
  <c r="N259" i="48" s="1"/>
  <c r="O259" i="48" s="1"/>
  <c r="P259" i="48" s="1"/>
  <c r="Q259" i="48" s="1"/>
  <c r="R259" i="48" s="1"/>
  <c r="Y259" i="48" s="1"/>
  <c r="Z259" i="48" s="1"/>
  <c r="AA259" i="48" s="1"/>
  <c r="AB259" i="48" s="1"/>
  <c r="AC259" i="48" s="1"/>
  <c r="AD259" i="48" s="1"/>
  <c r="AE259" i="48" s="1"/>
  <c r="AF259" i="48" s="1"/>
  <c r="G258" i="48"/>
  <c r="H258" i="48" s="1"/>
  <c r="I258" i="48" s="1"/>
  <c r="J258" i="48" s="1"/>
  <c r="K258" i="48" s="1"/>
  <c r="L258" i="48" s="1"/>
  <c r="M258" i="48" s="1"/>
  <c r="N258" i="48" s="1"/>
  <c r="O258" i="48" s="1"/>
  <c r="P258" i="48" s="1"/>
  <c r="Q258" i="48" s="1"/>
  <c r="R258" i="48" s="1"/>
  <c r="Y258" i="48" s="1"/>
  <c r="Z258" i="48" s="1"/>
  <c r="AA258" i="48" s="1"/>
  <c r="AB258" i="48" s="1"/>
  <c r="AC258" i="48" s="1"/>
  <c r="AD258" i="48" s="1"/>
  <c r="AE258" i="48" s="1"/>
  <c r="AF258" i="48" s="1"/>
  <c r="G257" i="48"/>
  <c r="H257" i="48" s="1"/>
  <c r="I257" i="48" s="1"/>
  <c r="J257" i="48" s="1"/>
  <c r="K257" i="48" s="1"/>
  <c r="L257" i="48" s="1"/>
  <c r="M257" i="48" s="1"/>
  <c r="N257" i="48" s="1"/>
  <c r="O257" i="48" s="1"/>
  <c r="P257" i="48" s="1"/>
  <c r="Q257" i="48" s="1"/>
  <c r="R257" i="48" s="1"/>
  <c r="Y257" i="48" s="1"/>
  <c r="Z257" i="48" s="1"/>
  <c r="AA257" i="48" s="1"/>
  <c r="AB257" i="48" s="1"/>
  <c r="AC257" i="48" s="1"/>
  <c r="AD257" i="48" s="1"/>
  <c r="AE257" i="48" s="1"/>
  <c r="AF257" i="48" s="1"/>
  <c r="G256" i="48"/>
  <c r="H256" i="48" s="1"/>
  <c r="I256" i="48" s="1"/>
  <c r="J256" i="48" s="1"/>
  <c r="K256" i="48" s="1"/>
  <c r="L256" i="48" s="1"/>
  <c r="M256" i="48" s="1"/>
  <c r="N256" i="48" s="1"/>
  <c r="O256" i="48" s="1"/>
  <c r="P256" i="48" s="1"/>
  <c r="Q256" i="48" s="1"/>
  <c r="R256" i="48" s="1"/>
  <c r="Y256" i="48" s="1"/>
  <c r="Z256" i="48" s="1"/>
  <c r="AA256" i="48" s="1"/>
  <c r="AB256" i="48" s="1"/>
  <c r="AC256" i="48" s="1"/>
  <c r="AD256" i="48" s="1"/>
  <c r="AE256" i="48" s="1"/>
  <c r="AF256" i="48" s="1"/>
  <c r="G255" i="48"/>
  <c r="H255" i="48" s="1"/>
  <c r="I255" i="48" s="1"/>
  <c r="J255" i="48" s="1"/>
  <c r="K255" i="48" s="1"/>
  <c r="L255" i="48" s="1"/>
  <c r="M255" i="48" s="1"/>
  <c r="N255" i="48" s="1"/>
  <c r="O255" i="48" s="1"/>
  <c r="P255" i="48" s="1"/>
  <c r="Q255" i="48" s="1"/>
  <c r="R255" i="48" s="1"/>
  <c r="Y255" i="48" s="1"/>
  <c r="Z255" i="48" s="1"/>
  <c r="AA255" i="48" s="1"/>
  <c r="AB255" i="48" s="1"/>
  <c r="AC255" i="48" s="1"/>
  <c r="AD255" i="48" s="1"/>
  <c r="AE255" i="48" s="1"/>
  <c r="AF255" i="48" s="1"/>
  <c r="G254" i="48"/>
  <c r="H254" i="48" s="1"/>
  <c r="I254" i="48" s="1"/>
  <c r="J254" i="48" s="1"/>
  <c r="K254" i="48" s="1"/>
  <c r="L254" i="48" s="1"/>
  <c r="M254" i="48" s="1"/>
  <c r="N254" i="48" s="1"/>
  <c r="O254" i="48" s="1"/>
  <c r="P254" i="48" s="1"/>
  <c r="Q254" i="48" s="1"/>
  <c r="R254" i="48" s="1"/>
  <c r="Y254" i="48" s="1"/>
  <c r="Z254" i="48" s="1"/>
  <c r="AA254" i="48" s="1"/>
  <c r="AB254" i="48" s="1"/>
  <c r="AC254" i="48" s="1"/>
  <c r="AD254" i="48" s="1"/>
  <c r="AE254" i="48" s="1"/>
  <c r="AF254" i="48" s="1"/>
  <c r="G253" i="48"/>
  <c r="H253" i="48" s="1"/>
  <c r="I253" i="48" s="1"/>
  <c r="J253" i="48" s="1"/>
  <c r="K253" i="48" s="1"/>
  <c r="L253" i="48" s="1"/>
  <c r="M253" i="48" s="1"/>
  <c r="N253" i="48" s="1"/>
  <c r="O253" i="48" s="1"/>
  <c r="P253" i="48" s="1"/>
  <c r="Q253" i="48" s="1"/>
  <c r="R253" i="48" s="1"/>
  <c r="Y253" i="48" s="1"/>
  <c r="Z253" i="48" s="1"/>
  <c r="AA253" i="48" s="1"/>
  <c r="AB253" i="48" s="1"/>
  <c r="AC253" i="48" s="1"/>
  <c r="AD253" i="48" s="1"/>
  <c r="AE253" i="48" s="1"/>
  <c r="AF253" i="48" s="1"/>
  <c r="G252" i="48"/>
  <c r="H252" i="48" s="1"/>
  <c r="I252" i="48" s="1"/>
  <c r="J252" i="48" s="1"/>
  <c r="K252" i="48" s="1"/>
  <c r="L252" i="48" s="1"/>
  <c r="M252" i="48" s="1"/>
  <c r="N252" i="48" s="1"/>
  <c r="O252" i="48" s="1"/>
  <c r="P252" i="48" s="1"/>
  <c r="Q252" i="48" s="1"/>
  <c r="R252" i="48" s="1"/>
  <c r="Y252" i="48" s="1"/>
  <c r="Z252" i="48" s="1"/>
  <c r="AA252" i="48" s="1"/>
  <c r="AB252" i="48" s="1"/>
  <c r="AC252" i="48" s="1"/>
  <c r="AD252" i="48" s="1"/>
  <c r="AE252" i="48" s="1"/>
  <c r="AF252" i="48" s="1"/>
  <c r="G251" i="48"/>
  <c r="H251" i="48" s="1"/>
  <c r="I251" i="48" s="1"/>
  <c r="J251" i="48" s="1"/>
  <c r="K251" i="48" s="1"/>
  <c r="L251" i="48" s="1"/>
  <c r="M251" i="48" s="1"/>
  <c r="N251" i="48" s="1"/>
  <c r="O251" i="48" s="1"/>
  <c r="P251" i="48" s="1"/>
  <c r="Q251" i="48" s="1"/>
  <c r="R251" i="48" s="1"/>
  <c r="Y251" i="48" s="1"/>
  <c r="Z251" i="48" s="1"/>
  <c r="AA251" i="48" s="1"/>
  <c r="AB251" i="48" s="1"/>
  <c r="AC251" i="48" s="1"/>
  <c r="AD251" i="48" s="1"/>
  <c r="AE251" i="48" s="1"/>
  <c r="AF251" i="48" s="1"/>
  <c r="G250" i="48"/>
  <c r="H250" i="48" s="1"/>
  <c r="I250" i="48" s="1"/>
  <c r="J250" i="48" s="1"/>
  <c r="K250" i="48" s="1"/>
  <c r="L250" i="48" s="1"/>
  <c r="M250" i="48" s="1"/>
  <c r="N250" i="48" s="1"/>
  <c r="O250" i="48" s="1"/>
  <c r="P250" i="48" s="1"/>
  <c r="Q250" i="48" s="1"/>
  <c r="R250" i="48" s="1"/>
  <c r="Y250" i="48" s="1"/>
  <c r="Z250" i="48" s="1"/>
  <c r="AA250" i="48" s="1"/>
  <c r="AB250" i="48" s="1"/>
  <c r="AC250" i="48" s="1"/>
  <c r="AD250" i="48" s="1"/>
  <c r="AE250" i="48" s="1"/>
  <c r="AF250" i="48" s="1"/>
  <c r="G249" i="48"/>
  <c r="H249" i="48" s="1"/>
  <c r="I249" i="48" s="1"/>
  <c r="J249" i="48" s="1"/>
  <c r="K249" i="48" s="1"/>
  <c r="L249" i="48" s="1"/>
  <c r="M249" i="48" s="1"/>
  <c r="N249" i="48" s="1"/>
  <c r="O249" i="48" s="1"/>
  <c r="P249" i="48" s="1"/>
  <c r="Q249" i="48" s="1"/>
  <c r="R249" i="48" s="1"/>
  <c r="Y249" i="48" s="1"/>
  <c r="Z249" i="48" s="1"/>
  <c r="AA249" i="48" s="1"/>
  <c r="AB249" i="48" s="1"/>
  <c r="AC249" i="48" s="1"/>
  <c r="AD249" i="48" s="1"/>
  <c r="AE249" i="48" s="1"/>
  <c r="AF249" i="48" s="1"/>
  <c r="G248" i="48"/>
  <c r="H248" i="48" s="1"/>
  <c r="I248" i="48" s="1"/>
  <c r="J248" i="48" s="1"/>
  <c r="K248" i="48" s="1"/>
  <c r="L248" i="48" s="1"/>
  <c r="M248" i="48" s="1"/>
  <c r="N248" i="48" s="1"/>
  <c r="O248" i="48" s="1"/>
  <c r="P248" i="48" s="1"/>
  <c r="Q248" i="48" s="1"/>
  <c r="R248" i="48" s="1"/>
  <c r="Y248" i="48" s="1"/>
  <c r="Z248" i="48" s="1"/>
  <c r="AA248" i="48" s="1"/>
  <c r="AB248" i="48" s="1"/>
  <c r="AC248" i="48" s="1"/>
  <c r="AD248" i="48" s="1"/>
  <c r="AE248" i="48" s="1"/>
  <c r="AF248" i="48" s="1"/>
  <c r="G247" i="48"/>
  <c r="H247" i="48" s="1"/>
  <c r="I247" i="48" s="1"/>
  <c r="J247" i="48" s="1"/>
  <c r="K247" i="48" s="1"/>
  <c r="L247" i="48" s="1"/>
  <c r="M247" i="48" s="1"/>
  <c r="N247" i="48" s="1"/>
  <c r="O247" i="48" s="1"/>
  <c r="P247" i="48" s="1"/>
  <c r="Q247" i="48" s="1"/>
  <c r="R247" i="48" s="1"/>
  <c r="Y247" i="48" s="1"/>
  <c r="Z247" i="48" s="1"/>
  <c r="AA247" i="48" s="1"/>
  <c r="AB247" i="48" s="1"/>
  <c r="AC247" i="48" s="1"/>
  <c r="AD247" i="48" s="1"/>
  <c r="AE247" i="48" s="1"/>
  <c r="AF247" i="48" s="1"/>
  <c r="G246" i="48"/>
  <c r="H246" i="48" s="1"/>
  <c r="I246" i="48" s="1"/>
  <c r="J246" i="48" s="1"/>
  <c r="K246" i="48" s="1"/>
  <c r="L246" i="48" s="1"/>
  <c r="M246" i="48" s="1"/>
  <c r="N246" i="48" s="1"/>
  <c r="O246" i="48" s="1"/>
  <c r="P246" i="48" s="1"/>
  <c r="Q246" i="48" s="1"/>
  <c r="R246" i="48" s="1"/>
  <c r="Y246" i="48" s="1"/>
  <c r="Z246" i="48" s="1"/>
  <c r="AA246" i="48" s="1"/>
  <c r="AB246" i="48" s="1"/>
  <c r="AC246" i="48" s="1"/>
  <c r="AD246" i="48" s="1"/>
  <c r="AE246" i="48" s="1"/>
  <c r="AF246" i="48" s="1"/>
  <c r="G245" i="48"/>
  <c r="H245" i="48" s="1"/>
  <c r="I245" i="48" s="1"/>
  <c r="J245" i="48" s="1"/>
  <c r="K245" i="48" s="1"/>
  <c r="L245" i="48" s="1"/>
  <c r="M245" i="48" s="1"/>
  <c r="N245" i="48" s="1"/>
  <c r="O245" i="48" s="1"/>
  <c r="P245" i="48" s="1"/>
  <c r="Q245" i="48" s="1"/>
  <c r="R245" i="48" s="1"/>
  <c r="Y245" i="48" s="1"/>
  <c r="Z245" i="48" s="1"/>
  <c r="AA245" i="48" s="1"/>
  <c r="AB245" i="48" s="1"/>
  <c r="AC245" i="48" s="1"/>
  <c r="AD245" i="48" s="1"/>
  <c r="AE245" i="48" s="1"/>
  <c r="AF245" i="48" s="1"/>
  <c r="G244" i="48"/>
  <c r="H244" i="48" s="1"/>
  <c r="I244" i="48" s="1"/>
  <c r="J244" i="48" s="1"/>
  <c r="K244" i="48" s="1"/>
  <c r="L244" i="48" s="1"/>
  <c r="M244" i="48" s="1"/>
  <c r="N244" i="48" s="1"/>
  <c r="O244" i="48" s="1"/>
  <c r="P244" i="48" s="1"/>
  <c r="Q244" i="48" s="1"/>
  <c r="R244" i="48" s="1"/>
  <c r="Y244" i="48" s="1"/>
  <c r="Z244" i="48" s="1"/>
  <c r="AA244" i="48" s="1"/>
  <c r="AB244" i="48" s="1"/>
  <c r="AC244" i="48" s="1"/>
  <c r="AD244" i="48" s="1"/>
  <c r="AE244" i="48" s="1"/>
  <c r="AF244" i="48" s="1"/>
  <c r="G243" i="48"/>
  <c r="H243" i="48" s="1"/>
  <c r="I243" i="48" s="1"/>
  <c r="J243" i="48" s="1"/>
  <c r="K243" i="48" s="1"/>
  <c r="L243" i="48" s="1"/>
  <c r="M243" i="48" s="1"/>
  <c r="N243" i="48" s="1"/>
  <c r="O243" i="48" s="1"/>
  <c r="P243" i="48" s="1"/>
  <c r="Q243" i="48" s="1"/>
  <c r="R243" i="48" s="1"/>
  <c r="Y243" i="48" s="1"/>
  <c r="Z243" i="48" s="1"/>
  <c r="AA243" i="48" s="1"/>
  <c r="AB243" i="48" s="1"/>
  <c r="AC243" i="48" s="1"/>
  <c r="AD243" i="48" s="1"/>
  <c r="AE243" i="48" s="1"/>
  <c r="AF243" i="48" s="1"/>
  <c r="G242" i="48"/>
  <c r="H242" i="48" s="1"/>
  <c r="I242" i="48" s="1"/>
  <c r="J242" i="48" s="1"/>
  <c r="K242" i="48" s="1"/>
  <c r="L242" i="48" s="1"/>
  <c r="M242" i="48" s="1"/>
  <c r="N242" i="48" s="1"/>
  <c r="O242" i="48" s="1"/>
  <c r="P242" i="48" s="1"/>
  <c r="Q242" i="48" s="1"/>
  <c r="R242" i="48" s="1"/>
  <c r="Y242" i="48" s="1"/>
  <c r="Z242" i="48" s="1"/>
  <c r="AA242" i="48" s="1"/>
  <c r="AB242" i="48" s="1"/>
  <c r="AC242" i="48" s="1"/>
  <c r="AD242" i="48" s="1"/>
  <c r="AE242" i="48" s="1"/>
  <c r="AF242" i="48" s="1"/>
  <c r="G241" i="48"/>
  <c r="H241" i="48" s="1"/>
  <c r="I241" i="48" s="1"/>
  <c r="J241" i="48" s="1"/>
  <c r="K241" i="48" s="1"/>
  <c r="L241" i="48" s="1"/>
  <c r="M241" i="48" s="1"/>
  <c r="N241" i="48" s="1"/>
  <c r="O241" i="48" s="1"/>
  <c r="P241" i="48" s="1"/>
  <c r="Q241" i="48" s="1"/>
  <c r="R241" i="48" s="1"/>
  <c r="Y241" i="48" s="1"/>
  <c r="Z241" i="48" s="1"/>
  <c r="AA241" i="48" s="1"/>
  <c r="AB241" i="48" s="1"/>
  <c r="AC241" i="48" s="1"/>
  <c r="AD241" i="48" s="1"/>
  <c r="AE241" i="48" s="1"/>
  <c r="AF241" i="48" s="1"/>
  <c r="G240" i="48"/>
  <c r="H240" i="48" s="1"/>
  <c r="I240" i="48" s="1"/>
  <c r="J240" i="48" s="1"/>
  <c r="K240" i="48" s="1"/>
  <c r="L240" i="48" s="1"/>
  <c r="M240" i="48" s="1"/>
  <c r="N240" i="48" s="1"/>
  <c r="O240" i="48" s="1"/>
  <c r="P240" i="48" s="1"/>
  <c r="Q240" i="48" s="1"/>
  <c r="R240" i="48" s="1"/>
  <c r="Y240" i="48" s="1"/>
  <c r="Z240" i="48" s="1"/>
  <c r="AA240" i="48" s="1"/>
  <c r="AB240" i="48" s="1"/>
  <c r="AC240" i="48" s="1"/>
  <c r="AD240" i="48" s="1"/>
  <c r="AE240" i="48" s="1"/>
  <c r="AF240" i="48" s="1"/>
  <c r="G239" i="48"/>
  <c r="H239" i="48" s="1"/>
  <c r="I239" i="48" s="1"/>
  <c r="J239" i="48" s="1"/>
  <c r="K239" i="48" s="1"/>
  <c r="L239" i="48" s="1"/>
  <c r="M239" i="48" s="1"/>
  <c r="N239" i="48" s="1"/>
  <c r="O239" i="48" s="1"/>
  <c r="P239" i="48" s="1"/>
  <c r="Q239" i="48" s="1"/>
  <c r="R239" i="48" s="1"/>
  <c r="Y239" i="48" s="1"/>
  <c r="Z239" i="48" s="1"/>
  <c r="AA239" i="48" s="1"/>
  <c r="AB239" i="48" s="1"/>
  <c r="AC239" i="48" s="1"/>
  <c r="AD239" i="48" s="1"/>
  <c r="AE239" i="48" s="1"/>
  <c r="AF239" i="48" s="1"/>
  <c r="G238" i="48"/>
  <c r="H238" i="48" s="1"/>
  <c r="I238" i="48" s="1"/>
  <c r="J238" i="48" s="1"/>
  <c r="K238" i="48" s="1"/>
  <c r="L238" i="48" s="1"/>
  <c r="M238" i="48" s="1"/>
  <c r="N238" i="48" s="1"/>
  <c r="O238" i="48" s="1"/>
  <c r="P238" i="48" s="1"/>
  <c r="Q238" i="48" s="1"/>
  <c r="R238" i="48" s="1"/>
  <c r="Y238" i="48" s="1"/>
  <c r="Z238" i="48" s="1"/>
  <c r="AA238" i="48" s="1"/>
  <c r="AB238" i="48" s="1"/>
  <c r="AC238" i="48" s="1"/>
  <c r="AD238" i="48" s="1"/>
  <c r="AE238" i="48" s="1"/>
  <c r="AF238" i="48" s="1"/>
  <c r="G237" i="48"/>
  <c r="H237" i="48" s="1"/>
  <c r="I237" i="48" s="1"/>
  <c r="J237" i="48" s="1"/>
  <c r="K237" i="48" s="1"/>
  <c r="L237" i="48" s="1"/>
  <c r="M237" i="48" s="1"/>
  <c r="N237" i="48" s="1"/>
  <c r="O237" i="48" s="1"/>
  <c r="P237" i="48" s="1"/>
  <c r="Q237" i="48" s="1"/>
  <c r="R237" i="48" s="1"/>
  <c r="Y237" i="48" s="1"/>
  <c r="Z237" i="48" s="1"/>
  <c r="AA237" i="48" s="1"/>
  <c r="AB237" i="48" s="1"/>
  <c r="AC237" i="48" s="1"/>
  <c r="AD237" i="48" s="1"/>
  <c r="AE237" i="48" s="1"/>
  <c r="AF237" i="48" s="1"/>
  <c r="G236" i="48"/>
  <c r="H236" i="48" s="1"/>
  <c r="I236" i="48" s="1"/>
  <c r="J236" i="48" s="1"/>
  <c r="K236" i="48" s="1"/>
  <c r="L236" i="48" s="1"/>
  <c r="M236" i="48" s="1"/>
  <c r="N236" i="48" s="1"/>
  <c r="O236" i="48" s="1"/>
  <c r="P236" i="48" s="1"/>
  <c r="Q236" i="48" s="1"/>
  <c r="R236" i="48" s="1"/>
  <c r="Y236" i="48" s="1"/>
  <c r="Z236" i="48" s="1"/>
  <c r="AA236" i="48" s="1"/>
  <c r="AB236" i="48" s="1"/>
  <c r="AC236" i="48" s="1"/>
  <c r="AD236" i="48" s="1"/>
  <c r="AE236" i="48" s="1"/>
  <c r="AF236" i="48" s="1"/>
  <c r="G235" i="48"/>
  <c r="H235" i="48" s="1"/>
  <c r="I235" i="48" s="1"/>
  <c r="J235" i="48" s="1"/>
  <c r="K235" i="48" s="1"/>
  <c r="L235" i="48" s="1"/>
  <c r="M235" i="48" s="1"/>
  <c r="N235" i="48" s="1"/>
  <c r="O235" i="48" s="1"/>
  <c r="P235" i="48" s="1"/>
  <c r="Q235" i="48" s="1"/>
  <c r="R235" i="48" s="1"/>
  <c r="Y235" i="48" s="1"/>
  <c r="Z235" i="48" s="1"/>
  <c r="AA235" i="48" s="1"/>
  <c r="AB235" i="48" s="1"/>
  <c r="AC235" i="48" s="1"/>
  <c r="AD235" i="48" s="1"/>
  <c r="AE235" i="48" s="1"/>
  <c r="AF235" i="48" s="1"/>
  <c r="G234" i="48"/>
  <c r="H234" i="48" s="1"/>
  <c r="I234" i="48" s="1"/>
  <c r="J234" i="48" s="1"/>
  <c r="K234" i="48" s="1"/>
  <c r="L234" i="48" s="1"/>
  <c r="M234" i="48" s="1"/>
  <c r="N234" i="48" s="1"/>
  <c r="O234" i="48" s="1"/>
  <c r="P234" i="48" s="1"/>
  <c r="Q234" i="48" s="1"/>
  <c r="R234" i="48" s="1"/>
  <c r="Y234" i="48" s="1"/>
  <c r="Z234" i="48" s="1"/>
  <c r="AA234" i="48" s="1"/>
  <c r="AB234" i="48" s="1"/>
  <c r="AC234" i="48" s="1"/>
  <c r="AD234" i="48" s="1"/>
  <c r="AE234" i="48" s="1"/>
  <c r="AF234" i="48" s="1"/>
  <c r="G233" i="48"/>
  <c r="H233" i="48" s="1"/>
  <c r="I233" i="48" s="1"/>
  <c r="J233" i="48" s="1"/>
  <c r="K233" i="48" s="1"/>
  <c r="L233" i="48" s="1"/>
  <c r="M233" i="48" s="1"/>
  <c r="N233" i="48" s="1"/>
  <c r="O233" i="48" s="1"/>
  <c r="P233" i="48" s="1"/>
  <c r="Q233" i="48" s="1"/>
  <c r="R233" i="48" s="1"/>
  <c r="Y233" i="48" s="1"/>
  <c r="Z233" i="48" s="1"/>
  <c r="AA233" i="48" s="1"/>
  <c r="AB233" i="48" s="1"/>
  <c r="AC233" i="48" s="1"/>
  <c r="AD233" i="48" s="1"/>
  <c r="AE233" i="48" s="1"/>
  <c r="AF233" i="48" s="1"/>
  <c r="G232" i="48"/>
  <c r="H232" i="48" s="1"/>
  <c r="I232" i="48" s="1"/>
  <c r="J232" i="48" s="1"/>
  <c r="K232" i="48" s="1"/>
  <c r="L232" i="48" s="1"/>
  <c r="M232" i="48" s="1"/>
  <c r="N232" i="48" s="1"/>
  <c r="O232" i="48" s="1"/>
  <c r="P232" i="48" s="1"/>
  <c r="Q232" i="48" s="1"/>
  <c r="R232" i="48" s="1"/>
  <c r="Y232" i="48" s="1"/>
  <c r="Z232" i="48" s="1"/>
  <c r="AA232" i="48" s="1"/>
  <c r="AB232" i="48" s="1"/>
  <c r="AC232" i="48" s="1"/>
  <c r="AD232" i="48" s="1"/>
  <c r="AE232" i="48" s="1"/>
  <c r="AF232" i="48" s="1"/>
  <c r="G231" i="48"/>
  <c r="H231" i="48" s="1"/>
  <c r="I231" i="48" s="1"/>
  <c r="J231" i="48" s="1"/>
  <c r="K231" i="48" s="1"/>
  <c r="L231" i="48" s="1"/>
  <c r="M231" i="48" s="1"/>
  <c r="N231" i="48" s="1"/>
  <c r="O231" i="48" s="1"/>
  <c r="P231" i="48" s="1"/>
  <c r="Q231" i="48" s="1"/>
  <c r="R231" i="48" s="1"/>
  <c r="Y231" i="48" s="1"/>
  <c r="Z231" i="48" s="1"/>
  <c r="AA231" i="48" s="1"/>
  <c r="AB231" i="48" s="1"/>
  <c r="AC231" i="48" s="1"/>
  <c r="AD231" i="48" s="1"/>
  <c r="AE231" i="48" s="1"/>
  <c r="AF231" i="48" s="1"/>
  <c r="G230" i="48"/>
  <c r="H230" i="48" s="1"/>
  <c r="I230" i="48" s="1"/>
  <c r="J230" i="48" s="1"/>
  <c r="K230" i="48" s="1"/>
  <c r="L230" i="48" s="1"/>
  <c r="M230" i="48" s="1"/>
  <c r="N230" i="48" s="1"/>
  <c r="O230" i="48" s="1"/>
  <c r="P230" i="48" s="1"/>
  <c r="Q230" i="48" s="1"/>
  <c r="R230" i="48" s="1"/>
  <c r="Y230" i="48" s="1"/>
  <c r="Z230" i="48" s="1"/>
  <c r="AA230" i="48" s="1"/>
  <c r="AB230" i="48" s="1"/>
  <c r="AC230" i="48" s="1"/>
  <c r="AD230" i="48" s="1"/>
  <c r="AE230" i="48" s="1"/>
  <c r="AF230" i="48" s="1"/>
  <c r="G229" i="48"/>
  <c r="H229" i="48" s="1"/>
  <c r="I229" i="48" s="1"/>
  <c r="J229" i="48" s="1"/>
  <c r="K229" i="48" s="1"/>
  <c r="L229" i="48" s="1"/>
  <c r="M229" i="48" s="1"/>
  <c r="N229" i="48" s="1"/>
  <c r="O229" i="48" s="1"/>
  <c r="P229" i="48" s="1"/>
  <c r="Q229" i="48" s="1"/>
  <c r="R229" i="48" s="1"/>
  <c r="Y229" i="48" s="1"/>
  <c r="Z229" i="48" s="1"/>
  <c r="AA229" i="48" s="1"/>
  <c r="AB229" i="48" s="1"/>
  <c r="AC229" i="48" s="1"/>
  <c r="AD229" i="48" s="1"/>
  <c r="AE229" i="48" s="1"/>
  <c r="AF229" i="48" s="1"/>
  <c r="G228" i="48"/>
  <c r="H228" i="48" s="1"/>
  <c r="I228" i="48" s="1"/>
  <c r="J228" i="48" s="1"/>
  <c r="K228" i="48" s="1"/>
  <c r="L228" i="48" s="1"/>
  <c r="M228" i="48" s="1"/>
  <c r="N228" i="48" s="1"/>
  <c r="O228" i="48" s="1"/>
  <c r="P228" i="48" s="1"/>
  <c r="Q228" i="48" s="1"/>
  <c r="R228" i="48" s="1"/>
  <c r="Y228" i="48" s="1"/>
  <c r="Z228" i="48" s="1"/>
  <c r="AA228" i="48" s="1"/>
  <c r="AB228" i="48" s="1"/>
  <c r="AC228" i="48" s="1"/>
  <c r="AD228" i="48" s="1"/>
  <c r="AE228" i="48" s="1"/>
  <c r="AF228" i="48" s="1"/>
  <c r="G227" i="48"/>
  <c r="H227" i="48" s="1"/>
  <c r="I227" i="48" s="1"/>
  <c r="J227" i="48" s="1"/>
  <c r="K227" i="48" s="1"/>
  <c r="L227" i="48" s="1"/>
  <c r="M227" i="48" s="1"/>
  <c r="N227" i="48" s="1"/>
  <c r="O227" i="48" s="1"/>
  <c r="P227" i="48" s="1"/>
  <c r="Q227" i="48" s="1"/>
  <c r="R227" i="48" s="1"/>
  <c r="Y227" i="48" s="1"/>
  <c r="Z227" i="48" s="1"/>
  <c r="AA227" i="48" s="1"/>
  <c r="AB227" i="48" s="1"/>
  <c r="AC227" i="48" s="1"/>
  <c r="AD227" i="48" s="1"/>
  <c r="AE227" i="48" s="1"/>
  <c r="AF227" i="48" s="1"/>
  <c r="G226" i="48"/>
  <c r="H226" i="48" s="1"/>
  <c r="I226" i="48" s="1"/>
  <c r="J226" i="48" s="1"/>
  <c r="K226" i="48" s="1"/>
  <c r="L226" i="48" s="1"/>
  <c r="M226" i="48" s="1"/>
  <c r="N226" i="48" s="1"/>
  <c r="O226" i="48" s="1"/>
  <c r="P226" i="48" s="1"/>
  <c r="Q226" i="48" s="1"/>
  <c r="R226" i="48" s="1"/>
  <c r="Y226" i="48" s="1"/>
  <c r="Z226" i="48" s="1"/>
  <c r="AA226" i="48" s="1"/>
  <c r="AB226" i="48" s="1"/>
  <c r="AC226" i="48" s="1"/>
  <c r="AD226" i="48" s="1"/>
  <c r="AE226" i="48" s="1"/>
  <c r="AF226" i="48" s="1"/>
  <c r="G225" i="48"/>
  <c r="H225" i="48" s="1"/>
  <c r="I225" i="48" s="1"/>
  <c r="J225" i="48" s="1"/>
  <c r="K225" i="48" s="1"/>
  <c r="L225" i="48" s="1"/>
  <c r="M225" i="48" s="1"/>
  <c r="N225" i="48" s="1"/>
  <c r="O225" i="48" s="1"/>
  <c r="P225" i="48" s="1"/>
  <c r="Q225" i="48" s="1"/>
  <c r="R225" i="48" s="1"/>
  <c r="Y225" i="48" s="1"/>
  <c r="Z225" i="48" s="1"/>
  <c r="AA225" i="48" s="1"/>
  <c r="AB225" i="48" s="1"/>
  <c r="AC225" i="48" s="1"/>
  <c r="AD225" i="48" s="1"/>
  <c r="AE225" i="48" s="1"/>
  <c r="AF225" i="48" s="1"/>
  <c r="G224" i="48"/>
  <c r="H224" i="48" s="1"/>
  <c r="I224" i="48" s="1"/>
  <c r="J224" i="48" s="1"/>
  <c r="K224" i="48" s="1"/>
  <c r="L224" i="48" s="1"/>
  <c r="M224" i="48" s="1"/>
  <c r="N224" i="48" s="1"/>
  <c r="O224" i="48" s="1"/>
  <c r="P224" i="48" s="1"/>
  <c r="Q224" i="48" s="1"/>
  <c r="R224" i="48" s="1"/>
  <c r="Y224" i="48" s="1"/>
  <c r="Z224" i="48" s="1"/>
  <c r="AA224" i="48" s="1"/>
  <c r="AB224" i="48" s="1"/>
  <c r="AC224" i="48" s="1"/>
  <c r="AD224" i="48" s="1"/>
  <c r="AE224" i="48" s="1"/>
  <c r="AF224" i="48" s="1"/>
  <c r="G223" i="48"/>
  <c r="H223" i="48" s="1"/>
  <c r="I223" i="48" s="1"/>
  <c r="J223" i="48" s="1"/>
  <c r="K223" i="48" s="1"/>
  <c r="L223" i="48" s="1"/>
  <c r="M223" i="48" s="1"/>
  <c r="N223" i="48" s="1"/>
  <c r="O223" i="48" s="1"/>
  <c r="P223" i="48" s="1"/>
  <c r="Q223" i="48" s="1"/>
  <c r="R223" i="48" s="1"/>
  <c r="Y223" i="48" s="1"/>
  <c r="Z223" i="48" s="1"/>
  <c r="AA223" i="48" s="1"/>
  <c r="AB223" i="48" s="1"/>
  <c r="AC223" i="48" s="1"/>
  <c r="AD223" i="48" s="1"/>
  <c r="AE223" i="48" s="1"/>
  <c r="AF223" i="48" s="1"/>
  <c r="G222" i="48"/>
  <c r="H222" i="48" s="1"/>
  <c r="I222" i="48" s="1"/>
  <c r="J222" i="48" s="1"/>
  <c r="K222" i="48" s="1"/>
  <c r="L222" i="48" s="1"/>
  <c r="M222" i="48" s="1"/>
  <c r="N222" i="48" s="1"/>
  <c r="O222" i="48" s="1"/>
  <c r="P222" i="48" s="1"/>
  <c r="Q222" i="48" s="1"/>
  <c r="R222" i="48" s="1"/>
  <c r="Y222" i="48" s="1"/>
  <c r="Z222" i="48" s="1"/>
  <c r="AA222" i="48" s="1"/>
  <c r="AB222" i="48" s="1"/>
  <c r="AC222" i="48" s="1"/>
  <c r="AD222" i="48" s="1"/>
  <c r="AE222" i="48" s="1"/>
  <c r="AF222" i="48" s="1"/>
  <c r="G221" i="48"/>
  <c r="H221" i="48" s="1"/>
  <c r="I221" i="48" s="1"/>
  <c r="J221" i="48" s="1"/>
  <c r="K221" i="48" s="1"/>
  <c r="L221" i="48" s="1"/>
  <c r="M221" i="48" s="1"/>
  <c r="N221" i="48" s="1"/>
  <c r="O221" i="48" s="1"/>
  <c r="P221" i="48" s="1"/>
  <c r="Q221" i="48" s="1"/>
  <c r="R221" i="48" s="1"/>
  <c r="Y221" i="48" s="1"/>
  <c r="Z221" i="48" s="1"/>
  <c r="AA221" i="48" s="1"/>
  <c r="AB221" i="48" s="1"/>
  <c r="AC221" i="48" s="1"/>
  <c r="AD221" i="48" s="1"/>
  <c r="AE221" i="48" s="1"/>
  <c r="AF221" i="48" s="1"/>
  <c r="G220" i="48"/>
  <c r="H220" i="48" s="1"/>
  <c r="I220" i="48" s="1"/>
  <c r="J220" i="48" s="1"/>
  <c r="K220" i="48" s="1"/>
  <c r="L220" i="48" s="1"/>
  <c r="M220" i="48" s="1"/>
  <c r="N220" i="48" s="1"/>
  <c r="O220" i="48" s="1"/>
  <c r="P220" i="48" s="1"/>
  <c r="Q220" i="48" s="1"/>
  <c r="R220" i="48" s="1"/>
  <c r="Y220" i="48" s="1"/>
  <c r="Z220" i="48" s="1"/>
  <c r="AA220" i="48" s="1"/>
  <c r="AB220" i="48" s="1"/>
  <c r="AC220" i="48" s="1"/>
  <c r="AD220" i="48" s="1"/>
  <c r="AE220" i="48" s="1"/>
  <c r="AF220" i="48" s="1"/>
  <c r="G219" i="48"/>
  <c r="H219" i="48" s="1"/>
  <c r="I219" i="48" s="1"/>
  <c r="J219" i="48" s="1"/>
  <c r="K219" i="48" s="1"/>
  <c r="L219" i="48" s="1"/>
  <c r="M219" i="48" s="1"/>
  <c r="N219" i="48" s="1"/>
  <c r="O219" i="48" s="1"/>
  <c r="P219" i="48" s="1"/>
  <c r="Q219" i="48" s="1"/>
  <c r="R219" i="48" s="1"/>
  <c r="Y219" i="48" s="1"/>
  <c r="Z219" i="48" s="1"/>
  <c r="AA219" i="48" s="1"/>
  <c r="AB219" i="48" s="1"/>
  <c r="AC219" i="48" s="1"/>
  <c r="AD219" i="48" s="1"/>
  <c r="AE219" i="48" s="1"/>
  <c r="AF219" i="48" s="1"/>
  <c r="G218" i="48"/>
  <c r="H218" i="48" s="1"/>
  <c r="I218" i="48" s="1"/>
  <c r="J218" i="48" s="1"/>
  <c r="K218" i="48" s="1"/>
  <c r="L218" i="48" s="1"/>
  <c r="M218" i="48" s="1"/>
  <c r="N218" i="48" s="1"/>
  <c r="O218" i="48" s="1"/>
  <c r="P218" i="48" s="1"/>
  <c r="Q218" i="48" s="1"/>
  <c r="R218" i="48" s="1"/>
  <c r="Y218" i="48" s="1"/>
  <c r="Z218" i="48" s="1"/>
  <c r="AA218" i="48" s="1"/>
  <c r="AB218" i="48" s="1"/>
  <c r="AC218" i="48" s="1"/>
  <c r="AD218" i="48" s="1"/>
  <c r="AE218" i="48" s="1"/>
  <c r="AF218" i="48" s="1"/>
  <c r="G217" i="48"/>
  <c r="H217" i="48" s="1"/>
  <c r="I217" i="48" s="1"/>
  <c r="J217" i="48" s="1"/>
  <c r="K217" i="48" s="1"/>
  <c r="L217" i="48" s="1"/>
  <c r="M217" i="48" s="1"/>
  <c r="N217" i="48" s="1"/>
  <c r="O217" i="48" s="1"/>
  <c r="P217" i="48" s="1"/>
  <c r="Q217" i="48" s="1"/>
  <c r="R217" i="48" s="1"/>
  <c r="Y217" i="48" s="1"/>
  <c r="Z217" i="48" s="1"/>
  <c r="AA217" i="48" s="1"/>
  <c r="AB217" i="48" s="1"/>
  <c r="AC217" i="48" s="1"/>
  <c r="AD217" i="48" s="1"/>
  <c r="AE217" i="48" s="1"/>
  <c r="AF217" i="48" s="1"/>
  <c r="G216" i="48"/>
  <c r="H216" i="48" s="1"/>
  <c r="I216" i="48" s="1"/>
  <c r="J216" i="48" s="1"/>
  <c r="K216" i="48" s="1"/>
  <c r="L216" i="48" s="1"/>
  <c r="M216" i="48" s="1"/>
  <c r="N216" i="48" s="1"/>
  <c r="O216" i="48" s="1"/>
  <c r="P216" i="48" s="1"/>
  <c r="Q216" i="48" s="1"/>
  <c r="R216" i="48" s="1"/>
  <c r="Y216" i="48" s="1"/>
  <c r="Z216" i="48" s="1"/>
  <c r="AA216" i="48" s="1"/>
  <c r="AB216" i="48" s="1"/>
  <c r="AC216" i="48" s="1"/>
  <c r="AD216" i="48" s="1"/>
  <c r="AE216" i="48" s="1"/>
  <c r="AF216" i="48" s="1"/>
  <c r="G215" i="48"/>
  <c r="H215" i="48" s="1"/>
  <c r="I215" i="48" s="1"/>
  <c r="J215" i="48" s="1"/>
  <c r="K215" i="48" s="1"/>
  <c r="L215" i="48" s="1"/>
  <c r="M215" i="48" s="1"/>
  <c r="N215" i="48" s="1"/>
  <c r="O215" i="48" s="1"/>
  <c r="P215" i="48" s="1"/>
  <c r="Q215" i="48" s="1"/>
  <c r="R215" i="48" s="1"/>
  <c r="Y215" i="48" s="1"/>
  <c r="Z215" i="48" s="1"/>
  <c r="AA215" i="48" s="1"/>
  <c r="AB215" i="48" s="1"/>
  <c r="AC215" i="48" s="1"/>
  <c r="AD215" i="48" s="1"/>
  <c r="AE215" i="48" s="1"/>
  <c r="AF215" i="48" s="1"/>
  <c r="G214" i="48"/>
  <c r="H214" i="48" s="1"/>
  <c r="I214" i="48" s="1"/>
  <c r="J214" i="48" s="1"/>
  <c r="K214" i="48" s="1"/>
  <c r="L214" i="48" s="1"/>
  <c r="M214" i="48" s="1"/>
  <c r="N214" i="48" s="1"/>
  <c r="O214" i="48" s="1"/>
  <c r="P214" i="48" s="1"/>
  <c r="Q214" i="48" s="1"/>
  <c r="R214" i="48" s="1"/>
  <c r="Y214" i="48" s="1"/>
  <c r="Z214" i="48" s="1"/>
  <c r="AA214" i="48" s="1"/>
  <c r="AB214" i="48" s="1"/>
  <c r="AC214" i="48" s="1"/>
  <c r="AD214" i="48" s="1"/>
  <c r="AE214" i="48" s="1"/>
  <c r="AF214" i="48" s="1"/>
  <c r="G213" i="48"/>
  <c r="H213" i="48" s="1"/>
  <c r="I213" i="48" s="1"/>
  <c r="J213" i="48" s="1"/>
  <c r="K213" i="48" s="1"/>
  <c r="L213" i="48" s="1"/>
  <c r="M213" i="48" s="1"/>
  <c r="N213" i="48" s="1"/>
  <c r="O213" i="48" s="1"/>
  <c r="P213" i="48" s="1"/>
  <c r="Q213" i="48" s="1"/>
  <c r="R213" i="48" s="1"/>
  <c r="Y213" i="48" s="1"/>
  <c r="Z213" i="48" s="1"/>
  <c r="AA213" i="48" s="1"/>
  <c r="AB213" i="48" s="1"/>
  <c r="AC213" i="48" s="1"/>
  <c r="AD213" i="48" s="1"/>
  <c r="AE213" i="48" s="1"/>
  <c r="AF213" i="48" s="1"/>
  <c r="G212" i="48"/>
  <c r="H212" i="48" s="1"/>
  <c r="I212" i="48" s="1"/>
  <c r="J212" i="48" s="1"/>
  <c r="K212" i="48" s="1"/>
  <c r="L212" i="48" s="1"/>
  <c r="M212" i="48" s="1"/>
  <c r="N212" i="48" s="1"/>
  <c r="O212" i="48" s="1"/>
  <c r="P212" i="48" s="1"/>
  <c r="Q212" i="48" s="1"/>
  <c r="R212" i="48" s="1"/>
  <c r="Y212" i="48" s="1"/>
  <c r="Z212" i="48" s="1"/>
  <c r="AA212" i="48" s="1"/>
  <c r="AB212" i="48" s="1"/>
  <c r="AC212" i="48" s="1"/>
  <c r="AD212" i="48" s="1"/>
  <c r="AE212" i="48" s="1"/>
  <c r="AF212" i="48" s="1"/>
  <c r="G211" i="48"/>
  <c r="H211" i="48" s="1"/>
  <c r="I211" i="48" s="1"/>
  <c r="J211" i="48" s="1"/>
  <c r="K211" i="48" s="1"/>
  <c r="L211" i="48" s="1"/>
  <c r="M211" i="48" s="1"/>
  <c r="N211" i="48" s="1"/>
  <c r="O211" i="48" s="1"/>
  <c r="P211" i="48" s="1"/>
  <c r="Q211" i="48" s="1"/>
  <c r="R211" i="48" s="1"/>
  <c r="Y211" i="48" s="1"/>
  <c r="Z211" i="48" s="1"/>
  <c r="AA211" i="48" s="1"/>
  <c r="AB211" i="48" s="1"/>
  <c r="AC211" i="48" s="1"/>
  <c r="AD211" i="48" s="1"/>
  <c r="AE211" i="48" s="1"/>
  <c r="AF211" i="48" s="1"/>
  <c r="G210" i="48"/>
  <c r="H210" i="48" s="1"/>
  <c r="I210" i="48" s="1"/>
  <c r="J210" i="48" s="1"/>
  <c r="K210" i="48" s="1"/>
  <c r="L210" i="48" s="1"/>
  <c r="M210" i="48" s="1"/>
  <c r="N210" i="48" s="1"/>
  <c r="O210" i="48" s="1"/>
  <c r="P210" i="48" s="1"/>
  <c r="Q210" i="48" s="1"/>
  <c r="R210" i="48" s="1"/>
  <c r="Y210" i="48" s="1"/>
  <c r="Z210" i="48" s="1"/>
  <c r="AA210" i="48" s="1"/>
  <c r="AB210" i="48" s="1"/>
  <c r="AC210" i="48" s="1"/>
  <c r="AD210" i="48" s="1"/>
  <c r="AE210" i="48" s="1"/>
  <c r="AF210" i="48" s="1"/>
  <c r="G209" i="48"/>
  <c r="H209" i="48" s="1"/>
  <c r="I209" i="48" s="1"/>
  <c r="J209" i="48" s="1"/>
  <c r="K209" i="48" s="1"/>
  <c r="L209" i="48" s="1"/>
  <c r="M209" i="48" s="1"/>
  <c r="N209" i="48" s="1"/>
  <c r="O209" i="48" s="1"/>
  <c r="P209" i="48" s="1"/>
  <c r="Q209" i="48" s="1"/>
  <c r="R209" i="48" s="1"/>
  <c r="Y209" i="48" s="1"/>
  <c r="Z209" i="48" s="1"/>
  <c r="AA209" i="48" s="1"/>
  <c r="AB209" i="48" s="1"/>
  <c r="AC209" i="48" s="1"/>
  <c r="AD209" i="48" s="1"/>
  <c r="AE209" i="48" s="1"/>
  <c r="AF209" i="48" s="1"/>
  <c r="G208" i="48"/>
  <c r="H208" i="48" s="1"/>
  <c r="I208" i="48" s="1"/>
  <c r="J208" i="48" s="1"/>
  <c r="K208" i="48" s="1"/>
  <c r="L208" i="48" s="1"/>
  <c r="M208" i="48" s="1"/>
  <c r="N208" i="48" s="1"/>
  <c r="O208" i="48" s="1"/>
  <c r="P208" i="48" s="1"/>
  <c r="Q208" i="48" s="1"/>
  <c r="R208" i="48" s="1"/>
  <c r="Y208" i="48" s="1"/>
  <c r="Z208" i="48" s="1"/>
  <c r="AA208" i="48" s="1"/>
  <c r="AB208" i="48" s="1"/>
  <c r="AC208" i="48" s="1"/>
  <c r="AD208" i="48" s="1"/>
  <c r="AE208" i="48" s="1"/>
  <c r="AF208" i="48" s="1"/>
  <c r="G207" i="48"/>
  <c r="H207" i="48" s="1"/>
  <c r="I207" i="48" s="1"/>
  <c r="J207" i="48" s="1"/>
  <c r="K207" i="48" s="1"/>
  <c r="L207" i="48" s="1"/>
  <c r="M207" i="48" s="1"/>
  <c r="N207" i="48" s="1"/>
  <c r="O207" i="48" s="1"/>
  <c r="P207" i="48" s="1"/>
  <c r="Q207" i="48" s="1"/>
  <c r="R207" i="48" s="1"/>
  <c r="Y207" i="48" s="1"/>
  <c r="Z207" i="48" s="1"/>
  <c r="AA207" i="48" s="1"/>
  <c r="AB207" i="48" s="1"/>
  <c r="AC207" i="48" s="1"/>
  <c r="AD207" i="48" s="1"/>
  <c r="AE207" i="48" s="1"/>
  <c r="AF207" i="48" s="1"/>
  <c r="G206" i="48"/>
  <c r="H206" i="48" s="1"/>
  <c r="I206" i="48" s="1"/>
  <c r="J206" i="48" s="1"/>
  <c r="K206" i="48" s="1"/>
  <c r="L206" i="48" s="1"/>
  <c r="M206" i="48" s="1"/>
  <c r="N206" i="48" s="1"/>
  <c r="O206" i="48" s="1"/>
  <c r="P206" i="48" s="1"/>
  <c r="Q206" i="48" s="1"/>
  <c r="R206" i="48" s="1"/>
  <c r="Y206" i="48" s="1"/>
  <c r="Z206" i="48" s="1"/>
  <c r="AA206" i="48" s="1"/>
  <c r="AB206" i="48" s="1"/>
  <c r="AC206" i="48" s="1"/>
  <c r="AD206" i="48" s="1"/>
  <c r="AE206" i="48" s="1"/>
  <c r="AF206" i="48" s="1"/>
  <c r="G205" i="48"/>
  <c r="H205" i="48" s="1"/>
  <c r="I205" i="48" s="1"/>
  <c r="J205" i="48" s="1"/>
  <c r="K205" i="48" s="1"/>
  <c r="L205" i="48" s="1"/>
  <c r="M205" i="48" s="1"/>
  <c r="N205" i="48" s="1"/>
  <c r="O205" i="48" s="1"/>
  <c r="P205" i="48" s="1"/>
  <c r="Q205" i="48" s="1"/>
  <c r="R205" i="48" s="1"/>
  <c r="Y205" i="48" s="1"/>
  <c r="Z205" i="48" s="1"/>
  <c r="AA205" i="48" s="1"/>
  <c r="AB205" i="48" s="1"/>
  <c r="AC205" i="48" s="1"/>
  <c r="AD205" i="48" s="1"/>
  <c r="AE205" i="48" s="1"/>
  <c r="AF205" i="48" s="1"/>
  <c r="G204" i="48"/>
  <c r="H204" i="48" s="1"/>
  <c r="I204" i="48" s="1"/>
  <c r="J204" i="48" s="1"/>
  <c r="K204" i="48" s="1"/>
  <c r="L204" i="48" s="1"/>
  <c r="M204" i="48" s="1"/>
  <c r="N204" i="48" s="1"/>
  <c r="O204" i="48" s="1"/>
  <c r="P204" i="48" s="1"/>
  <c r="Q204" i="48" s="1"/>
  <c r="R204" i="48" s="1"/>
  <c r="Y204" i="48" s="1"/>
  <c r="Z204" i="48" s="1"/>
  <c r="AA204" i="48" s="1"/>
  <c r="AB204" i="48" s="1"/>
  <c r="AC204" i="48" s="1"/>
  <c r="AD204" i="48" s="1"/>
  <c r="AE204" i="48" s="1"/>
  <c r="AF204" i="48" s="1"/>
  <c r="G203" i="48"/>
  <c r="H203" i="48" s="1"/>
  <c r="I203" i="48" s="1"/>
  <c r="J203" i="48" s="1"/>
  <c r="K203" i="48" s="1"/>
  <c r="L203" i="48" s="1"/>
  <c r="M203" i="48" s="1"/>
  <c r="N203" i="48" s="1"/>
  <c r="O203" i="48" s="1"/>
  <c r="P203" i="48" s="1"/>
  <c r="Q203" i="48" s="1"/>
  <c r="R203" i="48" s="1"/>
  <c r="Y203" i="48" s="1"/>
  <c r="Z203" i="48" s="1"/>
  <c r="AA203" i="48" s="1"/>
  <c r="AB203" i="48" s="1"/>
  <c r="AC203" i="48" s="1"/>
  <c r="AD203" i="48" s="1"/>
  <c r="AE203" i="48" s="1"/>
  <c r="AF203" i="48" s="1"/>
  <c r="G202" i="48"/>
  <c r="H202" i="48" s="1"/>
  <c r="I202" i="48" s="1"/>
  <c r="J202" i="48" s="1"/>
  <c r="K202" i="48" s="1"/>
  <c r="L202" i="48" s="1"/>
  <c r="M202" i="48" s="1"/>
  <c r="N202" i="48" s="1"/>
  <c r="O202" i="48" s="1"/>
  <c r="P202" i="48" s="1"/>
  <c r="Q202" i="48" s="1"/>
  <c r="R202" i="48" s="1"/>
  <c r="Y202" i="48" s="1"/>
  <c r="Z202" i="48" s="1"/>
  <c r="AA202" i="48" s="1"/>
  <c r="AB202" i="48" s="1"/>
  <c r="AC202" i="48" s="1"/>
  <c r="AD202" i="48" s="1"/>
  <c r="AE202" i="48" s="1"/>
  <c r="AF202" i="48" s="1"/>
  <c r="G201" i="48"/>
  <c r="H201" i="48" s="1"/>
  <c r="I201" i="48" s="1"/>
  <c r="J201" i="48" s="1"/>
  <c r="K201" i="48" s="1"/>
  <c r="L201" i="48" s="1"/>
  <c r="M201" i="48" s="1"/>
  <c r="N201" i="48" s="1"/>
  <c r="O201" i="48" s="1"/>
  <c r="P201" i="48" s="1"/>
  <c r="Q201" i="48" s="1"/>
  <c r="R201" i="48" s="1"/>
  <c r="Y201" i="48" s="1"/>
  <c r="Z201" i="48" s="1"/>
  <c r="AA201" i="48" s="1"/>
  <c r="AB201" i="48" s="1"/>
  <c r="AC201" i="48" s="1"/>
  <c r="AD201" i="48" s="1"/>
  <c r="AE201" i="48" s="1"/>
  <c r="AF201" i="48" s="1"/>
  <c r="G200" i="48"/>
  <c r="H200" i="48" s="1"/>
  <c r="I200" i="48" s="1"/>
  <c r="J200" i="48" s="1"/>
  <c r="K200" i="48" s="1"/>
  <c r="L200" i="48" s="1"/>
  <c r="M200" i="48" s="1"/>
  <c r="N200" i="48" s="1"/>
  <c r="O200" i="48" s="1"/>
  <c r="P200" i="48" s="1"/>
  <c r="Q200" i="48" s="1"/>
  <c r="R200" i="48" s="1"/>
  <c r="Y200" i="48" s="1"/>
  <c r="Z200" i="48" s="1"/>
  <c r="AA200" i="48" s="1"/>
  <c r="AB200" i="48" s="1"/>
  <c r="AC200" i="48" s="1"/>
  <c r="AD200" i="48" s="1"/>
  <c r="AE200" i="48" s="1"/>
  <c r="AF200" i="48" s="1"/>
  <c r="G199" i="48"/>
  <c r="H199" i="48" s="1"/>
  <c r="I199" i="48" s="1"/>
  <c r="J199" i="48" s="1"/>
  <c r="K199" i="48" s="1"/>
  <c r="L199" i="48" s="1"/>
  <c r="M199" i="48" s="1"/>
  <c r="N199" i="48" s="1"/>
  <c r="O199" i="48" s="1"/>
  <c r="P199" i="48" s="1"/>
  <c r="Q199" i="48" s="1"/>
  <c r="R199" i="48" s="1"/>
  <c r="Y199" i="48" s="1"/>
  <c r="Z199" i="48" s="1"/>
  <c r="AA199" i="48" s="1"/>
  <c r="AB199" i="48" s="1"/>
  <c r="AC199" i="48" s="1"/>
  <c r="AD199" i="48" s="1"/>
  <c r="AE199" i="48" s="1"/>
  <c r="AF199" i="48" s="1"/>
  <c r="G198" i="48"/>
  <c r="H198" i="48" s="1"/>
  <c r="I198" i="48" s="1"/>
  <c r="J198" i="48" s="1"/>
  <c r="K198" i="48" s="1"/>
  <c r="L198" i="48" s="1"/>
  <c r="M198" i="48" s="1"/>
  <c r="N198" i="48" s="1"/>
  <c r="O198" i="48" s="1"/>
  <c r="P198" i="48" s="1"/>
  <c r="Q198" i="48" s="1"/>
  <c r="R198" i="48" s="1"/>
  <c r="Y198" i="48" s="1"/>
  <c r="Z198" i="48" s="1"/>
  <c r="AA198" i="48" s="1"/>
  <c r="AB198" i="48" s="1"/>
  <c r="AC198" i="48" s="1"/>
  <c r="AD198" i="48" s="1"/>
  <c r="AE198" i="48" s="1"/>
  <c r="AF198" i="48" s="1"/>
  <c r="G197" i="48"/>
  <c r="H197" i="48" s="1"/>
  <c r="I197" i="48" s="1"/>
  <c r="J197" i="48" s="1"/>
  <c r="K197" i="48" s="1"/>
  <c r="L197" i="48" s="1"/>
  <c r="M197" i="48" s="1"/>
  <c r="N197" i="48" s="1"/>
  <c r="O197" i="48" s="1"/>
  <c r="P197" i="48" s="1"/>
  <c r="Q197" i="48" s="1"/>
  <c r="R197" i="48" s="1"/>
  <c r="Y197" i="48" s="1"/>
  <c r="Z197" i="48" s="1"/>
  <c r="AA197" i="48" s="1"/>
  <c r="AB197" i="48" s="1"/>
  <c r="AC197" i="48" s="1"/>
  <c r="AD197" i="48" s="1"/>
  <c r="AE197" i="48" s="1"/>
  <c r="AF197" i="48" s="1"/>
  <c r="G196" i="48"/>
  <c r="H196" i="48" s="1"/>
  <c r="I196" i="48" s="1"/>
  <c r="J196" i="48" s="1"/>
  <c r="K196" i="48" s="1"/>
  <c r="L196" i="48" s="1"/>
  <c r="M196" i="48" s="1"/>
  <c r="N196" i="48" s="1"/>
  <c r="O196" i="48" s="1"/>
  <c r="P196" i="48" s="1"/>
  <c r="Q196" i="48" s="1"/>
  <c r="R196" i="48" s="1"/>
  <c r="Y196" i="48" s="1"/>
  <c r="Z196" i="48" s="1"/>
  <c r="AA196" i="48" s="1"/>
  <c r="AB196" i="48" s="1"/>
  <c r="AC196" i="48" s="1"/>
  <c r="AD196" i="48" s="1"/>
  <c r="AE196" i="48" s="1"/>
  <c r="AF196" i="48" s="1"/>
  <c r="G195" i="48"/>
  <c r="H195" i="48" s="1"/>
  <c r="I195" i="48" s="1"/>
  <c r="J195" i="48" s="1"/>
  <c r="K195" i="48" s="1"/>
  <c r="L195" i="48" s="1"/>
  <c r="M195" i="48" s="1"/>
  <c r="N195" i="48" s="1"/>
  <c r="O195" i="48" s="1"/>
  <c r="P195" i="48" s="1"/>
  <c r="Q195" i="48" s="1"/>
  <c r="R195" i="48" s="1"/>
  <c r="Y195" i="48" s="1"/>
  <c r="Z195" i="48" s="1"/>
  <c r="AA195" i="48" s="1"/>
  <c r="AB195" i="48" s="1"/>
  <c r="AC195" i="48" s="1"/>
  <c r="AD195" i="48" s="1"/>
  <c r="AE195" i="48" s="1"/>
  <c r="AF195" i="48" s="1"/>
  <c r="G194" i="48"/>
  <c r="H194" i="48" s="1"/>
  <c r="I194" i="48" s="1"/>
  <c r="J194" i="48" s="1"/>
  <c r="K194" i="48" s="1"/>
  <c r="L194" i="48" s="1"/>
  <c r="M194" i="48" s="1"/>
  <c r="N194" i="48" s="1"/>
  <c r="O194" i="48" s="1"/>
  <c r="P194" i="48" s="1"/>
  <c r="Q194" i="48" s="1"/>
  <c r="R194" i="48" s="1"/>
  <c r="Y194" i="48" s="1"/>
  <c r="Z194" i="48" s="1"/>
  <c r="AA194" i="48" s="1"/>
  <c r="AB194" i="48" s="1"/>
  <c r="AC194" i="48" s="1"/>
  <c r="AD194" i="48" s="1"/>
  <c r="AE194" i="48" s="1"/>
  <c r="AF194" i="48" s="1"/>
  <c r="G193" i="48"/>
  <c r="H193" i="48" s="1"/>
  <c r="I193" i="48" s="1"/>
  <c r="J193" i="48" s="1"/>
  <c r="K193" i="48" s="1"/>
  <c r="L193" i="48" s="1"/>
  <c r="M193" i="48" s="1"/>
  <c r="N193" i="48" s="1"/>
  <c r="O193" i="48" s="1"/>
  <c r="P193" i="48" s="1"/>
  <c r="Q193" i="48" s="1"/>
  <c r="R193" i="48" s="1"/>
  <c r="Y193" i="48" s="1"/>
  <c r="Z193" i="48" s="1"/>
  <c r="AA193" i="48" s="1"/>
  <c r="AB193" i="48" s="1"/>
  <c r="AC193" i="48" s="1"/>
  <c r="AD193" i="48" s="1"/>
  <c r="AE193" i="48" s="1"/>
  <c r="AF193" i="48" s="1"/>
  <c r="G192" i="48"/>
  <c r="H192" i="48" s="1"/>
  <c r="I192" i="48" s="1"/>
  <c r="J192" i="48" s="1"/>
  <c r="K192" i="48" s="1"/>
  <c r="L192" i="48" s="1"/>
  <c r="M192" i="48" s="1"/>
  <c r="N192" i="48" s="1"/>
  <c r="O192" i="48" s="1"/>
  <c r="P192" i="48" s="1"/>
  <c r="Q192" i="48" s="1"/>
  <c r="R192" i="48" s="1"/>
  <c r="Y192" i="48" s="1"/>
  <c r="Z192" i="48" s="1"/>
  <c r="AA192" i="48" s="1"/>
  <c r="AB192" i="48" s="1"/>
  <c r="AC192" i="48" s="1"/>
  <c r="AD192" i="48" s="1"/>
  <c r="AE192" i="48" s="1"/>
  <c r="AF192" i="48" s="1"/>
  <c r="G191" i="48"/>
  <c r="H191" i="48" s="1"/>
  <c r="I191" i="48" s="1"/>
  <c r="J191" i="48" s="1"/>
  <c r="K191" i="48" s="1"/>
  <c r="L191" i="48" s="1"/>
  <c r="M191" i="48" s="1"/>
  <c r="N191" i="48" s="1"/>
  <c r="O191" i="48" s="1"/>
  <c r="P191" i="48" s="1"/>
  <c r="Q191" i="48" s="1"/>
  <c r="R191" i="48" s="1"/>
  <c r="Y191" i="48" s="1"/>
  <c r="Z191" i="48" s="1"/>
  <c r="AA191" i="48" s="1"/>
  <c r="AB191" i="48" s="1"/>
  <c r="AC191" i="48" s="1"/>
  <c r="AD191" i="48" s="1"/>
  <c r="AE191" i="48" s="1"/>
  <c r="AF191" i="48" s="1"/>
  <c r="G190" i="48"/>
  <c r="H190" i="48" s="1"/>
  <c r="I190" i="48" s="1"/>
  <c r="J190" i="48" s="1"/>
  <c r="K190" i="48" s="1"/>
  <c r="L190" i="48" s="1"/>
  <c r="M190" i="48" s="1"/>
  <c r="N190" i="48" s="1"/>
  <c r="O190" i="48" s="1"/>
  <c r="P190" i="48" s="1"/>
  <c r="Q190" i="48" s="1"/>
  <c r="R190" i="48" s="1"/>
  <c r="Y190" i="48" s="1"/>
  <c r="Z190" i="48" s="1"/>
  <c r="AA190" i="48" s="1"/>
  <c r="AB190" i="48" s="1"/>
  <c r="AC190" i="48" s="1"/>
  <c r="AD190" i="48" s="1"/>
  <c r="AE190" i="48" s="1"/>
  <c r="AF190" i="48" s="1"/>
  <c r="G189" i="48"/>
  <c r="H189" i="48" s="1"/>
  <c r="I189" i="48" s="1"/>
  <c r="J189" i="48" s="1"/>
  <c r="K189" i="48" s="1"/>
  <c r="L189" i="48" s="1"/>
  <c r="M189" i="48" s="1"/>
  <c r="N189" i="48" s="1"/>
  <c r="O189" i="48" s="1"/>
  <c r="P189" i="48" s="1"/>
  <c r="Q189" i="48" s="1"/>
  <c r="R189" i="48" s="1"/>
  <c r="Y189" i="48" s="1"/>
  <c r="Z189" i="48" s="1"/>
  <c r="AA189" i="48" s="1"/>
  <c r="AB189" i="48" s="1"/>
  <c r="AC189" i="48" s="1"/>
  <c r="AD189" i="48" s="1"/>
  <c r="AE189" i="48" s="1"/>
  <c r="AF189" i="48" s="1"/>
  <c r="G188" i="48"/>
  <c r="H188" i="48" s="1"/>
  <c r="I188" i="48" s="1"/>
  <c r="J188" i="48" s="1"/>
  <c r="K188" i="48" s="1"/>
  <c r="L188" i="48" s="1"/>
  <c r="M188" i="48" s="1"/>
  <c r="N188" i="48" s="1"/>
  <c r="O188" i="48" s="1"/>
  <c r="P188" i="48" s="1"/>
  <c r="Q188" i="48" s="1"/>
  <c r="R188" i="48" s="1"/>
  <c r="Y188" i="48" s="1"/>
  <c r="Z188" i="48" s="1"/>
  <c r="AA188" i="48" s="1"/>
  <c r="AB188" i="48" s="1"/>
  <c r="AC188" i="48" s="1"/>
  <c r="AD188" i="48" s="1"/>
  <c r="AE188" i="48" s="1"/>
  <c r="AF188" i="48" s="1"/>
  <c r="G187" i="48"/>
  <c r="H187" i="48" s="1"/>
  <c r="I187" i="48" s="1"/>
  <c r="J187" i="48" s="1"/>
  <c r="K187" i="48" s="1"/>
  <c r="L187" i="48" s="1"/>
  <c r="M187" i="48" s="1"/>
  <c r="N187" i="48" s="1"/>
  <c r="O187" i="48" s="1"/>
  <c r="P187" i="48" s="1"/>
  <c r="Q187" i="48" s="1"/>
  <c r="R187" i="48" s="1"/>
  <c r="Y187" i="48" s="1"/>
  <c r="Z187" i="48" s="1"/>
  <c r="AA187" i="48" s="1"/>
  <c r="AB187" i="48" s="1"/>
  <c r="AC187" i="48" s="1"/>
  <c r="AD187" i="48" s="1"/>
  <c r="AE187" i="48" s="1"/>
  <c r="AF187" i="48" s="1"/>
  <c r="G186" i="48"/>
  <c r="H186" i="48" s="1"/>
  <c r="I186" i="48" s="1"/>
  <c r="J186" i="48" s="1"/>
  <c r="K186" i="48" s="1"/>
  <c r="L186" i="48" s="1"/>
  <c r="M186" i="48" s="1"/>
  <c r="N186" i="48" s="1"/>
  <c r="O186" i="48" s="1"/>
  <c r="P186" i="48" s="1"/>
  <c r="Q186" i="48" s="1"/>
  <c r="R186" i="48" s="1"/>
  <c r="Y186" i="48" s="1"/>
  <c r="Z186" i="48" s="1"/>
  <c r="AA186" i="48" s="1"/>
  <c r="AB186" i="48" s="1"/>
  <c r="AC186" i="48" s="1"/>
  <c r="AD186" i="48" s="1"/>
  <c r="AE186" i="48" s="1"/>
  <c r="AF186" i="48" s="1"/>
  <c r="G185" i="48"/>
  <c r="H185" i="48" s="1"/>
  <c r="I185" i="48" s="1"/>
  <c r="J185" i="48" s="1"/>
  <c r="K185" i="48" s="1"/>
  <c r="L185" i="48" s="1"/>
  <c r="M185" i="48" s="1"/>
  <c r="N185" i="48" s="1"/>
  <c r="O185" i="48" s="1"/>
  <c r="P185" i="48" s="1"/>
  <c r="Q185" i="48" s="1"/>
  <c r="R185" i="48" s="1"/>
  <c r="Y185" i="48" s="1"/>
  <c r="Z185" i="48" s="1"/>
  <c r="AA185" i="48" s="1"/>
  <c r="AB185" i="48" s="1"/>
  <c r="AC185" i="48" s="1"/>
  <c r="AD185" i="48" s="1"/>
  <c r="AE185" i="48" s="1"/>
  <c r="AF185" i="48" s="1"/>
  <c r="G184" i="48"/>
  <c r="H184" i="48" s="1"/>
  <c r="I184" i="48" s="1"/>
  <c r="J184" i="48" s="1"/>
  <c r="K184" i="48" s="1"/>
  <c r="L184" i="48" s="1"/>
  <c r="M184" i="48" s="1"/>
  <c r="N184" i="48" s="1"/>
  <c r="O184" i="48" s="1"/>
  <c r="P184" i="48" s="1"/>
  <c r="Q184" i="48" s="1"/>
  <c r="R184" i="48" s="1"/>
  <c r="Y184" i="48" s="1"/>
  <c r="Z184" i="48" s="1"/>
  <c r="AA184" i="48" s="1"/>
  <c r="AB184" i="48" s="1"/>
  <c r="AC184" i="48" s="1"/>
  <c r="AD184" i="48" s="1"/>
  <c r="AE184" i="48" s="1"/>
  <c r="AF184" i="48" s="1"/>
  <c r="G183" i="48"/>
  <c r="H183" i="48" s="1"/>
  <c r="I183" i="48" s="1"/>
  <c r="J183" i="48" s="1"/>
  <c r="K183" i="48" s="1"/>
  <c r="L183" i="48" s="1"/>
  <c r="M183" i="48" s="1"/>
  <c r="N183" i="48" s="1"/>
  <c r="O183" i="48" s="1"/>
  <c r="P183" i="48" s="1"/>
  <c r="Q183" i="48" s="1"/>
  <c r="R183" i="48" s="1"/>
  <c r="Y183" i="48" s="1"/>
  <c r="Z183" i="48" s="1"/>
  <c r="AA183" i="48" s="1"/>
  <c r="AB183" i="48" s="1"/>
  <c r="AC183" i="48" s="1"/>
  <c r="AD183" i="48" s="1"/>
  <c r="AE183" i="48" s="1"/>
  <c r="AF183" i="48" s="1"/>
  <c r="G182" i="48"/>
  <c r="H182" i="48" s="1"/>
  <c r="I182" i="48" s="1"/>
  <c r="J182" i="48" s="1"/>
  <c r="K182" i="48" s="1"/>
  <c r="L182" i="48" s="1"/>
  <c r="M182" i="48" s="1"/>
  <c r="N182" i="48" s="1"/>
  <c r="O182" i="48" s="1"/>
  <c r="P182" i="48" s="1"/>
  <c r="Q182" i="48" s="1"/>
  <c r="R182" i="48" s="1"/>
  <c r="Y182" i="48" s="1"/>
  <c r="Z182" i="48" s="1"/>
  <c r="AA182" i="48" s="1"/>
  <c r="AB182" i="48" s="1"/>
  <c r="AC182" i="48" s="1"/>
  <c r="AD182" i="48" s="1"/>
  <c r="AE182" i="48" s="1"/>
  <c r="AF182" i="48" s="1"/>
  <c r="G181" i="48"/>
  <c r="H181" i="48" s="1"/>
  <c r="I181" i="48" s="1"/>
  <c r="J181" i="48" s="1"/>
  <c r="K181" i="48" s="1"/>
  <c r="L181" i="48" s="1"/>
  <c r="M181" i="48" s="1"/>
  <c r="N181" i="48" s="1"/>
  <c r="O181" i="48" s="1"/>
  <c r="P181" i="48" s="1"/>
  <c r="Q181" i="48" s="1"/>
  <c r="R181" i="48" s="1"/>
  <c r="Y181" i="48" s="1"/>
  <c r="Z181" i="48" s="1"/>
  <c r="AA181" i="48" s="1"/>
  <c r="AB181" i="48" s="1"/>
  <c r="AC181" i="48" s="1"/>
  <c r="AD181" i="48" s="1"/>
  <c r="AE181" i="48" s="1"/>
  <c r="AF181" i="48" s="1"/>
  <c r="G180" i="48"/>
  <c r="H180" i="48" s="1"/>
  <c r="I180" i="48" s="1"/>
  <c r="J180" i="48" s="1"/>
  <c r="K180" i="48" s="1"/>
  <c r="L180" i="48" s="1"/>
  <c r="M180" i="48" s="1"/>
  <c r="N180" i="48" s="1"/>
  <c r="O180" i="48" s="1"/>
  <c r="P180" i="48" s="1"/>
  <c r="Q180" i="48" s="1"/>
  <c r="R180" i="48" s="1"/>
  <c r="Y180" i="48" s="1"/>
  <c r="Z180" i="48" s="1"/>
  <c r="AA180" i="48" s="1"/>
  <c r="AB180" i="48" s="1"/>
  <c r="AC180" i="48" s="1"/>
  <c r="AD180" i="48" s="1"/>
  <c r="AE180" i="48" s="1"/>
  <c r="AF180" i="48" s="1"/>
  <c r="G179" i="48"/>
  <c r="H179" i="48" s="1"/>
  <c r="I179" i="48" s="1"/>
  <c r="J179" i="48" s="1"/>
  <c r="K179" i="48" s="1"/>
  <c r="L179" i="48" s="1"/>
  <c r="M179" i="48" s="1"/>
  <c r="N179" i="48" s="1"/>
  <c r="O179" i="48" s="1"/>
  <c r="P179" i="48" s="1"/>
  <c r="Q179" i="48" s="1"/>
  <c r="R179" i="48" s="1"/>
  <c r="Y179" i="48" s="1"/>
  <c r="Z179" i="48" s="1"/>
  <c r="AA179" i="48" s="1"/>
  <c r="AB179" i="48" s="1"/>
  <c r="AC179" i="48" s="1"/>
  <c r="AD179" i="48" s="1"/>
  <c r="AE179" i="48" s="1"/>
  <c r="AF179" i="48" s="1"/>
  <c r="G178" i="48"/>
  <c r="H178" i="48" s="1"/>
  <c r="I178" i="48" s="1"/>
  <c r="J178" i="48" s="1"/>
  <c r="K178" i="48" s="1"/>
  <c r="L178" i="48" s="1"/>
  <c r="M178" i="48" s="1"/>
  <c r="N178" i="48" s="1"/>
  <c r="O178" i="48" s="1"/>
  <c r="P178" i="48" s="1"/>
  <c r="Q178" i="48" s="1"/>
  <c r="R178" i="48" s="1"/>
  <c r="Y178" i="48" s="1"/>
  <c r="Z178" i="48" s="1"/>
  <c r="AA178" i="48" s="1"/>
  <c r="AB178" i="48" s="1"/>
  <c r="AC178" i="48" s="1"/>
  <c r="AD178" i="48" s="1"/>
  <c r="AE178" i="48" s="1"/>
  <c r="AF178" i="48" s="1"/>
  <c r="G176" i="48"/>
  <c r="H176" i="48" s="1"/>
  <c r="I176" i="48" s="1"/>
  <c r="J176" i="48" s="1"/>
  <c r="K176" i="48" s="1"/>
  <c r="L176" i="48" s="1"/>
  <c r="M176" i="48" s="1"/>
  <c r="N176" i="48" s="1"/>
  <c r="O176" i="48" s="1"/>
  <c r="P176" i="48" s="1"/>
  <c r="Q176" i="48" s="1"/>
  <c r="R176" i="48" s="1"/>
  <c r="Y176" i="48" s="1"/>
  <c r="Z176" i="48" s="1"/>
  <c r="AA176" i="48" s="1"/>
  <c r="AB176" i="48" s="1"/>
  <c r="AC176" i="48" s="1"/>
  <c r="AD176" i="48" s="1"/>
  <c r="AE176" i="48" s="1"/>
  <c r="AF176" i="48" s="1"/>
  <c r="G175" i="48"/>
  <c r="H175" i="48" s="1"/>
  <c r="I175" i="48" s="1"/>
  <c r="J175" i="48" s="1"/>
  <c r="K175" i="48" s="1"/>
  <c r="L175" i="48" s="1"/>
  <c r="M175" i="48" s="1"/>
  <c r="N175" i="48" s="1"/>
  <c r="O175" i="48" s="1"/>
  <c r="P175" i="48" s="1"/>
  <c r="Q175" i="48" s="1"/>
  <c r="R175" i="48" s="1"/>
  <c r="Y175" i="48" s="1"/>
  <c r="Z175" i="48" s="1"/>
  <c r="AA175" i="48" s="1"/>
  <c r="AB175" i="48" s="1"/>
  <c r="AC175" i="48" s="1"/>
  <c r="AD175" i="48" s="1"/>
  <c r="AE175" i="48" s="1"/>
  <c r="AF175" i="48" s="1"/>
  <c r="G174" i="48"/>
  <c r="H174" i="48" s="1"/>
  <c r="I174" i="48" s="1"/>
  <c r="J174" i="48" s="1"/>
  <c r="K174" i="48" s="1"/>
  <c r="L174" i="48" s="1"/>
  <c r="M174" i="48" s="1"/>
  <c r="N174" i="48" s="1"/>
  <c r="O174" i="48" s="1"/>
  <c r="P174" i="48" s="1"/>
  <c r="Q174" i="48" s="1"/>
  <c r="R174" i="48" s="1"/>
  <c r="Y174" i="48" s="1"/>
  <c r="Z174" i="48" s="1"/>
  <c r="AA174" i="48" s="1"/>
  <c r="AB174" i="48" s="1"/>
  <c r="AC174" i="48" s="1"/>
  <c r="AD174" i="48" s="1"/>
  <c r="AE174" i="48" s="1"/>
  <c r="AF174" i="48" s="1"/>
  <c r="G173" i="48"/>
  <c r="H173" i="48" s="1"/>
  <c r="I173" i="48" s="1"/>
  <c r="J173" i="48" s="1"/>
  <c r="K173" i="48" s="1"/>
  <c r="L173" i="48" s="1"/>
  <c r="M173" i="48" s="1"/>
  <c r="N173" i="48" s="1"/>
  <c r="O173" i="48" s="1"/>
  <c r="P173" i="48" s="1"/>
  <c r="Q173" i="48" s="1"/>
  <c r="R173" i="48" s="1"/>
  <c r="Y173" i="48" s="1"/>
  <c r="Z173" i="48" s="1"/>
  <c r="AA173" i="48" s="1"/>
  <c r="AB173" i="48" s="1"/>
  <c r="AC173" i="48" s="1"/>
  <c r="AD173" i="48" s="1"/>
  <c r="AE173" i="48" s="1"/>
  <c r="AF173" i="48" s="1"/>
  <c r="G172" i="48"/>
  <c r="H172" i="48" s="1"/>
  <c r="I172" i="48" s="1"/>
  <c r="J172" i="48" s="1"/>
  <c r="K172" i="48" s="1"/>
  <c r="L172" i="48" s="1"/>
  <c r="M172" i="48" s="1"/>
  <c r="N172" i="48" s="1"/>
  <c r="O172" i="48" s="1"/>
  <c r="P172" i="48" s="1"/>
  <c r="Q172" i="48" s="1"/>
  <c r="R172" i="48" s="1"/>
  <c r="Y172" i="48" s="1"/>
  <c r="Z172" i="48" s="1"/>
  <c r="AA172" i="48" s="1"/>
  <c r="AB172" i="48" s="1"/>
  <c r="AC172" i="48" s="1"/>
  <c r="AD172" i="48" s="1"/>
  <c r="AE172" i="48" s="1"/>
  <c r="AF172" i="48" s="1"/>
  <c r="G171" i="48"/>
  <c r="H171" i="48" s="1"/>
  <c r="I171" i="48" s="1"/>
  <c r="J171" i="48" s="1"/>
  <c r="K171" i="48" s="1"/>
  <c r="L171" i="48" s="1"/>
  <c r="M171" i="48" s="1"/>
  <c r="N171" i="48" s="1"/>
  <c r="O171" i="48" s="1"/>
  <c r="P171" i="48" s="1"/>
  <c r="Q171" i="48" s="1"/>
  <c r="R171" i="48" s="1"/>
  <c r="Y171" i="48" s="1"/>
  <c r="Z171" i="48" s="1"/>
  <c r="AA171" i="48" s="1"/>
  <c r="AB171" i="48" s="1"/>
  <c r="AC171" i="48" s="1"/>
  <c r="AD171" i="48" s="1"/>
  <c r="AE171" i="48" s="1"/>
  <c r="AF171" i="48" s="1"/>
  <c r="G170" i="48"/>
  <c r="H170" i="48" s="1"/>
  <c r="I170" i="48" s="1"/>
  <c r="J170" i="48" s="1"/>
  <c r="K170" i="48" s="1"/>
  <c r="L170" i="48" s="1"/>
  <c r="M170" i="48" s="1"/>
  <c r="N170" i="48" s="1"/>
  <c r="O170" i="48" s="1"/>
  <c r="P170" i="48" s="1"/>
  <c r="Q170" i="48" s="1"/>
  <c r="R170" i="48" s="1"/>
  <c r="Y170" i="48" s="1"/>
  <c r="AG167" i="48"/>
  <c r="G166" i="48"/>
  <c r="H166" i="48" s="1"/>
  <c r="I166" i="48" s="1"/>
  <c r="J166" i="48" s="1"/>
  <c r="K166" i="48" s="1"/>
  <c r="L166" i="48" s="1"/>
  <c r="M166" i="48" s="1"/>
  <c r="N166" i="48" s="1"/>
  <c r="O166" i="48" s="1"/>
  <c r="P166" i="48" s="1"/>
  <c r="Q166" i="48" s="1"/>
  <c r="R166" i="48" s="1"/>
  <c r="Y166" i="48" s="1"/>
  <c r="Z166" i="48" s="1"/>
  <c r="AA166" i="48" s="1"/>
  <c r="AB166" i="48" s="1"/>
  <c r="AC166" i="48" s="1"/>
  <c r="AD166" i="48" s="1"/>
  <c r="AE166" i="48" s="1"/>
  <c r="AF166" i="48" s="1"/>
  <c r="G165" i="48"/>
  <c r="H165" i="48" s="1"/>
  <c r="I165" i="48" s="1"/>
  <c r="J165" i="48" s="1"/>
  <c r="K165" i="48" s="1"/>
  <c r="L165" i="48" s="1"/>
  <c r="M165" i="48" s="1"/>
  <c r="N165" i="48" s="1"/>
  <c r="O165" i="48" s="1"/>
  <c r="P165" i="48" s="1"/>
  <c r="Q165" i="48" s="1"/>
  <c r="R165" i="48" s="1"/>
  <c r="Y165" i="48" s="1"/>
  <c r="Z165" i="48" s="1"/>
  <c r="AA165" i="48" s="1"/>
  <c r="AB165" i="48" s="1"/>
  <c r="AC165" i="48" s="1"/>
  <c r="AD165" i="48" s="1"/>
  <c r="AE165" i="48" s="1"/>
  <c r="AF165" i="48" s="1"/>
  <c r="G164" i="48"/>
  <c r="H164" i="48" s="1"/>
  <c r="I164" i="48" s="1"/>
  <c r="J164" i="48" s="1"/>
  <c r="K164" i="48" s="1"/>
  <c r="L164" i="48" s="1"/>
  <c r="M164" i="48" s="1"/>
  <c r="N164" i="48" s="1"/>
  <c r="O164" i="48" s="1"/>
  <c r="P164" i="48" s="1"/>
  <c r="Q164" i="48" s="1"/>
  <c r="R164" i="48" s="1"/>
  <c r="Y164" i="48" s="1"/>
  <c r="Z164" i="48" s="1"/>
  <c r="AA164" i="48" s="1"/>
  <c r="AB164" i="48" s="1"/>
  <c r="AC164" i="48" s="1"/>
  <c r="AD164" i="48" s="1"/>
  <c r="AE164" i="48" s="1"/>
  <c r="AF164" i="48" s="1"/>
  <c r="G163" i="48"/>
  <c r="H163" i="48" s="1"/>
  <c r="I163" i="48" s="1"/>
  <c r="J163" i="48" s="1"/>
  <c r="K163" i="48" s="1"/>
  <c r="L163" i="48" s="1"/>
  <c r="M163" i="48" s="1"/>
  <c r="N163" i="48" s="1"/>
  <c r="O163" i="48" s="1"/>
  <c r="P163" i="48" s="1"/>
  <c r="Q163" i="48" s="1"/>
  <c r="R163" i="48" s="1"/>
  <c r="Y163" i="48" s="1"/>
  <c r="Z163" i="48" s="1"/>
  <c r="AA163" i="48" s="1"/>
  <c r="AB163" i="48" s="1"/>
  <c r="AC163" i="48" s="1"/>
  <c r="AD163" i="48" s="1"/>
  <c r="AE163" i="48" s="1"/>
  <c r="AF163" i="48" s="1"/>
  <c r="G162" i="48"/>
  <c r="H162" i="48" s="1"/>
  <c r="I162" i="48" s="1"/>
  <c r="J162" i="48" s="1"/>
  <c r="K162" i="48" s="1"/>
  <c r="L162" i="48" s="1"/>
  <c r="M162" i="48" s="1"/>
  <c r="N162" i="48" s="1"/>
  <c r="O162" i="48" s="1"/>
  <c r="P162" i="48" s="1"/>
  <c r="Q162" i="48" s="1"/>
  <c r="R162" i="48" s="1"/>
  <c r="Y162" i="48" s="1"/>
  <c r="Z162" i="48" s="1"/>
  <c r="AA162" i="48" s="1"/>
  <c r="AB162" i="48" s="1"/>
  <c r="AC162" i="48" s="1"/>
  <c r="AD162" i="48" s="1"/>
  <c r="AE162" i="48" s="1"/>
  <c r="AF162" i="48" s="1"/>
  <c r="AI158" i="48"/>
  <c r="AH158" i="48"/>
  <c r="AI157" i="48"/>
  <c r="AH157" i="48"/>
  <c r="AI156" i="48"/>
  <c r="AH156" i="48"/>
  <c r="AI155" i="48"/>
  <c r="AH155" i="48"/>
  <c r="AI154" i="48"/>
  <c r="AH154" i="48"/>
  <c r="AI153" i="48"/>
  <c r="AH153" i="48"/>
  <c r="A153" i="48"/>
  <c r="AI152" i="48"/>
  <c r="AH152" i="48"/>
  <c r="AI151" i="48"/>
  <c r="AH151" i="48"/>
  <c r="AI150" i="48"/>
  <c r="AH150" i="48"/>
  <c r="AI149" i="48"/>
  <c r="AH149" i="48"/>
  <c r="AI148" i="48"/>
  <c r="AH148" i="48"/>
  <c r="AI147" i="48"/>
  <c r="AH147" i="48"/>
  <c r="AI146" i="48"/>
  <c r="AH146" i="48"/>
  <c r="AI142" i="48"/>
  <c r="AH142" i="48"/>
  <c r="AI141" i="48"/>
  <c r="AH141" i="48"/>
  <c r="AI140" i="48"/>
  <c r="AH140" i="48"/>
  <c r="AI139" i="48"/>
  <c r="AH139" i="48"/>
  <c r="AI138" i="48"/>
  <c r="AH138" i="48"/>
  <c r="AI137" i="48"/>
  <c r="AH137" i="48"/>
  <c r="AI136" i="48"/>
  <c r="AH136" i="48"/>
  <c r="AI134" i="48"/>
  <c r="AH134" i="48"/>
  <c r="AI133" i="48"/>
  <c r="AH133" i="48"/>
  <c r="AI132" i="48"/>
  <c r="AH132" i="48"/>
  <c r="AI131" i="48"/>
  <c r="AH131" i="48"/>
  <c r="AI130" i="48"/>
  <c r="AH130" i="48"/>
  <c r="AI129" i="48"/>
  <c r="AH129" i="48"/>
  <c r="AI128" i="48"/>
  <c r="AH128" i="48"/>
  <c r="AI127" i="48"/>
  <c r="AH127" i="48"/>
  <c r="AI126" i="48"/>
  <c r="AH126" i="48"/>
  <c r="AI125" i="48"/>
  <c r="AH125" i="48"/>
  <c r="AU23" i="48"/>
  <c r="AF122" i="48"/>
  <c r="AE122" i="48"/>
  <c r="AD122" i="48"/>
  <c r="AC122" i="48"/>
  <c r="AB122" i="48"/>
  <c r="AA122" i="48"/>
  <c r="Z122" i="48"/>
  <c r="Y122" i="48"/>
  <c r="L122" i="48"/>
  <c r="K122" i="48"/>
  <c r="J122" i="48"/>
  <c r="I122" i="48"/>
  <c r="H122" i="48"/>
  <c r="G122" i="48"/>
  <c r="AF121" i="48"/>
  <c r="AE121" i="48"/>
  <c r="AD121" i="48"/>
  <c r="AC121" i="48"/>
  <c r="AB121" i="48"/>
  <c r="AA121" i="48"/>
  <c r="Z121" i="48"/>
  <c r="Y121" i="48"/>
  <c r="L121" i="48"/>
  <c r="K121" i="48"/>
  <c r="J121" i="48"/>
  <c r="I121" i="48"/>
  <c r="H121" i="48"/>
  <c r="G121" i="48"/>
  <c r="AF120" i="48"/>
  <c r="AE120" i="48"/>
  <c r="AD120" i="48"/>
  <c r="AC120" i="48"/>
  <c r="AB120" i="48"/>
  <c r="AA120" i="48"/>
  <c r="Z120" i="48"/>
  <c r="Y120" i="48"/>
  <c r="L120" i="48"/>
  <c r="K120" i="48"/>
  <c r="J120" i="48"/>
  <c r="I120" i="48"/>
  <c r="H120" i="48"/>
  <c r="G120" i="48"/>
  <c r="AF119" i="48"/>
  <c r="AE119" i="48"/>
  <c r="AD119" i="48"/>
  <c r="AC119" i="48"/>
  <c r="AB119" i="48"/>
  <c r="AA119" i="48"/>
  <c r="Z119" i="48"/>
  <c r="Y119" i="48"/>
  <c r="L119" i="48"/>
  <c r="K119" i="48"/>
  <c r="J119" i="48"/>
  <c r="I119" i="48"/>
  <c r="H119" i="48"/>
  <c r="G119" i="48"/>
  <c r="AF118" i="48"/>
  <c r="AE118" i="48"/>
  <c r="AD118" i="48"/>
  <c r="AC118" i="48"/>
  <c r="AB118" i="48"/>
  <c r="AA118" i="48"/>
  <c r="Z118" i="48"/>
  <c r="Y118" i="48"/>
  <c r="L118" i="48"/>
  <c r="K118" i="48"/>
  <c r="J118" i="48"/>
  <c r="I118" i="48"/>
  <c r="H118" i="48"/>
  <c r="G118" i="48"/>
  <c r="AF117" i="48"/>
  <c r="AE117" i="48"/>
  <c r="AD117" i="48"/>
  <c r="AD123" i="48" s="1"/>
  <c r="BH23" i="48" s="1"/>
  <c r="AC117" i="48"/>
  <c r="AB117" i="48"/>
  <c r="AA117" i="48"/>
  <c r="Z117" i="48"/>
  <c r="Y117" i="48"/>
  <c r="L117" i="48"/>
  <c r="K117" i="48"/>
  <c r="J117" i="48"/>
  <c r="I117" i="48"/>
  <c r="H117" i="48"/>
  <c r="G117" i="48"/>
  <c r="AI114" i="48"/>
  <c r="AH114" i="48"/>
  <c r="AI112" i="48"/>
  <c r="AH112" i="48"/>
  <c r="AG112" i="48"/>
  <c r="AI111" i="48"/>
  <c r="AH111" i="48"/>
  <c r="AI110" i="48"/>
  <c r="AH110" i="48"/>
  <c r="AI109" i="48"/>
  <c r="AH109" i="48"/>
  <c r="AG108" i="48"/>
  <c r="AF108" i="48"/>
  <c r="BJ19" i="48" s="1"/>
  <c r="AE108" i="48"/>
  <c r="AD5" i="48" s="1"/>
  <c r="AD108" i="48"/>
  <c r="BH19" i="48" s="1"/>
  <c r="AC108" i="48"/>
  <c r="AB108" i="48"/>
  <c r="AA108" i="48"/>
  <c r="Z5" i="48" s="1"/>
  <c r="Z108" i="48"/>
  <c r="Y5" i="48" s="1"/>
  <c r="Y108" i="48"/>
  <c r="X5" i="48" s="1"/>
  <c r="P5" i="48"/>
  <c r="L108" i="48"/>
  <c r="K108" i="48"/>
  <c r="AT19" i="48" s="1"/>
  <c r="J108" i="48"/>
  <c r="I108" i="48"/>
  <c r="AS19" i="48" s="1"/>
  <c r="H108" i="48"/>
  <c r="G5" i="48" s="1"/>
  <c r="G108" i="48"/>
  <c r="AI107" i="48"/>
  <c r="AH107" i="48"/>
  <c r="AI106" i="48"/>
  <c r="AH106" i="48"/>
  <c r="AI105" i="48"/>
  <c r="AH105" i="48"/>
  <c r="AI104" i="48"/>
  <c r="AH104" i="48"/>
  <c r="AI103" i="48"/>
  <c r="AH103" i="48"/>
  <c r="AI102" i="48"/>
  <c r="AH102" i="48"/>
  <c r="AI101" i="48"/>
  <c r="AH101" i="48"/>
  <c r="AI100" i="48"/>
  <c r="AH100" i="48"/>
  <c r="AI99" i="48"/>
  <c r="AH99" i="48"/>
  <c r="AI98" i="48"/>
  <c r="AH98" i="48"/>
  <c r="AI97" i="48"/>
  <c r="AH97" i="48"/>
  <c r="AG96" i="48"/>
  <c r="AG4" i="48" s="1"/>
  <c r="AF96" i="48"/>
  <c r="AE96" i="48"/>
  <c r="AD96" i="48"/>
  <c r="BH20" i="48" s="1"/>
  <c r="AC96" i="48"/>
  <c r="AB96" i="48"/>
  <c r="AA96" i="48"/>
  <c r="Z96" i="48"/>
  <c r="BF20" i="48" s="1"/>
  <c r="Y96" i="48"/>
  <c r="BA20" i="48"/>
  <c r="AZ20" i="48"/>
  <c r="L96" i="48"/>
  <c r="K96" i="48"/>
  <c r="J96" i="48"/>
  <c r="I96" i="48"/>
  <c r="AS20" i="48" s="1"/>
  <c r="H96" i="48"/>
  <c r="G96" i="48"/>
  <c r="AI95" i="48"/>
  <c r="AH95" i="48"/>
  <c r="AI94" i="48"/>
  <c r="AH94" i="48"/>
  <c r="AI93" i="48"/>
  <c r="AH93" i="48"/>
  <c r="AF92" i="48"/>
  <c r="AE92" i="48"/>
  <c r="AD92" i="48"/>
  <c r="BH18" i="48" s="1"/>
  <c r="AC92" i="48"/>
  <c r="AB92" i="48"/>
  <c r="AA92" i="48"/>
  <c r="Z92" i="48"/>
  <c r="Y92" i="48"/>
  <c r="BB18" i="48"/>
  <c r="AW18" i="48"/>
  <c r="L92" i="48"/>
  <c r="K92" i="48"/>
  <c r="AT18" i="48" s="1"/>
  <c r="J92" i="48"/>
  <c r="I92" i="48"/>
  <c r="H92" i="48"/>
  <c r="G92" i="48"/>
  <c r="AO18" i="48"/>
  <c r="AN18" i="48"/>
  <c r="BV91" i="48"/>
  <c r="BU91" i="48"/>
  <c r="BS91" i="48"/>
  <c r="BR91" i="48"/>
  <c r="BM91" i="48"/>
  <c r="BF91" i="48"/>
  <c r="BE91" i="48"/>
  <c r="BA91" i="48"/>
  <c r="AI91" i="48"/>
  <c r="AH91" i="48"/>
  <c r="AG91" i="48"/>
  <c r="AG92" i="48" s="1"/>
  <c r="AG115" i="48" s="1"/>
  <c r="BV90" i="48"/>
  <c r="BS90" i="48"/>
  <c r="BL90" i="48"/>
  <c r="BE90" i="48"/>
  <c r="AI90" i="48"/>
  <c r="AH90" i="48"/>
  <c r="BV89" i="48"/>
  <c r="BU89" i="48"/>
  <c r="BJ89" i="48"/>
  <c r="BG89" i="48"/>
  <c r="AZ89" i="48"/>
  <c r="AI89" i="48"/>
  <c r="AH89" i="48"/>
  <c r="BT88" i="48"/>
  <c r="BH88" i="48"/>
  <c r="BA88" i="48"/>
  <c r="AI88" i="48"/>
  <c r="AH88" i="48"/>
  <c r="BV87" i="48"/>
  <c r="BS87" i="48"/>
  <c r="BR87" i="48"/>
  <c r="BK87" i="48"/>
  <c r="BF87" i="48"/>
  <c r="AI87" i="48"/>
  <c r="AH87" i="48"/>
  <c r="BS86" i="48"/>
  <c r="BL86" i="48"/>
  <c r="BC86" i="48"/>
  <c r="AI86" i="48"/>
  <c r="AH86" i="48"/>
  <c r="AI85" i="48"/>
  <c r="AH85" i="48"/>
  <c r="BW84" i="48"/>
  <c r="BW91" i="48" s="1"/>
  <c r="BV84" i="48"/>
  <c r="BU84" i="48"/>
  <c r="BT84" i="48"/>
  <c r="BT91" i="48" s="1"/>
  <c r="BS84" i="48"/>
  <c r="BR84" i="48"/>
  <c r="BQ84" i="48"/>
  <c r="BQ91" i="48" s="1"/>
  <c r="BP84" i="48"/>
  <c r="BP91" i="48" s="1"/>
  <c r="BO84" i="48"/>
  <c r="BO91" i="48" s="1"/>
  <c r="BN84" i="48"/>
  <c r="BN91" i="48" s="1"/>
  <c r="BM84" i="48"/>
  <c r="BL84" i="48"/>
  <c r="BL91" i="48" s="1"/>
  <c r="BK84" i="48"/>
  <c r="BK91" i="48" s="1"/>
  <c r="BJ84" i="48"/>
  <c r="BJ91" i="48" s="1"/>
  <c r="BI84" i="48"/>
  <c r="BI91" i="48" s="1"/>
  <c r="BH84" i="48"/>
  <c r="BH91" i="48" s="1"/>
  <c r="BG84" i="48"/>
  <c r="BG91" i="48" s="1"/>
  <c r="BF84" i="48"/>
  <c r="BE84" i="48"/>
  <c r="BD84" i="48"/>
  <c r="BD91" i="48" s="1"/>
  <c r="BC84" i="48"/>
  <c r="BC91" i="48" s="1"/>
  <c r="BB84" i="48"/>
  <c r="BB91" i="48" s="1"/>
  <c r="BA84" i="48"/>
  <c r="AZ84" i="48"/>
  <c r="AZ91" i="48" s="1"/>
  <c r="AI84" i="48"/>
  <c r="AH84" i="48"/>
  <c r="BW83" i="48"/>
  <c r="BW90" i="48" s="1"/>
  <c r="BV83" i="48"/>
  <c r="BU83" i="48"/>
  <c r="BU90" i="48" s="1"/>
  <c r="BT83" i="48"/>
  <c r="BT90" i="48" s="1"/>
  <c r="BS83" i="48"/>
  <c r="BR83" i="48"/>
  <c r="BR90" i="48" s="1"/>
  <c r="BQ83" i="48"/>
  <c r="BQ90" i="48" s="1"/>
  <c r="BP83" i="48"/>
  <c r="BP90" i="48" s="1"/>
  <c r="BO83" i="48"/>
  <c r="BO90" i="48" s="1"/>
  <c r="BN83" i="48"/>
  <c r="BN90" i="48" s="1"/>
  <c r="BM83" i="48"/>
  <c r="BM90" i="48" s="1"/>
  <c r="BL83" i="48"/>
  <c r="BK83" i="48"/>
  <c r="BK90" i="48" s="1"/>
  <c r="BJ83" i="48"/>
  <c r="BJ90" i="48" s="1"/>
  <c r="BI83" i="48"/>
  <c r="BI90" i="48" s="1"/>
  <c r="BH83" i="48"/>
  <c r="BH90" i="48" s="1"/>
  <c r="BG83" i="48"/>
  <c r="BG90" i="48" s="1"/>
  <c r="BF83" i="48"/>
  <c r="BF90" i="48" s="1"/>
  <c r="BE83" i="48"/>
  <c r="BD83" i="48"/>
  <c r="BD90" i="48" s="1"/>
  <c r="BC83" i="48"/>
  <c r="BC90" i="48" s="1"/>
  <c r="BB83" i="48"/>
  <c r="BB90" i="48" s="1"/>
  <c r="BA83" i="48"/>
  <c r="BA90" i="48" s="1"/>
  <c r="AZ83" i="48"/>
  <c r="AZ90" i="48" s="1"/>
  <c r="AI83" i="48"/>
  <c r="AH83" i="48"/>
  <c r="BW82" i="48"/>
  <c r="BW89" i="48" s="1"/>
  <c r="BV82" i="48"/>
  <c r="BU82" i="48"/>
  <c r="BT82" i="48"/>
  <c r="BT89" i="48" s="1"/>
  <c r="BS82" i="48"/>
  <c r="BS89" i="48" s="1"/>
  <c r="BR82" i="48"/>
  <c r="BR89" i="48" s="1"/>
  <c r="BQ82" i="48"/>
  <c r="BQ89" i="48" s="1"/>
  <c r="BP82" i="48"/>
  <c r="BP89" i="48" s="1"/>
  <c r="BO82" i="48"/>
  <c r="BO89" i="48" s="1"/>
  <c r="BN82" i="48"/>
  <c r="BN89" i="48" s="1"/>
  <c r="BM82" i="48"/>
  <c r="BM89" i="48" s="1"/>
  <c r="BL82" i="48"/>
  <c r="BL89" i="48" s="1"/>
  <c r="BK82" i="48"/>
  <c r="BK89" i="48" s="1"/>
  <c r="BJ82" i="48"/>
  <c r="BI82" i="48"/>
  <c r="BI89" i="48" s="1"/>
  <c r="BH82" i="48"/>
  <c r="BH89" i="48" s="1"/>
  <c r="BG82" i="48"/>
  <c r="BF82" i="48"/>
  <c r="BF89" i="48" s="1"/>
  <c r="BE82" i="48"/>
  <c r="BE89" i="48" s="1"/>
  <c r="BD82" i="48"/>
  <c r="BD89" i="48" s="1"/>
  <c r="BC82" i="48"/>
  <c r="BC89" i="48" s="1"/>
  <c r="BB82" i="48"/>
  <c r="BB89" i="48" s="1"/>
  <c r="BA82" i="48"/>
  <c r="BA89" i="48" s="1"/>
  <c r="AZ82" i="48"/>
  <c r="AI82" i="48"/>
  <c r="AH82" i="48"/>
  <c r="BW81" i="48"/>
  <c r="BW88" i="48" s="1"/>
  <c r="BV81" i="48"/>
  <c r="BV88" i="48" s="1"/>
  <c r="BU81" i="48"/>
  <c r="BU88" i="48" s="1"/>
  <c r="BT81" i="48"/>
  <c r="BS81" i="48"/>
  <c r="BS88" i="48" s="1"/>
  <c r="BR81" i="48"/>
  <c r="BR88" i="48" s="1"/>
  <c r="BQ81" i="48"/>
  <c r="BQ88" i="48" s="1"/>
  <c r="BP81" i="48"/>
  <c r="BP88" i="48" s="1"/>
  <c r="BO81" i="48"/>
  <c r="BO88" i="48" s="1"/>
  <c r="BN81" i="48"/>
  <c r="BN88" i="48" s="1"/>
  <c r="BM81" i="48"/>
  <c r="BM88" i="48" s="1"/>
  <c r="BL81" i="48"/>
  <c r="BL88" i="48" s="1"/>
  <c r="BK81" i="48"/>
  <c r="BK88" i="48" s="1"/>
  <c r="BJ81" i="48"/>
  <c r="BJ88" i="48" s="1"/>
  <c r="BI81" i="48"/>
  <c r="BI88" i="48" s="1"/>
  <c r="BH81" i="48"/>
  <c r="BG81" i="48"/>
  <c r="BG88" i="48" s="1"/>
  <c r="BF81" i="48"/>
  <c r="BF88" i="48" s="1"/>
  <c r="BE81" i="48"/>
  <c r="BE88" i="48" s="1"/>
  <c r="BD81" i="48"/>
  <c r="BD88" i="48" s="1"/>
  <c r="BC81" i="48"/>
  <c r="BC88" i="48" s="1"/>
  <c r="BB81" i="48"/>
  <c r="BB88" i="48" s="1"/>
  <c r="BA81" i="48"/>
  <c r="AZ81" i="48"/>
  <c r="AZ88" i="48" s="1"/>
  <c r="AI81" i="48"/>
  <c r="AH81" i="48"/>
  <c r="BW80" i="48"/>
  <c r="BW87" i="48" s="1"/>
  <c r="BV80" i="48"/>
  <c r="BU80" i="48"/>
  <c r="BU87" i="48" s="1"/>
  <c r="BT80" i="48"/>
  <c r="BT87" i="48" s="1"/>
  <c r="BS80" i="48"/>
  <c r="BR80" i="48"/>
  <c r="BQ80" i="48"/>
  <c r="BQ87" i="48" s="1"/>
  <c r="BP80" i="48"/>
  <c r="BP87" i="48" s="1"/>
  <c r="BO80" i="48"/>
  <c r="BO87" i="48" s="1"/>
  <c r="BN80" i="48"/>
  <c r="BN87" i="48" s="1"/>
  <c r="BM80" i="48"/>
  <c r="BM87" i="48" s="1"/>
  <c r="BL80" i="48"/>
  <c r="BL87" i="48" s="1"/>
  <c r="BK80" i="48"/>
  <c r="BJ80" i="48"/>
  <c r="BJ87" i="48" s="1"/>
  <c r="BI80" i="48"/>
  <c r="BI87" i="48" s="1"/>
  <c r="BH80" i="48"/>
  <c r="BH87" i="48" s="1"/>
  <c r="BG80" i="48"/>
  <c r="BG87" i="48" s="1"/>
  <c r="BF80" i="48"/>
  <c r="BE80" i="48"/>
  <c r="BE87" i="48" s="1"/>
  <c r="BD80" i="48"/>
  <c r="BD87" i="48" s="1"/>
  <c r="BC80" i="48"/>
  <c r="BC87" i="48" s="1"/>
  <c r="BB80" i="48"/>
  <c r="BB87" i="48" s="1"/>
  <c r="BA80" i="48"/>
  <c r="BA87" i="48" s="1"/>
  <c r="AZ80" i="48"/>
  <c r="AI80" i="48"/>
  <c r="AH80" i="48"/>
  <c r="BW79" i="48"/>
  <c r="BW86" i="48" s="1"/>
  <c r="BV79" i="48"/>
  <c r="BV86" i="48" s="1"/>
  <c r="BU79" i="48"/>
  <c r="BU86" i="48" s="1"/>
  <c r="BT79" i="48"/>
  <c r="BT86" i="48" s="1"/>
  <c r="BS79" i="48"/>
  <c r="BR79" i="48"/>
  <c r="BR86" i="48" s="1"/>
  <c r="BQ79" i="48"/>
  <c r="BQ86" i="48" s="1"/>
  <c r="BP79" i="48"/>
  <c r="BP86" i="48" s="1"/>
  <c r="BO79" i="48"/>
  <c r="BO86" i="48" s="1"/>
  <c r="BN79" i="48"/>
  <c r="BN86" i="48" s="1"/>
  <c r="BM79" i="48"/>
  <c r="BM86" i="48" s="1"/>
  <c r="BL79" i="48"/>
  <c r="BK79" i="48"/>
  <c r="BK86" i="48" s="1"/>
  <c r="BJ79" i="48"/>
  <c r="BJ86" i="48" s="1"/>
  <c r="BI79" i="48"/>
  <c r="BI86" i="48" s="1"/>
  <c r="BH79" i="48"/>
  <c r="BH86" i="48" s="1"/>
  <c r="BG79" i="48"/>
  <c r="BG86" i="48" s="1"/>
  <c r="BF79" i="48"/>
  <c r="BF86" i="48" s="1"/>
  <c r="BE79" i="48"/>
  <c r="BE86" i="48" s="1"/>
  <c r="BD79" i="48"/>
  <c r="BD86" i="48" s="1"/>
  <c r="BC79" i="48"/>
  <c r="BB79" i="48"/>
  <c r="BB86" i="48" s="1"/>
  <c r="BA79" i="48"/>
  <c r="BA86" i="48" s="1"/>
  <c r="AZ79" i="48"/>
  <c r="AZ86" i="48" s="1"/>
  <c r="AI79" i="48"/>
  <c r="AH79" i="48"/>
  <c r="AG78" i="48"/>
  <c r="AF78" i="48"/>
  <c r="AE78" i="48"/>
  <c r="BI17" i="48" s="1"/>
  <c r="AD78" i="48"/>
  <c r="AC78" i="48"/>
  <c r="AB78" i="48"/>
  <c r="BG17" i="48" s="1"/>
  <c r="AA78" i="48"/>
  <c r="BF17" i="48"/>
  <c r="Y78" i="48"/>
  <c r="AX17" i="48"/>
  <c r="AW17" i="48"/>
  <c r="L78" i="48"/>
  <c r="K78" i="48"/>
  <c r="AT17" i="48" s="1"/>
  <c r="J78" i="48"/>
  <c r="I78" i="48"/>
  <c r="H78" i="48"/>
  <c r="G78" i="48"/>
  <c r="AO17" i="48"/>
  <c r="AI77" i="48"/>
  <c r="AH77" i="48"/>
  <c r="AI76" i="48"/>
  <c r="AH76" i="48"/>
  <c r="AI75" i="48"/>
  <c r="AH75" i="48"/>
  <c r="AI74" i="48"/>
  <c r="AH74" i="48"/>
  <c r="AI73" i="48"/>
  <c r="AH73" i="48"/>
  <c r="AI72" i="48"/>
  <c r="AH72" i="48"/>
  <c r="AG71" i="48"/>
  <c r="AF71" i="48"/>
  <c r="AE71" i="48"/>
  <c r="AD71" i="48"/>
  <c r="BH16" i="48" s="1"/>
  <c r="AC71" i="48"/>
  <c r="AC113" i="48" s="1"/>
  <c r="AC115" i="48" s="1"/>
  <c r="AB71" i="48"/>
  <c r="BG16" i="48" s="1"/>
  <c r="AA71" i="48"/>
  <c r="Y71" i="48"/>
  <c r="X7" i="48"/>
  <c r="V7" i="48"/>
  <c r="N7" i="48"/>
  <c r="M7" i="48"/>
  <c r="L71" i="48"/>
  <c r="K71" i="48"/>
  <c r="AT16" i="48" s="1"/>
  <c r="J71" i="48"/>
  <c r="AP16" i="48"/>
  <c r="AI70" i="48"/>
  <c r="AH70" i="48"/>
  <c r="AI69" i="48"/>
  <c r="AH69" i="48"/>
  <c r="AI68" i="48"/>
  <c r="AH68" i="48"/>
  <c r="AI67" i="48"/>
  <c r="AH67" i="48"/>
  <c r="AI66" i="48"/>
  <c r="AH66" i="48"/>
  <c r="AI65" i="48"/>
  <c r="AH65" i="48"/>
  <c r="AI64" i="48"/>
  <c r="AH64" i="48"/>
  <c r="AI63" i="48"/>
  <c r="AH63" i="48"/>
  <c r="AI62" i="48"/>
  <c r="AH62" i="48"/>
  <c r="AI61" i="48"/>
  <c r="AH61" i="48"/>
  <c r="AI60" i="48"/>
  <c r="AH60" i="48"/>
  <c r="AI59" i="48"/>
  <c r="AH59" i="48"/>
  <c r="AI58" i="48"/>
  <c r="AH58" i="48"/>
  <c r="AI57" i="48"/>
  <c r="AH57" i="48"/>
  <c r="AI56" i="48"/>
  <c r="AH56" i="48"/>
  <c r="AI55" i="48"/>
  <c r="AH55" i="48"/>
  <c r="AI54" i="48"/>
  <c r="AH54" i="48"/>
  <c r="AI53" i="48"/>
  <c r="AH53" i="48"/>
  <c r="AI52" i="48"/>
  <c r="AH52" i="48"/>
  <c r="AI51" i="48"/>
  <c r="AH51" i="48"/>
  <c r="AI50" i="48"/>
  <c r="AH50" i="48"/>
  <c r="AI49" i="48"/>
  <c r="AH49" i="48"/>
  <c r="AI48" i="48"/>
  <c r="AH48" i="48"/>
  <c r="AI47" i="48"/>
  <c r="AH47" i="48"/>
  <c r="AI46" i="48"/>
  <c r="AH46" i="48"/>
  <c r="AI45" i="48"/>
  <c r="AH45" i="48"/>
  <c r="AI44" i="48"/>
  <c r="AH44" i="48"/>
  <c r="AI43" i="48"/>
  <c r="AH43" i="48"/>
  <c r="AI42" i="48"/>
  <c r="AH42" i="48"/>
  <c r="AI41" i="48"/>
  <c r="AH41" i="48"/>
  <c r="AI40" i="48"/>
  <c r="AH40" i="48"/>
  <c r="AI39" i="48"/>
  <c r="AH39" i="48"/>
  <c r="AI38" i="48"/>
  <c r="AH38" i="48"/>
  <c r="AI37" i="48"/>
  <c r="AH37" i="48"/>
  <c r="AI36" i="48"/>
  <c r="AH36" i="48"/>
  <c r="AI35" i="48"/>
  <c r="AH35" i="48"/>
  <c r="AI34" i="48"/>
  <c r="AH34" i="48"/>
  <c r="AI33" i="48"/>
  <c r="AH33" i="48"/>
  <c r="AI32" i="48"/>
  <c r="AH32" i="48"/>
  <c r="AI31" i="48"/>
  <c r="AH31" i="48"/>
  <c r="AI30" i="48"/>
  <c r="AH30" i="48"/>
  <c r="AI29" i="48"/>
  <c r="AH29" i="48"/>
  <c r="AI28" i="48"/>
  <c r="AH28" i="48"/>
  <c r="AI27" i="48"/>
  <c r="AH27" i="48"/>
  <c r="AI26" i="48"/>
  <c r="AH26" i="48"/>
  <c r="AI25" i="48"/>
  <c r="AH25" i="48"/>
  <c r="AI24" i="48"/>
  <c r="AH24" i="48"/>
  <c r="BE23" i="48"/>
  <c r="BD23" i="48"/>
  <c r="AX23" i="48"/>
  <c r="AW23" i="48"/>
  <c r="AV23" i="48"/>
  <c r="AI23" i="48"/>
  <c r="AH23" i="48"/>
  <c r="AI22" i="48"/>
  <c r="AH22" i="48"/>
  <c r="BJ21" i="48"/>
  <c r="BI21" i="48"/>
  <c r="BH21" i="48"/>
  <c r="BG21" i="48"/>
  <c r="BF21" i="48"/>
  <c r="BE21" i="48"/>
  <c r="BD21" i="48"/>
  <c r="BC21" i="48"/>
  <c r="BB21" i="48"/>
  <c r="BA21" i="48"/>
  <c r="AZ21" i="48"/>
  <c r="AY21" i="48"/>
  <c r="AX21" i="48"/>
  <c r="AW21" i="48"/>
  <c r="AV21" i="48"/>
  <c r="AU21" i="48"/>
  <c r="AT21" i="48"/>
  <c r="AS21" i="48"/>
  <c r="AR21" i="48"/>
  <c r="AQ21" i="48"/>
  <c r="AP21" i="48"/>
  <c r="AO21" i="48"/>
  <c r="AN21" i="48"/>
  <c r="AM21" i="48"/>
  <c r="AI21" i="48"/>
  <c r="AH21" i="48"/>
  <c r="BJ20" i="48"/>
  <c r="BI20" i="48"/>
  <c r="BG20" i="48"/>
  <c r="BE20" i="48"/>
  <c r="BD20" i="48"/>
  <c r="BC20" i="48"/>
  <c r="BB20" i="48"/>
  <c r="AY20" i="48"/>
  <c r="AX20" i="48"/>
  <c r="AW20" i="48"/>
  <c r="AV20" i="48"/>
  <c r="AU20" i="48"/>
  <c r="AT20" i="48"/>
  <c r="AR20" i="48"/>
  <c r="AQ20" i="48"/>
  <c r="AP20" i="48"/>
  <c r="AO20" i="48"/>
  <c r="AN20" i="48"/>
  <c r="AM20" i="48"/>
  <c r="AI20" i="48"/>
  <c r="AH20" i="48"/>
  <c r="BG19" i="48"/>
  <c r="BE19" i="48"/>
  <c r="BD19" i="48"/>
  <c r="BC19" i="48"/>
  <c r="BA19" i="48"/>
  <c r="AY19" i="48"/>
  <c r="AX19" i="48"/>
  <c r="AW19" i="48"/>
  <c r="AV19" i="48"/>
  <c r="AU19" i="48"/>
  <c r="AR19" i="48"/>
  <c r="AQ19" i="48"/>
  <c r="AP19" i="48"/>
  <c r="AO19" i="48"/>
  <c r="AN19" i="48"/>
  <c r="AI19" i="48"/>
  <c r="AH19" i="48"/>
  <c r="BJ18" i="48"/>
  <c r="BI18" i="48"/>
  <c r="BG18" i="48"/>
  <c r="BF18" i="48"/>
  <c r="BE18" i="48"/>
  <c r="BD18" i="48"/>
  <c r="BC18" i="48"/>
  <c r="BA18" i="48"/>
  <c r="AZ18" i="48"/>
  <c r="AY18" i="48"/>
  <c r="AX18" i="48"/>
  <c r="AV18" i="48"/>
  <c r="AU18" i="48"/>
  <c r="AR18" i="48"/>
  <c r="AQ18" i="48"/>
  <c r="AP18" i="48"/>
  <c r="AM18" i="48"/>
  <c r="AI18" i="48"/>
  <c r="AH18" i="48"/>
  <c r="BJ17" i="48"/>
  <c r="BH17" i="48"/>
  <c r="BE17" i="48"/>
  <c r="BD17" i="48"/>
  <c r="BC17" i="48"/>
  <c r="BB17" i="48"/>
  <c r="BA17" i="48"/>
  <c r="AZ17" i="48"/>
  <c r="AV17" i="48"/>
  <c r="AU17" i="48"/>
  <c r="AS17" i="48"/>
  <c r="AR17" i="48"/>
  <c r="AQ17" i="48"/>
  <c r="AP17" i="48"/>
  <c r="AN17" i="48"/>
  <c r="AI17" i="48"/>
  <c r="AH17" i="48"/>
  <c r="BJ16" i="48"/>
  <c r="BE16" i="48"/>
  <c r="BD16" i="48"/>
  <c r="BC16" i="48"/>
  <c r="BB16" i="48"/>
  <c r="AY16" i="48"/>
  <c r="AW16" i="48"/>
  <c r="AV16" i="48"/>
  <c r="AU16" i="48"/>
  <c r="AS16" i="48"/>
  <c r="AQ16" i="48"/>
  <c r="AO16" i="48"/>
  <c r="AN16" i="48"/>
  <c r="AM16" i="48"/>
  <c r="AI16" i="48"/>
  <c r="AH16" i="48"/>
  <c r="AI15" i="48"/>
  <c r="AH15" i="48"/>
  <c r="AI14" i="48"/>
  <c r="AH14" i="48"/>
  <c r="AI13" i="48"/>
  <c r="AH13" i="48"/>
  <c r="AL12" i="48"/>
  <c r="AI12" i="48"/>
  <c r="AH12" i="48"/>
  <c r="AI11" i="48"/>
  <c r="AH11" i="48"/>
  <c r="K6" i="48"/>
  <c r="AB5" i="48"/>
  <c r="AA5" i="48"/>
  <c r="W5" i="48"/>
  <c r="V5" i="48"/>
  <c r="U5" i="48"/>
  <c r="T5" i="48"/>
  <c r="S5" i="48"/>
  <c r="R5" i="48"/>
  <c r="O5" i="48"/>
  <c r="N5" i="48"/>
  <c r="M5" i="48"/>
  <c r="L5" i="48"/>
  <c r="K5" i="48"/>
  <c r="F5" i="48"/>
  <c r="E5" i="48"/>
  <c r="D5" i="48"/>
  <c r="C5" i="48"/>
  <c r="B5" i="48"/>
  <c r="K4" i="48"/>
  <c r="E4" i="48"/>
  <c r="H4" i="48" s="1"/>
  <c r="B4" i="48"/>
  <c r="AL13" i="48" s="1"/>
  <c r="AG3" i="48"/>
  <c r="AG6" i="48" s="1"/>
  <c r="AG2" i="48"/>
  <c r="AF113" i="48" l="1"/>
  <c r="AF115" i="48" s="1"/>
  <c r="AE5" i="48"/>
  <c r="AE123" i="48"/>
  <c r="BI19" i="48"/>
  <c r="AF123" i="48"/>
  <c r="BJ23" i="48" s="1"/>
  <c r="AC5" i="48"/>
  <c r="BJ22" i="48"/>
  <c r="BJ25" i="48" s="1"/>
  <c r="BH22" i="48"/>
  <c r="BH25" i="48" s="1"/>
  <c r="AC123" i="48"/>
  <c r="AC116" i="48" s="1"/>
  <c r="AC7" i="48" s="1"/>
  <c r="AB113" i="48"/>
  <c r="AB115" i="48" s="1"/>
  <c r="BG22" i="48"/>
  <c r="BF19" i="48"/>
  <c r="AA113" i="48"/>
  <c r="AA115" i="48" s="1"/>
  <c r="Y113" i="48"/>
  <c r="Y115" i="48" s="1"/>
  <c r="BE22" i="48"/>
  <c r="BE25" i="48" s="1"/>
  <c r="BC22" i="48"/>
  <c r="AV22" i="48"/>
  <c r="AV25" i="48" s="1"/>
  <c r="AU22" i="48"/>
  <c r="AU25" i="48" s="1"/>
  <c r="J5" i="48"/>
  <c r="L123" i="48"/>
  <c r="L124" i="48" s="1"/>
  <c r="L113" i="48"/>
  <c r="L115" i="48" s="1"/>
  <c r="L116" i="48" s="1"/>
  <c r="L7" i="48" s="1"/>
  <c r="K113" i="48"/>
  <c r="K115" i="48" s="1"/>
  <c r="J113" i="48"/>
  <c r="J115" i="48" s="1"/>
  <c r="G123" i="48"/>
  <c r="AR23" i="48" s="1"/>
  <c r="H123" i="48"/>
  <c r="AI96" i="48"/>
  <c r="AI92" i="48"/>
  <c r="H113" i="48"/>
  <c r="H115" i="48" s="1"/>
  <c r="H116" i="48" s="1"/>
  <c r="H7" i="48" s="1"/>
  <c r="AS18" i="48"/>
  <c r="AS22" i="48" s="1"/>
  <c r="I113" i="48"/>
  <c r="I115" i="48" s="1"/>
  <c r="F116" i="48"/>
  <c r="F7" i="48" s="1"/>
  <c r="F124" i="48"/>
  <c r="AQ22" i="48"/>
  <c r="AQ25" i="48" s="1"/>
  <c r="AI119" i="48"/>
  <c r="E123" i="48"/>
  <c r="E124" i="48" s="1"/>
  <c r="E116" i="48"/>
  <c r="AP22" i="48"/>
  <c r="D123" i="48"/>
  <c r="D124" i="48" s="1"/>
  <c r="C123" i="48"/>
  <c r="C116" i="48"/>
  <c r="AI118" i="48"/>
  <c r="AN23" i="48"/>
  <c r="C124" i="48"/>
  <c r="AH118" i="48"/>
  <c r="AM23" i="48"/>
  <c r="AI71" i="48"/>
  <c r="AZ16" i="48"/>
  <c r="Z113" i="48"/>
  <c r="Z115" i="48" s="1"/>
  <c r="Z116" i="48" s="1"/>
  <c r="Z7" i="48" s="1"/>
  <c r="BF16" i="48"/>
  <c r="BF22" i="48" s="1"/>
  <c r="AH71" i="48"/>
  <c r="E7" i="48"/>
  <c r="AI120" i="48"/>
  <c r="C7" i="48"/>
  <c r="S7" i="48"/>
  <c r="Z170" i="48"/>
  <c r="Y135" i="48"/>
  <c r="T7" i="48"/>
  <c r="BG95" i="48" a="1"/>
  <c r="AZ87" i="48"/>
  <c r="AI117" i="48"/>
  <c r="J123" i="48"/>
  <c r="J124" i="48" s="1"/>
  <c r="AZ23" i="48"/>
  <c r="Z123" i="48"/>
  <c r="AH119" i="48"/>
  <c r="AO23" i="48"/>
  <c r="AB123" i="48"/>
  <c r="BG23" i="48" s="1"/>
  <c r="AN22" i="48"/>
  <c r="AN25" i="48" s="1"/>
  <c r="AO22" i="48"/>
  <c r="AO25" i="48" s="1"/>
  <c r="AY17" i="48"/>
  <c r="AY22" i="48" s="1"/>
  <c r="Q7" i="48"/>
  <c r="AG113" i="48"/>
  <c r="K123" i="48"/>
  <c r="AT23" i="48" s="1"/>
  <c r="BA23" i="48"/>
  <c r="AA123" i="48"/>
  <c r="AA124" i="48" s="1"/>
  <c r="AR16" i="48"/>
  <c r="AR22" i="48" s="1"/>
  <c r="AR25" i="48" s="1"/>
  <c r="G113" i="48"/>
  <c r="G115" i="48" s="1"/>
  <c r="G116" i="48" s="1"/>
  <c r="G7" i="48" s="1"/>
  <c r="O7" i="48"/>
  <c r="W7" i="48"/>
  <c r="BI16" i="48"/>
  <c r="BI22" i="48" s="1"/>
  <c r="AE113" i="48"/>
  <c r="AE115" i="48" s="1"/>
  <c r="AE116" i="48" s="1"/>
  <c r="AE7" i="48" s="1"/>
  <c r="AI78" i="48"/>
  <c r="AH78" i="48"/>
  <c r="AH92" i="48"/>
  <c r="AH96" i="48"/>
  <c r="AM19" i="48"/>
  <c r="AM22" i="48" s="1"/>
  <c r="AF5" i="48"/>
  <c r="AJ108" i="48" a="1"/>
  <c r="AJ108" i="48" s="1"/>
  <c r="I5" i="48"/>
  <c r="Q5" i="48"/>
  <c r="AZ19" i="48"/>
  <c r="AH108" i="48"/>
  <c r="BB23" i="48"/>
  <c r="BD22" i="48"/>
  <c r="BD25" i="48" s="1"/>
  <c r="P7" i="48"/>
  <c r="AX16" i="48"/>
  <c r="AX22" i="48" s="1"/>
  <c r="AX25" i="48" s="1"/>
  <c r="AI108" i="48"/>
  <c r="AP23" i="48"/>
  <c r="BC23" i="48"/>
  <c r="AI121" i="48"/>
  <c r="AW22" i="48"/>
  <c r="AW25" i="48" s="1"/>
  <c r="AT22" i="48"/>
  <c r="AT25" i="48" s="1"/>
  <c r="BB19" i="48"/>
  <c r="BB22" i="48" s="1"/>
  <c r="AD113" i="48"/>
  <c r="AD115" i="48" s="1"/>
  <c r="AD116" i="48" s="1"/>
  <c r="AD7" i="48" s="1"/>
  <c r="AH121" i="48"/>
  <c r="AI122" i="48"/>
  <c r="AH122" i="48"/>
  <c r="AC124" i="48"/>
  <c r="I123" i="48"/>
  <c r="AS23" i="48" s="1"/>
  <c r="AY23" i="48"/>
  <c r="Y123" i="48"/>
  <c r="Y124" i="48" s="1"/>
  <c r="AH117" i="48"/>
  <c r="AD124" i="48"/>
  <c r="H5" i="48"/>
  <c r="BA16" i="48"/>
  <c r="BA22" i="48" s="1"/>
  <c r="H124" i="48"/>
  <c r="AF124" i="48"/>
  <c r="AH120" i="48"/>
  <c r="AF71" i="47"/>
  <c r="AF78" i="47"/>
  <c r="AF92" i="47"/>
  <c r="AF96" i="47"/>
  <c r="AF108" i="47"/>
  <c r="AF117" i="47"/>
  <c r="AF118" i="47"/>
  <c r="AF119" i="47"/>
  <c r="AF120" i="47"/>
  <c r="AF121" i="47"/>
  <c r="AF122" i="47"/>
  <c r="AF135" i="47"/>
  <c r="AE71" i="47"/>
  <c r="AE78" i="47"/>
  <c r="AE92" i="47"/>
  <c r="AE96" i="47"/>
  <c r="AE108" i="47"/>
  <c r="AE117" i="47"/>
  <c r="AE118" i="47"/>
  <c r="AE119" i="47"/>
  <c r="AE120" i="47"/>
  <c r="AE121" i="47"/>
  <c r="AE122" i="47"/>
  <c r="AE135" i="47"/>
  <c r="AF116" i="48" l="1"/>
  <c r="AF7" i="48" s="1"/>
  <c r="AE124" i="48"/>
  <c r="BI23" i="48"/>
  <c r="BI25" i="48" s="1"/>
  <c r="BG25" i="48"/>
  <c r="AB116" i="48"/>
  <c r="AB7" i="48" s="1"/>
  <c r="AB124" i="48"/>
  <c r="AA116" i="48"/>
  <c r="AA7" i="48" s="1"/>
  <c r="BC25" i="48"/>
  <c r="BB25" i="48"/>
  <c r="BA25" i="48"/>
  <c r="AY25" i="48"/>
  <c r="J116" i="48"/>
  <c r="J7" i="48" s="1"/>
  <c r="G124" i="48"/>
  <c r="AS25" i="48"/>
  <c r="AP25" i="48"/>
  <c r="D116" i="48"/>
  <c r="D7" i="48" s="1"/>
  <c r="AM25" i="48"/>
  <c r="K116" i="48"/>
  <c r="K7" i="48" s="1"/>
  <c r="AZ22" i="48"/>
  <c r="AZ25" i="48" s="1"/>
  <c r="BL118" i="48"/>
  <c r="BJ117" i="48"/>
  <c r="BH116" i="48"/>
  <c r="BL114" i="48"/>
  <c r="BJ113" i="48"/>
  <c r="BH112" i="48"/>
  <c r="BL110" i="48"/>
  <c r="BJ109" i="48"/>
  <c r="BH108" i="48"/>
  <c r="BL106" i="48"/>
  <c r="BJ105" i="48"/>
  <c r="BH104" i="48"/>
  <c r="BL102" i="48"/>
  <c r="BJ101" i="48"/>
  <c r="BH100" i="48"/>
  <c r="BL98" i="48"/>
  <c r="BJ97" i="48"/>
  <c r="BH96" i="48"/>
  <c r="BK118" i="48"/>
  <c r="BI117" i="48"/>
  <c r="BG116" i="48"/>
  <c r="BK114" i="48"/>
  <c r="BI113" i="48"/>
  <c r="BG112" i="48"/>
  <c r="BK110" i="48"/>
  <c r="BI109" i="48"/>
  <c r="BG108" i="48"/>
  <c r="BK106" i="48"/>
  <c r="BI105" i="48"/>
  <c r="BG104" i="48"/>
  <c r="BK102" i="48"/>
  <c r="BI101" i="48"/>
  <c r="BG100" i="48"/>
  <c r="BK98" i="48"/>
  <c r="BI97" i="48"/>
  <c r="BG96" i="48"/>
  <c r="BI118" i="48"/>
  <c r="BG117" i="48"/>
  <c r="BK115" i="48"/>
  <c r="BI114" i="48"/>
  <c r="BG113" i="48"/>
  <c r="BK111" i="48"/>
  <c r="BI110" i="48"/>
  <c r="BK107" i="48"/>
  <c r="BJ118" i="48"/>
  <c r="BH117" i="48"/>
  <c r="BL115" i="48"/>
  <c r="BJ114" i="48"/>
  <c r="BH113" i="48"/>
  <c r="BL111" i="48"/>
  <c r="BJ110" i="48"/>
  <c r="BH109" i="48"/>
  <c r="BL107" i="48"/>
  <c r="BJ106" i="48"/>
  <c r="BH105" i="48"/>
  <c r="BL103" i="48"/>
  <c r="BJ102" i="48"/>
  <c r="BH101" i="48"/>
  <c r="BL99" i="48"/>
  <c r="BJ98" i="48"/>
  <c r="BH97" i="48"/>
  <c r="BL95" i="48"/>
  <c r="BH118" i="48"/>
  <c r="BL116" i="48"/>
  <c r="BJ115" i="48"/>
  <c r="BH114" i="48"/>
  <c r="BL112" i="48"/>
  <c r="BJ111" i="48"/>
  <c r="BH110" i="48"/>
  <c r="BL108" i="48"/>
  <c r="BJ107" i="48"/>
  <c r="BH106" i="48"/>
  <c r="BL104" i="48"/>
  <c r="BJ103" i="48"/>
  <c r="BH102" i="48"/>
  <c r="BL100" i="48"/>
  <c r="BJ99" i="48"/>
  <c r="BH98" i="48"/>
  <c r="BL96" i="48"/>
  <c r="BJ95" i="48"/>
  <c r="BI116" i="48"/>
  <c r="BJ112" i="48"/>
  <c r="BG109" i="48"/>
  <c r="BG106" i="48"/>
  <c r="BI103" i="48"/>
  <c r="BK100" i="48"/>
  <c r="BG98" i="48"/>
  <c r="BI95" i="48"/>
  <c r="BI115" i="48"/>
  <c r="BI112" i="48"/>
  <c r="BK108" i="48"/>
  <c r="BL105" i="48"/>
  <c r="BH103" i="48"/>
  <c r="BJ100" i="48"/>
  <c r="BL97" i="48"/>
  <c r="BH95" i="48"/>
  <c r="BH115" i="48"/>
  <c r="BI111" i="48"/>
  <c r="BJ108" i="48"/>
  <c r="BK105" i="48"/>
  <c r="BG103" i="48"/>
  <c r="BI100" i="48"/>
  <c r="BK97" i="48"/>
  <c r="BG95" i="48"/>
  <c r="BG118" i="48"/>
  <c r="BG115" i="48"/>
  <c r="BH111" i="48"/>
  <c r="BI108" i="48"/>
  <c r="BG105" i="48"/>
  <c r="BI102" i="48"/>
  <c r="BK99" i="48"/>
  <c r="BG97" i="48"/>
  <c r="BL117" i="48"/>
  <c r="BG114" i="48"/>
  <c r="BG111" i="48"/>
  <c r="BI107" i="48"/>
  <c r="BK104" i="48"/>
  <c r="BG102" i="48"/>
  <c r="BI99" i="48"/>
  <c r="BK96" i="48"/>
  <c r="BK117" i="48"/>
  <c r="BL113" i="48"/>
  <c r="BG110" i="48"/>
  <c r="BH107" i="48"/>
  <c r="BJ104" i="48"/>
  <c r="BL101" i="48"/>
  <c r="BH99" i="48"/>
  <c r="BJ96" i="48"/>
  <c r="BK116" i="48"/>
  <c r="BK113" i="48"/>
  <c r="BL109" i="48"/>
  <c r="BG107" i="48"/>
  <c r="BI104" i="48"/>
  <c r="BK101" i="48"/>
  <c r="BG99" i="48"/>
  <c r="BI96" i="48"/>
  <c r="BJ116" i="48"/>
  <c r="BK112" i="48"/>
  <c r="BK109" i="48"/>
  <c r="BI106" i="48"/>
  <c r="BK103" i="48"/>
  <c r="BG101" i="48"/>
  <c r="BI98" i="48"/>
  <c r="BK95" i="48"/>
  <c r="Z124" i="48"/>
  <c r="BF23" i="48"/>
  <c r="AI113" i="48"/>
  <c r="AH113" i="48"/>
  <c r="G169" i="48"/>
  <c r="AI123" i="48"/>
  <c r="Y116" i="48"/>
  <c r="Y7" i="48" s="1"/>
  <c r="K124" i="48"/>
  <c r="G161" i="48"/>
  <c r="Z135" i="48"/>
  <c r="AA170" i="48"/>
  <c r="AB170" i="48" s="1"/>
  <c r="AC170" i="48" s="1"/>
  <c r="AD170" i="48" s="1"/>
  <c r="AE170" i="48" s="1"/>
  <c r="AF170" i="48" s="1"/>
  <c r="BF25" i="48"/>
  <c r="AH123" i="48"/>
  <c r="I116" i="48"/>
  <c r="I7" i="48" s="1"/>
  <c r="AJ123" i="48" a="1"/>
  <c r="AJ123" i="48" s="1"/>
  <c r="U7" i="48"/>
  <c r="I124" i="48"/>
  <c r="R7" i="48"/>
  <c r="AF123" i="47"/>
  <c r="AF124" i="47"/>
  <c r="AF113" i="47"/>
  <c r="AF115" i="47" s="1"/>
  <c r="AF116" i="47" s="1"/>
  <c r="AE113" i="47"/>
  <c r="AE115" i="47" s="1"/>
  <c r="AE116" i="47" s="1"/>
  <c r="AE123" i="47"/>
  <c r="AE124" i="47"/>
  <c r="AC71" i="47"/>
  <c r="AD71" i="47"/>
  <c r="AC78" i="47"/>
  <c r="AD78" i="47"/>
  <c r="AC92" i="47"/>
  <c r="AD92" i="47"/>
  <c r="AC96" i="47"/>
  <c r="AC113" i="47" s="1"/>
  <c r="AC115" i="47" s="1"/>
  <c r="AC116" i="47" s="1"/>
  <c r="AD96" i="47"/>
  <c r="AC108" i="47"/>
  <c r="AD108" i="47"/>
  <c r="AC117" i="47"/>
  <c r="AD117" i="47"/>
  <c r="AC118" i="47"/>
  <c r="AC123" i="47" s="1"/>
  <c r="AC124" i="47" s="1"/>
  <c r="AD118" i="47"/>
  <c r="AC119" i="47"/>
  <c r="AD119" i="47"/>
  <c r="AC120" i="47"/>
  <c r="AD120" i="47"/>
  <c r="AC121" i="47"/>
  <c r="AD121" i="47"/>
  <c r="AC122" i="47"/>
  <c r="AD122" i="47"/>
  <c r="AC135" i="47"/>
  <c r="AD135" i="47"/>
  <c r="AB71" i="47"/>
  <c r="AB78" i="47"/>
  <c r="AB92" i="47"/>
  <c r="AB96" i="47"/>
  <c r="AB108" i="47"/>
  <c r="AB117" i="47"/>
  <c r="AB118" i="47"/>
  <c r="AB119" i="47"/>
  <c r="AB120" i="47"/>
  <c r="AB121" i="47"/>
  <c r="AB122" i="47"/>
  <c r="AB161" i="47"/>
  <c r="AB162" i="47"/>
  <c r="AB163" i="47"/>
  <c r="AB164" i="47"/>
  <c r="AB165" i="47"/>
  <c r="AB167" i="47" s="1"/>
  <c r="AB166" i="47"/>
  <c r="AB169" i="47"/>
  <c r="AB274" i="47" s="1"/>
  <c r="AB170" i="47"/>
  <c r="AB171" i="47"/>
  <c r="AB172" i="47"/>
  <c r="AB173" i="47"/>
  <c r="AB174" i="47"/>
  <c r="AB175" i="47"/>
  <c r="AB176" i="47"/>
  <c r="AB177" i="47"/>
  <c r="AB135" i="47" s="1"/>
  <c r="AB178" i="47"/>
  <c r="AB179" i="47"/>
  <c r="AB180" i="47"/>
  <c r="AB181" i="47"/>
  <c r="AB182" i="47"/>
  <c r="AB183" i="47"/>
  <c r="AB184" i="47"/>
  <c r="AB185" i="47"/>
  <c r="AB186" i="47"/>
  <c r="AB187" i="47"/>
  <c r="AB188" i="47"/>
  <c r="AB189" i="47"/>
  <c r="AB190" i="47"/>
  <c r="AB191" i="47"/>
  <c r="AB192" i="47"/>
  <c r="AB193" i="47"/>
  <c r="AB194" i="47"/>
  <c r="AB195" i="47"/>
  <c r="AB196" i="47"/>
  <c r="AB197" i="47"/>
  <c r="AB198" i="47"/>
  <c r="AB199" i="47"/>
  <c r="AB200" i="47"/>
  <c r="AB201" i="47"/>
  <c r="AB202" i="47"/>
  <c r="AB203" i="47"/>
  <c r="AB204" i="47"/>
  <c r="AB205" i="47"/>
  <c r="AB206" i="47"/>
  <c r="AB207" i="47"/>
  <c r="AB208" i="47"/>
  <c r="AB209" i="47"/>
  <c r="AB210" i="47"/>
  <c r="AB211" i="47"/>
  <c r="AB212" i="47"/>
  <c r="AB213" i="47"/>
  <c r="AB214" i="47"/>
  <c r="AB215" i="47"/>
  <c r="AB216" i="47"/>
  <c r="AB217" i="47"/>
  <c r="AB218" i="47"/>
  <c r="AB219" i="47"/>
  <c r="AB220" i="47"/>
  <c r="AB221" i="47"/>
  <c r="AB222" i="47"/>
  <c r="AB223" i="47"/>
  <c r="AB224" i="47"/>
  <c r="AB225" i="47"/>
  <c r="AB226" i="47"/>
  <c r="AB227" i="47"/>
  <c r="AB228" i="47"/>
  <c r="AB229" i="47"/>
  <c r="AB230" i="47"/>
  <c r="AB231" i="47"/>
  <c r="AB232" i="47"/>
  <c r="AB233" i="47"/>
  <c r="AB234" i="47"/>
  <c r="AB235" i="47"/>
  <c r="AB236" i="47"/>
  <c r="AB237" i="47"/>
  <c r="AB238" i="47"/>
  <c r="AB239" i="47"/>
  <c r="AB240" i="47"/>
  <c r="AB241" i="47"/>
  <c r="AB242" i="47"/>
  <c r="AB243" i="47"/>
  <c r="AB244" i="47"/>
  <c r="AB245" i="47"/>
  <c r="AB246" i="47"/>
  <c r="AB247" i="47"/>
  <c r="AB248" i="47"/>
  <c r="AB249" i="47"/>
  <c r="AB250" i="47"/>
  <c r="AB251" i="47"/>
  <c r="AB252" i="47"/>
  <c r="AB253" i="47"/>
  <c r="AB254" i="47"/>
  <c r="AB255" i="47"/>
  <c r="AB256" i="47"/>
  <c r="AB257" i="47"/>
  <c r="AB258" i="47"/>
  <c r="AB259" i="47"/>
  <c r="AB260" i="47"/>
  <c r="AB261" i="47"/>
  <c r="AB262" i="47"/>
  <c r="AB263" i="47"/>
  <c r="AB264" i="47"/>
  <c r="AB265" i="47"/>
  <c r="AB266" i="47"/>
  <c r="AB267" i="47"/>
  <c r="AB268" i="47"/>
  <c r="AB269" i="47"/>
  <c r="AB270" i="47"/>
  <c r="AB271" i="47"/>
  <c r="AB272" i="47"/>
  <c r="AB273" i="47"/>
  <c r="Z143" i="47"/>
  <c r="Z149" i="47"/>
  <c r="AA149" i="47"/>
  <c r="AA143" i="47"/>
  <c r="Z71" i="47"/>
  <c r="AA71" i="47"/>
  <c r="Z78" i="47"/>
  <c r="AA78" i="47"/>
  <c r="Z92" i="47"/>
  <c r="AA92" i="47"/>
  <c r="Y71" i="47"/>
  <c r="Y78" i="47"/>
  <c r="Y92" i="47"/>
  <c r="Y143" i="47"/>
  <c r="U143" i="47"/>
  <c r="V143" i="47"/>
  <c r="U149" i="47"/>
  <c r="V149" i="47"/>
  <c r="W143" i="47"/>
  <c r="W149" i="47"/>
  <c r="X149" i="47"/>
  <c r="X143" i="47"/>
  <c r="W71" i="47"/>
  <c r="X71" i="47"/>
  <c r="W78" i="47"/>
  <c r="X78" i="47"/>
  <c r="W92" i="47"/>
  <c r="X92" i="47"/>
  <c r="V71" i="47"/>
  <c r="V78" i="47"/>
  <c r="V92" i="47"/>
  <c r="S26" i="3"/>
  <c r="S27" i="3" s="1"/>
  <c r="Q25" i="3"/>
  <c r="Q24" i="3"/>
  <c r="S25" i="3"/>
  <c r="AH124" i="48" l="1"/>
  <c r="AI124" i="48"/>
  <c r="H161" i="48"/>
  <c r="G167" i="48"/>
  <c r="H169" i="48"/>
  <c r="G177" i="48"/>
  <c r="AT8" i="48"/>
  <c r="AI115" i="48"/>
  <c r="AH115" i="48"/>
  <c r="AT9" i="48"/>
  <c r="AD123" i="47"/>
  <c r="AD124" i="47"/>
  <c r="AD113" i="47"/>
  <c r="AD115" i="47" s="1"/>
  <c r="AD116" i="47" s="1"/>
  <c r="AB123" i="47"/>
  <c r="AB124" i="47"/>
  <c r="AB113" i="47"/>
  <c r="AB115" i="47" s="1"/>
  <c r="AB116" i="47" s="1"/>
  <c r="U71" i="47"/>
  <c r="U78" i="47"/>
  <c r="U92" i="47"/>
  <c r="T149" i="47"/>
  <c r="T143" i="47"/>
  <c r="T71" i="47"/>
  <c r="T78" i="47"/>
  <c r="T92" i="47"/>
  <c r="S149" i="47"/>
  <c r="S143" i="47"/>
  <c r="S71" i="47"/>
  <c r="S78" i="47"/>
  <c r="S92" i="47"/>
  <c r="R71" i="47"/>
  <c r="R78" i="47"/>
  <c r="R92" i="47"/>
  <c r="R96" i="47"/>
  <c r="R108" i="47"/>
  <c r="R117" i="47"/>
  <c r="R118" i="47"/>
  <c r="R119" i="47"/>
  <c r="R120" i="47"/>
  <c r="R121" i="47"/>
  <c r="R122" i="47"/>
  <c r="R135" i="47"/>
  <c r="H177" i="48" l="1"/>
  <c r="H274" i="48" s="1"/>
  <c r="G135" i="48"/>
  <c r="I169" i="48"/>
  <c r="G274" i="48"/>
  <c r="AI116" i="48"/>
  <c r="AH116" i="48"/>
  <c r="B7" i="48"/>
  <c r="A7" i="48" s="1"/>
  <c r="H167" i="48"/>
  <c r="I161" i="48"/>
  <c r="R123" i="47"/>
  <c r="R124" i="47" s="1"/>
  <c r="R113" i="47"/>
  <c r="R115" i="47" s="1"/>
  <c r="R116" i="47" s="1"/>
  <c r="J169" i="48" l="1"/>
  <c r="J161" i="48"/>
  <c r="I167" i="48"/>
  <c r="I177" i="48"/>
  <c r="H135" i="48"/>
  <c r="Q135" i="47"/>
  <c r="Q71" i="47"/>
  <c r="Q78" i="47"/>
  <c r="Q92" i="47"/>
  <c r="Q96" i="47"/>
  <c r="P71" i="47"/>
  <c r="P78" i="47"/>
  <c r="P92" i="47"/>
  <c r="P96" i="47"/>
  <c r="P108" i="47"/>
  <c r="P117" i="47"/>
  <c r="P118" i="47"/>
  <c r="P119" i="47"/>
  <c r="P120" i="47"/>
  <c r="P121" i="47"/>
  <c r="P122" i="47"/>
  <c r="P135" i="47"/>
  <c r="O70" i="47"/>
  <c r="O71" i="47"/>
  <c r="O113" i="47" s="1"/>
  <c r="O115" i="47" s="1"/>
  <c r="O78" i="47"/>
  <c r="O92" i="47"/>
  <c r="O96" i="47"/>
  <c r="O108" i="47"/>
  <c r="O117" i="47"/>
  <c r="O118" i="47"/>
  <c r="O119" i="47"/>
  <c r="O120" i="47"/>
  <c r="O121" i="47"/>
  <c r="O122" i="47"/>
  <c r="O135" i="47"/>
  <c r="I135" i="48" l="1"/>
  <c r="J177" i="48"/>
  <c r="J274" i="48" s="1"/>
  <c r="J167" i="48"/>
  <c r="K161" i="48"/>
  <c r="K169" i="48"/>
  <c r="I274" i="48"/>
  <c r="P113" i="47"/>
  <c r="P115" i="47" s="1"/>
  <c r="P123" i="47"/>
  <c r="P124" i="47" s="1"/>
  <c r="O123" i="47"/>
  <c r="O116" i="47" s="1"/>
  <c r="L169" i="48" l="1"/>
  <c r="L161" i="48"/>
  <c r="K167" i="48"/>
  <c r="J135" i="48"/>
  <c r="K177" i="48"/>
  <c r="P116" i="47"/>
  <c r="O124" i="47"/>
  <c r="M161" i="48" l="1"/>
  <c r="L167" i="48"/>
  <c r="M169" i="48"/>
  <c r="L177" i="48"/>
  <c r="K135" i="48"/>
  <c r="K274" i="48"/>
  <c r="N70" i="47"/>
  <c r="N71" i="47"/>
  <c r="N78" i="47"/>
  <c r="N92" i="47"/>
  <c r="N96" i="47"/>
  <c r="N108" i="47"/>
  <c r="N117" i="47"/>
  <c r="N123" i="47" s="1"/>
  <c r="N118" i="47"/>
  <c r="N119" i="47"/>
  <c r="N120" i="47"/>
  <c r="N121" i="47"/>
  <c r="N122" i="47"/>
  <c r="N135" i="47"/>
  <c r="M70" i="47"/>
  <c r="L70" i="47"/>
  <c r="K70" i="47"/>
  <c r="J70" i="47"/>
  <c r="I70" i="47"/>
  <c r="H149" i="47"/>
  <c r="H70" i="47"/>
  <c r="C150" i="47"/>
  <c r="D150" i="47"/>
  <c r="E150" i="47"/>
  <c r="F150" i="47"/>
  <c r="G150" i="47"/>
  <c r="C149" i="47"/>
  <c r="D149" i="47"/>
  <c r="E149" i="47"/>
  <c r="F149" i="47"/>
  <c r="G149" i="47"/>
  <c r="AH145" i="47"/>
  <c r="AI145" i="47"/>
  <c r="AH144" i="47"/>
  <c r="AI144" i="47"/>
  <c r="AH143" i="47"/>
  <c r="AI143" i="47"/>
  <c r="G70" i="47"/>
  <c r="D9" i="36"/>
  <c r="F71" i="47"/>
  <c r="F78" i="47"/>
  <c r="F92" i="47"/>
  <c r="F96" i="47"/>
  <c r="F108" i="47"/>
  <c r="AQ19" i="47" s="1"/>
  <c r="F117" i="47"/>
  <c r="F118" i="47"/>
  <c r="F119" i="47"/>
  <c r="F120" i="47"/>
  <c r="F121" i="47"/>
  <c r="F122" i="47"/>
  <c r="E71" i="47"/>
  <c r="E78" i="47"/>
  <c r="E92" i="47"/>
  <c r="E96" i="47"/>
  <c r="E108" i="47"/>
  <c r="E113" i="47" s="1"/>
  <c r="E115" i="47" s="1"/>
  <c r="E117" i="47"/>
  <c r="E118" i="47"/>
  <c r="E119" i="47"/>
  <c r="E120" i="47"/>
  <c r="E121" i="47"/>
  <c r="E122" i="47"/>
  <c r="D71" i="47"/>
  <c r="D78" i="47"/>
  <c r="D92" i="47"/>
  <c r="D96" i="47"/>
  <c r="D108" i="47"/>
  <c r="D117" i="47"/>
  <c r="D118" i="47"/>
  <c r="D119" i="47"/>
  <c r="D120" i="47"/>
  <c r="D121" i="47"/>
  <c r="D122" i="47"/>
  <c r="C71" i="47"/>
  <c r="C78" i="47"/>
  <c r="C92" i="47"/>
  <c r="C96" i="47"/>
  <c r="C108" i="47"/>
  <c r="C117" i="47"/>
  <c r="C118" i="47"/>
  <c r="C119" i="47"/>
  <c r="C120" i="47"/>
  <c r="C121" i="47"/>
  <c r="C122" i="47"/>
  <c r="C274" i="47"/>
  <c r="B122" i="47"/>
  <c r="B121" i="47"/>
  <c r="B120" i="47"/>
  <c r="B119" i="47"/>
  <c r="B118" i="47"/>
  <c r="B117" i="47"/>
  <c r="B123" i="47" s="1"/>
  <c r="B108" i="47"/>
  <c r="B124" i="47" s="1"/>
  <c r="B96" i="47"/>
  <c r="B92" i="47"/>
  <c r="B78" i="47"/>
  <c r="B71" i="47"/>
  <c r="B113" i="47" s="1"/>
  <c r="B115" i="47" s="1"/>
  <c r="B116" i="47" s="1"/>
  <c r="AG274" i="47"/>
  <c r="B274" i="47"/>
  <c r="D273" i="47"/>
  <c r="E273" i="47" s="1"/>
  <c r="F273" i="47" s="1"/>
  <c r="G273" i="47" s="1"/>
  <c r="H273" i="47" s="1"/>
  <c r="I273" i="47" s="1"/>
  <c r="J273" i="47" s="1"/>
  <c r="K273" i="47" s="1"/>
  <c r="L273" i="47" s="1"/>
  <c r="M273" i="47" s="1"/>
  <c r="N273" i="47" s="1"/>
  <c r="O273" i="47" s="1"/>
  <c r="P273" i="47" s="1"/>
  <c r="Q273" i="47" s="1"/>
  <c r="R273" i="47" s="1"/>
  <c r="S273" i="47" s="1"/>
  <c r="T273" i="47" s="1"/>
  <c r="U273" i="47" s="1"/>
  <c r="V273" i="47" s="1"/>
  <c r="W273" i="47" s="1"/>
  <c r="X273" i="47" s="1"/>
  <c r="Y273" i="47" s="1"/>
  <c r="Z273" i="47" s="1"/>
  <c r="AA273" i="47" s="1"/>
  <c r="AC273" i="47" s="1"/>
  <c r="AD273" i="47" s="1"/>
  <c r="AE273" i="47" s="1"/>
  <c r="AF273" i="47" s="1"/>
  <c r="D272" i="47"/>
  <c r="E272" i="47" s="1"/>
  <c r="F272" i="47" s="1"/>
  <c r="G272" i="47" s="1"/>
  <c r="H272" i="47" s="1"/>
  <c r="I272" i="47" s="1"/>
  <c r="J272" i="47" s="1"/>
  <c r="K272" i="47" s="1"/>
  <c r="L272" i="47" s="1"/>
  <c r="M272" i="47" s="1"/>
  <c r="N272" i="47" s="1"/>
  <c r="O272" i="47" s="1"/>
  <c r="P272" i="47" s="1"/>
  <c r="Q272" i="47" s="1"/>
  <c r="R272" i="47" s="1"/>
  <c r="S272" i="47" s="1"/>
  <c r="T272" i="47" s="1"/>
  <c r="U272" i="47" s="1"/>
  <c r="V272" i="47" s="1"/>
  <c r="W272" i="47" s="1"/>
  <c r="X272" i="47" s="1"/>
  <c r="Y272" i="47" s="1"/>
  <c r="Z272" i="47" s="1"/>
  <c r="AA272" i="47" s="1"/>
  <c r="AC272" i="47" s="1"/>
  <c r="AD272" i="47" s="1"/>
  <c r="AE272" i="47" s="1"/>
  <c r="AF272" i="47" s="1"/>
  <c r="F271" i="47"/>
  <c r="G271" i="47" s="1"/>
  <c r="H271" i="47" s="1"/>
  <c r="I271" i="47" s="1"/>
  <c r="J271" i="47" s="1"/>
  <c r="K271" i="47" s="1"/>
  <c r="L271" i="47" s="1"/>
  <c r="M271" i="47" s="1"/>
  <c r="N271" i="47" s="1"/>
  <c r="O271" i="47" s="1"/>
  <c r="P271" i="47" s="1"/>
  <c r="Q271" i="47" s="1"/>
  <c r="R271" i="47" s="1"/>
  <c r="S271" i="47" s="1"/>
  <c r="T271" i="47" s="1"/>
  <c r="U271" i="47" s="1"/>
  <c r="V271" i="47" s="1"/>
  <c r="W271" i="47" s="1"/>
  <c r="X271" i="47" s="1"/>
  <c r="Y271" i="47" s="1"/>
  <c r="Z271" i="47" s="1"/>
  <c r="AA271" i="47" s="1"/>
  <c r="AC271" i="47" s="1"/>
  <c r="AD271" i="47" s="1"/>
  <c r="AE271" i="47" s="1"/>
  <c r="AF271" i="47" s="1"/>
  <c r="E271" i="47"/>
  <c r="D271" i="47"/>
  <c r="D270" i="47"/>
  <c r="E270" i="47" s="1"/>
  <c r="F270" i="47" s="1"/>
  <c r="G270" i="47" s="1"/>
  <c r="H270" i="47" s="1"/>
  <c r="I270" i="47" s="1"/>
  <c r="J270" i="47" s="1"/>
  <c r="K270" i="47" s="1"/>
  <c r="L270" i="47" s="1"/>
  <c r="M270" i="47" s="1"/>
  <c r="N270" i="47" s="1"/>
  <c r="O270" i="47" s="1"/>
  <c r="P270" i="47" s="1"/>
  <c r="Q270" i="47" s="1"/>
  <c r="R270" i="47" s="1"/>
  <c r="S270" i="47" s="1"/>
  <c r="T270" i="47" s="1"/>
  <c r="U270" i="47" s="1"/>
  <c r="V270" i="47" s="1"/>
  <c r="W270" i="47" s="1"/>
  <c r="X270" i="47" s="1"/>
  <c r="Y270" i="47" s="1"/>
  <c r="Z270" i="47" s="1"/>
  <c r="AA270" i="47" s="1"/>
  <c r="AC270" i="47" s="1"/>
  <c r="AD270" i="47" s="1"/>
  <c r="AE270" i="47" s="1"/>
  <c r="AF270" i="47" s="1"/>
  <c r="D269" i="47"/>
  <c r="E269" i="47" s="1"/>
  <c r="F269" i="47" s="1"/>
  <c r="G269" i="47" s="1"/>
  <c r="H269" i="47" s="1"/>
  <c r="I269" i="47" s="1"/>
  <c r="J269" i="47" s="1"/>
  <c r="K269" i="47" s="1"/>
  <c r="L269" i="47" s="1"/>
  <c r="M269" i="47" s="1"/>
  <c r="N269" i="47" s="1"/>
  <c r="O269" i="47" s="1"/>
  <c r="P269" i="47" s="1"/>
  <c r="Q269" i="47" s="1"/>
  <c r="R269" i="47" s="1"/>
  <c r="S269" i="47" s="1"/>
  <c r="T269" i="47" s="1"/>
  <c r="U269" i="47" s="1"/>
  <c r="V269" i="47" s="1"/>
  <c r="W269" i="47" s="1"/>
  <c r="X269" i="47" s="1"/>
  <c r="Y269" i="47" s="1"/>
  <c r="Z269" i="47" s="1"/>
  <c r="AA269" i="47" s="1"/>
  <c r="AC269" i="47" s="1"/>
  <c r="AD269" i="47" s="1"/>
  <c r="AE269" i="47" s="1"/>
  <c r="AF269" i="47" s="1"/>
  <c r="AF268" i="47"/>
  <c r="D268" i="47"/>
  <c r="E268" i="47" s="1"/>
  <c r="F268" i="47" s="1"/>
  <c r="G268" i="47" s="1"/>
  <c r="H268" i="47" s="1"/>
  <c r="I268" i="47" s="1"/>
  <c r="J268" i="47" s="1"/>
  <c r="K268" i="47" s="1"/>
  <c r="L268" i="47" s="1"/>
  <c r="M268" i="47" s="1"/>
  <c r="N268" i="47" s="1"/>
  <c r="O268" i="47" s="1"/>
  <c r="P268" i="47" s="1"/>
  <c r="Q268" i="47" s="1"/>
  <c r="R268" i="47" s="1"/>
  <c r="S268" i="47" s="1"/>
  <c r="T268" i="47" s="1"/>
  <c r="U268" i="47" s="1"/>
  <c r="V268" i="47" s="1"/>
  <c r="W268" i="47" s="1"/>
  <c r="X268" i="47" s="1"/>
  <c r="Y268" i="47" s="1"/>
  <c r="Z268" i="47" s="1"/>
  <c r="AA268" i="47" s="1"/>
  <c r="AC268" i="47" s="1"/>
  <c r="AD268" i="47" s="1"/>
  <c r="AE268" i="47" s="1"/>
  <c r="E267" i="47"/>
  <c r="F267" i="47" s="1"/>
  <c r="G267" i="47" s="1"/>
  <c r="H267" i="47" s="1"/>
  <c r="I267" i="47" s="1"/>
  <c r="J267" i="47" s="1"/>
  <c r="K267" i="47" s="1"/>
  <c r="L267" i="47" s="1"/>
  <c r="M267" i="47" s="1"/>
  <c r="N267" i="47" s="1"/>
  <c r="O267" i="47" s="1"/>
  <c r="P267" i="47" s="1"/>
  <c r="Q267" i="47" s="1"/>
  <c r="R267" i="47" s="1"/>
  <c r="S267" i="47" s="1"/>
  <c r="T267" i="47" s="1"/>
  <c r="U267" i="47" s="1"/>
  <c r="V267" i="47" s="1"/>
  <c r="W267" i="47" s="1"/>
  <c r="X267" i="47" s="1"/>
  <c r="Y267" i="47" s="1"/>
  <c r="Z267" i="47" s="1"/>
  <c r="AA267" i="47" s="1"/>
  <c r="AC267" i="47" s="1"/>
  <c r="AD267" i="47" s="1"/>
  <c r="AE267" i="47" s="1"/>
  <c r="AF267" i="47" s="1"/>
  <c r="D267" i="47"/>
  <c r="D266" i="47"/>
  <c r="E266" i="47" s="1"/>
  <c r="F266" i="47" s="1"/>
  <c r="G266" i="47" s="1"/>
  <c r="H266" i="47" s="1"/>
  <c r="I266" i="47" s="1"/>
  <c r="J266" i="47" s="1"/>
  <c r="K266" i="47" s="1"/>
  <c r="L266" i="47" s="1"/>
  <c r="M266" i="47" s="1"/>
  <c r="N266" i="47" s="1"/>
  <c r="O266" i="47" s="1"/>
  <c r="P266" i="47" s="1"/>
  <c r="Q266" i="47" s="1"/>
  <c r="R266" i="47" s="1"/>
  <c r="S266" i="47" s="1"/>
  <c r="T266" i="47" s="1"/>
  <c r="U266" i="47" s="1"/>
  <c r="V266" i="47" s="1"/>
  <c r="W266" i="47" s="1"/>
  <c r="X266" i="47" s="1"/>
  <c r="Y266" i="47" s="1"/>
  <c r="Z266" i="47" s="1"/>
  <c r="AA266" i="47" s="1"/>
  <c r="AC266" i="47" s="1"/>
  <c r="AD266" i="47" s="1"/>
  <c r="AE266" i="47" s="1"/>
  <c r="AF266" i="47" s="1"/>
  <c r="D265" i="47"/>
  <c r="E265" i="47" s="1"/>
  <c r="F265" i="47" s="1"/>
  <c r="G265" i="47" s="1"/>
  <c r="H265" i="47" s="1"/>
  <c r="I265" i="47" s="1"/>
  <c r="J265" i="47" s="1"/>
  <c r="K265" i="47" s="1"/>
  <c r="L265" i="47" s="1"/>
  <c r="M265" i="47" s="1"/>
  <c r="N265" i="47" s="1"/>
  <c r="O265" i="47" s="1"/>
  <c r="P265" i="47" s="1"/>
  <c r="Q265" i="47" s="1"/>
  <c r="R265" i="47" s="1"/>
  <c r="S265" i="47" s="1"/>
  <c r="T265" i="47" s="1"/>
  <c r="U265" i="47" s="1"/>
  <c r="V265" i="47" s="1"/>
  <c r="W265" i="47" s="1"/>
  <c r="X265" i="47" s="1"/>
  <c r="Y265" i="47" s="1"/>
  <c r="Z265" i="47" s="1"/>
  <c r="AA265" i="47" s="1"/>
  <c r="AC265" i="47" s="1"/>
  <c r="AD265" i="47" s="1"/>
  <c r="AE265" i="47" s="1"/>
  <c r="AF265" i="47" s="1"/>
  <c r="D264" i="47"/>
  <c r="E264" i="47" s="1"/>
  <c r="F264" i="47" s="1"/>
  <c r="G264" i="47" s="1"/>
  <c r="H264" i="47" s="1"/>
  <c r="I264" i="47" s="1"/>
  <c r="J264" i="47" s="1"/>
  <c r="K264" i="47" s="1"/>
  <c r="L264" i="47" s="1"/>
  <c r="M264" i="47" s="1"/>
  <c r="N264" i="47" s="1"/>
  <c r="O264" i="47" s="1"/>
  <c r="P264" i="47" s="1"/>
  <c r="Q264" i="47" s="1"/>
  <c r="R264" i="47" s="1"/>
  <c r="S264" i="47" s="1"/>
  <c r="T264" i="47" s="1"/>
  <c r="U264" i="47" s="1"/>
  <c r="V264" i="47" s="1"/>
  <c r="W264" i="47" s="1"/>
  <c r="X264" i="47" s="1"/>
  <c r="Y264" i="47" s="1"/>
  <c r="Z264" i="47" s="1"/>
  <c r="AA264" i="47" s="1"/>
  <c r="AC264" i="47" s="1"/>
  <c r="AD264" i="47" s="1"/>
  <c r="AE264" i="47" s="1"/>
  <c r="AF264" i="47" s="1"/>
  <c r="E263" i="47"/>
  <c r="F263" i="47" s="1"/>
  <c r="G263" i="47" s="1"/>
  <c r="H263" i="47" s="1"/>
  <c r="I263" i="47" s="1"/>
  <c r="J263" i="47" s="1"/>
  <c r="K263" i="47" s="1"/>
  <c r="L263" i="47" s="1"/>
  <c r="M263" i="47" s="1"/>
  <c r="N263" i="47" s="1"/>
  <c r="O263" i="47" s="1"/>
  <c r="P263" i="47" s="1"/>
  <c r="Q263" i="47" s="1"/>
  <c r="R263" i="47" s="1"/>
  <c r="S263" i="47" s="1"/>
  <c r="T263" i="47" s="1"/>
  <c r="U263" i="47" s="1"/>
  <c r="V263" i="47" s="1"/>
  <c r="W263" i="47" s="1"/>
  <c r="X263" i="47" s="1"/>
  <c r="Y263" i="47" s="1"/>
  <c r="Z263" i="47" s="1"/>
  <c r="AA263" i="47" s="1"/>
  <c r="AC263" i="47" s="1"/>
  <c r="AD263" i="47" s="1"/>
  <c r="AE263" i="47" s="1"/>
  <c r="AF263" i="47" s="1"/>
  <c r="D263" i="47"/>
  <c r="D262" i="47"/>
  <c r="E262" i="47" s="1"/>
  <c r="F262" i="47" s="1"/>
  <c r="G262" i="47" s="1"/>
  <c r="H262" i="47" s="1"/>
  <c r="I262" i="47" s="1"/>
  <c r="J262" i="47" s="1"/>
  <c r="K262" i="47" s="1"/>
  <c r="L262" i="47" s="1"/>
  <c r="M262" i="47" s="1"/>
  <c r="N262" i="47" s="1"/>
  <c r="O262" i="47" s="1"/>
  <c r="P262" i="47" s="1"/>
  <c r="Q262" i="47" s="1"/>
  <c r="R262" i="47" s="1"/>
  <c r="S262" i="47" s="1"/>
  <c r="T262" i="47" s="1"/>
  <c r="U262" i="47" s="1"/>
  <c r="V262" i="47" s="1"/>
  <c r="W262" i="47" s="1"/>
  <c r="X262" i="47" s="1"/>
  <c r="Y262" i="47" s="1"/>
  <c r="Z262" i="47" s="1"/>
  <c r="AA262" i="47" s="1"/>
  <c r="AC262" i="47" s="1"/>
  <c r="AD262" i="47" s="1"/>
  <c r="AE262" i="47" s="1"/>
  <c r="AF262" i="47" s="1"/>
  <c r="D261" i="47"/>
  <c r="E261" i="47" s="1"/>
  <c r="F261" i="47" s="1"/>
  <c r="G261" i="47" s="1"/>
  <c r="H261" i="47" s="1"/>
  <c r="I261" i="47" s="1"/>
  <c r="J261" i="47" s="1"/>
  <c r="K261" i="47" s="1"/>
  <c r="L261" i="47" s="1"/>
  <c r="M261" i="47" s="1"/>
  <c r="N261" i="47" s="1"/>
  <c r="O261" i="47" s="1"/>
  <c r="P261" i="47" s="1"/>
  <c r="Q261" i="47" s="1"/>
  <c r="R261" i="47" s="1"/>
  <c r="S261" i="47" s="1"/>
  <c r="T261" i="47" s="1"/>
  <c r="U261" i="47" s="1"/>
  <c r="V261" i="47" s="1"/>
  <c r="W261" i="47" s="1"/>
  <c r="X261" i="47" s="1"/>
  <c r="Y261" i="47" s="1"/>
  <c r="Z261" i="47" s="1"/>
  <c r="AA261" i="47" s="1"/>
  <c r="AC261" i="47" s="1"/>
  <c r="AD261" i="47" s="1"/>
  <c r="AE261" i="47" s="1"/>
  <c r="AF261" i="47" s="1"/>
  <c r="D260" i="47"/>
  <c r="E260" i="47" s="1"/>
  <c r="F260" i="47" s="1"/>
  <c r="G260" i="47" s="1"/>
  <c r="H260" i="47" s="1"/>
  <c r="I260" i="47" s="1"/>
  <c r="J260" i="47" s="1"/>
  <c r="K260" i="47" s="1"/>
  <c r="L260" i="47" s="1"/>
  <c r="M260" i="47" s="1"/>
  <c r="N260" i="47" s="1"/>
  <c r="O260" i="47" s="1"/>
  <c r="P260" i="47" s="1"/>
  <c r="Q260" i="47" s="1"/>
  <c r="R260" i="47" s="1"/>
  <c r="S260" i="47" s="1"/>
  <c r="T260" i="47" s="1"/>
  <c r="U260" i="47" s="1"/>
  <c r="V260" i="47" s="1"/>
  <c r="W260" i="47" s="1"/>
  <c r="X260" i="47" s="1"/>
  <c r="Y260" i="47" s="1"/>
  <c r="Z260" i="47" s="1"/>
  <c r="AA260" i="47" s="1"/>
  <c r="AC260" i="47" s="1"/>
  <c r="AD260" i="47" s="1"/>
  <c r="AE260" i="47" s="1"/>
  <c r="AF260" i="47" s="1"/>
  <c r="E259" i="47"/>
  <c r="F259" i="47" s="1"/>
  <c r="G259" i="47" s="1"/>
  <c r="H259" i="47" s="1"/>
  <c r="I259" i="47" s="1"/>
  <c r="J259" i="47" s="1"/>
  <c r="K259" i="47" s="1"/>
  <c r="L259" i="47" s="1"/>
  <c r="M259" i="47" s="1"/>
  <c r="N259" i="47" s="1"/>
  <c r="O259" i="47" s="1"/>
  <c r="P259" i="47" s="1"/>
  <c r="Q259" i="47" s="1"/>
  <c r="R259" i="47" s="1"/>
  <c r="S259" i="47" s="1"/>
  <c r="T259" i="47" s="1"/>
  <c r="U259" i="47" s="1"/>
  <c r="V259" i="47" s="1"/>
  <c r="W259" i="47" s="1"/>
  <c r="X259" i="47" s="1"/>
  <c r="Y259" i="47" s="1"/>
  <c r="Z259" i="47" s="1"/>
  <c r="AA259" i="47" s="1"/>
  <c r="AC259" i="47" s="1"/>
  <c r="AD259" i="47" s="1"/>
  <c r="AE259" i="47" s="1"/>
  <c r="AF259" i="47" s="1"/>
  <c r="D259" i="47"/>
  <c r="D258" i="47"/>
  <c r="E258" i="47" s="1"/>
  <c r="F258" i="47" s="1"/>
  <c r="G258" i="47" s="1"/>
  <c r="H258" i="47" s="1"/>
  <c r="I258" i="47" s="1"/>
  <c r="J258" i="47" s="1"/>
  <c r="K258" i="47" s="1"/>
  <c r="L258" i="47" s="1"/>
  <c r="M258" i="47" s="1"/>
  <c r="N258" i="47" s="1"/>
  <c r="O258" i="47" s="1"/>
  <c r="P258" i="47" s="1"/>
  <c r="Q258" i="47" s="1"/>
  <c r="R258" i="47" s="1"/>
  <c r="S258" i="47" s="1"/>
  <c r="T258" i="47" s="1"/>
  <c r="U258" i="47" s="1"/>
  <c r="V258" i="47" s="1"/>
  <c r="W258" i="47" s="1"/>
  <c r="X258" i="47" s="1"/>
  <c r="Y258" i="47" s="1"/>
  <c r="Z258" i="47" s="1"/>
  <c r="AA258" i="47" s="1"/>
  <c r="AC258" i="47" s="1"/>
  <c r="AD258" i="47" s="1"/>
  <c r="AE258" i="47" s="1"/>
  <c r="AF258" i="47" s="1"/>
  <c r="L257" i="47"/>
  <c r="M257" i="47" s="1"/>
  <c r="N257" i="47" s="1"/>
  <c r="O257" i="47" s="1"/>
  <c r="P257" i="47" s="1"/>
  <c r="Q257" i="47" s="1"/>
  <c r="R257" i="47" s="1"/>
  <c r="S257" i="47" s="1"/>
  <c r="T257" i="47" s="1"/>
  <c r="U257" i="47" s="1"/>
  <c r="V257" i="47" s="1"/>
  <c r="W257" i="47" s="1"/>
  <c r="X257" i="47" s="1"/>
  <c r="Y257" i="47" s="1"/>
  <c r="Z257" i="47" s="1"/>
  <c r="AA257" i="47" s="1"/>
  <c r="AC257" i="47" s="1"/>
  <c r="AD257" i="47" s="1"/>
  <c r="AE257" i="47" s="1"/>
  <c r="AF257" i="47" s="1"/>
  <c r="E257" i="47"/>
  <c r="F257" i="47" s="1"/>
  <c r="G257" i="47" s="1"/>
  <c r="H257" i="47" s="1"/>
  <c r="I257" i="47" s="1"/>
  <c r="J257" i="47" s="1"/>
  <c r="K257" i="47" s="1"/>
  <c r="D257" i="47"/>
  <c r="D256" i="47"/>
  <c r="E256" i="47" s="1"/>
  <c r="F256" i="47" s="1"/>
  <c r="G256" i="47" s="1"/>
  <c r="H256" i="47" s="1"/>
  <c r="I256" i="47" s="1"/>
  <c r="J256" i="47" s="1"/>
  <c r="K256" i="47" s="1"/>
  <c r="L256" i="47" s="1"/>
  <c r="M256" i="47" s="1"/>
  <c r="N256" i="47" s="1"/>
  <c r="O256" i="47" s="1"/>
  <c r="P256" i="47" s="1"/>
  <c r="Q256" i="47" s="1"/>
  <c r="R256" i="47" s="1"/>
  <c r="S256" i="47" s="1"/>
  <c r="T256" i="47" s="1"/>
  <c r="U256" i="47" s="1"/>
  <c r="V256" i="47" s="1"/>
  <c r="W256" i="47" s="1"/>
  <c r="X256" i="47" s="1"/>
  <c r="Y256" i="47" s="1"/>
  <c r="Z256" i="47" s="1"/>
  <c r="AA256" i="47" s="1"/>
  <c r="AC256" i="47" s="1"/>
  <c r="AD256" i="47" s="1"/>
  <c r="AE256" i="47" s="1"/>
  <c r="AF256" i="47" s="1"/>
  <c r="D255" i="47"/>
  <c r="E255" i="47" s="1"/>
  <c r="F255" i="47" s="1"/>
  <c r="G255" i="47" s="1"/>
  <c r="H255" i="47" s="1"/>
  <c r="I255" i="47" s="1"/>
  <c r="J255" i="47" s="1"/>
  <c r="K255" i="47" s="1"/>
  <c r="L255" i="47" s="1"/>
  <c r="M255" i="47" s="1"/>
  <c r="N255" i="47" s="1"/>
  <c r="O255" i="47" s="1"/>
  <c r="P255" i="47" s="1"/>
  <c r="Q255" i="47" s="1"/>
  <c r="R255" i="47" s="1"/>
  <c r="S255" i="47" s="1"/>
  <c r="T255" i="47" s="1"/>
  <c r="U255" i="47" s="1"/>
  <c r="V255" i="47" s="1"/>
  <c r="W255" i="47" s="1"/>
  <c r="X255" i="47" s="1"/>
  <c r="Y255" i="47" s="1"/>
  <c r="Z255" i="47" s="1"/>
  <c r="AA255" i="47" s="1"/>
  <c r="AC255" i="47" s="1"/>
  <c r="AD255" i="47" s="1"/>
  <c r="AE255" i="47" s="1"/>
  <c r="AF255" i="47" s="1"/>
  <c r="D254" i="47"/>
  <c r="E254" i="47" s="1"/>
  <c r="F254" i="47" s="1"/>
  <c r="G254" i="47" s="1"/>
  <c r="H254" i="47" s="1"/>
  <c r="I254" i="47" s="1"/>
  <c r="J254" i="47" s="1"/>
  <c r="K254" i="47" s="1"/>
  <c r="L254" i="47" s="1"/>
  <c r="M254" i="47" s="1"/>
  <c r="N254" i="47" s="1"/>
  <c r="O254" i="47" s="1"/>
  <c r="P254" i="47" s="1"/>
  <c r="Q254" i="47" s="1"/>
  <c r="R254" i="47" s="1"/>
  <c r="S254" i="47" s="1"/>
  <c r="T254" i="47" s="1"/>
  <c r="U254" i="47" s="1"/>
  <c r="V254" i="47" s="1"/>
  <c r="W254" i="47" s="1"/>
  <c r="X254" i="47" s="1"/>
  <c r="Y254" i="47" s="1"/>
  <c r="Z254" i="47" s="1"/>
  <c r="AA254" i="47" s="1"/>
  <c r="AC254" i="47" s="1"/>
  <c r="AD254" i="47" s="1"/>
  <c r="AE254" i="47" s="1"/>
  <c r="AF254" i="47" s="1"/>
  <c r="Z253" i="47"/>
  <c r="AA253" i="47" s="1"/>
  <c r="AC253" i="47" s="1"/>
  <c r="AD253" i="47" s="1"/>
  <c r="AE253" i="47" s="1"/>
  <c r="AF253" i="47" s="1"/>
  <c r="H253" i="47"/>
  <c r="I253" i="47" s="1"/>
  <c r="J253" i="47" s="1"/>
  <c r="K253" i="47" s="1"/>
  <c r="L253" i="47" s="1"/>
  <c r="M253" i="47" s="1"/>
  <c r="N253" i="47" s="1"/>
  <c r="O253" i="47" s="1"/>
  <c r="P253" i="47" s="1"/>
  <c r="Q253" i="47" s="1"/>
  <c r="R253" i="47" s="1"/>
  <c r="S253" i="47" s="1"/>
  <c r="T253" i="47" s="1"/>
  <c r="U253" i="47" s="1"/>
  <c r="V253" i="47" s="1"/>
  <c r="W253" i="47" s="1"/>
  <c r="X253" i="47" s="1"/>
  <c r="Y253" i="47" s="1"/>
  <c r="D253" i="47"/>
  <c r="E253" i="47" s="1"/>
  <c r="F253" i="47" s="1"/>
  <c r="G253" i="47" s="1"/>
  <c r="D252" i="47"/>
  <c r="E252" i="47" s="1"/>
  <c r="F252" i="47" s="1"/>
  <c r="G252" i="47" s="1"/>
  <c r="H252" i="47" s="1"/>
  <c r="I252" i="47" s="1"/>
  <c r="J252" i="47" s="1"/>
  <c r="K252" i="47" s="1"/>
  <c r="L252" i="47" s="1"/>
  <c r="M252" i="47" s="1"/>
  <c r="N252" i="47" s="1"/>
  <c r="O252" i="47" s="1"/>
  <c r="P252" i="47" s="1"/>
  <c r="Q252" i="47" s="1"/>
  <c r="R252" i="47" s="1"/>
  <c r="S252" i="47" s="1"/>
  <c r="T252" i="47" s="1"/>
  <c r="U252" i="47" s="1"/>
  <c r="V252" i="47" s="1"/>
  <c r="W252" i="47" s="1"/>
  <c r="X252" i="47" s="1"/>
  <c r="Y252" i="47" s="1"/>
  <c r="Z252" i="47" s="1"/>
  <c r="AA252" i="47" s="1"/>
  <c r="AC252" i="47" s="1"/>
  <c r="AD252" i="47" s="1"/>
  <c r="AE252" i="47" s="1"/>
  <c r="AF252" i="47" s="1"/>
  <c r="D251" i="47"/>
  <c r="E251" i="47" s="1"/>
  <c r="F251" i="47" s="1"/>
  <c r="G251" i="47" s="1"/>
  <c r="H251" i="47" s="1"/>
  <c r="I251" i="47" s="1"/>
  <c r="J251" i="47" s="1"/>
  <c r="K251" i="47" s="1"/>
  <c r="L251" i="47" s="1"/>
  <c r="M251" i="47" s="1"/>
  <c r="N251" i="47" s="1"/>
  <c r="O251" i="47" s="1"/>
  <c r="P251" i="47" s="1"/>
  <c r="Q251" i="47" s="1"/>
  <c r="R251" i="47" s="1"/>
  <c r="S251" i="47" s="1"/>
  <c r="T251" i="47" s="1"/>
  <c r="U251" i="47" s="1"/>
  <c r="V251" i="47" s="1"/>
  <c r="W251" i="47" s="1"/>
  <c r="X251" i="47" s="1"/>
  <c r="Y251" i="47" s="1"/>
  <c r="Z251" i="47" s="1"/>
  <c r="AA251" i="47" s="1"/>
  <c r="AC251" i="47" s="1"/>
  <c r="AD251" i="47" s="1"/>
  <c r="AE251" i="47" s="1"/>
  <c r="AF251" i="47" s="1"/>
  <c r="D250" i="47"/>
  <c r="E250" i="47" s="1"/>
  <c r="F250" i="47" s="1"/>
  <c r="G250" i="47" s="1"/>
  <c r="H250" i="47" s="1"/>
  <c r="I250" i="47" s="1"/>
  <c r="J250" i="47" s="1"/>
  <c r="K250" i="47" s="1"/>
  <c r="L250" i="47" s="1"/>
  <c r="M250" i="47" s="1"/>
  <c r="N250" i="47" s="1"/>
  <c r="O250" i="47" s="1"/>
  <c r="P250" i="47" s="1"/>
  <c r="Q250" i="47" s="1"/>
  <c r="R250" i="47" s="1"/>
  <c r="S250" i="47" s="1"/>
  <c r="T250" i="47" s="1"/>
  <c r="U250" i="47" s="1"/>
  <c r="V250" i="47" s="1"/>
  <c r="W250" i="47" s="1"/>
  <c r="X250" i="47" s="1"/>
  <c r="Y250" i="47" s="1"/>
  <c r="Z250" i="47" s="1"/>
  <c r="AA250" i="47" s="1"/>
  <c r="AC250" i="47" s="1"/>
  <c r="AD250" i="47" s="1"/>
  <c r="AE250" i="47" s="1"/>
  <c r="AF250" i="47" s="1"/>
  <c r="D249" i="47"/>
  <c r="E249" i="47" s="1"/>
  <c r="F249" i="47" s="1"/>
  <c r="G249" i="47" s="1"/>
  <c r="H249" i="47" s="1"/>
  <c r="I249" i="47" s="1"/>
  <c r="J249" i="47" s="1"/>
  <c r="K249" i="47" s="1"/>
  <c r="L249" i="47" s="1"/>
  <c r="M249" i="47" s="1"/>
  <c r="N249" i="47" s="1"/>
  <c r="O249" i="47" s="1"/>
  <c r="P249" i="47" s="1"/>
  <c r="Q249" i="47" s="1"/>
  <c r="R249" i="47" s="1"/>
  <c r="S249" i="47" s="1"/>
  <c r="T249" i="47" s="1"/>
  <c r="U249" i="47" s="1"/>
  <c r="V249" i="47" s="1"/>
  <c r="W249" i="47" s="1"/>
  <c r="X249" i="47" s="1"/>
  <c r="Y249" i="47" s="1"/>
  <c r="Z249" i="47" s="1"/>
  <c r="AA249" i="47" s="1"/>
  <c r="AC249" i="47" s="1"/>
  <c r="AD249" i="47" s="1"/>
  <c r="AE249" i="47" s="1"/>
  <c r="AF249" i="47" s="1"/>
  <c r="D248" i="47"/>
  <c r="E248" i="47" s="1"/>
  <c r="F248" i="47" s="1"/>
  <c r="G248" i="47" s="1"/>
  <c r="H248" i="47" s="1"/>
  <c r="I248" i="47" s="1"/>
  <c r="J248" i="47" s="1"/>
  <c r="K248" i="47" s="1"/>
  <c r="L248" i="47" s="1"/>
  <c r="M248" i="47" s="1"/>
  <c r="N248" i="47" s="1"/>
  <c r="O248" i="47" s="1"/>
  <c r="P248" i="47" s="1"/>
  <c r="Q248" i="47" s="1"/>
  <c r="R248" i="47" s="1"/>
  <c r="S248" i="47" s="1"/>
  <c r="T248" i="47" s="1"/>
  <c r="U248" i="47" s="1"/>
  <c r="V248" i="47" s="1"/>
  <c r="W248" i="47" s="1"/>
  <c r="X248" i="47" s="1"/>
  <c r="Y248" i="47" s="1"/>
  <c r="Z248" i="47" s="1"/>
  <c r="AA248" i="47" s="1"/>
  <c r="AC248" i="47" s="1"/>
  <c r="AD248" i="47" s="1"/>
  <c r="AE248" i="47" s="1"/>
  <c r="AF248" i="47" s="1"/>
  <c r="D247" i="47"/>
  <c r="E247" i="47" s="1"/>
  <c r="F247" i="47" s="1"/>
  <c r="G247" i="47" s="1"/>
  <c r="H247" i="47" s="1"/>
  <c r="I247" i="47" s="1"/>
  <c r="J247" i="47" s="1"/>
  <c r="K247" i="47" s="1"/>
  <c r="L247" i="47" s="1"/>
  <c r="M247" i="47" s="1"/>
  <c r="N247" i="47" s="1"/>
  <c r="O247" i="47" s="1"/>
  <c r="P247" i="47" s="1"/>
  <c r="Q247" i="47" s="1"/>
  <c r="R247" i="47" s="1"/>
  <c r="S247" i="47" s="1"/>
  <c r="T247" i="47" s="1"/>
  <c r="U247" i="47" s="1"/>
  <c r="V247" i="47" s="1"/>
  <c r="W247" i="47" s="1"/>
  <c r="X247" i="47" s="1"/>
  <c r="Y247" i="47" s="1"/>
  <c r="Z247" i="47" s="1"/>
  <c r="AA247" i="47" s="1"/>
  <c r="AC247" i="47" s="1"/>
  <c r="AD247" i="47" s="1"/>
  <c r="AE247" i="47" s="1"/>
  <c r="AF247" i="47" s="1"/>
  <c r="D246" i="47"/>
  <c r="E246" i="47" s="1"/>
  <c r="F246" i="47" s="1"/>
  <c r="G246" i="47" s="1"/>
  <c r="H246" i="47" s="1"/>
  <c r="I246" i="47" s="1"/>
  <c r="J246" i="47" s="1"/>
  <c r="K246" i="47" s="1"/>
  <c r="L246" i="47" s="1"/>
  <c r="M246" i="47" s="1"/>
  <c r="N246" i="47" s="1"/>
  <c r="O246" i="47" s="1"/>
  <c r="P246" i="47" s="1"/>
  <c r="Q246" i="47" s="1"/>
  <c r="R246" i="47" s="1"/>
  <c r="S246" i="47" s="1"/>
  <c r="T246" i="47" s="1"/>
  <c r="U246" i="47" s="1"/>
  <c r="V246" i="47" s="1"/>
  <c r="W246" i="47" s="1"/>
  <c r="X246" i="47" s="1"/>
  <c r="Y246" i="47" s="1"/>
  <c r="Z246" i="47" s="1"/>
  <c r="AA246" i="47" s="1"/>
  <c r="AC246" i="47" s="1"/>
  <c r="AD246" i="47" s="1"/>
  <c r="AE246" i="47" s="1"/>
  <c r="AF246" i="47" s="1"/>
  <c r="D245" i="47"/>
  <c r="E245" i="47" s="1"/>
  <c r="F245" i="47" s="1"/>
  <c r="G245" i="47" s="1"/>
  <c r="H245" i="47" s="1"/>
  <c r="I245" i="47" s="1"/>
  <c r="J245" i="47" s="1"/>
  <c r="K245" i="47" s="1"/>
  <c r="L245" i="47" s="1"/>
  <c r="M245" i="47" s="1"/>
  <c r="N245" i="47" s="1"/>
  <c r="O245" i="47" s="1"/>
  <c r="P245" i="47" s="1"/>
  <c r="Q245" i="47" s="1"/>
  <c r="R245" i="47" s="1"/>
  <c r="S245" i="47" s="1"/>
  <c r="T245" i="47" s="1"/>
  <c r="U245" i="47" s="1"/>
  <c r="V245" i="47" s="1"/>
  <c r="W245" i="47" s="1"/>
  <c r="X245" i="47" s="1"/>
  <c r="Y245" i="47" s="1"/>
  <c r="Z245" i="47" s="1"/>
  <c r="AA245" i="47" s="1"/>
  <c r="AC245" i="47" s="1"/>
  <c r="AD245" i="47" s="1"/>
  <c r="AE245" i="47" s="1"/>
  <c r="AF245" i="47" s="1"/>
  <c r="Z244" i="47"/>
  <c r="AA244" i="47" s="1"/>
  <c r="AC244" i="47" s="1"/>
  <c r="AD244" i="47" s="1"/>
  <c r="AE244" i="47" s="1"/>
  <c r="AF244" i="47" s="1"/>
  <c r="D244" i="47"/>
  <c r="E244" i="47" s="1"/>
  <c r="F244" i="47" s="1"/>
  <c r="G244" i="47" s="1"/>
  <c r="H244" i="47" s="1"/>
  <c r="I244" i="47" s="1"/>
  <c r="J244" i="47" s="1"/>
  <c r="K244" i="47" s="1"/>
  <c r="L244" i="47" s="1"/>
  <c r="M244" i="47" s="1"/>
  <c r="N244" i="47" s="1"/>
  <c r="O244" i="47" s="1"/>
  <c r="P244" i="47" s="1"/>
  <c r="Q244" i="47" s="1"/>
  <c r="R244" i="47" s="1"/>
  <c r="S244" i="47" s="1"/>
  <c r="T244" i="47" s="1"/>
  <c r="U244" i="47" s="1"/>
  <c r="V244" i="47" s="1"/>
  <c r="W244" i="47" s="1"/>
  <c r="X244" i="47" s="1"/>
  <c r="Y244" i="47" s="1"/>
  <c r="D243" i="47"/>
  <c r="E243" i="47" s="1"/>
  <c r="F243" i="47" s="1"/>
  <c r="G243" i="47" s="1"/>
  <c r="H243" i="47" s="1"/>
  <c r="I243" i="47" s="1"/>
  <c r="J243" i="47" s="1"/>
  <c r="K243" i="47" s="1"/>
  <c r="L243" i="47" s="1"/>
  <c r="M243" i="47" s="1"/>
  <c r="N243" i="47" s="1"/>
  <c r="O243" i="47" s="1"/>
  <c r="P243" i="47" s="1"/>
  <c r="Q243" i="47" s="1"/>
  <c r="R243" i="47" s="1"/>
  <c r="S243" i="47" s="1"/>
  <c r="T243" i="47" s="1"/>
  <c r="U243" i="47" s="1"/>
  <c r="V243" i="47" s="1"/>
  <c r="W243" i="47" s="1"/>
  <c r="X243" i="47" s="1"/>
  <c r="Y243" i="47" s="1"/>
  <c r="Z243" i="47" s="1"/>
  <c r="AA243" i="47" s="1"/>
  <c r="AC243" i="47" s="1"/>
  <c r="AD243" i="47" s="1"/>
  <c r="AE243" i="47" s="1"/>
  <c r="AF243" i="47" s="1"/>
  <c r="D242" i="47"/>
  <c r="E242" i="47" s="1"/>
  <c r="F242" i="47" s="1"/>
  <c r="G242" i="47" s="1"/>
  <c r="H242" i="47" s="1"/>
  <c r="I242" i="47" s="1"/>
  <c r="J242" i="47" s="1"/>
  <c r="K242" i="47" s="1"/>
  <c r="L242" i="47" s="1"/>
  <c r="M242" i="47" s="1"/>
  <c r="N242" i="47" s="1"/>
  <c r="O242" i="47" s="1"/>
  <c r="P242" i="47" s="1"/>
  <c r="Q242" i="47" s="1"/>
  <c r="R242" i="47" s="1"/>
  <c r="S242" i="47" s="1"/>
  <c r="T242" i="47" s="1"/>
  <c r="U242" i="47" s="1"/>
  <c r="V242" i="47" s="1"/>
  <c r="W242" i="47" s="1"/>
  <c r="X242" i="47" s="1"/>
  <c r="Y242" i="47" s="1"/>
  <c r="Z242" i="47" s="1"/>
  <c r="AA242" i="47" s="1"/>
  <c r="AC242" i="47" s="1"/>
  <c r="AD242" i="47" s="1"/>
  <c r="AE242" i="47" s="1"/>
  <c r="AF242" i="47" s="1"/>
  <c r="D241" i="47"/>
  <c r="E241" i="47" s="1"/>
  <c r="F241" i="47" s="1"/>
  <c r="G241" i="47" s="1"/>
  <c r="H241" i="47" s="1"/>
  <c r="I241" i="47" s="1"/>
  <c r="J241" i="47" s="1"/>
  <c r="K241" i="47" s="1"/>
  <c r="L241" i="47" s="1"/>
  <c r="M241" i="47" s="1"/>
  <c r="N241" i="47" s="1"/>
  <c r="O241" i="47" s="1"/>
  <c r="P241" i="47" s="1"/>
  <c r="Q241" i="47" s="1"/>
  <c r="R241" i="47" s="1"/>
  <c r="S241" i="47" s="1"/>
  <c r="T241" i="47" s="1"/>
  <c r="U241" i="47" s="1"/>
  <c r="V241" i="47" s="1"/>
  <c r="W241" i="47" s="1"/>
  <c r="X241" i="47" s="1"/>
  <c r="Y241" i="47" s="1"/>
  <c r="Z241" i="47" s="1"/>
  <c r="AA241" i="47" s="1"/>
  <c r="AC241" i="47" s="1"/>
  <c r="AD241" i="47" s="1"/>
  <c r="AE241" i="47" s="1"/>
  <c r="AF241" i="47" s="1"/>
  <c r="Z240" i="47"/>
  <c r="AA240" i="47" s="1"/>
  <c r="AC240" i="47" s="1"/>
  <c r="AD240" i="47" s="1"/>
  <c r="AE240" i="47" s="1"/>
  <c r="AF240" i="47" s="1"/>
  <c r="D240" i="47"/>
  <c r="E240" i="47" s="1"/>
  <c r="F240" i="47" s="1"/>
  <c r="G240" i="47" s="1"/>
  <c r="H240" i="47" s="1"/>
  <c r="I240" i="47" s="1"/>
  <c r="J240" i="47" s="1"/>
  <c r="K240" i="47" s="1"/>
  <c r="L240" i="47" s="1"/>
  <c r="M240" i="47" s="1"/>
  <c r="N240" i="47" s="1"/>
  <c r="O240" i="47" s="1"/>
  <c r="P240" i="47" s="1"/>
  <c r="Q240" i="47" s="1"/>
  <c r="R240" i="47" s="1"/>
  <c r="S240" i="47" s="1"/>
  <c r="T240" i="47" s="1"/>
  <c r="U240" i="47" s="1"/>
  <c r="V240" i="47" s="1"/>
  <c r="W240" i="47" s="1"/>
  <c r="X240" i="47" s="1"/>
  <c r="Y240" i="47" s="1"/>
  <c r="D239" i="47"/>
  <c r="E239" i="47" s="1"/>
  <c r="F239" i="47" s="1"/>
  <c r="G239" i="47" s="1"/>
  <c r="H239" i="47" s="1"/>
  <c r="I239" i="47" s="1"/>
  <c r="J239" i="47" s="1"/>
  <c r="K239" i="47" s="1"/>
  <c r="L239" i="47" s="1"/>
  <c r="M239" i="47" s="1"/>
  <c r="N239" i="47" s="1"/>
  <c r="O239" i="47" s="1"/>
  <c r="P239" i="47" s="1"/>
  <c r="Q239" i="47" s="1"/>
  <c r="R239" i="47" s="1"/>
  <c r="S239" i="47" s="1"/>
  <c r="T239" i="47" s="1"/>
  <c r="U239" i="47" s="1"/>
  <c r="V239" i="47" s="1"/>
  <c r="W239" i="47" s="1"/>
  <c r="X239" i="47" s="1"/>
  <c r="Y239" i="47" s="1"/>
  <c r="Z239" i="47" s="1"/>
  <c r="AA239" i="47" s="1"/>
  <c r="AC239" i="47" s="1"/>
  <c r="AD239" i="47" s="1"/>
  <c r="AE239" i="47" s="1"/>
  <c r="AF239" i="47" s="1"/>
  <c r="F238" i="47"/>
  <c r="G238" i="47" s="1"/>
  <c r="H238" i="47" s="1"/>
  <c r="I238" i="47" s="1"/>
  <c r="J238" i="47" s="1"/>
  <c r="K238" i="47" s="1"/>
  <c r="L238" i="47" s="1"/>
  <c r="M238" i="47" s="1"/>
  <c r="N238" i="47" s="1"/>
  <c r="O238" i="47" s="1"/>
  <c r="P238" i="47" s="1"/>
  <c r="Q238" i="47" s="1"/>
  <c r="R238" i="47" s="1"/>
  <c r="S238" i="47" s="1"/>
  <c r="T238" i="47" s="1"/>
  <c r="U238" i="47" s="1"/>
  <c r="V238" i="47" s="1"/>
  <c r="W238" i="47" s="1"/>
  <c r="X238" i="47" s="1"/>
  <c r="Y238" i="47" s="1"/>
  <c r="Z238" i="47" s="1"/>
  <c r="AA238" i="47" s="1"/>
  <c r="AC238" i="47" s="1"/>
  <c r="AD238" i="47" s="1"/>
  <c r="AE238" i="47" s="1"/>
  <c r="AF238" i="47" s="1"/>
  <c r="D238" i="47"/>
  <c r="E238" i="47" s="1"/>
  <c r="E237" i="47"/>
  <c r="F237" i="47" s="1"/>
  <c r="G237" i="47" s="1"/>
  <c r="H237" i="47" s="1"/>
  <c r="I237" i="47" s="1"/>
  <c r="J237" i="47" s="1"/>
  <c r="K237" i="47" s="1"/>
  <c r="L237" i="47" s="1"/>
  <c r="M237" i="47" s="1"/>
  <c r="N237" i="47" s="1"/>
  <c r="O237" i="47" s="1"/>
  <c r="P237" i="47" s="1"/>
  <c r="Q237" i="47" s="1"/>
  <c r="R237" i="47" s="1"/>
  <c r="S237" i="47" s="1"/>
  <c r="T237" i="47" s="1"/>
  <c r="U237" i="47" s="1"/>
  <c r="V237" i="47" s="1"/>
  <c r="W237" i="47" s="1"/>
  <c r="X237" i="47" s="1"/>
  <c r="Y237" i="47" s="1"/>
  <c r="Z237" i="47" s="1"/>
  <c r="AA237" i="47" s="1"/>
  <c r="AC237" i="47" s="1"/>
  <c r="AD237" i="47" s="1"/>
  <c r="AE237" i="47" s="1"/>
  <c r="AF237" i="47" s="1"/>
  <c r="D237" i="47"/>
  <c r="E236" i="47"/>
  <c r="F236" i="47" s="1"/>
  <c r="G236" i="47" s="1"/>
  <c r="H236" i="47" s="1"/>
  <c r="I236" i="47" s="1"/>
  <c r="J236" i="47" s="1"/>
  <c r="K236" i="47" s="1"/>
  <c r="L236" i="47" s="1"/>
  <c r="M236" i="47" s="1"/>
  <c r="N236" i="47" s="1"/>
  <c r="O236" i="47" s="1"/>
  <c r="P236" i="47" s="1"/>
  <c r="Q236" i="47" s="1"/>
  <c r="R236" i="47" s="1"/>
  <c r="S236" i="47" s="1"/>
  <c r="T236" i="47" s="1"/>
  <c r="U236" i="47" s="1"/>
  <c r="V236" i="47" s="1"/>
  <c r="W236" i="47" s="1"/>
  <c r="X236" i="47" s="1"/>
  <c r="Y236" i="47" s="1"/>
  <c r="Z236" i="47" s="1"/>
  <c r="AA236" i="47" s="1"/>
  <c r="AC236" i="47" s="1"/>
  <c r="AD236" i="47" s="1"/>
  <c r="AE236" i="47" s="1"/>
  <c r="AF236" i="47" s="1"/>
  <c r="D236" i="47"/>
  <c r="E235" i="47"/>
  <c r="F235" i="47" s="1"/>
  <c r="G235" i="47" s="1"/>
  <c r="H235" i="47" s="1"/>
  <c r="I235" i="47" s="1"/>
  <c r="J235" i="47" s="1"/>
  <c r="K235" i="47" s="1"/>
  <c r="L235" i="47" s="1"/>
  <c r="M235" i="47" s="1"/>
  <c r="N235" i="47" s="1"/>
  <c r="O235" i="47" s="1"/>
  <c r="P235" i="47" s="1"/>
  <c r="Q235" i="47" s="1"/>
  <c r="R235" i="47" s="1"/>
  <c r="S235" i="47" s="1"/>
  <c r="T235" i="47" s="1"/>
  <c r="U235" i="47" s="1"/>
  <c r="V235" i="47" s="1"/>
  <c r="W235" i="47" s="1"/>
  <c r="X235" i="47" s="1"/>
  <c r="Y235" i="47" s="1"/>
  <c r="Z235" i="47" s="1"/>
  <c r="AA235" i="47" s="1"/>
  <c r="AC235" i="47" s="1"/>
  <c r="AD235" i="47" s="1"/>
  <c r="AE235" i="47" s="1"/>
  <c r="AF235" i="47" s="1"/>
  <c r="D235" i="47"/>
  <c r="D234" i="47"/>
  <c r="E234" i="47" s="1"/>
  <c r="F234" i="47" s="1"/>
  <c r="G234" i="47" s="1"/>
  <c r="H234" i="47" s="1"/>
  <c r="I234" i="47" s="1"/>
  <c r="J234" i="47" s="1"/>
  <c r="K234" i="47" s="1"/>
  <c r="L234" i="47" s="1"/>
  <c r="M234" i="47" s="1"/>
  <c r="N234" i="47" s="1"/>
  <c r="O234" i="47" s="1"/>
  <c r="P234" i="47" s="1"/>
  <c r="Q234" i="47" s="1"/>
  <c r="R234" i="47" s="1"/>
  <c r="S234" i="47" s="1"/>
  <c r="T234" i="47" s="1"/>
  <c r="U234" i="47" s="1"/>
  <c r="V234" i="47" s="1"/>
  <c r="W234" i="47" s="1"/>
  <c r="X234" i="47" s="1"/>
  <c r="Y234" i="47" s="1"/>
  <c r="Z234" i="47" s="1"/>
  <c r="AA234" i="47" s="1"/>
  <c r="AC234" i="47" s="1"/>
  <c r="AD234" i="47" s="1"/>
  <c r="AE234" i="47" s="1"/>
  <c r="AF234" i="47" s="1"/>
  <c r="G233" i="47"/>
  <c r="H233" i="47" s="1"/>
  <c r="I233" i="47" s="1"/>
  <c r="J233" i="47" s="1"/>
  <c r="K233" i="47" s="1"/>
  <c r="L233" i="47" s="1"/>
  <c r="M233" i="47" s="1"/>
  <c r="N233" i="47" s="1"/>
  <c r="O233" i="47" s="1"/>
  <c r="P233" i="47" s="1"/>
  <c r="Q233" i="47" s="1"/>
  <c r="R233" i="47" s="1"/>
  <c r="S233" i="47" s="1"/>
  <c r="T233" i="47" s="1"/>
  <c r="U233" i="47" s="1"/>
  <c r="V233" i="47" s="1"/>
  <c r="W233" i="47" s="1"/>
  <c r="X233" i="47" s="1"/>
  <c r="Y233" i="47" s="1"/>
  <c r="Z233" i="47" s="1"/>
  <c r="AA233" i="47" s="1"/>
  <c r="AC233" i="47" s="1"/>
  <c r="AD233" i="47" s="1"/>
  <c r="AE233" i="47" s="1"/>
  <c r="AF233" i="47" s="1"/>
  <c r="D233" i="47"/>
  <c r="E233" i="47" s="1"/>
  <c r="F233" i="47" s="1"/>
  <c r="E232" i="47"/>
  <c r="F232" i="47" s="1"/>
  <c r="G232" i="47" s="1"/>
  <c r="H232" i="47" s="1"/>
  <c r="I232" i="47" s="1"/>
  <c r="J232" i="47" s="1"/>
  <c r="K232" i="47" s="1"/>
  <c r="L232" i="47" s="1"/>
  <c r="M232" i="47" s="1"/>
  <c r="N232" i="47" s="1"/>
  <c r="O232" i="47" s="1"/>
  <c r="P232" i="47" s="1"/>
  <c r="Q232" i="47" s="1"/>
  <c r="R232" i="47" s="1"/>
  <c r="S232" i="47" s="1"/>
  <c r="T232" i="47" s="1"/>
  <c r="U232" i="47" s="1"/>
  <c r="V232" i="47" s="1"/>
  <c r="W232" i="47" s="1"/>
  <c r="X232" i="47" s="1"/>
  <c r="Y232" i="47" s="1"/>
  <c r="Z232" i="47" s="1"/>
  <c r="AA232" i="47" s="1"/>
  <c r="AC232" i="47" s="1"/>
  <c r="AD232" i="47" s="1"/>
  <c r="AE232" i="47" s="1"/>
  <c r="AF232" i="47" s="1"/>
  <c r="D232" i="47"/>
  <c r="F231" i="47"/>
  <c r="G231" i="47" s="1"/>
  <c r="H231" i="47" s="1"/>
  <c r="I231" i="47" s="1"/>
  <c r="J231" i="47" s="1"/>
  <c r="K231" i="47" s="1"/>
  <c r="L231" i="47" s="1"/>
  <c r="M231" i="47" s="1"/>
  <c r="N231" i="47" s="1"/>
  <c r="O231" i="47" s="1"/>
  <c r="P231" i="47" s="1"/>
  <c r="Q231" i="47" s="1"/>
  <c r="R231" i="47" s="1"/>
  <c r="S231" i="47" s="1"/>
  <c r="T231" i="47" s="1"/>
  <c r="U231" i="47" s="1"/>
  <c r="V231" i="47" s="1"/>
  <c r="W231" i="47" s="1"/>
  <c r="X231" i="47" s="1"/>
  <c r="Y231" i="47" s="1"/>
  <c r="Z231" i="47" s="1"/>
  <c r="AA231" i="47" s="1"/>
  <c r="AC231" i="47" s="1"/>
  <c r="AD231" i="47" s="1"/>
  <c r="AE231" i="47" s="1"/>
  <c r="AF231" i="47" s="1"/>
  <c r="D231" i="47"/>
  <c r="E231" i="47" s="1"/>
  <c r="E230" i="47"/>
  <c r="F230" i="47" s="1"/>
  <c r="G230" i="47" s="1"/>
  <c r="H230" i="47" s="1"/>
  <c r="I230" i="47" s="1"/>
  <c r="J230" i="47" s="1"/>
  <c r="K230" i="47" s="1"/>
  <c r="L230" i="47" s="1"/>
  <c r="M230" i="47" s="1"/>
  <c r="N230" i="47" s="1"/>
  <c r="O230" i="47" s="1"/>
  <c r="P230" i="47" s="1"/>
  <c r="Q230" i="47" s="1"/>
  <c r="R230" i="47" s="1"/>
  <c r="S230" i="47" s="1"/>
  <c r="T230" i="47" s="1"/>
  <c r="U230" i="47" s="1"/>
  <c r="V230" i="47" s="1"/>
  <c r="W230" i="47" s="1"/>
  <c r="X230" i="47" s="1"/>
  <c r="Y230" i="47" s="1"/>
  <c r="Z230" i="47" s="1"/>
  <c r="AA230" i="47" s="1"/>
  <c r="AC230" i="47" s="1"/>
  <c r="AD230" i="47" s="1"/>
  <c r="AE230" i="47" s="1"/>
  <c r="AF230" i="47" s="1"/>
  <c r="D230" i="47"/>
  <c r="V229" i="47"/>
  <c r="W229" i="47" s="1"/>
  <c r="X229" i="47" s="1"/>
  <c r="Y229" i="47" s="1"/>
  <c r="Z229" i="47" s="1"/>
  <c r="AA229" i="47" s="1"/>
  <c r="AC229" i="47" s="1"/>
  <c r="AD229" i="47" s="1"/>
  <c r="AE229" i="47" s="1"/>
  <c r="AF229" i="47" s="1"/>
  <c r="J229" i="47"/>
  <c r="K229" i="47" s="1"/>
  <c r="L229" i="47" s="1"/>
  <c r="M229" i="47" s="1"/>
  <c r="N229" i="47" s="1"/>
  <c r="O229" i="47" s="1"/>
  <c r="P229" i="47" s="1"/>
  <c r="Q229" i="47" s="1"/>
  <c r="R229" i="47" s="1"/>
  <c r="S229" i="47" s="1"/>
  <c r="T229" i="47" s="1"/>
  <c r="U229" i="47" s="1"/>
  <c r="D229" i="47"/>
  <c r="E229" i="47" s="1"/>
  <c r="F229" i="47" s="1"/>
  <c r="G229" i="47" s="1"/>
  <c r="H229" i="47" s="1"/>
  <c r="I229" i="47" s="1"/>
  <c r="F228" i="47"/>
  <c r="G228" i="47" s="1"/>
  <c r="H228" i="47" s="1"/>
  <c r="I228" i="47" s="1"/>
  <c r="J228" i="47" s="1"/>
  <c r="K228" i="47" s="1"/>
  <c r="L228" i="47" s="1"/>
  <c r="M228" i="47" s="1"/>
  <c r="N228" i="47" s="1"/>
  <c r="O228" i="47" s="1"/>
  <c r="P228" i="47" s="1"/>
  <c r="Q228" i="47" s="1"/>
  <c r="R228" i="47" s="1"/>
  <c r="S228" i="47" s="1"/>
  <c r="T228" i="47" s="1"/>
  <c r="U228" i="47" s="1"/>
  <c r="V228" i="47" s="1"/>
  <c r="W228" i="47" s="1"/>
  <c r="X228" i="47" s="1"/>
  <c r="Y228" i="47" s="1"/>
  <c r="Z228" i="47" s="1"/>
  <c r="AA228" i="47" s="1"/>
  <c r="AC228" i="47" s="1"/>
  <c r="AD228" i="47" s="1"/>
  <c r="AE228" i="47" s="1"/>
  <c r="AF228" i="47" s="1"/>
  <c r="D228" i="47"/>
  <c r="E228" i="47" s="1"/>
  <c r="G227" i="47"/>
  <c r="H227" i="47" s="1"/>
  <c r="I227" i="47" s="1"/>
  <c r="J227" i="47" s="1"/>
  <c r="K227" i="47" s="1"/>
  <c r="L227" i="47" s="1"/>
  <c r="M227" i="47" s="1"/>
  <c r="N227" i="47" s="1"/>
  <c r="O227" i="47" s="1"/>
  <c r="P227" i="47" s="1"/>
  <c r="Q227" i="47" s="1"/>
  <c r="R227" i="47" s="1"/>
  <c r="S227" i="47" s="1"/>
  <c r="T227" i="47" s="1"/>
  <c r="U227" i="47" s="1"/>
  <c r="V227" i="47" s="1"/>
  <c r="W227" i="47" s="1"/>
  <c r="X227" i="47" s="1"/>
  <c r="Y227" i="47" s="1"/>
  <c r="Z227" i="47" s="1"/>
  <c r="AA227" i="47" s="1"/>
  <c r="AC227" i="47" s="1"/>
  <c r="AD227" i="47" s="1"/>
  <c r="AE227" i="47" s="1"/>
  <c r="AF227" i="47" s="1"/>
  <c r="D227" i="47"/>
  <c r="E227" i="47" s="1"/>
  <c r="F227" i="47" s="1"/>
  <c r="D226" i="47"/>
  <c r="E226" i="47" s="1"/>
  <c r="F226" i="47" s="1"/>
  <c r="G226" i="47" s="1"/>
  <c r="H226" i="47" s="1"/>
  <c r="I226" i="47" s="1"/>
  <c r="J226" i="47" s="1"/>
  <c r="K226" i="47" s="1"/>
  <c r="L226" i="47" s="1"/>
  <c r="M226" i="47" s="1"/>
  <c r="N226" i="47" s="1"/>
  <c r="O226" i="47" s="1"/>
  <c r="P226" i="47" s="1"/>
  <c r="Q226" i="47" s="1"/>
  <c r="R226" i="47" s="1"/>
  <c r="S226" i="47" s="1"/>
  <c r="T226" i="47" s="1"/>
  <c r="U226" i="47" s="1"/>
  <c r="V226" i="47" s="1"/>
  <c r="W226" i="47" s="1"/>
  <c r="X226" i="47" s="1"/>
  <c r="Y226" i="47" s="1"/>
  <c r="Z226" i="47" s="1"/>
  <c r="AA226" i="47" s="1"/>
  <c r="AC226" i="47" s="1"/>
  <c r="AD226" i="47" s="1"/>
  <c r="AE226" i="47" s="1"/>
  <c r="AF226" i="47" s="1"/>
  <c r="T225" i="47"/>
  <c r="U225" i="47" s="1"/>
  <c r="V225" i="47" s="1"/>
  <c r="W225" i="47" s="1"/>
  <c r="X225" i="47" s="1"/>
  <c r="Y225" i="47" s="1"/>
  <c r="Z225" i="47" s="1"/>
  <c r="AA225" i="47" s="1"/>
  <c r="AC225" i="47" s="1"/>
  <c r="AD225" i="47" s="1"/>
  <c r="AE225" i="47" s="1"/>
  <c r="AF225" i="47" s="1"/>
  <c r="D225" i="47"/>
  <c r="E225" i="47" s="1"/>
  <c r="F225" i="47" s="1"/>
  <c r="G225" i="47" s="1"/>
  <c r="H225" i="47" s="1"/>
  <c r="I225" i="47" s="1"/>
  <c r="J225" i="47" s="1"/>
  <c r="K225" i="47" s="1"/>
  <c r="L225" i="47" s="1"/>
  <c r="M225" i="47" s="1"/>
  <c r="N225" i="47" s="1"/>
  <c r="O225" i="47" s="1"/>
  <c r="P225" i="47" s="1"/>
  <c r="Q225" i="47" s="1"/>
  <c r="R225" i="47" s="1"/>
  <c r="S225" i="47" s="1"/>
  <c r="E224" i="47"/>
  <c r="F224" i="47" s="1"/>
  <c r="G224" i="47" s="1"/>
  <c r="H224" i="47" s="1"/>
  <c r="I224" i="47" s="1"/>
  <c r="J224" i="47" s="1"/>
  <c r="K224" i="47" s="1"/>
  <c r="L224" i="47" s="1"/>
  <c r="M224" i="47" s="1"/>
  <c r="N224" i="47" s="1"/>
  <c r="O224" i="47" s="1"/>
  <c r="P224" i="47" s="1"/>
  <c r="Q224" i="47" s="1"/>
  <c r="R224" i="47" s="1"/>
  <c r="S224" i="47" s="1"/>
  <c r="T224" i="47" s="1"/>
  <c r="U224" i="47" s="1"/>
  <c r="V224" i="47" s="1"/>
  <c r="W224" i="47" s="1"/>
  <c r="X224" i="47" s="1"/>
  <c r="Y224" i="47" s="1"/>
  <c r="Z224" i="47" s="1"/>
  <c r="AA224" i="47" s="1"/>
  <c r="AC224" i="47" s="1"/>
  <c r="AD224" i="47" s="1"/>
  <c r="AE224" i="47" s="1"/>
  <c r="AF224" i="47" s="1"/>
  <c r="D224" i="47"/>
  <c r="F223" i="47"/>
  <c r="G223" i="47" s="1"/>
  <c r="H223" i="47" s="1"/>
  <c r="I223" i="47" s="1"/>
  <c r="J223" i="47" s="1"/>
  <c r="K223" i="47" s="1"/>
  <c r="L223" i="47" s="1"/>
  <c r="M223" i="47" s="1"/>
  <c r="N223" i="47" s="1"/>
  <c r="O223" i="47" s="1"/>
  <c r="P223" i="47" s="1"/>
  <c r="Q223" i="47" s="1"/>
  <c r="R223" i="47" s="1"/>
  <c r="S223" i="47" s="1"/>
  <c r="T223" i="47" s="1"/>
  <c r="U223" i="47" s="1"/>
  <c r="V223" i="47" s="1"/>
  <c r="W223" i="47" s="1"/>
  <c r="X223" i="47" s="1"/>
  <c r="Y223" i="47" s="1"/>
  <c r="Z223" i="47" s="1"/>
  <c r="AA223" i="47" s="1"/>
  <c r="AC223" i="47" s="1"/>
  <c r="AD223" i="47" s="1"/>
  <c r="AE223" i="47" s="1"/>
  <c r="AF223" i="47" s="1"/>
  <c r="D223" i="47"/>
  <c r="E223" i="47" s="1"/>
  <c r="I222" i="47"/>
  <c r="J222" i="47" s="1"/>
  <c r="K222" i="47" s="1"/>
  <c r="L222" i="47" s="1"/>
  <c r="M222" i="47" s="1"/>
  <c r="N222" i="47" s="1"/>
  <c r="O222" i="47" s="1"/>
  <c r="P222" i="47" s="1"/>
  <c r="Q222" i="47" s="1"/>
  <c r="R222" i="47" s="1"/>
  <c r="S222" i="47" s="1"/>
  <c r="T222" i="47" s="1"/>
  <c r="U222" i="47" s="1"/>
  <c r="V222" i="47" s="1"/>
  <c r="W222" i="47" s="1"/>
  <c r="X222" i="47" s="1"/>
  <c r="Y222" i="47" s="1"/>
  <c r="Z222" i="47" s="1"/>
  <c r="AA222" i="47" s="1"/>
  <c r="AC222" i="47" s="1"/>
  <c r="AD222" i="47" s="1"/>
  <c r="AE222" i="47" s="1"/>
  <c r="AF222" i="47" s="1"/>
  <c r="D222" i="47"/>
  <c r="E222" i="47" s="1"/>
  <c r="F222" i="47" s="1"/>
  <c r="G222" i="47" s="1"/>
  <c r="H222" i="47" s="1"/>
  <c r="D221" i="47"/>
  <c r="E221" i="47" s="1"/>
  <c r="F221" i="47" s="1"/>
  <c r="G221" i="47" s="1"/>
  <c r="H221" i="47" s="1"/>
  <c r="I221" i="47" s="1"/>
  <c r="J221" i="47" s="1"/>
  <c r="K221" i="47" s="1"/>
  <c r="L221" i="47" s="1"/>
  <c r="M221" i="47" s="1"/>
  <c r="N221" i="47" s="1"/>
  <c r="O221" i="47" s="1"/>
  <c r="P221" i="47" s="1"/>
  <c r="Q221" i="47" s="1"/>
  <c r="R221" i="47" s="1"/>
  <c r="S221" i="47" s="1"/>
  <c r="T221" i="47" s="1"/>
  <c r="U221" i="47" s="1"/>
  <c r="V221" i="47" s="1"/>
  <c r="W221" i="47" s="1"/>
  <c r="X221" i="47" s="1"/>
  <c r="Y221" i="47" s="1"/>
  <c r="Z221" i="47" s="1"/>
  <c r="AA221" i="47" s="1"/>
  <c r="AC221" i="47" s="1"/>
  <c r="AD221" i="47" s="1"/>
  <c r="AE221" i="47" s="1"/>
  <c r="AF221" i="47" s="1"/>
  <c r="E220" i="47"/>
  <c r="F220" i="47" s="1"/>
  <c r="G220" i="47" s="1"/>
  <c r="H220" i="47" s="1"/>
  <c r="I220" i="47" s="1"/>
  <c r="J220" i="47" s="1"/>
  <c r="K220" i="47" s="1"/>
  <c r="L220" i="47" s="1"/>
  <c r="M220" i="47" s="1"/>
  <c r="N220" i="47" s="1"/>
  <c r="O220" i="47" s="1"/>
  <c r="P220" i="47" s="1"/>
  <c r="Q220" i="47" s="1"/>
  <c r="R220" i="47" s="1"/>
  <c r="S220" i="47" s="1"/>
  <c r="T220" i="47" s="1"/>
  <c r="U220" i="47" s="1"/>
  <c r="V220" i="47" s="1"/>
  <c r="W220" i="47" s="1"/>
  <c r="X220" i="47" s="1"/>
  <c r="Y220" i="47" s="1"/>
  <c r="Z220" i="47" s="1"/>
  <c r="AA220" i="47" s="1"/>
  <c r="AC220" i="47" s="1"/>
  <c r="AD220" i="47" s="1"/>
  <c r="AE220" i="47" s="1"/>
  <c r="AF220" i="47" s="1"/>
  <c r="D220" i="47"/>
  <c r="F219" i="47"/>
  <c r="G219" i="47" s="1"/>
  <c r="H219" i="47" s="1"/>
  <c r="I219" i="47" s="1"/>
  <c r="J219" i="47" s="1"/>
  <c r="K219" i="47" s="1"/>
  <c r="L219" i="47" s="1"/>
  <c r="M219" i="47" s="1"/>
  <c r="N219" i="47" s="1"/>
  <c r="O219" i="47" s="1"/>
  <c r="P219" i="47" s="1"/>
  <c r="Q219" i="47" s="1"/>
  <c r="R219" i="47" s="1"/>
  <c r="S219" i="47" s="1"/>
  <c r="T219" i="47" s="1"/>
  <c r="U219" i="47" s="1"/>
  <c r="V219" i="47" s="1"/>
  <c r="W219" i="47" s="1"/>
  <c r="X219" i="47" s="1"/>
  <c r="Y219" i="47" s="1"/>
  <c r="Z219" i="47" s="1"/>
  <c r="AA219" i="47" s="1"/>
  <c r="AC219" i="47" s="1"/>
  <c r="AD219" i="47" s="1"/>
  <c r="AE219" i="47" s="1"/>
  <c r="AF219" i="47" s="1"/>
  <c r="D219" i="47"/>
  <c r="E219" i="47" s="1"/>
  <c r="L218" i="47"/>
  <c r="M218" i="47" s="1"/>
  <c r="N218" i="47" s="1"/>
  <c r="O218" i="47" s="1"/>
  <c r="P218" i="47" s="1"/>
  <c r="Q218" i="47" s="1"/>
  <c r="R218" i="47" s="1"/>
  <c r="S218" i="47" s="1"/>
  <c r="T218" i="47" s="1"/>
  <c r="U218" i="47" s="1"/>
  <c r="V218" i="47" s="1"/>
  <c r="W218" i="47" s="1"/>
  <c r="X218" i="47" s="1"/>
  <c r="Y218" i="47" s="1"/>
  <c r="Z218" i="47" s="1"/>
  <c r="AA218" i="47" s="1"/>
  <c r="AC218" i="47" s="1"/>
  <c r="AD218" i="47" s="1"/>
  <c r="AE218" i="47" s="1"/>
  <c r="AF218" i="47" s="1"/>
  <c r="I218" i="47"/>
  <c r="J218" i="47" s="1"/>
  <c r="K218" i="47" s="1"/>
  <c r="D218" i="47"/>
  <c r="E218" i="47" s="1"/>
  <c r="F218" i="47" s="1"/>
  <c r="G218" i="47" s="1"/>
  <c r="H218" i="47" s="1"/>
  <c r="D217" i="47"/>
  <c r="E217" i="47" s="1"/>
  <c r="F217" i="47" s="1"/>
  <c r="G217" i="47" s="1"/>
  <c r="H217" i="47" s="1"/>
  <c r="I217" i="47" s="1"/>
  <c r="J217" i="47" s="1"/>
  <c r="K217" i="47" s="1"/>
  <c r="L217" i="47" s="1"/>
  <c r="M217" i="47" s="1"/>
  <c r="N217" i="47" s="1"/>
  <c r="O217" i="47" s="1"/>
  <c r="P217" i="47" s="1"/>
  <c r="Q217" i="47" s="1"/>
  <c r="R217" i="47" s="1"/>
  <c r="S217" i="47" s="1"/>
  <c r="T217" i="47" s="1"/>
  <c r="U217" i="47" s="1"/>
  <c r="V217" i="47" s="1"/>
  <c r="W217" i="47" s="1"/>
  <c r="X217" i="47" s="1"/>
  <c r="Y217" i="47" s="1"/>
  <c r="Z217" i="47" s="1"/>
  <c r="AA217" i="47" s="1"/>
  <c r="AC217" i="47" s="1"/>
  <c r="AD217" i="47" s="1"/>
  <c r="AE217" i="47" s="1"/>
  <c r="AF217" i="47" s="1"/>
  <c r="E216" i="47"/>
  <c r="F216" i="47" s="1"/>
  <c r="G216" i="47" s="1"/>
  <c r="H216" i="47" s="1"/>
  <c r="I216" i="47" s="1"/>
  <c r="J216" i="47" s="1"/>
  <c r="K216" i="47" s="1"/>
  <c r="L216" i="47" s="1"/>
  <c r="M216" i="47" s="1"/>
  <c r="N216" i="47" s="1"/>
  <c r="O216" i="47" s="1"/>
  <c r="P216" i="47" s="1"/>
  <c r="Q216" i="47" s="1"/>
  <c r="R216" i="47" s="1"/>
  <c r="S216" i="47" s="1"/>
  <c r="T216" i="47" s="1"/>
  <c r="U216" i="47" s="1"/>
  <c r="V216" i="47" s="1"/>
  <c r="W216" i="47" s="1"/>
  <c r="X216" i="47" s="1"/>
  <c r="Y216" i="47" s="1"/>
  <c r="Z216" i="47" s="1"/>
  <c r="AA216" i="47" s="1"/>
  <c r="AC216" i="47" s="1"/>
  <c r="AD216" i="47" s="1"/>
  <c r="AE216" i="47" s="1"/>
  <c r="AF216" i="47" s="1"/>
  <c r="D216" i="47"/>
  <c r="D215" i="47"/>
  <c r="E215" i="47" s="1"/>
  <c r="F215" i="47" s="1"/>
  <c r="G215" i="47" s="1"/>
  <c r="H215" i="47" s="1"/>
  <c r="I215" i="47" s="1"/>
  <c r="J215" i="47" s="1"/>
  <c r="K215" i="47" s="1"/>
  <c r="L215" i="47" s="1"/>
  <c r="M215" i="47" s="1"/>
  <c r="N215" i="47" s="1"/>
  <c r="O215" i="47" s="1"/>
  <c r="P215" i="47" s="1"/>
  <c r="Q215" i="47" s="1"/>
  <c r="R215" i="47" s="1"/>
  <c r="S215" i="47" s="1"/>
  <c r="T215" i="47" s="1"/>
  <c r="U215" i="47" s="1"/>
  <c r="V215" i="47" s="1"/>
  <c r="W215" i="47" s="1"/>
  <c r="X215" i="47" s="1"/>
  <c r="Y215" i="47" s="1"/>
  <c r="Z215" i="47" s="1"/>
  <c r="AA215" i="47" s="1"/>
  <c r="AC215" i="47" s="1"/>
  <c r="AD215" i="47" s="1"/>
  <c r="AE215" i="47" s="1"/>
  <c r="AF215" i="47" s="1"/>
  <c r="D214" i="47"/>
  <c r="E214" i="47" s="1"/>
  <c r="F214" i="47" s="1"/>
  <c r="G214" i="47" s="1"/>
  <c r="H214" i="47" s="1"/>
  <c r="I214" i="47" s="1"/>
  <c r="J214" i="47" s="1"/>
  <c r="K214" i="47" s="1"/>
  <c r="L214" i="47" s="1"/>
  <c r="M214" i="47" s="1"/>
  <c r="N214" i="47" s="1"/>
  <c r="O214" i="47" s="1"/>
  <c r="P214" i="47" s="1"/>
  <c r="Q214" i="47" s="1"/>
  <c r="R214" i="47" s="1"/>
  <c r="S214" i="47" s="1"/>
  <c r="T214" i="47" s="1"/>
  <c r="U214" i="47" s="1"/>
  <c r="V214" i="47" s="1"/>
  <c r="W214" i="47" s="1"/>
  <c r="X214" i="47" s="1"/>
  <c r="Y214" i="47" s="1"/>
  <c r="Z214" i="47" s="1"/>
  <c r="AA214" i="47" s="1"/>
  <c r="AC214" i="47" s="1"/>
  <c r="AD214" i="47" s="1"/>
  <c r="AE214" i="47" s="1"/>
  <c r="AF214" i="47" s="1"/>
  <c r="D213" i="47"/>
  <c r="E213" i="47" s="1"/>
  <c r="F213" i="47" s="1"/>
  <c r="G213" i="47" s="1"/>
  <c r="H213" i="47" s="1"/>
  <c r="I213" i="47" s="1"/>
  <c r="J213" i="47" s="1"/>
  <c r="K213" i="47" s="1"/>
  <c r="L213" i="47" s="1"/>
  <c r="M213" i="47" s="1"/>
  <c r="N213" i="47" s="1"/>
  <c r="O213" i="47" s="1"/>
  <c r="P213" i="47" s="1"/>
  <c r="Q213" i="47" s="1"/>
  <c r="R213" i="47" s="1"/>
  <c r="S213" i="47" s="1"/>
  <c r="T213" i="47" s="1"/>
  <c r="U213" i="47" s="1"/>
  <c r="V213" i="47" s="1"/>
  <c r="W213" i="47" s="1"/>
  <c r="X213" i="47" s="1"/>
  <c r="Y213" i="47" s="1"/>
  <c r="Z213" i="47" s="1"/>
  <c r="AA213" i="47" s="1"/>
  <c r="AC213" i="47" s="1"/>
  <c r="AD213" i="47" s="1"/>
  <c r="AE213" i="47" s="1"/>
  <c r="AF213" i="47" s="1"/>
  <c r="X212" i="47"/>
  <c r="Y212" i="47" s="1"/>
  <c r="Z212" i="47" s="1"/>
  <c r="AA212" i="47" s="1"/>
  <c r="AC212" i="47" s="1"/>
  <c r="AD212" i="47" s="1"/>
  <c r="AE212" i="47" s="1"/>
  <c r="AF212" i="47" s="1"/>
  <c r="D212" i="47"/>
  <c r="E212" i="47" s="1"/>
  <c r="F212" i="47" s="1"/>
  <c r="G212" i="47" s="1"/>
  <c r="H212" i="47" s="1"/>
  <c r="I212" i="47" s="1"/>
  <c r="J212" i="47" s="1"/>
  <c r="K212" i="47" s="1"/>
  <c r="L212" i="47" s="1"/>
  <c r="M212" i="47" s="1"/>
  <c r="N212" i="47" s="1"/>
  <c r="O212" i="47" s="1"/>
  <c r="P212" i="47" s="1"/>
  <c r="Q212" i="47" s="1"/>
  <c r="R212" i="47" s="1"/>
  <c r="S212" i="47" s="1"/>
  <c r="T212" i="47" s="1"/>
  <c r="U212" i="47" s="1"/>
  <c r="V212" i="47" s="1"/>
  <c r="W212" i="47" s="1"/>
  <c r="I211" i="47"/>
  <c r="J211" i="47" s="1"/>
  <c r="K211" i="47" s="1"/>
  <c r="L211" i="47" s="1"/>
  <c r="M211" i="47" s="1"/>
  <c r="N211" i="47" s="1"/>
  <c r="O211" i="47" s="1"/>
  <c r="P211" i="47" s="1"/>
  <c r="Q211" i="47" s="1"/>
  <c r="R211" i="47" s="1"/>
  <c r="S211" i="47" s="1"/>
  <c r="T211" i="47" s="1"/>
  <c r="U211" i="47" s="1"/>
  <c r="V211" i="47" s="1"/>
  <c r="W211" i="47" s="1"/>
  <c r="X211" i="47" s="1"/>
  <c r="Y211" i="47" s="1"/>
  <c r="Z211" i="47" s="1"/>
  <c r="AA211" i="47" s="1"/>
  <c r="AC211" i="47" s="1"/>
  <c r="AD211" i="47" s="1"/>
  <c r="AE211" i="47" s="1"/>
  <c r="AF211" i="47" s="1"/>
  <c r="F211" i="47"/>
  <c r="G211" i="47" s="1"/>
  <c r="H211" i="47" s="1"/>
  <c r="D211" i="47"/>
  <c r="E211" i="47" s="1"/>
  <c r="E210" i="47"/>
  <c r="F210" i="47" s="1"/>
  <c r="G210" i="47" s="1"/>
  <c r="H210" i="47" s="1"/>
  <c r="I210" i="47" s="1"/>
  <c r="J210" i="47" s="1"/>
  <c r="K210" i="47" s="1"/>
  <c r="L210" i="47" s="1"/>
  <c r="M210" i="47" s="1"/>
  <c r="N210" i="47" s="1"/>
  <c r="O210" i="47" s="1"/>
  <c r="P210" i="47" s="1"/>
  <c r="Q210" i="47" s="1"/>
  <c r="R210" i="47" s="1"/>
  <c r="S210" i="47" s="1"/>
  <c r="T210" i="47" s="1"/>
  <c r="U210" i="47" s="1"/>
  <c r="V210" i="47" s="1"/>
  <c r="W210" i="47" s="1"/>
  <c r="X210" i="47" s="1"/>
  <c r="Y210" i="47" s="1"/>
  <c r="Z210" i="47" s="1"/>
  <c r="AA210" i="47" s="1"/>
  <c r="AC210" i="47" s="1"/>
  <c r="AD210" i="47" s="1"/>
  <c r="AE210" i="47" s="1"/>
  <c r="AF210" i="47" s="1"/>
  <c r="D210" i="47"/>
  <c r="D209" i="47"/>
  <c r="E209" i="47" s="1"/>
  <c r="F209" i="47" s="1"/>
  <c r="G209" i="47" s="1"/>
  <c r="H209" i="47" s="1"/>
  <c r="I209" i="47" s="1"/>
  <c r="J209" i="47" s="1"/>
  <c r="K209" i="47" s="1"/>
  <c r="L209" i="47" s="1"/>
  <c r="M209" i="47" s="1"/>
  <c r="N209" i="47" s="1"/>
  <c r="O209" i="47" s="1"/>
  <c r="P209" i="47" s="1"/>
  <c r="Q209" i="47" s="1"/>
  <c r="R209" i="47" s="1"/>
  <c r="S209" i="47" s="1"/>
  <c r="T209" i="47" s="1"/>
  <c r="U209" i="47" s="1"/>
  <c r="V209" i="47" s="1"/>
  <c r="W209" i="47" s="1"/>
  <c r="X209" i="47" s="1"/>
  <c r="Y209" i="47" s="1"/>
  <c r="Z209" i="47" s="1"/>
  <c r="AA209" i="47" s="1"/>
  <c r="AC209" i="47" s="1"/>
  <c r="AD209" i="47" s="1"/>
  <c r="AE209" i="47" s="1"/>
  <c r="AF209" i="47" s="1"/>
  <c r="D208" i="47"/>
  <c r="E208" i="47" s="1"/>
  <c r="F208" i="47" s="1"/>
  <c r="G208" i="47" s="1"/>
  <c r="H208" i="47" s="1"/>
  <c r="I208" i="47" s="1"/>
  <c r="J208" i="47" s="1"/>
  <c r="K208" i="47" s="1"/>
  <c r="L208" i="47" s="1"/>
  <c r="M208" i="47" s="1"/>
  <c r="N208" i="47" s="1"/>
  <c r="O208" i="47" s="1"/>
  <c r="P208" i="47" s="1"/>
  <c r="Q208" i="47" s="1"/>
  <c r="R208" i="47" s="1"/>
  <c r="S208" i="47" s="1"/>
  <c r="T208" i="47" s="1"/>
  <c r="U208" i="47" s="1"/>
  <c r="V208" i="47" s="1"/>
  <c r="W208" i="47" s="1"/>
  <c r="X208" i="47" s="1"/>
  <c r="Y208" i="47" s="1"/>
  <c r="Z208" i="47" s="1"/>
  <c r="AA208" i="47" s="1"/>
  <c r="AC208" i="47" s="1"/>
  <c r="AD208" i="47" s="1"/>
  <c r="AE208" i="47" s="1"/>
  <c r="AF208" i="47" s="1"/>
  <c r="D207" i="47"/>
  <c r="E207" i="47" s="1"/>
  <c r="F207" i="47" s="1"/>
  <c r="G207" i="47" s="1"/>
  <c r="H207" i="47" s="1"/>
  <c r="I207" i="47" s="1"/>
  <c r="J207" i="47" s="1"/>
  <c r="K207" i="47" s="1"/>
  <c r="L207" i="47" s="1"/>
  <c r="M207" i="47" s="1"/>
  <c r="N207" i="47" s="1"/>
  <c r="O207" i="47" s="1"/>
  <c r="P207" i="47" s="1"/>
  <c r="Q207" i="47" s="1"/>
  <c r="R207" i="47" s="1"/>
  <c r="S207" i="47" s="1"/>
  <c r="T207" i="47" s="1"/>
  <c r="U207" i="47" s="1"/>
  <c r="V207" i="47" s="1"/>
  <c r="W207" i="47" s="1"/>
  <c r="X207" i="47" s="1"/>
  <c r="Y207" i="47" s="1"/>
  <c r="Z207" i="47" s="1"/>
  <c r="AA207" i="47" s="1"/>
  <c r="AC207" i="47" s="1"/>
  <c r="AD207" i="47" s="1"/>
  <c r="AE207" i="47" s="1"/>
  <c r="AF207" i="47" s="1"/>
  <c r="D206" i="47"/>
  <c r="E206" i="47" s="1"/>
  <c r="F206" i="47" s="1"/>
  <c r="G206" i="47" s="1"/>
  <c r="H206" i="47" s="1"/>
  <c r="I206" i="47" s="1"/>
  <c r="J206" i="47" s="1"/>
  <c r="K206" i="47" s="1"/>
  <c r="L206" i="47" s="1"/>
  <c r="M206" i="47" s="1"/>
  <c r="N206" i="47" s="1"/>
  <c r="O206" i="47" s="1"/>
  <c r="P206" i="47" s="1"/>
  <c r="Q206" i="47" s="1"/>
  <c r="R206" i="47" s="1"/>
  <c r="S206" i="47" s="1"/>
  <c r="T206" i="47" s="1"/>
  <c r="U206" i="47" s="1"/>
  <c r="V206" i="47" s="1"/>
  <c r="W206" i="47" s="1"/>
  <c r="X206" i="47" s="1"/>
  <c r="Y206" i="47" s="1"/>
  <c r="Z206" i="47" s="1"/>
  <c r="AA206" i="47" s="1"/>
  <c r="AC206" i="47" s="1"/>
  <c r="AD206" i="47" s="1"/>
  <c r="AE206" i="47" s="1"/>
  <c r="AF206" i="47" s="1"/>
  <c r="G205" i="47"/>
  <c r="H205" i="47" s="1"/>
  <c r="I205" i="47" s="1"/>
  <c r="J205" i="47" s="1"/>
  <c r="K205" i="47" s="1"/>
  <c r="L205" i="47" s="1"/>
  <c r="M205" i="47" s="1"/>
  <c r="N205" i="47" s="1"/>
  <c r="O205" i="47" s="1"/>
  <c r="P205" i="47" s="1"/>
  <c r="Q205" i="47" s="1"/>
  <c r="R205" i="47" s="1"/>
  <c r="S205" i="47" s="1"/>
  <c r="T205" i="47" s="1"/>
  <c r="U205" i="47" s="1"/>
  <c r="V205" i="47" s="1"/>
  <c r="W205" i="47" s="1"/>
  <c r="X205" i="47" s="1"/>
  <c r="Y205" i="47" s="1"/>
  <c r="Z205" i="47" s="1"/>
  <c r="AA205" i="47" s="1"/>
  <c r="AC205" i="47" s="1"/>
  <c r="AD205" i="47" s="1"/>
  <c r="AE205" i="47" s="1"/>
  <c r="AF205" i="47" s="1"/>
  <c r="E205" i="47"/>
  <c r="F205" i="47" s="1"/>
  <c r="D205" i="47"/>
  <c r="M204" i="47"/>
  <c r="N204" i="47" s="1"/>
  <c r="O204" i="47" s="1"/>
  <c r="P204" i="47" s="1"/>
  <c r="Q204" i="47" s="1"/>
  <c r="R204" i="47" s="1"/>
  <c r="S204" i="47" s="1"/>
  <c r="T204" i="47" s="1"/>
  <c r="U204" i="47" s="1"/>
  <c r="V204" i="47" s="1"/>
  <c r="W204" i="47" s="1"/>
  <c r="X204" i="47" s="1"/>
  <c r="Y204" i="47" s="1"/>
  <c r="Z204" i="47" s="1"/>
  <c r="AA204" i="47" s="1"/>
  <c r="AC204" i="47" s="1"/>
  <c r="AD204" i="47" s="1"/>
  <c r="AE204" i="47" s="1"/>
  <c r="AF204" i="47" s="1"/>
  <c r="E204" i="47"/>
  <c r="F204" i="47" s="1"/>
  <c r="G204" i="47" s="1"/>
  <c r="H204" i="47" s="1"/>
  <c r="I204" i="47" s="1"/>
  <c r="J204" i="47" s="1"/>
  <c r="K204" i="47" s="1"/>
  <c r="L204" i="47" s="1"/>
  <c r="D204" i="47"/>
  <c r="D203" i="47"/>
  <c r="E203" i="47" s="1"/>
  <c r="F203" i="47" s="1"/>
  <c r="G203" i="47" s="1"/>
  <c r="H203" i="47" s="1"/>
  <c r="I203" i="47" s="1"/>
  <c r="J203" i="47" s="1"/>
  <c r="K203" i="47" s="1"/>
  <c r="L203" i="47" s="1"/>
  <c r="M203" i="47" s="1"/>
  <c r="N203" i="47" s="1"/>
  <c r="O203" i="47" s="1"/>
  <c r="P203" i="47" s="1"/>
  <c r="Q203" i="47" s="1"/>
  <c r="R203" i="47" s="1"/>
  <c r="S203" i="47" s="1"/>
  <c r="T203" i="47" s="1"/>
  <c r="U203" i="47" s="1"/>
  <c r="V203" i="47" s="1"/>
  <c r="W203" i="47" s="1"/>
  <c r="X203" i="47" s="1"/>
  <c r="Y203" i="47" s="1"/>
  <c r="Z203" i="47" s="1"/>
  <c r="AA203" i="47" s="1"/>
  <c r="AC203" i="47" s="1"/>
  <c r="AD203" i="47" s="1"/>
  <c r="AE203" i="47" s="1"/>
  <c r="AF203" i="47" s="1"/>
  <c r="D202" i="47"/>
  <c r="E202" i="47" s="1"/>
  <c r="F202" i="47" s="1"/>
  <c r="G202" i="47" s="1"/>
  <c r="H202" i="47" s="1"/>
  <c r="I202" i="47" s="1"/>
  <c r="J202" i="47" s="1"/>
  <c r="K202" i="47" s="1"/>
  <c r="L202" i="47" s="1"/>
  <c r="M202" i="47" s="1"/>
  <c r="N202" i="47" s="1"/>
  <c r="O202" i="47" s="1"/>
  <c r="P202" i="47" s="1"/>
  <c r="Q202" i="47" s="1"/>
  <c r="R202" i="47" s="1"/>
  <c r="S202" i="47" s="1"/>
  <c r="T202" i="47" s="1"/>
  <c r="U202" i="47" s="1"/>
  <c r="V202" i="47" s="1"/>
  <c r="W202" i="47" s="1"/>
  <c r="X202" i="47" s="1"/>
  <c r="Y202" i="47" s="1"/>
  <c r="Z202" i="47" s="1"/>
  <c r="AA202" i="47" s="1"/>
  <c r="AC202" i="47" s="1"/>
  <c r="AD202" i="47" s="1"/>
  <c r="AE202" i="47" s="1"/>
  <c r="AF202" i="47" s="1"/>
  <c r="D201" i="47"/>
  <c r="E201" i="47" s="1"/>
  <c r="F201" i="47" s="1"/>
  <c r="G201" i="47" s="1"/>
  <c r="H201" i="47" s="1"/>
  <c r="I201" i="47" s="1"/>
  <c r="J201" i="47" s="1"/>
  <c r="K201" i="47" s="1"/>
  <c r="L201" i="47" s="1"/>
  <c r="M201" i="47" s="1"/>
  <c r="N201" i="47" s="1"/>
  <c r="O201" i="47" s="1"/>
  <c r="P201" i="47" s="1"/>
  <c r="Q201" i="47" s="1"/>
  <c r="R201" i="47" s="1"/>
  <c r="S201" i="47" s="1"/>
  <c r="T201" i="47" s="1"/>
  <c r="U201" i="47" s="1"/>
  <c r="V201" i="47" s="1"/>
  <c r="W201" i="47" s="1"/>
  <c r="X201" i="47" s="1"/>
  <c r="Y201" i="47" s="1"/>
  <c r="Z201" i="47" s="1"/>
  <c r="AA201" i="47" s="1"/>
  <c r="AC201" i="47" s="1"/>
  <c r="AD201" i="47" s="1"/>
  <c r="AE201" i="47" s="1"/>
  <c r="AF201" i="47" s="1"/>
  <c r="D200" i="47"/>
  <c r="E200" i="47" s="1"/>
  <c r="F200" i="47" s="1"/>
  <c r="G200" i="47" s="1"/>
  <c r="H200" i="47" s="1"/>
  <c r="I200" i="47" s="1"/>
  <c r="J200" i="47" s="1"/>
  <c r="K200" i="47" s="1"/>
  <c r="L200" i="47" s="1"/>
  <c r="M200" i="47" s="1"/>
  <c r="N200" i="47" s="1"/>
  <c r="O200" i="47" s="1"/>
  <c r="P200" i="47" s="1"/>
  <c r="Q200" i="47" s="1"/>
  <c r="R200" i="47" s="1"/>
  <c r="S200" i="47" s="1"/>
  <c r="T200" i="47" s="1"/>
  <c r="U200" i="47" s="1"/>
  <c r="V200" i="47" s="1"/>
  <c r="W200" i="47" s="1"/>
  <c r="X200" i="47" s="1"/>
  <c r="Y200" i="47" s="1"/>
  <c r="Z200" i="47" s="1"/>
  <c r="AA200" i="47" s="1"/>
  <c r="AC200" i="47" s="1"/>
  <c r="AD200" i="47" s="1"/>
  <c r="AE200" i="47" s="1"/>
  <c r="AF200" i="47" s="1"/>
  <c r="N199" i="47"/>
  <c r="O199" i="47" s="1"/>
  <c r="P199" i="47" s="1"/>
  <c r="Q199" i="47" s="1"/>
  <c r="R199" i="47" s="1"/>
  <c r="S199" i="47" s="1"/>
  <c r="T199" i="47" s="1"/>
  <c r="U199" i="47" s="1"/>
  <c r="V199" i="47" s="1"/>
  <c r="W199" i="47" s="1"/>
  <c r="X199" i="47" s="1"/>
  <c r="Y199" i="47" s="1"/>
  <c r="Z199" i="47" s="1"/>
  <c r="AA199" i="47" s="1"/>
  <c r="AC199" i="47" s="1"/>
  <c r="AD199" i="47" s="1"/>
  <c r="AE199" i="47" s="1"/>
  <c r="AF199" i="47" s="1"/>
  <c r="J199" i="47"/>
  <c r="K199" i="47" s="1"/>
  <c r="L199" i="47" s="1"/>
  <c r="M199" i="47" s="1"/>
  <c r="D199" i="47"/>
  <c r="E199" i="47" s="1"/>
  <c r="F199" i="47" s="1"/>
  <c r="G199" i="47" s="1"/>
  <c r="H199" i="47" s="1"/>
  <c r="I199" i="47" s="1"/>
  <c r="D198" i="47"/>
  <c r="E198" i="47" s="1"/>
  <c r="F198" i="47" s="1"/>
  <c r="G198" i="47" s="1"/>
  <c r="H198" i="47" s="1"/>
  <c r="I198" i="47" s="1"/>
  <c r="J198" i="47" s="1"/>
  <c r="K198" i="47" s="1"/>
  <c r="L198" i="47" s="1"/>
  <c r="M198" i="47" s="1"/>
  <c r="N198" i="47" s="1"/>
  <c r="O198" i="47" s="1"/>
  <c r="P198" i="47" s="1"/>
  <c r="Q198" i="47" s="1"/>
  <c r="R198" i="47" s="1"/>
  <c r="S198" i="47" s="1"/>
  <c r="T198" i="47" s="1"/>
  <c r="U198" i="47" s="1"/>
  <c r="V198" i="47" s="1"/>
  <c r="W198" i="47" s="1"/>
  <c r="X198" i="47" s="1"/>
  <c r="Y198" i="47" s="1"/>
  <c r="Z198" i="47" s="1"/>
  <c r="AA198" i="47" s="1"/>
  <c r="AC198" i="47" s="1"/>
  <c r="AD198" i="47" s="1"/>
  <c r="AE198" i="47" s="1"/>
  <c r="AF198" i="47" s="1"/>
  <c r="D197" i="47"/>
  <c r="E197" i="47" s="1"/>
  <c r="F197" i="47" s="1"/>
  <c r="G197" i="47" s="1"/>
  <c r="H197" i="47" s="1"/>
  <c r="I197" i="47" s="1"/>
  <c r="J197" i="47" s="1"/>
  <c r="K197" i="47" s="1"/>
  <c r="L197" i="47" s="1"/>
  <c r="M197" i="47" s="1"/>
  <c r="N197" i="47" s="1"/>
  <c r="O197" i="47" s="1"/>
  <c r="P197" i="47" s="1"/>
  <c r="Q197" i="47" s="1"/>
  <c r="R197" i="47" s="1"/>
  <c r="S197" i="47" s="1"/>
  <c r="T197" i="47" s="1"/>
  <c r="U197" i="47" s="1"/>
  <c r="V197" i="47" s="1"/>
  <c r="W197" i="47" s="1"/>
  <c r="X197" i="47" s="1"/>
  <c r="Y197" i="47" s="1"/>
  <c r="Z197" i="47" s="1"/>
  <c r="AA197" i="47" s="1"/>
  <c r="AC197" i="47" s="1"/>
  <c r="AD197" i="47" s="1"/>
  <c r="AE197" i="47" s="1"/>
  <c r="AF197" i="47" s="1"/>
  <c r="N196" i="47"/>
  <c r="O196" i="47" s="1"/>
  <c r="P196" i="47" s="1"/>
  <c r="Q196" i="47" s="1"/>
  <c r="R196" i="47" s="1"/>
  <c r="S196" i="47" s="1"/>
  <c r="T196" i="47" s="1"/>
  <c r="U196" i="47" s="1"/>
  <c r="V196" i="47" s="1"/>
  <c r="W196" i="47" s="1"/>
  <c r="X196" i="47" s="1"/>
  <c r="Y196" i="47" s="1"/>
  <c r="Z196" i="47" s="1"/>
  <c r="AA196" i="47" s="1"/>
  <c r="AC196" i="47" s="1"/>
  <c r="AD196" i="47" s="1"/>
  <c r="AE196" i="47" s="1"/>
  <c r="AF196" i="47" s="1"/>
  <c r="F196" i="47"/>
  <c r="G196" i="47" s="1"/>
  <c r="H196" i="47" s="1"/>
  <c r="I196" i="47" s="1"/>
  <c r="J196" i="47" s="1"/>
  <c r="K196" i="47" s="1"/>
  <c r="L196" i="47" s="1"/>
  <c r="M196" i="47" s="1"/>
  <c r="D196" i="47"/>
  <c r="E196" i="47" s="1"/>
  <c r="D195" i="47"/>
  <c r="E195" i="47" s="1"/>
  <c r="F195" i="47" s="1"/>
  <c r="G195" i="47" s="1"/>
  <c r="H195" i="47" s="1"/>
  <c r="I195" i="47" s="1"/>
  <c r="J195" i="47" s="1"/>
  <c r="K195" i="47" s="1"/>
  <c r="L195" i="47" s="1"/>
  <c r="M195" i="47" s="1"/>
  <c r="N195" i="47" s="1"/>
  <c r="O195" i="47" s="1"/>
  <c r="P195" i="47" s="1"/>
  <c r="Q195" i="47" s="1"/>
  <c r="R195" i="47" s="1"/>
  <c r="S195" i="47" s="1"/>
  <c r="T195" i="47" s="1"/>
  <c r="U195" i="47" s="1"/>
  <c r="V195" i="47" s="1"/>
  <c r="W195" i="47" s="1"/>
  <c r="X195" i="47" s="1"/>
  <c r="Y195" i="47" s="1"/>
  <c r="Z195" i="47" s="1"/>
  <c r="AA195" i="47" s="1"/>
  <c r="AC195" i="47" s="1"/>
  <c r="AD195" i="47" s="1"/>
  <c r="AE195" i="47" s="1"/>
  <c r="AF195" i="47" s="1"/>
  <c r="G194" i="47"/>
  <c r="H194" i="47" s="1"/>
  <c r="I194" i="47" s="1"/>
  <c r="J194" i="47" s="1"/>
  <c r="K194" i="47" s="1"/>
  <c r="L194" i="47" s="1"/>
  <c r="M194" i="47" s="1"/>
  <c r="N194" i="47" s="1"/>
  <c r="O194" i="47" s="1"/>
  <c r="P194" i="47" s="1"/>
  <c r="Q194" i="47" s="1"/>
  <c r="R194" i="47" s="1"/>
  <c r="S194" i="47" s="1"/>
  <c r="T194" i="47" s="1"/>
  <c r="U194" i="47" s="1"/>
  <c r="V194" i="47" s="1"/>
  <c r="W194" i="47" s="1"/>
  <c r="X194" i="47" s="1"/>
  <c r="Y194" i="47" s="1"/>
  <c r="Z194" i="47" s="1"/>
  <c r="AA194" i="47" s="1"/>
  <c r="AC194" i="47" s="1"/>
  <c r="AD194" i="47" s="1"/>
  <c r="AE194" i="47" s="1"/>
  <c r="AF194" i="47" s="1"/>
  <c r="E194" i="47"/>
  <c r="F194" i="47" s="1"/>
  <c r="D194" i="47"/>
  <c r="D193" i="47"/>
  <c r="E193" i="47" s="1"/>
  <c r="F193" i="47" s="1"/>
  <c r="G193" i="47" s="1"/>
  <c r="H193" i="47" s="1"/>
  <c r="I193" i="47" s="1"/>
  <c r="J193" i="47" s="1"/>
  <c r="K193" i="47" s="1"/>
  <c r="L193" i="47" s="1"/>
  <c r="M193" i="47" s="1"/>
  <c r="N193" i="47" s="1"/>
  <c r="O193" i="47" s="1"/>
  <c r="P193" i="47" s="1"/>
  <c r="Q193" i="47" s="1"/>
  <c r="R193" i="47" s="1"/>
  <c r="S193" i="47" s="1"/>
  <c r="T193" i="47" s="1"/>
  <c r="U193" i="47" s="1"/>
  <c r="V193" i="47" s="1"/>
  <c r="W193" i="47" s="1"/>
  <c r="X193" i="47" s="1"/>
  <c r="Y193" i="47" s="1"/>
  <c r="Z193" i="47" s="1"/>
  <c r="AA193" i="47" s="1"/>
  <c r="AC193" i="47" s="1"/>
  <c r="AD193" i="47" s="1"/>
  <c r="AE193" i="47" s="1"/>
  <c r="AF193" i="47" s="1"/>
  <c r="D192" i="47"/>
  <c r="E192" i="47" s="1"/>
  <c r="F192" i="47" s="1"/>
  <c r="G192" i="47" s="1"/>
  <c r="H192" i="47" s="1"/>
  <c r="I192" i="47" s="1"/>
  <c r="J192" i="47" s="1"/>
  <c r="K192" i="47" s="1"/>
  <c r="L192" i="47" s="1"/>
  <c r="M192" i="47" s="1"/>
  <c r="N192" i="47" s="1"/>
  <c r="O192" i="47" s="1"/>
  <c r="P192" i="47" s="1"/>
  <c r="Q192" i="47" s="1"/>
  <c r="R192" i="47" s="1"/>
  <c r="S192" i="47" s="1"/>
  <c r="T192" i="47" s="1"/>
  <c r="U192" i="47" s="1"/>
  <c r="V192" i="47" s="1"/>
  <c r="W192" i="47" s="1"/>
  <c r="X192" i="47" s="1"/>
  <c r="Y192" i="47" s="1"/>
  <c r="Z192" i="47" s="1"/>
  <c r="AA192" i="47" s="1"/>
  <c r="AC192" i="47" s="1"/>
  <c r="AD192" i="47" s="1"/>
  <c r="AE192" i="47" s="1"/>
  <c r="AF192" i="47" s="1"/>
  <c r="G191" i="47"/>
  <c r="H191" i="47" s="1"/>
  <c r="I191" i="47" s="1"/>
  <c r="J191" i="47" s="1"/>
  <c r="K191" i="47" s="1"/>
  <c r="L191" i="47" s="1"/>
  <c r="M191" i="47" s="1"/>
  <c r="N191" i="47" s="1"/>
  <c r="O191" i="47" s="1"/>
  <c r="P191" i="47" s="1"/>
  <c r="Q191" i="47" s="1"/>
  <c r="R191" i="47" s="1"/>
  <c r="S191" i="47" s="1"/>
  <c r="T191" i="47" s="1"/>
  <c r="U191" i="47" s="1"/>
  <c r="V191" i="47" s="1"/>
  <c r="W191" i="47" s="1"/>
  <c r="X191" i="47" s="1"/>
  <c r="Y191" i="47" s="1"/>
  <c r="Z191" i="47" s="1"/>
  <c r="AA191" i="47" s="1"/>
  <c r="AC191" i="47" s="1"/>
  <c r="AD191" i="47" s="1"/>
  <c r="AE191" i="47" s="1"/>
  <c r="AF191" i="47" s="1"/>
  <c r="D191" i="47"/>
  <c r="E191" i="47" s="1"/>
  <c r="F191" i="47" s="1"/>
  <c r="D190" i="47"/>
  <c r="E190" i="47" s="1"/>
  <c r="F190" i="47" s="1"/>
  <c r="G190" i="47" s="1"/>
  <c r="H190" i="47" s="1"/>
  <c r="I190" i="47" s="1"/>
  <c r="J190" i="47" s="1"/>
  <c r="K190" i="47" s="1"/>
  <c r="L190" i="47" s="1"/>
  <c r="M190" i="47" s="1"/>
  <c r="N190" i="47" s="1"/>
  <c r="O190" i="47" s="1"/>
  <c r="P190" i="47" s="1"/>
  <c r="Q190" i="47" s="1"/>
  <c r="R190" i="47" s="1"/>
  <c r="S190" i="47" s="1"/>
  <c r="T190" i="47" s="1"/>
  <c r="U190" i="47" s="1"/>
  <c r="V190" i="47" s="1"/>
  <c r="W190" i="47" s="1"/>
  <c r="X190" i="47" s="1"/>
  <c r="Y190" i="47" s="1"/>
  <c r="Z190" i="47" s="1"/>
  <c r="AA190" i="47" s="1"/>
  <c r="AC190" i="47" s="1"/>
  <c r="AD190" i="47" s="1"/>
  <c r="AE190" i="47" s="1"/>
  <c r="AF190" i="47" s="1"/>
  <c r="X189" i="47"/>
  <c r="Y189" i="47" s="1"/>
  <c r="Z189" i="47" s="1"/>
  <c r="AA189" i="47" s="1"/>
  <c r="AC189" i="47" s="1"/>
  <c r="AD189" i="47" s="1"/>
  <c r="AE189" i="47" s="1"/>
  <c r="AF189" i="47" s="1"/>
  <c r="D189" i="47"/>
  <c r="E189" i="47" s="1"/>
  <c r="F189" i="47" s="1"/>
  <c r="G189" i="47" s="1"/>
  <c r="H189" i="47" s="1"/>
  <c r="I189" i="47" s="1"/>
  <c r="J189" i="47" s="1"/>
  <c r="K189" i="47" s="1"/>
  <c r="L189" i="47" s="1"/>
  <c r="M189" i="47" s="1"/>
  <c r="N189" i="47" s="1"/>
  <c r="O189" i="47" s="1"/>
  <c r="P189" i="47" s="1"/>
  <c r="Q189" i="47" s="1"/>
  <c r="R189" i="47" s="1"/>
  <c r="S189" i="47" s="1"/>
  <c r="T189" i="47" s="1"/>
  <c r="U189" i="47" s="1"/>
  <c r="V189" i="47" s="1"/>
  <c r="W189" i="47" s="1"/>
  <c r="D188" i="47"/>
  <c r="E188" i="47" s="1"/>
  <c r="F188" i="47" s="1"/>
  <c r="G188" i="47" s="1"/>
  <c r="H188" i="47" s="1"/>
  <c r="I188" i="47" s="1"/>
  <c r="J188" i="47" s="1"/>
  <c r="K188" i="47" s="1"/>
  <c r="L188" i="47" s="1"/>
  <c r="M188" i="47" s="1"/>
  <c r="N188" i="47" s="1"/>
  <c r="O188" i="47" s="1"/>
  <c r="P188" i="47" s="1"/>
  <c r="Q188" i="47" s="1"/>
  <c r="R188" i="47" s="1"/>
  <c r="S188" i="47" s="1"/>
  <c r="T188" i="47" s="1"/>
  <c r="U188" i="47" s="1"/>
  <c r="V188" i="47" s="1"/>
  <c r="W188" i="47" s="1"/>
  <c r="X188" i="47" s="1"/>
  <c r="Y188" i="47" s="1"/>
  <c r="Z188" i="47" s="1"/>
  <c r="AA188" i="47" s="1"/>
  <c r="AC188" i="47" s="1"/>
  <c r="AD188" i="47" s="1"/>
  <c r="AE188" i="47" s="1"/>
  <c r="AF188" i="47" s="1"/>
  <c r="D187" i="47"/>
  <c r="E187" i="47" s="1"/>
  <c r="F187" i="47" s="1"/>
  <c r="G187" i="47" s="1"/>
  <c r="H187" i="47" s="1"/>
  <c r="I187" i="47" s="1"/>
  <c r="J187" i="47" s="1"/>
  <c r="K187" i="47" s="1"/>
  <c r="L187" i="47" s="1"/>
  <c r="M187" i="47" s="1"/>
  <c r="N187" i="47" s="1"/>
  <c r="O187" i="47" s="1"/>
  <c r="P187" i="47" s="1"/>
  <c r="Q187" i="47" s="1"/>
  <c r="R187" i="47" s="1"/>
  <c r="S187" i="47" s="1"/>
  <c r="T187" i="47" s="1"/>
  <c r="U187" i="47" s="1"/>
  <c r="V187" i="47" s="1"/>
  <c r="W187" i="47" s="1"/>
  <c r="X187" i="47" s="1"/>
  <c r="Y187" i="47" s="1"/>
  <c r="Z187" i="47" s="1"/>
  <c r="AA187" i="47" s="1"/>
  <c r="AC187" i="47" s="1"/>
  <c r="AD187" i="47" s="1"/>
  <c r="AE187" i="47" s="1"/>
  <c r="AF187" i="47" s="1"/>
  <c r="J186" i="47"/>
  <c r="K186" i="47" s="1"/>
  <c r="L186" i="47" s="1"/>
  <c r="M186" i="47" s="1"/>
  <c r="N186" i="47" s="1"/>
  <c r="O186" i="47" s="1"/>
  <c r="P186" i="47" s="1"/>
  <c r="Q186" i="47" s="1"/>
  <c r="R186" i="47" s="1"/>
  <c r="S186" i="47" s="1"/>
  <c r="T186" i="47" s="1"/>
  <c r="U186" i="47" s="1"/>
  <c r="V186" i="47" s="1"/>
  <c r="W186" i="47" s="1"/>
  <c r="X186" i="47" s="1"/>
  <c r="Y186" i="47" s="1"/>
  <c r="Z186" i="47" s="1"/>
  <c r="AA186" i="47" s="1"/>
  <c r="AC186" i="47" s="1"/>
  <c r="AD186" i="47" s="1"/>
  <c r="AE186" i="47" s="1"/>
  <c r="AF186" i="47" s="1"/>
  <c r="E186" i="47"/>
  <c r="F186" i="47" s="1"/>
  <c r="G186" i="47" s="1"/>
  <c r="H186" i="47" s="1"/>
  <c r="I186" i="47" s="1"/>
  <c r="D186" i="47"/>
  <c r="H185" i="47"/>
  <c r="I185" i="47" s="1"/>
  <c r="J185" i="47" s="1"/>
  <c r="K185" i="47" s="1"/>
  <c r="L185" i="47" s="1"/>
  <c r="M185" i="47" s="1"/>
  <c r="N185" i="47" s="1"/>
  <c r="O185" i="47" s="1"/>
  <c r="P185" i="47" s="1"/>
  <c r="Q185" i="47" s="1"/>
  <c r="R185" i="47" s="1"/>
  <c r="S185" i="47" s="1"/>
  <c r="T185" i="47" s="1"/>
  <c r="U185" i="47" s="1"/>
  <c r="V185" i="47" s="1"/>
  <c r="W185" i="47" s="1"/>
  <c r="X185" i="47" s="1"/>
  <c r="Y185" i="47" s="1"/>
  <c r="Z185" i="47" s="1"/>
  <c r="AA185" i="47" s="1"/>
  <c r="AC185" i="47" s="1"/>
  <c r="AD185" i="47" s="1"/>
  <c r="AE185" i="47" s="1"/>
  <c r="AF185" i="47" s="1"/>
  <c r="E185" i="47"/>
  <c r="F185" i="47" s="1"/>
  <c r="G185" i="47" s="1"/>
  <c r="D185" i="47"/>
  <c r="D184" i="47"/>
  <c r="E184" i="47" s="1"/>
  <c r="F184" i="47" s="1"/>
  <c r="G184" i="47" s="1"/>
  <c r="H184" i="47" s="1"/>
  <c r="I184" i="47" s="1"/>
  <c r="J184" i="47" s="1"/>
  <c r="K184" i="47" s="1"/>
  <c r="L184" i="47" s="1"/>
  <c r="M184" i="47" s="1"/>
  <c r="N184" i="47" s="1"/>
  <c r="O184" i="47" s="1"/>
  <c r="P184" i="47" s="1"/>
  <c r="Q184" i="47" s="1"/>
  <c r="R184" i="47" s="1"/>
  <c r="S184" i="47" s="1"/>
  <c r="T184" i="47" s="1"/>
  <c r="U184" i="47" s="1"/>
  <c r="V184" i="47" s="1"/>
  <c r="W184" i="47" s="1"/>
  <c r="X184" i="47" s="1"/>
  <c r="Y184" i="47" s="1"/>
  <c r="Z184" i="47" s="1"/>
  <c r="AA184" i="47" s="1"/>
  <c r="AC184" i="47" s="1"/>
  <c r="AD184" i="47" s="1"/>
  <c r="AE184" i="47" s="1"/>
  <c r="AF184" i="47" s="1"/>
  <c r="K183" i="47"/>
  <c r="L183" i="47" s="1"/>
  <c r="M183" i="47" s="1"/>
  <c r="N183" i="47" s="1"/>
  <c r="O183" i="47" s="1"/>
  <c r="P183" i="47" s="1"/>
  <c r="Q183" i="47" s="1"/>
  <c r="R183" i="47" s="1"/>
  <c r="S183" i="47" s="1"/>
  <c r="T183" i="47" s="1"/>
  <c r="U183" i="47" s="1"/>
  <c r="V183" i="47" s="1"/>
  <c r="W183" i="47" s="1"/>
  <c r="X183" i="47" s="1"/>
  <c r="Y183" i="47" s="1"/>
  <c r="Z183" i="47" s="1"/>
  <c r="AA183" i="47" s="1"/>
  <c r="AC183" i="47" s="1"/>
  <c r="AD183" i="47" s="1"/>
  <c r="AE183" i="47" s="1"/>
  <c r="AF183" i="47" s="1"/>
  <c r="D183" i="47"/>
  <c r="E183" i="47" s="1"/>
  <c r="F183" i="47" s="1"/>
  <c r="G183" i="47" s="1"/>
  <c r="H183" i="47" s="1"/>
  <c r="I183" i="47" s="1"/>
  <c r="J183" i="47" s="1"/>
  <c r="D182" i="47"/>
  <c r="E182" i="47" s="1"/>
  <c r="F182" i="47" s="1"/>
  <c r="G182" i="47" s="1"/>
  <c r="H182" i="47" s="1"/>
  <c r="I182" i="47" s="1"/>
  <c r="J182" i="47" s="1"/>
  <c r="K182" i="47" s="1"/>
  <c r="L182" i="47" s="1"/>
  <c r="M182" i="47" s="1"/>
  <c r="N182" i="47" s="1"/>
  <c r="O182" i="47" s="1"/>
  <c r="P182" i="47" s="1"/>
  <c r="Q182" i="47" s="1"/>
  <c r="R182" i="47" s="1"/>
  <c r="S182" i="47" s="1"/>
  <c r="T182" i="47" s="1"/>
  <c r="U182" i="47" s="1"/>
  <c r="V182" i="47" s="1"/>
  <c r="W182" i="47" s="1"/>
  <c r="X182" i="47" s="1"/>
  <c r="Y182" i="47" s="1"/>
  <c r="Z182" i="47" s="1"/>
  <c r="AA182" i="47" s="1"/>
  <c r="AC182" i="47" s="1"/>
  <c r="AD182" i="47" s="1"/>
  <c r="AE182" i="47" s="1"/>
  <c r="AF182" i="47" s="1"/>
  <c r="D181" i="47"/>
  <c r="E181" i="47" s="1"/>
  <c r="F181" i="47" s="1"/>
  <c r="G181" i="47" s="1"/>
  <c r="H181" i="47" s="1"/>
  <c r="I181" i="47" s="1"/>
  <c r="J181" i="47" s="1"/>
  <c r="K181" i="47" s="1"/>
  <c r="L181" i="47" s="1"/>
  <c r="M181" i="47" s="1"/>
  <c r="N181" i="47" s="1"/>
  <c r="O181" i="47" s="1"/>
  <c r="P181" i="47" s="1"/>
  <c r="Q181" i="47" s="1"/>
  <c r="R181" i="47" s="1"/>
  <c r="S181" i="47" s="1"/>
  <c r="T181" i="47" s="1"/>
  <c r="U181" i="47" s="1"/>
  <c r="V181" i="47" s="1"/>
  <c r="W181" i="47" s="1"/>
  <c r="X181" i="47" s="1"/>
  <c r="Y181" i="47" s="1"/>
  <c r="Z181" i="47" s="1"/>
  <c r="AA181" i="47" s="1"/>
  <c r="AC181" i="47" s="1"/>
  <c r="AD181" i="47" s="1"/>
  <c r="AE181" i="47" s="1"/>
  <c r="AF181" i="47" s="1"/>
  <c r="E180" i="47"/>
  <c r="F180" i="47" s="1"/>
  <c r="G180" i="47" s="1"/>
  <c r="H180" i="47" s="1"/>
  <c r="I180" i="47" s="1"/>
  <c r="J180" i="47" s="1"/>
  <c r="K180" i="47" s="1"/>
  <c r="L180" i="47" s="1"/>
  <c r="M180" i="47" s="1"/>
  <c r="N180" i="47" s="1"/>
  <c r="O180" i="47" s="1"/>
  <c r="P180" i="47" s="1"/>
  <c r="Q180" i="47" s="1"/>
  <c r="R180" i="47" s="1"/>
  <c r="S180" i="47" s="1"/>
  <c r="T180" i="47" s="1"/>
  <c r="U180" i="47" s="1"/>
  <c r="V180" i="47" s="1"/>
  <c r="W180" i="47" s="1"/>
  <c r="X180" i="47" s="1"/>
  <c r="Y180" i="47" s="1"/>
  <c r="Z180" i="47" s="1"/>
  <c r="AA180" i="47" s="1"/>
  <c r="AC180" i="47" s="1"/>
  <c r="AD180" i="47" s="1"/>
  <c r="AE180" i="47" s="1"/>
  <c r="AF180" i="47" s="1"/>
  <c r="D180" i="47"/>
  <c r="Q179" i="47"/>
  <c r="R179" i="47" s="1"/>
  <c r="S179" i="47" s="1"/>
  <c r="T179" i="47" s="1"/>
  <c r="U179" i="47" s="1"/>
  <c r="V179" i="47" s="1"/>
  <c r="W179" i="47" s="1"/>
  <c r="X179" i="47" s="1"/>
  <c r="Y179" i="47" s="1"/>
  <c r="Z179" i="47" s="1"/>
  <c r="AA179" i="47" s="1"/>
  <c r="AC179" i="47" s="1"/>
  <c r="AD179" i="47" s="1"/>
  <c r="AE179" i="47" s="1"/>
  <c r="AF179" i="47" s="1"/>
  <c r="D179" i="47"/>
  <c r="E179" i="47" s="1"/>
  <c r="F179" i="47" s="1"/>
  <c r="G179" i="47" s="1"/>
  <c r="H179" i="47" s="1"/>
  <c r="I179" i="47" s="1"/>
  <c r="J179" i="47" s="1"/>
  <c r="K179" i="47" s="1"/>
  <c r="L179" i="47" s="1"/>
  <c r="M179" i="47" s="1"/>
  <c r="N179" i="47" s="1"/>
  <c r="O179" i="47" s="1"/>
  <c r="P179" i="47" s="1"/>
  <c r="V178" i="47"/>
  <c r="W178" i="47" s="1"/>
  <c r="X178" i="47" s="1"/>
  <c r="Y178" i="47" s="1"/>
  <c r="Z178" i="47" s="1"/>
  <c r="AA178" i="47" s="1"/>
  <c r="AC178" i="47" s="1"/>
  <c r="AD178" i="47" s="1"/>
  <c r="AE178" i="47" s="1"/>
  <c r="AF178" i="47" s="1"/>
  <c r="I178" i="47"/>
  <c r="J178" i="47" s="1"/>
  <c r="K178" i="47" s="1"/>
  <c r="L178" i="47" s="1"/>
  <c r="M178" i="47" s="1"/>
  <c r="N178" i="47" s="1"/>
  <c r="O178" i="47" s="1"/>
  <c r="P178" i="47" s="1"/>
  <c r="Q178" i="47" s="1"/>
  <c r="R178" i="47" s="1"/>
  <c r="S178" i="47" s="1"/>
  <c r="T178" i="47" s="1"/>
  <c r="U178" i="47" s="1"/>
  <c r="D178" i="47"/>
  <c r="E178" i="47" s="1"/>
  <c r="F178" i="47" s="1"/>
  <c r="G178" i="47" s="1"/>
  <c r="H178" i="47" s="1"/>
  <c r="D177" i="47"/>
  <c r="M176" i="47"/>
  <c r="N176" i="47" s="1"/>
  <c r="O176" i="47" s="1"/>
  <c r="P176" i="47" s="1"/>
  <c r="Q176" i="47" s="1"/>
  <c r="R176" i="47" s="1"/>
  <c r="S176" i="47" s="1"/>
  <c r="T176" i="47" s="1"/>
  <c r="U176" i="47" s="1"/>
  <c r="V176" i="47" s="1"/>
  <c r="W176" i="47" s="1"/>
  <c r="X176" i="47" s="1"/>
  <c r="Y176" i="47" s="1"/>
  <c r="Z176" i="47" s="1"/>
  <c r="AA176" i="47" s="1"/>
  <c r="AC176" i="47" s="1"/>
  <c r="AD176" i="47" s="1"/>
  <c r="AE176" i="47" s="1"/>
  <c r="AF176" i="47" s="1"/>
  <c r="F176" i="47"/>
  <c r="G176" i="47" s="1"/>
  <c r="H176" i="47" s="1"/>
  <c r="I176" i="47" s="1"/>
  <c r="J176" i="47" s="1"/>
  <c r="K176" i="47" s="1"/>
  <c r="L176" i="47" s="1"/>
  <c r="E176" i="47"/>
  <c r="D176" i="47"/>
  <c r="D175" i="47"/>
  <c r="E175" i="47" s="1"/>
  <c r="F175" i="47" s="1"/>
  <c r="G175" i="47" s="1"/>
  <c r="H175" i="47" s="1"/>
  <c r="I175" i="47" s="1"/>
  <c r="J175" i="47" s="1"/>
  <c r="K175" i="47" s="1"/>
  <c r="L175" i="47" s="1"/>
  <c r="M175" i="47" s="1"/>
  <c r="N175" i="47" s="1"/>
  <c r="O175" i="47" s="1"/>
  <c r="P175" i="47" s="1"/>
  <c r="Q175" i="47" s="1"/>
  <c r="R175" i="47" s="1"/>
  <c r="S175" i="47" s="1"/>
  <c r="T175" i="47" s="1"/>
  <c r="U175" i="47" s="1"/>
  <c r="V175" i="47" s="1"/>
  <c r="W175" i="47" s="1"/>
  <c r="X175" i="47" s="1"/>
  <c r="Y175" i="47" s="1"/>
  <c r="Z175" i="47" s="1"/>
  <c r="AA175" i="47" s="1"/>
  <c r="AC175" i="47" s="1"/>
  <c r="AD175" i="47" s="1"/>
  <c r="AE175" i="47" s="1"/>
  <c r="AF175" i="47" s="1"/>
  <c r="I174" i="47"/>
  <c r="J174" i="47" s="1"/>
  <c r="K174" i="47" s="1"/>
  <c r="L174" i="47" s="1"/>
  <c r="M174" i="47" s="1"/>
  <c r="N174" i="47" s="1"/>
  <c r="O174" i="47" s="1"/>
  <c r="P174" i="47" s="1"/>
  <c r="Q174" i="47" s="1"/>
  <c r="R174" i="47" s="1"/>
  <c r="S174" i="47" s="1"/>
  <c r="T174" i="47" s="1"/>
  <c r="U174" i="47" s="1"/>
  <c r="V174" i="47" s="1"/>
  <c r="W174" i="47" s="1"/>
  <c r="X174" i="47" s="1"/>
  <c r="Y174" i="47" s="1"/>
  <c r="Z174" i="47" s="1"/>
  <c r="AA174" i="47" s="1"/>
  <c r="AC174" i="47" s="1"/>
  <c r="AD174" i="47" s="1"/>
  <c r="AE174" i="47" s="1"/>
  <c r="AF174" i="47" s="1"/>
  <c r="D174" i="47"/>
  <c r="E174" i="47" s="1"/>
  <c r="F174" i="47" s="1"/>
  <c r="G174" i="47" s="1"/>
  <c r="H174" i="47" s="1"/>
  <c r="D173" i="47"/>
  <c r="E173" i="47" s="1"/>
  <c r="F173" i="47" s="1"/>
  <c r="G173" i="47" s="1"/>
  <c r="H173" i="47" s="1"/>
  <c r="I173" i="47" s="1"/>
  <c r="J173" i="47" s="1"/>
  <c r="K173" i="47" s="1"/>
  <c r="L173" i="47" s="1"/>
  <c r="M173" i="47" s="1"/>
  <c r="N173" i="47" s="1"/>
  <c r="O173" i="47" s="1"/>
  <c r="P173" i="47" s="1"/>
  <c r="Q173" i="47" s="1"/>
  <c r="R173" i="47" s="1"/>
  <c r="S173" i="47" s="1"/>
  <c r="T173" i="47" s="1"/>
  <c r="U173" i="47" s="1"/>
  <c r="V173" i="47" s="1"/>
  <c r="W173" i="47" s="1"/>
  <c r="X173" i="47" s="1"/>
  <c r="Y173" i="47" s="1"/>
  <c r="Z173" i="47" s="1"/>
  <c r="AA173" i="47" s="1"/>
  <c r="AC173" i="47" s="1"/>
  <c r="AD173" i="47" s="1"/>
  <c r="AE173" i="47" s="1"/>
  <c r="AF173" i="47" s="1"/>
  <c r="O172" i="47"/>
  <c r="P172" i="47" s="1"/>
  <c r="Q172" i="47" s="1"/>
  <c r="R172" i="47" s="1"/>
  <c r="S172" i="47" s="1"/>
  <c r="T172" i="47" s="1"/>
  <c r="U172" i="47" s="1"/>
  <c r="V172" i="47" s="1"/>
  <c r="W172" i="47" s="1"/>
  <c r="X172" i="47" s="1"/>
  <c r="Y172" i="47" s="1"/>
  <c r="Z172" i="47" s="1"/>
  <c r="AA172" i="47" s="1"/>
  <c r="AC172" i="47" s="1"/>
  <c r="AD172" i="47" s="1"/>
  <c r="AE172" i="47" s="1"/>
  <c r="AF172" i="47" s="1"/>
  <c r="E172" i="47"/>
  <c r="F172" i="47" s="1"/>
  <c r="G172" i="47" s="1"/>
  <c r="H172" i="47" s="1"/>
  <c r="I172" i="47" s="1"/>
  <c r="J172" i="47" s="1"/>
  <c r="K172" i="47" s="1"/>
  <c r="L172" i="47" s="1"/>
  <c r="M172" i="47" s="1"/>
  <c r="N172" i="47" s="1"/>
  <c r="D172" i="47"/>
  <c r="D171" i="47"/>
  <c r="E171" i="47" s="1"/>
  <c r="F171" i="47" s="1"/>
  <c r="G171" i="47" s="1"/>
  <c r="H171" i="47" s="1"/>
  <c r="I171" i="47" s="1"/>
  <c r="J171" i="47" s="1"/>
  <c r="K171" i="47" s="1"/>
  <c r="L171" i="47" s="1"/>
  <c r="M171" i="47" s="1"/>
  <c r="N171" i="47" s="1"/>
  <c r="O171" i="47" s="1"/>
  <c r="P171" i="47" s="1"/>
  <c r="Q171" i="47" s="1"/>
  <c r="R171" i="47" s="1"/>
  <c r="S171" i="47" s="1"/>
  <c r="T171" i="47" s="1"/>
  <c r="U171" i="47" s="1"/>
  <c r="V171" i="47" s="1"/>
  <c r="W171" i="47" s="1"/>
  <c r="X171" i="47" s="1"/>
  <c r="Y171" i="47" s="1"/>
  <c r="Z171" i="47" s="1"/>
  <c r="AA171" i="47" s="1"/>
  <c r="AC171" i="47" s="1"/>
  <c r="AD171" i="47" s="1"/>
  <c r="AE171" i="47" s="1"/>
  <c r="AF171" i="47" s="1"/>
  <c r="E170" i="47"/>
  <c r="F170" i="47" s="1"/>
  <c r="G170" i="47" s="1"/>
  <c r="H170" i="47" s="1"/>
  <c r="I170" i="47" s="1"/>
  <c r="J170" i="47" s="1"/>
  <c r="K170" i="47" s="1"/>
  <c r="L170" i="47" s="1"/>
  <c r="M170" i="47" s="1"/>
  <c r="N170" i="47" s="1"/>
  <c r="O170" i="47" s="1"/>
  <c r="P170" i="47" s="1"/>
  <c r="Q170" i="47" s="1"/>
  <c r="R170" i="47" s="1"/>
  <c r="S170" i="47" s="1"/>
  <c r="T170" i="47" s="1"/>
  <c r="U170" i="47" s="1"/>
  <c r="V170" i="47" s="1"/>
  <c r="W170" i="47" s="1"/>
  <c r="X170" i="47" s="1"/>
  <c r="Y170" i="47" s="1"/>
  <c r="D170" i="47"/>
  <c r="AG167" i="47"/>
  <c r="D166" i="47"/>
  <c r="E166" i="47" s="1"/>
  <c r="F166" i="47" s="1"/>
  <c r="G166" i="47" s="1"/>
  <c r="H166" i="47" s="1"/>
  <c r="I166" i="47" s="1"/>
  <c r="J166" i="47" s="1"/>
  <c r="K166" i="47" s="1"/>
  <c r="L166" i="47" s="1"/>
  <c r="M166" i="47" s="1"/>
  <c r="N166" i="47" s="1"/>
  <c r="O166" i="47" s="1"/>
  <c r="P166" i="47" s="1"/>
  <c r="Q166" i="47" s="1"/>
  <c r="R166" i="47" s="1"/>
  <c r="S166" i="47" s="1"/>
  <c r="T166" i="47" s="1"/>
  <c r="U166" i="47" s="1"/>
  <c r="V166" i="47" s="1"/>
  <c r="W166" i="47" s="1"/>
  <c r="X166" i="47" s="1"/>
  <c r="Y166" i="47" s="1"/>
  <c r="Z166" i="47" s="1"/>
  <c r="AA166" i="47" s="1"/>
  <c r="AC166" i="47" s="1"/>
  <c r="AD166" i="47" s="1"/>
  <c r="AE166" i="47" s="1"/>
  <c r="AF166" i="47" s="1"/>
  <c r="G165" i="47"/>
  <c r="H165" i="47" s="1"/>
  <c r="I165" i="47" s="1"/>
  <c r="J165" i="47" s="1"/>
  <c r="K165" i="47" s="1"/>
  <c r="L165" i="47" s="1"/>
  <c r="M165" i="47" s="1"/>
  <c r="N165" i="47" s="1"/>
  <c r="O165" i="47" s="1"/>
  <c r="P165" i="47" s="1"/>
  <c r="Q165" i="47" s="1"/>
  <c r="R165" i="47" s="1"/>
  <c r="S165" i="47" s="1"/>
  <c r="T165" i="47" s="1"/>
  <c r="U165" i="47" s="1"/>
  <c r="V165" i="47" s="1"/>
  <c r="W165" i="47" s="1"/>
  <c r="X165" i="47" s="1"/>
  <c r="Y165" i="47" s="1"/>
  <c r="Z165" i="47" s="1"/>
  <c r="AA165" i="47" s="1"/>
  <c r="AC165" i="47" s="1"/>
  <c r="AD165" i="47" s="1"/>
  <c r="AE165" i="47" s="1"/>
  <c r="AF165" i="47" s="1"/>
  <c r="D165" i="47"/>
  <c r="E165" i="47" s="1"/>
  <c r="F165" i="47" s="1"/>
  <c r="D164" i="47"/>
  <c r="E164" i="47" s="1"/>
  <c r="F164" i="47" s="1"/>
  <c r="G164" i="47" s="1"/>
  <c r="H164" i="47" s="1"/>
  <c r="I164" i="47" s="1"/>
  <c r="J164" i="47" s="1"/>
  <c r="K164" i="47" s="1"/>
  <c r="L164" i="47" s="1"/>
  <c r="M164" i="47" s="1"/>
  <c r="N164" i="47" s="1"/>
  <c r="O164" i="47" s="1"/>
  <c r="P164" i="47" s="1"/>
  <c r="Q164" i="47" s="1"/>
  <c r="R164" i="47" s="1"/>
  <c r="S164" i="47" s="1"/>
  <c r="T164" i="47" s="1"/>
  <c r="U164" i="47" s="1"/>
  <c r="V164" i="47" s="1"/>
  <c r="W164" i="47" s="1"/>
  <c r="X164" i="47" s="1"/>
  <c r="Y164" i="47" s="1"/>
  <c r="Z164" i="47" s="1"/>
  <c r="AA164" i="47" s="1"/>
  <c r="AC164" i="47" s="1"/>
  <c r="AD164" i="47" s="1"/>
  <c r="AE164" i="47" s="1"/>
  <c r="AF164" i="47" s="1"/>
  <c r="D163" i="47"/>
  <c r="E163" i="47" s="1"/>
  <c r="F163" i="47" s="1"/>
  <c r="G163" i="47" s="1"/>
  <c r="H163" i="47" s="1"/>
  <c r="I163" i="47" s="1"/>
  <c r="J163" i="47" s="1"/>
  <c r="K163" i="47" s="1"/>
  <c r="L163" i="47" s="1"/>
  <c r="M163" i="47" s="1"/>
  <c r="N163" i="47" s="1"/>
  <c r="O163" i="47" s="1"/>
  <c r="P163" i="47" s="1"/>
  <c r="Q163" i="47" s="1"/>
  <c r="R163" i="47" s="1"/>
  <c r="S163" i="47" s="1"/>
  <c r="T163" i="47" s="1"/>
  <c r="U163" i="47" s="1"/>
  <c r="V163" i="47" s="1"/>
  <c r="W163" i="47" s="1"/>
  <c r="X163" i="47" s="1"/>
  <c r="Y163" i="47" s="1"/>
  <c r="Z163" i="47" s="1"/>
  <c r="AA163" i="47" s="1"/>
  <c r="AC163" i="47" s="1"/>
  <c r="AD163" i="47" s="1"/>
  <c r="AE163" i="47" s="1"/>
  <c r="AF163" i="47" s="1"/>
  <c r="D162" i="47"/>
  <c r="E162" i="47" s="1"/>
  <c r="F162" i="47" s="1"/>
  <c r="G162" i="47" s="1"/>
  <c r="H162" i="47" s="1"/>
  <c r="I162" i="47" s="1"/>
  <c r="J162" i="47" s="1"/>
  <c r="K162" i="47" s="1"/>
  <c r="L162" i="47" s="1"/>
  <c r="M162" i="47" s="1"/>
  <c r="N162" i="47" s="1"/>
  <c r="O162" i="47" s="1"/>
  <c r="P162" i="47" s="1"/>
  <c r="Q162" i="47" s="1"/>
  <c r="R162" i="47" s="1"/>
  <c r="S162" i="47" s="1"/>
  <c r="T162" i="47" s="1"/>
  <c r="U162" i="47" s="1"/>
  <c r="V162" i="47" s="1"/>
  <c r="W162" i="47" s="1"/>
  <c r="X162" i="47" s="1"/>
  <c r="Y162" i="47" s="1"/>
  <c r="Z162" i="47" s="1"/>
  <c r="AA162" i="47" s="1"/>
  <c r="AC162" i="47" s="1"/>
  <c r="AD162" i="47" s="1"/>
  <c r="AE162" i="47" s="1"/>
  <c r="AF162" i="47" s="1"/>
  <c r="D161" i="47"/>
  <c r="AI158" i="47"/>
  <c r="AH158" i="47"/>
  <c r="AI157" i="47"/>
  <c r="AH157" i="47"/>
  <c r="AI156" i="47"/>
  <c r="AH156" i="47"/>
  <c r="AI155" i="47"/>
  <c r="AH155" i="47"/>
  <c r="AI154" i="47"/>
  <c r="AH154" i="47"/>
  <c r="AI153" i="47"/>
  <c r="AH153" i="47"/>
  <c r="AI152" i="47"/>
  <c r="AH152" i="47"/>
  <c r="AI151" i="47"/>
  <c r="AH151" i="47"/>
  <c r="AI150" i="47"/>
  <c r="AH150" i="47"/>
  <c r="AI149" i="47"/>
  <c r="AH149" i="47"/>
  <c r="AI148" i="47"/>
  <c r="AH148" i="47"/>
  <c r="AI147" i="47"/>
  <c r="AH147" i="47"/>
  <c r="AI146" i="47"/>
  <c r="AH146" i="47"/>
  <c r="AI142" i="47"/>
  <c r="AH142" i="47"/>
  <c r="AI141" i="47"/>
  <c r="AH141" i="47"/>
  <c r="AI140" i="47"/>
  <c r="AH140" i="47"/>
  <c r="AI139" i="47"/>
  <c r="AH139" i="47"/>
  <c r="AI138" i="47"/>
  <c r="AH138" i="47"/>
  <c r="AI137" i="47"/>
  <c r="AH137" i="47"/>
  <c r="AI136" i="47"/>
  <c r="AH136" i="47"/>
  <c r="AI134" i="47"/>
  <c r="AH134" i="47"/>
  <c r="AI133" i="47"/>
  <c r="AH133" i="47"/>
  <c r="AI132" i="47"/>
  <c r="AH132" i="47"/>
  <c r="AI131" i="47"/>
  <c r="AH131" i="47"/>
  <c r="AI130" i="47"/>
  <c r="AH130" i="47"/>
  <c r="AI129" i="47"/>
  <c r="AH129" i="47"/>
  <c r="AI128" i="47"/>
  <c r="AH128" i="47"/>
  <c r="AI127" i="47"/>
  <c r="AH127" i="47"/>
  <c r="AI126" i="47"/>
  <c r="AH126" i="47"/>
  <c r="AI125" i="47"/>
  <c r="AH125" i="47"/>
  <c r="AX23" i="47"/>
  <c r="AA122" i="47"/>
  <c r="Z122" i="47"/>
  <c r="Y122" i="47"/>
  <c r="X122" i="47"/>
  <c r="W122" i="47"/>
  <c r="V122" i="47"/>
  <c r="U122" i="47"/>
  <c r="T122" i="47"/>
  <c r="S122" i="47"/>
  <c r="Q122" i="47"/>
  <c r="M122" i="47"/>
  <c r="L122" i="47"/>
  <c r="K122" i="47"/>
  <c r="J122" i="47"/>
  <c r="I122" i="47"/>
  <c r="H122" i="47"/>
  <c r="G122" i="47"/>
  <c r="AA121" i="47"/>
  <c r="Z121" i="47"/>
  <c r="Y121" i="47"/>
  <c r="X121" i="47"/>
  <c r="W121" i="47"/>
  <c r="V121" i="47"/>
  <c r="U121" i="47"/>
  <c r="T121" i="47"/>
  <c r="S121" i="47"/>
  <c r="Q121" i="47"/>
  <c r="M121" i="47"/>
  <c r="L121" i="47"/>
  <c r="K121" i="47"/>
  <c r="J121" i="47"/>
  <c r="I121" i="47"/>
  <c r="H121" i="47"/>
  <c r="G121" i="47"/>
  <c r="AA120" i="47"/>
  <c r="Z120" i="47"/>
  <c r="Y120" i="47"/>
  <c r="X120" i="47"/>
  <c r="W120" i="47"/>
  <c r="V120" i="47"/>
  <c r="U120" i="47"/>
  <c r="T120" i="47"/>
  <c r="S120" i="47"/>
  <c r="Q120" i="47"/>
  <c r="M120" i="47"/>
  <c r="L120" i="47"/>
  <c r="K120" i="47"/>
  <c r="J120" i="47"/>
  <c r="I120" i="47"/>
  <c r="H120" i="47"/>
  <c r="G120" i="47"/>
  <c r="AA119" i="47"/>
  <c r="Z119" i="47"/>
  <c r="Y119" i="47"/>
  <c r="X119" i="47"/>
  <c r="W119" i="47"/>
  <c r="V119" i="47"/>
  <c r="U119" i="47"/>
  <c r="T119" i="47"/>
  <c r="S119" i="47"/>
  <c r="Q119" i="47"/>
  <c r="M119" i="47"/>
  <c r="L119" i="47"/>
  <c r="K119" i="47"/>
  <c r="J119" i="47"/>
  <c r="I119" i="47"/>
  <c r="H119" i="47"/>
  <c r="G119" i="47"/>
  <c r="AA118" i="47"/>
  <c r="Z118" i="47"/>
  <c r="Y118" i="47"/>
  <c r="X118" i="47"/>
  <c r="W118" i="47"/>
  <c r="V118" i="47"/>
  <c r="U118" i="47"/>
  <c r="T118" i="47"/>
  <c r="S118" i="47"/>
  <c r="AZ23" i="47"/>
  <c r="Q118" i="47"/>
  <c r="M118" i="47"/>
  <c r="L118" i="47"/>
  <c r="K118" i="47"/>
  <c r="J118" i="47"/>
  <c r="I118" i="47"/>
  <c r="H118" i="47"/>
  <c r="G118" i="47"/>
  <c r="BJ23" i="47"/>
  <c r="BI23" i="47"/>
  <c r="BG23" i="47"/>
  <c r="AA117" i="47"/>
  <c r="Z117" i="47"/>
  <c r="Z123" i="47" s="1"/>
  <c r="BF23" i="47" s="1"/>
  <c r="Y117" i="47"/>
  <c r="X117" i="47"/>
  <c r="W117" i="47"/>
  <c r="V117" i="47"/>
  <c r="U117" i="47"/>
  <c r="T117" i="47"/>
  <c r="S117" i="47"/>
  <c r="Q117" i="47"/>
  <c r="AW23" i="47"/>
  <c r="M117" i="47"/>
  <c r="L117" i="47"/>
  <c r="K117" i="47"/>
  <c r="J117" i="47"/>
  <c r="I117" i="47"/>
  <c r="H117" i="47"/>
  <c r="G117" i="47"/>
  <c r="AG115" i="47"/>
  <c r="AI114" i="47"/>
  <c r="AH114" i="47"/>
  <c r="AI112" i="47"/>
  <c r="AH112" i="47"/>
  <c r="AG112" i="47"/>
  <c r="AI111" i="47"/>
  <c r="AH111" i="47"/>
  <c r="AI110" i="47"/>
  <c r="AH110" i="47"/>
  <c r="AI109" i="47"/>
  <c r="AH109" i="47"/>
  <c r="AG108" i="47"/>
  <c r="AA108" i="47"/>
  <c r="Z5" i="47" s="1"/>
  <c r="Z108" i="47"/>
  <c r="Y108" i="47"/>
  <c r="X108" i="47"/>
  <c r="W108" i="47"/>
  <c r="V5" i="47" s="1"/>
  <c r="V108" i="47"/>
  <c r="U108" i="47"/>
  <c r="T108" i="47"/>
  <c r="S108" i="47"/>
  <c r="Q108" i="47"/>
  <c r="P5" i="47" s="1"/>
  <c r="N5" i="47"/>
  <c r="M108" i="47"/>
  <c r="AU19" i="47" s="1"/>
  <c r="L108" i="47"/>
  <c r="K108" i="47"/>
  <c r="J108" i="47"/>
  <c r="I5" i="47" s="1"/>
  <c r="I108" i="47"/>
  <c r="AS19" i="47" s="1"/>
  <c r="H108" i="47"/>
  <c r="G5" i="47" s="1"/>
  <c r="G108" i="47"/>
  <c r="F5" i="47" s="1"/>
  <c r="AI107" i="47"/>
  <c r="AH107" i="47"/>
  <c r="AI106" i="47"/>
  <c r="AH106" i="47"/>
  <c r="AI105" i="47"/>
  <c r="AH105" i="47"/>
  <c r="AI104" i="47"/>
  <c r="AH104" i="47"/>
  <c r="AI103" i="47"/>
  <c r="AH103" i="47"/>
  <c r="AI102" i="47"/>
  <c r="AH102" i="47"/>
  <c r="AI101" i="47"/>
  <c r="AH101" i="47"/>
  <c r="AI100" i="47"/>
  <c r="AH100" i="47"/>
  <c r="AI99" i="47"/>
  <c r="AH99" i="47"/>
  <c r="AI98" i="47"/>
  <c r="AH98" i="47"/>
  <c r="AI97" i="47"/>
  <c r="AH97" i="47"/>
  <c r="AG96" i="47"/>
  <c r="BH20" i="47"/>
  <c r="AA96" i="47"/>
  <c r="Z96" i="47"/>
  <c r="Y96" i="47"/>
  <c r="X96" i="47"/>
  <c r="W96" i="47"/>
  <c r="V96" i="47"/>
  <c r="BD20" i="47" s="1"/>
  <c r="U96" i="47"/>
  <c r="T96" i="47"/>
  <c r="S96" i="47"/>
  <c r="S113" i="47" s="1"/>
  <c r="S115" i="47" s="1"/>
  <c r="AV20" i="47"/>
  <c r="M96" i="47"/>
  <c r="L96" i="47"/>
  <c r="K96" i="47"/>
  <c r="J96" i="47"/>
  <c r="I96" i="47"/>
  <c r="H96" i="47"/>
  <c r="G96" i="47"/>
  <c r="AQ20" i="47"/>
  <c r="AI95" i="47"/>
  <c r="AH95" i="47"/>
  <c r="AI94" i="47"/>
  <c r="AH94" i="47"/>
  <c r="AI93" i="47"/>
  <c r="AH93" i="47"/>
  <c r="BJ18" i="47"/>
  <c r="BE18" i="47"/>
  <c r="BC18" i="47"/>
  <c r="M92" i="47"/>
  <c r="AU18" i="47" s="1"/>
  <c r="L92" i="47"/>
  <c r="K92" i="47"/>
  <c r="J92" i="47"/>
  <c r="I92" i="47"/>
  <c r="AS18" i="47" s="1"/>
  <c r="H92" i="47"/>
  <c r="G92" i="47"/>
  <c r="BP91" i="47"/>
  <c r="BH91" i="47"/>
  <c r="BF91" i="47"/>
  <c r="BC91" i="47"/>
  <c r="AZ91" i="47"/>
  <c r="AI91" i="47"/>
  <c r="AH91" i="47"/>
  <c r="AG91" i="47"/>
  <c r="AG92" i="47" s="1"/>
  <c r="BV90" i="47"/>
  <c r="BF90" i="47"/>
  <c r="AI90" i="47"/>
  <c r="AH90" i="47"/>
  <c r="BO89" i="47"/>
  <c r="AZ89" i="47"/>
  <c r="AI89" i="47"/>
  <c r="AH89" i="47"/>
  <c r="BR88" i="47"/>
  <c r="AI88" i="47"/>
  <c r="AH88" i="47"/>
  <c r="BV87" i="47"/>
  <c r="BP87" i="47"/>
  <c r="BH87" i="47"/>
  <c r="BF87" i="47"/>
  <c r="AI87" i="47"/>
  <c r="AH87" i="47"/>
  <c r="AI86" i="47"/>
  <c r="AH86" i="47"/>
  <c r="AI85" i="47"/>
  <c r="AH85" i="47"/>
  <c r="BW84" i="47"/>
  <c r="BW91" i="47" s="1"/>
  <c r="BV84" i="47"/>
  <c r="BV91" i="47" s="1"/>
  <c r="BU84" i="47"/>
  <c r="BU91" i="47" s="1"/>
  <c r="BT84" i="47"/>
  <c r="BT91" i="47" s="1"/>
  <c r="BS84" i="47"/>
  <c r="BS91" i="47" s="1"/>
  <c r="BR84" i="47"/>
  <c r="BR91" i="47" s="1"/>
  <c r="BQ84" i="47"/>
  <c r="BQ91" i="47" s="1"/>
  <c r="BP84" i="47"/>
  <c r="BO84" i="47"/>
  <c r="BO91" i="47" s="1"/>
  <c r="BN84" i="47"/>
  <c r="BN91" i="47" s="1"/>
  <c r="BM84" i="47"/>
  <c r="BM91" i="47" s="1"/>
  <c r="BL84" i="47"/>
  <c r="BL91" i="47" s="1"/>
  <c r="BK84" i="47"/>
  <c r="BK91" i="47" s="1"/>
  <c r="BJ84" i="47"/>
  <c r="BJ91" i="47" s="1"/>
  <c r="BI84" i="47"/>
  <c r="BI91" i="47" s="1"/>
  <c r="BH84" i="47"/>
  <c r="BG84" i="47"/>
  <c r="BG91" i="47" s="1"/>
  <c r="BF84" i="47"/>
  <c r="BE84" i="47"/>
  <c r="BE91" i="47" s="1"/>
  <c r="BD84" i="47"/>
  <c r="BD91" i="47" s="1"/>
  <c r="BC84" i="47"/>
  <c r="BB84" i="47"/>
  <c r="BB91" i="47" s="1"/>
  <c r="BA84" i="47"/>
  <c r="BA91" i="47" s="1"/>
  <c r="AZ84" i="47"/>
  <c r="AI84" i="47"/>
  <c r="AH84" i="47"/>
  <c r="BW83" i="47"/>
  <c r="BW90" i="47" s="1"/>
  <c r="BV83" i="47"/>
  <c r="BU83" i="47"/>
  <c r="BU90" i="47" s="1"/>
  <c r="BT83" i="47"/>
  <c r="BT90" i="47" s="1"/>
  <c r="BS83" i="47"/>
  <c r="BS90" i="47" s="1"/>
  <c r="BR83" i="47"/>
  <c r="BR90" i="47" s="1"/>
  <c r="BQ83" i="47"/>
  <c r="BQ90" i="47" s="1"/>
  <c r="BP83" i="47"/>
  <c r="BP90" i="47" s="1"/>
  <c r="BO83" i="47"/>
  <c r="BO90" i="47" s="1"/>
  <c r="BN83" i="47"/>
  <c r="BN90" i="47" s="1"/>
  <c r="BM83" i="47"/>
  <c r="BM90" i="47" s="1"/>
  <c r="BL83" i="47"/>
  <c r="BL90" i="47" s="1"/>
  <c r="BK83" i="47"/>
  <c r="BK90" i="47" s="1"/>
  <c r="BJ83" i="47"/>
  <c r="BJ90" i="47" s="1"/>
  <c r="BI83" i="47"/>
  <c r="BI90" i="47" s="1"/>
  <c r="BH83" i="47"/>
  <c r="BH90" i="47" s="1"/>
  <c r="BG83" i="47"/>
  <c r="BG90" i="47" s="1"/>
  <c r="BF83" i="47"/>
  <c r="BE83" i="47"/>
  <c r="BE90" i="47" s="1"/>
  <c r="BD83" i="47"/>
  <c r="BD90" i="47" s="1"/>
  <c r="BC83" i="47"/>
  <c r="BC90" i="47" s="1"/>
  <c r="BB83" i="47"/>
  <c r="BB90" i="47" s="1"/>
  <c r="BA83" i="47"/>
  <c r="BA90" i="47" s="1"/>
  <c r="AZ83" i="47"/>
  <c r="AZ90" i="47" s="1"/>
  <c r="AI83" i="47"/>
  <c r="AH83" i="47"/>
  <c r="BW82" i="47"/>
  <c r="BW89" i="47" s="1"/>
  <c r="BV82" i="47"/>
  <c r="BV89" i="47" s="1"/>
  <c r="BU82" i="47"/>
  <c r="BU89" i="47" s="1"/>
  <c r="BT82" i="47"/>
  <c r="BT89" i="47" s="1"/>
  <c r="BS82" i="47"/>
  <c r="BS89" i="47" s="1"/>
  <c r="BR82" i="47"/>
  <c r="BR89" i="47" s="1"/>
  <c r="BQ82" i="47"/>
  <c r="BQ89" i="47" s="1"/>
  <c r="BP82" i="47"/>
  <c r="BP89" i="47" s="1"/>
  <c r="BO82" i="47"/>
  <c r="BN82" i="47"/>
  <c r="BN89" i="47" s="1"/>
  <c r="BM82" i="47"/>
  <c r="BM89" i="47" s="1"/>
  <c r="BL82" i="47"/>
  <c r="BL89" i="47" s="1"/>
  <c r="BK82" i="47"/>
  <c r="BK89" i="47" s="1"/>
  <c r="BJ82" i="47"/>
  <c r="BJ89" i="47" s="1"/>
  <c r="BI82" i="47"/>
  <c r="BI89" i="47" s="1"/>
  <c r="BH82" i="47"/>
  <c r="BH89" i="47" s="1"/>
  <c r="BG82" i="47"/>
  <c r="BG89" i="47" s="1"/>
  <c r="BF82" i="47"/>
  <c r="BF89" i="47" s="1"/>
  <c r="BE82" i="47"/>
  <c r="BE89" i="47" s="1"/>
  <c r="BD82" i="47"/>
  <c r="BD89" i="47" s="1"/>
  <c r="BC82" i="47"/>
  <c r="BC89" i="47" s="1"/>
  <c r="BB82" i="47"/>
  <c r="BB89" i="47" s="1"/>
  <c r="BA82" i="47"/>
  <c r="BA89" i="47" s="1"/>
  <c r="AZ82" i="47"/>
  <c r="AI82" i="47"/>
  <c r="AH82" i="47"/>
  <c r="BW81" i="47"/>
  <c r="BW88" i="47" s="1"/>
  <c r="BV81" i="47"/>
  <c r="BV88" i="47" s="1"/>
  <c r="BU81" i="47"/>
  <c r="BU88" i="47" s="1"/>
  <c r="BT81" i="47"/>
  <c r="BT88" i="47" s="1"/>
  <c r="BS81" i="47"/>
  <c r="BS88" i="47" s="1"/>
  <c r="BR81" i="47"/>
  <c r="BQ81" i="47"/>
  <c r="BQ88" i="47" s="1"/>
  <c r="BP81" i="47"/>
  <c r="BP88" i="47" s="1"/>
  <c r="BO81" i="47"/>
  <c r="BO88" i="47" s="1"/>
  <c r="BN81" i="47"/>
  <c r="BN88" i="47" s="1"/>
  <c r="BM81" i="47"/>
  <c r="BM88" i="47" s="1"/>
  <c r="BL81" i="47"/>
  <c r="BL88" i="47" s="1"/>
  <c r="BK81" i="47"/>
  <c r="BK88" i="47" s="1"/>
  <c r="BJ81" i="47"/>
  <c r="BJ88" i="47" s="1"/>
  <c r="BI81" i="47"/>
  <c r="BI88" i="47" s="1"/>
  <c r="BH81" i="47"/>
  <c r="BH88" i="47" s="1"/>
  <c r="BG81" i="47"/>
  <c r="BG88" i="47" s="1"/>
  <c r="BF81" i="47"/>
  <c r="BF88" i="47" s="1"/>
  <c r="BE81" i="47"/>
  <c r="BE88" i="47" s="1"/>
  <c r="BD81" i="47"/>
  <c r="BD88" i="47" s="1"/>
  <c r="BC81" i="47"/>
  <c r="BC88" i="47" s="1"/>
  <c r="BB81" i="47"/>
  <c r="BB88" i="47" s="1"/>
  <c r="BA81" i="47"/>
  <c r="BA88" i="47" s="1"/>
  <c r="AZ81" i="47"/>
  <c r="AZ88" i="47" s="1"/>
  <c r="AI81" i="47"/>
  <c r="AH81" i="47"/>
  <c r="BW80" i="47"/>
  <c r="BW87" i="47" s="1"/>
  <c r="BV80" i="47"/>
  <c r="BU80" i="47"/>
  <c r="BU87" i="47" s="1"/>
  <c r="BT80" i="47"/>
  <c r="BT87" i="47" s="1"/>
  <c r="BS80" i="47"/>
  <c r="BS87" i="47" s="1"/>
  <c r="BR80" i="47"/>
  <c r="BR87" i="47" s="1"/>
  <c r="BQ80" i="47"/>
  <c r="BQ87" i="47" s="1"/>
  <c r="BP80" i="47"/>
  <c r="BO80" i="47"/>
  <c r="BO87" i="47" s="1"/>
  <c r="BN80" i="47"/>
  <c r="BN87" i="47" s="1"/>
  <c r="BM80" i="47"/>
  <c r="BM87" i="47" s="1"/>
  <c r="BL80" i="47"/>
  <c r="BL87" i="47" s="1"/>
  <c r="BK80" i="47"/>
  <c r="BK87" i="47" s="1"/>
  <c r="BJ80" i="47"/>
  <c r="BJ87" i="47" s="1"/>
  <c r="BI80" i="47"/>
  <c r="BI87" i="47" s="1"/>
  <c r="BH80" i="47"/>
  <c r="BG80" i="47"/>
  <c r="BG87" i="47" s="1"/>
  <c r="BF80" i="47"/>
  <c r="BE80" i="47"/>
  <c r="BE87" i="47" s="1"/>
  <c r="BD80" i="47"/>
  <c r="BD87" i="47" s="1"/>
  <c r="BC80" i="47"/>
  <c r="BC87" i="47" s="1"/>
  <c r="BB80" i="47"/>
  <c r="BB87" i="47" s="1"/>
  <c r="BA80" i="47"/>
  <c r="BA87" i="47" s="1"/>
  <c r="AZ80" i="47"/>
  <c r="AZ87" i="47" s="1"/>
  <c r="AI80" i="47"/>
  <c r="AH80" i="47"/>
  <c r="BW79" i="47"/>
  <c r="BW86" i="47" s="1"/>
  <c r="BV79" i="47"/>
  <c r="BV86" i="47" s="1"/>
  <c r="BU79" i="47"/>
  <c r="BU86" i="47" s="1"/>
  <c r="BT79" i="47"/>
  <c r="BT86" i="47" s="1"/>
  <c r="BS79" i="47"/>
  <c r="BS86" i="47" s="1"/>
  <c r="BR79" i="47"/>
  <c r="BR86" i="47" s="1"/>
  <c r="BQ79" i="47"/>
  <c r="BQ86" i="47" s="1"/>
  <c r="BP79" i="47"/>
  <c r="BP86" i="47" s="1"/>
  <c r="BO79" i="47"/>
  <c r="BO86" i="47" s="1"/>
  <c r="BN79" i="47"/>
  <c r="BN86" i="47" s="1"/>
  <c r="BM79" i="47"/>
  <c r="BM86" i="47" s="1"/>
  <c r="BL79" i="47"/>
  <c r="BL86" i="47" s="1"/>
  <c r="BK79" i="47"/>
  <c r="BK86" i="47" s="1"/>
  <c r="BJ79" i="47"/>
  <c r="BJ86" i="47" s="1"/>
  <c r="BI79" i="47"/>
  <c r="BI86" i="47" s="1"/>
  <c r="BH79" i="47"/>
  <c r="BH86" i="47" s="1"/>
  <c r="BG79" i="47"/>
  <c r="BG86" i="47" s="1"/>
  <c r="BF79" i="47"/>
  <c r="BF86" i="47" s="1"/>
  <c r="BE79" i="47"/>
  <c r="BE86" i="47" s="1"/>
  <c r="BD79" i="47"/>
  <c r="BD86" i="47" s="1"/>
  <c r="BC79" i="47"/>
  <c r="BC86" i="47" s="1"/>
  <c r="BB79" i="47"/>
  <c r="BB86" i="47" s="1"/>
  <c r="BA79" i="47"/>
  <c r="BA86" i="47" s="1"/>
  <c r="AZ79" i="47"/>
  <c r="AI79" i="47"/>
  <c r="AH79" i="47"/>
  <c r="AG78" i="47"/>
  <c r="BI17" i="47"/>
  <c r="BF17" i="47"/>
  <c r="AW17" i="47"/>
  <c r="M78" i="47"/>
  <c r="L78" i="47"/>
  <c r="K78" i="47"/>
  <c r="J78" i="47"/>
  <c r="I78" i="47"/>
  <c r="AS17" i="47" s="1"/>
  <c r="H78" i="47"/>
  <c r="G78" i="47"/>
  <c r="AI77" i="47"/>
  <c r="AH77" i="47"/>
  <c r="AI76" i="47"/>
  <c r="AH76" i="47"/>
  <c r="AI75" i="47"/>
  <c r="AH75" i="47"/>
  <c r="AI74" i="47"/>
  <c r="AH74" i="47"/>
  <c r="AI73" i="47"/>
  <c r="AH73" i="47"/>
  <c r="AI72" i="47"/>
  <c r="AH72" i="47"/>
  <c r="AG71" i="47"/>
  <c r="AE7" i="47"/>
  <c r="AC7" i="47"/>
  <c r="AB7" i="47"/>
  <c r="Z113" i="47"/>
  <c r="Z115" i="47" s="1"/>
  <c r="X113" i="47"/>
  <c r="X115" i="47" s="1"/>
  <c r="T113" i="47"/>
  <c r="T115" i="47" s="1"/>
  <c r="Q113" i="47"/>
  <c r="Q115" i="47" s="1"/>
  <c r="O7" i="47"/>
  <c r="M71" i="47"/>
  <c r="L71" i="47"/>
  <c r="K71" i="47"/>
  <c r="J71" i="47"/>
  <c r="I71" i="47"/>
  <c r="H71" i="47"/>
  <c r="G71" i="47"/>
  <c r="AP16" i="47"/>
  <c r="AI70" i="47"/>
  <c r="AH70" i="47"/>
  <c r="AI69" i="47"/>
  <c r="AH69" i="47"/>
  <c r="AI68" i="47"/>
  <c r="AH68" i="47"/>
  <c r="AI67" i="47"/>
  <c r="AH67" i="47"/>
  <c r="AI66" i="47"/>
  <c r="AH66" i="47"/>
  <c r="AI65" i="47"/>
  <c r="AH65" i="47"/>
  <c r="AI64" i="47"/>
  <c r="AH64" i="47"/>
  <c r="AI63" i="47"/>
  <c r="AH63" i="47"/>
  <c r="AI62" i="47"/>
  <c r="AH62" i="47"/>
  <c r="AI61" i="47"/>
  <c r="AH61" i="47"/>
  <c r="AI60" i="47"/>
  <c r="AH60" i="47"/>
  <c r="AI59" i="47"/>
  <c r="AH59" i="47"/>
  <c r="AI58" i="47"/>
  <c r="AH58" i="47"/>
  <c r="AI57" i="47"/>
  <c r="AH57" i="47"/>
  <c r="AI56" i="47"/>
  <c r="AH56" i="47"/>
  <c r="AI55" i="47"/>
  <c r="AH55" i="47"/>
  <c r="AI54" i="47"/>
  <c r="AH54" i="47"/>
  <c r="AI53" i="47"/>
  <c r="AH53" i="47"/>
  <c r="AI52" i="47"/>
  <c r="AH52" i="47"/>
  <c r="AI51" i="47"/>
  <c r="AH51" i="47"/>
  <c r="AI50" i="47"/>
  <c r="AH50" i="47"/>
  <c r="AI49" i="47"/>
  <c r="AH49" i="47"/>
  <c r="AI48" i="47"/>
  <c r="AH48" i="47"/>
  <c r="AI47" i="47"/>
  <c r="AH47" i="47"/>
  <c r="AI46" i="47"/>
  <c r="AH46" i="47"/>
  <c r="AI45" i="47"/>
  <c r="AH45" i="47"/>
  <c r="AI44" i="47"/>
  <c r="AH44" i="47"/>
  <c r="AI43" i="47"/>
  <c r="AH43" i="47"/>
  <c r="AI42" i="47"/>
  <c r="AH42" i="47"/>
  <c r="AI41" i="47"/>
  <c r="AH41" i="47"/>
  <c r="AI40" i="47"/>
  <c r="AH40" i="47"/>
  <c r="AI39" i="47"/>
  <c r="AH39" i="47"/>
  <c r="AI38" i="47"/>
  <c r="AH38" i="47"/>
  <c r="AI37" i="47"/>
  <c r="AH37" i="47"/>
  <c r="AI36" i="47"/>
  <c r="AH36" i="47"/>
  <c r="AI35" i="47"/>
  <c r="AH35" i="47"/>
  <c r="AI34" i="47"/>
  <c r="AH34" i="47"/>
  <c r="AI33" i="47"/>
  <c r="AH33" i="47"/>
  <c r="AI32" i="47"/>
  <c r="AH32" i="47"/>
  <c r="AI31" i="47"/>
  <c r="AH31" i="47"/>
  <c r="AI30" i="47"/>
  <c r="AH30" i="47"/>
  <c r="AI29" i="47"/>
  <c r="AH29" i="47"/>
  <c r="AI28" i="47"/>
  <c r="AH28" i="47"/>
  <c r="AI27" i="47"/>
  <c r="AH27" i="47"/>
  <c r="AI26" i="47"/>
  <c r="AH26" i="47"/>
  <c r="AI25" i="47"/>
  <c r="AH25" i="47"/>
  <c r="AI24" i="47"/>
  <c r="AH24" i="47"/>
  <c r="AI23" i="47"/>
  <c r="AH23" i="47"/>
  <c r="AI22" i="47"/>
  <c r="AH22" i="47"/>
  <c r="BJ21" i="47"/>
  <c r="BI21" i="47"/>
  <c r="BH21" i="47"/>
  <c r="BG21" i="47"/>
  <c r="BF21" i="47"/>
  <c r="BE21" i="47"/>
  <c r="BD21" i="47"/>
  <c r="BC21" i="47"/>
  <c r="BB21" i="47"/>
  <c r="BA21" i="47"/>
  <c r="AZ21" i="47"/>
  <c r="AY21" i="47"/>
  <c r="AX21" i="47"/>
  <c r="AW21" i="47"/>
  <c r="AV21" i="47"/>
  <c r="AU21" i="47"/>
  <c r="AT21" i="47"/>
  <c r="AS21" i="47"/>
  <c r="AR21" i="47"/>
  <c r="AQ21" i="47"/>
  <c r="AP21" i="47"/>
  <c r="AO21" i="47"/>
  <c r="AN21" i="47"/>
  <c r="AM21" i="47"/>
  <c r="AI21" i="47"/>
  <c r="AH21" i="47"/>
  <c r="BJ20" i="47"/>
  <c r="BI20" i="47"/>
  <c r="BG20" i="47"/>
  <c r="BF20" i="47"/>
  <c r="BE20" i="47"/>
  <c r="BC20" i="47"/>
  <c r="BB20" i="47"/>
  <c r="BA20" i="47"/>
  <c r="AZ20" i="47"/>
  <c r="AY20" i="47"/>
  <c r="AX20" i="47"/>
  <c r="AW20" i="47"/>
  <c r="AU20" i="47"/>
  <c r="AT20" i="47"/>
  <c r="AS20" i="47"/>
  <c r="AR20" i="47"/>
  <c r="AP20" i="47"/>
  <c r="AO20" i="47"/>
  <c r="AN20" i="47"/>
  <c r="AM20" i="47"/>
  <c r="AI20" i="47"/>
  <c r="AH20" i="47"/>
  <c r="BJ19" i="47"/>
  <c r="BH19" i="47"/>
  <c r="BG19" i="47"/>
  <c r="BF19" i="47"/>
  <c r="BE19" i="47"/>
  <c r="BD19" i="47"/>
  <c r="BB19" i="47"/>
  <c r="BA19" i="47"/>
  <c r="AZ19" i="47"/>
  <c r="AY19" i="47"/>
  <c r="AX19" i="47"/>
  <c r="AV19" i="47"/>
  <c r="AT19" i="47"/>
  <c r="AP19" i="47"/>
  <c r="AO19" i="47"/>
  <c r="AN19" i="47"/>
  <c r="AM19" i="47"/>
  <c r="AI19" i="47"/>
  <c r="AH19" i="47"/>
  <c r="BI18" i="47"/>
  <c r="BH18" i="47"/>
  <c r="BG18" i="47"/>
  <c r="BF18" i="47"/>
  <c r="BD18" i="47"/>
  <c r="BB18" i="47"/>
  <c r="BA18" i="47"/>
  <c r="AZ18" i="47"/>
  <c r="AY18" i="47"/>
  <c r="AX18" i="47"/>
  <c r="AW18" i="47"/>
  <c r="AV18" i="47"/>
  <c r="AT18" i="47"/>
  <c r="AR18" i="47"/>
  <c r="AQ18" i="47"/>
  <c r="AP18" i="47"/>
  <c r="AO18" i="47"/>
  <c r="AN18" i="47"/>
  <c r="AM18" i="47"/>
  <c r="AI18" i="47"/>
  <c r="AH18" i="47"/>
  <c r="BJ17" i="47"/>
  <c r="BH17" i="47"/>
  <c r="BG17" i="47"/>
  <c r="BE17" i="47"/>
  <c r="BD17" i="47"/>
  <c r="BC17" i="47"/>
  <c r="BB17" i="47"/>
  <c r="BA17" i="47"/>
  <c r="AZ17" i="47"/>
  <c r="AY17" i="47"/>
  <c r="AX17" i="47"/>
  <c r="AV17" i="47"/>
  <c r="AU17" i="47"/>
  <c r="AT17" i="47"/>
  <c r="AR17" i="47"/>
  <c r="AQ17" i="47"/>
  <c r="AP17" i="47"/>
  <c r="AO17" i="47"/>
  <c r="AN17" i="47"/>
  <c r="AM17" i="47"/>
  <c r="AI17" i="47"/>
  <c r="AH17" i="47"/>
  <c r="BJ16" i="47"/>
  <c r="BI16" i="47"/>
  <c r="BH16" i="47"/>
  <c r="BG16" i="47"/>
  <c r="BF16" i="47"/>
  <c r="BE16" i="47"/>
  <c r="BD16" i="47"/>
  <c r="BB16" i="47"/>
  <c r="BA16" i="47"/>
  <c r="AZ16" i="47"/>
  <c r="AY16" i="47"/>
  <c r="AW16" i="47"/>
  <c r="AV16" i="47"/>
  <c r="AT16" i="47"/>
  <c r="AS16" i="47"/>
  <c r="AR16" i="47"/>
  <c r="AQ16" i="47"/>
  <c r="AO16" i="47"/>
  <c r="AN16" i="47"/>
  <c r="AM16" i="47"/>
  <c r="AI16" i="47"/>
  <c r="AH16" i="47"/>
  <c r="AI15" i="47"/>
  <c r="AH15" i="47"/>
  <c r="AI14" i="47"/>
  <c r="AH14" i="47"/>
  <c r="AI13" i="47"/>
  <c r="AH13" i="47"/>
  <c r="AL12" i="47"/>
  <c r="AI12" i="47"/>
  <c r="AH12" i="47"/>
  <c r="AI11" i="47"/>
  <c r="AH11" i="47"/>
  <c r="AG6" i="47"/>
  <c r="K6" i="47"/>
  <c r="AF5" i="47"/>
  <c r="AE5" i="47"/>
  <c r="AC5" i="47"/>
  <c r="AB5" i="47"/>
  <c r="AA5" i="47"/>
  <c r="Y5" i="47"/>
  <c r="X5" i="47"/>
  <c r="W5" i="47"/>
  <c r="U5" i="47"/>
  <c r="S5" i="47"/>
  <c r="R5" i="47"/>
  <c r="Q5" i="47"/>
  <c r="O5" i="47"/>
  <c r="M5" i="47"/>
  <c r="K5" i="47"/>
  <c r="J5" i="47"/>
  <c r="D5" i="47"/>
  <c r="C5" i="47"/>
  <c r="B5" i="47"/>
  <c r="AG4" i="47"/>
  <c r="K4" i="47"/>
  <c r="E4" i="47"/>
  <c r="H4" i="47" s="1"/>
  <c r="B4" i="47"/>
  <c r="AL13" i="47" s="1"/>
  <c r="AG3" i="47"/>
  <c r="AG2" i="47"/>
  <c r="AF71" i="46"/>
  <c r="AF78" i="46"/>
  <c r="AF92" i="46"/>
  <c r="AF96" i="46"/>
  <c r="AF108" i="46"/>
  <c r="AF117" i="46"/>
  <c r="AF118" i="46"/>
  <c r="AF119" i="46"/>
  <c r="AF120" i="46"/>
  <c r="AF121" i="46"/>
  <c r="AF122" i="46"/>
  <c r="L135" i="48" l="1"/>
  <c r="M177" i="48"/>
  <c r="M274" i="48" s="1"/>
  <c r="N169" i="48"/>
  <c r="L274" i="48"/>
  <c r="M167" i="48"/>
  <c r="N161" i="48"/>
  <c r="BJ22" i="47"/>
  <c r="BJ25" i="47" s="1"/>
  <c r="BH22" i="47"/>
  <c r="BG22" i="47"/>
  <c r="BG25" i="47" s="1"/>
  <c r="AA113" i="47"/>
  <c r="AA115" i="47" s="1"/>
  <c r="Z116" i="47"/>
  <c r="Z7" i="47" s="1"/>
  <c r="Z124" i="47"/>
  <c r="BF22" i="47"/>
  <c r="BF25" i="47" s="1"/>
  <c r="BE22" i="47"/>
  <c r="X123" i="47"/>
  <c r="BE23" i="47" s="1"/>
  <c r="BE25" i="47" s="1"/>
  <c r="W113" i="47"/>
  <c r="W115" i="47" s="1"/>
  <c r="W123" i="47"/>
  <c r="W116" i="47" s="1"/>
  <c r="W7" i="47" s="1"/>
  <c r="U113" i="47"/>
  <c r="U115" i="47" s="1"/>
  <c r="BC19" i="47"/>
  <c r="T5" i="47"/>
  <c r="U123" i="47"/>
  <c r="U124" i="47" s="1"/>
  <c r="T123" i="47"/>
  <c r="BB23" i="47" s="1"/>
  <c r="BB22" i="47"/>
  <c r="BA22" i="47"/>
  <c r="AZ22" i="47"/>
  <c r="AY22" i="47"/>
  <c r="D113" i="47"/>
  <c r="D115" i="47" s="1"/>
  <c r="N124" i="47"/>
  <c r="N113" i="47"/>
  <c r="N115" i="47" s="1"/>
  <c r="N116" i="47" s="1"/>
  <c r="N7" i="47" s="1"/>
  <c r="AV22" i="47"/>
  <c r="L5" i="47"/>
  <c r="M113" i="47"/>
  <c r="M115" i="47" s="1"/>
  <c r="M123" i="47"/>
  <c r="M124" i="47" s="1"/>
  <c r="L123" i="47"/>
  <c r="L113" i="47"/>
  <c r="L115" i="47" s="1"/>
  <c r="L116" i="47" s="1"/>
  <c r="L7" i="47" s="1"/>
  <c r="K113" i="47"/>
  <c r="K115" i="47" s="1"/>
  <c r="AT22" i="47"/>
  <c r="J113" i="47"/>
  <c r="J115" i="47" s="1"/>
  <c r="J123" i="47"/>
  <c r="J124" i="47"/>
  <c r="AH78" i="47"/>
  <c r="H5" i="47"/>
  <c r="I113" i="47"/>
  <c r="I115" i="47" s="1"/>
  <c r="AS22" i="47"/>
  <c r="H123" i="47"/>
  <c r="H113" i="47"/>
  <c r="H115" i="47" s="1"/>
  <c r="H116" i="47" s="1"/>
  <c r="H7" i="47" s="1"/>
  <c r="G123" i="47"/>
  <c r="AR23" i="47" s="1"/>
  <c r="G113" i="47"/>
  <c r="G115" i="47" s="1"/>
  <c r="F123" i="47"/>
  <c r="F124" i="47"/>
  <c r="E5" i="47"/>
  <c r="F113" i="47"/>
  <c r="F115" i="47" s="1"/>
  <c r="F116" i="47" s="1"/>
  <c r="F7" i="47" s="1"/>
  <c r="E123" i="47"/>
  <c r="E116" i="47"/>
  <c r="AI117" i="47"/>
  <c r="E124" i="47"/>
  <c r="AP22" i="47"/>
  <c r="AI121" i="47"/>
  <c r="D123" i="47"/>
  <c r="D124" i="47" s="1"/>
  <c r="AH92" i="47"/>
  <c r="AH122" i="47"/>
  <c r="AO22" i="47"/>
  <c r="AI92" i="47"/>
  <c r="C123" i="47"/>
  <c r="C124" i="47"/>
  <c r="C113" i="47"/>
  <c r="C115" i="47" s="1"/>
  <c r="C116" i="47" s="1"/>
  <c r="AN22" i="47"/>
  <c r="AN25" i="47" s="1"/>
  <c r="AM22" i="47"/>
  <c r="AP23" i="47"/>
  <c r="AZ25" i="47"/>
  <c r="Q116" i="47"/>
  <c r="Q7" i="47" s="1"/>
  <c r="AQ22" i="47"/>
  <c r="BD22" i="47"/>
  <c r="R7" i="47"/>
  <c r="Y135" i="47"/>
  <c r="Z170" i="47"/>
  <c r="BG95" i="47" a="1"/>
  <c r="V124" i="47"/>
  <c r="E7" i="47"/>
  <c r="AN23" i="47"/>
  <c r="K123" i="47"/>
  <c r="AT23" i="47" s="1"/>
  <c r="AT25" i="47" s="1"/>
  <c r="S123" i="47"/>
  <c r="BA23" i="47" s="1"/>
  <c r="AA123" i="47"/>
  <c r="AO23" i="47"/>
  <c r="D167" i="47"/>
  <c r="E161" i="47"/>
  <c r="AU16" i="47"/>
  <c r="AU22" i="47" s="1"/>
  <c r="BC16" i="47"/>
  <c r="BC22" i="47" s="1"/>
  <c r="AW19" i="47"/>
  <c r="AW22" i="47" s="1"/>
  <c r="AW25" i="47" s="1"/>
  <c r="V113" i="47"/>
  <c r="V115" i="47" s="1"/>
  <c r="AD7" i="47"/>
  <c r="H124" i="47"/>
  <c r="AQ23" i="47"/>
  <c r="AV23" i="47"/>
  <c r="AV25" i="47" s="1"/>
  <c r="V123" i="47"/>
  <c r="BD23" i="47" s="1"/>
  <c r="BH23" i="47"/>
  <c r="BH25" i="47" s="1"/>
  <c r="X116" i="47"/>
  <c r="X7" i="47" s="1"/>
  <c r="AI108" i="47"/>
  <c r="AH108" i="47"/>
  <c r="AD5" i="47"/>
  <c r="AX16" i="47"/>
  <c r="AX22" i="47" s="1"/>
  <c r="AX25" i="47" s="1"/>
  <c r="AR19" i="47"/>
  <c r="AR22" i="47" s="1"/>
  <c r="Y113" i="47"/>
  <c r="Y115" i="47" s="1"/>
  <c r="Y116" i="47" s="1"/>
  <c r="Y7" i="47" s="1"/>
  <c r="AG113" i="47"/>
  <c r="AI78" i="47"/>
  <c r="AI96" i="47"/>
  <c r="AH96" i="47"/>
  <c r="AJ108" i="47" a="1"/>
  <c r="AJ108" i="47" s="1"/>
  <c r="AI118" i="47"/>
  <c r="AH119" i="47"/>
  <c r="AH121" i="47"/>
  <c r="AI122" i="47"/>
  <c r="P7" i="47"/>
  <c r="AF7" i="47"/>
  <c r="BI19" i="47"/>
  <c r="BI22" i="47" s="1"/>
  <c r="BI25" i="47" s="1"/>
  <c r="AH71" i="47"/>
  <c r="AZ86" i="47"/>
  <c r="L124" i="47"/>
  <c r="T124" i="47"/>
  <c r="I123" i="47"/>
  <c r="AS23" i="47" s="1"/>
  <c r="Q123" i="47"/>
  <c r="AY23" i="47" s="1"/>
  <c r="Y123" i="47"/>
  <c r="Y124" i="47" s="1"/>
  <c r="AH118" i="47"/>
  <c r="AI119" i="47"/>
  <c r="AI120" i="47"/>
  <c r="AI71" i="47"/>
  <c r="AH120" i="47"/>
  <c r="E177" i="47"/>
  <c r="AH117" i="47"/>
  <c r="D169" i="47"/>
  <c r="AF123" i="46"/>
  <c r="AF124" i="46" s="1"/>
  <c r="AF113" i="46"/>
  <c r="AF115" i="46" s="1"/>
  <c r="AE71" i="46"/>
  <c r="AE78" i="46"/>
  <c r="AE92" i="46"/>
  <c r="AE96" i="46"/>
  <c r="AE108" i="46"/>
  <c r="AE117" i="46"/>
  <c r="AE118" i="46"/>
  <c r="AE119" i="46"/>
  <c r="AE120" i="46"/>
  <c r="AE121" i="46"/>
  <c r="AE122" i="46"/>
  <c r="N167" i="48" l="1"/>
  <c r="O161" i="48"/>
  <c r="O169" i="48"/>
  <c r="N177" i="48"/>
  <c r="AA116" i="47"/>
  <c r="AA7" i="47" s="1"/>
  <c r="X124" i="47"/>
  <c r="W124" i="47"/>
  <c r="V116" i="47"/>
  <c r="V7" i="47" s="1"/>
  <c r="BA25" i="47"/>
  <c r="BC23" i="47"/>
  <c r="BC25" i="47" s="1"/>
  <c r="U116" i="47"/>
  <c r="U7" i="47" s="1"/>
  <c r="BB25" i="47"/>
  <c r="T116" i="47"/>
  <c r="T7" i="47" s="1"/>
  <c r="S124" i="47"/>
  <c r="AY25" i="47"/>
  <c r="Q124" i="47"/>
  <c r="AU23" i="47"/>
  <c r="AU25" i="47" s="1"/>
  <c r="M116" i="47"/>
  <c r="M7" i="47" s="1"/>
  <c r="K116" i="47"/>
  <c r="K7" i="47" s="1"/>
  <c r="K124" i="47"/>
  <c r="J116" i="47"/>
  <c r="J7" i="47" s="1"/>
  <c r="I124" i="47"/>
  <c r="AS25" i="47"/>
  <c r="G124" i="47"/>
  <c r="AR25" i="47"/>
  <c r="G116" i="47"/>
  <c r="G7" i="47" s="1"/>
  <c r="AQ25" i="47"/>
  <c r="AP25" i="47"/>
  <c r="D116" i="47"/>
  <c r="D7" i="47" s="1"/>
  <c r="AO25" i="47"/>
  <c r="F177" i="47"/>
  <c r="AA124" i="47"/>
  <c r="AI124" i="47" s="1"/>
  <c r="Z135" i="47"/>
  <c r="AA170" i="47"/>
  <c r="AC170" i="47" s="1"/>
  <c r="AD170" i="47" s="1"/>
  <c r="AE170" i="47" s="1"/>
  <c r="AF170" i="47" s="1"/>
  <c r="AT8" i="47"/>
  <c r="BL118" i="47"/>
  <c r="BJ117" i="47"/>
  <c r="BH116" i="47"/>
  <c r="BL114" i="47"/>
  <c r="BJ113" i="47"/>
  <c r="BH112" i="47"/>
  <c r="BL110" i="47"/>
  <c r="BJ109" i="47"/>
  <c r="BH108" i="47"/>
  <c r="BL106" i="47"/>
  <c r="BJ105" i="47"/>
  <c r="BH104" i="47"/>
  <c r="BL102" i="47"/>
  <c r="BJ101" i="47"/>
  <c r="BH100" i="47"/>
  <c r="BL98" i="47"/>
  <c r="BJ97" i="47"/>
  <c r="BH96" i="47"/>
  <c r="BK118" i="47"/>
  <c r="BI117" i="47"/>
  <c r="BG116" i="47"/>
  <c r="BK114" i="47"/>
  <c r="BI113" i="47"/>
  <c r="BG112" i="47"/>
  <c r="BK110" i="47"/>
  <c r="BI109" i="47"/>
  <c r="BG108" i="47"/>
  <c r="BK106" i="47"/>
  <c r="BI105" i="47"/>
  <c r="BG104" i="47"/>
  <c r="BK102" i="47"/>
  <c r="BI101" i="47"/>
  <c r="BG100" i="47"/>
  <c r="BK98" i="47"/>
  <c r="BI97" i="47"/>
  <c r="BG96" i="47"/>
  <c r="BH118" i="47"/>
  <c r="BL116" i="47"/>
  <c r="BJ115" i="47"/>
  <c r="BH114" i="47"/>
  <c r="BL112" i="47"/>
  <c r="BJ111" i="47"/>
  <c r="BH110" i="47"/>
  <c r="BL108" i="47"/>
  <c r="BJ107" i="47"/>
  <c r="BH106" i="47"/>
  <c r="BL104" i="47"/>
  <c r="BJ103" i="47"/>
  <c r="BH102" i="47"/>
  <c r="BL100" i="47"/>
  <c r="BJ99" i="47"/>
  <c r="BH98" i="47"/>
  <c r="BL96" i="47"/>
  <c r="BJ95" i="47"/>
  <c r="BL117" i="47"/>
  <c r="BJ116" i="47"/>
  <c r="BH115" i="47"/>
  <c r="BL113" i="47"/>
  <c r="BJ112" i="47"/>
  <c r="BH111" i="47"/>
  <c r="BL109" i="47"/>
  <c r="BJ108" i="47"/>
  <c r="BH107" i="47"/>
  <c r="BL105" i="47"/>
  <c r="BJ104" i="47"/>
  <c r="BH103" i="47"/>
  <c r="BL101" i="47"/>
  <c r="BJ100" i="47"/>
  <c r="BH99" i="47"/>
  <c r="BL97" i="47"/>
  <c r="BJ96" i="47"/>
  <c r="BH95" i="47"/>
  <c r="BG117" i="47"/>
  <c r="BI114" i="47"/>
  <c r="BK111" i="47"/>
  <c r="BG109" i="47"/>
  <c r="BI106" i="47"/>
  <c r="BK103" i="47"/>
  <c r="BG101" i="47"/>
  <c r="BI98" i="47"/>
  <c r="BK95" i="47"/>
  <c r="BK116" i="47"/>
  <c r="BG114" i="47"/>
  <c r="BI111" i="47"/>
  <c r="BK108" i="47"/>
  <c r="BG106" i="47"/>
  <c r="BI103" i="47"/>
  <c r="BK100" i="47"/>
  <c r="BG98" i="47"/>
  <c r="BI95" i="47"/>
  <c r="BI116" i="47"/>
  <c r="BK113" i="47"/>
  <c r="BG111" i="47"/>
  <c r="BI108" i="47"/>
  <c r="BK105" i="47"/>
  <c r="BG103" i="47"/>
  <c r="BI100" i="47"/>
  <c r="BK97" i="47"/>
  <c r="BG95" i="47"/>
  <c r="BJ118" i="47"/>
  <c r="BL115" i="47"/>
  <c r="BH113" i="47"/>
  <c r="BJ110" i="47"/>
  <c r="BL107" i="47"/>
  <c r="BH105" i="47"/>
  <c r="BJ102" i="47"/>
  <c r="BL99" i="47"/>
  <c r="BH97" i="47"/>
  <c r="BI118" i="47"/>
  <c r="BK115" i="47"/>
  <c r="BG113" i="47"/>
  <c r="BI110" i="47"/>
  <c r="BK107" i="47"/>
  <c r="BG105" i="47"/>
  <c r="BI102" i="47"/>
  <c r="BK99" i="47"/>
  <c r="BG97" i="47"/>
  <c r="BK117" i="47"/>
  <c r="BK109" i="47"/>
  <c r="BK101" i="47"/>
  <c r="BG118" i="47"/>
  <c r="BI115" i="47"/>
  <c r="BK112" i="47"/>
  <c r="BG110" i="47"/>
  <c r="BI107" i="47"/>
  <c r="BK104" i="47"/>
  <c r="BG102" i="47"/>
  <c r="BI99" i="47"/>
  <c r="BK96" i="47"/>
  <c r="BG115" i="47"/>
  <c r="BI112" i="47"/>
  <c r="BG107" i="47"/>
  <c r="BI104" i="47"/>
  <c r="BG99" i="47"/>
  <c r="BI96" i="47"/>
  <c r="BH117" i="47"/>
  <c r="BJ114" i="47"/>
  <c r="BL111" i="47"/>
  <c r="BH109" i="47"/>
  <c r="BJ106" i="47"/>
  <c r="BL103" i="47"/>
  <c r="BH101" i="47"/>
  <c r="BJ98" i="47"/>
  <c r="BL95" i="47"/>
  <c r="AH115" i="47"/>
  <c r="AI115" i="47"/>
  <c r="AI113" i="47"/>
  <c r="S116" i="47"/>
  <c r="S7" i="47" s="1"/>
  <c r="D274" i="47"/>
  <c r="E169" i="47"/>
  <c r="AJ123" i="47" a="1"/>
  <c r="AJ123" i="47" s="1"/>
  <c r="AH123" i="47"/>
  <c r="AI123" i="47"/>
  <c r="AM23" i="47"/>
  <c r="AM25" i="47" s="1"/>
  <c r="I116" i="47"/>
  <c r="I7" i="47" s="1"/>
  <c r="AH113" i="47"/>
  <c r="BD25" i="47"/>
  <c r="E167" i="47"/>
  <c r="F161" i="47"/>
  <c r="C7" i="47"/>
  <c r="AF116" i="46"/>
  <c r="AE113" i="46"/>
  <c r="AE115" i="46" s="1"/>
  <c r="AE123" i="46"/>
  <c r="AE116" i="46" s="1"/>
  <c r="AD71" i="46"/>
  <c r="AD78" i="46"/>
  <c r="AD92" i="46"/>
  <c r="AD96" i="46"/>
  <c r="AD108" i="46"/>
  <c r="AD117" i="46"/>
  <c r="AD118" i="46"/>
  <c r="AD119" i="46"/>
  <c r="AD120" i="46"/>
  <c r="AD121" i="46"/>
  <c r="AD122" i="46"/>
  <c r="AC71" i="46"/>
  <c r="AC78" i="46"/>
  <c r="AC92" i="46"/>
  <c r="AC96" i="46"/>
  <c r="AC108" i="46"/>
  <c r="AC117" i="46"/>
  <c r="AC118" i="46"/>
  <c r="AC119" i="46"/>
  <c r="AC120" i="46"/>
  <c r="AC121" i="46"/>
  <c r="AC122" i="46"/>
  <c r="AB71" i="46"/>
  <c r="AB78" i="46"/>
  <c r="AB92" i="46"/>
  <c r="AB96" i="46"/>
  <c r="AB108" i="46"/>
  <c r="AB117" i="46"/>
  <c r="AB118" i="46"/>
  <c r="AB119" i="46"/>
  <c r="AB120" i="46"/>
  <c r="AB121" i="46"/>
  <c r="AB122" i="46"/>
  <c r="AB161" i="46"/>
  <c r="AB162" i="46"/>
  <c r="AB163" i="46"/>
  <c r="AB164" i="46"/>
  <c r="AB165" i="46"/>
  <c r="AB166" i="46"/>
  <c r="AB167" i="46"/>
  <c r="AB169" i="46"/>
  <c r="AB274" i="46" s="1"/>
  <c r="AB170" i="46"/>
  <c r="AB171" i="46"/>
  <c r="AB172" i="46"/>
  <c r="AB173" i="46"/>
  <c r="AB174" i="46"/>
  <c r="AB175" i="46"/>
  <c r="AB176" i="46"/>
  <c r="AB177" i="46"/>
  <c r="AB178" i="46"/>
  <c r="AB179" i="46"/>
  <c r="AB180" i="46"/>
  <c r="AB181" i="46"/>
  <c r="AB182" i="46"/>
  <c r="AB183" i="46"/>
  <c r="AB184" i="46"/>
  <c r="AB185" i="46"/>
  <c r="AB186" i="46"/>
  <c r="AB187" i="46"/>
  <c r="AB188" i="46"/>
  <c r="AB189" i="46"/>
  <c r="AB190" i="46"/>
  <c r="AB191" i="46"/>
  <c r="AB192" i="46"/>
  <c r="AB193" i="46"/>
  <c r="AB194" i="46"/>
  <c r="AB195" i="46"/>
  <c r="AB196" i="46"/>
  <c r="AB197" i="46"/>
  <c r="AB198" i="46"/>
  <c r="AB199" i="46"/>
  <c r="AB200" i="46"/>
  <c r="AB201" i="46"/>
  <c r="AB202" i="46"/>
  <c r="AB203" i="46"/>
  <c r="AB204" i="46"/>
  <c r="AB205" i="46"/>
  <c r="AB206" i="46"/>
  <c r="AB207" i="46"/>
  <c r="AB208" i="46"/>
  <c r="AB209" i="46"/>
  <c r="AB210" i="46"/>
  <c r="AB211" i="46"/>
  <c r="AB212" i="46"/>
  <c r="AB213" i="46"/>
  <c r="AB214" i="46"/>
  <c r="AB215" i="46"/>
  <c r="AB216" i="46"/>
  <c r="AB217" i="46"/>
  <c r="AB218" i="46"/>
  <c r="AB219" i="46"/>
  <c r="AB220" i="46"/>
  <c r="AB221" i="46"/>
  <c r="AB222" i="46"/>
  <c r="AB223" i="46"/>
  <c r="AB224" i="46"/>
  <c r="AB225" i="46"/>
  <c r="AB226" i="46"/>
  <c r="AB227" i="46"/>
  <c r="AB228" i="46"/>
  <c r="AB229" i="46"/>
  <c r="AB230" i="46"/>
  <c r="AB231" i="46"/>
  <c r="AB232" i="46"/>
  <c r="AB233" i="46"/>
  <c r="AB234" i="46"/>
  <c r="AB235" i="46"/>
  <c r="AB236" i="46"/>
  <c r="AB237" i="46"/>
  <c r="AB238" i="46"/>
  <c r="AB239" i="46"/>
  <c r="AB240" i="46"/>
  <c r="AB241" i="46"/>
  <c r="AB242" i="46"/>
  <c r="AB243" i="46"/>
  <c r="AB244" i="46"/>
  <c r="AB245" i="46"/>
  <c r="AB246" i="46"/>
  <c r="AB247" i="46"/>
  <c r="AB248" i="46"/>
  <c r="AB249" i="46"/>
  <c r="AB250" i="46"/>
  <c r="AB251" i="46"/>
  <c r="AB252" i="46"/>
  <c r="AB253" i="46"/>
  <c r="AB254" i="46"/>
  <c r="AB255" i="46"/>
  <c r="AB256" i="46"/>
  <c r="AB257" i="46"/>
  <c r="AB258" i="46"/>
  <c r="AB259" i="46"/>
  <c r="AB260" i="46"/>
  <c r="AB261" i="46"/>
  <c r="AB262" i="46"/>
  <c r="AB263" i="46"/>
  <c r="AB264" i="46"/>
  <c r="AB265" i="46"/>
  <c r="AB266" i="46"/>
  <c r="AB267" i="46"/>
  <c r="AB268" i="46"/>
  <c r="AB269" i="46"/>
  <c r="AB270" i="46"/>
  <c r="AB271" i="46"/>
  <c r="AB272" i="46"/>
  <c r="AB273" i="46"/>
  <c r="AA135" i="46"/>
  <c r="AA71" i="46"/>
  <c r="AA78" i="46"/>
  <c r="AA92" i="46"/>
  <c r="Y149" i="46"/>
  <c r="Y70" i="46"/>
  <c r="X149" i="46"/>
  <c r="X70" i="46"/>
  <c r="W70" i="46"/>
  <c r="W71" i="46"/>
  <c r="W78" i="46"/>
  <c r="W92" i="46"/>
  <c r="W149" i="46"/>
  <c r="V70" i="46"/>
  <c r="V71" i="46"/>
  <c r="V78" i="46"/>
  <c r="V92" i="46"/>
  <c r="V149" i="46"/>
  <c r="H70" i="46"/>
  <c r="I70" i="46"/>
  <c r="J70" i="46"/>
  <c r="K70" i="46"/>
  <c r="L70" i="46"/>
  <c r="M70" i="46"/>
  <c r="N70" i="46"/>
  <c r="O70" i="46"/>
  <c r="P70" i="46"/>
  <c r="Q70" i="46"/>
  <c r="R70" i="46"/>
  <c r="S70" i="46"/>
  <c r="T70" i="46"/>
  <c r="U70" i="46"/>
  <c r="U71" i="46"/>
  <c r="U150" i="46"/>
  <c r="U149" i="46"/>
  <c r="Q71" i="46"/>
  <c r="Q78" i="46"/>
  <c r="Q92" i="46"/>
  <c r="Q96" i="46"/>
  <c r="Q108" i="46"/>
  <c r="Q117" i="46"/>
  <c r="Q118" i="46"/>
  <c r="Q119" i="46"/>
  <c r="Q120" i="46"/>
  <c r="Q121" i="46"/>
  <c r="Q122" i="46"/>
  <c r="Q161" i="46"/>
  <c r="Q167" i="46" s="1"/>
  <c r="Q162" i="46"/>
  <c r="Q163" i="46"/>
  <c r="Q164" i="46"/>
  <c r="Q165" i="46"/>
  <c r="Q166" i="46"/>
  <c r="Q169" i="46"/>
  <c r="Q170" i="46"/>
  <c r="Q171" i="46"/>
  <c r="Q274" i="46" s="1"/>
  <c r="Q172" i="46"/>
  <c r="Q173" i="46"/>
  <c r="Q174" i="46"/>
  <c r="Q175" i="46"/>
  <c r="Q176" i="46"/>
  <c r="Q177" i="46"/>
  <c r="Q135" i="46" s="1"/>
  <c r="Q178" i="46"/>
  <c r="Q179" i="46"/>
  <c r="Q180" i="46"/>
  <c r="Q181" i="46"/>
  <c r="Q182" i="46"/>
  <c r="Q183" i="46"/>
  <c r="Q184" i="46"/>
  <c r="Q185" i="46"/>
  <c r="Q186" i="46"/>
  <c r="Q187" i="46"/>
  <c r="Q188" i="46"/>
  <c r="Q189" i="46"/>
  <c r="Q190" i="46"/>
  <c r="Q191" i="46"/>
  <c r="Q192" i="46"/>
  <c r="Q193" i="46"/>
  <c r="Q194" i="46"/>
  <c r="Q195" i="46"/>
  <c r="Q196" i="46"/>
  <c r="Q197" i="46"/>
  <c r="Q198" i="46"/>
  <c r="Q199" i="46"/>
  <c r="Q200" i="46"/>
  <c r="Q201" i="46"/>
  <c r="Q202" i="46"/>
  <c r="Q203" i="46"/>
  <c r="Q204" i="46"/>
  <c r="Q205" i="46"/>
  <c r="Q206" i="46"/>
  <c r="Q207" i="46"/>
  <c r="Q208" i="46"/>
  <c r="Q209" i="46"/>
  <c r="Q210" i="46"/>
  <c r="Q211" i="46"/>
  <c r="Q212" i="46"/>
  <c r="Q213" i="46"/>
  <c r="Q214" i="46"/>
  <c r="Q215" i="46"/>
  <c r="Q216" i="46"/>
  <c r="Q217" i="46"/>
  <c r="Q218" i="46"/>
  <c r="Q219" i="46"/>
  <c r="Q220" i="46"/>
  <c r="Q221" i="46"/>
  <c r="Q222" i="46"/>
  <c r="Q223" i="46"/>
  <c r="Q224" i="46"/>
  <c r="Q225" i="46"/>
  <c r="Q226" i="46"/>
  <c r="Q227" i="46"/>
  <c r="Q228" i="46"/>
  <c r="Q229" i="46"/>
  <c r="Q230" i="46"/>
  <c r="Q231" i="46"/>
  <c r="Q232" i="46"/>
  <c r="Q233" i="46"/>
  <c r="Q234" i="46"/>
  <c r="Q235" i="46"/>
  <c r="Q236" i="46"/>
  <c r="Q237" i="46"/>
  <c r="Q238" i="46"/>
  <c r="Q239" i="46"/>
  <c r="Q240" i="46"/>
  <c r="Q241" i="46"/>
  <c r="Q242" i="46"/>
  <c r="Q243" i="46"/>
  <c r="Q244" i="46"/>
  <c r="Q245" i="46"/>
  <c r="Q246" i="46"/>
  <c r="Q247" i="46"/>
  <c r="Q248" i="46"/>
  <c r="Q249" i="46"/>
  <c r="Q250" i="46"/>
  <c r="Q251" i="46"/>
  <c r="Q252" i="46"/>
  <c r="Q253" i="46"/>
  <c r="Q254" i="46"/>
  <c r="Q255" i="46"/>
  <c r="Q256" i="46"/>
  <c r="Q257" i="46"/>
  <c r="Q258" i="46"/>
  <c r="Q259" i="46"/>
  <c r="Q260" i="46"/>
  <c r="Q261" i="46"/>
  <c r="Q262" i="46"/>
  <c r="Q263" i="46"/>
  <c r="Q264" i="46"/>
  <c r="Q265" i="46"/>
  <c r="Q266" i="46"/>
  <c r="Q267" i="46"/>
  <c r="Q268" i="46"/>
  <c r="Q269" i="46"/>
  <c r="Q270" i="46"/>
  <c r="Q271" i="46"/>
  <c r="Q272" i="46"/>
  <c r="Q273" i="46"/>
  <c r="O177" i="48" l="1"/>
  <c r="O274" i="48" s="1"/>
  <c r="P169" i="48"/>
  <c r="N274" i="48"/>
  <c r="O167" i="48"/>
  <c r="P161" i="48"/>
  <c r="E274" i="47"/>
  <c r="F169" i="47"/>
  <c r="G177" i="47"/>
  <c r="F167" i="47"/>
  <c r="G161" i="47"/>
  <c r="AH124" i="47"/>
  <c r="AT9" i="47"/>
  <c r="AI116" i="47"/>
  <c r="AH116" i="47"/>
  <c r="B7" i="47"/>
  <c r="A7" i="47" s="1"/>
  <c r="AE124" i="46"/>
  <c r="AD113" i="46"/>
  <c r="AD115" i="46" s="1"/>
  <c r="AD123" i="46"/>
  <c r="AC113" i="46"/>
  <c r="AC115" i="46" s="1"/>
  <c r="AC123" i="46"/>
  <c r="AB123" i="46"/>
  <c r="AB124" i="46" s="1"/>
  <c r="AB113" i="46"/>
  <c r="AB115" i="46" s="1"/>
  <c r="AB116" i="46" s="1"/>
  <c r="Q123" i="46"/>
  <c r="Q113" i="46"/>
  <c r="Q115" i="46" s="1"/>
  <c r="Q116" i="46" s="1"/>
  <c r="Q124" i="46"/>
  <c r="P71" i="46"/>
  <c r="P78" i="46"/>
  <c r="P92" i="46"/>
  <c r="P96" i="46"/>
  <c r="P108" i="46"/>
  <c r="P117" i="46"/>
  <c r="P118" i="46"/>
  <c r="P119" i="46"/>
  <c r="P120" i="46"/>
  <c r="P121" i="46"/>
  <c r="P122" i="46"/>
  <c r="P161" i="46"/>
  <c r="P162" i="46"/>
  <c r="P163" i="46"/>
  <c r="P164" i="46"/>
  <c r="P165" i="46"/>
  <c r="P166" i="46"/>
  <c r="P167" i="46"/>
  <c r="P169" i="46"/>
  <c r="P170" i="46"/>
  <c r="P171" i="46"/>
  <c r="P172" i="46"/>
  <c r="P173" i="46"/>
  <c r="P174" i="46"/>
  <c r="P175" i="46"/>
  <c r="P176" i="46"/>
  <c r="P274" i="46" s="1"/>
  <c r="P177" i="46"/>
  <c r="P135" i="46" s="1"/>
  <c r="P178" i="46"/>
  <c r="P179" i="46"/>
  <c r="P180" i="46"/>
  <c r="P181" i="46"/>
  <c r="P182" i="46"/>
  <c r="P183" i="46"/>
  <c r="P184" i="46"/>
  <c r="P185" i="46"/>
  <c r="P186" i="46"/>
  <c r="P187" i="46"/>
  <c r="P188" i="46"/>
  <c r="P189" i="46"/>
  <c r="P190" i="46"/>
  <c r="P191" i="46"/>
  <c r="P192" i="46"/>
  <c r="P193" i="46"/>
  <c r="P194" i="46"/>
  <c r="P195" i="46"/>
  <c r="P196" i="46"/>
  <c r="P197" i="46"/>
  <c r="P198" i="46"/>
  <c r="P199" i="46"/>
  <c r="P200" i="46"/>
  <c r="P201" i="46"/>
  <c r="P202" i="46"/>
  <c r="P203" i="46"/>
  <c r="P204" i="46"/>
  <c r="P205" i="46"/>
  <c r="P206" i="46"/>
  <c r="P207" i="46"/>
  <c r="P208" i="46"/>
  <c r="P209" i="46"/>
  <c r="P210" i="46"/>
  <c r="P211" i="46"/>
  <c r="P212" i="46"/>
  <c r="P213" i="46"/>
  <c r="P214" i="46"/>
  <c r="P215" i="46"/>
  <c r="P216" i="46"/>
  <c r="P217" i="46"/>
  <c r="P218" i="46"/>
  <c r="P219" i="46"/>
  <c r="P220" i="46"/>
  <c r="P221" i="46"/>
  <c r="P222" i="46"/>
  <c r="P223" i="46"/>
  <c r="P224" i="46"/>
  <c r="P225" i="46"/>
  <c r="P226" i="46"/>
  <c r="P227" i="46"/>
  <c r="P228" i="46"/>
  <c r="P229" i="46"/>
  <c r="P230" i="46"/>
  <c r="P231" i="46"/>
  <c r="P232" i="46"/>
  <c r="P233" i="46"/>
  <c r="P234" i="46"/>
  <c r="P235" i="46"/>
  <c r="P236" i="46"/>
  <c r="P237" i="46"/>
  <c r="P238" i="46"/>
  <c r="P239" i="46"/>
  <c r="P240" i="46"/>
  <c r="P241" i="46"/>
  <c r="P242" i="46"/>
  <c r="P243" i="46"/>
  <c r="P244" i="46"/>
  <c r="P245" i="46"/>
  <c r="P246" i="46"/>
  <c r="P247" i="46"/>
  <c r="P248" i="46"/>
  <c r="P249" i="46"/>
  <c r="P250" i="46"/>
  <c r="P251" i="46"/>
  <c r="P252" i="46"/>
  <c r="P253" i="46"/>
  <c r="P254" i="46"/>
  <c r="P255" i="46"/>
  <c r="P256" i="46"/>
  <c r="P257" i="46"/>
  <c r="P258" i="46"/>
  <c r="P259" i="46"/>
  <c r="P260" i="46"/>
  <c r="P261" i="46"/>
  <c r="P262" i="46"/>
  <c r="P263" i="46"/>
  <c r="P264" i="46"/>
  <c r="P265" i="46"/>
  <c r="P266" i="46"/>
  <c r="P267" i="46"/>
  <c r="P268" i="46"/>
  <c r="P269" i="46"/>
  <c r="P270" i="46"/>
  <c r="P271" i="46"/>
  <c r="P272" i="46"/>
  <c r="P273" i="46"/>
  <c r="O71" i="46"/>
  <c r="O78" i="46"/>
  <c r="O92" i="46"/>
  <c r="O96" i="46"/>
  <c r="O108" i="46"/>
  <c r="O117" i="46"/>
  <c r="O118" i="46"/>
  <c r="O119" i="46"/>
  <c r="O120" i="46"/>
  <c r="O121" i="46"/>
  <c r="O122" i="46"/>
  <c r="O123" i="46"/>
  <c r="O135" i="46"/>
  <c r="O161" i="46"/>
  <c r="O162" i="46"/>
  <c r="O163" i="46"/>
  <c r="O164" i="46"/>
  <c r="O165" i="46"/>
  <c r="O166" i="46"/>
  <c r="O167" i="46"/>
  <c r="O169" i="46"/>
  <c r="O170" i="46"/>
  <c r="O171" i="46"/>
  <c r="O172" i="46"/>
  <c r="O173" i="46"/>
  <c r="O174" i="46"/>
  <c r="O175" i="46"/>
  <c r="O176" i="46"/>
  <c r="O177" i="46"/>
  <c r="O178" i="46"/>
  <c r="O179" i="46"/>
  <c r="O180" i="46"/>
  <c r="O181" i="46"/>
  <c r="O182" i="46"/>
  <c r="O183" i="46"/>
  <c r="O184" i="46"/>
  <c r="O185" i="46"/>
  <c r="O186" i="46"/>
  <c r="O187" i="46"/>
  <c r="O188" i="46"/>
  <c r="O189" i="46"/>
  <c r="O190" i="46"/>
  <c r="O191" i="46"/>
  <c r="O192" i="46"/>
  <c r="O193" i="46"/>
  <c r="O194" i="46"/>
  <c r="O195" i="46"/>
  <c r="O196" i="46"/>
  <c r="O197" i="46"/>
  <c r="O198" i="46"/>
  <c r="O199" i="46"/>
  <c r="O200" i="46"/>
  <c r="O201" i="46"/>
  <c r="O202" i="46"/>
  <c r="O203" i="46"/>
  <c r="O204" i="46"/>
  <c r="O205" i="46"/>
  <c r="O206" i="46"/>
  <c r="O207" i="46"/>
  <c r="O208" i="46"/>
  <c r="O209" i="46"/>
  <c r="O210" i="46"/>
  <c r="O211" i="46"/>
  <c r="O212" i="46"/>
  <c r="O213" i="46"/>
  <c r="O214" i="46"/>
  <c r="O215" i="46"/>
  <c r="O216" i="46"/>
  <c r="O217" i="46"/>
  <c r="O218" i="46"/>
  <c r="O219" i="46"/>
  <c r="O220" i="46"/>
  <c r="O221" i="46"/>
  <c r="O222" i="46"/>
  <c r="O223" i="46"/>
  <c r="O224" i="46"/>
  <c r="O225" i="46"/>
  <c r="O226" i="46"/>
  <c r="O227" i="46"/>
  <c r="O228" i="46"/>
  <c r="O229" i="46"/>
  <c r="O230" i="46"/>
  <c r="O231" i="46"/>
  <c r="O232" i="46"/>
  <c r="O233" i="46"/>
  <c r="O234" i="46"/>
  <c r="O235" i="46"/>
  <c r="O236" i="46"/>
  <c r="O237" i="46"/>
  <c r="O238" i="46"/>
  <c r="O239" i="46"/>
  <c r="O240" i="46"/>
  <c r="O241" i="46"/>
  <c r="O242" i="46"/>
  <c r="O243" i="46"/>
  <c r="O244" i="46"/>
  <c r="O245" i="46"/>
  <c r="O246" i="46"/>
  <c r="O247" i="46"/>
  <c r="O248" i="46"/>
  <c r="O249" i="46"/>
  <c r="O250" i="46"/>
  <c r="O251" i="46"/>
  <c r="O252" i="46"/>
  <c r="O253" i="46"/>
  <c r="O254" i="46"/>
  <c r="O255" i="46"/>
  <c r="O256" i="46"/>
  <c r="O257" i="46"/>
  <c r="O258" i="46"/>
  <c r="O259" i="46"/>
  <c r="O260" i="46"/>
  <c r="O261" i="46"/>
  <c r="O262" i="46"/>
  <c r="O263" i="46"/>
  <c r="O264" i="46"/>
  <c r="O265" i="46"/>
  <c r="O266" i="46"/>
  <c r="O267" i="46"/>
  <c r="O268" i="46"/>
  <c r="O269" i="46"/>
  <c r="O270" i="46"/>
  <c r="O271" i="46"/>
  <c r="O272" i="46"/>
  <c r="O273" i="46"/>
  <c r="O274" i="46"/>
  <c r="P167" i="48" l="1"/>
  <c r="Q161" i="48"/>
  <c r="Q169" i="48"/>
  <c r="P177" i="48"/>
  <c r="Q177" i="48" s="1"/>
  <c r="G135" i="47"/>
  <c r="H177" i="47"/>
  <c r="G167" i="47"/>
  <c r="H161" i="47"/>
  <c r="F274" i="47"/>
  <c r="G169" i="47"/>
  <c r="AD116" i="46"/>
  <c r="AD124" i="46"/>
  <c r="AC116" i="46"/>
  <c r="AC124" i="46"/>
  <c r="O113" i="46"/>
  <c r="O115" i="46" s="1"/>
  <c r="O116" i="46" s="1"/>
  <c r="P123" i="46"/>
  <c r="P124" i="46" s="1"/>
  <c r="P113" i="46"/>
  <c r="P115" i="46" s="1"/>
  <c r="O124" i="46"/>
  <c r="N71" i="46"/>
  <c r="N78" i="46"/>
  <c r="N92" i="46"/>
  <c r="N96" i="46"/>
  <c r="N108" i="46"/>
  <c r="N117" i="46"/>
  <c r="N123" i="46" s="1"/>
  <c r="N118" i="46"/>
  <c r="N119" i="46"/>
  <c r="N120" i="46"/>
  <c r="N121" i="46"/>
  <c r="N122" i="46"/>
  <c r="M71" i="46"/>
  <c r="M78" i="46"/>
  <c r="M92" i="46"/>
  <c r="M96" i="46"/>
  <c r="M108" i="46"/>
  <c r="M117" i="46"/>
  <c r="M118" i="46"/>
  <c r="M119" i="46"/>
  <c r="M120" i="46"/>
  <c r="M121" i="46"/>
  <c r="M122" i="46"/>
  <c r="AH145" i="46"/>
  <c r="AI145" i="46"/>
  <c r="AH144" i="46"/>
  <c r="AI144" i="46"/>
  <c r="AH143" i="46"/>
  <c r="AI143" i="46"/>
  <c r="G70" i="46"/>
  <c r="Q274" i="48" l="1"/>
  <c r="R169" i="48"/>
  <c r="P274" i="48"/>
  <c r="R177" i="48"/>
  <c r="R161" i="48"/>
  <c r="Q167" i="48"/>
  <c r="G274" i="47"/>
  <c r="H169" i="47"/>
  <c r="I161" i="47"/>
  <c r="H167" i="47"/>
  <c r="H135" i="47"/>
  <c r="I177" i="47"/>
  <c r="P116" i="46"/>
  <c r="N124" i="46"/>
  <c r="N113" i="46"/>
  <c r="N115" i="46" s="1"/>
  <c r="N116" i="46" s="1"/>
  <c r="M123" i="46"/>
  <c r="M124" i="46" s="1"/>
  <c r="M113" i="46"/>
  <c r="M115" i="46" s="1"/>
  <c r="M116" i="46" s="1"/>
  <c r="R167" i="48" l="1"/>
  <c r="R274" i="48"/>
  <c r="I167" i="47"/>
  <c r="J161" i="47"/>
  <c r="H274" i="47"/>
  <c r="I169" i="47"/>
  <c r="J177" i="47"/>
  <c r="I135" i="47"/>
  <c r="F70" i="46"/>
  <c r="F71" i="46"/>
  <c r="F78" i="46"/>
  <c r="F92" i="46"/>
  <c r="F96" i="46"/>
  <c r="F108" i="46"/>
  <c r="F117" i="46"/>
  <c r="F123" i="46" s="1"/>
  <c r="F118" i="46"/>
  <c r="F119" i="46"/>
  <c r="F120" i="46"/>
  <c r="F121" i="46"/>
  <c r="F122" i="46"/>
  <c r="K177" i="47" l="1"/>
  <c r="J135" i="47"/>
  <c r="I274" i="47"/>
  <c r="J169" i="47"/>
  <c r="K161" i="47"/>
  <c r="J167" i="47"/>
  <c r="F124" i="46"/>
  <c r="F113" i="46"/>
  <c r="F115" i="46" s="1"/>
  <c r="F116" i="46" s="1"/>
  <c r="E70" i="46"/>
  <c r="E71" i="46"/>
  <c r="E78" i="46"/>
  <c r="E92" i="46"/>
  <c r="AP18" i="46" s="1"/>
  <c r="E96" i="46"/>
  <c r="E108" i="46"/>
  <c r="E117" i="46"/>
  <c r="E118" i="46"/>
  <c r="E119" i="46"/>
  <c r="E120" i="46"/>
  <c r="E121" i="46"/>
  <c r="E122" i="46"/>
  <c r="D70" i="46"/>
  <c r="D71" i="46"/>
  <c r="D78" i="46"/>
  <c r="D92" i="46"/>
  <c r="D96" i="46"/>
  <c r="D108" i="46"/>
  <c r="D117" i="46"/>
  <c r="D123" i="46" s="1"/>
  <c r="D118" i="46"/>
  <c r="D119" i="46"/>
  <c r="D120" i="46"/>
  <c r="D121" i="46"/>
  <c r="D122" i="46"/>
  <c r="C70" i="46"/>
  <c r="C71" i="46"/>
  <c r="C78" i="46"/>
  <c r="C92" i="46"/>
  <c r="C96" i="46"/>
  <c r="AN20" i="46" s="1"/>
  <c r="C108" i="46"/>
  <c r="C117" i="46"/>
  <c r="C118" i="46"/>
  <c r="C119" i="46"/>
  <c r="C120" i="46"/>
  <c r="C121" i="46"/>
  <c r="C122" i="46"/>
  <c r="C267" i="46"/>
  <c r="D267" i="46" s="1"/>
  <c r="E267" i="46" s="1"/>
  <c r="F267" i="46" s="1"/>
  <c r="G267" i="46" s="1"/>
  <c r="H267" i="46" s="1"/>
  <c r="I267" i="46" s="1"/>
  <c r="J267" i="46" s="1"/>
  <c r="K267" i="46" s="1"/>
  <c r="L267" i="46" s="1"/>
  <c r="C259" i="46"/>
  <c r="D259" i="46" s="1"/>
  <c r="E259" i="46" s="1"/>
  <c r="F259" i="46" s="1"/>
  <c r="G259" i="46" s="1"/>
  <c r="H259" i="46" s="1"/>
  <c r="I259" i="46" s="1"/>
  <c r="J259" i="46" s="1"/>
  <c r="K259" i="46" s="1"/>
  <c r="L259" i="46" s="1"/>
  <c r="C251" i="46"/>
  <c r="D251" i="46" s="1"/>
  <c r="E251" i="46" s="1"/>
  <c r="F251" i="46" s="1"/>
  <c r="G251" i="46" s="1"/>
  <c r="H251" i="46" s="1"/>
  <c r="I251" i="46" s="1"/>
  <c r="J251" i="46" s="1"/>
  <c r="K251" i="46" s="1"/>
  <c r="L251" i="46" s="1"/>
  <c r="C243" i="46"/>
  <c r="D243" i="46" s="1"/>
  <c r="E243" i="46" s="1"/>
  <c r="F243" i="46" s="1"/>
  <c r="G243" i="46" s="1"/>
  <c r="H243" i="46" s="1"/>
  <c r="I243" i="46" s="1"/>
  <c r="J243" i="46" s="1"/>
  <c r="K243" i="46" s="1"/>
  <c r="L243" i="46" s="1"/>
  <c r="C227" i="46"/>
  <c r="D227" i="46" s="1"/>
  <c r="E227" i="46" s="1"/>
  <c r="F227" i="46" s="1"/>
  <c r="G227" i="46" s="1"/>
  <c r="H227" i="46" s="1"/>
  <c r="I227" i="46" s="1"/>
  <c r="J227" i="46" s="1"/>
  <c r="K227" i="46" s="1"/>
  <c r="L227" i="46" s="1"/>
  <c r="C219" i="46"/>
  <c r="D219" i="46" s="1"/>
  <c r="E219" i="46" s="1"/>
  <c r="F219" i="46" s="1"/>
  <c r="G219" i="46" s="1"/>
  <c r="H219" i="46" s="1"/>
  <c r="I219" i="46" s="1"/>
  <c r="J219" i="46" s="1"/>
  <c r="K219" i="46" s="1"/>
  <c r="L219" i="46" s="1"/>
  <c r="C211" i="46"/>
  <c r="D211" i="46" s="1"/>
  <c r="E211" i="46" s="1"/>
  <c r="F211" i="46" s="1"/>
  <c r="G211" i="46" s="1"/>
  <c r="H211" i="46" s="1"/>
  <c r="I211" i="46" s="1"/>
  <c r="J211" i="46" s="1"/>
  <c r="K211" i="46" s="1"/>
  <c r="L211" i="46" s="1"/>
  <c r="C203" i="46"/>
  <c r="D203" i="46" s="1"/>
  <c r="E203" i="46" s="1"/>
  <c r="F203" i="46" s="1"/>
  <c r="G203" i="46" s="1"/>
  <c r="H203" i="46" s="1"/>
  <c r="I203" i="46" s="1"/>
  <c r="J203" i="46" s="1"/>
  <c r="K203" i="46" s="1"/>
  <c r="L203" i="46" s="1"/>
  <c r="C195" i="46"/>
  <c r="D195" i="46" s="1"/>
  <c r="E195" i="46" s="1"/>
  <c r="F195" i="46" s="1"/>
  <c r="G195" i="46" s="1"/>
  <c r="H195" i="46" s="1"/>
  <c r="I195" i="46" s="1"/>
  <c r="J195" i="46" s="1"/>
  <c r="K195" i="46" s="1"/>
  <c r="L195" i="46" s="1"/>
  <c r="C179" i="46"/>
  <c r="D179" i="46" s="1"/>
  <c r="E179" i="46" s="1"/>
  <c r="F179" i="46" s="1"/>
  <c r="G179" i="46" s="1"/>
  <c r="H179" i="46" s="1"/>
  <c r="I179" i="46" s="1"/>
  <c r="J179" i="46" s="1"/>
  <c r="K179" i="46" s="1"/>
  <c r="L179" i="46" s="1"/>
  <c r="C171" i="46"/>
  <c r="D171" i="46" s="1"/>
  <c r="E171" i="46" s="1"/>
  <c r="F171" i="46" s="1"/>
  <c r="G171" i="46" s="1"/>
  <c r="H171" i="46" s="1"/>
  <c r="I171" i="46" s="1"/>
  <c r="J171" i="46" s="1"/>
  <c r="K171" i="46" s="1"/>
  <c r="L171" i="46" s="1"/>
  <c r="C162" i="46"/>
  <c r="D162" i="46" s="1"/>
  <c r="E162" i="46" s="1"/>
  <c r="F162" i="46" s="1"/>
  <c r="G162" i="46" s="1"/>
  <c r="H162" i="46" s="1"/>
  <c r="I162" i="46" s="1"/>
  <c r="J162" i="46" s="1"/>
  <c r="K162" i="46" s="1"/>
  <c r="L162" i="46" s="1"/>
  <c r="B122" i="46"/>
  <c r="B121" i="46"/>
  <c r="B120" i="46"/>
  <c r="B119" i="46"/>
  <c r="B118" i="46"/>
  <c r="B117" i="46"/>
  <c r="B108" i="46"/>
  <c r="B96" i="46"/>
  <c r="B92" i="46"/>
  <c r="AM18" i="46" s="1"/>
  <c r="B78" i="46"/>
  <c r="AM17" i="46" s="1"/>
  <c r="B71" i="46"/>
  <c r="B70" i="46"/>
  <c r="AG274" i="46"/>
  <c r="C273" i="46"/>
  <c r="D273" i="46" s="1"/>
  <c r="E273" i="46" s="1"/>
  <c r="F273" i="46" s="1"/>
  <c r="G273" i="46" s="1"/>
  <c r="H273" i="46" s="1"/>
  <c r="I273" i="46" s="1"/>
  <c r="J273" i="46" s="1"/>
  <c r="K273" i="46" s="1"/>
  <c r="L273" i="46" s="1"/>
  <c r="C272" i="46"/>
  <c r="D272" i="46" s="1"/>
  <c r="E272" i="46" s="1"/>
  <c r="F272" i="46" s="1"/>
  <c r="G272" i="46" s="1"/>
  <c r="H272" i="46" s="1"/>
  <c r="I272" i="46" s="1"/>
  <c r="J272" i="46" s="1"/>
  <c r="K272" i="46" s="1"/>
  <c r="L272" i="46" s="1"/>
  <c r="C271" i="46"/>
  <c r="D271" i="46" s="1"/>
  <c r="E271" i="46" s="1"/>
  <c r="F271" i="46" s="1"/>
  <c r="G271" i="46" s="1"/>
  <c r="H271" i="46" s="1"/>
  <c r="I271" i="46" s="1"/>
  <c r="J271" i="46" s="1"/>
  <c r="K271" i="46" s="1"/>
  <c r="L271" i="46" s="1"/>
  <c r="C270" i="46"/>
  <c r="D270" i="46" s="1"/>
  <c r="E270" i="46" s="1"/>
  <c r="F270" i="46" s="1"/>
  <c r="G270" i="46" s="1"/>
  <c r="H270" i="46" s="1"/>
  <c r="I270" i="46" s="1"/>
  <c r="J270" i="46" s="1"/>
  <c r="K270" i="46" s="1"/>
  <c r="L270" i="46" s="1"/>
  <c r="C269" i="46"/>
  <c r="D269" i="46" s="1"/>
  <c r="E269" i="46" s="1"/>
  <c r="F269" i="46" s="1"/>
  <c r="G269" i="46" s="1"/>
  <c r="H269" i="46" s="1"/>
  <c r="I269" i="46" s="1"/>
  <c r="J269" i="46" s="1"/>
  <c r="K269" i="46" s="1"/>
  <c r="L269" i="46" s="1"/>
  <c r="C268" i="46"/>
  <c r="D268" i="46" s="1"/>
  <c r="E268" i="46" s="1"/>
  <c r="F268" i="46" s="1"/>
  <c r="G268" i="46" s="1"/>
  <c r="H268" i="46" s="1"/>
  <c r="I268" i="46" s="1"/>
  <c r="J268" i="46" s="1"/>
  <c r="K268" i="46" s="1"/>
  <c r="L268" i="46" s="1"/>
  <c r="C266" i="46"/>
  <c r="D266" i="46" s="1"/>
  <c r="E266" i="46" s="1"/>
  <c r="F266" i="46" s="1"/>
  <c r="G266" i="46" s="1"/>
  <c r="H266" i="46" s="1"/>
  <c r="I266" i="46" s="1"/>
  <c r="J266" i="46" s="1"/>
  <c r="K266" i="46" s="1"/>
  <c r="L266" i="46" s="1"/>
  <c r="C265" i="46"/>
  <c r="D265" i="46" s="1"/>
  <c r="E265" i="46" s="1"/>
  <c r="F265" i="46" s="1"/>
  <c r="G265" i="46" s="1"/>
  <c r="H265" i="46" s="1"/>
  <c r="I265" i="46" s="1"/>
  <c r="J265" i="46" s="1"/>
  <c r="K265" i="46" s="1"/>
  <c r="L265" i="46" s="1"/>
  <c r="C264" i="46"/>
  <c r="D264" i="46" s="1"/>
  <c r="E264" i="46" s="1"/>
  <c r="F264" i="46" s="1"/>
  <c r="G264" i="46" s="1"/>
  <c r="H264" i="46" s="1"/>
  <c r="I264" i="46" s="1"/>
  <c r="J264" i="46" s="1"/>
  <c r="K264" i="46" s="1"/>
  <c r="L264" i="46" s="1"/>
  <c r="C263" i="46"/>
  <c r="D263" i="46" s="1"/>
  <c r="E263" i="46" s="1"/>
  <c r="F263" i="46" s="1"/>
  <c r="G263" i="46" s="1"/>
  <c r="H263" i="46" s="1"/>
  <c r="I263" i="46" s="1"/>
  <c r="J263" i="46" s="1"/>
  <c r="K263" i="46" s="1"/>
  <c r="L263" i="46" s="1"/>
  <c r="C262" i="46"/>
  <c r="D262" i="46" s="1"/>
  <c r="E262" i="46" s="1"/>
  <c r="F262" i="46" s="1"/>
  <c r="G262" i="46" s="1"/>
  <c r="H262" i="46" s="1"/>
  <c r="I262" i="46" s="1"/>
  <c r="J262" i="46" s="1"/>
  <c r="K262" i="46" s="1"/>
  <c r="L262" i="46" s="1"/>
  <c r="C261" i="46"/>
  <c r="D261" i="46" s="1"/>
  <c r="E261" i="46" s="1"/>
  <c r="F261" i="46" s="1"/>
  <c r="G261" i="46" s="1"/>
  <c r="H261" i="46" s="1"/>
  <c r="I261" i="46" s="1"/>
  <c r="J261" i="46" s="1"/>
  <c r="K261" i="46" s="1"/>
  <c r="L261" i="46" s="1"/>
  <c r="M261" i="46" s="1"/>
  <c r="N261" i="46" s="1"/>
  <c r="R261" i="46" s="1"/>
  <c r="S261" i="46" s="1"/>
  <c r="T261" i="46" s="1"/>
  <c r="U261" i="46" s="1"/>
  <c r="V261" i="46" s="1"/>
  <c r="W261" i="46" s="1"/>
  <c r="X261" i="46" s="1"/>
  <c r="Y261" i="46" s="1"/>
  <c r="Z261" i="46" s="1"/>
  <c r="AA261" i="46" s="1"/>
  <c r="AC261" i="46" s="1"/>
  <c r="AD261" i="46" s="1"/>
  <c r="AE261" i="46" s="1"/>
  <c r="AF261" i="46" s="1"/>
  <c r="C260" i="46"/>
  <c r="D260" i="46" s="1"/>
  <c r="E260" i="46" s="1"/>
  <c r="F260" i="46" s="1"/>
  <c r="G260" i="46" s="1"/>
  <c r="H260" i="46" s="1"/>
  <c r="I260" i="46" s="1"/>
  <c r="J260" i="46" s="1"/>
  <c r="K260" i="46" s="1"/>
  <c r="L260" i="46" s="1"/>
  <c r="F258" i="46"/>
  <c r="G258" i="46" s="1"/>
  <c r="H258" i="46" s="1"/>
  <c r="I258" i="46" s="1"/>
  <c r="J258" i="46" s="1"/>
  <c r="K258" i="46" s="1"/>
  <c r="L258" i="46" s="1"/>
  <c r="C258" i="46"/>
  <c r="D258" i="46" s="1"/>
  <c r="E258" i="46" s="1"/>
  <c r="D257" i="46"/>
  <c r="E257" i="46" s="1"/>
  <c r="F257" i="46" s="1"/>
  <c r="G257" i="46" s="1"/>
  <c r="H257" i="46" s="1"/>
  <c r="I257" i="46" s="1"/>
  <c r="J257" i="46" s="1"/>
  <c r="K257" i="46" s="1"/>
  <c r="L257" i="46" s="1"/>
  <c r="C257" i="46"/>
  <c r="C256" i="46"/>
  <c r="D256" i="46" s="1"/>
  <c r="E256" i="46" s="1"/>
  <c r="F256" i="46" s="1"/>
  <c r="G256" i="46" s="1"/>
  <c r="H256" i="46" s="1"/>
  <c r="I256" i="46" s="1"/>
  <c r="J256" i="46" s="1"/>
  <c r="K256" i="46" s="1"/>
  <c r="L256" i="46" s="1"/>
  <c r="C255" i="46"/>
  <c r="D255" i="46" s="1"/>
  <c r="E255" i="46" s="1"/>
  <c r="F255" i="46" s="1"/>
  <c r="G255" i="46" s="1"/>
  <c r="H255" i="46" s="1"/>
  <c r="I255" i="46" s="1"/>
  <c r="J255" i="46" s="1"/>
  <c r="K255" i="46" s="1"/>
  <c r="L255" i="46" s="1"/>
  <c r="G254" i="46"/>
  <c r="H254" i="46" s="1"/>
  <c r="I254" i="46" s="1"/>
  <c r="J254" i="46" s="1"/>
  <c r="K254" i="46" s="1"/>
  <c r="L254" i="46" s="1"/>
  <c r="D254" i="46"/>
  <c r="E254" i="46" s="1"/>
  <c r="F254" i="46" s="1"/>
  <c r="C254" i="46"/>
  <c r="C253" i="46"/>
  <c r="D253" i="46" s="1"/>
  <c r="E253" i="46" s="1"/>
  <c r="F253" i="46" s="1"/>
  <c r="G253" i="46" s="1"/>
  <c r="H253" i="46" s="1"/>
  <c r="I253" i="46" s="1"/>
  <c r="J253" i="46" s="1"/>
  <c r="K253" i="46" s="1"/>
  <c r="L253" i="46" s="1"/>
  <c r="C252" i="46"/>
  <c r="D252" i="46" s="1"/>
  <c r="E252" i="46" s="1"/>
  <c r="F252" i="46" s="1"/>
  <c r="G252" i="46" s="1"/>
  <c r="H252" i="46" s="1"/>
  <c r="I252" i="46" s="1"/>
  <c r="J252" i="46" s="1"/>
  <c r="K252" i="46" s="1"/>
  <c r="L252" i="46" s="1"/>
  <c r="C250" i="46"/>
  <c r="D250" i="46" s="1"/>
  <c r="E250" i="46" s="1"/>
  <c r="F250" i="46" s="1"/>
  <c r="G250" i="46" s="1"/>
  <c r="H250" i="46" s="1"/>
  <c r="I250" i="46" s="1"/>
  <c r="J250" i="46" s="1"/>
  <c r="K250" i="46" s="1"/>
  <c r="L250" i="46" s="1"/>
  <c r="C249" i="46"/>
  <c r="D249" i="46" s="1"/>
  <c r="E249" i="46" s="1"/>
  <c r="F249" i="46" s="1"/>
  <c r="G249" i="46" s="1"/>
  <c r="H249" i="46" s="1"/>
  <c r="I249" i="46" s="1"/>
  <c r="J249" i="46" s="1"/>
  <c r="K249" i="46" s="1"/>
  <c r="L249" i="46" s="1"/>
  <c r="C248" i="46"/>
  <c r="D248" i="46" s="1"/>
  <c r="E248" i="46" s="1"/>
  <c r="F248" i="46" s="1"/>
  <c r="G248" i="46" s="1"/>
  <c r="H248" i="46" s="1"/>
  <c r="I248" i="46" s="1"/>
  <c r="J248" i="46" s="1"/>
  <c r="K248" i="46" s="1"/>
  <c r="L248" i="46" s="1"/>
  <c r="C247" i="46"/>
  <c r="D247" i="46" s="1"/>
  <c r="E247" i="46" s="1"/>
  <c r="F247" i="46" s="1"/>
  <c r="G247" i="46" s="1"/>
  <c r="H247" i="46" s="1"/>
  <c r="I247" i="46" s="1"/>
  <c r="J247" i="46" s="1"/>
  <c r="K247" i="46" s="1"/>
  <c r="L247" i="46" s="1"/>
  <c r="C246" i="46"/>
  <c r="D246" i="46" s="1"/>
  <c r="E246" i="46" s="1"/>
  <c r="F246" i="46" s="1"/>
  <c r="G246" i="46" s="1"/>
  <c r="H246" i="46" s="1"/>
  <c r="I246" i="46" s="1"/>
  <c r="J246" i="46" s="1"/>
  <c r="K246" i="46" s="1"/>
  <c r="L246" i="46" s="1"/>
  <c r="C245" i="46"/>
  <c r="D245" i="46" s="1"/>
  <c r="E245" i="46" s="1"/>
  <c r="F245" i="46" s="1"/>
  <c r="G245" i="46" s="1"/>
  <c r="H245" i="46" s="1"/>
  <c r="I245" i="46" s="1"/>
  <c r="J245" i="46" s="1"/>
  <c r="K245" i="46" s="1"/>
  <c r="L245" i="46" s="1"/>
  <c r="C244" i="46"/>
  <c r="D244" i="46" s="1"/>
  <c r="E244" i="46" s="1"/>
  <c r="F244" i="46" s="1"/>
  <c r="G244" i="46" s="1"/>
  <c r="H244" i="46" s="1"/>
  <c r="I244" i="46" s="1"/>
  <c r="J244" i="46" s="1"/>
  <c r="K244" i="46" s="1"/>
  <c r="L244" i="46" s="1"/>
  <c r="C242" i="46"/>
  <c r="D242" i="46" s="1"/>
  <c r="E242" i="46" s="1"/>
  <c r="F242" i="46" s="1"/>
  <c r="G242" i="46" s="1"/>
  <c r="H242" i="46" s="1"/>
  <c r="I242" i="46" s="1"/>
  <c r="J242" i="46" s="1"/>
  <c r="K242" i="46" s="1"/>
  <c r="L242" i="46" s="1"/>
  <c r="C241" i="46"/>
  <c r="D241" i="46" s="1"/>
  <c r="E241" i="46" s="1"/>
  <c r="F241" i="46" s="1"/>
  <c r="G241" i="46" s="1"/>
  <c r="H241" i="46" s="1"/>
  <c r="I241" i="46" s="1"/>
  <c r="J241" i="46" s="1"/>
  <c r="K241" i="46" s="1"/>
  <c r="L241" i="46" s="1"/>
  <c r="C240" i="46"/>
  <c r="D240" i="46" s="1"/>
  <c r="E240" i="46" s="1"/>
  <c r="F240" i="46" s="1"/>
  <c r="G240" i="46" s="1"/>
  <c r="H240" i="46" s="1"/>
  <c r="I240" i="46" s="1"/>
  <c r="J240" i="46" s="1"/>
  <c r="K240" i="46" s="1"/>
  <c r="L240" i="46" s="1"/>
  <c r="C239" i="46"/>
  <c r="D239" i="46" s="1"/>
  <c r="E239" i="46" s="1"/>
  <c r="F239" i="46" s="1"/>
  <c r="G239" i="46" s="1"/>
  <c r="H239" i="46" s="1"/>
  <c r="I239" i="46" s="1"/>
  <c r="J239" i="46" s="1"/>
  <c r="K239" i="46" s="1"/>
  <c r="L239" i="46" s="1"/>
  <c r="C238" i="46"/>
  <c r="D238" i="46" s="1"/>
  <c r="E238" i="46" s="1"/>
  <c r="F238" i="46" s="1"/>
  <c r="G238" i="46" s="1"/>
  <c r="H238" i="46" s="1"/>
  <c r="I238" i="46" s="1"/>
  <c r="J238" i="46" s="1"/>
  <c r="K238" i="46" s="1"/>
  <c r="L238" i="46" s="1"/>
  <c r="C237" i="46"/>
  <c r="D237" i="46" s="1"/>
  <c r="E237" i="46" s="1"/>
  <c r="F237" i="46" s="1"/>
  <c r="G237" i="46" s="1"/>
  <c r="H237" i="46" s="1"/>
  <c r="I237" i="46" s="1"/>
  <c r="J237" i="46" s="1"/>
  <c r="K237" i="46" s="1"/>
  <c r="L237" i="46" s="1"/>
  <c r="C236" i="46"/>
  <c r="D236" i="46" s="1"/>
  <c r="E236" i="46" s="1"/>
  <c r="F236" i="46" s="1"/>
  <c r="G236" i="46" s="1"/>
  <c r="H236" i="46" s="1"/>
  <c r="I236" i="46" s="1"/>
  <c r="J236" i="46" s="1"/>
  <c r="K236" i="46" s="1"/>
  <c r="L236" i="46" s="1"/>
  <c r="C235" i="46"/>
  <c r="D235" i="46" s="1"/>
  <c r="E235" i="46" s="1"/>
  <c r="F235" i="46" s="1"/>
  <c r="G235" i="46" s="1"/>
  <c r="H235" i="46" s="1"/>
  <c r="I235" i="46" s="1"/>
  <c r="J235" i="46" s="1"/>
  <c r="K235" i="46" s="1"/>
  <c r="L235" i="46" s="1"/>
  <c r="C234" i="46"/>
  <c r="D234" i="46" s="1"/>
  <c r="E234" i="46" s="1"/>
  <c r="F234" i="46" s="1"/>
  <c r="G234" i="46" s="1"/>
  <c r="H234" i="46" s="1"/>
  <c r="I234" i="46" s="1"/>
  <c r="J234" i="46" s="1"/>
  <c r="K234" i="46" s="1"/>
  <c r="L234" i="46" s="1"/>
  <c r="C233" i="46"/>
  <c r="D233" i="46" s="1"/>
  <c r="E233" i="46" s="1"/>
  <c r="F233" i="46" s="1"/>
  <c r="G233" i="46" s="1"/>
  <c r="H233" i="46" s="1"/>
  <c r="I233" i="46" s="1"/>
  <c r="J233" i="46" s="1"/>
  <c r="K233" i="46" s="1"/>
  <c r="L233" i="46" s="1"/>
  <c r="C232" i="46"/>
  <c r="D232" i="46" s="1"/>
  <c r="E232" i="46" s="1"/>
  <c r="F232" i="46" s="1"/>
  <c r="G232" i="46" s="1"/>
  <c r="H232" i="46" s="1"/>
  <c r="I232" i="46" s="1"/>
  <c r="J232" i="46" s="1"/>
  <c r="K232" i="46" s="1"/>
  <c r="L232" i="46" s="1"/>
  <c r="C231" i="46"/>
  <c r="D231" i="46" s="1"/>
  <c r="E231" i="46" s="1"/>
  <c r="F231" i="46" s="1"/>
  <c r="G231" i="46" s="1"/>
  <c r="H231" i="46" s="1"/>
  <c r="I231" i="46" s="1"/>
  <c r="J231" i="46" s="1"/>
  <c r="K231" i="46" s="1"/>
  <c r="L231" i="46" s="1"/>
  <c r="I230" i="46"/>
  <c r="J230" i="46" s="1"/>
  <c r="K230" i="46" s="1"/>
  <c r="L230" i="46" s="1"/>
  <c r="C230" i="46"/>
  <c r="D230" i="46" s="1"/>
  <c r="E230" i="46" s="1"/>
  <c r="F230" i="46" s="1"/>
  <c r="G230" i="46" s="1"/>
  <c r="H230" i="46" s="1"/>
  <c r="C229" i="46"/>
  <c r="D229" i="46" s="1"/>
  <c r="E229" i="46" s="1"/>
  <c r="F229" i="46" s="1"/>
  <c r="G229" i="46" s="1"/>
  <c r="H229" i="46" s="1"/>
  <c r="I229" i="46" s="1"/>
  <c r="J229" i="46" s="1"/>
  <c r="K229" i="46" s="1"/>
  <c r="L229" i="46" s="1"/>
  <c r="D228" i="46"/>
  <c r="E228" i="46" s="1"/>
  <c r="F228" i="46" s="1"/>
  <c r="G228" i="46" s="1"/>
  <c r="H228" i="46" s="1"/>
  <c r="I228" i="46" s="1"/>
  <c r="J228" i="46" s="1"/>
  <c r="K228" i="46" s="1"/>
  <c r="L228" i="46" s="1"/>
  <c r="C228" i="46"/>
  <c r="C226" i="46"/>
  <c r="D226" i="46" s="1"/>
  <c r="E226" i="46" s="1"/>
  <c r="F226" i="46" s="1"/>
  <c r="G226" i="46" s="1"/>
  <c r="H226" i="46" s="1"/>
  <c r="I226" i="46" s="1"/>
  <c r="J226" i="46" s="1"/>
  <c r="K226" i="46" s="1"/>
  <c r="L226" i="46" s="1"/>
  <c r="C225" i="46"/>
  <c r="D225" i="46" s="1"/>
  <c r="E225" i="46" s="1"/>
  <c r="F225" i="46" s="1"/>
  <c r="G225" i="46" s="1"/>
  <c r="H225" i="46" s="1"/>
  <c r="I225" i="46" s="1"/>
  <c r="J225" i="46" s="1"/>
  <c r="K225" i="46" s="1"/>
  <c r="L225" i="46" s="1"/>
  <c r="D224" i="46"/>
  <c r="E224" i="46" s="1"/>
  <c r="F224" i="46" s="1"/>
  <c r="G224" i="46" s="1"/>
  <c r="H224" i="46" s="1"/>
  <c r="I224" i="46" s="1"/>
  <c r="J224" i="46" s="1"/>
  <c r="K224" i="46" s="1"/>
  <c r="L224" i="46" s="1"/>
  <c r="C224" i="46"/>
  <c r="C223" i="46"/>
  <c r="D223" i="46" s="1"/>
  <c r="E223" i="46" s="1"/>
  <c r="F223" i="46" s="1"/>
  <c r="G223" i="46" s="1"/>
  <c r="H223" i="46" s="1"/>
  <c r="I223" i="46" s="1"/>
  <c r="J223" i="46" s="1"/>
  <c r="K223" i="46" s="1"/>
  <c r="L223" i="46" s="1"/>
  <c r="C222" i="46"/>
  <c r="D222" i="46" s="1"/>
  <c r="E222" i="46" s="1"/>
  <c r="F222" i="46" s="1"/>
  <c r="G222" i="46" s="1"/>
  <c r="H222" i="46" s="1"/>
  <c r="I222" i="46" s="1"/>
  <c r="J222" i="46" s="1"/>
  <c r="K222" i="46" s="1"/>
  <c r="L222" i="46" s="1"/>
  <c r="C221" i="46"/>
  <c r="D221" i="46" s="1"/>
  <c r="E221" i="46" s="1"/>
  <c r="F221" i="46" s="1"/>
  <c r="G221" i="46" s="1"/>
  <c r="H221" i="46" s="1"/>
  <c r="I221" i="46" s="1"/>
  <c r="J221" i="46" s="1"/>
  <c r="K221" i="46" s="1"/>
  <c r="L221" i="46" s="1"/>
  <c r="C220" i="46"/>
  <c r="D220" i="46" s="1"/>
  <c r="E220" i="46" s="1"/>
  <c r="F220" i="46" s="1"/>
  <c r="G220" i="46" s="1"/>
  <c r="H220" i="46" s="1"/>
  <c r="I220" i="46" s="1"/>
  <c r="J220" i="46" s="1"/>
  <c r="K220" i="46" s="1"/>
  <c r="L220" i="46" s="1"/>
  <c r="C218" i="46"/>
  <c r="D218" i="46" s="1"/>
  <c r="E218" i="46" s="1"/>
  <c r="F218" i="46" s="1"/>
  <c r="G218" i="46" s="1"/>
  <c r="H218" i="46" s="1"/>
  <c r="I218" i="46" s="1"/>
  <c r="J218" i="46" s="1"/>
  <c r="K218" i="46" s="1"/>
  <c r="L218" i="46" s="1"/>
  <c r="C217" i="46"/>
  <c r="D217" i="46" s="1"/>
  <c r="E217" i="46" s="1"/>
  <c r="F217" i="46" s="1"/>
  <c r="G217" i="46" s="1"/>
  <c r="H217" i="46" s="1"/>
  <c r="I217" i="46" s="1"/>
  <c r="J217" i="46" s="1"/>
  <c r="K217" i="46" s="1"/>
  <c r="L217" i="46" s="1"/>
  <c r="C216" i="46"/>
  <c r="D216" i="46" s="1"/>
  <c r="E216" i="46" s="1"/>
  <c r="F216" i="46" s="1"/>
  <c r="G216" i="46" s="1"/>
  <c r="H216" i="46" s="1"/>
  <c r="I216" i="46" s="1"/>
  <c r="J216" i="46" s="1"/>
  <c r="K216" i="46" s="1"/>
  <c r="L216" i="46" s="1"/>
  <c r="C215" i="46"/>
  <c r="D215" i="46" s="1"/>
  <c r="E215" i="46" s="1"/>
  <c r="F215" i="46" s="1"/>
  <c r="G215" i="46" s="1"/>
  <c r="H215" i="46" s="1"/>
  <c r="I215" i="46" s="1"/>
  <c r="J215" i="46" s="1"/>
  <c r="K215" i="46" s="1"/>
  <c r="L215" i="46" s="1"/>
  <c r="C214" i="46"/>
  <c r="D214" i="46" s="1"/>
  <c r="E214" i="46" s="1"/>
  <c r="F214" i="46" s="1"/>
  <c r="G214" i="46" s="1"/>
  <c r="H214" i="46" s="1"/>
  <c r="I214" i="46" s="1"/>
  <c r="J214" i="46" s="1"/>
  <c r="K214" i="46" s="1"/>
  <c r="L214" i="46" s="1"/>
  <c r="C213" i="46"/>
  <c r="D213" i="46" s="1"/>
  <c r="E213" i="46" s="1"/>
  <c r="F213" i="46" s="1"/>
  <c r="G213" i="46" s="1"/>
  <c r="H213" i="46" s="1"/>
  <c r="I213" i="46" s="1"/>
  <c r="J213" i="46" s="1"/>
  <c r="K213" i="46" s="1"/>
  <c r="L213" i="46" s="1"/>
  <c r="C212" i="46"/>
  <c r="D212" i="46" s="1"/>
  <c r="E212" i="46" s="1"/>
  <c r="F212" i="46" s="1"/>
  <c r="G212" i="46" s="1"/>
  <c r="H212" i="46" s="1"/>
  <c r="I212" i="46" s="1"/>
  <c r="J212" i="46" s="1"/>
  <c r="K212" i="46" s="1"/>
  <c r="L212" i="46" s="1"/>
  <c r="C210" i="46"/>
  <c r="D210" i="46" s="1"/>
  <c r="E210" i="46" s="1"/>
  <c r="F210" i="46" s="1"/>
  <c r="G210" i="46" s="1"/>
  <c r="H210" i="46" s="1"/>
  <c r="I210" i="46" s="1"/>
  <c r="J210" i="46" s="1"/>
  <c r="K210" i="46" s="1"/>
  <c r="L210" i="46" s="1"/>
  <c r="C209" i="46"/>
  <c r="D209" i="46" s="1"/>
  <c r="E209" i="46" s="1"/>
  <c r="F209" i="46" s="1"/>
  <c r="G209" i="46" s="1"/>
  <c r="H209" i="46" s="1"/>
  <c r="I209" i="46" s="1"/>
  <c r="J209" i="46" s="1"/>
  <c r="K209" i="46" s="1"/>
  <c r="L209" i="46" s="1"/>
  <c r="C208" i="46"/>
  <c r="D208" i="46" s="1"/>
  <c r="E208" i="46" s="1"/>
  <c r="F208" i="46" s="1"/>
  <c r="G208" i="46" s="1"/>
  <c r="H208" i="46" s="1"/>
  <c r="I208" i="46" s="1"/>
  <c r="J208" i="46" s="1"/>
  <c r="K208" i="46" s="1"/>
  <c r="L208" i="46" s="1"/>
  <c r="C207" i="46"/>
  <c r="D207" i="46" s="1"/>
  <c r="E207" i="46" s="1"/>
  <c r="F207" i="46" s="1"/>
  <c r="G207" i="46" s="1"/>
  <c r="H207" i="46" s="1"/>
  <c r="I207" i="46" s="1"/>
  <c r="J207" i="46" s="1"/>
  <c r="K207" i="46" s="1"/>
  <c r="L207" i="46" s="1"/>
  <c r="C206" i="46"/>
  <c r="D206" i="46" s="1"/>
  <c r="E206" i="46" s="1"/>
  <c r="F206" i="46" s="1"/>
  <c r="G206" i="46" s="1"/>
  <c r="H206" i="46" s="1"/>
  <c r="I206" i="46" s="1"/>
  <c r="J206" i="46" s="1"/>
  <c r="K206" i="46" s="1"/>
  <c r="L206" i="46" s="1"/>
  <c r="C205" i="46"/>
  <c r="D205" i="46" s="1"/>
  <c r="E205" i="46" s="1"/>
  <c r="F205" i="46" s="1"/>
  <c r="G205" i="46" s="1"/>
  <c r="H205" i="46" s="1"/>
  <c r="I205" i="46" s="1"/>
  <c r="J205" i="46" s="1"/>
  <c r="K205" i="46" s="1"/>
  <c r="L205" i="46" s="1"/>
  <c r="C204" i="46"/>
  <c r="D204" i="46" s="1"/>
  <c r="E204" i="46" s="1"/>
  <c r="F204" i="46" s="1"/>
  <c r="G204" i="46" s="1"/>
  <c r="H204" i="46" s="1"/>
  <c r="I204" i="46" s="1"/>
  <c r="J204" i="46" s="1"/>
  <c r="K204" i="46" s="1"/>
  <c r="L204" i="46" s="1"/>
  <c r="C202" i="46"/>
  <c r="D202" i="46" s="1"/>
  <c r="E202" i="46" s="1"/>
  <c r="F202" i="46" s="1"/>
  <c r="G202" i="46" s="1"/>
  <c r="H202" i="46" s="1"/>
  <c r="I202" i="46" s="1"/>
  <c r="J202" i="46" s="1"/>
  <c r="K202" i="46" s="1"/>
  <c r="L202" i="46" s="1"/>
  <c r="C201" i="46"/>
  <c r="D201" i="46" s="1"/>
  <c r="E201" i="46" s="1"/>
  <c r="F201" i="46" s="1"/>
  <c r="G201" i="46" s="1"/>
  <c r="H201" i="46" s="1"/>
  <c r="I201" i="46" s="1"/>
  <c r="J201" i="46" s="1"/>
  <c r="K201" i="46" s="1"/>
  <c r="L201" i="46" s="1"/>
  <c r="C200" i="46"/>
  <c r="D200" i="46" s="1"/>
  <c r="E200" i="46" s="1"/>
  <c r="F200" i="46" s="1"/>
  <c r="G200" i="46" s="1"/>
  <c r="H200" i="46" s="1"/>
  <c r="I200" i="46" s="1"/>
  <c r="J200" i="46" s="1"/>
  <c r="K200" i="46" s="1"/>
  <c r="L200" i="46" s="1"/>
  <c r="C199" i="46"/>
  <c r="D199" i="46" s="1"/>
  <c r="E199" i="46" s="1"/>
  <c r="F199" i="46" s="1"/>
  <c r="G199" i="46" s="1"/>
  <c r="H199" i="46" s="1"/>
  <c r="I199" i="46" s="1"/>
  <c r="J199" i="46" s="1"/>
  <c r="K199" i="46" s="1"/>
  <c r="L199" i="46" s="1"/>
  <c r="C198" i="46"/>
  <c r="D198" i="46" s="1"/>
  <c r="E198" i="46" s="1"/>
  <c r="F198" i="46" s="1"/>
  <c r="G198" i="46" s="1"/>
  <c r="H198" i="46" s="1"/>
  <c r="I198" i="46" s="1"/>
  <c r="J198" i="46" s="1"/>
  <c r="K198" i="46" s="1"/>
  <c r="L198" i="46" s="1"/>
  <c r="C197" i="46"/>
  <c r="D197" i="46" s="1"/>
  <c r="E197" i="46" s="1"/>
  <c r="F197" i="46" s="1"/>
  <c r="G197" i="46" s="1"/>
  <c r="H197" i="46" s="1"/>
  <c r="I197" i="46" s="1"/>
  <c r="J197" i="46" s="1"/>
  <c r="K197" i="46" s="1"/>
  <c r="L197" i="46" s="1"/>
  <c r="C196" i="46"/>
  <c r="D196" i="46" s="1"/>
  <c r="E196" i="46" s="1"/>
  <c r="F196" i="46" s="1"/>
  <c r="G196" i="46" s="1"/>
  <c r="H196" i="46" s="1"/>
  <c r="I196" i="46" s="1"/>
  <c r="J196" i="46" s="1"/>
  <c r="K196" i="46" s="1"/>
  <c r="L196" i="46" s="1"/>
  <c r="C194" i="46"/>
  <c r="D194" i="46" s="1"/>
  <c r="E194" i="46" s="1"/>
  <c r="F194" i="46" s="1"/>
  <c r="G194" i="46" s="1"/>
  <c r="H194" i="46" s="1"/>
  <c r="I194" i="46" s="1"/>
  <c r="J194" i="46" s="1"/>
  <c r="K194" i="46" s="1"/>
  <c r="L194" i="46" s="1"/>
  <c r="C193" i="46"/>
  <c r="D193" i="46" s="1"/>
  <c r="E193" i="46" s="1"/>
  <c r="F193" i="46" s="1"/>
  <c r="G193" i="46" s="1"/>
  <c r="H193" i="46" s="1"/>
  <c r="I193" i="46" s="1"/>
  <c r="J193" i="46" s="1"/>
  <c r="K193" i="46" s="1"/>
  <c r="L193" i="46" s="1"/>
  <c r="C192" i="46"/>
  <c r="D192" i="46" s="1"/>
  <c r="E192" i="46" s="1"/>
  <c r="F192" i="46" s="1"/>
  <c r="G192" i="46" s="1"/>
  <c r="H192" i="46" s="1"/>
  <c r="I192" i="46" s="1"/>
  <c r="J192" i="46" s="1"/>
  <c r="K192" i="46" s="1"/>
  <c r="L192" i="46" s="1"/>
  <c r="C191" i="46"/>
  <c r="D191" i="46" s="1"/>
  <c r="E191" i="46" s="1"/>
  <c r="F191" i="46" s="1"/>
  <c r="G191" i="46" s="1"/>
  <c r="H191" i="46" s="1"/>
  <c r="I191" i="46" s="1"/>
  <c r="J191" i="46" s="1"/>
  <c r="K191" i="46" s="1"/>
  <c r="L191" i="46" s="1"/>
  <c r="C190" i="46"/>
  <c r="D190" i="46" s="1"/>
  <c r="E190" i="46" s="1"/>
  <c r="F190" i="46" s="1"/>
  <c r="G190" i="46" s="1"/>
  <c r="H190" i="46" s="1"/>
  <c r="I190" i="46" s="1"/>
  <c r="J190" i="46" s="1"/>
  <c r="K190" i="46" s="1"/>
  <c r="L190" i="46" s="1"/>
  <c r="C189" i="46"/>
  <c r="D189" i="46" s="1"/>
  <c r="E189" i="46" s="1"/>
  <c r="F189" i="46" s="1"/>
  <c r="G189" i="46" s="1"/>
  <c r="H189" i="46" s="1"/>
  <c r="I189" i="46" s="1"/>
  <c r="J189" i="46" s="1"/>
  <c r="K189" i="46" s="1"/>
  <c r="L189" i="46" s="1"/>
  <c r="C188" i="46"/>
  <c r="D188" i="46" s="1"/>
  <c r="E188" i="46" s="1"/>
  <c r="F188" i="46" s="1"/>
  <c r="G188" i="46" s="1"/>
  <c r="H188" i="46" s="1"/>
  <c r="I188" i="46" s="1"/>
  <c r="J188" i="46" s="1"/>
  <c r="K188" i="46" s="1"/>
  <c r="L188" i="46" s="1"/>
  <c r="C187" i="46"/>
  <c r="D187" i="46" s="1"/>
  <c r="E187" i="46" s="1"/>
  <c r="F187" i="46" s="1"/>
  <c r="G187" i="46" s="1"/>
  <c r="H187" i="46" s="1"/>
  <c r="I187" i="46" s="1"/>
  <c r="J187" i="46" s="1"/>
  <c r="K187" i="46" s="1"/>
  <c r="L187" i="46" s="1"/>
  <c r="C186" i="46"/>
  <c r="D186" i="46" s="1"/>
  <c r="E186" i="46" s="1"/>
  <c r="F186" i="46" s="1"/>
  <c r="G186" i="46" s="1"/>
  <c r="H186" i="46" s="1"/>
  <c r="I186" i="46" s="1"/>
  <c r="J186" i="46" s="1"/>
  <c r="K186" i="46" s="1"/>
  <c r="L186" i="46" s="1"/>
  <c r="C185" i="46"/>
  <c r="D185" i="46" s="1"/>
  <c r="E185" i="46" s="1"/>
  <c r="F185" i="46" s="1"/>
  <c r="G185" i="46" s="1"/>
  <c r="H185" i="46" s="1"/>
  <c r="I185" i="46" s="1"/>
  <c r="J185" i="46" s="1"/>
  <c r="K185" i="46" s="1"/>
  <c r="L185" i="46" s="1"/>
  <c r="D184" i="46"/>
  <c r="E184" i="46" s="1"/>
  <c r="F184" i="46" s="1"/>
  <c r="G184" i="46" s="1"/>
  <c r="H184" i="46" s="1"/>
  <c r="I184" i="46" s="1"/>
  <c r="J184" i="46" s="1"/>
  <c r="K184" i="46" s="1"/>
  <c r="L184" i="46" s="1"/>
  <c r="C184" i="46"/>
  <c r="C183" i="46"/>
  <c r="D183" i="46" s="1"/>
  <c r="E183" i="46" s="1"/>
  <c r="F183" i="46" s="1"/>
  <c r="G183" i="46" s="1"/>
  <c r="H183" i="46" s="1"/>
  <c r="I183" i="46" s="1"/>
  <c r="J183" i="46" s="1"/>
  <c r="K183" i="46" s="1"/>
  <c r="L183" i="46" s="1"/>
  <c r="C182" i="46"/>
  <c r="D182" i="46" s="1"/>
  <c r="E182" i="46" s="1"/>
  <c r="F182" i="46" s="1"/>
  <c r="G182" i="46" s="1"/>
  <c r="H182" i="46" s="1"/>
  <c r="I182" i="46" s="1"/>
  <c r="J182" i="46" s="1"/>
  <c r="K182" i="46" s="1"/>
  <c r="L182" i="46" s="1"/>
  <c r="C181" i="46"/>
  <c r="D181" i="46" s="1"/>
  <c r="E181" i="46" s="1"/>
  <c r="F181" i="46" s="1"/>
  <c r="G181" i="46" s="1"/>
  <c r="H181" i="46" s="1"/>
  <c r="I181" i="46" s="1"/>
  <c r="J181" i="46" s="1"/>
  <c r="K181" i="46" s="1"/>
  <c r="L181" i="46" s="1"/>
  <c r="C180" i="46"/>
  <c r="D180" i="46" s="1"/>
  <c r="E180" i="46" s="1"/>
  <c r="F180" i="46" s="1"/>
  <c r="G180" i="46" s="1"/>
  <c r="H180" i="46" s="1"/>
  <c r="I180" i="46" s="1"/>
  <c r="J180" i="46" s="1"/>
  <c r="K180" i="46" s="1"/>
  <c r="L180" i="46" s="1"/>
  <c r="D178" i="46"/>
  <c r="E178" i="46" s="1"/>
  <c r="F178" i="46" s="1"/>
  <c r="G178" i="46" s="1"/>
  <c r="H178" i="46" s="1"/>
  <c r="I178" i="46" s="1"/>
  <c r="J178" i="46" s="1"/>
  <c r="K178" i="46" s="1"/>
  <c r="L178" i="46" s="1"/>
  <c r="C178" i="46"/>
  <c r="C177" i="46"/>
  <c r="D177" i="46" s="1"/>
  <c r="C176" i="46"/>
  <c r="D176" i="46" s="1"/>
  <c r="E176" i="46" s="1"/>
  <c r="F176" i="46" s="1"/>
  <c r="G176" i="46" s="1"/>
  <c r="H176" i="46" s="1"/>
  <c r="I176" i="46" s="1"/>
  <c r="J176" i="46" s="1"/>
  <c r="K176" i="46" s="1"/>
  <c r="L176" i="46" s="1"/>
  <c r="C175" i="46"/>
  <c r="D175" i="46" s="1"/>
  <c r="E175" i="46" s="1"/>
  <c r="F175" i="46" s="1"/>
  <c r="G175" i="46" s="1"/>
  <c r="H175" i="46" s="1"/>
  <c r="I175" i="46" s="1"/>
  <c r="J175" i="46" s="1"/>
  <c r="K175" i="46" s="1"/>
  <c r="L175" i="46" s="1"/>
  <c r="D174" i="46"/>
  <c r="E174" i="46" s="1"/>
  <c r="F174" i="46" s="1"/>
  <c r="G174" i="46" s="1"/>
  <c r="H174" i="46" s="1"/>
  <c r="I174" i="46" s="1"/>
  <c r="J174" i="46" s="1"/>
  <c r="K174" i="46" s="1"/>
  <c r="L174" i="46" s="1"/>
  <c r="C174" i="46"/>
  <c r="C173" i="46"/>
  <c r="D173" i="46" s="1"/>
  <c r="E173" i="46" s="1"/>
  <c r="F173" i="46" s="1"/>
  <c r="G173" i="46" s="1"/>
  <c r="H173" i="46" s="1"/>
  <c r="I173" i="46" s="1"/>
  <c r="J173" i="46" s="1"/>
  <c r="K173" i="46" s="1"/>
  <c r="L173" i="46" s="1"/>
  <c r="E172" i="46"/>
  <c r="F172" i="46" s="1"/>
  <c r="G172" i="46" s="1"/>
  <c r="H172" i="46" s="1"/>
  <c r="I172" i="46" s="1"/>
  <c r="J172" i="46" s="1"/>
  <c r="K172" i="46" s="1"/>
  <c r="L172" i="46" s="1"/>
  <c r="D172" i="46"/>
  <c r="C172" i="46"/>
  <c r="C170" i="46"/>
  <c r="D170" i="46" s="1"/>
  <c r="E170" i="46" s="1"/>
  <c r="F170" i="46" s="1"/>
  <c r="G170" i="46" s="1"/>
  <c r="H170" i="46" s="1"/>
  <c r="I170" i="46" s="1"/>
  <c r="J170" i="46" s="1"/>
  <c r="K170" i="46" s="1"/>
  <c r="L170" i="46" s="1"/>
  <c r="M170" i="46" s="1"/>
  <c r="N170" i="46" s="1"/>
  <c r="R170" i="46" s="1"/>
  <c r="S170" i="46" s="1"/>
  <c r="T170" i="46" s="1"/>
  <c r="U170" i="46" s="1"/>
  <c r="V170" i="46" s="1"/>
  <c r="W170" i="46" s="1"/>
  <c r="X170" i="46" s="1"/>
  <c r="Y170" i="46" s="1"/>
  <c r="C169" i="46"/>
  <c r="D169" i="46" s="1"/>
  <c r="AG167" i="46"/>
  <c r="C166" i="46"/>
  <c r="D166" i="46" s="1"/>
  <c r="E166" i="46" s="1"/>
  <c r="F166" i="46" s="1"/>
  <c r="G166" i="46" s="1"/>
  <c r="H166" i="46" s="1"/>
  <c r="I166" i="46" s="1"/>
  <c r="J166" i="46" s="1"/>
  <c r="K166" i="46" s="1"/>
  <c r="L166" i="46" s="1"/>
  <c r="C165" i="46"/>
  <c r="D165" i="46" s="1"/>
  <c r="E165" i="46" s="1"/>
  <c r="F165" i="46" s="1"/>
  <c r="G165" i="46" s="1"/>
  <c r="H165" i="46" s="1"/>
  <c r="I165" i="46" s="1"/>
  <c r="J165" i="46" s="1"/>
  <c r="K165" i="46" s="1"/>
  <c r="L165" i="46" s="1"/>
  <c r="D164" i="46"/>
  <c r="E164" i="46" s="1"/>
  <c r="F164" i="46" s="1"/>
  <c r="G164" i="46" s="1"/>
  <c r="H164" i="46" s="1"/>
  <c r="I164" i="46" s="1"/>
  <c r="J164" i="46" s="1"/>
  <c r="K164" i="46" s="1"/>
  <c r="L164" i="46" s="1"/>
  <c r="C164" i="46"/>
  <c r="C163" i="46"/>
  <c r="D163" i="46" s="1"/>
  <c r="E163" i="46" s="1"/>
  <c r="F163" i="46" s="1"/>
  <c r="G163" i="46" s="1"/>
  <c r="H163" i="46" s="1"/>
  <c r="I163" i="46" s="1"/>
  <c r="J163" i="46" s="1"/>
  <c r="K163" i="46" s="1"/>
  <c r="L163" i="46" s="1"/>
  <c r="D161" i="46"/>
  <c r="C161" i="46"/>
  <c r="AI158" i="46"/>
  <c r="AH158" i="46"/>
  <c r="AI157" i="46"/>
  <c r="AH157" i="46"/>
  <c r="AI156" i="46"/>
  <c r="AH156" i="46"/>
  <c r="AI155" i="46"/>
  <c r="AH155" i="46"/>
  <c r="AI154" i="46"/>
  <c r="AH154" i="46"/>
  <c r="AI153" i="46"/>
  <c r="AH153" i="46"/>
  <c r="AI152" i="46"/>
  <c r="AH152" i="46"/>
  <c r="AI151" i="46"/>
  <c r="AH151" i="46"/>
  <c r="AI150" i="46"/>
  <c r="AH150" i="46"/>
  <c r="AI149" i="46"/>
  <c r="AH149" i="46"/>
  <c r="AI148" i="46"/>
  <c r="AH148" i="46"/>
  <c r="AI147" i="46"/>
  <c r="AH147" i="46"/>
  <c r="AI146" i="46"/>
  <c r="AH146" i="46"/>
  <c r="AI142" i="46"/>
  <c r="AH142" i="46"/>
  <c r="AI141" i="46"/>
  <c r="AH141" i="46"/>
  <c r="AI140" i="46"/>
  <c r="AH140" i="46"/>
  <c r="AI139" i="46"/>
  <c r="AH139" i="46"/>
  <c r="AI138" i="46"/>
  <c r="AH138" i="46"/>
  <c r="AI137" i="46"/>
  <c r="AH137" i="46"/>
  <c r="AI136" i="46"/>
  <c r="AH136" i="46"/>
  <c r="AI134" i="46"/>
  <c r="AH134" i="46"/>
  <c r="AI133" i="46"/>
  <c r="AH133" i="46"/>
  <c r="AI132" i="46"/>
  <c r="AH132" i="46"/>
  <c r="AI131" i="46"/>
  <c r="AH131" i="46"/>
  <c r="AI130" i="46"/>
  <c r="AH130" i="46"/>
  <c r="AI129" i="46"/>
  <c r="AH129" i="46"/>
  <c r="AI128" i="46"/>
  <c r="AH128" i="46"/>
  <c r="AI127" i="46"/>
  <c r="AH127" i="46"/>
  <c r="AI126" i="46"/>
  <c r="AH126" i="46"/>
  <c r="AI125" i="46"/>
  <c r="AH125" i="46"/>
  <c r="AA122" i="46"/>
  <c r="Z122" i="46"/>
  <c r="Y122" i="46"/>
  <c r="X122" i="46"/>
  <c r="W122" i="46"/>
  <c r="V122" i="46"/>
  <c r="U122" i="46"/>
  <c r="T122" i="46"/>
  <c r="S122" i="46"/>
  <c r="R122" i="46"/>
  <c r="L122" i="46"/>
  <c r="K122" i="46"/>
  <c r="J122" i="46"/>
  <c r="I122" i="46"/>
  <c r="H122" i="46"/>
  <c r="G122" i="46"/>
  <c r="AA121" i="46"/>
  <c r="Z121" i="46"/>
  <c r="Y121" i="46"/>
  <c r="X121" i="46"/>
  <c r="W121" i="46"/>
  <c r="V121" i="46"/>
  <c r="U121" i="46"/>
  <c r="T121" i="46"/>
  <c r="S121" i="46"/>
  <c r="R121" i="46"/>
  <c r="L121" i="46"/>
  <c r="K121" i="46"/>
  <c r="J121" i="46"/>
  <c r="I121" i="46"/>
  <c r="H121" i="46"/>
  <c r="G121" i="46"/>
  <c r="AA120" i="46"/>
  <c r="Z120" i="46"/>
  <c r="Y120" i="46"/>
  <c r="X120" i="46"/>
  <c r="W120" i="46"/>
  <c r="V120" i="46"/>
  <c r="U120" i="46"/>
  <c r="T120" i="46"/>
  <c r="S120" i="46"/>
  <c r="R120" i="46"/>
  <c r="AW23" i="46"/>
  <c r="L120" i="46"/>
  <c r="K120" i="46"/>
  <c r="J120" i="46"/>
  <c r="I120" i="46"/>
  <c r="H120" i="46"/>
  <c r="G120" i="46"/>
  <c r="AA119" i="46"/>
  <c r="Z119" i="46"/>
  <c r="Y119" i="46"/>
  <c r="X119" i="46"/>
  <c r="W119" i="46"/>
  <c r="V119" i="46"/>
  <c r="U119" i="46"/>
  <c r="T119" i="46"/>
  <c r="S119" i="46"/>
  <c r="R119" i="46"/>
  <c r="L119" i="46"/>
  <c r="K119" i="46"/>
  <c r="J119" i="46"/>
  <c r="I119" i="46"/>
  <c r="H119" i="46"/>
  <c r="G119" i="46"/>
  <c r="AA118" i="46"/>
  <c r="Z118" i="46"/>
  <c r="Y118" i="46"/>
  <c r="X118" i="46"/>
  <c r="W118" i="46"/>
  <c r="V118" i="46"/>
  <c r="U118" i="46"/>
  <c r="T118" i="46"/>
  <c r="S118" i="46"/>
  <c r="R118" i="46"/>
  <c r="AY23" i="46"/>
  <c r="L118" i="46"/>
  <c r="K118" i="46"/>
  <c r="J118" i="46"/>
  <c r="I118" i="46"/>
  <c r="H118" i="46"/>
  <c r="G118" i="46"/>
  <c r="BJ23" i="46"/>
  <c r="AA117" i="46"/>
  <c r="Z117" i="46"/>
  <c r="Z123" i="46" s="1"/>
  <c r="BF23" i="46" s="1"/>
  <c r="Y117" i="46"/>
  <c r="X117" i="46"/>
  <c r="W117" i="46"/>
  <c r="V117" i="46"/>
  <c r="V123" i="46" s="1"/>
  <c r="U117" i="46"/>
  <c r="T117" i="46"/>
  <c r="T123" i="46" s="1"/>
  <c r="BB23" i="46" s="1"/>
  <c r="S117" i="46"/>
  <c r="R117" i="46"/>
  <c r="AX23" i="46"/>
  <c r="L117" i="46"/>
  <c r="K117" i="46"/>
  <c r="J117" i="46"/>
  <c r="I117" i="46"/>
  <c r="H117" i="46"/>
  <c r="G117" i="46"/>
  <c r="P7" i="46"/>
  <c r="AI114" i="46"/>
  <c r="AH114" i="46"/>
  <c r="AI112" i="46"/>
  <c r="AH112" i="46"/>
  <c r="AG112" i="46"/>
  <c r="AG115" i="46" s="1"/>
  <c r="AI111" i="46"/>
  <c r="AH111" i="46"/>
  <c r="AI110" i="46"/>
  <c r="AH110" i="46"/>
  <c r="AI109" i="46"/>
  <c r="AH109" i="46"/>
  <c r="AG108" i="46"/>
  <c r="BI19" i="46"/>
  <c r="AA108" i="46"/>
  <c r="Z108" i="46"/>
  <c r="BF19" i="46" s="1"/>
  <c r="Y108" i="46"/>
  <c r="X108" i="46"/>
  <c r="W108" i="46"/>
  <c r="V5" i="46" s="1"/>
  <c r="V108" i="46"/>
  <c r="U5" i="46" s="1"/>
  <c r="U108" i="46"/>
  <c r="T108" i="46"/>
  <c r="S108" i="46"/>
  <c r="R108" i="46"/>
  <c r="AW19" i="46"/>
  <c r="L108" i="46"/>
  <c r="K5" i="46" s="1"/>
  <c r="K108" i="46"/>
  <c r="J108" i="46"/>
  <c r="I108" i="46"/>
  <c r="AS19" i="46" s="1"/>
  <c r="H108" i="46"/>
  <c r="G5" i="46" s="1"/>
  <c r="G108" i="46"/>
  <c r="AI107" i="46"/>
  <c r="AH107" i="46"/>
  <c r="AI106" i="46"/>
  <c r="AH106" i="46"/>
  <c r="AI105" i="46"/>
  <c r="AH105" i="46"/>
  <c r="AI104" i="46"/>
  <c r="AH104" i="46"/>
  <c r="AI103" i="46"/>
  <c r="AH103" i="46"/>
  <c r="AI102" i="46"/>
  <c r="AH102" i="46"/>
  <c r="AI101" i="46"/>
  <c r="AH101" i="46"/>
  <c r="AI100" i="46"/>
  <c r="AH100" i="46"/>
  <c r="AI99" i="46"/>
  <c r="AH99" i="46"/>
  <c r="AI98" i="46"/>
  <c r="AH98" i="46"/>
  <c r="AI97" i="46"/>
  <c r="AH97" i="46"/>
  <c r="AG96" i="46"/>
  <c r="AA96" i="46"/>
  <c r="Z96" i="46"/>
  <c r="Y96" i="46"/>
  <c r="X96" i="46"/>
  <c r="W96" i="46"/>
  <c r="V96" i="46"/>
  <c r="BD20" i="46" s="1"/>
  <c r="U96" i="46"/>
  <c r="T96" i="46"/>
  <c r="BB20" i="46" s="1"/>
  <c r="S96" i="46"/>
  <c r="BA20" i="46" s="1"/>
  <c r="R96" i="46"/>
  <c r="AY20" i="46"/>
  <c r="AV20" i="46"/>
  <c r="L96" i="46"/>
  <c r="K96" i="46"/>
  <c r="AT20" i="46" s="1"/>
  <c r="J96" i="46"/>
  <c r="I96" i="46"/>
  <c r="H96" i="46"/>
  <c r="G96" i="46"/>
  <c r="AQ20" i="46"/>
  <c r="AM20" i="46"/>
  <c r="AI95" i="46"/>
  <c r="AH95" i="46"/>
  <c r="AI94" i="46"/>
  <c r="AH94" i="46"/>
  <c r="AI93" i="46"/>
  <c r="AH93" i="46"/>
  <c r="BI18" i="46"/>
  <c r="Z92" i="46"/>
  <c r="BF18" i="46" s="1"/>
  <c r="Y92" i="46"/>
  <c r="X92" i="46"/>
  <c r="U92" i="46"/>
  <c r="BC18" i="46" s="1"/>
  <c r="T92" i="46"/>
  <c r="BB18" i="46" s="1"/>
  <c r="S92" i="46"/>
  <c r="R92" i="46"/>
  <c r="AZ18" i="46" s="1"/>
  <c r="AW18" i="46"/>
  <c r="AU18" i="46"/>
  <c r="L92" i="46"/>
  <c r="K92" i="46"/>
  <c r="AT18" i="46" s="1"/>
  <c r="J92" i="46"/>
  <c r="I92" i="46"/>
  <c r="H92" i="46"/>
  <c r="G92" i="46"/>
  <c r="AR18" i="46" s="1"/>
  <c r="BR91" i="46"/>
  <c r="BM91" i="46"/>
  <c r="AI91" i="46"/>
  <c r="AH91" i="46"/>
  <c r="AG91" i="46"/>
  <c r="AG92" i="46" s="1"/>
  <c r="BA90" i="46"/>
  <c r="AI90" i="46"/>
  <c r="AH90" i="46"/>
  <c r="BQ89" i="46"/>
  <c r="BL89" i="46"/>
  <c r="BH89" i="46"/>
  <c r="AI89" i="46"/>
  <c r="AH89" i="46"/>
  <c r="BV88" i="46"/>
  <c r="BE88" i="46"/>
  <c r="AI88" i="46"/>
  <c r="AH88" i="46"/>
  <c r="BW87" i="46"/>
  <c r="BG87" i="46"/>
  <c r="AI87" i="46"/>
  <c r="AH87" i="46"/>
  <c r="BV86" i="46"/>
  <c r="BR86" i="46"/>
  <c r="AI86" i="46"/>
  <c r="AH86" i="46"/>
  <c r="AI85" i="46"/>
  <c r="AH85" i="46"/>
  <c r="BW84" i="46"/>
  <c r="BW91" i="46" s="1"/>
  <c r="BV84" i="46"/>
  <c r="BV91" i="46" s="1"/>
  <c r="BU84" i="46"/>
  <c r="BU91" i="46" s="1"/>
  <c r="BT84" i="46"/>
  <c r="BT91" i="46" s="1"/>
  <c r="BS84" i="46"/>
  <c r="BS91" i="46" s="1"/>
  <c r="BR84" i="46"/>
  <c r="BQ84" i="46"/>
  <c r="BQ91" i="46" s="1"/>
  <c r="BP84" i="46"/>
  <c r="BP91" i="46" s="1"/>
  <c r="BO84" i="46"/>
  <c r="BO91" i="46" s="1"/>
  <c r="BN84" i="46"/>
  <c r="BN91" i="46" s="1"/>
  <c r="BM84" i="46"/>
  <c r="BL84" i="46"/>
  <c r="BL91" i="46" s="1"/>
  <c r="BK84" i="46"/>
  <c r="BK91" i="46" s="1"/>
  <c r="BJ84" i="46"/>
  <c r="BJ91" i="46" s="1"/>
  <c r="BI84" i="46"/>
  <c r="BI91" i="46" s="1"/>
  <c r="BH84" i="46"/>
  <c r="BH91" i="46" s="1"/>
  <c r="BG84" i="46"/>
  <c r="BG91" i="46" s="1"/>
  <c r="BF84" i="46"/>
  <c r="BF91" i="46" s="1"/>
  <c r="BE84" i="46"/>
  <c r="BE91" i="46" s="1"/>
  <c r="BD84" i="46"/>
  <c r="BD91" i="46" s="1"/>
  <c r="BC84" i="46"/>
  <c r="BC91" i="46" s="1"/>
  <c r="BB84" i="46"/>
  <c r="BB91" i="46" s="1"/>
  <c r="BA84" i="46"/>
  <c r="BA91" i="46" s="1"/>
  <c r="AZ84" i="46"/>
  <c r="AZ91" i="46" s="1"/>
  <c r="AI84" i="46"/>
  <c r="AH84" i="46"/>
  <c r="BW83" i="46"/>
  <c r="BW90" i="46" s="1"/>
  <c r="BV83" i="46"/>
  <c r="BV90" i="46" s="1"/>
  <c r="BU83" i="46"/>
  <c r="BU90" i="46" s="1"/>
  <c r="BT83" i="46"/>
  <c r="BT90" i="46" s="1"/>
  <c r="BS83" i="46"/>
  <c r="BS90" i="46" s="1"/>
  <c r="BR83" i="46"/>
  <c r="BR90" i="46" s="1"/>
  <c r="BQ83" i="46"/>
  <c r="BQ90" i="46" s="1"/>
  <c r="BP83" i="46"/>
  <c r="BP90" i="46" s="1"/>
  <c r="BO83" i="46"/>
  <c r="BO90" i="46" s="1"/>
  <c r="BN83" i="46"/>
  <c r="BN90" i="46" s="1"/>
  <c r="BM83" i="46"/>
  <c r="BM90" i="46" s="1"/>
  <c r="BL83" i="46"/>
  <c r="BL90" i="46" s="1"/>
  <c r="BK83" i="46"/>
  <c r="BK90" i="46" s="1"/>
  <c r="BJ83" i="46"/>
  <c r="BJ90" i="46" s="1"/>
  <c r="BI83" i="46"/>
  <c r="BI90" i="46" s="1"/>
  <c r="BH83" i="46"/>
  <c r="BH90" i="46" s="1"/>
  <c r="BG83" i="46"/>
  <c r="BG90" i="46" s="1"/>
  <c r="BF83" i="46"/>
  <c r="BF90" i="46" s="1"/>
  <c r="BE83" i="46"/>
  <c r="BE90" i="46" s="1"/>
  <c r="BD83" i="46"/>
  <c r="BD90" i="46" s="1"/>
  <c r="BC83" i="46"/>
  <c r="BC90" i="46" s="1"/>
  <c r="BB83" i="46"/>
  <c r="BB90" i="46" s="1"/>
  <c r="BA83" i="46"/>
  <c r="AZ83" i="46"/>
  <c r="AZ90" i="46" s="1"/>
  <c r="AI83" i="46"/>
  <c r="AH83" i="46"/>
  <c r="BW82" i="46"/>
  <c r="BW89" i="46" s="1"/>
  <c r="BV82" i="46"/>
  <c r="BV89" i="46" s="1"/>
  <c r="BU82" i="46"/>
  <c r="BU89" i="46" s="1"/>
  <c r="BT82" i="46"/>
  <c r="BT89" i="46" s="1"/>
  <c r="BS82" i="46"/>
  <c r="BS89" i="46" s="1"/>
  <c r="BR82" i="46"/>
  <c r="BR89" i="46" s="1"/>
  <c r="BQ82" i="46"/>
  <c r="BP82" i="46"/>
  <c r="BP89" i="46" s="1"/>
  <c r="BO82" i="46"/>
  <c r="BO89" i="46" s="1"/>
  <c r="BN82" i="46"/>
  <c r="BN89" i="46" s="1"/>
  <c r="BM82" i="46"/>
  <c r="BM89" i="46" s="1"/>
  <c r="BL82" i="46"/>
  <c r="BK82" i="46"/>
  <c r="BK89" i="46" s="1"/>
  <c r="BJ82" i="46"/>
  <c r="BJ89" i="46" s="1"/>
  <c r="BI82" i="46"/>
  <c r="BI89" i="46" s="1"/>
  <c r="BH82" i="46"/>
  <c r="BG82" i="46"/>
  <c r="BG89" i="46" s="1"/>
  <c r="BF82" i="46"/>
  <c r="BF89" i="46" s="1"/>
  <c r="BE82" i="46"/>
  <c r="BE89" i="46" s="1"/>
  <c r="BD82" i="46"/>
  <c r="BD89" i="46" s="1"/>
  <c r="BC82" i="46"/>
  <c r="BC89" i="46" s="1"/>
  <c r="BB82" i="46"/>
  <c r="BB89" i="46" s="1"/>
  <c r="BA82" i="46"/>
  <c r="BA89" i="46" s="1"/>
  <c r="AZ82" i="46"/>
  <c r="AZ89" i="46" s="1"/>
  <c r="AI82" i="46"/>
  <c r="AH82" i="46"/>
  <c r="BW81" i="46"/>
  <c r="BW88" i="46" s="1"/>
  <c r="BV81" i="46"/>
  <c r="BU81" i="46"/>
  <c r="BU88" i="46" s="1"/>
  <c r="BT81" i="46"/>
  <c r="BT88" i="46" s="1"/>
  <c r="BS81" i="46"/>
  <c r="BS88" i="46" s="1"/>
  <c r="BR81" i="46"/>
  <c r="BR88" i="46" s="1"/>
  <c r="BQ81" i="46"/>
  <c r="BQ88" i="46" s="1"/>
  <c r="BP81" i="46"/>
  <c r="BP88" i="46" s="1"/>
  <c r="BO81" i="46"/>
  <c r="BO88" i="46" s="1"/>
  <c r="BN81" i="46"/>
  <c r="BN88" i="46" s="1"/>
  <c r="BM81" i="46"/>
  <c r="BM88" i="46" s="1"/>
  <c r="BL81" i="46"/>
  <c r="BL88" i="46" s="1"/>
  <c r="BK81" i="46"/>
  <c r="BK88" i="46" s="1"/>
  <c r="BJ81" i="46"/>
  <c r="BJ88" i="46" s="1"/>
  <c r="BI81" i="46"/>
  <c r="BI88" i="46" s="1"/>
  <c r="BH81" i="46"/>
  <c r="BH88" i="46" s="1"/>
  <c r="BG81" i="46"/>
  <c r="BG88" i="46" s="1"/>
  <c r="BF81" i="46"/>
  <c r="BF88" i="46" s="1"/>
  <c r="BE81" i="46"/>
  <c r="BD81" i="46"/>
  <c r="BD88" i="46" s="1"/>
  <c r="BC81" i="46"/>
  <c r="BC88" i="46" s="1"/>
  <c r="BB81" i="46"/>
  <c r="BB88" i="46" s="1"/>
  <c r="BA81" i="46"/>
  <c r="BA88" i="46" s="1"/>
  <c r="AZ81" i="46"/>
  <c r="AZ88" i="46" s="1"/>
  <c r="AI81" i="46"/>
  <c r="AH81" i="46"/>
  <c r="BW80" i="46"/>
  <c r="BV80" i="46"/>
  <c r="BV87" i="46" s="1"/>
  <c r="BU80" i="46"/>
  <c r="BU87" i="46" s="1"/>
  <c r="BT80" i="46"/>
  <c r="BT87" i="46" s="1"/>
  <c r="BS80" i="46"/>
  <c r="BS87" i="46" s="1"/>
  <c r="BR80" i="46"/>
  <c r="BR87" i="46" s="1"/>
  <c r="BQ80" i="46"/>
  <c r="BQ87" i="46" s="1"/>
  <c r="BP80" i="46"/>
  <c r="BP87" i="46" s="1"/>
  <c r="BO80" i="46"/>
  <c r="BO87" i="46" s="1"/>
  <c r="BN80" i="46"/>
  <c r="BN87" i="46" s="1"/>
  <c r="BM80" i="46"/>
  <c r="BM87" i="46" s="1"/>
  <c r="BL80" i="46"/>
  <c r="BL87" i="46" s="1"/>
  <c r="BK80" i="46"/>
  <c r="BK87" i="46" s="1"/>
  <c r="BJ80" i="46"/>
  <c r="BJ87" i="46" s="1"/>
  <c r="BI80" i="46"/>
  <c r="BI87" i="46" s="1"/>
  <c r="BH80" i="46"/>
  <c r="BH87" i="46" s="1"/>
  <c r="BG80" i="46"/>
  <c r="BF80" i="46"/>
  <c r="BF87" i="46" s="1"/>
  <c r="BE80" i="46"/>
  <c r="BE87" i="46" s="1"/>
  <c r="BD80" i="46"/>
  <c r="BD87" i="46" s="1"/>
  <c r="BC80" i="46"/>
  <c r="BC87" i="46" s="1"/>
  <c r="BB80" i="46"/>
  <c r="BB87" i="46" s="1"/>
  <c r="BA80" i="46"/>
  <c r="BA87" i="46" s="1"/>
  <c r="AZ80" i="46"/>
  <c r="AZ87" i="46" s="1"/>
  <c r="AI80" i="46"/>
  <c r="AH80" i="46"/>
  <c r="BW79" i="46"/>
  <c r="BW86" i="46" s="1"/>
  <c r="BV79" i="46"/>
  <c r="BU79" i="46"/>
  <c r="BU86" i="46" s="1"/>
  <c r="BT79" i="46"/>
  <c r="BT86" i="46" s="1"/>
  <c r="BS79" i="46"/>
  <c r="BS86" i="46" s="1"/>
  <c r="BR79" i="46"/>
  <c r="BQ79" i="46"/>
  <c r="BQ86" i="46" s="1"/>
  <c r="BP79" i="46"/>
  <c r="BP86" i="46" s="1"/>
  <c r="BO79" i="46"/>
  <c r="BO86" i="46" s="1"/>
  <c r="BN79" i="46"/>
  <c r="BN86" i="46" s="1"/>
  <c r="BM79" i="46"/>
  <c r="BM86" i="46" s="1"/>
  <c r="BL79" i="46"/>
  <c r="BL86" i="46" s="1"/>
  <c r="BK79" i="46"/>
  <c r="BK86" i="46" s="1"/>
  <c r="BJ79" i="46"/>
  <c r="BJ86" i="46" s="1"/>
  <c r="BI79" i="46"/>
  <c r="BI86" i="46" s="1"/>
  <c r="BH79" i="46"/>
  <c r="BH86" i="46" s="1"/>
  <c r="BG79" i="46"/>
  <c r="BG86" i="46" s="1"/>
  <c r="BF79" i="46"/>
  <c r="BF86" i="46" s="1"/>
  <c r="BE79" i="46"/>
  <c r="BE86" i="46" s="1"/>
  <c r="BD79" i="46"/>
  <c r="BD86" i="46" s="1"/>
  <c r="BC79" i="46"/>
  <c r="BC86" i="46" s="1"/>
  <c r="BB79" i="46"/>
  <c r="BB86" i="46" s="1"/>
  <c r="BA79" i="46"/>
  <c r="BA86" i="46" s="1"/>
  <c r="AZ79" i="46"/>
  <c r="AZ86" i="46" s="1"/>
  <c r="AI79" i="46"/>
  <c r="AH79" i="46"/>
  <c r="AG78" i="46"/>
  <c r="BI17" i="46"/>
  <c r="BH17" i="46"/>
  <c r="Z78" i="46"/>
  <c r="Y78" i="46"/>
  <c r="X78" i="46"/>
  <c r="BD17" i="46"/>
  <c r="U78" i="46"/>
  <c r="T78" i="46"/>
  <c r="S78" i="46"/>
  <c r="BA17" i="46" s="1"/>
  <c r="R78" i="46"/>
  <c r="AZ17" i="46" s="1"/>
  <c r="AW17" i="46"/>
  <c r="N7" i="46"/>
  <c r="M7" i="46"/>
  <c r="L78" i="46"/>
  <c r="K78" i="46"/>
  <c r="AT17" i="46" s="1"/>
  <c r="J78" i="46"/>
  <c r="I78" i="46"/>
  <c r="AS17" i="46" s="1"/>
  <c r="H78" i="46"/>
  <c r="G78" i="46"/>
  <c r="F7" i="46"/>
  <c r="AI77" i="46"/>
  <c r="AH77" i="46"/>
  <c r="AI76" i="46"/>
  <c r="AH76" i="46"/>
  <c r="AI75" i="46"/>
  <c r="AH75" i="46"/>
  <c r="AI74" i="46"/>
  <c r="AH74" i="46"/>
  <c r="AI73" i="46"/>
  <c r="AH73" i="46"/>
  <c r="AI72" i="46"/>
  <c r="AH72" i="46"/>
  <c r="AG71" i="46"/>
  <c r="AG2" i="46" s="1"/>
  <c r="BI16" i="46"/>
  <c r="AC7" i="46"/>
  <c r="AA113" i="46"/>
  <c r="AA115" i="46" s="1"/>
  <c r="Z71" i="46"/>
  <c r="Y71" i="46"/>
  <c r="X71" i="46"/>
  <c r="X113" i="46" s="1"/>
  <c r="X115" i="46" s="1"/>
  <c r="BC16" i="46"/>
  <c r="T71" i="46"/>
  <c r="BB16" i="46" s="1"/>
  <c r="S71" i="46"/>
  <c r="R71" i="46"/>
  <c r="AU16" i="46"/>
  <c r="L71" i="46"/>
  <c r="K71" i="46"/>
  <c r="J71" i="46"/>
  <c r="I71" i="46"/>
  <c r="AS16" i="46" s="1"/>
  <c r="H71" i="46"/>
  <c r="G71" i="46"/>
  <c r="AI70" i="46"/>
  <c r="AH70" i="46"/>
  <c r="AI69" i="46"/>
  <c r="AH69" i="46"/>
  <c r="AI68" i="46"/>
  <c r="AH68" i="46"/>
  <c r="AI67" i="46"/>
  <c r="AH67" i="46"/>
  <c r="AI66" i="46"/>
  <c r="AH66" i="46"/>
  <c r="AI65" i="46"/>
  <c r="AH65" i="46"/>
  <c r="AI64" i="46"/>
  <c r="AH64" i="46"/>
  <c r="AI63" i="46"/>
  <c r="AH63" i="46"/>
  <c r="AI62" i="46"/>
  <c r="AH62" i="46"/>
  <c r="AI61" i="46"/>
  <c r="AH61" i="46"/>
  <c r="AI60" i="46"/>
  <c r="AH60" i="46"/>
  <c r="AI59" i="46"/>
  <c r="AH59" i="46"/>
  <c r="AI58" i="46"/>
  <c r="AH58" i="46"/>
  <c r="AI57" i="46"/>
  <c r="AH57" i="46"/>
  <c r="AI56" i="46"/>
  <c r="AH56" i="46"/>
  <c r="AI55" i="46"/>
  <c r="AH55" i="46"/>
  <c r="AI54" i="46"/>
  <c r="AH54" i="46"/>
  <c r="AI53" i="46"/>
  <c r="AH53" i="46"/>
  <c r="AI52" i="46"/>
  <c r="AH52" i="46"/>
  <c r="AI51" i="46"/>
  <c r="AH51" i="46"/>
  <c r="AI50" i="46"/>
  <c r="AH50" i="46"/>
  <c r="AI49" i="46"/>
  <c r="AH49" i="46"/>
  <c r="AI48" i="46"/>
  <c r="AH48" i="46"/>
  <c r="AI47" i="46"/>
  <c r="AH47" i="46"/>
  <c r="AI46" i="46"/>
  <c r="AH46" i="46"/>
  <c r="AI45" i="46"/>
  <c r="AH45" i="46"/>
  <c r="AI44" i="46"/>
  <c r="AH44" i="46"/>
  <c r="AI43" i="46"/>
  <c r="AH43" i="46"/>
  <c r="AI42" i="46"/>
  <c r="AH42" i="46"/>
  <c r="AI41" i="46"/>
  <c r="AH41" i="46"/>
  <c r="AI40" i="46"/>
  <c r="AH40" i="46"/>
  <c r="AI39" i="46"/>
  <c r="AH39" i="46"/>
  <c r="AI38" i="46"/>
  <c r="AH38" i="46"/>
  <c r="AI37" i="46"/>
  <c r="AH37" i="46"/>
  <c r="AI36" i="46"/>
  <c r="AH36" i="46"/>
  <c r="AI35" i="46"/>
  <c r="AH35" i="46"/>
  <c r="AI34" i="46"/>
  <c r="AH34" i="46"/>
  <c r="AI33" i="46"/>
  <c r="AH33" i="46"/>
  <c r="AI32" i="46"/>
  <c r="AH32" i="46"/>
  <c r="AI31" i="46"/>
  <c r="AH31" i="46"/>
  <c r="AI30" i="46"/>
  <c r="AH30" i="46"/>
  <c r="AI29" i="46"/>
  <c r="AH29" i="46"/>
  <c r="AI28" i="46"/>
  <c r="AH28" i="46"/>
  <c r="AI27" i="46"/>
  <c r="AH27" i="46"/>
  <c r="AI26" i="46"/>
  <c r="AH26" i="46"/>
  <c r="AI25" i="46"/>
  <c r="AH25" i="46"/>
  <c r="AI24" i="46"/>
  <c r="AH24" i="46"/>
  <c r="BH23" i="46"/>
  <c r="BG23" i="46"/>
  <c r="BD23" i="46"/>
  <c r="AV23" i="46"/>
  <c r="AU23" i="46"/>
  <c r="AQ23" i="46"/>
  <c r="AI23" i="46"/>
  <c r="AH23" i="46"/>
  <c r="AI22" i="46"/>
  <c r="AH22" i="46"/>
  <c r="BJ21" i="46"/>
  <c r="BI21" i="46"/>
  <c r="BH21" i="46"/>
  <c r="BG21" i="46"/>
  <c r="BF21" i="46"/>
  <c r="BE21" i="46"/>
  <c r="BD21" i="46"/>
  <c r="BC21" i="46"/>
  <c r="BB21" i="46"/>
  <c r="BA21" i="46"/>
  <c r="AZ21" i="46"/>
  <c r="AY21" i="46"/>
  <c r="AX21" i="46"/>
  <c r="AW21" i="46"/>
  <c r="AV21" i="46"/>
  <c r="AU21" i="46"/>
  <c r="AT21" i="46"/>
  <c r="AS21" i="46"/>
  <c r="AR21" i="46"/>
  <c r="AQ21" i="46"/>
  <c r="AP21" i="46"/>
  <c r="AO21" i="46"/>
  <c r="AN21" i="46"/>
  <c r="AM21" i="46"/>
  <c r="AI21" i="46"/>
  <c r="AH21" i="46"/>
  <c r="BJ20" i="46"/>
  <c r="BI20" i="46"/>
  <c r="BH20" i="46"/>
  <c r="BG20" i="46"/>
  <c r="BF20" i="46"/>
  <c r="BE20" i="46"/>
  <c r="BC20" i="46"/>
  <c r="AX20" i="46"/>
  <c r="AW20" i="46"/>
  <c r="AU20" i="46"/>
  <c r="AS20" i="46"/>
  <c r="AR20" i="46"/>
  <c r="AP20" i="46"/>
  <c r="AO20" i="46"/>
  <c r="AI20" i="46"/>
  <c r="AH20" i="46"/>
  <c r="BJ19" i="46"/>
  <c r="BH19" i="46"/>
  <c r="BG19" i="46"/>
  <c r="BE19" i="46"/>
  <c r="BC19" i="46"/>
  <c r="BB19" i="46"/>
  <c r="AY19" i="46"/>
  <c r="AX19" i="46"/>
  <c r="AU19" i="46"/>
  <c r="AR19" i="46"/>
  <c r="AQ19" i="46"/>
  <c r="AO19" i="46"/>
  <c r="AI19" i="46"/>
  <c r="AH19" i="46"/>
  <c r="BJ18" i="46"/>
  <c r="BH18" i="46"/>
  <c r="BG18" i="46"/>
  <c r="BE18" i="46"/>
  <c r="BD18" i="46"/>
  <c r="BA18" i="46"/>
  <c r="AY18" i="46"/>
  <c r="AX18" i="46"/>
  <c r="AV18" i="46"/>
  <c r="AS18" i="46"/>
  <c r="AQ18" i="46"/>
  <c r="AO18" i="46"/>
  <c r="AN18" i="46"/>
  <c r="AI18" i="46"/>
  <c r="AH18" i="46"/>
  <c r="BJ17" i="46"/>
  <c r="BG17" i="46"/>
  <c r="BF17" i="46"/>
  <c r="BE17" i="46"/>
  <c r="BC17" i="46"/>
  <c r="BB17" i="46"/>
  <c r="AY17" i="46"/>
  <c r="AX17" i="46"/>
  <c r="AU17" i="46"/>
  <c r="AR17" i="46"/>
  <c r="AP17" i="46"/>
  <c r="AO17" i="46"/>
  <c r="AI17" i="46"/>
  <c r="AH17" i="46"/>
  <c r="BH16" i="46"/>
  <c r="BF16" i="46"/>
  <c r="BE16" i="46"/>
  <c r="BE22" i="46" s="1"/>
  <c r="BD16" i="46"/>
  <c r="AZ16" i="46"/>
  <c r="AX16" i="46"/>
  <c r="AW16" i="46"/>
  <c r="AV16" i="46"/>
  <c r="AR16" i="46"/>
  <c r="AQ16" i="46"/>
  <c r="AP16" i="46"/>
  <c r="AM16" i="46"/>
  <c r="AI16" i="46"/>
  <c r="AH16" i="46"/>
  <c r="AI15" i="46"/>
  <c r="AH15" i="46"/>
  <c r="AI14" i="46"/>
  <c r="AH14" i="46"/>
  <c r="AI13" i="46"/>
  <c r="AH13" i="46"/>
  <c r="AL12" i="46"/>
  <c r="AI12" i="46"/>
  <c r="AH12" i="46"/>
  <c r="AI11" i="46"/>
  <c r="AH11" i="46"/>
  <c r="K6" i="46"/>
  <c r="AE5" i="46"/>
  <c r="AD5" i="46"/>
  <c r="AC5" i="46"/>
  <c r="AB5" i="46"/>
  <c r="AA5" i="46"/>
  <c r="X5" i="46"/>
  <c r="W5" i="46"/>
  <c r="T5" i="46"/>
  <c r="S5" i="46"/>
  <c r="Q5" i="46"/>
  <c r="P5" i="46"/>
  <c r="O5" i="46"/>
  <c r="N5" i="46"/>
  <c r="M5" i="46"/>
  <c r="L5" i="46"/>
  <c r="H5" i="46"/>
  <c r="F5" i="46"/>
  <c r="E5" i="46"/>
  <c r="C5" i="46"/>
  <c r="AG4" i="46"/>
  <c r="K4" i="46"/>
  <c r="E4" i="46"/>
  <c r="H4" i="46" s="1"/>
  <c r="B4" i="46"/>
  <c r="AL13" i="46" s="1"/>
  <c r="AG3" i="46"/>
  <c r="AF70" i="45"/>
  <c r="AF71" i="45"/>
  <c r="AF78" i="45"/>
  <c r="AF92" i="45"/>
  <c r="AF96" i="45"/>
  <c r="AF108" i="45"/>
  <c r="AF117" i="45"/>
  <c r="AF123" i="45" s="1"/>
  <c r="AF118" i="45"/>
  <c r="AF119" i="45"/>
  <c r="AF120" i="45"/>
  <c r="AF121" i="45"/>
  <c r="AF122" i="45"/>
  <c r="AF161" i="45"/>
  <c r="AF162" i="45"/>
  <c r="AF163" i="45"/>
  <c r="AF164" i="45"/>
  <c r="AF165" i="45"/>
  <c r="AF166" i="45"/>
  <c r="AF167" i="45"/>
  <c r="AF169" i="45"/>
  <c r="AF274" i="45" s="1"/>
  <c r="AF170" i="45"/>
  <c r="AF171" i="45"/>
  <c r="AF172" i="45"/>
  <c r="AF173" i="45"/>
  <c r="AF174" i="45"/>
  <c r="AF175" i="45"/>
  <c r="AF176" i="45"/>
  <c r="AF177" i="45"/>
  <c r="AF178" i="45"/>
  <c r="AF179" i="45"/>
  <c r="AF180" i="45"/>
  <c r="AF181" i="45"/>
  <c r="AF182" i="45"/>
  <c r="AF183" i="45"/>
  <c r="AF184" i="45"/>
  <c r="AF185" i="45"/>
  <c r="AF186" i="45"/>
  <c r="AF187" i="45"/>
  <c r="AF188" i="45"/>
  <c r="AF189" i="45"/>
  <c r="AF190" i="45"/>
  <c r="AF191" i="45"/>
  <c r="AF192" i="45"/>
  <c r="AF193" i="45"/>
  <c r="AF194" i="45"/>
  <c r="AF195" i="45"/>
  <c r="AF196" i="45"/>
  <c r="AF197" i="45"/>
  <c r="AF198" i="45"/>
  <c r="AF199" i="45"/>
  <c r="AF200" i="45"/>
  <c r="AF201" i="45"/>
  <c r="AF202" i="45"/>
  <c r="AF203" i="45"/>
  <c r="AF204" i="45"/>
  <c r="AF205" i="45"/>
  <c r="AF206" i="45"/>
  <c r="AF207" i="45"/>
  <c r="AF208" i="45"/>
  <c r="AF209" i="45"/>
  <c r="AF210" i="45"/>
  <c r="AF211" i="45"/>
  <c r="AF212" i="45"/>
  <c r="AF213" i="45"/>
  <c r="AF214" i="45"/>
  <c r="AF215" i="45"/>
  <c r="AF216" i="45"/>
  <c r="AF217" i="45"/>
  <c r="AF218" i="45"/>
  <c r="AF219" i="45"/>
  <c r="AF220" i="45"/>
  <c r="AF221" i="45"/>
  <c r="AF222" i="45"/>
  <c r="AF223" i="45"/>
  <c r="AF224" i="45"/>
  <c r="AF225" i="45"/>
  <c r="AF226" i="45"/>
  <c r="AF227" i="45"/>
  <c r="AF228" i="45"/>
  <c r="AF229" i="45"/>
  <c r="AF230" i="45"/>
  <c r="AF231" i="45"/>
  <c r="AF232" i="45"/>
  <c r="AF233" i="45"/>
  <c r="AF234" i="45"/>
  <c r="AF235" i="45"/>
  <c r="AF236" i="45"/>
  <c r="AF237" i="45"/>
  <c r="AF238" i="45"/>
  <c r="AF239" i="45"/>
  <c r="AF240" i="45"/>
  <c r="AF241" i="45"/>
  <c r="AF242" i="45"/>
  <c r="AF243" i="45"/>
  <c r="AF244" i="45"/>
  <c r="AF245" i="45"/>
  <c r="AF246" i="45"/>
  <c r="AF247" i="45"/>
  <c r="AF248" i="45"/>
  <c r="AF249" i="45"/>
  <c r="AF250" i="45"/>
  <c r="AF251" i="45"/>
  <c r="AF252" i="45"/>
  <c r="AF253" i="45"/>
  <c r="AF254" i="45"/>
  <c r="AF255" i="45"/>
  <c r="AF256" i="45"/>
  <c r="AF257" i="45"/>
  <c r="AF258" i="45"/>
  <c r="AF259" i="45"/>
  <c r="AF260" i="45"/>
  <c r="AF261" i="45"/>
  <c r="AF262" i="45"/>
  <c r="AF263" i="45"/>
  <c r="AF264" i="45"/>
  <c r="AF265" i="45"/>
  <c r="AF266" i="45"/>
  <c r="AF267" i="45"/>
  <c r="AF268" i="45"/>
  <c r="AF269" i="45"/>
  <c r="AF270" i="45"/>
  <c r="AF271" i="45"/>
  <c r="AF272" i="45"/>
  <c r="AF273" i="45"/>
  <c r="AE70" i="45"/>
  <c r="AE71" i="45"/>
  <c r="AE78" i="45"/>
  <c r="AE92" i="45"/>
  <c r="AE96" i="45"/>
  <c r="AE108" i="45"/>
  <c r="AE117" i="45"/>
  <c r="AE123" i="45" s="1"/>
  <c r="AE118" i="45"/>
  <c r="AE119" i="45"/>
  <c r="AE120" i="45"/>
  <c r="AE121" i="45"/>
  <c r="AE122" i="45"/>
  <c r="AE161" i="45"/>
  <c r="AE167" i="45" s="1"/>
  <c r="AE162" i="45"/>
  <c r="AE163" i="45"/>
  <c r="AE164" i="45"/>
  <c r="AE165" i="45"/>
  <c r="AE166" i="45"/>
  <c r="AE169" i="45"/>
  <c r="AE170" i="45"/>
  <c r="AE171" i="45"/>
  <c r="AE274" i="45" s="1"/>
  <c r="AE172" i="45"/>
  <c r="AE173" i="45"/>
  <c r="AE174" i="45"/>
  <c r="AE175" i="45"/>
  <c r="AE176" i="45"/>
  <c r="AE177" i="45"/>
  <c r="AE178" i="45"/>
  <c r="AE179" i="45"/>
  <c r="AE180" i="45"/>
  <c r="AE181" i="45"/>
  <c r="AE182" i="45"/>
  <c r="AE183" i="45"/>
  <c r="AE184" i="45"/>
  <c r="AE185" i="45"/>
  <c r="AE186" i="45"/>
  <c r="AE187" i="45"/>
  <c r="AE188" i="45"/>
  <c r="AE189" i="45"/>
  <c r="AE190" i="45"/>
  <c r="AE191" i="45"/>
  <c r="AE192" i="45"/>
  <c r="AE193" i="45"/>
  <c r="AE194" i="45"/>
  <c r="AE195" i="45"/>
  <c r="AE196" i="45"/>
  <c r="AE197" i="45"/>
  <c r="AE198" i="45"/>
  <c r="AE199" i="45"/>
  <c r="AE200" i="45"/>
  <c r="AE201" i="45"/>
  <c r="AE202" i="45"/>
  <c r="AE203" i="45"/>
  <c r="AE204" i="45"/>
  <c r="AE205" i="45"/>
  <c r="AE206" i="45"/>
  <c r="AE207" i="45"/>
  <c r="AE208" i="45"/>
  <c r="AE209" i="45"/>
  <c r="AE210" i="45"/>
  <c r="AE211" i="45"/>
  <c r="AE212" i="45"/>
  <c r="AE213" i="45"/>
  <c r="AE214" i="45"/>
  <c r="AE215" i="45"/>
  <c r="AE216" i="45"/>
  <c r="AE217" i="45"/>
  <c r="AE218" i="45"/>
  <c r="AE219" i="45"/>
  <c r="AE220" i="45"/>
  <c r="AE221" i="45"/>
  <c r="AE222" i="45"/>
  <c r="AE223" i="45"/>
  <c r="AE224" i="45"/>
  <c r="AE225" i="45"/>
  <c r="AE226" i="45"/>
  <c r="AE227" i="45"/>
  <c r="AE228" i="45"/>
  <c r="AE229" i="45"/>
  <c r="AE230" i="45"/>
  <c r="AE231" i="45"/>
  <c r="AE232" i="45"/>
  <c r="AE233" i="45"/>
  <c r="AE234" i="45"/>
  <c r="AE235" i="45"/>
  <c r="AE236" i="45"/>
  <c r="AE237" i="45"/>
  <c r="AE238" i="45"/>
  <c r="AE239" i="45"/>
  <c r="AE240" i="45"/>
  <c r="AE241" i="45"/>
  <c r="AE242" i="45"/>
  <c r="AE243" i="45"/>
  <c r="AE244" i="45"/>
  <c r="AE245" i="45"/>
  <c r="AE246" i="45"/>
  <c r="AE247" i="45"/>
  <c r="AE248" i="45"/>
  <c r="AE249" i="45"/>
  <c r="AE250" i="45"/>
  <c r="AE251" i="45"/>
  <c r="AE252" i="45"/>
  <c r="AE253" i="45"/>
  <c r="AE254" i="45"/>
  <c r="AE255" i="45"/>
  <c r="AE256" i="45"/>
  <c r="AE257" i="45"/>
  <c r="AE258" i="45"/>
  <c r="AE259" i="45"/>
  <c r="AE260" i="45"/>
  <c r="AE261" i="45"/>
  <c r="AE262" i="45"/>
  <c r="AE263" i="45"/>
  <c r="AE264" i="45"/>
  <c r="AE265" i="45"/>
  <c r="AE266" i="45"/>
  <c r="AE267" i="45"/>
  <c r="AE268" i="45"/>
  <c r="AE269" i="45"/>
  <c r="AE270" i="45"/>
  <c r="AE271" i="45"/>
  <c r="AE272" i="45"/>
  <c r="AE273" i="45"/>
  <c r="AD70" i="45"/>
  <c r="AD71" i="45"/>
  <c r="AD78" i="45"/>
  <c r="AD92" i="45"/>
  <c r="AD96" i="45"/>
  <c r="AD108" i="45"/>
  <c r="AD117" i="45"/>
  <c r="AD123" i="45" s="1"/>
  <c r="AD118" i="45"/>
  <c r="AD119" i="45"/>
  <c r="AD120" i="45"/>
  <c r="AD121" i="45"/>
  <c r="AD122" i="45"/>
  <c r="AD161" i="45"/>
  <c r="AD167" i="45" s="1"/>
  <c r="AD162" i="45"/>
  <c r="AD163" i="45"/>
  <c r="AD164" i="45"/>
  <c r="AD165" i="45"/>
  <c r="AD166" i="45"/>
  <c r="AD169" i="45"/>
  <c r="AD170" i="45"/>
  <c r="AD171" i="45"/>
  <c r="AD172" i="45"/>
  <c r="AD173" i="45"/>
  <c r="AD174" i="45"/>
  <c r="AD175" i="45"/>
  <c r="AD176" i="45"/>
  <c r="AD177" i="45"/>
  <c r="AD178" i="45"/>
  <c r="AD179" i="45"/>
  <c r="AD180" i="45"/>
  <c r="AD181" i="45"/>
  <c r="AD182" i="45"/>
  <c r="AD183" i="45"/>
  <c r="AD184" i="45"/>
  <c r="AD185" i="45"/>
  <c r="AD186" i="45"/>
  <c r="AD187" i="45"/>
  <c r="AD188" i="45"/>
  <c r="AD189" i="45"/>
  <c r="AD190" i="45"/>
  <c r="AD191" i="45"/>
  <c r="AD192" i="45"/>
  <c r="AD193" i="45"/>
  <c r="AD194" i="45"/>
  <c r="AD195" i="45"/>
  <c r="AD196" i="45"/>
  <c r="AD197" i="45"/>
  <c r="AD198" i="45"/>
  <c r="AD199" i="45"/>
  <c r="AD200" i="45"/>
  <c r="AD201" i="45"/>
  <c r="AD202" i="45"/>
  <c r="AD203" i="45"/>
  <c r="AD204" i="45"/>
  <c r="AD205" i="45"/>
  <c r="AD206" i="45"/>
  <c r="AD207" i="45"/>
  <c r="AD208" i="45"/>
  <c r="AD209" i="45"/>
  <c r="AD210" i="45"/>
  <c r="AD211" i="45"/>
  <c r="AD212" i="45"/>
  <c r="AD213" i="45"/>
  <c r="AD214" i="45"/>
  <c r="AD215" i="45"/>
  <c r="AD216" i="45"/>
  <c r="AD217" i="45"/>
  <c r="AD218" i="45"/>
  <c r="AD219" i="45"/>
  <c r="AD220" i="45"/>
  <c r="AD221" i="45"/>
  <c r="AD222" i="45"/>
  <c r="AD223" i="45"/>
  <c r="AD224" i="45"/>
  <c r="AD225" i="45"/>
  <c r="AD226" i="45"/>
  <c r="AD227" i="45"/>
  <c r="AD228" i="45"/>
  <c r="AD229" i="45"/>
  <c r="AD230" i="45"/>
  <c r="AD231" i="45"/>
  <c r="AD232" i="45"/>
  <c r="AD233" i="45"/>
  <c r="AD234" i="45"/>
  <c r="AD235" i="45"/>
  <c r="AD236" i="45"/>
  <c r="AD237" i="45"/>
  <c r="AD238" i="45"/>
  <c r="AD239" i="45"/>
  <c r="AD240" i="45"/>
  <c r="AD241" i="45"/>
  <c r="AD242" i="45"/>
  <c r="AD243" i="45"/>
  <c r="AD244" i="45"/>
  <c r="AD245" i="45"/>
  <c r="AD246" i="45"/>
  <c r="AD247" i="45"/>
  <c r="AD248" i="45"/>
  <c r="AD249" i="45"/>
  <c r="AD250" i="45"/>
  <c r="AD251" i="45"/>
  <c r="AD252" i="45"/>
  <c r="AD253" i="45"/>
  <c r="AD254" i="45"/>
  <c r="AD255" i="45"/>
  <c r="AD256" i="45"/>
  <c r="AD257" i="45"/>
  <c r="AD258" i="45"/>
  <c r="AD259" i="45"/>
  <c r="AD260" i="45"/>
  <c r="AD261" i="45"/>
  <c r="AD262" i="45"/>
  <c r="AD263" i="45"/>
  <c r="AD264" i="45"/>
  <c r="AD265" i="45"/>
  <c r="AD266" i="45"/>
  <c r="AD267" i="45"/>
  <c r="AD268" i="45"/>
  <c r="AD269" i="45"/>
  <c r="AD270" i="45"/>
  <c r="AD271" i="45"/>
  <c r="AD272" i="45"/>
  <c r="AD273" i="45"/>
  <c r="AD274" i="45"/>
  <c r="AC70" i="45"/>
  <c r="AC71" i="45"/>
  <c r="AC78" i="45"/>
  <c r="AC92" i="45"/>
  <c r="AC96" i="45"/>
  <c r="AC108" i="45"/>
  <c r="AC117" i="45"/>
  <c r="AC123" i="45" s="1"/>
  <c r="AC118" i="45"/>
  <c r="AC119" i="45"/>
  <c r="AC120" i="45"/>
  <c r="AC121" i="45"/>
  <c r="AC122" i="45"/>
  <c r="AC161" i="45"/>
  <c r="AC162" i="45"/>
  <c r="AC167" i="45" s="1"/>
  <c r="AC163" i="45"/>
  <c r="AC164" i="45"/>
  <c r="AC165" i="45"/>
  <c r="AC166" i="45"/>
  <c r="AC169" i="45"/>
  <c r="AC170" i="45"/>
  <c r="AC171" i="45"/>
  <c r="AC172" i="45"/>
  <c r="AC274" i="45" s="1"/>
  <c r="AC173" i="45"/>
  <c r="AC174" i="45"/>
  <c r="AC175" i="45"/>
  <c r="AC176" i="45"/>
  <c r="AC177" i="45"/>
  <c r="AC178" i="45"/>
  <c r="AC179" i="45"/>
  <c r="AC180" i="45"/>
  <c r="AC181" i="45"/>
  <c r="AC182" i="45"/>
  <c r="AC183" i="45"/>
  <c r="AC184" i="45"/>
  <c r="AC185" i="45"/>
  <c r="AC186" i="45"/>
  <c r="AC187" i="45"/>
  <c r="AC188" i="45"/>
  <c r="AC189" i="45"/>
  <c r="AC190" i="45"/>
  <c r="AC191" i="45"/>
  <c r="AC192" i="45"/>
  <c r="AC193" i="45"/>
  <c r="AC194" i="45"/>
  <c r="AC195" i="45"/>
  <c r="AC196" i="45"/>
  <c r="AC197" i="45"/>
  <c r="AC198" i="45"/>
  <c r="AC199" i="45"/>
  <c r="AC200" i="45"/>
  <c r="AC201" i="45"/>
  <c r="AC202" i="45"/>
  <c r="AC203" i="45"/>
  <c r="AC204" i="45"/>
  <c r="AC205" i="45"/>
  <c r="AC206" i="45"/>
  <c r="AC207" i="45"/>
  <c r="AC208" i="45"/>
  <c r="AC209" i="45"/>
  <c r="AC210" i="45"/>
  <c r="AC211" i="45"/>
  <c r="AC212" i="45"/>
  <c r="AC213" i="45"/>
  <c r="AC214" i="45"/>
  <c r="AC215" i="45"/>
  <c r="AC216" i="45"/>
  <c r="AC217" i="45"/>
  <c r="AC218" i="45"/>
  <c r="AC219" i="45"/>
  <c r="AC220" i="45"/>
  <c r="AC221" i="45"/>
  <c r="AC222" i="45"/>
  <c r="AC223" i="45"/>
  <c r="AC224" i="45"/>
  <c r="AC225" i="45"/>
  <c r="AC226" i="45"/>
  <c r="AC227" i="45"/>
  <c r="AC228" i="45"/>
  <c r="AC229" i="45"/>
  <c r="AC230" i="45"/>
  <c r="AC231" i="45"/>
  <c r="AC232" i="45"/>
  <c r="AC233" i="45"/>
  <c r="AC234" i="45"/>
  <c r="AC235" i="45"/>
  <c r="AC236" i="45"/>
  <c r="AC237" i="45"/>
  <c r="AC238" i="45"/>
  <c r="AC239" i="45"/>
  <c r="AC240" i="45"/>
  <c r="AC241" i="45"/>
  <c r="AC242" i="45"/>
  <c r="AC243" i="45"/>
  <c r="AC244" i="45"/>
  <c r="AC245" i="45"/>
  <c r="AC246" i="45"/>
  <c r="AC247" i="45"/>
  <c r="AC248" i="45"/>
  <c r="AC249" i="45"/>
  <c r="AC250" i="45"/>
  <c r="AC251" i="45"/>
  <c r="AC252" i="45"/>
  <c r="AC253" i="45"/>
  <c r="AC254" i="45"/>
  <c r="AC255" i="45"/>
  <c r="AC256" i="45"/>
  <c r="AC257" i="45"/>
  <c r="AC258" i="45"/>
  <c r="AC259" i="45"/>
  <c r="AC260" i="45"/>
  <c r="AC261" i="45"/>
  <c r="AC262" i="45"/>
  <c r="AC263" i="45"/>
  <c r="AC264" i="45"/>
  <c r="AC265" i="45"/>
  <c r="AC266" i="45"/>
  <c r="AC267" i="45"/>
  <c r="AC268" i="45"/>
  <c r="AC269" i="45"/>
  <c r="AC270" i="45"/>
  <c r="AC271" i="45"/>
  <c r="AC272" i="45"/>
  <c r="AC273" i="45"/>
  <c r="K167" i="47" l="1"/>
  <c r="L161" i="47"/>
  <c r="J274" i="47"/>
  <c r="K169" i="47"/>
  <c r="L177" i="47"/>
  <c r="K135" i="47"/>
  <c r="BI22" i="46"/>
  <c r="Y5" i="46"/>
  <c r="Y113" i="46"/>
  <c r="Y115" i="46" s="1"/>
  <c r="Y123" i="46"/>
  <c r="X123" i="46"/>
  <c r="BE23" i="46" s="1"/>
  <c r="W123" i="46"/>
  <c r="U123" i="46"/>
  <c r="BC23" i="46" s="1"/>
  <c r="BC22" i="46"/>
  <c r="W113" i="46"/>
  <c r="W115" i="46" s="1"/>
  <c r="BB22" i="46"/>
  <c r="BB25" i="46" s="1"/>
  <c r="T124" i="46"/>
  <c r="T113" i="46"/>
  <c r="T115" i="46" s="1"/>
  <c r="T116" i="46" s="1"/>
  <c r="T7" i="46" s="1"/>
  <c r="S113" i="46"/>
  <c r="S115" i="46" s="1"/>
  <c r="R123" i="46"/>
  <c r="AZ23" i="46" s="1"/>
  <c r="R113" i="46"/>
  <c r="R115" i="46" s="1"/>
  <c r="R116" i="46" s="1"/>
  <c r="R7" i="46" s="1"/>
  <c r="AX22" i="46"/>
  <c r="AX25" i="46" s="1"/>
  <c r="M191" i="46"/>
  <c r="N191" i="46" s="1"/>
  <c r="R191" i="46" s="1"/>
  <c r="S191" i="46" s="1"/>
  <c r="T191" i="46" s="1"/>
  <c r="U191" i="46" s="1"/>
  <c r="V191" i="46" s="1"/>
  <c r="W191" i="46" s="1"/>
  <c r="X191" i="46" s="1"/>
  <c r="Y191" i="46" s="1"/>
  <c r="R218" i="46"/>
  <c r="S218" i="46" s="1"/>
  <c r="T218" i="46" s="1"/>
  <c r="U218" i="46" s="1"/>
  <c r="V218" i="46" s="1"/>
  <c r="W218" i="46" s="1"/>
  <c r="X218" i="46" s="1"/>
  <c r="Y218" i="46" s="1"/>
  <c r="Z218" i="46" s="1"/>
  <c r="AA218" i="46" s="1"/>
  <c r="AC218" i="46" s="1"/>
  <c r="AD218" i="46" s="1"/>
  <c r="AE218" i="46" s="1"/>
  <c r="AF218" i="46" s="1"/>
  <c r="M218" i="46"/>
  <c r="N218" i="46" s="1"/>
  <c r="M163" i="46"/>
  <c r="N163" i="46" s="1"/>
  <c r="R163" i="46" s="1"/>
  <c r="S163" i="46" s="1"/>
  <c r="T163" i="46" s="1"/>
  <c r="U163" i="46" s="1"/>
  <c r="V163" i="46" s="1"/>
  <c r="W163" i="46" s="1"/>
  <c r="X163" i="46" s="1"/>
  <c r="Y163" i="46" s="1"/>
  <c r="Z163" i="46" s="1"/>
  <c r="AA163" i="46" s="1"/>
  <c r="AC163" i="46" s="1"/>
  <c r="AD163" i="46" s="1"/>
  <c r="AE163" i="46" s="1"/>
  <c r="AF163" i="46" s="1"/>
  <c r="R221" i="46"/>
  <c r="S221" i="46" s="1"/>
  <c r="T221" i="46" s="1"/>
  <c r="U221" i="46" s="1"/>
  <c r="V221" i="46" s="1"/>
  <c r="W221" i="46" s="1"/>
  <c r="X221" i="46" s="1"/>
  <c r="Y221" i="46" s="1"/>
  <c r="Z221" i="46" s="1"/>
  <c r="AA221" i="46" s="1"/>
  <c r="AC221" i="46" s="1"/>
  <c r="AD221" i="46" s="1"/>
  <c r="AE221" i="46" s="1"/>
  <c r="AF221" i="46" s="1"/>
  <c r="M221" i="46"/>
  <c r="N221" i="46" s="1"/>
  <c r="M178" i="46"/>
  <c r="N178" i="46" s="1"/>
  <c r="R178" i="46" s="1"/>
  <c r="S178" i="46" s="1"/>
  <c r="T178" i="46" s="1"/>
  <c r="U178" i="46" s="1"/>
  <c r="V178" i="46" s="1"/>
  <c r="W178" i="46" s="1"/>
  <c r="X178" i="46" s="1"/>
  <c r="Y178" i="46" s="1"/>
  <c r="Z178" i="46" s="1"/>
  <c r="AA178" i="46" s="1"/>
  <c r="AC178" i="46" s="1"/>
  <c r="AD178" i="46" s="1"/>
  <c r="AE178" i="46" s="1"/>
  <c r="AF178" i="46" s="1"/>
  <c r="R204" i="46"/>
  <c r="S204" i="46" s="1"/>
  <c r="T204" i="46" s="1"/>
  <c r="U204" i="46" s="1"/>
  <c r="V204" i="46" s="1"/>
  <c r="W204" i="46" s="1"/>
  <c r="X204" i="46" s="1"/>
  <c r="Y204" i="46" s="1"/>
  <c r="Z204" i="46" s="1"/>
  <c r="AA204" i="46" s="1"/>
  <c r="AC204" i="46" s="1"/>
  <c r="AD204" i="46" s="1"/>
  <c r="AE204" i="46" s="1"/>
  <c r="AF204" i="46" s="1"/>
  <c r="M204" i="46"/>
  <c r="N204" i="46" s="1"/>
  <c r="M213" i="46"/>
  <c r="N213" i="46" s="1"/>
  <c r="R213" i="46" s="1"/>
  <c r="S213" i="46" s="1"/>
  <c r="T213" i="46" s="1"/>
  <c r="U213" i="46" s="1"/>
  <c r="V213" i="46" s="1"/>
  <c r="W213" i="46" s="1"/>
  <c r="X213" i="46" s="1"/>
  <c r="Y213" i="46" s="1"/>
  <c r="Z213" i="46" s="1"/>
  <c r="AA213" i="46" s="1"/>
  <c r="AC213" i="46" s="1"/>
  <c r="AD213" i="46" s="1"/>
  <c r="AE213" i="46" s="1"/>
  <c r="AF213" i="46" s="1"/>
  <c r="R209" i="46"/>
  <c r="S209" i="46" s="1"/>
  <c r="T209" i="46" s="1"/>
  <c r="U209" i="46" s="1"/>
  <c r="V209" i="46" s="1"/>
  <c r="W209" i="46" s="1"/>
  <c r="X209" i="46" s="1"/>
  <c r="Y209" i="46" s="1"/>
  <c r="Z209" i="46" s="1"/>
  <c r="AA209" i="46" s="1"/>
  <c r="AC209" i="46" s="1"/>
  <c r="AD209" i="46" s="1"/>
  <c r="AE209" i="46" s="1"/>
  <c r="AF209" i="46" s="1"/>
  <c r="M209" i="46"/>
  <c r="N209" i="46" s="1"/>
  <c r="R233" i="46"/>
  <c r="S233" i="46" s="1"/>
  <c r="T233" i="46" s="1"/>
  <c r="U233" i="46" s="1"/>
  <c r="V233" i="46" s="1"/>
  <c r="W233" i="46" s="1"/>
  <c r="X233" i="46" s="1"/>
  <c r="Y233" i="46" s="1"/>
  <c r="Z233" i="46" s="1"/>
  <c r="AA233" i="46" s="1"/>
  <c r="AC233" i="46" s="1"/>
  <c r="AD233" i="46" s="1"/>
  <c r="AE233" i="46" s="1"/>
  <c r="AF233" i="46" s="1"/>
  <c r="M233" i="46"/>
  <c r="N233" i="46" s="1"/>
  <c r="R185" i="46"/>
  <c r="S185" i="46" s="1"/>
  <c r="T185" i="46" s="1"/>
  <c r="U185" i="46" s="1"/>
  <c r="V185" i="46" s="1"/>
  <c r="W185" i="46" s="1"/>
  <c r="X185" i="46" s="1"/>
  <c r="Y185" i="46" s="1"/>
  <c r="Z185" i="46" s="1"/>
  <c r="AA185" i="46" s="1"/>
  <c r="AC185" i="46" s="1"/>
  <c r="AD185" i="46" s="1"/>
  <c r="AE185" i="46" s="1"/>
  <c r="AF185" i="46" s="1"/>
  <c r="M185" i="46"/>
  <c r="N185" i="46" s="1"/>
  <c r="M253" i="46"/>
  <c r="N253" i="46" s="1"/>
  <c r="R253" i="46" s="1"/>
  <c r="S253" i="46" s="1"/>
  <c r="T253" i="46" s="1"/>
  <c r="U253" i="46" s="1"/>
  <c r="V253" i="46" s="1"/>
  <c r="W253" i="46" s="1"/>
  <c r="X253" i="46" s="1"/>
  <c r="Y253" i="46" s="1"/>
  <c r="Z253" i="46" s="1"/>
  <c r="AA253" i="46" s="1"/>
  <c r="AC253" i="46" s="1"/>
  <c r="AD253" i="46" s="1"/>
  <c r="AE253" i="46" s="1"/>
  <c r="AF253" i="46" s="1"/>
  <c r="R196" i="46"/>
  <c r="S196" i="46" s="1"/>
  <c r="T196" i="46" s="1"/>
  <c r="U196" i="46" s="1"/>
  <c r="V196" i="46" s="1"/>
  <c r="W196" i="46" s="1"/>
  <c r="X196" i="46" s="1"/>
  <c r="Y196" i="46" s="1"/>
  <c r="Z196" i="46" s="1"/>
  <c r="AA196" i="46" s="1"/>
  <c r="AC196" i="46" s="1"/>
  <c r="AD196" i="46" s="1"/>
  <c r="AE196" i="46" s="1"/>
  <c r="AF196" i="46" s="1"/>
  <c r="M196" i="46"/>
  <c r="N196" i="46" s="1"/>
  <c r="R237" i="46"/>
  <c r="S237" i="46" s="1"/>
  <c r="T237" i="46" s="1"/>
  <c r="U237" i="46" s="1"/>
  <c r="V237" i="46" s="1"/>
  <c r="W237" i="46" s="1"/>
  <c r="X237" i="46" s="1"/>
  <c r="Y237" i="46" s="1"/>
  <c r="Z237" i="46" s="1"/>
  <c r="AA237" i="46" s="1"/>
  <c r="AC237" i="46" s="1"/>
  <c r="AD237" i="46" s="1"/>
  <c r="AE237" i="46" s="1"/>
  <c r="AF237" i="46" s="1"/>
  <c r="M237" i="46"/>
  <c r="N237" i="46" s="1"/>
  <c r="R206" i="46"/>
  <c r="S206" i="46" s="1"/>
  <c r="T206" i="46" s="1"/>
  <c r="U206" i="46" s="1"/>
  <c r="V206" i="46" s="1"/>
  <c r="W206" i="46" s="1"/>
  <c r="X206" i="46" s="1"/>
  <c r="Y206" i="46" s="1"/>
  <c r="Z206" i="46" s="1"/>
  <c r="AA206" i="46" s="1"/>
  <c r="AC206" i="46" s="1"/>
  <c r="AD206" i="46" s="1"/>
  <c r="AE206" i="46" s="1"/>
  <c r="AF206" i="46" s="1"/>
  <c r="M206" i="46"/>
  <c r="N206" i="46" s="1"/>
  <c r="M215" i="46"/>
  <c r="N215" i="46" s="1"/>
  <c r="R215" i="46" s="1"/>
  <c r="S215" i="46" s="1"/>
  <c r="T215" i="46" s="1"/>
  <c r="U215" i="46" s="1"/>
  <c r="V215" i="46" s="1"/>
  <c r="W215" i="46" s="1"/>
  <c r="X215" i="46" s="1"/>
  <c r="Y215" i="46" s="1"/>
  <c r="Z215" i="46" s="1"/>
  <c r="AA215" i="46" s="1"/>
  <c r="AC215" i="46" s="1"/>
  <c r="AD215" i="46" s="1"/>
  <c r="AE215" i="46" s="1"/>
  <c r="AF215" i="46" s="1"/>
  <c r="R270" i="46"/>
  <c r="S270" i="46" s="1"/>
  <c r="T270" i="46" s="1"/>
  <c r="U270" i="46" s="1"/>
  <c r="V270" i="46" s="1"/>
  <c r="W270" i="46" s="1"/>
  <c r="X270" i="46" s="1"/>
  <c r="Y270" i="46" s="1"/>
  <c r="Z270" i="46" s="1"/>
  <c r="AA270" i="46" s="1"/>
  <c r="AC270" i="46" s="1"/>
  <c r="AD270" i="46" s="1"/>
  <c r="AE270" i="46" s="1"/>
  <c r="AF270" i="46" s="1"/>
  <c r="M270" i="46"/>
  <c r="N270" i="46" s="1"/>
  <c r="R189" i="46"/>
  <c r="S189" i="46" s="1"/>
  <c r="T189" i="46" s="1"/>
  <c r="U189" i="46" s="1"/>
  <c r="V189" i="46" s="1"/>
  <c r="W189" i="46" s="1"/>
  <c r="X189" i="46" s="1"/>
  <c r="Y189" i="46" s="1"/>
  <c r="Z189" i="46" s="1"/>
  <c r="AA189" i="46" s="1"/>
  <c r="AC189" i="46" s="1"/>
  <c r="AD189" i="46" s="1"/>
  <c r="AE189" i="46" s="1"/>
  <c r="AF189" i="46" s="1"/>
  <c r="M189" i="46"/>
  <c r="N189" i="46" s="1"/>
  <c r="R216" i="46"/>
  <c r="S216" i="46" s="1"/>
  <c r="T216" i="46" s="1"/>
  <c r="U216" i="46" s="1"/>
  <c r="V216" i="46" s="1"/>
  <c r="W216" i="46" s="1"/>
  <c r="X216" i="46" s="1"/>
  <c r="Y216" i="46" s="1"/>
  <c r="Z216" i="46" s="1"/>
  <c r="AA216" i="46" s="1"/>
  <c r="AC216" i="46" s="1"/>
  <c r="AD216" i="46" s="1"/>
  <c r="AE216" i="46" s="1"/>
  <c r="AF216" i="46" s="1"/>
  <c r="M216" i="46"/>
  <c r="N216" i="46" s="1"/>
  <c r="M239" i="46"/>
  <c r="N239" i="46" s="1"/>
  <c r="R239" i="46" s="1"/>
  <c r="S239" i="46" s="1"/>
  <c r="T239" i="46" s="1"/>
  <c r="U239" i="46" s="1"/>
  <c r="V239" i="46" s="1"/>
  <c r="W239" i="46" s="1"/>
  <c r="X239" i="46" s="1"/>
  <c r="Y239" i="46" s="1"/>
  <c r="Z239" i="46" s="1"/>
  <c r="AA239" i="46" s="1"/>
  <c r="AC239" i="46" s="1"/>
  <c r="AD239" i="46" s="1"/>
  <c r="AE239" i="46" s="1"/>
  <c r="AF239" i="46" s="1"/>
  <c r="R208" i="46"/>
  <c r="S208" i="46" s="1"/>
  <c r="T208" i="46" s="1"/>
  <c r="U208" i="46" s="1"/>
  <c r="V208" i="46" s="1"/>
  <c r="W208" i="46" s="1"/>
  <c r="X208" i="46" s="1"/>
  <c r="Y208" i="46" s="1"/>
  <c r="Z208" i="46" s="1"/>
  <c r="AA208" i="46" s="1"/>
  <c r="AC208" i="46" s="1"/>
  <c r="AD208" i="46" s="1"/>
  <c r="AE208" i="46" s="1"/>
  <c r="AF208" i="46" s="1"/>
  <c r="M208" i="46"/>
  <c r="N208" i="46" s="1"/>
  <c r="R217" i="46"/>
  <c r="S217" i="46" s="1"/>
  <c r="T217" i="46" s="1"/>
  <c r="U217" i="46" s="1"/>
  <c r="V217" i="46" s="1"/>
  <c r="W217" i="46" s="1"/>
  <c r="X217" i="46" s="1"/>
  <c r="Y217" i="46" s="1"/>
  <c r="Z217" i="46" s="1"/>
  <c r="AA217" i="46" s="1"/>
  <c r="AC217" i="46" s="1"/>
  <c r="AD217" i="46" s="1"/>
  <c r="AE217" i="46" s="1"/>
  <c r="AF217" i="46" s="1"/>
  <c r="M217" i="46"/>
  <c r="N217" i="46" s="1"/>
  <c r="R225" i="46"/>
  <c r="S225" i="46" s="1"/>
  <c r="T225" i="46" s="1"/>
  <c r="U225" i="46" s="1"/>
  <c r="V225" i="46" s="1"/>
  <c r="W225" i="46" s="1"/>
  <c r="X225" i="46" s="1"/>
  <c r="Y225" i="46" s="1"/>
  <c r="Z225" i="46" s="1"/>
  <c r="AA225" i="46" s="1"/>
  <c r="AC225" i="46" s="1"/>
  <c r="AD225" i="46" s="1"/>
  <c r="AE225" i="46" s="1"/>
  <c r="AF225" i="46" s="1"/>
  <c r="M225" i="46"/>
  <c r="N225" i="46" s="1"/>
  <c r="M240" i="46"/>
  <c r="N240" i="46" s="1"/>
  <c r="R240" i="46" s="1"/>
  <c r="S240" i="46" s="1"/>
  <c r="T240" i="46" s="1"/>
  <c r="U240" i="46" s="1"/>
  <c r="V240" i="46" s="1"/>
  <c r="W240" i="46" s="1"/>
  <c r="X240" i="46" s="1"/>
  <c r="Y240" i="46" s="1"/>
  <c r="Z240" i="46" s="1"/>
  <c r="AA240" i="46" s="1"/>
  <c r="AC240" i="46" s="1"/>
  <c r="AD240" i="46" s="1"/>
  <c r="AE240" i="46" s="1"/>
  <c r="AF240" i="46" s="1"/>
  <c r="R256" i="46"/>
  <c r="S256" i="46" s="1"/>
  <c r="T256" i="46" s="1"/>
  <c r="U256" i="46" s="1"/>
  <c r="V256" i="46" s="1"/>
  <c r="W256" i="46" s="1"/>
  <c r="X256" i="46" s="1"/>
  <c r="Y256" i="46" s="1"/>
  <c r="Z256" i="46" s="1"/>
  <c r="AA256" i="46" s="1"/>
  <c r="AC256" i="46" s="1"/>
  <c r="AD256" i="46" s="1"/>
  <c r="AE256" i="46" s="1"/>
  <c r="AF256" i="46" s="1"/>
  <c r="M256" i="46"/>
  <c r="N256" i="46" s="1"/>
  <c r="R165" i="46"/>
  <c r="S165" i="46" s="1"/>
  <c r="T165" i="46" s="1"/>
  <c r="U165" i="46" s="1"/>
  <c r="V165" i="46" s="1"/>
  <c r="W165" i="46" s="1"/>
  <c r="X165" i="46" s="1"/>
  <c r="Y165" i="46" s="1"/>
  <c r="Z165" i="46" s="1"/>
  <c r="AA165" i="46" s="1"/>
  <c r="AC165" i="46" s="1"/>
  <c r="AD165" i="46" s="1"/>
  <c r="AE165" i="46" s="1"/>
  <c r="AF165" i="46" s="1"/>
  <c r="M165" i="46"/>
  <c r="N165" i="46" s="1"/>
  <c r="R172" i="46"/>
  <c r="S172" i="46" s="1"/>
  <c r="T172" i="46" s="1"/>
  <c r="U172" i="46" s="1"/>
  <c r="V172" i="46" s="1"/>
  <c r="W172" i="46" s="1"/>
  <c r="X172" i="46" s="1"/>
  <c r="Y172" i="46" s="1"/>
  <c r="Z172" i="46" s="1"/>
  <c r="AA172" i="46" s="1"/>
  <c r="AC172" i="46" s="1"/>
  <c r="AD172" i="46" s="1"/>
  <c r="AE172" i="46" s="1"/>
  <c r="AF172" i="46" s="1"/>
  <c r="M172" i="46"/>
  <c r="N172" i="46" s="1"/>
  <c r="M198" i="46"/>
  <c r="N198" i="46" s="1"/>
  <c r="R198" i="46" s="1"/>
  <c r="S198" i="46" s="1"/>
  <c r="T198" i="46" s="1"/>
  <c r="U198" i="46" s="1"/>
  <c r="V198" i="46" s="1"/>
  <c r="W198" i="46" s="1"/>
  <c r="X198" i="46" s="1"/>
  <c r="Y198" i="46" s="1"/>
  <c r="Z198" i="46" s="1"/>
  <c r="AA198" i="46" s="1"/>
  <c r="AC198" i="46" s="1"/>
  <c r="AD198" i="46" s="1"/>
  <c r="AE198" i="46" s="1"/>
  <c r="AF198" i="46" s="1"/>
  <c r="R212" i="46"/>
  <c r="S212" i="46" s="1"/>
  <c r="T212" i="46" s="1"/>
  <c r="U212" i="46" s="1"/>
  <c r="V212" i="46" s="1"/>
  <c r="W212" i="46" s="1"/>
  <c r="X212" i="46" s="1"/>
  <c r="Y212" i="46" s="1"/>
  <c r="Z212" i="46" s="1"/>
  <c r="AA212" i="46" s="1"/>
  <c r="AC212" i="46" s="1"/>
  <c r="AD212" i="46" s="1"/>
  <c r="AE212" i="46" s="1"/>
  <c r="AF212" i="46" s="1"/>
  <c r="M212" i="46"/>
  <c r="N212" i="46" s="1"/>
  <c r="R222" i="46"/>
  <c r="S222" i="46" s="1"/>
  <c r="T222" i="46" s="1"/>
  <c r="U222" i="46" s="1"/>
  <c r="V222" i="46" s="1"/>
  <c r="W222" i="46" s="1"/>
  <c r="X222" i="46" s="1"/>
  <c r="Y222" i="46" s="1"/>
  <c r="Z222" i="46" s="1"/>
  <c r="AA222" i="46" s="1"/>
  <c r="AC222" i="46" s="1"/>
  <c r="AD222" i="46" s="1"/>
  <c r="AE222" i="46" s="1"/>
  <c r="AF222" i="46" s="1"/>
  <c r="M222" i="46"/>
  <c r="N222" i="46" s="1"/>
  <c r="R228" i="46"/>
  <c r="S228" i="46" s="1"/>
  <c r="T228" i="46" s="1"/>
  <c r="U228" i="46" s="1"/>
  <c r="V228" i="46" s="1"/>
  <c r="W228" i="46" s="1"/>
  <c r="X228" i="46" s="1"/>
  <c r="Y228" i="46" s="1"/>
  <c r="Z228" i="46" s="1"/>
  <c r="AA228" i="46" s="1"/>
  <c r="AC228" i="46" s="1"/>
  <c r="AD228" i="46" s="1"/>
  <c r="AE228" i="46" s="1"/>
  <c r="AF228" i="46" s="1"/>
  <c r="M228" i="46"/>
  <c r="N228" i="46" s="1"/>
  <c r="M234" i="46"/>
  <c r="N234" i="46" s="1"/>
  <c r="R234" i="46" s="1"/>
  <c r="S234" i="46" s="1"/>
  <c r="T234" i="46" s="1"/>
  <c r="U234" i="46" s="1"/>
  <c r="V234" i="46" s="1"/>
  <c r="W234" i="46" s="1"/>
  <c r="X234" i="46" s="1"/>
  <c r="Y234" i="46" s="1"/>
  <c r="Z234" i="46" s="1"/>
  <c r="AA234" i="46" s="1"/>
  <c r="AC234" i="46" s="1"/>
  <c r="AD234" i="46" s="1"/>
  <c r="AE234" i="46" s="1"/>
  <c r="AF234" i="46" s="1"/>
  <c r="R166" i="46"/>
  <c r="S166" i="46" s="1"/>
  <c r="T166" i="46" s="1"/>
  <c r="U166" i="46" s="1"/>
  <c r="V166" i="46" s="1"/>
  <c r="W166" i="46" s="1"/>
  <c r="X166" i="46" s="1"/>
  <c r="Y166" i="46" s="1"/>
  <c r="Z166" i="46" s="1"/>
  <c r="AA166" i="46" s="1"/>
  <c r="AC166" i="46" s="1"/>
  <c r="AD166" i="46" s="1"/>
  <c r="AE166" i="46" s="1"/>
  <c r="AF166" i="46" s="1"/>
  <c r="M166" i="46"/>
  <c r="N166" i="46" s="1"/>
  <c r="R173" i="46"/>
  <c r="S173" i="46" s="1"/>
  <c r="T173" i="46" s="1"/>
  <c r="U173" i="46" s="1"/>
  <c r="V173" i="46" s="1"/>
  <c r="W173" i="46" s="1"/>
  <c r="X173" i="46" s="1"/>
  <c r="Y173" i="46" s="1"/>
  <c r="Z173" i="46" s="1"/>
  <c r="AA173" i="46" s="1"/>
  <c r="AC173" i="46" s="1"/>
  <c r="AD173" i="46" s="1"/>
  <c r="AE173" i="46" s="1"/>
  <c r="AF173" i="46" s="1"/>
  <c r="M173" i="46"/>
  <c r="N173" i="46" s="1"/>
  <c r="R199" i="46"/>
  <c r="S199" i="46" s="1"/>
  <c r="T199" i="46" s="1"/>
  <c r="U199" i="46" s="1"/>
  <c r="V199" i="46" s="1"/>
  <c r="W199" i="46" s="1"/>
  <c r="X199" i="46" s="1"/>
  <c r="Y199" i="46" s="1"/>
  <c r="Z199" i="46" s="1"/>
  <c r="AA199" i="46" s="1"/>
  <c r="AC199" i="46" s="1"/>
  <c r="AD199" i="46" s="1"/>
  <c r="AE199" i="46" s="1"/>
  <c r="AF199" i="46" s="1"/>
  <c r="M199" i="46"/>
  <c r="N199" i="46" s="1"/>
  <c r="M223" i="46"/>
  <c r="N223" i="46" s="1"/>
  <c r="R223" i="46" s="1"/>
  <c r="S223" i="46" s="1"/>
  <c r="T223" i="46" s="1"/>
  <c r="U223" i="46" s="1"/>
  <c r="V223" i="46" s="1"/>
  <c r="W223" i="46" s="1"/>
  <c r="X223" i="46" s="1"/>
  <c r="Y223" i="46" s="1"/>
  <c r="Z223" i="46" s="1"/>
  <c r="AA223" i="46" s="1"/>
  <c r="AC223" i="46" s="1"/>
  <c r="AD223" i="46" s="1"/>
  <c r="AE223" i="46" s="1"/>
  <c r="AF223" i="46" s="1"/>
  <c r="R229" i="46"/>
  <c r="S229" i="46" s="1"/>
  <c r="T229" i="46" s="1"/>
  <c r="U229" i="46" s="1"/>
  <c r="V229" i="46" s="1"/>
  <c r="W229" i="46" s="1"/>
  <c r="X229" i="46" s="1"/>
  <c r="Y229" i="46" s="1"/>
  <c r="Z229" i="46" s="1"/>
  <c r="AA229" i="46" s="1"/>
  <c r="AC229" i="46" s="1"/>
  <c r="AD229" i="46" s="1"/>
  <c r="AE229" i="46" s="1"/>
  <c r="AF229" i="46" s="1"/>
  <c r="M229" i="46"/>
  <c r="N229" i="46" s="1"/>
  <c r="R180" i="46"/>
  <c r="S180" i="46" s="1"/>
  <c r="T180" i="46" s="1"/>
  <c r="U180" i="46" s="1"/>
  <c r="V180" i="46" s="1"/>
  <c r="W180" i="46" s="1"/>
  <c r="X180" i="46" s="1"/>
  <c r="Y180" i="46" s="1"/>
  <c r="Z180" i="46" s="1"/>
  <c r="AA180" i="46" s="1"/>
  <c r="AC180" i="46" s="1"/>
  <c r="AD180" i="46" s="1"/>
  <c r="AE180" i="46" s="1"/>
  <c r="AF180" i="46" s="1"/>
  <c r="M180" i="46"/>
  <c r="N180" i="46" s="1"/>
  <c r="R186" i="46"/>
  <c r="S186" i="46" s="1"/>
  <c r="T186" i="46" s="1"/>
  <c r="U186" i="46" s="1"/>
  <c r="V186" i="46" s="1"/>
  <c r="W186" i="46" s="1"/>
  <c r="X186" i="46" s="1"/>
  <c r="Y186" i="46" s="1"/>
  <c r="Z186" i="46" s="1"/>
  <c r="AA186" i="46" s="1"/>
  <c r="AC186" i="46" s="1"/>
  <c r="AD186" i="46" s="1"/>
  <c r="AE186" i="46" s="1"/>
  <c r="AF186" i="46" s="1"/>
  <c r="M186" i="46"/>
  <c r="N186" i="46" s="1"/>
  <c r="M192" i="46"/>
  <c r="N192" i="46" s="1"/>
  <c r="R192" i="46" s="1"/>
  <c r="S192" i="46" s="1"/>
  <c r="T192" i="46" s="1"/>
  <c r="U192" i="46" s="1"/>
  <c r="V192" i="46" s="1"/>
  <c r="W192" i="46" s="1"/>
  <c r="X192" i="46" s="1"/>
  <c r="Y192" i="46" s="1"/>
  <c r="Z192" i="46" s="1"/>
  <c r="AA192" i="46" s="1"/>
  <c r="AC192" i="46" s="1"/>
  <c r="AD192" i="46" s="1"/>
  <c r="AE192" i="46" s="1"/>
  <c r="AF192" i="46" s="1"/>
  <c r="R200" i="46"/>
  <c r="S200" i="46" s="1"/>
  <c r="T200" i="46" s="1"/>
  <c r="U200" i="46" s="1"/>
  <c r="V200" i="46" s="1"/>
  <c r="W200" i="46" s="1"/>
  <c r="X200" i="46" s="1"/>
  <c r="Y200" i="46" s="1"/>
  <c r="Z200" i="46" s="1"/>
  <c r="AA200" i="46" s="1"/>
  <c r="AC200" i="46" s="1"/>
  <c r="AD200" i="46" s="1"/>
  <c r="AE200" i="46" s="1"/>
  <c r="AF200" i="46" s="1"/>
  <c r="M200" i="46"/>
  <c r="N200" i="46" s="1"/>
  <c r="R207" i="46"/>
  <c r="S207" i="46" s="1"/>
  <c r="T207" i="46" s="1"/>
  <c r="U207" i="46" s="1"/>
  <c r="V207" i="46" s="1"/>
  <c r="W207" i="46" s="1"/>
  <c r="X207" i="46" s="1"/>
  <c r="Y207" i="46" s="1"/>
  <c r="Z207" i="46" s="1"/>
  <c r="AA207" i="46" s="1"/>
  <c r="AC207" i="46" s="1"/>
  <c r="AD207" i="46" s="1"/>
  <c r="AE207" i="46" s="1"/>
  <c r="AF207" i="46" s="1"/>
  <c r="M207" i="46"/>
  <c r="N207" i="46" s="1"/>
  <c r="R236" i="46"/>
  <c r="S236" i="46" s="1"/>
  <c r="T236" i="46" s="1"/>
  <c r="U236" i="46" s="1"/>
  <c r="V236" i="46" s="1"/>
  <c r="W236" i="46" s="1"/>
  <c r="X236" i="46" s="1"/>
  <c r="Y236" i="46" s="1"/>
  <c r="Z236" i="46" s="1"/>
  <c r="AA236" i="46" s="1"/>
  <c r="AC236" i="46" s="1"/>
  <c r="AD236" i="46" s="1"/>
  <c r="AE236" i="46" s="1"/>
  <c r="AF236" i="46" s="1"/>
  <c r="M236" i="46"/>
  <c r="N236" i="46" s="1"/>
  <c r="M249" i="46"/>
  <c r="N249" i="46" s="1"/>
  <c r="R249" i="46" s="1"/>
  <c r="S249" i="46" s="1"/>
  <c r="T249" i="46" s="1"/>
  <c r="U249" i="46" s="1"/>
  <c r="V249" i="46" s="1"/>
  <c r="W249" i="46" s="1"/>
  <c r="X249" i="46" s="1"/>
  <c r="Y249" i="46" s="1"/>
  <c r="Z249" i="46" s="1"/>
  <c r="AA249" i="46" s="1"/>
  <c r="AC249" i="46" s="1"/>
  <c r="AD249" i="46" s="1"/>
  <c r="AE249" i="46" s="1"/>
  <c r="AF249" i="46" s="1"/>
  <c r="R255" i="46"/>
  <c r="S255" i="46" s="1"/>
  <c r="T255" i="46" s="1"/>
  <c r="U255" i="46" s="1"/>
  <c r="V255" i="46" s="1"/>
  <c r="W255" i="46" s="1"/>
  <c r="X255" i="46" s="1"/>
  <c r="Y255" i="46" s="1"/>
  <c r="Z255" i="46" s="1"/>
  <c r="AA255" i="46" s="1"/>
  <c r="AC255" i="46" s="1"/>
  <c r="AD255" i="46" s="1"/>
  <c r="AE255" i="46" s="1"/>
  <c r="AF255" i="46" s="1"/>
  <c r="M255" i="46"/>
  <c r="N255" i="46" s="1"/>
  <c r="R258" i="46"/>
  <c r="S258" i="46" s="1"/>
  <c r="T258" i="46" s="1"/>
  <c r="U258" i="46" s="1"/>
  <c r="V258" i="46" s="1"/>
  <c r="W258" i="46" s="1"/>
  <c r="X258" i="46" s="1"/>
  <c r="Y258" i="46" s="1"/>
  <c r="Z258" i="46" s="1"/>
  <c r="AA258" i="46" s="1"/>
  <c r="AC258" i="46" s="1"/>
  <c r="AD258" i="46" s="1"/>
  <c r="AE258" i="46" s="1"/>
  <c r="AF258" i="46" s="1"/>
  <c r="M258" i="46"/>
  <c r="N258" i="46" s="1"/>
  <c r="R265" i="46"/>
  <c r="S265" i="46" s="1"/>
  <c r="T265" i="46" s="1"/>
  <c r="U265" i="46" s="1"/>
  <c r="V265" i="46" s="1"/>
  <c r="W265" i="46" s="1"/>
  <c r="X265" i="46" s="1"/>
  <c r="Y265" i="46" s="1"/>
  <c r="Z265" i="46" s="1"/>
  <c r="AA265" i="46" s="1"/>
  <c r="AC265" i="46" s="1"/>
  <c r="AD265" i="46" s="1"/>
  <c r="AE265" i="46" s="1"/>
  <c r="AF265" i="46" s="1"/>
  <c r="M265" i="46"/>
  <c r="N265" i="46" s="1"/>
  <c r="M273" i="46"/>
  <c r="N273" i="46" s="1"/>
  <c r="R273" i="46" s="1"/>
  <c r="S273" i="46" s="1"/>
  <c r="T273" i="46" s="1"/>
  <c r="U273" i="46" s="1"/>
  <c r="V273" i="46" s="1"/>
  <c r="W273" i="46" s="1"/>
  <c r="X273" i="46" s="1"/>
  <c r="Y273" i="46" s="1"/>
  <c r="Z273" i="46" s="1"/>
  <c r="AA273" i="46" s="1"/>
  <c r="AC273" i="46" s="1"/>
  <c r="AD273" i="46" s="1"/>
  <c r="AE273" i="46" s="1"/>
  <c r="AF273" i="46" s="1"/>
  <c r="R179" i="46"/>
  <c r="S179" i="46" s="1"/>
  <c r="T179" i="46" s="1"/>
  <c r="U179" i="46" s="1"/>
  <c r="V179" i="46" s="1"/>
  <c r="W179" i="46" s="1"/>
  <c r="X179" i="46" s="1"/>
  <c r="Y179" i="46" s="1"/>
  <c r="Z179" i="46" s="1"/>
  <c r="AA179" i="46" s="1"/>
  <c r="AC179" i="46" s="1"/>
  <c r="AD179" i="46" s="1"/>
  <c r="AE179" i="46" s="1"/>
  <c r="AF179" i="46" s="1"/>
  <c r="M179" i="46"/>
  <c r="N179" i="46" s="1"/>
  <c r="R259" i="46"/>
  <c r="S259" i="46" s="1"/>
  <c r="T259" i="46" s="1"/>
  <c r="U259" i="46" s="1"/>
  <c r="V259" i="46" s="1"/>
  <c r="W259" i="46" s="1"/>
  <c r="X259" i="46" s="1"/>
  <c r="Y259" i="46" s="1"/>
  <c r="Z259" i="46" s="1"/>
  <c r="AA259" i="46" s="1"/>
  <c r="AC259" i="46" s="1"/>
  <c r="AD259" i="46" s="1"/>
  <c r="AE259" i="46" s="1"/>
  <c r="AF259" i="46" s="1"/>
  <c r="M259" i="46"/>
  <c r="N259" i="46" s="1"/>
  <c r="R187" i="46"/>
  <c r="S187" i="46" s="1"/>
  <c r="T187" i="46" s="1"/>
  <c r="U187" i="46" s="1"/>
  <c r="V187" i="46" s="1"/>
  <c r="W187" i="46" s="1"/>
  <c r="X187" i="46" s="1"/>
  <c r="Y187" i="46" s="1"/>
  <c r="Z187" i="46" s="1"/>
  <c r="AA187" i="46" s="1"/>
  <c r="AC187" i="46" s="1"/>
  <c r="AD187" i="46" s="1"/>
  <c r="AE187" i="46" s="1"/>
  <c r="AF187" i="46" s="1"/>
  <c r="M187" i="46"/>
  <c r="N187" i="46" s="1"/>
  <c r="M201" i="46"/>
  <c r="N201" i="46" s="1"/>
  <c r="R201" i="46" s="1"/>
  <c r="S201" i="46" s="1"/>
  <c r="T201" i="46" s="1"/>
  <c r="U201" i="46" s="1"/>
  <c r="V201" i="46" s="1"/>
  <c r="W201" i="46" s="1"/>
  <c r="X201" i="46" s="1"/>
  <c r="Y201" i="46" s="1"/>
  <c r="Z201" i="46" s="1"/>
  <c r="AA201" i="46" s="1"/>
  <c r="AC201" i="46" s="1"/>
  <c r="AD201" i="46" s="1"/>
  <c r="AE201" i="46" s="1"/>
  <c r="AF201" i="46" s="1"/>
  <c r="R224" i="46"/>
  <c r="S224" i="46" s="1"/>
  <c r="T224" i="46" s="1"/>
  <c r="U224" i="46" s="1"/>
  <c r="V224" i="46" s="1"/>
  <c r="W224" i="46" s="1"/>
  <c r="X224" i="46" s="1"/>
  <c r="Y224" i="46" s="1"/>
  <c r="Z224" i="46" s="1"/>
  <c r="AA224" i="46" s="1"/>
  <c r="AC224" i="46" s="1"/>
  <c r="AD224" i="46" s="1"/>
  <c r="AE224" i="46" s="1"/>
  <c r="AF224" i="46" s="1"/>
  <c r="M224" i="46"/>
  <c r="N224" i="46" s="1"/>
  <c r="R241" i="46"/>
  <c r="S241" i="46" s="1"/>
  <c r="T241" i="46" s="1"/>
  <c r="U241" i="46" s="1"/>
  <c r="V241" i="46" s="1"/>
  <c r="W241" i="46" s="1"/>
  <c r="X241" i="46" s="1"/>
  <c r="Y241" i="46" s="1"/>
  <c r="Z241" i="46" s="1"/>
  <c r="AA241" i="46" s="1"/>
  <c r="AC241" i="46" s="1"/>
  <c r="AD241" i="46" s="1"/>
  <c r="AE241" i="46" s="1"/>
  <c r="AF241" i="46" s="1"/>
  <c r="M241" i="46"/>
  <c r="N241" i="46" s="1"/>
  <c r="R260" i="46"/>
  <c r="S260" i="46" s="1"/>
  <c r="T260" i="46" s="1"/>
  <c r="U260" i="46" s="1"/>
  <c r="V260" i="46" s="1"/>
  <c r="W260" i="46" s="1"/>
  <c r="X260" i="46" s="1"/>
  <c r="Y260" i="46" s="1"/>
  <c r="Z260" i="46" s="1"/>
  <c r="AA260" i="46" s="1"/>
  <c r="AC260" i="46" s="1"/>
  <c r="AD260" i="46" s="1"/>
  <c r="AE260" i="46" s="1"/>
  <c r="AF260" i="46" s="1"/>
  <c r="M260" i="46"/>
  <c r="N260" i="46" s="1"/>
  <c r="M266" i="46"/>
  <c r="N266" i="46" s="1"/>
  <c r="R266" i="46" s="1"/>
  <c r="S266" i="46" s="1"/>
  <c r="T266" i="46" s="1"/>
  <c r="U266" i="46" s="1"/>
  <c r="V266" i="46" s="1"/>
  <c r="W266" i="46" s="1"/>
  <c r="X266" i="46" s="1"/>
  <c r="Y266" i="46" s="1"/>
  <c r="Z266" i="46" s="1"/>
  <c r="AA266" i="46" s="1"/>
  <c r="AC266" i="46" s="1"/>
  <c r="AD266" i="46" s="1"/>
  <c r="AE266" i="46" s="1"/>
  <c r="AF266" i="46" s="1"/>
  <c r="R267" i="46"/>
  <c r="S267" i="46" s="1"/>
  <c r="T267" i="46" s="1"/>
  <c r="U267" i="46" s="1"/>
  <c r="V267" i="46" s="1"/>
  <c r="W267" i="46" s="1"/>
  <c r="X267" i="46" s="1"/>
  <c r="Y267" i="46" s="1"/>
  <c r="Z267" i="46" s="1"/>
  <c r="AA267" i="46" s="1"/>
  <c r="AC267" i="46" s="1"/>
  <c r="AD267" i="46" s="1"/>
  <c r="AE267" i="46" s="1"/>
  <c r="AF267" i="46" s="1"/>
  <c r="M267" i="46"/>
  <c r="N267" i="46" s="1"/>
  <c r="R175" i="46"/>
  <c r="S175" i="46" s="1"/>
  <c r="T175" i="46" s="1"/>
  <c r="U175" i="46" s="1"/>
  <c r="V175" i="46" s="1"/>
  <c r="W175" i="46" s="1"/>
  <c r="X175" i="46" s="1"/>
  <c r="Y175" i="46" s="1"/>
  <c r="Z175" i="46" s="1"/>
  <c r="AA175" i="46" s="1"/>
  <c r="AC175" i="46" s="1"/>
  <c r="AD175" i="46" s="1"/>
  <c r="AE175" i="46" s="1"/>
  <c r="AF175" i="46" s="1"/>
  <c r="M175" i="46"/>
  <c r="N175" i="46" s="1"/>
  <c r="R188" i="46"/>
  <c r="S188" i="46" s="1"/>
  <c r="T188" i="46" s="1"/>
  <c r="U188" i="46" s="1"/>
  <c r="V188" i="46" s="1"/>
  <c r="W188" i="46" s="1"/>
  <c r="X188" i="46" s="1"/>
  <c r="Y188" i="46" s="1"/>
  <c r="Z188" i="46" s="1"/>
  <c r="AA188" i="46" s="1"/>
  <c r="AC188" i="46" s="1"/>
  <c r="AD188" i="46" s="1"/>
  <c r="AE188" i="46" s="1"/>
  <c r="AF188" i="46" s="1"/>
  <c r="M188" i="46"/>
  <c r="N188" i="46" s="1"/>
  <c r="M194" i="46"/>
  <c r="N194" i="46" s="1"/>
  <c r="R194" i="46" s="1"/>
  <c r="S194" i="46" s="1"/>
  <c r="T194" i="46" s="1"/>
  <c r="U194" i="46" s="1"/>
  <c r="V194" i="46" s="1"/>
  <c r="W194" i="46" s="1"/>
  <c r="X194" i="46" s="1"/>
  <c r="Y194" i="46" s="1"/>
  <c r="Z194" i="46" s="1"/>
  <c r="AA194" i="46" s="1"/>
  <c r="AC194" i="46" s="1"/>
  <c r="AD194" i="46" s="1"/>
  <c r="AE194" i="46" s="1"/>
  <c r="AF194" i="46" s="1"/>
  <c r="R202" i="46"/>
  <c r="S202" i="46" s="1"/>
  <c r="T202" i="46" s="1"/>
  <c r="U202" i="46" s="1"/>
  <c r="V202" i="46" s="1"/>
  <c r="W202" i="46" s="1"/>
  <c r="X202" i="46" s="1"/>
  <c r="Y202" i="46" s="1"/>
  <c r="Z202" i="46" s="1"/>
  <c r="AA202" i="46" s="1"/>
  <c r="AC202" i="46" s="1"/>
  <c r="AD202" i="46" s="1"/>
  <c r="AE202" i="46" s="1"/>
  <c r="AF202" i="46" s="1"/>
  <c r="M202" i="46"/>
  <c r="N202" i="46" s="1"/>
  <c r="R231" i="46"/>
  <c r="S231" i="46" s="1"/>
  <c r="T231" i="46" s="1"/>
  <c r="U231" i="46" s="1"/>
  <c r="V231" i="46" s="1"/>
  <c r="W231" i="46" s="1"/>
  <c r="X231" i="46" s="1"/>
  <c r="Y231" i="46" s="1"/>
  <c r="Z231" i="46" s="1"/>
  <c r="AA231" i="46" s="1"/>
  <c r="AC231" i="46" s="1"/>
  <c r="AD231" i="46" s="1"/>
  <c r="AE231" i="46" s="1"/>
  <c r="AF231" i="46" s="1"/>
  <c r="M231" i="46"/>
  <c r="N231" i="46" s="1"/>
  <c r="R242" i="46"/>
  <c r="S242" i="46" s="1"/>
  <c r="T242" i="46" s="1"/>
  <c r="U242" i="46" s="1"/>
  <c r="V242" i="46" s="1"/>
  <c r="W242" i="46" s="1"/>
  <c r="X242" i="46" s="1"/>
  <c r="Y242" i="46" s="1"/>
  <c r="Z242" i="46" s="1"/>
  <c r="AA242" i="46" s="1"/>
  <c r="AC242" i="46" s="1"/>
  <c r="AD242" i="46" s="1"/>
  <c r="AE242" i="46" s="1"/>
  <c r="AF242" i="46" s="1"/>
  <c r="M242" i="46"/>
  <c r="N242" i="46" s="1"/>
  <c r="M252" i="46"/>
  <c r="N252" i="46" s="1"/>
  <c r="R252" i="46" s="1"/>
  <c r="S252" i="46" s="1"/>
  <c r="T252" i="46" s="1"/>
  <c r="U252" i="46" s="1"/>
  <c r="V252" i="46" s="1"/>
  <c r="W252" i="46" s="1"/>
  <c r="X252" i="46" s="1"/>
  <c r="Y252" i="46" s="1"/>
  <c r="Z252" i="46" s="1"/>
  <c r="AA252" i="46" s="1"/>
  <c r="AC252" i="46" s="1"/>
  <c r="AD252" i="46" s="1"/>
  <c r="AE252" i="46" s="1"/>
  <c r="AF252" i="46" s="1"/>
  <c r="R268" i="46"/>
  <c r="S268" i="46" s="1"/>
  <c r="T268" i="46" s="1"/>
  <c r="U268" i="46" s="1"/>
  <c r="V268" i="46" s="1"/>
  <c r="W268" i="46" s="1"/>
  <c r="X268" i="46" s="1"/>
  <c r="Y268" i="46" s="1"/>
  <c r="Z268" i="46" s="1"/>
  <c r="AA268" i="46" s="1"/>
  <c r="AC268" i="46" s="1"/>
  <c r="AD268" i="46" s="1"/>
  <c r="AE268" i="46" s="1"/>
  <c r="AF268" i="46" s="1"/>
  <c r="M268" i="46"/>
  <c r="N268" i="46" s="1"/>
  <c r="R203" i="46"/>
  <c r="S203" i="46" s="1"/>
  <c r="T203" i="46" s="1"/>
  <c r="U203" i="46" s="1"/>
  <c r="V203" i="46" s="1"/>
  <c r="W203" i="46" s="1"/>
  <c r="X203" i="46" s="1"/>
  <c r="Y203" i="46" s="1"/>
  <c r="Z203" i="46" s="1"/>
  <c r="AA203" i="46" s="1"/>
  <c r="AC203" i="46" s="1"/>
  <c r="AD203" i="46" s="1"/>
  <c r="AE203" i="46" s="1"/>
  <c r="AF203" i="46" s="1"/>
  <c r="M203" i="46"/>
  <c r="N203" i="46" s="1"/>
  <c r="R176" i="46"/>
  <c r="S176" i="46" s="1"/>
  <c r="T176" i="46" s="1"/>
  <c r="U176" i="46" s="1"/>
  <c r="V176" i="46" s="1"/>
  <c r="W176" i="46" s="1"/>
  <c r="X176" i="46" s="1"/>
  <c r="Y176" i="46" s="1"/>
  <c r="Z176" i="46" s="1"/>
  <c r="AA176" i="46" s="1"/>
  <c r="AC176" i="46" s="1"/>
  <c r="AD176" i="46" s="1"/>
  <c r="AE176" i="46" s="1"/>
  <c r="AF176" i="46" s="1"/>
  <c r="M176" i="46"/>
  <c r="N176" i="46" s="1"/>
  <c r="M183" i="46"/>
  <c r="N183" i="46" s="1"/>
  <c r="R183" i="46" s="1"/>
  <c r="S183" i="46" s="1"/>
  <c r="T183" i="46" s="1"/>
  <c r="U183" i="46" s="1"/>
  <c r="V183" i="46" s="1"/>
  <c r="W183" i="46" s="1"/>
  <c r="X183" i="46" s="1"/>
  <c r="Y183" i="46" s="1"/>
  <c r="Z183" i="46" s="1"/>
  <c r="AA183" i="46" s="1"/>
  <c r="AC183" i="46" s="1"/>
  <c r="AD183" i="46" s="1"/>
  <c r="AE183" i="46" s="1"/>
  <c r="AF183" i="46" s="1"/>
  <c r="R220" i="46"/>
  <c r="S220" i="46" s="1"/>
  <c r="T220" i="46" s="1"/>
  <c r="U220" i="46" s="1"/>
  <c r="V220" i="46" s="1"/>
  <c r="W220" i="46" s="1"/>
  <c r="X220" i="46" s="1"/>
  <c r="Y220" i="46" s="1"/>
  <c r="Z220" i="46" s="1"/>
  <c r="AA220" i="46" s="1"/>
  <c r="AC220" i="46" s="1"/>
  <c r="AD220" i="46" s="1"/>
  <c r="AE220" i="46" s="1"/>
  <c r="AF220" i="46" s="1"/>
  <c r="M220" i="46"/>
  <c r="N220" i="46" s="1"/>
  <c r="R232" i="46"/>
  <c r="S232" i="46" s="1"/>
  <c r="T232" i="46" s="1"/>
  <c r="U232" i="46" s="1"/>
  <c r="V232" i="46" s="1"/>
  <c r="W232" i="46" s="1"/>
  <c r="X232" i="46" s="1"/>
  <c r="Y232" i="46" s="1"/>
  <c r="Z232" i="46" s="1"/>
  <c r="AA232" i="46" s="1"/>
  <c r="AC232" i="46" s="1"/>
  <c r="AD232" i="46" s="1"/>
  <c r="AE232" i="46" s="1"/>
  <c r="AF232" i="46" s="1"/>
  <c r="M232" i="46"/>
  <c r="N232" i="46" s="1"/>
  <c r="R238" i="46"/>
  <c r="S238" i="46" s="1"/>
  <c r="T238" i="46" s="1"/>
  <c r="U238" i="46" s="1"/>
  <c r="V238" i="46" s="1"/>
  <c r="W238" i="46" s="1"/>
  <c r="X238" i="46" s="1"/>
  <c r="Y238" i="46" s="1"/>
  <c r="Z238" i="46" s="1"/>
  <c r="AA238" i="46" s="1"/>
  <c r="AC238" i="46" s="1"/>
  <c r="AD238" i="46" s="1"/>
  <c r="AE238" i="46" s="1"/>
  <c r="AF238" i="46" s="1"/>
  <c r="M238" i="46"/>
  <c r="N238" i="46" s="1"/>
  <c r="M244" i="46"/>
  <c r="N244" i="46" s="1"/>
  <c r="R244" i="46" s="1"/>
  <c r="S244" i="46" s="1"/>
  <c r="T244" i="46" s="1"/>
  <c r="U244" i="46" s="1"/>
  <c r="V244" i="46" s="1"/>
  <c r="W244" i="46" s="1"/>
  <c r="X244" i="46" s="1"/>
  <c r="Y244" i="46" s="1"/>
  <c r="Z244" i="46" s="1"/>
  <c r="AA244" i="46" s="1"/>
  <c r="AC244" i="46" s="1"/>
  <c r="AD244" i="46" s="1"/>
  <c r="AE244" i="46" s="1"/>
  <c r="AF244" i="46" s="1"/>
  <c r="R269" i="46"/>
  <c r="S269" i="46" s="1"/>
  <c r="T269" i="46" s="1"/>
  <c r="U269" i="46" s="1"/>
  <c r="V269" i="46" s="1"/>
  <c r="W269" i="46" s="1"/>
  <c r="X269" i="46" s="1"/>
  <c r="Y269" i="46" s="1"/>
  <c r="Z269" i="46" s="1"/>
  <c r="AA269" i="46" s="1"/>
  <c r="AC269" i="46" s="1"/>
  <c r="AD269" i="46" s="1"/>
  <c r="AE269" i="46" s="1"/>
  <c r="AF269" i="46" s="1"/>
  <c r="M269" i="46"/>
  <c r="N269" i="46" s="1"/>
  <c r="R211" i="46"/>
  <c r="S211" i="46" s="1"/>
  <c r="T211" i="46" s="1"/>
  <c r="U211" i="46" s="1"/>
  <c r="V211" i="46" s="1"/>
  <c r="W211" i="46" s="1"/>
  <c r="X211" i="46" s="1"/>
  <c r="Y211" i="46" s="1"/>
  <c r="Z211" i="46" s="1"/>
  <c r="AA211" i="46" s="1"/>
  <c r="AC211" i="46" s="1"/>
  <c r="AD211" i="46" s="1"/>
  <c r="AE211" i="46" s="1"/>
  <c r="AF211" i="46" s="1"/>
  <c r="M211" i="46"/>
  <c r="N211" i="46" s="1"/>
  <c r="R174" i="46"/>
  <c r="S174" i="46" s="1"/>
  <c r="T174" i="46" s="1"/>
  <c r="U174" i="46" s="1"/>
  <c r="V174" i="46" s="1"/>
  <c r="W174" i="46" s="1"/>
  <c r="X174" i="46" s="1"/>
  <c r="Y174" i="46" s="1"/>
  <c r="Z174" i="46" s="1"/>
  <c r="AA174" i="46" s="1"/>
  <c r="AC174" i="46" s="1"/>
  <c r="AD174" i="46" s="1"/>
  <c r="AE174" i="46" s="1"/>
  <c r="AF174" i="46" s="1"/>
  <c r="M174" i="46"/>
  <c r="N174" i="46" s="1"/>
  <c r="M181" i="46"/>
  <c r="N181" i="46" s="1"/>
  <c r="R181" i="46" s="1"/>
  <c r="S181" i="46" s="1"/>
  <c r="T181" i="46" s="1"/>
  <c r="U181" i="46" s="1"/>
  <c r="V181" i="46" s="1"/>
  <c r="W181" i="46" s="1"/>
  <c r="X181" i="46" s="1"/>
  <c r="Y181" i="46" s="1"/>
  <c r="Z181" i="46" s="1"/>
  <c r="AA181" i="46" s="1"/>
  <c r="AC181" i="46" s="1"/>
  <c r="AD181" i="46" s="1"/>
  <c r="AE181" i="46" s="1"/>
  <c r="AF181" i="46" s="1"/>
  <c r="R193" i="46"/>
  <c r="S193" i="46" s="1"/>
  <c r="T193" i="46" s="1"/>
  <c r="U193" i="46" s="1"/>
  <c r="V193" i="46" s="1"/>
  <c r="W193" i="46" s="1"/>
  <c r="X193" i="46" s="1"/>
  <c r="Y193" i="46" s="1"/>
  <c r="Z193" i="46" s="1"/>
  <c r="AA193" i="46" s="1"/>
  <c r="AC193" i="46" s="1"/>
  <c r="AD193" i="46" s="1"/>
  <c r="AE193" i="46" s="1"/>
  <c r="AF193" i="46" s="1"/>
  <c r="M193" i="46"/>
  <c r="N193" i="46" s="1"/>
  <c r="R214" i="46"/>
  <c r="S214" i="46" s="1"/>
  <c r="T214" i="46" s="1"/>
  <c r="U214" i="46" s="1"/>
  <c r="V214" i="46" s="1"/>
  <c r="W214" i="46" s="1"/>
  <c r="X214" i="46" s="1"/>
  <c r="Y214" i="46" s="1"/>
  <c r="Z214" i="46" s="1"/>
  <c r="AA214" i="46" s="1"/>
  <c r="AC214" i="46" s="1"/>
  <c r="AD214" i="46" s="1"/>
  <c r="AE214" i="46" s="1"/>
  <c r="AF214" i="46" s="1"/>
  <c r="M214" i="46"/>
  <c r="N214" i="46" s="1"/>
  <c r="R230" i="46"/>
  <c r="S230" i="46" s="1"/>
  <c r="T230" i="46" s="1"/>
  <c r="U230" i="46" s="1"/>
  <c r="V230" i="46" s="1"/>
  <c r="W230" i="46" s="1"/>
  <c r="X230" i="46" s="1"/>
  <c r="Y230" i="46" s="1"/>
  <c r="Z230" i="46" s="1"/>
  <c r="AA230" i="46" s="1"/>
  <c r="AC230" i="46" s="1"/>
  <c r="AD230" i="46" s="1"/>
  <c r="AE230" i="46" s="1"/>
  <c r="AF230" i="46" s="1"/>
  <c r="M230" i="46"/>
  <c r="N230" i="46" s="1"/>
  <c r="M250" i="46"/>
  <c r="N250" i="46" s="1"/>
  <c r="R250" i="46" s="1"/>
  <c r="S250" i="46" s="1"/>
  <c r="T250" i="46" s="1"/>
  <c r="U250" i="46" s="1"/>
  <c r="V250" i="46" s="1"/>
  <c r="W250" i="46" s="1"/>
  <c r="X250" i="46" s="1"/>
  <c r="Y250" i="46" s="1"/>
  <c r="Z250" i="46" s="1"/>
  <c r="AA250" i="46" s="1"/>
  <c r="AC250" i="46" s="1"/>
  <c r="AD250" i="46" s="1"/>
  <c r="AE250" i="46" s="1"/>
  <c r="AF250" i="46" s="1"/>
  <c r="R195" i="46"/>
  <c r="S195" i="46" s="1"/>
  <c r="T195" i="46" s="1"/>
  <c r="U195" i="46" s="1"/>
  <c r="V195" i="46" s="1"/>
  <c r="W195" i="46" s="1"/>
  <c r="X195" i="46" s="1"/>
  <c r="Y195" i="46" s="1"/>
  <c r="Z195" i="46" s="1"/>
  <c r="AA195" i="46" s="1"/>
  <c r="AC195" i="46" s="1"/>
  <c r="AD195" i="46" s="1"/>
  <c r="AE195" i="46" s="1"/>
  <c r="AF195" i="46" s="1"/>
  <c r="M195" i="46"/>
  <c r="N195" i="46" s="1"/>
  <c r="R182" i="46"/>
  <c r="S182" i="46" s="1"/>
  <c r="T182" i="46" s="1"/>
  <c r="U182" i="46" s="1"/>
  <c r="V182" i="46" s="1"/>
  <c r="W182" i="46" s="1"/>
  <c r="X182" i="46" s="1"/>
  <c r="Y182" i="46" s="1"/>
  <c r="Z182" i="46" s="1"/>
  <c r="AA182" i="46" s="1"/>
  <c r="AC182" i="46" s="1"/>
  <c r="AD182" i="46" s="1"/>
  <c r="AE182" i="46" s="1"/>
  <c r="AF182" i="46" s="1"/>
  <c r="M182" i="46"/>
  <c r="N182" i="46" s="1"/>
  <c r="R226" i="46"/>
  <c r="S226" i="46" s="1"/>
  <c r="T226" i="46" s="1"/>
  <c r="U226" i="46" s="1"/>
  <c r="V226" i="46" s="1"/>
  <c r="W226" i="46" s="1"/>
  <c r="X226" i="46" s="1"/>
  <c r="Y226" i="46" s="1"/>
  <c r="Z226" i="46" s="1"/>
  <c r="AA226" i="46" s="1"/>
  <c r="AC226" i="46" s="1"/>
  <c r="AD226" i="46" s="1"/>
  <c r="AE226" i="46" s="1"/>
  <c r="AF226" i="46" s="1"/>
  <c r="M226" i="46"/>
  <c r="N226" i="46" s="1"/>
  <c r="M245" i="46"/>
  <c r="N245" i="46" s="1"/>
  <c r="R245" i="46" s="1"/>
  <c r="S245" i="46" s="1"/>
  <c r="T245" i="46" s="1"/>
  <c r="U245" i="46" s="1"/>
  <c r="V245" i="46" s="1"/>
  <c r="W245" i="46" s="1"/>
  <c r="X245" i="46" s="1"/>
  <c r="Y245" i="46" s="1"/>
  <c r="Z245" i="46" s="1"/>
  <c r="AA245" i="46" s="1"/>
  <c r="AC245" i="46" s="1"/>
  <c r="AD245" i="46" s="1"/>
  <c r="AE245" i="46" s="1"/>
  <c r="AF245" i="46" s="1"/>
  <c r="R219" i="46"/>
  <c r="S219" i="46" s="1"/>
  <c r="T219" i="46" s="1"/>
  <c r="U219" i="46" s="1"/>
  <c r="V219" i="46" s="1"/>
  <c r="W219" i="46" s="1"/>
  <c r="X219" i="46" s="1"/>
  <c r="Y219" i="46" s="1"/>
  <c r="Z219" i="46" s="1"/>
  <c r="AA219" i="46" s="1"/>
  <c r="AC219" i="46" s="1"/>
  <c r="AD219" i="46" s="1"/>
  <c r="AE219" i="46" s="1"/>
  <c r="AF219" i="46" s="1"/>
  <c r="M219" i="46"/>
  <c r="N219" i="46" s="1"/>
  <c r="R164" i="46"/>
  <c r="S164" i="46" s="1"/>
  <c r="T164" i="46" s="1"/>
  <c r="U164" i="46" s="1"/>
  <c r="V164" i="46" s="1"/>
  <c r="W164" i="46" s="1"/>
  <c r="X164" i="46" s="1"/>
  <c r="Y164" i="46" s="1"/>
  <c r="Z164" i="46" s="1"/>
  <c r="AA164" i="46" s="1"/>
  <c r="AC164" i="46" s="1"/>
  <c r="AD164" i="46" s="1"/>
  <c r="AE164" i="46" s="1"/>
  <c r="AF164" i="46" s="1"/>
  <c r="M164" i="46"/>
  <c r="N164" i="46" s="1"/>
  <c r="R184" i="46"/>
  <c r="S184" i="46" s="1"/>
  <c r="T184" i="46" s="1"/>
  <c r="U184" i="46" s="1"/>
  <c r="V184" i="46" s="1"/>
  <c r="W184" i="46" s="1"/>
  <c r="X184" i="46" s="1"/>
  <c r="Y184" i="46" s="1"/>
  <c r="Z184" i="46" s="1"/>
  <c r="AA184" i="46" s="1"/>
  <c r="AC184" i="46" s="1"/>
  <c r="AD184" i="46" s="1"/>
  <c r="AE184" i="46" s="1"/>
  <c r="AF184" i="46" s="1"/>
  <c r="M184" i="46"/>
  <c r="N184" i="46" s="1"/>
  <c r="M190" i="46"/>
  <c r="N190" i="46" s="1"/>
  <c r="R190" i="46" s="1"/>
  <c r="S190" i="46" s="1"/>
  <c r="T190" i="46" s="1"/>
  <c r="U190" i="46" s="1"/>
  <c r="V190" i="46" s="1"/>
  <c r="W190" i="46" s="1"/>
  <c r="X190" i="46" s="1"/>
  <c r="Y190" i="46" s="1"/>
  <c r="Z190" i="46" s="1"/>
  <c r="AA190" i="46" s="1"/>
  <c r="AC190" i="46" s="1"/>
  <c r="AD190" i="46" s="1"/>
  <c r="AE190" i="46" s="1"/>
  <c r="AF190" i="46" s="1"/>
  <c r="R197" i="46"/>
  <c r="S197" i="46" s="1"/>
  <c r="T197" i="46" s="1"/>
  <c r="U197" i="46" s="1"/>
  <c r="V197" i="46" s="1"/>
  <c r="W197" i="46" s="1"/>
  <c r="X197" i="46" s="1"/>
  <c r="Y197" i="46" s="1"/>
  <c r="Z197" i="46" s="1"/>
  <c r="AA197" i="46" s="1"/>
  <c r="AC197" i="46" s="1"/>
  <c r="AD197" i="46" s="1"/>
  <c r="AE197" i="46" s="1"/>
  <c r="AF197" i="46" s="1"/>
  <c r="M197" i="46"/>
  <c r="N197" i="46" s="1"/>
  <c r="R205" i="46"/>
  <c r="S205" i="46" s="1"/>
  <c r="T205" i="46" s="1"/>
  <c r="U205" i="46" s="1"/>
  <c r="V205" i="46" s="1"/>
  <c r="W205" i="46" s="1"/>
  <c r="X205" i="46" s="1"/>
  <c r="Y205" i="46" s="1"/>
  <c r="Z205" i="46" s="1"/>
  <c r="AA205" i="46" s="1"/>
  <c r="AC205" i="46" s="1"/>
  <c r="AD205" i="46" s="1"/>
  <c r="AE205" i="46" s="1"/>
  <c r="AF205" i="46" s="1"/>
  <c r="M205" i="46"/>
  <c r="N205" i="46" s="1"/>
  <c r="R210" i="46"/>
  <c r="S210" i="46" s="1"/>
  <c r="T210" i="46" s="1"/>
  <c r="U210" i="46" s="1"/>
  <c r="V210" i="46" s="1"/>
  <c r="W210" i="46" s="1"/>
  <c r="X210" i="46" s="1"/>
  <c r="Y210" i="46" s="1"/>
  <c r="Z210" i="46" s="1"/>
  <c r="AA210" i="46" s="1"/>
  <c r="AC210" i="46" s="1"/>
  <c r="AD210" i="46" s="1"/>
  <c r="AE210" i="46" s="1"/>
  <c r="AF210" i="46" s="1"/>
  <c r="M210" i="46"/>
  <c r="N210" i="46" s="1"/>
  <c r="M246" i="46"/>
  <c r="N246" i="46" s="1"/>
  <c r="R246" i="46" s="1"/>
  <c r="S246" i="46" s="1"/>
  <c r="T246" i="46" s="1"/>
  <c r="U246" i="46" s="1"/>
  <c r="V246" i="46" s="1"/>
  <c r="W246" i="46" s="1"/>
  <c r="X246" i="46" s="1"/>
  <c r="Y246" i="46" s="1"/>
  <c r="Z246" i="46" s="1"/>
  <c r="AA246" i="46" s="1"/>
  <c r="AC246" i="46" s="1"/>
  <c r="AD246" i="46" s="1"/>
  <c r="AE246" i="46" s="1"/>
  <c r="AF246" i="46" s="1"/>
  <c r="R262" i="46"/>
  <c r="S262" i="46" s="1"/>
  <c r="T262" i="46" s="1"/>
  <c r="U262" i="46" s="1"/>
  <c r="V262" i="46" s="1"/>
  <c r="W262" i="46" s="1"/>
  <c r="X262" i="46" s="1"/>
  <c r="Y262" i="46" s="1"/>
  <c r="Z262" i="46" s="1"/>
  <c r="AA262" i="46" s="1"/>
  <c r="AC262" i="46" s="1"/>
  <c r="AD262" i="46" s="1"/>
  <c r="AE262" i="46" s="1"/>
  <c r="AF262" i="46" s="1"/>
  <c r="M262" i="46"/>
  <c r="N262" i="46" s="1"/>
  <c r="R227" i="46"/>
  <c r="S227" i="46" s="1"/>
  <c r="T227" i="46" s="1"/>
  <c r="U227" i="46" s="1"/>
  <c r="V227" i="46" s="1"/>
  <c r="W227" i="46" s="1"/>
  <c r="X227" i="46" s="1"/>
  <c r="Y227" i="46" s="1"/>
  <c r="Z227" i="46" s="1"/>
  <c r="AA227" i="46" s="1"/>
  <c r="AC227" i="46" s="1"/>
  <c r="AD227" i="46" s="1"/>
  <c r="AE227" i="46" s="1"/>
  <c r="AF227" i="46" s="1"/>
  <c r="M227" i="46"/>
  <c r="N227" i="46" s="1"/>
  <c r="R247" i="46"/>
  <c r="S247" i="46" s="1"/>
  <c r="T247" i="46" s="1"/>
  <c r="U247" i="46" s="1"/>
  <c r="V247" i="46" s="1"/>
  <c r="W247" i="46" s="1"/>
  <c r="X247" i="46" s="1"/>
  <c r="Y247" i="46" s="1"/>
  <c r="Z247" i="46" s="1"/>
  <c r="AA247" i="46" s="1"/>
  <c r="AC247" i="46" s="1"/>
  <c r="AD247" i="46" s="1"/>
  <c r="AE247" i="46" s="1"/>
  <c r="AF247" i="46" s="1"/>
  <c r="M247" i="46"/>
  <c r="N247" i="46" s="1"/>
  <c r="M257" i="46"/>
  <c r="N257" i="46" s="1"/>
  <c r="R257" i="46" s="1"/>
  <c r="S257" i="46" s="1"/>
  <c r="T257" i="46" s="1"/>
  <c r="U257" i="46" s="1"/>
  <c r="V257" i="46" s="1"/>
  <c r="W257" i="46" s="1"/>
  <c r="X257" i="46" s="1"/>
  <c r="Y257" i="46" s="1"/>
  <c r="Z257" i="46" s="1"/>
  <c r="AA257" i="46" s="1"/>
  <c r="AC257" i="46" s="1"/>
  <c r="AD257" i="46" s="1"/>
  <c r="AE257" i="46" s="1"/>
  <c r="AF257" i="46" s="1"/>
  <c r="R263" i="46"/>
  <c r="S263" i="46" s="1"/>
  <c r="T263" i="46" s="1"/>
  <c r="U263" i="46" s="1"/>
  <c r="V263" i="46" s="1"/>
  <c r="W263" i="46" s="1"/>
  <c r="X263" i="46" s="1"/>
  <c r="Y263" i="46" s="1"/>
  <c r="Z263" i="46" s="1"/>
  <c r="AA263" i="46" s="1"/>
  <c r="AC263" i="46" s="1"/>
  <c r="AD263" i="46" s="1"/>
  <c r="AE263" i="46" s="1"/>
  <c r="AF263" i="46" s="1"/>
  <c r="M263" i="46"/>
  <c r="N263" i="46" s="1"/>
  <c r="R271" i="46"/>
  <c r="S271" i="46" s="1"/>
  <c r="T271" i="46" s="1"/>
  <c r="U271" i="46" s="1"/>
  <c r="V271" i="46" s="1"/>
  <c r="W271" i="46" s="1"/>
  <c r="X271" i="46" s="1"/>
  <c r="Y271" i="46" s="1"/>
  <c r="Z271" i="46" s="1"/>
  <c r="AA271" i="46" s="1"/>
  <c r="AC271" i="46" s="1"/>
  <c r="AD271" i="46" s="1"/>
  <c r="AE271" i="46" s="1"/>
  <c r="AF271" i="46" s="1"/>
  <c r="M271" i="46"/>
  <c r="N271" i="46" s="1"/>
  <c r="R162" i="46"/>
  <c r="S162" i="46" s="1"/>
  <c r="T162" i="46" s="1"/>
  <c r="U162" i="46" s="1"/>
  <c r="V162" i="46" s="1"/>
  <c r="W162" i="46" s="1"/>
  <c r="X162" i="46" s="1"/>
  <c r="Y162" i="46" s="1"/>
  <c r="Z162" i="46" s="1"/>
  <c r="AA162" i="46" s="1"/>
  <c r="AC162" i="46" s="1"/>
  <c r="AD162" i="46" s="1"/>
  <c r="AE162" i="46" s="1"/>
  <c r="AF162" i="46" s="1"/>
  <c r="M162" i="46"/>
  <c r="N162" i="46" s="1"/>
  <c r="M243" i="46"/>
  <c r="N243" i="46" s="1"/>
  <c r="R243" i="46" s="1"/>
  <c r="S243" i="46" s="1"/>
  <c r="T243" i="46" s="1"/>
  <c r="U243" i="46" s="1"/>
  <c r="V243" i="46" s="1"/>
  <c r="W243" i="46" s="1"/>
  <c r="X243" i="46" s="1"/>
  <c r="Y243" i="46" s="1"/>
  <c r="Z243" i="46" s="1"/>
  <c r="AA243" i="46" s="1"/>
  <c r="AC243" i="46" s="1"/>
  <c r="AD243" i="46" s="1"/>
  <c r="AE243" i="46" s="1"/>
  <c r="AF243" i="46" s="1"/>
  <c r="R235" i="46"/>
  <c r="S235" i="46" s="1"/>
  <c r="T235" i="46" s="1"/>
  <c r="U235" i="46" s="1"/>
  <c r="V235" i="46" s="1"/>
  <c r="W235" i="46" s="1"/>
  <c r="X235" i="46" s="1"/>
  <c r="Y235" i="46" s="1"/>
  <c r="Z235" i="46" s="1"/>
  <c r="AA235" i="46" s="1"/>
  <c r="AC235" i="46" s="1"/>
  <c r="AD235" i="46" s="1"/>
  <c r="AE235" i="46" s="1"/>
  <c r="AF235" i="46" s="1"/>
  <c r="M235" i="46"/>
  <c r="N235" i="46" s="1"/>
  <c r="R248" i="46"/>
  <c r="S248" i="46" s="1"/>
  <c r="T248" i="46" s="1"/>
  <c r="U248" i="46" s="1"/>
  <c r="V248" i="46" s="1"/>
  <c r="W248" i="46" s="1"/>
  <c r="X248" i="46" s="1"/>
  <c r="Y248" i="46" s="1"/>
  <c r="Z248" i="46" s="1"/>
  <c r="AA248" i="46" s="1"/>
  <c r="AC248" i="46" s="1"/>
  <c r="AD248" i="46" s="1"/>
  <c r="AE248" i="46" s="1"/>
  <c r="AF248" i="46" s="1"/>
  <c r="M248" i="46"/>
  <c r="N248" i="46" s="1"/>
  <c r="R254" i="46"/>
  <c r="S254" i="46" s="1"/>
  <c r="T254" i="46" s="1"/>
  <c r="U254" i="46" s="1"/>
  <c r="V254" i="46" s="1"/>
  <c r="W254" i="46" s="1"/>
  <c r="X254" i="46" s="1"/>
  <c r="Y254" i="46" s="1"/>
  <c r="Z254" i="46" s="1"/>
  <c r="AA254" i="46" s="1"/>
  <c r="AC254" i="46" s="1"/>
  <c r="AD254" i="46" s="1"/>
  <c r="AE254" i="46" s="1"/>
  <c r="AF254" i="46" s="1"/>
  <c r="M254" i="46"/>
  <c r="N254" i="46" s="1"/>
  <c r="M264" i="46"/>
  <c r="N264" i="46" s="1"/>
  <c r="R264" i="46" s="1"/>
  <c r="S264" i="46" s="1"/>
  <c r="T264" i="46" s="1"/>
  <c r="U264" i="46" s="1"/>
  <c r="V264" i="46" s="1"/>
  <c r="W264" i="46" s="1"/>
  <c r="X264" i="46" s="1"/>
  <c r="Y264" i="46" s="1"/>
  <c r="Z264" i="46" s="1"/>
  <c r="AA264" i="46" s="1"/>
  <c r="AC264" i="46" s="1"/>
  <c r="AD264" i="46" s="1"/>
  <c r="AE264" i="46" s="1"/>
  <c r="AF264" i="46" s="1"/>
  <c r="R272" i="46"/>
  <c r="S272" i="46" s="1"/>
  <c r="T272" i="46" s="1"/>
  <c r="U272" i="46" s="1"/>
  <c r="V272" i="46" s="1"/>
  <c r="W272" i="46" s="1"/>
  <c r="X272" i="46" s="1"/>
  <c r="Y272" i="46" s="1"/>
  <c r="Z272" i="46" s="1"/>
  <c r="AA272" i="46" s="1"/>
  <c r="AC272" i="46" s="1"/>
  <c r="AD272" i="46" s="1"/>
  <c r="AE272" i="46" s="1"/>
  <c r="AF272" i="46" s="1"/>
  <c r="M272" i="46"/>
  <c r="N272" i="46" s="1"/>
  <c r="R171" i="46"/>
  <c r="S171" i="46" s="1"/>
  <c r="T171" i="46" s="1"/>
  <c r="U171" i="46" s="1"/>
  <c r="V171" i="46" s="1"/>
  <c r="W171" i="46" s="1"/>
  <c r="X171" i="46" s="1"/>
  <c r="Y171" i="46" s="1"/>
  <c r="Z171" i="46" s="1"/>
  <c r="AA171" i="46" s="1"/>
  <c r="AC171" i="46" s="1"/>
  <c r="AD171" i="46" s="1"/>
  <c r="AE171" i="46" s="1"/>
  <c r="AF171" i="46" s="1"/>
  <c r="M171" i="46"/>
  <c r="N171" i="46" s="1"/>
  <c r="R251" i="46"/>
  <c r="S251" i="46" s="1"/>
  <c r="T251" i="46" s="1"/>
  <c r="U251" i="46" s="1"/>
  <c r="V251" i="46" s="1"/>
  <c r="W251" i="46" s="1"/>
  <c r="X251" i="46" s="1"/>
  <c r="Y251" i="46" s="1"/>
  <c r="Z251" i="46" s="1"/>
  <c r="AA251" i="46" s="1"/>
  <c r="AC251" i="46" s="1"/>
  <c r="AD251" i="46" s="1"/>
  <c r="AE251" i="46" s="1"/>
  <c r="AF251" i="46" s="1"/>
  <c r="M251" i="46"/>
  <c r="N251" i="46" s="1"/>
  <c r="L113" i="46"/>
  <c r="L115" i="46" s="1"/>
  <c r="L116" i="46" s="1"/>
  <c r="L7" i="46" s="1"/>
  <c r="L123" i="46"/>
  <c r="L124" i="46"/>
  <c r="J123" i="46"/>
  <c r="J124" i="46" s="1"/>
  <c r="I123" i="46"/>
  <c r="I113" i="46"/>
  <c r="I115" i="46" s="1"/>
  <c r="I116" i="46" s="1"/>
  <c r="I7" i="46" s="1"/>
  <c r="AS22" i="46"/>
  <c r="H123" i="46"/>
  <c r="H113" i="46"/>
  <c r="H115" i="46" s="1"/>
  <c r="AI122" i="46"/>
  <c r="AI118" i="46"/>
  <c r="G123" i="46"/>
  <c r="AR23" i="46" s="1"/>
  <c r="E123" i="46"/>
  <c r="AP23" i="46" s="1"/>
  <c r="E113" i="46"/>
  <c r="E115" i="46" s="1"/>
  <c r="E116" i="46" s="1"/>
  <c r="E7" i="46" s="1"/>
  <c r="D5" i="46"/>
  <c r="AP19" i="46"/>
  <c r="AP22" i="46" s="1"/>
  <c r="AP25" i="46" s="1"/>
  <c r="D124" i="46"/>
  <c r="AI117" i="46"/>
  <c r="D113" i="46"/>
  <c r="D115" i="46" s="1"/>
  <c r="D116" i="46" s="1"/>
  <c r="D7" i="46" s="1"/>
  <c r="C123" i="46"/>
  <c r="C124" i="46" s="1"/>
  <c r="C113" i="46"/>
  <c r="C115" i="46" s="1"/>
  <c r="C116" i="46" s="1"/>
  <c r="AH121" i="46"/>
  <c r="AI120" i="46"/>
  <c r="B123" i="46"/>
  <c r="B113" i="46"/>
  <c r="B115" i="46" s="1"/>
  <c r="B116" i="46" s="1"/>
  <c r="B124" i="46"/>
  <c r="AI78" i="46"/>
  <c r="AW22" i="46"/>
  <c r="AW25" i="46" s="1"/>
  <c r="Z170" i="46"/>
  <c r="AS23" i="46"/>
  <c r="AS25" i="46" s="1"/>
  <c r="I124" i="46"/>
  <c r="X116" i="46"/>
  <c r="X7" i="46" s="1"/>
  <c r="AJ108" i="46" a="1"/>
  <c r="AJ108" i="46" s="1"/>
  <c r="R124" i="46"/>
  <c r="V113" i="46"/>
  <c r="V115" i="46" s="1"/>
  <c r="V116" i="46" s="1"/>
  <c r="V7" i="46" s="1"/>
  <c r="AH118" i="46"/>
  <c r="I5" i="46"/>
  <c r="AM19" i="46"/>
  <c r="AM22" i="46" s="1"/>
  <c r="AI96" i="46"/>
  <c r="Z5" i="46"/>
  <c r="AI108" i="46"/>
  <c r="AH117" i="46"/>
  <c r="AH119" i="46"/>
  <c r="BG95" i="46" a="1"/>
  <c r="AH122" i="46"/>
  <c r="C167" i="46"/>
  <c r="AN16" i="46"/>
  <c r="K113" i="46"/>
  <c r="K115" i="46" s="1"/>
  <c r="AT16" i="46"/>
  <c r="BG16" i="46"/>
  <c r="BG22" i="46" s="1"/>
  <c r="BG25" i="46" s="1"/>
  <c r="AB7" i="46"/>
  <c r="AH96" i="46"/>
  <c r="AH108" i="46"/>
  <c r="H116" i="46"/>
  <c r="H7" i="46" s="1"/>
  <c r="AO16" i="46"/>
  <c r="AO22" i="46" s="1"/>
  <c r="AV17" i="46"/>
  <c r="BE25" i="46"/>
  <c r="AU22" i="46"/>
  <c r="AU25" i="46" s="1"/>
  <c r="AN19" i="46"/>
  <c r="B5" i="46"/>
  <c r="R5" i="46"/>
  <c r="BA19" i="46"/>
  <c r="AH92" i="46"/>
  <c r="AD7" i="46"/>
  <c r="AI121" i="46"/>
  <c r="BI23" i="46"/>
  <c r="BI25" i="46" s="1"/>
  <c r="Z124" i="46"/>
  <c r="AN17" i="46"/>
  <c r="O7" i="46"/>
  <c r="AE7" i="46"/>
  <c r="AH78" i="46"/>
  <c r="AI92" i="46"/>
  <c r="G113" i="46"/>
  <c r="G115" i="46" s="1"/>
  <c r="G116" i="46" s="1"/>
  <c r="G7" i="46" s="1"/>
  <c r="AG113" i="46"/>
  <c r="AO23" i="46"/>
  <c r="D167" i="46"/>
  <c r="E161" i="46"/>
  <c r="J5" i="46"/>
  <c r="AZ19" i="46"/>
  <c r="AR22" i="46"/>
  <c r="AR25" i="46" s="1"/>
  <c r="AF7" i="46"/>
  <c r="BJ16" i="46"/>
  <c r="BJ22" i="46" s="1"/>
  <c r="BJ25" i="46" s="1"/>
  <c r="AV19" i="46"/>
  <c r="BD19" i="46"/>
  <c r="BD22" i="46" s="1"/>
  <c r="BD25" i="46" s="1"/>
  <c r="V124" i="46"/>
  <c r="D274" i="46"/>
  <c r="E169" i="46"/>
  <c r="BA16" i="46"/>
  <c r="BA22" i="46" s="1"/>
  <c r="AZ20" i="46"/>
  <c r="AF5" i="46"/>
  <c r="BF22" i="46"/>
  <c r="BF25" i="46" s="1"/>
  <c r="AY16" i="46"/>
  <c r="AY22" i="46" s="1"/>
  <c r="AY25" i="46" s="1"/>
  <c r="Q7" i="46"/>
  <c r="AG6" i="46"/>
  <c r="G124" i="46"/>
  <c r="W124" i="46"/>
  <c r="BH22" i="46"/>
  <c r="BH25" i="46" s="1"/>
  <c r="AQ17" i="46"/>
  <c r="AQ22" i="46" s="1"/>
  <c r="AQ25" i="46" s="1"/>
  <c r="AT19" i="46"/>
  <c r="AH71" i="46"/>
  <c r="J113" i="46"/>
  <c r="J115" i="46" s="1"/>
  <c r="J116" i="46" s="1"/>
  <c r="J7" i="46" s="1"/>
  <c r="Z113" i="46"/>
  <c r="Z115" i="46" s="1"/>
  <c r="Z116" i="46" s="1"/>
  <c r="Z7" i="46" s="1"/>
  <c r="AI71" i="46"/>
  <c r="U113" i="46"/>
  <c r="U115" i="46" s="1"/>
  <c r="U116" i="46" s="1"/>
  <c r="U7" i="46" s="1"/>
  <c r="AN23" i="46"/>
  <c r="K123" i="46"/>
  <c r="AT23" i="46" s="1"/>
  <c r="S123" i="46"/>
  <c r="BA23" i="46" s="1"/>
  <c r="AA123" i="46"/>
  <c r="AA116" i="46" s="1"/>
  <c r="AA7" i="46" s="1"/>
  <c r="AI119" i="46"/>
  <c r="AH120" i="46"/>
  <c r="C274" i="46"/>
  <c r="E177" i="46"/>
  <c r="H124" i="46"/>
  <c r="X124" i="46"/>
  <c r="AF124" i="45"/>
  <c r="AF113" i="45"/>
  <c r="AF115" i="45" s="1"/>
  <c r="AF116" i="45" s="1"/>
  <c r="AE113" i="45"/>
  <c r="AE115" i="45" s="1"/>
  <c r="AE116" i="45" s="1"/>
  <c r="AE124" i="45"/>
  <c r="AD124" i="45"/>
  <c r="AD113" i="45"/>
  <c r="AD115" i="45" s="1"/>
  <c r="AD116" i="45" s="1"/>
  <c r="AC124" i="45"/>
  <c r="AC113" i="45"/>
  <c r="AC115" i="45" s="1"/>
  <c r="AC116" i="45" s="1"/>
  <c r="AB70" i="45"/>
  <c r="AA71" i="45"/>
  <c r="AA78" i="45"/>
  <c r="AA92" i="45"/>
  <c r="AA96" i="45"/>
  <c r="AA108" i="45"/>
  <c r="AA117" i="45"/>
  <c r="AA118" i="45"/>
  <c r="AA123" i="45" s="1"/>
  <c r="AA124" i="45" s="1"/>
  <c r="AA119" i="45"/>
  <c r="AA120" i="45"/>
  <c r="AA121" i="45"/>
  <c r="AA122" i="45"/>
  <c r="AA161" i="45"/>
  <c r="AA162" i="45"/>
  <c r="AA163" i="45"/>
  <c r="AA164" i="45"/>
  <c r="AA165" i="45"/>
  <c r="AA166" i="45"/>
  <c r="AA167" i="45"/>
  <c r="AA169" i="45"/>
  <c r="AA170" i="45"/>
  <c r="AA135" i="45" s="1"/>
  <c r="AA171" i="45"/>
  <c r="AA172" i="45"/>
  <c r="AA173" i="45"/>
  <c r="AA174" i="45"/>
  <c r="AA175" i="45"/>
  <c r="AA176" i="45"/>
  <c r="AA274" i="45" s="1"/>
  <c r="AA177" i="45"/>
  <c r="AA178" i="45"/>
  <c r="AA179" i="45"/>
  <c r="AA180" i="45"/>
  <c r="AA181" i="45"/>
  <c r="AA182" i="45"/>
  <c r="AA183" i="45"/>
  <c r="AA184" i="45"/>
  <c r="AA185" i="45"/>
  <c r="AA186" i="45"/>
  <c r="AA187" i="45"/>
  <c r="AA188" i="45"/>
  <c r="AA189" i="45"/>
  <c r="AA190" i="45"/>
  <c r="AA191" i="45"/>
  <c r="AA192" i="45"/>
  <c r="AA193" i="45"/>
  <c r="AA194" i="45"/>
  <c r="AA195" i="45"/>
  <c r="AA196" i="45"/>
  <c r="AA197" i="45"/>
  <c r="AA198" i="45"/>
  <c r="AA199" i="45"/>
  <c r="AA200" i="45"/>
  <c r="AA201" i="45"/>
  <c r="AA202" i="45"/>
  <c r="AA203" i="45"/>
  <c r="AA204" i="45"/>
  <c r="AA205" i="45"/>
  <c r="AA206" i="45"/>
  <c r="AA207" i="45"/>
  <c r="AA208" i="45"/>
  <c r="AA209" i="45"/>
  <c r="AA210" i="45"/>
  <c r="AA211" i="45"/>
  <c r="AA212" i="45"/>
  <c r="AA213" i="45"/>
  <c r="AA214" i="45"/>
  <c r="AA215" i="45"/>
  <c r="AA216" i="45"/>
  <c r="AA217" i="45"/>
  <c r="AA218" i="45"/>
  <c r="AA219" i="45"/>
  <c r="AA220" i="45"/>
  <c r="AA221" i="45"/>
  <c r="AA222" i="45"/>
  <c r="AA223" i="45"/>
  <c r="AA224" i="45"/>
  <c r="AA225" i="45"/>
  <c r="AA226" i="45"/>
  <c r="AA227" i="45"/>
  <c r="AA228" i="45"/>
  <c r="AA229" i="45"/>
  <c r="AA230" i="45"/>
  <c r="AA231" i="45"/>
  <c r="AA232" i="45"/>
  <c r="AA233" i="45"/>
  <c r="AA234" i="45"/>
  <c r="AA235" i="45"/>
  <c r="AA236" i="45"/>
  <c r="AA237" i="45"/>
  <c r="AA238" i="45"/>
  <c r="AA239" i="45"/>
  <c r="AA240" i="45"/>
  <c r="AA241" i="45"/>
  <c r="AA242" i="45"/>
  <c r="AA243" i="45"/>
  <c r="AA244" i="45"/>
  <c r="AA245" i="45"/>
  <c r="AA246" i="45"/>
  <c r="AA247" i="45"/>
  <c r="AA248" i="45"/>
  <c r="AA249" i="45"/>
  <c r="AA250" i="45"/>
  <c r="AA251" i="45"/>
  <c r="AA252" i="45"/>
  <c r="AA253" i="45"/>
  <c r="AA254" i="45"/>
  <c r="AA255" i="45"/>
  <c r="AA256" i="45"/>
  <c r="AA257" i="45"/>
  <c r="AA258" i="45"/>
  <c r="AA259" i="45"/>
  <c r="AA260" i="45"/>
  <c r="AA261" i="45"/>
  <c r="AA262" i="45"/>
  <c r="AA263" i="45"/>
  <c r="AA264" i="45"/>
  <c r="AA265" i="45"/>
  <c r="AA266" i="45"/>
  <c r="AA267" i="45"/>
  <c r="AA268" i="45"/>
  <c r="AA269" i="45"/>
  <c r="AA270" i="45"/>
  <c r="AA271" i="45"/>
  <c r="AA272" i="45"/>
  <c r="AA273" i="45"/>
  <c r="Y71" i="45"/>
  <c r="Y78" i="45"/>
  <c r="Y92" i="45"/>
  <c r="Y96" i="45"/>
  <c r="Y108" i="45"/>
  <c r="Y117" i="45"/>
  <c r="Y118" i="45"/>
  <c r="Y119" i="45"/>
  <c r="Y120" i="45"/>
  <c r="Y121" i="45"/>
  <c r="Y122" i="45"/>
  <c r="Y161" i="45"/>
  <c r="Y162" i="45"/>
  <c r="Y163" i="45"/>
  <c r="Y164" i="45"/>
  <c r="Y165" i="45"/>
  <c r="Y167" i="45" s="1"/>
  <c r="Y166" i="45"/>
  <c r="Y169" i="45"/>
  <c r="Y274" i="45" s="1"/>
  <c r="Y170" i="45"/>
  <c r="Y171" i="45"/>
  <c r="Y172" i="45"/>
  <c r="Y173" i="45"/>
  <c r="Y174" i="45"/>
  <c r="Y175" i="45"/>
  <c r="Y176" i="45"/>
  <c r="Y177" i="45"/>
  <c r="Y178" i="45"/>
  <c r="Y179" i="45"/>
  <c r="Y180" i="45"/>
  <c r="Y181" i="45"/>
  <c r="Y182" i="45"/>
  <c r="Y183" i="45"/>
  <c r="Y184" i="45"/>
  <c r="Y185" i="45"/>
  <c r="Y186" i="45"/>
  <c r="Y187" i="45"/>
  <c r="Y188" i="45"/>
  <c r="Y189" i="45"/>
  <c r="Y190" i="45"/>
  <c r="Y191" i="45"/>
  <c r="Y192" i="45"/>
  <c r="Y193" i="45"/>
  <c r="Y194" i="45"/>
  <c r="Y195" i="45"/>
  <c r="Y196" i="45"/>
  <c r="Y197" i="45"/>
  <c r="Y198" i="45"/>
  <c r="Y199" i="45"/>
  <c r="Y200" i="45"/>
  <c r="Y201" i="45"/>
  <c r="Y202" i="45"/>
  <c r="Y203" i="45"/>
  <c r="Y204" i="45"/>
  <c r="Y205" i="45"/>
  <c r="Y206" i="45"/>
  <c r="Y207" i="45"/>
  <c r="Y208" i="45"/>
  <c r="Y209" i="45"/>
  <c r="Y210" i="45"/>
  <c r="Y211" i="45"/>
  <c r="Y212" i="45"/>
  <c r="Y213" i="45"/>
  <c r="Y214" i="45"/>
  <c r="Y215" i="45"/>
  <c r="Y216" i="45"/>
  <c r="Y217" i="45"/>
  <c r="Y218" i="45"/>
  <c r="Y219" i="45"/>
  <c r="Y220" i="45"/>
  <c r="Y221" i="45"/>
  <c r="Y222" i="45"/>
  <c r="Y223" i="45"/>
  <c r="Y224" i="45"/>
  <c r="Y225" i="45"/>
  <c r="Y226" i="45"/>
  <c r="Y227" i="45"/>
  <c r="Y228" i="45"/>
  <c r="Y229" i="45"/>
  <c r="Y230" i="45"/>
  <c r="Y231" i="45"/>
  <c r="Y232" i="45"/>
  <c r="Y233" i="45"/>
  <c r="Y234" i="45"/>
  <c r="Y235" i="45"/>
  <c r="Y236" i="45"/>
  <c r="Y237" i="45"/>
  <c r="Y238" i="45"/>
  <c r="Y239" i="45"/>
  <c r="Y240" i="45"/>
  <c r="Y241" i="45"/>
  <c r="Y242" i="45"/>
  <c r="Y243" i="45"/>
  <c r="Y244" i="45"/>
  <c r="Y245" i="45"/>
  <c r="Y246" i="45"/>
  <c r="Y247" i="45"/>
  <c r="Y248" i="45"/>
  <c r="Y249" i="45"/>
  <c r="Y250" i="45"/>
  <c r="Y251" i="45"/>
  <c r="Y252" i="45"/>
  <c r="Y253" i="45"/>
  <c r="Y254" i="45"/>
  <c r="Y255" i="45"/>
  <c r="Y256" i="45"/>
  <c r="Y257" i="45"/>
  <c r="Y258" i="45"/>
  <c r="Y259" i="45"/>
  <c r="Y260" i="45"/>
  <c r="Y261" i="45"/>
  <c r="Y262" i="45"/>
  <c r="Y263" i="45"/>
  <c r="Y264" i="45"/>
  <c r="Y265" i="45"/>
  <c r="Y266" i="45"/>
  <c r="Y267" i="45"/>
  <c r="Y268" i="45"/>
  <c r="Y269" i="45"/>
  <c r="Y270" i="45"/>
  <c r="Y271" i="45"/>
  <c r="Y272" i="45"/>
  <c r="Y273" i="45"/>
  <c r="W71" i="45"/>
  <c r="W113" i="45" s="1"/>
  <c r="W115" i="45" s="1"/>
  <c r="W116" i="45" s="1"/>
  <c r="W78" i="45"/>
  <c r="W92" i="45"/>
  <c r="W96" i="45"/>
  <c r="W108" i="45"/>
  <c r="W117" i="45"/>
  <c r="W118" i="45"/>
  <c r="W119" i="45"/>
  <c r="W120" i="45"/>
  <c r="W121" i="45"/>
  <c r="W122" i="45"/>
  <c r="W123" i="45"/>
  <c r="W124" i="45" s="1"/>
  <c r="W161" i="45"/>
  <c r="W162" i="45"/>
  <c r="W163" i="45"/>
  <c r="W164" i="45"/>
  <c r="W165" i="45"/>
  <c r="W166" i="45"/>
  <c r="W167" i="45"/>
  <c r="W169" i="45"/>
  <c r="W274" i="45" s="1"/>
  <c r="W170" i="45"/>
  <c r="W171" i="45"/>
  <c r="W172" i="45"/>
  <c r="W173" i="45"/>
  <c r="W174" i="45"/>
  <c r="W175" i="45"/>
  <c r="W176" i="45"/>
  <c r="X176" i="45" s="1"/>
  <c r="W177" i="45"/>
  <c r="W178" i="45"/>
  <c r="W179" i="45"/>
  <c r="W180" i="45"/>
  <c r="W181" i="45"/>
  <c r="W182" i="45"/>
  <c r="W183" i="45"/>
  <c r="W184" i="45"/>
  <c r="X184" i="45" s="1"/>
  <c r="W185" i="45"/>
  <c r="W186" i="45"/>
  <c r="W187" i="45"/>
  <c r="W188" i="45"/>
  <c r="W189" i="45"/>
  <c r="W190" i="45"/>
  <c r="W191" i="45"/>
  <c r="W192" i="45"/>
  <c r="X192" i="45" s="1"/>
  <c r="W193" i="45"/>
  <c r="W194" i="45"/>
  <c r="W195" i="45"/>
  <c r="W196" i="45"/>
  <c r="W197" i="45"/>
  <c r="W198" i="45"/>
  <c r="W199" i="45"/>
  <c r="W200" i="45"/>
  <c r="X200" i="45" s="1"/>
  <c r="W201" i="45"/>
  <c r="W202" i="45"/>
  <c r="W203" i="45"/>
  <c r="W204" i="45"/>
  <c r="W205" i="45"/>
  <c r="W206" i="45"/>
  <c r="W207" i="45"/>
  <c r="W208" i="45"/>
  <c r="X208" i="45" s="1"/>
  <c r="W209" i="45"/>
  <c r="W210" i="45"/>
  <c r="W211" i="45"/>
  <c r="W212" i="45"/>
  <c r="W213" i="45"/>
  <c r="W214" i="45"/>
  <c r="W215" i="45"/>
  <c r="W216" i="45"/>
  <c r="X216" i="45" s="1"/>
  <c r="W217" i="45"/>
  <c r="W218" i="45"/>
  <c r="W219" i="45"/>
  <c r="W220" i="45"/>
  <c r="W221" i="45"/>
  <c r="W222" i="45"/>
  <c r="W223" i="45"/>
  <c r="W224" i="45"/>
  <c r="X224" i="45" s="1"/>
  <c r="W225" i="45"/>
  <c r="W226" i="45"/>
  <c r="W227" i="45"/>
  <c r="W228" i="45"/>
  <c r="W229" i="45"/>
  <c r="W230" i="45"/>
  <c r="W231" i="45"/>
  <c r="W232" i="45"/>
  <c r="X232" i="45" s="1"/>
  <c r="W233" i="45"/>
  <c r="W234" i="45"/>
  <c r="W235" i="45"/>
  <c r="W236" i="45"/>
  <c r="W237" i="45"/>
  <c r="W238" i="45"/>
  <c r="W239" i="45"/>
  <c r="W240" i="45"/>
  <c r="X240" i="45" s="1"/>
  <c r="W241" i="45"/>
  <c r="W242" i="45"/>
  <c r="W243" i="45"/>
  <c r="W244" i="45"/>
  <c r="W245" i="45"/>
  <c r="W246" i="45"/>
  <c r="W247" i="45"/>
  <c r="W248" i="45"/>
  <c r="X248" i="45" s="1"/>
  <c r="W249" i="45"/>
  <c r="W250" i="45"/>
  <c r="W251" i="45"/>
  <c r="W252" i="45"/>
  <c r="W253" i="45"/>
  <c r="W254" i="45"/>
  <c r="W255" i="45"/>
  <c r="W256" i="45"/>
  <c r="X256" i="45" s="1"/>
  <c r="W257" i="45"/>
  <c r="W258" i="45"/>
  <c r="W259" i="45"/>
  <c r="W260" i="45"/>
  <c r="W261" i="45"/>
  <c r="W262" i="45"/>
  <c r="W263" i="45"/>
  <c r="W264" i="45"/>
  <c r="X264" i="45" s="1"/>
  <c r="W265" i="45"/>
  <c r="W266" i="45"/>
  <c r="W267" i="45"/>
  <c r="W268" i="45"/>
  <c r="W269" i="45"/>
  <c r="W270" i="45"/>
  <c r="W271" i="45"/>
  <c r="W272" i="45"/>
  <c r="X272" i="45" s="1"/>
  <c r="W273" i="45"/>
  <c r="X71" i="45"/>
  <c r="X78" i="45"/>
  <c r="X92" i="45"/>
  <c r="X96" i="45"/>
  <c r="X108" i="45"/>
  <c r="X124" i="45" s="1"/>
  <c r="X113" i="45"/>
  <c r="X115" i="45"/>
  <c r="X116" i="45" s="1"/>
  <c r="X117" i="45"/>
  <c r="X118" i="45"/>
  <c r="X119" i="45"/>
  <c r="X120" i="45"/>
  <c r="X121" i="45"/>
  <c r="X122" i="45"/>
  <c r="X123" i="45"/>
  <c r="X161" i="45"/>
  <c r="X167" i="45" s="1"/>
  <c r="X162" i="45"/>
  <c r="X163" i="45"/>
  <c r="X164" i="45"/>
  <c r="X165" i="45"/>
  <c r="X166" i="45"/>
  <c r="X169" i="45"/>
  <c r="X170" i="45"/>
  <c r="X171" i="45"/>
  <c r="X172" i="45"/>
  <c r="X173" i="45"/>
  <c r="X174" i="45"/>
  <c r="X175" i="45"/>
  <c r="X177" i="45"/>
  <c r="X178" i="45"/>
  <c r="X179" i="45"/>
  <c r="X180" i="45"/>
  <c r="X181" i="45"/>
  <c r="X182" i="45"/>
  <c r="X183" i="45"/>
  <c r="X185" i="45"/>
  <c r="X186" i="45"/>
  <c r="X187" i="45"/>
  <c r="X188" i="45"/>
  <c r="X189" i="45"/>
  <c r="X190" i="45"/>
  <c r="X191" i="45"/>
  <c r="X193" i="45"/>
  <c r="X194" i="45"/>
  <c r="X195" i="45"/>
  <c r="X196" i="45"/>
  <c r="X197" i="45"/>
  <c r="X198" i="45"/>
  <c r="X199" i="45"/>
  <c r="X201" i="45"/>
  <c r="X202" i="45"/>
  <c r="X203" i="45"/>
  <c r="X204" i="45"/>
  <c r="X205" i="45"/>
  <c r="X206" i="45"/>
  <c r="X207" i="45"/>
  <c r="X209" i="45"/>
  <c r="X210" i="45"/>
  <c r="X211" i="45"/>
  <c r="X212" i="45"/>
  <c r="X213" i="45"/>
  <c r="X214" i="45"/>
  <c r="X215" i="45"/>
  <c r="X217" i="45"/>
  <c r="X218" i="45"/>
  <c r="X219" i="45"/>
  <c r="X220" i="45"/>
  <c r="X221" i="45"/>
  <c r="X222" i="45"/>
  <c r="X223" i="45"/>
  <c r="X225" i="45"/>
  <c r="X226" i="45"/>
  <c r="X227" i="45"/>
  <c r="X228" i="45"/>
  <c r="X229" i="45"/>
  <c r="X230" i="45"/>
  <c r="X231" i="45"/>
  <c r="X233" i="45"/>
  <c r="X234" i="45"/>
  <c r="X235" i="45"/>
  <c r="X236" i="45"/>
  <c r="X237" i="45"/>
  <c r="X238" i="45"/>
  <c r="X239" i="45"/>
  <c r="X241" i="45"/>
  <c r="X242" i="45"/>
  <c r="X243" i="45"/>
  <c r="X244" i="45"/>
  <c r="X245" i="45"/>
  <c r="X246" i="45"/>
  <c r="X247" i="45"/>
  <c r="X249" i="45"/>
  <c r="X250" i="45"/>
  <c r="X251" i="45"/>
  <c r="X252" i="45"/>
  <c r="X253" i="45"/>
  <c r="X254" i="45"/>
  <c r="X255" i="45"/>
  <c r="X257" i="45"/>
  <c r="X258" i="45"/>
  <c r="X259" i="45"/>
  <c r="X260" i="45"/>
  <c r="X261" i="45"/>
  <c r="X262" i="45"/>
  <c r="X263" i="45"/>
  <c r="X265" i="45"/>
  <c r="X266" i="45"/>
  <c r="X267" i="45"/>
  <c r="X268" i="45"/>
  <c r="X269" i="45"/>
  <c r="X270" i="45"/>
  <c r="X271" i="45"/>
  <c r="X273" i="45"/>
  <c r="V71" i="45"/>
  <c r="V78" i="45"/>
  <c r="V92" i="45"/>
  <c r="V96" i="45"/>
  <c r="V108" i="45"/>
  <c r="V117" i="45"/>
  <c r="V118" i="45"/>
  <c r="V119" i="45"/>
  <c r="V120" i="45"/>
  <c r="V121" i="45"/>
  <c r="V122" i="45"/>
  <c r="V161" i="45"/>
  <c r="V167" i="45" s="1"/>
  <c r="V162" i="45"/>
  <c r="V163" i="45"/>
  <c r="V164" i="45"/>
  <c r="V165" i="45"/>
  <c r="V166" i="45"/>
  <c r="V169" i="45"/>
  <c r="V170" i="45"/>
  <c r="V171" i="45"/>
  <c r="V274" i="45" s="1"/>
  <c r="V172" i="45"/>
  <c r="V173" i="45"/>
  <c r="V174" i="45"/>
  <c r="V175" i="45"/>
  <c r="V176" i="45"/>
  <c r="V177" i="45"/>
  <c r="V178" i="45"/>
  <c r="V179" i="45"/>
  <c r="V180" i="45"/>
  <c r="V181" i="45"/>
  <c r="V182" i="45"/>
  <c r="V183" i="45"/>
  <c r="V184" i="45"/>
  <c r="V185" i="45"/>
  <c r="V186" i="45"/>
  <c r="V187" i="45"/>
  <c r="V188" i="45"/>
  <c r="V189" i="45"/>
  <c r="V190" i="45"/>
  <c r="V191" i="45"/>
  <c r="V192" i="45"/>
  <c r="V193" i="45"/>
  <c r="V194" i="45"/>
  <c r="V195" i="45"/>
  <c r="V196" i="45"/>
  <c r="V197" i="45"/>
  <c r="V198" i="45"/>
  <c r="V199" i="45"/>
  <c r="V200" i="45"/>
  <c r="V201" i="45"/>
  <c r="V202" i="45"/>
  <c r="V203" i="45"/>
  <c r="V204" i="45"/>
  <c r="V205" i="45"/>
  <c r="V206" i="45"/>
  <c r="V207" i="45"/>
  <c r="V208" i="45"/>
  <c r="V209" i="45"/>
  <c r="V210" i="45"/>
  <c r="V211" i="45"/>
  <c r="V212" i="45"/>
  <c r="V213" i="45"/>
  <c r="V214" i="45"/>
  <c r="V215" i="45"/>
  <c r="V216" i="45"/>
  <c r="V217" i="45"/>
  <c r="V218" i="45"/>
  <c r="V219" i="45"/>
  <c r="V220" i="45"/>
  <c r="V221" i="45"/>
  <c r="V222" i="45"/>
  <c r="V223" i="45"/>
  <c r="V224" i="45"/>
  <c r="V225" i="45"/>
  <c r="V226" i="45"/>
  <c r="V227" i="45"/>
  <c r="V228" i="45"/>
  <c r="V229" i="45"/>
  <c r="V230" i="45"/>
  <c r="V231" i="45"/>
  <c r="V232" i="45"/>
  <c r="V233" i="45"/>
  <c r="V234" i="45"/>
  <c r="V235" i="45"/>
  <c r="V236" i="45"/>
  <c r="V237" i="45"/>
  <c r="V238" i="45"/>
  <c r="V239" i="45"/>
  <c r="V240" i="45"/>
  <c r="V241" i="45"/>
  <c r="V242" i="45"/>
  <c r="V243" i="45"/>
  <c r="V244" i="45"/>
  <c r="V245" i="45"/>
  <c r="V246" i="45"/>
  <c r="V247" i="45"/>
  <c r="V248" i="45"/>
  <c r="V249" i="45"/>
  <c r="V250" i="45"/>
  <c r="V251" i="45"/>
  <c r="V252" i="45"/>
  <c r="V253" i="45"/>
  <c r="V254" i="45"/>
  <c r="V255" i="45"/>
  <c r="V256" i="45"/>
  <c r="V257" i="45"/>
  <c r="V258" i="45"/>
  <c r="V259" i="45"/>
  <c r="V260" i="45"/>
  <c r="V261" i="45"/>
  <c r="V262" i="45"/>
  <c r="V263" i="45"/>
  <c r="V264" i="45"/>
  <c r="V265" i="45"/>
  <c r="V266" i="45"/>
  <c r="V267" i="45"/>
  <c r="V268" i="45"/>
  <c r="V269" i="45"/>
  <c r="V270" i="45"/>
  <c r="V271" i="45"/>
  <c r="V272" i="45"/>
  <c r="V273" i="45"/>
  <c r="U71" i="45"/>
  <c r="U78" i="45"/>
  <c r="U92" i="45"/>
  <c r="U96" i="45"/>
  <c r="U108" i="45"/>
  <c r="U117" i="45"/>
  <c r="U118" i="45"/>
  <c r="U119" i="45"/>
  <c r="U120" i="45"/>
  <c r="U121" i="45"/>
  <c r="U122" i="45"/>
  <c r="U161" i="45"/>
  <c r="U167" i="45" s="1"/>
  <c r="U162" i="45"/>
  <c r="U163" i="45"/>
  <c r="U164" i="45"/>
  <c r="U165" i="45"/>
  <c r="U166" i="45"/>
  <c r="U169" i="45"/>
  <c r="U170" i="45"/>
  <c r="U171" i="45"/>
  <c r="U274" i="45" s="1"/>
  <c r="U172" i="45"/>
  <c r="U173" i="45"/>
  <c r="U174" i="45"/>
  <c r="U175" i="45"/>
  <c r="U176" i="45"/>
  <c r="U177" i="45"/>
  <c r="U178" i="45"/>
  <c r="U179" i="45"/>
  <c r="U180" i="45"/>
  <c r="U181" i="45"/>
  <c r="U182" i="45"/>
  <c r="U183" i="45"/>
  <c r="U184" i="45"/>
  <c r="U185" i="45"/>
  <c r="U186" i="45"/>
  <c r="U187" i="45"/>
  <c r="U188" i="45"/>
  <c r="U189" i="45"/>
  <c r="U190" i="45"/>
  <c r="U191" i="45"/>
  <c r="U192" i="45"/>
  <c r="U193" i="45"/>
  <c r="U194" i="45"/>
  <c r="U195" i="45"/>
  <c r="U196" i="45"/>
  <c r="U197" i="45"/>
  <c r="U198" i="45"/>
  <c r="U199" i="45"/>
  <c r="U200" i="45"/>
  <c r="U201" i="45"/>
  <c r="U202" i="45"/>
  <c r="U203" i="45"/>
  <c r="U204" i="45"/>
  <c r="U205" i="45"/>
  <c r="U206" i="45"/>
  <c r="U207" i="45"/>
  <c r="U208" i="45"/>
  <c r="U209" i="45"/>
  <c r="U210" i="45"/>
  <c r="U211" i="45"/>
  <c r="U212" i="45"/>
  <c r="U213" i="45"/>
  <c r="U214" i="45"/>
  <c r="U215" i="45"/>
  <c r="U216" i="45"/>
  <c r="U217" i="45"/>
  <c r="U218" i="45"/>
  <c r="U219" i="45"/>
  <c r="U220" i="45"/>
  <c r="U221" i="45"/>
  <c r="U222" i="45"/>
  <c r="U223" i="45"/>
  <c r="U224" i="45"/>
  <c r="U225" i="45"/>
  <c r="U226" i="45"/>
  <c r="U227" i="45"/>
  <c r="U228" i="45"/>
  <c r="U229" i="45"/>
  <c r="U230" i="45"/>
  <c r="U231" i="45"/>
  <c r="U232" i="45"/>
  <c r="U233" i="45"/>
  <c r="U234" i="45"/>
  <c r="U235" i="45"/>
  <c r="U236" i="45"/>
  <c r="U237" i="45"/>
  <c r="U238" i="45"/>
  <c r="U239" i="45"/>
  <c r="U240" i="45"/>
  <c r="U241" i="45"/>
  <c r="U242" i="45"/>
  <c r="U243" i="45"/>
  <c r="U244" i="45"/>
  <c r="U245" i="45"/>
  <c r="U246" i="45"/>
  <c r="U247" i="45"/>
  <c r="U248" i="45"/>
  <c r="U249" i="45"/>
  <c r="U250" i="45"/>
  <c r="U251" i="45"/>
  <c r="U252" i="45"/>
  <c r="U253" i="45"/>
  <c r="U254" i="45"/>
  <c r="U255" i="45"/>
  <c r="U256" i="45"/>
  <c r="U257" i="45"/>
  <c r="U258" i="45"/>
  <c r="U259" i="45"/>
  <c r="U260" i="45"/>
  <c r="U261" i="45"/>
  <c r="U262" i="45"/>
  <c r="U263" i="45"/>
  <c r="U264" i="45"/>
  <c r="U265" i="45"/>
  <c r="U266" i="45"/>
  <c r="U267" i="45"/>
  <c r="U268" i="45"/>
  <c r="U269" i="45"/>
  <c r="U270" i="45"/>
  <c r="U271" i="45"/>
  <c r="U272" i="45"/>
  <c r="U273" i="45"/>
  <c r="T71" i="45"/>
  <c r="T78" i="45"/>
  <c r="T92" i="45"/>
  <c r="T96" i="45"/>
  <c r="T108" i="45"/>
  <c r="T117" i="45"/>
  <c r="T118" i="45"/>
  <c r="T119" i="45"/>
  <c r="T120" i="45"/>
  <c r="T121" i="45"/>
  <c r="T122" i="45"/>
  <c r="T161" i="45"/>
  <c r="T162" i="45"/>
  <c r="T163" i="45"/>
  <c r="T164" i="45"/>
  <c r="T165" i="45"/>
  <c r="T166" i="45"/>
  <c r="T167" i="45"/>
  <c r="T169" i="45"/>
  <c r="T274" i="45" s="1"/>
  <c r="T170" i="45"/>
  <c r="T171" i="45"/>
  <c r="T172" i="45"/>
  <c r="T173" i="45"/>
  <c r="T174" i="45"/>
  <c r="T175" i="45"/>
  <c r="T176" i="45"/>
  <c r="T177" i="45"/>
  <c r="T178" i="45"/>
  <c r="T179" i="45"/>
  <c r="T180" i="45"/>
  <c r="T181" i="45"/>
  <c r="T182" i="45"/>
  <c r="T183" i="45"/>
  <c r="T184" i="45"/>
  <c r="T185" i="45"/>
  <c r="T186" i="45"/>
  <c r="T187" i="45"/>
  <c r="T188" i="45"/>
  <c r="T189" i="45"/>
  <c r="T190" i="45"/>
  <c r="T191" i="45"/>
  <c r="T192" i="45"/>
  <c r="T193" i="45"/>
  <c r="T194" i="45"/>
  <c r="T195" i="45"/>
  <c r="T196" i="45"/>
  <c r="T197" i="45"/>
  <c r="T198" i="45"/>
  <c r="T199" i="45"/>
  <c r="T200" i="45"/>
  <c r="T201" i="45"/>
  <c r="T202" i="45"/>
  <c r="T203" i="45"/>
  <c r="T204" i="45"/>
  <c r="T205" i="45"/>
  <c r="T206" i="45"/>
  <c r="T207" i="45"/>
  <c r="T208" i="45"/>
  <c r="T209" i="45"/>
  <c r="T210" i="45"/>
  <c r="T211" i="45"/>
  <c r="T212" i="45"/>
  <c r="T213" i="45"/>
  <c r="T214" i="45"/>
  <c r="T215" i="45"/>
  <c r="T216" i="45"/>
  <c r="T217" i="45"/>
  <c r="T218" i="45"/>
  <c r="T219" i="45"/>
  <c r="T220" i="45"/>
  <c r="T221" i="45"/>
  <c r="T222" i="45"/>
  <c r="T223" i="45"/>
  <c r="T224" i="45"/>
  <c r="T225" i="45"/>
  <c r="T226" i="45"/>
  <c r="T227" i="45"/>
  <c r="T228" i="45"/>
  <c r="T229" i="45"/>
  <c r="T230" i="45"/>
  <c r="T231" i="45"/>
  <c r="T232" i="45"/>
  <c r="T233" i="45"/>
  <c r="T234" i="45"/>
  <c r="T235" i="45"/>
  <c r="T236" i="45"/>
  <c r="T237" i="45"/>
  <c r="T238" i="45"/>
  <c r="T239" i="45"/>
  <c r="T240" i="45"/>
  <c r="T241" i="45"/>
  <c r="T242" i="45"/>
  <c r="T243" i="45"/>
  <c r="T244" i="45"/>
  <c r="T245" i="45"/>
  <c r="T246" i="45"/>
  <c r="T247" i="45"/>
  <c r="T248" i="45"/>
  <c r="T249" i="45"/>
  <c r="T250" i="45"/>
  <c r="T251" i="45"/>
  <c r="T252" i="45"/>
  <c r="T253" i="45"/>
  <c r="T254" i="45"/>
  <c r="T255" i="45"/>
  <c r="T256" i="45"/>
  <c r="T257" i="45"/>
  <c r="T258" i="45"/>
  <c r="T259" i="45"/>
  <c r="T260" i="45"/>
  <c r="T261" i="45"/>
  <c r="T262" i="45"/>
  <c r="T263" i="45"/>
  <c r="T264" i="45"/>
  <c r="T265" i="45"/>
  <c r="T266" i="45"/>
  <c r="T267" i="45"/>
  <c r="T268" i="45"/>
  <c r="T269" i="45"/>
  <c r="T270" i="45"/>
  <c r="T271" i="45"/>
  <c r="T272" i="45"/>
  <c r="T273" i="45"/>
  <c r="S71" i="45"/>
  <c r="S78" i="45"/>
  <c r="S92" i="45"/>
  <c r="S96" i="45"/>
  <c r="S108" i="45"/>
  <c r="S117" i="45"/>
  <c r="S118" i="45"/>
  <c r="S119" i="45"/>
  <c r="S120" i="45"/>
  <c r="S121" i="45"/>
  <c r="S122" i="45"/>
  <c r="S161" i="45"/>
  <c r="S167" i="45" s="1"/>
  <c r="S162" i="45"/>
  <c r="S163" i="45"/>
  <c r="S164" i="45"/>
  <c r="S165" i="45"/>
  <c r="S166" i="45"/>
  <c r="S169" i="45"/>
  <c r="S274" i="45" s="1"/>
  <c r="S170" i="45"/>
  <c r="S171" i="45"/>
  <c r="S172" i="45"/>
  <c r="S173" i="45"/>
  <c r="S174" i="45"/>
  <c r="S175" i="45"/>
  <c r="S176" i="45"/>
  <c r="S177" i="45"/>
  <c r="S178" i="45"/>
  <c r="S179" i="45"/>
  <c r="S180" i="45"/>
  <c r="S181" i="45"/>
  <c r="S182" i="45"/>
  <c r="S183" i="45"/>
  <c r="S184" i="45"/>
  <c r="S185" i="45"/>
  <c r="S186" i="45"/>
  <c r="S187" i="45"/>
  <c r="S188" i="45"/>
  <c r="S189" i="45"/>
  <c r="S190" i="45"/>
  <c r="S191" i="45"/>
  <c r="S192" i="45"/>
  <c r="S193" i="45"/>
  <c r="S194" i="45"/>
  <c r="S195" i="45"/>
  <c r="S196" i="45"/>
  <c r="S197" i="45"/>
  <c r="S198" i="45"/>
  <c r="S199" i="45"/>
  <c r="S200" i="45"/>
  <c r="S201" i="45"/>
  <c r="S202" i="45"/>
  <c r="S203" i="45"/>
  <c r="S204" i="45"/>
  <c r="S205" i="45"/>
  <c r="S206" i="45"/>
  <c r="S207" i="45"/>
  <c r="S208" i="45"/>
  <c r="S209" i="45"/>
  <c r="S210" i="45"/>
  <c r="S211" i="45"/>
  <c r="S212" i="45"/>
  <c r="S213" i="45"/>
  <c r="S214" i="45"/>
  <c r="S215" i="45"/>
  <c r="S216" i="45"/>
  <c r="S217" i="45"/>
  <c r="S218" i="45"/>
  <c r="S219" i="45"/>
  <c r="S220" i="45"/>
  <c r="S221" i="45"/>
  <c r="S222" i="45"/>
  <c r="S223" i="45"/>
  <c r="S224" i="45"/>
  <c r="S225" i="45"/>
  <c r="S226" i="45"/>
  <c r="S227" i="45"/>
  <c r="S228" i="45"/>
  <c r="S229" i="45"/>
  <c r="S230" i="45"/>
  <c r="S231" i="45"/>
  <c r="S232" i="45"/>
  <c r="S233" i="45"/>
  <c r="S234" i="45"/>
  <c r="S235" i="45"/>
  <c r="S236" i="45"/>
  <c r="S237" i="45"/>
  <c r="S238" i="45"/>
  <c r="S239" i="45"/>
  <c r="S240" i="45"/>
  <c r="S241" i="45"/>
  <c r="S242" i="45"/>
  <c r="S243" i="45"/>
  <c r="S244" i="45"/>
  <c r="S245" i="45"/>
  <c r="S246" i="45"/>
  <c r="S247" i="45"/>
  <c r="S248" i="45"/>
  <c r="S249" i="45"/>
  <c r="S250" i="45"/>
  <c r="S251" i="45"/>
  <c r="S252" i="45"/>
  <c r="S253" i="45"/>
  <c r="S254" i="45"/>
  <c r="S255" i="45"/>
  <c r="S256" i="45"/>
  <c r="S257" i="45"/>
  <c r="S258" i="45"/>
  <c r="S259" i="45"/>
  <c r="S260" i="45"/>
  <c r="S261" i="45"/>
  <c r="S262" i="45"/>
  <c r="S263" i="45"/>
  <c r="S264" i="45"/>
  <c r="S265" i="45"/>
  <c r="S266" i="45"/>
  <c r="S267" i="45"/>
  <c r="S268" i="45"/>
  <c r="S269" i="45"/>
  <c r="S270" i="45"/>
  <c r="S271" i="45"/>
  <c r="S272" i="45"/>
  <c r="S273" i="45"/>
  <c r="P71" i="45"/>
  <c r="P113" i="45" s="1"/>
  <c r="P115" i="45" s="1"/>
  <c r="Q71" i="45"/>
  <c r="R71" i="45"/>
  <c r="P78" i="45"/>
  <c r="Q78" i="45"/>
  <c r="R78" i="45"/>
  <c r="P92" i="45"/>
  <c r="Q92" i="45"/>
  <c r="R92" i="45"/>
  <c r="P96" i="45"/>
  <c r="Q96" i="45"/>
  <c r="R96" i="45"/>
  <c r="P108" i="45"/>
  <c r="Q108" i="45"/>
  <c r="Q113" i="45" s="1"/>
  <c r="Q115" i="45" s="1"/>
  <c r="Q116" i="45" s="1"/>
  <c r="R108" i="45"/>
  <c r="P117" i="45"/>
  <c r="P123" i="45" s="1"/>
  <c r="P124" i="45" s="1"/>
  <c r="Q117" i="45"/>
  <c r="Q123" i="45" s="1"/>
  <c r="R117" i="45"/>
  <c r="P118" i="45"/>
  <c r="Q118" i="45"/>
  <c r="R118" i="45"/>
  <c r="P119" i="45"/>
  <c r="Q119" i="45"/>
  <c r="R119" i="45"/>
  <c r="P120" i="45"/>
  <c r="Q120" i="45"/>
  <c r="R120" i="45"/>
  <c r="P121" i="45"/>
  <c r="Q121" i="45"/>
  <c r="R121" i="45"/>
  <c r="P122" i="45"/>
  <c r="Q122" i="45"/>
  <c r="R122" i="45"/>
  <c r="P161" i="45"/>
  <c r="Q161" i="45" s="1"/>
  <c r="P162" i="45"/>
  <c r="Q162" i="45" s="1"/>
  <c r="R162" i="45" s="1"/>
  <c r="P163" i="45"/>
  <c r="Q163" i="45" s="1"/>
  <c r="R163" i="45" s="1"/>
  <c r="P164" i="45"/>
  <c r="Q164" i="45" s="1"/>
  <c r="R164" i="45" s="1"/>
  <c r="P165" i="45"/>
  <c r="Q165" i="45"/>
  <c r="R165" i="45" s="1"/>
  <c r="P166" i="45"/>
  <c r="Q166" i="45"/>
  <c r="R166" i="45" s="1"/>
  <c r="P169" i="45"/>
  <c r="P274" i="45" s="1"/>
  <c r="P170" i="45"/>
  <c r="Q170" i="45" s="1"/>
  <c r="R170" i="45" s="1"/>
  <c r="P171" i="45"/>
  <c r="Q171" i="45" s="1"/>
  <c r="R171" i="45" s="1"/>
  <c r="P172" i="45"/>
  <c r="Q172" i="45" s="1"/>
  <c r="R172" i="45" s="1"/>
  <c r="P173" i="45"/>
  <c r="Q173" i="45" s="1"/>
  <c r="R173" i="45" s="1"/>
  <c r="P174" i="45"/>
  <c r="Q174" i="45"/>
  <c r="R174" i="45" s="1"/>
  <c r="P175" i="45"/>
  <c r="Q175" i="45"/>
  <c r="R175" i="45" s="1"/>
  <c r="P176" i="45"/>
  <c r="Q176" i="45"/>
  <c r="R176" i="45" s="1"/>
  <c r="P177" i="45"/>
  <c r="Q177" i="45" s="1"/>
  <c r="R177" i="45" s="1"/>
  <c r="P178" i="45"/>
  <c r="Q178" i="45" s="1"/>
  <c r="R178" i="45" s="1"/>
  <c r="P179" i="45"/>
  <c r="Q179" i="45" s="1"/>
  <c r="R179" i="45" s="1"/>
  <c r="P180" i="45"/>
  <c r="Q180" i="45" s="1"/>
  <c r="R180" i="45" s="1"/>
  <c r="P181" i="45"/>
  <c r="Q181" i="45" s="1"/>
  <c r="R181" i="45" s="1"/>
  <c r="P182" i="45"/>
  <c r="Q182" i="45"/>
  <c r="R182" i="45" s="1"/>
  <c r="P183" i="45"/>
  <c r="Q183" i="45"/>
  <c r="R183" i="45" s="1"/>
  <c r="P184" i="45"/>
  <c r="Q184" i="45"/>
  <c r="R184" i="45" s="1"/>
  <c r="P185" i="45"/>
  <c r="Q185" i="45" s="1"/>
  <c r="R185" i="45" s="1"/>
  <c r="P186" i="45"/>
  <c r="Q186" i="45" s="1"/>
  <c r="R186" i="45" s="1"/>
  <c r="P187" i="45"/>
  <c r="Q187" i="45" s="1"/>
  <c r="R187" i="45" s="1"/>
  <c r="P188" i="45"/>
  <c r="Q188" i="45" s="1"/>
  <c r="R188" i="45" s="1"/>
  <c r="P189" i="45"/>
  <c r="Q189" i="45" s="1"/>
  <c r="R189" i="45" s="1"/>
  <c r="P190" i="45"/>
  <c r="Q190" i="45"/>
  <c r="R190" i="45" s="1"/>
  <c r="P191" i="45"/>
  <c r="Q191" i="45"/>
  <c r="R191" i="45" s="1"/>
  <c r="P192" i="45"/>
  <c r="Q192" i="45"/>
  <c r="R192" i="45" s="1"/>
  <c r="P193" i="45"/>
  <c r="Q193" i="45" s="1"/>
  <c r="R193" i="45" s="1"/>
  <c r="P194" i="45"/>
  <c r="Q194" i="45" s="1"/>
  <c r="R194" i="45" s="1"/>
  <c r="P195" i="45"/>
  <c r="Q195" i="45" s="1"/>
  <c r="R195" i="45" s="1"/>
  <c r="P196" i="45"/>
  <c r="Q196" i="45" s="1"/>
  <c r="R196" i="45" s="1"/>
  <c r="P197" i="45"/>
  <c r="Q197" i="45" s="1"/>
  <c r="R197" i="45" s="1"/>
  <c r="P198" i="45"/>
  <c r="Q198" i="45"/>
  <c r="R198" i="45" s="1"/>
  <c r="P199" i="45"/>
  <c r="Q199" i="45"/>
  <c r="R199" i="45" s="1"/>
  <c r="P200" i="45"/>
  <c r="Q200" i="45"/>
  <c r="R200" i="45" s="1"/>
  <c r="P201" i="45"/>
  <c r="Q201" i="45" s="1"/>
  <c r="R201" i="45" s="1"/>
  <c r="P202" i="45"/>
  <c r="Q202" i="45" s="1"/>
  <c r="R202" i="45" s="1"/>
  <c r="P203" i="45"/>
  <c r="Q203" i="45" s="1"/>
  <c r="R203" i="45" s="1"/>
  <c r="P204" i="45"/>
  <c r="Q204" i="45" s="1"/>
  <c r="R204" i="45" s="1"/>
  <c r="P205" i="45"/>
  <c r="Q205" i="45" s="1"/>
  <c r="R205" i="45" s="1"/>
  <c r="P206" i="45"/>
  <c r="Q206" i="45"/>
  <c r="R206" i="45" s="1"/>
  <c r="P207" i="45"/>
  <c r="Q207" i="45"/>
  <c r="R207" i="45" s="1"/>
  <c r="P208" i="45"/>
  <c r="Q208" i="45"/>
  <c r="R208" i="45" s="1"/>
  <c r="P209" i="45"/>
  <c r="Q209" i="45" s="1"/>
  <c r="R209" i="45" s="1"/>
  <c r="P210" i="45"/>
  <c r="Q210" i="45" s="1"/>
  <c r="R210" i="45" s="1"/>
  <c r="P211" i="45"/>
  <c r="Q211" i="45" s="1"/>
  <c r="R211" i="45" s="1"/>
  <c r="P212" i="45"/>
  <c r="Q212" i="45" s="1"/>
  <c r="R212" i="45" s="1"/>
  <c r="P213" i="45"/>
  <c r="Q213" i="45" s="1"/>
  <c r="R213" i="45" s="1"/>
  <c r="P214" i="45"/>
  <c r="Q214" i="45"/>
  <c r="R214" i="45" s="1"/>
  <c r="P215" i="45"/>
  <c r="Q215" i="45"/>
  <c r="R215" i="45" s="1"/>
  <c r="P216" i="45"/>
  <c r="Q216" i="45"/>
  <c r="R216" i="45" s="1"/>
  <c r="P217" i="45"/>
  <c r="Q217" i="45" s="1"/>
  <c r="R217" i="45" s="1"/>
  <c r="P218" i="45"/>
  <c r="Q218" i="45" s="1"/>
  <c r="R218" i="45" s="1"/>
  <c r="P219" i="45"/>
  <c r="Q219" i="45" s="1"/>
  <c r="R219" i="45" s="1"/>
  <c r="P220" i="45"/>
  <c r="Q220" i="45" s="1"/>
  <c r="R220" i="45" s="1"/>
  <c r="P221" i="45"/>
  <c r="Q221" i="45" s="1"/>
  <c r="R221" i="45" s="1"/>
  <c r="P222" i="45"/>
  <c r="Q222" i="45"/>
  <c r="R222" i="45" s="1"/>
  <c r="P223" i="45"/>
  <c r="Q223" i="45" s="1"/>
  <c r="R223" i="45" s="1"/>
  <c r="P224" i="45"/>
  <c r="Q224" i="45"/>
  <c r="R224" i="45" s="1"/>
  <c r="P225" i="45"/>
  <c r="Q225" i="45" s="1"/>
  <c r="R225" i="45" s="1"/>
  <c r="P226" i="45"/>
  <c r="Q226" i="45" s="1"/>
  <c r="R226" i="45" s="1"/>
  <c r="P227" i="45"/>
  <c r="Q227" i="45" s="1"/>
  <c r="R227" i="45" s="1"/>
  <c r="P228" i="45"/>
  <c r="Q228" i="45" s="1"/>
  <c r="R228" i="45" s="1"/>
  <c r="P229" i="45"/>
  <c r="Q229" i="45" s="1"/>
  <c r="R229" i="45" s="1"/>
  <c r="P230" i="45"/>
  <c r="Q230" i="45"/>
  <c r="R230" i="45" s="1"/>
  <c r="P231" i="45"/>
  <c r="Q231" i="45" s="1"/>
  <c r="R231" i="45" s="1"/>
  <c r="P232" i="45"/>
  <c r="Q232" i="45"/>
  <c r="R232" i="45" s="1"/>
  <c r="P233" i="45"/>
  <c r="Q233" i="45" s="1"/>
  <c r="R233" i="45" s="1"/>
  <c r="P234" i="45"/>
  <c r="Q234" i="45" s="1"/>
  <c r="R234" i="45" s="1"/>
  <c r="P235" i="45"/>
  <c r="Q235" i="45" s="1"/>
  <c r="R235" i="45" s="1"/>
  <c r="P236" i="45"/>
  <c r="Q236" i="45" s="1"/>
  <c r="R236" i="45" s="1"/>
  <c r="P237" i="45"/>
  <c r="Q237" i="45" s="1"/>
  <c r="R237" i="45" s="1"/>
  <c r="P238" i="45"/>
  <c r="Q238" i="45"/>
  <c r="R238" i="45" s="1"/>
  <c r="P239" i="45"/>
  <c r="Q239" i="45" s="1"/>
  <c r="R239" i="45" s="1"/>
  <c r="P240" i="45"/>
  <c r="Q240" i="45"/>
  <c r="R240" i="45" s="1"/>
  <c r="P241" i="45"/>
  <c r="Q241" i="45" s="1"/>
  <c r="R241" i="45" s="1"/>
  <c r="P242" i="45"/>
  <c r="Q242" i="45" s="1"/>
  <c r="R242" i="45" s="1"/>
  <c r="P243" i="45"/>
  <c r="Q243" i="45" s="1"/>
  <c r="R243" i="45" s="1"/>
  <c r="P244" i="45"/>
  <c r="Q244" i="45" s="1"/>
  <c r="R244" i="45" s="1"/>
  <c r="P245" i="45"/>
  <c r="Q245" i="45" s="1"/>
  <c r="R245" i="45" s="1"/>
  <c r="P246" i="45"/>
  <c r="Q246" i="45"/>
  <c r="R246" i="45" s="1"/>
  <c r="P247" i="45"/>
  <c r="Q247" i="45" s="1"/>
  <c r="R247" i="45" s="1"/>
  <c r="P248" i="45"/>
  <c r="Q248" i="45"/>
  <c r="R248" i="45" s="1"/>
  <c r="P249" i="45"/>
  <c r="Q249" i="45" s="1"/>
  <c r="R249" i="45" s="1"/>
  <c r="P250" i="45"/>
  <c r="Q250" i="45" s="1"/>
  <c r="R250" i="45" s="1"/>
  <c r="P251" i="45"/>
  <c r="Q251" i="45" s="1"/>
  <c r="R251" i="45" s="1"/>
  <c r="P252" i="45"/>
  <c r="Q252" i="45" s="1"/>
  <c r="R252" i="45" s="1"/>
  <c r="P253" i="45"/>
  <c r="Q253" i="45" s="1"/>
  <c r="R253" i="45" s="1"/>
  <c r="P254" i="45"/>
  <c r="Q254" i="45"/>
  <c r="R254" i="45" s="1"/>
  <c r="P255" i="45"/>
  <c r="Q255" i="45" s="1"/>
  <c r="R255" i="45" s="1"/>
  <c r="P256" i="45"/>
  <c r="Q256" i="45"/>
  <c r="R256" i="45" s="1"/>
  <c r="P257" i="45"/>
  <c r="Q257" i="45" s="1"/>
  <c r="R257" i="45" s="1"/>
  <c r="P258" i="45"/>
  <c r="Q258" i="45" s="1"/>
  <c r="R258" i="45" s="1"/>
  <c r="P259" i="45"/>
  <c r="Q259" i="45" s="1"/>
  <c r="R259" i="45" s="1"/>
  <c r="P260" i="45"/>
  <c r="Q260" i="45" s="1"/>
  <c r="R260" i="45" s="1"/>
  <c r="P261" i="45"/>
  <c r="Q261" i="45" s="1"/>
  <c r="R261" i="45" s="1"/>
  <c r="P262" i="45"/>
  <c r="Q262" i="45"/>
  <c r="R262" i="45" s="1"/>
  <c r="P263" i="45"/>
  <c r="Q263" i="45" s="1"/>
  <c r="R263" i="45" s="1"/>
  <c r="P264" i="45"/>
  <c r="Q264" i="45"/>
  <c r="R264" i="45" s="1"/>
  <c r="P265" i="45"/>
  <c r="Q265" i="45" s="1"/>
  <c r="R265" i="45" s="1"/>
  <c r="P266" i="45"/>
  <c r="Q266" i="45" s="1"/>
  <c r="R266" i="45" s="1"/>
  <c r="P267" i="45"/>
  <c r="Q267" i="45" s="1"/>
  <c r="R267" i="45" s="1"/>
  <c r="P268" i="45"/>
  <c r="Q268" i="45" s="1"/>
  <c r="R268" i="45" s="1"/>
  <c r="P269" i="45"/>
  <c r="Q269" i="45" s="1"/>
  <c r="R269" i="45" s="1"/>
  <c r="P270" i="45"/>
  <c r="Q270" i="45"/>
  <c r="R270" i="45" s="1"/>
  <c r="P271" i="45"/>
  <c r="Q271" i="45" s="1"/>
  <c r="R271" i="45" s="1"/>
  <c r="P272" i="45"/>
  <c r="Q272" i="45"/>
  <c r="R272" i="45" s="1"/>
  <c r="P273" i="45"/>
  <c r="Q273" i="45" s="1"/>
  <c r="R273" i="45" s="1"/>
  <c r="L135" i="47" l="1"/>
  <c r="M177" i="47"/>
  <c r="K274" i="47"/>
  <c r="L169" i="47"/>
  <c r="L167" i="47"/>
  <c r="M161" i="47"/>
  <c r="AA124" i="46"/>
  <c r="Y116" i="46"/>
  <c r="Y7" i="46" s="1"/>
  <c r="Y124" i="46"/>
  <c r="W116" i="46"/>
  <c r="W7" i="46" s="1"/>
  <c r="BC25" i="46"/>
  <c r="U124" i="46"/>
  <c r="S116" i="46"/>
  <c r="S7" i="46" s="1"/>
  <c r="BA25" i="46"/>
  <c r="AZ22" i="46"/>
  <c r="AZ25" i="46" s="1"/>
  <c r="Z191" i="46"/>
  <c r="AA191" i="46" s="1"/>
  <c r="AC191" i="46" s="1"/>
  <c r="AD191" i="46" s="1"/>
  <c r="AE191" i="46" s="1"/>
  <c r="AF191" i="46" s="1"/>
  <c r="Y135" i="46"/>
  <c r="K124" i="46"/>
  <c r="AT22" i="46"/>
  <c r="E124" i="46"/>
  <c r="AO25" i="46"/>
  <c r="AN22" i="46"/>
  <c r="AN25" i="46" s="1"/>
  <c r="C7" i="46"/>
  <c r="F177" i="46"/>
  <c r="F161" i="46"/>
  <c r="E167" i="46"/>
  <c r="AI113" i="46"/>
  <c r="AH113" i="46"/>
  <c r="AA170" i="46"/>
  <c r="AC170" i="46" s="1"/>
  <c r="AD170" i="46" s="1"/>
  <c r="AE170" i="46" s="1"/>
  <c r="AF170" i="46" s="1"/>
  <c r="Z135" i="46"/>
  <c r="E274" i="46"/>
  <c r="F169" i="46"/>
  <c r="BK118" i="46"/>
  <c r="BI117" i="46"/>
  <c r="BG116" i="46"/>
  <c r="BK114" i="46"/>
  <c r="BI113" i="46"/>
  <c r="BG112" i="46"/>
  <c r="BK110" i="46"/>
  <c r="BI109" i="46"/>
  <c r="BG108" i="46"/>
  <c r="BK106" i="46"/>
  <c r="BI105" i="46"/>
  <c r="BG104" i="46"/>
  <c r="BK102" i="46"/>
  <c r="BI101" i="46"/>
  <c r="BG100" i="46"/>
  <c r="BK98" i="46"/>
  <c r="BI97" i="46"/>
  <c r="BG96" i="46"/>
  <c r="BH118" i="46"/>
  <c r="BL116" i="46"/>
  <c r="BJ115" i="46"/>
  <c r="BH114" i="46"/>
  <c r="BL112" i="46"/>
  <c r="BJ111" i="46"/>
  <c r="BH110" i="46"/>
  <c r="BL108" i="46"/>
  <c r="BJ107" i="46"/>
  <c r="BH106" i="46"/>
  <c r="BL104" i="46"/>
  <c r="BJ103" i="46"/>
  <c r="BH102" i="46"/>
  <c r="BL100" i="46"/>
  <c r="BJ99" i="46"/>
  <c r="BH98" i="46"/>
  <c r="BL96" i="46"/>
  <c r="BJ95" i="46"/>
  <c r="BJ118" i="46"/>
  <c r="BK116" i="46"/>
  <c r="BG115" i="46"/>
  <c r="BH113" i="46"/>
  <c r="BI111" i="46"/>
  <c r="BK109" i="46"/>
  <c r="BL107" i="46"/>
  <c r="BG106" i="46"/>
  <c r="BI104" i="46"/>
  <c r="BJ102" i="46"/>
  <c r="BK100" i="46"/>
  <c r="BG99" i="46"/>
  <c r="BH97" i="46"/>
  <c r="BI95" i="46"/>
  <c r="BI118" i="46"/>
  <c r="BJ116" i="46"/>
  <c r="BL114" i="46"/>
  <c r="BG113" i="46"/>
  <c r="BH111" i="46"/>
  <c r="BJ109" i="46"/>
  <c r="BK107" i="46"/>
  <c r="BL105" i="46"/>
  <c r="BH104" i="46"/>
  <c r="BI102" i="46"/>
  <c r="BJ100" i="46"/>
  <c r="BL98" i="46"/>
  <c r="BG97" i="46"/>
  <c r="BH95" i="46"/>
  <c r="BK117" i="46"/>
  <c r="BL115" i="46"/>
  <c r="BG114" i="46"/>
  <c r="BI112" i="46"/>
  <c r="BJ110" i="46"/>
  <c r="BK108" i="46"/>
  <c r="BG107" i="46"/>
  <c r="BH105" i="46"/>
  <c r="BI103" i="46"/>
  <c r="BK101" i="46"/>
  <c r="BL99" i="46"/>
  <c r="BG98" i="46"/>
  <c r="BI96" i="46"/>
  <c r="BL118" i="46"/>
  <c r="BG117" i="46"/>
  <c r="BH115" i="46"/>
  <c r="BJ113" i="46"/>
  <c r="BK111" i="46"/>
  <c r="BL109" i="46"/>
  <c r="BH108" i="46"/>
  <c r="BI106" i="46"/>
  <c r="BJ104" i="46"/>
  <c r="BL102" i="46"/>
  <c r="BG101" i="46"/>
  <c r="BH99" i="46"/>
  <c r="BJ97" i="46"/>
  <c r="BK95" i="46"/>
  <c r="BL117" i="46"/>
  <c r="BI114" i="46"/>
  <c r="BL110" i="46"/>
  <c r="BH107" i="46"/>
  <c r="BK103" i="46"/>
  <c r="BH100" i="46"/>
  <c r="BJ96" i="46"/>
  <c r="BJ117" i="46"/>
  <c r="BL113" i="46"/>
  <c r="BI110" i="46"/>
  <c r="BL106" i="46"/>
  <c r="BH103" i="46"/>
  <c r="BK99" i="46"/>
  <c r="BH96" i="46"/>
  <c r="BH117" i="46"/>
  <c r="BK113" i="46"/>
  <c r="BG110" i="46"/>
  <c r="BJ106" i="46"/>
  <c r="BG103" i="46"/>
  <c r="BI99" i="46"/>
  <c r="BL95" i="46"/>
  <c r="BI116" i="46"/>
  <c r="BK112" i="46"/>
  <c r="BH109" i="46"/>
  <c r="BK105" i="46"/>
  <c r="BG102" i="46"/>
  <c r="BJ98" i="46"/>
  <c r="BG95" i="46"/>
  <c r="BJ112" i="46"/>
  <c r="BJ105" i="46"/>
  <c r="BI98" i="46"/>
  <c r="BK115" i="46"/>
  <c r="BH112" i="46"/>
  <c r="BJ108" i="46"/>
  <c r="BG105" i="46"/>
  <c r="BJ101" i="46"/>
  <c r="BI115" i="46"/>
  <c r="BL111" i="46"/>
  <c r="BI108" i="46"/>
  <c r="BH101" i="46"/>
  <c r="BJ114" i="46"/>
  <c r="BI107" i="46"/>
  <c r="BI100" i="46"/>
  <c r="BK96" i="46"/>
  <c r="BH116" i="46"/>
  <c r="BG109" i="46"/>
  <c r="BL101" i="46"/>
  <c r="BL97" i="46"/>
  <c r="BK104" i="46"/>
  <c r="BK97" i="46"/>
  <c r="BG118" i="46"/>
  <c r="BG111" i="46"/>
  <c r="BL103" i="46"/>
  <c r="AV22" i="46"/>
  <c r="AV25" i="46" s="1"/>
  <c r="AT25" i="46"/>
  <c r="AJ123" i="46" a="1"/>
  <c r="AJ123" i="46" s="1"/>
  <c r="AI123" i="46"/>
  <c r="AM23" i="46"/>
  <c r="AM25" i="46" s="1"/>
  <c r="AH123" i="46"/>
  <c r="S124" i="46"/>
  <c r="K116" i="46"/>
  <c r="K7" i="46" s="1"/>
  <c r="AA113" i="45"/>
  <c r="AA115" i="45" s="1"/>
  <c r="AA116" i="45" s="1"/>
  <c r="Y123" i="45"/>
  <c r="Y124" i="45" s="1"/>
  <c r="Y113" i="45"/>
  <c r="Y115" i="45" s="1"/>
  <c r="X274" i="45"/>
  <c r="V123" i="45"/>
  <c r="V113" i="45"/>
  <c r="V115" i="45" s="1"/>
  <c r="V116" i="45" s="1"/>
  <c r="V124" i="45"/>
  <c r="U123" i="45"/>
  <c r="U124" i="45" s="1"/>
  <c r="U113" i="45"/>
  <c r="U115" i="45" s="1"/>
  <c r="U116" i="45" s="1"/>
  <c r="T123" i="45"/>
  <c r="T124" i="45" s="1"/>
  <c r="T113" i="45"/>
  <c r="T115" i="45" s="1"/>
  <c r="S123" i="45"/>
  <c r="S124" i="45" s="1"/>
  <c r="S113" i="45"/>
  <c r="S115" i="45" s="1"/>
  <c r="R123" i="45"/>
  <c r="R124" i="45" s="1"/>
  <c r="R113" i="45"/>
  <c r="R115" i="45" s="1"/>
  <c r="R116" i="45" s="1"/>
  <c r="R7" i="45" s="1"/>
  <c r="R161" i="45"/>
  <c r="R167" i="45" s="1"/>
  <c r="Q167" i="45"/>
  <c r="P116" i="45"/>
  <c r="Q169" i="45"/>
  <c r="Q124" i="45"/>
  <c r="P167" i="45"/>
  <c r="N71" i="45"/>
  <c r="O71" i="45"/>
  <c r="N78" i="45"/>
  <c r="AV17" i="45" s="1"/>
  <c r="O78" i="45"/>
  <c r="AW17" i="45" s="1"/>
  <c r="N92" i="45"/>
  <c r="O92" i="45"/>
  <c r="N96" i="45"/>
  <c r="O96" i="45"/>
  <c r="N108" i="45"/>
  <c r="O108" i="45"/>
  <c r="N117" i="45"/>
  <c r="O117" i="45"/>
  <c r="N118" i="45"/>
  <c r="N123" i="45" s="1"/>
  <c r="O118" i="45"/>
  <c r="N119" i="45"/>
  <c r="O119" i="45"/>
  <c r="N120" i="45"/>
  <c r="O120" i="45"/>
  <c r="N121" i="45"/>
  <c r="O121" i="45"/>
  <c r="N122" i="45"/>
  <c r="O122" i="45"/>
  <c r="N161" i="45"/>
  <c r="O161" i="45" s="1"/>
  <c r="N162" i="45"/>
  <c r="O162" i="45" s="1"/>
  <c r="N163" i="45"/>
  <c r="O163" i="45" s="1"/>
  <c r="N164" i="45"/>
  <c r="O164" i="45"/>
  <c r="N165" i="45"/>
  <c r="O165" i="45" s="1"/>
  <c r="N166" i="45"/>
  <c r="O166" i="45" s="1"/>
  <c r="N169" i="45"/>
  <c r="O169" i="45"/>
  <c r="N170" i="45"/>
  <c r="O170" i="45" s="1"/>
  <c r="N171" i="45"/>
  <c r="O171" i="45" s="1"/>
  <c r="N172" i="45"/>
  <c r="O172" i="45" s="1"/>
  <c r="N173" i="45"/>
  <c r="O173" i="45"/>
  <c r="N174" i="45"/>
  <c r="O174" i="45" s="1"/>
  <c r="N175" i="45"/>
  <c r="O175" i="45" s="1"/>
  <c r="N176" i="45"/>
  <c r="O176" i="45" s="1"/>
  <c r="N177" i="45"/>
  <c r="N135" i="45" s="1"/>
  <c r="O177" i="45"/>
  <c r="N178" i="45"/>
  <c r="O178" i="45" s="1"/>
  <c r="N179" i="45"/>
  <c r="O179" i="45" s="1"/>
  <c r="N180" i="45"/>
  <c r="O180" i="45" s="1"/>
  <c r="N181" i="45"/>
  <c r="O181" i="45"/>
  <c r="N182" i="45"/>
  <c r="O182" i="45" s="1"/>
  <c r="N183" i="45"/>
  <c r="O183" i="45" s="1"/>
  <c r="N184" i="45"/>
  <c r="O184" i="45" s="1"/>
  <c r="N185" i="45"/>
  <c r="O185" i="45"/>
  <c r="N186" i="45"/>
  <c r="O186" i="45" s="1"/>
  <c r="N187" i="45"/>
  <c r="O187" i="45" s="1"/>
  <c r="N188" i="45"/>
  <c r="O188" i="45" s="1"/>
  <c r="N189" i="45"/>
  <c r="O189" i="45"/>
  <c r="Z189" i="45" s="1"/>
  <c r="AB189" i="45" s="1"/>
  <c r="N190" i="45"/>
  <c r="O190" i="45" s="1"/>
  <c r="N191" i="45"/>
  <c r="O191" i="45" s="1"/>
  <c r="N192" i="45"/>
  <c r="O192" i="45" s="1"/>
  <c r="N193" i="45"/>
  <c r="O193" i="45"/>
  <c r="N194" i="45"/>
  <c r="O194" i="45" s="1"/>
  <c r="N195" i="45"/>
  <c r="O195" i="45" s="1"/>
  <c r="N196" i="45"/>
  <c r="O196" i="45" s="1"/>
  <c r="N197" i="45"/>
  <c r="O197" i="45"/>
  <c r="N198" i="45"/>
  <c r="O198" i="45" s="1"/>
  <c r="N199" i="45"/>
  <c r="O199" i="45" s="1"/>
  <c r="N200" i="45"/>
  <c r="O200" i="45" s="1"/>
  <c r="N201" i="45"/>
  <c r="O201" i="45"/>
  <c r="N202" i="45"/>
  <c r="O202" i="45" s="1"/>
  <c r="N203" i="45"/>
  <c r="O203" i="45" s="1"/>
  <c r="N204" i="45"/>
  <c r="O204" i="45" s="1"/>
  <c r="N205" i="45"/>
  <c r="O205" i="45"/>
  <c r="N206" i="45"/>
  <c r="O206" i="45" s="1"/>
  <c r="Z206" i="45" s="1"/>
  <c r="AB206" i="45" s="1"/>
  <c r="N207" i="45"/>
  <c r="O207" i="45" s="1"/>
  <c r="N208" i="45"/>
  <c r="O208" i="45" s="1"/>
  <c r="N209" i="45"/>
  <c r="O209" i="45"/>
  <c r="N210" i="45"/>
  <c r="O210" i="45" s="1"/>
  <c r="N211" i="45"/>
  <c r="O211" i="45" s="1"/>
  <c r="N212" i="45"/>
  <c r="O212" i="45" s="1"/>
  <c r="N213" i="45"/>
  <c r="O213" i="45"/>
  <c r="N214" i="45"/>
  <c r="O214" i="45" s="1"/>
  <c r="Z214" i="45" s="1"/>
  <c r="AB214" i="45" s="1"/>
  <c r="N215" i="45"/>
  <c r="O215" i="45" s="1"/>
  <c r="N216" i="45"/>
  <c r="O216" i="45" s="1"/>
  <c r="N217" i="45"/>
  <c r="O217" i="45"/>
  <c r="N218" i="45"/>
  <c r="O218" i="45" s="1"/>
  <c r="N219" i="45"/>
  <c r="O219" i="45" s="1"/>
  <c r="N220" i="45"/>
  <c r="O220" i="45" s="1"/>
  <c r="N221" i="45"/>
  <c r="O221" i="45"/>
  <c r="N222" i="45"/>
  <c r="O222" i="45" s="1"/>
  <c r="N223" i="45"/>
  <c r="O223" i="45" s="1"/>
  <c r="N224" i="45"/>
  <c r="O224" i="45" s="1"/>
  <c r="Z224" i="45" s="1"/>
  <c r="AB224" i="45" s="1"/>
  <c r="N225" i="45"/>
  <c r="O225" i="45"/>
  <c r="N226" i="45"/>
  <c r="O226" i="45" s="1"/>
  <c r="Z226" i="45" s="1"/>
  <c r="AB226" i="45" s="1"/>
  <c r="N227" i="45"/>
  <c r="O227" i="45" s="1"/>
  <c r="N228" i="45"/>
  <c r="O228" i="45" s="1"/>
  <c r="N229" i="45"/>
  <c r="O229" i="45"/>
  <c r="N230" i="45"/>
  <c r="O230" i="45" s="1"/>
  <c r="N231" i="45"/>
  <c r="O231" i="45" s="1"/>
  <c r="N232" i="45"/>
  <c r="O232" i="45" s="1"/>
  <c r="N233" i="45"/>
  <c r="O233" i="45"/>
  <c r="N234" i="45"/>
  <c r="O234" i="45" s="1"/>
  <c r="N235" i="45"/>
  <c r="O235" i="45" s="1"/>
  <c r="N236" i="45"/>
  <c r="O236" i="45" s="1"/>
  <c r="N237" i="45"/>
  <c r="O237" i="45"/>
  <c r="N238" i="45"/>
  <c r="O238" i="45" s="1"/>
  <c r="N239" i="45"/>
  <c r="O239" i="45" s="1"/>
  <c r="N240" i="45"/>
  <c r="O240" i="45" s="1"/>
  <c r="N241" i="45"/>
  <c r="O241" i="45"/>
  <c r="N242" i="45"/>
  <c r="O242" i="45" s="1"/>
  <c r="Z242" i="45" s="1"/>
  <c r="AB242" i="45" s="1"/>
  <c r="N243" i="45"/>
  <c r="O243" i="45" s="1"/>
  <c r="N244" i="45"/>
  <c r="O244" i="45" s="1"/>
  <c r="N245" i="45"/>
  <c r="O245" i="45"/>
  <c r="N246" i="45"/>
  <c r="O246" i="45" s="1"/>
  <c r="N247" i="45"/>
  <c r="O247" i="45" s="1"/>
  <c r="Z247" i="45" s="1"/>
  <c r="AB247" i="45" s="1"/>
  <c r="N248" i="45"/>
  <c r="O248" i="45" s="1"/>
  <c r="N249" i="45"/>
  <c r="O249" i="45"/>
  <c r="N250" i="45"/>
  <c r="O250" i="45" s="1"/>
  <c r="N251" i="45"/>
  <c r="O251" i="45" s="1"/>
  <c r="N252" i="45"/>
  <c r="O252" i="45" s="1"/>
  <c r="N253" i="45"/>
  <c r="O253" i="45"/>
  <c r="N254" i="45"/>
  <c r="O254" i="45" s="1"/>
  <c r="N255" i="45"/>
  <c r="O255" i="45" s="1"/>
  <c r="N256" i="45"/>
  <c r="O256" i="45" s="1"/>
  <c r="Z256" i="45" s="1"/>
  <c r="AB256" i="45" s="1"/>
  <c r="N257" i="45"/>
  <c r="O257" i="45"/>
  <c r="N258" i="45"/>
  <c r="O258" i="45" s="1"/>
  <c r="N259" i="45"/>
  <c r="O259" i="45" s="1"/>
  <c r="N260" i="45"/>
  <c r="O260" i="45" s="1"/>
  <c r="N261" i="45"/>
  <c r="O261" i="45"/>
  <c r="N262" i="45"/>
  <c r="O262" i="45" s="1"/>
  <c r="N263" i="45"/>
  <c r="O263" i="45" s="1"/>
  <c r="N264" i="45"/>
  <c r="O264" i="45" s="1"/>
  <c r="Z264" i="45" s="1"/>
  <c r="AB264" i="45" s="1"/>
  <c r="N265" i="45"/>
  <c r="O265" i="45"/>
  <c r="N266" i="45"/>
  <c r="O266" i="45" s="1"/>
  <c r="N267" i="45"/>
  <c r="O267" i="45" s="1"/>
  <c r="N268" i="45"/>
  <c r="O268" i="45" s="1"/>
  <c r="N269" i="45"/>
  <c r="O269" i="45"/>
  <c r="N270" i="45"/>
  <c r="O270" i="45" s="1"/>
  <c r="N271" i="45"/>
  <c r="O271" i="45" s="1"/>
  <c r="N272" i="45"/>
  <c r="O272" i="45" s="1"/>
  <c r="N273" i="45"/>
  <c r="O273" i="45"/>
  <c r="N274" i="45"/>
  <c r="L149" i="45"/>
  <c r="L70" i="45"/>
  <c r="K149" i="45"/>
  <c r="K70" i="45"/>
  <c r="J149" i="45"/>
  <c r="J70" i="45"/>
  <c r="I149" i="45"/>
  <c r="I70" i="45"/>
  <c r="H149" i="45"/>
  <c r="H70" i="45"/>
  <c r="G149" i="45"/>
  <c r="G70" i="45"/>
  <c r="F149" i="45"/>
  <c r="F70" i="45"/>
  <c r="C70" i="45"/>
  <c r="D70" i="45"/>
  <c r="E70" i="45"/>
  <c r="AH145" i="45"/>
  <c r="AI145" i="45"/>
  <c r="AH144" i="45"/>
  <c r="AI144" i="45"/>
  <c r="AH143" i="45"/>
  <c r="AI143" i="45"/>
  <c r="B135" i="45"/>
  <c r="B122" i="45"/>
  <c r="B121" i="45"/>
  <c r="B120" i="45"/>
  <c r="B119" i="45"/>
  <c r="B118" i="45"/>
  <c r="B117" i="45"/>
  <c r="B123" i="45" s="1"/>
  <c r="AM23" i="45" s="1"/>
  <c r="B108" i="45"/>
  <c r="B96" i="45"/>
  <c r="B92" i="45"/>
  <c r="B78" i="45"/>
  <c r="B71" i="45"/>
  <c r="B70" i="45"/>
  <c r="AG274" i="45"/>
  <c r="B274" i="45"/>
  <c r="J273" i="45"/>
  <c r="K273" i="45" s="1"/>
  <c r="L273" i="45" s="1"/>
  <c r="M273" i="45" s="1"/>
  <c r="Z273" i="45" s="1"/>
  <c r="AB273" i="45" s="1"/>
  <c r="C273" i="45"/>
  <c r="D273" i="45" s="1"/>
  <c r="E273" i="45" s="1"/>
  <c r="F273" i="45" s="1"/>
  <c r="G273" i="45" s="1"/>
  <c r="H273" i="45" s="1"/>
  <c r="I273" i="45" s="1"/>
  <c r="I272" i="45"/>
  <c r="J272" i="45" s="1"/>
  <c r="K272" i="45" s="1"/>
  <c r="L272" i="45" s="1"/>
  <c r="M272" i="45" s="1"/>
  <c r="H272" i="45"/>
  <c r="C272" i="45"/>
  <c r="D272" i="45" s="1"/>
  <c r="E272" i="45" s="1"/>
  <c r="F272" i="45" s="1"/>
  <c r="G272" i="45" s="1"/>
  <c r="G271" i="45"/>
  <c r="H271" i="45" s="1"/>
  <c r="I271" i="45" s="1"/>
  <c r="J271" i="45" s="1"/>
  <c r="K271" i="45" s="1"/>
  <c r="L271" i="45" s="1"/>
  <c r="M271" i="45" s="1"/>
  <c r="C271" i="45"/>
  <c r="D271" i="45" s="1"/>
  <c r="E271" i="45" s="1"/>
  <c r="F271" i="45" s="1"/>
  <c r="D270" i="45"/>
  <c r="E270" i="45" s="1"/>
  <c r="F270" i="45" s="1"/>
  <c r="G270" i="45" s="1"/>
  <c r="H270" i="45" s="1"/>
  <c r="I270" i="45" s="1"/>
  <c r="J270" i="45" s="1"/>
  <c r="K270" i="45" s="1"/>
  <c r="L270" i="45" s="1"/>
  <c r="M270" i="45" s="1"/>
  <c r="C270" i="45"/>
  <c r="C269" i="45"/>
  <c r="D269" i="45" s="1"/>
  <c r="E269" i="45" s="1"/>
  <c r="F269" i="45" s="1"/>
  <c r="G269" i="45" s="1"/>
  <c r="H269" i="45" s="1"/>
  <c r="I269" i="45" s="1"/>
  <c r="J269" i="45" s="1"/>
  <c r="K269" i="45" s="1"/>
  <c r="L269" i="45" s="1"/>
  <c r="M269" i="45" s="1"/>
  <c r="I268" i="45"/>
  <c r="J268" i="45" s="1"/>
  <c r="K268" i="45" s="1"/>
  <c r="L268" i="45" s="1"/>
  <c r="M268" i="45" s="1"/>
  <c r="C268" i="45"/>
  <c r="D268" i="45" s="1"/>
  <c r="E268" i="45" s="1"/>
  <c r="F268" i="45" s="1"/>
  <c r="G268" i="45" s="1"/>
  <c r="H268" i="45" s="1"/>
  <c r="F267" i="45"/>
  <c r="G267" i="45" s="1"/>
  <c r="H267" i="45" s="1"/>
  <c r="I267" i="45" s="1"/>
  <c r="J267" i="45" s="1"/>
  <c r="K267" i="45" s="1"/>
  <c r="L267" i="45" s="1"/>
  <c r="M267" i="45" s="1"/>
  <c r="C267" i="45"/>
  <c r="D267" i="45" s="1"/>
  <c r="E267" i="45" s="1"/>
  <c r="E266" i="45"/>
  <c r="F266" i="45" s="1"/>
  <c r="G266" i="45" s="1"/>
  <c r="H266" i="45" s="1"/>
  <c r="I266" i="45" s="1"/>
  <c r="J266" i="45" s="1"/>
  <c r="K266" i="45" s="1"/>
  <c r="L266" i="45" s="1"/>
  <c r="M266" i="45" s="1"/>
  <c r="D266" i="45"/>
  <c r="C266" i="45"/>
  <c r="C265" i="45"/>
  <c r="D265" i="45" s="1"/>
  <c r="E265" i="45" s="1"/>
  <c r="F265" i="45" s="1"/>
  <c r="G265" i="45" s="1"/>
  <c r="H265" i="45" s="1"/>
  <c r="I265" i="45" s="1"/>
  <c r="J265" i="45" s="1"/>
  <c r="K265" i="45" s="1"/>
  <c r="L265" i="45" s="1"/>
  <c r="M265" i="45" s="1"/>
  <c r="C264" i="45"/>
  <c r="D264" i="45" s="1"/>
  <c r="E264" i="45" s="1"/>
  <c r="F264" i="45" s="1"/>
  <c r="G264" i="45" s="1"/>
  <c r="H264" i="45" s="1"/>
  <c r="I264" i="45" s="1"/>
  <c r="J264" i="45" s="1"/>
  <c r="K264" i="45" s="1"/>
  <c r="L264" i="45" s="1"/>
  <c r="M264" i="45" s="1"/>
  <c r="C263" i="45"/>
  <c r="D263" i="45" s="1"/>
  <c r="E263" i="45" s="1"/>
  <c r="F263" i="45" s="1"/>
  <c r="G263" i="45" s="1"/>
  <c r="H263" i="45" s="1"/>
  <c r="I263" i="45" s="1"/>
  <c r="J263" i="45" s="1"/>
  <c r="K263" i="45" s="1"/>
  <c r="L263" i="45" s="1"/>
  <c r="M263" i="45" s="1"/>
  <c r="D262" i="45"/>
  <c r="E262" i="45" s="1"/>
  <c r="F262" i="45" s="1"/>
  <c r="G262" i="45" s="1"/>
  <c r="H262" i="45" s="1"/>
  <c r="I262" i="45" s="1"/>
  <c r="J262" i="45" s="1"/>
  <c r="K262" i="45" s="1"/>
  <c r="L262" i="45" s="1"/>
  <c r="M262" i="45" s="1"/>
  <c r="C262" i="45"/>
  <c r="C261" i="45"/>
  <c r="D261" i="45" s="1"/>
  <c r="E261" i="45" s="1"/>
  <c r="F261" i="45" s="1"/>
  <c r="G261" i="45" s="1"/>
  <c r="H261" i="45" s="1"/>
  <c r="I261" i="45" s="1"/>
  <c r="J261" i="45" s="1"/>
  <c r="K261" i="45" s="1"/>
  <c r="L261" i="45" s="1"/>
  <c r="M261" i="45" s="1"/>
  <c r="C260" i="45"/>
  <c r="D260" i="45" s="1"/>
  <c r="E260" i="45" s="1"/>
  <c r="F260" i="45" s="1"/>
  <c r="G260" i="45" s="1"/>
  <c r="H260" i="45" s="1"/>
  <c r="I260" i="45" s="1"/>
  <c r="J260" i="45" s="1"/>
  <c r="K260" i="45" s="1"/>
  <c r="L260" i="45" s="1"/>
  <c r="M260" i="45" s="1"/>
  <c r="E259" i="45"/>
  <c r="F259" i="45" s="1"/>
  <c r="G259" i="45" s="1"/>
  <c r="H259" i="45" s="1"/>
  <c r="I259" i="45" s="1"/>
  <c r="J259" i="45" s="1"/>
  <c r="K259" i="45" s="1"/>
  <c r="L259" i="45" s="1"/>
  <c r="M259" i="45" s="1"/>
  <c r="D259" i="45"/>
  <c r="C259" i="45"/>
  <c r="K258" i="45"/>
  <c r="L258" i="45" s="1"/>
  <c r="M258" i="45" s="1"/>
  <c r="J258" i="45"/>
  <c r="C258" i="45"/>
  <c r="D258" i="45" s="1"/>
  <c r="E258" i="45" s="1"/>
  <c r="F258" i="45" s="1"/>
  <c r="G258" i="45" s="1"/>
  <c r="H258" i="45" s="1"/>
  <c r="I258" i="45" s="1"/>
  <c r="F257" i="45"/>
  <c r="G257" i="45" s="1"/>
  <c r="H257" i="45" s="1"/>
  <c r="I257" i="45" s="1"/>
  <c r="J257" i="45" s="1"/>
  <c r="K257" i="45" s="1"/>
  <c r="L257" i="45" s="1"/>
  <c r="M257" i="45" s="1"/>
  <c r="E257" i="45"/>
  <c r="C257" i="45"/>
  <c r="D257" i="45" s="1"/>
  <c r="L256" i="45"/>
  <c r="M256" i="45" s="1"/>
  <c r="D256" i="45"/>
  <c r="E256" i="45" s="1"/>
  <c r="F256" i="45" s="1"/>
  <c r="G256" i="45" s="1"/>
  <c r="H256" i="45" s="1"/>
  <c r="I256" i="45" s="1"/>
  <c r="J256" i="45" s="1"/>
  <c r="K256" i="45" s="1"/>
  <c r="C256" i="45"/>
  <c r="L255" i="45"/>
  <c r="M255" i="45" s="1"/>
  <c r="J255" i="45"/>
  <c r="K255" i="45" s="1"/>
  <c r="D255" i="45"/>
  <c r="E255" i="45" s="1"/>
  <c r="F255" i="45" s="1"/>
  <c r="G255" i="45" s="1"/>
  <c r="H255" i="45" s="1"/>
  <c r="I255" i="45" s="1"/>
  <c r="C255" i="45"/>
  <c r="C254" i="45"/>
  <c r="D254" i="45" s="1"/>
  <c r="E254" i="45" s="1"/>
  <c r="F254" i="45" s="1"/>
  <c r="G254" i="45" s="1"/>
  <c r="H254" i="45" s="1"/>
  <c r="I254" i="45" s="1"/>
  <c r="J254" i="45" s="1"/>
  <c r="K254" i="45" s="1"/>
  <c r="L254" i="45" s="1"/>
  <c r="M254" i="45" s="1"/>
  <c r="I253" i="45"/>
  <c r="J253" i="45" s="1"/>
  <c r="K253" i="45" s="1"/>
  <c r="L253" i="45" s="1"/>
  <c r="M253" i="45" s="1"/>
  <c r="H253" i="45"/>
  <c r="C253" i="45"/>
  <c r="D253" i="45" s="1"/>
  <c r="E253" i="45" s="1"/>
  <c r="F253" i="45" s="1"/>
  <c r="G253" i="45" s="1"/>
  <c r="C252" i="45"/>
  <c r="D252" i="45" s="1"/>
  <c r="E252" i="45" s="1"/>
  <c r="F252" i="45" s="1"/>
  <c r="G252" i="45" s="1"/>
  <c r="H252" i="45" s="1"/>
  <c r="I252" i="45" s="1"/>
  <c r="J252" i="45" s="1"/>
  <c r="K252" i="45" s="1"/>
  <c r="L252" i="45" s="1"/>
  <c r="M252" i="45" s="1"/>
  <c r="D251" i="45"/>
  <c r="E251" i="45" s="1"/>
  <c r="F251" i="45" s="1"/>
  <c r="G251" i="45" s="1"/>
  <c r="H251" i="45" s="1"/>
  <c r="I251" i="45" s="1"/>
  <c r="J251" i="45" s="1"/>
  <c r="K251" i="45" s="1"/>
  <c r="L251" i="45" s="1"/>
  <c r="M251" i="45" s="1"/>
  <c r="C251" i="45"/>
  <c r="D250" i="45"/>
  <c r="E250" i="45" s="1"/>
  <c r="F250" i="45" s="1"/>
  <c r="G250" i="45" s="1"/>
  <c r="H250" i="45" s="1"/>
  <c r="I250" i="45" s="1"/>
  <c r="J250" i="45" s="1"/>
  <c r="K250" i="45" s="1"/>
  <c r="L250" i="45" s="1"/>
  <c r="M250" i="45" s="1"/>
  <c r="C250" i="45"/>
  <c r="D249" i="45"/>
  <c r="E249" i="45" s="1"/>
  <c r="F249" i="45" s="1"/>
  <c r="G249" i="45" s="1"/>
  <c r="H249" i="45" s="1"/>
  <c r="I249" i="45" s="1"/>
  <c r="J249" i="45" s="1"/>
  <c r="K249" i="45" s="1"/>
  <c r="L249" i="45" s="1"/>
  <c r="M249" i="45" s="1"/>
  <c r="C249" i="45"/>
  <c r="I248" i="45"/>
  <c r="J248" i="45" s="1"/>
  <c r="K248" i="45" s="1"/>
  <c r="L248" i="45" s="1"/>
  <c r="M248" i="45" s="1"/>
  <c r="C248" i="45"/>
  <c r="D248" i="45" s="1"/>
  <c r="E248" i="45" s="1"/>
  <c r="F248" i="45" s="1"/>
  <c r="G248" i="45" s="1"/>
  <c r="H248" i="45" s="1"/>
  <c r="F247" i="45"/>
  <c r="G247" i="45" s="1"/>
  <c r="H247" i="45" s="1"/>
  <c r="I247" i="45" s="1"/>
  <c r="J247" i="45" s="1"/>
  <c r="K247" i="45" s="1"/>
  <c r="L247" i="45" s="1"/>
  <c r="M247" i="45" s="1"/>
  <c r="D247" i="45"/>
  <c r="E247" i="45" s="1"/>
  <c r="C247" i="45"/>
  <c r="C246" i="45"/>
  <c r="D246" i="45" s="1"/>
  <c r="E246" i="45" s="1"/>
  <c r="F246" i="45" s="1"/>
  <c r="G246" i="45" s="1"/>
  <c r="H246" i="45" s="1"/>
  <c r="I246" i="45" s="1"/>
  <c r="J246" i="45" s="1"/>
  <c r="K246" i="45" s="1"/>
  <c r="L246" i="45" s="1"/>
  <c r="M246" i="45" s="1"/>
  <c r="F245" i="45"/>
  <c r="G245" i="45" s="1"/>
  <c r="H245" i="45" s="1"/>
  <c r="I245" i="45" s="1"/>
  <c r="J245" i="45" s="1"/>
  <c r="K245" i="45" s="1"/>
  <c r="L245" i="45" s="1"/>
  <c r="M245" i="45" s="1"/>
  <c r="C245" i="45"/>
  <c r="D245" i="45" s="1"/>
  <c r="E245" i="45" s="1"/>
  <c r="C244" i="45"/>
  <c r="D244" i="45" s="1"/>
  <c r="E244" i="45" s="1"/>
  <c r="F244" i="45" s="1"/>
  <c r="G244" i="45" s="1"/>
  <c r="H244" i="45" s="1"/>
  <c r="I244" i="45" s="1"/>
  <c r="J244" i="45" s="1"/>
  <c r="K244" i="45" s="1"/>
  <c r="L244" i="45" s="1"/>
  <c r="M244" i="45" s="1"/>
  <c r="D243" i="45"/>
  <c r="E243" i="45" s="1"/>
  <c r="F243" i="45" s="1"/>
  <c r="G243" i="45" s="1"/>
  <c r="H243" i="45" s="1"/>
  <c r="I243" i="45" s="1"/>
  <c r="J243" i="45" s="1"/>
  <c r="K243" i="45" s="1"/>
  <c r="L243" i="45" s="1"/>
  <c r="M243" i="45" s="1"/>
  <c r="C243" i="45"/>
  <c r="C242" i="45"/>
  <c r="D242" i="45" s="1"/>
  <c r="E242" i="45" s="1"/>
  <c r="F242" i="45" s="1"/>
  <c r="G242" i="45" s="1"/>
  <c r="H242" i="45" s="1"/>
  <c r="I242" i="45" s="1"/>
  <c r="J242" i="45" s="1"/>
  <c r="K242" i="45" s="1"/>
  <c r="L242" i="45" s="1"/>
  <c r="M242" i="45" s="1"/>
  <c r="C241" i="45"/>
  <c r="D241" i="45" s="1"/>
  <c r="E241" i="45" s="1"/>
  <c r="F241" i="45" s="1"/>
  <c r="G241" i="45" s="1"/>
  <c r="H241" i="45" s="1"/>
  <c r="I241" i="45" s="1"/>
  <c r="J241" i="45" s="1"/>
  <c r="K241" i="45" s="1"/>
  <c r="L241" i="45" s="1"/>
  <c r="M241" i="45" s="1"/>
  <c r="C240" i="45"/>
  <c r="D240" i="45" s="1"/>
  <c r="E240" i="45" s="1"/>
  <c r="F240" i="45" s="1"/>
  <c r="G240" i="45" s="1"/>
  <c r="H240" i="45" s="1"/>
  <c r="I240" i="45" s="1"/>
  <c r="J240" i="45" s="1"/>
  <c r="K240" i="45" s="1"/>
  <c r="L240" i="45" s="1"/>
  <c r="M240" i="45" s="1"/>
  <c r="D239" i="45"/>
  <c r="E239" i="45" s="1"/>
  <c r="F239" i="45" s="1"/>
  <c r="G239" i="45" s="1"/>
  <c r="H239" i="45" s="1"/>
  <c r="I239" i="45" s="1"/>
  <c r="J239" i="45" s="1"/>
  <c r="K239" i="45" s="1"/>
  <c r="L239" i="45" s="1"/>
  <c r="M239" i="45" s="1"/>
  <c r="C239" i="45"/>
  <c r="H238" i="45"/>
  <c r="I238" i="45" s="1"/>
  <c r="J238" i="45" s="1"/>
  <c r="K238" i="45" s="1"/>
  <c r="L238" i="45" s="1"/>
  <c r="M238" i="45" s="1"/>
  <c r="C238" i="45"/>
  <c r="D238" i="45" s="1"/>
  <c r="E238" i="45" s="1"/>
  <c r="F238" i="45" s="1"/>
  <c r="G238" i="45" s="1"/>
  <c r="H237" i="45"/>
  <c r="I237" i="45" s="1"/>
  <c r="J237" i="45" s="1"/>
  <c r="K237" i="45" s="1"/>
  <c r="L237" i="45" s="1"/>
  <c r="M237" i="45" s="1"/>
  <c r="Z237" i="45" s="1"/>
  <c r="AB237" i="45" s="1"/>
  <c r="C237" i="45"/>
  <c r="D237" i="45" s="1"/>
  <c r="E237" i="45" s="1"/>
  <c r="F237" i="45" s="1"/>
  <c r="G237" i="45" s="1"/>
  <c r="F236" i="45"/>
  <c r="G236" i="45" s="1"/>
  <c r="H236" i="45" s="1"/>
  <c r="I236" i="45" s="1"/>
  <c r="J236" i="45" s="1"/>
  <c r="K236" i="45" s="1"/>
  <c r="L236" i="45" s="1"/>
  <c r="M236" i="45" s="1"/>
  <c r="D236" i="45"/>
  <c r="E236" i="45" s="1"/>
  <c r="C236" i="45"/>
  <c r="D235" i="45"/>
  <c r="E235" i="45" s="1"/>
  <c r="F235" i="45" s="1"/>
  <c r="G235" i="45" s="1"/>
  <c r="H235" i="45" s="1"/>
  <c r="I235" i="45" s="1"/>
  <c r="J235" i="45" s="1"/>
  <c r="K235" i="45" s="1"/>
  <c r="L235" i="45" s="1"/>
  <c r="M235" i="45" s="1"/>
  <c r="C235" i="45"/>
  <c r="C234" i="45"/>
  <c r="D234" i="45" s="1"/>
  <c r="E234" i="45" s="1"/>
  <c r="F234" i="45" s="1"/>
  <c r="G234" i="45" s="1"/>
  <c r="H234" i="45" s="1"/>
  <c r="I234" i="45" s="1"/>
  <c r="J234" i="45" s="1"/>
  <c r="K234" i="45" s="1"/>
  <c r="L234" i="45" s="1"/>
  <c r="M234" i="45" s="1"/>
  <c r="C233" i="45"/>
  <c r="D233" i="45" s="1"/>
  <c r="E233" i="45" s="1"/>
  <c r="F233" i="45" s="1"/>
  <c r="G233" i="45" s="1"/>
  <c r="H233" i="45" s="1"/>
  <c r="I233" i="45" s="1"/>
  <c r="J233" i="45" s="1"/>
  <c r="K233" i="45" s="1"/>
  <c r="L233" i="45" s="1"/>
  <c r="M233" i="45" s="1"/>
  <c r="C232" i="45"/>
  <c r="D232" i="45" s="1"/>
  <c r="E232" i="45" s="1"/>
  <c r="F232" i="45" s="1"/>
  <c r="G232" i="45" s="1"/>
  <c r="H232" i="45" s="1"/>
  <c r="I232" i="45" s="1"/>
  <c r="J232" i="45" s="1"/>
  <c r="K232" i="45" s="1"/>
  <c r="L232" i="45" s="1"/>
  <c r="M232" i="45" s="1"/>
  <c r="E231" i="45"/>
  <c r="F231" i="45" s="1"/>
  <c r="G231" i="45" s="1"/>
  <c r="H231" i="45" s="1"/>
  <c r="I231" i="45" s="1"/>
  <c r="J231" i="45" s="1"/>
  <c r="K231" i="45" s="1"/>
  <c r="L231" i="45" s="1"/>
  <c r="M231" i="45" s="1"/>
  <c r="D231" i="45"/>
  <c r="C231" i="45"/>
  <c r="C230" i="45"/>
  <c r="D230" i="45" s="1"/>
  <c r="E230" i="45" s="1"/>
  <c r="F230" i="45" s="1"/>
  <c r="G230" i="45" s="1"/>
  <c r="H230" i="45" s="1"/>
  <c r="I230" i="45" s="1"/>
  <c r="J230" i="45" s="1"/>
  <c r="K230" i="45" s="1"/>
  <c r="L230" i="45" s="1"/>
  <c r="M230" i="45" s="1"/>
  <c r="D229" i="45"/>
  <c r="E229" i="45" s="1"/>
  <c r="F229" i="45" s="1"/>
  <c r="G229" i="45" s="1"/>
  <c r="H229" i="45" s="1"/>
  <c r="I229" i="45" s="1"/>
  <c r="J229" i="45" s="1"/>
  <c r="K229" i="45" s="1"/>
  <c r="L229" i="45" s="1"/>
  <c r="M229" i="45" s="1"/>
  <c r="Z229" i="45" s="1"/>
  <c r="AB229" i="45" s="1"/>
  <c r="C229" i="45"/>
  <c r="F228" i="45"/>
  <c r="G228" i="45" s="1"/>
  <c r="H228" i="45" s="1"/>
  <c r="I228" i="45" s="1"/>
  <c r="J228" i="45" s="1"/>
  <c r="K228" i="45" s="1"/>
  <c r="L228" i="45" s="1"/>
  <c r="M228" i="45" s="1"/>
  <c r="C228" i="45"/>
  <c r="D228" i="45" s="1"/>
  <c r="E228" i="45" s="1"/>
  <c r="D227" i="45"/>
  <c r="E227" i="45" s="1"/>
  <c r="F227" i="45" s="1"/>
  <c r="G227" i="45" s="1"/>
  <c r="H227" i="45" s="1"/>
  <c r="I227" i="45" s="1"/>
  <c r="J227" i="45" s="1"/>
  <c r="K227" i="45" s="1"/>
  <c r="L227" i="45" s="1"/>
  <c r="M227" i="45" s="1"/>
  <c r="C227" i="45"/>
  <c r="C226" i="45"/>
  <c r="D226" i="45" s="1"/>
  <c r="E226" i="45" s="1"/>
  <c r="F226" i="45" s="1"/>
  <c r="G226" i="45" s="1"/>
  <c r="H226" i="45" s="1"/>
  <c r="I226" i="45" s="1"/>
  <c r="J226" i="45" s="1"/>
  <c r="K226" i="45" s="1"/>
  <c r="L226" i="45" s="1"/>
  <c r="M226" i="45" s="1"/>
  <c r="M225" i="45"/>
  <c r="Z225" i="45" s="1"/>
  <c r="AB225" i="45" s="1"/>
  <c r="D225" i="45"/>
  <c r="E225" i="45" s="1"/>
  <c r="F225" i="45" s="1"/>
  <c r="G225" i="45" s="1"/>
  <c r="H225" i="45" s="1"/>
  <c r="I225" i="45" s="1"/>
  <c r="J225" i="45" s="1"/>
  <c r="K225" i="45" s="1"/>
  <c r="L225" i="45" s="1"/>
  <c r="C225" i="45"/>
  <c r="D224" i="45"/>
  <c r="E224" i="45" s="1"/>
  <c r="F224" i="45" s="1"/>
  <c r="G224" i="45" s="1"/>
  <c r="H224" i="45" s="1"/>
  <c r="I224" i="45" s="1"/>
  <c r="J224" i="45" s="1"/>
  <c r="K224" i="45" s="1"/>
  <c r="L224" i="45" s="1"/>
  <c r="M224" i="45" s="1"/>
  <c r="C224" i="45"/>
  <c r="C223" i="45"/>
  <c r="D223" i="45" s="1"/>
  <c r="E223" i="45" s="1"/>
  <c r="F223" i="45" s="1"/>
  <c r="G223" i="45" s="1"/>
  <c r="H223" i="45" s="1"/>
  <c r="I223" i="45" s="1"/>
  <c r="J223" i="45" s="1"/>
  <c r="K223" i="45" s="1"/>
  <c r="L223" i="45" s="1"/>
  <c r="M223" i="45" s="1"/>
  <c r="I222" i="45"/>
  <c r="J222" i="45" s="1"/>
  <c r="K222" i="45" s="1"/>
  <c r="L222" i="45" s="1"/>
  <c r="M222" i="45" s="1"/>
  <c r="C222" i="45"/>
  <c r="D222" i="45" s="1"/>
  <c r="E222" i="45" s="1"/>
  <c r="F222" i="45" s="1"/>
  <c r="G222" i="45" s="1"/>
  <c r="H222" i="45" s="1"/>
  <c r="D221" i="45"/>
  <c r="E221" i="45" s="1"/>
  <c r="F221" i="45" s="1"/>
  <c r="G221" i="45" s="1"/>
  <c r="H221" i="45" s="1"/>
  <c r="I221" i="45" s="1"/>
  <c r="J221" i="45" s="1"/>
  <c r="K221" i="45" s="1"/>
  <c r="L221" i="45" s="1"/>
  <c r="M221" i="45" s="1"/>
  <c r="C221" i="45"/>
  <c r="C220" i="45"/>
  <c r="D220" i="45" s="1"/>
  <c r="E220" i="45" s="1"/>
  <c r="F220" i="45" s="1"/>
  <c r="G220" i="45" s="1"/>
  <c r="H220" i="45" s="1"/>
  <c r="I220" i="45" s="1"/>
  <c r="J220" i="45" s="1"/>
  <c r="K220" i="45" s="1"/>
  <c r="L220" i="45" s="1"/>
  <c r="M220" i="45" s="1"/>
  <c r="K219" i="45"/>
  <c r="L219" i="45" s="1"/>
  <c r="M219" i="45" s="1"/>
  <c r="C219" i="45"/>
  <c r="D219" i="45" s="1"/>
  <c r="E219" i="45" s="1"/>
  <c r="F219" i="45" s="1"/>
  <c r="G219" i="45" s="1"/>
  <c r="H219" i="45" s="1"/>
  <c r="I219" i="45" s="1"/>
  <c r="J219" i="45" s="1"/>
  <c r="C218" i="45"/>
  <c r="D218" i="45" s="1"/>
  <c r="E218" i="45" s="1"/>
  <c r="F218" i="45" s="1"/>
  <c r="G218" i="45" s="1"/>
  <c r="H218" i="45" s="1"/>
  <c r="I218" i="45" s="1"/>
  <c r="J218" i="45" s="1"/>
  <c r="K218" i="45" s="1"/>
  <c r="L218" i="45" s="1"/>
  <c r="M218" i="45" s="1"/>
  <c r="G217" i="45"/>
  <c r="H217" i="45" s="1"/>
  <c r="I217" i="45" s="1"/>
  <c r="J217" i="45" s="1"/>
  <c r="K217" i="45" s="1"/>
  <c r="L217" i="45" s="1"/>
  <c r="M217" i="45" s="1"/>
  <c r="Z217" i="45" s="1"/>
  <c r="AB217" i="45" s="1"/>
  <c r="F217" i="45"/>
  <c r="D217" i="45"/>
  <c r="E217" i="45" s="1"/>
  <c r="C217" i="45"/>
  <c r="D216" i="45"/>
  <c r="E216" i="45" s="1"/>
  <c r="F216" i="45" s="1"/>
  <c r="G216" i="45" s="1"/>
  <c r="H216" i="45" s="1"/>
  <c r="I216" i="45" s="1"/>
  <c r="J216" i="45" s="1"/>
  <c r="K216" i="45" s="1"/>
  <c r="L216" i="45" s="1"/>
  <c r="M216" i="45" s="1"/>
  <c r="C216" i="45"/>
  <c r="F215" i="45"/>
  <c r="G215" i="45" s="1"/>
  <c r="H215" i="45" s="1"/>
  <c r="I215" i="45" s="1"/>
  <c r="J215" i="45" s="1"/>
  <c r="K215" i="45" s="1"/>
  <c r="L215" i="45" s="1"/>
  <c r="M215" i="45" s="1"/>
  <c r="C215" i="45"/>
  <c r="D215" i="45" s="1"/>
  <c r="E215" i="45" s="1"/>
  <c r="D214" i="45"/>
  <c r="E214" i="45" s="1"/>
  <c r="F214" i="45" s="1"/>
  <c r="G214" i="45" s="1"/>
  <c r="H214" i="45" s="1"/>
  <c r="I214" i="45" s="1"/>
  <c r="J214" i="45" s="1"/>
  <c r="K214" i="45" s="1"/>
  <c r="L214" i="45" s="1"/>
  <c r="M214" i="45" s="1"/>
  <c r="C214" i="45"/>
  <c r="J213" i="45"/>
  <c r="K213" i="45" s="1"/>
  <c r="L213" i="45" s="1"/>
  <c r="M213" i="45" s="1"/>
  <c r="E213" i="45"/>
  <c r="F213" i="45" s="1"/>
  <c r="G213" i="45" s="1"/>
  <c r="H213" i="45" s="1"/>
  <c r="I213" i="45" s="1"/>
  <c r="C213" i="45"/>
  <c r="D213" i="45" s="1"/>
  <c r="C212" i="45"/>
  <c r="D212" i="45" s="1"/>
  <c r="E212" i="45" s="1"/>
  <c r="F212" i="45" s="1"/>
  <c r="G212" i="45" s="1"/>
  <c r="H212" i="45" s="1"/>
  <c r="I212" i="45" s="1"/>
  <c r="J212" i="45" s="1"/>
  <c r="K212" i="45" s="1"/>
  <c r="L212" i="45" s="1"/>
  <c r="M212" i="45" s="1"/>
  <c r="C211" i="45"/>
  <c r="D211" i="45" s="1"/>
  <c r="E211" i="45" s="1"/>
  <c r="F211" i="45" s="1"/>
  <c r="G211" i="45" s="1"/>
  <c r="H211" i="45" s="1"/>
  <c r="I211" i="45" s="1"/>
  <c r="J211" i="45" s="1"/>
  <c r="K211" i="45" s="1"/>
  <c r="L211" i="45" s="1"/>
  <c r="M211" i="45" s="1"/>
  <c r="D210" i="45"/>
  <c r="E210" i="45" s="1"/>
  <c r="F210" i="45" s="1"/>
  <c r="G210" i="45" s="1"/>
  <c r="H210" i="45" s="1"/>
  <c r="I210" i="45" s="1"/>
  <c r="J210" i="45" s="1"/>
  <c r="K210" i="45" s="1"/>
  <c r="L210" i="45" s="1"/>
  <c r="M210" i="45" s="1"/>
  <c r="C210" i="45"/>
  <c r="C209" i="45"/>
  <c r="D209" i="45" s="1"/>
  <c r="E209" i="45" s="1"/>
  <c r="F209" i="45" s="1"/>
  <c r="G209" i="45" s="1"/>
  <c r="H209" i="45" s="1"/>
  <c r="I209" i="45" s="1"/>
  <c r="J209" i="45" s="1"/>
  <c r="K209" i="45" s="1"/>
  <c r="L209" i="45" s="1"/>
  <c r="M209" i="45" s="1"/>
  <c r="K208" i="45"/>
  <c r="L208" i="45" s="1"/>
  <c r="M208" i="45" s="1"/>
  <c r="C208" i="45"/>
  <c r="D208" i="45" s="1"/>
  <c r="E208" i="45" s="1"/>
  <c r="F208" i="45" s="1"/>
  <c r="G208" i="45" s="1"/>
  <c r="H208" i="45" s="1"/>
  <c r="I208" i="45" s="1"/>
  <c r="J208" i="45" s="1"/>
  <c r="D207" i="45"/>
  <c r="E207" i="45" s="1"/>
  <c r="F207" i="45" s="1"/>
  <c r="G207" i="45" s="1"/>
  <c r="H207" i="45" s="1"/>
  <c r="I207" i="45" s="1"/>
  <c r="J207" i="45" s="1"/>
  <c r="K207" i="45" s="1"/>
  <c r="L207" i="45" s="1"/>
  <c r="M207" i="45" s="1"/>
  <c r="C207" i="45"/>
  <c r="D206" i="45"/>
  <c r="E206" i="45" s="1"/>
  <c r="F206" i="45" s="1"/>
  <c r="G206" i="45" s="1"/>
  <c r="H206" i="45" s="1"/>
  <c r="I206" i="45" s="1"/>
  <c r="J206" i="45" s="1"/>
  <c r="K206" i="45" s="1"/>
  <c r="L206" i="45" s="1"/>
  <c r="M206" i="45" s="1"/>
  <c r="C206" i="45"/>
  <c r="C205" i="45"/>
  <c r="D205" i="45" s="1"/>
  <c r="E205" i="45" s="1"/>
  <c r="F205" i="45" s="1"/>
  <c r="G205" i="45" s="1"/>
  <c r="H205" i="45" s="1"/>
  <c r="I205" i="45" s="1"/>
  <c r="J205" i="45" s="1"/>
  <c r="K205" i="45" s="1"/>
  <c r="L205" i="45" s="1"/>
  <c r="M205" i="45" s="1"/>
  <c r="H204" i="45"/>
  <c r="I204" i="45" s="1"/>
  <c r="J204" i="45" s="1"/>
  <c r="K204" i="45" s="1"/>
  <c r="L204" i="45" s="1"/>
  <c r="M204" i="45" s="1"/>
  <c r="C204" i="45"/>
  <c r="D204" i="45" s="1"/>
  <c r="E204" i="45" s="1"/>
  <c r="F204" i="45" s="1"/>
  <c r="G204" i="45" s="1"/>
  <c r="C203" i="45"/>
  <c r="D203" i="45" s="1"/>
  <c r="E203" i="45" s="1"/>
  <c r="F203" i="45" s="1"/>
  <c r="G203" i="45" s="1"/>
  <c r="H203" i="45" s="1"/>
  <c r="I203" i="45" s="1"/>
  <c r="J203" i="45" s="1"/>
  <c r="K203" i="45" s="1"/>
  <c r="L203" i="45" s="1"/>
  <c r="M203" i="45" s="1"/>
  <c r="E202" i="45"/>
  <c r="F202" i="45" s="1"/>
  <c r="G202" i="45" s="1"/>
  <c r="H202" i="45" s="1"/>
  <c r="I202" i="45" s="1"/>
  <c r="J202" i="45" s="1"/>
  <c r="K202" i="45" s="1"/>
  <c r="L202" i="45" s="1"/>
  <c r="M202" i="45" s="1"/>
  <c r="D202" i="45"/>
  <c r="C202" i="45"/>
  <c r="E201" i="45"/>
  <c r="F201" i="45" s="1"/>
  <c r="G201" i="45" s="1"/>
  <c r="H201" i="45" s="1"/>
  <c r="I201" i="45" s="1"/>
  <c r="J201" i="45" s="1"/>
  <c r="K201" i="45" s="1"/>
  <c r="L201" i="45" s="1"/>
  <c r="M201" i="45" s="1"/>
  <c r="C201" i="45"/>
  <c r="D201" i="45" s="1"/>
  <c r="C200" i="45"/>
  <c r="D200" i="45" s="1"/>
  <c r="E200" i="45" s="1"/>
  <c r="F200" i="45" s="1"/>
  <c r="G200" i="45" s="1"/>
  <c r="H200" i="45" s="1"/>
  <c r="I200" i="45" s="1"/>
  <c r="J200" i="45" s="1"/>
  <c r="K200" i="45" s="1"/>
  <c r="L200" i="45" s="1"/>
  <c r="M200" i="45" s="1"/>
  <c r="E199" i="45"/>
  <c r="F199" i="45" s="1"/>
  <c r="G199" i="45" s="1"/>
  <c r="H199" i="45" s="1"/>
  <c r="I199" i="45" s="1"/>
  <c r="J199" i="45" s="1"/>
  <c r="K199" i="45" s="1"/>
  <c r="L199" i="45" s="1"/>
  <c r="M199" i="45" s="1"/>
  <c r="D199" i="45"/>
  <c r="C199" i="45"/>
  <c r="C198" i="45"/>
  <c r="D198" i="45" s="1"/>
  <c r="E198" i="45" s="1"/>
  <c r="F198" i="45" s="1"/>
  <c r="G198" i="45" s="1"/>
  <c r="H198" i="45" s="1"/>
  <c r="I198" i="45" s="1"/>
  <c r="J198" i="45" s="1"/>
  <c r="K198" i="45" s="1"/>
  <c r="L198" i="45" s="1"/>
  <c r="M198" i="45" s="1"/>
  <c r="I197" i="45"/>
  <c r="J197" i="45" s="1"/>
  <c r="K197" i="45" s="1"/>
  <c r="L197" i="45" s="1"/>
  <c r="M197" i="45" s="1"/>
  <c r="Z197" i="45" s="1"/>
  <c r="AB197" i="45" s="1"/>
  <c r="H197" i="45"/>
  <c r="C197" i="45"/>
  <c r="D197" i="45" s="1"/>
  <c r="E197" i="45" s="1"/>
  <c r="F197" i="45" s="1"/>
  <c r="G197" i="45" s="1"/>
  <c r="D196" i="45"/>
  <c r="E196" i="45" s="1"/>
  <c r="F196" i="45" s="1"/>
  <c r="G196" i="45" s="1"/>
  <c r="H196" i="45" s="1"/>
  <c r="I196" i="45" s="1"/>
  <c r="J196" i="45" s="1"/>
  <c r="K196" i="45" s="1"/>
  <c r="L196" i="45" s="1"/>
  <c r="M196" i="45" s="1"/>
  <c r="C196" i="45"/>
  <c r="D195" i="45"/>
  <c r="E195" i="45" s="1"/>
  <c r="F195" i="45" s="1"/>
  <c r="G195" i="45" s="1"/>
  <c r="H195" i="45" s="1"/>
  <c r="I195" i="45" s="1"/>
  <c r="J195" i="45" s="1"/>
  <c r="K195" i="45" s="1"/>
  <c r="L195" i="45" s="1"/>
  <c r="M195" i="45" s="1"/>
  <c r="C195" i="45"/>
  <c r="K194" i="45"/>
  <c r="L194" i="45" s="1"/>
  <c r="M194" i="45" s="1"/>
  <c r="C194" i="45"/>
  <c r="D194" i="45" s="1"/>
  <c r="E194" i="45" s="1"/>
  <c r="F194" i="45" s="1"/>
  <c r="G194" i="45" s="1"/>
  <c r="H194" i="45" s="1"/>
  <c r="I194" i="45" s="1"/>
  <c r="J194" i="45" s="1"/>
  <c r="K193" i="45"/>
  <c r="L193" i="45" s="1"/>
  <c r="M193" i="45" s="1"/>
  <c r="I193" i="45"/>
  <c r="J193" i="45" s="1"/>
  <c r="D193" i="45"/>
  <c r="E193" i="45" s="1"/>
  <c r="F193" i="45" s="1"/>
  <c r="G193" i="45" s="1"/>
  <c r="H193" i="45" s="1"/>
  <c r="C193" i="45"/>
  <c r="D192" i="45"/>
  <c r="E192" i="45" s="1"/>
  <c r="F192" i="45" s="1"/>
  <c r="G192" i="45" s="1"/>
  <c r="H192" i="45" s="1"/>
  <c r="I192" i="45" s="1"/>
  <c r="J192" i="45" s="1"/>
  <c r="K192" i="45" s="1"/>
  <c r="L192" i="45" s="1"/>
  <c r="M192" i="45" s="1"/>
  <c r="C192" i="45"/>
  <c r="E191" i="45"/>
  <c r="F191" i="45" s="1"/>
  <c r="G191" i="45" s="1"/>
  <c r="H191" i="45" s="1"/>
  <c r="I191" i="45" s="1"/>
  <c r="J191" i="45" s="1"/>
  <c r="K191" i="45" s="1"/>
  <c r="L191" i="45" s="1"/>
  <c r="M191" i="45" s="1"/>
  <c r="D191" i="45"/>
  <c r="C191" i="45"/>
  <c r="J190" i="45"/>
  <c r="K190" i="45" s="1"/>
  <c r="L190" i="45" s="1"/>
  <c r="M190" i="45" s="1"/>
  <c r="E190" i="45"/>
  <c r="F190" i="45" s="1"/>
  <c r="G190" i="45" s="1"/>
  <c r="H190" i="45" s="1"/>
  <c r="I190" i="45" s="1"/>
  <c r="C190" i="45"/>
  <c r="D190" i="45" s="1"/>
  <c r="L189" i="45"/>
  <c r="M189" i="45" s="1"/>
  <c r="K189" i="45"/>
  <c r="C189" i="45"/>
  <c r="D189" i="45" s="1"/>
  <c r="E189" i="45" s="1"/>
  <c r="F189" i="45" s="1"/>
  <c r="G189" i="45" s="1"/>
  <c r="H189" i="45" s="1"/>
  <c r="I189" i="45" s="1"/>
  <c r="J189" i="45" s="1"/>
  <c r="D188" i="45"/>
  <c r="E188" i="45" s="1"/>
  <c r="F188" i="45" s="1"/>
  <c r="G188" i="45" s="1"/>
  <c r="H188" i="45" s="1"/>
  <c r="I188" i="45" s="1"/>
  <c r="J188" i="45" s="1"/>
  <c r="K188" i="45" s="1"/>
  <c r="L188" i="45" s="1"/>
  <c r="M188" i="45" s="1"/>
  <c r="C188" i="45"/>
  <c r="G187" i="45"/>
  <c r="H187" i="45" s="1"/>
  <c r="I187" i="45" s="1"/>
  <c r="J187" i="45" s="1"/>
  <c r="K187" i="45" s="1"/>
  <c r="L187" i="45" s="1"/>
  <c r="M187" i="45" s="1"/>
  <c r="F187" i="45"/>
  <c r="E187" i="45"/>
  <c r="D187" i="45"/>
  <c r="C187" i="45"/>
  <c r="C186" i="45"/>
  <c r="D186" i="45" s="1"/>
  <c r="E186" i="45" s="1"/>
  <c r="F186" i="45" s="1"/>
  <c r="G186" i="45" s="1"/>
  <c r="H186" i="45" s="1"/>
  <c r="I186" i="45" s="1"/>
  <c r="J186" i="45" s="1"/>
  <c r="K186" i="45" s="1"/>
  <c r="L186" i="45" s="1"/>
  <c r="M186" i="45" s="1"/>
  <c r="E185" i="45"/>
  <c r="F185" i="45" s="1"/>
  <c r="G185" i="45" s="1"/>
  <c r="H185" i="45" s="1"/>
  <c r="I185" i="45" s="1"/>
  <c r="J185" i="45" s="1"/>
  <c r="K185" i="45" s="1"/>
  <c r="L185" i="45" s="1"/>
  <c r="M185" i="45" s="1"/>
  <c r="C185" i="45"/>
  <c r="D185" i="45" s="1"/>
  <c r="I184" i="45"/>
  <c r="J184" i="45" s="1"/>
  <c r="K184" i="45" s="1"/>
  <c r="L184" i="45" s="1"/>
  <c r="M184" i="45" s="1"/>
  <c r="H184" i="45"/>
  <c r="C184" i="45"/>
  <c r="D184" i="45" s="1"/>
  <c r="E184" i="45" s="1"/>
  <c r="F184" i="45" s="1"/>
  <c r="G184" i="45" s="1"/>
  <c r="D183" i="45"/>
  <c r="C183" i="45"/>
  <c r="C182" i="45"/>
  <c r="D182" i="45" s="1"/>
  <c r="E182" i="45" s="1"/>
  <c r="F182" i="45" s="1"/>
  <c r="G182" i="45" s="1"/>
  <c r="H182" i="45" s="1"/>
  <c r="I182" i="45" s="1"/>
  <c r="J182" i="45" s="1"/>
  <c r="K182" i="45" s="1"/>
  <c r="L182" i="45" s="1"/>
  <c r="M182" i="45" s="1"/>
  <c r="K181" i="45"/>
  <c r="L181" i="45" s="1"/>
  <c r="M181" i="45" s="1"/>
  <c r="C181" i="45"/>
  <c r="D181" i="45" s="1"/>
  <c r="E181" i="45" s="1"/>
  <c r="F181" i="45" s="1"/>
  <c r="G181" i="45" s="1"/>
  <c r="H181" i="45" s="1"/>
  <c r="I181" i="45" s="1"/>
  <c r="J181" i="45" s="1"/>
  <c r="J180" i="45"/>
  <c r="K180" i="45" s="1"/>
  <c r="L180" i="45" s="1"/>
  <c r="M180" i="45" s="1"/>
  <c r="D180" i="45"/>
  <c r="E180" i="45" s="1"/>
  <c r="F180" i="45" s="1"/>
  <c r="G180" i="45" s="1"/>
  <c r="H180" i="45" s="1"/>
  <c r="I180" i="45" s="1"/>
  <c r="C180" i="45"/>
  <c r="E179" i="45"/>
  <c r="F179" i="45" s="1"/>
  <c r="G179" i="45" s="1"/>
  <c r="H179" i="45" s="1"/>
  <c r="I179" i="45" s="1"/>
  <c r="J179" i="45" s="1"/>
  <c r="K179" i="45" s="1"/>
  <c r="L179" i="45" s="1"/>
  <c r="M179" i="45" s="1"/>
  <c r="D179" i="45"/>
  <c r="C179" i="45"/>
  <c r="C178" i="45"/>
  <c r="D178" i="45" s="1"/>
  <c r="E178" i="45" s="1"/>
  <c r="F178" i="45" s="1"/>
  <c r="G178" i="45" s="1"/>
  <c r="H178" i="45" s="1"/>
  <c r="I178" i="45" s="1"/>
  <c r="J178" i="45" s="1"/>
  <c r="K178" i="45" s="1"/>
  <c r="L178" i="45" s="1"/>
  <c r="M178" i="45" s="1"/>
  <c r="D177" i="45"/>
  <c r="E177" i="45" s="1"/>
  <c r="C177" i="45"/>
  <c r="J176" i="45"/>
  <c r="K176" i="45" s="1"/>
  <c r="L176" i="45" s="1"/>
  <c r="M176" i="45" s="1"/>
  <c r="I176" i="45"/>
  <c r="H176" i="45"/>
  <c r="C176" i="45"/>
  <c r="D176" i="45" s="1"/>
  <c r="E176" i="45" s="1"/>
  <c r="F176" i="45" s="1"/>
  <c r="G176" i="45" s="1"/>
  <c r="H175" i="45"/>
  <c r="I175" i="45" s="1"/>
  <c r="J175" i="45" s="1"/>
  <c r="K175" i="45" s="1"/>
  <c r="L175" i="45" s="1"/>
  <c r="M175" i="45" s="1"/>
  <c r="G175" i="45"/>
  <c r="F175" i="45"/>
  <c r="C175" i="45"/>
  <c r="D175" i="45" s="1"/>
  <c r="E175" i="45" s="1"/>
  <c r="L174" i="45"/>
  <c r="M174" i="45" s="1"/>
  <c r="G174" i="45"/>
  <c r="H174" i="45" s="1"/>
  <c r="I174" i="45" s="1"/>
  <c r="J174" i="45" s="1"/>
  <c r="K174" i="45" s="1"/>
  <c r="F174" i="45"/>
  <c r="E174" i="45"/>
  <c r="D174" i="45"/>
  <c r="C174" i="45"/>
  <c r="K173" i="45"/>
  <c r="L173" i="45" s="1"/>
  <c r="M173" i="45" s="1"/>
  <c r="J173" i="45"/>
  <c r="E173" i="45"/>
  <c r="F173" i="45" s="1"/>
  <c r="G173" i="45" s="1"/>
  <c r="H173" i="45" s="1"/>
  <c r="I173" i="45" s="1"/>
  <c r="D173" i="45"/>
  <c r="C173" i="45"/>
  <c r="H172" i="45"/>
  <c r="I172" i="45" s="1"/>
  <c r="J172" i="45" s="1"/>
  <c r="K172" i="45" s="1"/>
  <c r="L172" i="45" s="1"/>
  <c r="M172" i="45" s="1"/>
  <c r="C172" i="45"/>
  <c r="D172" i="45" s="1"/>
  <c r="E172" i="45" s="1"/>
  <c r="F172" i="45" s="1"/>
  <c r="G172" i="45" s="1"/>
  <c r="G171" i="45"/>
  <c r="H171" i="45" s="1"/>
  <c r="I171" i="45" s="1"/>
  <c r="J171" i="45" s="1"/>
  <c r="K171" i="45" s="1"/>
  <c r="L171" i="45" s="1"/>
  <c r="M171" i="45" s="1"/>
  <c r="F171" i="45"/>
  <c r="C171" i="45"/>
  <c r="D171" i="45" s="1"/>
  <c r="E171" i="45" s="1"/>
  <c r="E170" i="45"/>
  <c r="F170" i="45" s="1"/>
  <c r="G170" i="45" s="1"/>
  <c r="H170" i="45" s="1"/>
  <c r="I170" i="45" s="1"/>
  <c r="J170" i="45" s="1"/>
  <c r="K170" i="45" s="1"/>
  <c r="L170" i="45" s="1"/>
  <c r="M170" i="45" s="1"/>
  <c r="D170" i="45"/>
  <c r="C170" i="45"/>
  <c r="D169" i="45"/>
  <c r="D274" i="45" s="1"/>
  <c r="C169" i="45"/>
  <c r="AG167" i="45"/>
  <c r="C166" i="45"/>
  <c r="D166" i="45" s="1"/>
  <c r="E166" i="45" s="1"/>
  <c r="F166" i="45" s="1"/>
  <c r="G166" i="45" s="1"/>
  <c r="H166" i="45" s="1"/>
  <c r="I166" i="45" s="1"/>
  <c r="J166" i="45" s="1"/>
  <c r="K166" i="45" s="1"/>
  <c r="L166" i="45" s="1"/>
  <c r="M166" i="45" s="1"/>
  <c r="C165" i="45"/>
  <c r="D165" i="45" s="1"/>
  <c r="E165" i="45" s="1"/>
  <c r="F165" i="45" s="1"/>
  <c r="G165" i="45" s="1"/>
  <c r="H165" i="45" s="1"/>
  <c r="I165" i="45" s="1"/>
  <c r="J165" i="45" s="1"/>
  <c r="K165" i="45" s="1"/>
  <c r="L165" i="45" s="1"/>
  <c r="M165" i="45" s="1"/>
  <c r="C164" i="45"/>
  <c r="C167" i="45" s="1"/>
  <c r="C163" i="45"/>
  <c r="D163" i="45" s="1"/>
  <c r="E163" i="45" s="1"/>
  <c r="F163" i="45" s="1"/>
  <c r="G163" i="45" s="1"/>
  <c r="H163" i="45" s="1"/>
  <c r="I163" i="45" s="1"/>
  <c r="J163" i="45" s="1"/>
  <c r="K163" i="45" s="1"/>
  <c r="L163" i="45" s="1"/>
  <c r="M163" i="45" s="1"/>
  <c r="G162" i="45"/>
  <c r="H162" i="45" s="1"/>
  <c r="I162" i="45" s="1"/>
  <c r="J162" i="45" s="1"/>
  <c r="K162" i="45" s="1"/>
  <c r="L162" i="45" s="1"/>
  <c r="M162" i="45" s="1"/>
  <c r="C162" i="45"/>
  <c r="D162" i="45" s="1"/>
  <c r="E162" i="45" s="1"/>
  <c r="F162" i="45" s="1"/>
  <c r="C161" i="45"/>
  <c r="D161" i="45" s="1"/>
  <c r="E161" i="45" s="1"/>
  <c r="AI158" i="45"/>
  <c r="AH158" i="45"/>
  <c r="AI157" i="45"/>
  <c r="AH157" i="45"/>
  <c r="AI156" i="45"/>
  <c r="AH156" i="45"/>
  <c r="AI155" i="45"/>
  <c r="AH155" i="45"/>
  <c r="AI154" i="45"/>
  <c r="AH154" i="45"/>
  <c r="AI153" i="45"/>
  <c r="AH153" i="45"/>
  <c r="AI152" i="45"/>
  <c r="AH152" i="45"/>
  <c r="AI151" i="45"/>
  <c r="AH151" i="45"/>
  <c r="AI150" i="45"/>
  <c r="AH150" i="45"/>
  <c r="AI149" i="45"/>
  <c r="AH149" i="45"/>
  <c r="AI148" i="45"/>
  <c r="AH148" i="45"/>
  <c r="AI147" i="45"/>
  <c r="AH147" i="45"/>
  <c r="AI146" i="45"/>
  <c r="AH146" i="45"/>
  <c r="AI142" i="45"/>
  <c r="AH142" i="45"/>
  <c r="AI141" i="45"/>
  <c r="AH141" i="45"/>
  <c r="AI140" i="45"/>
  <c r="AH140" i="45"/>
  <c r="AI139" i="45"/>
  <c r="AH139" i="45"/>
  <c r="AI138" i="45"/>
  <c r="AH138" i="45"/>
  <c r="AI137" i="45"/>
  <c r="AH137" i="45"/>
  <c r="AI136" i="45"/>
  <c r="AH136" i="45"/>
  <c r="AI134" i="45"/>
  <c r="AH134" i="45"/>
  <c r="AI133" i="45"/>
  <c r="AH133" i="45"/>
  <c r="AI132" i="45"/>
  <c r="AH132" i="45"/>
  <c r="AI131" i="45"/>
  <c r="AH131" i="45"/>
  <c r="AI130" i="45"/>
  <c r="AH130" i="45"/>
  <c r="AI129" i="45"/>
  <c r="AH129" i="45"/>
  <c r="AI128" i="45"/>
  <c r="AH128" i="45"/>
  <c r="AI127" i="45"/>
  <c r="AH127" i="45"/>
  <c r="AI126" i="45"/>
  <c r="AH126" i="45"/>
  <c r="AI125" i="45"/>
  <c r="AH125" i="45"/>
  <c r="AB122" i="45"/>
  <c r="Z122" i="45"/>
  <c r="M122" i="45"/>
  <c r="L122" i="45"/>
  <c r="K122" i="45"/>
  <c r="J122" i="45"/>
  <c r="I122" i="45"/>
  <c r="H122" i="45"/>
  <c r="G122" i="45"/>
  <c r="F122" i="45"/>
  <c r="E122" i="45"/>
  <c r="D122" i="45"/>
  <c r="C122" i="45"/>
  <c r="AB121" i="45"/>
  <c r="Z121" i="45"/>
  <c r="BC23" i="45"/>
  <c r="M121" i="45"/>
  <c r="L121" i="45"/>
  <c r="K121" i="45"/>
  <c r="J121" i="45"/>
  <c r="I121" i="45"/>
  <c r="H121" i="45"/>
  <c r="G121" i="45"/>
  <c r="F121" i="45"/>
  <c r="E121" i="45"/>
  <c r="D121" i="45"/>
  <c r="C121" i="45"/>
  <c r="AB120" i="45"/>
  <c r="Z120" i="45"/>
  <c r="M120" i="45"/>
  <c r="L120" i="45"/>
  <c r="K120" i="45"/>
  <c r="J120" i="45"/>
  <c r="I120" i="45"/>
  <c r="H120" i="45"/>
  <c r="G120" i="45"/>
  <c r="F120" i="45"/>
  <c r="E120" i="45"/>
  <c r="D120" i="45"/>
  <c r="C120" i="45"/>
  <c r="AB119" i="45"/>
  <c r="Z119" i="45"/>
  <c r="M119" i="45"/>
  <c r="L119" i="45"/>
  <c r="K119" i="45"/>
  <c r="J119" i="45"/>
  <c r="I119" i="45"/>
  <c r="H119" i="45"/>
  <c r="G119" i="45"/>
  <c r="F119" i="45"/>
  <c r="E119" i="45"/>
  <c r="D119" i="45"/>
  <c r="C119" i="45"/>
  <c r="AB118" i="45"/>
  <c r="Z118" i="45"/>
  <c r="M118" i="45"/>
  <c r="L118" i="45"/>
  <c r="K118" i="45"/>
  <c r="J118" i="45"/>
  <c r="I118" i="45"/>
  <c r="H118" i="45"/>
  <c r="G118" i="45"/>
  <c r="F118" i="45"/>
  <c r="E118" i="45"/>
  <c r="D118" i="45"/>
  <c r="C118" i="45"/>
  <c r="AB117" i="45"/>
  <c r="Z117" i="45"/>
  <c r="AZ23" i="45"/>
  <c r="M117" i="45"/>
  <c r="L117" i="45"/>
  <c r="K117" i="45"/>
  <c r="J117" i="45"/>
  <c r="I117" i="45"/>
  <c r="H117" i="45"/>
  <c r="G117" i="45"/>
  <c r="F117" i="45"/>
  <c r="E117" i="45"/>
  <c r="D117" i="45"/>
  <c r="C117" i="45"/>
  <c r="AI114" i="45"/>
  <c r="AH114" i="45"/>
  <c r="AI112" i="45"/>
  <c r="AH112" i="45"/>
  <c r="AG112" i="45"/>
  <c r="AI111" i="45"/>
  <c r="AH111" i="45"/>
  <c r="AI110" i="45"/>
  <c r="AH110" i="45"/>
  <c r="AI109" i="45"/>
  <c r="AH109" i="45"/>
  <c r="AG108" i="45"/>
  <c r="AB108" i="45"/>
  <c r="Z108" i="45"/>
  <c r="Y5" i="45" s="1"/>
  <c r="M108" i="45"/>
  <c r="AU19" i="45" s="1"/>
  <c r="L108" i="45"/>
  <c r="K5" i="45" s="1"/>
  <c r="K108" i="45"/>
  <c r="AT19" i="45" s="1"/>
  <c r="J108" i="45"/>
  <c r="I5" i="45" s="1"/>
  <c r="I108" i="45"/>
  <c r="H5" i="45" s="1"/>
  <c r="H108" i="45"/>
  <c r="G108" i="45"/>
  <c r="F5" i="45" s="1"/>
  <c r="F108" i="45"/>
  <c r="E5" i="45" s="1"/>
  <c r="E108" i="45"/>
  <c r="D108" i="45"/>
  <c r="C108" i="45"/>
  <c r="AI107" i="45"/>
  <c r="AH107" i="45"/>
  <c r="AI106" i="45"/>
  <c r="AH106" i="45"/>
  <c r="AI105" i="45"/>
  <c r="AH105" i="45"/>
  <c r="AI104" i="45"/>
  <c r="AH104" i="45"/>
  <c r="AI103" i="45"/>
  <c r="AH103" i="45"/>
  <c r="AI102" i="45"/>
  <c r="AH102" i="45"/>
  <c r="AI101" i="45"/>
  <c r="AH101" i="45"/>
  <c r="AI100" i="45"/>
  <c r="AH100" i="45"/>
  <c r="AI99" i="45"/>
  <c r="AH99" i="45"/>
  <c r="AI98" i="45"/>
  <c r="AH98" i="45"/>
  <c r="AI97" i="45"/>
  <c r="AH97" i="45"/>
  <c r="AG96" i="45"/>
  <c r="AB96" i="45"/>
  <c r="Z96" i="45"/>
  <c r="BF20" i="45" s="1"/>
  <c r="BC20" i="45"/>
  <c r="BA20" i="45"/>
  <c r="M96" i="45"/>
  <c r="AU20" i="45" s="1"/>
  <c r="L96" i="45"/>
  <c r="K96" i="45"/>
  <c r="AT20" i="45" s="1"/>
  <c r="J96" i="45"/>
  <c r="I96" i="45"/>
  <c r="H96" i="45"/>
  <c r="G96" i="45"/>
  <c r="AR20" i="45" s="1"/>
  <c r="F96" i="45"/>
  <c r="E96" i="45"/>
  <c r="AP20" i="45" s="1"/>
  <c r="D96" i="45"/>
  <c r="C96" i="45"/>
  <c r="AN20" i="45" s="1"/>
  <c r="AI95" i="45"/>
  <c r="AH95" i="45"/>
  <c r="AI94" i="45"/>
  <c r="AH94" i="45"/>
  <c r="AI93" i="45"/>
  <c r="AH93" i="45"/>
  <c r="BJ18" i="45"/>
  <c r="BI18" i="45"/>
  <c r="AB92" i="45"/>
  <c r="Z92" i="45"/>
  <c r="BE18" i="45"/>
  <c r="AY18" i="45"/>
  <c r="AW18" i="45"/>
  <c r="M92" i="45"/>
  <c r="L92" i="45"/>
  <c r="K92" i="45"/>
  <c r="J92" i="45"/>
  <c r="I92" i="45"/>
  <c r="AS18" i="45" s="1"/>
  <c r="H92" i="45"/>
  <c r="G92" i="45"/>
  <c r="AR18" i="45" s="1"/>
  <c r="F92" i="45"/>
  <c r="E92" i="45"/>
  <c r="D92" i="45"/>
  <c r="AO18" i="45" s="1"/>
  <c r="C92" i="45"/>
  <c r="BW91" i="45"/>
  <c r="BI91" i="45"/>
  <c r="BG91" i="45"/>
  <c r="BF91" i="45"/>
  <c r="BA91" i="45"/>
  <c r="AI91" i="45"/>
  <c r="AH91" i="45"/>
  <c r="AG91" i="45"/>
  <c r="AG92" i="45" s="1"/>
  <c r="AG3" i="45" s="1"/>
  <c r="BQ90" i="45"/>
  <c r="BL90" i="45"/>
  <c r="BJ90" i="45"/>
  <c r="BB90" i="45"/>
  <c r="AZ90" i="45"/>
  <c r="AI90" i="45"/>
  <c r="AH90" i="45"/>
  <c r="BT89" i="45"/>
  <c r="BR89" i="45"/>
  <c r="BM89" i="45"/>
  <c r="BK89" i="45"/>
  <c r="BD89" i="45"/>
  <c r="AI89" i="45"/>
  <c r="AH89" i="45"/>
  <c r="BP88" i="45"/>
  <c r="BH88" i="45"/>
  <c r="AI88" i="45"/>
  <c r="AH88" i="45"/>
  <c r="BV87" i="45"/>
  <c r="BP87" i="45"/>
  <c r="BN87" i="45"/>
  <c r="BI87" i="45"/>
  <c r="BH87" i="45"/>
  <c r="BG87" i="45"/>
  <c r="AI87" i="45"/>
  <c r="AH87" i="45"/>
  <c r="BP86" i="45"/>
  <c r="BJ86" i="45"/>
  <c r="BI86" i="45"/>
  <c r="BH86" i="45"/>
  <c r="AI86" i="45"/>
  <c r="AH86" i="45"/>
  <c r="AI85" i="45"/>
  <c r="AH85" i="45"/>
  <c r="BW84" i="45"/>
  <c r="BV84" i="45"/>
  <c r="BV91" i="45" s="1"/>
  <c r="BU84" i="45"/>
  <c r="BU91" i="45" s="1"/>
  <c r="BT84" i="45"/>
  <c r="BT91" i="45" s="1"/>
  <c r="BS84" i="45"/>
  <c r="BS91" i="45" s="1"/>
  <c r="BR84" i="45"/>
  <c r="BR91" i="45" s="1"/>
  <c r="BQ84" i="45"/>
  <c r="BQ91" i="45" s="1"/>
  <c r="BP84" i="45"/>
  <c r="BP91" i="45" s="1"/>
  <c r="BO84" i="45"/>
  <c r="BO91" i="45" s="1"/>
  <c r="BN84" i="45"/>
  <c r="BN91" i="45" s="1"/>
  <c r="BM84" i="45"/>
  <c r="BM91" i="45" s="1"/>
  <c r="BL84" i="45"/>
  <c r="BL91" i="45" s="1"/>
  <c r="BK84" i="45"/>
  <c r="BK91" i="45" s="1"/>
  <c r="BJ84" i="45"/>
  <c r="BJ91" i="45" s="1"/>
  <c r="BI84" i="45"/>
  <c r="BH84" i="45"/>
  <c r="BH91" i="45" s="1"/>
  <c r="BG84" i="45"/>
  <c r="BF84" i="45"/>
  <c r="BE84" i="45"/>
  <c r="BE91" i="45" s="1"/>
  <c r="BD84" i="45"/>
  <c r="BD91" i="45" s="1"/>
  <c r="BC84" i="45"/>
  <c r="BC91" i="45" s="1"/>
  <c r="BB84" i="45"/>
  <c r="BB91" i="45" s="1"/>
  <c r="BA84" i="45"/>
  <c r="AZ84" i="45"/>
  <c r="AZ91" i="45" s="1"/>
  <c r="AI84" i="45"/>
  <c r="AH84" i="45"/>
  <c r="BW83" i="45"/>
  <c r="BW90" i="45" s="1"/>
  <c r="BV83" i="45"/>
  <c r="BV90" i="45" s="1"/>
  <c r="BU83" i="45"/>
  <c r="BU90" i="45" s="1"/>
  <c r="BT83" i="45"/>
  <c r="BT90" i="45" s="1"/>
  <c r="BS83" i="45"/>
  <c r="BS90" i="45" s="1"/>
  <c r="BR83" i="45"/>
  <c r="BR90" i="45" s="1"/>
  <c r="BQ83" i="45"/>
  <c r="BP83" i="45"/>
  <c r="BP90" i="45" s="1"/>
  <c r="BO83" i="45"/>
  <c r="BO90" i="45" s="1"/>
  <c r="BN83" i="45"/>
  <c r="BN90" i="45" s="1"/>
  <c r="BM83" i="45"/>
  <c r="BM90" i="45" s="1"/>
  <c r="BL83" i="45"/>
  <c r="BK83" i="45"/>
  <c r="BK90" i="45" s="1"/>
  <c r="BJ83" i="45"/>
  <c r="BI83" i="45"/>
  <c r="BI90" i="45" s="1"/>
  <c r="BH83" i="45"/>
  <c r="BH90" i="45" s="1"/>
  <c r="BG83" i="45"/>
  <c r="BG90" i="45" s="1"/>
  <c r="BF83" i="45"/>
  <c r="BF90" i="45" s="1"/>
  <c r="BE83" i="45"/>
  <c r="BE90" i="45" s="1"/>
  <c r="BD83" i="45"/>
  <c r="BD90" i="45" s="1"/>
  <c r="BC83" i="45"/>
  <c r="BC90" i="45" s="1"/>
  <c r="BB83" i="45"/>
  <c r="BA83" i="45"/>
  <c r="BA90" i="45" s="1"/>
  <c r="AZ83" i="45"/>
  <c r="AI83" i="45"/>
  <c r="AH83" i="45"/>
  <c r="BW82" i="45"/>
  <c r="BW89" i="45" s="1"/>
  <c r="BV82" i="45"/>
  <c r="BV89" i="45" s="1"/>
  <c r="BU82" i="45"/>
  <c r="BU89" i="45" s="1"/>
  <c r="BT82" i="45"/>
  <c r="BS82" i="45"/>
  <c r="BS89" i="45" s="1"/>
  <c r="BR82" i="45"/>
  <c r="BQ82" i="45"/>
  <c r="BQ89" i="45" s="1"/>
  <c r="BP82" i="45"/>
  <c r="BP89" i="45" s="1"/>
  <c r="BO82" i="45"/>
  <c r="BO89" i="45" s="1"/>
  <c r="BN82" i="45"/>
  <c r="BN89" i="45" s="1"/>
  <c r="BM82" i="45"/>
  <c r="BL82" i="45"/>
  <c r="BL89" i="45" s="1"/>
  <c r="BK82" i="45"/>
  <c r="BJ82" i="45"/>
  <c r="BJ89" i="45" s="1"/>
  <c r="BI82" i="45"/>
  <c r="BI89" i="45" s="1"/>
  <c r="BH82" i="45"/>
  <c r="BH89" i="45" s="1"/>
  <c r="BG82" i="45"/>
  <c r="BG89" i="45" s="1"/>
  <c r="BF82" i="45"/>
  <c r="BF89" i="45" s="1"/>
  <c r="BE82" i="45"/>
  <c r="BE89" i="45" s="1"/>
  <c r="BD82" i="45"/>
  <c r="BC82" i="45"/>
  <c r="BC89" i="45" s="1"/>
  <c r="BB82" i="45"/>
  <c r="BB89" i="45" s="1"/>
  <c r="BA82" i="45"/>
  <c r="BA89" i="45" s="1"/>
  <c r="AZ82" i="45"/>
  <c r="AZ89" i="45" s="1"/>
  <c r="AI82" i="45"/>
  <c r="AH82" i="45"/>
  <c r="BW81" i="45"/>
  <c r="BW88" i="45" s="1"/>
  <c r="BV81" i="45"/>
  <c r="BV88" i="45" s="1"/>
  <c r="BU81" i="45"/>
  <c r="BU88" i="45" s="1"/>
  <c r="BT81" i="45"/>
  <c r="BT88" i="45" s="1"/>
  <c r="BS81" i="45"/>
  <c r="BS88" i="45" s="1"/>
  <c r="BR81" i="45"/>
  <c r="BR88" i="45" s="1"/>
  <c r="BQ81" i="45"/>
  <c r="BQ88" i="45" s="1"/>
  <c r="BP81" i="45"/>
  <c r="BO81" i="45"/>
  <c r="BO88" i="45" s="1"/>
  <c r="BN81" i="45"/>
  <c r="BN88" i="45" s="1"/>
  <c r="BM81" i="45"/>
  <c r="BM88" i="45" s="1"/>
  <c r="BL81" i="45"/>
  <c r="BL88" i="45" s="1"/>
  <c r="BK81" i="45"/>
  <c r="BK88" i="45" s="1"/>
  <c r="BJ81" i="45"/>
  <c r="BJ88" i="45" s="1"/>
  <c r="BI81" i="45"/>
  <c r="BI88" i="45" s="1"/>
  <c r="BH81" i="45"/>
  <c r="BG81" i="45"/>
  <c r="BG88" i="45" s="1"/>
  <c r="BF81" i="45"/>
  <c r="BF88" i="45" s="1"/>
  <c r="BE81" i="45"/>
  <c r="BE88" i="45" s="1"/>
  <c r="BD81" i="45"/>
  <c r="BD88" i="45" s="1"/>
  <c r="BC81" i="45"/>
  <c r="BC88" i="45" s="1"/>
  <c r="BB81" i="45"/>
  <c r="BB88" i="45" s="1"/>
  <c r="BA81" i="45"/>
  <c r="BA88" i="45" s="1"/>
  <c r="AZ81" i="45"/>
  <c r="AZ88" i="45" s="1"/>
  <c r="AI81" i="45"/>
  <c r="AH81" i="45"/>
  <c r="BW80" i="45"/>
  <c r="BW87" i="45" s="1"/>
  <c r="BV80" i="45"/>
  <c r="BU80" i="45"/>
  <c r="BU87" i="45" s="1"/>
  <c r="BT80" i="45"/>
  <c r="BT87" i="45" s="1"/>
  <c r="BS80" i="45"/>
  <c r="BS87" i="45" s="1"/>
  <c r="BR80" i="45"/>
  <c r="BR87" i="45" s="1"/>
  <c r="BQ80" i="45"/>
  <c r="BQ87" i="45" s="1"/>
  <c r="BP80" i="45"/>
  <c r="BO80" i="45"/>
  <c r="BO87" i="45" s="1"/>
  <c r="BN80" i="45"/>
  <c r="BM80" i="45"/>
  <c r="BM87" i="45" s="1"/>
  <c r="BL80" i="45"/>
  <c r="BL87" i="45" s="1"/>
  <c r="BK80" i="45"/>
  <c r="BK87" i="45" s="1"/>
  <c r="BJ80" i="45"/>
  <c r="BJ87" i="45" s="1"/>
  <c r="BI80" i="45"/>
  <c r="BH80" i="45"/>
  <c r="BG80" i="45"/>
  <c r="BF80" i="45"/>
  <c r="BF87" i="45" s="1"/>
  <c r="BE80" i="45"/>
  <c r="BE87" i="45" s="1"/>
  <c r="BD80" i="45"/>
  <c r="BD87" i="45" s="1"/>
  <c r="BC80" i="45"/>
  <c r="BC87" i="45" s="1"/>
  <c r="BB80" i="45"/>
  <c r="BB87" i="45" s="1"/>
  <c r="BA80" i="45"/>
  <c r="BA87" i="45" s="1"/>
  <c r="AZ80" i="45"/>
  <c r="AZ87" i="45" s="1"/>
  <c r="AI80" i="45"/>
  <c r="AH80" i="45"/>
  <c r="BW79" i="45"/>
  <c r="BW86" i="45" s="1"/>
  <c r="BV79" i="45"/>
  <c r="BV86" i="45" s="1"/>
  <c r="BU79" i="45"/>
  <c r="BU86" i="45" s="1"/>
  <c r="BT79" i="45"/>
  <c r="BT86" i="45" s="1"/>
  <c r="BS79" i="45"/>
  <c r="BS86" i="45" s="1"/>
  <c r="BR79" i="45"/>
  <c r="BR86" i="45" s="1"/>
  <c r="BQ79" i="45"/>
  <c r="BQ86" i="45" s="1"/>
  <c r="BP79" i="45"/>
  <c r="BO79" i="45"/>
  <c r="BO86" i="45" s="1"/>
  <c r="BN79" i="45"/>
  <c r="BN86" i="45" s="1"/>
  <c r="BM79" i="45"/>
  <c r="BM86" i="45" s="1"/>
  <c r="BL79" i="45"/>
  <c r="BL86" i="45" s="1"/>
  <c r="BK79" i="45"/>
  <c r="BK86" i="45" s="1"/>
  <c r="BJ79" i="45"/>
  <c r="BI79" i="45"/>
  <c r="BH79" i="45"/>
  <c r="BG79" i="45"/>
  <c r="BG86" i="45" s="1"/>
  <c r="BF79" i="45"/>
  <c r="BF86" i="45" s="1"/>
  <c r="BE79" i="45"/>
  <c r="BE86" i="45" s="1"/>
  <c r="BD79" i="45"/>
  <c r="BD86" i="45" s="1"/>
  <c r="BC79" i="45"/>
  <c r="BC86" i="45" s="1"/>
  <c r="BB79" i="45"/>
  <c r="BB86" i="45" s="1"/>
  <c r="BA79" i="45"/>
  <c r="BA86" i="45" s="1"/>
  <c r="AZ79" i="45"/>
  <c r="AZ86" i="45" s="1"/>
  <c r="AI79" i="45"/>
  <c r="AH79" i="45"/>
  <c r="AG78" i="45"/>
  <c r="BH17" i="45"/>
  <c r="AB78" i="45"/>
  <c r="BG17" i="45" s="1"/>
  <c r="Z78" i="45"/>
  <c r="BF17" i="45" s="1"/>
  <c r="BD17" i="45"/>
  <c r="BC17" i="45"/>
  <c r="BB17" i="45"/>
  <c r="M78" i="45"/>
  <c r="AU17" i="45" s="1"/>
  <c r="L78" i="45"/>
  <c r="K78" i="45"/>
  <c r="J78" i="45"/>
  <c r="I78" i="45"/>
  <c r="H78" i="45"/>
  <c r="G78" i="45"/>
  <c r="F78" i="45"/>
  <c r="E78" i="45"/>
  <c r="D78" i="45"/>
  <c r="AO17" i="45" s="1"/>
  <c r="C78" i="45"/>
  <c r="AI77" i="45"/>
  <c r="AH77" i="45"/>
  <c r="AI76" i="45"/>
  <c r="AH76" i="45"/>
  <c r="AI75" i="45"/>
  <c r="AH75" i="45"/>
  <c r="AI74" i="45"/>
  <c r="AH74" i="45"/>
  <c r="AI73" i="45"/>
  <c r="AH73" i="45"/>
  <c r="AI72" i="45"/>
  <c r="AH72" i="45"/>
  <c r="AG71" i="45"/>
  <c r="AG113" i="45" s="1"/>
  <c r="AF7" i="45"/>
  <c r="AB71" i="45"/>
  <c r="BG16" i="45" s="1"/>
  <c r="Z71" i="45"/>
  <c r="BF16" i="45" s="1"/>
  <c r="X7" i="45"/>
  <c r="BB16" i="45"/>
  <c r="M71" i="45"/>
  <c r="AU16" i="45" s="1"/>
  <c r="L71" i="45"/>
  <c r="K71" i="45"/>
  <c r="AT16" i="45" s="1"/>
  <c r="J71" i="45"/>
  <c r="I71" i="45"/>
  <c r="H71" i="45"/>
  <c r="G71" i="45"/>
  <c r="AR16" i="45" s="1"/>
  <c r="F71" i="45"/>
  <c r="E71" i="45"/>
  <c r="D71" i="45"/>
  <c r="C71" i="45"/>
  <c r="AI70" i="45"/>
  <c r="AH70" i="45"/>
  <c r="AI69" i="45"/>
  <c r="AH69" i="45"/>
  <c r="AI68" i="45"/>
  <c r="AH68" i="45"/>
  <c r="AI67" i="45"/>
  <c r="AH67" i="45"/>
  <c r="AI66" i="45"/>
  <c r="AH66" i="45"/>
  <c r="AI65" i="45"/>
  <c r="AH65" i="45"/>
  <c r="AI64" i="45"/>
  <c r="AH64" i="45"/>
  <c r="AI63" i="45"/>
  <c r="AH63" i="45"/>
  <c r="AI62" i="45"/>
  <c r="AH62" i="45"/>
  <c r="AI61" i="45"/>
  <c r="AH61" i="45"/>
  <c r="AI60" i="45"/>
  <c r="AH60" i="45"/>
  <c r="AI59" i="45"/>
  <c r="AH59" i="45"/>
  <c r="AI58" i="45"/>
  <c r="AH58" i="45"/>
  <c r="AI57" i="45"/>
  <c r="AH57" i="45"/>
  <c r="AI56" i="45"/>
  <c r="AH56" i="45"/>
  <c r="AI55" i="45"/>
  <c r="AH55" i="45"/>
  <c r="AI54" i="45"/>
  <c r="AH54" i="45"/>
  <c r="AI53" i="45"/>
  <c r="AH53" i="45"/>
  <c r="AI52" i="45"/>
  <c r="AH52" i="45"/>
  <c r="AI51" i="45"/>
  <c r="AH51" i="45"/>
  <c r="AI50" i="45"/>
  <c r="AH50" i="45"/>
  <c r="AI49" i="45"/>
  <c r="AH49" i="45"/>
  <c r="AI48" i="45"/>
  <c r="AH48" i="45"/>
  <c r="AI47" i="45"/>
  <c r="AH47" i="45"/>
  <c r="AI46" i="45"/>
  <c r="AH46" i="45"/>
  <c r="AI45" i="45"/>
  <c r="AH45" i="45"/>
  <c r="AI44" i="45"/>
  <c r="AH44" i="45"/>
  <c r="AI43" i="45"/>
  <c r="AH43" i="45"/>
  <c r="AI42" i="45"/>
  <c r="AH42" i="45"/>
  <c r="AI41" i="45"/>
  <c r="AH41" i="45"/>
  <c r="AI40" i="45"/>
  <c r="AH40" i="45"/>
  <c r="AI39" i="45"/>
  <c r="AH39" i="45"/>
  <c r="AI38" i="45"/>
  <c r="AH38" i="45"/>
  <c r="AI37" i="45"/>
  <c r="AH37" i="45"/>
  <c r="AI36" i="45"/>
  <c r="AH36" i="45"/>
  <c r="AI35" i="45"/>
  <c r="AH35" i="45"/>
  <c r="AI34" i="45"/>
  <c r="AH34" i="45"/>
  <c r="AI33" i="45"/>
  <c r="AH33" i="45"/>
  <c r="AI32" i="45"/>
  <c r="AH32" i="45"/>
  <c r="AI31" i="45"/>
  <c r="AH31" i="45"/>
  <c r="AI30" i="45"/>
  <c r="AH30" i="45"/>
  <c r="AI29" i="45"/>
  <c r="AH29" i="45"/>
  <c r="AI28" i="45"/>
  <c r="AH28" i="45"/>
  <c r="AI27" i="45"/>
  <c r="AH27" i="45"/>
  <c r="AI26" i="45"/>
  <c r="AH26" i="45"/>
  <c r="AI25" i="45"/>
  <c r="AH25" i="45"/>
  <c r="AI24" i="45"/>
  <c r="AH24" i="45"/>
  <c r="BJ23" i="45"/>
  <c r="BB23" i="45"/>
  <c r="BA23" i="45"/>
  <c r="AI23" i="45"/>
  <c r="AH23" i="45"/>
  <c r="AI22" i="45"/>
  <c r="AH22" i="45"/>
  <c r="BJ21" i="45"/>
  <c r="BI21" i="45"/>
  <c r="BH21" i="45"/>
  <c r="BG21" i="45"/>
  <c r="BF21" i="45"/>
  <c r="BE21" i="45"/>
  <c r="BD21" i="45"/>
  <c r="BC21" i="45"/>
  <c r="BB21" i="45"/>
  <c r="BA21" i="45"/>
  <c r="AZ21" i="45"/>
  <c r="AY21" i="45"/>
  <c r="AX21" i="45"/>
  <c r="AW21" i="45"/>
  <c r="AV21" i="45"/>
  <c r="AU21" i="45"/>
  <c r="AT21" i="45"/>
  <c r="AS21" i="45"/>
  <c r="AR21" i="45"/>
  <c r="AQ21" i="45"/>
  <c r="AP21" i="45"/>
  <c r="AO21" i="45"/>
  <c r="AN21" i="45"/>
  <c r="AM21" i="45"/>
  <c r="AI21" i="45"/>
  <c r="AH21" i="45"/>
  <c r="BJ20" i="45"/>
  <c r="BI20" i="45"/>
  <c r="BH20" i="45"/>
  <c r="BG20" i="45"/>
  <c r="BE20" i="45"/>
  <c r="BD20" i="45"/>
  <c r="BB20" i="45"/>
  <c r="AZ20" i="45"/>
  <c r="AY20" i="45"/>
  <c r="AX20" i="45"/>
  <c r="AW20" i="45"/>
  <c r="AV20" i="45"/>
  <c r="AS20" i="45"/>
  <c r="AQ20" i="45"/>
  <c r="AO20" i="45"/>
  <c r="AM20" i="45"/>
  <c r="AI20" i="45"/>
  <c r="AH20" i="45"/>
  <c r="BJ19" i="45"/>
  <c r="BI19" i="45"/>
  <c r="BH19" i="45"/>
  <c r="BE19" i="45"/>
  <c r="BD19" i="45"/>
  <c r="BC19" i="45"/>
  <c r="BB19" i="45"/>
  <c r="AZ19" i="45"/>
  <c r="AY19" i="45"/>
  <c r="AX19" i="45"/>
  <c r="AW19" i="45"/>
  <c r="AV19" i="45"/>
  <c r="AR19" i="45"/>
  <c r="AI19" i="45"/>
  <c r="AH19" i="45"/>
  <c r="BH18" i="45"/>
  <c r="BG18" i="45"/>
  <c r="BF18" i="45"/>
  <c r="BD18" i="45"/>
  <c r="BC18" i="45"/>
  <c r="BB18" i="45"/>
  <c r="BA18" i="45"/>
  <c r="AZ18" i="45"/>
  <c r="AV18" i="45"/>
  <c r="AU18" i="45"/>
  <c r="AT18" i="45"/>
  <c r="AQ18" i="45"/>
  <c r="AP18" i="45"/>
  <c r="AN18" i="45"/>
  <c r="AM18" i="45"/>
  <c r="AI18" i="45"/>
  <c r="AH18" i="45"/>
  <c r="BJ17" i="45"/>
  <c r="BI17" i="45"/>
  <c r="BE17" i="45"/>
  <c r="BA17" i="45"/>
  <c r="AZ17" i="45"/>
  <c r="AY17" i="45"/>
  <c r="AX17" i="45"/>
  <c r="AT17" i="45"/>
  <c r="AS17" i="45"/>
  <c r="AR17" i="45"/>
  <c r="AQ17" i="45"/>
  <c r="AP17" i="45"/>
  <c r="AN17" i="45"/>
  <c r="AM17" i="45"/>
  <c r="AI17" i="45"/>
  <c r="AH17" i="45"/>
  <c r="BJ16" i="45"/>
  <c r="BI16" i="45"/>
  <c r="BH16" i="45"/>
  <c r="BE16" i="45"/>
  <c r="BD16" i="45"/>
  <c r="BC16" i="45"/>
  <c r="AZ16" i="45"/>
  <c r="AY16" i="45"/>
  <c r="AY22" i="45" s="1"/>
  <c r="AX16" i="45"/>
  <c r="AW16" i="45"/>
  <c r="AV16" i="45"/>
  <c r="AV22" i="45" s="1"/>
  <c r="AS16" i="45"/>
  <c r="AP16" i="45"/>
  <c r="AI16" i="45"/>
  <c r="AH16" i="45"/>
  <c r="AI15" i="45"/>
  <c r="AH15" i="45"/>
  <c r="AI14" i="45"/>
  <c r="AH14" i="45"/>
  <c r="AI13" i="45"/>
  <c r="AH13" i="45"/>
  <c r="AL12" i="45"/>
  <c r="AI12" i="45"/>
  <c r="AH12" i="45"/>
  <c r="AI11" i="45"/>
  <c r="AH11" i="45"/>
  <c r="K6" i="45"/>
  <c r="AE5" i="45"/>
  <c r="AD5" i="45"/>
  <c r="AC5" i="45"/>
  <c r="X5" i="45"/>
  <c r="W5" i="45"/>
  <c r="V5" i="45"/>
  <c r="U5" i="45"/>
  <c r="S5" i="45"/>
  <c r="Q5" i="45"/>
  <c r="P5" i="45"/>
  <c r="O5" i="45"/>
  <c r="N5" i="45"/>
  <c r="M5" i="45"/>
  <c r="G5" i="45"/>
  <c r="AG4" i="45"/>
  <c r="K4" i="45"/>
  <c r="E4" i="45"/>
  <c r="H4" i="45" s="1"/>
  <c r="B4" i="45"/>
  <c r="AL13" i="45" s="1"/>
  <c r="AG2" i="45"/>
  <c r="AG6" i="45" s="1"/>
  <c r="AF70" i="44"/>
  <c r="AF96" i="44"/>
  <c r="M167" i="47" l="1"/>
  <c r="N161" i="47"/>
  <c r="L274" i="47"/>
  <c r="M169" i="47"/>
  <c r="N177" i="47"/>
  <c r="M135" i="47"/>
  <c r="AH124" i="46"/>
  <c r="AI124" i="46"/>
  <c r="AT8" i="46"/>
  <c r="AT9" i="46"/>
  <c r="F274" i="46"/>
  <c r="G169" i="46"/>
  <c r="G177" i="46"/>
  <c r="G161" i="46"/>
  <c r="F167" i="46"/>
  <c r="AH115" i="46"/>
  <c r="AI115" i="46"/>
  <c r="BI22" i="45"/>
  <c r="AB123" i="45"/>
  <c r="BG23" i="45" s="1"/>
  <c r="AB124" i="45"/>
  <c r="AA5" i="45"/>
  <c r="BG19" i="45"/>
  <c r="BF19" i="45"/>
  <c r="Z123" i="45"/>
  <c r="BF23" i="45" s="1"/>
  <c r="Y116" i="45"/>
  <c r="BD22" i="45"/>
  <c r="BC22" i="45"/>
  <c r="BC25" i="45" s="1"/>
  <c r="T116" i="45"/>
  <c r="S116" i="45"/>
  <c r="AZ22" i="45"/>
  <c r="Q274" i="45"/>
  <c r="R169" i="45"/>
  <c r="R274" i="45" s="1"/>
  <c r="O123" i="45"/>
  <c r="O124" i="45" s="1"/>
  <c r="O113" i="45"/>
  <c r="O115" i="45" s="1"/>
  <c r="O167" i="45"/>
  <c r="O274" i="45"/>
  <c r="O116" i="45"/>
  <c r="N124" i="45"/>
  <c r="N113" i="45"/>
  <c r="N115" i="45" s="1"/>
  <c r="N116" i="45" s="1"/>
  <c r="Z230" i="45"/>
  <c r="AB230" i="45" s="1"/>
  <c r="Z170" i="45"/>
  <c r="Z176" i="45"/>
  <c r="AB176" i="45" s="1"/>
  <c r="Z212" i="45"/>
  <c r="AB212" i="45" s="1"/>
  <c r="Z215" i="45"/>
  <c r="AB215" i="45" s="1"/>
  <c r="Z218" i="45"/>
  <c r="AB218" i="45" s="1"/>
  <c r="Z238" i="45"/>
  <c r="AB238" i="45" s="1"/>
  <c r="Z243" i="45"/>
  <c r="AB243" i="45" s="1"/>
  <c r="Z266" i="45"/>
  <c r="AB266" i="45" s="1"/>
  <c r="Z166" i="45"/>
  <c r="AB166" i="45" s="1"/>
  <c r="Z192" i="45"/>
  <c r="AB192" i="45" s="1"/>
  <c r="Z195" i="45"/>
  <c r="AB195" i="45" s="1"/>
  <c r="Z201" i="45"/>
  <c r="AB201" i="45" s="1"/>
  <c r="Z204" i="45"/>
  <c r="AB204" i="45" s="1"/>
  <c r="Z235" i="45"/>
  <c r="AB235" i="45" s="1"/>
  <c r="Z244" i="45"/>
  <c r="AB244" i="45" s="1"/>
  <c r="Z251" i="45"/>
  <c r="AB251" i="45" s="1"/>
  <c r="Z259" i="45"/>
  <c r="AB259" i="45" s="1"/>
  <c r="Z271" i="45"/>
  <c r="AB271" i="45" s="1"/>
  <c r="Z191" i="45"/>
  <c r="AB191" i="45" s="1"/>
  <c r="Z211" i="45"/>
  <c r="AB211" i="45" s="1"/>
  <c r="Z270" i="45"/>
  <c r="AB270" i="45" s="1"/>
  <c r="AI118" i="45"/>
  <c r="Z165" i="45"/>
  <c r="AB165" i="45" s="1"/>
  <c r="Z174" i="45"/>
  <c r="AB174" i="45" s="1"/>
  <c r="Z173" i="45"/>
  <c r="AB173" i="45" s="1"/>
  <c r="Z180" i="45"/>
  <c r="AB180" i="45" s="1"/>
  <c r="Z184" i="45"/>
  <c r="AB184" i="45" s="1"/>
  <c r="Z187" i="45"/>
  <c r="AB187" i="45" s="1"/>
  <c r="Z205" i="45"/>
  <c r="AB205" i="45" s="1"/>
  <c r="Z208" i="45"/>
  <c r="AB208" i="45" s="1"/>
  <c r="Z216" i="45"/>
  <c r="AB216" i="45" s="1"/>
  <c r="Z219" i="45"/>
  <c r="AB219" i="45" s="1"/>
  <c r="Z227" i="45"/>
  <c r="AB227" i="45" s="1"/>
  <c r="Z231" i="45"/>
  <c r="AB231" i="45" s="1"/>
  <c r="Z239" i="45"/>
  <c r="AB239" i="45" s="1"/>
  <c r="Z252" i="45"/>
  <c r="AB252" i="45" s="1"/>
  <c r="Z260" i="45"/>
  <c r="AB260" i="45" s="1"/>
  <c r="Z263" i="45"/>
  <c r="AB263" i="45" s="1"/>
  <c r="Z267" i="45"/>
  <c r="AB267" i="45" s="1"/>
  <c r="N167" i="45"/>
  <c r="Z171" i="45"/>
  <c r="AB171" i="45" s="1"/>
  <c r="Z178" i="45"/>
  <c r="AB178" i="45" s="1"/>
  <c r="Z196" i="45"/>
  <c r="AB196" i="45" s="1"/>
  <c r="Z209" i="45"/>
  <c r="AB209" i="45" s="1"/>
  <c r="Z213" i="45"/>
  <c r="AB213" i="45" s="1"/>
  <c r="Z220" i="45"/>
  <c r="AB220" i="45" s="1"/>
  <c r="Z232" i="45"/>
  <c r="AB232" i="45" s="1"/>
  <c r="Z240" i="45"/>
  <c r="AB240" i="45" s="1"/>
  <c r="Z248" i="45"/>
  <c r="AB248" i="45" s="1"/>
  <c r="Z255" i="45"/>
  <c r="AB255" i="45" s="1"/>
  <c r="Z257" i="45"/>
  <c r="AB257" i="45" s="1"/>
  <c r="Z179" i="45"/>
  <c r="AB179" i="45" s="1"/>
  <c r="Z198" i="45"/>
  <c r="AB198" i="45" s="1"/>
  <c r="Z222" i="45"/>
  <c r="AB222" i="45" s="1"/>
  <c r="Z250" i="45"/>
  <c r="AB250" i="45" s="1"/>
  <c r="Z262" i="45"/>
  <c r="AB262" i="45" s="1"/>
  <c r="Z162" i="45"/>
  <c r="AB162" i="45" s="1"/>
  <c r="Z175" i="45"/>
  <c r="AB175" i="45" s="1"/>
  <c r="Z181" i="45"/>
  <c r="AB181" i="45" s="1"/>
  <c r="Z185" i="45"/>
  <c r="AB185" i="45" s="1"/>
  <c r="Z188" i="45"/>
  <c r="AB188" i="45" s="1"/>
  <c r="Z190" i="45"/>
  <c r="AB190" i="45" s="1"/>
  <c r="Z202" i="45"/>
  <c r="AB202" i="45" s="1"/>
  <c r="Z228" i="45"/>
  <c r="AB228" i="45" s="1"/>
  <c r="Z236" i="45"/>
  <c r="AB236" i="45" s="1"/>
  <c r="Z241" i="45"/>
  <c r="AB241" i="45" s="1"/>
  <c r="Z245" i="45"/>
  <c r="AB245" i="45" s="1"/>
  <c r="Z261" i="45"/>
  <c r="AB261" i="45" s="1"/>
  <c r="Z268" i="45"/>
  <c r="AB268" i="45" s="1"/>
  <c r="Z272" i="45"/>
  <c r="AB272" i="45" s="1"/>
  <c r="Z200" i="45"/>
  <c r="AB200" i="45" s="1"/>
  <c r="Z210" i="45"/>
  <c r="AB210" i="45" s="1"/>
  <c r="Z234" i="45"/>
  <c r="AB234" i="45" s="1"/>
  <c r="Z254" i="45"/>
  <c r="AB254" i="45" s="1"/>
  <c r="Z258" i="45"/>
  <c r="AB258" i="45" s="1"/>
  <c r="Z194" i="45"/>
  <c r="AB194" i="45" s="1"/>
  <c r="AH118" i="45"/>
  <c r="Z163" i="45"/>
  <c r="AB163" i="45" s="1"/>
  <c r="Z172" i="45"/>
  <c r="AB172" i="45" s="1"/>
  <c r="Z182" i="45"/>
  <c r="AB182" i="45" s="1"/>
  <c r="Z186" i="45"/>
  <c r="AB186" i="45" s="1"/>
  <c r="Z193" i="45"/>
  <c r="AB193" i="45" s="1"/>
  <c r="Z199" i="45"/>
  <c r="AB199" i="45" s="1"/>
  <c r="Z203" i="45"/>
  <c r="AB203" i="45" s="1"/>
  <c r="Z221" i="45"/>
  <c r="AB221" i="45" s="1"/>
  <c r="Z233" i="45"/>
  <c r="AB233" i="45" s="1"/>
  <c r="Z246" i="45"/>
  <c r="AB246" i="45" s="1"/>
  <c r="Z249" i="45"/>
  <c r="AB249" i="45" s="1"/>
  <c r="Z253" i="45"/>
  <c r="AB253" i="45" s="1"/>
  <c r="Z265" i="45"/>
  <c r="AB265" i="45" s="1"/>
  <c r="Z269" i="45"/>
  <c r="AB269" i="45" s="1"/>
  <c r="Z207" i="45"/>
  <c r="AB207" i="45" s="1"/>
  <c r="Z223" i="45"/>
  <c r="AB223" i="45" s="1"/>
  <c r="M123" i="45"/>
  <c r="AU23" i="45" s="1"/>
  <c r="AU22" i="45"/>
  <c r="L123" i="45"/>
  <c r="L124" i="45" s="1"/>
  <c r="K123" i="45"/>
  <c r="AT23" i="45" s="1"/>
  <c r="J123" i="45"/>
  <c r="J124" i="45" s="1"/>
  <c r="J113" i="45"/>
  <c r="J115" i="45" s="1"/>
  <c r="AI78" i="45"/>
  <c r="AS19" i="45"/>
  <c r="I123" i="45"/>
  <c r="AS23" i="45" s="1"/>
  <c r="I124" i="45"/>
  <c r="I113" i="45"/>
  <c r="I115" i="45" s="1"/>
  <c r="I116" i="45" s="1"/>
  <c r="I7" i="45" s="1"/>
  <c r="H113" i="45"/>
  <c r="H115" i="45" s="1"/>
  <c r="H123" i="45"/>
  <c r="AQ19" i="45"/>
  <c r="F113" i="45"/>
  <c r="F115" i="45" s="1"/>
  <c r="AQ16" i="45"/>
  <c r="AQ22" i="45" s="1"/>
  <c r="E123" i="45"/>
  <c r="AP23" i="45" s="1"/>
  <c r="AH78" i="45"/>
  <c r="AI119" i="45"/>
  <c r="D123" i="45"/>
  <c r="AO23" i="45" s="1"/>
  <c r="AO19" i="45"/>
  <c r="C5" i="45"/>
  <c r="AH96" i="45"/>
  <c r="AI96" i="45"/>
  <c r="C123" i="45"/>
  <c r="AN23" i="45" s="1"/>
  <c r="B124" i="45"/>
  <c r="AF5" i="45"/>
  <c r="AM19" i="45"/>
  <c r="B113" i="45"/>
  <c r="B115" i="45" s="1"/>
  <c r="B116" i="45" s="1"/>
  <c r="AW22" i="45"/>
  <c r="AX18" i="45"/>
  <c r="AX22" i="45" s="1"/>
  <c r="P7" i="45"/>
  <c r="Q7" i="45"/>
  <c r="C124" i="45"/>
  <c r="AN19" i="45"/>
  <c r="B5" i="45"/>
  <c r="AY23" i="45"/>
  <c r="AY25" i="45" s="1"/>
  <c r="BJ22" i="45"/>
  <c r="BJ25" i="45" s="1"/>
  <c r="R5" i="45"/>
  <c r="AZ25" i="45"/>
  <c r="AM16" i="45"/>
  <c r="BF22" i="45"/>
  <c r="BF25" i="45" s="1"/>
  <c r="AI92" i="45"/>
  <c r="K113" i="45"/>
  <c r="K115" i="45" s="1"/>
  <c r="K116" i="45" s="1"/>
  <c r="K7" i="45" s="1"/>
  <c r="AR22" i="45"/>
  <c r="AN16" i="45"/>
  <c r="C113" i="45"/>
  <c r="C115" i="45" s="1"/>
  <c r="C116" i="45" s="1"/>
  <c r="C7" i="45" s="1"/>
  <c r="AT22" i="45"/>
  <c r="AT25" i="45" s="1"/>
  <c r="S7" i="45"/>
  <c r="BA16" i="45"/>
  <c r="AA7" i="45"/>
  <c r="AI71" i="45"/>
  <c r="N7" i="45"/>
  <c r="F123" i="45"/>
  <c r="AQ23" i="45" s="1"/>
  <c r="AH120" i="45"/>
  <c r="AV23" i="45"/>
  <c r="AV25" i="45" s="1"/>
  <c r="BD23" i="45"/>
  <c r="BD25" i="45" s="1"/>
  <c r="BH23" i="45"/>
  <c r="D164" i="45"/>
  <c r="E164" i="45" s="1"/>
  <c r="F164" i="45" s="1"/>
  <c r="G164" i="45" s="1"/>
  <c r="H164" i="45" s="1"/>
  <c r="I164" i="45" s="1"/>
  <c r="J164" i="45" s="1"/>
  <c r="K164" i="45" s="1"/>
  <c r="L164" i="45" s="1"/>
  <c r="M164" i="45" s="1"/>
  <c r="Z164" i="45" s="1"/>
  <c r="AB164" i="45" s="1"/>
  <c r="Z5" i="45"/>
  <c r="BB22" i="45"/>
  <c r="BB25" i="45" s="1"/>
  <c r="Y7" i="45"/>
  <c r="F161" i="45"/>
  <c r="BA19" i="45"/>
  <c r="Z113" i="45"/>
  <c r="Z115" i="45" s="1"/>
  <c r="Z116" i="45" s="1"/>
  <c r="Z7" i="45" s="1"/>
  <c r="E169" i="45"/>
  <c r="E183" i="45"/>
  <c r="F183" i="45" s="1"/>
  <c r="G183" i="45" s="1"/>
  <c r="H183" i="45" s="1"/>
  <c r="I183" i="45" s="1"/>
  <c r="J183" i="45" s="1"/>
  <c r="K183" i="45" s="1"/>
  <c r="L183" i="45" s="1"/>
  <c r="M183" i="45" s="1"/>
  <c r="Z183" i="45" s="1"/>
  <c r="AB183" i="45" s="1"/>
  <c r="D135" i="45"/>
  <c r="F116" i="45"/>
  <c r="F7" i="45" s="1"/>
  <c r="V7" i="45"/>
  <c r="F177" i="45"/>
  <c r="E135" i="45"/>
  <c r="AH117" i="45"/>
  <c r="BE22" i="45"/>
  <c r="BE25" i="45" s="1"/>
  <c r="J5" i="45"/>
  <c r="K124" i="45"/>
  <c r="AH71" i="45"/>
  <c r="AS22" i="45"/>
  <c r="AS25" i="45" s="1"/>
  <c r="BG22" i="45"/>
  <c r="BG25" i="45" s="1"/>
  <c r="BH22" i="45"/>
  <c r="AX23" i="45"/>
  <c r="BE23" i="45"/>
  <c r="BG95" i="45" a="1"/>
  <c r="E124" i="45"/>
  <c r="M124" i="45"/>
  <c r="AI117" i="45"/>
  <c r="E113" i="45"/>
  <c r="E115" i="45" s="1"/>
  <c r="E116" i="45" s="1"/>
  <c r="E7" i="45" s="1"/>
  <c r="M113" i="45"/>
  <c r="M115" i="45" s="1"/>
  <c r="M116" i="45" s="1"/>
  <c r="M7" i="45" s="1"/>
  <c r="U7" i="45"/>
  <c r="AC7" i="45"/>
  <c r="AH92" i="45"/>
  <c r="AH119" i="45"/>
  <c r="C135" i="45"/>
  <c r="AD7" i="45"/>
  <c r="G124" i="45"/>
  <c r="AI122" i="45"/>
  <c r="L113" i="45"/>
  <c r="L115" i="45" s="1"/>
  <c r="T7" i="45"/>
  <c r="AB113" i="45"/>
  <c r="AB115" i="45" s="1"/>
  <c r="AB116" i="45" s="1"/>
  <c r="AB7" i="45" s="1"/>
  <c r="D5" i="45"/>
  <c r="L5" i="45"/>
  <c r="T5" i="45"/>
  <c r="AB5" i="45"/>
  <c r="AP19" i="45"/>
  <c r="AP22" i="45" s="1"/>
  <c r="AP25" i="45" s="1"/>
  <c r="G113" i="45"/>
  <c r="G115" i="45" s="1"/>
  <c r="O7" i="45"/>
  <c r="W7" i="45"/>
  <c r="AE7" i="45"/>
  <c r="AI120" i="45"/>
  <c r="AI121" i="45"/>
  <c r="D113" i="45"/>
  <c r="D115" i="45" s="1"/>
  <c r="D116" i="45" s="1"/>
  <c r="D7" i="45" s="1"/>
  <c r="AO16" i="45"/>
  <c r="AO22" i="45" s="1"/>
  <c r="AO25" i="45" s="1"/>
  <c r="AJ108" i="45" a="1"/>
  <c r="AJ108" i="45" s="1"/>
  <c r="AH108" i="45"/>
  <c r="AI108" i="45"/>
  <c r="AG115" i="45"/>
  <c r="G123" i="45"/>
  <c r="AR23" i="45" s="1"/>
  <c r="AW23" i="45"/>
  <c r="BI23" i="45"/>
  <c r="BI25" i="45" s="1"/>
  <c r="C274" i="45"/>
  <c r="AH121" i="45"/>
  <c r="AH122" i="45"/>
  <c r="AE70" i="44"/>
  <c r="M274" i="47" l="1"/>
  <c r="N169" i="47"/>
  <c r="O177" i="47"/>
  <c r="N167" i="47"/>
  <c r="O161" i="47"/>
  <c r="H177" i="46"/>
  <c r="G135" i="46"/>
  <c r="G274" i="46"/>
  <c r="H169" i="46"/>
  <c r="H161" i="46"/>
  <c r="G167" i="46"/>
  <c r="AI116" i="46"/>
  <c r="B7" i="46"/>
  <c r="A7" i="46" s="1"/>
  <c r="AH116" i="46"/>
  <c r="BH25" i="45"/>
  <c r="Z124" i="45"/>
  <c r="AX25" i="45"/>
  <c r="AW25" i="45"/>
  <c r="AU25" i="45"/>
  <c r="L116" i="45"/>
  <c r="L7" i="45" s="1"/>
  <c r="J116" i="45"/>
  <c r="J7" i="45" s="1"/>
  <c r="H116" i="45"/>
  <c r="H7" i="45" s="1"/>
  <c r="H124" i="45"/>
  <c r="G116" i="45"/>
  <c r="G7" i="45" s="1"/>
  <c r="AR25" i="45"/>
  <c r="AJ123" i="45" a="1"/>
  <c r="AJ123" i="45" s="1"/>
  <c r="AI123" i="45"/>
  <c r="F124" i="45"/>
  <c r="AQ25" i="45"/>
  <c r="D124" i="45"/>
  <c r="AM22" i="45"/>
  <c r="G177" i="45"/>
  <c r="F135" i="45"/>
  <c r="F167" i="45"/>
  <c r="G161" i="45"/>
  <c r="BA22" i="45"/>
  <c r="BA25" i="45" s="1"/>
  <c r="AI113" i="45"/>
  <c r="AH113" i="45"/>
  <c r="E167" i="45"/>
  <c r="AM25" i="45"/>
  <c r="BG118" i="45"/>
  <c r="BK116" i="45"/>
  <c r="BI115" i="45"/>
  <c r="BG114" i="45"/>
  <c r="BK112" i="45"/>
  <c r="BI111" i="45"/>
  <c r="BG110" i="45"/>
  <c r="BK108" i="45"/>
  <c r="BI107" i="45"/>
  <c r="BG106" i="45"/>
  <c r="BK104" i="45"/>
  <c r="BI103" i="45"/>
  <c r="BG102" i="45"/>
  <c r="BK100" i="45"/>
  <c r="BI99" i="45"/>
  <c r="BG98" i="45"/>
  <c r="BK96" i="45"/>
  <c r="BI95" i="45"/>
  <c r="BL118" i="45"/>
  <c r="BJ117" i="45"/>
  <c r="BH116" i="45"/>
  <c r="BL114" i="45"/>
  <c r="BJ113" i="45"/>
  <c r="BH112" i="45"/>
  <c r="BL110" i="45"/>
  <c r="BJ109" i="45"/>
  <c r="BH108" i="45"/>
  <c r="BL106" i="45"/>
  <c r="BJ105" i="45"/>
  <c r="BH104" i="45"/>
  <c r="BL102" i="45"/>
  <c r="BJ101" i="45"/>
  <c r="BH100" i="45"/>
  <c r="BL98" i="45"/>
  <c r="BJ97" i="45"/>
  <c r="BH96" i="45"/>
  <c r="BH117" i="45"/>
  <c r="BJ115" i="45"/>
  <c r="BK113" i="45"/>
  <c r="BL111" i="45"/>
  <c r="BH110" i="45"/>
  <c r="BI108" i="45"/>
  <c r="BJ106" i="45"/>
  <c r="BL104" i="45"/>
  <c r="BG103" i="45"/>
  <c r="BH101" i="45"/>
  <c r="BJ99" i="45"/>
  <c r="BK97" i="45"/>
  <c r="BL95" i="45"/>
  <c r="BK118" i="45"/>
  <c r="BG117" i="45"/>
  <c r="BH115" i="45"/>
  <c r="BI113" i="45"/>
  <c r="BK111" i="45"/>
  <c r="BL109" i="45"/>
  <c r="BG108" i="45"/>
  <c r="BI106" i="45"/>
  <c r="BJ104" i="45"/>
  <c r="BK102" i="45"/>
  <c r="BG101" i="45"/>
  <c r="BH99" i="45"/>
  <c r="BI97" i="45"/>
  <c r="BK95" i="45"/>
  <c r="BJ118" i="45"/>
  <c r="BL116" i="45"/>
  <c r="BG115" i="45"/>
  <c r="BH113" i="45"/>
  <c r="BJ111" i="45"/>
  <c r="BK109" i="45"/>
  <c r="BL107" i="45"/>
  <c r="BH106" i="45"/>
  <c r="BI104" i="45"/>
  <c r="BJ102" i="45"/>
  <c r="BL100" i="45"/>
  <c r="BG99" i="45"/>
  <c r="BH97" i="45"/>
  <c r="BJ95" i="45"/>
  <c r="BI118" i="45"/>
  <c r="BJ116" i="45"/>
  <c r="BK114" i="45"/>
  <c r="BG113" i="45"/>
  <c r="BH111" i="45"/>
  <c r="BI109" i="45"/>
  <c r="BK107" i="45"/>
  <c r="BL105" i="45"/>
  <c r="BG104" i="45"/>
  <c r="BI102" i="45"/>
  <c r="BJ100" i="45"/>
  <c r="BK98" i="45"/>
  <c r="BG97" i="45"/>
  <c r="BH95" i="45"/>
  <c r="BH118" i="45"/>
  <c r="BI116" i="45"/>
  <c r="BJ114" i="45"/>
  <c r="BL112" i="45"/>
  <c r="BG111" i="45"/>
  <c r="BH109" i="45"/>
  <c r="BJ107" i="45"/>
  <c r="BK105" i="45"/>
  <c r="BL103" i="45"/>
  <c r="BH102" i="45"/>
  <c r="BI100" i="45"/>
  <c r="BJ98" i="45"/>
  <c r="BL96" i="45"/>
  <c r="BG95" i="45"/>
  <c r="BL117" i="45"/>
  <c r="BG116" i="45"/>
  <c r="BI114" i="45"/>
  <c r="BJ112" i="45"/>
  <c r="BK110" i="45"/>
  <c r="BG109" i="45"/>
  <c r="BH107" i="45"/>
  <c r="BI105" i="45"/>
  <c r="BK103" i="45"/>
  <c r="BL101" i="45"/>
  <c r="BG100" i="45"/>
  <c r="BI98" i="45"/>
  <c r="BJ96" i="45"/>
  <c r="BI117" i="45"/>
  <c r="BI110" i="45"/>
  <c r="BH103" i="45"/>
  <c r="BG96" i="45"/>
  <c r="BG112" i="45"/>
  <c r="BG105" i="45"/>
  <c r="BJ110" i="45"/>
  <c r="BL115" i="45"/>
  <c r="BL108" i="45"/>
  <c r="BK101" i="45"/>
  <c r="BK115" i="45"/>
  <c r="BJ108" i="45"/>
  <c r="BI101" i="45"/>
  <c r="BH114" i="45"/>
  <c r="BG107" i="45"/>
  <c r="BL99" i="45"/>
  <c r="BI112" i="45"/>
  <c r="BL97" i="45"/>
  <c r="BI96" i="45"/>
  <c r="BL113" i="45"/>
  <c r="BK106" i="45"/>
  <c r="BK99" i="45"/>
  <c r="BH105" i="45"/>
  <c r="BH98" i="45"/>
  <c r="BK117" i="45"/>
  <c r="BJ103" i="45"/>
  <c r="AB170" i="45"/>
  <c r="Z135" i="45"/>
  <c r="D167" i="45"/>
  <c r="AI124" i="45"/>
  <c r="AH123" i="45"/>
  <c r="E274" i="45"/>
  <c r="F169" i="45"/>
  <c r="AN22" i="45"/>
  <c r="AN25" i="45" s="1"/>
  <c r="AD70" i="44"/>
  <c r="AC70" i="44"/>
  <c r="AB149" i="44"/>
  <c r="AB70" i="44"/>
  <c r="AA161" i="44"/>
  <c r="AA162" i="44"/>
  <c r="AA163" i="44"/>
  <c r="AA164" i="44"/>
  <c r="AA165" i="44"/>
  <c r="AA166" i="44"/>
  <c r="AA167" i="44"/>
  <c r="AA169" i="44"/>
  <c r="AA274" i="44" s="1"/>
  <c r="AA170" i="44"/>
  <c r="AA171" i="44"/>
  <c r="AA172" i="44"/>
  <c r="AA173" i="44"/>
  <c r="AA174" i="44"/>
  <c r="AA175" i="44"/>
  <c r="AA176" i="44"/>
  <c r="AA177" i="44"/>
  <c r="AA178" i="44"/>
  <c r="AA179" i="44"/>
  <c r="AA180" i="44"/>
  <c r="AA181" i="44"/>
  <c r="AA182" i="44"/>
  <c r="AA183" i="44"/>
  <c r="AA184" i="44"/>
  <c r="AA185" i="44"/>
  <c r="AA186" i="44"/>
  <c r="AA187" i="44"/>
  <c r="AA188" i="44"/>
  <c r="AA189" i="44"/>
  <c r="AA190" i="44"/>
  <c r="AA191" i="44"/>
  <c r="AA192" i="44"/>
  <c r="AA193" i="44"/>
  <c r="AA194" i="44"/>
  <c r="AA195" i="44"/>
  <c r="AA196" i="44"/>
  <c r="AA197" i="44"/>
  <c r="AA198" i="44"/>
  <c r="AA199" i="44"/>
  <c r="AA200" i="44"/>
  <c r="AA201" i="44"/>
  <c r="AA202" i="44"/>
  <c r="AA203" i="44"/>
  <c r="AA204" i="44"/>
  <c r="AA205" i="44"/>
  <c r="AA206" i="44"/>
  <c r="AA207" i="44"/>
  <c r="AA208" i="44"/>
  <c r="AA209" i="44"/>
  <c r="AA210" i="44"/>
  <c r="AA211" i="44"/>
  <c r="AA212" i="44"/>
  <c r="AA213" i="44"/>
  <c r="AA214" i="44"/>
  <c r="AA215" i="44"/>
  <c r="AA216" i="44"/>
  <c r="AA217" i="44"/>
  <c r="AA218" i="44"/>
  <c r="AA219" i="44"/>
  <c r="AA220" i="44"/>
  <c r="AA221" i="44"/>
  <c r="AA222" i="44"/>
  <c r="AA223" i="44"/>
  <c r="AA224" i="44"/>
  <c r="AA225" i="44"/>
  <c r="AA226" i="44"/>
  <c r="AA227" i="44"/>
  <c r="AA228" i="44"/>
  <c r="AA229" i="44"/>
  <c r="AA230" i="44"/>
  <c r="AA231" i="44"/>
  <c r="AA232" i="44"/>
  <c r="AA233" i="44"/>
  <c r="AA234" i="44"/>
  <c r="AA235" i="44"/>
  <c r="AA236" i="44"/>
  <c r="AA237" i="44"/>
  <c r="AA238" i="44"/>
  <c r="AA239" i="44"/>
  <c r="AA240" i="44"/>
  <c r="AA241" i="44"/>
  <c r="AA242" i="44"/>
  <c r="AA243" i="44"/>
  <c r="AA244" i="44"/>
  <c r="AA245" i="44"/>
  <c r="AA246" i="44"/>
  <c r="AA247" i="44"/>
  <c r="AA248" i="44"/>
  <c r="AA249" i="44"/>
  <c r="AA250" i="44"/>
  <c r="AA251" i="44"/>
  <c r="AA252" i="44"/>
  <c r="AA253" i="44"/>
  <c r="AA254" i="44"/>
  <c r="AA255" i="44"/>
  <c r="AA256" i="44"/>
  <c r="AA257" i="44"/>
  <c r="AA258" i="44"/>
  <c r="AA259" i="44"/>
  <c r="AA260" i="44"/>
  <c r="AA261" i="44"/>
  <c r="AA262" i="44"/>
  <c r="AA263" i="44"/>
  <c r="AA264" i="44"/>
  <c r="AA265" i="44"/>
  <c r="AA266" i="44"/>
  <c r="AA267" i="44"/>
  <c r="AA268" i="44"/>
  <c r="AA269" i="44"/>
  <c r="AA270" i="44"/>
  <c r="AA271" i="44"/>
  <c r="AA272" i="44"/>
  <c r="AA273" i="44"/>
  <c r="Y71" i="44"/>
  <c r="Y78" i="44"/>
  <c r="Y92" i="44"/>
  <c r="Y96" i="44"/>
  <c r="Y108" i="44"/>
  <c r="Y117" i="44"/>
  <c r="Y118" i="44"/>
  <c r="Y119" i="44"/>
  <c r="Y123" i="44" s="1"/>
  <c r="Y120" i="44"/>
  <c r="Y121" i="44"/>
  <c r="Y122" i="44"/>
  <c r="Y161" i="44"/>
  <c r="Y162" i="44"/>
  <c r="Y163" i="44"/>
  <c r="Y167" i="44" s="1"/>
  <c r="Y164" i="44"/>
  <c r="Y165" i="44"/>
  <c r="Y166" i="44"/>
  <c r="Y169" i="44"/>
  <c r="Y170" i="44"/>
  <c r="Y171" i="44"/>
  <c r="Y172" i="44"/>
  <c r="Y274" i="44" s="1"/>
  <c r="Y173" i="44"/>
  <c r="Y174" i="44"/>
  <c r="Y175" i="44"/>
  <c r="Y176" i="44"/>
  <c r="Y177" i="44"/>
  <c r="Y178" i="44"/>
  <c r="Y179" i="44"/>
  <c r="Y180" i="44"/>
  <c r="Y181" i="44"/>
  <c r="Y182" i="44"/>
  <c r="Y183" i="44"/>
  <c r="Y184" i="44"/>
  <c r="Y185" i="44"/>
  <c r="Y186" i="44"/>
  <c r="Y187" i="44"/>
  <c r="Y188" i="44"/>
  <c r="Y189" i="44"/>
  <c r="Y190" i="44"/>
  <c r="Y191" i="44"/>
  <c r="Y192" i="44"/>
  <c r="Y193" i="44"/>
  <c r="Y194" i="44"/>
  <c r="Y195" i="44"/>
  <c r="Y196" i="44"/>
  <c r="Y197" i="44"/>
  <c r="Y198" i="44"/>
  <c r="Y199" i="44"/>
  <c r="Y200" i="44"/>
  <c r="Y201" i="44"/>
  <c r="Y202" i="44"/>
  <c r="Y203" i="44"/>
  <c r="Y204" i="44"/>
  <c r="Y205" i="44"/>
  <c r="Y206" i="44"/>
  <c r="Y207" i="44"/>
  <c r="Y208" i="44"/>
  <c r="Y209" i="44"/>
  <c r="Y210" i="44"/>
  <c r="Y211" i="44"/>
  <c r="Y212" i="44"/>
  <c r="Y213" i="44"/>
  <c r="Y214" i="44"/>
  <c r="Y215" i="44"/>
  <c r="Y216" i="44"/>
  <c r="Y217" i="44"/>
  <c r="Y218" i="44"/>
  <c r="Y219" i="44"/>
  <c r="Y220" i="44"/>
  <c r="Y221" i="44"/>
  <c r="Y222" i="44"/>
  <c r="Y223" i="44"/>
  <c r="Y224" i="44"/>
  <c r="Y225" i="44"/>
  <c r="Y226" i="44"/>
  <c r="Y227" i="44"/>
  <c r="Y228" i="44"/>
  <c r="Y229" i="44"/>
  <c r="Y230" i="44"/>
  <c r="Y231" i="44"/>
  <c r="Y232" i="44"/>
  <c r="Y233" i="44"/>
  <c r="Y234" i="44"/>
  <c r="Y235" i="44"/>
  <c r="Y236" i="44"/>
  <c r="Y237" i="44"/>
  <c r="Y238" i="44"/>
  <c r="Y239" i="44"/>
  <c r="Y240" i="44"/>
  <c r="Y241" i="44"/>
  <c r="Y242" i="44"/>
  <c r="Y243" i="44"/>
  <c r="Y244" i="44"/>
  <c r="Y245" i="44"/>
  <c r="Y246" i="44"/>
  <c r="Y247" i="44"/>
  <c r="Y248" i="44"/>
  <c r="Y249" i="44"/>
  <c r="Y250" i="44"/>
  <c r="Y251" i="44"/>
  <c r="Y252" i="44"/>
  <c r="Y253" i="44"/>
  <c r="Y254" i="44"/>
  <c r="Y255" i="44"/>
  <c r="Y256" i="44"/>
  <c r="Y257" i="44"/>
  <c r="Y258" i="44"/>
  <c r="Y259" i="44"/>
  <c r="Y260" i="44"/>
  <c r="Y261" i="44"/>
  <c r="Y262" i="44"/>
  <c r="Y263" i="44"/>
  <c r="Y264" i="44"/>
  <c r="Y265" i="44"/>
  <c r="Y266" i="44"/>
  <c r="Y267" i="44"/>
  <c r="Y268" i="44"/>
  <c r="Y269" i="44"/>
  <c r="Y270" i="44"/>
  <c r="Y271" i="44"/>
  <c r="Y272" i="44"/>
  <c r="Y273" i="44"/>
  <c r="X71" i="44"/>
  <c r="X78" i="44"/>
  <c r="X92" i="44"/>
  <c r="X96" i="44"/>
  <c r="X108" i="44"/>
  <c r="X117" i="44"/>
  <c r="X118" i="44"/>
  <c r="X119" i="44"/>
  <c r="X123" i="44" s="1"/>
  <c r="X120" i="44"/>
  <c r="X121" i="44"/>
  <c r="X122" i="44"/>
  <c r="X161" i="44"/>
  <c r="X162" i="44"/>
  <c r="X163" i="44"/>
  <c r="X167" i="44" s="1"/>
  <c r="X164" i="44"/>
  <c r="X165" i="44"/>
  <c r="X166" i="44"/>
  <c r="X169" i="44"/>
  <c r="X274" i="44" s="1"/>
  <c r="X170" i="44"/>
  <c r="X171" i="44"/>
  <c r="X172" i="44"/>
  <c r="X173" i="44"/>
  <c r="X174" i="44"/>
  <c r="X175" i="44"/>
  <c r="X176" i="44"/>
  <c r="X177" i="44"/>
  <c r="X178" i="44"/>
  <c r="X179" i="44"/>
  <c r="X180" i="44"/>
  <c r="X181" i="44"/>
  <c r="X182" i="44"/>
  <c r="X183" i="44"/>
  <c r="X184" i="44"/>
  <c r="X185" i="44"/>
  <c r="X186" i="44"/>
  <c r="X187" i="44"/>
  <c r="X188" i="44"/>
  <c r="X189" i="44"/>
  <c r="X190" i="44"/>
  <c r="X191" i="44"/>
  <c r="X192" i="44"/>
  <c r="X193" i="44"/>
  <c r="X194" i="44"/>
  <c r="X195" i="44"/>
  <c r="X196" i="44"/>
  <c r="X197" i="44"/>
  <c r="X198" i="44"/>
  <c r="X199" i="44"/>
  <c r="X200" i="44"/>
  <c r="X201" i="44"/>
  <c r="X202" i="44"/>
  <c r="X203" i="44"/>
  <c r="X204" i="44"/>
  <c r="X205" i="44"/>
  <c r="X206" i="44"/>
  <c r="X207" i="44"/>
  <c r="X208" i="44"/>
  <c r="X209" i="44"/>
  <c r="X210" i="44"/>
  <c r="X211" i="44"/>
  <c r="X212" i="44"/>
  <c r="X213" i="44"/>
  <c r="X214" i="44"/>
  <c r="X215" i="44"/>
  <c r="X216" i="44"/>
  <c r="X217" i="44"/>
  <c r="X218" i="44"/>
  <c r="X219" i="44"/>
  <c r="X220" i="44"/>
  <c r="X221" i="44"/>
  <c r="X222" i="44"/>
  <c r="X223" i="44"/>
  <c r="X224" i="44"/>
  <c r="X225" i="44"/>
  <c r="X226" i="44"/>
  <c r="X227" i="44"/>
  <c r="X228" i="44"/>
  <c r="X229" i="44"/>
  <c r="X230" i="44"/>
  <c r="X231" i="44"/>
  <c r="X232" i="44"/>
  <c r="X233" i="44"/>
  <c r="X234" i="44"/>
  <c r="X235" i="44"/>
  <c r="X236" i="44"/>
  <c r="X237" i="44"/>
  <c r="X238" i="44"/>
  <c r="X239" i="44"/>
  <c r="X240" i="44"/>
  <c r="X241" i="44"/>
  <c r="X242" i="44"/>
  <c r="X243" i="44"/>
  <c r="X244" i="44"/>
  <c r="X245" i="44"/>
  <c r="X246" i="44"/>
  <c r="X247" i="44"/>
  <c r="X248" i="44"/>
  <c r="X249" i="44"/>
  <c r="X250" i="44"/>
  <c r="X251" i="44"/>
  <c r="X252" i="44"/>
  <c r="X253" i="44"/>
  <c r="X254" i="44"/>
  <c r="X255" i="44"/>
  <c r="X256" i="44"/>
  <c r="X257" i="44"/>
  <c r="X258" i="44"/>
  <c r="X259" i="44"/>
  <c r="X260" i="44"/>
  <c r="X261" i="44"/>
  <c r="X262" i="44"/>
  <c r="X263" i="44"/>
  <c r="X264" i="44"/>
  <c r="X265" i="44"/>
  <c r="X266" i="44"/>
  <c r="X267" i="44"/>
  <c r="X268" i="44"/>
  <c r="X269" i="44"/>
  <c r="X270" i="44"/>
  <c r="X271" i="44"/>
  <c r="X272" i="44"/>
  <c r="X273" i="44"/>
  <c r="W71" i="44"/>
  <c r="W78" i="44"/>
  <c r="W92" i="44"/>
  <c r="W96" i="44"/>
  <c r="W108" i="44"/>
  <c r="W113" i="44" s="1"/>
  <c r="W115" i="44" s="1"/>
  <c r="W117" i="44"/>
  <c r="W118" i="44"/>
  <c r="W119" i="44"/>
  <c r="W120" i="44"/>
  <c r="W121" i="44"/>
  <c r="W122" i="44"/>
  <c r="W161" i="44"/>
  <c r="W162" i="44"/>
  <c r="W163" i="44"/>
  <c r="W164" i="44"/>
  <c r="W165" i="44"/>
  <c r="W166" i="44"/>
  <c r="W167" i="44"/>
  <c r="W169" i="44"/>
  <c r="W274" i="44" s="1"/>
  <c r="W170" i="44"/>
  <c r="W171" i="44"/>
  <c r="W172" i="44"/>
  <c r="W173" i="44"/>
  <c r="W174" i="44"/>
  <c r="W175" i="44"/>
  <c r="W176" i="44"/>
  <c r="W177" i="44"/>
  <c r="W178" i="44"/>
  <c r="W179" i="44"/>
  <c r="W180" i="44"/>
  <c r="W181" i="44"/>
  <c r="W182" i="44"/>
  <c r="W183" i="44"/>
  <c r="W184" i="44"/>
  <c r="W185" i="44"/>
  <c r="W186" i="44"/>
  <c r="W187" i="44"/>
  <c r="W188" i="44"/>
  <c r="W189" i="44"/>
  <c r="W190" i="44"/>
  <c r="W191" i="44"/>
  <c r="W192" i="44"/>
  <c r="W193" i="44"/>
  <c r="W194" i="44"/>
  <c r="W195" i="44"/>
  <c r="W196" i="44"/>
  <c r="W197" i="44"/>
  <c r="W198" i="44"/>
  <c r="W199" i="44"/>
  <c r="W200" i="44"/>
  <c r="W201" i="44"/>
  <c r="W202" i="44"/>
  <c r="W203" i="44"/>
  <c r="W204" i="44"/>
  <c r="W205" i="44"/>
  <c r="W206" i="44"/>
  <c r="W207" i="44"/>
  <c r="W208" i="44"/>
  <c r="W209" i="44"/>
  <c r="W210" i="44"/>
  <c r="W211" i="44"/>
  <c r="W212" i="44"/>
  <c r="W213" i="44"/>
  <c r="W214" i="44"/>
  <c r="W215" i="44"/>
  <c r="W216" i="44"/>
  <c r="W217" i="44"/>
  <c r="W218" i="44"/>
  <c r="W219" i="44"/>
  <c r="W220" i="44"/>
  <c r="W221" i="44"/>
  <c r="W222" i="44"/>
  <c r="W223" i="44"/>
  <c r="W224" i="44"/>
  <c r="W225" i="44"/>
  <c r="W226" i="44"/>
  <c r="W227" i="44"/>
  <c r="W228" i="44"/>
  <c r="W229" i="44"/>
  <c r="W230" i="44"/>
  <c r="W231" i="44"/>
  <c r="W232" i="44"/>
  <c r="W233" i="44"/>
  <c r="W234" i="44"/>
  <c r="W235" i="44"/>
  <c r="W236" i="44"/>
  <c r="W237" i="44"/>
  <c r="W238" i="44"/>
  <c r="W239" i="44"/>
  <c r="W240" i="44"/>
  <c r="W241" i="44"/>
  <c r="W242" i="44"/>
  <c r="W243" i="44"/>
  <c r="W244" i="44"/>
  <c r="W245" i="44"/>
  <c r="W246" i="44"/>
  <c r="W247" i="44"/>
  <c r="W248" i="44"/>
  <c r="W249" i="44"/>
  <c r="W250" i="44"/>
  <c r="W251" i="44"/>
  <c r="W252" i="44"/>
  <c r="W253" i="44"/>
  <c r="W254" i="44"/>
  <c r="W255" i="44"/>
  <c r="W256" i="44"/>
  <c r="W257" i="44"/>
  <c r="W258" i="44"/>
  <c r="W259" i="44"/>
  <c r="W260" i="44"/>
  <c r="W261" i="44"/>
  <c r="W262" i="44"/>
  <c r="W263" i="44"/>
  <c r="W264" i="44"/>
  <c r="W265" i="44"/>
  <c r="W266" i="44"/>
  <c r="W267" i="44"/>
  <c r="W268" i="44"/>
  <c r="W269" i="44"/>
  <c r="W270" i="44"/>
  <c r="W271" i="44"/>
  <c r="W272" i="44"/>
  <c r="W273" i="44"/>
  <c r="V71" i="44"/>
  <c r="V78" i="44"/>
  <c r="V92" i="44"/>
  <c r="V96" i="44"/>
  <c r="V108" i="44"/>
  <c r="V113" i="44" s="1"/>
  <c r="V115" i="44" s="1"/>
  <c r="V117" i="44"/>
  <c r="V118" i="44"/>
  <c r="V119" i="44"/>
  <c r="V120" i="44"/>
  <c r="V121" i="44"/>
  <c r="V122" i="44"/>
  <c r="V161" i="44"/>
  <c r="V162" i="44"/>
  <c r="V163" i="44"/>
  <c r="V164" i="44"/>
  <c r="V165" i="44"/>
  <c r="V167" i="44" s="1"/>
  <c r="V166" i="44"/>
  <c r="V169" i="44"/>
  <c r="V170" i="44"/>
  <c r="V171" i="44"/>
  <c r="V172" i="44"/>
  <c r="V173" i="44"/>
  <c r="V174" i="44"/>
  <c r="V274" i="44" s="1"/>
  <c r="V175" i="44"/>
  <c r="V176" i="44"/>
  <c r="V177" i="44"/>
  <c r="V178" i="44"/>
  <c r="V179" i="44"/>
  <c r="V180" i="44"/>
  <c r="V181" i="44"/>
  <c r="V182" i="44"/>
  <c r="V183" i="44"/>
  <c r="V184" i="44"/>
  <c r="V185" i="44"/>
  <c r="V186" i="44"/>
  <c r="V187" i="44"/>
  <c r="V188" i="44"/>
  <c r="V189" i="44"/>
  <c r="V190" i="44"/>
  <c r="V191" i="44"/>
  <c r="V192" i="44"/>
  <c r="V193" i="44"/>
  <c r="V194" i="44"/>
  <c r="V195" i="44"/>
  <c r="V196" i="44"/>
  <c r="V197" i="44"/>
  <c r="V198" i="44"/>
  <c r="V199" i="44"/>
  <c r="V200" i="44"/>
  <c r="V201" i="44"/>
  <c r="V202" i="44"/>
  <c r="V203" i="44"/>
  <c r="V204" i="44"/>
  <c r="V205" i="44"/>
  <c r="V206" i="44"/>
  <c r="V207" i="44"/>
  <c r="V208" i="44"/>
  <c r="V209" i="44"/>
  <c r="V210" i="44"/>
  <c r="V211" i="44"/>
  <c r="V212" i="44"/>
  <c r="V213" i="44"/>
  <c r="V214" i="44"/>
  <c r="V215" i="44"/>
  <c r="V216" i="44"/>
  <c r="V217" i="44"/>
  <c r="V218" i="44"/>
  <c r="V219" i="44"/>
  <c r="V220" i="44"/>
  <c r="V221" i="44"/>
  <c r="V222" i="44"/>
  <c r="V223" i="44"/>
  <c r="V224" i="44"/>
  <c r="V225" i="44"/>
  <c r="V226" i="44"/>
  <c r="V227" i="44"/>
  <c r="V228" i="44"/>
  <c r="V229" i="44"/>
  <c r="V230" i="44"/>
  <c r="V231" i="44"/>
  <c r="V232" i="44"/>
  <c r="V233" i="44"/>
  <c r="V234" i="44"/>
  <c r="V235" i="44"/>
  <c r="V236" i="44"/>
  <c r="V237" i="44"/>
  <c r="V238" i="44"/>
  <c r="V239" i="44"/>
  <c r="V240" i="44"/>
  <c r="V241" i="44"/>
  <c r="V242" i="44"/>
  <c r="V243" i="44"/>
  <c r="V244" i="44"/>
  <c r="V245" i="44"/>
  <c r="V246" i="44"/>
  <c r="V247" i="44"/>
  <c r="V248" i="44"/>
  <c r="V249" i="44"/>
  <c r="V250" i="44"/>
  <c r="V251" i="44"/>
  <c r="V252" i="44"/>
  <c r="V253" i="44"/>
  <c r="V254" i="44"/>
  <c r="V255" i="44"/>
  <c r="V256" i="44"/>
  <c r="V257" i="44"/>
  <c r="V258" i="44"/>
  <c r="V259" i="44"/>
  <c r="V260" i="44"/>
  <c r="V261" i="44"/>
  <c r="V262" i="44"/>
  <c r="V263" i="44"/>
  <c r="V264" i="44"/>
  <c r="V265" i="44"/>
  <c r="V266" i="44"/>
  <c r="V267" i="44"/>
  <c r="V268" i="44"/>
  <c r="V269" i="44"/>
  <c r="V270" i="44"/>
  <c r="V271" i="44"/>
  <c r="V272" i="44"/>
  <c r="V273" i="44"/>
  <c r="U71" i="44"/>
  <c r="U78" i="44"/>
  <c r="U92" i="44"/>
  <c r="U96" i="44"/>
  <c r="U108" i="44"/>
  <c r="U117" i="44"/>
  <c r="U118" i="44"/>
  <c r="U119" i="44"/>
  <c r="U120" i="44"/>
  <c r="U121" i="44"/>
  <c r="U122" i="44"/>
  <c r="U161" i="44"/>
  <c r="U167" i="44" s="1"/>
  <c r="U162" i="44"/>
  <c r="U163" i="44"/>
  <c r="U164" i="44"/>
  <c r="U165" i="44"/>
  <c r="U166" i="44"/>
  <c r="U169" i="44"/>
  <c r="U170" i="44"/>
  <c r="U171" i="44"/>
  <c r="U274" i="44" s="1"/>
  <c r="U172" i="44"/>
  <c r="U173" i="44"/>
  <c r="U174" i="44"/>
  <c r="U175" i="44"/>
  <c r="U176" i="44"/>
  <c r="U177" i="44"/>
  <c r="U178" i="44"/>
  <c r="U179" i="44"/>
  <c r="U180" i="44"/>
  <c r="U181" i="44"/>
  <c r="U182" i="44"/>
  <c r="U183" i="44"/>
  <c r="U184" i="44"/>
  <c r="U185" i="44"/>
  <c r="U186" i="44"/>
  <c r="U187" i="44"/>
  <c r="U188" i="44"/>
  <c r="U189" i="44"/>
  <c r="U190" i="44"/>
  <c r="U191" i="44"/>
  <c r="U192" i="44"/>
  <c r="U193" i="44"/>
  <c r="U194" i="44"/>
  <c r="U195" i="44"/>
  <c r="U196" i="44"/>
  <c r="U197" i="44"/>
  <c r="U198" i="44"/>
  <c r="U199" i="44"/>
  <c r="U200" i="44"/>
  <c r="U201" i="44"/>
  <c r="U202" i="44"/>
  <c r="U203" i="44"/>
  <c r="U204" i="44"/>
  <c r="U205" i="44"/>
  <c r="U206" i="44"/>
  <c r="U207" i="44"/>
  <c r="U208" i="44"/>
  <c r="U209" i="44"/>
  <c r="U210" i="44"/>
  <c r="U211" i="44"/>
  <c r="U212" i="44"/>
  <c r="U213" i="44"/>
  <c r="U214" i="44"/>
  <c r="U215" i="44"/>
  <c r="U216" i="44"/>
  <c r="U217" i="44"/>
  <c r="U218" i="44"/>
  <c r="U219" i="44"/>
  <c r="U220" i="44"/>
  <c r="U221" i="44"/>
  <c r="U222" i="44"/>
  <c r="U223" i="44"/>
  <c r="U224" i="44"/>
  <c r="U225" i="44"/>
  <c r="U226" i="44"/>
  <c r="U227" i="44"/>
  <c r="U228" i="44"/>
  <c r="U229" i="44"/>
  <c r="U230" i="44"/>
  <c r="U231" i="44"/>
  <c r="U232" i="44"/>
  <c r="U233" i="44"/>
  <c r="U234" i="44"/>
  <c r="U235" i="44"/>
  <c r="U236" i="44"/>
  <c r="U237" i="44"/>
  <c r="U238" i="44"/>
  <c r="U239" i="44"/>
  <c r="U240" i="44"/>
  <c r="U241" i="44"/>
  <c r="U242" i="44"/>
  <c r="U243" i="44"/>
  <c r="U244" i="44"/>
  <c r="U245" i="44"/>
  <c r="U246" i="44"/>
  <c r="U247" i="44"/>
  <c r="U248" i="44"/>
  <c r="U249" i="44"/>
  <c r="U250" i="44"/>
  <c r="U251" i="44"/>
  <c r="U252" i="44"/>
  <c r="U253" i="44"/>
  <c r="U254" i="44"/>
  <c r="U255" i="44"/>
  <c r="U256" i="44"/>
  <c r="U257" i="44"/>
  <c r="U258" i="44"/>
  <c r="U259" i="44"/>
  <c r="U260" i="44"/>
  <c r="U261" i="44"/>
  <c r="U262" i="44"/>
  <c r="U263" i="44"/>
  <c r="U264" i="44"/>
  <c r="U265" i="44"/>
  <c r="U266" i="44"/>
  <c r="U267" i="44"/>
  <c r="U268" i="44"/>
  <c r="U269" i="44"/>
  <c r="U270" i="44"/>
  <c r="U271" i="44"/>
  <c r="U272" i="44"/>
  <c r="U273" i="44"/>
  <c r="T71" i="44"/>
  <c r="T78" i="44"/>
  <c r="T92" i="44"/>
  <c r="T96" i="44"/>
  <c r="T108" i="44"/>
  <c r="T117" i="44"/>
  <c r="T118" i="44"/>
  <c r="T119" i="44"/>
  <c r="T120" i="44"/>
  <c r="T121" i="44"/>
  <c r="T122" i="44"/>
  <c r="T161" i="44"/>
  <c r="T162" i="44"/>
  <c r="T163" i="44"/>
  <c r="T164" i="44"/>
  <c r="T165" i="44"/>
  <c r="T166" i="44"/>
  <c r="T167" i="44" s="1"/>
  <c r="T169" i="44"/>
  <c r="T170" i="44"/>
  <c r="T171" i="44"/>
  <c r="T172" i="44"/>
  <c r="T173" i="44"/>
  <c r="T174" i="44"/>
  <c r="T274" i="44" s="1"/>
  <c r="T175" i="44"/>
  <c r="T176" i="44"/>
  <c r="T177" i="44"/>
  <c r="T178" i="44"/>
  <c r="T179" i="44"/>
  <c r="T180" i="44"/>
  <c r="T181" i="44"/>
  <c r="T182" i="44"/>
  <c r="T183" i="44"/>
  <c r="T184" i="44"/>
  <c r="T185" i="44"/>
  <c r="T186" i="44"/>
  <c r="T187" i="44"/>
  <c r="T188" i="44"/>
  <c r="T189" i="44"/>
  <c r="T190" i="44"/>
  <c r="T191" i="44"/>
  <c r="T192" i="44"/>
  <c r="T193" i="44"/>
  <c r="T194" i="44"/>
  <c r="T195" i="44"/>
  <c r="T196" i="44"/>
  <c r="T197" i="44"/>
  <c r="T198" i="44"/>
  <c r="T199" i="44"/>
  <c r="T200" i="44"/>
  <c r="T201" i="44"/>
  <c r="T202" i="44"/>
  <c r="T203" i="44"/>
  <c r="T204" i="44"/>
  <c r="T205" i="44"/>
  <c r="T206" i="44"/>
  <c r="T207" i="44"/>
  <c r="T208" i="44"/>
  <c r="T209" i="44"/>
  <c r="T210" i="44"/>
  <c r="T211" i="44"/>
  <c r="T212" i="44"/>
  <c r="T213" i="44"/>
  <c r="T214" i="44"/>
  <c r="T215" i="44"/>
  <c r="T216" i="44"/>
  <c r="T217" i="44"/>
  <c r="T218" i="44"/>
  <c r="T219" i="44"/>
  <c r="T220" i="44"/>
  <c r="T221" i="44"/>
  <c r="T222" i="44"/>
  <c r="T223" i="44"/>
  <c r="T224" i="44"/>
  <c r="T225" i="44"/>
  <c r="T226" i="44"/>
  <c r="T227" i="44"/>
  <c r="T228" i="44"/>
  <c r="T229" i="44"/>
  <c r="T230" i="44"/>
  <c r="T231" i="44"/>
  <c r="T232" i="44"/>
  <c r="T233" i="44"/>
  <c r="T234" i="44"/>
  <c r="T235" i="44"/>
  <c r="T236" i="44"/>
  <c r="T237" i="44"/>
  <c r="T238" i="44"/>
  <c r="T239" i="44"/>
  <c r="T240" i="44"/>
  <c r="T241" i="44"/>
  <c r="T242" i="44"/>
  <c r="T243" i="44"/>
  <c r="T244" i="44"/>
  <c r="T245" i="44"/>
  <c r="T246" i="44"/>
  <c r="T247" i="44"/>
  <c r="T248" i="44"/>
  <c r="T249" i="44"/>
  <c r="T250" i="44"/>
  <c r="T251" i="44"/>
  <c r="T252" i="44"/>
  <c r="T253" i="44"/>
  <c r="T254" i="44"/>
  <c r="T255" i="44"/>
  <c r="T256" i="44"/>
  <c r="T257" i="44"/>
  <c r="T258" i="44"/>
  <c r="T259" i="44"/>
  <c r="T260" i="44"/>
  <c r="T261" i="44"/>
  <c r="T262" i="44"/>
  <c r="T263" i="44"/>
  <c r="T264" i="44"/>
  <c r="T265" i="44"/>
  <c r="T266" i="44"/>
  <c r="T267" i="44"/>
  <c r="T268" i="44"/>
  <c r="T269" i="44"/>
  <c r="T270" i="44"/>
  <c r="T271" i="44"/>
  <c r="T272" i="44"/>
  <c r="T273" i="44"/>
  <c r="S273" i="44"/>
  <c r="S272" i="44"/>
  <c r="S271" i="44"/>
  <c r="S270" i="44"/>
  <c r="S269" i="44"/>
  <c r="S268" i="44"/>
  <c r="S267" i="44"/>
  <c r="S266" i="44"/>
  <c r="S265" i="44"/>
  <c r="S264" i="44"/>
  <c r="S263" i="44"/>
  <c r="S262" i="44"/>
  <c r="S261" i="44"/>
  <c r="S260" i="44"/>
  <c r="S259" i="44"/>
  <c r="S258" i="44"/>
  <c r="S257" i="44"/>
  <c r="S256" i="44"/>
  <c r="S255" i="44"/>
  <c r="S254" i="44"/>
  <c r="S253" i="44"/>
  <c r="S252" i="44"/>
  <c r="S251" i="44"/>
  <c r="S250" i="44"/>
  <c r="S249" i="44"/>
  <c r="S248" i="44"/>
  <c r="S247" i="44"/>
  <c r="S246" i="44"/>
  <c r="S245" i="44"/>
  <c r="S244" i="44"/>
  <c r="S243" i="44"/>
  <c r="S242" i="44"/>
  <c r="S241" i="44"/>
  <c r="S240" i="44"/>
  <c r="S239" i="44"/>
  <c r="S238" i="44"/>
  <c r="S237" i="44"/>
  <c r="S236" i="44"/>
  <c r="S235" i="44"/>
  <c r="S234" i="44"/>
  <c r="S233" i="44"/>
  <c r="S232" i="44"/>
  <c r="S231" i="44"/>
  <c r="S230" i="44"/>
  <c r="S229" i="44"/>
  <c r="S228" i="44"/>
  <c r="S227" i="44"/>
  <c r="S226" i="44"/>
  <c r="S225" i="44"/>
  <c r="S224" i="44"/>
  <c r="S223" i="44"/>
  <c r="S222" i="44"/>
  <c r="S221" i="44"/>
  <c r="S220" i="44"/>
  <c r="S219" i="44"/>
  <c r="S218" i="44"/>
  <c r="S217" i="44"/>
  <c r="S216" i="44"/>
  <c r="S215" i="44"/>
  <c r="S214" i="44"/>
  <c r="S213" i="44"/>
  <c r="S212" i="44"/>
  <c r="S211" i="44"/>
  <c r="S210" i="44"/>
  <c r="S209" i="44"/>
  <c r="S208" i="44"/>
  <c r="S207" i="44"/>
  <c r="S206" i="44"/>
  <c r="S205" i="44"/>
  <c r="S204" i="44"/>
  <c r="S203" i="44"/>
  <c r="S202" i="44"/>
  <c r="S201" i="44"/>
  <c r="S200" i="44"/>
  <c r="S199" i="44"/>
  <c r="S198" i="44"/>
  <c r="S197" i="44"/>
  <c r="S196" i="44"/>
  <c r="S195" i="44"/>
  <c r="S194" i="44"/>
  <c r="S193" i="44"/>
  <c r="S192" i="44"/>
  <c r="S191" i="44"/>
  <c r="S190" i="44"/>
  <c r="S189" i="44"/>
  <c r="S188" i="44"/>
  <c r="S187" i="44"/>
  <c r="S186" i="44"/>
  <c r="S185" i="44"/>
  <c r="S184" i="44"/>
  <c r="S183" i="44"/>
  <c r="S182" i="44"/>
  <c r="S181" i="44"/>
  <c r="S180" i="44"/>
  <c r="S179" i="44"/>
  <c r="S178" i="44"/>
  <c r="S177" i="44"/>
  <c r="S176" i="44"/>
  <c r="S175" i="44"/>
  <c r="S174" i="44"/>
  <c r="S173" i="44"/>
  <c r="S172" i="44"/>
  <c r="S171" i="44"/>
  <c r="S170" i="44"/>
  <c r="S169" i="44"/>
  <c r="S274" i="44" s="1"/>
  <c r="S166" i="44"/>
  <c r="S165" i="44"/>
  <c r="S164" i="44"/>
  <c r="S163" i="44"/>
  <c r="S162" i="44"/>
  <c r="S161" i="44"/>
  <c r="S167" i="44" s="1"/>
  <c r="S122" i="44"/>
  <c r="S121" i="44"/>
  <c r="S120" i="44"/>
  <c r="S119" i="44"/>
  <c r="S118" i="44"/>
  <c r="S117" i="44"/>
  <c r="S108" i="44"/>
  <c r="S96" i="44"/>
  <c r="S92" i="44"/>
  <c r="S78" i="44"/>
  <c r="S71" i="44"/>
  <c r="Y161" i="48" l="1"/>
  <c r="Y177" i="48"/>
  <c r="Z177" i="48" s="1"/>
  <c r="AA177" i="48" s="1"/>
  <c r="Y169" i="48"/>
  <c r="O167" i="47"/>
  <c r="P161" i="47"/>
  <c r="P177" i="47"/>
  <c r="Q177" i="47" s="1"/>
  <c r="N274" i="47"/>
  <c r="O169" i="47"/>
  <c r="H167" i="46"/>
  <c r="I161" i="46"/>
  <c r="H274" i="46"/>
  <c r="I169" i="46"/>
  <c r="H135" i="46"/>
  <c r="I177" i="46"/>
  <c r="AT9" i="45"/>
  <c r="AT8" i="45"/>
  <c r="AH124" i="45"/>
  <c r="G167" i="45"/>
  <c r="H161" i="45"/>
  <c r="F274" i="45"/>
  <c r="G169" i="45"/>
  <c r="H177" i="45"/>
  <c r="G135" i="45"/>
  <c r="AI115" i="45"/>
  <c r="AH115" i="45"/>
  <c r="Y113" i="44"/>
  <c r="Y115" i="44" s="1"/>
  <c r="Y116" i="44" s="1"/>
  <c r="Y124" i="44"/>
  <c r="X124" i="44"/>
  <c r="X113" i="44"/>
  <c r="X115" i="44" s="1"/>
  <c r="X116" i="44" s="1"/>
  <c r="W123" i="44"/>
  <c r="W124" i="44" s="1"/>
  <c r="W116" i="44"/>
  <c r="V123" i="44"/>
  <c r="V116" i="44" s="1"/>
  <c r="V124" i="44"/>
  <c r="U123" i="44"/>
  <c r="U124" i="44"/>
  <c r="U113" i="44"/>
  <c r="U115" i="44" s="1"/>
  <c r="U116" i="44" s="1"/>
  <c r="T123" i="44"/>
  <c r="T113" i="44"/>
  <c r="T115" i="44" s="1"/>
  <c r="T116" i="44" s="1"/>
  <c r="T124" i="44"/>
  <c r="S123" i="44"/>
  <c r="S113" i="44"/>
  <c r="S115" i="44" s="1"/>
  <c r="S116" i="44" s="1"/>
  <c r="S124" i="44"/>
  <c r="R71" i="44"/>
  <c r="R78" i="44"/>
  <c r="R92" i="44"/>
  <c r="R96" i="44"/>
  <c r="R108" i="44"/>
  <c r="R117" i="44"/>
  <c r="R118" i="44"/>
  <c r="R119" i="44"/>
  <c r="R120" i="44"/>
  <c r="R121" i="44"/>
  <c r="R122" i="44"/>
  <c r="Q71" i="44"/>
  <c r="Q78" i="44"/>
  <c r="Q92" i="44"/>
  <c r="Q96" i="44"/>
  <c r="Q108" i="44"/>
  <c r="Q117" i="44"/>
  <c r="Q118" i="44"/>
  <c r="Q119" i="44"/>
  <c r="Q120" i="44"/>
  <c r="Q121" i="44"/>
  <c r="Q122" i="44"/>
  <c r="AG101" i="43"/>
  <c r="P71" i="44"/>
  <c r="P78" i="44"/>
  <c r="P92" i="44"/>
  <c r="P96" i="44"/>
  <c r="P108" i="44"/>
  <c r="P117" i="44"/>
  <c r="P118" i="44"/>
  <c r="P119" i="44"/>
  <c r="P120" i="44"/>
  <c r="P121" i="44"/>
  <c r="P122" i="44"/>
  <c r="O71" i="44"/>
  <c r="O78" i="44"/>
  <c r="O92" i="44"/>
  <c r="O96" i="44"/>
  <c r="O108" i="44"/>
  <c r="O117" i="44"/>
  <c r="O118" i="44"/>
  <c r="O119" i="44"/>
  <c r="O123" i="44" s="1"/>
  <c r="O120" i="44"/>
  <c r="O121" i="44"/>
  <c r="O122" i="44"/>
  <c r="Y274" i="48" l="1"/>
  <c r="Z169" i="48"/>
  <c r="AB177" i="48"/>
  <c r="Y167" i="48"/>
  <c r="Z161" i="48"/>
  <c r="R177" i="47"/>
  <c r="O274" i="47"/>
  <c r="P169" i="47"/>
  <c r="P167" i="47"/>
  <c r="Q161" i="47"/>
  <c r="J177" i="46"/>
  <c r="I135" i="46"/>
  <c r="I274" i="46"/>
  <c r="J169" i="46"/>
  <c r="I167" i="46"/>
  <c r="J161" i="46"/>
  <c r="I177" i="45"/>
  <c r="H135" i="45"/>
  <c r="G274" i="45"/>
  <c r="H169" i="45"/>
  <c r="H167" i="45"/>
  <c r="I161" i="45"/>
  <c r="AH116" i="45"/>
  <c r="B7" i="45"/>
  <c r="A7" i="45" s="1"/>
  <c r="AI116" i="45"/>
  <c r="R123" i="44"/>
  <c r="R124" i="44" s="1"/>
  <c r="P123" i="44"/>
  <c r="P113" i="44"/>
  <c r="P115" i="44" s="1"/>
  <c r="P116" i="44" s="1"/>
  <c r="R113" i="44"/>
  <c r="R115" i="44" s="1"/>
  <c r="R116" i="44" s="1"/>
  <c r="Q123" i="44"/>
  <c r="Q124" i="44" s="1"/>
  <c r="Q113" i="44"/>
  <c r="Q115" i="44" s="1"/>
  <c r="P124" i="44"/>
  <c r="O124" i="44"/>
  <c r="O113" i="44"/>
  <c r="O115" i="44" s="1"/>
  <c r="O116" i="44" s="1"/>
  <c r="Z274" i="48" l="1"/>
  <c r="AA169" i="48"/>
  <c r="Z167" i="48"/>
  <c r="AA161" i="48"/>
  <c r="AC177" i="48"/>
  <c r="Q167" i="47"/>
  <c r="R161" i="47"/>
  <c r="P274" i="47"/>
  <c r="Q169" i="47"/>
  <c r="S177" i="47"/>
  <c r="J167" i="46"/>
  <c r="K161" i="46"/>
  <c r="J274" i="46"/>
  <c r="K169" i="46"/>
  <c r="K177" i="46"/>
  <c r="J135" i="46"/>
  <c r="J161" i="45"/>
  <c r="I167" i="45"/>
  <c r="H274" i="45"/>
  <c r="I169" i="45"/>
  <c r="I135" i="45"/>
  <c r="J177" i="45"/>
  <c r="Q116" i="44"/>
  <c r="AD177" i="48" l="1"/>
  <c r="AB161" i="48"/>
  <c r="AA167" i="48"/>
  <c r="AA135" i="48"/>
  <c r="AA274" i="48"/>
  <c r="AB169" i="48"/>
  <c r="T177" i="47"/>
  <c r="Q274" i="47"/>
  <c r="R169" i="47"/>
  <c r="R167" i="47"/>
  <c r="S161" i="47"/>
  <c r="L177" i="46"/>
  <c r="M177" i="46" s="1"/>
  <c r="K135" i="46"/>
  <c r="K274" i="46"/>
  <c r="L169" i="46"/>
  <c r="M169" i="46" s="1"/>
  <c r="L161" i="46"/>
  <c r="M161" i="46" s="1"/>
  <c r="K167" i="46"/>
  <c r="J135" i="45"/>
  <c r="K177" i="45"/>
  <c r="I274" i="45"/>
  <c r="J169" i="45"/>
  <c r="K161" i="45"/>
  <c r="J167" i="45"/>
  <c r="AB274" i="48" l="1"/>
  <c r="AC169" i="48"/>
  <c r="AC161" i="48"/>
  <c r="AB167" i="48"/>
  <c r="AB135" i="48"/>
  <c r="AE177" i="48"/>
  <c r="R274" i="47"/>
  <c r="S169" i="47"/>
  <c r="S167" i="47"/>
  <c r="T161" i="47"/>
  <c r="S135" i="47"/>
  <c r="U177" i="47"/>
  <c r="T135" i="47"/>
  <c r="N161" i="46"/>
  <c r="N167" i="46" s="1"/>
  <c r="M167" i="46"/>
  <c r="M274" i="46"/>
  <c r="N169" i="46"/>
  <c r="M135" i="46"/>
  <c r="N177" i="46"/>
  <c r="N135" i="46" s="1"/>
  <c r="L167" i="46"/>
  <c r="L274" i="46"/>
  <c r="L135" i="46"/>
  <c r="L161" i="45"/>
  <c r="K167" i="45"/>
  <c r="J274" i="45"/>
  <c r="K169" i="45"/>
  <c r="K135" i="45"/>
  <c r="L177" i="45"/>
  <c r="AF177" i="48" l="1"/>
  <c r="AC167" i="48"/>
  <c r="AD161" i="48"/>
  <c r="AC135" i="48"/>
  <c r="AC274" i="48"/>
  <c r="AD169" i="48"/>
  <c r="U161" i="47"/>
  <c r="T167" i="47"/>
  <c r="S274" i="47"/>
  <c r="T169" i="47"/>
  <c r="V177" i="47"/>
  <c r="U135" i="47"/>
  <c r="N274" i="46"/>
  <c r="L135" i="45"/>
  <c r="M177" i="45"/>
  <c r="K274" i="45"/>
  <c r="L169" i="45"/>
  <c r="M161" i="45"/>
  <c r="L167" i="45"/>
  <c r="AD274" i="48" l="1"/>
  <c r="AE169" i="48"/>
  <c r="AD167" i="48"/>
  <c r="AE161" i="48"/>
  <c r="AD135" i="48"/>
  <c r="W177" i="47"/>
  <c r="T274" i="47"/>
  <c r="U169" i="47"/>
  <c r="U167" i="47"/>
  <c r="V161" i="47"/>
  <c r="M167" i="45"/>
  <c r="L274" i="45"/>
  <c r="M169" i="45"/>
  <c r="M135" i="45"/>
  <c r="AE274" i="48" l="1"/>
  <c r="AF169" i="48"/>
  <c r="AF274" i="48" s="1"/>
  <c r="AE167" i="48"/>
  <c r="AF161" i="48"/>
  <c r="AE135" i="48"/>
  <c r="W161" i="47"/>
  <c r="V167" i="47"/>
  <c r="U274" i="47"/>
  <c r="V169" i="47"/>
  <c r="V135" i="47"/>
  <c r="X177" i="47"/>
  <c r="W135" i="47"/>
  <c r="M274" i="45"/>
  <c r="AF167" i="48" l="1"/>
  <c r="AF135" i="48"/>
  <c r="V274" i="47"/>
  <c r="W169" i="47"/>
  <c r="Y177" i="47"/>
  <c r="Z177" i="47" s="1"/>
  <c r="AA177" i="47" s="1"/>
  <c r="X135" i="47"/>
  <c r="X161" i="47"/>
  <c r="W167" i="47"/>
  <c r="R177" i="46"/>
  <c r="AI135" i="48" l="1"/>
  <c r="AH135" i="48"/>
  <c r="Y161" i="47"/>
  <c r="X167" i="47"/>
  <c r="W274" i="47"/>
  <c r="X169" i="47"/>
  <c r="S177" i="46"/>
  <c r="R161" i="46"/>
  <c r="R169" i="46"/>
  <c r="N71" i="44"/>
  <c r="N78" i="44"/>
  <c r="N92" i="44"/>
  <c r="N96" i="44"/>
  <c r="N108" i="44"/>
  <c r="N113" i="44" s="1"/>
  <c r="N115" i="44" s="1"/>
  <c r="N117" i="44"/>
  <c r="N118" i="44"/>
  <c r="N119" i="44"/>
  <c r="N120" i="44"/>
  <c r="N121" i="44"/>
  <c r="N122" i="44"/>
  <c r="M71" i="44"/>
  <c r="M78" i="44"/>
  <c r="M92" i="44"/>
  <c r="AU18" i="44" s="1"/>
  <c r="M96" i="44"/>
  <c r="M108" i="44"/>
  <c r="M117" i="44"/>
  <c r="M118" i="44"/>
  <c r="M119" i="44"/>
  <c r="M120" i="44"/>
  <c r="M121" i="44"/>
  <c r="M122" i="44"/>
  <c r="L78" i="44"/>
  <c r="L92" i="44"/>
  <c r="F92" i="44"/>
  <c r="F78" i="44"/>
  <c r="F71" i="44"/>
  <c r="AQ16" i="44" s="1"/>
  <c r="E71" i="44"/>
  <c r="B117" i="1"/>
  <c r="B118" i="1"/>
  <c r="B119" i="1"/>
  <c r="B120" i="1"/>
  <c r="B121" i="1"/>
  <c r="B122" i="1"/>
  <c r="B92" i="1"/>
  <c r="C92" i="1"/>
  <c r="B96" i="1"/>
  <c r="C96" i="1"/>
  <c r="B108" i="1"/>
  <c r="C108" i="1"/>
  <c r="B117" i="44"/>
  <c r="B118" i="44"/>
  <c r="B119" i="44"/>
  <c r="B123" i="44" s="1"/>
  <c r="B124" i="44" s="1"/>
  <c r="B120" i="44"/>
  <c r="B121" i="44"/>
  <c r="B122" i="44"/>
  <c r="B135" i="44"/>
  <c r="B108" i="44"/>
  <c r="AF5" i="44" s="1"/>
  <c r="C108" i="44"/>
  <c r="B71" i="1"/>
  <c r="C71" i="1"/>
  <c r="B78" i="1"/>
  <c r="C78" i="1"/>
  <c r="B71" i="44"/>
  <c r="C71" i="44"/>
  <c r="D71" i="44"/>
  <c r="B96" i="44"/>
  <c r="B78" i="44"/>
  <c r="C78" i="44"/>
  <c r="D78" i="44"/>
  <c r="D92" i="44"/>
  <c r="AH145" i="44"/>
  <c r="AI145" i="44"/>
  <c r="AH144" i="44"/>
  <c r="AI144" i="44"/>
  <c r="AH143" i="44"/>
  <c r="AI143" i="44"/>
  <c r="AG274" i="44"/>
  <c r="B274" i="44"/>
  <c r="D273" i="44"/>
  <c r="E273" i="44" s="1"/>
  <c r="F273" i="44" s="1"/>
  <c r="G273" i="44" s="1"/>
  <c r="H273" i="44" s="1"/>
  <c r="I273" i="44" s="1"/>
  <c r="J273" i="44" s="1"/>
  <c r="K273" i="44" s="1"/>
  <c r="L273" i="44" s="1"/>
  <c r="M273" i="44" s="1"/>
  <c r="N273" i="44" s="1"/>
  <c r="O273" i="44" s="1"/>
  <c r="P273" i="44" s="1"/>
  <c r="Q273" i="44" s="1"/>
  <c r="R273" i="44" s="1"/>
  <c r="Z273" i="44" s="1"/>
  <c r="AB273" i="44" s="1"/>
  <c r="AC273" i="44" s="1"/>
  <c r="AD273" i="44" s="1"/>
  <c r="AE273" i="44" s="1"/>
  <c r="AF273" i="44" s="1"/>
  <c r="C273" i="44"/>
  <c r="C272" i="44"/>
  <c r="D272" i="44" s="1"/>
  <c r="E272" i="44" s="1"/>
  <c r="F272" i="44" s="1"/>
  <c r="G272" i="44" s="1"/>
  <c r="H272" i="44" s="1"/>
  <c r="I272" i="44" s="1"/>
  <c r="J272" i="44" s="1"/>
  <c r="K272" i="44" s="1"/>
  <c r="L272" i="44" s="1"/>
  <c r="M272" i="44" s="1"/>
  <c r="N272" i="44" s="1"/>
  <c r="O272" i="44" s="1"/>
  <c r="P272" i="44" s="1"/>
  <c r="Q272" i="44" s="1"/>
  <c r="R272" i="44" s="1"/>
  <c r="Z272" i="44" s="1"/>
  <c r="AB272" i="44" s="1"/>
  <c r="AC272" i="44" s="1"/>
  <c r="AD272" i="44" s="1"/>
  <c r="AE272" i="44" s="1"/>
  <c r="AF272" i="44" s="1"/>
  <c r="C271" i="44"/>
  <c r="D271" i="44" s="1"/>
  <c r="E271" i="44" s="1"/>
  <c r="F271" i="44" s="1"/>
  <c r="G271" i="44" s="1"/>
  <c r="H271" i="44" s="1"/>
  <c r="I271" i="44" s="1"/>
  <c r="J271" i="44" s="1"/>
  <c r="K271" i="44" s="1"/>
  <c r="L271" i="44" s="1"/>
  <c r="M271" i="44" s="1"/>
  <c r="N271" i="44" s="1"/>
  <c r="O271" i="44" s="1"/>
  <c r="P271" i="44" s="1"/>
  <c r="Q271" i="44" s="1"/>
  <c r="R271" i="44" s="1"/>
  <c r="Z271" i="44" s="1"/>
  <c r="AB271" i="44" s="1"/>
  <c r="AC271" i="44" s="1"/>
  <c r="AD271" i="44" s="1"/>
  <c r="AE271" i="44" s="1"/>
  <c r="AF271" i="44" s="1"/>
  <c r="C270" i="44"/>
  <c r="D270" i="44" s="1"/>
  <c r="E270" i="44" s="1"/>
  <c r="F270" i="44" s="1"/>
  <c r="G270" i="44" s="1"/>
  <c r="H270" i="44" s="1"/>
  <c r="I270" i="44" s="1"/>
  <c r="J270" i="44" s="1"/>
  <c r="K270" i="44" s="1"/>
  <c r="L270" i="44" s="1"/>
  <c r="M270" i="44" s="1"/>
  <c r="N270" i="44" s="1"/>
  <c r="O270" i="44" s="1"/>
  <c r="P270" i="44" s="1"/>
  <c r="Q270" i="44" s="1"/>
  <c r="R270" i="44" s="1"/>
  <c r="Z270" i="44" s="1"/>
  <c r="AB270" i="44" s="1"/>
  <c r="AC270" i="44" s="1"/>
  <c r="AD270" i="44" s="1"/>
  <c r="AE270" i="44" s="1"/>
  <c r="AF270" i="44" s="1"/>
  <c r="D269" i="44"/>
  <c r="E269" i="44" s="1"/>
  <c r="F269" i="44" s="1"/>
  <c r="G269" i="44" s="1"/>
  <c r="H269" i="44" s="1"/>
  <c r="I269" i="44" s="1"/>
  <c r="J269" i="44" s="1"/>
  <c r="K269" i="44" s="1"/>
  <c r="L269" i="44" s="1"/>
  <c r="M269" i="44" s="1"/>
  <c r="N269" i="44" s="1"/>
  <c r="O269" i="44" s="1"/>
  <c r="P269" i="44" s="1"/>
  <c r="Q269" i="44" s="1"/>
  <c r="R269" i="44" s="1"/>
  <c r="Z269" i="44" s="1"/>
  <c r="AB269" i="44" s="1"/>
  <c r="AC269" i="44" s="1"/>
  <c r="AD269" i="44" s="1"/>
  <c r="AE269" i="44" s="1"/>
  <c r="AF269" i="44" s="1"/>
  <c r="C269" i="44"/>
  <c r="C268" i="44"/>
  <c r="D268" i="44" s="1"/>
  <c r="E268" i="44" s="1"/>
  <c r="F268" i="44" s="1"/>
  <c r="G268" i="44" s="1"/>
  <c r="H268" i="44" s="1"/>
  <c r="I268" i="44" s="1"/>
  <c r="J268" i="44" s="1"/>
  <c r="K268" i="44" s="1"/>
  <c r="L268" i="44" s="1"/>
  <c r="M268" i="44" s="1"/>
  <c r="N268" i="44" s="1"/>
  <c r="O268" i="44" s="1"/>
  <c r="P268" i="44" s="1"/>
  <c r="Q268" i="44" s="1"/>
  <c r="R268" i="44" s="1"/>
  <c r="Z268" i="44" s="1"/>
  <c r="AB268" i="44" s="1"/>
  <c r="AC268" i="44" s="1"/>
  <c r="AD268" i="44" s="1"/>
  <c r="AE268" i="44" s="1"/>
  <c r="AF268" i="44" s="1"/>
  <c r="C267" i="44"/>
  <c r="D267" i="44" s="1"/>
  <c r="E267" i="44" s="1"/>
  <c r="F267" i="44" s="1"/>
  <c r="G267" i="44" s="1"/>
  <c r="H267" i="44" s="1"/>
  <c r="I267" i="44" s="1"/>
  <c r="J267" i="44" s="1"/>
  <c r="K267" i="44" s="1"/>
  <c r="L267" i="44" s="1"/>
  <c r="M267" i="44" s="1"/>
  <c r="N267" i="44" s="1"/>
  <c r="O267" i="44" s="1"/>
  <c r="P267" i="44" s="1"/>
  <c r="Q267" i="44" s="1"/>
  <c r="R267" i="44" s="1"/>
  <c r="Z267" i="44" s="1"/>
  <c r="AB267" i="44" s="1"/>
  <c r="AC267" i="44" s="1"/>
  <c r="AD267" i="44" s="1"/>
  <c r="AE267" i="44" s="1"/>
  <c r="AF267" i="44" s="1"/>
  <c r="H266" i="44"/>
  <c r="I266" i="44" s="1"/>
  <c r="J266" i="44" s="1"/>
  <c r="K266" i="44" s="1"/>
  <c r="L266" i="44" s="1"/>
  <c r="M266" i="44" s="1"/>
  <c r="N266" i="44" s="1"/>
  <c r="O266" i="44" s="1"/>
  <c r="P266" i="44" s="1"/>
  <c r="Q266" i="44" s="1"/>
  <c r="R266" i="44" s="1"/>
  <c r="Z266" i="44" s="1"/>
  <c r="AB266" i="44" s="1"/>
  <c r="AC266" i="44" s="1"/>
  <c r="AD266" i="44" s="1"/>
  <c r="AE266" i="44" s="1"/>
  <c r="AF266" i="44" s="1"/>
  <c r="C266" i="44"/>
  <c r="D266" i="44" s="1"/>
  <c r="E266" i="44" s="1"/>
  <c r="F266" i="44" s="1"/>
  <c r="G266" i="44" s="1"/>
  <c r="C265" i="44"/>
  <c r="D265" i="44" s="1"/>
  <c r="E265" i="44" s="1"/>
  <c r="F265" i="44" s="1"/>
  <c r="G265" i="44" s="1"/>
  <c r="H265" i="44" s="1"/>
  <c r="I265" i="44" s="1"/>
  <c r="J265" i="44" s="1"/>
  <c r="K265" i="44" s="1"/>
  <c r="L265" i="44" s="1"/>
  <c r="M265" i="44" s="1"/>
  <c r="N265" i="44" s="1"/>
  <c r="O265" i="44" s="1"/>
  <c r="P265" i="44" s="1"/>
  <c r="Q265" i="44" s="1"/>
  <c r="R265" i="44" s="1"/>
  <c r="Z265" i="44" s="1"/>
  <c r="AB265" i="44" s="1"/>
  <c r="AC265" i="44" s="1"/>
  <c r="AD265" i="44" s="1"/>
  <c r="AE265" i="44" s="1"/>
  <c r="AF265" i="44" s="1"/>
  <c r="C264" i="44"/>
  <c r="D264" i="44" s="1"/>
  <c r="E264" i="44" s="1"/>
  <c r="F264" i="44" s="1"/>
  <c r="G264" i="44" s="1"/>
  <c r="H264" i="44" s="1"/>
  <c r="I264" i="44" s="1"/>
  <c r="J264" i="44" s="1"/>
  <c r="K264" i="44" s="1"/>
  <c r="L264" i="44" s="1"/>
  <c r="M264" i="44" s="1"/>
  <c r="N264" i="44" s="1"/>
  <c r="O264" i="44" s="1"/>
  <c r="P264" i="44" s="1"/>
  <c r="Q264" i="44" s="1"/>
  <c r="R264" i="44" s="1"/>
  <c r="Z264" i="44" s="1"/>
  <c r="AB264" i="44" s="1"/>
  <c r="AC264" i="44" s="1"/>
  <c r="AD264" i="44" s="1"/>
  <c r="AE264" i="44" s="1"/>
  <c r="AF264" i="44" s="1"/>
  <c r="C263" i="44"/>
  <c r="D263" i="44" s="1"/>
  <c r="E263" i="44" s="1"/>
  <c r="F263" i="44" s="1"/>
  <c r="G263" i="44" s="1"/>
  <c r="H263" i="44" s="1"/>
  <c r="I263" i="44" s="1"/>
  <c r="J263" i="44" s="1"/>
  <c r="K263" i="44" s="1"/>
  <c r="L263" i="44" s="1"/>
  <c r="M263" i="44" s="1"/>
  <c r="N263" i="44" s="1"/>
  <c r="O263" i="44" s="1"/>
  <c r="P263" i="44" s="1"/>
  <c r="Q263" i="44" s="1"/>
  <c r="R263" i="44" s="1"/>
  <c r="Z263" i="44" s="1"/>
  <c r="AB263" i="44" s="1"/>
  <c r="AC263" i="44" s="1"/>
  <c r="AD263" i="44" s="1"/>
  <c r="AE263" i="44" s="1"/>
  <c r="AF263" i="44" s="1"/>
  <c r="C262" i="44"/>
  <c r="D262" i="44" s="1"/>
  <c r="E262" i="44" s="1"/>
  <c r="F262" i="44" s="1"/>
  <c r="G262" i="44" s="1"/>
  <c r="H262" i="44" s="1"/>
  <c r="I262" i="44" s="1"/>
  <c r="J262" i="44" s="1"/>
  <c r="K262" i="44" s="1"/>
  <c r="L262" i="44" s="1"/>
  <c r="M262" i="44" s="1"/>
  <c r="N262" i="44" s="1"/>
  <c r="O262" i="44" s="1"/>
  <c r="P262" i="44" s="1"/>
  <c r="Q262" i="44" s="1"/>
  <c r="R262" i="44" s="1"/>
  <c r="Z262" i="44" s="1"/>
  <c r="AB262" i="44" s="1"/>
  <c r="AC262" i="44" s="1"/>
  <c r="AD262" i="44" s="1"/>
  <c r="AE262" i="44" s="1"/>
  <c r="AF262" i="44" s="1"/>
  <c r="D261" i="44"/>
  <c r="E261" i="44" s="1"/>
  <c r="F261" i="44" s="1"/>
  <c r="G261" i="44" s="1"/>
  <c r="H261" i="44" s="1"/>
  <c r="I261" i="44" s="1"/>
  <c r="J261" i="44" s="1"/>
  <c r="K261" i="44" s="1"/>
  <c r="L261" i="44" s="1"/>
  <c r="M261" i="44" s="1"/>
  <c r="N261" i="44" s="1"/>
  <c r="O261" i="44" s="1"/>
  <c r="P261" i="44" s="1"/>
  <c r="Q261" i="44" s="1"/>
  <c r="R261" i="44" s="1"/>
  <c r="Z261" i="44" s="1"/>
  <c r="AB261" i="44" s="1"/>
  <c r="AC261" i="44" s="1"/>
  <c r="AD261" i="44" s="1"/>
  <c r="AE261" i="44" s="1"/>
  <c r="AF261" i="44" s="1"/>
  <c r="C261" i="44"/>
  <c r="D260" i="44"/>
  <c r="E260" i="44" s="1"/>
  <c r="F260" i="44" s="1"/>
  <c r="G260" i="44" s="1"/>
  <c r="H260" i="44" s="1"/>
  <c r="I260" i="44" s="1"/>
  <c r="J260" i="44" s="1"/>
  <c r="K260" i="44" s="1"/>
  <c r="L260" i="44" s="1"/>
  <c r="M260" i="44" s="1"/>
  <c r="N260" i="44" s="1"/>
  <c r="O260" i="44" s="1"/>
  <c r="P260" i="44" s="1"/>
  <c r="Q260" i="44" s="1"/>
  <c r="R260" i="44" s="1"/>
  <c r="Z260" i="44" s="1"/>
  <c r="AB260" i="44" s="1"/>
  <c r="AC260" i="44" s="1"/>
  <c r="AD260" i="44" s="1"/>
  <c r="AE260" i="44" s="1"/>
  <c r="AF260" i="44" s="1"/>
  <c r="C260" i="44"/>
  <c r="C259" i="44"/>
  <c r="D259" i="44" s="1"/>
  <c r="E259" i="44" s="1"/>
  <c r="F259" i="44" s="1"/>
  <c r="G259" i="44" s="1"/>
  <c r="H259" i="44" s="1"/>
  <c r="I259" i="44" s="1"/>
  <c r="J259" i="44" s="1"/>
  <c r="K259" i="44" s="1"/>
  <c r="L259" i="44" s="1"/>
  <c r="M259" i="44" s="1"/>
  <c r="N259" i="44" s="1"/>
  <c r="O259" i="44" s="1"/>
  <c r="P259" i="44" s="1"/>
  <c r="Q259" i="44" s="1"/>
  <c r="R259" i="44" s="1"/>
  <c r="Z259" i="44" s="1"/>
  <c r="AB259" i="44" s="1"/>
  <c r="AC259" i="44" s="1"/>
  <c r="AD259" i="44" s="1"/>
  <c r="AE259" i="44" s="1"/>
  <c r="AF259" i="44" s="1"/>
  <c r="C258" i="44"/>
  <c r="D258" i="44" s="1"/>
  <c r="E258" i="44" s="1"/>
  <c r="F258" i="44" s="1"/>
  <c r="G258" i="44" s="1"/>
  <c r="H258" i="44" s="1"/>
  <c r="I258" i="44" s="1"/>
  <c r="J258" i="44" s="1"/>
  <c r="K258" i="44" s="1"/>
  <c r="L258" i="44" s="1"/>
  <c r="M258" i="44" s="1"/>
  <c r="N258" i="44" s="1"/>
  <c r="O258" i="44" s="1"/>
  <c r="P258" i="44" s="1"/>
  <c r="Q258" i="44" s="1"/>
  <c r="R258" i="44" s="1"/>
  <c r="Z258" i="44" s="1"/>
  <c r="AB258" i="44" s="1"/>
  <c r="AC258" i="44" s="1"/>
  <c r="AD258" i="44" s="1"/>
  <c r="AE258" i="44" s="1"/>
  <c r="AF258" i="44" s="1"/>
  <c r="C257" i="44"/>
  <c r="D257" i="44" s="1"/>
  <c r="E257" i="44" s="1"/>
  <c r="F257" i="44" s="1"/>
  <c r="G257" i="44" s="1"/>
  <c r="H257" i="44" s="1"/>
  <c r="I257" i="44" s="1"/>
  <c r="J257" i="44" s="1"/>
  <c r="K257" i="44" s="1"/>
  <c r="L257" i="44" s="1"/>
  <c r="M257" i="44" s="1"/>
  <c r="N257" i="44" s="1"/>
  <c r="O257" i="44" s="1"/>
  <c r="P257" i="44" s="1"/>
  <c r="Q257" i="44" s="1"/>
  <c r="R257" i="44" s="1"/>
  <c r="Z257" i="44" s="1"/>
  <c r="AB257" i="44" s="1"/>
  <c r="AC257" i="44" s="1"/>
  <c r="AD257" i="44" s="1"/>
  <c r="AE257" i="44" s="1"/>
  <c r="AF257" i="44" s="1"/>
  <c r="C256" i="44"/>
  <c r="D256" i="44" s="1"/>
  <c r="E256" i="44" s="1"/>
  <c r="F256" i="44" s="1"/>
  <c r="G256" i="44" s="1"/>
  <c r="H256" i="44" s="1"/>
  <c r="I256" i="44" s="1"/>
  <c r="J256" i="44" s="1"/>
  <c r="K256" i="44" s="1"/>
  <c r="L256" i="44" s="1"/>
  <c r="M256" i="44" s="1"/>
  <c r="N256" i="44" s="1"/>
  <c r="O256" i="44" s="1"/>
  <c r="P256" i="44" s="1"/>
  <c r="Q256" i="44" s="1"/>
  <c r="R256" i="44" s="1"/>
  <c r="Z256" i="44" s="1"/>
  <c r="AB256" i="44" s="1"/>
  <c r="AC256" i="44" s="1"/>
  <c r="AD256" i="44" s="1"/>
  <c r="AE256" i="44" s="1"/>
  <c r="AF256" i="44" s="1"/>
  <c r="C255" i="44"/>
  <c r="D255" i="44" s="1"/>
  <c r="E255" i="44" s="1"/>
  <c r="F255" i="44" s="1"/>
  <c r="G255" i="44" s="1"/>
  <c r="H255" i="44" s="1"/>
  <c r="I255" i="44" s="1"/>
  <c r="J255" i="44" s="1"/>
  <c r="K255" i="44" s="1"/>
  <c r="L255" i="44" s="1"/>
  <c r="M255" i="44" s="1"/>
  <c r="N255" i="44" s="1"/>
  <c r="O255" i="44" s="1"/>
  <c r="P255" i="44" s="1"/>
  <c r="Q255" i="44" s="1"/>
  <c r="R255" i="44" s="1"/>
  <c r="Z255" i="44" s="1"/>
  <c r="AB255" i="44" s="1"/>
  <c r="AC255" i="44" s="1"/>
  <c r="AD255" i="44" s="1"/>
  <c r="AE255" i="44" s="1"/>
  <c r="AF255" i="44" s="1"/>
  <c r="D254" i="44"/>
  <c r="E254" i="44" s="1"/>
  <c r="F254" i="44" s="1"/>
  <c r="G254" i="44" s="1"/>
  <c r="H254" i="44" s="1"/>
  <c r="I254" i="44" s="1"/>
  <c r="J254" i="44" s="1"/>
  <c r="K254" i="44" s="1"/>
  <c r="L254" i="44" s="1"/>
  <c r="M254" i="44" s="1"/>
  <c r="N254" i="44" s="1"/>
  <c r="O254" i="44" s="1"/>
  <c r="P254" i="44" s="1"/>
  <c r="Q254" i="44" s="1"/>
  <c r="R254" i="44" s="1"/>
  <c r="Z254" i="44" s="1"/>
  <c r="AB254" i="44" s="1"/>
  <c r="AC254" i="44" s="1"/>
  <c r="AD254" i="44" s="1"/>
  <c r="AE254" i="44" s="1"/>
  <c r="AF254" i="44" s="1"/>
  <c r="C254" i="44"/>
  <c r="D253" i="44"/>
  <c r="E253" i="44" s="1"/>
  <c r="F253" i="44" s="1"/>
  <c r="G253" i="44" s="1"/>
  <c r="H253" i="44" s="1"/>
  <c r="I253" i="44" s="1"/>
  <c r="J253" i="44" s="1"/>
  <c r="K253" i="44" s="1"/>
  <c r="L253" i="44" s="1"/>
  <c r="M253" i="44" s="1"/>
  <c r="N253" i="44" s="1"/>
  <c r="O253" i="44" s="1"/>
  <c r="P253" i="44" s="1"/>
  <c r="Q253" i="44" s="1"/>
  <c r="R253" i="44" s="1"/>
  <c r="Z253" i="44" s="1"/>
  <c r="AB253" i="44" s="1"/>
  <c r="AC253" i="44" s="1"/>
  <c r="AD253" i="44" s="1"/>
  <c r="AE253" i="44" s="1"/>
  <c r="AF253" i="44" s="1"/>
  <c r="C253" i="44"/>
  <c r="C252" i="44"/>
  <c r="D252" i="44" s="1"/>
  <c r="E252" i="44" s="1"/>
  <c r="F252" i="44" s="1"/>
  <c r="G252" i="44" s="1"/>
  <c r="H252" i="44" s="1"/>
  <c r="I252" i="44" s="1"/>
  <c r="J252" i="44" s="1"/>
  <c r="K252" i="44" s="1"/>
  <c r="L252" i="44" s="1"/>
  <c r="M252" i="44" s="1"/>
  <c r="N252" i="44" s="1"/>
  <c r="O252" i="44" s="1"/>
  <c r="P252" i="44" s="1"/>
  <c r="Q252" i="44" s="1"/>
  <c r="R252" i="44" s="1"/>
  <c r="Z252" i="44" s="1"/>
  <c r="AB252" i="44" s="1"/>
  <c r="AC252" i="44" s="1"/>
  <c r="AD252" i="44" s="1"/>
  <c r="AE252" i="44" s="1"/>
  <c r="AF252" i="44" s="1"/>
  <c r="C251" i="44"/>
  <c r="D251" i="44" s="1"/>
  <c r="E251" i="44" s="1"/>
  <c r="F251" i="44" s="1"/>
  <c r="G251" i="44" s="1"/>
  <c r="H251" i="44" s="1"/>
  <c r="I251" i="44" s="1"/>
  <c r="J251" i="44" s="1"/>
  <c r="K251" i="44" s="1"/>
  <c r="L251" i="44" s="1"/>
  <c r="M251" i="44" s="1"/>
  <c r="N251" i="44" s="1"/>
  <c r="O251" i="44" s="1"/>
  <c r="P251" i="44" s="1"/>
  <c r="Q251" i="44" s="1"/>
  <c r="R251" i="44" s="1"/>
  <c r="Z251" i="44" s="1"/>
  <c r="AB251" i="44" s="1"/>
  <c r="AC251" i="44" s="1"/>
  <c r="AD251" i="44" s="1"/>
  <c r="AE251" i="44" s="1"/>
  <c r="AF251" i="44" s="1"/>
  <c r="D250" i="44"/>
  <c r="E250" i="44" s="1"/>
  <c r="F250" i="44" s="1"/>
  <c r="G250" i="44" s="1"/>
  <c r="H250" i="44" s="1"/>
  <c r="I250" i="44" s="1"/>
  <c r="J250" i="44" s="1"/>
  <c r="K250" i="44" s="1"/>
  <c r="L250" i="44" s="1"/>
  <c r="M250" i="44" s="1"/>
  <c r="N250" i="44" s="1"/>
  <c r="O250" i="44" s="1"/>
  <c r="P250" i="44" s="1"/>
  <c r="Q250" i="44" s="1"/>
  <c r="R250" i="44" s="1"/>
  <c r="Z250" i="44" s="1"/>
  <c r="AB250" i="44" s="1"/>
  <c r="AC250" i="44" s="1"/>
  <c r="AD250" i="44" s="1"/>
  <c r="AE250" i="44" s="1"/>
  <c r="AF250" i="44" s="1"/>
  <c r="C250" i="44"/>
  <c r="C249" i="44"/>
  <c r="D249" i="44" s="1"/>
  <c r="E249" i="44" s="1"/>
  <c r="F249" i="44" s="1"/>
  <c r="G249" i="44" s="1"/>
  <c r="H249" i="44" s="1"/>
  <c r="I249" i="44" s="1"/>
  <c r="J249" i="44" s="1"/>
  <c r="K249" i="44" s="1"/>
  <c r="L249" i="44" s="1"/>
  <c r="M249" i="44" s="1"/>
  <c r="N249" i="44" s="1"/>
  <c r="O249" i="44" s="1"/>
  <c r="P249" i="44" s="1"/>
  <c r="Q249" i="44" s="1"/>
  <c r="R249" i="44" s="1"/>
  <c r="Z249" i="44" s="1"/>
  <c r="AB249" i="44" s="1"/>
  <c r="AC249" i="44" s="1"/>
  <c r="AD249" i="44" s="1"/>
  <c r="AE249" i="44" s="1"/>
  <c r="AF249" i="44" s="1"/>
  <c r="D248" i="44"/>
  <c r="E248" i="44" s="1"/>
  <c r="F248" i="44" s="1"/>
  <c r="G248" i="44" s="1"/>
  <c r="H248" i="44" s="1"/>
  <c r="I248" i="44" s="1"/>
  <c r="J248" i="44" s="1"/>
  <c r="K248" i="44" s="1"/>
  <c r="L248" i="44" s="1"/>
  <c r="M248" i="44" s="1"/>
  <c r="N248" i="44" s="1"/>
  <c r="O248" i="44" s="1"/>
  <c r="P248" i="44" s="1"/>
  <c r="Q248" i="44" s="1"/>
  <c r="R248" i="44" s="1"/>
  <c r="Z248" i="44" s="1"/>
  <c r="AB248" i="44" s="1"/>
  <c r="AC248" i="44" s="1"/>
  <c r="AD248" i="44" s="1"/>
  <c r="AE248" i="44" s="1"/>
  <c r="AF248" i="44" s="1"/>
  <c r="C248" i="44"/>
  <c r="C247" i="44"/>
  <c r="D247" i="44" s="1"/>
  <c r="E247" i="44" s="1"/>
  <c r="F247" i="44" s="1"/>
  <c r="G247" i="44" s="1"/>
  <c r="H247" i="44" s="1"/>
  <c r="I247" i="44" s="1"/>
  <c r="J247" i="44" s="1"/>
  <c r="K247" i="44" s="1"/>
  <c r="L247" i="44" s="1"/>
  <c r="M247" i="44" s="1"/>
  <c r="N247" i="44" s="1"/>
  <c r="O247" i="44" s="1"/>
  <c r="P247" i="44" s="1"/>
  <c r="Q247" i="44" s="1"/>
  <c r="R247" i="44" s="1"/>
  <c r="Z247" i="44" s="1"/>
  <c r="AB247" i="44" s="1"/>
  <c r="AC247" i="44" s="1"/>
  <c r="AD247" i="44" s="1"/>
  <c r="AE247" i="44" s="1"/>
  <c r="AF247" i="44" s="1"/>
  <c r="C246" i="44"/>
  <c r="D246" i="44" s="1"/>
  <c r="E246" i="44" s="1"/>
  <c r="F246" i="44" s="1"/>
  <c r="G246" i="44" s="1"/>
  <c r="H246" i="44" s="1"/>
  <c r="I246" i="44" s="1"/>
  <c r="J246" i="44" s="1"/>
  <c r="K246" i="44" s="1"/>
  <c r="L246" i="44" s="1"/>
  <c r="M246" i="44" s="1"/>
  <c r="N246" i="44" s="1"/>
  <c r="O246" i="44" s="1"/>
  <c r="P246" i="44" s="1"/>
  <c r="Q246" i="44" s="1"/>
  <c r="R246" i="44" s="1"/>
  <c r="Z246" i="44" s="1"/>
  <c r="AB246" i="44" s="1"/>
  <c r="AC246" i="44" s="1"/>
  <c r="AD246" i="44" s="1"/>
  <c r="AE246" i="44" s="1"/>
  <c r="AF246" i="44" s="1"/>
  <c r="C245" i="44"/>
  <c r="D245" i="44" s="1"/>
  <c r="E245" i="44" s="1"/>
  <c r="F245" i="44" s="1"/>
  <c r="G245" i="44" s="1"/>
  <c r="H245" i="44" s="1"/>
  <c r="I245" i="44" s="1"/>
  <c r="J245" i="44" s="1"/>
  <c r="K245" i="44" s="1"/>
  <c r="L245" i="44" s="1"/>
  <c r="M245" i="44" s="1"/>
  <c r="N245" i="44" s="1"/>
  <c r="O245" i="44" s="1"/>
  <c r="P245" i="44" s="1"/>
  <c r="Q245" i="44" s="1"/>
  <c r="R245" i="44" s="1"/>
  <c r="Z245" i="44" s="1"/>
  <c r="AB245" i="44" s="1"/>
  <c r="AC245" i="44" s="1"/>
  <c r="AD245" i="44" s="1"/>
  <c r="AE245" i="44" s="1"/>
  <c r="AF245" i="44" s="1"/>
  <c r="C244" i="44"/>
  <c r="D244" i="44" s="1"/>
  <c r="E244" i="44" s="1"/>
  <c r="F244" i="44" s="1"/>
  <c r="G244" i="44" s="1"/>
  <c r="H244" i="44" s="1"/>
  <c r="I244" i="44" s="1"/>
  <c r="J244" i="44" s="1"/>
  <c r="K244" i="44" s="1"/>
  <c r="L244" i="44" s="1"/>
  <c r="M244" i="44" s="1"/>
  <c r="N244" i="44" s="1"/>
  <c r="O244" i="44" s="1"/>
  <c r="P244" i="44" s="1"/>
  <c r="Q244" i="44" s="1"/>
  <c r="R244" i="44" s="1"/>
  <c r="Z244" i="44" s="1"/>
  <c r="AB244" i="44" s="1"/>
  <c r="AC244" i="44" s="1"/>
  <c r="AD244" i="44" s="1"/>
  <c r="AE244" i="44" s="1"/>
  <c r="AF244" i="44" s="1"/>
  <c r="C243" i="44"/>
  <c r="D243" i="44" s="1"/>
  <c r="E243" i="44" s="1"/>
  <c r="F243" i="44" s="1"/>
  <c r="G243" i="44" s="1"/>
  <c r="H243" i="44" s="1"/>
  <c r="I243" i="44" s="1"/>
  <c r="J243" i="44" s="1"/>
  <c r="K243" i="44" s="1"/>
  <c r="L243" i="44" s="1"/>
  <c r="M243" i="44" s="1"/>
  <c r="N243" i="44" s="1"/>
  <c r="O243" i="44" s="1"/>
  <c r="P243" i="44" s="1"/>
  <c r="Q243" i="44" s="1"/>
  <c r="R243" i="44" s="1"/>
  <c r="Z243" i="44" s="1"/>
  <c r="AB243" i="44" s="1"/>
  <c r="AC243" i="44" s="1"/>
  <c r="AD243" i="44" s="1"/>
  <c r="AE243" i="44" s="1"/>
  <c r="AF243" i="44" s="1"/>
  <c r="C242" i="44"/>
  <c r="D242" i="44" s="1"/>
  <c r="E242" i="44" s="1"/>
  <c r="F242" i="44" s="1"/>
  <c r="G242" i="44" s="1"/>
  <c r="H242" i="44" s="1"/>
  <c r="I242" i="44" s="1"/>
  <c r="J242" i="44" s="1"/>
  <c r="K242" i="44" s="1"/>
  <c r="L242" i="44" s="1"/>
  <c r="M242" i="44" s="1"/>
  <c r="N242" i="44" s="1"/>
  <c r="O242" i="44" s="1"/>
  <c r="P242" i="44" s="1"/>
  <c r="Q242" i="44" s="1"/>
  <c r="R242" i="44" s="1"/>
  <c r="Z242" i="44" s="1"/>
  <c r="AB242" i="44" s="1"/>
  <c r="AC242" i="44" s="1"/>
  <c r="AD242" i="44" s="1"/>
  <c r="AE242" i="44" s="1"/>
  <c r="AF242" i="44" s="1"/>
  <c r="D241" i="44"/>
  <c r="E241" i="44" s="1"/>
  <c r="F241" i="44" s="1"/>
  <c r="G241" i="44" s="1"/>
  <c r="H241" i="44" s="1"/>
  <c r="I241" i="44" s="1"/>
  <c r="J241" i="44" s="1"/>
  <c r="K241" i="44" s="1"/>
  <c r="L241" i="44" s="1"/>
  <c r="M241" i="44" s="1"/>
  <c r="N241" i="44" s="1"/>
  <c r="O241" i="44" s="1"/>
  <c r="P241" i="44" s="1"/>
  <c r="Q241" i="44" s="1"/>
  <c r="R241" i="44" s="1"/>
  <c r="Z241" i="44" s="1"/>
  <c r="AB241" i="44" s="1"/>
  <c r="AC241" i="44" s="1"/>
  <c r="AD241" i="44" s="1"/>
  <c r="AE241" i="44" s="1"/>
  <c r="AF241" i="44" s="1"/>
  <c r="C241" i="44"/>
  <c r="D240" i="44"/>
  <c r="E240" i="44" s="1"/>
  <c r="F240" i="44" s="1"/>
  <c r="G240" i="44" s="1"/>
  <c r="H240" i="44" s="1"/>
  <c r="I240" i="44" s="1"/>
  <c r="J240" i="44" s="1"/>
  <c r="K240" i="44" s="1"/>
  <c r="L240" i="44" s="1"/>
  <c r="M240" i="44" s="1"/>
  <c r="N240" i="44" s="1"/>
  <c r="O240" i="44" s="1"/>
  <c r="P240" i="44" s="1"/>
  <c r="Q240" i="44" s="1"/>
  <c r="R240" i="44" s="1"/>
  <c r="Z240" i="44" s="1"/>
  <c r="AB240" i="44" s="1"/>
  <c r="AC240" i="44" s="1"/>
  <c r="AD240" i="44" s="1"/>
  <c r="AE240" i="44" s="1"/>
  <c r="AF240" i="44" s="1"/>
  <c r="C240" i="44"/>
  <c r="H239" i="44"/>
  <c r="I239" i="44" s="1"/>
  <c r="J239" i="44" s="1"/>
  <c r="K239" i="44" s="1"/>
  <c r="L239" i="44" s="1"/>
  <c r="M239" i="44" s="1"/>
  <c r="N239" i="44" s="1"/>
  <c r="O239" i="44" s="1"/>
  <c r="P239" i="44" s="1"/>
  <c r="Q239" i="44" s="1"/>
  <c r="R239" i="44" s="1"/>
  <c r="Z239" i="44" s="1"/>
  <c r="AB239" i="44" s="1"/>
  <c r="AC239" i="44" s="1"/>
  <c r="AD239" i="44" s="1"/>
  <c r="AE239" i="44" s="1"/>
  <c r="AF239" i="44" s="1"/>
  <c r="C239" i="44"/>
  <c r="D239" i="44" s="1"/>
  <c r="E239" i="44" s="1"/>
  <c r="F239" i="44" s="1"/>
  <c r="G239" i="44" s="1"/>
  <c r="C238" i="44"/>
  <c r="D238" i="44" s="1"/>
  <c r="E238" i="44" s="1"/>
  <c r="F238" i="44" s="1"/>
  <c r="G238" i="44" s="1"/>
  <c r="H238" i="44" s="1"/>
  <c r="I238" i="44" s="1"/>
  <c r="J238" i="44" s="1"/>
  <c r="K238" i="44" s="1"/>
  <c r="L238" i="44" s="1"/>
  <c r="M238" i="44" s="1"/>
  <c r="N238" i="44" s="1"/>
  <c r="O238" i="44" s="1"/>
  <c r="P238" i="44" s="1"/>
  <c r="Q238" i="44" s="1"/>
  <c r="R238" i="44" s="1"/>
  <c r="Z238" i="44" s="1"/>
  <c r="AB238" i="44" s="1"/>
  <c r="AC238" i="44" s="1"/>
  <c r="AD238" i="44" s="1"/>
  <c r="AE238" i="44" s="1"/>
  <c r="AF238" i="44" s="1"/>
  <c r="C237" i="44"/>
  <c r="D237" i="44" s="1"/>
  <c r="E237" i="44" s="1"/>
  <c r="F237" i="44" s="1"/>
  <c r="G237" i="44" s="1"/>
  <c r="H237" i="44" s="1"/>
  <c r="I237" i="44" s="1"/>
  <c r="J237" i="44" s="1"/>
  <c r="K237" i="44" s="1"/>
  <c r="L237" i="44" s="1"/>
  <c r="M237" i="44" s="1"/>
  <c r="N237" i="44" s="1"/>
  <c r="O237" i="44" s="1"/>
  <c r="P237" i="44" s="1"/>
  <c r="Q237" i="44" s="1"/>
  <c r="R237" i="44" s="1"/>
  <c r="Z237" i="44" s="1"/>
  <c r="AB237" i="44" s="1"/>
  <c r="AC237" i="44" s="1"/>
  <c r="AD237" i="44" s="1"/>
  <c r="AE237" i="44" s="1"/>
  <c r="AF237" i="44" s="1"/>
  <c r="D236" i="44"/>
  <c r="E236" i="44" s="1"/>
  <c r="F236" i="44" s="1"/>
  <c r="G236" i="44" s="1"/>
  <c r="H236" i="44" s="1"/>
  <c r="I236" i="44" s="1"/>
  <c r="J236" i="44" s="1"/>
  <c r="K236" i="44" s="1"/>
  <c r="L236" i="44" s="1"/>
  <c r="M236" i="44" s="1"/>
  <c r="N236" i="44" s="1"/>
  <c r="O236" i="44" s="1"/>
  <c r="P236" i="44" s="1"/>
  <c r="Q236" i="44" s="1"/>
  <c r="R236" i="44" s="1"/>
  <c r="Z236" i="44" s="1"/>
  <c r="AB236" i="44" s="1"/>
  <c r="AC236" i="44" s="1"/>
  <c r="AD236" i="44" s="1"/>
  <c r="AE236" i="44" s="1"/>
  <c r="AF236" i="44" s="1"/>
  <c r="C236" i="44"/>
  <c r="C235" i="44"/>
  <c r="D235" i="44" s="1"/>
  <c r="E235" i="44" s="1"/>
  <c r="F235" i="44" s="1"/>
  <c r="G235" i="44" s="1"/>
  <c r="H235" i="44" s="1"/>
  <c r="I235" i="44" s="1"/>
  <c r="J235" i="44" s="1"/>
  <c r="K235" i="44" s="1"/>
  <c r="L235" i="44" s="1"/>
  <c r="M235" i="44" s="1"/>
  <c r="N235" i="44" s="1"/>
  <c r="O235" i="44" s="1"/>
  <c r="P235" i="44" s="1"/>
  <c r="Q235" i="44" s="1"/>
  <c r="R235" i="44" s="1"/>
  <c r="Z235" i="44" s="1"/>
  <c r="AB235" i="44" s="1"/>
  <c r="AC235" i="44" s="1"/>
  <c r="AD235" i="44" s="1"/>
  <c r="AE235" i="44" s="1"/>
  <c r="AF235" i="44" s="1"/>
  <c r="C234" i="44"/>
  <c r="D234" i="44" s="1"/>
  <c r="E234" i="44" s="1"/>
  <c r="F234" i="44" s="1"/>
  <c r="G234" i="44" s="1"/>
  <c r="H234" i="44" s="1"/>
  <c r="I234" i="44" s="1"/>
  <c r="J234" i="44" s="1"/>
  <c r="K234" i="44" s="1"/>
  <c r="L234" i="44" s="1"/>
  <c r="M234" i="44" s="1"/>
  <c r="N234" i="44" s="1"/>
  <c r="O234" i="44" s="1"/>
  <c r="P234" i="44" s="1"/>
  <c r="Q234" i="44" s="1"/>
  <c r="R234" i="44" s="1"/>
  <c r="Z234" i="44" s="1"/>
  <c r="AB234" i="44" s="1"/>
  <c r="AC234" i="44" s="1"/>
  <c r="AD234" i="44" s="1"/>
  <c r="AE234" i="44" s="1"/>
  <c r="AF234" i="44" s="1"/>
  <c r="D233" i="44"/>
  <c r="E233" i="44" s="1"/>
  <c r="F233" i="44" s="1"/>
  <c r="G233" i="44" s="1"/>
  <c r="H233" i="44" s="1"/>
  <c r="I233" i="44" s="1"/>
  <c r="J233" i="44" s="1"/>
  <c r="K233" i="44" s="1"/>
  <c r="L233" i="44" s="1"/>
  <c r="M233" i="44" s="1"/>
  <c r="N233" i="44" s="1"/>
  <c r="O233" i="44" s="1"/>
  <c r="P233" i="44" s="1"/>
  <c r="Q233" i="44" s="1"/>
  <c r="R233" i="44" s="1"/>
  <c r="Z233" i="44" s="1"/>
  <c r="AB233" i="44" s="1"/>
  <c r="AC233" i="44" s="1"/>
  <c r="AD233" i="44" s="1"/>
  <c r="AE233" i="44" s="1"/>
  <c r="AF233" i="44" s="1"/>
  <c r="C233" i="44"/>
  <c r="C232" i="44"/>
  <c r="D232" i="44" s="1"/>
  <c r="E232" i="44" s="1"/>
  <c r="F232" i="44" s="1"/>
  <c r="G232" i="44" s="1"/>
  <c r="H232" i="44" s="1"/>
  <c r="I232" i="44" s="1"/>
  <c r="J232" i="44" s="1"/>
  <c r="K232" i="44" s="1"/>
  <c r="L232" i="44" s="1"/>
  <c r="M232" i="44" s="1"/>
  <c r="N232" i="44" s="1"/>
  <c r="O232" i="44" s="1"/>
  <c r="P232" i="44" s="1"/>
  <c r="Q232" i="44" s="1"/>
  <c r="R232" i="44" s="1"/>
  <c r="Z232" i="44" s="1"/>
  <c r="AB232" i="44" s="1"/>
  <c r="AC232" i="44" s="1"/>
  <c r="AD232" i="44" s="1"/>
  <c r="AE232" i="44" s="1"/>
  <c r="AF232" i="44" s="1"/>
  <c r="I231" i="44"/>
  <c r="J231" i="44" s="1"/>
  <c r="K231" i="44" s="1"/>
  <c r="L231" i="44" s="1"/>
  <c r="M231" i="44" s="1"/>
  <c r="N231" i="44" s="1"/>
  <c r="O231" i="44" s="1"/>
  <c r="P231" i="44" s="1"/>
  <c r="Q231" i="44" s="1"/>
  <c r="R231" i="44" s="1"/>
  <c r="Z231" i="44" s="1"/>
  <c r="AB231" i="44" s="1"/>
  <c r="AC231" i="44" s="1"/>
  <c r="AD231" i="44" s="1"/>
  <c r="AE231" i="44" s="1"/>
  <c r="AF231" i="44" s="1"/>
  <c r="C231" i="44"/>
  <c r="D231" i="44" s="1"/>
  <c r="E231" i="44" s="1"/>
  <c r="F231" i="44" s="1"/>
  <c r="G231" i="44" s="1"/>
  <c r="H231" i="44" s="1"/>
  <c r="C230" i="44"/>
  <c r="D230" i="44" s="1"/>
  <c r="E230" i="44" s="1"/>
  <c r="F230" i="44" s="1"/>
  <c r="G230" i="44" s="1"/>
  <c r="H230" i="44" s="1"/>
  <c r="I230" i="44" s="1"/>
  <c r="J230" i="44" s="1"/>
  <c r="K230" i="44" s="1"/>
  <c r="L230" i="44" s="1"/>
  <c r="M230" i="44" s="1"/>
  <c r="N230" i="44" s="1"/>
  <c r="O230" i="44" s="1"/>
  <c r="P230" i="44" s="1"/>
  <c r="Q230" i="44" s="1"/>
  <c r="R230" i="44" s="1"/>
  <c r="Z230" i="44" s="1"/>
  <c r="AB230" i="44" s="1"/>
  <c r="AC230" i="44" s="1"/>
  <c r="AD230" i="44" s="1"/>
  <c r="AE230" i="44" s="1"/>
  <c r="AF230" i="44" s="1"/>
  <c r="C229" i="44"/>
  <c r="D229" i="44" s="1"/>
  <c r="E229" i="44" s="1"/>
  <c r="F229" i="44" s="1"/>
  <c r="G229" i="44" s="1"/>
  <c r="H229" i="44" s="1"/>
  <c r="I229" i="44" s="1"/>
  <c r="J229" i="44" s="1"/>
  <c r="K229" i="44" s="1"/>
  <c r="L229" i="44" s="1"/>
  <c r="M229" i="44" s="1"/>
  <c r="N229" i="44" s="1"/>
  <c r="O229" i="44" s="1"/>
  <c r="P229" i="44" s="1"/>
  <c r="Q229" i="44" s="1"/>
  <c r="R229" i="44" s="1"/>
  <c r="Z229" i="44" s="1"/>
  <c r="AB229" i="44" s="1"/>
  <c r="AC229" i="44" s="1"/>
  <c r="AD229" i="44" s="1"/>
  <c r="AE229" i="44" s="1"/>
  <c r="AF229" i="44" s="1"/>
  <c r="C228" i="44"/>
  <c r="D228" i="44" s="1"/>
  <c r="E228" i="44" s="1"/>
  <c r="F228" i="44" s="1"/>
  <c r="G228" i="44" s="1"/>
  <c r="H228" i="44" s="1"/>
  <c r="I228" i="44" s="1"/>
  <c r="J228" i="44" s="1"/>
  <c r="K228" i="44" s="1"/>
  <c r="L228" i="44" s="1"/>
  <c r="M228" i="44" s="1"/>
  <c r="N228" i="44" s="1"/>
  <c r="O228" i="44" s="1"/>
  <c r="P228" i="44" s="1"/>
  <c r="Q228" i="44" s="1"/>
  <c r="R228" i="44" s="1"/>
  <c r="Z228" i="44" s="1"/>
  <c r="AB228" i="44" s="1"/>
  <c r="AC228" i="44" s="1"/>
  <c r="AD228" i="44" s="1"/>
  <c r="AE228" i="44" s="1"/>
  <c r="AF228" i="44" s="1"/>
  <c r="C227" i="44"/>
  <c r="D227" i="44" s="1"/>
  <c r="E227" i="44" s="1"/>
  <c r="F227" i="44" s="1"/>
  <c r="G227" i="44" s="1"/>
  <c r="H227" i="44" s="1"/>
  <c r="I227" i="44" s="1"/>
  <c r="J227" i="44" s="1"/>
  <c r="K227" i="44" s="1"/>
  <c r="L227" i="44" s="1"/>
  <c r="M227" i="44" s="1"/>
  <c r="N227" i="44" s="1"/>
  <c r="O227" i="44" s="1"/>
  <c r="P227" i="44" s="1"/>
  <c r="Q227" i="44" s="1"/>
  <c r="R227" i="44" s="1"/>
  <c r="Z227" i="44" s="1"/>
  <c r="AB227" i="44" s="1"/>
  <c r="AC227" i="44" s="1"/>
  <c r="AD227" i="44" s="1"/>
  <c r="AE227" i="44" s="1"/>
  <c r="AF227" i="44" s="1"/>
  <c r="L226" i="44"/>
  <c r="M226" i="44" s="1"/>
  <c r="N226" i="44" s="1"/>
  <c r="O226" i="44" s="1"/>
  <c r="P226" i="44" s="1"/>
  <c r="Q226" i="44" s="1"/>
  <c r="R226" i="44" s="1"/>
  <c r="Z226" i="44" s="1"/>
  <c r="AB226" i="44" s="1"/>
  <c r="AC226" i="44" s="1"/>
  <c r="AD226" i="44" s="1"/>
  <c r="AE226" i="44" s="1"/>
  <c r="AF226" i="44" s="1"/>
  <c r="C226" i="44"/>
  <c r="D226" i="44" s="1"/>
  <c r="E226" i="44" s="1"/>
  <c r="F226" i="44" s="1"/>
  <c r="G226" i="44" s="1"/>
  <c r="H226" i="44" s="1"/>
  <c r="I226" i="44" s="1"/>
  <c r="J226" i="44" s="1"/>
  <c r="K226" i="44" s="1"/>
  <c r="C225" i="44"/>
  <c r="D225" i="44" s="1"/>
  <c r="E225" i="44" s="1"/>
  <c r="F225" i="44" s="1"/>
  <c r="G225" i="44" s="1"/>
  <c r="H225" i="44" s="1"/>
  <c r="I225" i="44" s="1"/>
  <c r="J225" i="44" s="1"/>
  <c r="K225" i="44" s="1"/>
  <c r="L225" i="44" s="1"/>
  <c r="M225" i="44" s="1"/>
  <c r="N225" i="44" s="1"/>
  <c r="O225" i="44" s="1"/>
  <c r="P225" i="44" s="1"/>
  <c r="Q225" i="44" s="1"/>
  <c r="R225" i="44" s="1"/>
  <c r="Z225" i="44" s="1"/>
  <c r="AB225" i="44" s="1"/>
  <c r="AC225" i="44" s="1"/>
  <c r="AD225" i="44" s="1"/>
  <c r="AE225" i="44" s="1"/>
  <c r="AF225" i="44" s="1"/>
  <c r="C224" i="44"/>
  <c r="D224" i="44" s="1"/>
  <c r="E224" i="44" s="1"/>
  <c r="F224" i="44" s="1"/>
  <c r="G224" i="44" s="1"/>
  <c r="H224" i="44" s="1"/>
  <c r="I224" i="44" s="1"/>
  <c r="J224" i="44" s="1"/>
  <c r="K224" i="44" s="1"/>
  <c r="L224" i="44" s="1"/>
  <c r="M224" i="44" s="1"/>
  <c r="N224" i="44" s="1"/>
  <c r="O224" i="44" s="1"/>
  <c r="P224" i="44" s="1"/>
  <c r="Q224" i="44" s="1"/>
  <c r="R224" i="44" s="1"/>
  <c r="Z224" i="44" s="1"/>
  <c r="AB224" i="44" s="1"/>
  <c r="AC224" i="44" s="1"/>
  <c r="AD224" i="44" s="1"/>
  <c r="AE224" i="44" s="1"/>
  <c r="AF224" i="44" s="1"/>
  <c r="C223" i="44"/>
  <c r="D223" i="44" s="1"/>
  <c r="E223" i="44" s="1"/>
  <c r="F223" i="44" s="1"/>
  <c r="G223" i="44" s="1"/>
  <c r="H223" i="44" s="1"/>
  <c r="I223" i="44" s="1"/>
  <c r="J223" i="44" s="1"/>
  <c r="K223" i="44" s="1"/>
  <c r="L223" i="44" s="1"/>
  <c r="M223" i="44" s="1"/>
  <c r="N223" i="44" s="1"/>
  <c r="O223" i="44" s="1"/>
  <c r="P223" i="44" s="1"/>
  <c r="Q223" i="44" s="1"/>
  <c r="R223" i="44" s="1"/>
  <c r="Z223" i="44" s="1"/>
  <c r="AB223" i="44" s="1"/>
  <c r="AC223" i="44" s="1"/>
  <c r="AD223" i="44" s="1"/>
  <c r="AE223" i="44" s="1"/>
  <c r="AF223" i="44" s="1"/>
  <c r="I222" i="44"/>
  <c r="J222" i="44" s="1"/>
  <c r="K222" i="44" s="1"/>
  <c r="L222" i="44" s="1"/>
  <c r="M222" i="44" s="1"/>
  <c r="N222" i="44" s="1"/>
  <c r="O222" i="44" s="1"/>
  <c r="P222" i="44" s="1"/>
  <c r="Q222" i="44" s="1"/>
  <c r="R222" i="44" s="1"/>
  <c r="Z222" i="44" s="1"/>
  <c r="AB222" i="44" s="1"/>
  <c r="AC222" i="44" s="1"/>
  <c r="AD222" i="44" s="1"/>
  <c r="AE222" i="44" s="1"/>
  <c r="AF222" i="44" s="1"/>
  <c r="C222" i="44"/>
  <c r="D222" i="44" s="1"/>
  <c r="E222" i="44" s="1"/>
  <c r="F222" i="44" s="1"/>
  <c r="G222" i="44" s="1"/>
  <c r="H222" i="44" s="1"/>
  <c r="C221" i="44"/>
  <c r="D221" i="44" s="1"/>
  <c r="E221" i="44" s="1"/>
  <c r="F221" i="44" s="1"/>
  <c r="G221" i="44" s="1"/>
  <c r="H221" i="44" s="1"/>
  <c r="I221" i="44" s="1"/>
  <c r="J221" i="44" s="1"/>
  <c r="K221" i="44" s="1"/>
  <c r="L221" i="44" s="1"/>
  <c r="M221" i="44" s="1"/>
  <c r="N221" i="44" s="1"/>
  <c r="O221" i="44" s="1"/>
  <c r="P221" i="44" s="1"/>
  <c r="Q221" i="44" s="1"/>
  <c r="R221" i="44" s="1"/>
  <c r="Z221" i="44" s="1"/>
  <c r="AB221" i="44" s="1"/>
  <c r="AC221" i="44" s="1"/>
  <c r="AD221" i="44" s="1"/>
  <c r="AE221" i="44" s="1"/>
  <c r="AF221" i="44" s="1"/>
  <c r="C220" i="44"/>
  <c r="D220" i="44" s="1"/>
  <c r="E220" i="44" s="1"/>
  <c r="F220" i="44" s="1"/>
  <c r="G220" i="44" s="1"/>
  <c r="H220" i="44" s="1"/>
  <c r="I220" i="44" s="1"/>
  <c r="J220" i="44" s="1"/>
  <c r="K220" i="44" s="1"/>
  <c r="L220" i="44" s="1"/>
  <c r="M220" i="44" s="1"/>
  <c r="N220" i="44" s="1"/>
  <c r="O220" i="44" s="1"/>
  <c r="P220" i="44" s="1"/>
  <c r="Q220" i="44" s="1"/>
  <c r="R220" i="44" s="1"/>
  <c r="Z220" i="44" s="1"/>
  <c r="AB220" i="44" s="1"/>
  <c r="AC220" i="44" s="1"/>
  <c r="AD220" i="44" s="1"/>
  <c r="AE220" i="44" s="1"/>
  <c r="AF220" i="44" s="1"/>
  <c r="C219" i="44"/>
  <c r="D219" i="44" s="1"/>
  <c r="E219" i="44" s="1"/>
  <c r="F219" i="44" s="1"/>
  <c r="G219" i="44" s="1"/>
  <c r="H219" i="44" s="1"/>
  <c r="I219" i="44" s="1"/>
  <c r="J219" i="44" s="1"/>
  <c r="K219" i="44" s="1"/>
  <c r="L219" i="44" s="1"/>
  <c r="M219" i="44" s="1"/>
  <c r="N219" i="44" s="1"/>
  <c r="O219" i="44" s="1"/>
  <c r="P219" i="44" s="1"/>
  <c r="Q219" i="44" s="1"/>
  <c r="R219" i="44" s="1"/>
  <c r="Z219" i="44" s="1"/>
  <c r="AB219" i="44" s="1"/>
  <c r="AC219" i="44" s="1"/>
  <c r="AD219" i="44" s="1"/>
  <c r="AE219" i="44" s="1"/>
  <c r="AF219" i="44" s="1"/>
  <c r="C218" i="44"/>
  <c r="D218" i="44" s="1"/>
  <c r="E218" i="44" s="1"/>
  <c r="F218" i="44" s="1"/>
  <c r="G218" i="44" s="1"/>
  <c r="H218" i="44" s="1"/>
  <c r="I218" i="44" s="1"/>
  <c r="J218" i="44" s="1"/>
  <c r="K218" i="44" s="1"/>
  <c r="L218" i="44" s="1"/>
  <c r="M218" i="44" s="1"/>
  <c r="N218" i="44" s="1"/>
  <c r="O218" i="44" s="1"/>
  <c r="P218" i="44" s="1"/>
  <c r="Q218" i="44" s="1"/>
  <c r="R218" i="44" s="1"/>
  <c r="Z218" i="44" s="1"/>
  <c r="AB218" i="44" s="1"/>
  <c r="AC218" i="44" s="1"/>
  <c r="AD218" i="44" s="1"/>
  <c r="AE218" i="44" s="1"/>
  <c r="AF218" i="44" s="1"/>
  <c r="C217" i="44"/>
  <c r="D217" i="44" s="1"/>
  <c r="E217" i="44" s="1"/>
  <c r="F217" i="44" s="1"/>
  <c r="G217" i="44" s="1"/>
  <c r="H217" i="44" s="1"/>
  <c r="I217" i="44" s="1"/>
  <c r="J217" i="44" s="1"/>
  <c r="K217" i="44" s="1"/>
  <c r="L217" i="44" s="1"/>
  <c r="M217" i="44" s="1"/>
  <c r="N217" i="44" s="1"/>
  <c r="O217" i="44" s="1"/>
  <c r="P217" i="44" s="1"/>
  <c r="Q217" i="44" s="1"/>
  <c r="R217" i="44" s="1"/>
  <c r="Z217" i="44" s="1"/>
  <c r="AB217" i="44" s="1"/>
  <c r="AC217" i="44" s="1"/>
  <c r="AD217" i="44" s="1"/>
  <c r="AE217" i="44" s="1"/>
  <c r="AF217" i="44" s="1"/>
  <c r="C216" i="44"/>
  <c r="D216" i="44" s="1"/>
  <c r="E216" i="44" s="1"/>
  <c r="F216" i="44" s="1"/>
  <c r="G216" i="44" s="1"/>
  <c r="H216" i="44" s="1"/>
  <c r="I216" i="44" s="1"/>
  <c r="J216" i="44" s="1"/>
  <c r="K216" i="44" s="1"/>
  <c r="L216" i="44" s="1"/>
  <c r="M216" i="44" s="1"/>
  <c r="N216" i="44" s="1"/>
  <c r="O216" i="44" s="1"/>
  <c r="P216" i="44" s="1"/>
  <c r="Q216" i="44" s="1"/>
  <c r="R216" i="44" s="1"/>
  <c r="Z216" i="44" s="1"/>
  <c r="AB216" i="44" s="1"/>
  <c r="AC216" i="44" s="1"/>
  <c r="AD216" i="44" s="1"/>
  <c r="AE216" i="44" s="1"/>
  <c r="AF216" i="44" s="1"/>
  <c r="D215" i="44"/>
  <c r="E215" i="44" s="1"/>
  <c r="F215" i="44" s="1"/>
  <c r="G215" i="44" s="1"/>
  <c r="H215" i="44" s="1"/>
  <c r="I215" i="44" s="1"/>
  <c r="J215" i="44" s="1"/>
  <c r="K215" i="44" s="1"/>
  <c r="L215" i="44" s="1"/>
  <c r="M215" i="44" s="1"/>
  <c r="N215" i="44" s="1"/>
  <c r="O215" i="44" s="1"/>
  <c r="P215" i="44" s="1"/>
  <c r="Q215" i="44" s="1"/>
  <c r="R215" i="44" s="1"/>
  <c r="Z215" i="44" s="1"/>
  <c r="AB215" i="44" s="1"/>
  <c r="AC215" i="44" s="1"/>
  <c r="AD215" i="44" s="1"/>
  <c r="AE215" i="44" s="1"/>
  <c r="AF215" i="44" s="1"/>
  <c r="C215" i="44"/>
  <c r="C214" i="44"/>
  <c r="D214" i="44" s="1"/>
  <c r="E214" i="44" s="1"/>
  <c r="F214" i="44" s="1"/>
  <c r="G214" i="44" s="1"/>
  <c r="H214" i="44" s="1"/>
  <c r="I214" i="44" s="1"/>
  <c r="J214" i="44" s="1"/>
  <c r="K214" i="44" s="1"/>
  <c r="L214" i="44" s="1"/>
  <c r="M214" i="44" s="1"/>
  <c r="N214" i="44" s="1"/>
  <c r="O214" i="44" s="1"/>
  <c r="P214" i="44" s="1"/>
  <c r="Q214" i="44" s="1"/>
  <c r="R214" i="44" s="1"/>
  <c r="Z214" i="44" s="1"/>
  <c r="AB214" i="44" s="1"/>
  <c r="AC214" i="44" s="1"/>
  <c r="AD214" i="44" s="1"/>
  <c r="AE214" i="44" s="1"/>
  <c r="AF214" i="44" s="1"/>
  <c r="C213" i="44"/>
  <c r="D213" i="44" s="1"/>
  <c r="E213" i="44" s="1"/>
  <c r="F213" i="44" s="1"/>
  <c r="G213" i="44" s="1"/>
  <c r="H213" i="44" s="1"/>
  <c r="I213" i="44" s="1"/>
  <c r="J213" i="44" s="1"/>
  <c r="K213" i="44" s="1"/>
  <c r="L213" i="44" s="1"/>
  <c r="M213" i="44" s="1"/>
  <c r="N213" i="44" s="1"/>
  <c r="O213" i="44" s="1"/>
  <c r="P213" i="44" s="1"/>
  <c r="Q213" i="44" s="1"/>
  <c r="R213" i="44" s="1"/>
  <c r="Z213" i="44" s="1"/>
  <c r="AB213" i="44" s="1"/>
  <c r="AC213" i="44" s="1"/>
  <c r="AD213" i="44" s="1"/>
  <c r="AE213" i="44" s="1"/>
  <c r="AF213" i="44" s="1"/>
  <c r="C212" i="44"/>
  <c r="D212" i="44" s="1"/>
  <c r="E212" i="44" s="1"/>
  <c r="F212" i="44" s="1"/>
  <c r="G212" i="44" s="1"/>
  <c r="H212" i="44" s="1"/>
  <c r="I212" i="44" s="1"/>
  <c r="J212" i="44" s="1"/>
  <c r="K212" i="44" s="1"/>
  <c r="L212" i="44" s="1"/>
  <c r="M212" i="44" s="1"/>
  <c r="N212" i="44" s="1"/>
  <c r="O212" i="44" s="1"/>
  <c r="P212" i="44" s="1"/>
  <c r="Q212" i="44" s="1"/>
  <c r="R212" i="44" s="1"/>
  <c r="Z212" i="44" s="1"/>
  <c r="AB212" i="44" s="1"/>
  <c r="AC212" i="44" s="1"/>
  <c r="AD212" i="44" s="1"/>
  <c r="AE212" i="44" s="1"/>
  <c r="AF212" i="44" s="1"/>
  <c r="C211" i="44"/>
  <c r="D211" i="44" s="1"/>
  <c r="E211" i="44" s="1"/>
  <c r="F211" i="44" s="1"/>
  <c r="G211" i="44" s="1"/>
  <c r="H211" i="44" s="1"/>
  <c r="I211" i="44" s="1"/>
  <c r="J211" i="44" s="1"/>
  <c r="K211" i="44" s="1"/>
  <c r="L211" i="44" s="1"/>
  <c r="M211" i="44" s="1"/>
  <c r="N211" i="44" s="1"/>
  <c r="O211" i="44" s="1"/>
  <c r="P211" i="44" s="1"/>
  <c r="Q211" i="44" s="1"/>
  <c r="R211" i="44" s="1"/>
  <c r="Z211" i="44" s="1"/>
  <c r="AB211" i="44" s="1"/>
  <c r="AC211" i="44" s="1"/>
  <c r="AD211" i="44" s="1"/>
  <c r="AE211" i="44" s="1"/>
  <c r="AF211" i="44" s="1"/>
  <c r="H210" i="44"/>
  <c r="I210" i="44" s="1"/>
  <c r="J210" i="44" s="1"/>
  <c r="K210" i="44" s="1"/>
  <c r="L210" i="44" s="1"/>
  <c r="M210" i="44" s="1"/>
  <c r="N210" i="44" s="1"/>
  <c r="O210" i="44" s="1"/>
  <c r="P210" i="44" s="1"/>
  <c r="Q210" i="44" s="1"/>
  <c r="R210" i="44" s="1"/>
  <c r="Z210" i="44" s="1"/>
  <c r="AB210" i="44" s="1"/>
  <c r="AC210" i="44" s="1"/>
  <c r="AD210" i="44" s="1"/>
  <c r="AE210" i="44" s="1"/>
  <c r="AF210" i="44" s="1"/>
  <c r="C210" i="44"/>
  <c r="D210" i="44" s="1"/>
  <c r="E210" i="44" s="1"/>
  <c r="F210" i="44" s="1"/>
  <c r="G210" i="44" s="1"/>
  <c r="F209" i="44"/>
  <c r="G209" i="44" s="1"/>
  <c r="H209" i="44" s="1"/>
  <c r="I209" i="44" s="1"/>
  <c r="J209" i="44" s="1"/>
  <c r="K209" i="44" s="1"/>
  <c r="L209" i="44" s="1"/>
  <c r="M209" i="44" s="1"/>
  <c r="N209" i="44" s="1"/>
  <c r="O209" i="44" s="1"/>
  <c r="P209" i="44" s="1"/>
  <c r="Q209" i="44" s="1"/>
  <c r="R209" i="44" s="1"/>
  <c r="Z209" i="44" s="1"/>
  <c r="AB209" i="44" s="1"/>
  <c r="AC209" i="44" s="1"/>
  <c r="AD209" i="44" s="1"/>
  <c r="AE209" i="44" s="1"/>
  <c r="AF209" i="44" s="1"/>
  <c r="C209" i="44"/>
  <c r="D209" i="44" s="1"/>
  <c r="E209" i="44" s="1"/>
  <c r="D208" i="44"/>
  <c r="E208" i="44" s="1"/>
  <c r="F208" i="44" s="1"/>
  <c r="G208" i="44" s="1"/>
  <c r="H208" i="44" s="1"/>
  <c r="I208" i="44" s="1"/>
  <c r="J208" i="44" s="1"/>
  <c r="K208" i="44" s="1"/>
  <c r="L208" i="44" s="1"/>
  <c r="M208" i="44" s="1"/>
  <c r="N208" i="44" s="1"/>
  <c r="O208" i="44" s="1"/>
  <c r="P208" i="44" s="1"/>
  <c r="Q208" i="44" s="1"/>
  <c r="R208" i="44" s="1"/>
  <c r="Z208" i="44" s="1"/>
  <c r="AB208" i="44" s="1"/>
  <c r="AC208" i="44" s="1"/>
  <c r="AD208" i="44" s="1"/>
  <c r="AE208" i="44" s="1"/>
  <c r="AF208" i="44" s="1"/>
  <c r="C208" i="44"/>
  <c r="C207" i="44"/>
  <c r="D207" i="44" s="1"/>
  <c r="E207" i="44" s="1"/>
  <c r="F207" i="44" s="1"/>
  <c r="G207" i="44" s="1"/>
  <c r="H207" i="44" s="1"/>
  <c r="I207" i="44" s="1"/>
  <c r="J207" i="44" s="1"/>
  <c r="K207" i="44" s="1"/>
  <c r="L207" i="44" s="1"/>
  <c r="M207" i="44" s="1"/>
  <c r="N207" i="44" s="1"/>
  <c r="O207" i="44" s="1"/>
  <c r="P207" i="44" s="1"/>
  <c r="Q207" i="44" s="1"/>
  <c r="R207" i="44" s="1"/>
  <c r="Z207" i="44" s="1"/>
  <c r="AB207" i="44" s="1"/>
  <c r="AC207" i="44" s="1"/>
  <c r="AD207" i="44" s="1"/>
  <c r="AE207" i="44" s="1"/>
  <c r="AF207" i="44" s="1"/>
  <c r="C206" i="44"/>
  <c r="D206" i="44" s="1"/>
  <c r="E206" i="44" s="1"/>
  <c r="F206" i="44" s="1"/>
  <c r="G206" i="44" s="1"/>
  <c r="H206" i="44" s="1"/>
  <c r="I206" i="44" s="1"/>
  <c r="J206" i="44" s="1"/>
  <c r="K206" i="44" s="1"/>
  <c r="L206" i="44" s="1"/>
  <c r="M206" i="44" s="1"/>
  <c r="N206" i="44" s="1"/>
  <c r="O206" i="44" s="1"/>
  <c r="P206" i="44" s="1"/>
  <c r="Q206" i="44" s="1"/>
  <c r="R206" i="44" s="1"/>
  <c r="Z206" i="44" s="1"/>
  <c r="AB206" i="44" s="1"/>
  <c r="AC206" i="44" s="1"/>
  <c r="AD206" i="44" s="1"/>
  <c r="AE206" i="44" s="1"/>
  <c r="AF206" i="44" s="1"/>
  <c r="C205" i="44"/>
  <c r="D205" i="44" s="1"/>
  <c r="E205" i="44" s="1"/>
  <c r="F205" i="44" s="1"/>
  <c r="G205" i="44" s="1"/>
  <c r="H205" i="44" s="1"/>
  <c r="I205" i="44" s="1"/>
  <c r="J205" i="44" s="1"/>
  <c r="K205" i="44" s="1"/>
  <c r="L205" i="44" s="1"/>
  <c r="M205" i="44" s="1"/>
  <c r="N205" i="44" s="1"/>
  <c r="O205" i="44" s="1"/>
  <c r="P205" i="44" s="1"/>
  <c r="Q205" i="44" s="1"/>
  <c r="R205" i="44" s="1"/>
  <c r="Z205" i="44" s="1"/>
  <c r="AB205" i="44" s="1"/>
  <c r="AC205" i="44" s="1"/>
  <c r="AD205" i="44" s="1"/>
  <c r="AE205" i="44" s="1"/>
  <c r="AF205" i="44" s="1"/>
  <c r="C204" i="44"/>
  <c r="D204" i="44" s="1"/>
  <c r="E204" i="44" s="1"/>
  <c r="F204" i="44" s="1"/>
  <c r="G204" i="44" s="1"/>
  <c r="H204" i="44" s="1"/>
  <c r="I204" i="44" s="1"/>
  <c r="J204" i="44" s="1"/>
  <c r="K204" i="44" s="1"/>
  <c r="L204" i="44" s="1"/>
  <c r="M204" i="44" s="1"/>
  <c r="N204" i="44" s="1"/>
  <c r="O204" i="44" s="1"/>
  <c r="P204" i="44" s="1"/>
  <c r="Q204" i="44" s="1"/>
  <c r="R204" i="44" s="1"/>
  <c r="Z204" i="44" s="1"/>
  <c r="AB204" i="44" s="1"/>
  <c r="AC204" i="44" s="1"/>
  <c r="AD204" i="44" s="1"/>
  <c r="AE204" i="44" s="1"/>
  <c r="AF204" i="44" s="1"/>
  <c r="D203" i="44"/>
  <c r="E203" i="44" s="1"/>
  <c r="F203" i="44" s="1"/>
  <c r="G203" i="44" s="1"/>
  <c r="H203" i="44" s="1"/>
  <c r="I203" i="44" s="1"/>
  <c r="J203" i="44" s="1"/>
  <c r="K203" i="44" s="1"/>
  <c r="L203" i="44" s="1"/>
  <c r="M203" i="44" s="1"/>
  <c r="N203" i="44" s="1"/>
  <c r="O203" i="44" s="1"/>
  <c r="P203" i="44" s="1"/>
  <c r="Q203" i="44" s="1"/>
  <c r="R203" i="44" s="1"/>
  <c r="Z203" i="44" s="1"/>
  <c r="AB203" i="44" s="1"/>
  <c r="AC203" i="44" s="1"/>
  <c r="AD203" i="44" s="1"/>
  <c r="AE203" i="44" s="1"/>
  <c r="AF203" i="44" s="1"/>
  <c r="C203" i="44"/>
  <c r="E202" i="44"/>
  <c r="F202" i="44" s="1"/>
  <c r="G202" i="44" s="1"/>
  <c r="H202" i="44" s="1"/>
  <c r="I202" i="44" s="1"/>
  <c r="J202" i="44" s="1"/>
  <c r="K202" i="44" s="1"/>
  <c r="L202" i="44" s="1"/>
  <c r="M202" i="44" s="1"/>
  <c r="N202" i="44" s="1"/>
  <c r="O202" i="44" s="1"/>
  <c r="P202" i="44" s="1"/>
  <c r="Q202" i="44" s="1"/>
  <c r="R202" i="44" s="1"/>
  <c r="Z202" i="44" s="1"/>
  <c r="AB202" i="44" s="1"/>
  <c r="AC202" i="44" s="1"/>
  <c r="AD202" i="44" s="1"/>
  <c r="AE202" i="44" s="1"/>
  <c r="AF202" i="44" s="1"/>
  <c r="C202" i="44"/>
  <c r="D202" i="44" s="1"/>
  <c r="C201" i="44"/>
  <c r="D201" i="44" s="1"/>
  <c r="E201" i="44" s="1"/>
  <c r="F201" i="44" s="1"/>
  <c r="G201" i="44" s="1"/>
  <c r="H201" i="44" s="1"/>
  <c r="I201" i="44" s="1"/>
  <c r="J201" i="44" s="1"/>
  <c r="K201" i="44" s="1"/>
  <c r="L201" i="44" s="1"/>
  <c r="M201" i="44" s="1"/>
  <c r="N201" i="44" s="1"/>
  <c r="O201" i="44" s="1"/>
  <c r="P201" i="44" s="1"/>
  <c r="Q201" i="44" s="1"/>
  <c r="R201" i="44" s="1"/>
  <c r="Z201" i="44" s="1"/>
  <c r="AB201" i="44" s="1"/>
  <c r="AC201" i="44" s="1"/>
  <c r="AD201" i="44" s="1"/>
  <c r="AE201" i="44" s="1"/>
  <c r="AF201" i="44" s="1"/>
  <c r="C200" i="44"/>
  <c r="D200" i="44" s="1"/>
  <c r="E200" i="44" s="1"/>
  <c r="F200" i="44" s="1"/>
  <c r="G200" i="44" s="1"/>
  <c r="H200" i="44" s="1"/>
  <c r="I200" i="44" s="1"/>
  <c r="J200" i="44" s="1"/>
  <c r="K200" i="44" s="1"/>
  <c r="L200" i="44" s="1"/>
  <c r="M200" i="44" s="1"/>
  <c r="N200" i="44" s="1"/>
  <c r="O200" i="44" s="1"/>
  <c r="P200" i="44" s="1"/>
  <c r="Q200" i="44" s="1"/>
  <c r="R200" i="44" s="1"/>
  <c r="Z200" i="44" s="1"/>
  <c r="AB200" i="44" s="1"/>
  <c r="AC200" i="44" s="1"/>
  <c r="AD200" i="44" s="1"/>
  <c r="AE200" i="44" s="1"/>
  <c r="AF200" i="44" s="1"/>
  <c r="C199" i="44"/>
  <c r="D199" i="44" s="1"/>
  <c r="E199" i="44" s="1"/>
  <c r="F199" i="44" s="1"/>
  <c r="G199" i="44" s="1"/>
  <c r="H199" i="44" s="1"/>
  <c r="I199" i="44" s="1"/>
  <c r="J199" i="44" s="1"/>
  <c r="K199" i="44" s="1"/>
  <c r="L199" i="44" s="1"/>
  <c r="M199" i="44" s="1"/>
  <c r="N199" i="44" s="1"/>
  <c r="O199" i="44" s="1"/>
  <c r="P199" i="44" s="1"/>
  <c r="Q199" i="44" s="1"/>
  <c r="R199" i="44" s="1"/>
  <c r="Z199" i="44" s="1"/>
  <c r="AB199" i="44" s="1"/>
  <c r="AC199" i="44" s="1"/>
  <c r="AD199" i="44" s="1"/>
  <c r="AE199" i="44" s="1"/>
  <c r="AF199" i="44" s="1"/>
  <c r="C198" i="44"/>
  <c r="D198" i="44" s="1"/>
  <c r="E198" i="44" s="1"/>
  <c r="F198" i="44" s="1"/>
  <c r="G198" i="44" s="1"/>
  <c r="H198" i="44" s="1"/>
  <c r="I198" i="44" s="1"/>
  <c r="J198" i="44" s="1"/>
  <c r="K198" i="44" s="1"/>
  <c r="L198" i="44" s="1"/>
  <c r="M198" i="44" s="1"/>
  <c r="N198" i="44" s="1"/>
  <c r="O198" i="44" s="1"/>
  <c r="P198" i="44" s="1"/>
  <c r="Q198" i="44" s="1"/>
  <c r="R198" i="44" s="1"/>
  <c r="Z198" i="44" s="1"/>
  <c r="AB198" i="44" s="1"/>
  <c r="AC198" i="44" s="1"/>
  <c r="AD198" i="44" s="1"/>
  <c r="AE198" i="44" s="1"/>
  <c r="AF198" i="44" s="1"/>
  <c r="C197" i="44"/>
  <c r="D197" i="44" s="1"/>
  <c r="E197" i="44" s="1"/>
  <c r="F197" i="44" s="1"/>
  <c r="G197" i="44" s="1"/>
  <c r="H197" i="44" s="1"/>
  <c r="I197" i="44" s="1"/>
  <c r="J197" i="44" s="1"/>
  <c r="K197" i="44" s="1"/>
  <c r="L197" i="44" s="1"/>
  <c r="M197" i="44" s="1"/>
  <c r="N197" i="44" s="1"/>
  <c r="O197" i="44" s="1"/>
  <c r="P197" i="44" s="1"/>
  <c r="Q197" i="44" s="1"/>
  <c r="R197" i="44" s="1"/>
  <c r="Z197" i="44" s="1"/>
  <c r="AB197" i="44" s="1"/>
  <c r="AC197" i="44" s="1"/>
  <c r="AD197" i="44" s="1"/>
  <c r="AE197" i="44" s="1"/>
  <c r="AF197" i="44" s="1"/>
  <c r="C196" i="44"/>
  <c r="D196" i="44" s="1"/>
  <c r="E196" i="44" s="1"/>
  <c r="F196" i="44" s="1"/>
  <c r="G196" i="44" s="1"/>
  <c r="H196" i="44" s="1"/>
  <c r="I196" i="44" s="1"/>
  <c r="J196" i="44" s="1"/>
  <c r="K196" i="44" s="1"/>
  <c r="L196" i="44" s="1"/>
  <c r="M196" i="44" s="1"/>
  <c r="N196" i="44" s="1"/>
  <c r="O196" i="44" s="1"/>
  <c r="P196" i="44" s="1"/>
  <c r="Q196" i="44" s="1"/>
  <c r="R196" i="44" s="1"/>
  <c r="Z196" i="44" s="1"/>
  <c r="AB196" i="44" s="1"/>
  <c r="AC196" i="44" s="1"/>
  <c r="AD196" i="44" s="1"/>
  <c r="AE196" i="44" s="1"/>
  <c r="AF196" i="44" s="1"/>
  <c r="C195" i="44"/>
  <c r="D195" i="44" s="1"/>
  <c r="E195" i="44" s="1"/>
  <c r="F195" i="44" s="1"/>
  <c r="G195" i="44" s="1"/>
  <c r="H195" i="44" s="1"/>
  <c r="I195" i="44" s="1"/>
  <c r="J195" i="44" s="1"/>
  <c r="K195" i="44" s="1"/>
  <c r="L195" i="44" s="1"/>
  <c r="M195" i="44" s="1"/>
  <c r="N195" i="44" s="1"/>
  <c r="O195" i="44" s="1"/>
  <c r="P195" i="44" s="1"/>
  <c r="Q195" i="44" s="1"/>
  <c r="R195" i="44" s="1"/>
  <c r="Z195" i="44" s="1"/>
  <c r="AB195" i="44" s="1"/>
  <c r="AC195" i="44" s="1"/>
  <c r="AD195" i="44" s="1"/>
  <c r="AE195" i="44" s="1"/>
  <c r="AF195" i="44" s="1"/>
  <c r="D194" i="44"/>
  <c r="E194" i="44" s="1"/>
  <c r="F194" i="44" s="1"/>
  <c r="G194" i="44" s="1"/>
  <c r="H194" i="44" s="1"/>
  <c r="I194" i="44" s="1"/>
  <c r="J194" i="44" s="1"/>
  <c r="K194" i="44" s="1"/>
  <c r="L194" i="44" s="1"/>
  <c r="M194" i="44" s="1"/>
  <c r="N194" i="44" s="1"/>
  <c r="O194" i="44" s="1"/>
  <c r="P194" i="44" s="1"/>
  <c r="Q194" i="44" s="1"/>
  <c r="R194" i="44" s="1"/>
  <c r="Z194" i="44" s="1"/>
  <c r="AB194" i="44" s="1"/>
  <c r="AC194" i="44" s="1"/>
  <c r="AD194" i="44" s="1"/>
  <c r="AE194" i="44" s="1"/>
  <c r="AF194" i="44" s="1"/>
  <c r="C194" i="44"/>
  <c r="J193" i="44"/>
  <c r="K193" i="44" s="1"/>
  <c r="L193" i="44" s="1"/>
  <c r="M193" i="44" s="1"/>
  <c r="N193" i="44" s="1"/>
  <c r="O193" i="44" s="1"/>
  <c r="P193" i="44" s="1"/>
  <c r="Q193" i="44" s="1"/>
  <c r="R193" i="44" s="1"/>
  <c r="Z193" i="44" s="1"/>
  <c r="AB193" i="44" s="1"/>
  <c r="AC193" i="44" s="1"/>
  <c r="AD193" i="44" s="1"/>
  <c r="AE193" i="44" s="1"/>
  <c r="AF193" i="44" s="1"/>
  <c r="C193" i="44"/>
  <c r="D193" i="44" s="1"/>
  <c r="E193" i="44" s="1"/>
  <c r="F193" i="44" s="1"/>
  <c r="G193" i="44" s="1"/>
  <c r="H193" i="44" s="1"/>
  <c r="I193" i="44" s="1"/>
  <c r="E192" i="44"/>
  <c r="F192" i="44" s="1"/>
  <c r="G192" i="44" s="1"/>
  <c r="H192" i="44" s="1"/>
  <c r="I192" i="44" s="1"/>
  <c r="J192" i="44" s="1"/>
  <c r="K192" i="44" s="1"/>
  <c r="L192" i="44" s="1"/>
  <c r="M192" i="44" s="1"/>
  <c r="N192" i="44" s="1"/>
  <c r="O192" i="44" s="1"/>
  <c r="P192" i="44" s="1"/>
  <c r="Q192" i="44" s="1"/>
  <c r="R192" i="44" s="1"/>
  <c r="Z192" i="44" s="1"/>
  <c r="AB192" i="44" s="1"/>
  <c r="AC192" i="44" s="1"/>
  <c r="AD192" i="44" s="1"/>
  <c r="AE192" i="44" s="1"/>
  <c r="AF192" i="44" s="1"/>
  <c r="C192" i="44"/>
  <c r="D192" i="44" s="1"/>
  <c r="C191" i="44"/>
  <c r="D191" i="44" s="1"/>
  <c r="E191" i="44" s="1"/>
  <c r="F191" i="44" s="1"/>
  <c r="G191" i="44" s="1"/>
  <c r="H191" i="44" s="1"/>
  <c r="I191" i="44" s="1"/>
  <c r="J191" i="44" s="1"/>
  <c r="K191" i="44" s="1"/>
  <c r="L191" i="44" s="1"/>
  <c r="M191" i="44" s="1"/>
  <c r="N191" i="44" s="1"/>
  <c r="O191" i="44" s="1"/>
  <c r="P191" i="44" s="1"/>
  <c r="Q191" i="44" s="1"/>
  <c r="R191" i="44" s="1"/>
  <c r="Z191" i="44" s="1"/>
  <c r="AB191" i="44" s="1"/>
  <c r="AC191" i="44" s="1"/>
  <c r="AD191" i="44" s="1"/>
  <c r="AE191" i="44" s="1"/>
  <c r="AF191" i="44" s="1"/>
  <c r="D190" i="44"/>
  <c r="E190" i="44" s="1"/>
  <c r="F190" i="44" s="1"/>
  <c r="G190" i="44" s="1"/>
  <c r="H190" i="44" s="1"/>
  <c r="I190" i="44" s="1"/>
  <c r="J190" i="44" s="1"/>
  <c r="K190" i="44" s="1"/>
  <c r="L190" i="44" s="1"/>
  <c r="M190" i="44" s="1"/>
  <c r="N190" i="44" s="1"/>
  <c r="O190" i="44" s="1"/>
  <c r="P190" i="44" s="1"/>
  <c r="Q190" i="44" s="1"/>
  <c r="R190" i="44" s="1"/>
  <c r="Z190" i="44" s="1"/>
  <c r="AB190" i="44" s="1"/>
  <c r="AC190" i="44" s="1"/>
  <c r="AD190" i="44" s="1"/>
  <c r="AE190" i="44" s="1"/>
  <c r="AF190" i="44" s="1"/>
  <c r="C190" i="44"/>
  <c r="C189" i="44"/>
  <c r="D189" i="44" s="1"/>
  <c r="E189" i="44" s="1"/>
  <c r="F189" i="44" s="1"/>
  <c r="G189" i="44" s="1"/>
  <c r="H189" i="44" s="1"/>
  <c r="I189" i="44" s="1"/>
  <c r="J189" i="44" s="1"/>
  <c r="K189" i="44" s="1"/>
  <c r="L189" i="44" s="1"/>
  <c r="M189" i="44" s="1"/>
  <c r="N189" i="44" s="1"/>
  <c r="O189" i="44" s="1"/>
  <c r="P189" i="44" s="1"/>
  <c r="Q189" i="44" s="1"/>
  <c r="R189" i="44" s="1"/>
  <c r="Z189" i="44" s="1"/>
  <c r="AB189" i="44" s="1"/>
  <c r="AC189" i="44" s="1"/>
  <c r="AD189" i="44" s="1"/>
  <c r="AE189" i="44" s="1"/>
  <c r="AF189" i="44" s="1"/>
  <c r="C188" i="44"/>
  <c r="D188" i="44" s="1"/>
  <c r="E188" i="44" s="1"/>
  <c r="F188" i="44" s="1"/>
  <c r="G188" i="44" s="1"/>
  <c r="H188" i="44" s="1"/>
  <c r="I188" i="44" s="1"/>
  <c r="J188" i="44" s="1"/>
  <c r="K188" i="44" s="1"/>
  <c r="L188" i="44" s="1"/>
  <c r="M188" i="44" s="1"/>
  <c r="N188" i="44" s="1"/>
  <c r="O188" i="44" s="1"/>
  <c r="P188" i="44" s="1"/>
  <c r="Q188" i="44" s="1"/>
  <c r="R188" i="44" s="1"/>
  <c r="Z188" i="44" s="1"/>
  <c r="AB188" i="44" s="1"/>
  <c r="AC188" i="44" s="1"/>
  <c r="AD188" i="44" s="1"/>
  <c r="AE188" i="44" s="1"/>
  <c r="AF188" i="44" s="1"/>
  <c r="C187" i="44"/>
  <c r="D187" i="44" s="1"/>
  <c r="E187" i="44" s="1"/>
  <c r="F187" i="44" s="1"/>
  <c r="G187" i="44" s="1"/>
  <c r="H187" i="44" s="1"/>
  <c r="I187" i="44" s="1"/>
  <c r="J187" i="44" s="1"/>
  <c r="K187" i="44" s="1"/>
  <c r="L187" i="44" s="1"/>
  <c r="M187" i="44" s="1"/>
  <c r="N187" i="44" s="1"/>
  <c r="O187" i="44" s="1"/>
  <c r="P187" i="44" s="1"/>
  <c r="Q187" i="44" s="1"/>
  <c r="R187" i="44" s="1"/>
  <c r="Z187" i="44" s="1"/>
  <c r="AB187" i="44" s="1"/>
  <c r="AC187" i="44" s="1"/>
  <c r="AD187" i="44" s="1"/>
  <c r="AE187" i="44" s="1"/>
  <c r="AF187" i="44" s="1"/>
  <c r="C186" i="44"/>
  <c r="D186" i="44" s="1"/>
  <c r="E186" i="44" s="1"/>
  <c r="F186" i="44" s="1"/>
  <c r="G186" i="44" s="1"/>
  <c r="H186" i="44" s="1"/>
  <c r="I186" i="44" s="1"/>
  <c r="J186" i="44" s="1"/>
  <c r="K186" i="44" s="1"/>
  <c r="L186" i="44" s="1"/>
  <c r="M186" i="44" s="1"/>
  <c r="N186" i="44" s="1"/>
  <c r="O186" i="44" s="1"/>
  <c r="P186" i="44" s="1"/>
  <c r="Q186" i="44" s="1"/>
  <c r="R186" i="44" s="1"/>
  <c r="Z186" i="44" s="1"/>
  <c r="AB186" i="44" s="1"/>
  <c r="AC186" i="44" s="1"/>
  <c r="AD186" i="44" s="1"/>
  <c r="AE186" i="44" s="1"/>
  <c r="AF186" i="44" s="1"/>
  <c r="C185" i="44"/>
  <c r="D185" i="44" s="1"/>
  <c r="E185" i="44" s="1"/>
  <c r="F185" i="44" s="1"/>
  <c r="G185" i="44" s="1"/>
  <c r="H185" i="44" s="1"/>
  <c r="I185" i="44" s="1"/>
  <c r="J185" i="44" s="1"/>
  <c r="K185" i="44" s="1"/>
  <c r="L185" i="44" s="1"/>
  <c r="M185" i="44" s="1"/>
  <c r="N185" i="44" s="1"/>
  <c r="O185" i="44" s="1"/>
  <c r="P185" i="44" s="1"/>
  <c r="Q185" i="44" s="1"/>
  <c r="R185" i="44" s="1"/>
  <c r="Z185" i="44" s="1"/>
  <c r="AB185" i="44" s="1"/>
  <c r="AC185" i="44" s="1"/>
  <c r="AD185" i="44" s="1"/>
  <c r="AE185" i="44" s="1"/>
  <c r="AF185" i="44" s="1"/>
  <c r="D184" i="44"/>
  <c r="E184" i="44" s="1"/>
  <c r="F184" i="44" s="1"/>
  <c r="G184" i="44" s="1"/>
  <c r="H184" i="44" s="1"/>
  <c r="I184" i="44" s="1"/>
  <c r="J184" i="44" s="1"/>
  <c r="K184" i="44" s="1"/>
  <c r="L184" i="44" s="1"/>
  <c r="M184" i="44" s="1"/>
  <c r="N184" i="44" s="1"/>
  <c r="O184" i="44" s="1"/>
  <c r="P184" i="44" s="1"/>
  <c r="Q184" i="44" s="1"/>
  <c r="R184" i="44" s="1"/>
  <c r="Z184" i="44" s="1"/>
  <c r="AB184" i="44" s="1"/>
  <c r="AC184" i="44" s="1"/>
  <c r="AD184" i="44" s="1"/>
  <c r="AE184" i="44" s="1"/>
  <c r="AF184" i="44" s="1"/>
  <c r="C184" i="44"/>
  <c r="C183" i="44"/>
  <c r="D183" i="44" s="1"/>
  <c r="E183" i="44" s="1"/>
  <c r="F183" i="44" s="1"/>
  <c r="G183" i="44" s="1"/>
  <c r="H183" i="44" s="1"/>
  <c r="I183" i="44" s="1"/>
  <c r="J183" i="44" s="1"/>
  <c r="K183" i="44" s="1"/>
  <c r="L183" i="44" s="1"/>
  <c r="M183" i="44" s="1"/>
  <c r="N183" i="44" s="1"/>
  <c r="O183" i="44" s="1"/>
  <c r="P183" i="44" s="1"/>
  <c r="Q183" i="44" s="1"/>
  <c r="R183" i="44" s="1"/>
  <c r="Z183" i="44" s="1"/>
  <c r="AB183" i="44" s="1"/>
  <c r="AC183" i="44" s="1"/>
  <c r="AD183" i="44" s="1"/>
  <c r="AE183" i="44" s="1"/>
  <c r="AF183" i="44" s="1"/>
  <c r="C182" i="44"/>
  <c r="D182" i="44" s="1"/>
  <c r="E182" i="44" s="1"/>
  <c r="F182" i="44" s="1"/>
  <c r="G182" i="44" s="1"/>
  <c r="H182" i="44" s="1"/>
  <c r="I182" i="44" s="1"/>
  <c r="J182" i="44" s="1"/>
  <c r="K182" i="44" s="1"/>
  <c r="L182" i="44" s="1"/>
  <c r="M182" i="44" s="1"/>
  <c r="N182" i="44" s="1"/>
  <c r="O182" i="44" s="1"/>
  <c r="P182" i="44" s="1"/>
  <c r="Q182" i="44" s="1"/>
  <c r="R182" i="44" s="1"/>
  <c r="Z182" i="44" s="1"/>
  <c r="AB182" i="44" s="1"/>
  <c r="AC182" i="44" s="1"/>
  <c r="AD182" i="44" s="1"/>
  <c r="AE182" i="44" s="1"/>
  <c r="AF182" i="44" s="1"/>
  <c r="C181" i="44"/>
  <c r="D181" i="44" s="1"/>
  <c r="E181" i="44" s="1"/>
  <c r="F181" i="44" s="1"/>
  <c r="G181" i="44" s="1"/>
  <c r="H181" i="44" s="1"/>
  <c r="I181" i="44" s="1"/>
  <c r="J181" i="44" s="1"/>
  <c r="K181" i="44" s="1"/>
  <c r="L181" i="44" s="1"/>
  <c r="M181" i="44" s="1"/>
  <c r="N181" i="44" s="1"/>
  <c r="O181" i="44" s="1"/>
  <c r="P181" i="44" s="1"/>
  <c r="Q181" i="44" s="1"/>
  <c r="R181" i="44" s="1"/>
  <c r="Z181" i="44" s="1"/>
  <c r="AB181" i="44" s="1"/>
  <c r="AC181" i="44" s="1"/>
  <c r="AD181" i="44" s="1"/>
  <c r="AE181" i="44" s="1"/>
  <c r="AF181" i="44" s="1"/>
  <c r="M180" i="44"/>
  <c r="N180" i="44" s="1"/>
  <c r="O180" i="44" s="1"/>
  <c r="P180" i="44" s="1"/>
  <c r="Q180" i="44" s="1"/>
  <c r="R180" i="44" s="1"/>
  <c r="Z180" i="44" s="1"/>
  <c r="AB180" i="44" s="1"/>
  <c r="AC180" i="44" s="1"/>
  <c r="AD180" i="44" s="1"/>
  <c r="AE180" i="44" s="1"/>
  <c r="AF180" i="44" s="1"/>
  <c r="C180" i="44"/>
  <c r="D180" i="44" s="1"/>
  <c r="E180" i="44" s="1"/>
  <c r="F180" i="44" s="1"/>
  <c r="G180" i="44" s="1"/>
  <c r="H180" i="44" s="1"/>
  <c r="I180" i="44" s="1"/>
  <c r="J180" i="44" s="1"/>
  <c r="K180" i="44" s="1"/>
  <c r="L180" i="44" s="1"/>
  <c r="G179" i="44"/>
  <c r="H179" i="44" s="1"/>
  <c r="I179" i="44" s="1"/>
  <c r="J179" i="44" s="1"/>
  <c r="K179" i="44" s="1"/>
  <c r="L179" i="44" s="1"/>
  <c r="M179" i="44" s="1"/>
  <c r="N179" i="44" s="1"/>
  <c r="O179" i="44" s="1"/>
  <c r="P179" i="44" s="1"/>
  <c r="Q179" i="44" s="1"/>
  <c r="R179" i="44" s="1"/>
  <c r="Z179" i="44" s="1"/>
  <c r="AB179" i="44" s="1"/>
  <c r="AC179" i="44" s="1"/>
  <c r="AD179" i="44" s="1"/>
  <c r="AE179" i="44" s="1"/>
  <c r="AF179" i="44" s="1"/>
  <c r="C179" i="44"/>
  <c r="D179" i="44" s="1"/>
  <c r="E179" i="44" s="1"/>
  <c r="F179" i="44" s="1"/>
  <c r="D178" i="44"/>
  <c r="E178" i="44" s="1"/>
  <c r="F178" i="44" s="1"/>
  <c r="G178" i="44" s="1"/>
  <c r="H178" i="44" s="1"/>
  <c r="I178" i="44" s="1"/>
  <c r="J178" i="44" s="1"/>
  <c r="K178" i="44" s="1"/>
  <c r="L178" i="44" s="1"/>
  <c r="M178" i="44" s="1"/>
  <c r="N178" i="44" s="1"/>
  <c r="O178" i="44" s="1"/>
  <c r="P178" i="44" s="1"/>
  <c r="Q178" i="44" s="1"/>
  <c r="R178" i="44" s="1"/>
  <c r="Z178" i="44" s="1"/>
  <c r="AB178" i="44" s="1"/>
  <c r="AC178" i="44" s="1"/>
  <c r="AD178" i="44" s="1"/>
  <c r="AE178" i="44" s="1"/>
  <c r="AF178" i="44" s="1"/>
  <c r="C178" i="44"/>
  <c r="C177" i="44"/>
  <c r="C176" i="44"/>
  <c r="D176" i="44" s="1"/>
  <c r="E176" i="44" s="1"/>
  <c r="F176" i="44" s="1"/>
  <c r="G176" i="44" s="1"/>
  <c r="H176" i="44" s="1"/>
  <c r="I176" i="44" s="1"/>
  <c r="J176" i="44" s="1"/>
  <c r="K176" i="44" s="1"/>
  <c r="L176" i="44" s="1"/>
  <c r="M176" i="44" s="1"/>
  <c r="N176" i="44" s="1"/>
  <c r="O176" i="44" s="1"/>
  <c r="P176" i="44" s="1"/>
  <c r="Q176" i="44" s="1"/>
  <c r="R176" i="44" s="1"/>
  <c r="Z176" i="44" s="1"/>
  <c r="AB176" i="44" s="1"/>
  <c r="AC176" i="44" s="1"/>
  <c r="AD176" i="44" s="1"/>
  <c r="AE176" i="44" s="1"/>
  <c r="AF176" i="44" s="1"/>
  <c r="C175" i="44"/>
  <c r="D175" i="44" s="1"/>
  <c r="E175" i="44" s="1"/>
  <c r="F175" i="44" s="1"/>
  <c r="G175" i="44" s="1"/>
  <c r="H175" i="44" s="1"/>
  <c r="I175" i="44" s="1"/>
  <c r="J175" i="44" s="1"/>
  <c r="K175" i="44" s="1"/>
  <c r="L175" i="44" s="1"/>
  <c r="M175" i="44" s="1"/>
  <c r="N175" i="44" s="1"/>
  <c r="O175" i="44" s="1"/>
  <c r="P175" i="44" s="1"/>
  <c r="Q175" i="44" s="1"/>
  <c r="R175" i="44" s="1"/>
  <c r="Z175" i="44" s="1"/>
  <c r="AB175" i="44" s="1"/>
  <c r="AC175" i="44" s="1"/>
  <c r="AD175" i="44" s="1"/>
  <c r="AE175" i="44" s="1"/>
  <c r="AF175" i="44" s="1"/>
  <c r="C174" i="44"/>
  <c r="D174" i="44" s="1"/>
  <c r="E174" i="44" s="1"/>
  <c r="F174" i="44" s="1"/>
  <c r="G174" i="44" s="1"/>
  <c r="H174" i="44" s="1"/>
  <c r="I174" i="44" s="1"/>
  <c r="J174" i="44" s="1"/>
  <c r="K174" i="44" s="1"/>
  <c r="L174" i="44" s="1"/>
  <c r="M174" i="44" s="1"/>
  <c r="N174" i="44" s="1"/>
  <c r="O174" i="44" s="1"/>
  <c r="P174" i="44" s="1"/>
  <c r="Q174" i="44" s="1"/>
  <c r="R174" i="44" s="1"/>
  <c r="Z174" i="44" s="1"/>
  <c r="AB174" i="44" s="1"/>
  <c r="AC174" i="44" s="1"/>
  <c r="AD174" i="44" s="1"/>
  <c r="AE174" i="44" s="1"/>
  <c r="AF174" i="44" s="1"/>
  <c r="C173" i="44"/>
  <c r="D173" i="44" s="1"/>
  <c r="E173" i="44" s="1"/>
  <c r="F173" i="44" s="1"/>
  <c r="G173" i="44" s="1"/>
  <c r="H173" i="44" s="1"/>
  <c r="I173" i="44" s="1"/>
  <c r="J173" i="44" s="1"/>
  <c r="K173" i="44" s="1"/>
  <c r="L173" i="44" s="1"/>
  <c r="M173" i="44" s="1"/>
  <c r="N173" i="44" s="1"/>
  <c r="O173" i="44" s="1"/>
  <c r="P173" i="44" s="1"/>
  <c r="Q173" i="44" s="1"/>
  <c r="R173" i="44" s="1"/>
  <c r="Z173" i="44" s="1"/>
  <c r="AB173" i="44" s="1"/>
  <c r="AC173" i="44" s="1"/>
  <c r="AD173" i="44" s="1"/>
  <c r="AE173" i="44" s="1"/>
  <c r="AF173" i="44" s="1"/>
  <c r="C172" i="44"/>
  <c r="D172" i="44" s="1"/>
  <c r="E172" i="44" s="1"/>
  <c r="F172" i="44" s="1"/>
  <c r="G172" i="44" s="1"/>
  <c r="H172" i="44" s="1"/>
  <c r="I172" i="44" s="1"/>
  <c r="J172" i="44" s="1"/>
  <c r="K172" i="44" s="1"/>
  <c r="L172" i="44" s="1"/>
  <c r="M172" i="44" s="1"/>
  <c r="N172" i="44" s="1"/>
  <c r="O172" i="44" s="1"/>
  <c r="P172" i="44" s="1"/>
  <c r="Q172" i="44" s="1"/>
  <c r="R172" i="44" s="1"/>
  <c r="Z172" i="44" s="1"/>
  <c r="AB172" i="44" s="1"/>
  <c r="AC172" i="44" s="1"/>
  <c r="AD172" i="44" s="1"/>
  <c r="AE172" i="44" s="1"/>
  <c r="AF172" i="44" s="1"/>
  <c r="C171" i="44"/>
  <c r="D171" i="44" s="1"/>
  <c r="E171" i="44" s="1"/>
  <c r="F171" i="44" s="1"/>
  <c r="G171" i="44" s="1"/>
  <c r="H171" i="44" s="1"/>
  <c r="I171" i="44" s="1"/>
  <c r="J171" i="44" s="1"/>
  <c r="K171" i="44" s="1"/>
  <c r="L171" i="44" s="1"/>
  <c r="M171" i="44" s="1"/>
  <c r="N171" i="44" s="1"/>
  <c r="O171" i="44" s="1"/>
  <c r="P171" i="44" s="1"/>
  <c r="Q171" i="44" s="1"/>
  <c r="R171" i="44" s="1"/>
  <c r="Z171" i="44" s="1"/>
  <c r="AB171" i="44" s="1"/>
  <c r="AC171" i="44" s="1"/>
  <c r="AD171" i="44" s="1"/>
  <c r="AE171" i="44" s="1"/>
  <c r="AF171" i="44" s="1"/>
  <c r="C170" i="44"/>
  <c r="D170" i="44" s="1"/>
  <c r="E170" i="44" s="1"/>
  <c r="F170" i="44" s="1"/>
  <c r="G170" i="44" s="1"/>
  <c r="H170" i="44" s="1"/>
  <c r="I170" i="44" s="1"/>
  <c r="J170" i="44" s="1"/>
  <c r="K170" i="44" s="1"/>
  <c r="L170" i="44" s="1"/>
  <c r="M170" i="44" s="1"/>
  <c r="N170" i="44" s="1"/>
  <c r="O170" i="44" s="1"/>
  <c r="P170" i="44" s="1"/>
  <c r="Q170" i="44" s="1"/>
  <c r="R170" i="44" s="1"/>
  <c r="C169" i="44"/>
  <c r="AG167" i="44"/>
  <c r="C166" i="44"/>
  <c r="D166" i="44" s="1"/>
  <c r="E166" i="44" s="1"/>
  <c r="F166" i="44" s="1"/>
  <c r="G166" i="44" s="1"/>
  <c r="H166" i="44" s="1"/>
  <c r="I166" i="44" s="1"/>
  <c r="J166" i="44" s="1"/>
  <c r="K166" i="44" s="1"/>
  <c r="L166" i="44" s="1"/>
  <c r="M166" i="44" s="1"/>
  <c r="N166" i="44" s="1"/>
  <c r="O166" i="44" s="1"/>
  <c r="P166" i="44" s="1"/>
  <c r="Q166" i="44" s="1"/>
  <c r="R166" i="44" s="1"/>
  <c r="Z166" i="44" s="1"/>
  <c r="AB166" i="44" s="1"/>
  <c r="AC166" i="44" s="1"/>
  <c r="AD166" i="44" s="1"/>
  <c r="AE166" i="44" s="1"/>
  <c r="AF166" i="44" s="1"/>
  <c r="C165" i="44"/>
  <c r="D165" i="44" s="1"/>
  <c r="E165" i="44" s="1"/>
  <c r="F165" i="44" s="1"/>
  <c r="G165" i="44" s="1"/>
  <c r="H165" i="44" s="1"/>
  <c r="I165" i="44" s="1"/>
  <c r="J165" i="44" s="1"/>
  <c r="K165" i="44" s="1"/>
  <c r="L165" i="44" s="1"/>
  <c r="M165" i="44" s="1"/>
  <c r="N165" i="44" s="1"/>
  <c r="O165" i="44" s="1"/>
  <c r="P165" i="44" s="1"/>
  <c r="Q165" i="44" s="1"/>
  <c r="R165" i="44" s="1"/>
  <c r="Z165" i="44" s="1"/>
  <c r="AB165" i="44" s="1"/>
  <c r="AC165" i="44" s="1"/>
  <c r="AD165" i="44" s="1"/>
  <c r="AE165" i="44" s="1"/>
  <c r="AF165" i="44" s="1"/>
  <c r="D164" i="44"/>
  <c r="E164" i="44" s="1"/>
  <c r="F164" i="44" s="1"/>
  <c r="G164" i="44" s="1"/>
  <c r="H164" i="44" s="1"/>
  <c r="I164" i="44" s="1"/>
  <c r="J164" i="44" s="1"/>
  <c r="K164" i="44" s="1"/>
  <c r="L164" i="44" s="1"/>
  <c r="M164" i="44" s="1"/>
  <c r="N164" i="44" s="1"/>
  <c r="O164" i="44" s="1"/>
  <c r="P164" i="44" s="1"/>
  <c r="Q164" i="44" s="1"/>
  <c r="R164" i="44" s="1"/>
  <c r="Z164" i="44" s="1"/>
  <c r="AB164" i="44" s="1"/>
  <c r="AC164" i="44" s="1"/>
  <c r="AD164" i="44" s="1"/>
  <c r="AE164" i="44" s="1"/>
  <c r="AF164" i="44" s="1"/>
  <c r="C164" i="44"/>
  <c r="D163" i="44"/>
  <c r="E163" i="44" s="1"/>
  <c r="F163" i="44" s="1"/>
  <c r="G163" i="44" s="1"/>
  <c r="H163" i="44" s="1"/>
  <c r="I163" i="44" s="1"/>
  <c r="J163" i="44" s="1"/>
  <c r="K163" i="44" s="1"/>
  <c r="L163" i="44" s="1"/>
  <c r="M163" i="44" s="1"/>
  <c r="N163" i="44" s="1"/>
  <c r="O163" i="44" s="1"/>
  <c r="P163" i="44" s="1"/>
  <c r="Q163" i="44" s="1"/>
  <c r="R163" i="44" s="1"/>
  <c r="Z163" i="44" s="1"/>
  <c r="AB163" i="44" s="1"/>
  <c r="AC163" i="44" s="1"/>
  <c r="AD163" i="44" s="1"/>
  <c r="AE163" i="44" s="1"/>
  <c r="AF163" i="44" s="1"/>
  <c r="C163" i="44"/>
  <c r="C162" i="44"/>
  <c r="D162" i="44" s="1"/>
  <c r="E162" i="44" s="1"/>
  <c r="F162" i="44" s="1"/>
  <c r="G162" i="44" s="1"/>
  <c r="H162" i="44" s="1"/>
  <c r="I162" i="44" s="1"/>
  <c r="J162" i="44" s="1"/>
  <c r="K162" i="44" s="1"/>
  <c r="L162" i="44" s="1"/>
  <c r="M162" i="44" s="1"/>
  <c r="N162" i="44" s="1"/>
  <c r="O162" i="44" s="1"/>
  <c r="P162" i="44" s="1"/>
  <c r="Q162" i="44" s="1"/>
  <c r="R162" i="44" s="1"/>
  <c r="Z162" i="44" s="1"/>
  <c r="AB162" i="44" s="1"/>
  <c r="AC162" i="44" s="1"/>
  <c r="AD162" i="44" s="1"/>
  <c r="AE162" i="44" s="1"/>
  <c r="AF162" i="44" s="1"/>
  <c r="C161" i="44"/>
  <c r="D161" i="44" s="1"/>
  <c r="E161" i="44" s="1"/>
  <c r="F161" i="44" s="1"/>
  <c r="AI158" i="44"/>
  <c r="AH158" i="44"/>
  <c r="AI157" i="44"/>
  <c r="AH157" i="44"/>
  <c r="AI156" i="44"/>
  <c r="AH156" i="44"/>
  <c r="AI155" i="44"/>
  <c r="AH155" i="44"/>
  <c r="AI154" i="44"/>
  <c r="AH154" i="44"/>
  <c r="AI153" i="44"/>
  <c r="AH153" i="44"/>
  <c r="AI152" i="44"/>
  <c r="AH152" i="44"/>
  <c r="AI151" i="44"/>
  <c r="AH151" i="44"/>
  <c r="AI150" i="44"/>
  <c r="AH150" i="44"/>
  <c r="AI149" i="44"/>
  <c r="AH149" i="44"/>
  <c r="AI148" i="44"/>
  <c r="AH148" i="44"/>
  <c r="AI147" i="44"/>
  <c r="AH147" i="44"/>
  <c r="AI146" i="44"/>
  <c r="AH146" i="44"/>
  <c r="AI142" i="44"/>
  <c r="AH142" i="44"/>
  <c r="AI141" i="44"/>
  <c r="AH141" i="44"/>
  <c r="AI140" i="44"/>
  <c r="AH140" i="44"/>
  <c r="AI139" i="44"/>
  <c r="AH139" i="44"/>
  <c r="AI138" i="44"/>
  <c r="AH138" i="44"/>
  <c r="AI137" i="44"/>
  <c r="AH137" i="44"/>
  <c r="AI136" i="44"/>
  <c r="AH136" i="44"/>
  <c r="AI134" i="44"/>
  <c r="AH134" i="44"/>
  <c r="AI133" i="44"/>
  <c r="AH133" i="44"/>
  <c r="AI132" i="44"/>
  <c r="AH132" i="44"/>
  <c r="AI131" i="44"/>
  <c r="AH131" i="44"/>
  <c r="AI130" i="44"/>
  <c r="AH130" i="44"/>
  <c r="AI129" i="44"/>
  <c r="AH129" i="44"/>
  <c r="AI128" i="44"/>
  <c r="AH128" i="44"/>
  <c r="AI127" i="44"/>
  <c r="AH127" i="44"/>
  <c r="AI126" i="44"/>
  <c r="AH126" i="44"/>
  <c r="AI125" i="44"/>
  <c r="AH125" i="44"/>
  <c r="AF122" i="44"/>
  <c r="AE122" i="44"/>
  <c r="AD122" i="44"/>
  <c r="AC122" i="44"/>
  <c r="AB122" i="44"/>
  <c r="L122" i="44"/>
  <c r="K122" i="44"/>
  <c r="J122" i="44"/>
  <c r="I122" i="44"/>
  <c r="H122" i="44"/>
  <c r="G122" i="44"/>
  <c r="F122" i="44"/>
  <c r="E122" i="44"/>
  <c r="D122" i="44"/>
  <c r="C122" i="44"/>
  <c r="AF121" i="44"/>
  <c r="AE121" i="44"/>
  <c r="AD121" i="44"/>
  <c r="AC121" i="44"/>
  <c r="AB121" i="44"/>
  <c r="L121" i="44"/>
  <c r="K121" i="44"/>
  <c r="J121" i="44"/>
  <c r="I121" i="44"/>
  <c r="H121" i="44"/>
  <c r="G121" i="44"/>
  <c r="F121" i="44"/>
  <c r="E121" i="44"/>
  <c r="D121" i="44"/>
  <c r="C121" i="44"/>
  <c r="AF120" i="44"/>
  <c r="AE120" i="44"/>
  <c r="AD120" i="44"/>
  <c r="AC120" i="44"/>
  <c r="AB120" i="44"/>
  <c r="L120" i="44"/>
  <c r="K120" i="44"/>
  <c r="J120" i="44"/>
  <c r="I120" i="44"/>
  <c r="H120" i="44"/>
  <c r="G120" i="44"/>
  <c r="F120" i="44"/>
  <c r="E120" i="44"/>
  <c r="D120" i="44"/>
  <c r="C120" i="44"/>
  <c r="AF119" i="44"/>
  <c r="AE119" i="44"/>
  <c r="AD119" i="44"/>
  <c r="AC119" i="44"/>
  <c r="AB119" i="44"/>
  <c r="L119" i="44"/>
  <c r="K119" i="44"/>
  <c r="J119" i="44"/>
  <c r="I119" i="44"/>
  <c r="H119" i="44"/>
  <c r="G119" i="44"/>
  <c r="F119" i="44"/>
  <c r="E119" i="44"/>
  <c r="D119" i="44"/>
  <c r="C119" i="44"/>
  <c r="AF118" i="44"/>
  <c r="AE118" i="44"/>
  <c r="AD118" i="44"/>
  <c r="AC118" i="44"/>
  <c r="AB118" i="44"/>
  <c r="L118" i="44"/>
  <c r="K118" i="44"/>
  <c r="J118" i="44"/>
  <c r="I118" i="44"/>
  <c r="H118" i="44"/>
  <c r="G118" i="44"/>
  <c r="F118" i="44"/>
  <c r="E118" i="44"/>
  <c r="D118" i="44"/>
  <c r="C118" i="44"/>
  <c r="AF117" i="44"/>
  <c r="AE117" i="44"/>
  <c r="AD117" i="44"/>
  <c r="AC117" i="44"/>
  <c r="AB117" i="44"/>
  <c r="L117" i="44"/>
  <c r="K117" i="44"/>
  <c r="J117" i="44"/>
  <c r="I117" i="44"/>
  <c r="H117" i="44"/>
  <c r="G117" i="44"/>
  <c r="F117" i="44"/>
  <c r="E117" i="44"/>
  <c r="D117" i="44"/>
  <c r="C117" i="44"/>
  <c r="AI114" i="44"/>
  <c r="AH114" i="44"/>
  <c r="AI112" i="44"/>
  <c r="AH112" i="44"/>
  <c r="AG112" i="44"/>
  <c r="AI111" i="44"/>
  <c r="AH111" i="44"/>
  <c r="AI110" i="44"/>
  <c r="AH110" i="44"/>
  <c r="AI109" i="44"/>
  <c r="AH109" i="44"/>
  <c r="AG108" i="44"/>
  <c r="AF108" i="44"/>
  <c r="BJ19" i="44" s="1"/>
  <c r="AE108" i="44"/>
  <c r="AD108" i="44"/>
  <c r="AC5" i="44" s="1"/>
  <c r="AC108" i="44"/>
  <c r="AB5" i="44" s="1"/>
  <c r="AB108" i="44"/>
  <c r="BG19" i="44" s="1"/>
  <c r="Z5" i="44"/>
  <c r="W5" i="44"/>
  <c r="BD19" i="44"/>
  <c r="T5" i="44"/>
  <c r="S5" i="44"/>
  <c r="BA19" i="44"/>
  <c r="AZ19" i="44"/>
  <c r="AY19" i="44"/>
  <c r="M5" i="44"/>
  <c r="L108" i="44"/>
  <c r="K108" i="44"/>
  <c r="J5" i="44" s="1"/>
  <c r="J108" i="44"/>
  <c r="I5" i="44" s="1"/>
  <c r="I108" i="44"/>
  <c r="AS19" i="44" s="1"/>
  <c r="H108" i="44"/>
  <c r="G108" i="44"/>
  <c r="AR19" i="44" s="1"/>
  <c r="F108" i="44"/>
  <c r="AQ19" i="44" s="1"/>
  <c r="E108" i="44"/>
  <c r="AP19" i="44" s="1"/>
  <c r="D108" i="44"/>
  <c r="B5" i="44"/>
  <c r="AI107" i="44"/>
  <c r="AH107" i="44"/>
  <c r="AI106" i="44"/>
  <c r="AH106" i="44"/>
  <c r="AI105" i="44"/>
  <c r="AH105" i="44"/>
  <c r="AI104" i="44"/>
  <c r="AH104" i="44"/>
  <c r="AI103" i="44"/>
  <c r="AH103" i="44"/>
  <c r="AI102" i="44"/>
  <c r="AH102" i="44"/>
  <c r="AI101" i="44"/>
  <c r="AH101" i="44"/>
  <c r="AI100" i="44"/>
  <c r="AH100" i="44"/>
  <c r="AI99" i="44"/>
  <c r="AH99" i="44"/>
  <c r="AI98" i="44"/>
  <c r="AH98" i="44"/>
  <c r="AI97" i="44"/>
  <c r="AH97" i="44"/>
  <c r="AG96" i="44"/>
  <c r="BJ20" i="44"/>
  <c r="AE96" i="44"/>
  <c r="AD96" i="44"/>
  <c r="BH20" i="44" s="1"/>
  <c r="AC96" i="44"/>
  <c r="AB96" i="44"/>
  <c r="BG20" i="44" s="1"/>
  <c r="BF20" i="44"/>
  <c r="BE20" i="44"/>
  <c r="BC20" i="44"/>
  <c r="BB20" i="44"/>
  <c r="BA20" i="44"/>
  <c r="AX20" i="44"/>
  <c r="AV20" i="44"/>
  <c r="AU20" i="44"/>
  <c r="L96" i="44"/>
  <c r="K96" i="44"/>
  <c r="AT20" i="44" s="1"/>
  <c r="J96" i="44"/>
  <c r="I96" i="44"/>
  <c r="AS20" i="44" s="1"/>
  <c r="H96" i="44"/>
  <c r="G96" i="44"/>
  <c r="F96" i="44"/>
  <c r="E96" i="44"/>
  <c r="AP20" i="44" s="1"/>
  <c r="D96" i="44"/>
  <c r="AO20" i="44" s="1"/>
  <c r="C96" i="44"/>
  <c r="AI95" i="44"/>
  <c r="AH95" i="44"/>
  <c r="AI94" i="44"/>
  <c r="AH94" i="44"/>
  <c r="AI93" i="44"/>
  <c r="AH93" i="44"/>
  <c r="AF92" i="44"/>
  <c r="AE92" i="44"/>
  <c r="BI18" i="44" s="1"/>
  <c r="AD92" i="44"/>
  <c r="BH18" i="44" s="1"/>
  <c r="AC92" i="44"/>
  <c r="AB92" i="44"/>
  <c r="BG18" i="44" s="1"/>
  <c r="BD18" i="44"/>
  <c r="BC18" i="44"/>
  <c r="BB18" i="44"/>
  <c r="BA18" i="44"/>
  <c r="AX18" i="44"/>
  <c r="AW18" i="44"/>
  <c r="K92" i="44"/>
  <c r="AT18" i="44" s="1"/>
  <c r="J92" i="44"/>
  <c r="I92" i="44"/>
  <c r="AS18" i="44" s="1"/>
  <c r="H92" i="44"/>
  <c r="G92" i="44"/>
  <c r="AR18" i="44" s="1"/>
  <c r="E92" i="44"/>
  <c r="AP18" i="44" s="1"/>
  <c r="AO18" i="44"/>
  <c r="C92" i="44"/>
  <c r="BE91" i="44"/>
  <c r="AI91" i="44"/>
  <c r="AH91" i="44"/>
  <c r="AG91" i="44"/>
  <c r="AG92" i="44" s="1"/>
  <c r="BC90" i="44"/>
  <c r="AI90" i="44"/>
  <c r="AH90" i="44"/>
  <c r="BE89" i="44"/>
  <c r="AI89" i="44"/>
  <c r="AH89" i="44"/>
  <c r="AI88" i="44"/>
  <c r="AH88" i="44"/>
  <c r="BC87" i="44"/>
  <c r="AI87" i="44"/>
  <c r="AH87" i="44"/>
  <c r="AI86" i="44"/>
  <c r="AH86" i="44"/>
  <c r="AI85" i="44"/>
  <c r="AH85" i="44"/>
  <c r="BW84" i="44"/>
  <c r="BW91" i="44" s="1"/>
  <c r="BV84" i="44"/>
  <c r="BV91" i="44" s="1"/>
  <c r="BU84" i="44"/>
  <c r="BU91" i="44" s="1"/>
  <c r="BT84" i="44"/>
  <c r="BT91" i="44" s="1"/>
  <c r="BS84" i="44"/>
  <c r="BS91" i="44" s="1"/>
  <c r="BR84" i="44"/>
  <c r="BR91" i="44" s="1"/>
  <c r="BQ84" i="44"/>
  <c r="BQ91" i="44" s="1"/>
  <c r="BP84" i="44"/>
  <c r="BP91" i="44" s="1"/>
  <c r="BO84" i="44"/>
  <c r="BO91" i="44" s="1"/>
  <c r="BN84" i="44"/>
  <c r="BN91" i="44" s="1"/>
  <c r="BM84" i="44"/>
  <c r="BM91" i="44" s="1"/>
  <c r="BL84" i="44"/>
  <c r="BL91" i="44" s="1"/>
  <c r="BK84" i="44"/>
  <c r="BK91" i="44" s="1"/>
  <c r="BJ84" i="44"/>
  <c r="BJ91" i="44" s="1"/>
  <c r="BI84" i="44"/>
  <c r="BI91" i="44" s="1"/>
  <c r="BH84" i="44"/>
  <c r="BH91" i="44" s="1"/>
  <c r="BG84" i="44"/>
  <c r="BG91" i="44" s="1"/>
  <c r="BF84" i="44"/>
  <c r="BF91" i="44" s="1"/>
  <c r="BE84" i="44"/>
  <c r="BD84" i="44"/>
  <c r="BD91" i="44" s="1"/>
  <c r="BC84" i="44"/>
  <c r="BC91" i="44" s="1"/>
  <c r="BB84" i="44"/>
  <c r="BB91" i="44" s="1"/>
  <c r="BA84" i="44"/>
  <c r="BA91" i="44" s="1"/>
  <c r="AZ84" i="44"/>
  <c r="AZ91" i="44" s="1"/>
  <c r="AI84" i="44"/>
  <c r="AH84" i="44"/>
  <c r="BW83" i="44"/>
  <c r="BW90" i="44" s="1"/>
  <c r="BV83" i="44"/>
  <c r="BV90" i="44" s="1"/>
  <c r="BU83" i="44"/>
  <c r="BU90" i="44" s="1"/>
  <c r="BT83" i="44"/>
  <c r="BT90" i="44" s="1"/>
  <c r="BS83" i="44"/>
  <c r="BS90" i="44" s="1"/>
  <c r="BR83" i="44"/>
  <c r="BR90" i="44" s="1"/>
  <c r="BQ83" i="44"/>
  <c r="BQ90" i="44" s="1"/>
  <c r="BP83" i="44"/>
  <c r="BP90" i="44" s="1"/>
  <c r="BO83" i="44"/>
  <c r="BO90" i="44" s="1"/>
  <c r="BN83" i="44"/>
  <c r="BN90" i="44" s="1"/>
  <c r="BM83" i="44"/>
  <c r="BM90" i="44" s="1"/>
  <c r="BL83" i="44"/>
  <c r="BL90" i="44" s="1"/>
  <c r="BK83" i="44"/>
  <c r="BK90" i="44" s="1"/>
  <c r="BJ83" i="44"/>
  <c r="BJ90" i="44" s="1"/>
  <c r="BI83" i="44"/>
  <c r="BI90" i="44" s="1"/>
  <c r="BH83" i="44"/>
  <c r="BH90" i="44" s="1"/>
  <c r="BG83" i="44"/>
  <c r="BG90" i="44" s="1"/>
  <c r="BF83" i="44"/>
  <c r="BF90" i="44" s="1"/>
  <c r="BE83" i="44"/>
  <c r="BE90" i="44" s="1"/>
  <c r="BD83" i="44"/>
  <c r="BD90" i="44" s="1"/>
  <c r="BC83" i="44"/>
  <c r="BB83" i="44"/>
  <c r="BB90" i="44" s="1"/>
  <c r="BA83" i="44"/>
  <c r="BA90" i="44" s="1"/>
  <c r="AZ83" i="44"/>
  <c r="AZ90" i="44" s="1"/>
  <c r="AI83" i="44"/>
  <c r="AH83" i="44"/>
  <c r="BW82" i="44"/>
  <c r="BW89" i="44" s="1"/>
  <c r="BV82" i="44"/>
  <c r="BV89" i="44" s="1"/>
  <c r="BU82" i="44"/>
  <c r="BU89" i="44" s="1"/>
  <c r="BT82" i="44"/>
  <c r="BT89" i="44" s="1"/>
  <c r="BS82" i="44"/>
  <c r="BS89" i="44" s="1"/>
  <c r="BR82" i="44"/>
  <c r="BR89" i="44" s="1"/>
  <c r="BQ82" i="44"/>
  <c r="BQ89" i="44" s="1"/>
  <c r="BP82" i="44"/>
  <c r="BP89" i="44" s="1"/>
  <c r="BO82" i="44"/>
  <c r="BO89" i="44" s="1"/>
  <c r="BN82" i="44"/>
  <c r="BN89" i="44" s="1"/>
  <c r="BM82" i="44"/>
  <c r="BM89" i="44" s="1"/>
  <c r="BL82" i="44"/>
  <c r="BL89" i="44" s="1"/>
  <c r="BK82" i="44"/>
  <c r="BK89" i="44" s="1"/>
  <c r="BJ82" i="44"/>
  <c r="BJ89" i="44" s="1"/>
  <c r="BI82" i="44"/>
  <c r="BI89" i="44" s="1"/>
  <c r="BH82" i="44"/>
  <c r="BH89" i="44" s="1"/>
  <c r="BG82" i="44"/>
  <c r="BG89" i="44" s="1"/>
  <c r="BF82" i="44"/>
  <c r="BF89" i="44" s="1"/>
  <c r="BE82" i="44"/>
  <c r="BD82" i="44"/>
  <c r="BD89" i="44" s="1"/>
  <c r="BC82" i="44"/>
  <c r="BC89" i="44" s="1"/>
  <c r="BB82" i="44"/>
  <c r="BB89" i="44" s="1"/>
  <c r="BA82" i="44"/>
  <c r="BA89" i="44" s="1"/>
  <c r="AZ82" i="44"/>
  <c r="AZ89" i="44" s="1"/>
  <c r="AI82" i="44"/>
  <c r="AH82" i="44"/>
  <c r="BW81" i="44"/>
  <c r="BW88" i="44" s="1"/>
  <c r="BV81" i="44"/>
  <c r="BV88" i="44" s="1"/>
  <c r="BU81" i="44"/>
  <c r="BU88" i="44" s="1"/>
  <c r="BT81" i="44"/>
  <c r="BT88" i="44" s="1"/>
  <c r="BS81" i="44"/>
  <c r="BS88" i="44" s="1"/>
  <c r="BR81" i="44"/>
  <c r="BR88" i="44" s="1"/>
  <c r="BQ81" i="44"/>
  <c r="BQ88" i="44" s="1"/>
  <c r="BP81" i="44"/>
  <c r="BP88" i="44" s="1"/>
  <c r="BO81" i="44"/>
  <c r="BO88" i="44" s="1"/>
  <c r="BN81" i="44"/>
  <c r="BN88" i="44" s="1"/>
  <c r="BM81" i="44"/>
  <c r="BM88" i="44" s="1"/>
  <c r="BL81" i="44"/>
  <c r="BL88" i="44" s="1"/>
  <c r="BK81" i="44"/>
  <c r="BK88" i="44" s="1"/>
  <c r="BJ81" i="44"/>
  <c r="BJ88" i="44" s="1"/>
  <c r="BI81" i="44"/>
  <c r="BI88" i="44" s="1"/>
  <c r="BH81" i="44"/>
  <c r="BH88" i="44" s="1"/>
  <c r="BG81" i="44"/>
  <c r="BG88" i="44" s="1"/>
  <c r="BF81" i="44"/>
  <c r="BF88" i="44" s="1"/>
  <c r="BE81" i="44"/>
  <c r="BE88" i="44" s="1"/>
  <c r="BD81" i="44"/>
  <c r="BD88" i="44" s="1"/>
  <c r="BC81" i="44"/>
  <c r="BC88" i="44" s="1"/>
  <c r="BB81" i="44"/>
  <c r="BB88" i="44" s="1"/>
  <c r="BA81" i="44"/>
  <c r="BA88" i="44" s="1"/>
  <c r="AZ81" i="44"/>
  <c r="AZ88" i="44" s="1"/>
  <c r="AI81" i="44"/>
  <c r="AH81" i="44"/>
  <c r="BW80" i="44"/>
  <c r="BW87" i="44" s="1"/>
  <c r="BV80" i="44"/>
  <c r="BV87" i="44" s="1"/>
  <c r="BU80" i="44"/>
  <c r="BU87" i="44" s="1"/>
  <c r="BT80" i="44"/>
  <c r="BT87" i="44" s="1"/>
  <c r="BS80" i="44"/>
  <c r="BS87" i="44" s="1"/>
  <c r="BR80" i="44"/>
  <c r="BR87" i="44" s="1"/>
  <c r="BQ80" i="44"/>
  <c r="BQ87" i="44" s="1"/>
  <c r="BP80" i="44"/>
  <c r="BP87" i="44" s="1"/>
  <c r="BO80" i="44"/>
  <c r="BO87" i="44" s="1"/>
  <c r="BN80" i="44"/>
  <c r="BN87" i="44" s="1"/>
  <c r="BM80" i="44"/>
  <c r="BM87" i="44" s="1"/>
  <c r="BL80" i="44"/>
  <c r="BL87" i="44" s="1"/>
  <c r="BK80" i="44"/>
  <c r="BK87" i="44" s="1"/>
  <c r="BJ80" i="44"/>
  <c r="BJ87" i="44" s="1"/>
  <c r="BI80" i="44"/>
  <c r="BI87" i="44" s="1"/>
  <c r="BH80" i="44"/>
  <c r="BH87" i="44" s="1"/>
  <c r="BG80" i="44"/>
  <c r="BG87" i="44" s="1"/>
  <c r="BF80" i="44"/>
  <c r="BF87" i="44" s="1"/>
  <c r="BE80" i="44"/>
  <c r="BE87" i="44" s="1"/>
  <c r="BD80" i="44"/>
  <c r="BD87" i="44" s="1"/>
  <c r="BC80" i="44"/>
  <c r="BB80" i="44"/>
  <c r="BB87" i="44" s="1"/>
  <c r="BA80" i="44"/>
  <c r="BA87" i="44" s="1"/>
  <c r="AZ80" i="44"/>
  <c r="AZ87" i="44" s="1"/>
  <c r="AI80" i="44"/>
  <c r="AH80" i="44"/>
  <c r="BW79" i="44"/>
  <c r="BW86" i="44" s="1"/>
  <c r="BV79" i="44"/>
  <c r="BV86" i="44" s="1"/>
  <c r="BU79" i="44"/>
  <c r="BU86" i="44" s="1"/>
  <c r="BT79" i="44"/>
  <c r="BT86" i="44" s="1"/>
  <c r="BS79" i="44"/>
  <c r="BS86" i="44" s="1"/>
  <c r="BR79" i="44"/>
  <c r="BR86" i="44" s="1"/>
  <c r="BQ79" i="44"/>
  <c r="BQ86" i="44" s="1"/>
  <c r="BP79" i="44"/>
  <c r="BP86" i="44" s="1"/>
  <c r="BO79" i="44"/>
  <c r="BO86" i="44" s="1"/>
  <c r="BN79" i="44"/>
  <c r="BN86" i="44" s="1"/>
  <c r="BM79" i="44"/>
  <c r="BM86" i="44" s="1"/>
  <c r="BL79" i="44"/>
  <c r="BL86" i="44" s="1"/>
  <c r="BK79" i="44"/>
  <c r="BK86" i="44" s="1"/>
  <c r="BJ79" i="44"/>
  <c r="BJ86" i="44" s="1"/>
  <c r="BI79" i="44"/>
  <c r="BI86" i="44" s="1"/>
  <c r="BH79" i="44"/>
  <c r="BH86" i="44" s="1"/>
  <c r="BG79" i="44"/>
  <c r="BG86" i="44" s="1"/>
  <c r="BF79" i="44"/>
  <c r="BF86" i="44" s="1"/>
  <c r="BE79" i="44"/>
  <c r="BE86" i="44" s="1"/>
  <c r="BD79" i="44"/>
  <c r="BD86" i="44" s="1"/>
  <c r="BC79" i="44"/>
  <c r="BC86" i="44" s="1"/>
  <c r="BB79" i="44"/>
  <c r="BB86" i="44" s="1"/>
  <c r="BA79" i="44"/>
  <c r="BA86" i="44" s="1"/>
  <c r="AZ79" i="44"/>
  <c r="AZ86" i="44" s="1"/>
  <c r="AI79" i="44"/>
  <c r="AH79" i="44"/>
  <c r="AG78" i="44"/>
  <c r="AF78" i="44"/>
  <c r="BJ17" i="44" s="1"/>
  <c r="AE78" i="44"/>
  <c r="AD78" i="44"/>
  <c r="BH17" i="44" s="1"/>
  <c r="AC78" i="44"/>
  <c r="AB78" i="44"/>
  <c r="BG17" i="44" s="1"/>
  <c r="BF17" i="44"/>
  <c r="BE17" i="44"/>
  <c r="BD17" i="44"/>
  <c r="BC17" i="44"/>
  <c r="BB17" i="44"/>
  <c r="AY17" i="44"/>
  <c r="AX17" i="44"/>
  <c r="AU17" i="44"/>
  <c r="K78" i="44"/>
  <c r="J78" i="44"/>
  <c r="I78" i="44"/>
  <c r="AS17" i="44" s="1"/>
  <c r="H78" i="44"/>
  <c r="G78" i="44"/>
  <c r="AR17" i="44" s="1"/>
  <c r="E78" i="44"/>
  <c r="AI77" i="44"/>
  <c r="AH77" i="44"/>
  <c r="AI76" i="44"/>
  <c r="AH76" i="44"/>
  <c r="AI75" i="44"/>
  <c r="AH75" i="44"/>
  <c r="AI74" i="44"/>
  <c r="AH74" i="44"/>
  <c r="AI73" i="44"/>
  <c r="AH73" i="44"/>
  <c r="AI72" i="44"/>
  <c r="AH72" i="44"/>
  <c r="AG71" i="44"/>
  <c r="AG2" i="44" s="1"/>
  <c r="AF71" i="44"/>
  <c r="AE71" i="44"/>
  <c r="AD71" i="44"/>
  <c r="BH16" i="44" s="1"/>
  <c r="AC71" i="44"/>
  <c r="AB71" i="44"/>
  <c r="BF16" i="44"/>
  <c r="AZ16" i="44"/>
  <c r="L71" i="44"/>
  <c r="K71" i="44"/>
  <c r="AT16" i="44" s="1"/>
  <c r="J71" i="44"/>
  <c r="I71" i="44"/>
  <c r="AS16" i="44" s="1"/>
  <c r="H71" i="44"/>
  <c r="G71" i="44"/>
  <c r="AR16" i="44" s="1"/>
  <c r="AI70" i="44"/>
  <c r="AH70" i="44"/>
  <c r="AI69" i="44"/>
  <c r="AH69" i="44"/>
  <c r="AI68" i="44"/>
  <c r="AH68" i="44"/>
  <c r="AI67" i="44"/>
  <c r="AH67" i="44"/>
  <c r="AI66" i="44"/>
  <c r="AH66" i="44"/>
  <c r="AI65" i="44"/>
  <c r="AH65" i="44"/>
  <c r="AI64" i="44"/>
  <c r="AH64" i="44"/>
  <c r="AI63" i="44"/>
  <c r="AH63" i="44"/>
  <c r="AI62" i="44"/>
  <c r="AH62" i="44"/>
  <c r="AI61" i="44"/>
  <c r="AH61" i="44"/>
  <c r="AI60" i="44"/>
  <c r="AH60" i="44"/>
  <c r="AI59" i="44"/>
  <c r="AH59" i="44"/>
  <c r="AI58" i="44"/>
  <c r="AH58" i="44"/>
  <c r="AI57" i="44"/>
  <c r="AH57" i="44"/>
  <c r="AI56" i="44"/>
  <c r="AH56" i="44"/>
  <c r="AI55" i="44"/>
  <c r="AH55" i="44"/>
  <c r="AI54" i="44"/>
  <c r="AH54" i="44"/>
  <c r="AI53" i="44"/>
  <c r="AH53" i="44"/>
  <c r="AI52" i="44"/>
  <c r="AH52" i="44"/>
  <c r="AI51" i="44"/>
  <c r="AH51" i="44"/>
  <c r="AI50" i="44"/>
  <c r="AH50" i="44"/>
  <c r="AI49" i="44"/>
  <c r="AH49" i="44"/>
  <c r="AI48" i="44"/>
  <c r="AH48" i="44"/>
  <c r="AI47" i="44"/>
  <c r="AH47" i="44"/>
  <c r="AI46" i="44"/>
  <c r="AH46" i="44"/>
  <c r="AI45" i="44"/>
  <c r="AH45" i="44"/>
  <c r="AI44" i="44"/>
  <c r="AH44" i="44"/>
  <c r="AI43" i="44"/>
  <c r="AH43" i="44"/>
  <c r="AI42" i="44"/>
  <c r="AH42" i="44"/>
  <c r="AI41" i="44"/>
  <c r="AH41" i="44"/>
  <c r="AI40" i="44"/>
  <c r="AH40" i="44"/>
  <c r="AI39" i="44"/>
  <c r="AH39" i="44"/>
  <c r="AI38" i="44"/>
  <c r="AH38" i="44"/>
  <c r="AI37" i="44"/>
  <c r="AH37" i="44"/>
  <c r="AI36" i="44"/>
  <c r="AH36" i="44"/>
  <c r="AI35" i="44"/>
  <c r="AH35" i="44"/>
  <c r="AI34" i="44"/>
  <c r="AH34" i="44"/>
  <c r="AI33" i="44"/>
  <c r="AH33" i="44"/>
  <c r="AI32" i="44"/>
  <c r="AH32" i="44"/>
  <c r="AI31" i="44"/>
  <c r="AH31" i="44"/>
  <c r="AI30" i="44"/>
  <c r="AH30" i="44"/>
  <c r="AI29" i="44"/>
  <c r="AH29" i="44"/>
  <c r="AI28" i="44"/>
  <c r="AH28" i="44"/>
  <c r="AI27" i="44"/>
  <c r="AH27" i="44"/>
  <c r="AI26" i="44"/>
  <c r="AH26" i="44"/>
  <c r="AI25" i="44"/>
  <c r="AH25" i="44"/>
  <c r="AI24" i="44"/>
  <c r="AH24" i="44"/>
  <c r="AY23" i="44"/>
  <c r="AI23" i="44"/>
  <c r="AH23" i="44"/>
  <c r="AI22" i="44"/>
  <c r="AH22" i="44"/>
  <c r="BJ21" i="44"/>
  <c r="BI21" i="44"/>
  <c r="BH21" i="44"/>
  <c r="BG21" i="44"/>
  <c r="BF21" i="44"/>
  <c r="BE21" i="44"/>
  <c r="BD21" i="44"/>
  <c r="BC21" i="44"/>
  <c r="BB21" i="44"/>
  <c r="BA21" i="44"/>
  <c r="AZ21" i="44"/>
  <c r="AY21" i="44"/>
  <c r="AX21" i="44"/>
  <c r="AW21" i="44"/>
  <c r="AV21" i="44"/>
  <c r="AU21" i="44"/>
  <c r="AT21" i="44"/>
  <c r="AS21" i="44"/>
  <c r="AR21" i="44"/>
  <c r="AQ21" i="44"/>
  <c r="AP21" i="44"/>
  <c r="AO21" i="44"/>
  <c r="AN21" i="44"/>
  <c r="AM21" i="44"/>
  <c r="AI21" i="44"/>
  <c r="AH21" i="44"/>
  <c r="BI20" i="44"/>
  <c r="BD20" i="44"/>
  <c r="AZ20" i="44"/>
  <c r="AY20" i="44"/>
  <c r="AW20" i="44"/>
  <c r="AR20" i="44"/>
  <c r="AQ20" i="44"/>
  <c r="AM20" i="44"/>
  <c r="AI20" i="44"/>
  <c r="AH20" i="44"/>
  <c r="BI19" i="44"/>
  <c r="BF19" i="44"/>
  <c r="BE19" i="44"/>
  <c r="BC19" i="44"/>
  <c r="AX19" i="44"/>
  <c r="AW19" i="44"/>
  <c r="AU19" i="44"/>
  <c r="AM19" i="44"/>
  <c r="AI19" i="44"/>
  <c r="AH19" i="44"/>
  <c r="BJ18" i="44"/>
  <c r="BF18" i="44"/>
  <c r="BE18" i="44"/>
  <c r="AZ18" i="44"/>
  <c r="AY18" i="44"/>
  <c r="AV18" i="44"/>
  <c r="AQ18" i="44"/>
  <c r="AM18" i="44"/>
  <c r="AI18" i="44"/>
  <c r="AH18" i="44"/>
  <c r="BA17" i="44"/>
  <c r="AV17" i="44"/>
  <c r="AT17" i="44"/>
  <c r="AQ17" i="44"/>
  <c r="AP17" i="44"/>
  <c r="AO17" i="44"/>
  <c r="AN17" i="44"/>
  <c r="AM17" i="44"/>
  <c r="AI17" i="44"/>
  <c r="AH17" i="44"/>
  <c r="BI16" i="44"/>
  <c r="BG16" i="44"/>
  <c r="AY16" i="44"/>
  <c r="AW16" i="44"/>
  <c r="AP16" i="44"/>
  <c r="AN16" i="44"/>
  <c r="AM16" i="44"/>
  <c r="AI16" i="44"/>
  <c r="AH16" i="44"/>
  <c r="AI15" i="44"/>
  <c r="AH15" i="44"/>
  <c r="AI14" i="44"/>
  <c r="AH14" i="44"/>
  <c r="AI13" i="44"/>
  <c r="AH13" i="44"/>
  <c r="AL12" i="44"/>
  <c r="AI12" i="44"/>
  <c r="AH12" i="44"/>
  <c r="AI11" i="44"/>
  <c r="AH11" i="44"/>
  <c r="K6" i="44"/>
  <c r="AD5" i="44"/>
  <c r="Y5" i="44"/>
  <c r="X5" i="44"/>
  <c r="V5" i="44"/>
  <c r="Q5" i="44"/>
  <c r="P5" i="44"/>
  <c r="O5" i="44"/>
  <c r="N5" i="44"/>
  <c r="G5" i="44"/>
  <c r="F5" i="44"/>
  <c r="AG4" i="44"/>
  <c r="K4" i="44"/>
  <c r="E4" i="44"/>
  <c r="H4" i="44" s="1"/>
  <c r="B4" i="44"/>
  <c r="AL13" i="44" s="1"/>
  <c r="B123" i="1" l="1"/>
  <c r="B113" i="1"/>
  <c r="X274" i="47"/>
  <c r="Y169" i="47"/>
  <c r="AC177" i="47"/>
  <c r="Y167" i="47"/>
  <c r="Z161" i="47"/>
  <c r="R274" i="46"/>
  <c r="S169" i="46"/>
  <c r="S161" i="46"/>
  <c r="R167" i="46"/>
  <c r="R135" i="46"/>
  <c r="T177" i="46"/>
  <c r="S135" i="46"/>
  <c r="BC23" i="44"/>
  <c r="G123" i="44"/>
  <c r="AR23" i="44" s="1"/>
  <c r="AB123" i="44"/>
  <c r="BG23" i="44" s="1"/>
  <c r="AF113" i="44"/>
  <c r="AF115" i="44" s="1"/>
  <c r="AI78" i="44"/>
  <c r="B113" i="44"/>
  <c r="B115" i="44" s="1"/>
  <c r="AE5" i="44"/>
  <c r="I123" i="44"/>
  <c r="AS23" i="44" s="1"/>
  <c r="C123" i="44"/>
  <c r="AG115" i="44"/>
  <c r="N123" i="44"/>
  <c r="N116" i="44"/>
  <c r="N124" i="44"/>
  <c r="M113" i="44"/>
  <c r="M115" i="44" s="1"/>
  <c r="M116" i="44" s="1"/>
  <c r="M123" i="44"/>
  <c r="M124" i="44" s="1"/>
  <c r="AH71" i="44"/>
  <c r="L123" i="44"/>
  <c r="AT19" i="44"/>
  <c r="J113" i="44"/>
  <c r="J115" i="44" s="1"/>
  <c r="R5" i="44"/>
  <c r="BH19" i="44"/>
  <c r="BH22" i="44" s="1"/>
  <c r="J123" i="44"/>
  <c r="J124" i="44" s="1"/>
  <c r="AZ23" i="44"/>
  <c r="G113" i="44"/>
  <c r="G115" i="44" s="1"/>
  <c r="G116" i="44" s="1"/>
  <c r="G7" i="44" s="1"/>
  <c r="AE113" i="44"/>
  <c r="AE115" i="44" s="1"/>
  <c r="K123" i="44"/>
  <c r="AT23" i="44" s="1"/>
  <c r="Q7" i="44"/>
  <c r="AC123" i="44"/>
  <c r="AC124" i="44" s="1"/>
  <c r="P7" i="44"/>
  <c r="R7" i="44"/>
  <c r="AV23" i="44"/>
  <c r="BD23" i="44"/>
  <c r="AD123" i="44"/>
  <c r="BH23" i="44" s="1"/>
  <c r="AX23" i="44"/>
  <c r="BB23" i="44"/>
  <c r="AW23" i="44"/>
  <c r="AE123" i="44"/>
  <c r="BI23" i="44" s="1"/>
  <c r="AX16" i="44"/>
  <c r="AX22" i="44" s="1"/>
  <c r="L113" i="44"/>
  <c r="L115" i="44" s="1"/>
  <c r="L116" i="44" s="1"/>
  <c r="L7" i="44" s="1"/>
  <c r="AB113" i="44"/>
  <c r="AB115" i="44" s="1"/>
  <c r="AB116" i="44" s="1"/>
  <c r="AB7" i="44" s="1"/>
  <c r="AF123" i="44"/>
  <c r="BJ23" i="44" s="1"/>
  <c r="BF22" i="44"/>
  <c r="AT22" i="44"/>
  <c r="U7" i="44"/>
  <c r="AC113" i="44"/>
  <c r="AC115" i="44" s="1"/>
  <c r="H5" i="44"/>
  <c r="I124" i="44"/>
  <c r="I113" i="44"/>
  <c r="I115" i="44" s="1"/>
  <c r="I116" i="44" s="1"/>
  <c r="I7" i="44" s="1"/>
  <c r="H113" i="44"/>
  <c r="H115" i="44" s="1"/>
  <c r="H116" i="44" s="1"/>
  <c r="H7" i="44" s="1"/>
  <c r="H123" i="44"/>
  <c r="H124" i="44" s="1"/>
  <c r="AH92" i="44"/>
  <c r="F123" i="44"/>
  <c r="AQ23" i="44" s="1"/>
  <c r="AQ22" i="44"/>
  <c r="E113" i="44"/>
  <c r="E115" i="44" s="1"/>
  <c r="AP22" i="44"/>
  <c r="AH96" i="44"/>
  <c r="E123" i="44"/>
  <c r="AP23" i="44" s="1"/>
  <c r="C113" i="44"/>
  <c r="C115" i="44" s="1"/>
  <c r="C116" i="44" s="1"/>
  <c r="B124" i="1"/>
  <c r="AM23" i="44"/>
  <c r="B116" i="44"/>
  <c r="B7" i="44" s="1"/>
  <c r="B115" i="1"/>
  <c r="B116" i="1" s="1"/>
  <c r="AM22" i="44"/>
  <c r="AM25" i="44" s="1"/>
  <c r="AN19" i="44"/>
  <c r="AI108" i="44"/>
  <c r="BG95" i="44" a="1"/>
  <c r="BJ116" i="44" s="1"/>
  <c r="BG22" i="44"/>
  <c r="BG25" i="44" s="1"/>
  <c r="AR22" i="44"/>
  <c r="AR25" i="44" s="1"/>
  <c r="BA23" i="44"/>
  <c r="AG3" i="44"/>
  <c r="AG113" i="44"/>
  <c r="AS22" i="44"/>
  <c r="AS25" i="44" s="1"/>
  <c r="F167" i="44"/>
  <c r="G161" i="44"/>
  <c r="AG6" i="44"/>
  <c r="AY22" i="44"/>
  <c r="AY25" i="44" s="1"/>
  <c r="Z170" i="44"/>
  <c r="AI71" i="44"/>
  <c r="AI92" i="44"/>
  <c r="L124" i="44"/>
  <c r="K113" i="44"/>
  <c r="K115" i="44" s="1"/>
  <c r="K116" i="44" s="1"/>
  <c r="K7" i="44" s="1"/>
  <c r="AW17" i="44"/>
  <c r="AW22" i="44" s="1"/>
  <c r="BE23" i="44"/>
  <c r="AB124" i="44"/>
  <c r="D167" i="44"/>
  <c r="BA16" i="44"/>
  <c r="BA22" i="44" s="1"/>
  <c r="F113" i="44"/>
  <c r="F115" i="44" s="1"/>
  <c r="F116" i="44" s="1"/>
  <c r="F7" i="44" s="1"/>
  <c r="N7" i="44"/>
  <c r="V7" i="44"/>
  <c r="AD113" i="44"/>
  <c r="AD115" i="44" s="1"/>
  <c r="AH78" i="44"/>
  <c r="G124" i="44"/>
  <c r="D113" i="44"/>
  <c r="D115" i="44" s="1"/>
  <c r="AI118" i="44"/>
  <c r="AH118" i="44"/>
  <c r="AI122" i="44"/>
  <c r="AH122" i="44"/>
  <c r="E167" i="44"/>
  <c r="BB16" i="44"/>
  <c r="BJ16" i="44"/>
  <c r="BJ22" i="44" s="1"/>
  <c r="AZ17" i="44"/>
  <c r="AZ22" i="44" s="1"/>
  <c r="AZ25" i="44" s="1"/>
  <c r="AV19" i="44"/>
  <c r="AI117" i="44"/>
  <c r="AH117" i="44"/>
  <c r="AI121" i="44"/>
  <c r="AH121" i="44"/>
  <c r="E124" i="44"/>
  <c r="C274" i="44"/>
  <c r="D123" i="44"/>
  <c r="AO23" i="44" s="1"/>
  <c r="F124" i="44"/>
  <c r="D169" i="44"/>
  <c r="AI96" i="44"/>
  <c r="AN18" i="44"/>
  <c r="BB19" i="44"/>
  <c r="C5" i="44"/>
  <c r="K5" i="44"/>
  <c r="AA5" i="44"/>
  <c r="AU16" i="44"/>
  <c r="AU22" i="44" s="1"/>
  <c r="BC16" i="44"/>
  <c r="BC22" i="44" s="1"/>
  <c r="BC25" i="44" s="1"/>
  <c r="BI17" i="44"/>
  <c r="BI22" i="44" s="1"/>
  <c r="BI25" i="44" s="1"/>
  <c r="AO19" i="44"/>
  <c r="D5" i="44"/>
  <c r="L5" i="44"/>
  <c r="AV16" i="44"/>
  <c r="BD16" i="44"/>
  <c r="BD22" i="44" s="1"/>
  <c r="AN20" i="44"/>
  <c r="E5" i="44"/>
  <c r="U5" i="44"/>
  <c r="AO16" i="44"/>
  <c r="AO22" i="44" s="1"/>
  <c r="BE16" i="44"/>
  <c r="BE22" i="44" s="1"/>
  <c r="AH108" i="44"/>
  <c r="AJ108" i="44" a="1"/>
  <c r="AJ108" i="44" s="1"/>
  <c r="AU23" i="44"/>
  <c r="AI120" i="44"/>
  <c r="AH120" i="44"/>
  <c r="C135" i="44"/>
  <c r="D177" i="44"/>
  <c r="W7" i="44"/>
  <c r="C167" i="44"/>
  <c r="AI119" i="44"/>
  <c r="AH119" i="44"/>
  <c r="AD177" i="47" l="1"/>
  <c r="Y274" i="47"/>
  <c r="Z169" i="47"/>
  <c r="Z167" i="47"/>
  <c r="AA161" i="47"/>
  <c r="U177" i="46"/>
  <c r="S167" i="46"/>
  <c r="T161" i="46"/>
  <c r="S274" i="46"/>
  <c r="T169" i="46"/>
  <c r="AF116" i="44"/>
  <c r="AF7" i="44" s="1"/>
  <c r="AE124" i="44"/>
  <c r="AC116" i="44"/>
  <c r="AC7" i="44" s="1"/>
  <c r="BD25" i="44"/>
  <c r="BH25" i="44"/>
  <c r="AF124" i="44"/>
  <c r="AD116" i="44"/>
  <c r="AD7" i="44" s="1"/>
  <c r="AW25" i="44"/>
  <c r="AA7" i="44"/>
  <c r="BA25" i="44"/>
  <c r="Y7" i="44"/>
  <c r="AX25" i="44"/>
  <c r="K124" i="44"/>
  <c r="AV22" i="44"/>
  <c r="AV25" i="44" s="1"/>
  <c r="BJ25" i="44"/>
  <c r="AT25" i="44"/>
  <c r="BF23" i="44"/>
  <c r="AD124" i="44"/>
  <c r="BF25" i="44"/>
  <c r="Z7" i="44"/>
  <c r="E116" i="44"/>
  <c r="E7" i="44" s="1"/>
  <c r="S7" i="44"/>
  <c r="J116" i="44"/>
  <c r="J7" i="44" s="1"/>
  <c r="AE116" i="44"/>
  <c r="AE7" i="44" s="1"/>
  <c r="T7" i="44"/>
  <c r="O7" i="44"/>
  <c r="AQ25" i="44"/>
  <c r="AP25" i="44"/>
  <c r="AN22" i="44"/>
  <c r="BG99" i="44"/>
  <c r="BI95" i="44"/>
  <c r="BK99" i="44"/>
  <c r="BI99" i="44"/>
  <c r="BL95" i="44"/>
  <c r="BG104" i="44"/>
  <c r="BH100" i="44"/>
  <c r="BI111" i="44"/>
  <c r="BJ95" i="44"/>
  <c r="BL102" i="44"/>
  <c r="BJ103" i="44"/>
  <c r="BI100" i="44"/>
  <c r="BJ106" i="44"/>
  <c r="BJ96" i="44"/>
  <c r="BI102" i="44"/>
  <c r="BL104" i="44"/>
  <c r="BG103" i="44"/>
  <c r="BG96" i="44"/>
  <c r="BL97" i="44"/>
  <c r="BH107" i="44"/>
  <c r="BG101" i="44"/>
  <c r="BG102" i="44"/>
  <c r="BJ101" i="44"/>
  <c r="BI110" i="44"/>
  <c r="BH97" i="44"/>
  <c r="BH102" i="44"/>
  <c r="BK97" i="44"/>
  <c r="BH105" i="44"/>
  <c r="BL110" i="44"/>
  <c r="BI96" i="44"/>
  <c r="BL112" i="44"/>
  <c r="BK96" i="44"/>
  <c r="BK102" i="44"/>
  <c r="BH99" i="44"/>
  <c r="BG115" i="44"/>
  <c r="BG118" i="44"/>
  <c r="BL115" i="44"/>
  <c r="BI113" i="44"/>
  <c r="BL117" i="44"/>
  <c r="BK117" i="44"/>
  <c r="BG114" i="44"/>
  <c r="BK111" i="44"/>
  <c r="BH117" i="44"/>
  <c r="BK114" i="44"/>
  <c r="BH112" i="44"/>
  <c r="BJ108" i="44"/>
  <c r="BK116" i="44"/>
  <c r="BJ115" i="44"/>
  <c r="BG113" i="44"/>
  <c r="BL107" i="44"/>
  <c r="BJ118" i="44"/>
  <c r="BI105" i="44"/>
  <c r="BG116" i="44"/>
  <c r="BJ113" i="44"/>
  <c r="BG98" i="44"/>
  <c r="BL116" i="44"/>
  <c r="BI114" i="44"/>
  <c r="BK104" i="44"/>
  <c r="BI117" i="44"/>
  <c r="BI104" i="44"/>
  <c r="BL96" i="44"/>
  <c r="BH118" i="44"/>
  <c r="BK115" i="44"/>
  <c r="BI107" i="44"/>
  <c r="BL99" i="44"/>
  <c r="BJ110" i="44"/>
  <c r="BI97" i="44"/>
  <c r="BG108" i="44"/>
  <c r="BK118" i="44"/>
  <c r="BJ105" i="44"/>
  <c r="BH116" i="44"/>
  <c r="BL101" i="44"/>
  <c r="BJ112" i="44"/>
  <c r="BH114" i="44"/>
  <c r="BL109" i="44"/>
  <c r="BI103" i="44"/>
  <c r="BG111" i="44"/>
  <c r="BH101" i="44"/>
  <c r="BL111" i="44"/>
  <c r="BK98" i="44"/>
  <c r="BI109" i="44"/>
  <c r="BH96" i="44"/>
  <c r="BL106" i="44"/>
  <c r="BJ117" i="44"/>
  <c r="BH103" i="44"/>
  <c r="BL113" i="44"/>
  <c r="BK101" i="44"/>
  <c r="BH106" i="44"/>
  <c r="BK103" i="44"/>
  <c r="BK105" i="44"/>
  <c r="BJ98" i="44"/>
  <c r="BH109" i="44"/>
  <c r="BK106" i="44"/>
  <c r="BH104" i="44"/>
  <c r="BL114" i="44"/>
  <c r="BJ100" i="44"/>
  <c r="BH111" i="44"/>
  <c r="BK100" i="44"/>
  <c r="BJ107" i="44"/>
  <c r="BG105" i="44"/>
  <c r="BI108" i="44"/>
  <c r="BG107" i="44"/>
  <c r="BH98" i="44"/>
  <c r="BL108" i="44"/>
  <c r="BK95" i="44"/>
  <c r="BI106" i="44"/>
  <c r="BG117" i="44"/>
  <c r="BG110" i="44"/>
  <c r="BK109" i="44"/>
  <c r="BG106" i="44"/>
  <c r="BJ99" i="44"/>
  <c r="BH110" i="44"/>
  <c r="BG97" i="44"/>
  <c r="BK107" i="44"/>
  <c r="BI118" i="44"/>
  <c r="BK113" i="44"/>
  <c r="BK112" i="44"/>
  <c r="BJ102" i="44"/>
  <c r="BH113" i="44"/>
  <c r="BG100" i="44"/>
  <c r="BK110" i="44"/>
  <c r="BJ97" i="44"/>
  <c r="BH108" i="44"/>
  <c r="BL118" i="44"/>
  <c r="BJ104" i="44"/>
  <c r="BH115" i="44"/>
  <c r="BI112" i="44"/>
  <c r="BK108" i="44"/>
  <c r="BL100" i="44"/>
  <c r="BJ111" i="44"/>
  <c r="BI98" i="44"/>
  <c r="BG109" i="44"/>
  <c r="BG95" i="44"/>
  <c r="BI116" i="44"/>
  <c r="BI115" i="44"/>
  <c r="BL103" i="44"/>
  <c r="BJ114" i="44"/>
  <c r="BI101" i="44"/>
  <c r="BG112" i="44"/>
  <c r="BL98" i="44"/>
  <c r="BJ109" i="44"/>
  <c r="BH95" i="44"/>
  <c r="BL105" i="44"/>
  <c r="AU25" i="44"/>
  <c r="M7" i="44"/>
  <c r="AB170" i="44"/>
  <c r="AC170" i="44" s="1"/>
  <c r="AD170" i="44" s="1"/>
  <c r="AE170" i="44" s="1"/>
  <c r="AF170" i="44" s="1"/>
  <c r="D274" i="44"/>
  <c r="E169" i="44"/>
  <c r="AH113" i="44"/>
  <c r="AI113" i="44"/>
  <c r="X7" i="44"/>
  <c r="AI123" i="44"/>
  <c r="AH123" i="44"/>
  <c r="AJ123" i="44" a="1"/>
  <c r="AJ123" i="44" s="1"/>
  <c r="AN23" i="44"/>
  <c r="C124" i="44"/>
  <c r="D135" i="44"/>
  <c r="E177" i="44"/>
  <c r="E135" i="44" s="1"/>
  <c r="BE25" i="44"/>
  <c r="AO25" i="44"/>
  <c r="D124" i="44"/>
  <c r="BB22" i="44"/>
  <c r="BB25" i="44" s="1"/>
  <c r="D116" i="44"/>
  <c r="D7" i="44" s="1"/>
  <c r="G167" i="44"/>
  <c r="H161" i="44"/>
  <c r="AA167" i="47" l="1"/>
  <c r="AA135" i="47"/>
  <c r="Z274" i="47"/>
  <c r="AA169" i="47"/>
  <c r="AE177" i="47"/>
  <c r="T274" i="46"/>
  <c r="U169" i="46"/>
  <c r="T167" i="46"/>
  <c r="U161" i="46"/>
  <c r="T135" i="46"/>
  <c r="V177" i="46"/>
  <c r="U135" i="46"/>
  <c r="AN25" i="44"/>
  <c r="AT9" i="44" s="1"/>
  <c r="H167" i="44"/>
  <c r="I161" i="44"/>
  <c r="F177" i="44"/>
  <c r="AI124" i="44"/>
  <c r="AH124" i="44"/>
  <c r="AI115" i="44"/>
  <c r="AH115" i="44"/>
  <c r="E274" i="44"/>
  <c r="F169" i="44"/>
  <c r="AT8" i="44"/>
  <c r="AF177" i="47" l="1"/>
  <c r="AA274" i="47"/>
  <c r="AC161" i="47"/>
  <c r="W177" i="46"/>
  <c r="U167" i="46"/>
  <c r="V161" i="46"/>
  <c r="U274" i="46"/>
  <c r="V169" i="46"/>
  <c r="G177" i="44"/>
  <c r="F135" i="44"/>
  <c r="F274" i="44"/>
  <c r="G169" i="44"/>
  <c r="I167" i="44"/>
  <c r="J161" i="44"/>
  <c r="AI116" i="44"/>
  <c r="AH116" i="44"/>
  <c r="C7" i="44"/>
  <c r="A7" i="44" s="1"/>
  <c r="AC169" i="47" l="1"/>
  <c r="AC167" i="47"/>
  <c r="AD161" i="47"/>
  <c r="V274" i="46"/>
  <c r="W169" i="46"/>
  <c r="V167" i="46"/>
  <c r="W161" i="46"/>
  <c r="V135" i="46"/>
  <c r="X177" i="46"/>
  <c r="W135" i="46"/>
  <c r="H177" i="44"/>
  <c r="G135" i="44"/>
  <c r="G274" i="44"/>
  <c r="H169" i="44"/>
  <c r="J167" i="44"/>
  <c r="K161" i="44"/>
  <c r="AC274" i="47" l="1"/>
  <c r="AD169" i="47"/>
  <c r="AE161" i="47"/>
  <c r="AD167" i="47"/>
  <c r="Y177" i="46"/>
  <c r="Z177" i="46" s="1"/>
  <c r="AA177" i="46" s="1"/>
  <c r="X161" i="46"/>
  <c r="X135" i="46" s="1"/>
  <c r="W167" i="46"/>
  <c r="W274" i="46"/>
  <c r="X169" i="46"/>
  <c r="L161" i="44"/>
  <c r="K167" i="44"/>
  <c r="H274" i="44"/>
  <c r="I169" i="44"/>
  <c r="I177" i="44"/>
  <c r="H135" i="44"/>
  <c r="AF161" i="47" l="1"/>
  <c r="AE167" i="47"/>
  <c r="AD274" i="47"/>
  <c r="AE169" i="47"/>
  <c r="X274" i="46"/>
  <c r="Y169" i="46"/>
  <c r="X167" i="46"/>
  <c r="Y161" i="46"/>
  <c r="Z177" i="45"/>
  <c r="J177" i="44"/>
  <c r="I135" i="44"/>
  <c r="I274" i="44"/>
  <c r="J169" i="44"/>
  <c r="M161" i="44"/>
  <c r="L167" i="44"/>
  <c r="AE274" i="47" l="1"/>
  <c r="AF169" i="47"/>
  <c r="AF274" i="47" s="1"/>
  <c r="AF167" i="47"/>
  <c r="Y167" i="46"/>
  <c r="Z161" i="46"/>
  <c r="Y274" i="46"/>
  <c r="Z169" i="46"/>
  <c r="AC177" i="46"/>
  <c r="AB177" i="45"/>
  <c r="M167" i="44"/>
  <c r="N161" i="44"/>
  <c r="J274" i="44"/>
  <c r="K169" i="44"/>
  <c r="K177" i="44"/>
  <c r="J135" i="44"/>
  <c r="AI135" i="47" l="1"/>
  <c r="AH135" i="47"/>
  <c r="AA161" i="46"/>
  <c r="Z167" i="46"/>
  <c r="AD177" i="46"/>
  <c r="Z274" i="46"/>
  <c r="AA169" i="46"/>
  <c r="Z161" i="45"/>
  <c r="K135" i="44"/>
  <c r="L177" i="44"/>
  <c r="K274" i="44"/>
  <c r="L169" i="44"/>
  <c r="N167" i="44"/>
  <c r="O161" i="44"/>
  <c r="AA274" i="46" l="1"/>
  <c r="AE177" i="46"/>
  <c r="AA167" i="46"/>
  <c r="Z167" i="45"/>
  <c r="Z169" i="45"/>
  <c r="O167" i="44"/>
  <c r="P161" i="44"/>
  <c r="L274" i="44"/>
  <c r="M169" i="44"/>
  <c r="L135" i="44"/>
  <c r="M177" i="44"/>
  <c r="M135" i="44" s="1"/>
  <c r="AC161" i="46" l="1"/>
  <c r="AF177" i="46"/>
  <c r="AC169" i="46"/>
  <c r="Z274" i="45"/>
  <c r="AB161" i="45"/>
  <c r="N177" i="44"/>
  <c r="N135" i="44" s="1"/>
  <c r="M274" i="44"/>
  <c r="N169" i="44"/>
  <c r="P167" i="44"/>
  <c r="Q161" i="44"/>
  <c r="AC274" i="46" l="1"/>
  <c r="AD169" i="46"/>
  <c r="AD161" i="46"/>
  <c r="AC167" i="46"/>
  <c r="AB167" i="45"/>
  <c r="AB135" i="45"/>
  <c r="AB169" i="45"/>
  <c r="Q167" i="44"/>
  <c r="R161" i="44"/>
  <c r="N274" i="44"/>
  <c r="O169" i="44"/>
  <c r="O177" i="44"/>
  <c r="O135" i="44" s="1"/>
  <c r="AD167" i="46" l="1"/>
  <c r="AE161" i="46"/>
  <c r="AD274" i="46"/>
  <c r="AE169" i="46"/>
  <c r="AB274" i="45"/>
  <c r="P177" i="44"/>
  <c r="O274" i="44"/>
  <c r="P169" i="44"/>
  <c r="R167" i="44"/>
  <c r="AE274" i="46" l="1"/>
  <c r="AF169" i="46"/>
  <c r="AF274" i="46" s="1"/>
  <c r="AF161" i="46"/>
  <c r="AE167" i="46"/>
  <c r="Q177" i="44"/>
  <c r="Q135" i="44" s="1"/>
  <c r="P135" i="44"/>
  <c r="P274" i="44"/>
  <c r="Q169" i="44"/>
  <c r="R177" i="44"/>
  <c r="R135" i="44" s="1"/>
  <c r="AF167" i="46" l="1"/>
  <c r="Q274" i="44"/>
  <c r="R169" i="44"/>
  <c r="AH135" i="46" l="1"/>
  <c r="AI135" i="46"/>
  <c r="R274" i="44"/>
  <c r="AI135" i="45" l="1"/>
  <c r="AH135" i="45"/>
  <c r="AD149" i="43"/>
  <c r="AC149" i="43"/>
  <c r="AC71" i="43"/>
  <c r="AC78" i="43"/>
  <c r="AC92" i="43"/>
  <c r="AB71" i="43"/>
  <c r="AB78" i="43"/>
  <c r="AB149" i="43"/>
  <c r="Y70" i="43" l="1"/>
  <c r="Z70" i="43"/>
  <c r="U70" i="43"/>
  <c r="Z161" i="44" l="1"/>
  <c r="T70" i="43"/>
  <c r="V70" i="43"/>
  <c r="W70" i="43"/>
  <c r="X70" i="43"/>
  <c r="W138" i="43"/>
  <c r="Z177" i="44" l="1"/>
  <c r="Z167" i="44"/>
  <c r="S149" i="43"/>
  <c r="S70" i="43"/>
  <c r="AB161" i="44" l="1"/>
  <c r="AB177" i="44"/>
  <c r="R71" i="43"/>
  <c r="R78" i="43"/>
  <c r="R92" i="43"/>
  <c r="R96" i="43"/>
  <c r="R108" i="43"/>
  <c r="R117" i="43"/>
  <c r="R118" i="43"/>
  <c r="R119" i="43"/>
  <c r="R120" i="43"/>
  <c r="R121" i="43"/>
  <c r="R122" i="43"/>
  <c r="AC177" i="44" l="1"/>
  <c r="AB135" i="44"/>
  <c r="AC161" i="44"/>
  <c r="AB167" i="44"/>
  <c r="Z169" i="44"/>
  <c r="R123" i="43"/>
  <c r="R124" i="43"/>
  <c r="R113" i="43"/>
  <c r="R115" i="43" s="1"/>
  <c r="R116" i="43" s="1"/>
  <c r="Z274" i="44" l="1"/>
  <c r="AC167" i="44"/>
  <c r="AD161" i="44"/>
  <c r="AC135" i="44"/>
  <c r="AD177" i="44"/>
  <c r="Q71" i="43"/>
  <c r="Q78" i="43"/>
  <c r="Q92" i="43"/>
  <c r="Q96" i="43"/>
  <c r="Q108" i="43"/>
  <c r="Q117" i="43"/>
  <c r="Q118" i="43"/>
  <c r="Q119" i="43"/>
  <c r="Q120" i="43"/>
  <c r="Q121" i="43"/>
  <c r="Q122" i="43"/>
  <c r="AD135" i="44" l="1"/>
  <c r="AE177" i="44"/>
  <c r="AD167" i="44"/>
  <c r="AE161" i="44"/>
  <c r="AB169" i="44"/>
  <c r="Q123" i="43"/>
  <c r="Q113" i="43"/>
  <c r="Q115" i="43" s="1"/>
  <c r="Q116" i="43" s="1"/>
  <c r="Q124" i="43"/>
  <c r="P71" i="43"/>
  <c r="P78" i="43"/>
  <c r="P92" i="43"/>
  <c r="P96" i="43"/>
  <c r="P108" i="43"/>
  <c r="P117" i="43"/>
  <c r="P118" i="43"/>
  <c r="P119" i="43"/>
  <c r="P120" i="43"/>
  <c r="P121" i="43"/>
  <c r="P122" i="43"/>
  <c r="AB274" i="44" l="1"/>
  <c r="AC169" i="44"/>
  <c r="AE167" i="44"/>
  <c r="AF161" i="44"/>
  <c r="AF167" i="44" s="1"/>
  <c r="AF177" i="44"/>
  <c r="AF135" i="44" s="1"/>
  <c r="AE135" i="44"/>
  <c r="P123" i="43"/>
  <c r="P124" i="43" s="1"/>
  <c r="P113" i="43"/>
  <c r="P115" i="43" s="1"/>
  <c r="P116" i="43" s="1"/>
  <c r="O71" i="43"/>
  <c r="O78" i="43"/>
  <c r="O92" i="43"/>
  <c r="O96" i="43"/>
  <c r="O108" i="43"/>
  <c r="O117" i="43"/>
  <c r="O118" i="43"/>
  <c r="O119" i="43"/>
  <c r="O120" i="43"/>
  <c r="O121" i="43"/>
  <c r="O122" i="43"/>
  <c r="N71" i="43"/>
  <c r="N78" i="43"/>
  <c r="N92" i="43"/>
  <c r="N96" i="43"/>
  <c r="N108" i="43"/>
  <c r="N117" i="43"/>
  <c r="N118" i="43"/>
  <c r="N119" i="43"/>
  <c r="N120" i="43"/>
  <c r="N121" i="43"/>
  <c r="N122" i="43"/>
  <c r="AI135" i="44" l="1"/>
  <c r="AH135" i="44"/>
  <c r="AC274" i="44"/>
  <c r="AD169" i="44"/>
  <c r="N113" i="43"/>
  <c r="N115" i="43" s="1"/>
  <c r="O123" i="43"/>
  <c r="O124" i="43" s="1"/>
  <c r="O113" i="43"/>
  <c r="O115" i="43" s="1"/>
  <c r="N123" i="43"/>
  <c r="N124" i="43" s="1"/>
  <c r="M71" i="43"/>
  <c r="AU16" i="43" s="1"/>
  <c r="M78" i="43"/>
  <c r="M92" i="43"/>
  <c r="M96" i="43"/>
  <c r="AU20" i="43" s="1"/>
  <c r="M108" i="43"/>
  <c r="M117" i="43"/>
  <c r="M118" i="43"/>
  <c r="M119" i="43"/>
  <c r="M120" i="43"/>
  <c r="M121" i="43"/>
  <c r="M122" i="43"/>
  <c r="L71" i="43"/>
  <c r="L78" i="43"/>
  <c r="L92" i="43"/>
  <c r="L96" i="43"/>
  <c r="L108" i="43"/>
  <c r="L113" i="43" s="1"/>
  <c r="L115" i="43" s="1"/>
  <c r="L117" i="43"/>
  <c r="L118" i="43"/>
  <c r="L119" i="43"/>
  <c r="L120" i="43"/>
  <c r="L121" i="43"/>
  <c r="L122" i="43"/>
  <c r="AH145" i="43"/>
  <c r="AI145" i="43"/>
  <c r="AH144" i="43"/>
  <c r="AI144" i="43"/>
  <c r="AH143" i="43"/>
  <c r="AI143" i="43"/>
  <c r="E70" i="43"/>
  <c r="E71" i="43"/>
  <c r="E78" i="43"/>
  <c r="E92" i="43"/>
  <c r="E96" i="43"/>
  <c r="E108" i="43"/>
  <c r="E117" i="43"/>
  <c r="E118" i="43"/>
  <c r="E119" i="43"/>
  <c r="E120" i="43"/>
  <c r="E121" i="43"/>
  <c r="E122" i="43"/>
  <c r="D70" i="43"/>
  <c r="D71" i="43"/>
  <c r="D78" i="43"/>
  <c r="D92" i="43"/>
  <c r="D96" i="43"/>
  <c r="D108" i="43"/>
  <c r="D113" i="43" s="1"/>
  <c r="D115" i="43" s="1"/>
  <c r="D117" i="43"/>
  <c r="D118" i="43"/>
  <c r="D119" i="43"/>
  <c r="D120" i="43"/>
  <c r="D121" i="43"/>
  <c r="D122" i="43"/>
  <c r="D164" i="43"/>
  <c r="E164" i="43" s="1"/>
  <c r="D182" i="43"/>
  <c r="E182" i="43" s="1"/>
  <c r="D190" i="43"/>
  <c r="E190" i="43" s="1"/>
  <c r="D198" i="43"/>
  <c r="E198" i="43" s="1"/>
  <c r="D206" i="43"/>
  <c r="E206" i="43" s="1"/>
  <c r="D214" i="43"/>
  <c r="E214" i="43" s="1"/>
  <c r="D222" i="43"/>
  <c r="E222" i="43" s="1"/>
  <c r="D230" i="43"/>
  <c r="E230" i="43" s="1"/>
  <c r="D246" i="43"/>
  <c r="E246" i="43" s="1"/>
  <c r="D252" i="43"/>
  <c r="E252" i="43" s="1"/>
  <c r="D254" i="43"/>
  <c r="E254" i="43" s="1"/>
  <c r="D260" i="43"/>
  <c r="E260" i="43" s="1"/>
  <c r="D262" i="43"/>
  <c r="E262" i="43" s="1"/>
  <c r="D270" i="43"/>
  <c r="E270" i="43" s="1"/>
  <c r="C70" i="43"/>
  <c r="C71" i="43"/>
  <c r="C78" i="43"/>
  <c r="C92" i="43"/>
  <c r="AN18" i="43" s="1"/>
  <c r="C96" i="43"/>
  <c r="AN20" i="43" s="1"/>
  <c r="C108" i="43"/>
  <c r="C117" i="43"/>
  <c r="C118" i="43"/>
  <c r="C119" i="43"/>
  <c r="C120" i="43"/>
  <c r="C121" i="43"/>
  <c r="C122" i="43"/>
  <c r="C268" i="43"/>
  <c r="D268" i="43" s="1"/>
  <c r="E268" i="43" s="1"/>
  <c r="C267" i="43"/>
  <c r="C260" i="43"/>
  <c r="C259" i="43"/>
  <c r="D259" i="43" s="1"/>
  <c r="E259" i="43" s="1"/>
  <c r="C254" i="43"/>
  <c r="C252" i="43"/>
  <c r="C244" i="43"/>
  <c r="D244" i="43" s="1"/>
  <c r="E244" i="43" s="1"/>
  <c r="C243" i="43"/>
  <c r="C238" i="43"/>
  <c r="D238" i="43" s="1"/>
  <c r="E238" i="43" s="1"/>
  <c r="C235" i="43"/>
  <c r="C230" i="43"/>
  <c r="C227" i="43"/>
  <c r="D227" i="43" s="1"/>
  <c r="E227" i="43" s="1"/>
  <c r="C222" i="43"/>
  <c r="C220" i="43"/>
  <c r="D220" i="43" s="1"/>
  <c r="E220" i="43" s="1"/>
  <c r="C219" i="43"/>
  <c r="C214" i="43"/>
  <c r="C211" i="43"/>
  <c r="C206" i="43"/>
  <c r="C204" i="43"/>
  <c r="D204" i="43" s="1"/>
  <c r="E204" i="43" s="1"/>
  <c r="C203" i="43"/>
  <c r="D203" i="43" s="1"/>
  <c r="E203" i="43" s="1"/>
  <c r="B135" i="43"/>
  <c r="C196" i="43"/>
  <c r="D196" i="43" s="1"/>
  <c r="E196" i="43" s="1"/>
  <c r="C182" i="43"/>
  <c r="C179" i="43"/>
  <c r="C174" i="43"/>
  <c r="D174" i="43" s="1"/>
  <c r="E174" i="43" s="1"/>
  <c r="C171" i="43"/>
  <c r="C165" i="43"/>
  <c r="D165" i="43" s="1"/>
  <c r="B122" i="43"/>
  <c r="B121" i="43"/>
  <c r="B120" i="43"/>
  <c r="B119" i="43"/>
  <c r="B118" i="43"/>
  <c r="B117" i="43"/>
  <c r="B108" i="43"/>
  <c r="B96" i="43"/>
  <c r="AM20" i="43" s="1"/>
  <c r="B92" i="43"/>
  <c r="AM18" i="43" s="1"/>
  <c r="B78" i="43"/>
  <c r="B71" i="43"/>
  <c r="AM16" i="43" s="1"/>
  <c r="B70" i="43"/>
  <c r="AG274" i="43"/>
  <c r="C273" i="43"/>
  <c r="D273" i="43" s="1"/>
  <c r="E273" i="43" s="1"/>
  <c r="C272" i="43"/>
  <c r="C271" i="43"/>
  <c r="D271" i="43" s="1"/>
  <c r="E271" i="43" s="1"/>
  <c r="C270" i="43"/>
  <c r="C269" i="43"/>
  <c r="D269" i="43" s="1"/>
  <c r="E269" i="43" s="1"/>
  <c r="C266" i="43"/>
  <c r="D266" i="43" s="1"/>
  <c r="E266" i="43" s="1"/>
  <c r="F266" i="43" s="1"/>
  <c r="G266" i="43" s="1"/>
  <c r="H266" i="43" s="1"/>
  <c r="I266" i="43" s="1"/>
  <c r="J266" i="43" s="1"/>
  <c r="K266" i="43" s="1"/>
  <c r="L266" i="43" s="1"/>
  <c r="M266" i="43" s="1"/>
  <c r="N266" i="43" s="1"/>
  <c r="O266" i="43" s="1"/>
  <c r="P266" i="43" s="1"/>
  <c r="Q266" i="43" s="1"/>
  <c r="R266" i="43" s="1"/>
  <c r="S266" i="43" s="1"/>
  <c r="T266" i="43" s="1"/>
  <c r="U266" i="43" s="1"/>
  <c r="V266" i="43" s="1"/>
  <c r="W266" i="43" s="1"/>
  <c r="X266" i="43" s="1"/>
  <c r="Y266" i="43" s="1"/>
  <c r="Z266" i="43" s="1"/>
  <c r="AA266" i="43" s="1"/>
  <c r="AB266" i="43" s="1"/>
  <c r="AC266" i="43" s="1"/>
  <c r="AD266" i="43" s="1"/>
  <c r="AE266" i="43" s="1"/>
  <c r="AF266" i="43" s="1"/>
  <c r="C265" i="43"/>
  <c r="D265" i="43" s="1"/>
  <c r="E265" i="43" s="1"/>
  <c r="F265" i="43" s="1"/>
  <c r="G265" i="43" s="1"/>
  <c r="H265" i="43" s="1"/>
  <c r="I265" i="43" s="1"/>
  <c r="J265" i="43" s="1"/>
  <c r="K265" i="43" s="1"/>
  <c r="L265" i="43" s="1"/>
  <c r="M265" i="43" s="1"/>
  <c r="N265" i="43" s="1"/>
  <c r="O265" i="43" s="1"/>
  <c r="P265" i="43" s="1"/>
  <c r="Q265" i="43" s="1"/>
  <c r="R265" i="43" s="1"/>
  <c r="S265" i="43" s="1"/>
  <c r="T265" i="43" s="1"/>
  <c r="U265" i="43" s="1"/>
  <c r="V265" i="43" s="1"/>
  <c r="W265" i="43" s="1"/>
  <c r="X265" i="43" s="1"/>
  <c r="Y265" i="43" s="1"/>
  <c r="Z265" i="43" s="1"/>
  <c r="AA265" i="43" s="1"/>
  <c r="AB265" i="43" s="1"/>
  <c r="AC265" i="43" s="1"/>
  <c r="AD265" i="43" s="1"/>
  <c r="AE265" i="43" s="1"/>
  <c r="AF265" i="43" s="1"/>
  <c r="C264" i="43"/>
  <c r="D264" i="43" s="1"/>
  <c r="E264" i="43" s="1"/>
  <c r="C263" i="43"/>
  <c r="D263" i="43" s="1"/>
  <c r="E263" i="43" s="1"/>
  <c r="C262" i="43"/>
  <c r="C261" i="43"/>
  <c r="D261" i="43" s="1"/>
  <c r="E261" i="43" s="1"/>
  <c r="C258" i="43"/>
  <c r="D258" i="43" s="1"/>
  <c r="E258" i="43" s="1"/>
  <c r="F258" i="43" s="1"/>
  <c r="G258" i="43" s="1"/>
  <c r="H258" i="43" s="1"/>
  <c r="I258" i="43" s="1"/>
  <c r="J258" i="43" s="1"/>
  <c r="K258" i="43" s="1"/>
  <c r="L258" i="43" s="1"/>
  <c r="M258" i="43" s="1"/>
  <c r="N258" i="43" s="1"/>
  <c r="O258" i="43" s="1"/>
  <c r="P258" i="43" s="1"/>
  <c r="Q258" i="43" s="1"/>
  <c r="R258" i="43" s="1"/>
  <c r="S258" i="43" s="1"/>
  <c r="T258" i="43" s="1"/>
  <c r="U258" i="43" s="1"/>
  <c r="V258" i="43" s="1"/>
  <c r="W258" i="43" s="1"/>
  <c r="X258" i="43" s="1"/>
  <c r="Y258" i="43" s="1"/>
  <c r="Z258" i="43" s="1"/>
  <c r="AA258" i="43" s="1"/>
  <c r="AB258" i="43" s="1"/>
  <c r="AC258" i="43" s="1"/>
  <c r="AD258" i="43" s="1"/>
  <c r="AE258" i="43" s="1"/>
  <c r="AF258" i="43" s="1"/>
  <c r="C257" i="43"/>
  <c r="C256" i="43"/>
  <c r="C255" i="43"/>
  <c r="D255" i="43" s="1"/>
  <c r="E255" i="43" s="1"/>
  <c r="C253" i="43"/>
  <c r="D253" i="43" s="1"/>
  <c r="E253" i="43" s="1"/>
  <c r="C251" i="43"/>
  <c r="D251" i="43" s="1"/>
  <c r="E251" i="43" s="1"/>
  <c r="C250" i="43"/>
  <c r="C249" i="43"/>
  <c r="D249" i="43" s="1"/>
  <c r="E249" i="43" s="1"/>
  <c r="F249" i="43" s="1"/>
  <c r="G249" i="43" s="1"/>
  <c r="H249" i="43" s="1"/>
  <c r="I249" i="43" s="1"/>
  <c r="J249" i="43" s="1"/>
  <c r="K249" i="43" s="1"/>
  <c r="L249" i="43" s="1"/>
  <c r="M249" i="43" s="1"/>
  <c r="N249" i="43" s="1"/>
  <c r="O249" i="43" s="1"/>
  <c r="P249" i="43" s="1"/>
  <c r="Q249" i="43" s="1"/>
  <c r="R249" i="43" s="1"/>
  <c r="S249" i="43" s="1"/>
  <c r="T249" i="43" s="1"/>
  <c r="U249" i="43" s="1"/>
  <c r="V249" i="43" s="1"/>
  <c r="W249" i="43" s="1"/>
  <c r="X249" i="43" s="1"/>
  <c r="Y249" i="43" s="1"/>
  <c r="Z249" i="43" s="1"/>
  <c r="AA249" i="43" s="1"/>
  <c r="AB249" i="43" s="1"/>
  <c r="AC249" i="43" s="1"/>
  <c r="AD249" i="43" s="1"/>
  <c r="AE249" i="43" s="1"/>
  <c r="AF249" i="43" s="1"/>
  <c r="C248" i="43"/>
  <c r="C247" i="43"/>
  <c r="D247" i="43" s="1"/>
  <c r="E247" i="43" s="1"/>
  <c r="C246" i="43"/>
  <c r="C245" i="43"/>
  <c r="D245" i="43" s="1"/>
  <c r="E245" i="43" s="1"/>
  <c r="C242" i="43"/>
  <c r="D242" i="43" s="1"/>
  <c r="E242" i="43" s="1"/>
  <c r="C241" i="43"/>
  <c r="C240" i="43"/>
  <c r="C239" i="43"/>
  <c r="D239" i="43" s="1"/>
  <c r="E239" i="43" s="1"/>
  <c r="C237" i="43"/>
  <c r="C236" i="43"/>
  <c r="D236" i="43" s="1"/>
  <c r="E236" i="43" s="1"/>
  <c r="C234" i="43"/>
  <c r="C233" i="43"/>
  <c r="D233" i="43" s="1"/>
  <c r="E233" i="43" s="1"/>
  <c r="C232" i="43"/>
  <c r="D232" i="43" s="1"/>
  <c r="E232" i="43" s="1"/>
  <c r="C231" i="43"/>
  <c r="D231" i="43" s="1"/>
  <c r="E231" i="43" s="1"/>
  <c r="C229" i="43"/>
  <c r="D229" i="43" s="1"/>
  <c r="E229" i="43" s="1"/>
  <c r="C228" i="43"/>
  <c r="C226" i="43"/>
  <c r="C225" i="43"/>
  <c r="C224" i="43"/>
  <c r="D224" i="43" s="1"/>
  <c r="E224" i="43" s="1"/>
  <c r="C223" i="43"/>
  <c r="D223" i="43" s="1"/>
  <c r="E223" i="43" s="1"/>
  <c r="C221" i="43"/>
  <c r="D221" i="43" s="1"/>
  <c r="E221" i="43" s="1"/>
  <c r="C218" i="43"/>
  <c r="C217" i="43"/>
  <c r="D217" i="43" s="1"/>
  <c r="E217" i="43" s="1"/>
  <c r="F217" i="43" s="1"/>
  <c r="G217" i="43" s="1"/>
  <c r="H217" i="43" s="1"/>
  <c r="I217" i="43" s="1"/>
  <c r="J217" i="43" s="1"/>
  <c r="K217" i="43" s="1"/>
  <c r="L217" i="43" s="1"/>
  <c r="M217" i="43" s="1"/>
  <c r="N217" i="43" s="1"/>
  <c r="O217" i="43" s="1"/>
  <c r="P217" i="43" s="1"/>
  <c r="Q217" i="43" s="1"/>
  <c r="R217" i="43" s="1"/>
  <c r="S217" i="43" s="1"/>
  <c r="T217" i="43" s="1"/>
  <c r="U217" i="43" s="1"/>
  <c r="V217" i="43" s="1"/>
  <c r="W217" i="43" s="1"/>
  <c r="X217" i="43" s="1"/>
  <c r="Y217" i="43" s="1"/>
  <c r="Z217" i="43" s="1"/>
  <c r="AA217" i="43" s="1"/>
  <c r="AB217" i="43" s="1"/>
  <c r="AC217" i="43" s="1"/>
  <c r="AD217" i="43" s="1"/>
  <c r="AE217" i="43" s="1"/>
  <c r="AF217" i="43" s="1"/>
  <c r="C216" i="43"/>
  <c r="D216" i="43" s="1"/>
  <c r="E216" i="43" s="1"/>
  <c r="C215" i="43"/>
  <c r="D215" i="43" s="1"/>
  <c r="E215" i="43" s="1"/>
  <c r="C213" i="43"/>
  <c r="D213" i="43" s="1"/>
  <c r="E213" i="43" s="1"/>
  <c r="C212" i="43"/>
  <c r="D212" i="43" s="1"/>
  <c r="E212" i="43" s="1"/>
  <c r="C210" i="43"/>
  <c r="D210" i="43" s="1"/>
  <c r="E210" i="43" s="1"/>
  <c r="F210" i="43" s="1"/>
  <c r="G210" i="43" s="1"/>
  <c r="H210" i="43" s="1"/>
  <c r="I210" i="43" s="1"/>
  <c r="J210" i="43" s="1"/>
  <c r="K210" i="43" s="1"/>
  <c r="L210" i="43" s="1"/>
  <c r="M210" i="43" s="1"/>
  <c r="N210" i="43" s="1"/>
  <c r="O210" i="43" s="1"/>
  <c r="P210" i="43" s="1"/>
  <c r="Q210" i="43" s="1"/>
  <c r="R210" i="43" s="1"/>
  <c r="S210" i="43" s="1"/>
  <c r="T210" i="43" s="1"/>
  <c r="U210" i="43" s="1"/>
  <c r="V210" i="43" s="1"/>
  <c r="W210" i="43" s="1"/>
  <c r="X210" i="43" s="1"/>
  <c r="Y210" i="43" s="1"/>
  <c r="Z210" i="43" s="1"/>
  <c r="AA210" i="43" s="1"/>
  <c r="AB210" i="43" s="1"/>
  <c r="AC210" i="43" s="1"/>
  <c r="AD210" i="43" s="1"/>
  <c r="AE210" i="43" s="1"/>
  <c r="AF210" i="43" s="1"/>
  <c r="C209" i="43"/>
  <c r="D209" i="43" s="1"/>
  <c r="E209" i="43" s="1"/>
  <c r="F209" i="43" s="1"/>
  <c r="G209" i="43" s="1"/>
  <c r="H209" i="43" s="1"/>
  <c r="I209" i="43" s="1"/>
  <c r="J209" i="43" s="1"/>
  <c r="K209" i="43" s="1"/>
  <c r="L209" i="43" s="1"/>
  <c r="M209" i="43" s="1"/>
  <c r="N209" i="43" s="1"/>
  <c r="O209" i="43" s="1"/>
  <c r="P209" i="43" s="1"/>
  <c r="Q209" i="43" s="1"/>
  <c r="R209" i="43" s="1"/>
  <c r="S209" i="43" s="1"/>
  <c r="T209" i="43" s="1"/>
  <c r="U209" i="43" s="1"/>
  <c r="V209" i="43" s="1"/>
  <c r="W209" i="43" s="1"/>
  <c r="X209" i="43" s="1"/>
  <c r="Y209" i="43" s="1"/>
  <c r="Z209" i="43" s="1"/>
  <c r="AA209" i="43" s="1"/>
  <c r="AB209" i="43" s="1"/>
  <c r="AC209" i="43" s="1"/>
  <c r="AD209" i="43" s="1"/>
  <c r="AE209" i="43" s="1"/>
  <c r="AF209" i="43" s="1"/>
  <c r="C208" i="43"/>
  <c r="D208" i="43" s="1"/>
  <c r="E208" i="43" s="1"/>
  <c r="C207" i="43"/>
  <c r="D207" i="43" s="1"/>
  <c r="E207" i="43" s="1"/>
  <c r="C205" i="43"/>
  <c r="D205" i="43" s="1"/>
  <c r="E205" i="43" s="1"/>
  <c r="C202" i="43"/>
  <c r="D202" i="43" s="1"/>
  <c r="E202" i="43" s="1"/>
  <c r="F202" i="43" s="1"/>
  <c r="G202" i="43" s="1"/>
  <c r="H202" i="43" s="1"/>
  <c r="I202" i="43" s="1"/>
  <c r="J202" i="43" s="1"/>
  <c r="K202" i="43" s="1"/>
  <c r="L202" i="43" s="1"/>
  <c r="M202" i="43" s="1"/>
  <c r="N202" i="43" s="1"/>
  <c r="O202" i="43" s="1"/>
  <c r="P202" i="43" s="1"/>
  <c r="Q202" i="43" s="1"/>
  <c r="R202" i="43" s="1"/>
  <c r="S202" i="43" s="1"/>
  <c r="T202" i="43" s="1"/>
  <c r="U202" i="43" s="1"/>
  <c r="V202" i="43" s="1"/>
  <c r="W202" i="43" s="1"/>
  <c r="X202" i="43" s="1"/>
  <c r="Y202" i="43" s="1"/>
  <c r="Z202" i="43" s="1"/>
  <c r="AA202" i="43" s="1"/>
  <c r="AB202" i="43" s="1"/>
  <c r="AC202" i="43" s="1"/>
  <c r="AD202" i="43" s="1"/>
  <c r="AE202" i="43" s="1"/>
  <c r="AF202" i="43" s="1"/>
  <c r="C201" i="43"/>
  <c r="C200" i="43"/>
  <c r="C199" i="43"/>
  <c r="D199" i="43" s="1"/>
  <c r="E199" i="43" s="1"/>
  <c r="C198" i="43"/>
  <c r="C197" i="43"/>
  <c r="D197" i="43" s="1"/>
  <c r="E197" i="43" s="1"/>
  <c r="C195" i="43"/>
  <c r="C194" i="43"/>
  <c r="D194" i="43" s="1"/>
  <c r="E194" i="43" s="1"/>
  <c r="C193" i="43"/>
  <c r="C192" i="43"/>
  <c r="C191" i="43"/>
  <c r="D191" i="43" s="1"/>
  <c r="E191" i="43" s="1"/>
  <c r="C190" i="43"/>
  <c r="C189" i="43"/>
  <c r="D189" i="43" s="1"/>
  <c r="E189" i="43" s="1"/>
  <c r="C188" i="43"/>
  <c r="D188" i="43" s="1"/>
  <c r="E188" i="43" s="1"/>
  <c r="C187" i="43"/>
  <c r="C186" i="43"/>
  <c r="D186" i="43" s="1"/>
  <c r="E186" i="43" s="1"/>
  <c r="C185" i="43"/>
  <c r="C184" i="43"/>
  <c r="C183" i="43"/>
  <c r="D183" i="43" s="1"/>
  <c r="E183" i="43" s="1"/>
  <c r="C181" i="43"/>
  <c r="D181" i="43" s="1"/>
  <c r="E181" i="43" s="1"/>
  <c r="F181" i="43" s="1"/>
  <c r="G181" i="43" s="1"/>
  <c r="H181" i="43" s="1"/>
  <c r="I181" i="43" s="1"/>
  <c r="J181" i="43" s="1"/>
  <c r="K181" i="43" s="1"/>
  <c r="L181" i="43" s="1"/>
  <c r="M181" i="43" s="1"/>
  <c r="N181" i="43" s="1"/>
  <c r="O181" i="43" s="1"/>
  <c r="P181" i="43" s="1"/>
  <c r="Q181" i="43" s="1"/>
  <c r="R181" i="43" s="1"/>
  <c r="S181" i="43" s="1"/>
  <c r="T181" i="43" s="1"/>
  <c r="U181" i="43" s="1"/>
  <c r="V181" i="43" s="1"/>
  <c r="W181" i="43" s="1"/>
  <c r="X181" i="43" s="1"/>
  <c r="Y181" i="43" s="1"/>
  <c r="Z181" i="43" s="1"/>
  <c r="AA181" i="43" s="1"/>
  <c r="AB181" i="43" s="1"/>
  <c r="AC181" i="43" s="1"/>
  <c r="AD181" i="43" s="1"/>
  <c r="AE181" i="43" s="1"/>
  <c r="AF181" i="43" s="1"/>
  <c r="C180" i="43"/>
  <c r="D180" i="43" s="1"/>
  <c r="E180" i="43" s="1"/>
  <c r="C178" i="43"/>
  <c r="C177" i="43"/>
  <c r="D177" i="43" s="1"/>
  <c r="C176" i="43"/>
  <c r="C175" i="43"/>
  <c r="D175" i="43" s="1"/>
  <c r="E175" i="43" s="1"/>
  <c r="C173" i="43"/>
  <c r="D173" i="43" s="1"/>
  <c r="E173" i="43" s="1"/>
  <c r="F173" i="43" s="1"/>
  <c r="G173" i="43" s="1"/>
  <c r="H173" i="43" s="1"/>
  <c r="I173" i="43" s="1"/>
  <c r="J173" i="43" s="1"/>
  <c r="K173" i="43" s="1"/>
  <c r="L173" i="43" s="1"/>
  <c r="M173" i="43" s="1"/>
  <c r="N173" i="43" s="1"/>
  <c r="O173" i="43" s="1"/>
  <c r="P173" i="43" s="1"/>
  <c r="Q173" i="43" s="1"/>
  <c r="R173" i="43" s="1"/>
  <c r="S173" i="43" s="1"/>
  <c r="T173" i="43" s="1"/>
  <c r="U173" i="43" s="1"/>
  <c r="V173" i="43" s="1"/>
  <c r="W173" i="43" s="1"/>
  <c r="X173" i="43" s="1"/>
  <c r="Y173" i="43" s="1"/>
  <c r="Z173" i="43" s="1"/>
  <c r="AA173" i="43" s="1"/>
  <c r="AB173" i="43" s="1"/>
  <c r="AC173" i="43" s="1"/>
  <c r="AD173" i="43" s="1"/>
  <c r="AE173" i="43" s="1"/>
  <c r="AF173" i="43" s="1"/>
  <c r="C172" i="43"/>
  <c r="D172" i="43" s="1"/>
  <c r="E172" i="43" s="1"/>
  <c r="C170" i="43"/>
  <c r="C169" i="43"/>
  <c r="D169" i="43" s="1"/>
  <c r="AG167" i="43"/>
  <c r="AG91" i="43" s="1"/>
  <c r="C166" i="43"/>
  <c r="D166" i="43" s="1"/>
  <c r="E166" i="43" s="1"/>
  <c r="C164" i="43"/>
  <c r="C163" i="43"/>
  <c r="D163" i="43" s="1"/>
  <c r="E163" i="43" s="1"/>
  <c r="C161" i="43"/>
  <c r="AI158" i="43"/>
  <c r="AH158" i="43"/>
  <c r="AI157" i="43"/>
  <c r="AH157" i="43"/>
  <c r="AI156" i="43"/>
  <c r="AH156" i="43"/>
  <c r="AI155" i="43"/>
  <c r="AH155" i="43"/>
  <c r="AI154" i="43"/>
  <c r="AH154" i="43"/>
  <c r="AI153" i="43"/>
  <c r="AH153" i="43"/>
  <c r="AI152" i="43"/>
  <c r="AH152" i="43"/>
  <c r="AI151" i="43"/>
  <c r="AH151" i="43"/>
  <c r="AI150" i="43"/>
  <c r="AH150" i="43"/>
  <c r="AI149" i="43"/>
  <c r="AH149" i="43"/>
  <c r="AI148" i="43"/>
  <c r="AH148" i="43"/>
  <c r="AI147" i="43"/>
  <c r="AH147" i="43"/>
  <c r="AI146" i="43"/>
  <c r="AH146" i="43"/>
  <c r="AI142" i="43"/>
  <c r="AH142" i="43"/>
  <c r="AI141" i="43"/>
  <c r="AH141" i="43"/>
  <c r="AI140" i="43"/>
  <c r="AH140" i="43"/>
  <c r="AI139" i="43"/>
  <c r="AH139" i="43"/>
  <c r="AI138" i="43"/>
  <c r="AH138" i="43"/>
  <c r="AI137" i="43"/>
  <c r="AH137" i="43"/>
  <c r="AI136" i="43"/>
  <c r="AH136" i="43"/>
  <c r="AI134" i="43"/>
  <c r="AH134" i="43"/>
  <c r="AI133" i="43"/>
  <c r="AH133" i="43"/>
  <c r="AI132" i="43"/>
  <c r="AH132" i="43"/>
  <c r="AI131" i="43"/>
  <c r="AH131" i="43"/>
  <c r="AI130" i="43"/>
  <c r="AH130" i="43"/>
  <c r="AI129" i="43"/>
  <c r="AH129" i="43"/>
  <c r="AI128" i="43"/>
  <c r="AH128" i="43"/>
  <c r="AI127" i="43"/>
  <c r="AH127" i="43"/>
  <c r="AI126" i="43"/>
  <c r="AH126" i="43"/>
  <c r="AI125" i="43"/>
  <c r="AH125" i="43"/>
  <c r="AF122" i="43"/>
  <c r="AE122" i="43"/>
  <c r="AD122" i="43"/>
  <c r="AC122" i="43"/>
  <c r="AB122" i="43"/>
  <c r="AA122" i="43"/>
  <c r="Z122" i="43"/>
  <c r="Y122" i="43"/>
  <c r="X122" i="43"/>
  <c r="W122" i="43"/>
  <c r="V122" i="43"/>
  <c r="U122" i="43"/>
  <c r="T122" i="43"/>
  <c r="S122" i="43"/>
  <c r="K122" i="43"/>
  <c r="J122" i="43"/>
  <c r="I122" i="43"/>
  <c r="H122" i="43"/>
  <c r="G122" i="43"/>
  <c r="F122" i="43"/>
  <c r="AF121" i="43"/>
  <c r="AE121" i="43"/>
  <c r="AD121" i="43"/>
  <c r="AC121" i="43"/>
  <c r="AB121" i="43"/>
  <c r="AA121" i="43"/>
  <c r="Z121" i="43"/>
  <c r="Y121" i="43"/>
  <c r="X121" i="43"/>
  <c r="W121" i="43"/>
  <c r="V121" i="43"/>
  <c r="U121" i="43"/>
  <c r="T121" i="43"/>
  <c r="S121" i="43"/>
  <c r="K121" i="43"/>
  <c r="J121" i="43"/>
  <c r="I121" i="43"/>
  <c r="H121" i="43"/>
  <c r="G121" i="43"/>
  <c r="F121" i="43"/>
  <c r="AF120" i="43"/>
  <c r="AE120" i="43"/>
  <c r="AD120" i="43"/>
  <c r="AC120" i="43"/>
  <c r="AB120" i="43"/>
  <c r="AA120" i="43"/>
  <c r="Z120" i="43"/>
  <c r="Y120" i="43"/>
  <c r="X120" i="43"/>
  <c r="W120" i="43"/>
  <c r="V120" i="43"/>
  <c r="U120" i="43"/>
  <c r="T120" i="43"/>
  <c r="S120" i="43"/>
  <c r="K120" i="43"/>
  <c r="J120" i="43"/>
  <c r="I120" i="43"/>
  <c r="H120" i="43"/>
  <c r="G120" i="43"/>
  <c r="F120" i="43"/>
  <c r="AF119" i="43"/>
  <c r="AE119" i="43"/>
  <c r="AD119" i="43"/>
  <c r="AC119" i="43"/>
  <c r="AB119" i="43"/>
  <c r="AA119" i="43"/>
  <c r="Z119" i="43"/>
  <c r="Y119" i="43"/>
  <c r="X119" i="43"/>
  <c r="W119" i="43"/>
  <c r="V119" i="43"/>
  <c r="U119" i="43"/>
  <c r="T119" i="43"/>
  <c r="S119" i="43"/>
  <c r="K119" i="43"/>
  <c r="J119" i="43"/>
  <c r="I119" i="43"/>
  <c r="H119" i="43"/>
  <c r="G119" i="43"/>
  <c r="F119" i="43"/>
  <c r="AF118" i="43"/>
  <c r="AE118" i="43"/>
  <c r="AD118" i="43"/>
  <c r="AC118" i="43"/>
  <c r="AB118" i="43"/>
  <c r="AA118" i="43"/>
  <c r="Z118" i="43"/>
  <c r="Y118" i="43"/>
  <c r="X118" i="43"/>
  <c r="W118" i="43"/>
  <c r="V118" i="43"/>
  <c r="U118" i="43"/>
  <c r="T118" i="43"/>
  <c r="S118" i="43"/>
  <c r="K118" i="43"/>
  <c r="J118" i="43"/>
  <c r="I118" i="43"/>
  <c r="H118" i="43"/>
  <c r="G118" i="43"/>
  <c r="F118" i="43"/>
  <c r="AF117" i="43"/>
  <c r="AE117" i="43"/>
  <c r="AD117" i="43"/>
  <c r="AC117" i="43"/>
  <c r="AB117" i="43"/>
  <c r="AA117" i="43"/>
  <c r="Z117" i="43"/>
  <c r="Z123" i="43" s="1"/>
  <c r="BF23" i="43" s="1"/>
  <c r="Y117" i="43"/>
  <c r="X117" i="43"/>
  <c r="W117" i="43"/>
  <c r="V117" i="43"/>
  <c r="U117" i="43"/>
  <c r="T117" i="43"/>
  <c r="S117" i="43"/>
  <c r="AY23" i="43"/>
  <c r="AW23" i="43"/>
  <c r="AV23" i="43"/>
  <c r="K117" i="43"/>
  <c r="J117" i="43"/>
  <c r="I117" i="43"/>
  <c r="H117" i="43"/>
  <c r="G117" i="43"/>
  <c r="F117" i="43"/>
  <c r="F123" i="43" s="1"/>
  <c r="AQ23" i="43" s="1"/>
  <c r="AI114" i="43"/>
  <c r="AH114" i="43"/>
  <c r="AI112" i="43"/>
  <c r="AH112" i="43"/>
  <c r="AG112" i="43"/>
  <c r="AI111" i="43"/>
  <c r="AH111" i="43"/>
  <c r="AI110" i="43"/>
  <c r="AH110" i="43"/>
  <c r="AI109" i="43"/>
  <c r="AH109" i="43"/>
  <c r="AG108" i="43"/>
  <c r="AF108" i="43"/>
  <c r="BJ19" i="43" s="1"/>
  <c r="AE108" i="43"/>
  <c r="AD5" i="43" s="1"/>
  <c r="AD108" i="43"/>
  <c r="AC5" i="43" s="1"/>
  <c r="AC108" i="43"/>
  <c r="AB108" i="43"/>
  <c r="BG19" i="43" s="1"/>
  <c r="AA108" i="43"/>
  <c r="Z5" i="43" s="1"/>
  <c r="Z108" i="43"/>
  <c r="BF19" i="43" s="1"/>
  <c r="Y108" i="43"/>
  <c r="X5" i="43" s="1"/>
  <c r="X108" i="43"/>
  <c r="BE19" i="43" s="1"/>
  <c r="W108" i="43"/>
  <c r="V5" i="43" s="1"/>
  <c r="V108" i="43"/>
  <c r="U108" i="43"/>
  <c r="BC19" i="43" s="1"/>
  <c r="T108" i="43"/>
  <c r="S108" i="43"/>
  <c r="BA19" i="43" s="1"/>
  <c r="Q5" i="43"/>
  <c r="AU19" i="43"/>
  <c r="K108" i="43"/>
  <c r="AT19" i="43" s="1"/>
  <c r="J108" i="43"/>
  <c r="I5" i="43" s="1"/>
  <c r="I108" i="43"/>
  <c r="AS19" i="43" s="1"/>
  <c r="H108" i="43"/>
  <c r="G5" i="43" s="1"/>
  <c r="G108" i="43"/>
  <c r="F5" i="43" s="1"/>
  <c r="F108" i="43"/>
  <c r="E5" i="43" s="1"/>
  <c r="AI107" i="43"/>
  <c r="AH107" i="43"/>
  <c r="AI106" i="43"/>
  <c r="AH106" i="43"/>
  <c r="AI105" i="43"/>
  <c r="AH105" i="43"/>
  <c r="AI104" i="43"/>
  <c r="AH104" i="43"/>
  <c r="AI103" i="43"/>
  <c r="AH103" i="43"/>
  <c r="AI102" i="43"/>
  <c r="AH102" i="43"/>
  <c r="AI101" i="43"/>
  <c r="AH101" i="43"/>
  <c r="AI100" i="43"/>
  <c r="AH100" i="43"/>
  <c r="AI99" i="43"/>
  <c r="AH99" i="43"/>
  <c r="AI98" i="43"/>
  <c r="AH98" i="43"/>
  <c r="AI97" i="43"/>
  <c r="AH97" i="43"/>
  <c r="AG96" i="43"/>
  <c r="AG4" i="43" s="1"/>
  <c r="AF96" i="43"/>
  <c r="BJ20" i="43" s="1"/>
  <c r="AE96" i="43"/>
  <c r="BI20" i="43" s="1"/>
  <c r="AD96" i="43"/>
  <c r="AC96" i="43"/>
  <c r="AB96" i="43"/>
  <c r="BG20" i="43" s="1"/>
  <c r="AA96" i="43"/>
  <c r="Z96" i="43"/>
  <c r="BF20" i="43" s="1"/>
  <c r="Y96" i="43"/>
  <c r="X96" i="43"/>
  <c r="BE20" i="43" s="1"/>
  <c r="W96" i="43"/>
  <c r="V96" i="43"/>
  <c r="BD20" i="43" s="1"/>
  <c r="U96" i="43"/>
  <c r="T96" i="43"/>
  <c r="S96" i="43"/>
  <c r="BA20" i="43" s="1"/>
  <c r="AZ20" i="43"/>
  <c r="K96" i="43"/>
  <c r="AT20" i="43" s="1"/>
  <c r="J96" i="43"/>
  <c r="I96" i="43"/>
  <c r="AS20" i="43" s="1"/>
  <c r="H96" i="43"/>
  <c r="G96" i="43"/>
  <c r="AR20" i="43" s="1"/>
  <c r="F96" i="43"/>
  <c r="AI95" i="43"/>
  <c r="AH95" i="43"/>
  <c r="AI94" i="43"/>
  <c r="AH94" i="43"/>
  <c r="AI93" i="43"/>
  <c r="AH93" i="43"/>
  <c r="AG92" i="43"/>
  <c r="AG3" i="43" s="1"/>
  <c r="AF92" i="43"/>
  <c r="BJ18" i="43" s="1"/>
  <c r="AE92" i="43"/>
  <c r="AD92" i="43"/>
  <c r="AB92" i="43"/>
  <c r="BG18" i="43" s="1"/>
  <c r="AA92" i="43"/>
  <c r="Z92" i="43"/>
  <c r="BF18" i="43" s="1"/>
  <c r="Y92" i="43"/>
  <c r="X92" i="43"/>
  <c r="BE18" i="43" s="1"/>
  <c r="W92" i="43"/>
  <c r="V92" i="43"/>
  <c r="BD18" i="43" s="1"/>
  <c r="U92" i="43"/>
  <c r="T92" i="43"/>
  <c r="S92" i="43"/>
  <c r="BA18" i="43" s="1"/>
  <c r="AY18" i="43"/>
  <c r="AW18" i="43"/>
  <c r="K92" i="43"/>
  <c r="AT18" i="43" s="1"/>
  <c r="J92" i="43"/>
  <c r="I92" i="43"/>
  <c r="H92" i="43"/>
  <c r="G92" i="43"/>
  <c r="AR18" i="43" s="1"/>
  <c r="F92" i="43"/>
  <c r="AQ18" i="43" s="1"/>
  <c r="AO18" i="43"/>
  <c r="BD91" i="43"/>
  <c r="BA91" i="43"/>
  <c r="AI91" i="43"/>
  <c r="AH91" i="43"/>
  <c r="AI90" i="43"/>
  <c r="AH90" i="43"/>
  <c r="BV89" i="43"/>
  <c r="BU89" i="43"/>
  <c r="BN89" i="43"/>
  <c r="AI89" i="43"/>
  <c r="AH89" i="43"/>
  <c r="BP88" i="43"/>
  <c r="BO88" i="43"/>
  <c r="AI88" i="43"/>
  <c r="AH88" i="43"/>
  <c r="AI87" i="43"/>
  <c r="AH87" i="43"/>
  <c r="BT86" i="43"/>
  <c r="BS86" i="43"/>
  <c r="BD86" i="43"/>
  <c r="AI86" i="43"/>
  <c r="AH86" i="43"/>
  <c r="AI85" i="43"/>
  <c r="AH85" i="43"/>
  <c r="BW84" i="43"/>
  <c r="BW91" i="43" s="1"/>
  <c r="BV84" i="43"/>
  <c r="BV91" i="43" s="1"/>
  <c r="BU84" i="43"/>
  <c r="BU91" i="43" s="1"/>
  <c r="BT84" i="43"/>
  <c r="BT91" i="43" s="1"/>
  <c r="BS84" i="43"/>
  <c r="BS91" i="43" s="1"/>
  <c r="BR84" i="43"/>
  <c r="BR91" i="43" s="1"/>
  <c r="BQ84" i="43"/>
  <c r="BQ91" i="43" s="1"/>
  <c r="BP84" i="43"/>
  <c r="BP91" i="43" s="1"/>
  <c r="BO84" i="43"/>
  <c r="BO91" i="43" s="1"/>
  <c r="BN84" i="43"/>
  <c r="BN91" i="43" s="1"/>
  <c r="BM84" i="43"/>
  <c r="BM91" i="43" s="1"/>
  <c r="BL84" i="43"/>
  <c r="BL91" i="43" s="1"/>
  <c r="BK84" i="43"/>
  <c r="BK91" i="43" s="1"/>
  <c r="BJ84" i="43"/>
  <c r="BJ91" i="43" s="1"/>
  <c r="BI84" i="43"/>
  <c r="BI91" i="43" s="1"/>
  <c r="BH84" i="43"/>
  <c r="BH91" i="43" s="1"/>
  <c r="BG84" i="43"/>
  <c r="BG91" i="43" s="1"/>
  <c r="BF84" i="43"/>
  <c r="BF91" i="43" s="1"/>
  <c r="BE84" i="43"/>
  <c r="BE91" i="43" s="1"/>
  <c r="BD84" i="43"/>
  <c r="BC84" i="43"/>
  <c r="BC91" i="43" s="1"/>
  <c r="BB84" i="43"/>
  <c r="BB91" i="43" s="1"/>
  <c r="BA84" i="43"/>
  <c r="AZ84" i="43"/>
  <c r="AZ91" i="43" s="1"/>
  <c r="AI84" i="43"/>
  <c r="AH84" i="43"/>
  <c r="BW83" i="43"/>
  <c r="BW90" i="43" s="1"/>
  <c r="BV83" i="43"/>
  <c r="BV90" i="43" s="1"/>
  <c r="BU83" i="43"/>
  <c r="BU90" i="43" s="1"/>
  <c r="BT83" i="43"/>
  <c r="BT90" i="43" s="1"/>
  <c r="BS83" i="43"/>
  <c r="BS90" i="43" s="1"/>
  <c r="BR83" i="43"/>
  <c r="BR90" i="43" s="1"/>
  <c r="BQ83" i="43"/>
  <c r="BQ90" i="43" s="1"/>
  <c r="BP83" i="43"/>
  <c r="BP90" i="43" s="1"/>
  <c r="BO83" i="43"/>
  <c r="BO90" i="43" s="1"/>
  <c r="BN83" i="43"/>
  <c r="BN90" i="43" s="1"/>
  <c r="BM83" i="43"/>
  <c r="BM90" i="43" s="1"/>
  <c r="BL83" i="43"/>
  <c r="BL90" i="43" s="1"/>
  <c r="BK83" i="43"/>
  <c r="BK90" i="43" s="1"/>
  <c r="BJ83" i="43"/>
  <c r="BJ90" i="43" s="1"/>
  <c r="BI83" i="43"/>
  <c r="BI90" i="43" s="1"/>
  <c r="BH83" i="43"/>
  <c r="BH90" i="43" s="1"/>
  <c r="BG83" i="43"/>
  <c r="BG90" i="43" s="1"/>
  <c r="BF83" i="43"/>
  <c r="BF90" i="43" s="1"/>
  <c r="BE83" i="43"/>
  <c r="BE90" i="43" s="1"/>
  <c r="BD83" i="43"/>
  <c r="BD90" i="43" s="1"/>
  <c r="BC83" i="43"/>
  <c r="BC90" i="43" s="1"/>
  <c r="BB83" i="43"/>
  <c r="BB90" i="43" s="1"/>
  <c r="BA83" i="43"/>
  <c r="BA90" i="43" s="1"/>
  <c r="AZ83" i="43"/>
  <c r="AZ90" i="43" s="1"/>
  <c r="AI83" i="43"/>
  <c r="AH83" i="43"/>
  <c r="BW82" i="43"/>
  <c r="BW89" i="43" s="1"/>
  <c r="BV82" i="43"/>
  <c r="BU82" i="43"/>
  <c r="BT82" i="43"/>
  <c r="BT89" i="43" s="1"/>
  <c r="BS82" i="43"/>
  <c r="BS89" i="43" s="1"/>
  <c r="BR82" i="43"/>
  <c r="BR89" i="43" s="1"/>
  <c r="BQ82" i="43"/>
  <c r="BQ89" i="43" s="1"/>
  <c r="BP82" i="43"/>
  <c r="BP89" i="43" s="1"/>
  <c r="BO82" i="43"/>
  <c r="BO89" i="43" s="1"/>
  <c r="BN82" i="43"/>
  <c r="BM82" i="43"/>
  <c r="BM89" i="43" s="1"/>
  <c r="BL82" i="43"/>
  <c r="BL89" i="43" s="1"/>
  <c r="BK82" i="43"/>
  <c r="BK89" i="43" s="1"/>
  <c r="BJ82" i="43"/>
  <c r="BJ89" i="43" s="1"/>
  <c r="BI82" i="43"/>
  <c r="BI89" i="43" s="1"/>
  <c r="BH82" i="43"/>
  <c r="BH89" i="43" s="1"/>
  <c r="BG82" i="43"/>
  <c r="BG89" i="43" s="1"/>
  <c r="BF82" i="43"/>
  <c r="BF89" i="43" s="1"/>
  <c r="BE82" i="43"/>
  <c r="BE89" i="43" s="1"/>
  <c r="BD82" i="43"/>
  <c r="BD89" i="43" s="1"/>
  <c r="BC82" i="43"/>
  <c r="BC89" i="43" s="1"/>
  <c r="BB82" i="43"/>
  <c r="BB89" i="43" s="1"/>
  <c r="BA82" i="43"/>
  <c r="BA89" i="43" s="1"/>
  <c r="AZ82" i="43"/>
  <c r="AZ89" i="43" s="1"/>
  <c r="AI82" i="43"/>
  <c r="AH82" i="43"/>
  <c r="BW81" i="43"/>
  <c r="BW88" i="43" s="1"/>
  <c r="BV81" i="43"/>
  <c r="BV88" i="43" s="1"/>
  <c r="BU81" i="43"/>
  <c r="BU88" i="43" s="1"/>
  <c r="BT81" i="43"/>
  <c r="BT88" i="43" s="1"/>
  <c r="BS81" i="43"/>
  <c r="BS88" i="43" s="1"/>
  <c r="BR81" i="43"/>
  <c r="BR88" i="43" s="1"/>
  <c r="BQ81" i="43"/>
  <c r="BQ88" i="43" s="1"/>
  <c r="BP81" i="43"/>
  <c r="BO81" i="43"/>
  <c r="BN81" i="43"/>
  <c r="BN88" i="43" s="1"/>
  <c r="BM81" i="43"/>
  <c r="BM88" i="43" s="1"/>
  <c r="BL81" i="43"/>
  <c r="BL88" i="43" s="1"/>
  <c r="BK81" i="43"/>
  <c r="BK88" i="43" s="1"/>
  <c r="BJ81" i="43"/>
  <c r="BJ88" i="43" s="1"/>
  <c r="BI81" i="43"/>
  <c r="BI88" i="43" s="1"/>
  <c r="BH81" i="43"/>
  <c r="BH88" i="43" s="1"/>
  <c r="BG81" i="43"/>
  <c r="BG88" i="43" s="1"/>
  <c r="BF81" i="43"/>
  <c r="BF88" i="43" s="1"/>
  <c r="BE81" i="43"/>
  <c r="BE88" i="43" s="1"/>
  <c r="BD81" i="43"/>
  <c r="BD88" i="43" s="1"/>
  <c r="BC81" i="43"/>
  <c r="BC88" i="43" s="1"/>
  <c r="BB81" i="43"/>
  <c r="BB88" i="43" s="1"/>
  <c r="BA81" i="43"/>
  <c r="BA88" i="43" s="1"/>
  <c r="AZ81" i="43"/>
  <c r="AZ88" i="43" s="1"/>
  <c r="AI81" i="43"/>
  <c r="AH81" i="43"/>
  <c r="BW80" i="43"/>
  <c r="BW87" i="43" s="1"/>
  <c r="BV80" i="43"/>
  <c r="BV87" i="43" s="1"/>
  <c r="BU80" i="43"/>
  <c r="BU87" i="43" s="1"/>
  <c r="BT80" i="43"/>
  <c r="BT87" i="43" s="1"/>
  <c r="BS80" i="43"/>
  <c r="BS87" i="43" s="1"/>
  <c r="BR80" i="43"/>
  <c r="BR87" i="43" s="1"/>
  <c r="BQ80" i="43"/>
  <c r="BQ87" i="43" s="1"/>
  <c r="BP80" i="43"/>
  <c r="BP87" i="43" s="1"/>
  <c r="BO80" i="43"/>
  <c r="BO87" i="43" s="1"/>
  <c r="BN80" i="43"/>
  <c r="BN87" i="43" s="1"/>
  <c r="BM80" i="43"/>
  <c r="BM87" i="43" s="1"/>
  <c r="BL80" i="43"/>
  <c r="BL87" i="43" s="1"/>
  <c r="BK80" i="43"/>
  <c r="BK87" i="43" s="1"/>
  <c r="BJ80" i="43"/>
  <c r="BJ87" i="43" s="1"/>
  <c r="BI80" i="43"/>
  <c r="BI87" i="43" s="1"/>
  <c r="BH80" i="43"/>
  <c r="BH87" i="43" s="1"/>
  <c r="BG80" i="43"/>
  <c r="BG87" i="43" s="1"/>
  <c r="BF80" i="43"/>
  <c r="BF87" i="43" s="1"/>
  <c r="BE80" i="43"/>
  <c r="BE87" i="43" s="1"/>
  <c r="BD80" i="43"/>
  <c r="BD87" i="43" s="1"/>
  <c r="BC80" i="43"/>
  <c r="BC87" i="43" s="1"/>
  <c r="BB80" i="43"/>
  <c r="BB87" i="43" s="1"/>
  <c r="BA80" i="43"/>
  <c r="BA87" i="43" s="1"/>
  <c r="AZ80" i="43"/>
  <c r="AZ87" i="43" s="1"/>
  <c r="AI80" i="43"/>
  <c r="AH80" i="43"/>
  <c r="BW79" i="43"/>
  <c r="BW86" i="43" s="1"/>
  <c r="BV79" i="43"/>
  <c r="BV86" i="43" s="1"/>
  <c r="BU79" i="43"/>
  <c r="BU86" i="43" s="1"/>
  <c r="BT79" i="43"/>
  <c r="BS79" i="43"/>
  <c r="BR79" i="43"/>
  <c r="BR86" i="43" s="1"/>
  <c r="BQ79" i="43"/>
  <c r="BQ86" i="43" s="1"/>
  <c r="BP79" i="43"/>
  <c r="BP86" i="43" s="1"/>
  <c r="BO79" i="43"/>
  <c r="BO86" i="43" s="1"/>
  <c r="BN79" i="43"/>
  <c r="BN86" i="43" s="1"/>
  <c r="BM79" i="43"/>
  <c r="BM86" i="43" s="1"/>
  <c r="BL79" i="43"/>
  <c r="BL86" i="43" s="1"/>
  <c r="BK79" i="43"/>
  <c r="BK86" i="43" s="1"/>
  <c r="BJ79" i="43"/>
  <c r="BJ86" i="43" s="1"/>
  <c r="BI79" i="43"/>
  <c r="BI86" i="43" s="1"/>
  <c r="BH79" i="43"/>
  <c r="BH86" i="43" s="1"/>
  <c r="BG79" i="43"/>
  <c r="BG86" i="43" s="1"/>
  <c r="BF79" i="43"/>
  <c r="BF86" i="43" s="1"/>
  <c r="BE79" i="43"/>
  <c r="BE86" i="43" s="1"/>
  <c r="BD79" i="43"/>
  <c r="BC79" i="43"/>
  <c r="BC86" i="43" s="1"/>
  <c r="BB79" i="43"/>
  <c r="BB86" i="43" s="1"/>
  <c r="BA79" i="43"/>
  <c r="BA86" i="43" s="1"/>
  <c r="AZ79" i="43"/>
  <c r="AI79" i="43"/>
  <c r="AH79" i="43"/>
  <c r="AG78" i="43"/>
  <c r="AF78" i="43"/>
  <c r="BJ17" i="43" s="1"/>
  <c r="AE78" i="43"/>
  <c r="BI17" i="43" s="1"/>
  <c r="AD78" i="43"/>
  <c r="BH17" i="43" s="1"/>
  <c r="BG17" i="43"/>
  <c r="AA78" i="43"/>
  <c r="Z78" i="43"/>
  <c r="BF17" i="43" s="1"/>
  <c r="Y78" i="43"/>
  <c r="X78" i="43"/>
  <c r="W78" i="43"/>
  <c r="V78" i="43"/>
  <c r="U78" i="43"/>
  <c r="BC17" i="43" s="1"/>
  <c r="T78" i="43"/>
  <c r="BB17" i="43" s="1"/>
  <c r="S78" i="43"/>
  <c r="BA17" i="43" s="1"/>
  <c r="AY17" i="43"/>
  <c r="K78" i="43"/>
  <c r="AT17" i="43" s="1"/>
  <c r="J78" i="43"/>
  <c r="I78" i="43"/>
  <c r="H78" i="43"/>
  <c r="G78" i="43"/>
  <c r="F78" i="43"/>
  <c r="AQ17" i="43" s="1"/>
  <c r="AI77" i="43"/>
  <c r="AH77" i="43"/>
  <c r="AI76" i="43"/>
  <c r="AH76" i="43"/>
  <c r="AI75" i="43"/>
  <c r="AH75" i="43"/>
  <c r="AI74" i="43"/>
  <c r="AH74" i="43"/>
  <c r="AI73" i="43"/>
  <c r="AH73" i="43"/>
  <c r="AI72" i="43"/>
  <c r="AH72" i="43"/>
  <c r="AG71" i="43"/>
  <c r="AF71" i="43"/>
  <c r="BJ16" i="43" s="1"/>
  <c r="AE71" i="43"/>
  <c r="AD71" i="43"/>
  <c r="BH16" i="43" s="1"/>
  <c r="AA71" i="43"/>
  <c r="Z71" i="43"/>
  <c r="Y71" i="43"/>
  <c r="X71" i="43"/>
  <c r="BE16" i="43" s="1"/>
  <c r="W71" i="43"/>
  <c r="V71" i="43"/>
  <c r="U71" i="43"/>
  <c r="BC16" i="43" s="1"/>
  <c r="T71" i="43"/>
  <c r="S71" i="43"/>
  <c r="BA16" i="43" s="1"/>
  <c r="Q7" i="43"/>
  <c r="K71" i="43"/>
  <c r="AT16" i="43" s="1"/>
  <c r="J71" i="43"/>
  <c r="I71" i="43"/>
  <c r="H71" i="43"/>
  <c r="G71" i="43"/>
  <c r="AR16" i="43" s="1"/>
  <c r="F71" i="43"/>
  <c r="AQ16" i="43" s="1"/>
  <c r="AI70" i="43"/>
  <c r="AH70" i="43"/>
  <c r="AI69" i="43"/>
  <c r="AH69" i="43"/>
  <c r="AI68" i="43"/>
  <c r="AH68" i="43"/>
  <c r="AI67" i="43"/>
  <c r="AH67" i="43"/>
  <c r="AI66" i="43"/>
  <c r="AH66" i="43"/>
  <c r="AI65" i="43"/>
  <c r="AH65" i="43"/>
  <c r="AI64" i="43"/>
  <c r="AH64" i="43"/>
  <c r="AI63" i="43"/>
  <c r="AH63" i="43"/>
  <c r="AI62" i="43"/>
  <c r="AH62" i="43"/>
  <c r="AI61" i="43"/>
  <c r="AH61" i="43"/>
  <c r="AI60" i="43"/>
  <c r="AH60" i="43"/>
  <c r="AI59" i="43"/>
  <c r="AH59" i="43"/>
  <c r="AI58" i="43"/>
  <c r="AH58" i="43"/>
  <c r="AI57" i="43"/>
  <c r="AH57" i="43"/>
  <c r="AI56" i="43"/>
  <c r="AH56" i="43"/>
  <c r="AI55" i="43"/>
  <c r="AH55" i="43"/>
  <c r="AI54" i="43"/>
  <c r="AH54" i="43"/>
  <c r="AI53" i="43"/>
  <c r="AH53" i="43"/>
  <c r="AI52" i="43"/>
  <c r="AH52" i="43"/>
  <c r="AI51" i="43"/>
  <c r="AH51" i="43"/>
  <c r="AI50" i="43"/>
  <c r="AH50" i="43"/>
  <c r="AI49" i="43"/>
  <c r="AH49" i="43"/>
  <c r="AI48" i="43"/>
  <c r="AH48" i="43"/>
  <c r="AI47" i="43"/>
  <c r="AH47" i="43"/>
  <c r="AI46" i="43"/>
  <c r="AH46" i="43"/>
  <c r="AI45" i="43"/>
  <c r="AH45" i="43"/>
  <c r="AI44" i="43"/>
  <c r="AH44" i="43"/>
  <c r="AI43" i="43"/>
  <c r="AH43" i="43"/>
  <c r="AI42" i="43"/>
  <c r="AH42" i="43"/>
  <c r="AI41" i="43"/>
  <c r="AH41" i="43"/>
  <c r="AI40" i="43"/>
  <c r="AH40" i="43"/>
  <c r="AI39" i="43"/>
  <c r="AH39" i="43"/>
  <c r="AI38" i="43"/>
  <c r="AH38" i="43"/>
  <c r="AI37" i="43"/>
  <c r="AH37" i="43"/>
  <c r="AI36" i="43"/>
  <c r="AH36" i="43"/>
  <c r="AI35" i="43"/>
  <c r="AH35" i="43"/>
  <c r="AI34" i="43"/>
  <c r="AH34" i="43"/>
  <c r="AI33" i="43"/>
  <c r="AH33" i="43"/>
  <c r="AI32" i="43"/>
  <c r="AH32" i="43"/>
  <c r="AI31" i="43"/>
  <c r="AH31" i="43"/>
  <c r="AI30" i="43"/>
  <c r="AH30" i="43"/>
  <c r="AI29" i="43"/>
  <c r="AH29" i="43"/>
  <c r="AI28" i="43"/>
  <c r="AH28" i="43"/>
  <c r="AI27" i="43"/>
  <c r="AH27" i="43"/>
  <c r="AI26" i="43"/>
  <c r="AH26" i="43"/>
  <c r="AI25" i="43"/>
  <c r="AH25" i="43"/>
  <c r="AI24" i="43"/>
  <c r="AH24" i="43"/>
  <c r="AZ23" i="43"/>
  <c r="AI23" i="43"/>
  <c r="AH23" i="43"/>
  <c r="AI22" i="43"/>
  <c r="AH22" i="43"/>
  <c r="BJ21" i="43"/>
  <c r="BI21" i="43"/>
  <c r="BH21" i="43"/>
  <c r="BG21" i="43"/>
  <c r="BF21" i="43"/>
  <c r="BE21" i="43"/>
  <c r="BD21" i="43"/>
  <c r="BC21" i="43"/>
  <c r="BB21" i="43"/>
  <c r="BA21" i="43"/>
  <c r="AZ21" i="43"/>
  <c r="AY21" i="43"/>
  <c r="AX21" i="43"/>
  <c r="AW21" i="43"/>
  <c r="AV21" i="43"/>
  <c r="AU21" i="43"/>
  <c r="AT21" i="43"/>
  <c r="AS21" i="43"/>
  <c r="AR21" i="43"/>
  <c r="AQ21" i="43"/>
  <c r="AP21" i="43"/>
  <c r="AO21" i="43"/>
  <c r="AN21" i="43"/>
  <c r="AM21" i="43"/>
  <c r="AI21" i="43"/>
  <c r="AH21" i="43"/>
  <c r="BH20" i="43"/>
  <c r="BC20" i="43"/>
  <c r="BB20" i="43"/>
  <c r="AY20" i="43"/>
  <c r="AX20" i="43"/>
  <c r="AW20" i="43"/>
  <c r="AV20" i="43"/>
  <c r="AQ20" i="43"/>
  <c r="AP20" i="43"/>
  <c r="AO20" i="43"/>
  <c r="AI20" i="43"/>
  <c r="AH20" i="43"/>
  <c r="AY19" i="43"/>
  <c r="AX19" i="43"/>
  <c r="AW19" i="43"/>
  <c r="AV19" i="43"/>
  <c r="AP19" i="43"/>
  <c r="AN19" i="43"/>
  <c r="AM19" i="43"/>
  <c r="AI19" i="43"/>
  <c r="AH19" i="43"/>
  <c r="BI18" i="43"/>
  <c r="BH18" i="43"/>
  <c r="BC18" i="43"/>
  <c r="BB18" i="43"/>
  <c r="AZ18" i="43"/>
  <c r="AX18" i="43"/>
  <c r="AV18" i="43"/>
  <c r="AU18" i="43"/>
  <c r="AP18" i="43"/>
  <c r="AI18" i="43"/>
  <c r="AH18" i="43"/>
  <c r="BE17" i="43"/>
  <c r="AZ17" i="43"/>
  <c r="AW17" i="43"/>
  <c r="AS17" i="43"/>
  <c r="AR17" i="43"/>
  <c r="AO17" i="43"/>
  <c r="AN17" i="43"/>
  <c r="AM17" i="43"/>
  <c r="AI17" i="43"/>
  <c r="AH17" i="43"/>
  <c r="BD16" i="43"/>
  <c r="AX16" i="43"/>
  <c r="AW16" i="43"/>
  <c r="AV16" i="43"/>
  <c r="AP16" i="43"/>
  <c r="AO16" i="43"/>
  <c r="AN16" i="43"/>
  <c r="AI16" i="43"/>
  <c r="AH16" i="43"/>
  <c r="AI15" i="43"/>
  <c r="AH15" i="43"/>
  <c r="AI14" i="43"/>
  <c r="AH14" i="43"/>
  <c r="AI13" i="43"/>
  <c r="AH13" i="43"/>
  <c r="AL12" i="43"/>
  <c r="AI12" i="43"/>
  <c r="AH12" i="43"/>
  <c r="AI11" i="43"/>
  <c r="AH11" i="43"/>
  <c r="K6" i="43"/>
  <c r="AF5" i="43"/>
  <c r="AE5" i="43"/>
  <c r="T5" i="43"/>
  <c r="P5" i="43"/>
  <c r="O5" i="43"/>
  <c r="N5" i="43"/>
  <c r="M5" i="43"/>
  <c r="L5" i="43"/>
  <c r="D5" i="43"/>
  <c r="B5" i="43"/>
  <c r="K4" i="43"/>
  <c r="E4" i="43"/>
  <c r="H4" i="43" s="1"/>
  <c r="B4" i="43"/>
  <c r="AL13" i="43" s="1"/>
  <c r="AF70" i="42"/>
  <c r="AF71" i="42"/>
  <c r="AF78" i="42"/>
  <c r="AF92" i="42"/>
  <c r="AF96" i="42"/>
  <c r="AF108" i="42"/>
  <c r="AF117" i="42"/>
  <c r="AF118" i="42"/>
  <c r="AF119" i="42"/>
  <c r="AF120" i="42"/>
  <c r="AF121" i="42"/>
  <c r="AF122" i="42"/>
  <c r="AF135" i="42"/>
  <c r="AE70" i="42"/>
  <c r="AE71" i="42"/>
  <c r="AE78" i="42"/>
  <c r="AE92" i="42"/>
  <c r="AE96" i="42"/>
  <c r="AE108" i="42"/>
  <c r="AE117" i="42"/>
  <c r="AE123" i="42" s="1"/>
  <c r="AE118" i="42"/>
  <c r="AE119" i="42"/>
  <c r="AE120" i="42"/>
  <c r="AE121" i="42"/>
  <c r="AE122" i="42"/>
  <c r="AE135" i="42"/>
  <c r="AD274" i="44" l="1"/>
  <c r="AE169" i="44"/>
  <c r="E165" i="43"/>
  <c r="E169" i="43"/>
  <c r="E177" i="43"/>
  <c r="F178" i="43"/>
  <c r="G178" i="43" s="1"/>
  <c r="H178" i="43" s="1"/>
  <c r="I178" i="43" s="1"/>
  <c r="J178" i="43" s="1"/>
  <c r="K178" i="43" s="1"/>
  <c r="L178" i="43" s="1"/>
  <c r="M178" i="43" s="1"/>
  <c r="N178" i="43" s="1"/>
  <c r="O178" i="43" s="1"/>
  <c r="P178" i="43" s="1"/>
  <c r="Q178" i="43" s="1"/>
  <c r="R178" i="43" s="1"/>
  <c r="S178" i="43" s="1"/>
  <c r="T178" i="43" s="1"/>
  <c r="U178" i="43" s="1"/>
  <c r="V178" i="43" s="1"/>
  <c r="W178" i="43" s="1"/>
  <c r="X178" i="43" s="1"/>
  <c r="Y178" i="43" s="1"/>
  <c r="Z178" i="43" s="1"/>
  <c r="AA178" i="43" s="1"/>
  <c r="AB178" i="43" s="1"/>
  <c r="AC178" i="43" s="1"/>
  <c r="AD178" i="43" s="1"/>
  <c r="AE178" i="43" s="1"/>
  <c r="AF178" i="43" s="1"/>
  <c r="F235" i="43"/>
  <c r="G235" i="43" s="1"/>
  <c r="H235" i="43" s="1"/>
  <c r="I235" i="43" s="1"/>
  <c r="J235" i="43" s="1"/>
  <c r="K235" i="43" s="1"/>
  <c r="L235" i="43" s="1"/>
  <c r="M235" i="43" s="1"/>
  <c r="N235" i="43" s="1"/>
  <c r="O235" i="43" s="1"/>
  <c r="P235" i="43" s="1"/>
  <c r="Q235" i="43" s="1"/>
  <c r="R235" i="43" s="1"/>
  <c r="S235" i="43" s="1"/>
  <c r="T235" i="43" s="1"/>
  <c r="U235" i="43" s="1"/>
  <c r="V235" i="43" s="1"/>
  <c r="W235" i="43" s="1"/>
  <c r="X235" i="43" s="1"/>
  <c r="Y235" i="43" s="1"/>
  <c r="Z235" i="43" s="1"/>
  <c r="AA235" i="43" s="1"/>
  <c r="AB235" i="43" s="1"/>
  <c r="AC235" i="43" s="1"/>
  <c r="AD235" i="43" s="1"/>
  <c r="AE235" i="43" s="1"/>
  <c r="AF235" i="43" s="1"/>
  <c r="F211" i="43"/>
  <c r="G211" i="43" s="1"/>
  <c r="H211" i="43" s="1"/>
  <c r="I211" i="43" s="1"/>
  <c r="J211" i="43" s="1"/>
  <c r="K211" i="43" s="1"/>
  <c r="L211" i="43" s="1"/>
  <c r="M211" i="43" s="1"/>
  <c r="N211" i="43" s="1"/>
  <c r="O211" i="43" s="1"/>
  <c r="P211" i="43" s="1"/>
  <c r="Q211" i="43" s="1"/>
  <c r="R211" i="43" s="1"/>
  <c r="S211" i="43" s="1"/>
  <c r="T211" i="43" s="1"/>
  <c r="U211" i="43" s="1"/>
  <c r="V211" i="43" s="1"/>
  <c r="W211" i="43" s="1"/>
  <c r="X211" i="43" s="1"/>
  <c r="Y211" i="43" s="1"/>
  <c r="Z211" i="43" s="1"/>
  <c r="AA211" i="43" s="1"/>
  <c r="AB211" i="43" s="1"/>
  <c r="AC211" i="43" s="1"/>
  <c r="AD211" i="43" s="1"/>
  <c r="AE211" i="43" s="1"/>
  <c r="AF211" i="43" s="1"/>
  <c r="D237" i="43"/>
  <c r="E237" i="43" s="1"/>
  <c r="F237" i="43" s="1"/>
  <c r="G237" i="43" s="1"/>
  <c r="H237" i="43" s="1"/>
  <c r="I237" i="43" s="1"/>
  <c r="J237" i="43" s="1"/>
  <c r="K237" i="43" s="1"/>
  <c r="L237" i="43" s="1"/>
  <c r="M237" i="43" s="1"/>
  <c r="N237" i="43" s="1"/>
  <c r="O237" i="43" s="1"/>
  <c r="P237" i="43" s="1"/>
  <c r="Q237" i="43" s="1"/>
  <c r="R237" i="43" s="1"/>
  <c r="S237" i="43" s="1"/>
  <c r="T237" i="43" s="1"/>
  <c r="U237" i="43" s="1"/>
  <c r="V237" i="43" s="1"/>
  <c r="W237" i="43" s="1"/>
  <c r="X237" i="43" s="1"/>
  <c r="Y237" i="43" s="1"/>
  <c r="Z237" i="43" s="1"/>
  <c r="AA237" i="43" s="1"/>
  <c r="AB237" i="43" s="1"/>
  <c r="AC237" i="43" s="1"/>
  <c r="AD237" i="43" s="1"/>
  <c r="AE237" i="43" s="1"/>
  <c r="AF237" i="43" s="1"/>
  <c r="D123" i="43"/>
  <c r="D124" i="43" s="1"/>
  <c r="D228" i="43"/>
  <c r="E228" i="43" s="1"/>
  <c r="F228" i="43" s="1"/>
  <c r="G228" i="43" s="1"/>
  <c r="H228" i="43" s="1"/>
  <c r="I228" i="43" s="1"/>
  <c r="J228" i="43" s="1"/>
  <c r="K228" i="43" s="1"/>
  <c r="L228" i="43" s="1"/>
  <c r="M228" i="43" s="1"/>
  <c r="N228" i="43" s="1"/>
  <c r="O228" i="43" s="1"/>
  <c r="P228" i="43" s="1"/>
  <c r="Q228" i="43" s="1"/>
  <c r="R228" i="43" s="1"/>
  <c r="S228" i="43" s="1"/>
  <c r="T228" i="43" s="1"/>
  <c r="U228" i="43" s="1"/>
  <c r="V228" i="43" s="1"/>
  <c r="W228" i="43" s="1"/>
  <c r="X228" i="43" s="1"/>
  <c r="Y228" i="43" s="1"/>
  <c r="Z228" i="43" s="1"/>
  <c r="AA228" i="43" s="1"/>
  <c r="AB228" i="43" s="1"/>
  <c r="AC228" i="43" s="1"/>
  <c r="AD228" i="43" s="1"/>
  <c r="AE228" i="43" s="1"/>
  <c r="AF228" i="43" s="1"/>
  <c r="S123" i="43"/>
  <c r="BA23" i="43" s="1"/>
  <c r="F163" i="43"/>
  <c r="G163" i="43" s="1"/>
  <c r="H163" i="43" s="1"/>
  <c r="I163" i="43" s="1"/>
  <c r="J163" i="43" s="1"/>
  <c r="K163" i="43" s="1"/>
  <c r="L163" i="43" s="1"/>
  <c r="M163" i="43" s="1"/>
  <c r="N163" i="43" s="1"/>
  <c r="O163" i="43" s="1"/>
  <c r="P163" i="43" s="1"/>
  <c r="Q163" i="43" s="1"/>
  <c r="R163" i="43" s="1"/>
  <c r="S163" i="43" s="1"/>
  <c r="T163" i="43" s="1"/>
  <c r="U163" i="43" s="1"/>
  <c r="V163" i="43" s="1"/>
  <c r="W163" i="43" s="1"/>
  <c r="X163" i="43" s="1"/>
  <c r="Y163" i="43" s="1"/>
  <c r="Z163" i="43" s="1"/>
  <c r="AA163" i="43" s="1"/>
  <c r="AB163" i="43" s="1"/>
  <c r="AC163" i="43" s="1"/>
  <c r="AD163" i="43" s="1"/>
  <c r="AE163" i="43" s="1"/>
  <c r="AF163" i="43" s="1"/>
  <c r="F191" i="43"/>
  <c r="G191" i="43" s="1"/>
  <c r="H191" i="43" s="1"/>
  <c r="I191" i="43" s="1"/>
  <c r="J191" i="43" s="1"/>
  <c r="K191" i="43" s="1"/>
  <c r="L191" i="43" s="1"/>
  <c r="M191" i="43" s="1"/>
  <c r="N191" i="43" s="1"/>
  <c r="O191" i="43" s="1"/>
  <c r="P191" i="43" s="1"/>
  <c r="Q191" i="43" s="1"/>
  <c r="R191" i="43" s="1"/>
  <c r="S191" i="43" s="1"/>
  <c r="T191" i="43" s="1"/>
  <c r="U191" i="43" s="1"/>
  <c r="V191" i="43" s="1"/>
  <c r="W191" i="43" s="1"/>
  <c r="X191" i="43" s="1"/>
  <c r="Y191" i="43" s="1"/>
  <c r="Z191" i="43" s="1"/>
  <c r="AA191" i="43" s="1"/>
  <c r="AB191" i="43" s="1"/>
  <c r="AC191" i="43" s="1"/>
  <c r="AD191" i="43" s="1"/>
  <c r="AE191" i="43" s="1"/>
  <c r="AF191" i="43" s="1"/>
  <c r="F229" i="43"/>
  <c r="G229" i="43" s="1"/>
  <c r="H229" i="43" s="1"/>
  <c r="I229" i="43" s="1"/>
  <c r="J229" i="43" s="1"/>
  <c r="K229" i="43" s="1"/>
  <c r="L229" i="43" s="1"/>
  <c r="M229" i="43" s="1"/>
  <c r="N229" i="43" s="1"/>
  <c r="O229" i="43" s="1"/>
  <c r="P229" i="43" s="1"/>
  <c r="Q229" i="43" s="1"/>
  <c r="R229" i="43" s="1"/>
  <c r="S229" i="43" s="1"/>
  <c r="T229" i="43" s="1"/>
  <c r="U229" i="43" s="1"/>
  <c r="V229" i="43" s="1"/>
  <c r="W229" i="43" s="1"/>
  <c r="X229" i="43" s="1"/>
  <c r="Y229" i="43" s="1"/>
  <c r="Z229" i="43" s="1"/>
  <c r="AA229" i="43" s="1"/>
  <c r="AB229" i="43" s="1"/>
  <c r="AC229" i="43" s="1"/>
  <c r="AD229" i="43" s="1"/>
  <c r="AE229" i="43" s="1"/>
  <c r="AF229" i="43" s="1"/>
  <c r="F196" i="43"/>
  <c r="G196" i="43" s="1"/>
  <c r="H196" i="43" s="1"/>
  <c r="I196" i="43" s="1"/>
  <c r="J196" i="43" s="1"/>
  <c r="K196" i="43" s="1"/>
  <c r="L196" i="43" s="1"/>
  <c r="M196" i="43" s="1"/>
  <c r="N196" i="43" s="1"/>
  <c r="O196" i="43" s="1"/>
  <c r="P196" i="43" s="1"/>
  <c r="Q196" i="43" s="1"/>
  <c r="R196" i="43" s="1"/>
  <c r="S196" i="43" s="1"/>
  <c r="T196" i="43" s="1"/>
  <c r="U196" i="43" s="1"/>
  <c r="V196" i="43" s="1"/>
  <c r="W196" i="43" s="1"/>
  <c r="X196" i="43" s="1"/>
  <c r="Y196" i="43" s="1"/>
  <c r="Z196" i="43" s="1"/>
  <c r="AA196" i="43" s="1"/>
  <c r="AB196" i="43" s="1"/>
  <c r="AC196" i="43" s="1"/>
  <c r="AD196" i="43" s="1"/>
  <c r="AE196" i="43" s="1"/>
  <c r="AF196" i="43" s="1"/>
  <c r="F220" i="43"/>
  <c r="G220" i="43" s="1"/>
  <c r="H220" i="43" s="1"/>
  <c r="I220" i="43" s="1"/>
  <c r="J220" i="43" s="1"/>
  <c r="K220" i="43" s="1"/>
  <c r="L220" i="43" s="1"/>
  <c r="M220" i="43" s="1"/>
  <c r="N220" i="43" s="1"/>
  <c r="O220" i="43" s="1"/>
  <c r="P220" i="43" s="1"/>
  <c r="Q220" i="43" s="1"/>
  <c r="R220" i="43" s="1"/>
  <c r="S220" i="43" s="1"/>
  <c r="T220" i="43" s="1"/>
  <c r="U220" i="43" s="1"/>
  <c r="V220" i="43" s="1"/>
  <c r="W220" i="43" s="1"/>
  <c r="X220" i="43" s="1"/>
  <c r="Y220" i="43" s="1"/>
  <c r="Z220" i="43" s="1"/>
  <c r="AA220" i="43" s="1"/>
  <c r="AB220" i="43" s="1"/>
  <c r="AC220" i="43" s="1"/>
  <c r="AD220" i="43" s="1"/>
  <c r="AE220" i="43" s="1"/>
  <c r="AF220" i="43" s="1"/>
  <c r="F252" i="43"/>
  <c r="G252" i="43" s="1"/>
  <c r="H252" i="43" s="1"/>
  <c r="I252" i="43" s="1"/>
  <c r="J252" i="43" s="1"/>
  <c r="K252" i="43" s="1"/>
  <c r="L252" i="43" s="1"/>
  <c r="M252" i="43" s="1"/>
  <c r="N252" i="43" s="1"/>
  <c r="O252" i="43" s="1"/>
  <c r="P252" i="43" s="1"/>
  <c r="Q252" i="43" s="1"/>
  <c r="R252" i="43" s="1"/>
  <c r="S252" i="43" s="1"/>
  <c r="T252" i="43" s="1"/>
  <c r="U252" i="43" s="1"/>
  <c r="V252" i="43" s="1"/>
  <c r="W252" i="43" s="1"/>
  <c r="X252" i="43" s="1"/>
  <c r="Y252" i="43" s="1"/>
  <c r="Z252" i="43" s="1"/>
  <c r="AA252" i="43" s="1"/>
  <c r="AB252" i="43" s="1"/>
  <c r="AC252" i="43" s="1"/>
  <c r="AD252" i="43" s="1"/>
  <c r="AE252" i="43" s="1"/>
  <c r="AF252" i="43" s="1"/>
  <c r="D267" i="43"/>
  <c r="E267" i="43" s="1"/>
  <c r="F267" i="43" s="1"/>
  <c r="G267" i="43" s="1"/>
  <c r="H267" i="43" s="1"/>
  <c r="I267" i="43" s="1"/>
  <c r="J267" i="43" s="1"/>
  <c r="K267" i="43" s="1"/>
  <c r="L267" i="43" s="1"/>
  <c r="M267" i="43" s="1"/>
  <c r="N267" i="43" s="1"/>
  <c r="O267" i="43" s="1"/>
  <c r="P267" i="43" s="1"/>
  <c r="Q267" i="43" s="1"/>
  <c r="R267" i="43" s="1"/>
  <c r="S267" i="43" s="1"/>
  <c r="T267" i="43" s="1"/>
  <c r="U267" i="43" s="1"/>
  <c r="V267" i="43" s="1"/>
  <c r="W267" i="43" s="1"/>
  <c r="X267" i="43" s="1"/>
  <c r="Y267" i="43" s="1"/>
  <c r="Z267" i="43" s="1"/>
  <c r="AA267" i="43" s="1"/>
  <c r="AB267" i="43" s="1"/>
  <c r="AC267" i="43" s="1"/>
  <c r="AD267" i="43" s="1"/>
  <c r="AE267" i="43" s="1"/>
  <c r="AF267" i="43" s="1"/>
  <c r="D243" i="43"/>
  <c r="E243" i="43" s="1"/>
  <c r="F243" i="43" s="1"/>
  <c r="G243" i="43" s="1"/>
  <c r="H243" i="43" s="1"/>
  <c r="I243" i="43" s="1"/>
  <c r="J243" i="43" s="1"/>
  <c r="K243" i="43" s="1"/>
  <c r="L243" i="43" s="1"/>
  <c r="M243" i="43" s="1"/>
  <c r="N243" i="43" s="1"/>
  <c r="O243" i="43" s="1"/>
  <c r="P243" i="43" s="1"/>
  <c r="Q243" i="43" s="1"/>
  <c r="R243" i="43" s="1"/>
  <c r="S243" i="43" s="1"/>
  <c r="T243" i="43" s="1"/>
  <c r="U243" i="43" s="1"/>
  <c r="V243" i="43" s="1"/>
  <c r="W243" i="43" s="1"/>
  <c r="X243" i="43" s="1"/>
  <c r="Y243" i="43" s="1"/>
  <c r="Z243" i="43" s="1"/>
  <c r="AA243" i="43" s="1"/>
  <c r="AB243" i="43" s="1"/>
  <c r="AC243" i="43" s="1"/>
  <c r="AD243" i="43" s="1"/>
  <c r="AE243" i="43" s="1"/>
  <c r="AF243" i="43" s="1"/>
  <c r="D235" i="43"/>
  <c r="E235" i="43" s="1"/>
  <c r="D219" i="43"/>
  <c r="E219" i="43" s="1"/>
  <c r="F219" i="43" s="1"/>
  <c r="G219" i="43" s="1"/>
  <c r="H219" i="43" s="1"/>
  <c r="I219" i="43" s="1"/>
  <c r="J219" i="43" s="1"/>
  <c r="K219" i="43" s="1"/>
  <c r="L219" i="43" s="1"/>
  <c r="M219" i="43" s="1"/>
  <c r="N219" i="43" s="1"/>
  <c r="O219" i="43" s="1"/>
  <c r="P219" i="43" s="1"/>
  <c r="Q219" i="43" s="1"/>
  <c r="R219" i="43" s="1"/>
  <c r="S219" i="43" s="1"/>
  <c r="T219" i="43" s="1"/>
  <c r="U219" i="43" s="1"/>
  <c r="V219" i="43" s="1"/>
  <c r="W219" i="43" s="1"/>
  <c r="X219" i="43" s="1"/>
  <c r="Y219" i="43" s="1"/>
  <c r="Z219" i="43" s="1"/>
  <c r="AA219" i="43" s="1"/>
  <c r="AB219" i="43" s="1"/>
  <c r="AC219" i="43" s="1"/>
  <c r="AD219" i="43" s="1"/>
  <c r="AE219" i="43" s="1"/>
  <c r="AF219" i="43" s="1"/>
  <c r="D211" i="43"/>
  <c r="E211" i="43" s="1"/>
  <c r="D195" i="43"/>
  <c r="E195" i="43" s="1"/>
  <c r="F195" i="43" s="1"/>
  <c r="G195" i="43" s="1"/>
  <c r="H195" i="43" s="1"/>
  <c r="I195" i="43" s="1"/>
  <c r="J195" i="43" s="1"/>
  <c r="K195" i="43" s="1"/>
  <c r="L195" i="43" s="1"/>
  <c r="M195" i="43" s="1"/>
  <c r="N195" i="43" s="1"/>
  <c r="O195" i="43" s="1"/>
  <c r="P195" i="43" s="1"/>
  <c r="Q195" i="43" s="1"/>
  <c r="R195" i="43" s="1"/>
  <c r="S195" i="43" s="1"/>
  <c r="T195" i="43" s="1"/>
  <c r="U195" i="43" s="1"/>
  <c r="V195" i="43" s="1"/>
  <c r="W195" i="43" s="1"/>
  <c r="X195" i="43" s="1"/>
  <c r="Y195" i="43" s="1"/>
  <c r="Z195" i="43" s="1"/>
  <c r="AA195" i="43" s="1"/>
  <c r="AB195" i="43" s="1"/>
  <c r="AC195" i="43" s="1"/>
  <c r="AD195" i="43" s="1"/>
  <c r="AE195" i="43" s="1"/>
  <c r="AF195" i="43" s="1"/>
  <c r="D187" i="43"/>
  <c r="E187" i="43" s="1"/>
  <c r="F187" i="43" s="1"/>
  <c r="G187" i="43" s="1"/>
  <c r="H187" i="43" s="1"/>
  <c r="I187" i="43" s="1"/>
  <c r="J187" i="43" s="1"/>
  <c r="K187" i="43" s="1"/>
  <c r="L187" i="43" s="1"/>
  <c r="M187" i="43" s="1"/>
  <c r="N187" i="43" s="1"/>
  <c r="O187" i="43" s="1"/>
  <c r="P187" i="43" s="1"/>
  <c r="Q187" i="43" s="1"/>
  <c r="R187" i="43" s="1"/>
  <c r="S187" i="43" s="1"/>
  <c r="T187" i="43" s="1"/>
  <c r="U187" i="43" s="1"/>
  <c r="V187" i="43" s="1"/>
  <c r="W187" i="43" s="1"/>
  <c r="X187" i="43" s="1"/>
  <c r="Y187" i="43" s="1"/>
  <c r="Z187" i="43" s="1"/>
  <c r="AA187" i="43" s="1"/>
  <c r="AB187" i="43" s="1"/>
  <c r="AC187" i="43" s="1"/>
  <c r="AD187" i="43" s="1"/>
  <c r="AE187" i="43" s="1"/>
  <c r="AF187" i="43" s="1"/>
  <c r="D179" i="43"/>
  <c r="E179" i="43" s="1"/>
  <c r="F179" i="43" s="1"/>
  <c r="G179" i="43" s="1"/>
  <c r="H179" i="43" s="1"/>
  <c r="I179" i="43" s="1"/>
  <c r="J179" i="43" s="1"/>
  <c r="K179" i="43" s="1"/>
  <c r="L179" i="43" s="1"/>
  <c r="M179" i="43" s="1"/>
  <c r="N179" i="43" s="1"/>
  <c r="O179" i="43" s="1"/>
  <c r="P179" i="43" s="1"/>
  <c r="Q179" i="43" s="1"/>
  <c r="R179" i="43" s="1"/>
  <c r="S179" i="43" s="1"/>
  <c r="T179" i="43" s="1"/>
  <c r="U179" i="43" s="1"/>
  <c r="V179" i="43" s="1"/>
  <c r="W179" i="43" s="1"/>
  <c r="X179" i="43" s="1"/>
  <c r="Y179" i="43" s="1"/>
  <c r="Z179" i="43" s="1"/>
  <c r="AA179" i="43" s="1"/>
  <c r="AB179" i="43" s="1"/>
  <c r="AC179" i="43" s="1"/>
  <c r="AD179" i="43" s="1"/>
  <c r="AE179" i="43" s="1"/>
  <c r="AF179" i="43" s="1"/>
  <c r="D171" i="43"/>
  <c r="E171" i="43" s="1"/>
  <c r="F171" i="43" s="1"/>
  <c r="G171" i="43" s="1"/>
  <c r="H171" i="43" s="1"/>
  <c r="I171" i="43" s="1"/>
  <c r="J171" i="43" s="1"/>
  <c r="K171" i="43" s="1"/>
  <c r="L171" i="43" s="1"/>
  <c r="M171" i="43" s="1"/>
  <c r="N171" i="43" s="1"/>
  <c r="O171" i="43" s="1"/>
  <c r="P171" i="43" s="1"/>
  <c r="Q171" i="43" s="1"/>
  <c r="R171" i="43" s="1"/>
  <c r="S171" i="43" s="1"/>
  <c r="T171" i="43" s="1"/>
  <c r="U171" i="43" s="1"/>
  <c r="V171" i="43" s="1"/>
  <c r="W171" i="43" s="1"/>
  <c r="X171" i="43" s="1"/>
  <c r="Y171" i="43" s="1"/>
  <c r="Z171" i="43" s="1"/>
  <c r="AA171" i="43" s="1"/>
  <c r="AB171" i="43" s="1"/>
  <c r="AC171" i="43" s="1"/>
  <c r="AD171" i="43" s="1"/>
  <c r="AE171" i="43" s="1"/>
  <c r="AF171" i="43" s="1"/>
  <c r="D161" i="43"/>
  <c r="E161" i="43" s="1"/>
  <c r="F161" i="43" s="1"/>
  <c r="G161" i="43" s="1"/>
  <c r="H161" i="43" s="1"/>
  <c r="H123" i="43"/>
  <c r="T123" i="43"/>
  <c r="BB23" i="43" s="1"/>
  <c r="F164" i="43"/>
  <c r="G164" i="43" s="1"/>
  <c r="H164" i="43" s="1"/>
  <c r="I164" i="43" s="1"/>
  <c r="J164" i="43" s="1"/>
  <c r="K164" i="43" s="1"/>
  <c r="L164" i="43" s="1"/>
  <c r="M164" i="43" s="1"/>
  <c r="N164" i="43" s="1"/>
  <c r="O164" i="43" s="1"/>
  <c r="P164" i="43" s="1"/>
  <c r="Q164" i="43" s="1"/>
  <c r="R164" i="43" s="1"/>
  <c r="S164" i="43" s="1"/>
  <c r="T164" i="43" s="1"/>
  <c r="U164" i="43" s="1"/>
  <c r="V164" i="43" s="1"/>
  <c r="W164" i="43" s="1"/>
  <c r="X164" i="43" s="1"/>
  <c r="Y164" i="43" s="1"/>
  <c r="Z164" i="43" s="1"/>
  <c r="AA164" i="43" s="1"/>
  <c r="AB164" i="43" s="1"/>
  <c r="AC164" i="43" s="1"/>
  <c r="AD164" i="43" s="1"/>
  <c r="AE164" i="43" s="1"/>
  <c r="AF164" i="43" s="1"/>
  <c r="F175" i="43"/>
  <c r="G175" i="43" s="1"/>
  <c r="H175" i="43" s="1"/>
  <c r="I175" i="43" s="1"/>
  <c r="J175" i="43" s="1"/>
  <c r="K175" i="43" s="1"/>
  <c r="L175" i="43" s="1"/>
  <c r="M175" i="43" s="1"/>
  <c r="N175" i="43" s="1"/>
  <c r="O175" i="43" s="1"/>
  <c r="P175" i="43" s="1"/>
  <c r="Q175" i="43" s="1"/>
  <c r="R175" i="43" s="1"/>
  <c r="S175" i="43" s="1"/>
  <c r="T175" i="43" s="1"/>
  <c r="U175" i="43" s="1"/>
  <c r="V175" i="43" s="1"/>
  <c r="W175" i="43" s="1"/>
  <c r="X175" i="43" s="1"/>
  <c r="Y175" i="43" s="1"/>
  <c r="Z175" i="43" s="1"/>
  <c r="AA175" i="43" s="1"/>
  <c r="AB175" i="43" s="1"/>
  <c r="AC175" i="43" s="1"/>
  <c r="AD175" i="43" s="1"/>
  <c r="AE175" i="43" s="1"/>
  <c r="AF175" i="43" s="1"/>
  <c r="F184" i="43"/>
  <c r="G184" i="43" s="1"/>
  <c r="H184" i="43" s="1"/>
  <c r="I184" i="43" s="1"/>
  <c r="J184" i="43" s="1"/>
  <c r="K184" i="43" s="1"/>
  <c r="L184" i="43" s="1"/>
  <c r="M184" i="43" s="1"/>
  <c r="N184" i="43" s="1"/>
  <c r="O184" i="43" s="1"/>
  <c r="P184" i="43" s="1"/>
  <c r="Q184" i="43" s="1"/>
  <c r="R184" i="43" s="1"/>
  <c r="S184" i="43" s="1"/>
  <c r="T184" i="43" s="1"/>
  <c r="U184" i="43" s="1"/>
  <c r="V184" i="43" s="1"/>
  <c r="W184" i="43" s="1"/>
  <c r="X184" i="43" s="1"/>
  <c r="Y184" i="43" s="1"/>
  <c r="Z184" i="43" s="1"/>
  <c r="AA184" i="43" s="1"/>
  <c r="AB184" i="43" s="1"/>
  <c r="AC184" i="43" s="1"/>
  <c r="AD184" i="43" s="1"/>
  <c r="AE184" i="43" s="1"/>
  <c r="AF184" i="43" s="1"/>
  <c r="F192" i="43"/>
  <c r="G192" i="43" s="1"/>
  <c r="H192" i="43" s="1"/>
  <c r="I192" i="43" s="1"/>
  <c r="J192" i="43" s="1"/>
  <c r="K192" i="43" s="1"/>
  <c r="L192" i="43" s="1"/>
  <c r="M192" i="43" s="1"/>
  <c r="N192" i="43" s="1"/>
  <c r="O192" i="43" s="1"/>
  <c r="P192" i="43" s="1"/>
  <c r="Q192" i="43" s="1"/>
  <c r="R192" i="43" s="1"/>
  <c r="S192" i="43" s="1"/>
  <c r="T192" i="43" s="1"/>
  <c r="U192" i="43" s="1"/>
  <c r="V192" i="43" s="1"/>
  <c r="W192" i="43" s="1"/>
  <c r="X192" i="43" s="1"/>
  <c r="Y192" i="43" s="1"/>
  <c r="Z192" i="43" s="1"/>
  <c r="AA192" i="43" s="1"/>
  <c r="AB192" i="43" s="1"/>
  <c r="AC192" i="43" s="1"/>
  <c r="AD192" i="43" s="1"/>
  <c r="AE192" i="43" s="1"/>
  <c r="AF192" i="43" s="1"/>
  <c r="F201" i="43"/>
  <c r="G201" i="43" s="1"/>
  <c r="H201" i="43" s="1"/>
  <c r="I201" i="43" s="1"/>
  <c r="J201" i="43" s="1"/>
  <c r="K201" i="43" s="1"/>
  <c r="L201" i="43" s="1"/>
  <c r="M201" i="43" s="1"/>
  <c r="N201" i="43" s="1"/>
  <c r="O201" i="43" s="1"/>
  <c r="P201" i="43" s="1"/>
  <c r="Q201" i="43" s="1"/>
  <c r="R201" i="43" s="1"/>
  <c r="S201" i="43" s="1"/>
  <c r="T201" i="43" s="1"/>
  <c r="U201" i="43" s="1"/>
  <c r="V201" i="43" s="1"/>
  <c r="W201" i="43" s="1"/>
  <c r="X201" i="43" s="1"/>
  <c r="Y201" i="43" s="1"/>
  <c r="Z201" i="43" s="1"/>
  <c r="AA201" i="43" s="1"/>
  <c r="AB201" i="43" s="1"/>
  <c r="AC201" i="43" s="1"/>
  <c r="AD201" i="43" s="1"/>
  <c r="AE201" i="43" s="1"/>
  <c r="AF201" i="43" s="1"/>
  <c r="F241" i="43"/>
  <c r="G241" i="43" s="1"/>
  <c r="H241" i="43" s="1"/>
  <c r="I241" i="43" s="1"/>
  <c r="J241" i="43" s="1"/>
  <c r="K241" i="43" s="1"/>
  <c r="L241" i="43" s="1"/>
  <c r="M241" i="43" s="1"/>
  <c r="N241" i="43" s="1"/>
  <c r="O241" i="43" s="1"/>
  <c r="P241" i="43" s="1"/>
  <c r="Q241" i="43" s="1"/>
  <c r="R241" i="43" s="1"/>
  <c r="S241" i="43" s="1"/>
  <c r="T241" i="43" s="1"/>
  <c r="U241" i="43" s="1"/>
  <c r="V241" i="43" s="1"/>
  <c r="W241" i="43" s="1"/>
  <c r="X241" i="43" s="1"/>
  <c r="Y241" i="43" s="1"/>
  <c r="Z241" i="43" s="1"/>
  <c r="AA241" i="43" s="1"/>
  <c r="AB241" i="43" s="1"/>
  <c r="AC241" i="43" s="1"/>
  <c r="AD241" i="43" s="1"/>
  <c r="AE241" i="43" s="1"/>
  <c r="AF241" i="43" s="1"/>
  <c r="D250" i="43"/>
  <c r="E250" i="43" s="1"/>
  <c r="F250" i="43" s="1"/>
  <c r="G250" i="43" s="1"/>
  <c r="H250" i="43" s="1"/>
  <c r="I250" i="43" s="1"/>
  <c r="J250" i="43" s="1"/>
  <c r="K250" i="43" s="1"/>
  <c r="L250" i="43" s="1"/>
  <c r="M250" i="43" s="1"/>
  <c r="N250" i="43" s="1"/>
  <c r="O250" i="43" s="1"/>
  <c r="P250" i="43" s="1"/>
  <c r="Q250" i="43" s="1"/>
  <c r="R250" i="43" s="1"/>
  <c r="S250" i="43" s="1"/>
  <c r="T250" i="43" s="1"/>
  <c r="U250" i="43" s="1"/>
  <c r="V250" i="43" s="1"/>
  <c r="W250" i="43" s="1"/>
  <c r="X250" i="43" s="1"/>
  <c r="Y250" i="43" s="1"/>
  <c r="Z250" i="43" s="1"/>
  <c r="AA250" i="43" s="1"/>
  <c r="AB250" i="43" s="1"/>
  <c r="AC250" i="43" s="1"/>
  <c r="AD250" i="43" s="1"/>
  <c r="AE250" i="43" s="1"/>
  <c r="AF250" i="43" s="1"/>
  <c r="D234" i="43"/>
  <c r="E234" i="43" s="1"/>
  <c r="F234" i="43" s="1"/>
  <c r="G234" i="43" s="1"/>
  <c r="H234" i="43" s="1"/>
  <c r="I234" i="43" s="1"/>
  <c r="J234" i="43" s="1"/>
  <c r="K234" i="43" s="1"/>
  <c r="L234" i="43" s="1"/>
  <c r="M234" i="43" s="1"/>
  <c r="N234" i="43" s="1"/>
  <c r="O234" i="43" s="1"/>
  <c r="P234" i="43" s="1"/>
  <c r="Q234" i="43" s="1"/>
  <c r="R234" i="43" s="1"/>
  <c r="S234" i="43" s="1"/>
  <c r="T234" i="43" s="1"/>
  <c r="U234" i="43" s="1"/>
  <c r="V234" i="43" s="1"/>
  <c r="W234" i="43" s="1"/>
  <c r="X234" i="43" s="1"/>
  <c r="Y234" i="43" s="1"/>
  <c r="Z234" i="43" s="1"/>
  <c r="AA234" i="43" s="1"/>
  <c r="AB234" i="43" s="1"/>
  <c r="AC234" i="43" s="1"/>
  <c r="AD234" i="43" s="1"/>
  <c r="AE234" i="43" s="1"/>
  <c r="AF234" i="43" s="1"/>
  <c r="D226" i="43"/>
  <c r="E226" i="43" s="1"/>
  <c r="F226" i="43" s="1"/>
  <c r="G226" i="43" s="1"/>
  <c r="H226" i="43" s="1"/>
  <c r="I226" i="43" s="1"/>
  <c r="J226" i="43" s="1"/>
  <c r="K226" i="43" s="1"/>
  <c r="L226" i="43" s="1"/>
  <c r="M226" i="43" s="1"/>
  <c r="N226" i="43" s="1"/>
  <c r="O226" i="43" s="1"/>
  <c r="P226" i="43" s="1"/>
  <c r="Q226" i="43" s="1"/>
  <c r="R226" i="43" s="1"/>
  <c r="S226" i="43" s="1"/>
  <c r="T226" i="43" s="1"/>
  <c r="U226" i="43" s="1"/>
  <c r="V226" i="43" s="1"/>
  <c r="W226" i="43" s="1"/>
  <c r="X226" i="43" s="1"/>
  <c r="Y226" i="43" s="1"/>
  <c r="Z226" i="43" s="1"/>
  <c r="AA226" i="43" s="1"/>
  <c r="AB226" i="43" s="1"/>
  <c r="AC226" i="43" s="1"/>
  <c r="AD226" i="43" s="1"/>
  <c r="AE226" i="43" s="1"/>
  <c r="AF226" i="43" s="1"/>
  <c r="D218" i="43"/>
  <c r="E218" i="43" s="1"/>
  <c r="F218" i="43" s="1"/>
  <c r="G218" i="43" s="1"/>
  <c r="H218" i="43" s="1"/>
  <c r="I218" i="43" s="1"/>
  <c r="J218" i="43" s="1"/>
  <c r="K218" i="43" s="1"/>
  <c r="L218" i="43" s="1"/>
  <c r="M218" i="43" s="1"/>
  <c r="N218" i="43" s="1"/>
  <c r="O218" i="43" s="1"/>
  <c r="P218" i="43" s="1"/>
  <c r="Q218" i="43" s="1"/>
  <c r="R218" i="43" s="1"/>
  <c r="S218" i="43" s="1"/>
  <c r="T218" i="43" s="1"/>
  <c r="U218" i="43" s="1"/>
  <c r="V218" i="43" s="1"/>
  <c r="W218" i="43" s="1"/>
  <c r="X218" i="43" s="1"/>
  <c r="Y218" i="43" s="1"/>
  <c r="Z218" i="43" s="1"/>
  <c r="AA218" i="43" s="1"/>
  <c r="AB218" i="43" s="1"/>
  <c r="AC218" i="43" s="1"/>
  <c r="AD218" i="43" s="1"/>
  <c r="AE218" i="43" s="1"/>
  <c r="AF218" i="43" s="1"/>
  <c r="D178" i="43"/>
  <c r="E178" i="43" s="1"/>
  <c r="D170" i="43"/>
  <c r="E170" i="43" s="1"/>
  <c r="F170" i="43" s="1"/>
  <c r="G170" i="43" s="1"/>
  <c r="H170" i="43" s="1"/>
  <c r="I170" i="43" s="1"/>
  <c r="J170" i="43" s="1"/>
  <c r="K170" i="43" s="1"/>
  <c r="L170" i="43" s="1"/>
  <c r="M170" i="43" s="1"/>
  <c r="N170" i="43" s="1"/>
  <c r="O170" i="43" s="1"/>
  <c r="P170" i="43" s="1"/>
  <c r="Q170" i="43" s="1"/>
  <c r="R170" i="43" s="1"/>
  <c r="S170" i="43" s="1"/>
  <c r="T170" i="43" s="1"/>
  <c r="U170" i="43" s="1"/>
  <c r="V170" i="43" s="1"/>
  <c r="W170" i="43" s="1"/>
  <c r="X170" i="43" s="1"/>
  <c r="Y170" i="43" s="1"/>
  <c r="Z170" i="43" s="1"/>
  <c r="Y123" i="43"/>
  <c r="F193" i="43"/>
  <c r="G193" i="43" s="1"/>
  <c r="H193" i="43" s="1"/>
  <c r="I193" i="43" s="1"/>
  <c r="J193" i="43" s="1"/>
  <c r="K193" i="43" s="1"/>
  <c r="L193" i="43" s="1"/>
  <c r="M193" i="43" s="1"/>
  <c r="N193" i="43" s="1"/>
  <c r="O193" i="43" s="1"/>
  <c r="P193" i="43" s="1"/>
  <c r="Q193" i="43" s="1"/>
  <c r="R193" i="43" s="1"/>
  <c r="S193" i="43" s="1"/>
  <c r="T193" i="43" s="1"/>
  <c r="U193" i="43" s="1"/>
  <c r="V193" i="43" s="1"/>
  <c r="W193" i="43" s="1"/>
  <c r="X193" i="43" s="1"/>
  <c r="Y193" i="43" s="1"/>
  <c r="Z193" i="43" s="1"/>
  <c r="AA193" i="43" s="1"/>
  <c r="AB193" i="43" s="1"/>
  <c r="AC193" i="43" s="1"/>
  <c r="AD193" i="43" s="1"/>
  <c r="AE193" i="43" s="1"/>
  <c r="AF193" i="43" s="1"/>
  <c r="F242" i="43"/>
  <c r="G242" i="43" s="1"/>
  <c r="H242" i="43" s="1"/>
  <c r="I242" i="43" s="1"/>
  <c r="J242" i="43" s="1"/>
  <c r="K242" i="43" s="1"/>
  <c r="L242" i="43" s="1"/>
  <c r="M242" i="43" s="1"/>
  <c r="N242" i="43" s="1"/>
  <c r="O242" i="43" s="1"/>
  <c r="P242" i="43" s="1"/>
  <c r="Q242" i="43" s="1"/>
  <c r="R242" i="43" s="1"/>
  <c r="S242" i="43" s="1"/>
  <c r="T242" i="43" s="1"/>
  <c r="U242" i="43" s="1"/>
  <c r="V242" i="43" s="1"/>
  <c r="W242" i="43" s="1"/>
  <c r="X242" i="43" s="1"/>
  <c r="Y242" i="43" s="1"/>
  <c r="Z242" i="43" s="1"/>
  <c r="AA242" i="43" s="1"/>
  <c r="AB242" i="43" s="1"/>
  <c r="AC242" i="43" s="1"/>
  <c r="AD242" i="43" s="1"/>
  <c r="AE242" i="43" s="1"/>
  <c r="AF242" i="43" s="1"/>
  <c r="F251" i="43"/>
  <c r="G251" i="43" s="1"/>
  <c r="H251" i="43" s="1"/>
  <c r="I251" i="43" s="1"/>
  <c r="J251" i="43" s="1"/>
  <c r="K251" i="43" s="1"/>
  <c r="L251" i="43" s="1"/>
  <c r="M251" i="43" s="1"/>
  <c r="N251" i="43" s="1"/>
  <c r="O251" i="43" s="1"/>
  <c r="P251" i="43" s="1"/>
  <c r="Q251" i="43" s="1"/>
  <c r="R251" i="43" s="1"/>
  <c r="S251" i="43" s="1"/>
  <c r="T251" i="43" s="1"/>
  <c r="U251" i="43" s="1"/>
  <c r="V251" i="43" s="1"/>
  <c r="W251" i="43" s="1"/>
  <c r="X251" i="43" s="1"/>
  <c r="Y251" i="43" s="1"/>
  <c r="Z251" i="43" s="1"/>
  <c r="AA251" i="43" s="1"/>
  <c r="AB251" i="43" s="1"/>
  <c r="AC251" i="43" s="1"/>
  <c r="AD251" i="43" s="1"/>
  <c r="AE251" i="43" s="1"/>
  <c r="AF251" i="43" s="1"/>
  <c r="D257" i="43"/>
  <c r="E257" i="43" s="1"/>
  <c r="F257" i="43" s="1"/>
  <c r="G257" i="43" s="1"/>
  <c r="H257" i="43" s="1"/>
  <c r="I257" i="43" s="1"/>
  <c r="J257" i="43" s="1"/>
  <c r="K257" i="43" s="1"/>
  <c r="L257" i="43" s="1"/>
  <c r="M257" i="43" s="1"/>
  <c r="N257" i="43" s="1"/>
  <c r="O257" i="43" s="1"/>
  <c r="P257" i="43" s="1"/>
  <c r="Q257" i="43" s="1"/>
  <c r="R257" i="43" s="1"/>
  <c r="S257" i="43" s="1"/>
  <c r="T257" i="43" s="1"/>
  <c r="U257" i="43" s="1"/>
  <c r="V257" i="43" s="1"/>
  <c r="W257" i="43" s="1"/>
  <c r="X257" i="43" s="1"/>
  <c r="Y257" i="43" s="1"/>
  <c r="Z257" i="43" s="1"/>
  <c r="AA257" i="43" s="1"/>
  <c r="AB257" i="43" s="1"/>
  <c r="AC257" i="43" s="1"/>
  <c r="AD257" i="43" s="1"/>
  <c r="AE257" i="43" s="1"/>
  <c r="AF257" i="43" s="1"/>
  <c r="D241" i="43"/>
  <c r="E241" i="43" s="1"/>
  <c r="D225" i="43"/>
  <c r="E225" i="43" s="1"/>
  <c r="F225" i="43" s="1"/>
  <c r="G225" i="43" s="1"/>
  <c r="H225" i="43" s="1"/>
  <c r="I225" i="43" s="1"/>
  <c r="J225" i="43" s="1"/>
  <c r="K225" i="43" s="1"/>
  <c r="L225" i="43" s="1"/>
  <c r="M225" i="43" s="1"/>
  <c r="N225" i="43" s="1"/>
  <c r="O225" i="43" s="1"/>
  <c r="P225" i="43" s="1"/>
  <c r="Q225" i="43" s="1"/>
  <c r="R225" i="43" s="1"/>
  <c r="S225" i="43" s="1"/>
  <c r="T225" i="43" s="1"/>
  <c r="U225" i="43" s="1"/>
  <c r="V225" i="43" s="1"/>
  <c r="W225" i="43" s="1"/>
  <c r="X225" i="43" s="1"/>
  <c r="Y225" i="43" s="1"/>
  <c r="Z225" i="43" s="1"/>
  <c r="AA225" i="43" s="1"/>
  <c r="AB225" i="43" s="1"/>
  <c r="AC225" i="43" s="1"/>
  <c r="AD225" i="43" s="1"/>
  <c r="AE225" i="43" s="1"/>
  <c r="AF225" i="43" s="1"/>
  <c r="D201" i="43"/>
  <c r="E201" i="43" s="1"/>
  <c r="D193" i="43"/>
  <c r="E193" i="43" s="1"/>
  <c r="D185" i="43"/>
  <c r="E185" i="43" s="1"/>
  <c r="F185" i="43" s="1"/>
  <c r="G185" i="43" s="1"/>
  <c r="H185" i="43" s="1"/>
  <c r="I185" i="43" s="1"/>
  <c r="J185" i="43" s="1"/>
  <c r="K185" i="43" s="1"/>
  <c r="L185" i="43" s="1"/>
  <c r="M185" i="43" s="1"/>
  <c r="N185" i="43" s="1"/>
  <c r="O185" i="43" s="1"/>
  <c r="P185" i="43" s="1"/>
  <c r="Q185" i="43" s="1"/>
  <c r="R185" i="43" s="1"/>
  <c r="S185" i="43" s="1"/>
  <c r="T185" i="43" s="1"/>
  <c r="U185" i="43" s="1"/>
  <c r="V185" i="43" s="1"/>
  <c r="W185" i="43" s="1"/>
  <c r="X185" i="43" s="1"/>
  <c r="Y185" i="43" s="1"/>
  <c r="Z185" i="43" s="1"/>
  <c r="AA185" i="43" s="1"/>
  <c r="AB185" i="43" s="1"/>
  <c r="AC185" i="43" s="1"/>
  <c r="AD185" i="43" s="1"/>
  <c r="AE185" i="43" s="1"/>
  <c r="AF185" i="43" s="1"/>
  <c r="E113" i="43"/>
  <c r="E115" i="43" s="1"/>
  <c r="F186" i="43"/>
  <c r="G186" i="43" s="1"/>
  <c r="H186" i="43" s="1"/>
  <c r="I186" i="43" s="1"/>
  <c r="J186" i="43" s="1"/>
  <c r="K186" i="43" s="1"/>
  <c r="L186" i="43" s="1"/>
  <c r="M186" i="43" s="1"/>
  <c r="N186" i="43" s="1"/>
  <c r="O186" i="43" s="1"/>
  <c r="P186" i="43" s="1"/>
  <c r="Q186" i="43" s="1"/>
  <c r="R186" i="43" s="1"/>
  <c r="S186" i="43" s="1"/>
  <c r="T186" i="43" s="1"/>
  <c r="U186" i="43" s="1"/>
  <c r="V186" i="43" s="1"/>
  <c r="W186" i="43" s="1"/>
  <c r="X186" i="43" s="1"/>
  <c r="Y186" i="43" s="1"/>
  <c r="Z186" i="43" s="1"/>
  <c r="AA186" i="43" s="1"/>
  <c r="AB186" i="43" s="1"/>
  <c r="AC186" i="43" s="1"/>
  <c r="AD186" i="43" s="1"/>
  <c r="AE186" i="43" s="1"/>
  <c r="AF186" i="43" s="1"/>
  <c r="F194" i="43"/>
  <c r="G194" i="43" s="1"/>
  <c r="H194" i="43" s="1"/>
  <c r="I194" i="43" s="1"/>
  <c r="J194" i="43" s="1"/>
  <c r="K194" i="43" s="1"/>
  <c r="L194" i="43" s="1"/>
  <c r="M194" i="43" s="1"/>
  <c r="N194" i="43" s="1"/>
  <c r="O194" i="43" s="1"/>
  <c r="P194" i="43" s="1"/>
  <c r="Q194" i="43" s="1"/>
  <c r="R194" i="43" s="1"/>
  <c r="S194" i="43" s="1"/>
  <c r="T194" i="43" s="1"/>
  <c r="U194" i="43" s="1"/>
  <c r="V194" i="43" s="1"/>
  <c r="W194" i="43" s="1"/>
  <c r="X194" i="43" s="1"/>
  <c r="Y194" i="43" s="1"/>
  <c r="Z194" i="43" s="1"/>
  <c r="AA194" i="43" s="1"/>
  <c r="AB194" i="43" s="1"/>
  <c r="AC194" i="43" s="1"/>
  <c r="AD194" i="43" s="1"/>
  <c r="AE194" i="43" s="1"/>
  <c r="AF194" i="43" s="1"/>
  <c r="F212" i="43"/>
  <c r="G212" i="43" s="1"/>
  <c r="H212" i="43" s="1"/>
  <c r="I212" i="43" s="1"/>
  <c r="J212" i="43" s="1"/>
  <c r="K212" i="43" s="1"/>
  <c r="L212" i="43" s="1"/>
  <c r="M212" i="43" s="1"/>
  <c r="N212" i="43" s="1"/>
  <c r="O212" i="43" s="1"/>
  <c r="P212" i="43" s="1"/>
  <c r="Q212" i="43" s="1"/>
  <c r="R212" i="43" s="1"/>
  <c r="S212" i="43" s="1"/>
  <c r="T212" i="43" s="1"/>
  <c r="U212" i="43" s="1"/>
  <c r="V212" i="43" s="1"/>
  <c r="W212" i="43" s="1"/>
  <c r="X212" i="43" s="1"/>
  <c r="Y212" i="43" s="1"/>
  <c r="Z212" i="43" s="1"/>
  <c r="AA212" i="43" s="1"/>
  <c r="AB212" i="43" s="1"/>
  <c r="AC212" i="43" s="1"/>
  <c r="AD212" i="43" s="1"/>
  <c r="AE212" i="43" s="1"/>
  <c r="AF212" i="43" s="1"/>
  <c r="F233" i="43"/>
  <c r="G233" i="43" s="1"/>
  <c r="H233" i="43" s="1"/>
  <c r="I233" i="43" s="1"/>
  <c r="J233" i="43" s="1"/>
  <c r="K233" i="43" s="1"/>
  <c r="L233" i="43" s="1"/>
  <c r="M233" i="43" s="1"/>
  <c r="N233" i="43" s="1"/>
  <c r="O233" i="43" s="1"/>
  <c r="P233" i="43" s="1"/>
  <c r="Q233" i="43" s="1"/>
  <c r="R233" i="43" s="1"/>
  <c r="S233" i="43" s="1"/>
  <c r="T233" i="43" s="1"/>
  <c r="U233" i="43" s="1"/>
  <c r="V233" i="43" s="1"/>
  <c r="W233" i="43" s="1"/>
  <c r="X233" i="43" s="1"/>
  <c r="Y233" i="43" s="1"/>
  <c r="Z233" i="43" s="1"/>
  <c r="AA233" i="43" s="1"/>
  <c r="AB233" i="43" s="1"/>
  <c r="AC233" i="43" s="1"/>
  <c r="AD233" i="43" s="1"/>
  <c r="AE233" i="43" s="1"/>
  <c r="AF233" i="43" s="1"/>
  <c r="D272" i="43"/>
  <c r="E272" i="43" s="1"/>
  <c r="F272" i="43" s="1"/>
  <c r="G272" i="43" s="1"/>
  <c r="H272" i="43" s="1"/>
  <c r="I272" i="43" s="1"/>
  <c r="J272" i="43" s="1"/>
  <c r="K272" i="43" s="1"/>
  <c r="L272" i="43" s="1"/>
  <c r="M272" i="43" s="1"/>
  <c r="N272" i="43" s="1"/>
  <c r="O272" i="43" s="1"/>
  <c r="P272" i="43" s="1"/>
  <c r="Q272" i="43" s="1"/>
  <c r="R272" i="43" s="1"/>
  <c r="S272" i="43" s="1"/>
  <c r="T272" i="43" s="1"/>
  <c r="U272" i="43" s="1"/>
  <c r="V272" i="43" s="1"/>
  <c r="W272" i="43" s="1"/>
  <c r="X272" i="43" s="1"/>
  <c r="Y272" i="43" s="1"/>
  <c r="Z272" i="43" s="1"/>
  <c r="AA272" i="43" s="1"/>
  <c r="AB272" i="43" s="1"/>
  <c r="AC272" i="43" s="1"/>
  <c r="AD272" i="43" s="1"/>
  <c r="AE272" i="43" s="1"/>
  <c r="AF272" i="43" s="1"/>
  <c r="D256" i="43"/>
  <c r="E256" i="43" s="1"/>
  <c r="F256" i="43" s="1"/>
  <c r="G256" i="43" s="1"/>
  <c r="H256" i="43" s="1"/>
  <c r="I256" i="43" s="1"/>
  <c r="J256" i="43" s="1"/>
  <c r="K256" i="43" s="1"/>
  <c r="L256" i="43" s="1"/>
  <c r="M256" i="43" s="1"/>
  <c r="N256" i="43" s="1"/>
  <c r="O256" i="43" s="1"/>
  <c r="P256" i="43" s="1"/>
  <c r="Q256" i="43" s="1"/>
  <c r="R256" i="43" s="1"/>
  <c r="S256" i="43" s="1"/>
  <c r="T256" i="43" s="1"/>
  <c r="U256" i="43" s="1"/>
  <c r="V256" i="43" s="1"/>
  <c r="W256" i="43" s="1"/>
  <c r="X256" i="43" s="1"/>
  <c r="Y256" i="43" s="1"/>
  <c r="Z256" i="43" s="1"/>
  <c r="AA256" i="43" s="1"/>
  <c r="AB256" i="43" s="1"/>
  <c r="AC256" i="43" s="1"/>
  <c r="AD256" i="43" s="1"/>
  <c r="AE256" i="43" s="1"/>
  <c r="AF256" i="43" s="1"/>
  <c r="D248" i="43"/>
  <c r="E248" i="43" s="1"/>
  <c r="F248" i="43" s="1"/>
  <c r="G248" i="43" s="1"/>
  <c r="H248" i="43" s="1"/>
  <c r="I248" i="43" s="1"/>
  <c r="J248" i="43" s="1"/>
  <c r="K248" i="43" s="1"/>
  <c r="L248" i="43" s="1"/>
  <c r="M248" i="43" s="1"/>
  <c r="N248" i="43" s="1"/>
  <c r="O248" i="43" s="1"/>
  <c r="P248" i="43" s="1"/>
  <c r="Q248" i="43" s="1"/>
  <c r="R248" i="43" s="1"/>
  <c r="S248" i="43" s="1"/>
  <c r="T248" i="43" s="1"/>
  <c r="U248" i="43" s="1"/>
  <c r="V248" i="43" s="1"/>
  <c r="W248" i="43" s="1"/>
  <c r="X248" i="43" s="1"/>
  <c r="Y248" i="43" s="1"/>
  <c r="Z248" i="43" s="1"/>
  <c r="AA248" i="43" s="1"/>
  <c r="AB248" i="43" s="1"/>
  <c r="AC248" i="43" s="1"/>
  <c r="AD248" i="43" s="1"/>
  <c r="AE248" i="43" s="1"/>
  <c r="AF248" i="43" s="1"/>
  <c r="D240" i="43"/>
  <c r="E240" i="43" s="1"/>
  <c r="F240" i="43" s="1"/>
  <c r="G240" i="43" s="1"/>
  <c r="H240" i="43" s="1"/>
  <c r="I240" i="43" s="1"/>
  <c r="J240" i="43" s="1"/>
  <c r="K240" i="43" s="1"/>
  <c r="L240" i="43" s="1"/>
  <c r="M240" i="43" s="1"/>
  <c r="N240" i="43" s="1"/>
  <c r="O240" i="43" s="1"/>
  <c r="P240" i="43" s="1"/>
  <c r="Q240" i="43" s="1"/>
  <c r="R240" i="43" s="1"/>
  <c r="S240" i="43" s="1"/>
  <c r="T240" i="43" s="1"/>
  <c r="U240" i="43" s="1"/>
  <c r="V240" i="43" s="1"/>
  <c r="W240" i="43" s="1"/>
  <c r="X240" i="43" s="1"/>
  <c r="Y240" i="43" s="1"/>
  <c r="Z240" i="43" s="1"/>
  <c r="AA240" i="43" s="1"/>
  <c r="AB240" i="43" s="1"/>
  <c r="AC240" i="43" s="1"/>
  <c r="AD240" i="43" s="1"/>
  <c r="AE240" i="43" s="1"/>
  <c r="AF240" i="43" s="1"/>
  <c r="D200" i="43"/>
  <c r="E200" i="43" s="1"/>
  <c r="F200" i="43" s="1"/>
  <c r="G200" i="43" s="1"/>
  <c r="H200" i="43" s="1"/>
  <c r="I200" i="43" s="1"/>
  <c r="J200" i="43" s="1"/>
  <c r="K200" i="43" s="1"/>
  <c r="L200" i="43" s="1"/>
  <c r="M200" i="43" s="1"/>
  <c r="N200" i="43" s="1"/>
  <c r="O200" i="43" s="1"/>
  <c r="P200" i="43" s="1"/>
  <c r="Q200" i="43" s="1"/>
  <c r="R200" i="43" s="1"/>
  <c r="S200" i="43" s="1"/>
  <c r="T200" i="43" s="1"/>
  <c r="U200" i="43" s="1"/>
  <c r="V200" i="43" s="1"/>
  <c r="W200" i="43" s="1"/>
  <c r="X200" i="43" s="1"/>
  <c r="Y200" i="43" s="1"/>
  <c r="Z200" i="43" s="1"/>
  <c r="AA200" i="43" s="1"/>
  <c r="AB200" i="43" s="1"/>
  <c r="AC200" i="43" s="1"/>
  <c r="AD200" i="43" s="1"/>
  <c r="AE200" i="43" s="1"/>
  <c r="AF200" i="43" s="1"/>
  <c r="D192" i="43"/>
  <c r="E192" i="43" s="1"/>
  <c r="D184" i="43"/>
  <c r="E184" i="43" s="1"/>
  <c r="D176" i="43"/>
  <c r="E176" i="43" s="1"/>
  <c r="F176" i="43" s="1"/>
  <c r="G176" i="43" s="1"/>
  <c r="H176" i="43" s="1"/>
  <c r="I176" i="43" s="1"/>
  <c r="J176" i="43" s="1"/>
  <c r="K176" i="43" s="1"/>
  <c r="L176" i="43" s="1"/>
  <c r="M176" i="43" s="1"/>
  <c r="N176" i="43" s="1"/>
  <c r="O176" i="43" s="1"/>
  <c r="P176" i="43" s="1"/>
  <c r="Q176" i="43" s="1"/>
  <c r="R176" i="43" s="1"/>
  <c r="S176" i="43" s="1"/>
  <c r="T176" i="43" s="1"/>
  <c r="U176" i="43" s="1"/>
  <c r="V176" i="43" s="1"/>
  <c r="W176" i="43" s="1"/>
  <c r="X176" i="43" s="1"/>
  <c r="Y176" i="43" s="1"/>
  <c r="Z176" i="43" s="1"/>
  <c r="AA176" i="43" s="1"/>
  <c r="AB176" i="43" s="1"/>
  <c r="AC176" i="43" s="1"/>
  <c r="AD176" i="43" s="1"/>
  <c r="AE176" i="43" s="1"/>
  <c r="AF176" i="43" s="1"/>
  <c r="AE123" i="43"/>
  <c r="BI19" i="43"/>
  <c r="AE113" i="43"/>
  <c r="AE115" i="43" s="1"/>
  <c r="AE116" i="43" s="1"/>
  <c r="AE7" i="43" s="1"/>
  <c r="BH19" i="43"/>
  <c r="BH22" i="43" s="1"/>
  <c r="AD123" i="43"/>
  <c r="BH23" i="43" s="1"/>
  <c r="AC123" i="43"/>
  <c r="AC124" i="43" s="1"/>
  <c r="AB5" i="43"/>
  <c r="AB123" i="43"/>
  <c r="BG23" i="43" s="1"/>
  <c r="AA113" i="43"/>
  <c r="AA115" i="43" s="1"/>
  <c r="AA123" i="43"/>
  <c r="AA124" i="43" s="1"/>
  <c r="AA116" i="43"/>
  <c r="AA7" i="43" s="1"/>
  <c r="Y124" i="43"/>
  <c r="Y113" i="43"/>
  <c r="Y115" i="43" s="1"/>
  <c r="W5" i="43"/>
  <c r="X113" i="43"/>
  <c r="X115" i="43" s="1"/>
  <c r="W113" i="43"/>
  <c r="W115" i="43" s="1"/>
  <c r="W123" i="43"/>
  <c r="W124" i="43" s="1"/>
  <c r="AH118" i="43"/>
  <c r="V123" i="43"/>
  <c r="BD23" i="43" s="1"/>
  <c r="U5" i="43"/>
  <c r="BD19" i="43"/>
  <c r="V113" i="43"/>
  <c r="V115" i="43" s="1"/>
  <c r="V116" i="43" s="1"/>
  <c r="V7" i="43" s="1"/>
  <c r="U123" i="43"/>
  <c r="BC23" i="43" s="1"/>
  <c r="BC22" i="43"/>
  <c r="BC25" i="43" s="1"/>
  <c r="T113" i="43"/>
  <c r="T115" i="43" s="1"/>
  <c r="T116" i="43" s="1"/>
  <c r="T7" i="43" s="1"/>
  <c r="R5" i="43"/>
  <c r="BA22" i="43"/>
  <c r="BA25" i="43" s="1"/>
  <c r="S113" i="43"/>
  <c r="S115" i="43" s="1"/>
  <c r="S116" i="43" s="1"/>
  <c r="S7" i="43" s="1"/>
  <c r="M113" i="43"/>
  <c r="M115" i="43" s="1"/>
  <c r="O116" i="43"/>
  <c r="O7" i="43" s="1"/>
  <c r="N116" i="43"/>
  <c r="N7" i="43" s="1"/>
  <c r="M123" i="43"/>
  <c r="AU23" i="43" s="1"/>
  <c r="L123" i="43"/>
  <c r="L116" i="43" s="1"/>
  <c r="L7" i="43" s="1"/>
  <c r="AT22" i="43"/>
  <c r="K113" i="43"/>
  <c r="K115" i="43" s="1"/>
  <c r="K123" i="43"/>
  <c r="AT23" i="43" s="1"/>
  <c r="J5" i="43"/>
  <c r="K124" i="43"/>
  <c r="AT25" i="43"/>
  <c r="J123" i="43"/>
  <c r="J124" i="43" s="1"/>
  <c r="J113" i="43"/>
  <c r="J115" i="43" s="1"/>
  <c r="H113" i="43"/>
  <c r="H115" i="43" s="1"/>
  <c r="H116" i="43" s="1"/>
  <c r="H7" i="43" s="1"/>
  <c r="H5" i="43"/>
  <c r="AI121" i="43"/>
  <c r="I123" i="43"/>
  <c r="AS23" i="43" s="1"/>
  <c r="AR19" i="43"/>
  <c r="AR22" i="43"/>
  <c r="AH92" i="43"/>
  <c r="G113" i="43"/>
  <c r="G115" i="43" s="1"/>
  <c r="AH71" i="43"/>
  <c r="AH120" i="43"/>
  <c r="F124" i="43"/>
  <c r="AQ19" i="43"/>
  <c r="E123" i="43"/>
  <c r="AP23" i="43" s="1"/>
  <c r="E116" i="43"/>
  <c r="E7" i="43" s="1"/>
  <c r="E124" i="43"/>
  <c r="F166" i="43"/>
  <c r="G166" i="43" s="1"/>
  <c r="H166" i="43" s="1"/>
  <c r="I166" i="43" s="1"/>
  <c r="J166" i="43" s="1"/>
  <c r="K166" i="43" s="1"/>
  <c r="L166" i="43" s="1"/>
  <c r="M166" i="43" s="1"/>
  <c r="N166" i="43" s="1"/>
  <c r="O166" i="43" s="1"/>
  <c r="P166" i="43" s="1"/>
  <c r="Q166" i="43" s="1"/>
  <c r="R166" i="43" s="1"/>
  <c r="S166" i="43" s="1"/>
  <c r="T166" i="43" s="1"/>
  <c r="U166" i="43" s="1"/>
  <c r="V166" i="43" s="1"/>
  <c r="W166" i="43" s="1"/>
  <c r="X166" i="43" s="1"/>
  <c r="Y166" i="43" s="1"/>
  <c r="Z166" i="43" s="1"/>
  <c r="AA166" i="43" s="1"/>
  <c r="AB166" i="43" s="1"/>
  <c r="AC166" i="43" s="1"/>
  <c r="AD166" i="43" s="1"/>
  <c r="AE166" i="43" s="1"/>
  <c r="AF166" i="43" s="1"/>
  <c r="F271" i="43"/>
  <c r="G271" i="43" s="1"/>
  <c r="H271" i="43" s="1"/>
  <c r="I271" i="43" s="1"/>
  <c r="J271" i="43" s="1"/>
  <c r="K271" i="43" s="1"/>
  <c r="L271" i="43" s="1"/>
  <c r="M271" i="43" s="1"/>
  <c r="N271" i="43" s="1"/>
  <c r="O271" i="43" s="1"/>
  <c r="P271" i="43" s="1"/>
  <c r="Q271" i="43" s="1"/>
  <c r="R271" i="43" s="1"/>
  <c r="S271" i="43" s="1"/>
  <c r="T271" i="43" s="1"/>
  <c r="U271" i="43" s="1"/>
  <c r="V271" i="43" s="1"/>
  <c r="W271" i="43" s="1"/>
  <c r="X271" i="43" s="1"/>
  <c r="Y271" i="43" s="1"/>
  <c r="Z271" i="43" s="1"/>
  <c r="AA271" i="43" s="1"/>
  <c r="AB271" i="43" s="1"/>
  <c r="AC271" i="43" s="1"/>
  <c r="AD271" i="43" s="1"/>
  <c r="AE271" i="43" s="1"/>
  <c r="AF271" i="43" s="1"/>
  <c r="F273" i="43"/>
  <c r="G273" i="43" s="1"/>
  <c r="H273" i="43" s="1"/>
  <c r="I273" i="43" s="1"/>
  <c r="J273" i="43" s="1"/>
  <c r="K273" i="43" s="1"/>
  <c r="L273" i="43" s="1"/>
  <c r="M273" i="43" s="1"/>
  <c r="N273" i="43" s="1"/>
  <c r="O273" i="43" s="1"/>
  <c r="P273" i="43" s="1"/>
  <c r="Q273" i="43" s="1"/>
  <c r="R273" i="43" s="1"/>
  <c r="S273" i="43" s="1"/>
  <c r="T273" i="43" s="1"/>
  <c r="U273" i="43" s="1"/>
  <c r="V273" i="43" s="1"/>
  <c r="W273" i="43" s="1"/>
  <c r="X273" i="43" s="1"/>
  <c r="Y273" i="43" s="1"/>
  <c r="Z273" i="43" s="1"/>
  <c r="AA273" i="43" s="1"/>
  <c r="AB273" i="43" s="1"/>
  <c r="AC273" i="43" s="1"/>
  <c r="AD273" i="43" s="1"/>
  <c r="AE273" i="43" s="1"/>
  <c r="AF273" i="43" s="1"/>
  <c r="F174" i="43"/>
  <c r="G174" i="43" s="1"/>
  <c r="H174" i="43" s="1"/>
  <c r="I174" i="43" s="1"/>
  <c r="J174" i="43" s="1"/>
  <c r="K174" i="43" s="1"/>
  <c r="L174" i="43" s="1"/>
  <c r="M174" i="43" s="1"/>
  <c r="N174" i="43" s="1"/>
  <c r="O174" i="43" s="1"/>
  <c r="P174" i="43" s="1"/>
  <c r="Q174" i="43" s="1"/>
  <c r="R174" i="43" s="1"/>
  <c r="S174" i="43" s="1"/>
  <c r="T174" i="43" s="1"/>
  <c r="U174" i="43" s="1"/>
  <c r="V174" i="43" s="1"/>
  <c r="W174" i="43" s="1"/>
  <c r="X174" i="43" s="1"/>
  <c r="Y174" i="43" s="1"/>
  <c r="Z174" i="43" s="1"/>
  <c r="AA174" i="43" s="1"/>
  <c r="AB174" i="43" s="1"/>
  <c r="AC174" i="43" s="1"/>
  <c r="AD174" i="43" s="1"/>
  <c r="AE174" i="43" s="1"/>
  <c r="AF174" i="43" s="1"/>
  <c r="F238" i="43"/>
  <c r="G238" i="43" s="1"/>
  <c r="H238" i="43" s="1"/>
  <c r="I238" i="43" s="1"/>
  <c r="J238" i="43" s="1"/>
  <c r="K238" i="43" s="1"/>
  <c r="L238" i="43" s="1"/>
  <c r="M238" i="43" s="1"/>
  <c r="N238" i="43" s="1"/>
  <c r="O238" i="43" s="1"/>
  <c r="P238" i="43" s="1"/>
  <c r="Q238" i="43" s="1"/>
  <c r="R238" i="43" s="1"/>
  <c r="S238" i="43" s="1"/>
  <c r="T238" i="43" s="1"/>
  <c r="U238" i="43" s="1"/>
  <c r="V238" i="43" s="1"/>
  <c r="W238" i="43" s="1"/>
  <c r="X238" i="43" s="1"/>
  <c r="Y238" i="43" s="1"/>
  <c r="Z238" i="43" s="1"/>
  <c r="AA238" i="43" s="1"/>
  <c r="AB238" i="43" s="1"/>
  <c r="AC238" i="43" s="1"/>
  <c r="AD238" i="43" s="1"/>
  <c r="AE238" i="43" s="1"/>
  <c r="AF238" i="43" s="1"/>
  <c r="F268" i="43"/>
  <c r="G268" i="43" s="1"/>
  <c r="H268" i="43" s="1"/>
  <c r="I268" i="43" s="1"/>
  <c r="J268" i="43" s="1"/>
  <c r="K268" i="43" s="1"/>
  <c r="L268" i="43" s="1"/>
  <c r="M268" i="43" s="1"/>
  <c r="N268" i="43" s="1"/>
  <c r="O268" i="43" s="1"/>
  <c r="P268" i="43" s="1"/>
  <c r="Q268" i="43" s="1"/>
  <c r="R268" i="43" s="1"/>
  <c r="S268" i="43" s="1"/>
  <c r="T268" i="43" s="1"/>
  <c r="U268" i="43" s="1"/>
  <c r="V268" i="43" s="1"/>
  <c r="W268" i="43" s="1"/>
  <c r="X268" i="43" s="1"/>
  <c r="Y268" i="43" s="1"/>
  <c r="Z268" i="43" s="1"/>
  <c r="AA268" i="43" s="1"/>
  <c r="AB268" i="43" s="1"/>
  <c r="AC268" i="43" s="1"/>
  <c r="AD268" i="43" s="1"/>
  <c r="AE268" i="43" s="1"/>
  <c r="AF268" i="43" s="1"/>
  <c r="F214" i="43"/>
  <c r="G214" i="43" s="1"/>
  <c r="H214" i="43" s="1"/>
  <c r="I214" i="43" s="1"/>
  <c r="J214" i="43" s="1"/>
  <c r="K214" i="43" s="1"/>
  <c r="L214" i="43" s="1"/>
  <c r="M214" i="43" s="1"/>
  <c r="N214" i="43" s="1"/>
  <c r="O214" i="43" s="1"/>
  <c r="P214" i="43" s="1"/>
  <c r="Q214" i="43" s="1"/>
  <c r="R214" i="43" s="1"/>
  <c r="S214" i="43" s="1"/>
  <c r="T214" i="43" s="1"/>
  <c r="U214" i="43" s="1"/>
  <c r="V214" i="43" s="1"/>
  <c r="W214" i="43" s="1"/>
  <c r="X214" i="43" s="1"/>
  <c r="Y214" i="43" s="1"/>
  <c r="Z214" i="43" s="1"/>
  <c r="AA214" i="43" s="1"/>
  <c r="AB214" i="43" s="1"/>
  <c r="AC214" i="43" s="1"/>
  <c r="AD214" i="43" s="1"/>
  <c r="AE214" i="43" s="1"/>
  <c r="AF214" i="43" s="1"/>
  <c r="F239" i="43"/>
  <c r="G239" i="43" s="1"/>
  <c r="H239" i="43" s="1"/>
  <c r="I239" i="43" s="1"/>
  <c r="J239" i="43" s="1"/>
  <c r="K239" i="43" s="1"/>
  <c r="L239" i="43" s="1"/>
  <c r="M239" i="43" s="1"/>
  <c r="N239" i="43" s="1"/>
  <c r="O239" i="43" s="1"/>
  <c r="P239" i="43" s="1"/>
  <c r="Q239" i="43" s="1"/>
  <c r="R239" i="43" s="1"/>
  <c r="S239" i="43" s="1"/>
  <c r="T239" i="43" s="1"/>
  <c r="U239" i="43" s="1"/>
  <c r="V239" i="43" s="1"/>
  <c r="W239" i="43" s="1"/>
  <c r="X239" i="43" s="1"/>
  <c r="Y239" i="43" s="1"/>
  <c r="Z239" i="43" s="1"/>
  <c r="AA239" i="43" s="1"/>
  <c r="AB239" i="43" s="1"/>
  <c r="AC239" i="43" s="1"/>
  <c r="AD239" i="43" s="1"/>
  <c r="AE239" i="43" s="1"/>
  <c r="AF239" i="43" s="1"/>
  <c r="F244" i="43"/>
  <c r="G244" i="43" s="1"/>
  <c r="H244" i="43" s="1"/>
  <c r="I244" i="43" s="1"/>
  <c r="J244" i="43" s="1"/>
  <c r="K244" i="43" s="1"/>
  <c r="L244" i="43" s="1"/>
  <c r="M244" i="43" s="1"/>
  <c r="N244" i="43" s="1"/>
  <c r="O244" i="43" s="1"/>
  <c r="P244" i="43" s="1"/>
  <c r="Q244" i="43" s="1"/>
  <c r="R244" i="43" s="1"/>
  <c r="S244" i="43" s="1"/>
  <c r="T244" i="43" s="1"/>
  <c r="U244" i="43" s="1"/>
  <c r="V244" i="43" s="1"/>
  <c r="W244" i="43" s="1"/>
  <c r="X244" i="43" s="1"/>
  <c r="Y244" i="43" s="1"/>
  <c r="Z244" i="43" s="1"/>
  <c r="AA244" i="43" s="1"/>
  <c r="AB244" i="43" s="1"/>
  <c r="AC244" i="43" s="1"/>
  <c r="AD244" i="43" s="1"/>
  <c r="AE244" i="43" s="1"/>
  <c r="AF244" i="43" s="1"/>
  <c r="F182" i="43"/>
  <c r="G182" i="43" s="1"/>
  <c r="H182" i="43" s="1"/>
  <c r="I182" i="43" s="1"/>
  <c r="J182" i="43" s="1"/>
  <c r="K182" i="43" s="1"/>
  <c r="L182" i="43" s="1"/>
  <c r="M182" i="43" s="1"/>
  <c r="N182" i="43" s="1"/>
  <c r="O182" i="43" s="1"/>
  <c r="P182" i="43" s="1"/>
  <c r="Q182" i="43" s="1"/>
  <c r="R182" i="43" s="1"/>
  <c r="S182" i="43" s="1"/>
  <c r="T182" i="43" s="1"/>
  <c r="U182" i="43" s="1"/>
  <c r="V182" i="43" s="1"/>
  <c r="W182" i="43" s="1"/>
  <c r="X182" i="43" s="1"/>
  <c r="Y182" i="43" s="1"/>
  <c r="Z182" i="43" s="1"/>
  <c r="AA182" i="43" s="1"/>
  <c r="AB182" i="43" s="1"/>
  <c r="AC182" i="43" s="1"/>
  <c r="AD182" i="43" s="1"/>
  <c r="AE182" i="43" s="1"/>
  <c r="AF182" i="43" s="1"/>
  <c r="F231" i="43"/>
  <c r="G231" i="43" s="1"/>
  <c r="H231" i="43" s="1"/>
  <c r="I231" i="43" s="1"/>
  <c r="J231" i="43" s="1"/>
  <c r="K231" i="43" s="1"/>
  <c r="L231" i="43" s="1"/>
  <c r="M231" i="43" s="1"/>
  <c r="N231" i="43" s="1"/>
  <c r="O231" i="43" s="1"/>
  <c r="P231" i="43" s="1"/>
  <c r="Q231" i="43" s="1"/>
  <c r="R231" i="43" s="1"/>
  <c r="S231" i="43" s="1"/>
  <c r="T231" i="43" s="1"/>
  <c r="U231" i="43" s="1"/>
  <c r="V231" i="43" s="1"/>
  <c r="W231" i="43" s="1"/>
  <c r="X231" i="43" s="1"/>
  <c r="Y231" i="43" s="1"/>
  <c r="Z231" i="43" s="1"/>
  <c r="AA231" i="43" s="1"/>
  <c r="AB231" i="43" s="1"/>
  <c r="AC231" i="43" s="1"/>
  <c r="AD231" i="43" s="1"/>
  <c r="AE231" i="43" s="1"/>
  <c r="AF231" i="43" s="1"/>
  <c r="F221" i="43"/>
  <c r="G221" i="43" s="1"/>
  <c r="H221" i="43" s="1"/>
  <c r="I221" i="43" s="1"/>
  <c r="J221" i="43" s="1"/>
  <c r="K221" i="43" s="1"/>
  <c r="L221" i="43" s="1"/>
  <c r="M221" i="43" s="1"/>
  <c r="N221" i="43" s="1"/>
  <c r="O221" i="43" s="1"/>
  <c r="P221" i="43" s="1"/>
  <c r="Q221" i="43" s="1"/>
  <c r="R221" i="43" s="1"/>
  <c r="S221" i="43" s="1"/>
  <c r="T221" i="43" s="1"/>
  <c r="U221" i="43" s="1"/>
  <c r="V221" i="43" s="1"/>
  <c r="W221" i="43" s="1"/>
  <c r="X221" i="43" s="1"/>
  <c r="Y221" i="43" s="1"/>
  <c r="Z221" i="43" s="1"/>
  <c r="AA221" i="43" s="1"/>
  <c r="AB221" i="43" s="1"/>
  <c r="AC221" i="43" s="1"/>
  <c r="AD221" i="43" s="1"/>
  <c r="AE221" i="43" s="1"/>
  <c r="AF221" i="43" s="1"/>
  <c r="F232" i="43"/>
  <c r="G232" i="43" s="1"/>
  <c r="H232" i="43" s="1"/>
  <c r="I232" i="43" s="1"/>
  <c r="J232" i="43" s="1"/>
  <c r="K232" i="43" s="1"/>
  <c r="L232" i="43" s="1"/>
  <c r="M232" i="43" s="1"/>
  <c r="N232" i="43" s="1"/>
  <c r="O232" i="43" s="1"/>
  <c r="P232" i="43" s="1"/>
  <c r="Q232" i="43" s="1"/>
  <c r="R232" i="43" s="1"/>
  <c r="S232" i="43" s="1"/>
  <c r="T232" i="43" s="1"/>
  <c r="U232" i="43" s="1"/>
  <c r="V232" i="43" s="1"/>
  <c r="W232" i="43" s="1"/>
  <c r="X232" i="43" s="1"/>
  <c r="Y232" i="43" s="1"/>
  <c r="Z232" i="43" s="1"/>
  <c r="AA232" i="43" s="1"/>
  <c r="AB232" i="43" s="1"/>
  <c r="AC232" i="43" s="1"/>
  <c r="AD232" i="43" s="1"/>
  <c r="AE232" i="43" s="1"/>
  <c r="AF232" i="43" s="1"/>
  <c r="F261" i="43"/>
  <c r="G261" i="43" s="1"/>
  <c r="H261" i="43" s="1"/>
  <c r="I261" i="43" s="1"/>
  <c r="J261" i="43" s="1"/>
  <c r="K261" i="43" s="1"/>
  <c r="L261" i="43" s="1"/>
  <c r="M261" i="43" s="1"/>
  <c r="N261" i="43" s="1"/>
  <c r="O261" i="43" s="1"/>
  <c r="P261" i="43" s="1"/>
  <c r="Q261" i="43" s="1"/>
  <c r="R261" i="43" s="1"/>
  <c r="S261" i="43" s="1"/>
  <c r="T261" i="43" s="1"/>
  <c r="U261" i="43" s="1"/>
  <c r="V261" i="43" s="1"/>
  <c r="W261" i="43" s="1"/>
  <c r="X261" i="43" s="1"/>
  <c r="Y261" i="43" s="1"/>
  <c r="Z261" i="43" s="1"/>
  <c r="AA261" i="43" s="1"/>
  <c r="AB261" i="43" s="1"/>
  <c r="AC261" i="43" s="1"/>
  <c r="AD261" i="43" s="1"/>
  <c r="AE261" i="43" s="1"/>
  <c r="AF261" i="43" s="1"/>
  <c r="F269" i="43"/>
  <c r="G269" i="43" s="1"/>
  <c r="H269" i="43" s="1"/>
  <c r="I269" i="43" s="1"/>
  <c r="J269" i="43" s="1"/>
  <c r="K269" i="43" s="1"/>
  <c r="L269" i="43" s="1"/>
  <c r="M269" i="43" s="1"/>
  <c r="N269" i="43" s="1"/>
  <c r="O269" i="43" s="1"/>
  <c r="P269" i="43" s="1"/>
  <c r="Q269" i="43" s="1"/>
  <c r="R269" i="43" s="1"/>
  <c r="S269" i="43" s="1"/>
  <c r="T269" i="43" s="1"/>
  <c r="U269" i="43" s="1"/>
  <c r="V269" i="43" s="1"/>
  <c r="W269" i="43" s="1"/>
  <c r="X269" i="43" s="1"/>
  <c r="Y269" i="43" s="1"/>
  <c r="Z269" i="43" s="1"/>
  <c r="AA269" i="43" s="1"/>
  <c r="AB269" i="43" s="1"/>
  <c r="AC269" i="43" s="1"/>
  <c r="AD269" i="43" s="1"/>
  <c r="AE269" i="43" s="1"/>
  <c r="AF269" i="43" s="1"/>
  <c r="F205" i="43"/>
  <c r="G205" i="43" s="1"/>
  <c r="H205" i="43" s="1"/>
  <c r="I205" i="43" s="1"/>
  <c r="J205" i="43" s="1"/>
  <c r="K205" i="43" s="1"/>
  <c r="L205" i="43" s="1"/>
  <c r="M205" i="43" s="1"/>
  <c r="N205" i="43" s="1"/>
  <c r="O205" i="43" s="1"/>
  <c r="P205" i="43" s="1"/>
  <c r="Q205" i="43" s="1"/>
  <c r="R205" i="43" s="1"/>
  <c r="S205" i="43" s="1"/>
  <c r="T205" i="43" s="1"/>
  <c r="U205" i="43" s="1"/>
  <c r="V205" i="43" s="1"/>
  <c r="W205" i="43" s="1"/>
  <c r="X205" i="43" s="1"/>
  <c r="Y205" i="43" s="1"/>
  <c r="Z205" i="43" s="1"/>
  <c r="AA205" i="43" s="1"/>
  <c r="AB205" i="43" s="1"/>
  <c r="AC205" i="43" s="1"/>
  <c r="AD205" i="43" s="1"/>
  <c r="AE205" i="43" s="1"/>
  <c r="AF205" i="43" s="1"/>
  <c r="F213" i="43"/>
  <c r="G213" i="43" s="1"/>
  <c r="H213" i="43" s="1"/>
  <c r="I213" i="43" s="1"/>
  <c r="J213" i="43" s="1"/>
  <c r="K213" i="43" s="1"/>
  <c r="L213" i="43" s="1"/>
  <c r="M213" i="43" s="1"/>
  <c r="N213" i="43" s="1"/>
  <c r="O213" i="43" s="1"/>
  <c r="P213" i="43" s="1"/>
  <c r="Q213" i="43" s="1"/>
  <c r="R213" i="43" s="1"/>
  <c r="S213" i="43" s="1"/>
  <c r="T213" i="43" s="1"/>
  <c r="U213" i="43" s="1"/>
  <c r="V213" i="43" s="1"/>
  <c r="W213" i="43" s="1"/>
  <c r="X213" i="43" s="1"/>
  <c r="Y213" i="43" s="1"/>
  <c r="Z213" i="43" s="1"/>
  <c r="AA213" i="43" s="1"/>
  <c r="AB213" i="43" s="1"/>
  <c r="AC213" i="43" s="1"/>
  <c r="AD213" i="43" s="1"/>
  <c r="AE213" i="43" s="1"/>
  <c r="AF213" i="43" s="1"/>
  <c r="F223" i="43"/>
  <c r="G223" i="43" s="1"/>
  <c r="H223" i="43" s="1"/>
  <c r="I223" i="43" s="1"/>
  <c r="J223" i="43" s="1"/>
  <c r="K223" i="43" s="1"/>
  <c r="L223" i="43" s="1"/>
  <c r="M223" i="43" s="1"/>
  <c r="N223" i="43" s="1"/>
  <c r="O223" i="43" s="1"/>
  <c r="P223" i="43" s="1"/>
  <c r="Q223" i="43" s="1"/>
  <c r="R223" i="43" s="1"/>
  <c r="S223" i="43" s="1"/>
  <c r="T223" i="43" s="1"/>
  <c r="U223" i="43" s="1"/>
  <c r="V223" i="43" s="1"/>
  <c r="W223" i="43" s="1"/>
  <c r="X223" i="43" s="1"/>
  <c r="Y223" i="43" s="1"/>
  <c r="Z223" i="43" s="1"/>
  <c r="AA223" i="43" s="1"/>
  <c r="AB223" i="43" s="1"/>
  <c r="AC223" i="43" s="1"/>
  <c r="AD223" i="43" s="1"/>
  <c r="AE223" i="43" s="1"/>
  <c r="AF223" i="43" s="1"/>
  <c r="F245" i="43"/>
  <c r="G245" i="43" s="1"/>
  <c r="H245" i="43" s="1"/>
  <c r="I245" i="43" s="1"/>
  <c r="J245" i="43" s="1"/>
  <c r="K245" i="43" s="1"/>
  <c r="L245" i="43" s="1"/>
  <c r="M245" i="43" s="1"/>
  <c r="N245" i="43" s="1"/>
  <c r="O245" i="43" s="1"/>
  <c r="P245" i="43" s="1"/>
  <c r="Q245" i="43" s="1"/>
  <c r="R245" i="43" s="1"/>
  <c r="S245" i="43" s="1"/>
  <c r="T245" i="43" s="1"/>
  <c r="U245" i="43" s="1"/>
  <c r="V245" i="43" s="1"/>
  <c r="W245" i="43" s="1"/>
  <c r="X245" i="43" s="1"/>
  <c r="Y245" i="43" s="1"/>
  <c r="Z245" i="43" s="1"/>
  <c r="AA245" i="43" s="1"/>
  <c r="AB245" i="43" s="1"/>
  <c r="AC245" i="43" s="1"/>
  <c r="AD245" i="43" s="1"/>
  <c r="AE245" i="43" s="1"/>
  <c r="AF245" i="43" s="1"/>
  <c r="F253" i="43"/>
  <c r="G253" i="43" s="1"/>
  <c r="H253" i="43" s="1"/>
  <c r="I253" i="43" s="1"/>
  <c r="J253" i="43" s="1"/>
  <c r="K253" i="43" s="1"/>
  <c r="L253" i="43" s="1"/>
  <c r="M253" i="43" s="1"/>
  <c r="N253" i="43" s="1"/>
  <c r="O253" i="43" s="1"/>
  <c r="P253" i="43" s="1"/>
  <c r="Q253" i="43" s="1"/>
  <c r="R253" i="43" s="1"/>
  <c r="S253" i="43" s="1"/>
  <c r="T253" i="43" s="1"/>
  <c r="U253" i="43" s="1"/>
  <c r="V253" i="43" s="1"/>
  <c r="W253" i="43" s="1"/>
  <c r="X253" i="43" s="1"/>
  <c r="Y253" i="43" s="1"/>
  <c r="Z253" i="43" s="1"/>
  <c r="AA253" i="43" s="1"/>
  <c r="AB253" i="43" s="1"/>
  <c r="AC253" i="43" s="1"/>
  <c r="AD253" i="43" s="1"/>
  <c r="AE253" i="43" s="1"/>
  <c r="AF253" i="43" s="1"/>
  <c r="F262" i="43"/>
  <c r="G262" i="43" s="1"/>
  <c r="H262" i="43" s="1"/>
  <c r="I262" i="43" s="1"/>
  <c r="J262" i="43" s="1"/>
  <c r="K262" i="43" s="1"/>
  <c r="L262" i="43" s="1"/>
  <c r="M262" i="43" s="1"/>
  <c r="N262" i="43" s="1"/>
  <c r="O262" i="43" s="1"/>
  <c r="P262" i="43" s="1"/>
  <c r="Q262" i="43" s="1"/>
  <c r="R262" i="43" s="1"/>
  <c r="S262" i="43" s="1"/>
  <c r="T262" i="43" s="1"/>
  <c r="U262" i="43" s="1"/>
  <c r="V262" i="43" s="1"/>
  <c r="W262" i="43" s="1"/>
  <c r="X262" i="43" s="1"/>
  <c r="Y262" i="43" s="1"/>
  <c r="Z262" i="43" s="1"/>
  <c r="AA262" i="43" s="1"/>
  <c r="AB262" i="43" s="1"/>
  <c r="AC262" i="43" s="1"/>
  <c r="AD262" i="43" s="1"/>
  <c r="AE262" i="43" s="1"/>
  <c r="AF262" i="43" s="1"/>
  <c r="F270" i="43"/>
  <c r="G270" i="43" s="1"/>
  <c r="H270" i="43" s="1"/>
  <c r="I270" i="43" s="1"/>
  <c r="J270" i="43" s="1"/>
  <c r="K270" i="43" s="1"/>
  <c r="L270" i="43" s="1"/>
  <c r="M270" i="43" s="1"/>
  <c r="N270" i="43" s="1"/>
  <c r="O270" i="43" s="1"/>
  <c r="P270" i="43" s="1"/>
  <c r="Q270" i="43" s="1"/>
  <c r="R270" i="43" s="1"/>
  <c r="S270" i="43" s="1"/>
  <c r="T270" i="43" s="1"/>
  <c r="U270" i="43" s="1"/>
  <c r="V270" i="43" s="1"/>
  <c r="W270" i="43" s="1"/>
  <c r="X270" i="43" s="1"/>
  <c r="Y270" i="43" s="1"/>
  <c r="Z270" i="43" s="1"/>
  <c r="AA270" i="43" s="1"/>
  <c r="AB270" i="43" s="1"/>
  <c r="AC270" i="43" s="1"/>
  <c r="AD270" i="43" s="1"/>
  <c r="AE270" i="43" s="1"/>
  <c r="AF270" i="43" s="1"/>
  <c r="F222" i="43"/>
  <c r="G222" i="43" s="1"/>
  <c r="H222" i="43" s="1"/>
  <c r="I222" i="43" s="1"/>
  <c r="J222" i="43" s="1"/>
  <c r="K222" i="43" s="1"/>
  <c r="L222" i="43" s="1"/>
  <c r="M222" i="43" s="1"/>
  <c r="N222" i="43" s="1"/>
  <c r="O222" i="43" s="1"/>
  <c r="P222" i="43" s="1"/>
  <c r="Q222" i="43" s="1"/>
  <c r="R222" i="43" s="1"/>
  <c r="S222" i="43" s="1"/>
  <c r="T222" i="43" s="1"/>
  <c r="U222" i="43" s="1"/>
  <c r="V222" i="43" s="1"/>
  <c r="W222" i="43" s="1"/>
  <c r="X222" i="43" s="1"/>
  <c r="Y222" i="43" s="1"/>
  <c r="Z222" i="43" s="1"/>
  <c r="AA222" i="43" s="1"/>
  <c r="AB222" i="43" s="1"/>
  <c r="AC222" i="43" s="1"/>
  <c r="AD222" i="43" s="1"/>
  <c r="AE222" i="43" s="1"/>
  <c r="AF222" i="43" s="1"/>
  <c r="F254" i="43"/>
  <c r="G254" i="43" s="1"/>
  <c r="H254" i="43" s="1"/>
  <c r="I254" i="43" s="1"/>
  <c r="J254" i="43" s="1"/>
  <c r="K254" i="43" s="1"/>
  <c r="L254" i="43" s="1"/>
  <c r="M254" i="43" s="1"/>
  <c r="N254" i="43" s="1"/>
  <c r="O254" i="43" s="1"/>
  <c r="P254" i="43" s="1"/>
  <c r="Q254" i="43" s="1"/>
  <c r="R254" i="43" s="1"/>
  <c r="S254" i="43" s="1"/>
  <c r="T254" i="43" s="1"/>
  <c r="U254" i="43" s="1"/>
  <c r="V254" i="43" s="1"/>
  <c r="W254" i="43" s="1"/>
  <c r="X254" i="43" s="1"/>
  <c r="Y254" i="43" s="1"/>
  <c r="Z254" i="43" s="1"/>
  <c r="AA254" i="43" s="1"/>
  <c r="AB254" i="43" s="1"/>
  <c r="AC254" i="43" s="1"/>
  <c r="AD254" i="43" s="1"/>
  <c r="AE254" i="43" s="1"/>
  <c r="AF254" i="43" s="1"/>
  <c r="F180" i="43"/>
  <c r="G180" i="43" s="1"/>
  <c r="H180" i="43" s="1"/>
  <c r="I180" i="43" s="1"/>
  <c r="J180" i="43" s="1"/>
  <c r="K180" i="43" s="1"/>
  <c r="L180" i="43" s="1"/>
  <c r="M180" i="43" s="1"/>
  <c r="N180" i="43" s="1"/>
  <c r="O180" i="43" s="1"/>
  <c r="P180" i="43" s="1"/>
  <c r="Q180" i="43" s="1"/>
  <c r="R180" i="43" s="1"/>
  <c r="S180" i="43" s="1"/>
  <c r="T180" i="43" s="1"/>
  <c r="U180" i="43" s="1"/>
  <c r="V180" i="43" s="1"/>
  <c r="W180" i="43" s="1"/>
  <c r="X180" i="43" s="1"/>
  <c r="Y180" i="43" s="1"/>
  <c r="Z180" i="43" s="1"/>
  <c r="AA180" i="43" s="1"/>
  <c r="AB180" i="43" s="1"/>
  <c r="AC180" i="43" s="1"/>
  <c r="AD180" i="43" s="1"/>
  <c r="AE180" i="43" s="1"/>
  <c r="AF180" i="43" s="1"/>
  <c r="F188" i="43"/>
  <c r="G188" i="43" s="1"/>
  <c r="H188" i="43" s="1"/>
  <c r="I188" i="43" s="1"/>
  <c r="J188" i="43" s="1"/>
  <c r="K188" i="43" s="1"/>
  <c r="L188" i="43" s="1"/>
  <c r="M188" i="43" s="1"/>
  <c r="N188" i="43" s="1"/>
  <c r="O188" i="43" s="1"/>
  <c r="P188" i="43" s="1"/>
  <c r="Q188" i="43" s="1"/>
  <c r="R188" i="43" s="1"/>
  <c r="S188" i="43" s="1"/>
  <c r="T188" i="43" s="1"/>
  <c r="U188" i="43" s="1"/>
  <c r="V188" i="43" s="1"/>
  <c r="W188" i="43" s="1"/>
  <c r="X188" i="43" s="1"/>
  <c r="Y188" i="43" s="1"/>
  <c r="Z188" i="43" s="1"/>
  <c r="AA188" i="43" s="1"/>
  <c r="AB188" i="43" s="1"/>
  <c r="AC188" i="43" s="1"/>
  <c r="AD188" i="43" s="1"/>
  <c r="AE188" i="43" s="1"/>
  <c r="AF188" i="43" s="1"/>
  <c r="F197" i="43"/>
  <c r="G197" i="43" s="1"/>
  <c r="H197" i="43" s="1"/>
  <c r="I197" i="43" s="1"/>
  <c r="J197" i="43" s="1"/>
  <c r="K197" i="43" s="1"/>
  <c r="L197" i="43" s="1"/>
  <c r="M197" i="43" s="1"/>
  <c r="N197" i="43" s="1"/>
  <c r="O197" i="43" s="1"/>
  <c r="P197" i="43" s="1"/>
  <c r="Q197" i="43" s="1"/>
  <c r="R197" i="43" s="1"/>
  <c r="S197" i="43" s="1"/>
  <c r="T197" i="43" s="1"/>
  <c r="U197" i="43" s="1"/>
  <c r="V197" i="43" s="1"/>
  <c r="W197" i="43" s="1"/>
  <c r="X197" i="43" s="1"/>
  <c r="Y197" i="43" s="1"/>
  <c r="Z197" i="43" s="1"/>
  <c r="AA197" i="43" s="1"/>
  <c r="AB197" i="43" s="1"/>
  <c r="AC197" i="43" s="1"/>
  <c r="AD197" i="43" s="1"/>
  <c r="AE197" i="43" s="1"/>
  <c r="AF197" i="43" s="1"/>
  <c r="F207" i="43"/>
  <c r="G207" i="43" s="1"/>
  <c r="H207" i="43" s="1"/>
  <c r="I207" i="43" s="1"/>
  <c r="J207" i="43" s="1"/>
  <c r="K207" i="43" s="1"/>
  <c r="L207" i="43" s="1"/>
  <c r="M207" i="43" s="1"/>
  <c r="N207" i="43" s="1"/>
  <c r="O207" i="43" s="1"/>
  <c r="P207" i="43" s="1"/>
  <c r="Q207" i="43" s="1"/>
  <c r="R207" i="43" s="1"/>
  <c r="S207" i="43" s="1"/>
  <c r="T207" i="43" s="1"/>
  <c r="U207" i="43" s="1"/>
  <c r="V207" i="43" s="1"/>
  <c r="W207" i="43" s="1"/>
  <c r="X207" i="43" s="1"/>
  <c r="Y207" i="43" s="1"/>
  <c r="Z207" i="43" s="1"/>
  <c r="AA207" i="43" s="1"/>
  <c r="AB207" i="43" s="1"/>
  <c r="AC207" i="43" s="1"/>
  <c r="AD207" i="43" s="1"/>
  <c r="AE207" i="43" s="1"/>
  <c r="AF207" i="43" s="1"/>
  <c r="F215" i="43"/>
  <c r="G215" i="43" s="1"/>
  <c r="H215" i="43" s="1"/>
  <c r="I215" i="43" s="1"/>
  <c r="J215" i="43" s="1"/>
  <c r="K215" i="43" s="1"/>
  <c r="L215" i="43" s="1"/>
  <c r="M215" i="43" s="1"/>
  <c r="N215" i="43" s="1"/>
  <c r="O215" i="43" s="1"/>
  <c r="P215" i="43" s="1"/>
  <c r="Q215" i="43" s="1"/>
  <c r="R215" i="43" s="1"/>
  <c r="S215" i="43" s="1"/>
  <c r="T215" i="43" s="1"/>
  <c r="U215" i="43" s="1"/>
  <c r="V215" i="43" s="1"/>
  <c r="W215" i="43" s="1"/>
  <c r="X215" i="43" s="1"/>
  <c r="Y215" i="43" s="1"/>
  <c r="Z215" i="43" s="1"/>
  <c r="AA215" i="43" s="1"/>
  <c r="AB215" i="43" s="1"/>
  <c r="AC215" i="43" s="1"/>
  <c r="AD215" i="43" s="1"/>
  <c r="AE215" i="43" s="1"/>
  <c r="AF215" i="43" s="1"/>
  <c r="F224" i="43"/>
  <c r="G224" i="43" s="1"/>
  <c r="H224" i="43" s="1"/>
  <c r="I224" i="43" s="1"/>
  <c r="J224" i="43" s="1"/>
  <c r="K224" i="43" s="1"/>
  <c r="L224" i="43" s="1"/>
  <c r="M224" i="43" s="1"/>
  <c r="N224" i="43" s="1"/>
  <c r="O224" i="43" s="1"/>
  <c r="P224" i="43" s="1"/>
  <c r="Q224" i="43" s="1"/>
  <c r="R224" i="43" s="1"/>
  <c r="S224" i="43" s="1"/>
  <c r="T224" i="43" s="1"/>
  <c r="U224" i="43" s="1"/>
  <c r="V224" i="43" s="1"/>
  <c r="W224" i="43" s="1"/>
  <c r="X224" i="43" s="1"/>
  <c r="Y224" i="43" s="1"/>
  <c r="Z224" i="43" s="1"/>
  <c r="AA224" i="43" s="1"/>
  <c r="AB224" i="43" s="1"/>
  <c r="AC224" i="43" s="1"/>
  <c r="AD224" i="43" s="1"/>
  <c r="AE224" i="43" s="1"/>
  <c r="AF224" i="43" s="1"/>
  <c r="F246" i="43"/>
  <c r="G246" i="43" s="1"/>
  <c r="H246" i="43" s="1"/>
  <c r="I246" i="43" s="1"/>
  <c r="J246" i="43" s="1"/>
  <c r="K246" i="43" s="1"/>
  <c r="L246" i="43" s="1"/>
  <c r="M246" i="43" s="1"/>
  <c r="N246" i="43" s="1"/>
  <c r="O246" i="43" s="1"/>
  <c r="P246" i="43" s="1"/>
  <c r="Q246" i="43" s="1"/>
  <c r="R246" i="43" s="1"/>
  <c r="S246" i="43" s="1"/>
  <c r="T246" i="43" s="1"/>
  <c r="U246" i="43" s="1"/>
  <c r="V246" i="43" s="1"/>
  <c r="W246" i="43" s="1"/>
  <c r="X246" i="43" s="1"/>
  <c r="Y246" i="43" s="1"/>
  <c r="Z246" i="43" s="1"/>
  <c r="AA246" i="43" s="1"/>
  <c r="AB246" i="43" s="1"/>
  <c r="AC246" i="43" s="1"/>
  <c r="AD246" i="43" s="1"/>
  <c r="AE246" i="43" s="1"/>
  <c r="AF246" i="43" s="1"/>
  <c r="F263" i="43"/>
  <c r="G263" i="43" s="1"/>
  <c r="H263" i="43" s="1"/>
  <c r="I263" i="43" s="1"/>
  <c r="J263" i="43" s="1"/>
  <c r="K263" i="43" s="1"/>
  <c r="L263" i="43" s="1"/>
  <c r="M263" i="43" s="1"/>
  <c r="N263" i="43" s="1"/>
  <c r="O263" i="43" s="1"/>
  <c r="P263" i="43" s="1"/>
  <c r="Q263" i="43" s="1"/>
  <c r="R263" i="43" s="1"/>
  <c r="S263" i="43" s="1"/>
  <c r="T263" i="43" s="1"/>
  <c r="U263" i="43" s="1"/>
  <c r="V263" i="43" s="1"/>
  <c r="W263" i="43" s="1"/>
  <c r="X263" i="43" s="1"/>
  <c r="Y263" i="43" s="1"/>
  <c r="Z263" i="43" s="1"/>
  <c r="AA263" i="43" s="1"/>
  <c r="AB263" i="43" s="1"/>
  <c r="AC263" i="43" s="1"/>
  <c r="AD263" i="43" s="1"/>
  <c r="AE263" i="43" s="1"/>
  <c r="AF263" i="43" s="1"/>
  <c r="F203" i="43"/>
  <c r="G203" i="43" s="1"/>
  <c r="H203" i="43" s="1"/>
  <c r="I203" i="43" s="1"/>
  <c r="J203" i="43" s="1"/>
  <c r="K203" i="43" s="1"/>
  <c r="L203" i="43" s="1"/>
  <c r="M203" i="43" s="1"/>
  <c r="N203" i="43" s="1"/>
  <c r="O203" i="43" s="1"/>
  <c r="P203" i="43" s="1"/>
  <c r="Q203" i="43" s="1"/>
  <c r="R203" i="43" s="1"/>
  <c r="S203" i="43" s="1"/>
  <c r="T203" i="43" s="1"/>
  <c r="U203" i="43" s="1"/>
  <c r="V203" i="43" s="1"/>
  <c r="W203" i="43" s="1"/>
  <c r="X203" i="43" s="1"/>
  <c r="Y203" i="43" s="1"/>
  <c r="Z203" i="43" s="1"/>
  <c r="AA203" i="43" s="1"/>
  <c r="AB203" i="43" s="1"/>
  <c r="AC203" i="43" s="1"/>
  <c r="AD203" i="43" s="1"/>
  <c r="AE203" i="43" s="1"/>
  <c r="AF203" i="43" s="1"/>
  <c r="F227" i="43"/>
  <c r="G227" i="43" s="1"/>
  <c r="H227" i="43" s="1"/>
  <c r="I227" i="43" s="1"/>
  <c r="J227" i="43" s="1"/>
  <c r="K227" i="43" s="1"/>
  <c r="L227" i="43" s="1"/>
  <c r="M227" i="43" s="1"/>
  <c r="N227" i="43" s="1"/>
  <c r="O227" i="43" s="1"/>
  <c r="P227" i="43" s="1"/>
  <c r="Q227" i="43" s="1"/>
  <c r="R227" i="43" s="1"/>
  <c r="S227" i="43" s="1"/>
  <c r="T227" i="43" s="1"/>
  <c r="U227" i="43" s="1"/>
  <c r="V227" i="43" s="1"/>
  <c r="W227" i="43" s="1"/>
  <c r="X227" i="43" s="1"/>
  <c r="Y227" i="43" s="1"/>
  <c r="Z227" i="43" s="1"/>
  <c r="AA227" i="43" s="1"/>
  <c r="AB227" i="43" s="1"/>
  <c r="AC227" i="43" s="1"/>
  <c r="AD227" i="43" s="1"/>
  <c r="AE227" i="43" s="1"/>
  <c r="AF227" i="43" s="1"/>
  <c r="F259" i="43"/>
  <c r="G259" i="43" s="1"/>
  <c r="H259" i="43" s="1"/>
  <c r="I259" i="43" s="1"/>
  <c r="J259" i="43" s="1"/>
  <c r="K259" i="43" s="1"/>
  <c r="L259" i="43" s="1"/>
  <c r="M259" i="43" s="1"/>
  <c r="N259" i="43" s="1"/>
  <c r="O259" i="43" s="1"/>
  <c r="P259" i="43" s="1"/>
  <c r="Q259" i="43" s="1"/>
  <c r="R259" i="43" s="1"/>
  <c r="S259" i="43" s="1"/>
  <c r="T259" i="43" s="1"/>
  <c r="U259" i="43" s="1"/>
  <c r="V259" i="43" s="1"/>
  <c r="W259" i="43" s="1"/>
  <c r="X259" i="43" s="1"/>
  <c r="Y259" i="43" s="1"/>
  <c r="Z259" i="43" s="1"/>
  <c r="AA259" i="43" s="1"/>
  <c r="AB259" i="43" s="1"/>
  <c r="AC259" i="43" s="1"/>
  <c r="AD259" i="43" s="1"/>
  <c r="AE259" i="43" s="1"/>
  <c r="AF259" i="43" s="1"/>
  <c r="AH121" i="43"/>
  <c r="F172" i="43"/>
  <c r="G172" i="43" s="1"/>
  <c r="H172" i="43" s="1"/>
  <c r="I172" i="43" s="1"/>
  <c r="J172" i="43" s="1"/>
  <c r="K172" i="43" s="1"/>
  <c r="L172" i="43" s="1"/>
  <c r="M172" i="43" s="1"/>
  <c r="N172" i="43" s="1"/>
  <c r="O172" i="43" s="1"/>
  <c r="P172" i="43" s="1"/>
  <c r="Q172" i="43" s="1"/>
  <c r="R172" i="43" s="1"/>
  <c r="S172" i="43" s="1"/>
  <c r="T172" i="43" s="1"/>
  <c r="U172" i="43" s="1"/>
  <c r="V172" i="43" s="1"/>
  <c r="W172" i="43" s="1"/>
  <c r="X172" i="43" s="1"/>
  <c r="Y172" i="43" s="1"/>
  <c r="Z172" i="43" s="1"/>
  <c r="AA172" i="43" s="1"/>
  <c r="AB172" i="43" s="1"/>
  <c r="AC172" i="43" s="1"/>
  <c r="AD172" i="43" s="1"/>
  <c r="AE172" i="43" s="1"/>
  <c r="AF172" i="43" s="1"/>
  <c r="F189" i="43"/>
  <c r="G189" i="43" s="1"/>
  <c r="H189" i="43" s="1"/>
  <c r="I189" i="43" s="1"/>
  <c r="J189" i="43" s="1"/>
  <c r="K189" i="43" s="1"/>
  <c r="L189" i="43" s="1"/>
  <c r="M189" i="43" s="1"/>
  <c r="N189" i="43" s="1"/>
  <c r="O189" i="43" s="1"/>
  <c r="P189" i="43" s="1"/>
  <c r="Q189" i="43" s="1"/>
  <c r="R189" i="43" s="1"/>
  <c r="S189" i="43" s="1"/>
  <c r="T189" i="43" s="1"/>
  <c r="U189" i="43" s="1"/>
  <c r="V189" i="43" s="1"/>
  <c r="W189" i="43" s="1"/>
  <c r="X189" i="43" s="1"/>
  <c r="Y189" i="43" s="1"/>
  <c r="Z189" i="43" s="1"/>
  <c r="AA189" i="43" s="1"/>
  <c r="AB189" i="43" s="1"/>
  <c r="AC189" i="43" s="1"/>
  <c r="AD189" i="43" s="1"/>
  <c r="AE189" i="43" s="1"/>
  <c r="AF189" i="43" s="1"/>
  <c r="F198" i="43"/>
  <c r="G198" i="43" s="1"/>
  <c r="H198" i="43" s="1"/>
  <c r="I198" i="43" s="1"/>
  <c r="J198" i="43" s="1"/>
  <c r="K198" i="43" s="1"/>
  <c r="L198" i="43" s="1"/>
  <c r="M198" i="43" s="1"/>
  <c r="N198" i="43" s="1"/>
  <c r="O198" i="43" s="1"/>
  <c r="P198" i="43" s="1"/>
  <c r="Q198" i="43" s="1"/>
  <c r="R198" i="43" s="1"/>
  <c r="S198" i="43" s="1"/>
  <c r="T198" i="43" s="1"/>
  <c r="U198" i="43" s="1"/>
  <c r="V198" i="43" s="1"/>
  <c r="W198" i="43" s="1"/>
  <c r="X198" i="43" s="1"/>
  <c r="Y198" i="43" s="1"/>
  <c r="Z198" i="43" s="1"/>
  <c r="AA198" i="43" s="1"/>
  <c r="AB198" i="43" s="1"/>
  <c r="AC198" i="43" s="1"/>
  <c r="AD198" i="43" s="1"/>
  <c r="AE198" i="43" s="1"/>
  <c r="AF198" i="43" s="1"/>
  <c r="F208" i="43"/>
  <c r="G208" i="43" s="1"/>
  <c r="H208" i="43" s="1"/>
  <c r="I208" i="43" s="1"/>
  <c r="J208" i="43" s="1"/>
  <c r="K208" i="43" s="1"/>
  <c r="L208" i="43" s="1"/>
  <c r="M208" i="43" s="1"/>
  <c r="N208" i="43" s="1"/>
  <c r="O208" i="43" s="1"/>
  <c r="P208" i="43" s="1"/>
  <c r="Q208" i="43" s="1"/>
  <c r="R208" i="43" s="1"/>
  <c r="S208" i="43" s="1"/>
  <c r="T208" i="43" s="1"/>
  <c r="U208" i="43" s="1"/>
  <c r="V208" i="43" s="1"/>
  <c r="W208" i="43" s="1"/>
  <c r="X208" i="43" s="1"/>
  <c r="Y208" i="43" s="1"/>
  <c r="Z208" i="43" s="1"/>
  <c r="AA208" i="43" s="1"/>
  <c r="AB208" i="43" s="1"/>
  <c r="AC208" i="43" s="1"/>
  <c r="AD208" i="43" s="1"/>
  <c r="AE208" i="43" s="1"/>
  <c r="AF208" i="43" s="1"/>
  <c r="F216" i="43"/>
  <c r="G216" i="43" s="1"/>
  <c r="H216" i="43" s="1"/>
  <c r="I216" i="43" s="1"/>
  <c r="J216" i="43" s="1"/>
  <c r="K216" i="43" s="1"/>
  <c r="L216" i="43" s="1"/>
  <c r="M216" i="43" s="1"/>
  <c r="N216" i="43" s="1"/>
  <c r="O216" i="43" s="1"/>
  <c r="P216" i="43" s="1"/>
  <c r="Q216" i="43" s="1"/>
  <c r="R216" i="43" s="1"/>
  <c r="S216" i="43" s="1"/>
  <c r="T216" i="43" s="1"/>
  <c r="U216" i="43" s="1"/>
  <c r="V216" i="43" s="1"/>
  <c r="W216" i="43" s="1"/>
  <c r="X216" i="43" s="1"/>
  <c r="Y216" i="43" s="1"/>
  <c r="Z216" i="43" s="1"/>
  <c r="AA216" i="43" s="1"/>
  <c r="AB216" i="43" s="1"/>
  <c r="AC216" i="43" s="1"/>
  <c r="AD216" i="43" s="1"/>
  <c r="AE216" i="43" s="1"/>
  <c r="AF216" i="43" s="1"/>
  <c r="F236" i="43"/>
  <c r="G236" i="43" s="1"/>
  <c r="H236" i="43" s="1"/>
  <c r="I236" i="43" s="1"/>
  <c r="J236" i="43" s="1"/>
  <c r="K236" i="43" s="1"/>
  <c r="L236" i="43" s="1"/>
  <c r="M236" i="43" s="1"/>
  <c r="N236" i="43" s="1"/>
  <c r="O236" i="43" s="1"/>
  <c r="P236" i="43" s="1"/>
  <c r="Q236" i="43" s="1"/>
  <c r="R236" i="43" s="1"/>
  <c r="S236" i="43" s="1"/>
  <c r="T236" i="43" s="1"/>
  <c r="U236" i="43" s="1"/>
  <c r="V236" i="43" s="1"/>
  <c r="W236" i="43" s="1"/>
  <c r="X236" i="43" s="1"/>
  <c r="Y236" i="43" s="1"/>
  <c r="Z236" i="43" s="1"/>
  <c r="AA236" i="43" s="1"/>
  <c r="AB236" i="43" s="1"/>
  <c r="AC236" i="43" s="1"/>
  <c r="AD236" i="43" s="1"/>
  <c r="AE236" i="43" s="1"/>
  <c r="AF236" i="43" s="1"/>
  <c r="F247" i="43"/>
  <c r="G247" i="43" s="1"/>
  <c r="H247" i="43" s="1"/>
  <c r="I247" i="43" s="1"/>
  <c r="J247" i="43" s="1"/>
  <c r="K247" i="43" s="1"/>
  <c r="L247" i="43" s="1"/>
  <c r="M247" i="43" s="1"/>
  <c r="N247" i="43" s="1"/>
  <c r="O247" i="43" s="1"/>
  <c r="P247" i="43" s="1"/>
  <c r="Q247" i="43" s="1"/>
  <c r="R247" i="43" s="1"/>
  <c r="S247" i="43" s="1"/>
  <c r="T247" i="43" s="1"/>
  <c r="U247" i="43" s="1"/>
  <c r="V247" i="43" s="1"/>
  <c r="W247" i="43" s="1"/>
  <c r="X247" i="43" s="1"/>
  <c r="Y247" i="43" s="1"/>
  <c r="Z247" i="43" s="1"/>
  <c r="AA247" i="43" s="1"/>
  <c r="AB247" i="43" s="1"/>
  <c r="AC247" i="43" s="1"/>
  <c r="AD247" i="43" s="1"/>
  <c r="AE247" i="43" s="1"/>
  <c r="AF247" i="43" s="1"/>
  <c r="F255" i="43"/>
  <c r="G255" i="43" s="1"/>
  <c r="H255" i="43" s="1"/>
  <c r="I255" i="43" s="1"/>
  <c r="J255" i="43" s="1"/>
  <c r="K255" i="43" s="1"/>
  <c r="L255" i="43" s="1"/>
  <c r="M255" i="43" s="1"/>
  <c r="N255" i="43" s="1"/>
  <c r="O255" i="43" s="1"/>
  <c r="P255" i="43" s="1"/>
  <c r="Q255" i="43" s="1"/>
  <c r="R255" i="43" s="1"/>
  <c r="S255" i="43" s="1"/>
  <c r="T255" i="43" s="1"/>
  <c r="U255" i="43" s="1"/>
  <c r="V255" i="43" s="1"/>
  <c r="W255" i="43" s="1"/>
  <c r="X255" i="43" s="1"/>
  <c r="Y255" i="43" s="1"/>
  <c r="Z255" i="43" s="1"/>
  <c r="AA255" i="43" s="1"/>
  <c r="AB255" i="43" s="1"/>
  <c r="AC255" i="43" s="1"/>
  <c r="AD255" i="43" s="1"/>
  <c r="AE255" i="43" s="1"/>
  <c r="AF255" i="43" s="1"/>
  <c r="F264" i="43"/>
  <c r="G264" i="43" s="1"/>
  <c r="H264" i="43" s="1"/>
  <c r="I264" i="43" s="1"/>
  <c r="J264" i="43" s="1"/>
  <c r="K264" i="43" s="1"/>
  <c r="L264" i="43" s="1"/>
  <c r="M264" i="43" s="1"/>
  <c r="N264" i="43" s="1"/>
  <c r="O264" i="43" s="1"/>
  <c r="P264" i="43" s="1"/>
  <c r="Q264" i="43" s="1"/>
  <c r="R264" i="43" s="1"/>
  <c r="S264" i="43" s="1"/>
  <c r="T264" i="43" s="1"/>
  <c r="U264" i="43" s="1"/>
  <c r="V264" i="43" s="1"/>
  <c r="W264" i="43" s="1"/>
  <c r="X264" i="43" s="1"/>
  <c r="Y264" i="43" s="1"/>
  <c r="Z264" i="43" s="1"/>
  <c r="AA264" i="43" s="1"/>
  <c r="AB264" i="43" s="1"/>
  <c r="AC264" i="43" s="1"/>
  <c r="AD264" i="43" s="1"/>
  <c r="AE264" i="43" s="1"/>
  <c r="AF264" i="43" s="1"/>
  <c r="F165" i="43"/>
  <c r="G165" i="43" s="1"/>
  <c r="H165" i="43" s="1"/>
  <c r="I165" i="43" s="1"/>
  <c r="J165" i="43" s="1"/>
  <c r="K165" i="43" s="1"/>
  <c r="L165" i="43" s="1"/>
  <c r="M165" i="43" s="1"/>
  <c r="N165" i="43" s="1"/>
  <c r="O165" i="43" s="1"/>
  <c r="P165" i="43" s="1"/>
  <c r="Q165" i="43" s="1"/>
  <c r="R165" i="43" s="1"/>
  <c r="S165" i="43" s="1"/>
  <c r="T165" i="43" s="1"/>
  <c r="U165" i="43" s="1"/>
  <c r="V165" i="43" s="1"/>
  <c r="W165" i="43" s="1"/>
  <c r="X165" i="43" s="1"/>
  <c r="Y165" i="43" s="1"/>
  <c r="Z165" i="43" s="1"/>
  <c r="AA165" i="43" s="1"/>
  <c r="AB165" i="43" s="1"/>
  <c r="AC165" i="43" s="1"/>
  <c r="AD165" i="43" s="1"/>
  <c r="AE165" i="43" s="1"/>
  <c r="AF165" i="43" s="1"/>
  <c r="F204" i="43"/>
  <c r="G204" i="43" s="1"/>
  <c r="H204" i="43" s="1"/>
  <c r="I204" i="43" s="1"/>
  <c r="J204" i="43" s="1"/>
  <c r="K204" i="43" s="1"/>
  <c r="L204" i="43" s="1"/>
  <c r="M204" i="43" s="1"/>
  <c r="N204" i="43" s="1"/>
  <c r="O204" i="43" s="1"/>
  <c r="P204" i="43" s="1"/>
  <c r="Q204" i="43" s="1"/>
  <c r="R204" i="43" s="1"/>
  <c r="S204" i="43" s="1"/>
  <c r="T204" i="43" s="1"/>
  <c r="U204" i="43" s="1"/>
  <c r="V204" i="43" s="1"/>
  <c r="W204" i="43" s="1"/>
  <c r="X204" i="43" s="1"/>
  <c r="Y204" i="43" s="1"/>
  <c r="Z204" i="43" s="1"/>
  <c r="AA204" i="43" s="1"/>
  <c r="AB204" i="43" s="1"/>
  <c r="AC204" i="43" s="1"/>
  <c r="AD204" i="43" s="1"/>
  <c r="AE204" i="43" s="1"/>
  <c r="AF204" i="43" s="1"/>
  <c r="F230" i="43"/>
  <c r="G230" i="43" s="1"/>
  <c r="H230" i="43" s="1"/>
  <c r="I230" i="43" s="1"/>
  <c r="J230" i="43" s="1"/>
  <c r="K230" i="43" s="1"/>
  <c r="L230" i="43" s="1"/>
  <c r="M230" i="43" s="1"/>
  <c r="N230" i="43" s="1"/>
  <c r="O230" i="43" s="1"/>
  <c r="P230" i="43" s="1"/>
  <c r="Q230" i="43" s="1"/>
  <c r="R230" i="43" s="1"/>
  <c r="S230" i="43" s="1"/>
  <c r="T230" i="43" s="1"/>
  <c r="U230" i="43" s="1"/>
  <c r="V230" i="43" s="1"/>
  <c r="W230" i="43" s="1"/>
  <c r="X230" i="43" s="1"/>
  <c r="Y230" i="43" s="1"/>
  <c r="Z230" i="43" s="1"/>
  <c r="AA230" i="43" s="1"/>
  <c r="AB230" i="43" s="1"/>
  <c r="AC230" i="43" s="1"/>
  <c r="AD230" i="43" s="1"/>
  <c r="AE230" i="43" s="1"/>
  <c r="AF230" i="43" s="1"/>
  <c r="F260" i="43"/>
  <c r="G260" i="43" s="1"/>
  <c r="H260" i="43" s="1"/>
  <c r="I260" i="43" s="1"/>
  <c r="J260" i="43" s="1"/>
  <c r="K260" i="43" s="1"/>
  <c r="L260" i="43" s="1"/>
  <c r="M260" i="43" s="1"/>
  <c r="N260" i="43" s="1"/>
  <c r="O260" i="43" s="1"/>
  <c r="P260" i="43" s="1"/>
  <c r="Q260" i="43" s="1"/>
  <c r="R260" i="43" s="1"/>
  <c r="S260" i="43" s="1"/>
  <c r="T260" i="43" s="1"/>
  <c r="U260" i="43" s="1"/>
  <c r="V260" i="43" s="1"/>
  <c r="W260" i="43" s="1"/>
  <c r="X260" i="43" s="1"/>
  <c r="Y260" i="43" s="1"/>
  <c r="Z260" i="43" s="1"/>
  <c r="AA260" i="43" s="1"/>
  <c r="AB260" i="43" s="1"/>
  <c r="AC260" i="43" s="1"/>
  <c r="AD260" i="43" s="1"/>
  <c r="AE260" i="43" s="1"/>
  <c r="AF260" i="43" s="1"/>
  <c r="F190" i="43"/>
  <c r="G190" i="43" s="1"/>
  <c r="H190" i="43" s="1"/>
  <c r="I190" i="43" s="1"/>
  <c r="J190" i="43" s="1"/>
  <c r="K190" i="43" s="1"/>
  <c r="L190" i="43" s="1"/>
  <c r="M190" i="43" s="1"/>
  <c r="N190" i="43" s="1"/>
  <c r="O190" i="43" s="1"/>
  <c r="P190" i="43" s="1"/>
  <c r="Q190" i="43" s="1"/>
  <c r="R190" i="43" s="1"/>
  <c r="S190" i="43" s="1"/>
  <c r="T190" i="43" s="1"/>
  <c r="U190" i="43" s="1"/>
  <c r="V190" i="43" s="1"/>
  <c r="W190" i="43" s="1"/>
  <c r="X190" i="43" s="1"/>
  <c r="Y190" i="43" s="1"/>
  <c r="Z190" i="43" s="1"/>
  <c r="AA190" i="43" s="1"/>
  <c r="AB190" i="43" s="1"/>
  <c r="AC190" i="43" s="1"/>
  <c r="AD190" i="43" s="1"/>
  <c r="AE190" i="43" s="1"/>
  <c r="AF190" i="43" s="1"/>
  <c r="F199" i="43"/>
  <c r="G199" i="43" s="1"/>
  <c r="H199" i="43" s="1"/>
  <c r="I199" i="43" s="1"/>
  <c r="J199" i="43" s="1"/>
  <c r="K199" i="43" s="1"/>
  <c r="L199" i="43" s="1"/>
  <c r="M199" i="43" s="1"/>
  <c r="N199" i="43" s="1"/>
  <c r="O199" i="43" s="1"/>
  <c r="P199" i="43" s="1"/>
  <c r="Q199" i="43" s="1"/>
  <c r="R199" i="43" s="1"/>
  <c r="S199" i="43" s="1"/>
  <c r="T199" i="43" s="1"/>
  <c r="U199" i="43" s="1"/>
  <c r="V199" i="43" s="1"/>
  <c r="W199" i="43" s="1"/>
  <c r="X199" i="43" s="1"/>
  <c r="Y199" i="43" s="1"/>
  <c r="Z199" i="43" s="1"/>
  <c r="AA199" i="43" s="1"/>
  <c r="AB199" i="43" s="1"/>
  <c r="AC199" i="43" s="1"/>
  <c r="AD199" i="43" s="1"/>
  <c r="AE199" i="43" s="1"/>
  <c r="AF199" i="43" s="1"/>
  <c r="F206" i="43"/>
  <c r="G206" i="43" s="1"/>
  <c r="H206" i="43" s="1"/>
  <c r="I206" i="43" s="1"/>
  <c r="J206" i="43" s="1"/>
  <c r="K206" i="43" s="1"/>
  <c r="L206" i="43" s="1"/>
  <c r="M206" i="43" s="1"/>
  <c r="N206" i="43" s="1"/>
  <c r="O206" i="43" s="1"/>
  <c r="P206" i="43" s="1"/>
  <c r="Q206" i="43" s="1"/>
  <c r="R206" i="43" s="1"/>
  <c r="S206" i="43" s="1"/>
  <c r="T206" i="43" s="1"/>
  <c r="U206" i="43" s="1"/>
  <c r="V206" i="43" s="1"/>
  <c r="W206" i="43" s="1"/>
  <c r="X206" i="43" s="1"/>
  <c r="Y206" i="43" s="1"/>
  <c r="Z206" i="43" s="1"/>
  <c r="AA206" i="43" s="1"/>
  <c r="AB206" i="43" s="1"/>
  <c r="AC206" i="43" s="1"/>
  <c r="AD206" i="43" s="1"/>
  <c r="AE206" i="43" s="1"/>
  <c r="AF206" i="43" s="1"/>
  <c r="C135" i="43"/>
  <c r="C123" i="43"/>
  <c r="AN23" i="43" s="1"/>
  <c r="C113" i="43"/>
  <c r="C115" i="43" s="1"/>
  <c r="C116" i="43" s="1"/>
  <c r="B123" i="43"/>
  <c r="AM23" i="43" s="1"/>
  <c r="AI122" i="43"/>
  <c r="AJ108" i="43" a="1"/>
  <c r="AJ108" i="43" s="1"/>
  <c r="AH96" i="43"/>
  <c r="AM22" i="43"/>
  <c r="AM25" i="43" s="1"/>
  <c r="C162" i="43"/>
  <c r="B113" i="43"/>
  <c r="B115" i="43" s="1"/>
  <c r="B116" i="43" s="1"/>
  <c r="B7" i="43" s="1"/>
  <c r="AH119" i="43"/>
  <c r="AH122" i="43"/>
  <c r="F169" i="43"/>
  <c r="AG2" i="43"/>
  <c r="AG6" i="43" s="1"/>
  <c r="AG113" i="43"/>
  <c r="F177" i="43"/>
  <c r="R7" i="43"/>
  <c r="AZ16" i="43"/>
  <c r="F183" i="43"/>
  <c r="G183" i="43" s="1"/>
  <c r="H183" i="43" s="1"/>
  <c r="I183" i="43" s="1"/>
  <c r="J183" i="43" s="1"/>
  <c r="K183" i="43" s="1"/>
  <c r="L183" i="43" s="1"/>
  <c r="M183" i="43" s="1"/>
  <c r="N183" i="43" s="1"/>
  <c r="O183" i="43" s="1"/>
  <c r="P183" i="43" s="1"/>
  <c r="Q183" i="43" s="1"/>
  <c r="R183" i="43" s="1"/>
  <c r="S183" i="43" s="1"/>
  <c r="T183" i="43" s="1"/>
  <c r="U183" i="43" s="1"/>
  <c r="V183" i="43" s="1"/>
  <c r="W183" i="43" s="1"/>
  <c r="X183" i="43" s="1"/>
  <c r="Y183" i="43" s="1"/>
  <c r="Z183" i="43" s="1"/>
  <c r="AA183" i="43" s="1"/>
  <c r="AB183" i="43" s="1"/>
  <c r="AC183" i="43" s="1"/>
  <c r="AD183" i="43" s="1"/>
  <c r="AE183" i="43" s="1"/>
  <c r="AF183" i="43" s="1"/>
  <c r="AI71" i="43"/>
  <c r="BG16" i="43"/>
  <c r="BG22" i="43" s="1"/>
  <c r="BG25" i="43" s="1"/>
  <c r="AB113" i="43"/>
  <c r="AB115" i="43" s="1"/>
  <c r="AB116" i="43" s="1"/>
  <c r="AB7" i="43" s="1"/>
  <c r="BJ22" i="43"/>
  <c r="H124" i="43"/>
  <c r="AN22" i="43"/>
  <c r="AU17" i="43"/>
  <c r="AU22" i="43" s="1"/>
  <c r="AU25" i="43" s="1"/>
  <c r="I124" i="43"/>
  <c r="G123" i="43"/>
  <c r="G116" i="43" s="1"/>
  <c r="G7" i="43" s="1"/>
  <c r="AH117" i="43"/>
  <c r="BI23" i="43"/>
  <c r="AE124" i="43"/>
  <c r="AS16" i="43"/>
  <c r="I113" i="43"/>
  <c r="I115" i="43" s="1"/>
  <c r="I116" i="43" s="1"/>
  <c r="I7" i="43" s="1"/>
  <c r="AV17" i="43"/>
  <c r="AV22" i="43" s="1"/>
  <c r="AV25" i="43" s="1"/>
  <c r="BD17" i="43"/>
  <c r="Z113" i="43"/>
  <c r="Z115" i="43" s="1"/>
  <c r="Z116" i="43" s="1"/>
  <c r="Z7" i="43" s="1"/>
  <c r="BF16" i="43"/>
  <c r="BF22" i="43" s="1"/>
  <c r="BF25" i="43" s="1"/>
  <c r="AX17" i="43"/>
  <c r="AX22" i="43" s="1"/>
  <c r="AY16" i="43"/>
  <c r="AY22" i="43" s="1"/>
  <c r="AY25" i="43" s="1"/>
  <c r="AH78" i="43"/>
  <c r="AZ86" i="43"/>
  <c r="BG95" i="43" a="1"/>
  <c r="AP22" i="43"/>
  <c r="AP25" i="43" s="1"/>
  <c r="BB16" i="43"/>
  <c r="AF113" i="43"/>
  <c r="AF115" i="43" s="1"/>
  <c r="AI78" i="43"/>
  <c r="AP17" i="43"/>
  <c r="F113" i="43"/>
  <c r="F115" i="43" s="1"/>
  <c r="F116" i="43" s="1"/>
  <c r="F7" i="43" s="1"/>
  <c r="AX23" i="43"/>
  <c r="X123" i="43"/>
  <c r="BE23" i="43" s="1"/>
  <c r="AF123" i="43"/>
  <c r="BJ23" i="43" s="1"/>
  <c r="AQ22" i="43"/>
  <c r="AQ25" i="43" s="1"/>
  <c r="AS18" i="43"/>
  <c r="AI120" i="43"/>
  <c r="AI119" i="43"/>
  <c r="AI108" i="43"/>
  <c r="AI118" i="43"/>
  <c r="Z124" i="43"/>
  <c r="Y5" i="43"/>
  <c r="AH108" i="43"/>
  <c r="BE22" i="43"/>
  <c r="AZ19" i="43"/>
  <c r="U113" i="43"/>
  <c r="U115" i="43" s="1"/>
  <c r="U116" i="43" s="1"/>
  <c r="U7" i="43" s="1"/>
  <c r="AC113" i="43"/>
  <c r="AC115" i="43" s="1"/>
  <c r="AC116" i="43" s="1"/>
  <c r="AC7" i="43" s="1"/>
  <c r="AD113" i="43"/>
  <c r="AD115" i="43" s="1"/>
  <c r="AI92" i="43"/>
  <c r="AI96" i="43"/>
  <c r="AO19" i="43"/>
  <c r="AO22" i="43" s="1"/>
  <c r="C5" i="43"/>
  <c r="K5" i="43"/>
  <c r="T124" i="43"/>
  <c r="S5" i="43"/>
  <c r="BB19" i="43"/>
  <c r="AB124" i="43"/>
  <c r="AA5" i="43"/>
  <c r="AG115" i="43"/>
  <c r="AW22" i="43"/>
  <c r="AW25" i="43" s="1"/>
  <c r="U124" i="43"/>
  <c r="C274" i="43"/>
  <c r="AI117" i="43"/>
  <c r="BI16" i="43"/>
  <c r="BI22" i="43" s="1"/>
  <c r="X124" i="43"/>
  <c r="C167" i="43"/>
  <c r="AF123" i="42"/>
  <c r="AF124" i="42"/>
  <c r="AF113" i="42"/>
  <c r="AF115" i="42" s="1"/>
  <c r="AF116" i="42" s="1"/>
  <c r="AE124" i="42"/>
  <c r="AE113" i="42"/>
  <c r="AE115" i="42" s="1"/>
  <c r="AE116" i="42" s="1"/>
  <c r="AE274" i="44" l="1"/>
  <c r="AF169" i="44"/>
  <c r="AF274" i="44" s="1"/>
  <c r="D162" i="43"/>
  <c r="E162" i="43" s="1"/>
  <c r="E167" i="43" s="1"/>
  <c r="E135" i="43"/>
  <c r="AD116" i="43"/>
  <c r="AD7" i="43" s="1"/>
  <c r="D135" i="43"/>
  <c r="AD124" i="43"/>
  <c r="D116" i="43"/>
  <c r="D7" i="43" s="1"/>
  <c r="E274" i="43"/>
  <c r="AN25" i="43"/>
  <c r="AO23" i="43"/>
  <c r="AO25" i="43" s="1"/>
  <c r="K116" i="43"/>
  <c r="K7" i="43" s="1"/>
  <c r="S124" i="43"/>
  <c r="D274" i="43"/>
  <c r="AX25" i="43"/>
  <c r="J116" i="43"/>
  <c r="J7" i="43" s="1"/>
  <c r="Y116" i="43"/>
  <c r="Y7" i="43" s="1"/>
  <c r="AJ123" i="43" a="1"/>
  <c r="AJ123" i="43" s="1"/>
  <c r="AF116" i="43"/>
  <c r="AF7" i="43" s="1"/>
  <c r="AF124" i="43"/>
  <c r="BI25" i="43"/>
  <c r="BH25" i="43"/>
  <c r="W116" i="43"/>
  <c r="W7" i="43" s="1"/>
  <c r="BD22" i="43"/>
  <c r="BD25" i="43" s="1"/>
  <c r="V124" i="43"/>
  <c r="M124" i="43"/>
  <c r="M116" i="43"/>
  <c r="M7" i="43" s="1"/>
  <c r="L124" i="43"/>
  <c r="AS22" i="43"/>
  <c r="AS25" i="43" s="1"/>
  <c r="Y135" i="43"/>
  <c r="C124" i="43"/>
  <c r="B124" i="43"/>
  <c r="BJ118" i="43"/>
  <c r="BH117" i="43"/>
  <c r="BL115" i="43"/>
  <c r="BJ114" i="43"/>
  <c r="BH113" i="43"/>
  <c r="BL111" i="43"/>
  <c r="BJ110" i="43"/>
  <c r="BH109" i="43"/>
  <c r="BL107" i="43"/>
  <c r="BJ106" i="43"/>
  <c r="BH105" i="43"/>
  <c r="BL103" i="43"/>
  <c r="BJ102" i="43"/>
  <c r="BH101" i="43"/>
  <c r="BL99" i="43"/>
  <c r="BJ98" i="43"/>
  <c r="BH97" i="43"/>
  <c r="BL95" i="43"/>
  <c r="BI118" i="43"/>
  <c r="BG117" i="43"/>
  <c r="BK115" i="43"/>
  <c r="BI114" i="43"/>
  <c r="BG113" i="43"/>
  <c r="BK111" i="43"/>
  <c r="BI110" i="43"/>
  <c r="BG109" i="43"/>
  <c r="BK107" i="43"/>
  <c r="BI106" i="43"/>
  <c r="BG105" i="43"/>
  <c r="BI102" i="43"/>
  <c r="BG101" i="43"/>
  <c r="BK99" i="43"/>
  <c r="BI98" i="43"/>
  <c r="BG97" i="43"/>
  <c r="BK95" i="43"/>
  <c r="BK103" i="43"/>
  <c r="BH118" i="43"/>
  <c r="BL116" i="43"/>
  <c r="BJ115" i="43"/>
  <c r="BH114" i="43"/>
  <c r="BL112" i="43"/>
  <c r="BJ111" i="43"/>
  <c r="BH110" i="43"/>
  <c r="BL108" i="43"/>
  <c r="BJ107" i="43"/>
  <c r="BH106" i="43"/>
  <c r="BL104" i="43"/>
  <c r="BJ103" i="43"/>
  <c r="BH102" i="43"/>
  <c r="BL100" i="43"/>
  <c r="BJ99" i="43"/>
  <c r="BH98" i="43"/>
  <c r="BL96" i="43"/>
  <c r="BJ95" i="43"/>
  <c r="BG118" i="43"/>
  <c r="BK116" i="43"/>
  <c r="BI115" i="43"/>
  <c r="BG114" i="43"/>
  <c r="BK112" i="43"/>
  <c r="BI111" i="43"/>
  <c r="BG110" i="43"/>
  <c r="BK108" i="43"/>
  <c r="BI107" i="43"/>
  <c r="BG106" i="43"/>
  <c r="BK104" i="43"/>
  <c r="BI103" i="43"/>
  <c r="BG102" i="43"/>
  <c r="BK100" i="43"/>
  <c r="BI99" i="43"/>
  <c r="BG98" i="43"/>
  <c r="BK96" i="43"/>
  <c r="BI95" i="43"/>
  <c r="BJ116" i="43"/>
  <c r="BL113" i="43"/>
  <c r="BH111" i="43"/>
  <c r="BJ108" i="43"/>
  <c r="BL105" i="43"/>
  <c r="BH103" i="43"/>
  <c r="BJ100" i="43"/>
  <c r="BL97" i="43"/>
  <c r="BH95" i="43"/>
  <c r="BI116" i="43"/>
  <c r="BK113" i="43"/>
  <c r="BG111" i="43"/>
  <c r="BI108" i="43"/>
  <c r="BK105" i="43"/>
  <c r="BG103" i="43"/>
  <c r="BI100" i="43"/>
  <c r="BK97" i="43"/>
  <c r="BG95" i="43"/>
  <c r="BK118" i="43"/>
  <c r="BG116" i="43"/>
  <c r="BI113" i="43"/>
  <c r="BK110" i="43"/>
  <c r="BG108" i="43"/>
  <c r="BI105" i="43"/>
  <c r="BK102" i="43"/>
  <c r="BG100" i="43"/>
  <c r="BI97" i="43"/>
  <c r="BL118" i="43"/>
  <c r="BH116" i="43"/>
  <c r="BJ113" i="43"/>
  <c r="BL110" i="43"/>
  <c r="BH108" i="43"/>
  <c r="BJ105" i="43"/>
  <c r="BL102" i="43"/>
  <c r="BH100" i="43"/>
  <c r="BJ97" i="43"/>
  <c r="BL117" i="43"/>
  <c r="BH115" i="43"/>
  <c r="BJ112" i="43"/>
  <c r="BL109" i="43"/>
  <c r="BH107" i="43"/>
  <c r="BJ104" i="43"/>
  <c r="BL101" i="43"/>
  <c r="BH99" i="43"/>
  <c r="BJ96" i="43"/>
  <c r="BI117" i="43"/>
  <c r="BJ109" i="43"/>
  <c r="BK101" i="43"/>
  <c r="BG96" i="43"/>
  <c r="BH112" i="43"/>
  <c r="BK98" i="43"/>
  <c r="BK117" i="43"/>
  <c r="BH104" i="43"/>
  <c r="BJ117" i="43"/>
  <c r="BK109" i="43"/>
  <c r="BH96" i="43"/>
  <c r="BG115" i="43"/>
  <c r="BI109" i="43"/>
  <c r="BJ101" i="43"/>
  <c r="BL114" i="43"/>
  <c r="BG107" i="43"/>
  <c r="BI101" i="43"/>
  <c r="BK114" i="43"/>
  <c r="BL106" i="43"/>
  <c r="BG99" i="43"/>
  <c r="BI104" i="43"/>
  <c r="BG112" i="43"/>
  <c r="BI96" i="43"/>
  <c r="BG104" i="43"/>
  <c r="BI112" i="43"/>
  <c r="BK106" i="43"/>
  <c r="BL98" i="43"/>
  <c r="G177" i="43"/>
  <c r="F135" i="43"/>
  <c r="Z135" i="43"/>
  <c r="AA170" i="43"/>
  <c r="AB170" i="43" s="1"/>
  <c r="AC170" i="43" s="1"/>
  <c r="AD170" i="43" s="1"/>
  <c r="AE170" i="43" s="1"/>
  <c r="AF170" i="43" s="1"/>
  <c r="AI123" i="43"/>
  <c r="G124" i="43"/>
  <c r="AR23" i="43"/>
  <c r="AR25" i="43" s="1"/>
  <c r="BE25" i="43"/>
  <c r="BJ25" i="43"/>
  <c r="AH123" i="43"/>
  <c r="F274" i="43"/>
  <c r="G169" i="43"/>
  <c r="AH113" i="43"/>
  <c r="AI113" i="43"/>
  <c r="AZ22" i="43"/>
  <c r="AZ25" i="43" s="1"/>
  <c r="X116" i="43"/>
  <c r="X7" i="43" s="1"/>
  <c r="BB22" i="43"/>
  <c r="BB25" i="43" s="1"/>
  <c r="P7" i="43"/>
  <c r="I161" i="43"/>
  <c r="AD70" i="42"/>
  <c r="AD71" i="42"/>
  <c r="AD78" i="42"/>
  <c r="AD92" i="42"/>
  <c r="AD96" i="42"/>
  <c r="AD108" i="42"/>
  <c r="AD117" i="42"/>
  <c r="AD123" i="42" s="1"/>
  <c r="AD118" i="42"/>
  <c r="AD119" i="42"/>
  <c r="AD120" i="42"/>
  <c r="AD121" i="42"/>
  <c r="AD122" i="42"/>
  <c r="AD135" i="42"/>
  <c r="AB70" i="42"/>
  <c r="AC70" i="42"/>
  <c r="AB71" i="42"/>
  <c r="AC71" i="42"/>
  <c r="AB78" i="42"/>
  <c r="AC78" i="42"/>
  <c r="AB92" i="42"/>
  <c r="AC92" i="42"/>
  <c r="AB96" i="42"/>
  <c r="AC96" i="42"/>
  <c r="AB108" i="42"/>
  <c r="AC108" i="42"/>
  <c r="AB117" i="42"/>
  <c r="AB123" i="42" s="1"/>
  <c r="AC117" i="42"/>
  <c r="AB118" i="42"/>
  <c r="AC118" i="42"/>
  <c r="AB119" i="42"/>
  <c r="AC119" i="42"/>
  <c r="AB120" i="42"/>
  <c r="AC120" i="42"/>
  <c r="AB121" i="42"/>
  <c r="AC121" i="42"/>
  <c r="AB122" i="42"/>
  <c r="AC122" i="42"/>
  <c r="AB135" i="42"/>
  <c r="AC135" i="42"/>
  <c r="D167" i="43" l="1"/>
  <c r="F162" i="43"/>
  <c r="AI124" i="43"/>
  <c r="AT9" i="43"/>
  <c r="AH124" i="43"/>
  <c r="AT8" i="43"/>
  <c r="H177" i="43"/>
  <c r="G135" i="43"/>
  <c r="J161" i="43"/>
  <c r="AH115" i="43"/>
  <c r="AI115" i="43"/>
  <c r="G274" i="43"/>
  <c r="H169" i="43"/>
  <c r="AD113" i="42"/>
  <c r="AD115" i="42" s="1"/>
  <c r="AD116" i="42" s="1"/>
  <c r="AD124" i="42"/>
  <c r="AC123" i="42"/>
  <c r="AB113" i="42"/>
  <c r="AB115" i="42" s="1"/>
  <c r="AB116" i="42" s="1"/>
  <c r="AC124" i="42"/>
  <c r="AC113" i="42"/>
  <c r="AC115" i="42" s="1"/>
  <c r="AC116" i="42" s="1"/>
  <c r="AB124" i="42"/>
  <c r="G162" i="43" l="1"/>
  <c r="F167" i="43"/>
  <c r="AI116" i="43"/>
  <c r="C7" i="43"/>
  <c r="A7" i="43" s="1"/>
  <c r="AH116" i="43"/>
  <c r="K161" i="43"/>
  <c r="H274" i="43"/>
  <c r="I169" i="43"/>
  <c r="H135" i="43"/>
  <c r="I177" i="43"/>
  <c r="H162" i="43" l="1"/>
  <c r="G167" i="43"/>
  <c r="I274" i="43"/>
  <c r="J169" i="43"/>
  <c r="L161" i="43"/>
  <c r="J177" i="43"/>
  <c r="I135" i="43"/>
  <c r="I162" i="43" l="1"/>
  <c r="H167" i="43"/>
  <c r="K177" i="43"/>
  <c r="J135" i="43"/>
  <c r="M161" i="43"/>
  <c r="J274" i="43"/>
  <c r="K169" i="43"/>
  <c r="J162" i="43" l="1"/>
  <c r="I167" i="43"/>
  <c r="N161" i="43"/>
  <c r="K274" i="43"/>
  <c r="L169" i="43"/>
  <c r="L177" i="43"/>
  <c r="L135" i="43" s="1"/>
  <c r="K135" i="43"/>
  <c r="K162" i="43" l="1"/>
  <c r="J167" i="43"/>
  <c r="M177" i="43"/>
  <c r="M135" i="43" s="1"/>
  <c r="L274" i="43"/>
  <c r="M169" i="43"/>
  <c r="O161" i="43"/>
  <c r="L162" i="43" l="1"/>
  <c r="K167" i="43"/>
  <c r="P161" i="43"/>
  <c r="M274" i="43"/>
  <c r="N169" i="43"/>
  <c r="N177" i="43"/>
  <c r="N135" i="43" s="1"/>
  <c r="M162" i="43" l="1"/>
  <c r="L167" i="43"/>
  <c r="O177" i="43"/>
  <c r="O135" i="43" s="1"/>
  <c r="N274" i="43"/>
  <c r="O169" i="43"/>
  <c r="Q161" i="43"/>
  <c r="N162" i="43" l="1"/>
  <c r="M167" i="43"/>
  <c r="R161" i="43"/>
  <c r="O274" i="43"/>
  <c r="P169" i="43"/>
  <c r="P177" i="43"/>
  <c r="Q177" i="43" l="1"/>
  <c r="Q135" i="43" s="1"/>
  <c r="P135" i="43"/>
  <c r="O162" i="43"/>
  <c r="N167" i="43"/>
  <c r="R177" i="43"/>
  <c r="R135" i="43" s="1"/>
  <c r="P274" i="43"/>
  <c r="Q169" i="43"/>
  <c r="S161" i="43"/>
  <c r="P162" i="43" l="1"/>
  <c r="O167" i="43"/>
  <c r="Q274" i="43"/>
  <c r="R169" i="43"/>
  <c r="T161" i="43"/>
  <c r="S177" i="43"/>
  <c r="Q162" i="43" l="1"/>
  <c r="P167" i="43"/>
  <c r="T177" i="43"/>
  <c r="S135" i="43"/>
  <c r="U161" i="43"/>
  <c r="R274" i="43"/>
  <c r="S169" i="43"/>
  <c r="R162" i="43" l="1"/>
  <c r="Q167" i="43"/>
  <c r="S274" i="43"/>
  <c r="T169" i="43"/>
  <c r="V161" i="43"/>
  <c r="T135" i="43"/>
  <c r="U177" i="43"/>
  <c r="S162" i="43" l="1"/>
  <c r="R167" i="43"/>
  <c r="V177" i="43"/>
  <c r="U135" i="43"/>
  <c r="W161" i="43"/>
  <c r="T274" i="43"/>
  <c r="U169" i="43"/>
  <c r="T162" i="43" l="1"/>
  <c r="S167" i="43"/>
  <c r="U274" i="43"/>
  <c r="V169" i="43"/>
  <c r="X161" i="43"/>
  <c r="W177" i="43"/>
  <c r="V135" i="43"/>
  <c r="U162" i="43" l="1"/>
  <c r="T167" i="43"/>
  <c r="W135" i="43"/>
  <c r="X177" i="43"/>
  <c r="Y161" i="43"/>
  <c r="V274" i="43"/>
  <c r="W169" i="43"/>
  <c r="V162" i="43" l="1"/>
  <c r="U167" i="43"/>
  <c r="W274" i="43"/>
  <c r="X169" i="43"/>
  <c r="Z161" i="43"/>
  <c r="Y177" i="43"/>
  <c r="Z177" i="43" s="1"/>
  <c r="AA177" i="43" s="1"/>
  <c r="X135" i="43"/>
  <c r="W162" i="43" l="1"/>
  <c r="V167" i="43"/>
  <c r="AB177" i="43"/>
  <c r="AA161" i="43"/>
  <c r="X274" i="43"/>
  <c r="Y169" i="43"/>
  <c r="X162" i="43" l="1"/>
  <c r="W167" i="43"/>
  <c r="Y274" i="43"/>
  <c r="Z169" i="43"/>
  <c r="AB161" i="43"/>
  <c r="AB135" i="43" s="1"/>
  <c r="AA135" i="43"/>
  <c r="AC177" i="43"/>
  <c r="Y162" i="43" l="1"/>
  <c r="X167" i="43"/>
  <c r="AD177" i="43"/>
  <c r="AC161" i="43"/>
  <c r="AC135" i="43" s="1"/>
  <c r="Z274" i="43"/>
  <c r="AA169" i="43"/>
  <c r="Z162" i="43" l="1"/>
  <c r="Y167" i="43"/>
  <c r="AA274" i="43"/>
  <c r="AB169" i="43"/>
  <c r="AD161" i="43"/>
  <c r="AE177" i="43"/>
  <c r="AD135" i="43"/>
  <c r="AA162" i="43" l="1"/>
  <c r="Z167" i="43"/>
  <c r="AF177" i="43"/>
  <c r="AE161" i="43"/>
  <c r="AB274" i="43"/>
  <c r="AC169" i="43"/>
  <c r="AB162" i="43" l="1"/>
  <c r="AA167" i="43"/>
  <c r="AC274" i="43"/>
  <c r="AD169" i="43"/>
  <c r="AF161" i="43"/>
  <c r="AE135" i="43"/>
  <c r="AF135" i="43"/>
  <c r="AC162" i="43" l="1"/>
  <c r="AB167" i="43"/>
  <c r="AI135" i="43"/>
  <c r="AH135" i="43"/>
  <c r="AD274" i="43"/>
  <c r="AE169" i="43"/>
  <c r="AD162" i="43" l="1"/>
  <c r="AC167" i="43"/>
  <c r="AE274" i="43"/>
  <c r="AF169" i="43"/>
  <c r="AF274" i="43" s="1"/>
  <c r="AE162" i="43" l="1"/>
  <c r="AD167" i="43"/>
  <c r="AA70" i="42"/>
  <c r="Z70" i="42"/>
  <c r="Y70" i="42"/>
  <c r="X70" i="42"/>
  <c r="W70" i="42"/>
  <c r="V70" i="42"/>
  <c r="U70" i="42"/>
  <c r="T70" i="42"/>
  <c r="N70" i="42"/>
  <c r="O70" i="42"/>
  <c r="P70" i="42"/>
  <c r="Q70" i="42"/>
  <c r="R70" i="42"/>
  <c r="S70" i="42"/>
  <c r="AF162" i="43" l="1"/>
  <c r="AF167" i="43" s="1"/>
  <c r="AE167" i="43"/>
  <c r="M149" i="42"/>
  <c r="M70" i="42"/>
  <c r="L149" i="42"/>
  <c r="L70" i="42"/>
  <c r="K149" i="42"/>
  <c r="K70" i="42"/>
  <c r="J149" i="42"/>
  <c r="J70" i="42"/>
  <c r="I149" i="42"/>
  <c r="I70" i="42"/>
  <c r="H149" i="42"/>
  <c r="H70" i="42"/>
  <c r="G149" i="42"/>
  <c r="AH145" i="42"/>
  <c r="AI145" i="42"/>
  <c r="AH144" i="42"/>
  <c r="AI144" i="42"/>
  <c r="AH143" i="42"/>
  <c r="AI143" i="42"/>
  <c r="G70" i="42"/>
  <c r="F71" i="42" l="1"/>
  <c r="F78" i="42"/>
  <c r="F92" i="42"/>
  <c r="F96" i="42"/>
  <c r="F108" i="42"/>
  <c r="F117" i="42"/>
  <c r="F118" i="42"/>
  <c r="F119" i="42"/>
  <c r="F120" i="42"/>
  <c r="F121" i="42"/>
  <c r="F122" i="42"/>
  <c r="F135" i="42"/>
  <c r="F274" i="42"/>
  <c r="E71" i="42"/>
  <c r="E78" i="42"/>
  <c r="E92" i="42"/>
  <c r="E96" i="42"/>
  <c r="E108" i="42"/>
  <c r="E117" i="42"/>
  <c r="E118" i="42"/>
  <c r="E119" i="42"/>
  <c r="E120" i="42"/>
  <c r="E121" i="42"/>
  <c r="E122" i="42"/>
  <c r="E135" i="42"/>
  <c r="E274" i="42"/>
  <c r="D71" i="42"/>
  <c r="D78" i="42"/>
  <c r="D92" i="42"/>
  <c r="D96" i="42"/>
  <c r="D108" i="42"/>
  <c r="D117" i="42"/>
  <c r="D118" i="42"/>
  <c r="D119" i="42"/>
  <c r="D120" i="42"/>
  <c r="D121" i="42"/>
  <c r="D122" i="42"/>
  <c r="D135" i="42"/>
  <c r="D274" i="42"/>
  <c r="D113" i="42" l="1"/>
  <c r="D115" i="42" s="1"/>
  <c r="F123" i="42"/>
  <c r="F124" i="42"/>
  <c r="F113" i="42"/>
  <c r="F115" i="42" s="1"/>
  <c r="F116" i="42" s="1"/>
  <c r="E123" i="42"/>
  <c r="E124" i="42" s="1"/>
  <c r="E113" i="42"/>
  <c r="E115" i="42" s="1"/>
  <c r="E116" i="42" s="1"/>
  <c r="D123" i="42"/>
  <c r="D116" i="42" s="1"/>
  <c r="C71" i="42"/>
  <c r="AN16" i="42" s="1"/>
  <c r="C78" i="42"/>
  <c r="C92" i="42"/>
  <c r="C96" i="42"/>
  <c r="C108" i="42"/>
  <c r="C117" i="42"/>
  <c r="C123" i="42" s="1"/>
  <c r="AN23" i="42" s="1"/>
  <c r="C118" i="42"/>
  <c r="C119" i="42"/>
  <c r="C120" i="42"/>
  <c r="C121" i="42"/>
  <c r="C122" i="42"/>
  <c r="C135" i="42"/>
  <c r="C274" i="42"/>
  <c r="B135" i="42"/>
  <c r="B122" i="42"/>
  <c r="B121" i="42"/>
  <c r="B120" i="42"/>
  <c r="B119" i="42"/>
  <c r="B118" i="42"/>
  <c r="B117" i="42"/>
  <c r="B123" i="42" s="1"/>
  <c r="AM23" i="42" s="1"/>
  <c r="B108" i="42"/>
  <c r="AF5" i="42" s="1"/>
  <c r="B96" i="42"/>
  <c r="B92" i="42"/>
  <c r="AM18" i="42" s="1"/>
  <c r="B78" i="42"/>
  <c r="B71" i="42"/>
  <c r="AM16" i="42" s="1"/>
  <c r="AG274" i="42"/>
  <c r="B274" i="42"/>
  <c r="G273" i="42"/>
  <c r="H273" i="42" s="1"/>
  <c r="I273" i="42" s="1"/>
  <c r="J273" i="42" s="1"/>
  <c r="K273" i="42" s="1"/>
  <c r="L273" i="42" s="1"/>
  <c r="M273" i="42" s="1"/>
  <c r="N273" i="42" s="1"/>
  <c r="O273" i="42" s="1"/>
  <c r="P273" i="42" s="1"/>
  <c r="Q273" i="42" s="1"/>
  <c r="R273" i="42" s="1"/>
  <c r="S273" i="42" s="1"/>
  <c r="T273" i="42" s="1"/>
  <c r="U273" i="42" s="1"/>
  <c r="V273" i="42" s="1"/>
  <c r="W273" i="42" s="1"/>
  <c r="X273" i="42" s="1"/>
  <c r="Y273" i="42" s="1"/>
  <c r="Z273" i="42" s="1"/>
  <c r="AA273" i="42" s="1"/>
  <c r="AB273" i="42" s="1"/>
  <c r="AC273" i="42" s="1"/>
  <c r="AD273" i="42" s="1"/>
  <c r="AE273" i="42" s="1"/>
  <c r="AF273" i="42" s="1"/>
  <c r="G272" i="42"/>
  <c r="H272" i="42" s="1"/>
  <c r="I272" i="42" s="1"/>
  <c r="J272" i="42" s="1"/>
  <c r="K272" i="42" s="1"/>
  <c r="L272" i="42" s="1"/>
  <c r="M272" i="42" s="1"/>
  <c r="N272" i="42" s="1"/>
  <c r="O272" i="42" s="1"/>
  <c r="P272" i="42" s="1"/>
  <c r="Q272" i="42" s="1"/>
  <c r="R272" i="42" s="1"/>
  <c r="S272" i="42" s="1"/>
  <c r="T272" i="42" s="1"/>
  <c r="U272" i="42" s="1"/>
  <c r="V272" i="42" s="1"/>
  <c r="W272" i="42" s="1"/>
  <c r="X272" i="42" s="1"/>
  <c r="Y272" i="42" s="1"/>
  <c r="Z272" i="42" s="1"/>
  <c r="AA272" i="42" s="1"/>
  <c r="AB272" i="42" s="1"/>
  <c r="AC272" i="42" s="1"/>
  <c r="AD272" i="42" s="1"/>
  <c r="AE272" i="42" s="1"/>
  <c r="AF272" i="42" s="1"/>
  <c r="G271" i="42"/>
  <c r="H271" i="42" s="1"/>
  <c r="I271" i="42" s="1"/>
  <c r="J271" i="42" s="1"/>
  <c r="K271" i="42" s="1"/>
  <c r="L271" i="42" s="1"/>
  <c r="M271" i="42" s="1"/>
  <c r="N271" i="42" s="1"/>
  <c r="O271" i="42" s="1"/>
  <c r="P271" i="42" s="1"/>
  <c r="Q271" i="42" s="1"/>
  <c r="R271" i="42" s="1"/>
  <c r="S271" i="42" s="1"/>
  <c r="T271" i="42" s="1"/>
  <c r="U271" i="42" s="1"/>
  <c r="V271" i="42" s="1"/>
  <c r="W271" i="42" s="1"/>
  <c r="X271" i="42" s="1"/>
  <c r="Y271" i="42" s="1"/>
  <c r="Z271" i="42" s="1"/>
  <c r="AA271" i="42" s="1"/>
  <c r="AB271" i="42" s="1"/>
  <c r="AC271" i="42" s="1"/>
  <c r="AD271" i="42" s="1"/>
  <c r="AE271" i="42" s="1"/>
  <c r="AF271" i="42" s="1"/>
  <c r="G270" i="42"/>
  <c r="H270" i="42" s="1"/>
  <c r="I270" i="42" s="1"/>
  <c r="J270" i="42" s="1"/>
  <c r="K270" i="42" s="1"/>
  <c r="L270" i="42" s="1"/>
  <c r="M270" i="42" s="1"/>
  <c r="N270" i="42" s="1"/>
  <c r="O270" i="42" s="1"/>
  <c r="P270" i="42" s="1"/>
  <c r="Q270" i="42" s="1"/>
  <c r="R270" i="42" s="1"/>
  <c r="S270" i="42" s="1"/>
  <c r="T270" i="42" s="1"/>
  <c r="U270" i="42" s="1"/>
  <c r="V270" i="42" s="1"/>
  <c r="W270" i="42" s="1"/>
  <c r="X270" i="42" s="1"/>
  <c r="Y270" i="42" s="1"/>
  <c r="Z270" i="42" s="1"/>
  <c r="AA270" i="42" s="1"/>
  <c r="AB270" i="42" s="1"/>
  <c r="AC270" i="42" s="1"/>
  <c r="AD270" i="42" s="1"/>
  <c r="AE270" i="42" s="1"/>
  <c r="AF270" i="42" s="1"/>
  <c r="G269" i="42"/>
  <c r="H269" i="42" s="1"/>
  <c r="I269" i="42" s="1"/>
  <c r="J269" i="42" s="1"/>
  <c r="K269" i="42" s="1"/>
  <c r="L269" i="42" s="1"/>
  <c r="M269" i="42" s="1"/>
  <c r="N269" i="42" s="1"/>
  <c r="O269" i="42" s="1"/>
  <c r="P269" i="42" s="1"/>
  <c r="Q269" i="42" s="1"/>
  <c r="R269" i="42" s="1"/>
  <c r="S269" i="42" s="1"/>
  <c r="T269" i="42" s="1"/>
  <c r="U269" i="42" s="1"/>
  <c r="V269" i="42" s="1"/>
  <c r="W269" i="42" s="1"/>
  <c r="X269" i="42" s="1"/>
  <c r="Y269" i="42" s="1"/>
  <c r="Z269" i="42" s="1"/>
  <c r="AA269" i="42" s="1"/>
  <c r="AB269" i="42" s="1"/>
  <c r="AC269" i="42" s="1"/>
  <c r="AD269" i="42" s="1"/>
  <c r="AE269" i="42" s="1"/>
  <c r="AF269" i="42" s="1"/>
  <c r="G268" i="42"/>
  <c r="H268" i="42" s="1"/>
  <c r="I268" i="42" s="1"/>
  <c r="J268" i="42" s="1"/>
  <c r="K268" i="42" s="1"/>
  <c r="L268" i="42" s="1"/>
  <c r="M268" i="42" s="1"/>
  <c r="N268" i="42" s="1"/>
  <c r="O268" i="42" s="1"/>
  <c r="P268" i="42" s="1"/>
  <c r="Q268" i="42" s="1"/>
  <c r="R268" i="42" s="1"/>
  <c r="S268" i="42" s="1"/>
  <c r="T268" i="42" s="1"/>
  <c r="U268" i="42" s="1"/>
  <c r="V268" i="42" s="1"/>
  <c r="W268" i="42" s="1"/>
  <c r="X268" i="42" s="1"/>
  <c r="Y268" i="42" s="1"/>
  <c r="Z268" i="42" s="1"/>
  <c r="AA268" i="42" s="1"/>
  <c r="AB268" i="42" s="1"/>
  <c r="AC268" i="42" s="1"/>
  <c r="AD268" i="42" s="1"/>
  <c r="AE268" i="42" s="1"/>
  <c r="AF268" i="42" s="1"/>
  <c r="G267" i="42"/>
  <c r="H267" i="42" s="1"/>
  <c r="I267" i="42" s="1"/>
  <c r="J267" i="42" s="1"/>
  <c r="K267" i="42" s="1"/>
  <c r="L267" i="42" s="1"/>
  <c r="M267" i="42" s="1"/>
  <c r="N267" i="42" s="1"/>
  <c r="O267" i="42" s="1"/>
  <c r="P267" i="42" s="1"/>
  <c r="Q267" i="42" s="1"/>
  <c r="R267" i="42" s="1"/>
  <c r="S267" i="42" s="1"/>
  <c r="T267" i="42" s="1"/>
  <c r="U267" i="42" s="1"/>
  <c r="V267" i="42" s="1"/>
  <c r="W267" i="42" s="1"/>
  <c r="X267" i="42" s="1"/>
  <c r="Y267" i="42" s="1"/>
  <c r="Z267" i="42" s="1"/>
  <c r="AA267" i="42" s="1"/>
  <c r="AB267" i="42" s="1"/>
  <c r="AC267" i="42" s="1"/>
  <c r="AD267" i="42" s="1"/>
  <c r="AE267" i="42" s="1"/>
  <c r="AF267" i="42" s="1"/>
  <c r="G266" i="42"/>
  <c r="H266" i="42" s="1"/>
  <c r="I266" i="42" s="1"/>
  <c r="J266" i="42" s="1"/>
  <c r="K266" i="42" s="1"/>
  <c r="L266" i="42" s="1"/>
  <c r="M266" i="42" s="1"/>
  <c r="N266" i="42" s="1"/>
  <c r="O266" i="42" s="1"/>
  <c r="P266" i="42" s="1"/>
  <c r="Q266" i="42" s="1"/>
  <c r="R266" i="42" s="1"/>
  <c r="S266" i="42" s="1"/>
  <c r="T266" i="42" s="1"/>
  <c r="U266" i="42" s="1"/>
  <c r="V266" i="42" s="1"/>
  <c r="W266" i="42" s="1"/>
  <c r="X266" i="42" s="1"/>
  <c r="Y266" i="42" s="1"/>
  <c r="Z266" i="42" s="1"/>
  <c r="AA266" i="42" s="1"/>
  <c r="AB266" i="42" s="1"/>
  <c r="AC266" i="42" s="1"/>
  <c r="AD266" i="42" s="1"/>
  <c r="AE266" i="42" s="1"/>
  <c r="AF266" i="42" s="1"/>
  <c r="G265" i="42"/>
  <c r="H265" i="42" s="1"/>
  <c r="I265" i="42" s="1"/>
  <c r="J265" i="42" s="1"/>
  <c r="K265" i="42" s="1"/>
  <c r="L265" i="42" s="1"/>
  <c r="M265" i="42" s="1"/>
  <c r="N265" i="42" s="1"/>
  <c r="O265" i="42" s="1"/>
  <c r="P265" i="42" s="1"/>
  <c r="Q265" i="42" s="1"/>
  <c r="R265" i="42" s="1"/>
  <c r="S265" i="42" s="1"/>
  <c r="T265" i="42" s="1"/>
  <c r="U265" i="42" s="1"/>
  <c r="V265" i="42" s="1"/>
  <c r="W265" i="42" s="1"/>
  <c r="X265" i="42" s="1"/>
  <c r="Y265" i="42" s="1"/>
  <c r="Z265" i="42" s="1"/>
  <c r="AA265" i="42" s="1"/>
  <c r="AB265" i="42" s="1"/>
  <c r="AC265" i="42" s="1"/>
  <c r="AD265" i="42" s="1"/>
  <c r="AE265" i="42" s="1"/>
  <c r="AF265" i="42" s="1"/>
  <c r="G264" i="42"/>
  <c r="H264" i="42" s="1"/>
  <c r="I264" i="42" s="1"/>
  <c r="J264" i="42" s="1"/>
  <c r="K264" i="42" s="1"/>
  <c r="L264" i="42" s="1"/>
  <c r="M264" i="42" s="1"/>
  <c r="N264" i="42" s="1"/>
  <c r="O264" i="42" s="1"/>
  <c r="P264" i="42" s="1"/>
  <c r="Q264" i="42" s="1"/>
  <c r="R264" i="42" s="1"/>
  <c r="S264" i="42" s="1"/>
  <c r="T264" i="42" s="1"/>
  <c r="U264" i="42" s="1"/>
  <c r="V264" i="42" s="1"/>
  <c r="W264" i="42" s="1"/>
  <c r="X264" i="42" s="1"/>
  <c r="Y264" i="42" s="1"/>
  <c r="Z264" i="42" s="1"/>
  <c r="AA264" i="42" s="1"/>
  <c r="AB264" i="42" s="1"/>
  <c r="AC264" i="42" s="1"/>
  <c r="AD264" i="42" s="1"/>
  <c r="AE264" i="42" s="1"/>
  <c r="AF264" i="42" s="1"/>
  <c r="G263" i="42"/>
  <c r="H263" i="42" s="1"/>
  <c r="I263" i="42" s="1"/>
  <c r="J263" i="42" s="1"/>
  <c r="K263" i="42" s="1"/>
  <c r="L263" i="42" s="1"/>
  <c r="M263" i="42" s="1"/>
  <c r="N263" i="42" s="1"/>
  <c r="O263" i="42" s="1"/>
  <c r="P263" i="42" s="1"/>
  <c r="Q263" i="42" s="1"/>
  <c r="R263" i="42" s="1"/>
  <c r="S263" i="42" s="1"/>
  <c r="T263" i="42" s="1"/>
  <c r="U263" i="42" s="1"/>
  <c r="V263" i="42" s="1"/>
  <c r="W263" i="42" s="1"/>
  <c r="X263" i="42" s="1"/>
  <c r="Y263" i="42" s="1"/>
  <c r="Z263" i="42" s="1"/>
  <c r="AA263" i="42" s="1"/>
  <c r="AB263" i="42" s="1"/>
  <c r="AC263" i="42" s="1"/>
  <c r="AD263" i="42" s="1"/>
  <c r="AE263" i="42" s="1"/>
  <c r="AF263" i="42" s="1"/>
  <c r="G262" i="42"/>
  <c r="H262" i="42" s="1"/>
  <c r="I262" i="42" s="1"/>
  <c r="J262" i="42" s="1"/>
  <c r="K262" i="42" s="1"/>
  <c r="L262" i="42" s="1"/>
  <c r="M262" i="42" s="1"/>
  <c r="N262" i="42" s="1"/>
  <c r="O262" i="42" s="1"/>
  <c r="P262" i="42" s="1"/>
  <c r="Q262" i="42" s="1"/>
  <c r="R262" i="42" s="1"/>
  <c r="S262" i="42" s="1"/>
  <c r="T262" i="42" s="1"/>
  <c r="U262" i="42" s="1"/>
  <c r="V262" i="42" s="1"/>
  <c r="W262" i="42" s="1"/>
  <c r="X262" i="42" s="1"/>
  <c r="Y262" i="42" s="1"/>
  <c r="Z262" i="42" s="1"/>
  <c r="AA262" i="42" s="1"/>
  <c r="AB262" i="42" s="1"/>
  <c r="AC262" i="42" s="1"/>
  <c r="AD262" i="42" s="1"/>
  <c r="AE262" i="42" s="1"/>
  <c r="AF262" i="42" s="1"/>
  <c r="G261" i="42"/>
  <c r="H261" i="42" s="1"/>
  <c r="I261" i="42" s="1"/>
  <c r="J261" i="42" s="1"/>
  <c r="K261" i="42" s="1"/>
  <c r="L261" i="42" s="1"/>
  <c r="M261" i="42" s="1"/>
  <c r="N261" i="42" s="1"/>
  <c r="O261" i="42" s="1"/>
  <c r="P261" i="42" s="1"/>
  <c r="Q261" i="42" s="1"/>
  <c r="R261" i="42" s="1"/>
  <c r="S261" i="42" s="1"/>
  <c r="T261" i="42" s="1"/>
  <c r="U261" i="42" s="1"/>
  <c r="V261" i="42" s="1"/>
  <c r="W261" i="42" s="1"/>
  <c r="X261" i="42" s="1"/>
  <c r="Y261" i="42" s="1"/>
  <c r="Z261" i="42" s="1"/>
  <c r="AA261" i="42" s="1"/>
  <c r="AB261" i="42" s="1"/>
  <c r="AC261" i="42" s="1"/>
  <c r="AD261" i="42" s="1"/>
  <c r="AE261" i="42" s="1"/>
  <c r="AF261" i="42" s="1"/>
  <c r="G260" i="42"/>
  <c r="H260" i="42" s="1"/>
  <c r="I260" i="42" s="1"/>
  <c r="J260" i="42" s="1"/>
  <c r="K260" i="42" s="1"/>
  <c r="L260" i="42" s="1"/>
  <c r="M260" i="42" s="1"/>
  <c r="N260" i="42" s="1"/>
  <c r="O260" i="42" s="1"/>
  <c r="P260" i="42" s="1"/>
  <c r="Q260" i="42" s="1"/>
  <c r="R260" i="42" s="1"/>
  <c r="S260" i="42" s="1"/>
  <c r="T260" i="42" s="1"/>
  <c r="U260" i="42" s="1"/>
  <c r="V260" i="42" s="1"/>
  <c r="W260" i="42" s="1"/>
  <c r="X260" i="42" s="1"/>
  <c r="Y260" i="42" s="1"/>
  <c r="Z260" i="42" s="1"/>
  <c r="AA260" i="42" s="1"/>
  <c r="AB260" i="42" s="1"/>
  <c r="AC260" i="42" s="1"/>
  <c r="AD260" i="42" s="1"/>
  <c r="AE260" i="42" s="1"/>
  <c r="AF260" i="42" s="1"/>
  <c r="G259" i="42"/>
  <c r="H259" i="42" s="1"/>
  <c r="I259" i="42" s="1"/>
  <c r="J259" i="42" s="1"/>
  <c r="K259" i="42" s="1"/>
  <c r="L259" i="42" s="1"/>
  <c r="M259" i="42" s="1"/>
  <c r="N259" i="42" s="1"/>
  <c r="O259" i="42" s="1"/>
  <c r="P259" i="42" s="1"/>
  <c r="Q259" i="42" s="1"/>
  <c r="R259" i="42" s="1"/>
  <c r="S259" i="42" s="1"/>
  <c r="T259" i="42" s="1"/>
  <c r="U259" i="42" s="1"/>
  <c r="V259" i="42" s="1"/>
  <c r="W259" i="42" s="1"/>
  <c r="X259" i="42" s="1"/>
  <c r="Y259" i="42" s="1"/>
  <c r="Z259" i="42" s="1"/>
  <c r="AA259" i="42" s="1"/>
  <c r="AB259" i="42" s="1"/>
  <c r="AC259" i="42" s="1"/>
  <c r="AD259" i="42" s="1"/>
  <c r="AE259" i="42" s="1"/>
  <c r="AF259" i="42" s="1"/>
  <c r="G258" i="42"/>
  <c r="H258" i="42" s="1"/>
  <c r="I258" i="42" s="1"/>
  <c r="J258" i="42" s="1"/>
  <c r="K258" i="42" s="1"/>
  <c r="L258" i="42" s="1"/>
  <c r="M258" i="42" s="1"/>
  <c r="N258" i="42" s="1"/>
  <c r="O258" i="42" s="1"/>
  <c r="P258" i="42" s="1"/>
  <c r="Q258" i="42" s="1"/>
  <c r="R258" i="42" s="1"/>
  <c r="S258" i="42" s="1"/>
  <c r="T258" i="42" s="1"/>
  <c r="U258" i="42" s="1"/>
  <c r="V258" i="42" s="1"/>
  <c r="W258" i="42" s="1"/>
  <c r="X258" i="42" s="1"/>
  <c r="Y258" i="42" s="1"/>
  <c r="Z258" i="42" s="1"/>
  <c r="AA258" i="42" s="1"/>
  <c r="AB258" i="42" s="1"/>
  <c r="AC258" i="42" s="1"/>
  <c r="AD258" i="42" s="1"/>
  <c r="AE258" i="42" s="1"/>
  <c r="AF258" i="42" s="1"/>
  <c r="G257" i="42"/>
  <c r="H257" i="42" s="1"/>
  <c r="I257" i="42" s="1"/>
  <c r="J257" i="42" s="1"/>
  <c r="K257" i="42" s="1"/>
  <c r="L257" i="42" s="1"/>
  <c r="M257" i="42" s="1"/>
  <c r="N257" i="42" s="1"/>
  <c r="O257" i="42" s="1"/>
  <c r="P257" i="42" s="1"/>
  <c r="Q257" i="42" s="1"/>
  <c r="R257" i="42" s="1"/>
  <c r="S257" i="42" s="1"/>
  <c r="T257" i="42" s="1"/>
  <c r="U257" i="42" s="1"/>
  <c r="V257" i="42" s="1"/>
  <c r="W257" i="42" s="1"/>
  <c r="X257" i="42" s="1"/>
  <c r="Y257" i="42" s="1"/>
  <c r="Z257" i="42" s="1"/>
  <c r="AA257" i="42" s="1"/>
  <c r="AB257" i="42" s="1"/>
  <c r="AC257" i="42" s="1"/>
  <c r="AD257" i="42" s="1"/>
  <c r="AE257" i="42" s="1"/>
  <c r="AF257" i="42" s="1"/>
  <c r="G256" i="42"/>
  <c r="H256" i="42" s="1"/>
  <c r="I256" i="42" s="1"/>
  <c r="J256" i="42" s="1"/>
  <c r="K256" i="42" s="1"/>
  <c r="L256" i="42" s="1"/>
  <c r="M256" i="42" s="1"/>
  <c r="N256" i="42" s="1"/>
  <c r="O256" i="42" s="1"/>
  <c r="P256" i="42" s="1"/>
  <c r="Q256" i="42" s="1"/>
  <c r="R256" i="42" s="1"/>
  <c r="S256" i="42" s="1"/>
  <c r="T256" i="42" s="1"/>
  <c r="U256" i="42" s="1"/>
  <c r="V256" i="42" s="1"/>
  <c r="W256" i="42" s="1"/>
  <c r="X256" i="42" s="1"/>
  <c r="Y256" i="42" s="1"/>
  <c r="Z256" i="42" s="1"/>
  <c r="AA256" i="42" s="1"/>
  <c r="AB256" i="42" s="1"/>
  <c r="AC256" i="42" s="1"/>
  <c r="AD256" i="42" s="1"/>
  <c r="AE256" i="42" s="1"/>
  <c r="AF256" i="42" s="1"/>
  <c r="G255" i="42"/>
  <c r="H255" i="42" s="1"/>
  <c r="I255" i="42" s="1"/>
  <c r="J255" i="42" s="1"/>
  <c r="K255" i="42" s="1"/>
  <c r="L255" i="42" s="1"/>
  <c r="M255" i="42" s="1"/>
  <c r="N255" i="42" s="1"/>
  <c r="O255" i="42" s="1"/>
  <c r="P255" i="42" s="1"/>
  <c r="Q255" i="42" s="1"/>
  <c r="R255" i="42" s="1"/>
  <c r="S255" i="42" s="1"/>
  <c r="T255" i="42" s="1"/>
  <c r="U255" i="42" s="1"/>
  <c r="V255" i="42" s="1"/>
  <c r="W255" i="42" s="1"/>
  <c r="X255" i="42" s="1"/>
  <c r="Y255" i="42" s="1"/>
  <c r="Z255" i="42" s="1"/>
  <c r="AA255" i="42" s="1"/>
  <c r="AB255" i="42" s="1"/>
  <c r="AC255" i="42" s="1"/>
  <c r="AD255" i="42" s="1"/>
  <c r="AE255" i="42" s="1"/>
  <c r="AF255" i="42" s="1"/>
  <c r="G254" i="42"/>
  <c r="H254" i="42" s="1"/>
  <c r="I254" i="42" s="1"/>
  <c r="J254" i="42" s="1"/>
  <c r="K254" i="42" s="1"/>
  <c r="L254" i="42" s="1"/>
  <c r="M254" i="42" s="1"/>
  <c r="N254" i="42" s="1"/>
  <c r="O254" i="42" s="1"/>
  <c r="P254" i="42" s="1"/>
  <c r="Q254" i="42" s="1"/>
  <c r="R254" i="42" s="1"/>
  <c r="S254" i="42" s="1"/>
  <c r="T254" i="42" s="1"/>
  <c r="U254" i="42" s="1"/>
  <c r="V254" i="42" s="1"/>
  <c r="W254" i="42" s="1"/>
  <c r="X254" i="42" s="1"/>
  <c r="Y254" i="42" s="1"/>
  <c r="Z254" i="42" s="1"/>
  <c r="AA254" i="42" s="1"/>
  <c r="AB254" i="42" s="1"/>
  <c r="AC254" i="42" s="1"/>
  <c r="AD254" i="42" s="1"/>
  <c r="AE254" i="42" s="1"/>
  <c r="AF254" i="42" s="1"/>
  <c r="G253" i="42"/>
  <c r="H253" i="42" s="1"/>
  <c r="I253" i="42" s="1"/>
  <c r="J253" i="42" s="1"/>
  <c r="K253" i="42" s="1"/>
  <c r="L253" i="42" s="1"/>
  <c r="M253" i="42" s="1"/>
  <c r="N253" i="42" s="1"/>
  <c r="O253" i="42" s="1"/>
  <c r="P253" i="42" s="1"/>
  <c r="Q253" i="42" s="1"/>
  <c r="R253" i="42" s="1"/>
  <c r="S253" i="42" s="1"/>
  <c r="T253" i="42" s="1"/>
  <c r="U253" i="42" s="1"/>
  <c r="V253" i="42" s="1"/>
  <c r="W253" i="42" s="1"/>
  <c r="X253" i="42" s="1"/>
  <c r="Y253" i="42" s="1"/>
  <c r="Z253" i="42" s="1"/>
  <c r="AA253" i="42" s="1"/>
  <c r="AB253" i="42" s="1"/>
  <c r="AC253" i="42" s="1"/>
  <c r="AD253" i="42" s="1"/>
  <c r="AE253" i="42" s="1"/>
  <c r="AF253" i="42" s="1"/>
  <c r="G252" i="42"/>
  <c r="H252" i="42" s="1"/>
  <c r="I252" i="42" s="1"/>
  <c r="J252" i="42" s="1"/>
  <c r="K252" i="42" s="1"/>
  <c r="L252" i="42" s="1"/>
  <c r="M252" i="42" s="1"/>
  <c r="N252" i="42" s="1"/>
  <c r="O252" i="42" s="1"/>
  <c r="P252" i="42" s="1"/>
  <c r="Q252" i="42" s="1"/>
  <c r="R252" i="42" s="1"/>
  <c r="S252" i="42" s="1"/>
  <c r="T252" i="42" s="1"/>
  <c r="U252" i="42" s="1"/>
  <c r="V252" i="42" s="1"/>
  <c r="W252" i="42" s="1"/>
  <c r="X252" i="42" s="1"/>
  <c r="Y252" i="42" s="1"/>
  <c r="Z252" i="42" s="1"/>
  <c r="AA252" i="42" s="1"/>
  <c r="AB252" i="42" s="1"/>
  <c r="AC252" i="42" s="1"/>
  <c r="AD252" i="42" s="1"/>
  <c r="AE252" i="42" s="1"/>
  <c r="AF252" i="42" s="1"/>
  <c r="G251" i="42"/>
  <c r="H251" i="42" s="1"/>
  <c r="I251" i="42" s="1"/>
  <c r="J251" i="42" s="1"/>
  <c r="K251" i="42" s="1"/>
  <c r="L251" i="42" s="1"/>
  <c r="M251" i="42" s="1"/>
  <c r="N251" i="42" s="1"/>
  <c r="O251" i="42" s="1"/>
  <c r="P251" i="42" s="1"/>
  <c r="Q251" i="42" s="1"/>
  <c r="R251" i="42" s="1"/>
  <c r="S251" i="42" s="1"/>
  <c r="T251" i="42" s="1"/>
  <c r="U251" i="42" s="1"/>
  <c r="V251" i="42" s="1"/>
  <c r="W251" i="42" s="1"/>
  <c r="X251" i="42" s="1"/>
  <c r="Y251" i="42" s="1"/>
  <c r="Z251" i="42" s="1"/>
  <c r="AA251" i="42" s="1"/>
  <c r="AB251" i="42" s="1"/>
  <c r="AC251" i="42" s="1"/>
  <c r="AD251" i="42" s="1"/>
  <c r="AE251" i="42" s="1"/>
  <c r="AF251" i="42" s="1"/>
  <c r="G250" i="42"/>
  <c r="H250" i="42" s="1"/>
  <c r="I250" i="42" s="1"/>
  <c r="J250" i="42" s="1"/>
  <c r="K250" i="42" s="1"/>
  <c r="L250" i="42" s="1"/>
  <c r="M250" i="42" s="1"/>
  <c r="N250" i="42" s="1"/>
  <c r="O250" i="42" s="1"/>
  <c r="P250" i="42" s="1"/>
  <c r="Q250" i="42" s="1"/>
  <c r="R250" i="42" s="1"/>
  <c r="S250" i="42" s="1"/>
  <c r="T250" i="42" s="1"/>
  <c r="U250" i="42" s="1"/>
  <c r="V250" i="42" s="1"/>
  <c r="W250" i="42" s="1"/>
  <c r="X250" i="42" s="1"/>
  <c r="Y250" i="42" s="1"/>
  <c r="Z250" i="42" s="1"/>
  <c r="AA250" i="42" s="1"/>
  <c r="AB250" i="42" s="1"/>
  <c r="AC250" i="42" s="1"/>
  <c r="AD250" i="42" s="1"/>
  <c r="AE250" i="42" s="1"/>
  <c r="AF250" i="42" s="1"/>
  <c r="G249" i="42"/>
  <c r="H249" i="42" s="1"/>
  <c r="I249" i="42" s="1"/>
  <c r="J249" i="42" s="1"/>
  <c r="K249" i="42" s="1"/>
  <c r="L249" i="42" s="1"/>
  <c r="M249" i="42" s="1"/>
  <c r="N249" i="42" s="1"/>
  <c r="O249" i="42" s="1"/>
  <c r="P249" i="42" s="1"/>
  <c r="Q249" i="42" s="1"/>
  <c r="R249" i="42" s="1"/>
  <c r="S249" i="42" s="1"/>
  <c r="T249" i="42" s="1"/>
  <c r="U249" i="42" s="1"/>
  <c r="V249" i="42" s="1"/>
  <c r="W249" i="42" s="1"/>
  <c r="X249" i="42" s="1"/>
  <c r="Y249" i="42" s="1"/>
  <c r="Z249" i="42" s="1"/>
  <c r="AA249" i="42" s="1"/>
  <c r="AB249" i="42" s="1"/>
  <c r="AC249" i="42" s="1"/>
  <c r="AD249" i="42" s="1"/>
  <c r="AE249" i="42" s="1"/>
  <c r="AF249" i="42" s="1"/>
  <c r="G248" i="42"/>
  <c r="H248" i="42" s="1"/>
  <c r="I248" i="42" s="1"/>
  <c r="J248" i="42" s="1"/>
  <c r="K248" i="42" s="1"/>
  <c r="L248" i="42" s="1"/>
  <c r="M248" i="42" s="1"/>
  <c r="N248" i="42" s="1"/>
  <c r="O248" i="42" s="1"/>
  <c r="P248" i="42" s="1"/>
  <c r="Q248" i="42" s="1"/>
  <c r="R248" i="42" s="1"/>
  <c r="S248" i="42" s="1"/>
  <c r="T248" i="42" s="1"/>
  <c r="U248" i="42" s="1"/>
  <c r="V248" i="42" s="1"/>
  <c r="W248" i="42" s="1"/>
  <c r="X248" i="42" s="1"/>
  <c r="Y248" i="42" s="1"/>
  <c r="Z248" i="42" s="1"/>
  <c r="AA248" i="42" s="1"/>
  <c r="AB248" i="42" s="1"/>
  <c r="AC248" i="42" s="1"/>
  <c r="AD248" i="42" s="1"/>
  <c r="AE248" i="42" s="1"/>
  <c r="AF248" i="42" s="1"/>
  <c r="G247" i="42"/>
  <c r="H247" i="42" s="1"/>
  <c r="I247" i="42" s="1"/>
  <c r="J247" i="42" s="1"/>
  <c r="K247" i="42" s="1"/>
  <c r="L247" i="42" s="1"/>
  <c r="M247" i="42" s="1"/>
  <c r="N247" i="42" s="1"/>
  <c r="O247" i="42" s="1"/>
  <c r="P247" i="42" s="1"/>
  <c r="Q247" i="42" s="1"/>
  <c r="R247" i="42" s="1"/>
  <c r="S247" i="42" s="1"/>
  <c r="T247" i="42" s="1"/>
  <c r="U247" i="42" s="1"/>
  <c r="V247" i="42" s="1"/>
  <c r="W247" i="42" s="1"/>
  <c r="X247" i="42" s="1"/>
  <c r="Y247" i="42" s="1"/>
  <c r="Z247" i="42" s="1"/>
  <c r="AA247" i="42" s="1"/>
  <c r="AB247" i="42" s="1"/>
  <c r="AC247" i="42" s="1"/>
  <c r="AD247" i="42" s="1"/>
  <c r="AE247" i="42" s="1"/>
  <c r="AF247" i="42" s="1"/>
  <c r="G246" i="42"/>
  <c r="H246" i="42" s="1"/>
  <c r="I246" i="42" s="1"/>
  <c r="J246" i="42" s="1"/>
  <c r="K246" i="42" s="1"/>
  <c r="L246" i="42" s="1"/>
  <c r="M246" i="42" s="1"/>
  <c r="N246" i="42" s="1"/>
  <c r="O246" i="42" s="1"/>
  <c r="P246" i="42" s="1"/>
  <c r="Q246" i="42" s="1"/>
  <c r="R246" i="42" s="1"/>
  <c r="S246" i="42" s="1"/>
  <c r="T246" i="42" s="1"/>
  <c r="U246" i="42" s="1"/>
  <c r="V246" i="42" s="1"/>
  <c r="W246" i="42" s="1"/>
  <c r="X246" i="42" s="1"/>
  <c r="Y246" i="42" s="1"/>
  <c r="Z246" i="42" s="1"/>
  <c r="AA246" i="42" s="1"/>
  <c r="AB246" i="42" s="1"/>
  <c r="AC246" i="42" s="1"/>
  <c r="AD246" i="42" s="1"/>
  <c r="AE246" i="42" s="1"/>
  <c r="AF246" i="42" s="1"/>
  <c r="G245" i="42"/>
  <c r="H245" i="42" s="1"/>
  <c r="I245" i="42" s="1"/>
  <c r="J245" i="42" s="1"/>
  <c r="K245" i="42" s="1"/>
  <c r="L245" i="42" s="1"/>
  <c r="M245" i="42" s="1"/>
  <c r="N245" i="42" s="1"/>
  <c r="O245" i="42" s="1"/>
  <c r="P245" i="42" s="1"/>
  <c r="Q245" i="42" s="1"/>
  <c r="R245" i="42" s="1"/>
  <c r="S245" i="42" s="1"/>
  <c r="T245" i="42" s="1"/>
  <c r="U245" i="42" s="1"/>
  <c r="V245" i="42" s="1"/>
  <c r="W245" i="42" s="1"/>
  <c r="X245" i="42" s="1"/>
  <c r="Y245" i="42" s="1"/>
  <c r="Z245" i="42" s="1"/>
  <c r="AA245" i="42" s="1"/>
  <c r="AB245" i="42" s="1"/>
  <c r="AC245" i="42" s="1"/>
  <c r="AD245" i="42" s="1"/>
  <c r="AE245" i="42" s="1"/>
  <c r="AF245" i="42" s="1"/>
  <c r="G244" i="42"/>
  <c r="H244" i="42" s="1"/>
  <c r="I244" i="42" s="1"/>
  <c r="J244" i="42" s="1"/>
  <c r="K244" i="42" s="1"/>
  <c r="L244" i="42" s="1"/>
  <c r="M244" i="42" s="1"/>
  <c r="N244" i="42" s="1"/>
  <c r="O244" i="42" s="1"/>
  <c r="P244" i="42" s="1"/>
  <c r="Q244" i="42" s="1"/>
  <c r="R244" i="42" s="1"/>
  <c r="S244" i="42" s="1"/>
  <c r="T244" i="42" s="1"/>
  <c r="U244" i="42" s="1"/>
  <c r="V244" i="42" s="1"/>
  <c r="W244" i="42" s="1"/>
  <c r="X244" i="42" s="1"/>
  <c r="Y244" i="42" s="1"/>
  <c r="Z244" i="42" s="1"/>
  <c r="AA244" i="42" s="1"/>
  <c r="AB244" i="42" s="1"/>
  <c r="AC244" i="42" s="1"/>
  <c r="AD244" i="42" s="1"/>
  <c r="AE244" i="42" s="1"/>
  <c r="AF244" i="42" s="1"/>
  <c r="G243" i="42"/>
  <c r="H243" i="42" s="1"/>
  <c r="I243" i="42" s="1"/>
  <c r="J243" i="42" s="1"/>
  <c r="K243" i="42" s="1"/>
  <c r="L243" i="42" s="1"/>
  <c r="M243" i="42" s="1"/>
  <c r="N243" i="42" s="1"/>
  <c r="O243" i="42" s="1"/>
  <c r="P243" i="42" s="1"/>
  <c r="Q243" i="42" s="1"/>
  <c r="R243" i="42" s="1"/>
  <c r="S243" i="42" s="1"/>
  <c r="T243" i="42" s="1"/>
  <c r="U243" i="42" s="1"/>
  <c r="V243" i="42" s="1"/>
  <c r="W243" i="42" s="1"/>
  <c r="X243" i="42" s="1"/>
  <c r="Y243" i="42" s="1"/>
  <c r="Z243" i="42" s="1"/>
  <c r="AA243" i="42" s="1"/>
  <c r="AB243" i="42" s="1"/>
  <c r="AC243" i="42" s="1"/>
  <c r="AD243" i="42" s="1"/>
  <c r="AE243" i="42" s="1"/>
  <c r="AF243" i="42" s="1"/>
  <c r="G242" i="42"/>
  <c r="H242" i="42" s="1"/>
  <c r="I242" i="42" s="1"/>
  <c r="J242" i="42" s="1"/>
  <c r="K242" i="42" s="1"/>
  <c r="L242" i="42" s="1"/>
  <c r="M242" i="42" s="1"/>
  <c r="N242" i="42" s="1"/>
  <c r="O242" i="42" s="1"/>
  <c r="P242" i="42" s="1"/>
  <c r="Q242" i="42" s="1"/>
  <c r="R242" i="42" s="1"/>
  <c r="S242" i="42" s="1"/>
  <c r="T242" i="42" s="1"/>
  <c r="U242" i="42" s="1"/>
  <c r="V242" i="42" s="1"/>
  <c r="W242" i="42" s="1"/>
  <c r="X242" i="42" s="1"/>
  <c r="Y242" i="42" s="1"/>
  <c r="Z242" i="42" s="1"/>
  <c r="AA242" i="42" s="1"/>
  <c r="AB242" i="42" s="1"/>
  <c r="AC242" i="42" s="1"/>
  <c r="AD242" i="42" s="1"/>
  <c r="AE242" i="42" s="1"/>
  <c r="AF242" i="42" s="1"/>
  <c r="G241" i="42"/>
  <c r="H241" i="42" s="1"/>
  <c r="I241" i="42" s="1"/>
  <c r="J241" i="42" s="1"/>
  <c r="K241" i="42" s="1"/>
  <c r="L241" i="42" s="1"/>
  <c r="M241" i="42" s="1"/>
  <c r="N241" i="42" s="1"/>
  <c r="O241" i="42" s="1"/>
  <c r="P241" i="42" s="1"/>
  <c r="Q241" i="42" s="1"/>
  <c r="R241" i="42" s="1"/>
  <c r="S241" i="42" s="1"/>
  <c r="T241" i="42" s="1"/>
  <c r="U241" i="42" s="1"/>
  <c r="V241" i="42" s="1"/>
  <c r="W241" i="42" s="1"/>
  <c r="X241" i="42" s="1"/>
  <c r="Y241" i="42" s="1"/>
  <c r="Z241" i="42" s="1"/>
  <c r="AA241" i="42" s="1"/>
  <c r="AB241" i="42" s="1"/>
  <c r="AC241" i="42" s="1"/>
  <c r="AD241" i="42" s="1"/>
  <c r="AE241" i="42" s="1"/>
  <c r="AF241" i="42" s="1"/>
  <c r="G240" i="42"/>
  <c r="H240" i="42" s="1"/>
  <c r="I240" i="42" s="1"/>
  <c r="J240" i="42" s="1"/>
  <c r="K240" i="42" s="1"/>
  <c r="L240" i="42" s="1"/>
  <c r="M240" i="42" s="1"/>
  <c r="N240" i="42" s="1"/>
  <c r="O240" i="42" s="1"/>
  <c r="P240" i="42" s="1"/>
  <c r="Q240" i="42" s="1"/>
  <c r="R240" i="42" s="1"/>
  <c r="S240" i="42" s="1"/>
  <c r="T240" i="42" s="1"/>
  <c r="U240" i="42" s="1"/>
  <c r="V240" i="42" s="1"/>
  <c r="W240" i="42" s="1"/>
  <c r="X240" i="42" s="1"/>
  <c r="Y240" i="42" s="1"/>
  <c r="Z240" i="42" s="1"/>
  <c r="AA240" i="42" s="1"/>
  <c r="AB240" i="42" s="1"/>
  <c r="AC240" i="42" s="1"/>
  <c r="AD240" i="42" s="1"/>
  <c r="AE240" i="42" s="1"/>
  <c r="AF240" i="42" s="1"/>
  <c r="G239" i="42"/>
  <c r="H239" i="42" s="1"/>
  <c r="I239" i="42" s="1"/>
  <c r="J239" i="42" s="1"/>
  <c r="K239" i="42" s="1"/>
  <c r="L239" i="42" s="1"/>
  <c r="M239" i="42" s="1"/>
  <c r="N239" i="42" s="1"/>
  <c r="O239" i="42" s="1"/>
  <c r="P239" i="42" s="1"/>
  <c r="Q239" i="42" s="1"/>
  <c r="R239" i="42" s="1"/>
  <c r="S239" i="42" s="1"/>
  <c r="T239" i="42" s="1"/>
  <c r="U239" i="42" s="1"/>
  <c r="V239" i="42" s="1"/>
  <c r="W239" i="42" s="1"/>
  <c r="X239" i="42" s="1"/>
  <c r="Y239" i="42" s="1"/>
  <c r="Z239" i="42" s="1"/>
  <c r="AA239" i="42" s="1"/>
  <c r="AB239" i="42" s="1"/>
  <c r="AC239" i="42" s="1"/>
  <c r="AD239" i="42" s="1"/>
  <c r="AE239" i="42" s="1"/>
  <c r="AF239" i="42" s="1"/>
  <c r="G238" i="42"/>
  <c r="H238" i="42" s="1"/>
  <c r="I238" i="42" s="1"/>
  <c r="J238" i="42" s="1"/>
  <c r="K238" i="42" s="1"/>
  <c r="L238" i="42" s="1"/>
  <c r="M238" i="42" s="1"/>
  <c r="N238" i="42" s="1"/>
  <c r="O238" i="42" s="1"/>
  <c r="P238" i="42" s="1"/>
  <c r="Q238" i="42" s="1"/>
  <c r="R238" i="42" s="1"/>
  <c r="S238" i="42" s="1"/>
  <c r="T238" i="42" s="1"/>
  <c r="U238" i="42" s="1"/>
  <c r="V238" i="42" s="1"/>
  <c r="W238" i="42" s="1"/>
  <c r="X238" i="42" s="1"/>
  <c r="Y238" i="42" s="1"/>
  <c r="Z238" i="42" s="1"/>
  <c r="AA238" i="42" s="1"/>
  <c r="AB238" i="42" s="1"/>
  <c r="AC238" i="42" s="1"/>
  <c r="AD238" i="42" s="1"/>
  <c r="AE238" i="42" s="1"/>
  <c r="AF238" i="42" s="1"/>
  <c r="G237" i="42"/>
  <c r="H237" i="42" s="1"/>
  <c r="I237" i="42" s="1"/>
  <c r="J237" i="42" s="1"/>
  <c r="K237" i="42" s="1"/>
  <c r="L237" i="42" s="1"/>
  <c r="M237" i="42" s="1"/>
  <c r="N237" i="42" s="1"/>
  <c r="O237" i="42" s="1"/>
  <c r="P237" i="42" s="1"/>
  <c r="Q237" i="42" s="1"/>
  <c r="R237" i="42" s="1"/>
  <c r="S237" i="42" s="1"/>
  <c r="T237" i="42" s="1"/>
  <c r="U237" i="42" s="1"/>
  <c r="V237" i="42" s="1"/>
  <c r="W237" i="42" s="1"/>
  <c r="X237" i="42" s="1"/>
  <c r="Y237" i="42" s="1"/>
  <c r="Z237" i="42" s="1"/>
  <c r="AA237" i="42" s="1"/>
  <c r="AB237" i="42" s="1"/>
  <c r="AC237" i="42" s="1"/>
  <c r="AD237" i="42" s="1"/>
  <c r="AE237" i="42" s="1"/>
  <c r="AF237" i="42" s="1"/>
  <c r="G236" i="42"/>
  <c r="H236" i="42" s="1"/>
  <c r="I236" i="42" s="1"/>
  <c r="J236" i="42" s="1"/>
  <c r="K236" i="42" s="1"/>
  <c r="L236" i="42" s="1"/>
  <c r="M236" i="42" s="1"/>
  <c r="N236" i="42" s="1"/>
  <c r="O236" i="42" s="1"/>
  <c r="P236" i="42" s="1"/>
  <c r="Q236" i="42" s="1"/>
  <c r="R236" i="42" s="1"/>
  <c r="S236" i="42" s="1"/>
  <c r="T236" i="42" s="1"/>
  <c r="U236" i="42" s="1"/>
  <c r="V236" i="42" s="1"/>
  <c r="W236" i="42" s="1"/>
  <c r="X236" i="42" s="1"/>
  <c r="Y236" i="42" s="1"/>
  <c r="Z236" i="42" s="1"/>
  <c r="AA236" i="42" s="1"/>
  <c r="AB236" i="42" s="1"/>
  <c r="AC236" i="42" s="1"/>
  <c r="AD236" i="42" s="1"/>
  <c r="AE236" i="42" s="1"/>
  <c r="AF236" i="42" s="1"/>
  <c r="G235" i="42"/>
  <c r="H235" i="42" s="1"/>
  <c r="I235" i="42" s="1"/>
  <c r="J235" i="42" s="1"/>
  <c r="K235" i="42" s="1"/>
  <c r="L235" i="42" s="1"/>
  <c r="M235" i="42" s="1"/>
  <c r="N235" i="42" s="1"/>
  <c r="O235" i="42" s="1"/>
  <c r="P235" i="42" s="1"/>
  <c r="Q235" i="42" s="1"/>
  <c r="R235" i="42" s="1"/>
  <c r="S235" i="42" s="1"/>
  <c r="T235" i="42" s="1"/>
  <c r="U235" i="42" s="1"/>
  <c r="V235" i="42" s="1"/>
  <c r="W235" i="42" s="1"/>
  <c r="X235" i="42" s="1"/>
  <c r="Y235" i="42" s="1"/>
  <c r="Z235" i="42" s="1"/>
  <c r="AA235" i="42" s="1"/>
  <c r="AB235" i="42" s="1"/>
  <c r="AC235" i="42" s="1"/>
  <c r="AD235" i="42" s="1"/>
  <c r="AE235" i="42" s="1"/>
  <c r="AF235" i="42" s="1"/>
  <c r="G234" i="42"/>
  <c r="H234" i="42" s="1"/>
  <c r="I234" i="42" s="1"/>
  <c r="J234" i="42" s="1"/>
  <c r="K234" i="42" s="1"/>
  <c r="L234" i="42" s="1"/>
  <c r="M234" i="42" s="1"/>
  <c r="N234" i="42" s="1"/>
  <c r="O234" i="42" s="1"/>
  <c r="P234" i="42" s="1"/>
  <c r="Q234" i="42" s="1"/>
  <c r="R234" i="42" s="1"/>
  <c r="S234" i="42" s="1"/>
  <c r="T234" i="42" s="1"/>
  <c r="U234" i="42" s="1"/>
  <c r="V234" i="42" s="1"/>
  <c r="W234" i="42" s="1"/>
  <c r="X234" i="42" s="1"/>
  <c r="Y234" i="42" s="1"/>
  <c r="Z234" i="42" s="1"/>
  <c r="AA234" i="42" s="1"/>
  <c r="AB234" i="42" s="1"/>
  <c r="AC234" i="42" s="1"/>
  <c r="AD234" i="42" s="1"/>
  <c r="AE234" i="42" s="1"/>
  <c r="AF234" i="42" s="1"/>
  <c r="G233" i="42"/>
  <c r="H233" i="42" s="1"/>
  <c r="I233" i="42" s="1"/>
  <c r="J233" i="42" s="1"/>
  <c r="K233" i="42" s="1"/>
  <c r="L233" i="42" s="1"/>
  <c r="M233" i="42" s="1"/>
  <c r="N233" i="42" s="1"/>
  <c r="O233" i="42" s="1"/>
  <c r="P233" i="42" s="1"/>
  <c r="Q233" i="42" s="1"/>
  <c r="R233" i="42" s="1"/>
  <c r="S233" i="42" s="1"/>
  <c r="T233" i="42" s="1"/>
  <c r="U233" i="42" s="1"/>
  <c r="V233" i="42" s="1"/>
  <c r="W233" i="42" s="1"/>
  <c r="X233" i="42" s="1"/>
  <c r="Y233" i="42" s="1"/>
  <c r="Z233" i="42" s="1"/>
  <c r="AA233" i="42" s="1"/>
  <c r="AB233" i="42" s="1"/>
  <c r="AC233" i="42" s="1"/>
  <c r="AD233" i="42" s="1"/>
  <c r="AE233" i="42" s="1"/>
  <c r="AF233" i="42" s="1"/>
  <c r="G232" i="42"/>
  <c r="H232" i="42" s="1"/>
  <c r="I232" i="42" s="1"/>
  <c r="J232" i="42" s="1"/>
  <c r="K232" i="42" s="1"/>
  <c r="L232" i="42" s="1"/>
  <c r="M232" i="42" s="1"/>
  <c r="N232" i="42" s="1"/>
  <c r="O232" i="42" s="1"/>
  <c r="P232" i="42" s="1"/>
  <c r="Q232" i="42" s="1"/>
  <c r="R232" i="42" s="1"/>
  <c r="S232" i="42" s="1"/>
  <c r="T232" i="42" s="1"/>
  <c r="U232" i="42" s="1"/>
  <c r="V232" i="42" s="1"/>
  <c r="W232" i="42" s="1"/>
  <c r="X232" i="42" s="1"/>
  <c r="Y232" i="42" s="1"/>
  <c r="Z232" i="42" s="1"/>
  <c r="AA232" i="42" s="1"/>
  <c r="AB232" i="42" s="1"/>
  <c r="AC232" i="42" s="1"/>
  <c r="AD232" i="42" s="1"/>
  <c r="AE232" i="42" s="1"/>
  <c r="AF232" i="42" s="1"/>
  <c r="G231" i="42"/>
  <c r="H231" i="42" s="1"/>
  <c r="I231" i="42" s="1"/>
  <c r="J231" i="42" s="1"/>
  <c r="K231" i="42" s="1"/>
  <c r="L231" i="42" s="1"/>
  <c r="M231" i="42" s="1"/>
  <c r="N231" i="42" s="1"/>
  <c r="O231" i="42" s="1"/>
  <c r="P231" i="42" s="1"/>
  <c r="Q231" i="42" s="1"/>
  <c r="R231" i="42" s="1"/>
  <c r="S231" i="42" s="1"/>
  <c r="T231" i="42" s="1"/>
  <c r="U231" i="42" s="1"/>
  <c r="V231" i="42" s="1"/>
  <c r="W231" i="42" s="1"/>
  <c r="X231" i="42" s="1"/>
  <c r="Y231" i="42" s="1"/>
  <c r="Z231" i="42" s="1"/>
  <c r="AA231" i="42" s="1"/>
  <c r="AB231" i="42" s="1"/>
  <c r="AC231" i="42" s="1"/>
  <c r="AD231" i="42" s="1"/>
  <c r="AE231" i="42" s="1"/>
  <c r="AF231" i="42" s="1"/>
  <c r="G230" i="42"/>
  <c r="H230" i="42" s="1"/>
  <c r="I230" i="42" s="1"/>
  <c r="J230" i="42" s="1"/>
  <c r="K230" i="42" s="1"/>
  <c r="L230" i="42" s="1"/>
  <c r="M230" i="42" s="1"/>
  <c r="N230" i="42" s="1"/>
  <c r="O230" i="42" s="1"/>
  <c r="P230" i="42" s="1"/>
  <c r="Q230" i="42" s="1"/>
  <c r="R230" i="42" s="1"/>
  <c r="S230" i="42" s="1"/>
  <c r="T230" i="42" s="1"/>
  <c r="U230" i="42" s="1"/>
  <c r="V230" i="42" s="1"/>
  <c r="W230" i="42" s="1"/>
  <c r="X230" i="42" s="1"/>
  <c r="Y230" i="42" s="1"/>
  <c r="Z230" i="42" s="1"/>
  <c r="AA230" i="42" s="1"/>
  <c r="AB230" i="42" s="1"/>
  <c r="AC230" i="42" s="1"/>
  <c r="AD230" i="42" s="1"/>
  <c r="AE230" i="42" s="1"/>
  <c r="AF230" i="42" s="1"/>
  <c r="G229" i="42"/>
  <c r="H229" i="42" s="1"/>
  <c r="I229" i="42" s="1"/>
  <c r="J229" i="42" s="1"/>
  <c r="K229" i="42" s="1"/>
  <c r="L229" i="42" s="1"/>
  <c r="M229" i="42" s="1"/>
  <c r="N229" i="42" s="1"/>
  <c r="O229" i="42" s="1"/>
  <c r="P229" i="42" s="1"/>
  <c r="Q229" i="42" s="1"/>
  <c r="R229" i="42" s="1"/>
  <c r="S229" i="42" s="1"/>
  <c r="T229" i="42" s="1"/>
  <c r="U229" i="42" s="1"/>
  <c r="V229" i="42" s="1"/>
  <c r="W229" i="42" s="1"/>
  <c r="X229" i="42" s="1"/>
  <c r="Y229" i="42" s="1"/>
  <c r="Z229" i="42" s="1"/>
  <c r="AA229" i="42" s="1"/>
  <c r="AB229" i="42" s="1"/>
  <c r="AC229" i="42" s="1"/>
  <c r="AD229" i="42" s="1"/>
  <c r="AE229" i="42" s="1"/>
  <c r="AF229" i="42" s="1"/>
  <c r="G228" i="42"/>
  <c r="H228" i="42" s="1"/>
  <c r="I228" i="42" s="1"/>
  <c r="J228" i="42" s="1"/>
  <c r="K228" i="42" s="1"/>
  <c r="L228" i="42" s="1"/>
  <c r="M228" i="42" s="1"/>
  <c r="N228" i="42" s="1"/>
  <c r="O228" i="42" s="1"/>
  <c r="P228" i="42" s="1"/>
  <c r="Q228" i="42" s="1"/>
  <c r="R228" i="42" s="1"/>
  <c r="S228" i="42" s="1"/>
  <c r="T228" i="42" s="1"/>
  <c r="U228" i="42" s="1"/>
  <c r="V228" i="42" s="1"/>
  <c r="W228" i="42" s="1"/>
  <c r="X228" i="42" s="1"/>
  <c r="Y228" i="42" s="1"/>
  <c r="Z228" i="42" s="1"/>
  <c r="AA228" i="42" s="1"/>
  <c r="AB228" i="42" s="1"/>
  <c r="AC228" i="42" s="1"/>
  <c r="AD228" i="42" s="1"/>
  <c r="AE228" i="42" s="1"/>
  <c r="AF228" i="42" s="1"/>
  <c r="G227" i="42"/>
  <c r="H227" i="42" s="1"/>
  <c r="I227" i="42" s="1"/>
  <c r="J227" i="42" s="1"/>
  <c r="K227" i="42" s="1"/>
  <c r="L227" i="42" s="1"/>
  <c r="M227" i="42" s="1"/>
  <c r="N227" i="42" s="1"/>
  <c r="O227" i="42" s="1"/>
  <c r="P227" i="42" s="1"/>
  <c r="Q227" i="42" s="1"/>
  <c r="R227" i="42" s="1"/>
  <c r="S227" i="42" s="1"/>
  <c r="T227" i="42" s="1"/>
  <c r="U227" i="42" s="1"/>
  <c r="V227" i="42" s="1"/>
  <c r="W227" i="42" s="1"/>
  <c r="X227" i="42" s="1"/>
  <c r="Y227" i="42" s="1"/>
  <c r="Z227" i="42" s="1"/>
  <c r="AA227" i="42" s="1"/>
  <c r="AB227" i="42" s="1"/>
  <c r="AC227" i="42" s="1"/>
  <c r="AD227" i="42" s="1"/>
  <c r="AE227" i="42" s="1"/>
  <c r="AF227" i="42" s="1"/>
  <c r="G226" i="42"/>
  <c r="H226" i="42" s="1"/>
  <c r="I226" i="42" s="1"/>
  <c r="J226" i="42" s="1"/>
  <c r="K226" i="42" s="1"/>
  <c r="L226" i="42" s="1"/>
  <c r="M226" i="42" s="1"/>
  <c r="N226" i="42" s="1"/>
  <c r="O226" i="42" s="1"/>
  <c r="P226" i="42" s="1"/>
  <c r="Q226" i="42" s="1"/>
  <c r="R226" i="42" s="1"/>
  <c r="S226" i="42" s="1"/>
  <c r="T226" i="42" s="1"/>
  <c r="U226" i="42" s="1"/>
  <c r="V226" i="42" s="1"/>
  <c r="W226" i="42" s="1"/>
  <c r="X226" i="42" s="1"/>
  <c r="Y226" i="42" s="1"/>
  <c r="Z226" i="42" s="1"/>
  <c r="AA226" i="42" s="1"/>
  <c r="AB226" i="42" s="1"/>
  <c r="AC226" i="42" s="1"/>
  <c r="AD226" i="42" s="1"/>
  <c r="AE226" i="42" s="1"/>
  <c r="AF226" i="42" s="1"/>
  <c r="G225" i="42"/>
  <c r="H225" i="42" s="1"/>
  <c r="I225" i="42" s="1"/>
  <c r="J225" i="42" s="1"/>
  <c r="K225" i="42" s="1"/>
  <c r="L225" i="42" s="1"/>
  <c r="M225" i="42" s="1"/>
  <c r="N225" i="42" s="1"/>
  <c r="O225" i="42" s="1"/>
  <c r="P225" i="42" s="1"/>
  <c r="Q225" i="42" s="1"/>
  <c r="R225" i="42" s="1"/>
  <c r="S225" i="42" s="1"/>
  <c r="T225" i="42" s="1"/>
  <c r="U225" i="42" s="1"/>
  <c r="V225" i="42" s="1"/>
  <c r="W225" i="42" s="1"/>
  <c r="X225" i="42" s="1"/>
  <c r="Y225" i="42" s="1"/>
  <c r="Z225" i="42" s="1"/>
  <c r="AA225" i="42" s="1"/>
  <c r="AB225" i="42" s="1"/>
  <c r="AC225" i="42" s="1"/>
  <c r="AD225" i="42" s="1"/>
  <c r="AE225" i="42" s="1"/>
  <c r="AF225" i="42" s="1"/>
  <c r="G224" i="42"/>
  <c r="H224" i="42" s="1"/>
  <c r="I224" i="42" s="1"/>
  <c r="J224" i="42" s="1"/>
  <c r="K224" i="42" s="1"/>
  <c r="L224" i="42" s="1"/>
  <c r="M224" i="42" s="1"/>
  <c r="N224" i="42" s="1"/>
  <c r="O224" i="42" s="1"/>
  <c r="P224" i="42" s="1"/>
  <c r="Q224" i="42" s="1"/>
  <c r="R224" i="42" s="1"/>
  <c r="S224" i="42" s="1"/>
  <c r="T224" i="42" s="1"/>
  <c r="U224" i="42" s="1"/>
  <c r="V224" i="42" s="1"/>
  <c r="W224" i="42" s="1"/>
  <c r="X224" i="42" s="1"/>
  <c r="Y224" i="42" s="1"/>
  <c r="Z224" i="42" s="1"/>
  <c r="AA224" i="42" s="1"/>
  <c r="AB224" i="42" s="1"/>
  <c r="AC224" i="42" s="1"/>
  <c r="AD224" i="42" s="1"/>
  <c r="AE224" i="42" s="1"/>
  <c r="AF224" i="42" s="1"/>
  <c r="G223" i="42"/>
  <c r="H223" i="42" s="1"/>
  <c r="I223" i="42" s="1"/>
  <c r="J223" i="42" s="1"/>
  <c r="K223" i="42" s="1"/>
  <c r="L223" i="42" s="1"/>
  <c r="M223" i="42" s="1"/>
  <c r="N223" i="42" s="1"/>
  <c r="O223" i="42" s="1"/>
  <c r="P223" i="42" s="1"/>
  <c r="Q223" i="42" s="1"/>
  <c r="R223" i="42" s="1"/>
  <c r="S223" i="42" s="1"/>
  <c r="T223" i="42" s="1"/>
  <c r="U223" i="42" s="1"/>
  <c r="V223" i="42" s="1"/>
  <c r="W223" i="42" s="1"/>
  <c r="X223" i="42" s="1"/>
  <c r="Y223" i="42" s="1"/>
  <c r="Z223" i="42" s="1"/>
  <c r="AA223" i="42" s="1"/>
  <c r="AB223" i="42" s="1"/>
  <c r="AC223" i="42" s="1"/>
  <c r="AD223" i="42" s="1"/>
  <c r="AE223" i="42" s="1"/>
  <c r="AF223" i="42" s="1"/>
  <c r="G222" i="42"/>
  <c r="H222" i="42" s="1"/>
  <c r="I222" i="42" s="1"/>
  <c r="J222" i="42" s="1"/>
  <c r="K222" i="42" s="1"/>
  <c r="L222" i="42" s="1"/>
  <c r="M222" i="42" s="1"/>
  <c r="N222" i="42" s="1"/>
  <c r="O222" i="42" s="1"/>
  <c r="P222" i="42" s="1"/>
  <c r="Q222" i="42" s="1"/>
  <c r="R222" i="42" s="1"/>
  <c r="S222" i="42" s="1"/>
  <c r="T222" i="42" s="1"/>
  <c r="U222" i="42" s="1"/>
  <c r="V222" i="42" s="1"/>
  <c r="W222" i="42" s="1"/>
  <c r="X222" i="42" s="1"/>
  <c r="Y222" i="42" s="1"/>
  <c r="Z222" i="42" s="1"/>
  <c r="AA222" i="42" s="1"/>
  <c r="AB222" i="42" s="1"/>
  <c r="AC222" i="42" s="1"/>
  <c r="AD222" i="42" s="1"/>
  <c r="AE222" i="42" s="1"/>
  <c r="AF222" i="42" s="1"/>
  <c r="G221" i="42"/>
  <c r="H221" i="42" s="1"/>
  <c r="I221" i="42" s="1"/>
  <c r="J221" i="42" s="1"/>
  <c r="K221" i="42" s="1"/>
  <c r="L221" i="42" s="1"/>
  <c r="M221" i="42" s="1"/>
  <c r="N221" i="42" s="1"/>
  <c r="O221" i="42" s="1"/>
  <c r="P221" i="42" s="1"/>
  <c r="Q221" i="42" s="1"/>
  <c r="R221" i="42" s="1"/>
  <c r="S221" i="42" s="1"/>
  <c r="T221" i="42" s="1"/>
  <c r="U221" i="42" s="1"/>
  <c r="V221" i="42" s="1"/>
  <c r="W221" i="42" s="1"/>
  <c r="X221" i="42" s="1"/>
  <c r="Y221" i="42" s="1"/>
  <c r="Z221" i="42" s="1"/>
  <c r="AA221" i="42" s="1"/>
  <c r="AB221" i="42" s="1"/>
  <c r="AC221" i="42" s="1"/>
  <c r="AD221" i="42" s="1"/>
  <c r="AE221" i="42" s="1"/>
  <c r="AF221" i="42" s="1"/>
  <c r="G220" i="42"/>
  <c r="H220" i="42" s="1"/>
  <c r="I220" i="42" s="1"/>
  <c r="J220" i="42" s="1"/>
  <c r="K220" i="42" s="1"/>
  <c r="L220" i="42" s="1"/>
  <c r="M220" i="42" s="1"/>
  <c r="N220" i="42" s="1"/>
  <c r="O220" i="42" s="1"/>
  <c r="P220" i="42" s="1"/>
  <c r="Q220" i="42" s="1"/>
  <c r="R220" i="42" s="1"/>
  <c r="S220" i="42" s="1"/>
  <c r="T220" i="42" s="1"/>
  <c r="U220" i="42" s="1"/>
  <c r="V220" i="42" s="1"/>
  <c r="W220" i="42" s="1"/>
  <c r="X220" i="42" s="1"/>
  <c r="Y220" i="42" s="1"/>
  <c r="Z220" i="42" s="1"/>
  <c r="AA220" i="42" s="1"/>
  <c r="AB220" i="42" s="1"/>
  <c r="AC220" i="42" s="1"/>
  <c r="AD220" i="42" s="1"/>
  <c r="AE220" i="42" s="1"/>
  <c r="AF220" i="42" s="1"/>
  <c r="G219" i="42"/>
  <c r="H219" i="42" s="1"/>
  <c r="I219" i="42" s="1"/>
  <c r="J219" i="42" s="1"/>
  <c r="K219" i="42" s="1"/>
  <c r="L219" i="42" s="1"/>
  <c r="M219" i="42" s="1"/>
  <c r="N219" i="42" s="1"/>
  <c r="O219" i="42" s="1"/>
  <c r="P219" i="42" s="1"/>
  <c r="Q219" i="42" s="1"/>
  <c r="R219" i="42" s="1"/>
  <c r="S219" i="42" s="1"/>
  <c r="T219" i="42" s="1"/>
  <c r="U219" i="42" s="1"/>
  <c r="V219" i="42" s="1"/>
  <c r="W219" i="42" s="1"/>
  <c r="X219" i="42" s="1"/>
  <c r="Y219" i="42" s="1"/>
  <c r="Z219" i="42" s="1"/>
  <c r="AA219" i="42" s="1"/>
  <c r="AB219" i="42" s="1"/>
  <c r="AC219" i="42" s="1"/>
  <c r="AD219" i="42" s="1"/>
  <c r="AE219" i="42" s="1"/>
  <c r="AF219" i="42" s="1"/>
  <c r="G218" i="42"/>
  <c r="H218" i="42" s="1"/>
  <c r="I218" i="42" s="1"/>
  <c r="J218" i="42" s="1"/>
  <c r="K218" i="42" s="1"/>
  <c r="L218" i="42" s="1"/>
  <c r="M218" i="42" s="1"/>
  <c r="N218" i="42" s="1"/>
  <c r="O218" i="42" s="1"/>
  <c r="P218" i="42" s="1"/>
  <c r="Q218" i="42" s="1"/>
  <c r="R218" i="42" s="1"/>
  <c r="S218" i="42" s="1"/>
  <c r="T218" i="42" s="1"/>
  <c r="U218" i="42" s="1"/>
  <c r="V218" i="42" s="1"/>
  <c r="W218" i="42" s="1"/>
  <c r="X218" i="42" s="1"/>
  <c r="Y218" i="42" s="1"/>
  <c r="Z218" i="42" s="1"/>
  <c r="AA218" i="42" s="1"/>
  <c r="AB218" i="42" s="1"/>
  <c r="AC218" i="42" s="1"/>
  <c r="AD218" i="42" s="1"/>
  <c r="AE218" i="42" s="1"/>
  <c r="AF218" i="42" s="1"/>
  <c r="G217" i="42"/>
  <c r="H217" i="42" s="1"/>
  <c r="I217" i="42" s="1"/>
  <c r="J217" i="42" s="1"/>
  <c r="K217" i="42" s="1"/>
  <c r="L217" i="42" s="1"/>
  <c r="M217" i="42" s="1"/>
  <c r="N217" i="42" s="1"/>
  <c r="O217" i="42" s="1"/>
  <c r="P217" i="42" s="1"/>
  <c r="Q217" i="42" s="1"/>
  <c r="R217" i="42" s="1"/>
  <c r="S217" i="42" s="1"/>
  <c r="T217" i="42" s="1"/>
  <c r="U217" i="42" s="1"/>
  <c r="V217" i="42" s="1"/>
  <c r="W217" i="42" s="1"/>
  <c r="X217" i="42" s="1"/>
  <c r="Y217" i="42" s="1"/>
  <c r="Z217" i="42" s="1"/>
  <c r="AA217" i="42" s="1"/>
  <c r="AB217" i="42" s="1"/>
  <c r="AC217" i="42" s="1"/>
  <c r="AD217" i="42" s="1"/>
  <c r="AE217" i="42" s="1"/>
  <c r="AF217" i="42" s="1"/>
  <c r="G216" i="42"/>
  <c r="H216" i="42" s="1"/>
  <c r="I216" i="42" s="1"/>
  <c r="J216" i="42" s="1"/>
  <c r="K216" i="42" s="1"/>
  <c r="L216" i="42" s="1"/>
  <c r="M216" i="42" s="1"/>
  <c r="N216" i="42" s="1"/>
  <c r="O216" i="42" s="1"/>
  <c r="P216" i="42" s="1"/>
  <c r="Q216" i="42" s="1"/>
  <c r="R216" i="42" s="1"/>
  <c r="S216" i="42" s="1"/>
  <c r="T216" i="42" s="1"/>
  <c r="U216" i="42" s="1"/>
  <c r="V216" i="42" s="1"/>
  <c r="W216" i="42" s="1"/>
  <c r="X216" i="42" s="1"/>
  <c r="Y216" i="42" s="1"/>
  <c r="Z216" i="42" s="1"/>
  <c r="AA216" i="42" s="1"/>
  <c r="AB216" i="42" s="1"/>
  <c r="AC216" i="42" s="1"/>
  <c r="AD216" i="42" s="1"/>
  <c r="AE216" i="42" s="1"/>
  <c r="AF216" i="42" s="1"/>
  <c r="G215" i="42"/>
  <c r="H215" i="42" s="1"/>
  <c r="I215" i="42" s="1"/>
  <c r="J215" i="42" s="1"/>
  <c r="K215" i="42" s="1"/>
  <c r="L215" i="42" s="1"/>
  <c r="M215" i="42" s="1"/>
  <c r="N215" i="42" s="1"/>
  <c r="O215" i="42" s="1"/>
  <c r="P215" i="42" s="1"/>
  <c r="Q215" i="42" s="1"/>
  <c r="R215" i="42" s="1"/>
  <c r="S215" i="42" s="1"/>
  <c r="T215" i="42" s="1"/>
  <c r="U215" i="42" s="1"/>
  <c r="V215" i="42" s="1"/>
  <c r="W215" i="42" s="1"/>
  <c r="X215" i="42" s="1"/>
  <c r="Y215" i="42" s="1"/>
  <c r="Z215" i="42" s="1"/>
  <c r="AA215" i="42" s="1"/>
  <c r="AB215" i="42" s="1"/>
  <c r="AC215" i="42" s="1"/>
  <c r="AD215" i="42" s="1"/>
  <c r="AE215" i="42" s="1"/>
  <c r="AF215" i="42" s="1"/>
  <c r="G214" i="42"/>
  <c r="H214" i="42" s="1"/>
  <c r="I214" i="42" s="1"/>
  <c r="J214" i="42" s="1"/>
  <c r="K214" i="42" s="1"/>
  <c r="L214" i="42" s="1"/>
  <c r="M214" i="42" s="1"/>
  <c r="N214" i="42" s="1"/>
  <c r="O214" i="42" s="1"/>
  <c r="P214" i="42" s="1"/>
  <c r="Q214" i="42" s="1"/>
  <c r="R214" i="42" s="1"/>
  <c r="S214" i="42" s="1"/>
  <c r="T214" i="42" s="1"/>
  <c r="U214" i="42" s="1"/>
  <c r="V214" i="42" s="1"/>
  <c r="W214" i="42" s="1"/>
  <c r="X214" i="42" s="1"/>
  <c r="Y214" i="42" s="1"/>
  <c r="Z214" i="42" s="1"/>
  <c r="AA214" i="42" s="1"/>
  <c r="AB214" i="42" s="1"/>
  <c r="AC214" i="42" s="1"/>
  <c r="AD214" i="42" s="1"/>
  <c r="AE214" i="42" s="1"/>
  <c r="AF214" i="42" s="1"/>
  <c r="G213" i="42"/>
  <c r="H213" i="42" s="1"/>
  <c r="I213" i="42" s="1"/>
  <c r="J213" i="42" s="1"/>
  <c r="K213" i="42" s="1"/>
  <c r="L213" i="42" s="1"/>
  <c r="M213" i="42" s="1"/>
  <c r="N213" i="42" s="1"/>
  <c r="O213" i="42" s="1"/>
  <c r="P213" i="42" s="1"/>
  <c r="Q213" i="42" s="1"/>
  <c r="R213" i="42" s="1"/>
  <c r="S213" i="42" s="1"/>
  <c r="T213" i="42" s="1"/>
  <c r="U213" i="42" s="1"/>
  <c r="V213" i="42" s="1"/>
  <c r="W213" i="42" s="1"/>
  <c r="X213" i="42" s="1"/>
  <c r="Y213" i="42" s="1"/>
  <c r="Z213" i="42" s="1"/>
  <c r="AA213" i="42" s="1"/>
  <c r="AB213" i="42" s="1"/>
  <c r="AC213" i="42" s="1"/>
  <c r="AD213" i="42" s="1"/>
  <c r="AE213" i="42" s="1"/>
  <c r="AF213" i="42" s="1"/>
  <c r="G212" i="42"/>
  <c r="H212" i="42" s="1"/>
  <c r="I212" i="42" s="1"/>
  <c r="J212" i="42" s="1"/>
  <c r="K212" i="42" s="1"/>
  <c r="L212" i="42" s="1"/>
  <c r="M212" i="42" s="1"/>
  <c r="N212" i="42" s="1"/>
  <c r="O212" i="42" s="1"/>
  <c r="P212" i="42" s="1"/>
  <c r="Q212" i="42" s="1"/>
  <c r="R212" i="42" s="1"/>
  <c r="S212" i="42" s="1"/>
  <c r="T212" i="42" s="1"/>
  <c r="U212" i="42" s="1"/>
  <c r="V212" i="42" s="1"/>
  <c r="W212" i="42" s="1"/>
  <c r="X212" i="42" s="1"/>
  <c r="Y212" i="42" s="1"/>
  <c r="Z212" i="42" s="1"/>
  <c r="AA212" i="42" s="1"/>
  <c r="AB212" i="42" s="1"/>
  <c r="AC212" i="42" s="1"/>
  <c r="AD212" i="42" s="1"/>
  <c r="AE212" i="42" s="1"/>
  <c r="AF212" i="42" s="1"/>
  <c r="G211" i="42"/>
  <c r="H211" i="42" s="1"/>
  <c r="I211" i="42" s="1"/>
  <c r="J211" i="42" s="1"/>
  <c r="K211" i="42" s="1"/>
  <c r="L211" i="42" s="1"/>
  <c r="M211" i="42" s="1"/>
  <c r="N211" i="42" s="1"/>
  <c r="O211" i="42" s="1"/>
  <c r="P211" i="42" s="1"/>
  <c r="Q211" i="42" s="1"/>
  <c r="R211" i="42" s="1"/>
  <c r="S211" i="42" s="1"/>
  <c r="T211" i="42" s="1"/>
  <c r="U211" i="42" s="1"/>
  <c r="V211" i="42" s="1"/>
  <c r="W211" i="42" s="1"/>
  <c r="X211" i="42" s="1"/>
  <c r="Y211" i="42" s="1"/>
  <c r="Z211" i="42" s="1"/>
  <c r="AA211" i="42" s="1"/>
  <c r="AB211" i="42" s="1"/>
  <c r="AC211" i="42" s="1"/>
  <c r="AD211" i="42" s="1"/>
  <c r="AE211" i="42" s="1"/>
  <c r="AF211" i="42" s="1"/>
  <c r="G210" i="42"/>
  <c r="H210" i="42" s="1"/>
  <c r="I210" i="42" s="1"/>
  <c r="J210" i="42" s="1"/>
  <c r="K210" i="42" s="1"/>
  <c r="L210" i="42" s="1"/>
  <c r="M210" i="42" s="1"/>
  <c r="N210" i="42" s="1"/>
  <c r="O210" i="42" s="1"/>
  <c r="P210" i="42" s="1"/>
  <c r="Q210" i="42" s="1"/>
  <c r="R210" i="42" s="1"/>
  <c r="S210" i="42" s="1"/>
  <c r="T210" i="42" s="1"/>
  <c r="U210" i="42" s="1"/>
  <c r="V210" i="42" s="1"/>
  <c r="W210" i="42" s="1"/>
  <c r="X210" i="42" s="1"/>
  <c r="Y210" i="42" s="1"/>
  <c r="Z210" i="42" s="1"/>
  <c r="AA210" i="42" s="1"/>
  <c r="AB210" i="42" s="1"/>
  <c r="AC210" i="42" s="1"/>
  <c r="AD210" i="42" s="1"/>
  <c r="AE210" i="42" s="1"/>
  <c r="AF210" i="42" s="1"/>
  <c r="G209" i="42"/>
  <c r="H209" i="42" s="1"/>
  <c r="I209" i="42" s="1"/>
  <c r="J209" i="42" s="1"/>
  <c r="K209" i="42" s="1"/>
  <c r="L209" i="42" s="1"/>
  <c r="M209" i="42" s="1"/>
  <c r="N209" i="42" s="1"/>
  <c r="O209" i="42" s="1"/>
  <c r="P209" i="42" s="1"/>
  <c r="Q209" i="42" s="1"/>
  <c r="R209" i="42" s="1"/>
  <c r="S209" i="42" s="1"/>
  <c r="T209" i="42" s="1"/>
  <c r="U209" i="42" s="1"/>
  <c r="V209" i="42" s="1"/>
  <c r="W209" i="42" s="1"/>
  <c r="X209" i="42" s="1"/>
  <c r="Y209" i="42" s="1"/>
  <c r="Z209" i="42" s="1"/>
  <c r="AA209" i="42" s="1"/>
  <c r="AB209" i="42" s="1"/>
  <c r="AC209" i="42" s="1"/>
  <c r="AD209" i="42" s="1"/>
  <c r="AE209" i="42" s="1"/>
  <c r="AF209" i="42" s="1"/>
  <c r="G208" i="42"/>
  <c r="H208" i="42" s="1"/>
  <c r="I208" i="42" s="1"/>
  <c r="J208" i="42" s="1"/>
  <c r="K208" i="42" s="1"/>
  <c r="L208" i="42" s="1"/>
  <c r="M208" i="42" s="1"/>
  <c r="N208" i="42" s="1"/>
  <c r="O208" i="42" s="1"/>
  <c r="P208" i="42" s="1"/>
  <c r="Q208" i="42" s="1"/>
  <c r="R208" i="42" s="1"/>
  <c r="S208" i="42" s="1"/>
  <c r="T208" i="42" s="1"/>
  <c r="U208" i="42" s="1"/>
  <c r="V208" i="42" s="1"/>
  <c r="W208" i="42" s="1"/>
  <c r="X208" i="42" s="1"/>
  <c r="Y208" i="42" s="1"/>
  <c r="Z208" i="42" s="1"/>
  <c r="AA208" i="42" s="1"/>
  <c r="AB208" i="42" s="1"/>
  <c r="AC208" i="42" s="1"/>
  <c r="AD208" i="42" s="1"/>
  <c r="AE208" i="42" s="1"/>
  <c r="AF208" i="42" s="1"/>
  <c r="G207" i="42"/>
  <c r="H207" i="42" s="1"/>
  <c r="I207" i="42" s="1"/>
  <c r="J207" i="42" s="1"/>
  <c r="K207" i="42" s="1"/>
  <c r="L207" i="42" s="1"/>
  <c r="M207" i="42" s="1"/>
  <c r="N207" i="42" s="1"/>
  <c r="O207" i="42" s="1"/>
  <c r="P207" i="42" s="1"/>
  <c r="Q207" i="42" s="1"/>
  <c r="R207" i="42" s="1"/>
  <c r="S207" i="42" s="1"/>
  <c r="T207" i="42" s="1"/>
  <c r="U207" i="42" s="1"/>
  <c r="V207" i="42" s="1"/>
  <c r="W207" i="42" s="1"/>
  <c r="X207" i="42" s="1"/>
  <c r="Y207" i="42" s="1"/>
  <c r="Z207" i="42" s="1"/>
  <c r="AA207" i="42" s="1"/>
  <c r="AB207" i="42" s="1"/>
  <c r="AC207" i="42" s="1"/>
  <c r="AD207" i="42" s="1"/>
  <c r="AE207" i="42" s="1"/>
  <c r="AF207" i="42" s="1"/>
  <c r="G206" i="42"/>
  <c r="H206" i="42" s="1"/>
  <c r="I206" i="42" s="1"/>
  <c r="J206" i="42" s="1"/>
  <c r="K206" i="42" s="1"/>
  <c r="L206" i="42" s="1"/>
  <c r="M206" i="42" s="1"/>
  <c r="N206" i="42" s="1"/>
  <c r="O206" i="42" s="1"/>
  <c r="P206" i="42" s="1"/>
  <c r="Q206" i="42" s="1"/>
  <c r="R206" i="42" s="1"/>
  <c r="S206" i="42" s="1"/>
  <c r="T206" i="42" s="1"/>
  <c r="U206" i="42" s="1"/>
  <c r="V206" i="42" s="1"/>
  <c r="W206" i="42" s="1"/>
  <c r="X206" i="42" s="1"/>
  <c r="Y206" i="42" s="1"/>
  <c r="Z206" i="42" s="1"/>
  <c r="AA206" i="42" s="1"/>
  <c r="AB206" i="42" s="1"/>
  <c r="AC206" i="42" s="1"/>
  <c r="AD206" i="42" s="1"/>
  <c r="AE206" i="42" s="1"/>
  <c r="AF206" i="42" s="1"/>
  <c r="G205" i="42"/>
  <c r="H205" i="42" s="1"/>
  <c r="I205" i="42" s="1"/>
  <c r="J205" i="42" s="1"/>
  <c r="K205" i="42" s="1"/>
  <c r="L205" i="42" s="1"/>
  <c r="M205" i="42" s="1"/>
  <c r="N205" i="42" s="1"/>
  <c r="O205" i="42" s="1"/>
  <c r="P205" i="42" s="1"/>
  <c r="Q205" i="42" s="1"/>
  <c r="R205" i="42" s="1"/>
  <c r="S205" i="42" s="1"/>
  <c r="T205" i="42" s="1"/>
  <c r="U205" i="42" s="1"/>
  <c r="V205" i="42" s="1"/>
  <c r="W205" i="42" s="1"/>
  <c r="X205" i="42" s="1"/>
  <c r="Y205" i="42" s="1"/>
  <c r="Z205" i="42" s="1"/>
  <c r="AA205" i="42" s="1"/>
  <c r="AB205" i="42" s="1"/>
  <c r="AC205" i="42" s="1"/>
  <c r="AD205" i="42" s="1"/>
  <c r="AE205" i="42" s="1"/>
  <c r="AF205" i="42" s="1"/>
  <c r="G204" i="42"/>
  <c r="H204" i="42" s="1"/>
  <c r="I204" i="42" s="1"/>
  <c r="J204" i="42" s="1"/>
  <c r="K204" i="42" s="1"/>
  <c r="L204" i="42" s="1"/>
  <c r="M204" i="42" s="1"/>
  <c r="N204" i="42" s="1"/>
  <c r="O204" i="42" s="1"/>
  <c r="P204" i="42" s="1"/>
  <c r="Q204" i="42" s="1"/>
  <c r="R204" i="42" s="1"/>
  <c r="S204" i="42" s="1"/>
  <c r="T204" i="42" s="1"/>
  <c r="U204" i="42" s="1"/>
  <c r="V204" i="42" s="1"/>
  <c r="W204" i="42" s="1"/>
  <c r="X204" i="42" s="1"/>
  <c r="Y204" i="42" s="1"/>
  <c r="Z204" i="42" s="1"/>
  <c r="AA204" i="42" s="1"/>
  <c r="AB204" i="42" s="1"/>
  <c r="AC204" i="42" s="1"/>
  <c r="AD204" i="42" s="1"/>
  <c r="AE204" i="42" s="1"/>
  <c r="AF204" i="42" s="1"/>
  <c r="G203" i="42"/>
  <c r="H203" i="42" s="1"/>
  <c r="I203" i="42" s="1"/>
  <c r="J203" i="42" s="1"/>
  <c r="K203" i="42" s="1"/>
  <c r="L203" i="42" s="1"/>
  <c r="M203" i="42" s="1"/>
  <c r="N203" i="42" s="1"/>
  <c r="O203" i="42" s="1"/>
  <c r="P203" i="42" s="1"/>
  <c r="Q203" i="42" s="1"/>
  <c r="R203" i="42" s="1"/>
  <c r="S203" i="42" s="1"/>
  <c r="T203" i="42" s="1"/>
  <c r="U203" i="42" s="1"/>
  <c r="V203" i="42" s="1"/>
  <c r="W203" i="42" s="1"/>
  <c r="X203" i="42" s="1"/>
  <c r="Y203" i="42" s="1"/>
  <c r="Z203" i="42" s="1"/>
  <c r="AA203" i="42" s="1"/>
  <c r="AB203" i="42" s="1"/>
  <c r="AC203" i="42" s="1"/>
  <c r="AD203" i="42" s="1"/>
  <c r="AE203" i="42" s="1"/>
  <c r="AF203" i="42" s="1"/>
  <c r="G202" i="42"/>
  <c r="H202" i="42" s="1"/>
  <c r="I202" i="42" s="1"/>
  <c r="J202" i="42" s="1"/>
  <c r="K202" i="42" s="1"/>
  <c r="L202" i="42" s="1"/>
  <c r="M202" i="42" s="1"/>
  <c r="N202" i="42" s="1"/>
  <c r="O202" i="42" s="1"/>
  <c r="P202" i="42" s="1"/>
  <c r="Q202" i="42" s="1"/>
  <c r="R202" i="42" s="1"/>
  <c r="S202" i="42" s="1"/>
  <c r="T202" i="42" s="1"/>
  <c r="U202" i="42" s="1"/>
  <c r="V202" i="42" s="1"/>
  <c r="W202" i="42" s="1"/>
  <c r="X202" i="42" s="1"/>
  <c r="Y202" i="42" s="1"/>
  <c r="Z202" i="42" s="1"/>
  <c r="AA202" i="42" s="1"/>
  <c r="AB202" i="42" s="1"/>
  <c r="AC202" i="42" s="1"/>
  <c r="AD202" i="42" s="1"/>
  <c r="AE202" i="42" s="1"/>
  <c r="AF202" i="42" s="1"/>
  <c r="G201" i="42"/>
  <c r="H201" i="42" s="1"/>
  <c r="I201" i="42" s="1"/>
  <c r="J201" i="42" s="1"/>
  <c r="K201" i="42" s="1"/>
  <c r="L201" i="42" s="1"/>
  <c r="M201" i="42" s="1"/>
  <c r="N201" i="42" s="1"/>
  <c r="O201" i="42" s="1"/>
  <c r="P201" i="42" s="1"/>
  <c r="Q201" i="42" s="1"/>
  <c r="R201" i="42" s="1"/>
  <c r="S201" i="42" s="1"/>
  <c r="T201" i="42" s="1"/>
  <c r="U201" i="42" s="1"/>
  <c r="V201" i="42" s="1"/>
  <c r="W201" i="42" s="1"/>
  <c r="X201" i="42" s="1"/>
  <c r="Y201" i="42" s="1"/>
  <c r="Z201" i="42" s="1"/>
  <c r="AA201" i="42" s="1"/>
  <c r="AB201" i="42" s="1"/>
  <c r="AC201" i="42" s="1"/>
  <c r="AD201" i="42" s="1"/>
  <c r="AE201" i="42" s="1"/>
  <c r="AF201" i="42" s="1"/>
  <c r="G200" i="42"/>
  <c r="H200" i="42" s="1"/>
  <c r="I200" i="42" s="1"/>
  <c r="J200" i="42" s="1"/>
  <c r="K200" i="42" s="1"/>
  <c r="L200" i="42" s="1"/>
  <c r="M200" i="42" s="1"/>
  <c r="N200" i="42" s="1"/>
  <c r="O200" i="42" s="1"/>
  <c r="P200" i="42" s="1"/>
  <c r="Q200" i="42" s="1"/>
  <c r="R200" i="42" s="1"/>
  <c r="S200" i="42" s="1"/>
  <c r="T200" i="42" s="1"/>
  <c r="U200" i="42" s="1"/>
  <c r="V200" i="42" s="1"/>
  <c r="W200" i="42" s="1"/>
  <c r="X200" i="42" s="1"/>
  <c r="Y200" i="42" s="1"/>
  <c r="Z200" i="42" s="1"/>
  <c r="AA200" i="42" s="1"/>
  <c r="AB200" i="42" s="1"/>
  <c r="AC200" i="42" s="1"/>
  <c r="AD200" i="42" s="1"/>
  <c r="AE200" i="42" s="1"/>
  <c r="AF200" i="42" s="1"/>
  <c r="G199" i="42"/>
  <c r="H199" i="42" s="1"/>
  <c r="I199" i="42" s="1"/>
  <c r="J199" i="42" s="1"/>
  <c r="K199" i="42" s="1"/>
  <c r="L199" i="42" s="1"/>
  <c r="M199" i="42" s="1"/>
  <c r="N199" i="42" s="1"/>
  <c r="O199" i="42" s="1"/>
  <c r="P199" i="42" s="1"/>
  <c r="Q199" i="42" s="1"/>
  <c r="R199" i="42" s="1"/>
  <c r="S199" i="42" s="1"/>
  <c r="T199" i="42" s="1"/>
  <c r="U199" i="42" s="1"/>
  <c r="V199" i="42" s="1"/>
  <c r="W199" i="42" s="1"/>
  <c r="X199" i="42" s="1"/>
  <c r="Y199" i="42" s="1"/>
  <c r="Z199" i="42" s="1"/>
  <c r="AA199" i="42" s="1"/>
  <c r="AB199" i="42" s="1"/>
  <c r="AC199" i="42" s="1"/>
  <c r="AD199" i="42" s="1"/>
  <c r="AE199" i="42" s="1"/>
  <c r="AF199" i="42" s="1"/>
  <c r="G198" i="42"/>
  <c r="H198" i="42" s="1"/>
  <c r="I198" i="42" s="1"/>
  <c r="J198" i="42" s="1"/>
  <c r="K198" i="42" s="1"/>
  <c r="L198" i="42" s="1"/>
  <c r="M198" i="42" s="1"/>
  <c r="N198" i="42" s="1"/>
  <c r="O198" i="42" s="1"/>
  <c r="P198" i="42" s="1"/>
  <c r="Q198" i="42" s="1"/>
  <c r="R198" i="42" s="1"/>
  <c r="S198" i="42" s="1"/>
  <c r="T198" i="42" s="1"/>
  <c r="U198" i="42" s="1"/>
  <c r="V198" i="42" s="1"/>
  <c r="W198" i="42" s="1"/>
  <c r="X198" i="42" s="1"/>
  <c r="Y198" i="42" s="1"/>
  <c r="Z198" i="42" s="1"/>
  <c r="AA198" i="42" s="1"/>
  <c r="AB198" i="42" s="1"/>
  <c r="AC198" i="42" s="1"/>
  <c r="AD198" i="42" s="1"/>
  <c r="AE198" i="42" s="1"/>
  <c r="AF198" i="42" s="1"/>
  <c r="G197" i="42"/>
  <c r="H197" i="42" s="1"/>
  <c r="I197" i="42" s="1"/>
  <c r="J197" i="42" s="1"/>
  <c r="K197" i="42" s="1"/>
  <c r="L197" i="42" s="1"/>
  <c r="M197" i="42" s="1"/>
  <c r="N197" i="42" s="1"/>
  <c r="O197" i="42" s="1"/>
  <c r="P197" i="42" s="1"/>
  <c r="Q197" i="42" s="1"/>
  <c r="R197" i="42" s="1"/>
  <c r="S197" i="42" s="1"/>
  <c r="T197" i="42" s="1"/>
  <c r="U197" i="42" s="1"/>
  <c r="V197" i="42" s="1"/>
  <c r="W197" i="42" s="1"/>
  <c r="X197" i="42" s="1"/>
  <c r="Y197" i="42" s="1"/>
  <c r="Z197" i="42" s="1"/>
  <c r="AA197" i="42" s="1"/>
  <c r="AB197" i="42" s="1"/>
  <c r="AC197" i="42" s="1"/>
  <c r="AD197" i="42" s="1"/>
  <c r="AE197" i="42" s="1"/>
  <c r="AF197" i="42" s="1"/>
  <c r="G196" i="42"/>
  <c r="H196" i="42" s="1"/>
  <c r="I196" i="42" s="1"/>
  <c r="J196" i="42" s="1"/>
  <c r="K196" i="42" s="1"/>
  <c r="L196" i="42" s="1"/>
  <c r="M196" i="42" s="1"/>
  <c r="N196" i="42" s="1"/>
  <c r="O196" i="42" s="1"/>
  <c r="P196" i="42" s="1"/>
  <c r="Q196" i="42" s="1"/>
  <c r="R196" i="42" s="1"/>
  <c r="S196" i="42" s="1"/>
  <c r="T196" i="42" s="1"/>
  <c r="U196" i="42" s="1"/>
  <c r="V196" i="42" s="1"/>
  <c r="W196" i="42" s="1"/>
  <c r="X196" i="42" s="1"/>
  <c r="Y196" i="42" s="1"/>
  <c r="Z196" i="42" s="1"/>
  <c r="AA196" i="42" s="1"/>
  <c r="AB196" i="42" s="1"/>
  <c r="AC196" i="42" s="1"/>
  <c r="AD196" i="42" s="1"/>
  <c r="AE196" i="42" s="1"/>
  <c r="AF196" i="42" s="1"/>
  <c r="G195" i="42"/>
  <c r="H195" i="42" s="1"/>
  <c r="I195" i="42" s="1"/>
  <c r="J195" i="42" s="1"/>
  <c r="K195" i="42" s="1"/>
  <c r="L195" i="42" s="1"/>
  <c r="M195" i="42" s="1"/>
  <c r="N195" i="42" s="1"/>
  <c r="O195" i="42" s="1"/>
  <c r="P195" i="42" s="1"/>
  <c r="Q195" i="42" s="1"/>
  <c r="R195" i="42" s="1"/>
  <c r="S195" i="42" s="1"/>
  <c r="T195" i="42" s="1"/>
  <c r="U195" i="42" s="1"/>
  <c r="V195" i="42" s="1"/>
  <c r="W195" i="42" s="1"/>
  <c r="X195" i="42" s="1"/>
  <c r="Y195" i="42" s="1"/>
  <c r="Z195" i="42" s="1"/>
  <c r="AA195" i="42" s="1"/>
  <c r="AB195" i="42" s="1"/>
  <c r="AC195" i="42" s="1"/>
  <c r="AD195" i="42" s="1"/>
  <c r="AE195" i="42" s="1"/>
  <c r="AF195" i="42" s="1"/>
  <c r="G194" i="42"/>
  <c r="H194" i="42" s="1"/>
  <c r="I194" i="42" s="1"/>
  <c r="J194" i="42" s="1"/>
  <c r="K194" i="42" s="1"/>
  <c r="L194" i="42" s="1"/>
  <c r="M194" i="42" s="1"/>
  <c r="N194" i="42" s="1"/>
  <c r="O194" i="42" s="1"/>
  <c r="P194" i="42" s="1"/>
  <c r="Q194" i="42" s="1"/>
  <c r="R194" i="42" s="1"/>
  <c r="S194" i="42" s="1"/>
  <c r="T194" i="42" s="1"/>
  <c r="U194" i="42" s="1"/>
  <c r="V194" i="42" s="1"/>
  <c r="W194" i="42" s="1"/>
  <c r="X194" i="42" s="1"/>
  <c r="Y194" i="42" s="1"/>
  <c r="Z194" i="42" s="1"/>
  <c r="AA194" i="42" s="1"/>
  <c r="AB194" i="42" s="1"/>
  <c r="AC194" i="42" s="1"/>
  <c r="AD194" i="42" s="1"/>
  <c r="AE194" i="42" s="1"/>
  <c r="AF194" i="42" s="1"/>
  <c r="G193" i="42"/>
  <c r="H193" i="42" s="1"/>
  <c r="I193" i="42" s="1"/>
  <c r="J193" i="42" s="1"/>
  <c r="K193" i="42" s="1"/>
  <c r="L193" i="42" s="1"/>
  <c r="M193" i="42" s="1"/>
  <c r="N193" i="42" s="1"/>
  <c r="O193" i="42" s="1"/>
  <c r="P193" i="42" s="1"/>
  <c r="Q193" i="42" s="1"/>
  <c r="R193" i="42" s="1"/>
  <c r="S193" i="42" s="1"/>
  <c r="T193" i="42" s="1"/>
  <c r="U193" i="42" s="1"/>
  <c r="V193" i="42" s="1"/>
  <c r="W193" i="42" s="1"/>
  <c r="X193" i="42" s="1"/>
  <c r="Y193" i="42" s="1"/>
  <c r="Z193" i="42" s="1"/>
  <c r="AA193" i="42" s="1"/>
  <c r="AB193" i="42" s="1"/>
  <c r="AC193" i="42" s="1"/>
  <c r="AD193" i="42" s="1"/>
  <c r="AE193" i="42" s="1"/>
  <c r="AF193" i="42" s="1"/>
  <c r="G192" i="42"/>
  <c r="H192" i="42" s="1"/>
  <c r="I192" i="42" s="1"/>
  <c r="J192" i="42" s="1"/>
  <c r="K192" i="42" s="1"/>
  <c r="L192" i="42" s="1"/>
  <c r="M192" i="42" s="1"/>
  <c r="N192" i="42" s="1"/>
  <c r="O192" i="42" s="1"/>
  <c r="P192" i="42" s="1"/>
  <c r="Q192" i="42" s="1"/>
  <c r="R192" i="42" s="1"/>
  <c r="S192" i="42" s="1"/>
  <c r="T192" i="42" s="1"/>
  <c r="U192" i="42" s="1"/>
  <c r="V192" i="42" s="1"/>
  <c r="W192" i="42" s="1"/>
  <c r="X192" i="42" s="1"/>
  <c r="Y192" i="42" s="1"/>
  <c r="Z192" i="42" s="1"/>
  <c r="AA192" i="42" s="1"/>
  <c r="AB192" i="42" s="1"/>
  <c r="AC192" i="42" s="1"/>
  <c r="AD192" i="42" s="1"/>
  <c r="AE192" i="42" s="1"/>
  <c r="AF192" i="42" s="1"/>
  <c r="G191" i="42"/>
  <c r="H191" i="42" s="1"/>
  <c r="I191" i="42" s="1"/>
  <c r="J191" i="42" s="1"/>
  <c r="K191" i="42" s="1"/>
  <c r="L191" i="42" s="1"/>
  <c r="M191" i="42" s="1"/>
  <c r="N191" i="42" s="1"/>
  <c r="O191" i="42" s="1"/>
  <c r="P191" i="42" s="1"/>
  <c r="Q191" i="42" s="1"/>
  <c r="R191" i="42" s="1"/>
  <c r="S191" i="42" s="1"/>
  <c r="T191" i="42" s="1"/>
  <c r="U191" i="42" s="1"/>
  <c r="V191" i="42" s="1"/>
  <c r="W191" i="42" s="1"/>
  <c r="X191" i="42" s="1"/>
  <c r="Y191" i="42" s="1"/>
  <c r="Z191" i="42" s="1"/>
  <c r="AA191" i="42" s="1"/>
  <c r="AB191" i="42" s="1"/>
  <c r="AC191" i="42" s="1"/>
  <c r="AD191" i="42" s="1"/>
  <c r="AE191" i="42" s="1"/>
  <c r="AF191" i="42" s="1"/>
  <c r="G190" i="42"/>
  <c r="H190" i="42" s="1"/>
  <c r="I190" i="42" s="1"/>
  <c r="J190" i="42" s="1"/>
  <c r="K190" i="42" s="1"/>
  <c r="L190" i="42" s="1"/>
  <c r="M190" i="42" s="1"/>
  <c r="N190" i="42" s="1"/>
  <c r="O190" i="42" s="1"/>
  <c r="P190" i="42" s="1"/>
  <c r="Q190" i="42" s="1"/>
  <c r="R190" i="42" s="1"/>
  <c r="S190" i="42" s="1"/>
  <c r="T190" i="42" s="1"/>
  <c r="U190" i="42" s="1"/>
  <c r="V190" i="42" s="1"/>
  <c r="W190" i="42" s="1"/>
  <c r="X190" i="42" s="1"/>
  <c r="Y190" i="42" s="1"/>
  <c r="Z190" i="42" s="1"/>
  <c r="AA190" i="42" s="1"/>
  <c r="AB190" i="42" s="1"/>
  <c r="AC190" i="42" s="1"/>
  <c r="AD190" i="42" s="1"/>
  <c r="AE190" i="42" s="1"/>
  <c r="AF190" i="42" s="1"/>
  <c r="G189" i="42"/>
  <c r="H189" i="42" s="1"/>
  <c r="I189" i="42" s="1"/>
  <c r="J189" i="42" s="1"/>
  <c r="K189" i="42" s="1"/>
  <c r="L189" i="42" s="1"/>
  <c r="M189" i="42" s="1"/>
  <c r="N189" i="42" s="1"/>
  <c r="O189" i="42" s="1"/>
  <c r="P189" i="42" s="1"/>
  <c r="Q189" i="42" s="1"/>
  <c r="R189" i="42" s="1"/>
  <c r="S189" i="42" s="1"/>
  <c r="T189" i="42" s="1"/>
  <c r="U189" i="42" s="1"/>
  <c r="V189" i="42" s="1"/>
  <c r="W189" i="42" s="1"/>
  <c r="X189" i="42" s="1"/>
  <c r="Y189" i="42" s="1"/>
  <c r="Z189" i="42" s="1"/>
  <c r="AA189" i="42" s="1"/>
  <c r="AB189" i="42" s="1"/>
  <c r="AC189" i="42" s="1"/>
  <c r="AD189" i="42" s="1"/>
  <c r="AE189" i="42" s="1"/>
  <c r="AF189" i="42" s="1"/>
  <c r="G188" i="42"/>
  <c r="H188" i="42" s="1"/>
  <c r="I188" i="42" s="1"/>
  <c r="J188" i="42" s="1"/>
  <c r="K188" i="42" s="1"/>
  <c r="L188" i="42" s="1"/>
  <c r="M188" i="42" s="1"/>
  <c r="N188" i="42" s="1"/>
  <c r="O188" i="42" s="1"/>
  <c r="P188" i="42" s="1"/>
  <c r="Q188" i="42" s="1"/>
  <c r="R188" i="42" s="1"/>
  <c r="S188" i="42" s="1"/>
  <c r="T188" i="42" s="1"/>
  <c r="U188" i="42" s="1"/>
  <c r="V188" i="42" s="1"/>
  <c r="W188" i="42" s="1"/>
  <c r="X188" i="42" s="1"/>
  <c r="Y188" i="42" s="1"/>
  <c r="Z188" i="42" s="1"/>
  <c r="AA188" i="42" s="1"/>
  <c r="AB188" i="42" s="1"/>
  <c r="AC188" i="42" s="1"/>
  <c r="AD188" i="42" s="1"/>
  <c r="AE188" i="42" s="1"/>
  <c r="AF188" i="42" s="1"/>
  <c r="G187" i="42"/>
  <c r="H187" i="42" s="1"/>
  <c r="I187" i="42" s="1"/>
  <c r="J187" i="42" s="1"/>
  <c r="K187" i="42" s="1"/>
  <c r="L187" i="42" s="1"/>
  <c r="M187" i="42" s="1"/>
  <c r="N187" i="42" s="1"/>
  <c r="O187" i="42" s="1"/>
  <c r="P187" i="42" s="1"/>
  <c r="Q187" i="42" s="1"/>
  <c r="R187" i="42" s="1"/>
  <c r="S187" i="42" s="1"/>
  <c r="T187" i="42" s="1"/>
  <c r="U187" i="42" s="1"/>
  <c r="V187" i="42" s="1"/>
  <c r="W187" i="42" s="1"/>
  <c r="X187" i="42" s="1"/>
  <c r="Y187" i="42" s="1"/>
  <c r="Z187" i="42" s="1"/>
  <c r="AA187" i="42" s="1"/>
  <c r="AB187" i="42" s="1"/>
  <c r="AC187" i="42" s="1"/>
  <c r="AD187" i="42" s="1"/>
  <c r="AE187" i="42" s="1"/>
  <c r="AF187" i="42" s="1"/>
  <c r="G186" i="42"/>
  <c r="H186" i="42" s="1"/>
  <c r="I186" i="42" s="1"/>
  <c r="J186" i="42" s="1"/>
  <c r="K186" i="42" s="1"/>
  <c r="L186" i="42" s="1"/>
  <c r="M186" i="42" s="1"/>
  <c r="N186" i="42" s="1"/>
  <c r="O186" i="42" s="1"/>
  <c r="P186" i="42" s="1"/>
  <c r="Q186" i="42" s="1"/>
  <c r="R186" i="42" s="1"/>
  <c r="S186" i="42" s="1"/>
  <c r="T186" i="42" s="1"/>
  <c r="U186" i="42" s="1"/>
  <c r="V186" i="42" s="1"/>
  <c r="W186" i="42" s="1"/>
  <c r="X186" i="42" s="1"/>
  <c r="Y186" i="42" s="1"/>
  <c r="Z186" i="42" s="1"/>
  <c r="AA186" i="42" s="1"/>
  <c r="AB186" i="42" s="1"/>
  <c r="AC186" i="42" s="1"/>
  <c r="AD186" i="42" s="1"/>
  <c r="AE186" i="42" s="1"/>
  <c r="AF186" i="42" s="1"/>
  <c r="G185" i="42"/>
  <c r="H185" i="42" s="1"/>
  <c r="I185" i="42" s="1"/>
  <c r="J185" i="42" s="1"/>
  <c r="K185" i="42" s="1"/>
  <c r="L185" i="42" s="1"/>
  <c r="M185" i="42" s="1"/>
  <c r="N185" i="42" s="1"/>
  <c r="O185" i="42" s="1"/>
  <c r="P185" i="42" s="1"/>
  <c r="Q185" i="42" s="1"/>
  <c r="R185" i="42" s="1"/>
  <c r="S185" i="42" s="1"/>
  <c r="T185" i="42" s="1"/>
  <c r="U185" i="42" s="1"/>
  <c r="V185" i="42" s="1"/>
  <c r="W185" i="42" s="1"/>
  <c r="X185" i="42" s="1"/>
  <c r="Y185" i="42" s="1"/>
  <c r="Z185" i="42" s="1"/>
  <c r="AA185" i="42" s="1"/>
  <c r="AB185" i="42" s="1"/>
  <c r="AC185" i="42" s="1"/>
  <c r="AD185" i="42" s="1"/>
  <c r="AE185" i="42" s="1"/>
  <c r="AF185" i="42" s="1"/>
  <c r="G184" i="42"/>
  <c r="H184" i="42" s="1"/>
  <c r="I184" i="42" s="1"/>
  <c r="J184" i="42" s="1"/>
  <c r="K184" i="42" s="1"/>
  <c r="L184" i="42" s="1"/>
  <c r="M184" i="42" s="1"/>
  <c r="N184" i="42" s="1"/>
  <c r="O184" i="42" s="1"/>
  <c r="P184" i="42" s="1"/>
  <c r="Q184" i="42" s="1"/>
  <c r="R184" i="42" s="1"/>
  <c r="S184" i="42" s="1"/>
  <c r="T184" i="42" s="1"/>
  <c r="U184" i="42" s="1"/>
  <c r="V184" i="42" s="1"/>
  <c r="W184" i="42" s="1"/>
  <c r="X184" i="42" s="1"/>
  <c r="Y184" i="42" s="1"/>
  <c r="Z184" i="42" s="1"/>
  <c r="AA184" i="42" s="1"/>
  <c r="AB184" i="42" s="1"/>
  <c r="AC184" i="42" s="1"/>
  <c r="AD184" i="42" s="1"/>
  <c r="AE184" i="42" s="1"/>
  <c r="AF184" i="42" s="1"/>
  <c r="G182" i="42"/>
  <c r="H182" i="42" s="1"/>
  <c r="I182" i="42" s="1"/>
  <c r="J182" i="42" s="1"/>
  <c r="K182" i="42" s="1"/>
  <c r="L182" i="42" s="1"/>
  <c r="M182" i="42" s="1"/>
  <c r="N182" i="42" s="1"/>
  <c r="O182" i="42" s="1"/>
  <c r="P182" i="42" s="1"/>
  <c r="Q182" i="42" s="1"/>
  <c r="R182" i="42" s="1"/>
  <c r="S182" i="42" s="1"/>
  <c r="T182" i="42" s="1"/>
  <c r="U182" i="42" s="1"/>
  <c r="V182" i="42" s="1"/>
  <c r="W182" i="42" s="1"/>
  <c r="X182" i="42" s="1"/>
  <c r="Y182" i="42" s="1"/>
  <c r="Z182" i="42" s="1"/>
  <c r="AA182" i="42" s="1"/>
  <c r="AB182" i="42" s="1"/>
  <c r="AC182" i="42" s="1"/>
  <c r="AD182" i="42" s="1"/>
  <c r="AE182" i="42" s="1"/>
  <c r="AF182" i="42" s="1"/>
  <c r="G181" i="42"/>
  <c r="H181" i="42" s="1"/>
  <c r="I181" i="42" s="1"/>
  <c r="J181" i="42" s="1"/>
  <c r="K181" i="42" s="1"/>
  <c r="L181" i="42" s="1"/>
  <c r="M181" i="42" s="1"/>
  <c r="N181" i="42" s="1"/>
  <c r="O181" i="42" s="1"/>
  <c r="P181" i="42" s="1"/>
  <c r="Q181" i="42" s="1"/>
  <c r="R181" i="42" s="1"/>
  <c r="S181" i="42" s="1"/>
  <c r="T181" i="42" s="1"/>
  <c r="U181" i="42" s="1"/>
  <c r="V181" i="42" s="1"/>
  <c r="W181" i="42" s="1"/>
  <c r="X181" i="42" s="1"/>
  <c r="Y181" i="42" s="1"/>
  <c r="Z181" i="42" s="1"/>
  <c r="AA181" i="42" s="1"/>
  <c r="AB181" i="42" s="1"/>
  <c r="AC181" i="42" s="1"/>
  <c r="AD181" i="42" s="1"/>
  <c r="AE181" i="42" s="1"/>
  <c r="AF181" i="42" s="1"/>
  <c r="G180" i="42"/>
  <c r="H180" i="42" s="1"/>
  <c r="I180" i="42" s="1"/>
  <c r="J180" i="42" s="1"/>
  <c r="K180" i="42" s="1"/>
  <c r="L180" i="42" s="1"/>
  <c r="M180" i="42" s="1"/>
  <c r="N180" i="42" s="1"/>
  <c r="O180" i="42" s="1"/>
  <c r="P180" i="42" s="1"/>
  <c r="Q180" i="42" s="1"/>
  <c r="R180" i="42" s="1"/>
  <c r="S180" i="42" s="1"/>
  <c r="T180" i="42" s="1"/>
  <c r="U180" i="42" s="1"/>
  <c r="V180" i="42" s="1"/>
  <c r="W180" i="42" s="1"/>
  <c r="X180" i="42" s="1"/>
  <c r="Y180" i="42" s="1"/>
  <c r="Z180" i="42" s="1"/>
  <c r="AA180" i="42" s="1"/>
  <c r="AB180" i="42" s="1"/>
  <c r="AC180" i="42" s="1"/>
  <c r="AD180" i="42" s="1"/>
  <c r="AE180" i="42" s="1"/>
  <c r="AF180" i="42" s="1"/>
  <c r="G179" i="42"/>
  <c r="H179" i="42" s="1"/>
  <c r="I179" i="42" s="1"/>
  <c r="J179" i="42" s="1"/>
  <c r="K179" i="42" s="1"/>
  <c r="L179" i="42" s="1"/>
  <c r="M179" i="42" s="1"/>
  <c r="N179" i="42" s="1"/>
  <c r="O179" i="42" s="1"/>
  <c r="P179" i="42" s="1"/>
  <c r="Q179" i="42" s="1"/>
  <c r="R179" i="42" s="1"/>
  <c r="S179" i="42" s="1"/>
  <c r="T179" i="42" s="1"/>
  <c r="U179" i="42" s="1"/>
  <c r="V179" i="42" s="1"/>
  <c r="W179" i="42" s="1"/>
  <c r="X179" i="42" s="1"/>
  <c r="Y179" i="42" s="1"/>
  <c r="Z179" i="42" s="1"/>
  <c r="AA179" i="42" s="1"/>
  <c r="AB179" i="42" s="1"/>
  <c r="AC179" i="42" s="1"/>
  <c r="AD179" i="42" s="1"/>
  <c r="AE179" i="42" s="1"/>
  <c r="AF179" i="42" s="1"/>
  <c r="G178" i="42"/>
  <c r="H178" i="42" s="1"/>
  <c r="I178" i="42" s="1"/>
  <c r="J178" i="42" s="1"/>
  <c r="K178" i="42" s="1"/>
  <c r="L178" i="42" s="1"/>
  <c r="M178" i="42" s="1"/>
  <c r="N178" i="42" s="1"/>
  <c r="O178" i="42" s="1"/>
  <c r="P178" i="42" s="1"/>
  <c r="Q178" i="42" s="1"/>
  <c r="R178" i="42" s="1"/>
  <c r="S178" i="42" s="1"/>
  <c r="T178" i="42" s="1"/>
  <c r="U178" i="42" s="1"/>
  <c r="V178" i="42" s="1"/>
  <c r="W178" i="42" s="1"/>
  <c r="X178" i="42" s="1"/>
  <c r="Y178" i="42" s="1"/>
  <c r="Z178" i="42" s="1"/>
  <c r="AA178" i="42" s="1"/>
  <c r="AB178" i="42" s="1"/>
  <c r="AC178" i="42" s="1"/>
  <c r="AD178" i="42" s="1"/>
  <c r="AE178" i="42" s="1"/>
  <c r="AF178" i="42" s="1"/>
  <c r="G176" i="42"/>
  <c r="H176" i="42" s="1"/>
  <c r="I176" i="42" s="1"/>
  <c r="J176" i="42" s="1"/>
  <c r="K176" i="42" s="1"/>
  <c r="L176" i="42" s="1"/>
  <c r="M176" i="42" s="1"/>
  <c r="N176" i="42" s="1"/>
  <c r="O176" i="42" s="1"/>
  <c r="P176" i="42" s="1"/>
  <c r="Q176" i="42" s="1"/>
  <c r="R176" i="42" s="1"/>
  <c r="S176" i="42" s="1"/>
  <c r="T176" i="42" s="1"/>
  <c r="U176" i="42" s="1"/>
  <c r="V176" i="42" s="1"/>
  <c r="W176" i="42" s="1"/>
  <c r="X176" i="42" s="1"/>
  <c r="Y176" i="42" s="1"/>
  <c r="Z176" i="42" s="1"/>
  <c r="AA176" i="42" s="1"/>
  <c r="AB176" i="42" s="1"/>
  <c r="AC176" i="42" s="1"/>
  <c r="AD176" i="42" s="1"/>
  <c r="AE176" i="42" s="1"/>
  <c r="AF176" i="42" s="1"/>
  <c r="G175" i="42"/>
  <c r="H175" i="42" s="1"/>
  <c r="I175" i="42" s="1"/>
  <c r="J175" i="42" s="1"/>
  <c r="K175" i="42" s="1"/>
  <c r="L175" i="42" s="1"/>
  <c r="M175" i="42" s="1"/>
  <c r="N175" i="42" s="1"/>
  <c r="O175" i="42" s="1"/>
  <c r="P175" i="42" s="1"/>
  <c r="Q175" i="42" s="1"/>
  <c r="R175" i="42" s="1"/>
  <c r="S175" i="42" s="1"/>
  <c r="T175" i="42" s="1"/>
  <c r="U175" i="42" s="1"/>
  <c r="V175" i="42" s="1"/>
  <c r="W175" i="42" s="1"/>
  <c r="X175" i="42" s="1"/>
  <c r="Y175" i="42" s="1"/>
  <c r="Z175" i="42" s="1"/>
  <c r="AA175" i="42" s="1"/>
  <c r="AB175" i="42" s="1"/>
  <c r="AC175" i="42" s="1"/>
  <c r="AD175" i="42" s="1"/>
  <c r="AE175" i="42" s="1"/>
  <c r="AF175" i="42" s="1"/>
  <c r="G174" i="42"/>
  <c r="H174" i="42" s="1"/>
  <c r="I174" i="42" s="1"/>
  <c r="J174" i="42" s="1"/>
  <c r="K174" i="42" s="1"/>
  <c r="L174" i="42" s="1"/>
  <c r="M174" i="42" s="1"/>
  <c r="N174" i="42" s="1"/>
  <c r="O174" i="42" s="1"/>
  <c r="P174" i="42" s="1"/>
  <c r="Q174" i="42" s="1"/>
  <c r="R174" i="42" s="1"/>
  <c r="S174" i="42" s="1"/>
  <c r="T174" i="42" s="1"/>
  <c r="U174" i="42" s="1"/>
  <c r="V174" i="42" s="1"/>
  <c r="W174" i="42" s="1"/>
  <c r="X174" i="42" s="1"/>
  <c r="Y174" i="42" s="1"/>
  <c r="Z174" i="42" s="1"/>
  <c r="AA174" i="42" s="1"/>
  <c r="AB174" i="42" s="1"/>
  <c r="AC174" i="42" s="1"/>
  <c r="AD174" i="42" s="1"/>
  <c r="AE174" i="42" s="1"/>
  <c r="AF174" i="42" s="1"/>
  <c r="G173" i="42"/>
  <c r="H173" i="42" s="1"/>
  <c r="I173" i="42" s="1"/>
  <c r="J173" i="42" s="1"/>
  <c r="K173" i="42" s="1"/>
  <c r="L173" i="42" s="1"/>
  <c r="M173" i="42" s="1"/>
  <c r="N173" i="42" s="1"/>
  <c r="O173" i="42" s="1"/>
  <c r="P173" i="42" s="1"/>
  <c r="Q173" i="42" s="1"/>
  <c r="R173" i="42" s="1"/>
  <c r="S173" i="42" s="1"/>
  <c r="T173" i="42" s="1"/>
  <c r="U173" i="42" s="1"/>
  <c r="V173" i="42" s="1"/>
  <c r="W173" i="42" s="1"/>
  <c r="X173" i="42" s="1"/>
  <c r="Y173" i="42" s="1"/>
  <c r="Z173" i="42" s="1"/>
  <c r="AA173" i="42" s="1"/>
  <c r="AB173" i="42" s="1"/>
  <c r="AC173" i="42" s="1"/>
  <c r="AD173" i="42" s="1"/>
  <c r="AE173" i="42" s="1"/>
  <c r="AF173" i="42" s="1"/>
  <c r="G172" i="42"/>
  <c r="H172" i="42" s="1"/>
  <c r="I172" i="42" s="1"/>
  <c r="J172" i="42" s="1"/>
  <c r="K172" i="42" s="1"/>
  <c r="L172" i="42" s="1"/>
  <c r="M172" i="42" s="1"/>
  <c r="N172" i="42" s="1"/>
  <c r="O172" i="42" s="1"/>
  <c r="P172" i="42" s="1"/>
  <c r="Q172" i="42" s="1"/>
  <c r="R172" i="42" s="1"/>
  <c r="S172" i="42" s="1"/>
  <c r="T172" i="42" s="1"/>
  <c r="U172" i="42" s="1"/>
  <c r="V172" i="42" s="1"/>
  <c r="W172" i="42" s="1"/>
  <c r="X172" i="42" s="1"/>
  <c r="Y172" i="42" s="1"/>
  <c r="Z172" i="42" s="1"/>
  <c r="AA172" i="42" s="1"/>
  <c r="AB172" i="42" s="1"/>
  <c r="AC172" i="42" s="1"/>
  <c r="AD172" i="42" s="1"/>
  <c r="AE172" i="42" s="1"/>
  <c r="AF172" i="42" s="1"/>
  <c r="G171" i="42"/>
  <c r="H171" i="42" s="1"/>
  <c r="I171" i="42" s="1"/>
  <c r="J171" i="42" s="1"/>
  <c r="K171" i="42" s="1"/>
  <c r="L171" i="42" s="1"/>
  <c r="M171" i="42" s="1"/>
  <c r="N171" i="42" s="1"/>
  <c r="O171" i="42" s="1"/>
  <c r="P171" i="42" s="1"/>
  <c r="Q171" i="42" s="1"/>
  <c r="R171" i="42" s="1"/>
  <c r="S171" i="42" s="1"/>
  <c r="T171" i="42" s="1"/>
  <c r="U171" i="42" s="1"/>
  <c r="V171" i="42" s="1"/>
  <c r="W171" i="42" s="1"/>
  <c r="X171" i="42" s="1"/>
  <c r="Y171" i="42" s="1"/>
  <c r="Z171" i="42" s="1"/>
  <c r="AA171" i="42" s="1"/>
  <c r="AB171" i="42" s="1"/>
  <c r="AC171" i="42" s="1"/>
  <c r="AD171" i="42" s="1"/>
  <c r="AE171" i="42" s="1"/>
  <c r="AF171" i="42" s="1"/>
  <c r="G170" i="42"/>
  <c r="H170" i="42" s="1"/>
  <c r="I170" i="42" s="1"/>
  <c r="J170" i="42" s="1"/>
  <c r="K170" i="42" s="1"/>
  <c r="L170" i="42" s="1"/>
  <c r="M170" i="42" s="1"/>
  <c r="N170" i="42" s="1"/>
  <c r="O170" i="42" s="1"/>
  <c r="P170" i="42" s="1"/>
  <c r="Q170" i="42" s="1"/>
  <c r="R170" i="42" s="1"/>
  <c r="S170" i="42" s="1"/>
  <c r="T170" i="42" s="1"/>
  <c r="U170" i="42" s="1"/>
  <c r="V170" i="42" s="1"/>
  <c r="W170" i="42" s="1"/>
  <c r="X170" i="42" s="1"/>
  <c r="Y170" i="42" s="1"/>
  <c r="AG167" i="42"/>
  <c r="G166" i="42"/>
  <c r="H166" i="42" s="1"/>
  <c r="I166" i="42" s="1"/>
  <c r="J166" i="42" s="1"/>
  <c r="K166" i="42" s="1"/>
  <c r="L166" i="42" s="1"/>
  <c r="M166" i="42" s="1"/>
  <c r="N166" i="42" s="1"/>
  <c r="O166" i="42" s="1"/>
  <c r="P166" i="42" s="1"/>
  <c r="Q166" i="42" s="1"/>
  <c r="R166" i="42" s="1"/>
  <c r="S166" i="42" s="1"/>
  <c r="T166" i="42" s="1"/>
  <c r="U166" i="42" s="1"/>
  <c r="V166" i="42" s="1"/>
  <c r="W166" i="42" s="1"/>
  <c r="X166" i="42" s="1"/>
  <c r="Y166" i="42" s="1"/>
  <c r="Z166" i="42" s="1"/>
  <c r="AA166" i="42" s="1"/>
  <c r="AB166" i="42" s="1"/>
  <c r="AC166" i="42" s="1"/>
  <c r="AD166" i="42" s="1"/>
  <c r="AE166" i="42" s="1"/>
  <c r="AF166" i="42" s="1"/>
  <c r="G165" i="42"/>
  <c r="H165" i="42" s="1"/>
  <c r="I165" i="42" s="1"/>
  <c r="J165" i="42" s="1"/>
  <c r="K165" i="42" s="1"/>
  <c r="L165" i="42" s="1"/>
  <c r="M165" i="42" s="1"/>
  <c r="N165" i="42" s="1"/>
  <c r="O165" i="42" s="1"/>
  <c r="P165" i="42" s="1"/>
  <c r="Q165" i="42" s="1"/>
  <c r="R165" i="42" s="1"/>
  <c r="S165" i="42" s="1"/>
  <c r="T165" i="42" s="1"/>
  <c r="U165" i="42" s="1"/>
  <c r="V165" i="42" s="1"/>
  <c r="W165" i="42" s="1"/>
  <c r="X165" i="42" s="1"/>
  <c r="Y165" i="42" s="1"/>
  <c r="Z165" i="42" s="1"/>
  <c r="AA165" i="42" s="1"/>
  <c r="AB165" i="42" s="1"/>
  <c r="AC165" i="42" s="1"/>
  <c r="AD165" i="42" s="1"/>
  <c r="AE165" i="42" s="1"/>
  <c r="AF165" i="42" s="1"/>
  <c r="G164" i="42"/>
  <c r="H164" i="42" s="1"/>
  <c r="I164" i="42" s="1"/>
  <c r="J164" i="42" s="1"/>
  <c r="K164" i="42" s="1"/>
  <c r="L164" i="42" s="1"/>
  <c r="M164" i="42" s="1"/>
  <c r="N164" i="42" s="1"/>
  <c r="O164" i="42" s="1"/>
  <c r="P164" i="42" s="1"/>
  <c r="Q164" i="42" s="1"/>
  <c r="R164" i="42" s="1"/>
  <c r="S164" i="42" s="1"/>
  <c r="T164" i="42" s="1"/>
  <c r="U164" i="42" s="1"/>
  <c r="V164" i="42" s="1"/>
  <c r="W164" i="42" s="1"/>
  <c r="X164" i="42" s="1"/>
  <c r="Y164" i="42" s="1"/>
  <c r="Z164" i="42" s="1"/>
  <c r="AA164" i="42" s="1"/>
  <c r="AB164" i="42" s="1"/>
  <c r="AC164" i="42" s="1"/>
  <c r="AD164" i="42" s="1"/>
  <c r="AE164" i="42" s="1"/>
  <c r="AF164" i="42" s="1"/>
  <c r="G163" i="42"/>
  <c r="H163" i="42" s="1"/>
  <c r="I163" i="42" s="1"/>
  <c r="J163" i="42" s="1"/>
  <c r="K163" i="42" s="1"/>
  <c r="L163" i="42" s="1"/>
  <c r="M163" i="42" s="1"/>
  <c r="N163" i="42" s="1"/>
  <c r="O163" i="42" s="1"/>
  <c r="P163" i="42" s="1"/>
  <c r="Q163" i="42" s="1"/>
  <c r="R163" i="42" s="1"/>
  <c r="S163" i="42" s="1"/>
  <c r="T163" i="42" s="1"/>
  <c r="U163" i="42" s="1"/>
  <c r="V163" i="42" s="1"/>
  <c r="W163" i="42" s="1"/>
  <c r="X163" i="42" s="1"/>
  <c r="Y163" i="42" s="1"/>
  <c r="Z163" i="42" s="1"/>
  <c r="AA163" i="42" s="1"/>
  <c r="AB163" i="42" s="1"/>
  <c r="AC163" i="42" s="1"/>
  <c r="AD163" i="42" s="1"/>
  <c r="AE163" i="42" s="1"/>
  <c r="AF163" i="42" s="1"/>
  <c r="G162" i="42"/>
  <c r="H162" i="42" s="1"/>
  <c r="I162" i="42" s="1"/>
  <c r="J162" i="42" s="1"/>
  <c r="K162" i="42" s="1"/>
  <c r="L162" i="42" s="1"/>
  <c r="M162" i="42" s="1"/>
  <c r="N162" i="42" s="1"/>
  <c r="O162" i="42" s="1"/>
  <c r="P162" i="42" s="1"/>
  <c r="Q162" i="42" s="1"/>
  <c r="R162" i="42" s="1"/>
  <c r="S162" i="42" s="1"/>
  <c r="T162" i="42" s="1"/>
  <c r="U162" i="42" s="1"/>
  <c r="V162" i="42" s="1"/>
  <c r="W162" i="42" s="1"/>
  <c r="X162" i="42" s="1"/>
  <c r="Y162" i="42" s="1"/>
  <c r="Z162" i="42" s="1"/>
  <c r="AA162" i="42" s="1"/>
  <c r="AB162" i="42" s="1"/>
  <c r="AC162" i="42" s="1"/>
  <c r="AD162" i="42" s="1"/>
  <c r="AE162" i="42" s="1"/>
  <c r="AF162" i="42" s="1"/>
  <c r="AI158" i="42"/>
  <c r="AH158" i="42"/>
  <c r="AI157" i="42"/>
  <c r="AH157" i="42"/>
  <c r="AI156" i="42"/>
  <c r="AH156" i="42"/>
  <c r="AI155" i="42"/>
  <c r="AH155" i="42"/>
  <c r="AI154" i="42"/>
  <c r="AH154" i="42"/>
  <c r="AI153" i="42"/>
  <c r="AH153" i="42"/>
  <c r="AI152" i="42"/>
  <c r="AH152" i="42"/>
  <c r="AI151" i="42"/>
  <c r="AH151" i="42"/>
  <c r="AI150" i="42"/>
  <c r="AH150" i="42"/>
  <c r="AI149" i="42"/>
  <c r="AH149" i="42"/>
  <c r="AI148" i="42"/>
  <c r="AH148" i="42"/>
  <c r="AI147" i="42"/>
  <c r="AH147" i="42"/>
  <c r="AI146" i="42"/>
  <c r="AH146" i="42"/>
  <c r="AI142" i="42"/>
  <c r="AH142" i="42"/>
  <c r="AI141" i="42"/>
  <c r="AH141" i="42"/>
  <c r="AI140" i="42"/>
  <c r="AH140" i="42"/>
  <c r="AI139" i="42"/>
  <c r="AH139" i="42"/>
  <c r="AI138" i="42"/>
  <c r="AH138" i="42"/>
  <c r="AI137" i="42"/>
  <c r="AH137" i="42"/>
  <c r="AI136" i="42"/>
  <c r="AH136" i="42"/>
  <c r="AI134" i="42"/>
  <c r="AH134" i="42"/>
  <c r="AI133" i="42"/>
  <c r="AH133" i="42"/>
  <c r="AI132" i="42"/>
  <c r="AH132" i="42"/>
  <c r="AI131" i="42"/>
  <c r="AH131" i="42"/>
  <c r="AI130" i="42"/>
  <c r="AH130" i="42"/>
  <c r="AI129" i="42"/>
  <c r="AH129" i="42"/>
  <c r="AI128" i="42"/>
  <c r="AH128" i="42"/>
  <c r="AI127" i="42"/>
  <c r="AH127" i="42"/>
  <c r="AI126" i="42"/>
  <c r="AH126" i="42"/>
  <c r="AI125" i="42"/>
  <c r="AH125" i="42"/>
  <c r="AA122" i="42"/>
  <c r="Z122" i="42"/>
  <c r="Y122" i="42"/>
  <c r="X122" i="42"/>
  <c r="W122" i="42"/>
  <c r="V122" i="42"/>
  <c r="U122" i="42"/>
  <c r="T122" i="42"/>
  <c r="S122" i="42"/>
  <c r="R122" i="42"/>
  <c r="Q122" i="42"/>
  <c r="P122" i="42"/>
  <c r="O122" i="42"/>
  <c r="N122" i="42"/>
  <c r="M122" i="42"/>
  <c r="L122" i="42"/>
  <c r="K122" i="42"/>
  <c r="J122" i="42"/>
  <c r="I122" i="42"/>
  <c r="H122" i="42"/>
  <c r="G122" i="42"/>
  <c r="AA121" i="42"/>
  <c r="Z121" i="42"/>
  <c r="Y121" i="42"/>
  <c r="X121" i="42"/>
  <c r="W121" i="42"/>
  <c r="V121" i="42"/>
  <c r="U121" i="42"/>
  <c r="T121" i="42"/>
  <c r="S121" i="42"/>
  <c r="R121" i="42"/>
  <c r="Q121" i="42"/>
  <c r="P121" i="42"/>
  <c r="O121" i="42"/>
  <c r="N121" i="42"/>
  <c r="M121" i="42"/>
  <c r="L121" i="42"/>
  <c r="K121" i="42"/>
  <c r="J121" i="42"/>
  <c r="I121" i="42"/>
  <c r="H121" i="42"/>
  <c r="G121" i="42"/>
  <c r="AA120" i="42"/>
  <c r="Z120" i="42"/>
  <c r="Y120" i="42"/>
  <c r="X120" i="42"/>
  <c r="W120" i="42"/>
  <c r="V120" i="42"/>
  <c r="U120" i="42"/>
  <c r="T120" i="42"/>
  <c r="S120" i="42"/>
  <c r="R120" i="42"/>
  <c r="Q120" i="42"/>
  <c r="P120" i="42"/>
  <c r="O120" i="42"/>
  <c r="N120" i="42"/>
  <c r="M120" i="42"/>
  <c r="L120" i="42"/>
  <c r="K120" i="42"/>
  <c r="J120" i="42"/>
  <c r="I120" i="42"/>
  <c r="H120" i="42"/>
  <c r="G120" i="42"/>
  <c r="AA119" i="42"/>
  <c r="Z119" i="42"/>
  <c r="Y119" i="42"/>
  <c r="X119" i="42"/>
  <c r="W119" i="42"/>
  <c r="V119" i="42"/>
  <c r="U119" i="42"/>
  <c r="T119" i="42"/>
  <c r="S119" i="42"/>
  <c r="R119" i="42"/>
  <c r="Q119" i="42"/>
  <c r="P119" i="42"/>
  <c r="O119" i="42"/>
  <c r="N119" i="42"/>
  <c r="M119" i="42"/>
  <c r="L119" i="42"/>
  <c r="K119" i="42"/>
  <c r="J119" i="42"/>
  <c r="I119" i="42"/>
  <c r="H119" i="42"/>
  <c r="G119" i="42"/>
  <c r="AA118" i="42"/>
  <c r="Z118" i="42"/>
  <c r="Y118" i="42"/>
  <c r="X118" i="42"/>
  <c r="W118" i="42"/>
  <c r="V118" i="42"/>
  <c r="U118" i="42"/>
  <c r="T118" i="42"/>
  <c r="S118" i="42"/>
  <c r="R118" i="42"/>
  <c r="Q118" i="42"/>
  <c r="P118" i="42"/>
  <c r="O118" i="42"/>
  <c r="N118" i="42"/>
  <c r="M118" i="42"/>
  <c r="L118" i="42"/>
  <c r="K118" i="42"/>
  <c r="J118" i="42"/>
  <c r="I118" i="42"/>
  <c r="H118" i="42"/>
  <c r="G118" i="42"/>
  <c r="AI118" i="42"/>
  <c r="BJ23" i="42"/>
  <c r="BI23" i="42"/>
  <c r="BH23" i="42"/>
  <c r="BG23" i="42"/>
  <c r="AA117" i="42"/>
  <c r="Z117" i="42"/>
  <c r="Z123" i="42" s="1"/>
  <c r="BF23" i="42" s="1"/>
  <c r="Y117" i="42"/>
  <c r="X117" i="42"/>
  <c r="W117" i="42"/>
  <c r="W123" i="42" s="1"/>
  <c r="V117" i="42"/>
  <c r="U117" i="42"/>
  <c r="U123" i="42" s="1"/>
  <c r="BC23" i="42" s="1"/>
  <c r="T117" i="42"/>
  <c r="S117" i="42"/>
  <c r="R117" i="42"/>
  <c r="R123" i="42" s="1"/>
  <c r="AZ23" i="42" s="1"/>
  <c r="Q117" i="42"/>
  <c r="P117" i="42"/>
  <c r="O117" i="42"/>
  <c r="N117" i="42"/>
  <c r="M117" i="42"/>
  <c r="L117" i="42"/>
  <c r="K117" i="42"/>
  <c r="J117" i="42"/>
  <c r="I117" i="42"/>
  <c r="H117" i="42"/>
  <c r="H123" i="42" s="1"/>
  <c r="G117" i="42"/>
  <c r="AQ23" i="42"/>
  <c r="AP23" i="42"/>
  <c r="AO23" i="42"/>
  <c r="AI114" i="42"/>
  <c r="AH114" i="42"/>
  <c r="AI112" i="42"/>
  <c r="AH112" i="42"/>
  <c r="AG112" i="42"/>
  <c r="AI111" i="42"/>
  <c r="AH111" i="42"/>
  <c r="AI110" i="42"/>
  <c r="AH110" i="42"/>
  <c r="AI109" i="42"/>
  <c r="AH109" i="42"/>
  <c r="AG108" i="42"/>
  <c r="AA108" i="42"/>
  <c r="Z108" i="42"/>
  <c r="Z124" i="42" s="1"/>
  <c r="Y108" i="42"/>
  <c r="X108" i="42"/>
  <c r="W108" i="42"/>
  <c r="V108" i="42"/>
  <c r="U108" i="42"/>
  <c r="T5" i="42" s="1"/>
  <c r="T108" i="42"/>
  <c r="BB19" i="42" s="1"/>
  <c r="S108" i="42"/>
  <c r="R108" i="42"/>
  <c r="Q108" i="42"/>
  <c r="AY19" i="42" s="1"/>
  <c r="P108" i="42"/>
  <c r="O108" i="42"/>
  <c r="AW19" i="42" s="1"/>
  <c r="N108" i="42"/>
  <c r="M5" i="42" s="1"/>
  <c r="M108" i="42"/>
  <c r="AU19" i="42" s="1"/>
  <c r="L108" i="42"/>
  <c r="K108" i="42"/>
  <c r="AT19" i="42" s="1"/>
  <c r="J108" i="42"/>
  <c r="I108" i="42"/>
  <c r="AS19" i="42" s="1"/>
  <c r="H108" i="42"/>
  <c r="G108" i="42"/>
  <c r="AI107" i="42"/>
  <c r="AH107" i="42"/>
  <c r="AI106" i="42"/>
  <c r="AH106" i="42"/>
  <c r="AI105" i="42"/>
  <c r="AH105" i="42"/>
  <c r="AI104" i="42"/>
  <c r="AH104" i="42"/>
  <c r="AI103" i="42"/>
  <c r="AH103" i="42"/>
  <c r="AI102" i="42"/>
  <c r="AH102" i="42"/>
  <c r="AI101" i="42"/>
  <c r="AH101" i="42"/>
  <c r="AI100" i="42"/>
  <c r="AH100" i="42"/>
  <c r="AI99" i="42"/>
  <c r="AH99" i="42"/>
  <c r="AI98" i="42"/>
  <c r="AH98" i="42"/>
  <c r="AI97" i="42"/>
  <c r="AH97" i="42"/>
  <c r="AG96" i="42"/>
  <c r="BI20" i="42"/>
  <c r="AA96" i="42"/>
  <c r="Z96" i="42"/>
  <c r="BF20" i="42" s="1"/>
  <c r="Y96" i="42"/>
  <c r="X96" i="42"/>
  <c r="W96" i="42"/>
  <c r="V96" i="42"/>
  <c r="U96" i="42"/>
  <c r="T96" i="42"/>
  <c r="S96" i="42"/>
  <c r="R96" i="42"/>
  <c r="AZ20" i="42" s="1"/>
  <c r="Q96" i="42"/>
  <c r="P96" i="42"/>
  <c r="O96" i="42"/>
  <c r="AW20" i="42" s="1"/>
  <c r="N96" i="42"/>
  <c r="M96" i="42"/>
  <c r="L96" i="42"/>
  <c r="K96" i="42"/>
  <c r="J96" i="42"/>
  <c r="I96" i="42"/>
  <c r="H96" i="42"/>
  <c r="G96" i="42"/>
  <c r="AI95" i="42"/>
  <c r="AH95" i="42"/>
  <c r="AI94" i="42"/>
  <c r="AH94" i="42"/>
  <c r="AI93" i="42"/>
  <c r="AH93" i="42"/>
  <c r="BI18" i="42"/>
  <c r="AA92" i="42"/>
  <c r="Z92" i="42"/>
  <c r="Y92" i="42"/>
  <c r="X92" i="42"/>
  <c r="W92" i="42"/>
  <c r="V92" i="42"/>
  <c r="U92" i="42"/>
  <c r="BC18" i="42" s="1"/>
  <c r="T92" i="42"/>
  <c r="S92" i="42"/>
  <c r="R92" i="42"/>
  <c r="AZ18" i="42" s="1"/>
  <c r="Q92" i="42"/>
  <c r="P92" i="42"/>
  <c r="AX18" i="42" s="1"/>
  <c r="O92" i="42"/>
  <c r="AW18" i="42" s="1"/>
  <c r="N92" i="42"/>
  <c r="AV18" i="42" s="1"/>
  <c r="M92" i="42"/>
  <c r="L92" i="42"/>
  <c r="K92" i="42"/>
  <c r="J92" i="42"/>
  <c r="I92" i="42"/>
  <c r="AS18" i="42" s="1"/>
  <c r="H92" i="42"/>
  <c r="G92" i="42"/>
  <c r="BO91" i="42"/>
  <c r="BL91" i="42"/>
  <c r="BG91" i="42"/>
  <c r="BD91" i="42"/>
  <c r="AI91" i="42"/>
  <c r="AH91" i="42"/>
  <c r="AG91" i="42"/>
  <c r="AG92" i="42" s="1"/>
  <c r="AG3" i="42" s="1"/>
  <c r="BG90" i="42"/>
  <c r="AI90" i="42"/>
  <c r="AH90" i="42"/>
  <c r="BQ89" i="42"/>
  <c r="AI89" i="42"/>
  <c r="AH89" i="42"/>
  <c r="AI88" i="42"/>
  <c r="AH88" i="42"/>
  <c r="BP87" i="42"/>
  <c r="BM87" i="42"/>
  <c r="BH87" i="42"/>
  <c r="BE87" i="42"/>
  <c r="AI87" i="42"/>
  <c r="AH87" i="42"/>
  <c r="BR86" i="42"/>
  <c r="AI86" i="42"/>
  <c r="AH86" i="42"/>
  <c r="AI85" i="42"/>
  <c r="AH85" i="42"/>
  <c r="BW84" i="42"/>
  <c r="BW91" i="42" s="1"/>
  <c r="BV84" i="42"/>
  <c r="BV91" i="42" s="1"/>
  <c r="BU84" i="42"/>
  <c r="BU91" i="42" s="1"/>
  <c r="BT84" i="42"/>
  <c r="BT91" i="42" s="1"/>
  <c r="BS84" i="42"/>
  <c r="BS91" i="42" s="1"/>
  <c r="BR84" i="42"/>
  <c r="BR91" i="42" s="1"/>
  <c r="BQ84" i="42"/>
  <c r="BQ91" i="42" s="1"/>
  <c r="BP84" i="42"/>
  <c r="BP91" i="42" s="1"/>
  <c r="BO84" i="42"/>
  <c r="BN84" i="42"/>
  <c r="BN91" i="42" s="1"/>
  <c r="BM84" i="42"/>
  <c r="BM91" i="42" s="1"/>
  <c r="BL84" i="42"/>
  <c r="BK84" i="42"/>
  <c r="BK91" i="42" s="1"/>
  <c r="BJ84" i="42"/>
  <c r="BJ91" i="42" s="1"/>
  <c r="BI84" i="42"/>
  <c r="BI91" i="42" s="1"/>
  <c r="BH84" i="42"/>
  <c r="BH91" i="42" s="1"/>
  <c r="BG84" i="42"/>
  <c r="BF84" i="42"/>
  <c r="BF91" i="42" s="1"/>
  <c r="BE84" i="42"/>
  <c r="BE91" i="42" s="1"/>
  <c r="BD84" i="42"/>
  <c r="BC84" i="42"/>
  <c r="BC91" i="42" s="1"/>
  <c r="BB84" i="42"/>
  <c r="BB91" i="42" s="1"/>
  <c r="BA84" i="42"/>
  <c r="BA91" i="42" s="1"/>
  <c r="AZ84" i="42"/>
  <c r="AZ91" i="42" s="1"/>
  <c r="AI84" i="42"/>
  <c r="AH84" i="42"/>
  <c r="BW83" i="42"/>
  <c r="BW90" i="42" s="1"/>
  <c r="BV83" i="42"/>
  <c r="BV90" i="42" s="1"/>
  <c r="BU83" i="42"/>
  <c r="BU90" i="42" s="1"/>
  <c r="BT83" i="42"/>
  <c r="BT90" i="42" s="1"/>
  <c r="BS83" i="42"/>
  <c r="BS90" i="42" s="1"/>
  <c r="BR83" i="42"/>
  <c r="BR90" i="42" s="1"/>
  <c r="BQ83" i="42"/>
  <c r="BQ90" i="42" s="1"/>
  <c r="BP83" i="42"/>
  <c r="BP90" i="42" s="1"/>
  <c r="BO83" i="42"/>
  <c r="BO90" i="42" s="1"/>
  <c r="BN83" i="42"/>
  <c r="BN90" i="42" s="1"/>
  <c r="BM83" i="42"/>
  <c r="BM90" i="42" s="1"/>
  <c r="BL83" i="42"/>
  <c r="BL90" i="42" s="1"/>
  <c r="BK83" i="42"/>
  <c r="BK90" i="42" s="1"/>
  <c r="BJ83" i="42"/>
  <c r="BJ90" i="42" s="1"/>
  <c r="BI83" i="42"/>
  <c r="BI90" i="42" s="1"/>
  <c r="BH83" i="42"/>
  <c r="BH90" i="42" s="1"/>
  <c r="BG83" i="42"/>
  <c r="BF83" i="42"/>
  <c r="BF90" i="42" s="1"/>
  <c r="BE83" i="42"/>
  <c r="BE90" i="42" s="1"/>
  <c r="BD83" i="42"/>
  <c r="BD90" i="42" s="1"/>
  <c r="BC83" i="42"/>
  <c r="BC90" i="42" s="1"/>
  <c r="BB83" i="42"/>
  <c r="BB90" i="42" s="1"/>
  <c r="BA83" i="42"/>
  <c r="BA90" i="42" s="1"/>
  <c r="AZ83" i="42"/>
  <c r="AZ90" i="42" s="1"/>
  <c r="AI83" i="42"/>
  <c r="AH83" i="42"/>
  <c r="BW82" i="42"/>
  <c r="BW89" i="42" s="1"/>
  <c r="BV82" i="42"/>
  <c r="BV89" i="42" s="1"/>
  <c r="BU82" i="42"/>
  <c r="BU89" i="42" s="1"/>
  <c r="BT82" i="42"/>
  <c r="BT89" i="42" s="1"/>
  <c r="BS82" i="42"/>
  <c r="BS89" i="42" s="1"/>
  <c r="BR82" i="42"/>
  <c r="BR89" i="42" s="1"/>
  <c r="BQ82" i="42"/>
  <c r="BP82" i="42"/>
  <c r="BP89" i="42" s="1"/>
  <c r="BO82" i="42"/>
  <c r="BO89" i="42" s="1"/>
  <c r="BN82" i="42"/>
  <c r="BN89" i="42" s="1"/>
  <c r="BM82" i="42"/>
  <c r="BM89" i="42" s="1"/>
  <c r="BL82" i="42"/>
  <c r="BL89" i="42" s="1"/>
  <c r="BK82" i="42"/>
  <c r="BK89" i="42" s="1"/>
  <c r="BJ82" i="42"/>
  <c r="BJ89" i="42" s="1"/>
  <c r="BI82" i="42"/>
  <c r="BI89" i="42" s="1"/>
  <c r="BH82" i="42"/>
  <c r="BH89" i="42" s="1"/>
  <c r="BG82" i="42"/>
  <c r="BG89" i="42" s="1"/>
  <c r="BF82" i="42"/>
  <c r="BF89" i="42" s="1"/>
  <c r="BE82" i="42"/>
  <c r="BE89" i="42" s="1"/>
  <c r="BD82" i="42"/>
  <c r="BD89" i="42" s="1"/>
  <c r="BC82" i="42"/>
  <c r="BC89" i="42" s="1"/>
  <c r="BB82" i="42"/>
  <c r="BB89" i="42" s="1"/>
  <c r="BA82" i="42"/>
  <c r="BA89" i="42" s="1"/>
  <c r="AZ82" i="42"/>
  <c r="AZ89" i="42" s="1"/>
  <c r="AI82" i="42"/>
  <c r="AH82" i="42"/>
  <c r="BW81" i="42"/>
  <c r="BW88" i="42" s="1"/>
  <c r="BV81" i="42"/>
  <c r="BV88" i="42" s="1"/>
  <c r="BU81" i="42"/>
  <c r="BU88" i="42" s="1"/>
  <c r="BT81" i="42"/>
  <c r="BT88" i="42" s="1"/>
  <c r="BS81" i="42"/>
  <c r="BS88" i="42" s="1"/>
  <c r="BR81" i="42"/>
  <c r="BR88" i="42" s="1"/>
  <c r="BQ81" i="42"/>
  <c r="BQ88" i="42" s="1"/>
  <c r="BP81" i="42"/>
  <c r="BP88" i="42" s="1"/>
  <c r="BO81" i="42"/>
  <c r="BO88" i="42" s="1"/>
  <c r="BN81" i="42"/>
  <c r="BN88" i="42" s="1"/>
  <c r="BM81" i="42"/>
  <c r="BM88" i="42" s="1"/>
  <c r="BL81" i="42"/>
  <c r="BL88" i="42" s="1"/>
  <c r="BK81" i="42"/>
  <c r="BK88" i="42" s="1"/>
  <c r="BJ81" i="42"/>
  <c r="BJ88" i="42" s="1"/>
  <c r="BI81" i="42"/>
  <c r="BI88" i="42" s="1"/>
  <c r="BH81" i="42"/>
  <c r="BH88" i="42" s="1"/>
  <c r="BG81" i="42"/>
  <c r="BG88" i="42" s="1"/>
  <c r="BF81" i="42"/>
  <c r="BF88" i="42" s="1"/>
  <c r="BE81" i="42"/>
  <c r="BE88" i="42" s="1"/>
  <c r="BD81" i="42"/>
  <c r="BD88" i="42" s="1"/>
  <c r="BC81" i="42"/>
  <c r="BC88" i="42" s="1"/>
  <c r="BB81" i="42"/>
  <c r="BB88" i="42" s="1"/>
  <c r="BA81" i="42"/>
  <c r="BA88" i="42" s="1"/>
  <c r="AZ81" i="42"/>
  <c r="AZ88" i="42" s="1"/>
  <c r="AI81" i="42"/>
  <c r="AH81" i="42"/>
  <c r="BW80" i="42"/>
  <c r="BW87" i="42" s="1"/>
  <c r="BV80" i="42"/>
  <c r="BV87" i="42" s="1"/>
  <c r="BU80" i="42"/>
  <c r="BU87" i="42" s="1"/>
  <c r="BT80" i="42"/>
  <c r="BT87" i="42" s="1"/>
  <c r="BS80" i="42"/>
  <c r="BS87" i="42" s="1"/>
  <c r="BR80" i="42"/>
  <c r="BR87" i="42" s="1"/>
  <c r="BQ80" i="42"/>
  <c r="BQ87" i="42" s="1"/>
  <c r="BP80" i="42"/>
  <c r="BO80" i="42"/>
  <c r="BO87" i="42" s="1"/>
  <c r="BN80" i="42"/>
  <c r="BN87" i="42" s="1"/>
  <c r="BM80" i="42"/>
  <c r="BL80" i="42"/>
  <c r="BL87" i="42" s="1"/>
  <c r="BK80" i="42"/>
  <c r="BK87" i="42" s="1"/>
  <c r="BJ80" i="42"/>
  <c r="BJ87" i="42" s="1"/>
  <c r="BI80" i="42"/>
  <c r="BI87" i="42" s="1"/>
  <c r="BH80" i="42"/>
  <c r="BG80" i="42"/>
  <c r="BG87" i="42" s="1"/>
  <c r="BF80" i="42"/>
  <c r="BF87" i="42" s="1"/>
  <c r="BE80" i="42"/>
  <c r="BD80" i="42"/>
  <c r="BD87" i="42" s="1"/>
  <c r="BC80" i="42"/>
  <c r="BC87" i="42" s="1"/>
  <c r="BB80" i="42"/>
  <c r="BB87" i="42" s="1"/>
  <c r="BA80" i="42"/>
  <c r="BA87" i="42" s="1"/>
  <c r="AZ80" i="42"/>
  <c r="AZ87" i="42" s="1"/>
  <c r="AI80" i="42"/>
  <c r="AH80" i="42"/>
  <c r="BW79" i="42"/>
  <c r="BW86" i="42" s="1"/>
  <c r="BV79" i="42"/>
  <c r="BV86" i="42" s="1"/>
  <c r="BU79" i="42"/>
  <c r="BU86" i="42" s="1"/>
  <c r="BT79" i="42"/>
  <c r="BT86" i="42" s="1"/>
  <c r="BS79" i="42"/>
  <c r="BS86" i="42" s="1"/>
  <c r="BR79" i="42"/>
  <c r="BQ79" i="42"/>
  <c r="BQ86" i="42" s="1"/>
  <c r="BP79" i="42"/>
  <c r="BP86" i="42" s="1"/>
  <c r="BO79" i="42"/>
  <c r="BO86" i="42" s="1"/>
  <c r="BN79" i="42"/>
  <c r="BN86" i="42" s="1"/>
  <c r="BM79" i="42"/>
  <c r="BM86" i="42" s="1"/>
  <c r="BL79" i="42"/>
  <c r="BL86" i="42" s="1"/>
  <c r="BK79" i="42"/>
  <c r="BK86" i="42" s="1"/>
  <c r="BJ79" i="42"/>
  <c r="BJ86" i="42" s="1"/>
  <c r="BI79" i="42"/>
  <c r="BI86" i="42" s="1"/>
  <c r="BH79" i="42"/>
  <c r="BH86" i="42" s="1"/>
  <c r="BG79" i="42"/>
  <c r="BG86" i="42" s="1"/>
  <c r="BF79" i="42"/>
  <c r="BF86" i="42" s="1"/>
  <c r="BE79" i="42"/>
  <c r="BE86" i="42" s="1"/>
  <c r="BD79" i="42"/>
  <c r="BD86" i="42" s="1"/>
  <c r="BC79" i="42"/>
  <c r="BC86" i="42" s="1"/>
  <c r="BB79" i="42"/>
  <c r="BB86" i="42" s="1"/>
  <c r="BA79" i="42"/>
  <c r="BA86" i="42" s="1"/>
  <c r="AZ79" i="42"/>
  <c r="AI79" i="42"/>
  <c r="AH79" i="42"/>
  <c r="AG78" i="42"/>
  <c r="AA78" i="42"/>
  <c r="Z78" i="42"/>
  <c r="Y78" i="42"/>
  <c r="X78" i="42"/>
  <c r="W78" i="42"/>
  <c r="V78" i="42"/>
  <c r="BD17" i="42" s="1"/>
  <c r="U78" i="42"/>
  <c r="T78" i="42"/>
  <c r="S78" i="42"/>
  <c r="BA17" i="42" s="1"/>
  <c r="R78" i="42"/>
  <c r="Q78" i="42"/>
  <c r="AY17" i="42" s="1"/>
  <c r="P78" i="42"/>
  <c r="AX17" i="42" s="1"/>
  <c r="O78" i="42"/>
  <c r="N78" i="42"/>
  <c r="AV17" i="42" s="1"/>
  <c r="M78" i="42"/>
  <c r="L78" i="42"/>
  <c r="K78" i="42"/>
  <c r="AT17" i="42" s="1"/>
  <c r="J78" i="42"/>
  <c r="I78" i="42"/>
  <c r="AS17" i="42" s="1"/>
  <c r="H78" i="42"/>
  <c r="G78" i="42"/>
  <c r="AQ17" i="42"/>
  <c r="AI77" i="42"/>
  <c r="AH77" i="42"/>
  <c r="AI76" i="42"/>
  <c r="AH76" i="42"/>
  <c r="AI75" i="42"/>
  <c r="AH75" i="42"/>
  <c r="AI74" i="42"/>
  <c r="AH74" i="42"/>
  <c r="AI73" i="42"/>
  <c r="AH73" i="42"/>
  <c r="AI72" i="42"/>
  <c r="AH72" i="42"/>
  <c r="AG71" i="42"/>
  <c r="AF7" i="42"/>
  <c r="AD7" i="42"/>
  <c r="AA71" i="42"/>
  <c r="Z71" i="42"/>
  <c r="Y71" i="42"/>
  <c r="X71" i="42"/>
  <c r="W71" i="42"/>
  <c r="V71" i="42"/>
  <c r="V113" i="42" s="1"/>
  <c r="V115" i="42" s="1"/>
  <c r="U71" i="42"/>
  <c r="BC16" i="42" s="1"/>
  <c r="T71" i="42"/>
  <c r="S71" i="42"/>
  <c r="BA16" i="42" s="1"/>
  <c r="R71" i="42"/>
  <c r="Q71" i="42"/>
  <c r="P71" i="42"/>
  <c r="O71" i="42"/>
  <c r="N71" i="42"/>
  <c r="M71" i="42"/>
  <c r="L71" i="42"/>
  <c r="K71" i="42"/>
  <c r="J71" i="42"/>
  <c r="I71" i="42"/>
  <c r="H71" i="42"/>
  <c r="G71" i="42"/>
  <c r="F7" i="42"/>
  <c r="AI70" i="42"/>
  <c r="AH70" i="42"/>
  <c r="AI69" i="42"/>
  <c r="AH69" i="42"/>
  <c r="AI68" i="42"/>
  <c r="AH68" i="42"/>
  <c r="AI67" i="42"/>
  <c r="AH67" i="42"/>
  <c r="AI66" i="42"/>
  <c r="AH66" i="42"/>
  <c r="AI65" i="42"/>
  <c r="AH65" i="42"/>
  <c r="AI64" i="42"/>
  <c r="AH64" i="42"/>
  <c r="AI63" i="42"/>
  <c r="AH63" i="42"/>
  <c r="AI62" i="42"/>
  <c r="AH62" i="42"/>
  <c r="AI61" i="42"/>
  <c r="AH61" i="42"/>
  <c r="AI60" i="42"/>
  <c r="AH60" i="42"/>
  <c r="AI59" i="42"/>
  <c r="AH59" i="42"/>
  <c r="AI58" i="42"/>
  <c r="AH58" i="42"/>
  <c r="AI57" i="42"/>
  <c r="AH57" i="42"/>
  <c r="AI56" i="42"/>
  <c r="AH56" i="42"/>
  <c r="AI55" i="42"/>
  <c r="AH55" i="42"/>
  <c r="AI54" i="42"/>
  <c r="AH54" i="42"/>
  <c r="AI53" i="42"/>
  <c r="AH53" i="42"/>
  <c r="AI52" i="42"/>
  <c r="AH52" i="42"/>
  <c r="AI51" i="42"/>
  <c r="AH51" i="42"/>
  <c r="AI50" i="42"/>
  <c r="AH50" i="42"/>
  <c r="AI49" i="42"/>
  <c r="AH49" i="42"/>
  <c r="AI48" i="42"/>
  <c r="AH48" i="42"/>
  <c r="AI47" i="42"/>
  <c r="AH47" i="42"/>
  <c r="AI46" i="42"/>
  <c r="AH46" i="42"/>
  <c r="AI45" i="42"/>
  <c r="AH45" i="42"/>
  <c r="AI44" i="42"/>
  <c r="AH44" i="42"/>
  <c r="AI43" i="42"/>
  <c r="AH43" i="42"/>
  <c r="AI42" i="42"/>
  <c r="AH42" i="42"/>
  <c r="AI41" i="42"/>
  <c r="AH41" i="42"/>
  <c r="AI40" i="42"/>
  <c r="AH40" i="42"/>
  <c r="AI39" i="42"/>
  <c r="AH39" i="42"/>
  <c r="AI38" i="42"/>
  <c r="AH38" i="42"/>
  <c r="AI37" i="42"/>
  <c r="AH37" i="42"/>
  <c r="AI36" i="42"/>
  <c r="AH36" i="42"/>
  <c r="AI35" i="42"/>
  <c r="AH35" i="42"/>
  <c r="AI34" i="42"/>
  <c r="AH34" i="42"/>
  <c r="AI33" i="42"/>
  <c r="AH33" i="42"/>
  <c r="AI32" i="42"/>
  <c r="AH32" i="42"/>
  <c r="AI31" i="42"/>
  <c r="AH31" i="42"/>
  <c r="AI30" i="42"/>
  <c r="AH30" i="42"/>
  <c r="AI29" i="42"/>
  <c r="AH29" i="42"/>
  <c r="AI28" i="42"/>
  <c r="AH28" i="42"/>
  <c r="AI27" i="42"/>
  <c r="AH27" i="42"/>
  <c r="AI26" i="42"/>
  <c r="AH26" i="42"/>
  <c r="AI25" i="42"/>
  <c r="AH25" i="42"/>
  <c r="AI24" i="42"/>
  <c r="AH24" i="42"/>
  <c r="AI23" i="42"/>
  <c r="AH23" i="42"/>
  <c r="AI22" i="42"/>
  <c r="AH22" i="42"/>
  <c r="BJ21" i="42"/>
  <c r="BI21" i="42"/>
  <c r="BH21" i="42"/>
  <c r="BG21" i="42"/>
  <c r="BF21" i="42"/>
  <c r="BE21" i="42"/>
  <c r="BD21" i="42"/>
  <c r="BC21" i="42"/>
  <c r="BB21" i="42"/>
  <c r="BA21" i="42"/>
  <c r="AZ21" i="42"/>
  <c r="AY21" i="42"/>
  <c r="AX21" i="42"/>
  <c r="AW21" i="42"/>
  <c r="AV21" i="42"/>
  <c r="AU21" i="42"/>
  <c r="AT21" i="42"/>
  <c r="AS21" i="42"/>
  <c r="AR21" i="42"/>
  <c r="AQ21" i="42"/>
  <c r="AP21" i="42"/>
  <c r="AO21" i="42"/>
  <c r="AN21" i="42"/>
  <c r="AM21" i="42"/>
  <c r="AI21" i="42"/>
  <c r="AH21" i="42"/>
  <c r="BJ20" i="42"/>
  <c r="BH20" i="42"/>
  <c r="BG20" i="42"/>
  <c r="BE20" i="42"/>
  <c r="BD20" i="42"/>
  <c r="BC20" i="42"/>
  <c r="BB20" i="42"/>
  <c r="BA20" i="42"/>
  <c r="AY20" i="42"/>
  <c r="AX20" i="42"/>
  <c r="AV20" i="42"/>
  <c r="AU20" i="42"/>
  <c r="AT20" i="42"/>
  <c r="AS20" i="42"/>
  <c r="AQ20" i="42"/>
  <c r="AP20" i="42"/>
  <c r="AO20" i="42"/>
  <c r="AN20" i="42"/>
  <c r="AM20" i="42"/>
  <c r="AI20" i="42"/>
  <c r="AH20" i="42"/>
  <c r="BI19" i="42"/>
  <c r="BH19" i="42"/>
  <c r="BG19" i="42"/>
  <c r="BD19" i="42"/>
  <c r="BA19" i="42"/>
  <c r="AQ19" i="42"/>
  <c r="AP19" i="42"/>
  <c r="AO19" i="42"/>
  <c r="AN19" i="42"/>
  <c r="AI19" i="42"/>
  <c r="AH19" i="42"/>
  <c r="BJ18" i="42"/>
  <c r="BH18" i="42"/>
  <c r="BG18" i="42"/>
  <c r="BF18" i="42"/>
  <c r="BE18" i="42"/>
  <c r="BD18" i="42"/>
  <c r="BB18" i="42"/>
  <c r="BA18" i="42"/>
  <c r="AY18" i="42"/>
  <c r="AU18" i="42"/>
  <c r="AT18" i="42"/>
  <c r="AQ18" i="42"/>
  <c r="AP18" i="42"/>
  <c r="AO18" i="42"/>
  <c r="AN18" i="42"/>
  <c r="AI18" i="42"/>
  <c r="AH18" i="42"/>
  <c r="BJ17" i="42"/>
  <c r="BI17" i="42"/>
  <c r="BH17" i="42"/>
  <c r="BG17" i="42"/>
  <c r="BF17" i="42"/>
  <c r="BE17" i="42"/>
  <c r="BC17" i="42"/>
  <c r="BB17" i="42"/>
  <c r="AZ17" i="42"/>
  <c r="AW17" i="42"/>
  <c r="AU17" i="42"/>
  <c r="AR17" i="42"/>
  <c r="AP17" i="42"/>
  <c r="AO17" i="42"/>
  <c r="AN17" i="42"/>
  <c r="AM17" i="42"/>
  <c r="AI17" i="42"/>
  <c r="AH17" i="42"/>
  <c r="BJ16" i="42"/>
  <c r="BH16" i="42"/>
  <c r="BG16" i="42"/>
  <c r="BE16" i="42"/>
  <c r="BB16" i="42"/>
  <c r="AY16" i="42"/>
  <c r="AX16" i="42"/>
  <c r="AV16" i="42"/>
  <c r="AT16" i="42"/>
  <c r="AS16" i="42"/>
  <c r="AQ16" i="42"/>
  <c r="AP16" i="42"/>
  <c r="AO16" i="42"/>
  <c r="AI16" i="42"/>
  <c r="AH16" i="42"/>
  <c r="AI15" i="42"/>
  <c r="AH15" i="42"/>
  <c r="AI14" i="42"/>
  <c r="AH14" i="42"/>
  <c r="AI13" i="42"/>
  <c r="AH13" i="42"/>
  <c r="AL12" i="42"/>
  <c r="AI12" i="42"/>
  <c r="AH12" i="42"/>
  <c r="AI11" i="42"/>
  <c r="AH11" i="42"/>
  <c r="AG6" i="42"/>
  <c r="K6" i="42"/>
  <c r="AD5" i="42"/>
  <c r="AC5" i="42"/>
  <c r="AB5" i="42"/>
  <c r="AA5" i="42"/>
  <c r="Z5" i="42"/>
  <c r="X5" i="42"/>
  <c r="V5" i="42"/>
  <c r="U5" i="42"/>
  <c r="S5" i="42"/>
  <c r="Q5" i="42"/>
  <c r="K5" i="42"/>
  <c r="E5" i="42"/>
  <c r="D5" i="42"/>
  <c r="C5" i="42"/>
  <c r="B5" i="42"/>
  <c r="AG4" i="42"/>
  <c r="K4" i="42"/>
  <c r="E4" i="42"/>
  <c r="H4" i="42" s="1"/>
  <c r="B4" i="42"/>
  <c r="AL13" i="42" s="1"/>
  <c r="AG2" i="42"/>
  <c r="BG22" i="42" l="1"/>
  <c r="AA123" i="42"/>
  <c r="AA124" i="42"/>
  <c r="AA113" i="42"/>
  <c r="AA115" i="42" s="1"/>
  <c r="AA116" i="42" s="1"/>
  <c r="AA7" i="42" s="1"/>
  <c r="Y5" i="42"/>
  <c r="Z113" i="42"/>
  <c r="Z115" i="42" s="1"/>
  <c r="Z116" i="42" s="1"/>
  <c r="Z7" i="42" s="1"/>
  <c r="BF19" i="42"/>
  <c r="Y113" i="42"/>
  <c r="Y115" i="42" s="1"/>
  <c r="Y123" i="42"/>
  <c r="X123" i="42"/>
  <c r="X113" i="42"/>
  <c r="X115" i="42" s="1"/>
  <c r="X116" i="42" s="1"/>
  <c r="X7" i="42" s="1"/>
  <c r="W124" i="42"/>
  <c r="BD16" i="42"/>
  <c r="V123" i="42"/>
  <c r="BD23" i="42" s="1"/>
  <c r="BD22" i="42"/>
  <c r="BC19" i="42"/>
  <c r="BC22" i="42" s="1"/>
  <c r="BC25" i="42" s="1"/>
  <c r="U113" i="42"/>
  <c r="U115" i="42" s="1"/>
  <c r="T113" i="42"/>
  <c r="T115" i="42" s="1"/>
  <c r="T123" i="42"/>
  <c r="BB23" i="42" s="1"/>
  <c r="S113" i="42"/>
  <c r="S115" i="42" s="1"/>
  <c r="S123" i="42"/>
  <c r="BA23" i="42" s="1"/>
  <c r="R5" i="42"/>
  <c r="BA22" i="42"/>
  <c r="R124" i="42"/>
  <c r="AZ19" i="42"/>
  <c r="R113" i="42"/>
  <c r="R115" i="42" s="1"/>
  <c r="R116" i="42" s="1"/>
  <c r="R7" i="42" s="1"/>
  <c r="Q113" i="42"/>
  <c r="Q115" i="42" s="1"/>
  <c r="Q123" i="42"/>
  <c r="AY23" i="42" s="1"/>
  <c r="AY22" i="42"/>
  <c r="P5" i="42"/>
  <c r="P123" i="42"/>
  <c r="AX23" i="42" s="1"/>
  <c r="P113" i="42"/>
  <c r="P115" i="42" s="1"/>
  <c r="P116" i="42" s="1"/>
  <c r="P7" i="42" s="1"/>
  <c r="N5" i="42"/>
  <c r="O123" i="42"/>
  <c r="AW23" i="42" s="1"/>
  <c r="N123" i="42"/>
  <c r="AV23" i="42" s="1"/>
  <c r="AV19" i="42"/>
  <c r="N113" i="42"/>
  <c r="N115" i="42" s="1"/>
  <c r="N116" i="42" s="1"/>
  <c r="N7" i="42" s="1"/>
  <c r="N124" i="42"/>
  <c r="L5" i="42"/>
  <c r="M113" i="42"/>
  <c r="M115" i="42" s="1"/>
  <c r="M116" i="42" s="1"/>
  <c r="M7" i="42" s="1"/>
  <c r="M123" i="42"/>
  <c r="AU23" i="42" s="1"/>
  <c r="AU16" i="42"/>
  <c r="AU22" i="42" s="1"/>
  <c r="L123" i="42"/>
  <c r="L113" i="42"/>
  <c r="L115" i="42" s="1"/>
  <c r="C113" i="42"/>
  <c r="C115" i="42" s="1"/>
  <c r="J5" i="42"/>
  <c r="AT22" i="42"/>
  <c r="K113" i="42"/>
  <c r="K115" i="42" s="1"/>
  <c r="K123" i="42"/>
  <c r="AT23" i="42" s="1"/>
  <c r="K124" i="42"/>
  <c r="AI120" i="42"/>
  <c r="J123" i="42"/>
  <c r="J124" i="42" s="1"/>
  <c r="I5" i="42"/>
  <c r="J113" i="42"/>
  <c r="J115" i="42" s="1"/>
  <c r="J116" i="42" s="1"/>
  <c r="J7" i="42" s="1"/>
  <c r="I123" i="42"/>
  <c r="AS23" i="42" s="1"/>
  <c r="H5" i="42"/>
  <c r="I113" i="42"/>
  <c r="I115" i="42" s="1"/>
  <c r="I116" i="42" s="1"/>
  <c r="I7" i="42" s="1"/>
  <c r="AH78" i="42"/>
  <c r="AI78" i="42"/>
  <c r="AS22" i="42"/>
  <c r="AS25" i="42" s="1"/>
  <c r="AI122" i="42"/>
  <c r="H113" i="42"/>
  <c r="H115" i="42" s="1"/>
  <c r="H116" i="42" s="1"/>
  <c r="H7" i="42" s="1"/>
  <c r="G123" i="42"/>
  <c r="AR23" i="42" s="1"/>
  <c r="F5" i="42"/>
  <c r="AR19" i="42"/>
  <c r="AP22" i="42"/>
  <c r="AP25" i="42" s="1"/>
  <c r="D124" i="42"/>
  <c r="AO22" i="42"/>
  <c r="AO25" i="42" s="1"/>
  <c r="C116" i="42"/>
  <c r="C124" i="42"/>
  <c r="AN22" i="42"/>
  <c r="AN25" i="42" s="1"/>
  <c r="AM19" i="42"/>
  <c r="B113" i="42"/>
  <c r="B115" i="42" s="1"/>
  <c r="B124" i="42"/>
  <c r="B116" i="42"/>
  <c r="BG95" i="42" a="1"/>
  <c r="BK103" i="42" s="1"/>
  <c r="AM22" i="42"/>
  <c r="AM25" i="42" s="1"/>
  <c r="Y135" i="42"/>
  <c r="Z170" i="42"/>
  <c r="BE23" i="42"/>
  <c r="D7" i="42"/>
  <c r="AH92" i="42"/>
  <c r="AR18" i="42"/>
  <c r="L124" i="42"/>
  <c r="T124" i="42"/>
  <c r="L116" i="42"/>
  <c r="L7" i="42" s="1"/>
  <c r="AG115" i="42"/>
  <c r="W113" i="42"/>
  <c r="W115" i="42" s="1"/>
  <c r="W116" i="42" s="1"/>
  <c r="W7" i="42" s="1"/>
  <c r="AV22" i="42"/>
  <c r="AV25" i="42" s="1"/>
  <c r="BG25" i="42"/>
  <c r="AG113" i="42"/>
  <c r="U124" i="42"/>
  <c r="T116" i="42"/>
  <c r="T7" i="42" s="1"/>
  <c r="AI119" i="42"/>
  <c r="AR20" i="42"/>
  <c r="AH96" i="42"/>
  <c r="BH22" i="42"/>
  <c r="BH25" i="42" s="1"/>
  <c r="AI96" i="42"/>
  <c r="AB7" i="42"/>
  <c r="AR16" i="42"/>
  <c r="G113" i="42"/>
  <c r="G115" i="42" s="1"/>
  <c r="G116" i="42" s="1"/>
  <c r="G7" i="42" s="1"/>
  <c r="AH71" i="42"/>
  <c r="AE7" i="42"/>
  <c r="BI16" i="42"/>
  <c r="BI22" i="42" s="1"/>
  <c r="BI25" i="42" s="1"/>
  <c r="AI71" i="42"/>
  <c r="AI92" i="42"/>
  <c r="G5" i="42"/>
  <c r="H124" i="42"/>
  <c r="O5" i="42"/>
  <c r="P124" i="42"/>
  <c r="AX19" i="42"/>
  <c r="AX22" i="42" s="1"/>
  <c r="AX25" i="42" s="1"/>
  <c r="W5" i="42"/>
  <c r="X124" i="42"/>
  <c r="BE19" i="42"/>
  <c r="BE22" i="42" s="1"/>
  <c r="BJ19" i="42"/>
  <c r="BJ22" i="42" s="1"/>
  <c r="BJ25" i="42" s="1"/>
  <c r="AE5" i="42"/>
  <c r="G177" i="42"/>
  <c r="AW16" i="42"/>
  <c r="AW22" i="42" s="1"/>
  <c r="AW25" i="42" s="1"/>
  <c r="O113" i="42"/>
  <c r="O115" i="42" s="1"/>
  <c r="O116" i="42" s="1"/>
  <c r="O7" i="42" s="1"/>
  <c r="AQ22" i="42"/>
  <c r="AQ25" i="42" s="1"/>
  <c r="BB22" i="42"/>
  <c r="BB25" i="42" s="1"/>
  <c r="E7" i="42"/>
  <c r="U116" i="42"/>
  <c r="U7" i="42" s="1"/>
  <c r="AC7" i="42"/>
  <c r="I124" i="42"/>
  <c r="Q124" i="42"/>
  <c r="Y124" i="42"/>
  <c r="AI121" i="42"/>
  <c r="AZ86" i="42"/>
  <c r="AH117" i="42"/>
  <c r="AH118" i="42"/>
  <c r="AH119" i="42"/>
  <c r="AH120" i="42"/>
  <c r="AH121" i="42"/>
  <c r="AH122" i="42"/>
  <c r="AH108" i="42"/>
  <c r="AI117" i="42"/>
  <c r="AI108" i="42"/>
  <c r="BF16" i="42"/>
  <c r="BF22" i="42" s="1"/>
  <c r="BF25" i="42" s="1"/>
  <c r="AJ108" i="42" a="1"/>
  <c r="AJ108" i="42" s="1"/>
  <c r="AZ16" i="42"/>
  <c r="AZ22" i="42" s="1"/>
  <c r="AZ25" i="42" s="1"/>
  <c r="AK115" i="42" l="1"/>
  <c r="B7" i="42"/>
  <c r="Y116" i="42"/>
  <c r="Y7" i="42" s="1"/>
  <c r="BE25" i="42"/>
  <c r="BD25" i="42"/>
  <c r="V116" i="42"/>
  <c r="V7" i="42" s="1"/>
  <c r="V124" i="42"/>
  <c r="BA25" i="42"/>
  <c r="S124" i="42"/>
  <c r="S116" i="42"/>
  <c r="S7" i="42" s="1"/>
  <c r="AY25" i="42"/>
  <c r="Q116" i="42"/>
  <c r="Q7" i="42" s="1"/>
  <c r="O124" i="42"/>
  <c r="AU25" i="42"/>
  <c r="AJ123" i="42" a="1"/>
  <c r="AJ123" i="42" s="1"/>
  <c r="M124" i="42"/>
  <c r="AH124" i="42" s="1"/>
  <c r="K116" i="42"/>
  <c r="K7" i="42" s="1"/>
  <c r="AT25" i="42"/>
  <c r="AH123" i="42"/>
  <c r="AI123" i="42"/>
  <c r="G124" i="42"/>
  <c r="AI124" i="42" s="1"/>
  <c r="BJ96" i="42"/>
  <c r="BH106" i="42"/>
  <c r="BH96" i="42"/>
  <c r="BH97" i="42"/>
  <c r="BI102" i="42"/>
  <c r="BH101" i="42"/>
  <c r="BJ95" i="42"/>
  <c r="BJ102" i="42"/>
  <c r="BG95" i="42"/>
  <c r="BH103" i="42"/>
  <c r="BJ97" i="42"/>
  <c r="BJ100" i="42"/>
  <c r="BK99" i="42"/>
  <c r="BG105" i="42"/>
  <c r="BL98" i="42"/>
  <c r="BL101" i="42"/>
  <c r="BJ99" i="42"/>
  <c r="BK98" i="42"/>
  <c r="BG99" i="42"/>
  <c r="BI99" i="42"/>
  <c r="BG97" i="42"/>
  <c r="BJ103" i="42"/>
  <c r="BG100" i="42"/>
  <c r="BI104" i="42"/>
  <c r="BK100" i="42"/>
  <c r="BL96" i="42"/>
  <c r="BL103" i="42"/>
  <c r="BI96" i="42"/>
  <c r="BG98" i="42"/>
  <c r="BG101" i="42"/>
  <c r="BL104" i="42"/>
  <c r="BI101" i="42"/>
  <c r="BK105" i="42"/>
  <c r="BH114" i="42"/>
  <c r="BL111" i="42"/>
  <c r="BI109" i="42"/>
  <c r="BL106" i="42"/>
  <c r="BJ117" i="42"/>
  <c r="BG103" i="42"/>
  <c r="BK113" i="42"/>
  <c r="BH111" i="42"/>
  <c r="BK108" i="42"/>
  <c r="BJ114" i="42"/>
  <c r="BH108" i="42"/>
  <c r="BG115" i="42"/>
  <c r="BG110" i="42"/>
  <c r="BI116" i="42"/>
  <c r="BG109" i="42"/>
  <c r="BI106" i="42"/>
  <c r="BJ107" i="42"/>
  <c r="BH118" i="42"/>
  <c r="BH105" i="42"/>
  <c r="BL115" i="42"/>
  <c r="BK102" i="42"/>
  <c r="BI113" i="42"/>
  <c r="BH100" i="42"/>
  <c r="BL110" i="42"/>
  <c r="BG107" i="42"/>
  <c r="BK117" i="42"/>
  <c r="BJ104" i="42"/>
  <c r="BH115" i="42"/>
  <c r="BG102" i="42"/>
  <c r="BK112" i="42"/>
  <c r="BK110" i="42"/>
  <c r="BL118" i="42"/>
  <c r="BG117" i="42"/>
  <c r="BL116" i="42"/>
  <c r="BG112" i="42"/>
  <c r="BJ109" i="42"/>
  <c r="BL113" i="42"/>
  <c r="BI111" i="42"/>
  <c r="BG113" i="42"/>
  <c r="BI110" i="42"/>
  <c r="BK111" i="42"/>
  <c r="BI98" i="42"/>
  <c r="BK95" i="42"/>
  <c r="BH98" i="42"/>
  <c r="BL108" i="42"/>
  <c r="BL95" i="42"/>
  <c r="BJ106" i="42"/>
  <c r="BH117" i="42"/>
  <c r="BG104" i="42"/>
  <c r="BK114" i="42"/>
  <c r="BJ101" i="42"/>
  <c r="BH112" i="42"/>
  <c r="BK97" i="42"/>
  <c r="BI108" i="42"/>
  <c r="BH95" i="42"/>
  <c r="BL105" i="42"/>
  <c r="BJ116" i="42"/>
  <c r="BI103" i="42"/>
  <c r="BG114" i="42"/>
  <c r="BJ115" i="42"/>
  <c r="BI118" i="42"/>
  <c r="BK115" i="42"/>
  <c r="BL100" i="42"/>
  <c r="BJ111" i="42"/>
  <c r="BJ98" i="42"/>
  <c r="BH109" i="42"/>
  <c r="BG96" i="42"/>
  <c r="BK106" i="42"/>
  <c r="BI117" i="42"/>
  <c r="BH104" i="42"/>
  <c r="BL114" i="42"/>
  <c r="BI100" i="42"/>
  <c r="BG111" i="42"/>
  <c r="BL97" i="42"/>
  <c r="BJ108" i="42"/>
  <c r="BI95" i="42"/>
  <c r="BG106" i="42"/>
  <c r="BK116" i="42"/>
  <c r="BH113" i="42"/>
  <c r="BJ112" i="42"/>
  <c r="BH110" i="42"/>
  <c r="BL107" i="42"/>
  <c r="BJ118" i="42"/>
  <c r="BI105" i="42"/>
  <c r="BG116" i="42"/>
  <c r="BL102" i="42"/>
  <c r="BJ113" i="42"/>
  <c r="BK109" i="42"/>
  <c r="BH107" i="42"/>
  <c r="BL117" i="42"/>
  <c r="BK104" i="42"/>
  <c r="BI115" i="42"/>
  <c r="BI114" i="42"/>
  <c r="BK107" i="42"/>
  <c r="BH102" i="42"/>
  <c r="BL112" i="42"/>
  <c r="BL99" i="42"/>
  <c r="BJ110" i="42"/>
  <c r="BI97" i="42"/>
  <c r="BG108" i="42"/>
  <c r="BK118" i="42"/>
  <c r="BJ105" i="42"/>
  <c r="BH116" i="42"/>
  <c r="BK101" i="42"/>
  <c r="BI112" i="42"/>
  <c r="BH99" i="42"/>
  <c r="BL109" i="42"/>
  <c r="BK96" i="42"/>
  <c r="BI107" i="42"/>
  <c r="BG118" i="42"/>
  <c r="AH113" i="42"/>
  <c r="AI113" i="42"/>
  <c r="AR22" i="42"/>
  <c r="AR25" i="42" s="1"/>
  <c r="AA170" i="42"/>
  <c r="AB170" i="42" s="1"/>
  <c r="AC170" i="42" s="1"/>
  <c r="AD170" i="42" s="1"/>
  <c r="AE170" i="42" s="1"/>
  <c r="AF170" i="42" s="1"/>
  <c r="Z135" i="42"/>
  <c r="H177" i="42"/>
  <c r="AK116" i="42" l="1"/>
  <c r="AT9" i="42"/>
  <c r="G183" i="42"/>
  <c r="AT8" i="42"/>
  <c r="G169" i="42"/>
  <c r="I177" i="42"/>
  <c r="AI115" i="42"/>
  <c r="AH115" i="42"/>
  <c r="G161" i="42" l="1"/>
  <c r="G135" i="42" s="1"/>
  <c r="C7" i="42"/>
  <c r="A7" i="42" s="1"/>
  <c r="AI116" i="42"/>
  <c r="AH116" i="42"/>
  <c r="H183" i="42"/>
  <c r="J177" i="42"/>
  <c r="G274" i="42"/>
  <c r="H169" i="42"/>
  <c r="I183" i="42" l="1"/>
  <c r="H135" i="42"/>
  <c r="H274" i="42"/>
  <c r="I169" i="42"/>
  <c r="H161" i="42"/>
  <c r="G167" i="42"/>
  <c r="K177" i="42"/>
  <c r="L177" i="42" l="1"/>
  <c r="I161" i="42"/>
  <c r="I135" i="42" s="1"/>
  <c r="H167" i="42"/>
  <c r="I274" i="42"/>
  <c r="J169" i="42"/>
  <c r="J183" i="42"/>
  <c r="K183" i="42" l="1"/>
  <c r="J274" i="42"/>
  <c r="K169" i="42"/>
  <c r="I167" i="42"/>
  <c r="J161" i="42"/>
  <c r="M177" i="42"/>
  <c r="K274" i="42" l="1"/>
  <c r="L169" i="42"/>
  <c r="N177" i="42"/>
  <c r="J167" i="42"/>
  <c r="K161" i="42"/>
  <c r="J135" i="42"/>
  <c r="L183" i="42"/>
  <c r="K167" i="42" l="1"/>
  <c r="L161" i="42"/>
  <c r="L135" i="42" s="1"/>
  <c r="M183" i="42"/>
  <c r="L274" i="42"/>
  <c r="M169" i="42"/>
  <c r="O177" i="42"/>
  <c r="K135" i="42"/>
  <c r="L167" i="42" l="1"/>
  <c r="M161" i="42"/>
  <c r="M135" i="42" s="1"/>
  <c r="P177" i="42"/>
  <c r="Q177" i="42" s="1"/>
  <c r="M274" i="42"/>
  <c r="N169" i="42"/>
  <c r="N183" i="42"/>
  <c r="M167" i="42" l="1"/>
  <c r="N161" i="42"/>
  <c r="N135" i="42" s="1"/>
  <c r="O183" i="42"/>
  <c r="N274" i="42"/>
  <c r="O169" i="42"/>
  <c r="R177" i="42"/>
  <c r="S177" i="42" l="1"/>
  <c r="O274" i="42"/>
  <c r="P169" i="42"/>
  <c r="O161" i="42"/>
  <c r="N167" i="42"/>
  <c r="P183" i="42"/>
  <c r="Q183" i="42" s="1"/>
  <c r="O135" i="42"/>
  <c r="R183" i="42" l="1"/>
  <c r="P274" i="42"/>
  <c r="Q169" i="42"/>
  <c r="P161" i="42"/>
  <c r="O167" i="42"/>
  <c r="T177" i="42"/>
  <c r="U177" i="42" l="1"/>
  <c r="Q161" i="42"/>
  <c r="P167" i="42"/>
  <c r="Q274" i="42"/>
  <c r="R169" i="42"/>
  <c r="S183" i="42"/>
  <c r="V177" i="42" l="1"/>
  <c r="T183" i="42"/>
  <c r="R274" i="42"/>
  <c r="S169" i="42"/>
  <c r="Q167" i="42"/>
  <c r="R161" i="42"/>
  <c r="Q135" i="42"/>
  <c r="R167" i="42" l="1"/>
  <c r="S161" i="42"/>
  <c r="R135" i="42"/>
  <c r="S274" i="42"/>
  <c r="T169" i="42"/>
  <c r="U183" i="42"/>
  <c r="W177" i="42"/>
  <c r="T274" i="42" l="1"/>
  <c r="U169" i="42"/>
  <c r="V183" i="42"/>
  <c r="S167" i="42"/>
  <c r="T161" i="42"/>
  <c r="S135" i="42"/>
  <c r="X177" i="42"/>
  <c r="Y177" i="42" l="1"/>
  <c r="Z177" i="42" s="1"/>
  <c r="AA177" i="42" s="1"/>
  <c r="T167" i="42"/>
  <c r="U161" i="42"/>
  <c r="T135" i="42"/>
  <c r="W183" i="42"/>
  <c r="U274" i="42"/>
  <c r="V169" i="42"/>
  <c r="X183" i="42" l="1"/>
  <c r="U167" i="42"/>
  <c r="V161" i="42"/>
  <c r="U135" i="42"/>
  <c r="V274" i="42"/>
  <c r="W169" i="42"/>
  <c r="AB177" i="42"/>
  <c r="AC177" i="42" l="1"/>
  <c r="W161" i="42"/>
  <c r="V167" i="42"/>
  <c r="V135" i="42"/>
  <c r="W274" i="42"/>
  <c r="X169" i="42"/>
  <c r="Y183" i="42"/>
  <c r="Z183" i="42" s="1"/>
  <c r="AA183" i="42" s="1"/>
  <c r="X161" i="42" l="1"/>
  <c r="W167" i="42"/>
  <c r="W135" i="42"/>
  <c r="AB183" i="42"/>
  <c r="X274" i="42"/>
  <c r="Y169" i="42"/>
  <c r="AD177" i="42"/>
  <c r="AE177" i="42" l="1"/>
  <c r="AC183" i="42"/>
  <c r="Y274" i="42"/>
  <c r="Z169" i="42"/>
  <c r="Y161" i="42"/>
  <c r="X167" i="42"/>
  <c r="X135" i="42"/>
  <c r="Z274" i="42" l="1"/>
  <c r="AA169" i="42"/>
  <c r="AD183" i="42"/>
  <c r="Y167" i="42"/>
  <c r="Z161" i="42"/>
  <c r="AF177" i="42"/>
  <c r="AE183" i="42" l="1"/>
  <c r="AA274" i="42"/>
  <c r="AB169" i="42"/>
  <c r="Z167" i="42"/>
  <c r="AA161" i="42"/>
  <c r="AA167" i="42" l="1"/>
  <c r="AB161" i="42"/>
  <c r="AA135" i="42"/>
  <c r="AB274" i="42"/>
  <c r="AC169" i="42"/>
  <c r="AF183" i="42"/>
  <c r="AC274" i="42" l="1"/>
  <c r="AD169" i="42"/>
  <c r="AB167" i="42"/>
  <c r="AC161" i="42"/>
  <c r="AC167" i="42" l="1"/>
  <c r="AD161" i="42"/>
  <c r="AD274" i="42"/>
  <c r="AE169" i="42"/>
  <c r="AE274" i="42" l="1"/>
  <c r="AF169" i="42"/>
  <c r="AF274" i="42" s="1"/>
  <c r="AD167" i="42"/>
  <c r="AE161" i="42"/>
  <c r="AF161" i="42" l="1"/>
  <c r="AE167" i="42"/>
  <c r="AF167" i="42" l="1"/>
  <c r="AH135" i="42" l="1"/>
  <c r="AI135" i="42"/>
  <c r="AF71" i="41" l="1"/>
  <c r="AF78" i="41"/>
  <c r="AF92" i="41"/>
  <c r="AF96" i="41"/>
  <c r="AF108" i="41"/>
  <c r="AF117" i="41"/>
  <c r="AF118" i="41"/>
  <c r="AF119" i="41"/>
  <c r="AF120" i="41"/>
  <c r="AF121" i="41"/>
  <c r="AF122" i="41"/>
  <c r="AF135" i="41"/>
  <c r="AF123" i="41" l="1"/>
  <c r="AF124" i="41"/>
  <c r="AF113" i="41"/>
  <c r="AF115" i="41" s="1"/>
  <c r="AF116" i="41" s="1"/>
  <c r="AE71" i="41"/>
  <c r="AE78" i="41"/>
  <c r="AE92" i="41"/>
  <c r="AE96" i="41"/>
  <c r="AE108" i="41"/>
  <c r="AE117" i="41"/>
  <c r="AE118" i="41"/>
  <c r="AE119" i="41"/>
  <c r="AE120" i="41"/>
  <c r="AE121" i="41"/>
  <c r="AE122" i="41"/>
  <c r="AE135" i="41"/>
  <c r="AE113" i="41" l="1"/>
  <c r="AE115" i="41" s="1"/>
  <c r="AE123" i="41"/>
  <c r="AE124" i="41"/>
  <c r="AD71" i="41"/>
  <c r="AD78" i="41"/>
  <c r="AD92" i="41"/>
  <c r="AD96" i="41"/>
  <c r="AD108" i="41"/>
  <c r="AD113" i="41" s="1"/>
  <c r="AD115" i="41" s="1"/>
  <c r="AD117" i="41"/>
  <c r="AD118" i="41"/>
  <c r="AD119" i="41"/>
  <c r="AD120" i="41"/>
  <c r="AD121" i="41"/>
  <c r="AD122" i="41"/>
  <c r="AD135" i="41"/>
  <c r="AE116" i="41" l="1"/>
  <c r="AD123" i="41"/>
  <c r="AD124" i="41" s="1"/>
  <c r="AB149" i="41"/>
  <c r="AC71" i="41"/>
  <c r="AC78" i="41"/>
  <c r="AC92" i="41"/>
  <c r="AC96" i="41"/>
  <c r="AC108" i="41"/>
  <c r="AC117" i="41"/>
  <c r="AC123" i="41" s="1"/>
  <c r="AC118" i="41"/>
  <c r="AC119" i="41"/>
  <c r="AC120" i="41"/>
  <c r="AC121" i="41"/>
  <c r="AC122" i="41"/>
  <c r="AC135" i="41"/>
  <c r="AA149" i="41"/>
  <c r="AA71" i="41"/>
  <c r="AA78" i="41"/>
  <c r="Z71" i="41"/>
  <c r="Z78" i="41"/>
  <c r="Z92" i="41"/>
  <c r="Z96" i="41"/>
  <c r="S70" i="41"/>
  <c r="T70" i="41"/>
  <c r="U70" i="41"/>
  <c r="V70" i="41"/>
  <c r="W70" i="41"/>
  <c r="X70" i="41"/>
  <c r="Y70" i="41"/>
  <c r="AD116" i="41" l="1"/>
  <c r="AC113" i="41"/>
  <c r="AC115" i="41" s="1"/>
  <c r="AC116" i="41" s="1"/>
  <c r="AC124" i="41"/>
  <c r="Y149" i="41" l="1"/>
  <c r="Y71" i="41"/>
  <c r="Y78" i="41"/>
  <c r="W149" i="41"/>
  <c r="X149" i="41"/>
  <c r="V71" i="41"/>
  <c r="V78" i="41"/>
  <c r="U149" i="41"/>
  <c r="V149" i="41"/>
  <c r="S71" i="41"/>
  <c r="S78" i="41"/>
  <c r="S92" i="41"/>
  <c r="S96" i="41"/>
  <c r="S108" i="41"/>
  <c r="S117" i="41"/>
  <c r="S118" i="41"/>
  <c r="S119" i="41"/>
  <c r="S120" i="41"/>
  <c r="S121" i="41"/>
  <c r="S122" i="41"/>
  <c r="R71" i="41"/>
  <c r="R78" i="41"/>
  <c r="R92" i="41"/>
  <c r="R96" i="41"/>
  <c r="R108" i="41"/>
  <c r="R117" i="41"/>
  <c r="R118" i="41"/>
  <c r="R119" i="41"/>
  <c r="R120" i="41"/>
  <c r="R121" i="41"/>
  <c r="R122" i="41"/>
  <c r="AH145" i="41"/>
  <c r="AI145" i="41"/>
  <c r="Q71" i="41"/>
  <c r="Q78" i="41"/>
  <c r="Q92" i="41"/>
  <c r="Q96" i="41"/>
  <c r="Q108" i="41"/>
  <c r="Q117" i="41"/>
  <c r="Q118" i="41"/>
  <c r="Q119" i="41"/>
  <c r="Q120" i="41"/>
  <c r="Q121" i="41"/>
  <c r="Q122" i="41"/>
  <c r="P71" i="41"/>
  <c r="P78" i="41"/>
  <c r="P92" i="41"/>
  <c r="P96" i="41"/>
  <c r="P108" i="41"/>
  <c r="P117" i="41"/>
  <c r="P118" i="41"/>
  <c r="P119" i="41"/>
  <c r="P120" i="41"/>
  <c r="P121" i="41"/>
  <c r="P122" i="41"/>
  <c r="Q123" i="41" l="1"/>
  <c r="P123" i="41"/>
  <c r="R123" i="41"/>
  <c r="R124" i="41" s="1"/>
  <c r="R113" i="41"/>
  <c r="R115" i="41" s="1"/>
  <c r="R116" i="41" s="1"/>
  <c r="S123" i="41"/>
  <c r="S124" i="41" s="1"/>
  <c r="S113" i="41"/>
  <c r="S115" i="41" s="1"/>
  <c r="S116" i="41" s="1"/>
  <c r="Q124" i="41"/>
  <c r="Q113" i="41"/>
  <c r="Q115" i="41" s="1"/>
  <c r="Q116" i="41" s="1"/>
  <c r="P113" i="41"/>
  <c r="P115" i="41" s="1"/>
  <c r="P116" i="41" s="1"/>
  <c r="P124" i="41"/>
  <c r="O71" i="41"/>
  <c r="O78" i="41"/>
  <c r="O92" i="41"/>
  <c r="O96" i="41"/>
  <c r="O108" i="41"/>
  <c r="O117" i="41"/>
  <c r="O118" i="41"/>
  <c r="O119" i="41"/>
  <c r="O120" i="41"/>
  <c r="O121" i="41"/>
  <c r="O122" i="41"/>
  <c r="N71" i="41"/>
  <c r="N78" i="41"/>
  <c r="N92" i="41"/>
  <c r="N96" i="41"/>
  <c r="N108" i="41"/>
  <c r="N117" i="41"/>
  <c r="N118" i="41"/>
  <c r="N119" i="41"/>
  <c r="N120" i="41"/>
  <c r="N121" i="41"/>
  <c r="N122" i="41"/>
  <c r="L71" i="41"/>
  <c r="M71" i="41"/>
  <c r="L78" i="41"/>
  <c r="M78" i="41"/>
  <c r="L92" i="41"/>
  <c r="L113" i="41" s="1"/>
  <c r="L115" i="41" s="1"/>
  <c r="M92" i="41"/>
  <c r="L96" i="41"/>
  <c r="M96" i="41"/>
  <c r="L108" i="41"/>
  <c r="M108" i="41"/>
  <c r="L117" i="41"/>
  <c r="M117" i="41"/>
  <c r="L118" i="41"/>
  <c r="M118" i="41"/>
  <c r="L119" i="41"/>
  <c r="M119" i="41"/>
  <c r="L120" i="41"/>
  <c r="M120" i="41"/>
  <c r="L121" i="41"/>
  <c r="M121" i="41"/>
  <c r="L122" i="41"/>
  <c r="M122" i="41"/>
  <c r="AH144" i="41"/>
  <c r="AI144" i="41"/>
  <c r="AH143" i="41"/>
  <c r="AI143" i="41"/>
  <c r="G70" i="41"/>
  <c r="N113" i="41" l="1"/>
  <c r="N115" i="41" s="1"/>
  <c r="N123" i="41"/>
  <c r="L123" i="41"/>
  <c r="O123" i="41"/>
  <c r="O124" i="41" s="1"/>
  <c r="O113" i="41"/>
  <c r="O115" i="41" s="1"/>
  <c r="O116" i="41" s="1"/>
  <c r="N116" i="41"/>
  <c r="N124" i="41"/>
  <c r="M123" i="41"/>
  <c r="M124" i="41" s="1"/>
  <c r="M113" i="41"/>
  <c r="M115" i="41" s="1"/>
  <c r="M116" i="41" s="1"/>
  <c r="M7" i="41" s="1"/>
  <c r="L116" i="41"/>
  <c r="L124" i="41"/>
  <c r="AG274" i="41"/>
  <c r="B274" i="41"/>
  <c r="C273" i="41"/>
  <c r="D273" i="41" s="1"/>
  <c r="E273" i="41" s="1"/>
  <c r="F273" i="41" s="1"/>
  <c r="G273" i="41" s="1"/>
  <c r="H273" i="41" s="1"/>
  <c r="I273" i="41" s="1"/>
  <c r="J273" i="41" s="1"/>
  <c r="K273" i="41" s="1"/>
  <c r="D272" i="41"/>
  <c r="E272" i="41" s="1"/>
  <c r="F272" i="41" s="1"/>
  <c r="G272" i="41" s="1"/>
  <c r="H272" i="41" s="1"/>
  <c r="I272" i="41" s="1"/>
  <c r="J272" i="41" s="1"/>
  <c r="K272" i="41" s="1"/>
  <c r="C272" i="41"/>
  <c r="C271" i="41"/>
  <c r="D271" i="41" s="1"/>
  <c r="E271" i="41" s="1"/>
  <c r="F271" i="41" s="1"/>
  <c r="G271" i="41" s="1"/>
  <c r="H271" i="41" s="1"/>
  <c r="I271" i="41" s="1"/>
  <c r="J271" i="41" s="1"/>
  <c r="K271" i="41" s="1"/>
  <c r="F270" i="41"/>
  <c r="G270" i="41" s="1"/>
  <c r="H270" i="41" s="1"/>
  <c r="I270" i="41" s="1"/>
  <c r="J270" i="41" s="1"/>
  <c r="K270" i="41" s="1"/>
  <c r="C270" i="41"/>
  <c r="D270" i="41" s="1"/>
  <c r="E270" i="41" s="1"/>
  <c r="I269" i="41"/>
  <c r="J269" i="41" s="1"/>
  <c r="K269" i="41" s="1"/>
  <c r="C269" i="41"/>
  <c r="D269" i="41" s="1"/>
  <c r="E269" i="41" s="1"/>
  <c r="F269" i="41" s="1"/>
  <c r="G269" i="41" s="1"/>
  <c r="H269" i="41" s="1"/>
  <c r="E268" i="41"/>
  <c r="F268" i="41" s="1"/>
  <c r="G268" i="41" s="1"/>
  <c r="H268" i="41" s="1"/>
  <c r="I268" i="41" s="1"/>
  <c r="J268" i="41" s="1"/>
  <c r="K268" i="41" s="1"/>
  <c r="L268" i="41" s="1"/>
  <c r="M268" i="41" s="1"/>
  <c r="N268" i="41" s="1"/>
  <c r="O268" i="41" s="1"/>
  <c r="P268" i="41" s="1"/>
  <c r="Q268" i="41" s="1"/>
  <c r="R268" i="41" s="1"/>
  <c r="S268" i="41" s="1"/>
  <c r="T268" i="41" s="1"/>
  <c r="U268" i="41" s="1"/>
  <c r="V268" i="41" s="1"/>
  <c r="W268" i="41" s="1"/>
  <c r="X268" i="41" s="1"/>
  <c r="Y268" i="41" s="1"/>
  <c r="Z268" i="41" s="1"/>
  <c r="AA268" i="41" s="1"/>
  <c r="AB268" i="41" s="1"/>
  <c r="AC268" i="41" s="1"/>
  <c r="AD268" i="41" s="1"/>
  <c r="AE268" i="41" s="1"/>
  <c r="AF268" i="41" s="1"/>
  <c r="D268" i="41"/>
  <c r="C268" i="41"/>
  <c r="C267" i="41"/>
  <c r="D267" i="41" s="1"/>
  <c r="E267" i="41" s="1"/>
  <c r="F267" i="41" s="1"/>
  <c r="G267" i="41" s="1"/>
  <c r="H267" i="41" s="1"/>
  <c r="I267" i="41" s="1"/>
  <c r="J267" i="41" s="1"/>
  <c r="K267" i="41" s="1"/>
  <c r="C266" i="41"/>
  <c r="D266" i="41" s="1"/>
  <c r="E266" i="41" s="1"/>
  <c r="F266" i="41" s="1"/>
  <c r="G266" i="41" s="1"/>
  <c r="H266" i="41" s="1"/>
  <c r="I266" i="41" s="1"/>
  <c r="J266" i="41" s="1"/>
  <c r="K266" i="41" s="1"/>
  <c r="F265" i="41"/>
  <c r="G265" i="41" s="1"/>
  <c r="H265" i="41" s="1"/>
  <c r="I265" i="41" s="1"/>
  <c r="J265" i="41" s="1"/>
  <c r="K265" i="41" s="1"/>
  <c r="D265" i="41"/>
  <c r="E265" i="41" s="1"/>
  <c r="C265" i="41"/>
  <c r="C264" i="41"/>
  <c r="D264" i="41" s="1"/>
  <c r="E264" i="41" s="1"/>
  <c r="F264" i="41" s="1"/>
  <c r="G264" i="41" s="1"/>
  <c r="H264" i="41" s="1"/>
  <c r="I264" i="41" s="1"/>
  <c r="J264" i="41" s="1"/>
  <c r="K264" i="41" s="1"/>
  <c r="L264" i="41" s="1"/>
  <c r="M264" i="41" s="1"/>
  <c r="N264" i="41" s="1"/>
  <c r="O264" i="41" s="1"/>
  <c r="P264" i="41" s="1"/>
  <c r="Q264" i="41" s="1"/>
  <c r="R264" i="41" s="1"/>
  <c r="S264" i="41" s="1"/>
  <c r="T264" i="41" s="1"/>
  <c r="U264" i="41" s="1"/>
  <c r="V264" i="41" s="1"/>
  <c r="W264" i="41" s="1"/>
  <c r="X264" i="41" s="1"/>
  <c r="Y264" i="41" s="1"/>
  <c r="Z264" i="41" s="1"/>
  <c r="AA264" i="41" s="1"/>
  <c r="AB264" i="41" s="1"/>
  <c r="AC264" i="41" s="1"/>
  <c r="AD264" i="41" s="1"/>
  <c r="AE264" i="41" s="1"/>
  <c r="AF264" i="41" s="1"/>
  <c r="C263" i="41"/>
  <c r="D263" i="41" s="1"/>
  <c r="E263" i="41" s="1"/>
  <c r="F263" i="41" s="1"/>
  <c r="G263" i="41" s="1"/>
  <c r="H263" i="41" s="1"/>
  <c r="I263" i="41" s="1"/>
  <c r="J263" i="41" s="1"/>
  <c r="K263" i="41" s="1"/>
  <c r="C262" i="41"/>
  <c r="D262" i="41" s="1"/>
  <c r="E262" i="41" s="1"/>
  <c r="F262" i="41" s="1"/>
  <c r="G262" i="41" s="1"/>
  <c r="H262" i="41" s="1"/>
  <c r="I262" i="41" s="1"/>
  <c r="J262" i="41" s="1"/>
  <c r="K262" i="41" s="1"/>
  <c r="C261" i="41"/>
  <c r="D261" i="41" s="1"/>
  <c r="E261" i="41" s="1"/>
  <c r="F261" i="41" s="1"/>
  <c r="G261" i="41" s="1"/>
  <c r="H261" i="41" s="1"/>
  <c r="I261" i="41" s="1"/>
  <c r="J261" i="41" s="1"/>
  <c r="K261" i="41" s="1"/>
  <c r="C260" i="41"/>
  <c r="D260" i="41" s="1"/>
  <c r="E260" i="41" s="1"/>
  <c r="F260" i="41" s="1"/>
  <c r="G260" i="41" s="1"/>
  <c r="H260" i="41" s="1"/>
  <c r="I260" i="41" s="1"/>
  <c r="J260" i="41" s="1"/>
  <c r="K260" i="41" s="1"/>
  <c r="E259" i="41"/>
  <c r="F259" i="41" s="1"/>
  <c r="G259" i="41" s="1"/>
  <c r="H259" i="41" s="1"/>
  <c r="I259" i="41" s="1"/>
  <c r="J259" i="41" s="1"/>
  <c r="K259" i="41" s="1"/>
  <c r="C259" i="41"/>
  <c r="D259" i="41" s="1"/>
  <c r="C258" i="41"/>
  <c r="D258" i="41" s="1"/>
  <c r="E258" i="41" s="1"/>
  <c r="F258" i="41" s="1"/>
  <c r="G258" i="41" s="1"/>
  <c r="H258" i="41" s="1"/>
  <c r="I258" i="41" s="1"/>
  <c r="J258" i="41" s="1"/>
  <c r="K258" i="41" s="1"/>
  <c r="G257" i="41"/>
  <c r="H257" i="41" s="1"/>
  <c r="I257" i="41" s="1"/>
  <c r="J257" i="41" s="1"/>
  <c r="K257" i="41" s="1"/>
  <c r="C257" i="41"/>
  <c r="D257" i="41" s="1"/>
  <c r="E257" i="41" s="1"/>
  <c r="F257" i="41" s="1"/>
  <c r="C256" i="41"/>
  <c r="D256" i="41" s="1"/>
  <c r="E256" i="41" s="1"/>
  <c r="F256" i="41" s="1"/>
  <c r="G256" i="41" s="1"/>
  <c r="H256" i="41" s="1"/>
  <c r="I256" i="41" s="1"/>
  <c r="J256" i="41" s="1"/>
  <c r="K256" i="41" s="1"/>
  <c r="C255" i="41"/>
  <c r="D255" i="41" s="1"/>
  <c r="E255" i="41" s="1"/>
  <c r="F255" i="41" s="1"/>
  <c r="G255" i="41" s="1"/>
  <c r="H255" i="41" s="1"/>
  <c r="I255" i="41" s="1"/>
  <c r="J255" i="41" s="1"/>
  <c r="K255" i="41" s="1"/>
  <c r="F254" i="41"/>
  <c r="G254" i="41" s="1"/>
  <c r="H254" i="41" s="1"/>
  <c r="I254" i="41" s="1"/>
  <c r="J254" i="41" s="1"/>
  <c r="K254" i="41" s="1"/>
  <c r="C254" i="41"/>
  <c r="D254" i="41" s="1"/>
  <c r="E254" i="41" s="1"/>
  <c r="C253" i="41"/>
  <c r="D253" i="41" s="1"/>
  <c r="E253" i="41" s="1"/>
  <c r="F253" i="41" s="1"/>
  <c r="G253" i="41" s="1"/>
  <c r="H253" i="41" s="1"/>
  <c r="I253" i="41" s="1"/>
  <c r="J253" i="41" s="1"/>
  <c r="K253" i="41" s="1"/>
  <c r="C252" i="41"/>
  <c r="D252" i="41" s="1"/>
  <c r="E252" i="41" s="1"/>
  <c r="F252" i="41" s="1"/>
  <c r="G252" i="41" s="1"/>
  <c r="H252" i="41" s="1"/>
  <c r="I252" i="41" s="1"/>
  <c r="J252" i="41" s="1"/>
  <c r="K252" i="41" s="1"/>
  <c r="D251" i="41"/>
  <c r="E251" i="41" s="1"/>
  <c r="F251" i="41" s="1"/>
  <c r="G251" i="41" s="1"/>
  <c r="H251" i="41" s="1"/>
  <c r="I251" i="41" s="1"/>
  <c r="J251" i="41" s="1"/>
  <c r="K251" i="41" s="1"/>
  <c r="C251" i="41"/>
  <c r="C250" i="41"/>
  <c r="D250" i="41" s="1"/>
  <c r="E250" i="41" s="1"/>
  <c r="F250" i="41" s="1"/>
  <c r="G250" i="41" s="1"/>
  <c r="H250" i="41" s="1"/>
  <c r="I250" i="41" s="1"/>
  <c r="J250" i="41" s="1"/>
  <c r="K250" i="41" s="1"/>
  <c r="C249" i="41"/>
  <c r="D249" i="41" s="1"/>
  <c r="E249" i="41" s="1"/>
  <c r="F249" i="41" s="1"/>
  <c r="G249" i="41" s="1"/>
  <c r="H249" i="41" s="1"/>
  <c r="I249" i="41" s="1"/>
  <c r="J249" i="41" s="1"/>
  <c r="K249" i="41" s="1"/>
  <c r="C248" i="41"/>
  <c r="D248" i="41" s="1"/>
  <c r="E248" i="41" s="1"/>
  <c r="F248" i="41" s="1"/>
  <c r="G248" i="41" s="1"/>
  <c r="H248" i="41" s="1"/>
  <c r="I248" i="41" s="1"/>
  <c r="J248" i="41" s="1"/>
  <c r="K248" i="41" s="1"/>
  <c r="G247" i="41"/>
  <c r="H247" i="41" s="1"/>
  <c r="I247" i="41" s="1"/>
  <c r="J247" i="41" s="1"/>
  <c r="K247" i="41" s="1"/>
  <c r="D247" i="41"/>
  <c r="E247" i="41" s="1"/>
  <c r="F247" i="41" s="1"/>
  <c r="C247" i="41"/>
  <c r="C246" i="41"/>
  <c r="D246" i="41" s="1"/>
  <c r="E246" i="41" s="1"/>
  <c r="F246" i="41" s="1"/>
  <c r="G246" i="41" s="1"/>
  <c r="H246" i="41" s="1"/>
  <c r="I246" i="41" s="1"/>
  <c r="J246" i="41" s="1"/>
  <c r="K246" i="41" s="1"/>
  <c r="C245" i="41"/>
  <c r="D245" i="41" s="1"/>
  <c r="E245" i="41" s="1"/>
  <c r="F245" i="41" s="1"/>
  <c r="G245" i="41" s="1"/>
  <c r="H245" i="41" s="1"/>
  <c r="I245" i="41" s="1"/>
  <c r="J245" i="41" s="1"/>
  <c r="K245" i="41" s="1"/>
  <c r="D244" i="41"/>
  <c r="E244" i="41" s="1"/>
  <c r="F244" i="41" s="1"/>
  <c r="G244" i="41" s="1"/>
  <c r="H244" i="41" s="1"/>
  <c r="I244" i="41" s="1"/>
  <c r="J244" i="41" s="1"/>
  <c r="K244" i="41" s="1"/>
  <c r="C244" i="41"/>
  <c r="C243" i="41"/>
  <c r="D243" i="41" s="1"/>
  <c r="E243" i="41" s="1"/>
  <c r="F243" i="41" s="1"/>
  <c r="G243" i="41" s="1"/>
  <c r="H243" i="41" s="1"/>
  <c r="I243" i="41" s="1"/>
  <c r="J243" i="41" s="1"/>
  <c r="K243" i="41" s="1"/>
  <c r="C242" i="41"/>
  <c r="D242" i="41" s="1"/>
  <c r="E242" i="41" s="1"/>
  <c r="F242" i="41" s="1"/>
  <c r="G242" i="41" s="1"/>
  <c r="H242" i="41" s="1"/>
  <c r="I242" i="41" s="1"/>
  <c r="J242" i="41" s="1"/>
  <c r="K242" i="41" s="1"/>
  <c r="E241" i="41"/>
  <c r="F241" i="41" s="1"/>
  <c r="G241" i="41" s="1"/>
  <c r="H241" i="41" s="1"/>
  <c r="I241" i="41" s="1"/>
  <c r="J241" i="41" s="1"/>
  <c r="K241" i="41" s="1"/>
  <c r="C241" i="41"/>
  <c r="D241" i="41" s="1"/>
  <c r="C240" i="41"/>
  <c r="D240" i="41" s="1"/>
  <c r="E240" i="41" s="1"/>
  <c r="F240" i="41" s="1"/>
  <c r="G240" i="41" s="1"/>
  <c r="H240" i="41" s="1"/>
  <c r="I240" i="41" s="1"/>
  <c r="J240" i="41" s="1"/>
  <c r="K240" i="41" s="1"/>
  <c r="C239" i="41"/>
  <c r="D239" i="41" s="1"/>
  <c r="E239" i="41" s="1"/>
  <c r="F239" i="41" s="1"/>
  <c r="G239" i="41" s="1"/>
  <c r="H239" i="41" s="1"/>
  <c r="I239" i="41" s="1"/>
  <c r="J239" i="41" s="1"/>
  <c r="K239" i="41" s="1"/>
  <c r="F238" i="41"/>
  <c r="G238" i="41" s="1"/>
  <c r="H238" i="41" s="1"/>
  <c r="I238" i="41" s="1"/>
  <c r="J238" i="41" s="1"/>
  <c r="K238" i="41" s="1"/>
  <c r="C238" i="41"/>
  <c r="D238" i="41" s="1"/>
  <c r="E238" i="41" s="1"/>
  <c r="K237" i="41"/>
  <c r="C237" i="41"/>
  <c r="D237" i="41" s="1"/>
  <c r="E237" i="41" s="1"/>
  <c r="F237" i="41" s="1"/>
  <c r="G237" i="41" s="1"/>
  <c r="H237" i="41" s="1"/>
  <c r="I237" i="41" s="1"/>
  <c r="J237" i="41" s="1"/>
  <c r="C236" i="41"/>
  <c r="D236" i="41" s="1"/>
  <c r="E236" i="41" s="1"/>
  <c r="F236" i="41" s="1"/>
  <c r="G236" i="41" s="1"/>
  <c r="H236" i="41" s="1"/>
  <c r="I236" i="41" s="1"/>
  <c r="J236" i="41" s="1"/>
  <c r="K236" i="41" s="1"/>
  <c r="C235" i="41"/>
  <c r="D235" i="41" s="1"/>
  <c r="E235" i="41" s="1"/>
  <c r="F235" i="41" s="1"/>
  <c r="G235" i="41" s="1"/>
  <c r="H235" i="41" s="1"/>
  <c r="I235" i="41" s="1"/>
  <c r="J235" i="41" s="1"/>
  <c r="K235" i="41" s="1"/>
  <c r="D234" i="41"/>
  <c r="E234" i="41" s="1"/>
  <c r="F234" i="41" s="1"/>
  <c r="G234" i="41" s="1"/>
  <c r="H234" i="41" s="1"/>
  <c r="I234" i="41" s="1"/>
  <c r="J234" i="41" s="1"/>
  <c r="K234" i="41" s="1"/>
  <c r="L234" i="41" s="1"/>
  <c r="M234" i="41" s="1"/>
  <c r="N234" i="41" s="1"/>
  <c r="O234" i="41" s="1"/>
  <c r="P234" i="41" s="1"/>
  <c r="Q234" i="41" s="1"/>
  <c r="R234" i="41" s="1"/>
  <c r="S234" i="41" s="1"/>
  <c r="T234" i="41" s="1"/>
  <c r="U234" i="41" s="1"/>
  <c r="V234" i="41" s="1"/>
  <c r="W234" i="41" s="1"/>
  <c r="X234" i="41" s="1"/>
  <c r="Y234" i="41" s="1"/>
  <c r="Z234" i="41" s="1"/>
  <c r="AA234" i="41" s="1"/>
  <c r="AB234" i="41" s="1"/>
  <c r="AC234" i="41" s="1"/>
  <c r="AD234" i="41" s="1"/>
  <c r="AE234" i="41" s="1"/>
  <c r="AF234" i="41" s="1"/>
  <c r="C234" i="41"/>
  <c r="C233" i="41"/>
  <c r="D233" i="41" s="1"/>
  <c r="E233" i="41" s="1"/>
  <c r="F233" i="41" s="1"/>
  <c r="G233" i="41" s="1"/>
  <c r="H233" i="41" s="1"/>
  <c r="I233" i="41" s="1"/>
  <c r="J233" i="41" s="1"/>
  <c r="K233" i="41" s="1"/>
  <c r="C232" i="41"/>
  <c r="D232" i="41" s="1"/>
  <c r="E232" i="41" s="1"/>
  <c r="F232" i="41" s="1"/>
  <c r="G232" i="41" s="1"/>
  <c r="H232" i="41" s="1"/>
  <c r="I232" i="41" s="1"/>
  <c r="J232" i="41" s="1"/>
  <c r="K232" i="41" s="1"/>
  <c r="C231" i="41"/>
  <c r="D231" i="41" s="1"/>
  <c r="E231" i="41" s="1"/>
  <c r="F231" i="41" s="1"/>
  <c r="G231" i="41" s="1"/>
  <c r="H231" i="41" s="1"/>
  <c r="I231" i="41" s="1"/>
  <c r="J231" i="41" s="1"/>
  <c r="K231" i="41" s="1"/>
  <c r="D230" i="41"/>
  <c r="E230" i="41" s="1"/>
  <c r="F230" i="41" s="1"/>
  <c r="G230" i="41" s="1"/>
  <c r="H230" i="41" s="1"/>
  <c r="I230" i="41" s="1"/>
  <c r="J230" i="41" s="1"/>
  <c r="K230" i="41" s="1"/>
  <c r="C230" i="41"/>
  <c r="C229" i="41"/>
  <c r="D229" i="41" s="1"/>
  <c r="E229" i="41" s="1"/>
  <c r="F229" i="41" s="1"/>
  <c r="G229" i="41" s="1"/>
  <c r="H229" i="41" s="1"/>
  <c r="I229" i="41" s="1"/>
  <c r="J229" i="41" s="1"/>
  <c r="K229" i="41" s="1"/>
  <c r="C228" i="41"/>
  <c r="D228" i="41" s="1"/>
  <c r="E228" i="41" s="1"/>
  <c r="F228" i="41" s="1"/>
  <c r="G228" i="41" s="1"/>
  <c r="H228" i="41" s="1"/>
  <c r="I228" i="41" s="1"/>
  <c r="J228" i="41" s="1"/>
  <c r="K228" i="41" s="1"/>
  <c r="C227" i="41"/>
  <c r="D227" i="41" s="1"/>
  <c r="E227" i="41" s="1"/>
  <c r="F227" i="41" s="1"/>
  <c r="G227" i="41" s="1"/>
  <c r="H227" i="41" s="1"/>
  <c r="I227" i="41" s="1"/>
  <c r="J227" i="41" s="1"/>
  <c r="K227" i="41" s="1"/>
  <c r="C226" i="41"/>
  <c r="D226" i="41" s="1"/>
  <c r="E226" i="41" s="1"/>
  <c r="F226" i="41" s="1"/>
  <c r="G226" i="41" s="1"/>
  <c r="H226" i="41" s="1"/>
  <c r="I226" i="41" s="1"/>
  <c r="J226" i="41" s="1"/>
  <c r="K226" i="41" s="1"/>
  <c r="C225" i="41"/>
  <c r="D225" i="41" s="1"/>
  <c r="E225" i="41" s="1"/>
  <c r="F225" i="41" s="1"/>
  <c r="G225" i="41" s="1"/>
  <c r="H225" i="41" s="1"/>
  <c r="I225" i="41" s="1"/>
  <c r="J225" i="41" s="1"/>
  <c r="K225" i="41" s="1"/>
  <c r="C224" i="41"/>
  <c r="D224" i="41" s="1"/>
  <c r="E224" i="41" s="1"/>
  <c r="F224" i="41" s="1"/>
  <c r="G224" i="41" s="1"/>
  <c r="H224" i="41" s="1"/>
  <c r="I224" i="41" s="1"/>
  <c r="J224" i="41" s="1"/>
  <c r="K224" i="41" s="1"/>
  <c r="C223" i="41"/>
  <c r="D223" i="41" s="1"/>
  <c r="E223" i="41" s="1"/>
  <c r="F223" i="41" s="1"/>
  <c r="G223" i="41" s="1"/>
  <c r="H223" i="41" s="1"/>
  <c r="I223" i="41" s="1"/>
  <c r="J223" i="41" s="1"/>
  <c r="K223" i="41" s="1"/>
  <c r="C222" i="41"/>
  <c r="D222" i="41" s="1"/>
  <c r="E222" i="41" s="1"/>
  <c r="F222" i="41" s="1"/>
  <c r="G222" i="41" s="1"/>
  <c r="H222" i="41" s="1"/>
  <c r="I222" i="41" s="1"/>
  <c r="J222" i="41" s="1"/>
  <c r="K222" i="41" s="1"/>
  <c r="C221" i="41"/>
  <c r="D221" i="41" s="1"/>
  <c r="E221" i="41" s="1"/>
  <c r="F221" i="41" s="1"/>
  <c r="G221" i="41" s="1"/>
  <c r="H221" i="41" s="1"/>
  <c r="I221" i="41" s="1"/>
  <c r="J221" i="41" s="1"/>
  <c r="K221" i="41" s="1"/>
  <c r="C220" i="41"/>
  <c r="D220" i="41" s="1"/>
  <c r="E220" i="41" s="1"/>
  <c r="F220" i="41" s="1"/>
  <c r="G220" i="41" s="1"/>
  <c r="H220" i="41" s="1"/>
  <c r="I220" i="41" s="1"/>
  <c r="J220" i="41" s="1"/>
  <c r="K220" i="41" s="1"/>
  <c r="C219" i="41"/>
  <c r="D219" i="41" s="1"/>
  <c r="E219" i="41" s="1"/>
  <c r="F219" i="41" s="1"/>
  <c r="G219" i="41" s="1"/>
  <c r="H219" i="41" s="1"/>
  <c r="I219" i="41" s="1"/>
  <c r="J219" i="41" s="1"/>
  <c r="K219" i="41" s="1"/>
  <c r="E218" i="41"/>
  <c r="F218" i="41" s="1"/>
  <c r="G218" i="41" s="1"/>
  <c r="H218" i="41" s="1"/>
  <c r="I218" i="41" s="1"/>
  <c r="J218" i="41" s="1"/>
  <c r="K218" i="41" s="1"/>
  <c r="L218" i="41" s="1"/>
  <c r="M218" i="41" s="1"/>
  <c r="N218" i="41" s="1"/>
  <c r="O218" i="41" s="1"/>
  <c r="P218" i="41" s="1"/>
  <c r="Q218" i="41" s="1"/>
  <c r="R218" i="41" s="1"/>
  <c r="S218" i="41" s="1"/>
  <c r="T218" i="41" s="1"/>
  <c r="U218" i="41" s="1"/>
  <c r="V218" i="41" s="1"/>
  <c r="W218" i="41" s="1"/>
  <c r="X218" i="41" s="1"/>
  <c r="Y218" i="41" s="1"/>
  <c r="Z218" i="41" s="1"/>
  <c r="AA218" i="41" s="1"/>
  <c r="AB218" i="41" s="1"/>
  <c r="AC218" i="41" s="1"/>
  <c r="AD218" i="41" s="1"/>
  <c r="AE218" i="41" s="1"/>
  <c r="AF218" i="41" s="1"/>
  <c r="C218" i="41"/>
  <c r="D218" i="41" s="1"/>
  <c r="C217" i="41"/>
  <c r="D217" i="41" s="1"/>
  <c r="E217" i="41" s="1"/>
  <c r="F217" i="41" s="1"/>
  <c r="G217" i="41" s="1"/>
  <c r="H217" i="41" s="1"/>
  <c r="I217" i="41" s="1"/>
  <c r="J217" i="41" s="1"/>
  <c r="K217" i="41" s="1"/>
  <c r="C216" i="41"/>
  <c r="D216" i="41" s="1"/>
  <c r="E216" i="41" s="1"/>
  <c r="F216" i="41" s="1"/>
  <c r="G216" i="41" s="1"/>
  <c r="H216" i="41" s="1"/>
  <c r="I216" i="41" s="1"/>
  <c r="J216" i="41" s="1"/>
  <c r="K216" i="41" s="1"/>
  <c r="L216" i="41" s="1"/>
  <c r="M216" i="41" s="1"/>
  <c r="N216" i="41" s="1"/>
  <c r="O216" i="41" s="1"/>
  <c r="P216" i="41" s="1"/>
  <c r="Q216" i="41" s="1"/>
  <c r="R216" i="41" s="1"/>
  <c r="S216" i="41" s="1"/>
  <c r="T216" i="41" s="1"/>
  <c r="U216" i="41" s="1"/>
  <c r="V216" i="41" s="1"/>
  <c r="W216" i="41" s="1"/>
  <c r="X216" i="41" s="1"/>
  <c r="Y216" i="41" s="1"/>
  <c r="Z216" i="41" s="1"/>
  <c r="AA216" i="41" s="1"/>
  <c r="AB216" i="41" s="1"/>
  <c r="AC216" i="41" s="1"/>
  <c r="AD216" i="41" s="1"/>
  <c r="AE216" i="41" s="1"/>
  <c r="AF216" i="41" s="1"/>
  <c r="D215" i="41"/>
  <c r="E215" i="41" s="1"/>
  <c r="F215" i="41" s="1"/>
  <c r="G215" i="41" s="1"/>
  <c r="H215" i="41" s="1"/>
  <c r="I215" i="41" s="1"/>
  <c r="J215" i="41" s="1"/>
  <c r="K215" i="41" s="1"/>
  <c r="C215" i="41"/>
  <c r="C214" i="41"/>
  <c r="D214" i="41" s="1"/>
  <c r="E214" i="41" s="1"/>
  <c r="F214" i="41" s="1"/>
  <c r="G214" i="41" s="1"/>
  <c r="H214" i="41" s="1"/>
  <c r="I214" i="41" s="1"/>
  <c r="J214" i="41" s="1"/>
  <c r="K214" i="41" s="1"/>
  <c r="C213" i="41"/>
  <c r="D213" i="41" s="1"/>
  <c r="E213" i="41" s="1"/>
  <c r="F213" i="41" s="1"/>
  <c r="G213" i="41" s="1"/>
  <c r="H213" i="41" s="1"/>
  <c r="I213" i="41" s="1"/>
  <c r="J213" i="41" s="1"/>
  <c r="K213" i="41" s="1"/>
  <c r="D212" i="41"/>
  <c r="E212" i="41" s="1"/>
  <c r="F212" i="41" s="1"/>
  <c r="G212" i="41" s="1"/>
  <c r="H212" i="41" s="1"/>
  <c r="I212" i="41" s="1"/>
  <c r="J212" i="41" s="1"/>
  <c r="K212" i="41" s="1"/>
  <c r="C212" i="41"/>
  <c r="D211" i="41"/>
  <c r="E211" i="41" s="1"/>
  <c r="F211" i="41" s="1"/>
  <c r="G211" i="41" s="1"/>
  <c r="H211" i="41" s="1"/>
  <c r="I211" i="41" s="1"/>
  <c r="J211" i="41" s="1"/>
  <c r="K211" i="41" s="1"/>
  <c r="C211" i="41"/>
  <c r="C210" i="41"/>
  <c r="D210" i="41" s="1"/>
  <c r="E210" i="41" s="1"/>
  <c r="F210" i="41" s="1"/>
  <c r="G210" i="41" s="1"/>
  <c r="H210" i="41" s="1"/>
  <c r="I210" i="41" s="1"/>
  <c r="J210" i="41" s="1"/>
  <c r="K210" i="41" s="1"/>
  <c r="F209" i="41"/>
  <c r="G209" i="41" s="1"/>
  <c r="H209" i="41" s="1"/>
  <c r="I209" i="41" s="1"/>
  <c r="J209" i="41" s="1"/>
  <c r="K209" i="41" s="1"/>
  <c r="C209" i="41"/>
  <c r="D209" i="41" s="1"/>
  <c r="E209" i="41" s="1"/>
  <c r="C208" i="41"/>
  <c r="D208" i="41" s="1"/>
  <c r="E208" i="41" s="1"/>
  <c r="F208" i="41" s="1"/>
  <c r="G208" i="41" s="1"/>
  <c r="H208" i="41" s="1"/>
  <c r="I208" i="41" s="1"/>
  <c r="J208" i="41" s="1"/>
  <c r="K208" i="41" s="1"/>
  <c r="L208" i="41" s="1"/>
  <c r="M208" i="41" s="1"/>
  <c r="N208" i="41" s="1"/>
  <c r="O208" i="41" s="1"/>
  <c r="P208" i="41" s="1"/>
  <c r="Q208" i="41" s="1"/>
  <c r="R208" i="41" s="1"/>
  <c r="S208" i="41" s="1"/>
  <c r="T208" i="41" s="1"/>
  <c r="U208" i="41" s="1"/>
  <c r="V208" i="41" s="1"/>
  <c r="W208" i="41" s="1"/>
  <c r="X208" i="41" s="1"/>
  <c r="Y208" i="41" s="1"/>
  <c r="Z208" i="41" s="1"/>
  <c r="AA208" i="41" s="1"/>
  <c r="AB208" i="41" s="1"/>
  <c r="AC208" i="41" s="1"/>
  <c r="AD208" i="41" s="1"/>
  <c r="AE208" i="41" s="1"/>
  <c r="AF208" i="41" s="1"/>
  <c r="C207" i="41"/>
  <c r="D207" i="41" s="1"/>
  <c r="E207" i="41" s="1"/>
  <c r="F207" i="41" s="1"/>
  <c r="G207" i="41" s="1"/>
  <c r="H207" i="41" s="1"/>
  <c r="I207" i="41" s="1"/>
  <c r="J207" i="41" s="1"/>
  <c r="K207" i="41" s="1"/>
  <c r="C206" i="41"/>
  <c r="D206" i="41" s="1"/>
  <c r="E206" i="41" s="1"/>
  <c r="F206" i="41" s="1"/>
  <c r="G206" i="41" s="1"/>
  <c r="H206" i="41" s="1"/>
  <c r="I206" i="41" s="1"/>
  <c r="J206" i="41" s="1"/>
  <c r="K206" i="41" s="1"/>
  <c r="C205" i="41"/>
  <c r="D205" i="41" s="1"/>
  <c r="E205" i="41" s="1"/>
  <c r="F205" i="41" s="1"/>
  <c r="G205" i="41" s="1"/>
  <c r="H205" i="41" s="1"/>
  <c r="I205" i="41" s="1"/>
  <c r="J205" i="41" s="1"/>
  <c r="K205" i="41" s="1"/>
  <c r="L205" i="41" s="1"/>
  <c r="M205" i="41" s="1"/>
  <c r="N205" i="41" s="1"/>
  <c r="O205" i="41" s="1"/>
  <c r="P205" i="41" s="1"/>
  <c r="Q205" i="41" s="1"/>
  <c r="R205" i="41" s="1"/>
  <c r="S205" i="41" s="1"/>
  <c r="T205" i="41" s="1"/>
  <c r="U205" i="41" s="1"/>
  <c r="V205" i="41" s="1"/>
  <c r="W205" i="41" s="1"/>
  <c r="X205" i="41" s="1"/>
  <c r="Y205" i="41" s="1"/>
  <c r="Z205" i="41" s="1"/>
  <c r="AA205" i="41" s="1"/>
  <c r="AB205" i="41" s="1"/>
  <c r="AC205" i="41" s="1"/>
  <c r="AD205" i="41" s="1"/>
  <c r="AE205" i="41" s="1"/>
  <c r="AF205" i="41" s="1"/>
  <c r="D204" i="41"/>
  <c r="E204" i="41" s="1"/>
  <c r="F204" i="41" s="1"/>
  <c r="G204" i="41" s="1"/>
  <c r="H204" i="41" s="1"/>
  <c r="I204" i="41" s="1"/>
  <c r="J204" i="41" s="1"/>
  <c r="K204" i="41" s="1"/>
  <c r="L204" i="41" s="1"/>
  <c r="M204" i="41" s="1"/>
  <c r="N204" i="41" s="1"/>
  <c r="O204" i="41" s="1"/>
  <c r="P204" i="41" s="1"/>
  <c r="Q204" i="41" s="1"/>
  <c r="R204" i="41" s="1"/>
  <c r="S204" i="41" s="1"/>
  <c r="T204" i="41" s="1"/>
  <c r="U204" i="41" s="1"/>
  <c r="V204" i="41" s="1"/>
  <c r="W204" i="41" s="1"/>
  <c r="X204" i="41" s="1"/>
  <c r="Y204" i="41" s="1"/>
  <c r="Z204" i="41" s="1"/>
  <c r="AA204" i="41" s="1"/>
  <c r="AB204" i="41" s="1"/>
  <c r="AC204" i="41" s="1"/>
  <c r="AD204" i="41" s="1"/>
  <c r="AE204" i="41" s="1"/>
  <c r="AF204" i="41" s="1"/>
  <c r="C204" i="41"/>
  <c r="C203" i="41"/>
  <c r="D203" i="41" s="1"/>
  <c r="E203" i="41" s="1"/>
  <c r="F203" i="41" s="1"/>
  <c r="G203" i="41" s="1"/>
  <c r="H203" i="41" s="1"/>
  <c r="I203" i="41" s="1"/>
  <c r="J203" i="41" s="1"/>
  <c r="K203" i="41" s="1"/>
  <c r="C202" i="41"/>
  <c r="D202" i="41" s="1"/>
  <c r="E202" i="41" s="1"/>
  <c r="F202" i="41" s="1"/>
  <c r="G202" i="41" s="1"/>
  <c r="H202" i="41" s="1"/>
  <c r="I202" i="41" s="1"/>
  <c r="J202" i="41" s="1"/>
  <c r="K202" i="41" s="1"/>
  <c r="C201" i="41"/>
  <c r="D201" i="41" s="1"/>
  <c r="E201" i="41" s="1"/>
  <c r="F201" i="41" s="1"/>
  <c r="G201" i="41" s="1"/>
  <c r="H201" i="41" s="1"/>
  <c r="I201" i="41" s="1"/>
  <c r="J201" i="41" s="1"/>
  <c r="K201" i="41" s="1"/>
  <c r="C200" i="41"/>
  <c r="D200" i="41" s="1"/>
  <c r="E200" i="41" s="1"/>
  <c r="F200" i="41" s="1"/>
  <c r="G200" i="41" s="1"/>
  <c r="H200" i="41" s="1"/>
  <c r="I200" i="41" s="1"/>
  <c r="J200" i="41" s="1"/>
  <c r="K200" i="41" s="1"/>
  <c r="C199" i="41"/>
  <c r="D199" i="41" s="1"/>
  <c r="E199" i="41" s="1"/>
  <c r="F199" i="41" s="1"/>
  <c r="G199" i="41" s="1"/>
  <c r="H199" i="41" s="1"/>
  <c r="I199" i="41" s="1"/>
  <c r="J199" i="41" s="1"/>
  <c r="K199" i="41" s="1"/>
  <c r="C198" i="41"/>
  <c r="D198" i="41" s="1"/>
  <c r="E198" i="41" s="1"/>
  <c r="F198" i="41" s="1"/>
  <c r="G198" i="41" s="1"/>
  <c r="H198" i="41" s="1"/>
  <c r="I198" i="41" s="1"/>
  <c r="J198" i="41" s="1"/>
  <c r="K198" i="41" s="1"/>
  <c r="L198" i="41" s="1"/>
  <c r="M198" i="41" s="1"/>
  <c r="N198" i="41" s="1"/>
  <c r="O198" i="41" s="1"/>
  <c r="P198" i="41" s="1"/>
  <c r="Q198" i="41" s="1"/>
  <c r="R198" i="41" s="1"/>
  <c r="S198" i="41" s="1"/>
  <c r="T198" i="41" s="1"/>
  <c r="U198" i="41" s="1"/>
  <c r="V198" i="41" s="1"/>
  <c r="W198" i="41" s="1"/>
  <c r="X198" i="41" s="1"/>
  <c r="Y198" i="41" s="1"/>
  <c r="Z198" i="41" s="1"/>
  <c r="AA198" i="41" s="1"/>
  <c r="AB198" i="41" s="1"/>
  <c r="AC198" i="41" s="1"/>
  <c r="AD198" i="41" s="1"/>
  <c r="AE198" i="41" s="1"/>
  <c r="AF198" i="41" s="1"/>
  <c r="I197" i="41"/>
  <c r="J197" i="41" s="1"/>
  <c r="K197" i="41" s="1"/>
  <c r="C197" i="41"/>
  <c r="D197" i="41" s="1"/>
  <c r="E197" i="41" s="1"/>
  <c r="F197" i="41" s="1"/>
  <c r="G197" i="41" s="1"/>
  <c r="H197" i="41" s="1"/>
  <c r="C196" i="41"/>
  <c r="D196" i="41" s="1"/>
  <c r="E196" i="41" s="1"/>
  <c r="F196" i="41" s="1"/>
  <c r="G196" i="41" s="1"/>
  <c r="H196" i="41" s="1"/>
  <c r="I196" i="41" s="1"/>
  <c r="J196" i="41" s="1"/>
  <c r="K196" i="41" s="1"/>
  <c r="C195" i="41"/>
  <c r="D195" i="41" s="1"/>
  <c r="E195" i="41" s="1"/>
  <c r="F195" i="41" s="1"/>
  <c r="G195" i="41" s="1"/>
  <c r="H195" i="41" s="1"/>
  <c r="I195" i="41" s="1"/>
  <c r="J195" i="41" s="1"/>
  <c r="K195" i="41" s="1"/>
  <c r="C194" i="41"/>
  <c r="D194" i="41" s="1"/>
  <c r="E194" i="41" s="1"/>
  <c r="F194" i="41" s="1"/>
  <c r="G194" i="41" s="1"/>
  <c r="H194" i="41" s="1"/>
  <c r="I194" i="41" s="1"/>
  <c r="J194" i="41" s="1"/>
  <c r="K194" i="41" s="1"/>
  <c r="C193" i="41"/>
  <c r="D193" i="41" s="1"/>
  <c r="E193" i="41" s="1"/>
  <c r="F193" i="41" s="1"/>
  <c r="G193" i="41" s="1"/>
  <c r="H193" i="41" s="1"/>
  <c r="I193" i="41" s="1"/>
  <c r="J193" i="41" s="1"/>
  <c r="K193" i="41" s="1"/>
  <c r="C192" i="41"/>
  <c r="D192" i="41" s="1"/>
  <c r="E192" i="41" s="1"/>
  <c r="F192" i="41" s="1"/>
  <c r="G192" i="41" s="1"/>
  <c r="H192" i="41" s="1"/>
  <c r="I192" i="41" s="1"/>
  <c r="J192" i="41" s="1"/>
  <c r="K192" i="41" s="1"/>
  <c r="L192" i="41" s="1"/>
  <c r="M192" i="41" s="1"/>
  <c r="N192" i="41" s="1"/>
  <c r="O192" i="41" s="1"/>
  <c r="P192" i="41" s="1"/>
  <c r="Q192" i="41" s="1"/>
  <c r="R192" i="41" s="1"/>
  <c r="S192" i="41" s="1"/>
  <c r="T192" i="41" s="1"/>
  <c r="U192" i="41" s="1"/>
  <c r="V192" i="41" s="1"/>
  <c r="W192" i="41" s="1"/>
  <c r="X192" i="41" s="1"/>
  <c r="Y192" i="41" s="1"/>
  <c r="Z192" i="41" s="1"/>
  <c r="AA192" i="41" s="1"/>
  <c r="AB192" i="41" s="1"/>
  <c r="AC192" i="41" s="1"/>
  <c r="AD192" i="41" s="1"/>
  <c r="AE192" i="41" s="1"/>
  <c r="AF192" i="41" s="1"/>
  <c r="C191" i="41"/>
  <c r="D191" i="41" s="1"/>
  <c r="E191" i="41" s="1"/>
  <c r="F191" i="41" s="1"/>
  <c r="G191" i="41" s="1"/>
  <c r="H191" i="41" s="1"/>
  <c r="I191" i="41" s="1"/>
  <c r="J191" i="41" s="1"/>
  <c r="K191" i="41" s="1"/>
  <c r="L191" i="41" s="1"/>
  <c r="M191" i="41" s="1"/>
  <c r="N191" i="41" s="1"/>
  <c r="O191" i="41" s="1"/>
  <c r="P191" i="41" s="1"/>
  <c r="Q191" i="41" s="1"/>
  <c r="R191" i="41" s="1"/>
  <c r="S191" i="41" s="1"/>
  <c r="T191" i="41" s="1"/>
  <c r="U191" i="41" s="1"/>
  <c r="V191" i="41" s="1"/>
  <c r="W191" i="41" s="1"/>
  <c r="X191" i="41" s="1"/>
  <c r="Y191" i="41" s="1"/>
  <c r="Z191" i="41" s="1"/>
  <c r="AA191" i="41" s="1"/>
  <c r="AB191" i="41" s="1"/>
  <c r="AC191" i="41" s="1"/>
  <c r="AD191" i="41" s="1"/>
  <c r="AE191" i="41" s="1"/>
  <c r="AF191" i="41" s="1"/>
  <c r="C190" i="41"/>
  <c r="D190" i="41" s="1"/>
  <c r="E190" i="41" s="1"/>
  <c r="F190" i="41" s="1"/>
  <c r="G190" i="41" s="1"/>
  <c r="H190" i="41" s="1"/>
  <c r="I190" i="41" s="1"/>
  <c r="J190" i="41" s="1"/>
  <c r="K190" i="41" s="1"/>
  <c r="C189" i="41"/>
  <c r="D189" i="41" s="1"/>
  <c r="E189" i="41" s="1"/>
  <c r="F189" i="41" s="1"/>
  <c r="G189" i="41" s="1"/>
  <c r="H189" i="41" s="1"/>
  <c r="I189" i="41" s="1"/>
  <c r="J189" i="41" s="1"/>
  <c r="K189" i="41" s="1"/>
  <c r="C188" i="41"/>
  <c r="D188" i="41" s="1"/>
  <c r="E188" i="41" s="1"/>
  <c r="F188" i="41" s="1"/>
  <c r="G188" i="41" s="1"/>
  <c r="H188" i="41" s="1"/>
  <c r="I188" i="41" s="1"/>
  <c r="J188" i="41" s="1"/>
  <c r="K188" i="41" s="1"/>
  <c r="L188" i="41" s="1"/>
  <c r="M188" i="41" s="1"/>
  <c r="N188" i="41" s="1"/>
  <c r="O188" i="41" s="1"/>
  <c r="P188" i="41" s="1"/>
  <c r="Q188" i="41" s="1"/>
  <c r="R188" i="41" s="1"/>
  <c r="S188" i="41" s="1"/>
  <c r="T188" i="41" s="1"/>
  <c r="U188" i="41" s="1"/>
  <c r="V188" i="41" s="1"/>
  <c r="W188" i="41" s="1"/>
  <c r="X188" i="41" s="1"/>
  <c r="Y188" i="41" s="1"/>
  <c r="Z188" i="41" s="1"/>
  <c r="AA188" i="41" s="1"/>
  <c r="AB188" i="41" s="1"/>
  <c r="AC188" i="41" s="1"/>
  <c r="AD188" i="41" s="1"/>
  <c r="AE188" i="41" s="1"/>
  <c r="AF188" i="41" s="1"/>
  <c r="C187" i="41"/>
  <c r="D187" i="41" s="1"/>
  <c r="E187" i="41" s="1"/>
  <c r="F187" i="41" s="1"/>
  <c r="G187" i="41" s="1"/>
  <c r="H187" i="41" s="1"/>
  <c r="I187" i="41" s="1"/>
  <c r="J187" i="41" s="1"/>
  <c r="K187" i="41" s="1"/>
  <c r="L187" i="41" s="1"/>
  <c r="M187" i="41" s="1"/>
  <c r="N187" i="41" s="1"/>
  <c r="O187" i="41" s="1"/>
  <c r="P187" i="41" s="1"/>
  <c r="Q187" i="41" s="1"/>
  <c r="R187" i="41" s="1"/>
  <c r="S187" i="41" s="1"/>
  <c r="T187" i="41" s="1"/>
  <c r="U187" i="41" s="1"/>
  <c r="V187" i="41" s="1"/>
  <c r="W187" i="41" s="1"/>
  <c r="X187" i="41" s="1"/>
  <c r="Y187" i="41" s="1"/>
  <c r="Z187" i="41" s="1"/>
  <c r="AA187" i="41" s="1"/>
  <c r="AB187" i="41" s="1"/>
  <c r="AC187" i="41" s="1"/>
  <c r="AD187" i="41" s="1"/>
  <c r="AE187" i="41" s="1"/>
  <c r="AF187" i="41" s="1"/>
  <c r="C186" i="41"/>
  <c r="D186" i="41" s="1"/>
  <c r="E186" i="41" s="1"/>
  <c r="F186" i="41" s="1"/>
  <c r="G186" i="41" s="1"/>
  <c r="H186" i="41" s="1"/>
  <c r="I186" i="41" s="1"/>
  <c r="J186" i="41" s="1"/>
  <c r="K186" i="41" s="1"/>
  <c r="C185" i="41"/>
  <c r="D185" i="41" s="1"/>
  <c r="E185" i="41" s="1"/>
  <c r="F185" i="41" s="1"/>
  <c r="G185" i="41" s="1"/>
  <c r="H185" i="41" s="1"/>
  <c r="I185" i="41" s="1"/>
  <c r="J185" i="41" s="1"/>
  <c r="K185" i="41" s="1"/>
  <c r="C184" i="41"/>
  <c r="D184" i="41" s="1"/>
  <c r="E184" i="41" s="1"/>
  <c r="F184" i="41" s="1"/>
  <c r="G184" i="41" s="1"/>
  <c r="H184" i="41" s="1"/>
  <c r="I184" i="41" s="1"/>
  <c r="J184" i="41" s="1"/>
  <c r="K184" i="41" s="1"/>
  <c r="D183" i="41"/>
  <c r="E183" i="41" s="1"/>
  <c r="F183" i="41" s="1"/>
  <c r="G183" i="41" s="1"/>
  <c r="H183" i="41" s="1"/>
  <c r="I183" i="41" s="1"/>
  <c r="J183" i="41" s="1"/>
  <c r="K183" i="41" s="1"/>
  <c r="C183" i="41"/>
  <c r="C182" i="41"/>
  <c r="D182" i="41" s="1"/>
  <c r="E182" i="41" s="1"/>
  <c r="F182" i="41" s="1"/>
  <c r="G182" i="41" s="1"/>
  <c r="H182" i="41" s="1"/>
  <c r="I182" i="41" s="1"/>
  <c r="J182" i="41" s="1"/>
  <c r="K182" i="41" s="1"/>
  <c r="C181" i="41"/>
  <c r="D181" i="41" s="1"/>
  <c r="E181" i="41" s="1"/>
  <c r="F181" i="41" s="1"/>
  <c r="G181" i="41" s="1"/>
  <c r="H181" i="41" s="1"/>
  <c r="I181" i="41" s="1"/>
  <c r="J181" i="41" s="1"/>
  <c r="K181" i="41" s="1"/>
  <c r="C180" i="41"/>
  <c r="D180" i="41" s="1"/>
  <c r="E180" i="41" s="1"/>
  <c r="F180" i="41" s="1"/>
  <c r="G180" i="41" s="1"/>
  <c r="H180" i="41" s="1"/>
  <c r="I180" i="41" s="1"/>
  <c r="J180" i="41" s="1"/>
  <c r="K180" i="41" s="1"/>
  <c r="L180" i="41" s="1"/>
  <c r="M180" i="41" s="1"/>
  <c r="N180" i="41" s="1"/>
  <c r="O180" i="41" s="1"/>
  <c r="P180" i="41" s="1"/>
  <c r="Q180" i="41" s="1"/>
  <c r="R180" i="41" s="1"/>
  <c r="S180" i="41" s="1"/>
  <c r="T180" i="41" s="1"/>
  <c r="U180" i="41" s="1"/>
  <c r="V180" i="41" s="1"/>
  <c r="W180" i="41" s="1"/>
  <c r="X180" i="41" s="1"/>
  <c r="Y180" i="41" s="1"/>
  <c r="Z180" i="41" s="1"/>
  <c r="AA180" i="41" s="1"/>
  <c r="AB180" i="41" s="1"/>
  <c r="AC180" i="41" s="1"/>
  <c r="AD180" i="41" s="1"/>
  <c r="AE180" i="41" s="1"/>
  <c r="AF180" i="41" s="1"/>
  <c r="C179" i="41"/>
  <c r="D179" i="41" s="1"/>
  <c r="E179" i="41" s="1"/>
  <c r="F179" i="41" s="1"/>
  <c r="G179" i="41" s="1"/>
  <c r="H179" i="41" s="1"/>
  <c r="I179" i="41" s="1"/>
  <c r="J179" i="41" s="1"/>
  <c r="K179" i="41" s="1"/>
  <c r="L179" i="41" s="1"/>
  <c r="M179" i="41" s="1"/>
  <c r="N179" i="41" s="1"/>
  <c r="O179" i="41" s="1"/>
  <c r="P179" i="41" s="1"/>
  <c r="Q179" i="41" s="1"/>
  <c r="R179" i="41" s="1"/>
  <c r="S179" i="41" s="1"/>
  <c r="T179" i="41" s="1"/>
  <c r="U179" i="41" s="1"/>
  <c r="V179" i="41" s="1"/>
  <c r="W179" i="41" s="1"/>
  <c r="X179" i="41" s="1"/>
  <c r="Y179" i="41" s="1"/>
  <c r="Z179" i="41" s="1"/>
  <c r="AA179" i="41" s="1"/>
  <c r="AB179" i="41" s="1"/>
  <c r="AC179" i="41" s="1"/>
  <c r="AD179" i="41" s="1"/>
  <c r="AE179" i="41" s="1"/>
  <c r="AF179" i="41" s="1"/>
  <c r="C178" i="41"/>
  <c r="D178" i="41" s="1"/>
  <c r="E178" i="41" s="1"/>
  <c r="F178" i="41" s="1"/>
  <c r="G178" i="41" s="1"/>
  <c r="H178" i="41" s="1"/>
  <c r="I178" i="41" s="1"/>
  <c r="J178" i="41" s="1"/>
  <c r="K178" i="41" s="1"/>
  <c r="C177" i="41"/>
  <c r="D177" i="41" s="1"/>
  <c r="E177" i="41" s="1"/>
  <c r="C176" i="41"/>
  <c r="D176" i="41" s="1"/>
  <c r="E176" i="41" s="1"/>
  <c r="F176" i="41" s="1"/>
  <c r="G176" i="41" s="1"/>
  <c r="H176" i="41" s="1"/>
  <c r="I176" i="41" s="1"/>
  <c r="J176" i="41" s="1"/>
  <c r="K176" i="41" s="1"/>
  <c r="D175" i="41"/>
  <c r="E175" i="41" s="1"/>
  <c r="F175" i="41" s="1"/>
  <c r="G175" i="41" s="1"/>
  <c r="H175" i="41" s="1"/>
  <c r="I175" i="41" s="1"/>
  <c r="J175" i="41" s="1"/>
  <c r="K175" i="41" s="1"/>
  <c r="C175" i="41"/>
  <c r="C174" i="41"/>
  <c r="D174" i="41" s="1"/>
  <c r="E174" i="41" s="1"/>
  <c r="F174" i="41" s="1"/>
  <c r="G174" i="41" s="1"/>
  <c r="H174" i="41" s="1"/>
  <c r="I174" i="41" s="1"/>
  <c r="J174" i="41" s="1"/>
  <c r="K174" i="41" s="1"/>
  <c r="C173" i="41"/>
  <c r="D173" i="41" s="1"/>
  <c r="E173" i="41" s="1"/>
  <c r="F173" i="41" s="1"/>
  <c r="G173" i="41" s="1"/>
  <c r="H173" i="41" s="1"/>
  <c r="I173" i="41" s="1"/>
  <c r="J173" i="41" s="1"/>
  <c r="K173" i="41" s="1"/>
  <c r="C172" i="41"/>
  <c r="D172" i="41" s="1"/>
  <c r="E172" i="41" s="1"/>
  <c r="F172" i="41" s="1"/>
  <c r="G172" i="41" s="1"/>
  <c r="H172" i="41" s="1"/>
  <c r="I172" i="41" s="1"/>
  <c r="J172" i="41" s="1"/>
  <c r="K172" i="41" s="1"/>
  <c r="C171" i="41"/>
  <c r="D171" i="41" s="1"/>
  <c r="E171" i="41" s="1"/>
  <c r="F171" i="41" s="1"/>
  <c r="G171" i="41" s="1"/>
  <c r="H171" i="41" s="1"/>
  <c r="I171" i="41" s="1"/>
  <c r="J171" i="41" s="1"/>
  <c r="K171" i="41" s="1"/>
  <c r="C170" i="41"/>
  <c r="D170" i="41" s="1"/>
  <c r="E170" i="41" s="1"/>
  <c r="F170" i="41" s="1"/>
  <c r="G170" i="41" s="1"/>
  <c r="H170" i="41" s="1"/>
  <c r="I170" i="41" s="1"/>
  <c r="J170" i="41" s="1"/>
  <c r="K170" i="41" s="1"/>
  <c r="C169" i="41"/>
  <c r="D169" i="41" s="1"/>
  <c r="AG167" i="41"/>
  <c r="C166" i="41"/>
  <c r="D166" i="41" s="1"/>
  <c r="E166" i="41" s="1"/>
  <c r="F166" i="41" s="1"/>
  <c r="G166" i="41" s="1"/>
  <c r="H166" i="41" s="1"/>
  <c r="I166" i="41" s="1"/>
  <c r="J166" i="41" s="1"/>
  <c r="K166" i="41" s="1"/>
  <c r="C165" i="41"/>
  <c r="D165" i="41" s="1"/>
  <c r="E165" i="41" s="1"/>
  <c r="F165" i="41" s="1"/>
  <c r="G165" i="41" s="1"/>
  <c r="H165" i="41" s="1"/>
  <c r="I165" i="41" s="1"/>
  <c r="J165" i="41" s="1"/>
  <c r="K165" i="41" s="1"/>
  <c r="L165" i="41" s="1"/>
  <c r="M165" i="41" s="1"/>
  <c r="N165" i="41" s="1"/>
  <c r="O165" i="41" s="1"/>
  <c r="P165" i="41" s="1"/>
  <c r="Q165" i="41" s="1"/>
  <c r="R165" i="41" s="1"/>
  <c r="S165" i="41" s="1"/>
  <c r="T165" i="41" s="1"/>
  <c r="U165" i="41" s="1"/>
  <c r="V165" i="41" s="1"/>
  <c r="W165" i="41" s="1"/>
  <c r="X165" i="41" s="1"/>
  <c r="Y165" i="41" s="1"/>
  <c r="Z165" i="41" s="1"/>
  <c r="AA165" i="41" s="1"/>
  <c r="AB165" i="41" s="1"/>
  <c r="AC165" i="41" s="1"/>
  <c r="AD165" i="41" s="1"/>
  <c r="AE165" i="41" s="1"/>
  <c r="AF165" i="41" s="1"/>
  <c r="E164" i="41"/>
  <c r="F164" i="41" s="1"/>
  <c r="G164" i="41" s="1"/>
  <c r="H164" i="41" s="1"/>
  <c r="I164" i="41" s="1"/>
  <c r="J164" i="41" s="1"/>
  <c r="K164" i="41" s="1"/>
  <c r="C164" i="41"/>
  <c r="D164" i="41" s="1"/>
  <c r="D163" i="41"/>
  <c r="E163" i="41" s="1"/>
  <c r="F163" i="41" s="1"/>
  <c r="G163" i="41" s="1"/>
  <c r="H163" i="41" s="1"/>
  <c r="I163" i="41" s="1"/>
  <c r="J163" i="41" s="1"/>
  <c r="K163" i="41" s="1"/>
  <c r="C163" i="41"/>
  <c r="C162" i="41"/>
  <c r="D162" i="41" s="1"/>
  <c r="E162" i="41" s="1"/>
  <c r="F162" i="41" s="1"/>
  <c r="G162" i="41" s="1"/>
  <c r="H162" i="41" s="1"/>
  <c r="I162" i="41" s="1"/>
  <c r="J162" i="41" s="1"/>
  <c r="K162" i="41" s="1"/>
  <c r="C161" i="41"/>
  <c r="D161" i="41" s="1"/>
  <c r="AI158" i="41"/>
  <c r="AH158" i="41"/>
  <c r="AI157" i="41"/>
  <c r="AH157" i="41"/>
  <c r="AI156" i="41"/>
  <c r="AH156" i="41"/>
  <c r="AI155" i="41"/>
  <c r="AH155" i="41"/>
  <c r="AI154" i="41"/>
  <c r="AH154" i="41"/>
  <c r="AI153" i="41"/>
  <c r="AH153" i="41"/>
  <c r="AI152" i="41"/>
  <c r="AH152" i="41"/>
  <c r="AI151" i="41"/>
  <c r="AH151" i="41"/>
  <c r="AI150" i="41"/>
  <c r="AH150" i="41"/>
  <c r="AI149" i="41"/>
  <c r="AH149" i="41"/>
  <c r="AI148" i="41"/>
  <c r="AH148" i="41"/>
  <c r="AI147" i="41"/>
  <c r="AH147" i="41"/>
  <c r="AI146" i="41"/>
  <c r="AH146" i="41"/>
  <c r="AI142" i="41"/>
  <c r="AH142" i="41"/>
  <c r="AI141" i="41"/>
  <c r="AH141" i="41"/>
  <c r="AI140" i="41"/>
  <c r="AH140" i="41"/>
  <c r="AI139" i="41"/>
  <c r="AH139" i="41"/>
  <c r="AI138" i="41"/>
  <c r="AH138" i="41"/>
  <c r="AI137" i="41"/>
  <c r="AH137" i="41"/>
  <c r="AI136" i="41"/>
  <c r="AH136" i="41"/>
  <c r="AI134" i="41"/>
  <c r="AH134" i="41"/>
  <c r="AI133" i="41"/>
  <c r="AH133" i="41"/>
  <c r="AI132" i="41"/>
  <c r="AH132" i="41"/>
  <c r="AI131" i="41"/>
  <c r="AH131" i="41"/>
  <c r="AI130" i="41"/>
  <c r="AH130" i="41"/>
  <c r="AI129" i="41"/>
  <c r="AH129" i="41"/>
  <c r="AI128" i="41"/>
  <c r="AH128" i="41"/>
  <c r="AI127" i="41"/>
  <c r="AH127" i="41"/>
  <c r="AI126" i="41"/>
  <c r="AH126" i="41"/>
  <c r="AI125" i="41"/>
  <c r="AH125" i="41"/>
  <c r="BA23" i="41"/>
  <c r="AX23" i="41"/>
  <c r="AP23" i="41"/>
  <c r="AB122" i="41"/>
  <c r="AA122" i="41"/>
  <c r="Z122" i="41"/>
  <c r="Y122" i="41"/>
  <c r="X122" i="41"/>
  <c r="W122" i="41"/>
  <c r="V122" i="41"/>
  <c r="U122" i="41"/>
  <c r="T122" i="41"/>
  <c r="K122" i="41"/>
  <c r="J122" i="41"/>
  <c r="I122" i="41"/>
  <c r="H122" i="41"/>
  <c r="G122" i="41"/>
  <c r="AB121" i="41"/>
  <c r="AA121" i="41"/>
  <c r="Z121" i="41"/>
  <c r="Y121" i="41"/>
  <c r="X121" i="41"/>
  <c r="W121" i="41"/>
  <c r="V121" i="41"/>
  <c r="U121" i="41"/>
  <c r="T121" i="41"/>
  <c r="K121" i="41"/>
  <c r="J121" i="41"/>
  <c r="I121" i="41"/>
  <c r="H121" i="41"/>
  <c r="G121" i="41"/>
  <c r="AB120" i="41"/>
  <c r="AA120" i="41"/>
  <c r="Z120" i="41"/>
  <c r="Y120" i="41"/>
  <c r="X120" i="41"/>
  <c r="W120" i="41"/>
  <c r="V120" i="41"/>
  <c r="U120" i="41"/>
  <c r="T120" i="41"/>
  <c r="K120" i="41"/>
  <c r="J120" i="41"/>
  <c r="I120" i="41"/>
  <c r="H120" i="41"/>
  <c r="G120" i="41"/>
  <c r="AB119" i="41"/>
  <c r="AA119" i="41"/>
  <c r="Z119" i="41"/>
  <c r="Y119" i="41"/>
  <c r="X119" i="41"/>
  <c r="W119" i="41"/>
  <c r="V119" i="41"/>
  <c r="U119" i="41"/>
  <c r="T119" i="41"/>
  <c r="K119" i="41"/>
  <c r="J119" i="41"/>
  <c r="I119" i="41"/>
  <c r="H119" i="41"/>
  <c r="G119" i="41"/>
  <c r="AB118" i="41"/>
  <c r="AA118" i="41"/>
  <c r="Z118" i="41"/>
  <c r="Y118" i="41"/>
  <c r="X118" i="41"/>
  <c r="W118" i="41"/>
  <c r="V118" i="41"/>
  <c r="U118" i="41"/>
  <c r="T118" i="41"/>
  <c r="K118" i="41"/>
  <c r="J118" i="41"/>
  <c r="I118" i="41"/>
  <c r="H118" i="41"/>
  <c r="G118" i="41"/>
  <c r="BJ23" i="41"/>
  <c r="AB117" i="41"/>
  <c r="AB123" i="41" s="1"/>
  <c r="BG23" i="41" s="1"/>
  <c r="AA117" i="41"/>
  <c r="Z117" i="41"/>
  <c r="Z123" i="41" s="1"/>
  <c r="BF23" i="41" s="1"/>
  <c r="Y117" i="41"/>
  <c r="Y123" i="41" s="1"/>
  <c r="X117" i="41"/>
  <c r="X123" i="41" s="1"/>
  <c r="BE23" i="41" s="1"/>
  <c r="W117" i="41"/>
  <c r="V117" i="41"/>
  <c r="U117" i="41"/>
  <c r="T117" i="41"/>
  <c r="AU23" i="41"/>
  <c r="K117" i="41"/>
  <c r="J117" i="41"/>
  <c r="I117" i="41"/>
  <c r="H117" i="41"/>
  <c r="G117" i="41"/>
  <c r="AO23" i="41"/>
  <c r="AI114" i="41"/>
  <c r="AH114" i="41"/>
  <c r="F7" i="41"/>
  <c r="AI112" i="41"/>
  <c r="AH112" i="41"/>
  <c r="AG112" i="41"/>
  <c r="AI111" i="41"/>
  <c r="AH111" i="41"/>
  <c r="AI110" i="41"/>
  <c r="AH110" i="41"/>
  <c r="AI109" i="41"/>
  <c r="AH109" i="41"/>
  <c r="AG108" i="41"/>
  <c r="AB108" i="41"/>
  <c r="BG19" i="41" s="1"/>
  <c r="AA108" i="41"/>
  <c r="Z108" i="41"/>
  <c r="Y108" i="41"/>
  <c r="X108" i="41"/>
  <c r="W108" i="41"/>
  <c r="V108" i="41"/>
  <c r="U108" i="41"/>
  <c r="T108" i="41"/>
  <c r="BB19" i="41" s="1"/>
  <c r="AX19" i="41"/>
  <c r="K108" i="41"/>
  <c r="AT19" i="41" s="1"/>
  <c r="J108" i="41"/>
  <c r="I108" i="41"/>
  <c r="AS19" i="41" s="1"/>
  <c r="H108" i="41"/>
  <c r="G5" i="41" s="1"/>
  <c r="G108" i="41"/>
  <c r="AI107" i="41"/>
  <c r="AH107" i="41"/>
  <c r="AI106" i="41"/>
  <c r="AH106" i="41"/>
  <c r="AI105" i="41"/>
  <c r="AH105" i="41"/>
  <c r="AI104" i="41"/>
  <c r="AH104" i="41"/>
  <c r="AI103" i="41"/>
  <c r="AH103" i="41"/>
  <c r="AI102" i="41"/>
  <c r="AH102" i="41"/>
  <c r="AI101" i="41"/>
  <c r="AH101" i="41"/>
  <c r="AI100" i="41"/>
  <c r="AH100" i="41"/>
  <c r="AI99" i="41"/>
  <c r="AH99" i="41"/>
  <c r="AI98" i="41"/>
  <c r="AH98" i="41"/>
  <c r="AI97" i="41"/>
  <c r="AH97" i="41"/>
  <c r="AG96" i="41"/>
  <c r="BI20" i="41"/>
  <c r="AB96" i="41"/>
  <c r="BG20" i="41" s="1"/>
  <c r="AA96" i="41"/>
  <c r="Y96" i="41"/>
  <c r="X96" i="41"/>
  <c r="BE20" i="41" s="1"/>
  <c r="W96" i="41"/>
  <c r="V96" i="41"/>
  <c r="U96" i="41"/>
  <c r="T96" i="41"/>
  <c r="BB20" i="41" s="1"/>
  <c r="BA20" i="41"/>
  <c r="K96" i="41"/>
  <c r="J96" i="41"/>
  <c r="I96" i="41"/>
  <c r="H96" i="41"/>
  <c r="G96" i="41"/>
  <c r="AR20" i="41" s="1"/>
  <c r="AO20" i="41"/>
  <c r="AI95" i="41"/>
  <c r="AH95" i="41"/>
  <c r="AI94" i="41"/>
  <c r="AH94" i="41"/>
  <c r="AI93" i="41"/>
  <c r="AH93" i="41"/>
  <c r="AB92" i="41"/>
  <c r="AA92" i="41"/>
  <c r="Y92" i="41"/>
  <c r="X92" i="41"/>
  <c r="BE18" i="41" s="1"/>
  <c r="W92" i="41"/>
  <c r="V92" i="41"/>
  <c r="U92" i="41"/>
  <c r="T92" i="41"/>
  <c r="AZ18" i="41"/>
  <c r="AW18" i="41"/>
  <c r="K92" i="41"/>
  <c r="AT18" i="41" s="1"/>
  <c r="J92" i="41"/>
  <c r="I92" i="41"/>
  <c r="H92" i="41"/>
  <c r="G92" i="41"/>
  <c r="AR18" i="41" s="1"/>
  <c r="AO18" i="41"/>
  <c r="AN18" i="41"/>
  <c r="AI91" i="41"/>
  <c r="AH91" i="41"/>
  <c r="AG91" i="41"/>
  <c r="AG92" i="41" s="1"/>
  <c r="AZ90" i="41"/>
  <c r="AI90" i="41"/>
  <c r="AH90" i="41"/>
  <c r="BA89" i="41"/>
  <c r="AI89" i="41"/>
  <c r="AH89" i="41"/>
  <c r="AI88" i="41"/>
  <c r="AH88" i="41"/>
  <c r="AI87" i="41"/>
  <c r="AH87" i="41"/>
  <c r="AI86" i="41"/>
  <c r="AH86" i="41"/>
  <c r="AI85" i="41"/>
  <c r="AH85" i="41"/>
  <c r="BW84" i="41"/>
  <c r="BW91" i="41" s="1"/>
  <c r="BV84" i="41"/>
  <c r="BV91" i="41" s="1"/>
  <c r="BU84" i="41"/>
  <c r="BU91" i="41" s="1"/>
  <c r="BT84" i="41"/>
  <c r="BT91" i="41" s="1"/>
  <c r="BS84" i="41"/>
  <c r="BS91" i="41" s="1"/>
  <c r="BR84" i="41"/>
  <c r="BR91" i="41" s="1"/>
  <c r="BQ84" i="41"/>
  <c r="BQ91" i="41" s="1"/>
  <c r="BP84" i="41"/>
  <c r="BP91" i="41" s="1"/>
  <c r="BO84" i="41"/>
  <c r="BO91" i="41" s="1"/>
  <c r="BN84" i="41"/>
  <c r="BN91" i="41" s="1"/>
  <c r="BM84" i="41"/>
  <c r="BM91" i="41" s="1"/>
  <c r="BL84" i="41"/>
  <c r="BL91" i="41" s="1"/>
  <c r="BK84" i="41"/>
  <c r="BK91" i="41" s="1"/>
  <c r="BJ84" i="41"/>
  <c r="BJ91" i="41" s="1"/>
  <c r="BI84" i="41"/>
  <c r="BI91" i="41" s="1"/>
  <c r="BH84" i="41"/>
  <c r="BH91" i="41" s="1"/>
  <c r="BG84" i="41"/>
  <c r="BG91" i="41" s="1"/>
  <c r="BF84" i="41"/>
  <c r="BF91" i="41" s="1"/>
  <c r="BE84" i="41"/>
  <c r="BE91" i="41" s="1"/>
  <c r="BD84" i="41"/>
  <c r="BD91" i="41" s="1"/>
  <c r="BC84" i="41"/>
  <c r="BC91" i="41" s="1"/>
  <c r="BB84" i="41"/>
  <c r="BB91" i="41" s="1"/>
  <c r="BA84" i="41"/>
  <c r="BA91" i="41" s="1"/>
  <c r="AZ84" i="41"/>
  <c r="AZ91" i="41" s="1"/>
  <c r="AI84" i="41"/>
  <c r="AH84" i="41"/>
  <c r="BW83" i="41"/>
  <c r="BW90" i="41" s="1"/>
  <c r="BV83" i="41"/>
  <c r="BV90" i="41" s="1"/>
  <c r="BU83" i="41"/>
  <c r="BU90" i="41" s="1"/>
  <c r="BT83" i="41"/>
  <c r="BT90" i="41" s="1"/>
  <c r="BS83" i="41"/>
  <c r="BS90" i="41" s="1"/>
  <c r="BR83" i="41"/>
  <c r="BR90" i="41" s="1"/>
  <c r="BQ83" i="41"/>
  <c r="BQ90" i="41" s="1"/>
  <c r="BP83" i="41"/>
  <c r="BP90" i="41" s="1"/>
  <c r="BO83" i="41"/>
  <c r="BO90" i="41" s="1"/>
  <c r="BN83" i="41"/>
  <c r="BN90" i="41" s="1"/>
  <c r="BM83" i="41"/>
  <c r="BM90" i="41" s="1"/>
  <c r="BL83" i="41"/>
  <c r="BL90" i="41" s="1"/>
  <c r="BK83" i="41"/>
  <c r="BK90" i="41" s="1"/>
  <c r="BJ83" i="41"/>
  <c r="BJ90" i="41" s="1"/>
  <c r="BI83" i="41"/>
  <c r="BI90" i="41" s="1"/>
  <c r="BH83" i="41"/>
  <c r="BH90" i="41" s="1"/>
  <c r="BG83" i="41"/>
  <c r="BG90" i="41" s="1"/>
  <c r="BF83" i="41"/>
  <c r="BF90" i="41" s="1"/>
  <c r="BE83" i="41"/>
  <c r="BE90" i="41" s="1"/>
  <c r="BD83" i="41"/>
  <c r="BD90" i="41" s="1"/>
  <c r="BC83" i="41"/>
  <c r="BC90" i="41" s="1"/>
  <c r="BB83" i="41"/>
  <c r="BB90" i="41" s="1"/>
  <c r="BA83" i="41"/>
  <c r="BA90" i="41" s="1"/>
  <c r="AZ83" i="41"/>
  <c r="AI83" i="41"/>
  <c r="AH83" i="41"/>
  <c r="BW82" i="41"/>
  <c r="BW89" i="41" s="1"/>
  <c r="BV82" i="41"/>
  <c r="BV89" i="41" s="1"/>
  <c r="BU82" i="41"/>
  <c r="BU89" i="41" s="1"/>
  <c r="BT82" i="41"/>
  <c r="BT89" i="41" s="1"/>
  <c r="BS82" i="41"/>
  <c r="BS89" i="41" s="1"/>
  <c r="BR82" i="41"/>
  <c r="BR89" i="41" s="1"/>
  <c r="BQ82" i="41"/>
  <c r="BQ89" i="41" s="1"/>
  <c r="BP82" i="41"/>
  <c r="BP89" i="41" s="1"/>
  <c r="BO82" i="41"/>
  <c r="BO89" i="41" s="1"/>
  <c r="BN82" i="41"/>
  <c r="BN89" i="41" s="1"/>
  <c r="BM82" i="41"/>
  <c r="BM89" i="41" s="1"/>
  <c r="BL82" i="41"/>
  <c r="BL89" i="41" s="1"/>
  <c r="BK82" i="41"/>
  <c r="BK89" i="41" s="1"/>
  <c r="BJ82" i="41"/>
  <c r="BJ89" i="41" s="1"/>
  <c r="BI82" i="41"/>
  <c r="BI89" i="41" s="1"/>
  <c r="BH82" i="41"/>
  <c r="BH89" i="41" s="1"/>
  <c r="BG82" i="41"/>
  <c r="BG89" i="41" s="1"/>
  <c r="BF82" i="41"/>
  <c r="BF89" i="41" s="1"/>
  <c r="BE82" i="41"/>
  <c r="BE89" i="41" s="1"/>
  <c r="BD82" i="41"/>
  <c r="BD89" i="41" s="1"/>
  <c r="BC82" i="41"/>
  <c r="BC89" i="41" s="1"/>
  <c r="BB82" i="41"/>
  <c r="BB89" i="41" s="1"/>
  <c r="BA82" i="41"/>
  <c r="AZ82" i="41"/>
  <c r="AZ89" i="41" s="1"/>
  <c r="AI82" i="41"/>
  <c r="AH82" i="41"/>
  <c r="BW81" i="41"/>
  <c r="BW88" i="41" s="1"/>
  <c r="BV81" i="41"/>
  <c r="BV88" i="41" s="1"/>
  <c r="BU81" i="41"/>
  <c r="BU88" i="41" s="1"/>
  <c r="BT81" i="41"/>
  <c r="BT88" i="41" s="1"/>
  <c r="BS81" i="41"/>
  <c r="BS88" i="41" s="1"/>
  <c r="BR81" i="41"/>
  <c r="BR88" i="41" s="1"/>
  <c r="BQ81" i="41"/>
  <c r="BQ88" i="41" s="1"/>
  <c r="BP81" i="41"/>
  <c r="BP88" i="41" s="1"/>
  <c r="BO81" i="41"/>
  <c r="BO88" i="41" s="1"/>
  <c r="BN81" i="41"/>
  <c r="BN88" i="41" s="1"/>
  <c r="BM81" i="41"/>
  <c r="BM88" i="41" s="1"/>
  <c r="BL81" i="41"/>
  <c r="BL88" i="41" s="1"/>
  <c r="BK81" i="41"/>
  <c r="BK88" i="41" s="1"/>
  <c r="BJ81" i="41"/>
  <c r="BJ88" i="41" s="1"/>
  <c r="BI81" i="41"/>
  <c r="BI88" i="41" s="1"/>
  <c r="BH81" i="41"/>
  <c r="BH88" i="41" s="1"/>
  <c r="BG81" i="41"/>
  <c r="BG88" i="41" s="1"/>
  <c r="BF81" i="41"/>
  <c r="BF88" i="41" s="1"/>
  <c r="BE81" i="41"/>
  <c r="BE88" i="41" s="1"/>
  <c r="BD81" i="41"/>
  <c r="BD88" i="41" s="1"/>
  <c r="BC81" i="41"/>
  <c r="BC88" i="41" s="1"/>
  <c r="BB81" i="41"/>
  <c r="BB88" i="41" s="1"/>
  <c r="BA81" i="41"/>
  <c r="BA88" i="41" s="1"/>
  <c r="AZ81" i="41"/>
  <c r="AZ88" i="41" s="1"/>
  <c r="AI81" i="41"/>
  <c r="AH81" i="41"/>
  <c r="BW80" i="41"/>
  <c r="BW87" i="41" s="1"/>
  <c r="BV80" i="41"/>
  <c r="BV87" i="41" s="1"/>
  <c r="BU80" i="41"/>
  <c r="BU87" i="41" s="1"/>
  <c r="BT80" i="41"/>
  <c r="BT87" i="41" s="1"/>
  <c r="BS80" i="41"/>
  <c r="BS87" i="41" s="1"/>
  <c r="BR80" i="41"/>
  <c r="BR87" i="41" s="1"/>
  <c r="BQ80" i="41"/>
  <c r="BQ87" i="41" s="1"/>
  <c r="BP80" i="41"/>
  <c r="BP87" i="41" s="1"/>
  <c r="BO80" i="41"/>
  <c r="BO87" i="41" s="1"/>
  <c r="BN80" i="41"/>
  <c r="BN87" i="41" s="1"/>
  <c r="BM80" i="41"/>
  <c r="BM87" i="41" s="1"/>
  <c r="BL80" i="41"/>
  <c r="BL87" i="41" s="1"/>
  <c r="BK80" i="41"/>
  <c r="BK87" i="41" s="1"/>
  <c r="BJ80" i="41"/>
  <c r="BJ87" i="41" s="1"/>
  <c r="BI80" i="41"/>
  <c r="BI87" i="41" s="1"/>
  <c r="BH80" i="41"/>
  <c r="BH87" i="41" s="1"/>
  <c r="BG80" i="41"/>
  <c r="BG87" i="41" s="1"/>
  <c r="BF80" i="41"/>
  <c r="BF87" i="41" s="1"/>
  <c r="BE80" i="41"/>
  <c r="BE87" i="41" s="1"/>
  <c r="BD80" i="41"/>
  <c r="BD87" i="41" s="1"/>
  <c r="BC80" i="41"/>
  <c r="BC87" i="41" s="1"/>
  <c r="BB80" i="41"/>
  <c r="BB87" i="41" s="1"/>
  <c r="BA80" i="41"/>
  <c r="BA87" i="41" s="1"/>
  <c r="AZ80" i="41"/>
  <c r="AZ87" i="41" s="1"/>
  <c r="AI80" i="41"/>
  <c r="AH80" i="41"/>
  <c r="BW79" i="41"/>
  <c r="BW86" i="41" s="1"/>
  <c r="BV79" i="41"/>
  <c r="BV86" i="41" s="1"/>
  <c r="BU79" i="41"/>
  <c r="BU86" i="41" s="1"/>
  <c r="BT79" i="41"/>
  <c r="BT86" i="41" s="1"/>
  <c r="BS79" i="41"/>
  <c r="BS86" i="41" s="1"/>
  <c r="BR79" i="41"/>
  <c r="BR86" i="41" s="1"/>
  <c r="BQ79" i="41"/>
  <c r="BQ86" i="41" s="1"/>
  <c r="BP79" i="41"/>
  <c r="BP86" i="41" s="1"/>
  <c r="BO79" i="41"/>
  <c r="BO86" i="41" s="1"/>
  <c r="BN79" i="41"/>
  <c r="BN86" i="41" s="1"/>
  <c r="BM79" i="41"/>
  <c r="BM86" i="41" s="1"/>
  <c r="BL79" i="41"/>
  <c r="BL86" i="41" s="1"/>
  <c r="BK79" i="41"/>
  <c r="BK86" i="41" s="1"/>
  <c r="BJ79" i="41"/>
  <c r="BJ86" i="41" s="1"/>
  <c r="BI79" i="41"/>
  <c r="BI86" i="41" s="1"/>
  <c r="BH79" i="41"/>
  <c r="BH86" i="41" s="1"/>
  <c r="BG79" i="41"/>
  <c r="BG86" i="41" s="1"/>
  <c r="BF79" i="41"/>
  <c r="BF86" i="41" s="1"/>
  <c r="BE79" i="41"/>
  <c r="BE86" i="41" s="1"/>
  <c r="BD79" i="41"/>
  <c r="BD86" i="41" s="1"/>
  <c r="BC79" i="41"/>
  <c r="BC86" i="41" s="1"/>
  <c r="BB79" i="41"/>
  <c r="BB86" i="41" s="1"/>
  <c r="BA79" i="41"/>
  <c r="BA86" i="41" s="1"/>
  <c r="AZ79" i="41"/>
  <c r="AZ86" i="41" s="1"/>
  <c r="AI79" i="41"/>
  <c r="AH79" i="41"/>
  <c r="AG78" i="41"/>
  <c r="BJ17" i="41"/>
  <c r="BI17" i="41"/>
  <c r="AB78" i="41"/>
  <c r="BG17" i="41" s="1"/>
  <c r="X78" i="41"/>
  <c r="BE17" i="41" s="1"/>
  <c r="W78" i="41"/>
  <c r="U78" i="41"/>
  <c r="T78" i="41"/>
  <c r="BB17" i="41" s="1"/>
  <c r="BA17" i="41"/>
  <c r="AX17" i="41"/>
  <c r="AW17" i="41"/>
  <c r="N7" i="41"/>
  <c r="K78" i="41"/>
  <c r="AT17" i="41" s="1"/>
  <c r="J78" i="41"/>
  <c r="I78" i="41"/>
  <c r="H78" i="41"/>
  <c r="G78" i="41"/>
  <c r="AQ17" i="41"/>
  <c r="AI77" i="41"/>
  <c r="AH77" i="41"/>
  <c r="AI76" i="41"/>
  <c r="AH76" i="41"/>
  <c r="AI75" i="41"/>
  <c r="AH75" i="41"/>
  <c r="AI74" i="41"/>
  <c r="AH74" i="41"/>
  <c r="AI73" i="41"/>
  <c r="AH73" i="41"/>
  <c r="AI72" i="41"/>
  <c r="AH72" i="41"/>
  <c r="AG71" i="41"/>
  <c r="AF7" i="41"/>
  <c r="AD7" i="41"/>
  <c r="AB71" i="41"/>
  <c r="BG16" i="41" s="1"/>
  <c r="AA113" i="41"/>
  <c r="AA115" i="41" s="1"/>
  <c r="Y113" i="41"/>
  <c r="Y115" i="41" s="1"/>
  <c r="Y116" i="41" s="1"/>
  <c r="Y7" i="41" s="1"/>
  <c r="X71" i="41"/>
  <c r="W71" i="41"/>
  <c r="V113" i="41"/>
  <c r="V115" i="41" s="1"/>
  <c r="U71" i="41"/>
  <c r="T71" i="41"/>
  <c r="AZ16" i="41"/>
  <c r="O7" i="41"/>
  <c r="K71" i="41"/>
  <c r="K113" i="41" s="1"/>
  <c r="K115" i="41" s="1"/>
  <c r="J71" i="41"/>
  <c r="J113" i="41" s="1"/>
  <c r="J115" i="41" s="1"/>
  <c r="I71" i="41"/>
  <c r="AS16" i="41" s="1"/>
  <c r="H71" i="41"/>
  <c r="G71" i="41"/>
  <c r="AI70" i="41"/>
  <c r="AH70" i="41"/>
  <c r="AI69" i="41"/>
  <c r="AH69" i="41"/>
  <c r="AI68" i="41"/>
  <c r="AH68" i="41"/>
  <c r="AI67" i="41"/>
  <c r="AH67" i="41"/>
  <c r="AI66" i="41"/>
  <c r="AH66" i="41"/>
  <c r="AI65" i="41"/>
  <c r="AH65" i="41"/>
  <c r="AI64" i="41"/>
  <c r="AH64" i="41"/>
  <c r="AI63" i="41"/>
  <c r="AH63" i="41"/>
  <c r="AI62" i="41"/>
  <c r="AH62" i="41"/>
  <c r="AI61" i="41"/>
  <c r="AH61" i="41"/>
  <c r="AI60" i="41"/>
  <c r="AH60" i="41"/>
  <c r="AI59" i="41"/>
  <c r="AH59" i="41"/>
  <c r="AI58" i="41"/>
  <c r="AH58" i="41"/>
  <c r="AI57" i="41"/>
  <c r="AH57" i="41"/>
  <c r="AI56" i="41"/>
  <c r="AH56" i="41"/>
  <c r="AI55" i="41"/>
  <c r="AH55" i="41"/>
  <c r="AI54" i="41"/>
  <c r="AH54" i="41"/>
  <c r="AI53" i="41"/>
  <c r="AH53" i="41"/>
  <c r="AI52" i="41"/>
  <c r="AH52" i="41"/>
  <c r="AI51" i="41"/>
  <c r="AH51" i="41"/>
  <c r="AI50" i="41"/>
  <c r="AH50" i="41"/>
  <c r="AI49" i="41"/>
  <c r="AH49" i="41"/>
  <c r="AI48" i="41"/>
  <c r="AH48" i="41"/>
  <c r="AI47" i="41"/>
  <c r="AH47" i="41"/>
  <c r="AI46" i="41"/>
  <c r="AH46" i="41"/>
  <c r="AI45" i="41"/>
  <c r="AH45" i="41"/>
  <c r="AI44" i="41"/>
  <c r="AH44" i="41"/>
  <c r="AI43" i="41"/>
  <c r="AH43" i="41"/>
  <c r="AI42" i="41"/>
  <c r="AH42" i="41"/>
  <c r="AI41" i="41"/>
  <c r="AH41" i="41"/>
  <c r="AI40" i="41"/>
  <c r="AH40" i="41"/>
  <c r="AI39" i="41"/>
  <c r="AH39" i="41"/>
  <c r="AI38" i="41"/>
  <c r="AH38" i="41"/>
  <c r="AI37" i="41"/>
  <c r="AH37" i="41"/>
  <c r="AI36" i="41"/>
  <c r="AH36" i="41"/>
  <c r="AI35" i="41"/>
  <c r="AH35" i="41"/>
  <c r="AI34" i="41"/>
  <c r="AH34" i="41"/>
  <c r="AI33" i="41"/>
  <c r="AH33" i="41"/>
  <c r="AI32" i="41"/>
  <c r="AH32" i="41"/>
  <c r="AI31" i="41"/>
  <c r="AH31" i="41"/>
  <c r="AI30" i="41"/>
  <c r="AH30" i="41"/>
  <c r="AI29" i="41"/>
  <c r="AH29" i="41"/>
  <c r="AI28" i="41"/>
  <c r="AH28" i="41"/>
  <c r="AI27" i="41"/>
  <c r="AH27" i="41"/>
  <c r="AI26" i="41"/>
  <c r="AH26" i="41"/>
  <c r="AI25" i="41"/>
  <c r="AH25" i="41"/>
  <c r="AI24" i="41"/>
  <c r="AH24" i="41"/>
  <c r="BH23" i="41"/>
  <c r="AY23" i="41"/>
  <c r="AW23" i="41"/>
  <c r="AV23" i="41"/>
  <c r="AQ23" i="41"/>
  <c r="AN23" i="41"/>
  <c r="AM23" i="41"/>
  <c r="AI23" i="41"/>
  <c r="AH23" i="41"/>
  <c r="AI22" i="41"/>
  <c r="AH22" i="41"/>
  <c r="BJ21" i="41"/>
  <c r="BI21" i="41"/>
  <c r="BH21" i="41"/>
  <c r="BG21" i="41"/>
  <c r="BF21" i="41"/>
  <c r="BE21" i="41"/>
  <c r="BD21" i="41"/>
  <c r="BC21" i="41"/>
  <c r="BB21" i="41"/>
  <c r="BA21" i="41"/>
  <c r="AZ21" i="41"/>
  <c r="AY21" i="41"/>
  <c r="AX21" i="41"/>
  <c r="AW21" i="41"/>
  <c r="AV21" i="41"/>
  <c r="AU21" i="41"/>
  <c r="AT21" i="41"/>
  <c r="AS21" i="41"/>
  <c r="AR21" i="41"/>
  <c r="AQ21" i="41"/>
  <c r="AP21" i="41"/>
  <c r="AO21" i="41"/>
  <c r="AN21" i="41"/>
  <c r="AM21" i="41"/>
  <c r="AI21" i="41"/>
  <c r="AH21" i="41"/>
  <c r="BJ20" i="41"/>
  <c r="BH20" i="41"/>
  <c r="BF20" i="41"/>
  <c r="BD20" i="41"/>
  <c r="BC20" i="41"/>
  <c r="AZ20" i="41"/>
  <c r="AY20" i="41"/>
  <c r="AX20" i="41"/>
  <c r="AW20" i="41"/>
  <c r="AV20" i="41"/>
  <c r="AU20" i="41"/>
  <c r="AT20" i="41"/>
  <c r="AS20" i="41"/>
  <c r="AQ20" i="41"/>
  <c r="AP20" i="41"/>
  <c r="AM20" i="41"/>
  <c r="AI20" i="41"/>
  <c r="AH20" i="41"/>
  <c r="BI19" i="41"/>
  <c r="BH19" i="41"/>
  <c r="BF19" i="41"/>
  <c r="BD19" i="41"/>
  <c r="BA19" i="41"/>
  <c r="AY19" i="41"/>
  <c r="AW19" i="41"/>
  <c r="AV19" i="41"/>
  <c r="AQ19" i="41"/>
  <c r="AO19" i="41"/>
  <c r="AN19" i="41"/>
  <c r="AM19" i="41"/>
  <c r="AI19" i="41"/>
  <c r="AH19" i="41"/>
  <c r="BJ18" i="41"/>
  <c r="BI18" i="41"/>
  <c r="BH18" i="41"/>
  <c r="BG18" i="41"/>
  <c r="BF18" i="41"/>
  <c r="BD18" i="41"/>
  <c r="BC18" i="41"/>
  <c r="BB18" i="41"/>
  <c r="BA18" i="41"/>
  <c r="AY18" i="41"/>
  <c r="AX18" i="41"/>
  <c r="AV18" i="41"/>
  <c r="AU18" i="41"/>
  <c r="AS18" i="41"/>
  <c r="AQ18" i="41"/>
  <c r="AP18" i="41"/>
  <c r="AM18" i="41"/>
  <c r="AI18" i="41"/>
  <c r="AH18" i="41"/>
  <c r="BH17" i="41"/>
  <c r="BF17" i="41"/>
  <c r="BD17" i="41"/>
  <c r="BC17" i="41"/>
  <c r="AZ17" i="41"/>
  <c r="AY17" i="41"/>
  <c r="AV17" i="41"/>
  <c r="AU17" i="41"/>
  <c r="AS17" i="41"/>
  <c r="AP17" i="41"/>
  <c r="AO17" i="41"/>
  <c r="AN17" i="41"/>
  <c r="AM17" i="41"/>
  <c r="AI17" i="41"/>
  <c r="AH17" i="41"/>
  <c r="BH16" i="41"/>
  <c r="BF16" i="41"/>
  <c r="BF22" i="41" s="1"/>
  <c r="BF25" i="41" s="1"/>
  <c r="BE16" i="41"/>
  <c r="BD16" i="41"/>
  <c r="BC16" i="41"/>
  <c r="AY16" i="41"/>
  <c r="AX16" i="41"/>
  <c r="AV16" i="41"/>
  <c r="AU16" i="41"/>
  <c r="AQ16" i="41"/>
  <c r="AP16" i="41"/>
  <c r="AN16" i="41"/>
  <c r="AM16" i="41"/>
  <c r="AI16" i="41"/>
  <c r="AH16" i="41"/>
  <c r="AI15" i="41"/>
  <c r="AH15" i="41"/>
  <c r="AI14" i="41"/>
  <c r="AH14" i="41"/>
  <c r="AI13" i="41"/>
  <c r="AH13" i="41"/>
  <c r="AL12" i="41"/>
  <c r="AI12" i="41"/>
  <c r="AH12" i="41"/>
  <c r="AI11" i="41"/>
  <c r="AH11" i="41"/>
  <c r="B7" i="41"/>
  <c r="K6" i="41"/>
  <c r="AF5" i="41"/>
  <c r="AE5" i="41"/>
  <c r="AD5" i="41"/>
  <c r="AC5" i="41"/>
  <c r="Z5" i="41"/>
  <c r="Y5" i="41"/>
  <c r="V5" i="41"/>
  <c r="U5" i="41"/>
  <c r="R5" i="41"/>
  <c r="O5" i="41"/>
  <c r="N5" i="41"/>
  <c r="M5" i="41"/>
  <c r="K5" i="41"/>
  <c r="J5" i="41"/>
  <c r="I5" i="41"/>
  <c r="E5" i="41"/>
  <c r="C5" i="41"/>
  <c r="B5" i="41"/>
  <c r="AG4" i="41"/>
  <c r="K4" i="41"/>
  <c r="E4" i="41"/>
  <c r="H4" i="41" s="1"/>
  <c r="B4" i="41"/>
  <c r="AL13" i="41" s="1"/>
  <c r="AG2" i="41"/>
  <c r="AA5" i="41" l="1"/>
  <c r="L170" i="41"/>
  <c r="M170" i="41" s="1"/>
  <c r="N170" i="41" s="1"/>
  <c r="O170" i="41" s="1"/>
  <c r="P170" i="41" s="1"/>
  <c r="Q170" i="41" s="1"/>
  <c r="R170" i="41" s="1"/>
  <c r="S170" i="41" s="1"/>
  <c r="T170" i="41" s="1"/>
  <c r="U170" i="41" s="1"/>
  <c r="V170" i="41" s="1"/>
  <c r="W170" i="41" s="1"/>
  <c r="X170" i="41" s="1"/>
  <c r="Y170" i="41" s="1"/>
  <c r="L184" i="41"/>
  <c r="M184" i="41" s="1"/>
  <c r="N184" i="41" s="1"/>
  <c r="O184" i="41" s="1"/>
  <c r="P184" i="41" s="1"/>
  <c r="Q184" i="41" s="1"/>
  <c r="R184" i="41" s="1"/>
  <c r="S184" i="41" s="1"/>
  <c r="T184" i="41" s="1"/>
  <c r="U184" i="41" s="1"/>
  <c r="V184" i="41" s="1"/>
  <c r="W184" i="41" s="1"/>
  <c r="X184" i="41" s="1"/>
  <c r="Y184" i="41" s="1"/>
  <c r="Z184" i="41" s="1"/>
  <c r="AA184" i="41" s="1"/>
  <c r="AB184" i="41" s="1"/>
  <c r="AC184" i="41" s="1"/>
  <c r="AD184" i="41" s="1"/>
  <c r="AE184" i="41" s="1"/>
  <c r="AF184" i="41" s="1"/>
  <c r="L199" i="41"/>
  <c r="M199" i="41" s="1"/>
  <c r="N199" i="41" s="1"/>
  <c r="O199" i="41" s="1"/>
  <c r="P199" i="41" s="1"/>
  <c r="Q199" i="41" s="1"/>
  <c r="R199" i="41" s="1"/>
  <c r="S199" i="41" s="1"/>
  <c r="T199" i="41" s="1"/>
  <c r="U199" i="41" s="1"/>
  <c r="V199" i="41" s="1"/>
  <c r="W199" i="41" s="1"/>
  <c r="X199" i="41" s="1"/>
  <c r="Y199" i="41" s="1"/>
  <c r="Z199" i="41" s="1"/>
  <c r="AA199" i="41" s="1"/>
  <c r="AB199" i="41" s="1"/>
  <c r="AC199" i="41" s="1"/>
  <c r="AD199" i="41" s="1"/>
  <c r="AE199" i="41" s="1"/>
  <c r="AF199" i="41" s="1"/>
  <c r="L206" i="41"/>
  <c r="M206" i="41" s="1"/>
  <c r="N206" i="41" s="1"/>
  <c r="O206" i="41" s="1"/>
  <c r="P206" i="41" s="1"/>
  <c r="Q206" i="41" s="1"/>
  <c r="R206" i="41" s="1"/>
  <c r="S206" i="41" s="1"/>
  <c r="T206" i="41" s="1"/>
  <c r="U206" i="41" s="1"/>
  <c r="V206" i="41" s="1"/>
  <c r="W206" i="41" s="1"/>
  <c r="X206" i="41" s="1"/>
  <c r="Y206" i="41" s="1"/>
  <c r="Z206" i="41" s="1"/>
  <c r="AA206" i="41" s="1"/>
  <c r="AB206" i="41" s="1"/>
  <c r="AC206" i="41" s="1"/>
  <c r="AD206" i="41" s="1"/>
  <c r="AE206" i="41" s="1"/>
  <c r="AF206" i="41" s="1"/>
  <c r="L232" i="41"/>
  <c r="M232" i="41" s="1"/>
  <c r="N232" i="41" s="1"/>
  <c r="O232" i="41" s="1"/>
  <c r="P232" i="41" s="1"/>
  <c r="Q232" i="41" s="1"/>
  <c r="R232" i="41" s="1"/>
  <c r="S232" i="41" s="1"/>
  <c r="T232" i="41" s="1"/>
  <c r="U232" i="41" s="1"/>
  <c r="V232" i="41" s="1"/>
  <c r="W232" i="41" s="1"/>
  <c r="X232" i="41" s="1"/>
  <c r="Y232" i="41" s="1"/>
  <c r="Z232" i="41" s="1"/>
  <c r="AA232" i="41" s="1"/>
  <c r="AB232" i="41" s="1"/>
  <c r="AC232" i="41" s="1"/>
  <c r="AD232" i="41" s="1"/>
  <c r="AE232" i="41" s="1"/>
  <c r="AF232" i="41" s="1"/>
  <c r="L255" i="41"/>
  <c r="M255" i="41" s="1"/>
  <c r="N255" i="41" s="1"/>
  <c r="O255" i="41" s="1"/>
  <c r="P255" i="41" s="1"/>
  <c r="Q255" i="41" s="1"/>
  <c r="R255" i="41" s="1"/>
  <c r="S255" i="41" s="1"/>
  <c r="T255" i="41" s="1"/>
  <c r="U255" i="41" s="1"/>
  <c r="V255" i="41" s="1"/>
  <c r="W255" i="41" s="1"/>
  <c r="X255" i="41" s="1"/>
  <c r="Y255" i="41" s="1"/>
  <c r="Z255" i="41" s="1"/>
  <c r="AA255" i="41" s="1"/>
  <c r="AB255" i="41" s="1"/>
  <c r="AC255" i="41" s="1"/>
  <c r="AD255" i="41" s="1"/>
  <c r="AE255" i="41" s="1"/>
  <c r="AF255" i="41" s="1"/>
  <c r="L261" i="41"/>
  <c r="M261" i="41" s="1"/>
  <c r="N261" i="41" s="1"/>
  <c r="O261" i="41" s="1"/>
  <c r="P261" i="41" s="1"/>
  <c r="Q261" i="41" s="1"/>
  <c r="R261" i="41" s="1"/>
  <c r="S261" i="41" s="1"/>
  <c r="T261" i="41" s="1"/>
  <c r="U261" i="41" s="1"/>
  <c r="V261" i="41" s="1"/>
  <c r="W261" i="41" s="1"/>
  <c r="X261" i="41" s="1"/>
  <c r="Y261" i="41" s="1"/>
  <c r="Z261" i="41" s="1"/>
  <c r="AA261" i="41" s="1"/>
  <c r="AB261" i="41" s="1"/>
  <c r="AC261" i="41" s="1"/>
  <c r="AD261" i="41" s="1"/>
  <c r="AE261" i="41" s="1"/>
  <c r="AF261" i="41" s="1"/>
  <c r="L267" i="41"/>
  <c r="M267" i="41" s="1"/>
  <c r="N267" i="41" s="1"/>
  <c r="O267" i="41" s="1"/>
  <c r="P267" i="41" s="1"/>
  <c r="Q267" i="41" s="1"/>
  <c r="R267" i="41" s="1"/>
  <c r="S267" i="41" s="1"/>
  <c r="T267" i="41" s="1"/>
  <c r="U267" i="41" s="1"/>
  <c r="V267" i="41" s="1"/>
  <c r="W267" i="41" s="1"/>
  <c r="X267" i="41" s="1"/>
  <c r="Y267" i="41" s="1"/>
  <c r="Z267" i="41" s="1"/>
  <c r="AA267" i="41" s="1"/>
  <c r="AB267" i="41" s="1"/>
  <c r="AC267" i="41" s="1"/>
  <c r="AD267" i="41" s="1"/>
  <c r="AE267" i="41" s="1"/>
  <c r="AF267" i="41" s="1"/>
  <c r="L271" i="41"/>
  <c r="M271" i="41" s="1"/>
  <c r="N271" i="41" s="1"/>
  <c r="O271" i="41" s="1"/>
  <c r="P271" i="41" s="1"/>
  <c r="Q271" i="41" s="1"/>
  <c r="R271" i="41" s="1"/>
  <c r="S271" i="41" s="1"/>
  <c r="T271" i="41" s="1"/>
  <c r="U271" i="41" s="1"/>
  <c r="V271" i="41" s="1"/>
  <c r="W271" i="41" s="1"/>
  <c r="X271" i="41" s="1"/>
  <c r="Y271" i="41" s="1"/>
  <c r="Z271" i="41" s="1"/>
  <c r="AA271" i="41" s="1"/>
  <c r="AB271" i="41" s="1"/>
  <c r="AC271" i="41" s="1"/>
  <c r="AD271" i="41" s="1"/>
  <c r="AE271" i="41" s="1"/>
  <c r="AF271" i="41" s="1"/>
  <c r="L162" i="41"/>
  <c r="M162" i="41" s="1"/>
  <c r="N162" i="41" s="1"/>
  <c r="O162" i="41" s="1"/>
  <c r="P162" i="41" s="1"/>
  <c r="L163" i="41"/>
  <c r="M163" i="41" s="1"/>
  <c r="N163" i="41" s="1"/>
  <c r="O163" i="41" s="1"/>
  <c r="P163" i="41" s="1"/>
  <c r="Q163" i="41" s="1"/>
  <c r="R163" i="41" s="1"/>
  <c r="S163" i="41" s="1"/>
  <c r="T163" i="41" s="1"/>
  <c r="U163" i="41" s="1"/>
  <c r="V163" i="41" s="1"/>
  <c r="W163" i="41" s="1"/>
  <c r="X163" i="41" s="1"/>
  <c r="Y163" i="41" s="1"/>
  <c r="Z163" i="41" s="1"/>
  <c r="AA163" i="41" s="1"/>
  <c r="AB163" i="41" s="1"/>
  <c r="AC163" i="41" s="1"/>
  <c r="AD163" i="41" s="1"/>
  <c r="AE163" i="41" s="1"/>
  <c r="AF163" i="41" s="1"/>
  <c r="L171" i="41"/>
  <c r="M171" i="41" s="1"/>
  <c r="N171" i="41" s="1"/>
  <c r="O171" i="41" s="1"/>
  <c r="L178" i="41"/>
  <c r="M178" i="41" s="1"/>
  <c r="N178" i="41" s="1"/>
  <c r="O178" i="41" s="1"/>
  <c r="P178" i="41" s="1"/>
  <c r="Q178" i="41" s="1"/>
  <c r="R178" i="41" s="1"/>
  <c r="S178" i="41" s="1"/>
  <c r="T178" i="41" s="1"/>
  <c r="U178" i="41" s="1"/>
  <c r="V178" i="41" s="1"/>
  <c r="W178" i="41" s="1"/>
  <c r="X178" i="41" s="1"/>
  <c r="Y178" i="41" s="1"/>
  <c r="Z178" i="41" s="1"/>
  <c r="AA178" i="41" s="1"/>
  <c r="AB178" i="41" s="1"/>
  <c r="AC178" i="41" s="1"/>
  <c r="AD178" i="41" s="1"/>
  <c r="AE178" i="41" s="1"/>
  <c r="AF178" i="41" s="1"/>
  <c r="L185" i="41"/>
  <c r="M185" i="41" s="1"/>
  <c r="N185" i="41" s="1"/>
  <c r="O185" i="41" s="1"/>
  <c r="P185" i="41" s="1"/>
  <c r="Q185" i="41" s="1"/>
  <c r="R185" i="41" s="1"/>
  <c r="S185" i="41" s="1"/>
  <c r="T185" i="41" s="1"/>
  <c r="U185" i="41" s="1"/>
  <c r="V185" i="41" s="1"/>
  <c r="W185" i="41" s="1"/>
  <c r="X185" i="41" s="1"/>
  <c r="Y185" i="41" s="1"/>
  <c r="Z185" i="41" s="1"/>
  <c r="AA185" i="41" s="1"/>
  <c r="AB185" i="41" s="1"/>
  <c r="AC185" i="41" s="1"/>
  <c r="AD185" i="41" s="1"/>
  <c r="AE185" i="41" s="1"/>
  <c r="AF185" i="41" s="1"/>
  <c r="L200" i="41"/>
  <c r="M200" i="41" s="1"/>
  <c r="N200" i="41" s="1"/>
  <c r="O200" i="41" s="1"/>
  <c r="P200" i="41" s="1"/>
  <c r="Q200" i="41" s="1"/>
  <c r="R200" i="41" s="1"/>
  <c r="S200" i="41" s="1"/>
  <c r="T200" i="41" s="1"/>
  <c r="U200" i="41" s="1"/>
  <c r="V200" i="41" s="1"/>
  <c r="W200" i="41" s="1"/>
  <c r="X200" i="41" s="1"/>
  <c r="Y200" i="41" s="1"/>
  <c r="Z200" i="41" s="1"/>
  <c r="AA200" i="41" s="1"/>
  <c r="AB200" i="41" s="1"/>
  <c r="AC200" i="41" s="1"/>
  <c r="AD200" i="41" s="1"/>
  <c r="AE200" i="41" s="1"/>
  <c r="AF200" i="41" s="1"/>
  <c r="L207" i="41"/>
  <c r="M207" i="41" s="1"/>
  <c r="N207" i="41" s="1"/>
  <c r="O207" i="41" s="1"/>
  <c r="P207" i="41" s="1"/>
  <c r="Q207" i="41" s="1"/>
  <c r="R207" i="41" s="1"/>
  <c r="S207" i="41" s="1"/>
  <c r="T207" i="41" s="1"/>
  <c r="U207" i="41" s="1"/>
  <c r="V207" i="41" s="1"/>
  <c r="W207" i="41" s="1"/>
  <c r="X207" i="41" s="1"/>
  <c r="Y207" i="41" s="1"/>
  <c r="Z207" i="41" s="1"/>
  <c r="AA207" i="41" s="1"/>
  <c r="AB207" i="41" s="1"/>
  <c r="AC207" i="41" s="1"/>
  <c r="AD207" i="41" s="1"/>
  <c r="AE207" i="41" s="1"/>
  <c r="AF207" i="41" s="1"/>
  <c r="L212" i="41"/>
  <c r="M212" i="41" s="1"/>
  <c r="N212" i="41" s="1"/>
  <c r="O212" i="41" s="1"/>
  <c r="P212" i="41" s="1"/>
  <c r="Q212" i="41" s="1"/>
  <c r="R212" i="41" s="1"/>
  <c r="S212" i="41" s="1"/>
  <c r="T212" i="41" s="1"/>
  <c r="U212" i="41" s="1"/>
  <c r="V212" i="41" s="1"/>
  <c r="W212" i="41" s="1"/>
  <c r="X212" i="41" s="1"/>
  <c r="Y212" i="41" s="1"/>
  <c r="Z212" i="41" s="1"/>
  <c r="AA212" i="41" s="1"/>
  <c r="AB212" i="41" s="1"/>
  <c r="AC212" i="41" s="1"/>
  <c r="AD212" i="41" s="1"/>
  <c r="AE212" i="41" s="1"/>
  <c r="AF212" i="41" s="1"/>
  <c r="L226" i="41"/>
  <c r="M226" i="41" s="1"/>
  <c r="N226" i="41" s="1"/>
  <c r="O226" i="41" s="1"/>
  <c r="P226" i="41" s="1"/>
  <c r="Q226" i="41" s="1"/>
  <c r="R226" i="41" s="1"/>
  <c r="S226" i="41" s="1"/>
  <c r="T226" i="41" s="1"/>
  <c r="U226" i="41" s="1"/>
  <c r="V226" i="41" s="1"/>
  <c r="W226" i="41" s="1"/>
  <c r="X226" i="41" s="1"/>
  <c r="Y226" i="41" s="1"/>
  <c r="Z226" i="41" s="1"/>
  <c r="AA226" i="41" s="1"/>
  <c r="AB226" i="41" s="1"/>
  <c r="AC226" i="41" s="1"/>
  <c r="AD226" i="41" s="1"/>
  <c r="AE226" i="41" s="1"/>
  <c r="AF226" i="41" s="1"/>
  <c r="L244" i="41"/>
  <c r="M244" i="41" s="1"/>
  <c r="N244" i="41" s="1"/>
  <c r="O244" i="41" s="1"/>
  <c r="P244" i="41" s="1"/>
  <c r="Q244" i="41" s="1"/>
  <c r="R244" i="41" s="1"/>
  <c r="S244" i="41" s="1"/>
  <c r="T244" i="41" s="1"/>
  <c r="U244" i="41" s="1"/>
  <c r="V244" i="41" s="1"/>
  <c r="W244" i="41" s="1"/>
  <c r="X244" i="41" s="1"/>
  <c r="Y244" i="41" s="1"/>
  <c r="Z244" i="41" s="1"/>
  <c r="AA244" i="41" s="1"/>
  <c r="AB244" i="41" s="1"/>
  <c r="AC244" i="41" s="1"/>
  <c r="AD244" i="41" s="1"/>
  <c r="AE244" i="41" s="1"/>
  <c r="AF244" i="41" s="1"/>
  <c r="L250" i="41"/>
  <c r="M250" i="41" s="1"/>
  <c r="N250" i="41" s="1"/>
  <c r="O250" i="41" s="1"/>
  <c r="P250" i="41" s="1"/>
  <c r="Q250" i="41" s="1"/>
  <c r="R250" i="41" s="1"/>
  <c r="S250" i="41" s="1"/>
  <c r="T250" i="41" s="1"/>
  <c r="U250" i="41" s="1"/>
  <c r="V250" i="41" s="1"/>
  <c r="W250" i="41" s="1"/>
  <c r="X250" i="41" s="1"/>
  <c r="Y250" i="41" s="1"/>
  <c r="Z250" i="41" s="1"/>
  <c r="AA250" i="41" s="1"/>
  <c r="AB250" i="41" s="1"/>
  <c r="AC250" i="41" s="1"/>
  <c r="AD250" i="41" s="1"/>
  <c r="AE250" i="41" s="1"/>
  <c r="AF250" i="41" s="1"/>
  <c r="L256" i="41"/>
  <c r="M256" i="41" s="1"/>
  <c r="N256" i="41" s="1"/>
  <c r="O256" i="41" s="1"/>
  <c r="P256" i="41" s="1"/>
  <c r="Q256" i="41" s="1"/>
  <c r="R256" i="41" s="1"/>
  <c r="S256" i="41" s="1"/>
  <c r="T256" i="41" s="1"/>
  <c r="U256" i="41" s="1"/>
  <c r="V256" i="41" s="1"/>
  <c r="W256" i="41" s="1"/>
  <c r="X256" i="41" s="1"/>
  <c r="Y256" i="41" s="1"/>
  <c r="Z256" i="41" s="1"/>
  <c r="AA256" i="41" s="1"/>
  <c r="AB256" i="41" s="1"/>
  <c r="AC256" i="41" s="1"/>
  <c r="AD256" i="41" s="1"/>
  <c r="AE256" i="41" s="1"/>
  <c r="AF256" i="41" s="1"/>
  <c r="L262" i="41"/>
  <c r="M262" i="41" s="1"/>
  <c r="N262" i="41" s="1"/>
  <c r="O262" i="41" s="1"/>
  <c r="P262" i="41" s="1"/>
  <c r="Q262" i="41" s="1"/>
  <c r="R262" i="41" s="1"/>
  <c r="S262" i="41" s="1"/>
  <c r="T262" i="41" s="1"/>
  <c r="U262" i="41" s="1"/>
  <c r="V262" i="41" s="1"/>
  <c r="W262" i="41" s="1"/>
  <c r="X262" i="41" s="1"/>
  <c r="Y262" i="41" s="1"/>
  <c r="Z262" i="41" s="1"/>
  <c r="AA262" i="41" s="1"/>
  <c r="AB262" i="41" s="1"/>
  <c r="AC262" i="41" s="1"/>
  <c r="AD262" i="41" s="1"/>
  <c r="AE262" i="41" s="1"/>
  <c r="AF262" i="41" s="1"/>
  <c r="L172" i="41"/>
  <c r="M172" i="41" s="1"/>
  <c r="N172" i="41" s="1"/>
  <c r="O172" i="41" s="1"/>
  <c r="P172" i="41" s="1"/>
  <c r="Q172" i="41" s="1"/>
  <c r="R172" i="41" s="1"/>
  <c r="S172" i="41" s="1"/>
  <c r="T172" i="41" s="1"/>
  <c r="U172" i="41" s="1"/>
  <c r="V172" i="41" s="1"/>
  <c r="W172" i="41" s="1"/>
  <c r="X172" i="41" s="1"/>
  <c r="Y172" i="41" s="1"/>
  <c r="Z172" i="41" s="1"/>
  <c r="AA172" i="41" s="1"/>
  <c r="AB172" i="41" s="1"/>
  <c r="AC172" i="41" s="1"/>
  <c r="AD172" i="41" s="1"/>
  <c r="AE172" i="41" s="1"/>
  <c r="AF172" i="41" s="1"/>
  <c r="L186" i="41"/>
  <c r="M186" i="41" s="1"/>
  <c r="N186" i="41" s="1"/>
  <c r="O186" i="41" s="1"/>
  <c r="P186" i="41" s="1"/>
  <c r="Q186" i="41" s="1"/>
  <c r="R186" i="41" s="1"/>
  <c r="S186" i="41" s="1"/>
  <c r="T186" i="41" s="1"/>
  <c r="U186" i="41" s="1"/>
  <c r="V186" i="41" s="1"/>
  <c r="W186" i="41" s="1"/>
  <c r="X186" i="41" s="1"/>
  <c r="Y186" i="41" s="1"/>
  <c r="Z186" i="41" s="1"/>
  <c r="AA186" i="41" s="1"/>
  <c r="AB186" i="41" s="1"/>
  <c r="AC186" i="41" s="1"/>
  <c r="AD186" i="41" s="1"/>
  <c r="AE186" i="41" s="1"/>
  <c r="AF186" i="41" s="1"/>
  <c r="L194" i="41"/>
  <c r="M194" i="41" s="1"/>
  <c r="N194" i="41" s="1"/>
  <c r="O194" i="41" s="1"/>
  <c r="P194" i="41" s="1"/>
  <c r="Q194" i="41" s="1"/>
  <c r="R194" i="41" s="1"/>
  <c r="S194" i="41" s="1"/>
  <c r="L201" i="41"/>
  <c r="M201" i="41" s="1"/>
  <c r="N201" i="41" s="1"/>
  <c r="O201" i="41" s="1"/>
  <c r="P201" i="41" s="1"/>
  <c r="Q201" i="41" s="1"/>
  <c r="R201" i="41" s="1"/>
  <c r="S201" i="41" s="1"/>
  <c r="T201" i="41" s="1"/>
  <c r="U201" i="41" s="1"/>
  <c r="V201" i="41" s="1"/>
  <c r="W201" i="41" s="1"/>
  <c r="X201" i="41" s="1"/>
  <c r="Y201" i="41" s="1"/>
  <c r="Z201" i="41" s="1"/>
  <c r="AA201" i="41" s="1"/>
  <c r="AB201" i="41" s="1"/>
  <c r="AC201" i="41" s="1"/>
  <c r="AD201" i="41" s="1"/>
  <c r="AE201" i="41" s="1"/>
  <c r="AF201" i="41" s="1"/>
  <c r="L213" i="41"/>
  <c r="M213" i="41" s="1"/>
  <c r="N213" i="41" s="1"/>
  <c r="O213" i="41" s="1"/>
  <c r="P213" i="41" s="1"/>
  <c r="Q213" i="41" s="1"/>
  <c r="R213" i="41" s="1"/>
  <c r="S213" i="41" s="1"/>
  <c r="T213" i="41" s="1"/>
  <c r="U213" i="41" s="1"/>
  <c r="V213" i="41" s="1"/>
  <c r="W213" i="41" s="1"/>
  <c r="X213" i="41" s="1"/>
  <c r="Y213" i="41" s="1"/>
  <c r="Z213" i="41" s="1"/>
  <c r="AA213" i="41" s="1"/>
  <c r="AB213" i="41" s="1"/>
  <c r="AC213" i="41" s="1"/>
  <c r="AD213" i="41" s="1"/>
  <c r="AE213" i="41" s="1"/>
  <c r="AF213" i="41" s="1"/>
  <c r="L219" i="41"/>
  <c r="M219" i="41" s="1"/>
  <c r="N219" i="41" s="1"/>
  <c r="O219" i="41" s="1"/>
  <c r="P219" i="41" s="1"/>
  <c r="Q219" i="41" s="1"/>
  <c r="R219" i="41" s="1"/>
  <c r="S219" i="41" s="1"/>
  <c r="T219" i="41" s="1"/>
  <c r="U219" i="41" s="1"/>
  <c r="V219" i="41" s="1"/>
  <c r="W219" i="41" s="1"/>
  <c r="X219" i="41" s="1"/>
  <c r="Y219" i="41" s="1"/>
  <c r="Z219" i="41" s="1"/>
  <c r="AA219" i="41" s="1"/>
  <c r="AB219" i="41" s="1"/>
  <c r="AC219" i="41" s="1"/>
  <c r="AD219" i="41" s="1"/>
  <c r="AE219" i="41" s="1"/>
  <c r="AF219" i="41" s="1"/>
  <c r="L227" i="41"/>
  <c r="M227" i="41" s="1"/>
  <c r="N227" i="41" s="1"/>
  <c r="O227" i="41" s="1"/>
  <c r="P227" i="41" s="1"/>
  <c r="Q227" i="41" s="1"/>
  <c r="R227" i="41" s="1"/>
  <c r="S227" i="41" s="1"/>
  <c r="T227" i="41" s="1"/>
  <c r="U227" i="41" s="1"/>
  <c r="V227" i="41" s="1"/>
  <c r="W227" i="41" s="1"/>
  <c r="X227" i="41" s="1"/>
  <c r="Y227" i="41" s="1"/>
  <c r="Z227" i="41" s="1"/>
  <c r="AA227" i="41" s="1"/>
  <c r="AB227" i="41" s="1"/>
  <c r="AC227" i="41" s="1"/>
  <c r="AD227" i="41" s="1"/>
  <c r="AE227" i="41" s="1"/>
  <c r="AF227" i="41" s="1"/>
  <c r="L245" i="41"/>
  <c r="M245" i="41" s="1"/>
  <c r="N245" i="41" s="1"/>
  <c r="O245" i="41" s="1"/>
  <c r="P245" i="41" s="1"/>
  <c r="Q245" i="41" s="1"/>
  <c r="R245" i="41" s="1"/>
  <c r="S245" i="41" s="1"/>
  <c r="T245" i="41" s="1"/>
  <c r="U245" i="41" s="1"/>
  <c r="V245" i="41" s="1"/>
  <c r="W245" i="41" s="1"/>
  <c r="X245" i="41" s="1"/>
  <c r="Y245" i="41" s="1"/>
  <c r="Z245" i="41" s="1"/>
  <c r="AA245" i="41" s="1"/>
  <c r="AB245" i="41" s="1"/>
  <c r="AC245" i="41" s="1"/>
  <c r="AD245" i="41" s="1"/>
  <c r="AE245" i="41" s="1"/>
  <c r="AF245" i="41" s="1"/>
  <c r="L263" i="41"/>
  <c r="M263" i="41" s="1"/>
  <c r="N263" i="41" s="1"/>
  <c r="O263" i="41" s="1"/>
  <c r="P263" i="41" s="1"/>
  <c r="Q263" i="41" s="1"/>
  <c r="R263" i="41" s="1"/>
  <c r="S263" i="41" s="1"/>
  <c r="T263" i="41" s="1"/>
  <c r="U263" i="41" s="1"/>
  <c r="V263" i="41" s="1"/>
  <c r="W263" i="41" s="1"/>
  <c r="X263" i="41" s="1"/>
  <c r="Y263" i="41" s="1"/>
  <c r="Z263" i="41" s="1"/>
  <c r="AA263" i="41" s="1"/>
  <c r="AB263" i="41" s="1"/>
  <c r="AC263" i="41" s="1"/>
  <c r="AD263" i="41" s="1"/>
  <c r="AE263" i="41" s="1"/>
  <c r="AF263" i="41" s="1"/>
  <c r="L164" i="41"/>
  <c r="M164" i="41" s="1"/>
  <c r="N164" i="41" s="1"/>
  <c r="O164" i="41" s="1"/>
  <c r="P164" i="41" s="1"/>
  <c r="Q164" i="41" s="1"/>
  <c r="R164" i="41" s="1"/>
  <c r="S164" i="41" s="1"/>
  <c r="T164" i="41" s="1"/>
  <c r="U164" i="41" s="1"/>
  <c r="V164" i="41" s="1"/>
  <c r="W164" i="41" s="1"/>
  <c r="X164" i="41" s="1"/>
  <c r="Y164" i="41" s="1"/>
  <c r="Z164" i="41" s="1"/>
  <c r="AA164" i="41" s="1"/>
  <c r="AB164" i="41" s="1"/>
  <c r="AC164" i="41" s="1"/>
  <c r="AD164" i="41" s="1"/>
  <c r="AE164" i="41" s="1"/>
  <c r="AF164" i="41" s="1"/>
  <c r="L195" i="41"/>
  <c r="M195" i="41" s="1"/>
  <c r="N195" i="41" s="1"/>
  <c r="O195" i="41" s="1"/>
  <c r="P195" i="41" s="1"/>
  <c r="Q195" i="41" s="1"/>
  <c r="R195" i="41" s="1"/>
  <c r="S195" i="41" s="1"/>
  <c r="T195" i="41" s="1"/>
  <c r="U195" i="41" s="1"/>
  <c r="V195" i="41" s="1"/>
  <c r="W195" i="41" s="1"/>
  <c r="X195" i="41" s="1"/>
  <c r="Y195" i="41" s="1"/>
  <c r="Z195" i="41" s="1"/>
  <c r="AA195" i="41" s="1"/>
  <c r="AB195" i="41" s="1"/>
  <c r="AC195" i="41" s="1"/>
  <c r="AD195" i="41" s="1"/>
  <c r="AE195" i="41" s="1"/>
  <c r="AF195" i="41" s="1"/>
  <c r="L202" i="41"/>
  <c r="M202" i="41" s="1"/>
  <c r="N202" i="41" s="1"/>
  <c r="O202" i="41" s="1"/>
  <c r="P202" i="41" s="1"/>
  <c r="Q202" i="41" s="1"/>
  <c r="R202" i="41" s="1"/>
  <c r="S202" i="41" s="1"/>
  <c r="T202" i="41" s="1"/>
  <c r="U202" i="41" s="1"/>
  <c r="V202" i="41" s="1"/>
  <c r="W202" i="41" s="1"/>
  <c r="X202" i="41" s="1"/>
  <c r="Y202" i="41" s="1"/>
  <c r="Z202" i="41" s="1"/>
  <c r="AA202" i="41" s="1"/>
  <c r="AB202" i="41" s="1"/>
  <c r="AC202" i="41" s="1"/>
  <c r="AD202" i="41" s="1"/>
  <c r="AE202" i="41" s="1"/>
  <c r="AF202" i="41" s="1"/>
  <c r="L220" i="41"/>
  <c r="M220" i="41" s="1"/>
  <c r="N220" i="41" s="1"/>
  <c r="O220" i="41" s="1"/>
  <c r="P220" i="41" s="1"/>
  <c r="Q220" i="41" s="1"/>
  <c r="R220" i="41" s="1"/>
  <c r="S220" i="41" s="1"/>
  <c r="T220" i="41" s="1"/>
  <c r="U220" i="41" s="1"/>
  <c r="V220" i="41" s="1"/>
  <c r="W220" i="41" s="1"/>
  <c r="X220" i="41" s="1"/>
  <c r="Y220" i="41" s="1"/>
  <c r="Z220" i="41" s="1"/>
  <c r="AA220" i="41" s="1"/>
  <c r="AB220" i="41" s="1"/>
  <c r="AC220" i="41" s="1"/>
  <c r="AD220" i="41" s="1"/>
  <c r="AE220" i="41" s="1"/>
  <c r="AF220" i="41" s="1"/>
  <c r="L228" i="41"/>
  <c r="M228" i="41" s="1"/>
  <c r="N228" i="41" s="1"/>
  <c r="O228" i="41" s="1"/>
  <c r="P228" i="41" s="1"/>
  <c r="Q228" i="41" s="1"/>
  <c r="R228" i="41" s="1"/>
  <c r="S228" i="41" s="1"/>
  <c r="T228" i="41" s="1"/>
  <c r="U228" i="41" s="1"/>
  <c r="V228" i="41" s="1"/>
  <c r="W228" i="41" s="1"/>
  <c r="X228" i="41" s="1"/>
  <c r="Y228" i="41" s="1"/>
  <c r="Z228" i="41" s="1"/>
  <c r="AA228" i="41" s="1"/>
  <c r="AB228" i="41" s="1"/>
  <c r="AC228" i="41" s="1"/>
  <c r="AD228" i="41" s="1"/>
  <c r="AE228" i="41" s="1"/>
  <c r="AF228" i="41" s="1"/>
  <c r="L240" i="41"/>
  <c r="M240" i="41" s="1"/>
  <c r="N240" i="41" s="1"/>
  <c r="O240" i="41" s="1"/>
  <c r="P240" i="41" s="1"/>
  <c r="Q240" i="41" s="1"/>
  <c r="R240" i="41" s="1"/>
  <c r="S240" i="41" s="1"/>
  <c r="T240" i="41" s="1"/>
  <c r="U240" i="41" s="1"/>
  <c r="V240" i="41" s="1"/>
  <c r="W240" i="41" s="1"/>
  <c r="X240" i="41" s="1"/>
  <c r="Y240" i="41" s="1"/>
  <c r="Z240" i="41" s="1"/>
  <c r="AA240" i="41" s="1"/>
  <c r="AB240" i="41" s="1"/>
  <c r="AC240" i="41" s="1"/>
  <c r="AD240" i="41" s="1"/>
  <c r="AE240" i="41" s="1"/>
  <c r="AF240" i="41" s="1"/>
  <c r="L251" i="41"/>
  <c r="M251" i="41" s="1"/>
  <c r="N251" i="41" s="1"/>
  <c r="O251" i="41" s="1"/>
  <c r="P251" i="41" s="1"/>
  <c r="Q251" i="41" s="1"/>
  <c r="R251" i="41" s="1"/>
  <c r="S251" i="41" s="1"/>
  <c r="T251" i="41" s="1"/>
  <c r="U251" i="41" s="1"/>
  <c r="V251" i="41" s="1"/>
  <c r="W251" i="41" s="1"/>
  <c r="X251" i="41" s="1"/>
  <c r="Y251" i="41" s="1"/>
  <c r="Z251" i="41" s="1"/>
  <c r="AA251" i="41" s="1"/>
  <c r="AB251" i="41" s="1"/>
  <c r="AC251" i="41" s="1"/>
  <c r="AD251" i="41" s="1"/>
  <c r="AE251" i="41" s="1"/>
  <c r="AF251" i="41" s="1"/>
  <c r="L257" i="41"/>
  <c r="M257" i="41" s="1"/>
  <c r="N257" i="41" s="1"/>
  <c r="O257" i="41" s="1"/>
  <c r="P257" i="41" s="1"/>
  <c r="Q257" i="41" s="1"/>
  <c r="R257" i="41" s="1"/>
  <c r="S257" i="41" s="1"/>
  <c r="T257" i="41" s="1"/>
  <c r="U257" i="41" s="1"/>
  <c r="V257" i="41" s="1"/>
  <c r="W257" i="41" s="1"/>
  <c r="X257" i="41" s="1"/>
  <c r="Y257" i="41" s="1"/>
  <c r="Z257" i="41" s="1"/>
  <c r="AA257" i="41" s="1"/>
  <c r="AB257" i="41" s="1"/>
  <c r="AC257" i="41" s="1"/>
  <c r="AD257" i="41" s="1"/>
  <c r="AE257" i="41" s="1"/>
  <c r="AF257" i="41" s="1"/>
  <c r="L273" i="41"/>
  <c r="M273" i="41" s="1"/>
  <c r="N273" i="41" s="1"/>
  <c r="O273" i="41" s="1"/>
  <c r="P273" i="41" s="1"/>
  <c r="Q273" i="41" s="1"/>
  <c r="R273" i="41" s="1"/>
  <c r="S273" i="41" s="1"/>
  <c r="T273" i="41" s="1"/>
  <c r="U273" i="41" s="1"/>
  <c r="V273" i="41" s="1"/>
  <c r="W273" i="41" s="1"/>
  <c r="X273" i="41" s="1"/>
  <c r="Y273" i="41" s="1"/>
  <c r="Z273" i="41" s="1"/>
  <c r="AA273" i="41" s="1"/>
  <c r="AB273" i="41" s="1"/>
  <c r="AC273" i="41" s="1"/>
  <c r="AD273" i="41" s="1"/>
  <c r="AE273" i="41" s="1"/>
  <c r="AF273" i="41" s="1"/>
  <c r="L173" i="41"/>
  <c r="M173" i="41" s="1"/>
  <c r="N173" i="41" s="1"/>
  <c r="O173" i="41" s="1"/>
  <c r="P173" i="41" s="1"/>
  <c r="Q173" i="41" s="1"/>
  <c r="R173" i="41" s="1"/>
  <c r="L174" i="41"/>
  <c r="M174" i="41" s="1"/>
  <c r="N174" i="41" s="1"/>
  <c r="O174" i="41" s="1"/>
  <c r="P174" i="41" s="1"/>
  <c r="Q174" i="41" s="1"/>
  <c r="R174" i="41" s="1"/>
  <c r="S174" i="41" s="1"/>
  <c r="T174" i="41" s="1"/>
  <c r="U174" i="41" s="1"/>
  <c r="V174" i="41" s="1"/>
  <c r="W174" i="41" s="1"/>
  <c r="X174" i="41" s="1"/>
  <c r="Y174" i="41" s="1"/>
  <c r="Z174" i="41" s="1"/>
  <c r="AA174" i="41" s="1"/>
  <c r="AB174" i="41" s="1"/>
  <c r="AC174" i="41" s="1"/>
  <c r="AD174" i="41" s="1"/>
  <c r="AE174" i="41" s="1"/>
  <c r="AF174" i="41" s="1"/>
  <c r="L196" i="41"/>
  <c r="M196" i="41" s="1"/>
  <c r="N196" i="41" s="1"/>
  <c r="O196" i="41" s="1"/>
  <c r="P196" i="41" s="1"/>
  <c r="Q196" i="41" s="1"/>
  <c r="R196" i="41" s="1"/>
  <c r="S196" i="41" s="1"/>
  <c r="T196" i="41" s="1"/>
  <c r="U196" i="41" s="1"/>
  <c r="V196" i="41" s="1"/>
  <c r="W196" i="41" s="1"/>
  <c r="X196" i="41" s="1"/>
  <c r="Y196" i="41" s="1"/>
  <c r="Z196" i="41" s="1"/>
  <c r="AA196" i="41" s="1"/>
  <c r="AB196" i="41" s="1"/>
  <c r="AC196" i="41" s="1"/>
  <c r="AD196" i="41" s="1"/>
  <c r="AE196" i="41" s="1"/>
  <c r="AF196" i="41" s="1"/>
  <c r="L203" i="41"/>
  <c r="M203" i="41" s="1"/>
  <c r="N203" i="41" s="1"/>
  <c r="O203" i="41" s="1"/>
  <c r="P203" i="41" s="1"/>
  <c r="Q203" i="41" s="1"/>
  <c r="R203" i="41" s="1"/>
  <c r="S203" i="41" s="1"/>
  <c r="T203" i="41" s="1"/>
  <c r="U203" i="41" s="1"/>
  <c r="V203" i="41" s="1"/>
  <c r="W203" i="41" s="1"/>
  <c r="X203" i="41" s="1"/>
  <c r="Y203" i="41" s="1"/>
  <c r="Z203" i="41" s="1"/>
  <c r="AA203" i="41" s="1"/>
  <c r="AB203" i="41" s="1"/>
  <c r="AC203" i="41" s="1"/>
  <c r="AD203" i="41" s="1"/>
  <c r="AE203" i="41" s="1"/>
  <c r="AF203" i="41" s="1"/>
  <c r="L229" i="41"/>
  <c r="M229" i="41" s="1"/>
  <c r="N229" i="41" s="1"/>
  <c r="O229" i="41" s="1"/>
  <c r="P229" i="41" s="1"/>
  <c r="Q229" i="41" s="1"/>
  <c r="R229" i="41" s="1"/>
  <c r="S229" i="41" s="1"/>
  <c r="T229" i="41" s="1"/>
  <c r="U229" i="41" s="1"/>
  <c r="V229" i="41" s="1"/>
  <c r="W229" i="41" s="1"/>
  <c r="X229" i="41" s="1"/>
  <c r="Y229" i="41" s="1"/>
  <c r="Z229" i="41" s="1"/>
  <c r="AA229" i="41" s="1"/>
  <c r="AB229" i="41" s="1"/>
  <c r="AC229" i="41" s="1"/>
  <c r="AD229" i="41" s="1"/>
  <c r="AE229" i="41" s="1"/>
  <c r="AF229" i="41" s="1"/>
  <c r="L235" i="41"/>
  <c r="M235" i="41" s="1"/>
  <c r="N235" i="41" s="1"/>
  <c r="O235" i="41" s="1"/>
  <c r="P235" i="41" s="1"/>
  <c r="Q235" i="41" s="1"/>
  <c r="R235" i="41" s="1"/>
  <c r="S235" i="41" s="1"/>
  <c r="T235" i="41" s="1"/>
  <c r="U235" i="41" s="1"/>
  <c r="V235" i="41" s="1"/>
  <c r="W235" i="41" s="1"/>
  <c r="X235" i="41" s="1"/>
  <c r="Y235" i="41" s="1"/>
  <c r="Z235" i="41" s="1"/>
  <c r="AA235" i="41" s="1"/>
  <c r="AB235" i="41" s="1"/>
  <c r="AC235" i="41" s="1"/>
  <c r="AD235" i="41" s="1"/>
  <c r="AE235" i="41" s="1"/>
  <c r="AF235" i="41" s="1"/>
  <c r="L252" i="41"/>
  <c r="M252" i="41" s="1"/>
  <c r="N252" i="41" s="1"/>
  <c r="O252" i="41" s="1"/>
  <c r="P252" i="41" s="1"/>
  <c r="Q252" i="41" s="1"/>
  <c r="R252" i="41" s="1"/>
  <c r="S252" i="41" s="1"/>
  <c r="T252" i="41" s="1"/>
  <c r="U252" i="41" s="1"/>
  <c r="V252" i="41" s="1"/>
  <c r="W252" i="41" s="1"/>
  <c r="X252" i="41" s="1"/>
  <c r="Y252" i="41" s="1"/>
  <c r="Z252" i="41" s="1"/>
  <c r="AA252" i="41" s="1"/>
  <c r="AB252" i="41" s="1"/>
  <c r="AC252" i="41" s="1"/>
  <c r="AD252" i="41" s="1"/>
  <c r="AE252" i="41" s="1"/>
  <c r="AF252" i="41" s="1"/>
  <c r="L258" i="41"/>
  <c r="M258" i="41" s="1"/>
  <c r="N258" i="41" s="1"/>
  <c r="O258" i="41" s="1"/>
  <c r="P258" i="41" s="1"/>
  <c r="Q258" i="41" s="1"/>
  <c r="R258" i="41" s="1"/>
  <c r="S258" i="41" s="1"/>
  <c r="T258" i="41" s="1"/>
  <c r="U258" i="41" s="1"/>
  <c r="V258" i="41" s="1"/>
  <c r="W258" i="41" s="1"/>
  <c r="X258" i="41" s="1"/>
  <c r="Y258" i="41" s="1"/>
  <c r="Z258" i="41" s="1"/>
  <c r="AA258" i="41" s="1"/>
  <c r="AB258" i="41" s="1"/>
  <c r="AC258" i="41" s="1"/>
  <c r="AD258" i="41" s="1"/>
  <c r="AE258" i="41" s="1"/>
  <c r="AF258" i="41" s="1"/>
  <c r="L182" i="41"/>
  <c r="M182" i="41" s="1"/>
  <c r="N182" i="41" s="1"/>
  <c r="O182" i="41" s="1"/>
  <c r="P182" i="41" s="1"/>
  <c r="Q182" i="41" s="1"/>
  <c r="R182" i="41" s="1"/>
  <c r="S182" i="41" s="1"/>
  <c r="T182" i="41" s="1"/>
  <c r="U182" i="41" s="1"/>
  <c r="V182" i="41" s="1"/>
  <c r="W182" i="41" s="1"/>
  <c r="X182" i="41" s="1"/>
  <c r="Y182" i="41" s="1"/>
  <c r="Z182" i="41" s="1"/>
  <c r="AA182" i="41" s="1"/>
  <c r="AB182" i="41" s="1"/>
  <c r="AC182" i="41" s="1"/>
  <c r="AD182" i="41" s="1"/>
  <c r="AE182" i="41" s="1"/>
  <c r="AF182" i="41" s="1"/>
  <c r="L189" i="41"/>
  <c r="M189" i="41" s="1"/>
  <c r="N189" i="41" s="1"/>
  <c r="O189" i="41" s="1"/>
  <c r="P189" i="41" s="1"/>
  <c r="Q189" i="41" s="1"/>
  <c r="R189" i="41" s="1"/>
  <c r="S189" i="41" s="1"/>
  <c r="T189" i="41" s="1"/>
  <c r="U189" i="41" s="1"/>
  <c r="V189" i="41" s="1"/>
  <c r="W189" i="41" s="1"/>
  <c r="X189" i="41" s="1"/>
  <c r="Y189" i="41" s="1"/>
  <c r="Z189" i="41" s="1"/>
  <c r="AA189" i="41" s="1"/>
  <c r="AB189" i="41" s="1"/>
  <c r="AC189" i="41" s="1"/>
  <c r="AD189" i="41" s="1"/>
  <c r="AE189" i="41" s="1"/>
  <c r="AF189" i="41" s="1"/>
  <c r="L210" i="41"/>
  <c r="M210" i="41" s="1"/>
  <c r="N210" i="41" s="1"/>
  <c r="O210" i="41" s="1"/>
  <c r="P210" i="41" s="1"/>
  <c r="Q210" i="41" s="1"/>
  <c r="R210" i="41" s="1"/>
  <c r="S210" i="41" s="1"/>
  <c r="T210" i="41" s="1"/>
  <c r="U210" i="41" s="1"/>
  <c r="V210" i="41" s="1"/>
  <c r="W210" i="41" s="1"/>
  <c r="X210" i="41" s="1"/>
  <c r="Y210" i="41" s="1"/>
  <c r="Z210" i="41" s="1"/>
  <c r="AA210" i="41" s="1"/>
  <c r="AB210" i="41" s="1"/>
  <c r="AC210" i="41" s="1"/>
  <c r="AD210" i="41" s="1"/>
  <c r="AE210" i="41" s="1"/>
  <c r="AF210" i="41" s="1"/>
  <c r="L215" i="41"/>
  <c r="M215" i="41" s="1"/>
  <c r="N215" i="41" s="1"/>
  <c r="O215" i="41" s="1"/>
  <c r="P215" i="41" s="1"/>
  <c r="Q215" i="41" s="1"/>
  <c r="R215" i="41" s="1"/>
  <c r="S215" i="41" s="1"/>
  <c r="T215" i="41" s="1"/>
  <c r="U215" i="41" s="1"/>
  <c r="V215" i="41" s="1"/>
  <c r="W215" i="41" s="1"/>
  <c r="X215" i="41" s="1"/>
  <c r="Y215" i="41" s="1"/>
  <c r="Z215" i="41" s="1"/>
  <c r="AA215" i="41" s="1"/>
  <c r="AB215" i="41" s="1"/>
  <c r="AC215" i="41" s="1"/>
  <c r="AD215" i="41" s="1"/>
  <c r="AE215" i="41" s="1"/>
  <c r="AF215" i="41" s="1"/>
  <c r="L222" i="41"/>
  <c r="M222" i="41" s="1"/>
  <c r="N222" i="41" s="1"/>
  <c r="O222" i="41" s="1"/>
  <c r="P222" i="41" s="1"/>
  <c r="Q222" i="41" s="1"/>
  <c r="R222" i="41" s="1"/>
  <c r="S222" i="41" s="1"/>
  <c r="T222" i="41" s="1"/>
  <c r="U222" i="41" s="1"/>
  <c r="V222" i="41" s="1"/>
  <c r="W222" i="41" s="1"/>
  <c r="X222" i="41" s="1"/>
  <c r="Y222" i="41" s="1"/>
  <c r="Z222" i="41" s="1"/>
  <c r="AA222" i="41" s="1"/>
  <c r="AB222" i="41" s="1"/>
  <c r="AC222" i="41" s="1"/>
  <c r="AD222" i="41" s="1"/>
  <c r="AE222" i="41" s="1"/>
  <c r="AF222" i="41" s="1"/>
  <c r="L236" i="41"/>
  <c r="M236" i="41" s="1"/>
  <c r="N236" i="41" s="1"/>
  <c r="O236" i="41" s="1"/>
  <c r="P236" i="41" s="1"/>
  <c r="Q236" i="41" s="1"/>
  <c r="R236" i="41" s="1"/>
  <c r="S236" i="41" s="1"/>
  <c r="T236" i="41" s="1"/>
  <c r="U236" i="41" s="1"/>
  <c r="V236" i="41" s="1"/>
  <c r="W236" i="41" s="1"/>
  <c r="X236" i="41" s="1"/>
  <c r="Y236" i="41" s="1"/>
  <c r="Z236" i="41" s="1"/>
  <c r="AA236" i="41" s="1"/>
  <c r="AB236" i="41" s="1"/>
  <c r="AC236" i="41" s="1"/>
  <c r="AD236" i="41" s="1"/>
  <c r="AE236" i="41" s="1"/>
  <c r="AF236" i="41" s="1"/>
  <c r="L241" i="41"/>
  <c r="M241" i="41" s="1"/>
  <c r="N241" i="41" s="1"/>
  <c r="O241" i="41" s="1"/>
  <c r="P241" i="41" s="1"/>
  <c r="Q241" i="41" s="1"/>
  <c r="R241" i="41" s="1"/>
  <c r="S241" i="41" s="1"/>
  <c r="T241" i="41" s="1"/>
  <c r="U241" i="41" s="1"/>
  <c r="V241" i="41" s="1"/>
  <c r="W241" i="41" s="1"/>
  <c r="X241" i="41" s="1"/>
  <c r="Y241" i="41" s="1"/>
  <c r="Z241" i="41" s="1"/>
  <c r="AA241" i="41" s="1"/>
  <c r="AB241" i="41" s="1"/>
  <c r="AC241" i="41" s="1"/>
  <c r="AD241" i="41" s="1"/>
  <c r="AE241" i="41" s="1"/>
  <c r="AF241" i="41" s="1"/>
  <c r="L253" i="41"/>
  <c r="M253" i="41" s="1"/>
  <c r="N253" i="41" s="1"/>
  <c r="O253" i="41" s="1"/>
  <c r="P253" i="41" s="1"/>
  <c r="Q253" i="41" s="1"/>
  <c r="R253" i="41" s="1"/>
  <c r="S253" i="41" s="1"/>
  <c r="T253" i="41" s="1"/>
  <c r="U253" i="41" s="1"/>
  <c r="V253" i="41" s="1"/>
  <c r="W253" i="41" s="1"/>
  <c r="X253" i="41" s="1"/>
  <c r="Y253" i="41" s="1"/>
  <c r="Z253" i="41" s="1"/>
  <c r="AA253" i="41" s="1"/>
  <c r="AB253" i="41" s="1"/>
  <c r="AC253" i="41" s="1"/>
  <c r="AD253" i="41" s="1"/>
  <c r="AE253" i="41" s="1"/>
  <c r="AF253" i="41" s="1"/>
  <c r="L269" i="41"/>
  <c r="M269" i="41" s="1"/>
  <c r="N269" i="41" s="1"/>
  <c r="O269" i="41" s="1"/>
  <c r="P269" i="41" s="1"/>
  <c r="Q269" i="41" s="1"/>
  <c r="R269" i="41" s="1"/>
  <c r="S269" i="41" s="1"/>
  <c r="T269" i="41" s="1"/>
  <c r="U269" i="41" s="1"/>
  <c r="V269" i="41" s="1"/>
  <c r="W269" i="41" s="1"/>
  <c r="X269" i="41" s="1"/>
  <c r="Y269" i="41" s="1"/>
  <c r="Z269" i="41" s="1"/>
  <c r="AA269" i="41" s="1"/>
  <c r="AB269" i="41" s="1"/>
  <c r="AC269" i="41" s="1"/>
  <c r="AD269" i="41" s="1"/>
  <c r="AE269" i="41" s="1"/>
  <c r="AF269" i="41" s="1"/>
  <c r="D167" i="41"/>
  <c r="E161" i="41"/>
  <c r="F161" i="41" s="1"/>
  <c r="G161" i="41" s="1"/>
  <c r="L175" i="41"/>
  <c r="M175" i="41" s="1"/>
  <c r="N175" i="41" s="1"/>
  <c r="O175" i="41" s="1"/>
  <c r="P175" i="41" s="1"/>
  <c r="Q175" i="41" s="1"/>
  <c r="R175" i="41" s="1"/>
  <c r="S175" i="41" s="1"/>
  <c r="T175" i="41" s="1"/>
  <c r="U175" i="41" s="1"/>
  <c r="V175" i="41" s="1"/>
  <c r="W175" i="41" s="1"/>
  <c r="X175" i="41" s="1"/>
  <c r="Y175" i="41" s="1"/>
  <c r="Z175" i="41" s="1"/>
  <c r="AA175" i="41" s="1"/>
  <c r="AB175" i="41" s="1"/>
  <c r="AC175" i="41" s="1"/>
  <c r="AD175" i="41" s="1"/>
  <c r="AE175" i="41" s="1"/>
  <c r="AF175" i="41" s="1"/>
  <c r="L190" i="41"/>
  <c r="M190" i="41" s="1"/>
  <c r="N190" i="41" s="1"/>
  <c r="O190" i="41" s="1"/>
  <c r="P190" i="41" s="1"/>
  <c r="Q190" i="41" s="1"/>
  <c r="R190" i="41" s="1"/>
  <c r="S190" i="41" s="1"/>
  <c r="T190" i="41" s="1"/>
  <c r="U190" i="41" s="1"/>
  <c r="V190" i="41" s="1"/>
  <c r="W190" i="41" s="1"/>
  <c r="X190" i="41" s="1"/>
  <c r="Y190" i="41" s="1"/>
  <c r="Z190" i="41" s="1"/>
  <c r="AA190" i="41" s="1"/>
  <c r="AB190" i="41" s="1"/>
  <c r="AC190" i="41" s="1"/>
  <c r="AD190" i="41" s="1"/>
  <c r="AE190" i="41" s="1"/>
  <c r="AF190" i="41" s="1"/>
  <c r="L197" i="41"/>
  <c r="M197" i="41" s="1"/>
  <c r="N197" i="41" s="1"/>
  <c r="O197" i="41" s="1"/>
  <c r="P197" i="41" s="1"/>
  <c r="Q197" i="41" s="1"/>
  <c r="R197" i="41" s="1"/>
  <c r="S197" i="41" s="1"/>
  <c r="T197" i="41" s="1"/>
  <c r="U197" i="41" s="1"/>
  <c r="V197" i="41" s="1"/>
  <c r="W197" i="41" s="1"/>
  <c r="X197" i="41" s="1"/>
  <c r="Y197" i="41" s="1"/>
  <c r="Z197" i="41" s="1"/>
  <c r="AA197" i="41" s="1"/>
  <c r="AB197" i="41" s="1"/>
  <c r="AC197" i="41" s="1"/>
  <c r="AD197" i="41" s="1"/>
  <c r="AE197" i="41" s="1"/>
  <c r="AF197" i="41" s="1"/>
  <c r="L223" i="41"/>
  <c r="M223" i="41" s="1"/>
  <c r="N223" i="41" s="1"/>
  <c r="O223" i="41" s="1"/>
  <c r="P223" i="41" s="1"/>
  <c r="Q223" i="41" s="1"/>
  <c r="R223" i="41" s="1"/>
  <c r="S223" i="41" s="1"/>
  <c r="T223" i="41" s="1"/>
  <c r="U223" i="41" s="1"/>
  <c r="V223" i="41" s="1"/>
  <c r="W223" i="41" s="1"/>
  <c r="X223" i="41" s="1"/>
  <c r="Y223" i="41" s="1"/>
  <c r="Z223" i="41" s="1"/>
  <c r="AA223" i="41" s="1"/>
  <c r="AB223" i="41" s="1"/>
  <c r="AC223" i="41" s="1"/>
  <c r="AD223" i="41" s="1"/>
  <c r="AE223" i="41" s="1"/>
  <c r="AF223" i="41" s="1"/>
  <c r="L230" i="41"/>
  <c r="M230" i="41" s="1"/>
  <c r="N230" i="41" s="1"/>
  <c r="O230" i="41" s="1"/>
  <c r="P230" i="41" s="1"/>
  <c r="Q230" i="41" s="1"/>
  <c r="R230" i="41" s="1"/>
  <c r="S230" i="41" s="1"/>
  <c r="T230" i="41" s="1"/>
  <c r="U230" i="41" s="1"/>
  <c r="V230" i="41" s="1"/>
  <c r="W230" i="41" s="1"/>
  <c r="X230" i="41" s="1"/>
  <c r="Y230" i="41" s="1"/>
  <c r="Z230" i="41" s="1"/>
  <c r="AA230" i="41" s="1"/>
  <c r="AB230" i="41" s="1"/>
  <c r="AC230" i="41" s="1"/>
  <c r="AD230" i="41" s="1"/>
  <c r="AE230" i="41" s="1"/>
  <c r="AF230" i="41" s="1"/>
  <c r="L176" i="41"/>
  <c r="M176" i="41" s="1"/>
  <c r="N176" i="41" s="1"/>
  <c r="O176" i="41" s="1"/>
  <c r="P176" i="41" s="1"/>
  <c r="Q176" i="41" s="1"/>
  <c r="R176" i="41" s="1"/>
  <c r="S176" i="41" s="1"/>
  <c r="T176" i="41" s="1"/>
  <c r="U176" i="41" s="1"/>
  <c r="V176" i="41" s="1"/>
  <c r="W176" i="41" s="1"/>
  <c r="X176" i="41" s="1"/>
  <c r="Y176" i="41" s="1"/>
  <c r="Z176" i="41" s="1"/>
  <c r="AA176" i="41" s="1"/>
  <c r="AB176" i="41" s="1"/>
  <c r="AC176" i="41" s="1"/>
  <c r="AD176" i="41" s="1"/>
  <c r="AE176" i="41" s="1"/>
  <c r="AF176" i="41" s="1"/>
  <c r="L183" i="41"/>
  <c r="M183" i="41" s="1"/>
  <c r="N183" i="41" s="1"/>
  <c r="O183" i="41" s="1"/>
  <c r="P183" i="41" s="1"/>
  <c r="Q183" i="41" s="1"/>
  <c r="R183" i="41" s="1"/>
  <c r="S183" i="41" s="1"/>
  <c r="T183" i="41" s="1"/>
  <c r="U183" i="41" s="1"/>
  <c r="V183" i="41" s="1"/>
  <c r="W183" i="41" s="1"/>
  <c r="X183" i="41" s="1"/>
  <c r="Y183" i="41" s="1"/>
  <c r="Z183" i="41" s="1"/>
  <c r="AA183" i="41" s="1"/>
  <c r="AB183" i="41" s="1"/>
  <c r="AC183" i="41" s="1"/>
  <c r="AD183" i="41" s="1"/>
  <c r="AE183" i="41" s="1"/>
  <c r="AF183" i="41" s="1"/>
  <c r="L224" i="41"/>
  <c r="M224" i="41" s="1"/>
  <c r="N224" i="41" s="1"/>
  <c r="O224" i="41" s="1"/>
  <c r="P224" i="41" s="1"/>
  <c r="Q224" i="41" s="1"/>
  <c r="R224" i="41" s="1"/>
  <c r="S224" i="41" s="1"/>
  <c r="T224" i="41" s="1"/>
  <c r="U224" i="41" s="1"/>
  <c r="V224" i="41" s="1"/>
  <c r="W224" i="41" s="1"/>
  <c r="X224" i="41" s="1"/>
  <c r="Y224" i="41" s="1"/>
  <c r="Z224" i="41" s="1"/>
  <c r="AA224" i="41" s="1"/>
  <c r="AB224" i="41" s="1"/>
  <c r="AC224" i="41" s="1"/>
  <c r="AD224" i="41" s="1"/>
  <c r="AE224" i="41" s="1"/>
  <c r="AF224" i="41" s="1"/>
  <c r="L231" i="41"/>
  <c r="M231" i="41" s="1"/>
  <c r="N231" i="41" s="1"/>
  <c r="O231" i="41" s="1"/>
  <c r="P231" i="41" s="1"/>
  <c r="Q231" i="41" s="1"/>
  <c r="R231" i="41" s="1"/>
  <c r="S231" i="41" s="1"/>
  <c r="T231" i="41" s="1"/>
  <c r="U231" i="41" s="1"/>
  <c r="V231" i="41" s="1"/>
  <c r="W231" i="41" s="1"/>
  <c r="X231" i="41" s="1"/>
  <c r="Y231" i="41" s="1"/>
  <c r="Z231" i="41" s="1"/>
  <c r="AA231" i="41" s="1"/>
  <c r="AB231" i="41" s="1"/>
  <c r="AC231" i="41" s="1"/>
  <c r="AD231" i="41" s="1"/>
  <c r="AE231" i="41" s="1"/>
  <c r="AF231" i="41" s="1"/>
  <c r="L243" i="41"/>
  <c r="M243" i="41" s="1"/>
  <c r="N243" i="41" s="1"/>
  <c r="O243" i="41" s="1"/>
  <c r="P243" i="41" s="1"/>
  <c r="Q243" i="41" s="1"/>
  <c r="R243" i="41" s="1"/>
  <c r="S243" i="41" s="1"/>
  <c r="T243" i="41" s="1"/>
  <c r="U243" i="41" s="1"/>
  <c r="V243" i="41" s="1"/>
  <c r="W243" i="41" s="1"/>
  <c r="X243" i="41" s="1"/>
  <c r="Y243" i="41" s="1"/>
  <c r="Z243" i="41" s="1"/>
  <c r="AA243" i="41" s="1"/>
  <c r="AB243" i="41" s="1"/>
  <c r="AC243" i="41" s="1"/>
  <c r="AD243" i="41" s="1"/>
  <c r="AE243" i="41" s="1"/>
  <c r="AF243" i="41" s="1"/>
  <c r="L248" i="41"/>
  <c r="M248" i="41" s="1"/>
  <c r="N248" i="41" s="1"/>
  <c r="O248" i="41" s="1"/>
  <c r="P248" i="41" s="1"/>
  <c r="Q248" i="41" s="1"/>
  <c r="R248" i="41" s="1"/>
  <c r="S248" i="41" s="1"/>
  <c r="T248" i="41" s="1"/>
  <c r="U248" i="41" s="1"/>
  <c r="V248" i="41" s="1"/>
  <c r="W248" i="41" s="1"/>
  <c r="X248" i="41" s="1"/>
  <c r="Y248" i="41" s="1"/>
  <c r="Z248" i="41" s="1"/>
  <c r="AA248" i="41" s="1"/>
  <c r="AB248" i="41" s="1"/>
  <c r="AC248" i="41" s="1"/>
  <c r="AD248" i="41" s="1"/>
  <c r="AE248" i="41" s="1"/>
  <c r="AF248" i="41" s="1"/>
  <c r="L260" i="41"/>
  <c r="M260" i="41" s="1"/>
  <c r="N260" i="41" s="1"/>
  <c r="O260" i="41" s="1"/>
  <c r="P260" i="41" s="1"/>
  <c r="Q260" i="41" s="1"/>
  <c r="R260" i="41" s="1"/>
  <c r="S260" i="41" s="1"/>
  <c r="T260" i="41" s="1"/>
  <c r="U260" i="41" s="1"/>
  <c r="V260" i="41" s="1"/>
  <c r="W260" i="41" s="1"/>
  <c r="X260" i="41" s="1"/>
  <c r="Y260" i="41" s="1"/>
  <c r="Z260" i="41" s="1"/>
  <c r="AA260" i="41" s="1"/>
  <c r="AB260" i="41" s="1"/>
  <c r="AC260" i="41" s="1"/>
  <c r="AD260" i="41" s="1"/>
  <c r="AE260" i="41" s="1"/>
  <c r="AF260" i="41" s="1"/>
  <c r="L266" i="41"/>
  <c r="M266" i="41" s="1"/>
  <c r="N266" i="41" s="1"/>
  <c r="O266" i="41" s="1"/>
  <c r="P266" i="41" s="1"/>
  <c r="Q266" i="41" s="1"/>
  <c r="R266" i="41" s="1"/>
  <c r="S266" i="41" s="1"/>
  <c r="T266" i="41" s="1"/>
  <c r="U266" i="41" s="1"/>
  <c r="V266" i="41" s="1"/>
  <c r="W266" i="41" s="1"/>
  <c r="X266" i="41" s="1"/>
  <c r="Y266" i="41" s="1"/>
  <c r="Z266" i="41" s="1"/>
  <c r="AA266" i="41" s="1"/>
  <c r="AB266" i="41" s="1"/>
  <c r="AC266" i="41" s="1"/>
  <c r="AD266" i="41" s="1"/>
  <c r="AE266" i="41" s="1"/>
  <c r="AF266" i="41" s="1"/>
  <c r="L181" i="41"/>
  <c r="M181" i="41" s="1"/>
  <c r="N181" i="41" s="1"/>
  <c r="O181" i="41" s="1"/>
  <c r="P181" i="41" s="1"/>
  <c r="Q181" i="41" s="1"/>
  <c r="R181" i="41" s="1"/>
  <c r="S181" i="41" s="1"/>
  <c r="T181" i="41" s="1"/>
  <c r="U181" i="41" s="1"/>
  <c r="V181" i="41" s="1"/>
  <c r="W181" i="41" s="1"/>
  <c r="X181" i="41" s="1"/>
  <c r="Y181" i="41" s="1"/>
  <c r="Z181" i="41" s="1"/>
  <c r="AA181" i="41" s="1"/>
  <c r="AB181" i="41" s="1"/>
  <c r="AC181" i="41" s="1"/>
  <c r="AD181" i="41" s="1"/>
  <c r="AE181" i="41" s="1"/>
  <c r="AF181" i="41" s="1"/>
  <c r="L209" i="41"/>
  <c r="M209" i="41" s="1"/>
  <c r="N209" i="41" s="1"/>
  <c r="O209" i="41" s="1"/>
  <c r="P209" i="41" s="1"/>
  <c r="Q209" i="41" s="1"/>
  <c r="R209" i="41" s="1"/>
  <c r="S209" i="41" s="1"/>
  <c r="T209" i="41" s="1"/>
  <c r="U209" i="41" s="1"/>
  <c r="V209" i="41" s="1"/>
  <c r="W209" i="41" s="1"/>
  <c r="X209" i="41" s="1"/>
  <c r="Y209" i="41" s="1"/>
  <c r="Z209" i="41" s="1"/>
  <c r="AA209" i="41" s="1"/>
  <c r="AB209" i="41" s="1"/>
  <c r="AC209" i="41" s="1"/>
  <c r="AD209" i="41" s="1"/>
  <c r="AE209" i="41" s="1"/>
  <c r="AF209" i="41" s="1"/>
  <c r="L237" i="41"/>
  <c r="M237" i="41" s="1"/>
  <c r="N237" i="41" s="1"/>
  <c r="O237" i="41" s="1"/>
  <c r="P237" i="41" s="1"/>
  <c r="Q237" i="41" s="1"/>
  <c r="R237" i="41" s="1"/>
  <c r="S237" i="41" s="1"/>
  <c r="T237" i="41" s="1"/>
  <c r="U237" i="41" s="1"/>
  <c r="V237" i="41" s="1"/>
  <c r="W237" i="41" s="1"/>
  <c r="X237" i="41" s="1"/>
  <c r="Y237" i="41" s="1"/>
  <c r="Z237" i="41" s="1"/>
  <c r="AA237" i="41" s="1"/>
  <c r="AB237" i="41" s="1"/>
  <c r="AC237" i="41" s="1"/>
  <c r="AD237" i="41" s="1"/>
  <c r="AE237" i="41" s="1"/>
  <c r="AF237" i="41" s="1"/>
  <c r="L247" i="41"/>
  <c r="M247" i="41" s="1"/>
  <c r="N247" i="41" s="1"/>
  <c r="O247" i="41" s="1"/>
  <c r="P247" i="41" s="1"/>
  <c r="Q247" i="41" s="1"/>
  <c r="R247" i="41" s="1"/>
  <c r="S247" i="41" s="1"/>
  <c r="T247" i="41" s="1"/>
  <c r="U247" i="41" s="1"/>
  <c r="V247" i="41" s="1"/>
  <c r="W247" i="41" s="1"/>
  <c r="X247" i="41" s="1"/>
  <c r="Y247" i="41" s="1"/>
  <c r="Z247" i="41" s="1"/>
  <c r="AA247" i="41" s="1"/>
  <c r="AB247" i="41" s="1"/>
  <c r="AC247" i="41" s="1"/>
  <c r="AD247" i="41" s="1"/>
  <c r="AE247" i="41" s="1"/>
  <c r="AF247" i="41" s="1"/>
  <c r="L254" i="41"/>
  <c r="M254" i="41" s="1"/>
  <c r="N254" i="41" s="1"/>
  <c r="O254" i="41" s="1"/>
  <c r="P254" i="41" s="1"/>
  <c r="Q254" i="41" s="1"/>
  <c r="R254" i="41" s="1"/>
  <c r="S254" i="41" s="1"/>
  <c r="T254" i="41" s="1"/>
  <c r="U254" i="41" s="1"/>
  <c r="V254" i="41" s="1"/>
  <c r="W254" i="41" s="1"/>
  <c r="X254" i="41" s="1"/>
  <c r="Y254" i="41" s="1"/>
  <c r="Z254" i="41" s="1"/>
  <c r="AA254" i="41" s="1"/>
  <c r="AB254" i="41" s="1"/>
  <c r="AC254" i="41" s="1"/>
  <c r="AD254" i="41" s="1"/>
  <c r="AE254" i="41" s="1"/>
  <c r="AF254" i="41" s="1"/>
  <c r="L265" i="41"/>
  <c r="M265" i="41" s="1"/>
  <c r="N265" i="41" s="1"/>
  <c r="O265" i="41" s="1"/>
  <c r="P265" i="41" s="1"/>
  <c r="Q265" i="41" s="1"/>
  <c r="R265" i="41" s="1"/>
  <c r="S265" i="41" s="1"/>
  <c r="T265" i="41" s="1"/>
  <c r="U265" i="41" s="1"/>
  <c r="V265" i="41" s="1"/>
  <c r="W265" i="41" s="1"/>
  <c r="X265" i="41" s="1"/>
  <c r="Y265" i="41" s="1"/>
  <c r="Z265" i="41" s="1"/>
  <c r="AA265" i="41" s="1"/>
  <c r="AB265" i="41" s="1"/>
  <c r="AC265" i="41" s="1"/>
  <c r="AD265" i="41" s="1"/>
  <c r="AE265" i="41" s="1"/>
  <c r="AF265" i="41" s="1"/>
  <c r="K123" i="41"/>
  <c r="T193" i="41"/>
  <c r="U193" i="41" s="1"/>
  <c r="V193" i="41" s="1"/>
  <c r="W193" i="41" s="1"/>
  <c r="X193" i="41" s="1"/>
  <c r="Y193" i="41" s="1"/>
  <c r="Z193" i="41" s="1"/>
  <c r="AA193" i="41" s="1"/>
  <c r="AB193" i="41" s="1"/>
  <c r="AC193" i="41" s="1"/>
  <c r="AD193" i="41" s="1"/>
  <c r="AE193" i="41" s="1"/>
  <c r="AF193" i="41" s="1"/>
  <c r="L193" i="41"/>
  <c r="M193" i="41" s="1"/>
  <c r="N193" i="41" s="1"/>
  <c r="O193" i="41" s="1"/>
  <c r="P193" i="41" s="1"/>
  <c r="Q193" i="41" s="1"/>
  <c r="R193" i="41" s="1"/>
  <c r="S193" i="41" s="1"/>
  <c r="T221" i="41"/>
  <c r="U221" i="41" s="1"/>
  <c r="V221" i="41" s="1"/>
  <c r="W221" i="41" s="1"/>
  <c r="X221" i="41" s="1"/>
  <c r="Y221" i="41" s="1"/>
  <c r="Z221" i="41" s="1"/>
  <c r="AA221" i="41" s="1"/>
  <c r="AB221" i="41" s="1"/>
  <c r="AC221" i="41" s="1"/>
  <c r="AD221" i="41" s="1"/>
  <c r="AE221" i="41" s="1"/>
  <c r="AF221" i="41" s="1"/>
  <c r="L221" i="41"/>
  <c r="M221" i="41" s="1"/>
  <c r="N221" i="41" s="1"/>
  <c r="O221" i="41" s="1"/>
  <c r="P221" i="41" s="1"/>
  <c r="Q221" i="41" s="1"/>
  <c r="R221" i="41" s="1"/>
  <c r="S221" i="41" s="1"/>
  <c r="AA123" i="41"/>
  <c r="AA116" i="41" s="1"/>
  <c r="AA7" i="41" s="1"/>
  <c r="L225" i="41"/>
  <c r="M225" i="41" s="1"/>
  <c r="N225" i="41" s="1"/>
  <c r="O225" i="41" s="1"/>
  <c r="P225" i="41" s="1"/>
  <c r="Q225" i="41" s="1"/>
  <c r="R225" i="41" s="1"/>
  <c r="S225" i="41" s="1"/>
  <c r="T225" i="41" s="1"/>
  <c r="U225" i="41" s="1"/>
  <c r="V225" i="41" s="1"/>
  <c r="W225" i="41" s="1"/>
  <c r="X225" i="41" s="1"/>
  <c r="Y225" i="41" s="1"/>
  <c r="Z225" i="41" s="1"/>
  <c r="AA225" i="41" s="1"/>
  <c r="AB225" i="41" s="1"/>
  <c r="AC225" i="41" s="1"/>
  <c r="AD225" i="41" s="1"/>
  <c r="AE225" i="41" s="1"/>
  <c r="AF225" i="41" s="1"/>
  <c r="L238" i="41"/>
  <c r="M238" i="41" s="1"/>
  <c r="N238" i="41" s="1"/>
  <c r="O238" i="41" s="1"/>
  <c r="P238" i="41" s="1"/>
  <c r="Q238" i="41" s="1"/>
  <c r="R238" i="41" s="1"/>
  <c r="S238" i="41" s="1"/>
  <c r="T238" i="41" s="1"/>
  <c r="U238" i="41" s="1"/>
  <c r="V238" i="41" s="1"/>
  <c r="W238" i="41" s="1"/>
  <c r="X238" i="41" s="1"/>
  <c r="Y238" i="41" s="1"/>
  <c r="Z238" i="41" s="1"/>
  <c r="AA238" i="41" s="1"/>
  <c r="AB238" i="41" s="1"/>
  <c r="AC238" i="41" s="1"/>
  <c r="AD238" i="41" s="1"/>
  <c r="AE238" i="41" s="1"/>
  <c r="AF238" i="41" s="1"/>
  <c r="L242" i="41"/>
  <c r="M242" i="41" s="1"/>
  <c r="N242" i="41" s="1"/>
  <c r="O242" i="41" s="1"/>
  <c r="P242" i="41" s="1"/>
  <c r="Q242" i="41" s="1"/>
  <c r="R242" i="41" s="1"/>
  <c r="S242" i="41" s="1"/>
  <c r="T242" i="41" s="1"/>
  <c r="U242" i="41" s="1"/>
  <c r="V242" i="41" s="1"/>
  <c r="W242" i="41" s="1"/>
  <c r="X242" i="41" s="1"/>
  <c r="Y242" i="41" s="1"/>
  <c r="Z242" i="41" s="1"/>
  <c r="AA242" i="41" s="1"/>
  <c r="AB242" i="41" s="1"/>
  <c r="AC242" i="41" s="1"/>
  <c r="AD242" i="41" s="1"/>
  <c r="AE242" i="41" s="1"/>
  <c r="AF242" i="41" s="1"/>
  <c r="L166" i="41"/>
  <c r="M166" i="41" s="1"/>
  <c r="N166" i="41" s="1"/>
  <c r="O166" i="41" s="1"/>
  <c r="P166" i="41" s="1"/>
  <c r="Q166" i="41" s="1"/>
  <c r="R166" i="41" s="1"/>
  <c r="S166" i="41" s="1"/>
  <c r="T166" i="41" s="1"/>
  <c r="U166" i="41" s="1"/>
  <c r="V166" i="41" s="1"/>
  <c r="W166" i="41" s="1"/>
  <c r="X166" i="41" s="1"/>
  <c r="Y166" i="41" s="1"/>
  <c r="Z166" i="41" s="1"/>
  <c r="AA166" i="41" s="1"/>
  <c r="AB166" i="41" s="1"/>
  <c r="AC166" i="41" s="1"/>
  <c r="AD166" i="41" s="1"/>
  <c r="AE166" i="41" s="1"/>
  <c r="AF166" i="41" s="1"/>
  <c r="L239" i="41"/>
  <c r="M239" i="41" s="1"/>
  <c r="N239" i="41" s="1"/>
  <c r="O239" i="41" s="1"/>
  <c r="P239" i="41" s="1"/>
  <c r="Q239" i="41" s="1"/>
  <c r="R239" i="41" s="1"/>
  <c r="S239" i="41" s="1"/>
  <c r="T239" i="41" s="1"/>
  <c r="U239" i="41" s="1"/>
  <c r="V239" i="41" s="1"/>
  <c r="W239" i="41" s="1"/>
  <c r="X239" i="41" s="1"/>
  <c r="Y239" i="41" s="1"/>
  <c r="Z239" i="41" s="1"/>
  <c r="AA239" i="41" s="1"/>
  <c r="AB239" i="41" s="1"/>
  <c r="AC239" i="41" s="1"/>
  <c r="AD239" i="41" s="1"/>
  <c r="AE239" i="41" s="1"/>
  <c r="AF239" i="41" s="1"/>
  <c r="L272" i="41"/>
  <c r="M272" i="41" s="1"/>
  <c r="N272" i="41" s="1"/>
  <c r="O272" i="41" s="1"/>
  <c r="P272" i="41" s="1"/>
  <c r="Q272" i="41" s="1"/>
  <c r="R272" i="41" s="1"/>
  <c r="S272" i="41" s="1"/>
  <c r="T272" i="41" s="1"/>
  <c r="U272" i="41" s="1"/>
  <c r="V272" i="41" s="1"/>
  <c r="W272" i="41" s="1"/>
  <c r="X272" i="41" s="1"/>
  <c r="Y272" i="41" s="1"/>
  <c r="Z272" i="41" s="1"/>
  <c r="AA272" i="41" s="1"/>
  <c r="AB272" i="41" s="1"/>
  <c r="AC272" i="41" s="1"/>
  <c r="AD272" i="41" s="1"/>
  <c r="AE272" i="41" s="1"/>
  <c r="AF272" i="41" s="1"/>
  <c r="BH22" i="41"/>
  <c r="BH25" i="41" s="1"/>
  <c r="BJ16" i="41"/>
  <c r="T249" i="41"/>
  <c r="U249" i="41" s="1"/>
  <c r="V249" i="41" s="1"/>
  <c r="W249" i="41" s="1"/>
  <c r="X249" i="41" s="1"/>
  <c r="Y249" i="41" s="1"/>
  <c r="Z249" i="41" s="1"/>
  <c r="AA249" i="41" s="1"/>
  <c r="AB249" i="41" s="1"/>
  <c r="AC249" i="41" s="1"/>
  <c r="AD249" i="41" s="1"/>
  <c r="AE249" i="41" s="1"/>
  <c r="AF249" i="41" s="1"/>
  <c r="L249" i="41"/>
  <c r="M249" i="41" s="1"/>
  <c r="N249" i="41" s="1"/>
  <c r="O249" i="41" s="1"/>
  <c r="P249" i="41" s="1"/>
  <c r="Q249" i="41" s="1"/>
  <c r="R249" i="41" s="1"/>
  <c r="S249" i="41" s="1"/>
  <c r="G123" i="41"/>
  <c r="T246" i="41"/>
  <c r="U246" i="41" s="1"/>
  <c r="V246" i="41" s="1"/>
  <c r="W246" i="41" s="1"/>
  <c r="X246" i="41" s="1"/>
  <c r="Y246" i="41" s="1"/>
  <c r="Z246" i="41" s="1"/>
  <c r="AA246" i="41" s="1"/>
  <c r="AB246" i="41" s="1"/>
  <c r="AC246" i="41" s="1"/>
  <c r="AD246" i="41" s="1"/>
  <c r="AE246" i="41" s="1"/>
  <c r="AF246" i="41" s="1"/>
  <c r="L246" i="41"/>
  <c r="M246" i="41" s="1"/>
  <c r="N246" i="41" s="1"/>
  <c r="O246" i="41" s="1"/>
  <c r="P246" i="41" s="1"/>
  <c r="Q246" i="41" s="1"/>
  <c r="R246" i="41" s="1"/>
  <c r="S246" i="41" s="1"/>
  <c r="BI23" i="41"/>
  <c r="L211" i="41"/>
  <c r="M211" i="41" s="1"/>
  <c r="N211" i="41" s="1"/>
  <c r="O211" i="41" s="1"/>
  <c r="P211" i="41" s="1"/>
  <c r="Q211" i="41" s="1"/>
  <c r="R211" i="41" s="1"/>
  <c r="S211" i="41" s="1"/>
  <c r="T211" i="41" s="1"/>
  <c r="U211" i="41" s="1"/>
  <c r="V211" i="41" s="1"/>
  <c r="W211" i="41" s="1"/>
  <c r="X211" i="41" s="1"/>
  <c r="Y211" i="41" s="1"/>
  <c r="Z211" i="41" s="1"/>
  <c r="AA211" i="41" s="1"/>
  <c r="AB211" i="41" s="1"/>
  <c r="AC211" i="41" s="1"/>
  <c r="AD211" i="41" s="1"/>
  <c r="AE211" i="41" s="1"/>
  <c r="AF211" i="41" s="1"/>
  <c r="L214" i="41"/>
  <c r="M214" i="41" s="1"/>
  <c r="N214" i="41" s="1"/>
  <c r="O214" i="41" s="1"/>
  <c r="P214" i="41" s="1"/>
  <c r="Q214" i="41" s="1"/>
  <c r="R214" i="41" s="1"/>
  <c r="S214" i="41" s="1"/>
  <c r="T214" i="41" s="1"/>
  <c r="U214" i="41" s="1"/>
  <c r="V214" i="41" s="1"/>
  <c r="W214" i="41" s="1"/>
  <c r="X214" i="41" s="1"/>
  <c r="Y214" i="41" s="1"/>
  <c r="Z214" i="41" s="1"/>
  <c r="AA214" i="41" s="1"/>
  <c r="AB214" i="41" s="1"/>
  <c r="AC214" i="41" s="1"/>
  <c r="AD214" i="41" s="1"/>
  <c r="AE214" i="41" s="1"/>
  <c r="AF214" i="41" s="1"/>
  <c r="L217" i="41"/>
  <c r="M217" i="41" s="1"/>
  <c r="N217" i="41" s="1"/>
  <c r="O217" i="41" s="1"/>
  <c r="P217" i="41" s="1"/>
  <c r="Q217" i="41" s="1"/>
  <c r="R217" i="41" s="1"/>
  <c r="S217" i="41" s="1"/>
  <c r="T217" i="41" s="1"/>
  <c r="U217" i="41" s="1"/>
  <c r="V217" i="41" s="1"/>
  <c r="W217" i="41" s="1"/>
  <c r="X217" i="41" s="1"/>
  <c r="Y217" i="41" s="1"/>
  <c r="Z217" i="41" s="1"/>
  <c r="AA217" i="41" s="1"/>
  <c r="AB217" i="41" s="1"/>
  <c r="AC217" i="41" s="1"/>
  <c r="AD217" i="41" s="1"/>
  <c r="AE217" i="41" s="1"/>
  <c r="AF217" i="41" s="1"/>
  <c r="L233" i="41"/>
  <c r="M233" i="41" s="1"/>
  <c r="N233" i="41" s="1"/>
  <c r="O233" i="41" s="1"/>
  <c r="P233" i="41" s="1"/>
  <c r="Q233" i="41" s="1"/>
  <c r="R233" i="41" s="1"/>
  <c r="S233" i="41" s="1"/>
  <c r="T233" i="41" s="1"/>
  <c r="U233" i="41" s="1"/>
  <c r="V233" i="41" s="1"/>
  <c r="W233" i="41" s="1"/>
  <c r="X233" i="41" s="1"/>
  <c r="Y233" i="41" s="1"/>
  <c r="Z233" i="41" s="1"/>
  <c r="AA233" i="41" s="1"/>
  <c r="AB233" i="41" s="1"/>
  <c r="AC233" i="41" s="1"/>
  <c r="AD233" i="41" s="1"/>
  <c r="AE233" i="41" s="1"/>
  <c r="AF233" i="41" s="1"/>
  <c r="AM22" i="41"/>
  <c r="T259" i="41"/>
  <c r="U259" i="41" s="1"/>
  <c r="V259" i="41" s="1"/>
  <c r="W259" i="41" s="1"/>
  <c r="X259" i="41" s="1"/>
  <c r="Y259" i="41" s="1"/>
  <c r="Z259" i="41" s="1"/>
  <c r="AA259" i="41" s="1"/>
  <c r="AB259" i="41" s="1"/>
  <c r="AC259" i="41" s="1"/>
  <c r="AD259" i="41" s="1"/>
  <c r="AE259" i="41" s="1"/>
  <c r="AF259" i="41" s="1"/>
  <c r="L259" i="41"/>
  <c r="M259" i="41" s="1"/>
  <c r="N259" i="41" s="1"/>
  <c r="O259" i="41" s="1"/>
  <c r="P259" i="41" s="1"/>
  <c r="Q259" i="41" s="1"/>
  <c r="R259" i="41" s="1"/>
  <c r="S259" i="41" s="1"/>
  <c r="T270" i="41"/>
  <c r="U270" i="41" s="1"/>
  <c r="V270" i="41" s="1"/>
  <c r="W270" i="41" s="1"/>
  <c r="X270" i="41" s="1"/>
  <c r="Y270" i="41" s="1"/>
  <c r="Z270" i="41" s="1"/>
  <c r="AA270" i="41" s="1"/>
  <c r="AB270" i="41" s="1"/>
  <c r="AC270" i="41" s="1"/>
  <c r="AD270" i="41" s="1"/>
  <c r="AE270" i="41" s="1"/>
  <c r="AF270" i="41" s="1"/>
  <c r="L270" i="41"/>
  <c r="M270" i="41" s="1"/>
  <c r="N270" i="41" s="1"/>
  <c r="O270" i="41" s="1"/>
  <c r="P270" i="41" s="1"/>
  <c r="Q270" i="41" s="1"/>
  <c r="R270" i="41" s="1"/>
  <c r="S270" i="41" s="1"/>
  <c r="BG22" i="41"/>
  <c r="BG25" i="41" s="1"/>
  <c r="AI119" i="41"/>
  <c r="AI121" i="41"/>
  <c r="AI118" i="41"/>
  <c r="W113" i="41"/>
  <c r="W115" i="41" s="1"/>
  <c r="X113" i="41"/>
  <c r="X115" i="41" s="1"/>
  <c r="X116" i="41" s="1"/>
  <c r="X7" i="41" s="1"/>
  <c r="BE19" i="41"/>
  <c r="X124" i="41"/>
  <c r="W5" i="41"/>
  <c r="AH119" i="41"/>
  <c r="W123" i="41"/>
  <c r="W124" i="41"/>
  <c r="V123" i="41"/>
  <c r="BD23" i="41" s="1"/>
  <c r="U113" i="41"/>
  <c r="U115" i="41" s="1"/>
  <c r="AH118" i="41"/>
  <c r="U123" i="41"/>
  <c r="BC23" i="41" s="1"/>
  <c r="T123" i="41"/>
  <c r="BB23" i="41" s="1"/>
  <c r="T113" i="41"/>
  <c r="T115" i="41" s="1"/>
  <c r="T116" i="41" s="1"/>
  <c r="T7" i="41" s="1"/>
  <c r="S5" i="41"/>
  <c r="T124" i="41"/>
  <c r="AI122" i="41"/>
  <c r="AZ23" i="41"/>
  <c r="AZ19" i="41"/>
  <c r="Q5" i="41"/>
  <c r="AY22" i="41"/>
  <c r="AY25" i="41" s="1"/>
  <c r="AX22" i="41"/>
  <c r="AX25" i="41" s="1"/>
  <c r="AV22" i="41"/>
  <c r="AV25" i="41" s="1"/>
  <c r="AI120" i="41"/>
  <c r="K116" i="41"/>
  <c r="K7" i="41" s="1"/>
  <c r="AI78" i="41"/>
  <c r="AH121" i="41"/>
  <c r="J123" i="41"/>
  <c r="J124" i="41" s="1"/>
  <c r="J116" i="41"/>
  <c r="J7" i="41" s="1"/>
  <c r="I123" i="41"/>
  <c r="AS23" i="41" s="1"/>
  <c r="AS22" i="41"/>
  <c r="AS25" i="41" s="1"/>
  <c r="I113" i="41"/>
  <c r="I115" i="41" s="1"/>
  <c r="AH71" i="41"/>
  <c r="H123" i="41"/>
  <c r="AH122" i="41"/>
  <c r="AH120" i="41"/>
  <c r="G124" i="41"/>
  <c r="AR23" i="41"/>
  <c r="AI117" i="41"/>
  <c r="AR19" i="41"/>
  <c r="AH108" i="41"/>
  <c r="F5" i="41"/>
  <c r="AJ108" i="41" a="1"/>
  <c r="AJ108" i="41" s="1"/>
  <c r="AI92" i="41"/>
  <c r="AQ22" i="41"/>
  <c r="AQ25" i="41" s="1"/>
  <c r="AO16" i="41"/>
  <c r="AM25" i="41"/>
  <c r="BE22" i="41"/>
  <c r="BE25" i="41" s="1"/>
  <c r="G167" i="41"/>
  <c r="H161" i="41"/>
  <c r="BB16" i="41"/>
  <c r="BB22" i="41" s="1"/>
  <c r="BB25" i="41" s="1"/>
  <c r="P7" i="41"/>
  <c r="AT16" i="41"/>
  <c r="AT22" i="41" s="1"/>
  <c r="BD22" i="41"/>
  <c r="BD25" i="41" s="1"/>
  <c r="AZ22" i="41"/>
  <c r="AZ25" i="41" s="1"/>
  <c r="Z113" i="41"/>
  <c r="Z115" i="41" s="1"/>
  <c r="Z116" i="41" s="1"/>
  <c r="Z7" i="41" s="1"/>
  <c r="AG3" i="41"/>
  <c r="AG6" i="41" s="1"/>
  <c r="AG113" i="41"/>
  <c r="AH92" i="41"/>
  <c r="AN20" i="41"/>
  <c r="AH96" i="41"/>
  <c r="AP19" i="41"/>
  <c r="AP22" i="41" s="1"/>
  <c r="AP25" i="41" s="1"/>
  <c r="D5" i="41"/>
  <c r="L5" i="41"/>
  <c r="AU19" i="41"/>
  <c r="AU22" i="41" s="1"/>
  <c r="AU25" i="41" s="1"/>
  <c r="U124" i="41"/>
  <c r="T5" i="41"/>
  <c r="BC19" i="41"/>
  <c r="BC22" i="41" s="1"/>
  <c r="BC25" i="41" s="1"/>
  <c r="AB5" i="41"/>
  <c r="E7" i="41"/>
  <c r="D7" i="41"/>
  <c r="L7" i="41"/>
  <c r="AB113" i="41"/>
  <c r="AB115" i="41" s="1"/>
  <c r="AB116" i="41" s="1"/>
  <c r="AB7" i="41" s="1"/>
  <c r="AN22" i="41"/>
  <c r="AN25" i="41" s="1"/>
  <c r="AW16" i="41"/>
  <c r="AW22" i="41" s="1"/>
  <c r="AW25" i="41" s="1"/>
  <c r="BJ19" i="41"/>
  <c r="AC7" i="41"/>
  <c r="AH117" i="41"/>
  <c r="D274" i="41"/>
  <c r="AI71" i="41"/>
  <c r="I124" i="41"/>
  <c r="H5" i="41"/>
  <c r="P5" i="41"/>
  <c r="Q7" i="41"/>
  <c r="Y124" i="41"/>
  <c r="X5" i="41"/>
  <c r="E169" i="41"/>
  <c r="G113" i="41"/>
  <c r="G115" i="41" s="1"/>
  <c r="G116" i="41" s="1"/>
  <c r="G7" i="41" s="1"/>
  <c r="AR16" i="41"/>
  <c r="AE7" i="41"/>
  <c r="BI16" i="41"/>
  <c r="BI22" i="41" s="1"/>
  <c r="BI25" i="41" s="1"/>
  <c r="AG115" i="41"/>
  <c r="AJ123" i="41" a="1"/>
  <c r="AJ123" i="41" s="1"/>
  <c r="AI123" i="41"/>
  <c r="S7" i="41"/>
  <c r="BA16" i="41"/>
  <c r="BA22" i="41" s="1"/>
  <c r="BA25" i="41" s="1"/>
  <c r="AO22" i="41"/>
  <c r="AO25" i="41" s="1"/>
  <c r="AR17" i="41"/>
  <c r="H113" i="41"/>
  <c r="H115" i="41" s="1"/>
  <c r="H116" i="41" s="1"/>
  <c r="H7" i="41" s="1"/>
  <c r="AH78" i="41"/>
  <c r="R7" i="41"/>
  <c r="F177" i="41"/>
  <c r="BG95" i="41" a="1"/>
  <c r="AI96" i="41"/>
  <c r="AB124" i="41"/>
  <c r="K124" i="41"/>
  <c r="AT23" i="41"/>
  <c r="Z124" i="41"/>
  <c r="AI108" i="41"/>
  <c r="F167" i="41"/>
  <c r="C167" i="41"/>
  <c r="E167" i="41"/>
  <c r="C274" i="41"/>
  <c r="AE71" i="40"/>
  <c r="BJ22" i="41" l="1"/>
  <c r="BJ25" i="41" s="1"/>
  <c r="Y135" i="41"/>
  <c r="Z170" i="41"/>
  <c r="P171" i="41"/>
  <c r="Q171" i="41" s="1"/>
  <c r="R171" i="41" s="1"/>
  <c r="S171" i="41" s="1"/>
  <c r="T171" i="41" s="1"/>
  <c r="U171" i="41" s="1"/>
  <c r="V171" i="41" s="1"/>
  <c r="W171" i="41" s="1"/>
  <c r="X171" i="41" s="1"/>
  <c r="Y171" i="41" s="1"/>
  <c r="Z171" i="41" s="1"/>
  <c r="AA171" i="41" s="1"/>
  <c r="AB171" i="41" s="1"/>
  <c r="AC171" i="41" s="1"/>
  <c r="AD171" i="41" s="1"/>
  <c r="AE171" i="41" s="1"/>
  <c r="AF171" i="41" s="1"/>
  <c r="AA124" i="41"/>
  <c r="Q162" i="41"/>
  <c r="R162" i="41" s="1"/>
  <c r="S162" i="41" s="1"/>
  <c r="T162" i="41" s="1"/>
  <c r="U162" i="41" s="1"/>
  <c r="V162" i="41" s="1"/>
  <c r="W162" i="41" s="1"/>
  <c r="X162" i="41" s="1"/>
  <c r="Y162" i="41" s="1"/>
  <c r="Z162" i="41" s="1"/>
  <c r="AA162" i="41" s="1"/>
  <c r="AB162" i="41" s="1"/>
  <c r="AC162" i="41" s="1"/>
  <c r="AD162" i="41" s="1"/>
  <c r="AE162" i="41" s="1"/>
  <c r="AF162" i="41" s="1"/>
  <c r="S173" i="41"/>
  <c r="T173" i="41" s="1"/>
  <c r="U173" i="41" s="1"/>
  <c r="V173" i="41" s="1"/>
  <c r="W173" i="41" s="1"/>
  <c r="X173" i="41" s="1"/>
  <c r="Y173" i="41" s="1"/>
  <c r="Z173" i="41" s="1"/>
  <c r="AA173" i="41" s="1"/>
  <c r="AB173" i="41" s="1"/>
  <c r="AC173" i="41" s="1"/>
  <c r="AD173" i="41" s="1"/>
  <c r="AE173" i="41" s="1"/>
  <c r="AF173" i="41" s="1"/>
  <c r="AH123" i="41"/>
  <c r="T194" i="41"/>
  <c r="U194" i="41" s="1"/>
  <c r="V194" i="41" s="1"/>
  <c r="W194" i="41" s="1"/>
  <c r="X194" i="41" s="1"/>
  <c r="Y194" i="41" s="1"/>
  <c r="Z194" i="41" s="1"/>
  <c r="AA194" i="41" s="1"/>
  <c r="AB194" i="41" s="1"/>
  <c r="AC194" i="41" s="1"/>
  <c r="AD194" i="41" s="1"/>
  <c r="AE194" i="41" s="1"/>
  <c r="AF194" i="41" s="1"/>
  <c r="W116" i="41"/>
  <c r="W7" i="41" s="1"/>
  <c r="H124" i="41"/>
  <c r="I116" i="41"/>
  <c r="I7" i="41" s="1"/>
  <c r="V116" i="41"/>
  <c r="V7" i="41" s="1"/>
  <c r="V124" i="41"/>
  <c r="U116" i="41"/>
  <c r="U7" i="41" s="1"/>
  <c r="AR22" i="41"/>
  <c r="AR25" i="41" s="1"/>
  <c r="E274" i="41"/>
  <c r="F169" i="41"/>
  <c r="Z135" i="41"/>
  <c r="AA170" i="41"/>
  <c r="AB170" i="41" s="1"/>
  <c r="AC170" i="41" s="1"/>
  <c r="AD170" i="41" s="1"/>
  <c r="AE170" i="41" s="1"/>
  <c r="AF170" i="41" s="1"/>
  <c r="G177" i="41"/>
  <c r="AT25" i="41"/>
  <c r="AI113" i="41"/>
  <c r="AH113" i="41"/>
  <c r="AH124" i="41"/>
  <c r="AI124" i="41"/>
  <c r="H167" i="41"/>
  <c r="I161" i="41"/>
  <c r="BK118" i="41"/>
  <c r="BI117" i="41"/>
  <c r="BG116" i="41"/>
  <c r="BK114" i="41"/>
  <c r="BI113" i="41"/>
  <c r="BG112" i="41"/>
  <c r="BK110" i="41"/>
  <c r="BI109" i="41"/>
  <c r="BG108" i="41"/>
  <c r="BK106" i="41"/>
  <c r="BI105" i="41"/>
  <c r="BG104" i="41"/>
  <c r="BK102" i="41"/>
  <c r="BI101" i="41"/>
  <c r="BG100" i="41"/>
  <c r="BK98" i="41"/>
  <c r="BI97" i="41"/>
  <c r="BG96" i="41"/>
  <c r="BH118" i="41"/>
  <c r="BL116" i="41"/>
  <c r="BJ115" i="41"/>
  <c r="BH114" i="41"/>
  <c r="BL112" i="41"/>
  <c r="BJ111" i="41"/>
  <c r="BH110" i="41"/>
  <c r="BL108" i="41"/>
  <c r="BJ107" i="41"/>
  <c r="BH106" i="41"/>
  <c r="BL104" i="41"/>
  <c r="BJ103" i="41"/>
  <c r="BH102" i="41"/>
  <c r="BL100" i="41"/>
  <c r="BJ99" i="41"/>
  <c r="BH98" i="41"/>
  <c r="BL96" i="41"/>
  <c r="BJ95" i="41"/>
  <c r="BG118" i="41"/>
  <c r="BK116" i="41"/>
  <c r="BI115" i="41"/>
  <c r="BG114" i="41"/>
  <c r="BK112" i="41"/>
  <c r="BI111" i="41"/>
  <c r="BG110" i="41"/>
  <c r="BK108" i="41"/>
  <c r="BI107" i="41"/>
  <c r="BG106" i="41"/>
  <c r="BK104" i="41"/>
  <c r="BI103" i="41"/>
  <c r="BG102" i="41"/>
  <c r="BK100" i="41"/>
  <c r="BI99" i="41"/>
  <c r="BG98" i="41"/>
  <c r="BK96" i="41"/>
  <c r="BI95" i="41"/>
  <c r="BL118" i="41"/>
  <c r="BJ117" i="41"/>
  <c r="BH116" i="41"/>
  <c r="BL114" i="41"/>
  <c r="BJ113" i="41"/>
  <c r="BH112" i="41"/>
  <c r="BL110" i="41"/>
  <c r="BJ109" i="41"/>
  <c r="BH108" i="41"/>
  <c r="BL106" i="41"/>
  <c r="BJ105" i="41"/>
  <c r="BH104" i="41"/>
  <c r="BL102" i="41"/>
  <c r="BJ101" i="41"/>
  <c r="BH100" i="41"/>
  <c r="BL98" i="41"/>
  <c r="BJ97" i="41"/>
  <c r="BH96" i="41"/>
  <c r="BJ118" i="41"/>
  <c r="BL115" i="41"/>
  <c r="BH113" i="41"/>
  <c r="BJ110" i="41"/>
  <c r="BL107" i="41"/>
  <c r="BH105" i="41"/>
  <c r="BJ102" i="41"/>
  <c r="BL99" i="41"/>
  <c r="BH97" i="41"/>
  <c r="BI118" i="41"/>
  <c r="BK115" i="41"/>
  <c r="BG113" i="41"/>
  <c r="BI110" i="41"/>
  <c r="BK107" i="41"/>
  <c r="BG105" i="41"/>
  <c r="BI102" i="41"/>
  <c r="BK99" i="41"/>
  <c r="BG97" i="41"/>
  <c r="BJ108" i="41"/>
  <c r="BH103" i="41"/>
  <c r="BL97" i="41"/>
  <c r="BJ100" i="41"/>
  <c r="BL117" i="41"/>
  <c r="BH115" i="41"/>
  <c r="BJ112" i="41"/>
  <c r="BL109" i="41"/>
  <c r="BH107" i="41"/>
  <c r="BJ104" i="41"/>
  <c r="BL101" i="41"/>
  <c r="BH99" i="41"/>
  <c r="BJ96" i="41"/>
  <c r="BK117" i="41"/>
  <c r="BG115" i="41"/>
  <c r="BI112" i="41"/>
  <c r="BK109" i="41"/>
  <c r="BG107" i="41"/>
  <c r="BI104" i="41"/>
  <c r="BK101" i="41"/>
  <c r="BG99" i="41"/>
  <c r="BI96" i="41"/>
  <c r="BJ116" i="41"/>
  <c r="BH111" i="41"/>
  <c r="BL105" i="41"/>
  <c r="BH95" i="41"/>
  <c r="BH117" i="41"/>
  <c r="BJ114" i="41"/>
  <c r="BL111" i="41"/>
  <c r="BH109" i="41"/>
  <c r="BJ106" i="41"/>
  <c r="BL103" i="41"/>
  <c r="BH101" i="41"/>
  <c r="BJ98" i="41"/>
  <c r="BL95" i="41"/>
  <c r="BG117" i="41"/>
  <c r="BI114" i="41"/>
  <c r="BK111" i="41"/>
  <c r="BG109" i="41"/>
  <c r="BI106" i="41"/>
  <c r="BK103" i="41"/>
  <c r="BG101" i="41"/>
  <c r="BI98" i="41"/>
  <c r="BK95" i="41"/>
  <c r="BL113" i="41"/>
  <c r="BI116" i="41"/>
  <c r="BK113" i="41"/>
  <c r="BG111" i="41"/>
  <c r="BI108" i="41"/>
  <c r="BK105" i="41"/>
  <c r="BG103" i="41"/>
  <c r="BI100" i="41"/>
  <c r="BK97" i="41"/>
  <c r="BG95" i="41"/>
  <c r="AB71" i="40"/>
  <c r="AC71" i="40"/>
  <c r="AD71" i="40"/>
  <c r="AB78" i="40"/>
  <c r="AC78" i="40"/>
  <c r="AD78" i="40"/>
  <c r="AB92" i="40"/>
  <c r="AC92" i="40"/>
  <c r="AD92" i="40"/>
  <c r="AB96" i="40"/>
  <c r="AC96" i="40"/>
  <c r="AD96" i="40"/>
  <c r="AB108" i="40"/>
  <c r="AC108" i="40"/>
  <c r="AD108" i="40"/>
  <c r="AB117" i="40"/>
  <c r="AB123" i="40" s="1"/>
  <c r="AC117" i="40"/>
  <c r="AD117" i="40"/>
  <c r="AB118" i="40"/>
  <c r="AC118" i="40"/>
  <c r="AD118" i="40"/>
  <c r="AB119" i="40"/>
  <c r="AC119" i="40"/>
  <c r="AD119" i="40"/>
  <c r="AB120" i="40"/>
  <c r="AC120" i="40"/>
  <c r="AD120" i="40"/>
  <c r="AB121" i="40"/>
  <c r="AC121" i="40"/>
  <c r="AD121" i="40"/>
  <c r="AB122" i="40"/>
  <c r="AC122" i="40"/>
  <c r="AD122" i="40"/>
  <c r="AB135" i="40"/>
  <c r="AC135" i="40"/>
  <c r="AD135" i="40"/>
  <c r="B117" i="40"/>
  <c r="Q71" i="40"/>
  <c r="Q78" i="40"/>
  <c r="Q92" i="40"/>
  <c r="Q96" i="40"/>
  <c r="Q108" i="40"/>
  <c r="Q113" i="40" s="1"/>
  <c r="Q115" i="40" s="1"/>
  <c r="Q117" i="40"/>
  <c r="Q118" i="40"/>
  <c r="Q119" i="40"/>
  <c r="Q120" i="40"/>
  <c r="Q121" i="40"/>
  <c r="Q122" i="40"/>
  <c r="Q161" i="40"/>
  <c r="Q162" i="40"/>
  <c r="Q163" i="40"/>
  <c r="Q164" i="40"/>
  <c r="Q165" i="40"/>
  <c r="Q166" i="40"/>
  <c r="Q167" i="40"/>
  <c r="Q169" i="40"/>
  <c r="Q274" i="40" s="1"/>
  <c r="Q170" i="40"/>
  <c r="Q171" i="40"/>
  <c r="Q172" i="40"/>
  <c r="Q173" i="40"/>
  <c r="Q174" i="40"/>
  <c r="Q175" i="40"/>
  <c r="Q176" i="40"/>
  <c r="Q177" i="40"/>
  <c r="Q135" i="40" s="1"/>
  <c r="Q178" i="40"/>
  <c r="Q179" i="40"/>
  <c r="Q180" i="40"/>
  <c r="Q181" i="40"/>
  <c r="Q182" i="40"/>
  <c r="Q183" i="40"/>
  <c r="Q184" i="40"/>
  <c r="Q185" i="40"/>
  <c r="Q186" i="40"/>
  <c r="Q187" i="40"/>
  <c r="Q188" i="40"/>
  <c r="Q189" i="40"/>
  <c r="Q190" i="40"/>
  <c r="Q191" i="40"/>
  <c r="Q192" i="40"/>
  <c r="Q193" i="40"/>
  <c r="Q194" i="40"/>
  <c r="Q195" i="40"/>
  <c r="Q196" i="40"/>
  <c r="Q197" i="40"/>
  <c r="Q198" i="40"/>
  <c r="Q199" i="40"/>
  <c r="Q200" i="40"/>
  <c r="Q201" i="40"/>
  <c r="Q202" i="40"/>
  <c r="Q203" i="40"/>
  <c r="Q204" i="40"/>
  <c r="Q205" i="40"/>
  <c r="Q206" i="40"/>
  <c r="Q207" i="40"/>
  <c r="Q208" i="40"/>
  <c r="Q209" i="40"/>
  <c r="Q210" i="40"/>
  <c r="Q211" i="40"/>
  <c r="Q212" i="40"/>
  <c r="Q213" i="40"/>
  <c r="Q214" i="40"/>
  <c r="Q215" i="40"/>
  <c r="Q216" i="40"/>
  <c r="Q217" i="40"/>
  <c r="Q218" i="40"/>
  <c r="Q219" i="40"/>
  <c r="Q220" i="40"/>
  <c r="Q221" i="40"/>
  <c r="Q222" i="40"/>
  <c r="Q223" i="40"/>
  <c r="Q224" i="40"/>
  <c r="Q225" i="40"/>
  <c r="Q226" i="40"/>
  <c r="Q227" i="40"/>
  <c r="Q228" i="40"/>
  <c r="Q229" i="40"/>
  <c r="Q230" i="40"/>
  <c r="Q231" i="40"/>
  <c r="Q232" i="40"/>
  <c r="Q233" i="40"/>
  <c r="Q234" i="40"/>
  <c r="Q235" i="40"/>
  <c r="Q236" i="40"/>
  <c r="Q237" i="40"/>
  <c r="Q238" i="40"/>
  <c r="Q239" i="40"/>
  <c r="Q240" i="40"/>
  <c r="Q241" i="40"/>
  <c r="Q242" i="40"/>
  <c r="Q243" i="40"/>
  <c r="Q244" i="40"/>
  <c r="Q245" i="40"/>
  <c r="Q246" i="40"/>
  <c r="Q247" i="40"/>
  <c r="Q248" i="40"/>
  <c r="Q249" i="40"/>
  <c r="Q250" i="40"/>
  <c r="Q251" i="40"/>
  <c r="Q252" i="40"/>
  <c r="Q253" i="40"/>
  <c r="Q254" i="40"/>
  <c r="Q255" i="40"/>
  <c r="Q256" i="40"/>
  <c r="Q257" i="40"/>
  <c r="Q258" i="40"/>
  <c r="Q259" i="40"/>
  <c r="Q260" i="40"/>
  <c r="Q261" i="40"/>
  <c r="Q262" i="40"/>
  <c r="Q263" i="40"/>
  <c r="Q264" i="40"/>
  <c r="Q265" i="40"/>
  <c r="Q266" i="40"/>
  <c r="Q267" i="40"/>
  <c r="Q268" i="40"/>
  <c r="Q269" i="40"/>
  <c r="Q270" i="40"/>
  <c r="Q271" i="40"/>
  <c r="Q272" i="40"/>
  <c r="Q273" i="40"/>
  <c r="P71" i="40"/>
  <c r="P78" i="40"/>
  <c r="P92" i="40"/>
  <c r="P96" i="40"/>
  <c r="P108" i="40"/>
  <c r="P117" i="40"/>
  <c r="P118" i="40"/>
  <c r="P119" i="40"/>
  <c r="P120" i="40"/>
  <c r="P121" i="40"/>
  <c r="P122" i="40"/>
  <c r="P135" i="40"/>
  <c r="P161" i="40"/>
  <c r="P162" i="40"/>
  <c r="P163" i="40"/>
  <c r="P164" i="40"/>
  <c r="P165" i="40"/>
  <c r="P166" i="40"/>
  <c r="P167" i="40"/>
  <c r="P169" i="40"/>
  <c r="P274" i="40" s="1"/>
  <c r="P170" i="40"/>
  <c r="P171" i="40"/>
  <c r="P172" i="40"/>
  <c r="P173" i="40"/>
  <c r="P174" i="40"/>
  <c r="P175" i="40"/>
  <c r="P176" i="40"/>
  <c r="P177" i="40"/>
  <c r="P178" i="40"/>
  <c r="P179" i="40"/>
  <c r="P180" i="40"/>
  <c r="P181" i="40"/>
  <c r="P182" i="40"/>
  <c r="P183" i="40"/>
  <c r="P184" i="40"/>
  <c r="P185" i="40"/>
  <c r="P186" i="40"/>
  <c r="P187" i="40"/>
  <c r="P188" i="40"/>
  <c r="P189" i="40"/>
  <c r="P190" i="40"/>
  <c r="P191" i="40"/>
  <c r="P192" i="40"/>
  <c r="P193" i="40"/>
  <c r="P194" i="40"/>
  <c r="P195" i="40"/>
  <c r="P196" i="40"/>
  <c r="P197" i="40"/>
  <c r="P198" i="40"/>
  <c r="P199" i="40"/>
  <c r="P200" i="40"/>
  <c r="P201" i="40"/>
  <c r="P202" i="40"/>
  <c r="P203" i="40"/>
  <c r="P204" i="40"/>
  <c r="P205" i="40"/>
  <c r="P206" i="40"/>
  <c r="P207" i="40"/>
  <c r="P208" i="40"/>
  <c r="P209" i="40"/>
  <c r="P210" i="40"/>
  <c r="P211" i="40"/>
  <c r="P212" i="40"/>
  <c r="P213" i="40"/>
  <c r="P214" i="40"/>
  <c r="P215" i="40"/>
  <c r="P216" i="40"/>
  <c r="P217" i="40"/>
  <c r="P218" i="40"/>
  <c r="P219" i="40"/>
  <c r="P220" i="40"/>
  <c r="P221" i="40"/>
  <c r="P222" i="40"/>
  <c r="P223" i="40"/>
  <c r="P224" i="40"/>
  <c r="P225" i="40"/>
  <c r="P226" i="40"/>
  <c r="P227" i="40"/>
  <c r="P228" i="40"/>
  <c r="P229" i="40"/>
  <c r="P230" i="40"/>
  <c r="P231" i="40"/>
  <c r="P232" i="40"/>
  <c r="P233" i="40"/>
  <c r="P234" i="40"/>
  <c r="P235" i="40"/>
  <c r="P236" i="40"/>
  <c r="P237" i="40"/>
  <c r="P238" i="40"/>
  <c r="P239" i="40"/>
  <c r="P240" i="40"/>
  <c r="P241" i="40"/>
  <c r="P242" i="40"/>
  <c r="P243" i="40"/>
  <c r="P244" i="40"/>
  <c r="P245" i="40"/>
  <c r="P246" i="40"/>
  <c r="P247" i="40"/>
  <c r="P248" i="40"/>
  <c r="P249" i="40"/>
  <c r="P250" i="40"/>
  <c r="P251" i="40"/>
  <c r="P252" i="40"/>
  <c r="P253" i="40"/>
  <c r="P254" i="40"/>
  <c r="P255" i="40"/>
  <c r="P256" i="40"/>
  <c r="P257" i="40"/>
  <c r="P258" i="40"/>
  <c r="P259" i="40"/>
  <c r="P260" i="40"/>
  <c r="P261" i="40"/>
  <c r="P262" i="40"/>
  <c r="P263" i="40"/>
  <c r="P264" i="40"/>
  <c r="P265" i="40"/>
  <c r="P266" i="40"/>
  <c r="P267" i="40"/>
  <c r="P268" i="40"/>
  <c r="P269" i="40"/>
  <c r="P270" i="40"/>
  <c r="P271" i="40"/>
  <c r="P272" i="40"/>
  <c r="P273" i="40"/>
  <c r="AT9" i="41" l="1"/>
  <c r="AT8" i="41"/>
  <c r="H177" i="41"/>
  <c r="G135" i="41"/>
  <c r="J161" i="41"/>
  <c r="I167" i="41"/>
  <c r="AI115" i="41"/>
  <c r="AH115" i="41"/>
  <c r="F274" i="41"/>
  <c r="G169" i="41"/>
  <c r="AC113" i="40"/>
  <c r="AC115" i="40" s="1"/>
  <c r="AB124" i="40"/>
  <c r="AC123" i="40"/>
  <c r="AC124" i="40" s="1"/>
  <c r="AD123" i="40"/>
  <c r="AD113" i="40"/>
  <c r="AD115" i="40" s="1"/>
  <c r="AD116" i="40" s="1"/>
  <c r="AD124" i="40"/>
  <c r="AB113" i="40"/>
  <c r="AB115" i="40" s="1"/>
  <c r="AB116" i="40" s="1"/>
  <c r="Q123" i="40"/>
  <c r="Q116" i="40" s="1"/>
  <c r="P123" i="40"/>
  <c r="P124" i="40" s="1"/>
  <c r="P113" i="40"/>
  <c r="P115" i="40" s="1"/>
  <c r="AI116" i="41" l="1"/>
  <c r="C7" i="41"/>
  <c r="A7" i="41" s="1"/>
  <c r="AH116" i="41"/>
  <c r="J167" i="41"/>
  <c r="K161" i="41"/>
  <c r="L161" i="41" s="1"/>
  <c r="G274" i="41"/>
  <c r="H169" i="41"/>
  <c r="I177" i="41"/>
  <c r="H135" i="41"/>
  <c r="AC116" i="40"/>
  <c r="Q124" i="40"/>
  <c r="P116" i="40"/>
  <c r="L167" i="41" l="1"/>
  <c r="M161" i="41"/>
  <c r="K167" i="41"/>
  <c r="I135" i="41"/>
  <c r="J177" i="41"/>
  <c r="H274" i="41"/>
  <c r="I169" i="41"/>
  <c r="N161" i="41" l="1"/>
  <c r="M167" i="41"/>
  <c r="K177" i="41"/>
  <c r="L177" i="41" s="1"/>
  <c r="J135" i="41"/>
  <c r="I274" i="41"/>
  <c r="J169" i="41"/>
  <c r="L135" i="41" l="1"/>
  <c r="M177" i="41"/>
  <c r="N167" i="41"/>
  <c r="O161" i="41"/>
  <c r="J274" i="41"/>
  <c r="K169" i="41"/>
  <c r="L169" i="41" s="1"/>
  <c r="K135" i="41"/>
  <c r="M169" i="41" l="1"/>
  <c r="L274" i="41"/>
  <c r="O167" i="41"/>
  <c r="P161" i="41"/>
  <c r="N177" i="41"/>
  <c r="M135" i="41"/>
  <c r="K274" i="41"/>
  <c r="N135" i="41" l="1"/>
  <c r="O177" i="41"/>
  <c r="Q161" i="41"/>
  <c r="P167" i="41"/>
  <c r="N169" i="41"/>
  <c r="M274" i="41"/>
  <c r="O169" i="41" l="1"/>
  <c r="N274" i="41"/>
  <c r="R161" i="41"/>
  <c r="Q167" i="41"/>
  <c r="O135" i="41"/>
  <c r="P177" i="41"/>
  <c r="S161" i="41" l="1"/>
  <c r="S167" i="41" s="1"/>
  <c r="R167" i="41"/>
  <c r="P135" i="41"/>
  <c r="Q177" i="41"/>
  <c r="P169" i="41"/>
  <c r="O274" i="41"/>
  <c r="P274" i="41" l="1"/>
  <c r="Q169" i="41"/>
  <c r="Q135" i="41"/>
  <c r="R177" i="41"/>
  <c r="R135" i="41" l="1"/>
  <c r="S177" i="41"/>
  <c r="S135" i="41" s="1"/>
  <c r="Q274" i="41"/>
  <c r="R169" i="41"/>
  <c r="T161" i="41"/>
  <c r="S169" i="41" l="1"/>
  <c r="S274" i="41" s="1"/>
  <c r="R274" i="41"/>
  <c r="T177" i="41"/>
  <c r="T135" i="41" s="1"/>
  <c r="T167" i="41"/>
  <c r="U161" i="41"/>
  <c r="V161" i="41" l="1"/>
  <c r="U167" i="41"/>
  <c r="U177" i="41"/>
  <c r="U135" i="41" s="1"/>
  <c r="V177" i="41" l="1"/>
  <c r="T169" i="41"/>
  <c r="V167" i="41"/>
  <c r="W161" i="41"/>
  <c r="W167" i="41" l="1"/>
  <c r="X161" i="41"/>
  <c r="T274" i="41"/>
  <c r="U169" i="41"/>
  <c r="W177" i="41"/>
  <c r="V135" i="41"/>
  <c r="U274" i="41" l="1"/>
  <c r="V169" i="41"/>
  <c r="X167" i="41"/>
  <c r="Y161" i="41"/>
  <c r="X177" i="41"/>
  <c r="W135" i="41"/>
  <c r="Y177" i="41" l="1"/>
  <c r="Z177" i="41" s="1"/>
  <c r="AA177" i="41" s="1"/>
  <c r="X135" i="41"/>
  <c r="Z161" i="41"/>
  <c r="Y167" i="41"/>
  <c r="V274" i="41"/>
  <c r="W169" i="41"/>
  <c r="W274" i="41" l="1"/>
  <c r="X169" i="41"/>
  <c r="Z167" i="41"/>
  <c r="AA161" i="41"/>
  <c r="AB177" i="41"/>
  <c r="AA135" i="41"/>
  <c r="AA167" i="41" l="1"/>
  <c r="AB161" i="41"/>
  <c r="AB135" i="41" s="1"/>
  <c r="X274" i="41"/>
  <c r="Y169" i="41"/>
  <c r="AC177" i="41"/>
  <c r="AD177" i="41" l="1"/>
  <c r="Y274" i="41"/>
  <c r="Z169" i="41"/>
  <c r="AB167" i="41"/>
  <c r="AC161" i="41"/>
  <c r="AD161" i="41" l="1"/>
  <c r="AC167" i="41"/>
  <c r="Z274" i="41"/>
  <c r="AA169" i="41"/>
  <c r="AE177" i="41"/>
  <c r="AF177" i="41" l="1"/>
  <c r="AA274" i="41"/>
  <c r="AB169" i="41"/>
  <c r="AD167" i="41"/>
  <c r="AE161" i="41"/>
  <c r="AE167" i="41" l="1"/>
  <c r="AF161" i="41"/>
  <c r="AF167" i="41" s="1"/>
  <c r="AB274" i="41"/>
  <c r="AC169" i="41"/>
  <c r="AI135" i="41" l="1"/>
  <c r="AC274" i="41"/>
  <c r="AD169" i="41"/>
  <c r="AH135" i="41" l="1"/>
  <c r="AD274" i="41"/>
  <c r="AE169" i="41"/>
  <c r="AE274" i="41" l="1"/>
  <c r="AF169" i="41"/>
  <c r="AF274" i="41" s="1"/>
  <c r="O71" i="40" l="1"/>
  <c r="O78" i="40"/>
  <c r="O92" i="40"/>
  <c r="O96" i="40"/>
  <c r="O108" i="40"/>
  <c r="O117" i="40"/>
  <c r="O118" i="40"/>
  <c r="O119" i="40"/>
  <c r="O120" i="40"/>
  <c r="O121" i="40"/>
  <c r="O122" i="40"/>
  <c r="O161" i="40"/>
  <c r="O167" i="40" s="1"/>
  <c r="O162" i="40"/>
  <c r="O163" i="40"/>
  <c r="O164" i="40"/>
  <c r="O165" i="40"/>
  <c r="O166" i="40"/>
  <c r="O169" i="40"/>
  <c r="O170" i="40"/>
  <c r="O171" i="40"/>
  <c r="O274" i="40" s="1"/>
  <c r="O172" i="40"/>
  <c r="O173" i="40"/>
  <c r="O174" i="40"/>
  <c r="O175" i="40"/>
  <c r="O176" i="40"/>
  <c r="O177" i="40"/>
  <c r="O135" i="40" s="1"/>
  <c r="O178" i="40"/>
  <c r="O179" i="40"/>
  <c r="O180" i="40"/>
  <c r="O181" i="40"/>
  <c r="O182" i="40"/>
  <c r="O183" i="40"/>
  <c r="O184" i="40"/>
  <c r="O185" i="40"/>
  <c r="O186" i="40"/>
  <c r="O187" i="40"/>
  <c r="O188" i="40"/>
  <c r="O189" i="40"/>
  <c r="O190" i="40"/>
  <c r="O191" i="40"/>
  <c r="O192" i="40"/>
  <c r="O193" i="40"/>
  <c r="O194" i="40"/>
  <c r="O195" i="40"/>
  <c r="O196" i="40"/>
  <c r="O197" i="40"/>
  <c r="O198" i="40"/>
  <c r="O199" i="40"/>
  <c r="O200" i="40"/>
  <c r="O201" i="40"/>
  <c r="O202" i="40"/>
  <c r="O203" i="40"/>
  <c r="O204" i="40"/>
  <c r="O205" i="40"/>
  <c r="O206" i="40"/>
  <c r="O207" i="40"/>
  <c r="O208" i="40"/>
  <c r="O209" i="40"/>
  <c r="O210" i="40"/>
  <c r="O211" i="40"/>
  <c r="O212" i="40"/>
  <c r="O213" i="40"/>
  <c r="O214" i="40"/>
  <c r="O215" i="40"/>
  <c r="O216" i="40"/>
  <c r="O217" i="40"/>
  <c r="O218" i="40"/>
  <c r="O219" i="40"/>
  <c r="O220" i="40"/>
  <c r="O221" i="40"/>
  <c r="O222" i="40"/>
  <c r="O223" i="40"/>
  <c r="O224" i="40"/>
  <c r="O225" i="40"/>
  <c r="O226" i="40"/>
  <c r="O227" i="40"/>
  <c r="O228" i="40"/>
  <c r="O229" i="40"/>
  <c r="O230" i="40"/>
  <c r="O231" i="40"/>
  <c r="O232" i="40"/>
  <c r="O233" i="40"/>
  <c r="O234" i="40"/>
  <c r="O235" i="40"/>
  <c r="O236" i="40"/>
  <c r="O237" i="40"/>
  <c r="O238" i="40"/>
  <c r="O239" i="40"/>
  <c r="O240" i="40"/>
  <c r="O241" i="40"/>
  <c r="O242" i="40"/>
  <c r="O243" i="40"/>
  <c r="O244" i="40"/>
  <c r="O245" i="40"/>
  <c r="O246" i="40"/>
  <c r="O247" i="40"/>
  <c r="O248" i="40"/>
  <c r="O249" i="40"/>
  <c r="O250" i="40"/>
  <c r="O251" i="40"/>
  <c r="O252" i="40"/>
  <c r="O253" i="40"/>
  <c r="O254" i="40"/>
  <c r="O255" i="40"/>
  <c r="O256" i="40"/>
  <c r="O257" i="40"/>
  <c r="O258" i="40"/>
  <c r="O259" i="40"/>
  <c r="O260" i="40"/>
  <c r="O261" i="40"/>
  <c r="O262" i="40"/>
  <c r="O263" i="40"/>
  <c r="O264" i="40"/>
  <c r="O265" i="40"/>
  <c r="O266" i="40"/>
  <c r="O267" i="40"/>
  <c r="O268" i="40"/>
  <c r="O269" i="40"/>
  <c r="O270" i="40"/>
  <c r="O271" i="40"/>
  <c r="O272" i="40"/>
  <c r="O273" i="40"/>
  <c r="O123" i="40" l="1"/>
  <c r="O113" i="40"/>
  <c r="O115" i="40" s="1"/>
  <c r="O116" i="40" s="1"/>
  <c r="O124" i="40"/>
  <c r="N71" i="40" l="1"/>
  <c r="N78" i="40"/>
  <c r="N92" i="40"/>
  <c r="N96" i="40"/>
  <c r="N108" i="40"/>
  <c r="N113" i="40" s="1"/>
  <c r="N115" i="40" s="1"/>
  <c r="N117" i="40"/>
  <c r="N118" i="40"/>
  <c r="N119" i="40"/>
  <c r="N120" i="40"/>
  <c r="N121" i="40"/>
  <c r="N122" i="40"/>
  <c r="N161" i="40"/>
  <c r="N162" i="40"/>
  <c r="N163" i="40"/>
  <c r="N164" i="40"/>
  <c r="N165" i="40"/>
  <c r="N166" i="40"/>
  <c r="N167" i="40"/>
  <c r="N169" i="40"/>
  <c r="N274" i="40" s="1"/>
  <c r="N170" i="40"/>
  <c r="N171" i="40"/>
  <c r="N172" i="40"/>
  <c r="N173" i="40"/>
  <c r="N174" i="40"/>
  <c r="N175" i="40"/>
  <c r="N176" i="40"/>
  <c r="N177" i="40"/>
  <c r="N135" i="40" s="1"/>
  <c r="N178" i="40"/>
  <c r="N179" i="40"/>
  <c r="N180" i="40"/>
  <c r="N181" i="40"/>
  <c r="N182" i="40"/>
  <c r="N183" i="40"/>
  <c r="N184" i="40"/>
  <c r="N185" i="40"/>
  <c r="N186" i="40"/>
  <c r="N187" i="40"/>
  <c r="N188" i="40"/>
  <c r="N189" i="40"/>
  <c r="N190" i="40"/>
  <c r="N191" i="40"/>
  <c r="N192" i="40"/>
  <c r="N193" i="40"/>
  <c r="N194" i="40"/>
  <c r="N195" i="40"/>
  <c r="N196" i="40"/>
  <c r="N197" i="40"/>
  <c r="N198" i="40"/>
  <c r="N199" i="40"/>
  <c r="N200" i="40"/>
  <c r="N201" i="40"/>
  <c r="N202" i="40"/>
  <c r="N203" i="40"/>
  <c r="N204" i="40"/>
  <c r="N205" i="40"/>
  <c r="N206" i="40"/>
  <c r="N207" i="40"/>
  <c r="N208" i="40"/>
  <c r="N209" i="40"/>
  <c r="N210" i="40"/>
  <c r="N211" i="40"/>
  <c r="N212" i="40"/>
  <c r="N213" i="40"/>
  <c r="N214" i="40"/>
  <c r="N215" i="40"/>
  <c r="N216" i="40"/>
  <c r="N217" i="40"/>
  <c r="N218" i="40"/>
  <c r="N219" i="40"/>
  <c r="N220" i="40"/>
  <c r="N221" i="40"/>
  <c r="N222" i="40"/>
  <c r="N223" i="40"/>
  <c r="N224" i="40"/>
  <c r="N225" i="40"/>
  <c r="N226" i="40"/>
  <c r="N227" i="40"/>
  <c r="N228" i="40"/>
  <c r="N229" i="40"/>
  <c r="N230" i="40"/>
  <c r="N231" i="40"/>
  <c r="N232" i="40"/>
  <c r="N233" i="40"/>
  <c r="N234" i="40"/>
  <c r="N235" i="40"/>
  <c r="N236" i="40"/>
  <c r="N237" i="40"/>
  <c r="N238" i="40"/>
  <c r="N239" i="40"/>
  <c r="N240" i="40"/>
  <c r="N241" i="40"/>
  <c r="N242" i="40"/>
  <c r="N243" i="40"/>
  <c r="N244" i="40"/>
  <c r="N245" i="40"/>
  <c r="N246" i="40"/>
  <c r="N247" i="40"/>
  <c r="N248" i="40"/>
  <c r="N249" i="40"/>
  <c r="N250" i="40"/>
  <c r="N251" i="40"/>
  <c r="N252" i="40"/>
  <c r="N253" i="40"/>
  <c r="N254" i="40"/>
  <c r="N255" i="40"/>
  <c r="N256" i="40"/>
  <c r="N257" i="40"/>
  <c r="N258" i="40"/>
  <c r="N259" i="40"/>
  <c r="N260" i="40"/>
  <c r="N261" i="40"/>
  <c r="N262" i="40"/>
  <c r="N263" i="40"/>
  <c r="N264" i="40"/>
  <c r="N265" i="40"/>
  <c r="N266" i="40"/>
  <c r="N267" i="40"/>
  <c r="N268" i="40"/>
  <c r="N269" i="40"/>
  <c r="N270" i="40"/>
  <c r="N271" i="40"/>
  <c r="N272" i="40"/>
  <c r="N273" i="40"/>
  <c r="N123" i="40" l="1"/>
  <c r="N116" i="40" s="1"/>
  <c r="N124" i="40"/>
  <c r="L78" i="40"/>
  <c r="K71" i="40"/>
  <c r="K78" i="40"/>
  <c r="K92" i="40"/>
  <c r="S21" i="3"/>
  <c r="S20" i="3"/>
  <c r="J71" i="40"/>
  <c r="J78" i="40"/>
  <c r="J92" i="40"/>
  <c r="I149" i="40"/>
  <c r="I71" i="40"/>
  <c r="I78" i="40"/>
  <c r="I92" i="40"/>
  <c r="H71" i="40"/>
  <c r="H78" i="40"/>
  <c r="H92" i="40"/>
  <c r="G96" i="40"/>
  <c r="G71" i="40"/>
  <c r="G78" i="40"/>
  <c r="G92" i="40"/>
  <c r="C78" i="40"/>
  <c r="D78" i="40"/>
  <c r="E78" i="40"/>
  <c r="F78" i="40"/>
  <c r="M78" i="40"/>
  <c r="R78" i="40"/>
  <c r="S78" i="40"/>
  <c r="T78" i="40"/>
  <c r="U78" i="40"/>
  <c r="V78" i="40"/>
  <c r="W78" i="40"/>
  <c r="X78" i="40"/>
  <c r="Y78" i="40"/>
  <c r="Z78" i="40"/>
  <c r="AA78" i="40"/>
  <c r="AE78" i="40"/>
  <c r="AF78" i="40"/>
  <c r="B71" i="40"/>
  <c r="C71" i="40"/>
  <c r="D71" i="40"/>
  <c r="E71" i="40"/>
  <c r="F71" i="40"/>
  <c r="G149" i="40"/>
  <c r="AH145" i="40"/>
  <c r="AI145" i="40"/>
  <c r="AH144" i="40"/>
  <c r="AI144" i="40"/>
  <c r="AH143" i="40"/>
  <c r="AI143" i="40"/>
  <c r="F92" i="40"/>
  <c r="F96" i="40"/>
  <c r="F108" i="40"/>
  <c r="F117" i="40"/>
  <c r="F118" i="40"/>
  <c r="F119" i="40"/>
  <c r="F120" i="40"/>
  <c r="F121" i="40"/>
  <c r="F122" i="40"/>
  <c r="F135" i="40"/>
  <c r="F123" i="40" l="1"/>
  <c r="F113" i="40"/>
  <c r="F115" i="40" s="1"/>
  <c r="F116" i="40" s="1"/>
  <c r="F124" i="40"/>
  <c r="E92" i="40" l="1"/>
  <c r="E96" i="40"/>
  <c r="E108" i="40"/>
  <c r="E113" i="40" s="1"/>
  <c r="E115" i="40" s="1"/>
  <c r="E117" i="40"/>
  <c r="E118" i="40"/>
  <c r="E119" i="40"/>
  <c r="E120" i="40"/>
  <c r="E121" i="40"/>
  <c r="E122" i="40"/>
  <c r="E135" i="40"/>
  <c r="E123" i="40" l="1"/>
  <c r="E116" i="40"/>
  <c r="E124" i="40"/>
  <c r="D92" i="40"/>
  <c r="D96" i="40"/>
  <c r="D108" i="40"/>
  <c r="D117" i="40"/>
  <c r="D118" i="40"/>
  <c r="D119" i="40"/>
  <c r="D120" i="40"/>
  <c r="D121" i="40"/>
  <c r="D122" i="40"/>
  <c r="D135" i="40"/>
  <c r="B135" i="40"/>
  <c r="B122" i="40"/>
  <c r="B121" i="40"/>
  <c r="B120" i="40"/>
  <c r="B119" i="40"/>
  <c r="B118" i="40"/>
  <c r="B108" i="40"/>
  <c r="AM19" i="40" s="1"/>
  <c r="B92" i="40"/>
  <c r="B78" i="40"/>
  <c r="AG274" i="40"/>
  <c r="B274" i="40"/>
  <c r="C273" i="40"/>
  <c r="D273" i="40" s="1"/>
  <c r="E273" i="40" s="1"/>
  <c r="F273" i="40" s="1"/>
  <c r="G273" i="40" s="1"/>
  <c r="H273" i="40" s="1"/>
  <c r="I273" i="40" s="1"/>
  <c r="J273" i="40" s="1"/>
  <c r="K273" i="40" s="1"/>
  <c r="L273" i="40" s="1"/>
  <c r="M273" i="40" s="1"/>
  <c r="R273" i="40" s="1"/>
  <c r="S273" i="40" s="1"/>
  <c r="T273" i="40" s="1"/>
  <c r="U273" i="40" s="1"/>
  <c r="V273" i="40" s="1"/>
  <c r="W273" i="40" s="1"/>
  <c r="X273" i="40" s="1"/>
  <c r="Y273" i="40" s="1"/>
  <c r="Z273" i="40" s="1"/>
  <c r="AA273" i="40" s="1"/>
  <c r="AB273" i="40" s="1"/>
  <c r="AC273" i="40" s="1"/>
  <c r="AD273" i="40" s="1"/>
  <c r="AE273" i="40" s="1"/>
  <c r="AF273" i="40" s="1"/>
  <c r="C272" i="40"/>
  <c r="D272" i="40" s="1"/>
  <c r="E272" i="40" s="1"/>
  <c r="F272" i="40" s="1"/>
  <c r="G272" i="40" s="1"/>
  <c r="H272" i="40" s="1"/>
  <c r="I272" i="40" s="1"/>
  <c r="J272" i="40" s="1"/>
  <c r="K272" i="40" s="1"/>
  <c r="L272" i="40" s="1"/>
  <c r="M272" i="40" s="1"/>
  <c r="R272" i="40" s="1"/>
  <c r="S272" i="40" s="1"/>
  <c r="T272" i="40" s="1"/>
  <c r="U272" i="40" s="1"/>
  <c r="V272" i="40" s="1"/>
  <c r="W272" i="40" s="1"/>
  <c r="X272" i="40" s="1"/>
  <c r="Y272" i="40" s="1"/>
  <c r="Z272" i="40" s="1"/>
  <c r="AA272" i="40" s="1"/>
  <c r="AB272" i="40" s="1"/>
  <c r="AC272" i="40" s="1"/>
  <c r="AD272" i="40" s="1"/>
  <c r="AE272" i="40" s="1"/>
  <c r="AF272" i="40" s="1"/>
  <c r="R271" i="40"/>
  <c r="S271" i="40" s="1"/>
  <c r="T271" i="40" s="1"/>
  <c r="U271" i="40" s="1"/>
  <c r="V271" i="40" s="1"/>
  <c r="W271" i="40" s="1"/>
  <c r="X271" i="40" s="1"/>
  <c r="Y271" i="40" s="1"/>
  <c r="Z271" i="40" s="1"/>
  <c r="AA271" i="40" s="1"/>
  <c r="AB271" i="40" s="1"/>
  <c r="AC271" i="40" s="1"/>
  <c r="AD271" i="40" s="1"/>
  <c r="AE271" i="40" s="1"/>
  <c r="AF271" i="40" s="1"/>
  <c r="D271" i="40"/>
  <c r="E271" i="40" s="1"/>
  <c r="F271" i="40" s="1"/>
  <c r="G271" i="40" s="1"/>
  <c r="H271" i="40" s="1"/>
  <c r="I271" i="40" s="1"/>
  <c r="J271" i="40" s="1"/>
  <c r="K271" i="40" s="1"/>
  <c r="L271" i="40" s="1"/>
  <c r="M271" i="40" s="1"/>
  <c r="C271" i="40"/>
  <c r="C270" i="40"/>
  <c r="D270" i="40" s="1"/>
  <c r="E270" i="40" s="1"/>
  <c r="F270" i="40" s="1"/>
  <c r="G270" i="40" s="1"/>
  <c r="H270" i="40" s="1"/>
  <c r="I270" i="40" s="1"/>
  <c r="J270" i="40" s="1"/>
  <c r="K270" i="40" s="1"/>
  <c r="L270" i="40" s="1"/>
  <c r="M270" i="40" s="1"/>
  <c r="R270" i="40" s="1"/>
  <c r="S270" i="40" s="1"/>
  <c r="T270" i="40" s="1"/>
  <c r="U270" i="40" s="1"/>
  <c r="V270" i="40" s="1"/>
  <c r="W270" i="40" s="1"/>
  <c r="X270" i="40" s="1"/>
  <c r="Y270" i="40" s="1"/>
  <c r="Z270" i="40" s="1"/>
  <c r="AA270" i="40" s="1"/>
  <c r="AB270" i="40" s="1"/>
  <c r="AC270" i="40" s="1"/>
  <c r="AD270" i="40" s="1"/>
  <c r="AE270" i="40" s="1"/>
  <c r="AF270" i="40" s="1"/>
  <c r="C269" i="40"/>
  <c r="D269" i="40" s="1"/>
  <c r="E269" i="40" s="1"/>
  <c r="F269" i="40" s="1"/>
  <c r="G269" i="40" s="1"/>
  <c r="H269" i="40" s="1"/>
  <c r="I269" i="40" s="1"/>
  <c r="J269" i="40" s="1"/>
  <c r="K269" i="40" s="1"/>
  <c r="L269" i="40" s="1"/>
  <c r="M269" i="40" s="1"/>
  <c r="R269" i="40" s="1"/>
  <c r="S269" i="40" s="1"/>
  <c r="T269" i="40" s="1"/>
  <c r="U269" i="40" s="1"/>
  <c r="V269" i="40" s="1"/>
  <c r="W269" i="40" s="1"/>
  <c r="X269" i="40" s="1"/>
  <c r="Y269" i="40" s="1"/>
  <c r="Z269" i="40" s="1"/>
  <c r="AA269" i="40" s="1"/>
  <c r="AB269" i="40" s="1"/>
  <c r="AC269" i="40" s="1"/>
  <c r="AD269" i="40" s="1"/>
  <c r="AE269" i="40" s="1"/>
  <c r="AF269" i="40" s="1"/>
  <c r="H268" i="40"/>
  <c r="I268" i="40" s="1"/>
  <c r="J268" i="40" s="1"/>
  <c r="K268" i="40" s="1"/>
  <c r="L268" i="40" s="1"/>
  <c r="M268" i="40" s="1"/>
  <c r="R268" i="40" s="1"/>
  <c r="S268" i="40" s="1"/>
  <c r="T268" i="40" s="1"/>
  <c r="U268" i="40" s="1"/>
  <c r="V268" i="40" s="1"/>
  <c r="W268" i="40" s="1"/>
  <c r="X268" i="40" s="1"/>
  <c r="Y268" i="40" s="1"/>
  <c r="Z268" i="40" s="1"/>
  <c r="AA268" i="40" s="1"/>
  <c r="AB268" i="40" s="1"/>
  <c r="AC268" i="40" s="1"/>
  <c r="AD268" i="40" s="1"/>
  <c r="AE268" i="40" s="1"/>
  <c r="AF268" i="40" s="1"/>
  <c r="C268" i="40"/>
  <c r="D268" i="40" s="1"/>
  <c r="E268" i="40" s="1"/>
  <c r="F268" i="40" s="1"/>
  <c r="G268" i="40" s="1"/>
  <c r="G267" i="40"/>
  <c r="H267" i="40" s="1"/>
  <c r="I267" i="40" s="1"/>
  <c r="J267" i="40" s="1"/>
  <c r="K267" i="40" s="1"/>
  <c r="L267" i="40" s="1"/>
  <c r="M267" i="40" s="1"/>
  <c r="R267" i="40" s="1"/>
  <c r="S267" i="40" s="1"/>
  <c r="T267" i="40" s="1"/>
  <c r="U267" i="40" s="1"/>
  <c r="V267" i="40" s="1"/>
  <c r="W267" i="40" s="1"/>
  <c r="X267" i="40" s="1"/>
  <c r="Y267" i="40" s="1"/>
  <c r="Z267" i="40" s="1"/>
  <c r="AA267" i="40" s="1"/>
  <c r="AB267" i="40" s="1"/>
  <c r="AC267" i="40" s="1"/>
  <c r="AD267" i="40" s="1"/>
  <c r="AE267" i="40" s="1"/>
  <c r="AF267" i="40" s="1"/>
  <c r="D267" i="40"/>
  <c r="E267" i="40" s="1"/>
  <c r="F267" i="40" s="1"/>
  <c r="C267" i="40"/>
  <c r="L266" i="40"/>
  <c r="M266" i="40" s="1"/>
  <c r="R266" i="40" s="1"/>
  <c r="S266" i="40" s="1"/>
  <c r="T266" i="40" s="1"/>
  <c r="U266" i="40" s="1"/>
  <c r="V266" i="40" s="1"/>
  <c r="W266" i="40" s="1"/>
  <c r="X266" i="40" s="1"/>
  <c r="Y266" i="40" s="1"/>
  <c r="Z266" i="40" s="1"/>
  <c r="AA266" i="40" s="1"/>
  <c r="AB266" i="40" s="1"/>
  <c r="AC266" i="40" s="1"/>
  <c r="AD266" i="40" s="1"/>
  <c r="AE266" i="40" s="1"/>
  <c r="AF266" i="40" s="1"/>
  <c r="C266" i="40"/>
  <c r="D266" i="40" s="1"/>
  <c r="E266" i="40" s="1"/>
  <c r="F266" i="40" s="1"/>
  <c r="G266" i="40" s="1"/>
  <c r="H266" i="40" s="1"/>
  <c r="I266" i="40" s="1"/>
  <c r="J266" i="40" s="1"/>
  <c r="K266" i="40" s="1"/>
  <c r="J265" i="40"/>
  <c r="K265" i="40" s="1"/>
  <c r="L265" i="40" s="1"/>
  <c r="M265" i="40" s="1"/>
  <c r="R265" i="40" s="1"/>
  <c r="S265" i="40" s="1"/>
  <c r="T265" i="40" s="1"/>
  <c r="U265" i="40" s="1"/>
  <c r="V265" i="40" s="1"/>
  <c r="W265" i="40" s="1"/>
  <c r="X265" i="40" s="1"/>
  <c r="Y265" i="40" s="1"/>
  <c r="Z265" i="40" s="1"/>
  <c r="AA265" i="40" s="1"/>
  <c r="AB265" i="40" s="1"/>
  <c r="AC265" i="40" s="1"/>
  <c r="AD265" i="40" s="1"/>
  <c r="AE265" i="40" s="1"/>
  <c r="AF265" i="40" s="1"/>
  <c r="H265" i="40"/>
  <c r="I265" i="40" s="1"/>
  <c r="C265" i="40"/>
  <c r="D265" i="40" s="1"/>
  <c r="E265" i="40" s="1"/>
  <c r="F265" i="40" s="1"/>
  <c r="G265" i="40" s="1"/>
  <c r="I264" i="40"/>
  <c r="J264" i="40" s="1"/>
  <c r="K264" i="40" s="1"/>
  <c r="L264" i="40" s="1"/>
  <c r="M264" i="40" s="1"/>
  <c r="R264" i="40" s="1"/>
  <c r="S264" i="40" s="1"/>
  <c r="T264" i="40" s="1"/>
  <c r="U264" i="40" s="1"/>
  <c r="V264" i="40" s="1"/>
  <c r="W264" i="40" s="1"/>
  <c r="X264" i="40" s="1"/>
  <c r="Y264" i="40" s="1"/>
  <c r="Z264" i="40" s="1"/>
  <c r="AA264" i="40" s="1"/>
  <c r="AB264" i="40" s="1"/>
  <c r="AC264" i="40" s="1"/>
  <c r="AD264" i="40" s="1"/>
  <c r="AE264" i="40" s="1"/>
  <c r="AF264" i="40" s="1"/>
  <c r="F264" i="40"/>
  <c r="G264" i="40" s="1"/>
  <c r="H264" i="40" s="1"/>
  <c r="C264" i="40"/>
  <c r="D264" i="40" s="1"/>
  <c r="E264" i="40" s="1"/>
  <c r="F263" i="40"/>
  <c r="G263" i="40" s="1"/>
  <c r="H263" i="40" s="1"/>
  <c r="I263" i="40" s="1"/>
  <c r="J263" i="40" s="1"/>
  <c r="K263" i="40" s="1"/>
  <c r="L263" i="40" s="1"/>
  <c r="M263" i="40" s="1"/>
  <c r="R263" i="40" s="1"/>
  <c r="S263" i="40" s="1"/>
  <c r="T263" i="40" s="1"/>
  <c r="U263" i="40" s="1"/>
  <c r="V263" i="40" s="1"/>
  <c r="W263" i="40" s="1"/>
  <c r="X263" i="40" s="1"/>
  <c r="Y263" i="40" s="1"/>
  <c r="Z263" i="40" s="1"/>
  <c r="AA263" i="40" s="1"/>
  <c r="AB263" i="40" s="1"/>
  <c r="AC263" i="40" s="1"/>
  <c r="AD263" i="40" s="1"/>
  <c r="AE263" i="40" s="1"/>
  <c r="AF263" i="40" s="1"/>
  <c r="E263" i="40"/>
  <c r="D263" i="40"/>
  <c r="C263" i="40"/>
  <c r="D262" i="40"/>
  <c r="E262" i="40" s="1"/>
  <c r="F262" i="40" s="1"/>
  <c r="G262" i="40" s="1"/>
  <c r="H262" i="40" s="1"/>
  <c r="I262" i="40" s="1"/>
  <c r="J262" i="40" s="1"/>
  <c r="K262" i="40" s="1"/>
  <c r="L262" i="40" s="1"/>
  <c r="M262" i="40" s="1"/>
  <c r="R262" i="40" s="1"/>
  <c r="S262" i="40" s="1"/>
  <c r="T262" i="40" s="1"/>
  <c r="U262" i="40" s="1"/>
  <c r="V262" i="40" s="1"/>
  <c r="W262" i="40" s="1"/>
  <c r="X262" i="40" s="1"/>
  <c r="Y262" i="40" s="1"/>
  <c r="Z262" i="40" s="1"/>
  <c r="AA262" i="40" s="1"/>
  <c r="AB262" i="40" s="1"/>
  <c r="AC262" i="40" s="1"/>
  <c r="AD262" i="40" s="1"/>
  <c r="AE262" i="40" s="1"/>
  <c r="AF262" i="40" s="1"/>
  <c r="C262" i="40"/>
  <c r="C261" i="40"/>
  <c r="D261" i="40" s="1"/>
  <c r="E261" i="40" s="1"/>
  <c r="F261" i="40" s="1"/>
  <c r="G261" i="40" s="1"/>
  <c r="H261" i="40" s="1"/>
  <c r="I261" i="40" s="1"/>
  <c r="J261" i="40" s="1"/>
  <c r="K261" i="40" s="1"/>
  <c r="L261" i="40" s="1"/>
  <c r="M261" i="40" s="1"/>
  <c r="R261" i="40" s="1"/>
  <c r="S261" i="40" s="1"/>
  <c r="T261" i="40" s="1"/>
  <c r="U261" i="40" s="1"/>
  <c r="V261" i="40" s="1"/>
  <c r="W261" i="40" s="1"/>
  <c r="X261" i="40" s="1"/>
  <c r="Y261" i="40" s="1"/>
  <c r="Z261" i="40" s="1"/>
  <c r="AA261" i="40" s="1"/>
  <c r="AB261" i="40" s="1"/>
  <c r="AC261" i="40" s="1"/>
  <c r="AD261" i="40" s="1"/>
  <c r="AE261" i="40" s="1"/>
  <c r="AF261" i="40" s="1"/>
  <c r="C260" i="40"/>
  <c r="D260" i="40" s="1"/>
  <c r="E260" i="40" s="1"/>
  <c r="F260" i="40" s="1"/>
  <c r="G260" i="40" s="1"/>
  <c r="H260" i="40" s="1"/>
  <c r="I260" i="40" s="1"/>
  <c r="J260" i="40" s="1"/>
  <c r="K260" i="40" s="1"/>
  <c r="L260" i="40" s="1"/>
  <c r="M260" i="40" s="1"/>
  <c r="R260" i="40" s="1"/>
  <c r="S260" i="40" s="1"/>
  <c r="T260" i="40" s="1"/>
  <c r="U260" i="40" s="1"/>
  <c r="V260" i="40" s="1"/>
  <c r="W260" i="40" s="1"/>
  <c r="X260" i="40" s="1"/>
  <c r="Y260" i="40" s="1"/>
  <c r="Z260" i="40" s="1"/>
  <c r="AA260" i="40" s="1"/>
  <c r="AB260" i="40" s="1"/>
  <c r="AC260" i="40" s="1"/>
  <c r="AD260" i="40" s="1"/>
  <c r="AE260" i="40" s="1"/>
  <c r="AF260" i="40" s="1"/>
  <c r="R259" i="40"/>
  <c r="S259" i="40" s="1"/>
  <c r="T259" i="40" s="1"/>
  <c r="U259" i="40" s="1"/>
  <c r="V259" i="40" s="1"/>
  <c r="W259" i="40" s="1"/>
  <c r="X259" i="40" s="1"/>
  <c r="Y259" i="40" s="1"/>
  <c r="Z259" i="40" s="1"/>
  <c r="AA259" i="40" s="1"/>
  <c r="AB259" i="40" s="1"/>
  <c r="AC259" i="40" s="1"/>
  <c r="AD259" i="40" s="1"/>
  <c r="AE259" i="40" s="1"/>
  <c r="AF259" i="40" s="1"/>
  <c r="D259" i="40"/>
  <c r="E259" i="40" s="1"/>
  <c r="F259" i="40" s="1"/>
  <c r="G259" i="40" s="1"/>
  <c r="H259" i="40" s="1"/>
  <c r="I259" i="40" s="1"/>
  <c r="J259" i="40" s="1"/>
  <c r="K259" i="40" s="1"/>
  <c r="L259" i="40" s="1"/>
  <c r="M259" i="40" s="1"/>
  <c r="C259" i="40"/>
  <c r="C258" i="40"/>
  <c r="D258" i="40" s="1"/>
  <c r="E258" i="40" s="1"/>
  <c r="F258" i="40" s="1"/>
  <c r="G258" i="40" s="1"/>
  <c r="H258" i="40" s="1"/>
  <c r="I258" i="40" s="1"/>
  <c r="J258" i="40" s="1"/>
  <c r="K258" i="40" s="1"/>
  <c r="L258" i="40" s="1"/>
  <c r="M258" i="40" s="1"/>
  <c r="R258" i="40" s="1"/>
  <c r="S258" i="40" s="1"/>
  <c r="T258" i="40" s="1"/>
  <c r="U258" i="40" s="1"/>
  <c r="V258" i="40" s="1"/>
  <c r="W258" i="40" s="1"/>
  <c r="X258" i="40" s="1"/>
  <c r="Y258" i="40" s="1"/>
  <c r="Z258" i="40" s="1"/>
  <c r="AA258" i="40" s="1"/>
  <c r="AB258" i="40" s="1"/>
  <c r="AC258" i="40" s="1"/>
  <c r="AD258" i="40" s="1"/>
  <c r="AE258" i="40" s="1"/>
  <c r="AF258" i="40" s="1"/>
  <c r="R257" i="40"/>
  <c r="S257" i="40" s="1"/>
  <c r="T257" i="40" s="1"/>
  <c r="U257" i="40" s="1"/>
  <c r="V257" i="40" s="1"/>
  <c r="W257" i="40" s="1"/>
  <c r="X257" i="40" s="1"/>
  <c r="Y257" i="40" s="1"/>
  <c r="Z257" i="40" s="1"/>
  <c r="AA257" i="40" s="1"/>
  <c r="AB257" i="40" s="1"/>
  <c r="AC257" i="40" s="1"/>
  <c r="AD257" i="40" s="1"/>
  <c r="AE257" i="40" s="1"/>
  <c r="AF257" i="40" s="1"/>
  <c r="C257" i="40"/>
  <c r="D257" i="40" s="1"/>
  <c r="E257" i="40" s="1"/>
  <c r="F257" i="40" s="1"/>
  <c r="G257" i="40" s="1"/>
  <c r="H257" i="40" s="1"/>
  <c r="I257" i="40" s="1"/>
  <c r="J257" i="40" s="1"/>
  <c r="K257" i="40" s="1"/>
  <c r="L257" i="40" s="1"/>
  <c r="M257" i="40" s="1"/>
  <c r="R256" i="40"/>
  <c r="S256" i="40" s="1"/>
  <c r="T256" i="40" s="1"/>
  <c r="U256" i="40" s="1"/>
  <c r="V256" i="40" s="1"/>
  <c r="W256" i="40" s="1"/>
  <c r="X256" i="40" s="1"/>
  <c r="Y256" i="40" s="1"/>
  <c r="Z256" i="40" s="1"/>
  <c r="AA256" i="40" s="1"/>
  <c r="AB256" i="40" s="1"/>
  <c r="AC256" i="40" s="1"/>
  <c r="AD256" i="40" s="1"/>
  <c r="AE256" i="40" s="1"/>
  <c r="AF256" i="40" s="1"/>
  <c r="C256" i="40"/>
  <c r="D256" i="40" s="1"/>
  <c r="E256" i="40" s="1"/>
  <c r="F256" i="40" s="1"/>
  <c r="G256" i="40" s="1"/>
  <c r="H256" i="40" s="1"/>
  <c r="I256" i="40" s="1"/>
  <c r="J256" i="40" s="1"/>
  <c r="K256" i="40" s="1"/>
  <c r="L256" i="40" s="1"/>
  <c r="M256" i="40" s="1"/>
  <c r="M255" i="40"/>
  <c r="R255" i="40" s="1"/>
  <c r="S255" i="40" s="1"/>
  <c r="T255" i="40" s="1"/>
  <c r="U255" i="40" s="1"/>
  <c r="V255" i="40" s="1"/>
  <c r="W255" i="40" s="1"/>
  <c r="X255" i="40" s="1"/>
  <c r="Y255" i="40" s="1"/>
  <c r="Z255" i="40" s="1"/>
  <c r="AA255" i="40" s="1"/>
  <c r="AB255" i="40" s="1"/>
  <c r="AC255" i="40" s="1"/>
  <c r="AD255" i="40" s="1"/>
  <c r="AE255" i="40" s="1"/>
  <c r="AF255" i="40" s="1"/>
  <c r="D255" i="40"/>
  <c r="E255" i="40" s="1"/>
  <c r="F255" i="40" s="1"/>
  <c r="G255" i="40" s="1"/>
  <c r="H255" i="40" s="1"/>
  <c r="I255" i="40" s="1"/>
  <c r="J255" i="40" s="1"/>
  <c r="K255" i="40" s="1"/>
  <c r="L255" i="40" s="1"/>
  <c r="C255" i="40"/>
  <c r="L254" i="40"/>
  <c r="M254" i="40" s="1"/>
  <c r="R254" i="40" s="1"/>
  <c r="S254" i="40" s="1"/>
  <c r="T254" i="40" s="1"/>
  <c r="U254" i="40" s="1"/>
  <c r="V254" i="40" s="1"/>
  <c r="W254" i="40" s="1"/>
  <c r="X254" i="40" s="1"/>
  <c r="Y254" i="40" s="1"/>
  <c r="Z254" i="40" s="1"/>
  <c r="AA254" i="40" s="1"/>
  <c r="AB254" i="40" s="1"/>
  <c r="AC254" i="40" s="1"/>
  <c r="AD254" i="40" s="1"/>
  <c r="AE254" i="40" s="1"/>
  <c r="AF254" i="40" s="1"/>
  <c r="C254" i="40"/>
  <c r="D254" i="40" s="1"/>
  <c r="E254" i="40" s="1"/>
  <c r="F254" i="40" s="1"/>
  <c r="G254" i="40" s="1"/>
  <c r="H254" i="40" s="1"/>
  <c r="I254" i="40" s="1"/>
  <c r="J254" i="40" s="1"/>
  <c r="K254" i="40" s="1"/>
  <c r="C253" i="40"/>
  <c r="D253" i="40" s="1"/>
  <c r="E253" i="40" s="1"/>
  <c r="F253" i="40" s="1"/>
  <c r="G253" i="40" s="1"/>
  <c r="H253" i="40" s="1"/>
  <c r="I253" i="40" s="1"/>
  <c r="J253" i="40" s="1"/>
  <c r="K253" i="40" s="1"/>
  <c r="L253" i="40" s="1"/>
  <c r="M253" i="40" s="1"/>
  <c r="R253" i="40" s="1"/>
  <c r="S253" i="40" s="1"/>
  <c r="T253" i="40" s="1"/>
  <c r="U253" i="40" s="1"/>
  <c r="V253" i="40" s="1"/>
  <c r="W253" i="40" s="1"/>
  <c r="X253" i="40" s="1"/>
  <c r="Y253" i="40" s="1"/>
  <c r="Z253" i="40" s="1"/>
  <c r="AA253" i="40" s="1"/>
  <c r="AB253" i="40" s="1"/>
  <c r="AC253" i="40" s="1"/>
  <c r="AD253" i="40" s="1"/>
  <c r="AE253" i="40" s="1"/>
  <c r="AF253" i="40" s="1"/>
  <c r="C252" i="40"/>
  <c r="D252" i="40" s="1"/>
  <c r="E252" i="40" s="1"/>
  <c r="F252" i="40" s="1"/>
  <c r="G252" i="40" s="1"/>
  <c r="H252" i="40" s="1"/>
  <c r="I252" i="40" s="1"/>
  <c r="J252" i="40" s="1"/>
  <c r="K252" i="40" s="1"/>
  <c r="L252" i="40" s="1"/>
  <c r="M252" i="40" s="1"/>
  <c r="R252" i="40" s="1"/>
  <c r="S252" i="40" s="1"/>
  <c r="T252" i="40" s="1"/>
  <c r="U252" i="40" s="1"/>
  <c r="V252" i="40" s="1"/>
  <c r="W252" i="40" s="1"/>
  <c r="X252" i="40" s="1"/>
  <c r="Y252" i="40" s="1"/>
  <c r="Z252" i="40" s="1"/>
  <c r="AA252" i="40" s="1"/>
  <c r="AB252" i="40" s="1"/>
  <c r="AC252" i="40" s="1"/>
  <c r="AD252" i="40" s="1"/>
  <c r="AE252" i="40" s="1"/>
  <c r="AF252" i="40" s="1"/>
  <c r="C251" i="40"/>
  <c r="D251" i="40" s="1"/>
  <c r="E251" i="40" s="1"/>
  <c r="F251" i="40" s="1"/>
  <c r="G251" i="40" s="1"/>
  <c r="H251" i="40" s="1"/>
  <c r="I251" i="40" s="1"/>
  <c r="J251" i="40" s="1"/>
  <c r="K251" i="40" s="1"/>
  <c r="L251" i="40" s="1"/>
  <c r="M251" i="40" s="1"/>
  <c r="R251" i="40" s="1"/>
  <c r="S251" i="40" s="1"/>
  <c r="T251" i="40" s="1"/>
  <c r="U251" i="40" s="1"/>
  <c r="V251" i="40" s="1"/>
  <c r="W251" i="40" s="1"/>
  <c r="X251" i="40" s="1"/>
  <c r="Y251" i="40" s="1"/>
  <c r="Z251" i="40" s="1"/>
  <c r="AA251" i="40" s="1"/>
  <c r="AB251" i="40" s="1"/>
  <c r="AC251" i="40" s="1"/>
  <c r="AD251" i="40" s="1"/>
  <c r="AE251" i="40" s="1"/>
  <c r="AF251" i="40" s="1"/>
  <c r="D250" i="40"/>
  <c r="E250" i="40" s="1"/>
  <c r="F250" i="40" s="1"/>
  <c r="G250" i="40" s="1"/>
  <c r="H250" i="40" s="1"/>
  <c r="I250" i="40" s="1"/>
  <c r="J250" i="40" s="1"/>
  <c r="K250" i="40" s="1"/>
  <c r="L250" i="40" s="1"/>
  <c r="M250" i="40" s="1"/>
  <c r="R250" i="40" s="1"/>
  <c r="S250" i="40" s="1"/>
  <c r="T250" i="40" s="1"/>
  <c r="U250" i="40" s="1"/>
  <c r="V250" i="40" s="1"/>
  <c r="W250" i="40" s="1"/>
  <c r="X250" i="40" s="1"/>
  <c r="Y250" i="40" s="1"/>
  <c r="Z250" i="40" s="1"/>
  <c r="AA250" i="40" s="1"/>
  <c r="AB250" i="40" s="1"/>
  <c r="AC250" i="40" s="1"/>
  <c r="AD250" i="40" s="1"/>
  <c r="AE250" i="40" s="1"/>
  <c r="AF250" i="40" s="1"/>
  <c r="C250" i="40"/>
  <c r="C249" i="40"/>
  <c r="D249" i="40" s="1"/>
  <c r="E249" i="40" s="1"/>
  <c r="F249" i="40" s="1"/>
  <c r="G249" i="40" s="1"/>
  <c r="H249" i="40" s="1"/>
  <c r="I249" i="40" s="1"/>
  <c r="J249" i="40" s="1"/>
  <c r="K249" i="40" s="1"/>
  <c r="L249" i="40" s="1"/>
  <c r="M249" i="40" s="1"/>
  <c r="R249" i="40" s="1"/>
  <c r="S249" i="40" s="1"/>
  <c r="T249" i="40" s="1"/>
  <c r="U249" i="40" s="1"/>
  <c r="V249" i="40" s="1"/>
  <c r="W249" i="40" s="1"/>
  <c r="X249" i="40" s="1"/>
  <c r="Y249" i="40" s="1"/>
  <c r="Z249" i="40" s="1"/>
  <c r="AA249" i="40" s="1"/>
  <c r="AB249" i="40" s="1"/>
  <c r="AC249" i="40" s="1"/>
  <c r="AD249" i="40" s="1"/>
  <c r="AE249" i="40" s="1"/>
  <c r="AF249" i="40" s="1"/>
  <c r="J248" i="40"/>
  <c r="K248" i="40" s="1"/>
  <c r="L248" i="40" s="1"/>
  <c r="M248" i="40" s="1"/>
  <c r="R248" i="40" s="1"/>
  <c r="S248" i="40" s="1"/>
  <c r="T248" i="40" s="1"/>
  <c r="U248" i="40" s="1"/>
  <c r="V248" i="40" s="1"/>
  <c r="W248" i="40" s="1"/>
  <c r="X248" i="40" s="1"/>
  <c r="Y248" i="40" s="1"/>
  <c r="Z248" i="40" s="1"/>
  <c r="AA248" i="40" s="1"/>
  <c r="AB248" i="40" s="1"/>
  <c r="AC248" i="40" s="1"/>
  <c r="AD248" i="40" s="1"/>
  <c r="AE248" i="40" s="1"/>
  <c r="AF248" i="40" s="1"/>
  <c r="C248" i="40"/>
  <c r="D248" i="40" s="1"/>
  <c r="E248" i="40" s="1"/>
  <c r="F248" i="40" s="1"/>
  <c r="G248" i="40" s="1"/>
  <c r="H248" i="40" s="1"/>
  <c r="I248" i="40" s="1"/>
  <c r="H247" i="40"/>
  <c r="I247" i="40" s="1"/>
  <c r="J247" i="40" s="1"/>
  <c r="K247" i="40" s="1"/>
  <c r="L247" i="40" s="1"/>
  <c r="M247" i="40" s="1"/>
  <c r="R247" i="40" s="1"/>
  <c r="S247" i="40" s="1"/>
  <c r="T247" i="40" s="1"/>
  <c r="U247" i="40" s="1"/>
  <c r="V247" i="40" s="1"/>
  <c r="W247" i="40" s="1"/>
  <c r="X247" i="40" s="1"/>
  <c r="Y247" i="40" s="1"/>
  <c r="Z247" i="40" s="1"/>
  <c r="AA247" i="40" s="1"/>
  <c r="AB247" i="40" s="1"/>
  <c r="AC247" i="40" s="1"/>
  <c r="AD247" i="40" s="1"/>
  <c r="AE247" i="40" s="1"/>
  <c r="AF247" i="40" s="1"/>
  <c r="C247" i="40"/>
  <c r="D247" i="40" s="1"/>
  <c r="E247" i="40" s="1"/>
  <c r="F247" i="40" s="1"/>
  <c r="G247" i="40" s="1"/>
  <c r="E246" i="40"/>
  <c r="F246" i="40" s="1"/>
  <c r="G246" i="40" s="1"/>
  <c r="H246" i="40" s="1"/>
  <c r="I246" i="40" s="1"/>
  <c r="J246" i="40" s="1"/>
  <c r="K246" i="40" s="1"/>
  <c r="L246" i="40" s="1"/>
  <c r="M246" i="40" s="1"/>
  <c r="R246" i="40" s="1"/>
  <c r="S246" i="40" s="1"/>
  <c r="T246" i="40" s="1"/>
  <c r="U246" i="40" s="1"/>
  <c r="V246" i="40" s="1"/>
  <c r="W246" i="40" s="1"/>
  <c r="X246" i="40" s="1"/>
  <c r="Y246" i="40" s="1"/>
  <c r="Z246" i="40" s="1"/>
  <c r="AA246" i="40" s="1"/>
  <c r="AB246" i="40" s="1"/>
  <c r="AC246" i="40" s="1"/>
  <c r="AD246" i="40" s="1"/>
  <c r="AE246" i="40" s="1"/>
  <c r="AF246" i="40" s="1"/>
  <c r="D246" i="40"/>
  <c r="C246" i="40"/>
  <c r="K245" i="40"/>
  <c r="L245" i="40" s="1"/>
  <c r="M245" i="40" s="1"/>
  <c r="R245" i="40" s="1"/>
  <c r="S245" i="40" s="1"/>
  <c r="T245" i="40" s="1"/>
  <c r="U245" i="40" s="1"/>
  <c r="V245" i="40" s="1"/>
  <c r="W245" i="40" s="1"/>
  <c r="X245" i="40" s="1"/>
  <c r="Y245" i="40" s="1"/>
  <c r="Z245" i="40" s="1"/>
  <c r="AA245" i="40" s="1"/>
  <c r="AB245" i="40" s="1"/>
  <c r="AC245" i="40" s="1"/>
  <c r="AD245" i="40" s="1"/>
  <c r="AE245" i="40" s="1"/>
  <c r="AF245" i="40" s="1"/>
  <c r="D245" i="40"/>
  <c r="E245" i="40" s="1"/>
  <c r="F245" i="40" s="1"/>
  <c r="G245" i="40" s="1"/>
  <c r="H245" i="40" s="1"/>
  <c r="I245" i="40" s="1"/>
  <c r="J245" i="40" s="1"/>
  <c r="C245" i="40"/>
  <c r="E244" i="40"/>
  <c r="F244" i="40" s="1"/>
  <c r="G244" i="40" s="1"/>
  <c r="H244" i="40" s="1"/>
  <c r="I244" i="40" s="1"/>
  <c r="J244" i="40" s="1"/>
  <c r="K244" i="40" s="1"/>
  <c r="L244" i="40" s="1"/>
  <c r="M244" i="40" s="1"/>
  <c r="R244" i="40" s="1"/>
  <c r="S244" i="40" s="1"/>
  <c r="T244" i="40" s="1"/>
  <c r="U244" i="40" s="1"/>
  <c r="V244" i="40" s="1"/>
  <c r="W244" i="40" s="1"/>
  <c r="X244" i="40" s="1"/>
  <c r="Y244" i="40" s="1"/>
  <c r="Z244" i="40" s="1"/>
  <c r="AA244" i="40" s="1"/>
  <c r="AB244" i="40" s="1"/>
  <c r="AC244" i="40" s="1"/>
  <c r="AD244" i="40" s="1"/>
  <c r="AE244" i="40" s="1"/>
  <c r="AF244" i="40" s="1"/>
  <c r="C244" i="40"/>
  <c r="D244" i="40" s="1"/>
  <c r="C243" i="40"/>
  <c r="D243" i="40" s="1"/>
  <c r="E243" i="40" s="1"/>
  <c r="F243" i="40" s="1"/>
  <c r="G243" i="40" s="1"/>
  <c r="H243" i="40" s="1"/>
  <c r="I243" i="40" s="1"/>
  <c r="J243" i="40" s="1"/>
  <c r="K243" i="40" s="1"/>
  <c r="L243" i="40" s="1"/>
  <c r="M243" i="40" s="1"/>
  <c r="R243" i="40" s="1"/>
  <c r="S243" i="40" s="1"/>
  <c r="T243" i="40" s="1"/>
  <c r="U243" i="40" s="1"/>
  <c r="V243" i="40" s="1"/>
  <c r="W243" i="40" s="1"/>
  <c r="X243" i="40" s="1"/>
  <c r="Y243" i="40" s="1"/>
  <c r="Z243" i="40" s="1"/>
  <c r="AA243" i="40" s="1"/>
  <c r="AB243" i="40" s="1"/>
  <c r="AC243" i="40" s="1"/>
  <c r="AD243" i="40" s="1"/>
  <c r="AE243" i="40" s="1"/>
  <c r="AF243" i="40" s="1"/>
  <c r="M242" i="40"/>
  <c r="R242" i="40" s="1"/>
  <c r="S242" i="40" s="1"/>
  <c r="T242" i="40" s="1"/>
  <c r="U242" i="40" s="1"/>
  <c r="V242" i="40" s="1"/>
  <c r="W242" i="40" s="1"/>
  <c r="X242" i="40" s="1"/>
  <c r="Y242" i="40" s="1"/>
  <c r="Z242" i="40" s="1"/>
  <c r="AA242" i="40" s="1"/>
  <c r="AB242" i="40" s="1"/>
  <c r="AC242" i="40" s="1"/>
  <c r="AD242" i="40" s="1"/>
  <c r="AE242" i="40" s="1"/>
  <c r="AF242" i="40" s="1"/>
  <c r="E242" i="40"/>
  <c r="F242" i="40" s="1"/>
  <c r="G242" i="40" s="1"/>
  <c r="H242" i="40" s="1"/>
  <c r="I242" i="40" s="1"/>
  <c r="J242" i="40" s="1"/>
  <c r="K242" i="40" s="1"/>
  <c r="L242" i="40" s="1"/>
  <c r="D242" i="40"/>
  <c r="C242" i="40"/>
  <c r="L241" i="40"/>
  <c r="M241" i="40" s="1"/>
  <c r="R241" i="40" s="1"/>
  <c r="S241" i="40" s="1"/>
  <c r="T241" i="40" s="1"/>
  <c r="U241" i="40" s="1"/>
  <c r="V241" i="40" s="1"/>
  <c r="W241" i="40" s="1"/>
  <c r="X241" i="40" s="1"/>
  <c r="Y241" i="40" s="1"/>
  <c r="Z241" i="40" s="1"/>
  <c r="AA241" i="40" s="1"/>
  <c r="AB241" i="40" s="1"/>
  <c r="AC241" i="40" s="1"/>
  <c r="AD241" i="40" s="1"/>
  <c r="AE241" i="40" s="1"/>
  <c r="AF241" i="40" s="1"/>
  <c r="H241" i="40"/>
  <c r="I241" i="40" s="1"/>
  <c r="J241" i="40" s="1"/>
  <c r="K241" i="40" s="1"/>
  <c r="G241" i="40"/>
  <c r="D241" i="40"/>
  <c r="E241" i="40" s="1"/>
  <c r="F241" i="40" s="1"/>
  <c r="C241" i="40"/>
  <c r="M240" i="40"/>
  <c r="R240" i="40" s="1"/>
  <c r="S240" i="40" s="1"/>
  <c r="T240" i="40" s="1"/>
  <c r="U240" i="40" s="1"/>
  <c r="V240" i="40" s="1"/>
  <c r="W240" i="40" s="1"/>
  <c r="X240" i="40" s="1"/>
  <c r="Y240" i="40" s="1"/>
  <c r="Z240" i="40" s="1"/>
  <c r="AA240" i="40" s="1"/>
  <c r="AB240" i="40" s="1"/>
  <c r="AC240" i="40" s="1"/>
  <c r="AD240" i="40" s="1"/>
  <c r="AE240" i="40" s="1"/>
  <c r="AF240" i="40" s="1"/>
  <c r="G240" i="40"/>
  <c r="H240" i="40" s="1"/>
  <c r="I240" i="40" s="1"/>
  <c r="J240" i="40" s="1"/>
  <c r="K240" i="40" s="1"/>
  <c r="L240" i="40" s="1"/>
  <c r="F240" i="40"/>
  <c r="E240" i="40"/>
  <c r="D240" i="40"/>
  <c r="C240" i="40"/>
  <c r="D239" i="40"/>
  <c r="E239" i="40" s="1"/>
  <c r="F239" i="40" s="1"/>
  <c r="G239" i="40" s="1"/>
  <c r="H239" i="40" s="1"/>
  <c r="I239" i="40" s="1"/>
  <c r="J239" i="40" s="1"/>
  <c r="K239" i="40" s="1"/>
  <c r="L239" i="40" s="1"/>
  <c r="M239" i="40" s="1"/>
  <c r="R239" i="40" s="1"/>
  <c r="S239" i="40" s="1"/>
  <c r="T239" i="40" s="1"/>
  <c r="U239" i="40" s="1"/>
  <c r="V239" i="40" s="1"/>
  <c r="W239" i="40" s="1"/>
  <c r="X239" i="40" s="1"/>
  <c r="Y239" i="40" s="1"/>
  <c r="Z239" i="40" s="1"/>
  <c r="AA239" i="40" s="1"/>
  <c r="AB239" i="40" s="1"/>
  <c r="AC239" i="40" s="1"/>
  <c r="AD239" i="40" s="1"/>
  <c r="AE239" i="40" s="1"/>
  <c r="AF239" i="40" s="1"/>
  <c r="C239" i="40"/>
  <c r="D238" i="40"/>
  <c r="E238" i="40" s="1"/>
  <c r="F238" i="40" s="1"/>
  <c r="G238" i="40" s="1"/>
  <c r="H238" i="40" s="1"/>
  <c r="I238" i="40" s="1"/>
  <c r="J238" i="40" s="1"/>
  <c r="K238" i="40" s="1"/>
  <c r="L238" i="40" s="1"/>
  <c r="M238" i="40" s="1"/>
  <c r="R238" i="40" s="1"/>
  <c r="S238" i="40" s="1"/>
  <c r="T238" i="40" s="1"/>
  <c r="U238" i="40" s="1"/>
  <c r="V238" i="40" s="1"/>
  <c r="W238" i="40" s="1"/>
  <c r="X238" i="40" s="1"/>
  <c r="Y238" i="40" s="1"/>
  <c r="Z238" i="40" s="1"/>
  <c r="AA238" i="40" s="1"/>
  <c r="AB238" i="40" s="1"/>
  <c r="AC238" i="40" s="1"/>
  <c r="AD238" i="40" s="1"/>
  <c r="AE238" i="40" s="1"/>
  <c r="AF238" i="40" s="1"/>
  <c r="C238" i="40"/>
  <c r="I237" i="40"/>
  <c r="J237" i="40" s="1"/>
  <c r="K237" i="40" s="1"/>
  <c r="L237" i="40" s="1"/>
  <c r="M237" i="40" s="1"/>
  <c r="R237" i="40" s="1"/>
  <c r="S237" i="40" s="1"/>
  <c r="T237" i="40" s="1"/>
  <c r="U237" i="40" s="1"/>
  <c r="V237" i="40" s="1"/>
  <c r="W237" i="40" s="1"/>
  <c r="X237" i="40" s="1"/>
  <c r="Y237" i="40" s="1"/>
  <c r="Z237" i="40" s="1"/>
  <c r="AA237" i="40" s="1"/>
  <c r="AB237" i="40" s="1"/>
  <c r="AC237" i="40" s="1"/>
  <c r="AD237" i="40" s="1"/>
  <c r="AE237" i="40" s="1"/>
  <c r="AF237" i="40" s="1"/>
  <c r="D237" i="40"/>
  <c r="E237" i="40" s="1"/>
  <c r="F237" i="40" s="1"/>
  <c r="G237" i="40" s="1"/>
  <c r="H237" i="40" s="1"/>
  <c r="C237" i="40"/>
  <c r="E236" i="40"/>
  <c r="F236" i="40" s="1"/>
  <c r="G236" i="40" s="1"/>
  <c r="H236" i="40" s="1"/>
  <c r="I236" i="40" s="1"/>
  <c r="J236" i="40" s="1"/>
  <c r="K236" i="40" s="1"/>
  <c r="L236" i="40" s="1"/>
  <c r="M236" i="40" s="1"/>
  <c r="R236" i="40" s="1"/>
  <c r="S236" i="40" s="1"/>
  <c r="T236" i="40" s="1"/>
  <c r="U236" i="40" s="1"/>
  <c r="V236" i="40" s="1"/>
  <c r="W236" i="40" s="1"/>
  <c r="X236" i="40" s="1"/>
  <c r="Y236" i="40" s="1"/>
  <c r="Z236" i="40" s="1"/>
  <c r="AA236" i="40" s="1"/>
  <c r="AB236" i="40" s="1"/>
  <c r="AC236" i="40" s="1"/>
  <c r="AD236" i="40" s="1"/>
  <c r="AE236" i="40" s="1"/>
  <c r="AF236" i="40" s="1"/>
  <c r="D236" i="40"/>
  <c r="C236" i="40"/>
  <c r="M235" i="40"/>
  <c r="R235" i="40" s="1"/>
  <c r="S235" i="40" s="1"/>
  <c r="T235" i="40" s="1"/>
  <c r="U235" i="40" s="1"/>
  <c r="V235" i="40" s="1"/>
  <c r="W235" i="40" s="1"/>
  <c r="X235" i="40" s="1"/>
  <c r="Y235" i="40" s="1"/>
  <c r="Z235" i="40" s="1"/>
  <c r="AA235" i="40" s="1"/>
  <c r="AB235" i="40" s="1"/>
  <c r="AC235" i="40" s="1"/>
  <c r="AD235" i="40" s="1"/>
  <c r="AE235" i="40" s="1"/>
  <c r="AF235" i="40" s="1"/>
  <c r="C235" i="40"/>
  <c r="D235" i="40" s="1"/>
  <c r="E235" i="40" s="1"/>
  <c r="F235" i="40" s="1"/>
  <c r="G235" i="40" s="1"/>
  <c r="H235" i="40" s="1"/>
  <c r="I235" i="40" s="1"/>
  <c r="J235" i="40" s="1"/>
  <c r="K235" i="40" s="1"/>
  <c r="L235" i="40" s="1"/>
  <c r="K234" i="40"/>
  <c r="L234" i="40" s="1"/>
  <c r="M234" i="40" s="1"/>
  <c r="R234" i="40" s="1"/>
  <c r="S234" i="40" s="1"/>
  <c r="T234" i="40" s="1"/>
  <c r="U234" i="40" s="1"/>
  <c r="V234" i="40" s="1"/>
  <c r="W234" i="40" s="1"/>
  <c r="X234" i="40" s="1"/>
  <c r="Y234" i="40" s="1"/>
  <c r="Z234" i="40" s="1"/>
  <c r="AA234" i="40" s="1"/>
  <c r="AB234" i="40" s="1"/>
  <c r="AC234" i="40" s="1"/>
  <c r="AD234" i="40" s="1"/>
  <c r="AE234" i="40" s="1"/>
  <c r="AF234" i="40" s="1"/>
  <c r="J234" i="40"/>
  <c r="D234" i="40"/>
  <c r="E234" i="40" s="1"/>
  <c r="F234" i="40" s="1"/>
  <c r="G234" i="40" s="1"/>
  <c r="H234" i="40" s="1"/>
  <c r="I234" i="40" s="1"/>
  <c r="C234" i="40"/>
  <c r="G233" i="40"/>
  <c r="H233" i="40" s="1"/>
  <c r="I233" i="40" s="1"/>
  <c r="J233" i="40" s="1"/>
  <c r="K233" i="40" s="1"/>
  <c r="L233" i="40" s="1"/>
  <c r="M233" i="40" s="1"/>
  <c r="R233" i="40" s="1"/>
  <c r="S233" i="40" s="1"/>
  <c r="T233" i="40" s="1"/>
  <c r="U233" i="40" s="1"/>
  <c r="V233" i="40" s="1"/>
  <c r="W233" i="40" s="1"/>
  <c r="X233" i="40" s="1"/>
  <c r="Y233" i="40" s="1"/>
  <c r="Z233" i="40" s="1"/>
  <c r="AA233" i="40" s="1"/>
  <c r="AB233" i="40" s="1"/>
  <c r="AC233" i="40" s="1"/>
  <c r="AD233" i="40" s="1"/>
  <c r="AE233" i="40" s="1"/>
  <c r="AF233" i="40" s="1"/>
  <c r="D233" i="40"/>
  <c r="E233" i="40" s="1"/>
  <c r="F233" i="40" s="1"/>
  <c r="C233" i="40"/>
  <c r="I232" i="40"/>
  <c r="J232" i="40" s="1"/>
  <c r="K232" i="40" s="1"/>
  <c r="L232" i="40" s="1"/>
  <c r="M232" i="40" s="1"/>
  <c r="R232" i="40" s="1"/>
  <c r="S232" i="40" s="1"/>
  <c r="T232" i="40" s="1"/>
  <c r="U232" i="40" s="1"/>
  <c r="V232" i="40" s="1"/>
  <c r="W232" i="40" s="1"/>
  <c r="X232" i="40" s="1"/>
  <c r="Y232" i="40" s="1"/>
  <c r="Z232" i="40" s="1"/>
  <c r="AA232" i="40" s="1"/>
  <c r="AB232" i="40" s="1"/>
  <c r="AC232" i="40" s="1"/>
  <c r="AD232" i="40" s="1"/>
  <c r="AE232" i="40" s="1"/>
  <c r="AF232" i="40" s="1"/>
  <c r="D232" i="40"/>
  <c r="E232" i="40" s="1"/>
  <c r="F232" i="40" s="1"/>
  <c r="G232" i="40" s="1"/>
  <c r="H232" i="40" s="1"/>
  <c r="C232" i="40"/>
  <c r="C231" i="40"/>
  <c r="D231" i="40" s="1"/>
  <c r="E231" i="40" s="1"/>
  <c r="F231" i="40" s="1"/>
  <c r="G231" i="40" s="1"/>
  <c r="H231" i="40" s="1"/>
  <c r="I231" i="40" s="1"/>
  <c r="J231" i="40" s="1"/>
  <c r="K231" i="40" s="1"/>
  <c r="L231" i="40" s="1"/>
  <c r="M231" i="40" s="1"/>
  <c r="R231" i="40" s="1"/>
  <c r="S231" i="40" s="1"/>
  <c r="T231" i="40" s="1"/>
  <c r="U231" i="40" s="1"/>
  <c r="V231" i="40" s="1"/>
  <c r="W231" i="40" s="1"/>
  <c r="X231" i="40" s="1"/>
  <c r="Y231" i="40" s="1"/>
  <c r="Z231" i="40" s="1"/>
  <c r="AA231" i="40" s="1"/>
  <c r="AB231" i="40" s="1"/>
  <c r="AC231" i="40" s="1"/>
  <c r="AD231" i="40" s="1"/>
  <c r="AE231" i="40" s="1"/>
  <c r="AF231" i="40" s="1"/>
  <c r="F230" i="40"/>
  <c r="G230" i="40" s="1"/>
  <c r="H230" i="40" s="1"/>
  <c r="I230" i="40" s="1"/>
  <c r="J230" i="40" s="1"/>
  <c r="K230" i="40" s="1"/>
  <c r="L230" i="40" s="1"/>
  <c r="M230" i="40" s="1"/>
  <c r="R230" i="40" s="1"/>
  <c r="S230" i="40" s="1"/>
  <c r="T230" i="40" s="1"/>
  <c r="U230" i="40" s="1"/>
  <c r="V230" i="40" s="1"/>
  <c r="W230" i="40" s="1"/>
  <c r="X230" i="40" s="1"/>
  <c r="Y230" i="40" s="1"/>
  <c r="Z230" i="40" s="1"/>
  <c r="AA230" i="40" s="1"/>
  <c r="AB230" i="40" s="1"/>
  <c r="AC230" i="40" s="1"/>
  <c r="AD230" i="40" s="1"/>
  <c r="AE230" i="40" s="1"/>
  <c r="AF230" i="40" s="1"/>
  <c r="C230" i="40"/>
  <c r="D230" i="40" s="1"/>
  <c r="E230" i="40" s="1"/>
  <c r="L229" i="40"/>
  <c r="M229" i="40" s="1"/>
  <c r="R229" i="40" s="1"/>
  <c r="S229" i="40" s="1"/>
  <c r="T229" i="40" s="1"/>
  <c r="U229" i="40" s="1"/>
  <c r="V229" i="40" s="1"/>
  <c r="W229" i="40" s="1"/>
  <c r="X229" i="40" s="1"/>
  <c r="Y229" i="40" s="1"/>
  <c r="Z229" i="40" s="1"/>
  <c r="AA229" i="40" s="1"/>
  <c r="AB229" i="40" s="1"/>
  <c r="AC229" i="40" s="1"/>
  <c r="AD229" i="40" s="1"/>
  <c r="AE229" i="40" s="1"/>
  <c r="AF229" i="40" s="1"/>
  <c r="E229" i="40"/>
  <c r="F229" i="40" s="1"/>
  <c r="G229" i="40" s="1"/>
  <c r="H229" i="40" s="1"/>
  <c r="I229" i="40" s="1"/>
  <c r="J229" i="40" s="1"/>
  <c r="K229" i="40" s="1"/>
  <c r="D229" i="40"/>
  <c r="C229" i="40"/>
  <c r="L228" i="40"/>
  <c r="M228" i="40" s="1"/>
  <c r="R228" i="40" s="1"/>
  <c r="S228" i="40" s="1"/>
  <c r="T228" i="40" s="1"/>
  <c r="U228" i="40" s="1"/>
  <c r="V228" i="40" s="1"/>
  <c r="W228" i="40" s="1"/>
  <c r="X228" i="40" s="1"/>
  <c r="Y228" i="40" s="1"/>
  <c r="Z228" i="40" s="1"/>
  <c r="AA228" i="40" s="1"/>
  <c r="AB228" i="40" s="1"/>
  <c r="AC228" i="40" s="1"/>
  <c r="AD228" i="40" s="1"/>
  <c r="AE228" i="40" s="1"/>
  <c r="AF228" i="40" s="1"/>
  <c r="K228" i="40"/>
  <c r="D228" i="40"/>
  <c r="E228" i="40" s="1"/>
  <c r="F228" i="40" s="1"/>
  <c r="G228" i="40" s="1"/>
  <c r="H228" i="40" s="1"/>
  <c r="I228" i="40" s="1"/>
  <c r="J228" i="40" s="1"/>
  <c r="C228" i="40"/>
  <c r="J227" i="40"/>
  <c r="K227" i="40" s="1"/>
  <c r="L227" i="40" s="1"/>
  <c r="M227" i="40" s="1"/>
  <c r="R227" i="40" s="1"/>
  <c r="S227" i="40" s="1"/>
  <c r="T227" i="40" s="1"/>
  <c r="U227" i="40" s="1"/>
  <c r="V227" i="40" s="1"/>
  <c r="W227" i="40" s="1"/>
  <c r="X227" i="40" s="1"/>
  <c r="Y227" i="40" s="1"/>
  <c r="Z227" i="40" s="1"/>
  <c r="AA227" i="40" s="1"/>
  <c r="AB227" i="40" s="1"/>
  <c r="AC227" i="40" s="1"/>
  <c r="AD227" i="40" s="1"/>
  <c r="AE227" i="40" s="1"/>
  <c r="AF227" i="40" s="1"/>
  <c r="I227" i="40"/>
  <c r="C227" i="40"/>
  <c r="D227" i="40" s="1"/>
  <c r="E227" i="40" s="1"/>
  <c r="F227" i="40" s="1"/>
  <c r="G227" i="40" s="1"/>
  <c r="H227" i="40" s="1"/>
  <c r="I226" i="40"/>
  <c r="J226" i="40" s="1"/>
  <c r="K226" i="40" s="1"/>
  <c r="L226" i="40" s="1"/>
  <c r="M226" i="40" s="1"/>
  <c r="R226" i="40" s="1"/>
  <c r="S226" i="40" s="1"/>
  <c r="T226" i="40" s="1"/>
  <c r="U226" i="40" s="1"/>
  <c r="V226" i="40" s="1"/>
  <c r="W226" i="40" s="1"/>
  <c r="X226" i="40" s="1"/>
  <c r="Y226" i="40" s="1"/>
  <c r="Z226" i="40" s="1"/>
  <c r="AA226" i="40" s="1"/>
  <c r="AB226" i="40" s="1"/>
  <c r="AC226" i="40" s="1"/>
  <c r="AD226" i="40" s="1"/>
  <c r="AE226" i="40" s="1"/>
  <c r="AF226" i="40" s="1"/>
  <c r="C226" i="40"/>
  <c r="D226" i="40" s="1"/>
  <c r="E226" i="40" s="1"/>
  <c r="F226" i="40" s="1"/>
  <c r="G226" i="40" s="1"/>
  <c r="H226" i="40" s="1"/>
  <c r="R225" i="40"/>
  <c r="S225" i="40" s="1"/>
  <c r="T225" i="40" s="1"/>
  <c r="U225" i="40" s="1"/>
  <c r="V225" i="40" s="1"/>
  <c r="W225" i="40" s="1"/>
  <c r="X225" i="40" s="1"/>
  <c r="Y225" i="40" s="1"/>
  <c r="Z225" i="40" s="1"/>
  <c r="AA225" i="40" s="1"/>
  <c r="AB225" i="40" s="1"/>
  <c r="AC225" i="40" s="1"/>
  <c r="AD225" i="40" s="1"/>
  <c r="AE225" i="40" s="1"/>
  <c r="AF225" i="40" s="1"/>
  <c r="F225" i="40"/>
  <c r="G225" i="40" s="1"/>
  <c r="H225" i="40" s="1"/>
  <c r="I225" i="40" s="1"/>
  <c r="J225" i="40" s="1"/>
  <c r="K225" i="40" s="1"/>
  <c r="L225" i="40" s="1"/>
  <c r="M225" i="40" s="1"/>
  <c r="D225" i="40"/>
  <c r="E225" i="40" s="1"/>
  <c r="C225" i="40"/>
  <c r="C224" i="40"/>
  <c r="D224" i="40" s="1"/>
  <c r="E224" i="40" s="1"/>
  <c r="F224" i="40" s="1"/>
  <c r="G224" i="40" s="1"/>
  <c r="H224" i="40" s="1"/>
  <c r="I224" i="40" s="1"/>
  <c r="J224" i="40" s="1"/>
  <c r="K224" i="40" s="1"/>
  <c r="L224" i="40" s="1"/>
  <c r="M224" i="40" s="1"/>
  <c r="R224" i="40" s="1"/>
  <c r="S224" i="40" s="1"/>
  <c r="T224" i="40" s="1"/>
  <c r="U224" i="40" s="1"/>
  <c r="V224" i="40" s="1"/>
  <c r="W224" i="40" s="1"/>
  <c r="X224" i="40" s="1"/>
  <c r="Y224" i="40" s="1"/>
  <c r="Z224" i="40" s="1"/>
  <c r="AA224" i="40" s="1"/>
  <c r="AB224" i="40" s="1"/>
  <c r="AC224" i="40" s="1"/>
  <c r="AD224" i="40" s="1"/>
  <c r="AE224" i="40" s="1"/>
  <c r="AF224" i="40" s="1"/>
  <c r="C223" i="40"/>
  <c r="D223" i="40" s="1"/>
  <c r="E223" i="40" s="1"/>
  <c r="F223" i="40" s="1"/>
  <c r="G223" i="40" s="1"/>
  <c r="H223" i="40" s="1"/>
  <c r="I223" i="40" s="1"/>
  <c r="J223" i="40" s="1"/>
  <c r="K223" i="40" s="1"/>
  <c r="L223" i="40" s="1"/>
  <c r="M223" i="40" s="1"/>
  <c r="R223" i="40" s="1"/>
  <c r="S223" i="40" s="1"/>
  <c r="T223" i="40" s="1"/>
  <c r="U223" i="40" s="1"/>
  <c r="V223" i="40" s="1"/>
  <c r="W223" i="40" s="1"/>
  <c r="X223" i="40" s="1"/>
  <c r="Y223" i="40" s="1"/>
  <c r="Z223" i="40" s="1"/>
  <c r="AA223" i="40" s="1"/>
  <c r="AB223" i="40" s="1"/>
  <c r="AC223" i="40" s="1"/>
  <c r="AD223" i="40" s="1"/>
  <c r="AE223" i="40" s="1"/>
  <c r="AF223" i="40" s="1"/>
  <c r="C222" i="40"/>
  <c r="D222" i="40" s="1"/>
  <c r="E222" i="40" s="1"/>
  <c r="F222" i="40" s="1"/>
  <c r="G222" i="40" s="1"/>
  <c r="H222" i="40" s="1"/>
  <c r="I222" i="40" s="1"/>
  <c r="J222" i="40" s="1"/>
  <c r="K222" i="40" s="1"/>
  <c r="L222" i="40" s="1"/>
  <c r="M222" i="40" s="1"/>
  <c r="R222" i="40" s="1"/>
  <c r="S222" i="40" s="1"/>
  <c r="T222" i="40" s="1"/>
  <c r="U222" i="40" s="1"/>
  <c r="V222" i="40" s="1"/>
  <c r="W222" i="40" s="1"/>
  <c r="X222" i="40" s="1"/>
  <c r="Y222" i="40" s="1"/>
  <c r="Z222" i="40" s="1"/>
  <c r="AA222" i="40" s="1"/>
  <c r="AB222" i="40" s="1"/>
  <c r="AC222" i="40" s="1"/>
  <c r="AD222" i="40" s="1"/>
  <c r="AE222" i="40" s="1"/>
  <c r="AF222" i="40" s="1"/>
  <c r="D221" i="40"/>
  <c r="E221" i="40" s="1"/>
  <c r="F221" i="40" s="1"/>
  <c r="G221" i="40" s="1"/>
  <c r="H221" i="40" s="1"/>
  <c r="I221" i="40" s="1"/>
  <c r="J221" i="40" s="1"/>
  <c r="K221" i="40" s="1"/>
  <c r="L221" i="40" s="1"/>
  <c r="M221" i="40" s="1"/>
  <c r="R221" i="40" s="1"/>
  <c r="S221" i="40" s="1"/>
  <c r="T221" i="40" s="1"/>
  <c r="U221" i="40" s="1"/>
  <c r="V221" i="40" s="1"/>
  <c r="W221" i="40" s="1"/>
  <c r="X221" i="40" s="1"/>
  <c r="Y221" i="40" s="1"/>
  <c r="Z221" i="40" s="1"/>
  <c r="AA221" i="40" s="1"/>
  <c r="AB221" i="40" s="1"/>
  <c r="AC221" i="40" s="1"/>
  <c r="AD221" i="40" s="1"/>
  <c r="AE221" i="40" s="1"/>
  <c r="AF221" i="40" s="1"/>
  <c r="C221" i="40"/>
  <c r="C220" i="40"/>
  <c r="D220" i="40" s="1"/>
  <c r="E220" i="40" s="1"/>
  <c r="F220" i="40" s="1"/>
  <c r="G220" i="40" s="1"/>
  <c r="H220" i="40" s="1"/>
  <c r="I220" i="40" s="1"/>
  <c r="J220" i="40" s="1"/>
  <c r="K220" i="40" s="1"/>
  <c r="L220" i="40" s="1"/>
  <c r="M220" i="40" s="1"/>
  <c r="R220" i="40" s="1"/>
  <c r="S220" i="40" s="1"/>
  <c r="T220" i="40" s="1"/>
  <c r="U220" i="40" s="1"/>
  <c r="V220" i="40" s="1"/>
  <c r="W220" i="40" s="1"/>
  <c r="X220" i="40" s="1"/>
  <c r="Y220" i="40" s="1"/>
  <c r="Z220" i="40" s="1"/>
  <c r="AA220" i="40" s="1"/>
  <c r="AB220" i="40" s="1"/>
  <c r="AC220" i="40" s="1"/>
  <c r="AD220" i="40" s="1"/>
  <c r="AE220" i="40" s="1"/>
  <c r="AF220" i="40" s="1"/>
  <c r="J219" i="40"/>
  <c r="K219" i="40" s="1"/>
  <c r="L219" i="40" s="1"/>
  <c r="M219" i="40" s="1"/>
  <c r="R219" i="40" s="1"/>
  <c r="S219" i="40" s="1"/>
  <c r="T219" i="40" s="1"/>
  <c r="U219" i="40" s="1"/>
  <c r="V219" i="40" s="1"/>
  <c r="W219" i="40" s="1"/>
  <c r="X219" i="40" s="1"/>
  <c r="Y219" i="40" s="1"/>
  <c r="Z219" i="40" s="1"/>
  <c r="AA219" i="40" s="1"/>
  <c r="AB219" i="40" s="1"/>
  <c r="AC219" i="40" s="1"/>
  <c r="AD219" i="40" s="1"/>
  <c r="AE219" i="40" s="1"/>
  <c r="AF219" i="40" s="1"/>
  <c r="C219" i="40"/>
  <c r="D219" i="40" s="1"/>
  <c r="E219" i="40" s="1"/>
  <c r="F219" i="40" s="1"/>
  <c r="G219" i="40" s="1"/>
  <c r="H219" i="40" s="1"/>
  <c r="I219" i="40" s="1"/>
  <c r="C218" i="40"/>
  <c r="D218" i="40" s="1"/>
  <c r="E218" i="40" s="1"/>
  <c r="F218" i="40" s="1"/>
  <c r="G218" i="40" s="1"/>
  <c r="H218" i="40" s="1"/>
  <c r="I218" i="40" s="1"/>
  <c r="J218" i="40" s="1"/>
  <c r="K218" i="40" s="1"/>
  <c r="L218" i="40" s="1"/>
  <c r="M218" i="40" s="1"/>
  <c r="R218" i="40" s="1"/>
  <c r="S218" i="40" s="1"/>
  <c r="T218" i="40" s="1"/>
  <c r="U218" i="40" s="1"/>
  <c r="V218" i="40" s="1"/>
  <c r="W218" i="40" s="1"/>
  <c r="X218" i="40" s="1"/>
  <c r="Y218" i="40" s="1"/>
  <c r="Z218" i="40" s="1"/>
  <c r="AA218" i="40" s="1"/>
  <c r="AB218" i="40" s="1"/>
  <c r="AC218" i="40" s="1"/>
  <c r="AD218" i="40" s="1"/>
  <c r="AE218" i="40" s="1"/>
  <c r="AF218" i="40" s="1"/>
  <c r="C217" i="40"/>
  <c r="D217" i="40" s="1"/>
  <c r="E217" i="40" s="1"/>
  <c r="F217" i="40" s="1"/>
  <c r="G217" i="40" s="1"/>
  <c r="H217" i="40" s="1"/>
  <c r="I217" i="40" s="1"/>
  <c r="J217" i="40" s="1"/>
  <c r="K217" i="40" s="1"/>
  <c r="L217" i="40" s="1"/>
  <c r="M217" i="40" s="1"/>
  <c r="R217" i="40" s="1"/>
  <c r="S217" i="40" s="1"/>
  <c r="T217" i="40" s="1"/>
  <c r="U217" i="40" s="1"/>
  <c r="V217" i="40" s="1"/>
  <c r="W217" i="40" s="1"/>
  <c r="X217" i="40" s="1"/>
  <c r="Y217" i="40" s="1"/>
  <c r="Z217" i="40" s="1"/>
  <c r="AA217" i="40" s="1"/>
  <c r="AB217" i="40" s="1"/>
  <c r="AC217" i="40" s="1"/>
  <c r="AD217" i="40" s="1"/>
  <c r="AE217" i="40" s="1"/>
  <c r="AF217" i="40" s="1"/>
  <c r="I216" i="40"/>
  <c r="J216" i="40" s="1"/>
  <c r="K216" i="40" s="1"/>
  <c r="L216" i="40" s="1"/>
  <c r="M216" i="40" s="1"/>
  <c r="R216" i="40" s="1"/>
  <c r="S216" i="40" s="1"/>
  <c r="T216" i="40" s="1"/>
  <c r="U216" i="40" s="1"/>
  <c r="V216" i="40" s="1"/>
  <c r="W216" i="40" s="1"/>
  <c r="X216" i="40" s="1"/>
  <c r="Y216" i="40" s="1"/>
  <c r="Z216" i="40" s="1"/>
  <c r="AA216" i="40" s="1"/>
  <c r="AB216" i="40" s="1"/>
  <c r="AC216" i="40" s="1"/>
  <c r="AD216" i="40" s="1"/>
  <c r="AE216" i="40" s="1"/>
  <c r="AF216" i="40" s="1"/>
  <c r="D216" i="40"/>
  <c r="E216" i="40" s="1"/>
  <c r="F216" i="40" s="1"/>
  <c r="G216" i="40" s="1"/>
  <c r="H216" i="40" s="1"/>
  <c r="C216" i="40"/>
  <c r="H215" i="40"/>
  <c r="I215" i="40" s="1"/>
  <c r="J215" i="40" s="1"/>
  <c r="K215" i="40" s="1"/>
  <c r="L215" i="40" s="1"/>
  <c r="M215" i="40" s="1"/>
  <c r="R215" i="40" s="1"/>
  <c r="S215" i="40" s="1"/>
  <c r="T215" i="40" s="1"/>
  <c r="U215" i="40" s="1"/>
  <c r="V215" i="40" s="1"/>
  <c r="W215" i="40" s="1"/>
  <c r="X215" i="40" s="1"/>
  <c r="Y215" i="40" s="1"/>
  <c r="Z215" i="40" s="1"/>
  <c r="AA215" i="40" s="1"/>
  <c r="AB215" i="40" s="1"/>
  <c r="AC215" i="40" s="1"/>
  <c r="AD215" i="40" s="1"/>
  <c r="AE215" i="40" s="1"/>
  <c r="AF215" i="40" s="1"/>
  <c r="G215" i="40"/>
  <c r="E215" i="40"/>
  <c r="F215" i="40" s="1"/>
  <c r="C215" i="40"/>
  <c r="D215" i="40" s="1"/>
  <c r="F214" i="40"/>
  <c r="G214" i="40" s="1"/>
  <c r="H214" i="40" s="1"/>
  <c r="I214" i="40" s="1"/>
  <c r="J214" i="40" s="1"/>
  <c r="K214" i="40" s="1"/>
  <c r="L214" i="40" s="1"/>
  <c r="M214" i="40" s="1"/>
  <c r="R214" i="40" s="1"/>
  <c r="S214" i="40" s="1"/>
  <c r="T214" i="40" s="1"/>
  <c r="U214" i="40" s="1"/>
  <c r="V214" i="40" s="1"/>
  <c r="W214" i="40" s="1"/>
  <c r="X214" i="40" s="1"/>
  <c r="Y214" i="40" s="1"/>
  <c r="Z214" i="40" s="1"/>
  <c r="AA214" i="40" s="1"/>
  <c r="AB214" i="40" s="1"/>
  <c r="AC214" i="40" s="1"/>
  <c r="AD214" i="40" s="1"/>
  <c r="AE214" i="40" s="1"/>
  <c r="AF214" i="40" s="1"/>
  <c r="E214" i="40"/>
  <c r="C214" i="40"/>
  <c r="D214" i="40" s="1"/>
  <c r="D213" i="40"/>
  <c r="E213" i="40" s="1"/>
  <c r="F213" i="40" s="1"/>
  <c r="G213" i="40" s="1"/>
  <c r="H213" i="40" s="1"/>
  <c r="I213" i="40" s="1"/>
  <c r="J213" i="40" s="1"/>
  <c r="K213" i="40" s="1"/>
  <c r="L213" i="40" s="1"/>
  <c r="M213" i="40" s="1"/>
  <c r="R213" i="40" s="1"/>
  <c r="S213" i="40" s="1"/>
  <c r="T213" i="40" s="1"/>
  <c r="U213" i="40" s="1"/>
  <c r="V213" i="40" s="1"/>
  <c r="W213" i="40" s="1"/>
  <c r="X213" i="40" s="1"/>
  <c r="Y213" i="40" s="1"/>
  <c r="Z213" i="40" s="1"/>
  <c r="AA213" i="40" s="1"/>
  <c r="AB213" i="40" s="1"/>
  <c r="AC213" i="40" s="1"/>
  <c r="AD213" i="40" s="1"/>
  <c r="AE213" i="40" s="1"/>
  <c r="AF213" i="40" s="1"/>
  <c r="C213" i="40"/>
  <c r="R212" i="40"/>
  <c r="S212" i="40" s="1"/>
  <c r="T212" i="40" s="1"/>
  <c r="U212" i="40" s="1"/>
  <c r="V212" i="40" s="1"/>
  <c r="W212" i="40" s="1"/>
  <c r="X212" i="40" s="1"/>
  <c r="Y212" i="40" s="1"/>
  <c r="Z212" i="40" s="1"/>
  <c r="AA212" i="40" s="1"/>
  <c r="AB212" i="40" s="1"/>
  <c r="AC212" i="40" s="1"/>
  <c r="AD212" i="40" s="1"/>
  <c r="AE212" i="40" s="1"/>
  <c r="AF212" i="40" s="1"/>
  <c r="M212" i="40"/>
  <c r="C212" i="40"/>
  <c r="D212" i="40" s="1"/>
  <c r="E212" i="40" s="1"/>
  <c r="F212" i="40" s="1"/>
  <c r="G212" i="40" s="1"/>
  <c r="H212" i="40" s="1"/>
  <c r="I212" i="40" s="1"/>
  <c r="J212" i="40" s="1"/>
  <c r="K212" i="40" s="1"/>
  <c r="L212" i="40" s="1"/>
  <c r="J211" i="40"/>
  <c r="K211" i="40" s="1"/>
  <c r="L211" i="40" s="1"/>
  <c r="M211" i="40" s="1"/>
  <c r="R211" i="40" s="1"/>
  <c r="S211" i="40" s="1"/>
  <c r="T211" i="40" s="1"/>
  <c r="U211" i="40" s="1"/>
  <c r="V211" i="40" s="1"/>
  <c r="W211" i="40" s="1"/>
  <c r="X211" i="40" s="1"/>
  <c r="Y211" i="40" s="1"/>
  <c r="Z211" i="40" s="1"/>
  <c r="AA211" i="40" s="1"/>
  <c r="AB211" i="40" s="1"/>
  <c r="AC211" i="40" s="1"/>
  <c r="AD211" i="40" s="1"/>
  <c r="AE211" i="40" s="1"/>
  <c r="AF211" i="40" s="1"/>
  <c r="E211" i="40"/>
  <c r="F211" i="40" s="1"/>
  <c r="G211" i="40" s="1"/>
  <c r="H211" i="40" s="1"/>
  <c r="I211" i="40" s="1"/>
  <c r="C211" i="40"/>
  <c r="D211" i="40" s="1"/>
  <c r="H210" i="40"/>
  <c r="I210" i="40" s="1"/>
  <c r="J210" i="40" s="1"/>
  <c r="K210" i="40" s="1"/>
  <c r="L210" i="40" s="1"/>
  <c r="M210" i="40" s="1"/>
  <c r="R210" i="40" s="1"/>
  <c r="S210" i="40" s="1"/>
  <c r="T210" i="40" s="1"/>
  <c r="U210" i="40" s="1"/>
  <c r="V210" i="40" s="1"/>
  <c r="W210" i="40" s="1"/>
  <c r="X210" i="40" s="1"/>
  <c r="Y210" i="40" s="1"/>
  <c r="Z210" i="40" s="1"/>
  <c r="AA210" i="40" s="1"/>
  <c r="AB210" i="40" s="1"/>
  <c r="AC210" i="40" s="1"/>
  <c r="AD210" i="40" s="1"/>
  <c r="AE210" i="40" s="1"/>
  <c r="AF210" i="40" s="1"/>
  <c r="C210" i="40"/>
  <c r="D210" i="40" s="1"/>
  <c r="E210" i="40" s="1"/>
  <c r="F210" i="40" s="1"/>
  <c r="G210" i="40" s="1"/>
  <c r="F209" i="40"/>
  <c r="G209" i="40" s="1"/>
  <c r="H209" i="40" s="1"/>
  <c r="I209" i="40" s="1"/>
  <c r="J209" i="40" s="1"/>
  <c r="K209" i="40" s="1"/>
  <c r="L209" i="40" s="1"/>
  <c r="M209" i="40" s="1"/>
  <c r="R209" i="40" s="1"/>
  <c r="S209" i="40" s="1"/>
  <c r="T209" i="40" s="1"/>
  <c r="U209" i="40" s="1"/>
  <c r="V209" i="40" s="1"/>
  <c r="W209" i="40" s="1"/>
  <c r="X209" i="40" s="1"/>
  <c r="Y209" i="40" s="1"/>
  <c r="Z209" i="40" s="1"/>
  <c r="AA209" i="40" s="1"/>
  <c r="AB209" i="40" s="1"/>
  <c r="AC209" i="40" s="1"/>
  <c r="AD209" i="40" s="1"/>
  <c r="AE209" i="40" s="1"/>
  <c r="AF209" i="40" s="1"/>
  <c r="E209" i="40"/>
  <c r="D209" i="40"/>
  <c r="C209" i="40"/>
  <c r="E208" i="40"/>
  <c r="F208" i="40" s="1"/>
  <c r="G208" i="40" s="1"/>
  <c r="H208" i="40" s="1"/>
  <c r="I208" i="40" s="1"/>
  <c r="J208" i="40" s="1"/>
  <c r="K208" i="40" s="1"/>
  <c r="L208" i="40" s="1"/>
  <c r="M208" i="40" s="1"/>
  <c r="R208" i="40" s="1"/>
  <c r="S208" i="40" s="1"/>
  <c r="T208" i="40" s="1"/>
  <c r="U208" i="40" s="1"/>
  <c r="V208" i="40" s="1"/>
  <c r="W208" i="40" s="1"/>
  <c r="X208" i="40" s="1"/>
  <c r="Y208" i="40" s="1"/>
  <c r="Z208" i="40" s="1"/>
  <c r="AA208" i="40" s="1"/>
  <c r="AB208" i="40" s="1"/>
  <c r="AC208" i="40" s="1"/>
  <c r="AD208" i="40" s="1"/>
  <c r="AE208" i="40" s="1"/>
  <c r="AF208" i="40" s="1"/>
  <c r="D208" i="40"/>
  <c r="C208" i="40"/>
  <c r="C207" i="40"/>
  <c r="D207" i="40" s="1"/>
  <c r="E207" i="40" s="1"/>
  <c r="F207" i="40" s="1"/>
  <c r="G207" i="40" s="1"/>
  <c r="H207" i="40" s="1"/>
  <c r="I207" i="40" s="1"/>
  <c r="J207" i="40" s="1"/>
  <c r="K207" i="40" s="1"/>
  <c r="L207" i="40" s="1"/>
  <c r="M207" i="40" s="1"/>
  <c r="R207" i="40" s="1"/>
  <c r="S207" i="40" s="1"/>
  <c r="T207" i="40" s="1"/>
  <c r="U207" i="40" s="1"/>
  <c r="V207" i="40" s="1"/>
  <c r="W207" i="40" s="1"/>
  <c r="X207" i="40" s="1"/>
  <c r="Y207" i="40" s="1"/>
  <c r="Z207" i="40" s="1"/>
  <c r="AA207" i="40" s="1"/>
  <c r="AB207" i="40" s="1"/>
  <c r="AC207" i="40" s="1"/>
  <c r="AD207" i="40" s="1"/>
  <c r="AE207" i="40" s="1"/>
  <c r="AF207" i="40" s="1"/>
  <c r="R206" i="40"/>
  <c r="S206" i="40" s="1"/>
  <c r="T206" i="40" s="1"/>
  <c r="U206" i="40" s="1"/>
  <c r="V206" i="40" s="1"/>
  <c r="W206" i="40" s="1"/>
  <c r="X206" i="40" s="1"/>
  <c r="Y206" i="40" s="1"/>
  <c r="Z206" i="40" s="1"/>
  <c r="AA206" i="40" s="1"/>
  <c r="AB206" i="40" s="1"/>
  <c r="AC206" i="40" s="1"/>
  <c r="AD206" i="40" s="1"/>
  <c r="AE206" i="40" s="1"/>
  <c r="AF206" i="40" s="1"/>
  <c r="M206" i="40"/>
  <c r="F206" i="40"/>
  <c r="G206" i="40" s="1"/>
  <c r="H206" i="40" s="1"/>
  <c r="I206" i="40" s="1"/>
  <c r="J206" i="40" s="1"/>
  <c r="K206" i="40" s="1"/>
  <c r="L206" i="40" s="1"/>
  <c r="C206" i="40"/>
  <c r="D206" i="40" s="1"/>
  <c r="E206" i="40" s="1"/>
  <c r="Y205" i="40"/>
  <c r="Z205" i="40" s="1"/>
  <c r="AA205" i="40" s="1"/>
  <c r="AB205" i="40" s="1"/>
  <c r="AC205" i="40" s="1"/>
  <c r="AD205" i="40" s="1"/>
  <c r="AE205" i="40" s="1"/>
  <c r="AF205" i="40" s="1"/>
  <c r="K205" i="40"/>
  <c r="L205" i="40" s="1"/>
  <c r="M205" i="40" s="1"/>
  <c r="R205" i="40" s="1"/>
  <c r="S205" i="40" s="1"/>
  <c r="T205" i="40" s="1"/>
  <c r="U205" i="40" s="1"/>
  <c r="V205" i="40" s="1"/>
  <c r="W205" i="40" s="1"/>
  <c r="X205" i="40" s="1"/>
  <c r="I205" i="40"/>
  <c r="J205" i="40" s="1"/>
  <c r="D205" i="40"/>
  <c r="E205" i="40" s="1"/>
  <c r="F205" i="40" s="1"/>
  <c r="G205" i="40" s="1"/>
  <c r="H205" i="40" s="1"/>
  <c r="C205" i="40"/>
  <c r="I204" i="40"/>
  <c r="J204" i="40" s="1"/>
  <c r="K204" i="40" s="1"/>
  <c r="L204" i="40" s="1"/>
  <c r="M204" i="40" s="1"/>
  <c r="R204" i="40" s="1"/>
  <c r="S204" i="40" s="1"/>
  <c r="T204" i="40" s="1"/>
  <c r="U204" i="40" s="1"/>
  <c r="V204" i="40" s="1"/>
  <c r="W204" i="40" s="1"/>
  <c r="X204" i="40" s="1"/>
  <c r="Y204" i="40" s="1"/>
  <c r="Z204" i="40" s="1"/>
  <c r="AA204" i="40" s="1"/>
  <c r="AB204" i="40" s="1"/>
  <c r="AC204" i="40" s="1"/>
  <c r="AD204" i="40" s="1"/>
  <c r="AE204" i="40" s="1"/>
  <c r="AF204" i="40" s="1"/>
  <c r="G204" i="40"/>
  <c r="H204" i="40" s="1"/>
  <c r="E204" i="40"/>
  <c r="F204" i="40" s="1"/>
  <c r="D204" i="40"/>
  <c r="C204" i="40"/>
  <c r="J203" i="40"/>
  <c r="K203" i="40" s="1"/>
  <c r="L203" i="40" s="1"/>
  <c r="M203" i="40" s="1"/>
  <c r="R203" i="40" s="1"/>
  <c r="S203" i="40" s="1"/>
  <c r="T203" i="40" s="1"/>
  <c r="U203" i="40" s="1"/>
  <c r="V203" i="40" s="1"/>
  <c r="W203" i="40" s="1"/>
  <c r="X203" i="40" s="1"/>
  <c r="Y203" i="40" s="1"/>
  <c r="Z203" i="40" s="1"/>
  <c r="AA203" i="40" s="1"/>
  <c r="AB203" i="40" s="1"/>
  <c r="AC203" i="40" s="1"/>
  <c r="AD203" i="40" s="1"/>
  <c r="AE203" i="40" s="1"/>
  <c r="AF203" i="40" s="1"/>
  <c r="H203" i="40"/>
  <c r="I203" i="40" s="1"/>
  <c r="G203" i="40"/>
  <c r="C203" i="40"/>
  <c r="D203" i="40" s="1"/>
  <c r="E203" i="40" s="1"/>
  <c r="F203" i="40" s="1"/>
  <c r="E202" i="40"/>
  <c r="F202" i="40" s="1"/>
  <c r="G202" i="40" s="1"/>
  <c r="H202" i="40" s="1"/>
  <c r="I202" i="40" s="1"/>
  <c r="J202" i="40" s="1"/>
  <c r="K202" i="40" s="1"/>
  <c r="L202" i="40" s="1"/>
  <c r="M202" i="40" s="1"/>
  <c r="R202" i="40" s="1"/>
  <c r="S202" i="40" s="1"/>
  <c r="T202" i="40" s="1"/>
  <c r="U202" i="40" s="1"/>
  <c r="V202" i="40" s="1"/>
  <c r="W202" i="40" s="1"/>
  <c r="X202" i="40" s="1"/>
  <c r="Y202" i="40" s="1"/>
  <c r="Z202" i="40" s="1"/>
  <c r="AA202" i="40" s="1"/>
  <c r="AB202" i="40" s="1"/>
  <c r="AC202" i="40" s="1"/>
  <c r="AD202" i="40" s="1"/>
  <c r="AE202" i="40" s="1"/>
  <c r="AF202" i="40" s="1"/>
  <c r="C202" i="40"/>
  <c r="D202" i="40" s="1"/>
  <c r="R201" i="40"/>
  <c r="S201" i="40" s="1"/>
  <c r="T201" i="40" s="1"/>
  <c r="U201" i="40" s="1"/>
  <c r="V201" i="40" s="1"/>
  <c r="W201" i="40" s="1"/>
  <c r="X201" i="40" s="1"/>
  <c r="Y201" i="40" s="1"/>
  <c r="Z201" i="40" s="1"/>
  <c r="AA201" i="40" s="1"/>
  <c r="AB201" i="40" s="1"/>
  <c r="AC201" i="40" s="1"/>
  <c r="AD201" i="40" s="1"/>
  <c r="AE201" i="40" s="1"/>
  <c r="AF201" i="40" s="1"/>
  <c r="C201" i="40"/>
  <c r="D201" i="40" s="1"/>
  <c r="E201" i="40" s="1"/>
  <c r="F201" i="40" s="1"/>
  <c r="G201" i="40" s="1"/>
  <c r="H201" i="40" s="1"/>
  <c r="I201" i="40" s="1"/>
  <c r="J201" i="40" s="1"/>
  <c r="K201" i="40" s="1"/>
  <c r="L201" i="40" s="1"/>
  <c r="M201" i="40" s="1"/>
  <c r="C200" i="40"/>
  <c r="R199" i="40"/>
  <c r="S199" i="40" s="1"/>
  <c r="T199" i="40" s="1"/>
  <c r="U199" i="40" s="1"/>
  <c r="V199" i="40" s="1"/>
  <c r="W199" i="40" s="1"/>
  <c r="X199" i="40" s="1"/>
  <c r="Y199" i="40" s="1"/>
  <c r="Z199" i="40" s="1"/>
  <c r="AA199" i="40" s="1"/>
  <c r="AB199" i="40" s="1"/>
  <c r="AC199" i="40" s="1"/>
  <c r="AD199" i="40" s="1"/>
  <c r="AE199" i="40" s="1"/>
  <c r="AF199" i="40" s="1"/>
  <c r="D199" i="40"/>
  <c r="E199" i="40" s="1"/>
  <c r="F199" i="40" s="1"/>
  <c r="G199" i="40" s="1"/>
  <c r="H199" i="40" s="1"/>
  <c r="I199" i="40" s="1"/>
  <c r="J199" i="40" s="1"/>
  <c r="K199" i="40" s="1"/>
  <c r="L199" i="40" s="1"/>
  <c r="M199" i="40" s="1"/>
  <c r="C199" i="40"/>
  <c r="F198" i="40"/>
  <c r="G198" i="40" s="1"/>
  <c r="H198" i="40" s="1"/>
  <c r="I198" i="40" s="1"/>
  <c r="J198" i="40" s="1"/>
  <c r="K198" i="40" s="1"/>
  <c r="L198" i="40" s="1"/>
  <c r="M198" i="40" s="1"/>
  <c r="R198" i="40" s="1"/>
  <c r="S198" i="40" s="1"/>
  <c r="T198" i="40" s="1"/>
  <c r="U198" i="40" s="1"/>
  <c r="V198" i="40" s="1"/>
  <c r="W198" i="40" s="1"/>
  <c r="X198" i="40" s="1"/>
  <c r="Y198" i="40" s="1"/>
  <c r="Z198" i="40" s="1"/>
  <c r="AA198" i="40" s="1"/>
  <c r="AB198" i="40" s="1"/>
  <c r="AC198" i="40" s="1"/>
  <c r="AD198" i="40" s="1"/>
  <c r="AE198" i="40" s="1"/>
  <c r="AF198" i="40" s="1"/>
  <c r="D198" i="40"/>
  <c r="E198" i="40" s="1"/>
  <c r="C198" i="40"/>
  <c r="L197" i="40"/>
  <c r="M197" i="40" s="1"/>
  <c r="R197" i="40" s="1"/>
  <c r="S197" i="40" s="1"/>
  <c r="T197" i="40" s="1"/>
  <c r="U197" i="40" s="1"/>
  <c r="V197" i="40" s="1"/>
  <c r="W197" i="40" s="1"/>
  <c r="X197" i="40" s="1"/>
  <c r="Y197" i="40" s="1"/>
  <c r="Z197" i="40" s="1"/>
  <c r="AA197" i="40" s="1"/>
  <c r="AB197" i="40" s="1"/>
  <c r="AC197" i="40" s="1"/>
  <c r="AD197" i="40" s="1"/>
  <c r="AE197" i="40" s="1"/>
  <c r="AF197" i="40" s="1"/>
  <c r="I197" i="40"/>
  <c r="J197" i="40" s="1"/>
  <c r="K197" i="40" s="1"/>
  <c r="D197" i="40"/>
  <c r="E197" i="40" s="1"/>
  <c r="F197" i="40" s="1"/>
  <c r="G197" i="40" s="1"/>
  <c r="H197" i="40" s="1"/>
  <c r="C197" i="40"/>
  <c r="R196" i="40"/>
  <c r="S196" i="40" s="1"/>
  <c r="T196" i="40" s="1"/>
  <c r="U196" i="40" s="1"/>
  <c r="V196" i="40" s="1"/>
  <c r="W196" i="40" s="1"/>
  <c r="X196" i="40" s="1"/>
  <c r="Y196" i="40" s="1"/>
  <c r="Z196" i="40" s="1"/>
  <c r="AA196" i="40" s="1"/>
  <c r="AB196" i="40" s="1"/>
  <c r="AC196" i="40" s="1"/>
  <c r="AD196" i="40" s="1"/>
  <c r="AE196" i="40" s="1"/>
  <c r="AF196" i="40" s="1"/>
  <c r="F196" i="40"/>
  <c r="G196" i="40" s="1"/>
  <c r="H196" i="40" s="1"/>
  <c r="I196" i="40" s="1"/>
  <c r="J196" i="40" s="1"/>
  <c r="K196" i="40" s="1"/>
  <c r="L196" i="40" s="1"/>
  <c r="M196" i="40" s="1"/>
  <c r="E196" i="40"/>
  <c r="D196" i="40"/>
  <c r="C196" i="40"/>
  <c r="C195" i="40"/>
  <c r="D195" i="40" s="1"/>
  <c r="E195" i="40" s="1"/>
  <c r="F195" i="40" s="1"/>
  <c r="G195" i="40" s="1"/>
  <c r="H195" i="40" s="1"/>
  <c r="I195" i="40" s="1"/>
  <c r="J195" i="40" s="1"/>
  <c r="K195" i="40" s="1"/>
  <c r="L195" i="40" s="1"/>
  <c r="M195" i="40" s="1"/>
  <c r="R195" i="40" s="1"/>
  <c r="S195" i="40" s="1"/>
  <c r="T195" i="40" s="1"/>
  <c r="U195" i="40" s="1"/>
  <c r="V195" i="40" s="1"/>
  <c r="W195" i="40" s="1"/>
  <c r="X195" i="40" s="1"/>
  <c r="Y195" i="40" s="1"/>
  <c r="Z195" i="40" s="1"/>
  <c r="AA195" i="40" s="1"/>
  <c r="AB195" i="40" s="1"/>
  <c r="AC195" i="40" s="1"/>
  <c r="AD195" i="40" s="1"/>
  <c r="AE195" i="40" s="1"/>
  <c r="AF195" i="40" s="1"/>
  <c r="C194" i="40"/>
  <c r="D194" i="40" s="1"/>
  <c r="E194" i="40" s="1"/>
  <c r="F194" i="40" s="1"/>
  <c r="G194" i="40" s="1"/>
  <c r="H194" i="40" s="1"/>
  <c r="I194" i="40" s="1"/>
  <c r="J194" i="40" s="1"/>
  <c r="K194" i="40" s="1"/>
  <c r="L194" i="40" s="1"/>
  <c r="M194" i="40" s="1"/>
  <c r="R194" i="40" s="1"/>
  <c r="S194" i="40" s="1"/>
  <c r="T194" i="40" s="1"/>
  <c r="U194" i="40" s="1"/>
  <c r="V194" i="40" s="1"/>
  <c r="W194" i="40" s="1"/>
  <c r="X194" i="40" s="1"/>
  <c r="Y194" i="40" s="1"/>
  <c r="Z194" i="40" s="1"/>
  <c r="AA194" i="40" s="1"/>
  <c r="AB194" i="40" s="1"/>
  <c r="AC194" i="40" s="1"/>
  <c r="AD194" i="40" s="1"/>
  <c r="AE194" i="40" s="1"/>
  <c r="AF194" i="40" s="1"/>
  <c r="I193" i="40"/>
  <c r="J193" i="40" s="1"/>
  <c r="K193" i="40" s="1"/>
  <c r="L193" i="40" s="1"/>
  <c r="M193" i="40" s="1"/>
  <c r="R193" i="40" s="1"/>
  <c r="S193" i="40" s="1"/>
  <c r="T193" i="40" s="1"/>
  <c r="U193" i="40" s="1"/>
  <c r="V193" i="40" s="1"/>
  <c r="W193" i="40" s="1"/>
  <c r="X193" i="40" s="1"/>
  <c r="Y193" i="40" s="1"/>
  <c r="Z193" i="40" s="1"/>
  <c r="AA193" i="40" s="1"/>
  <c r="AB193" i="40" s="1"/>
  <c r="AC193" i="40" s="1"/>
  <c r="AD193" i="40" s="1"/>
  <c r="AE193" i="40" s="1"/>
  <c r="AF193" i="40" s="1"/>
  <c r="H193" i="40"/>
  <c r="G193" i="40"/>
  <c r="D193" i="40"/>
  <c r="E193" i="40" s="1"/>
  <c r="F193" i="40" s="1"/>
  <c r="C193" i="40"/>
  <c r="E192" i="40"/>
  <c r="F192" i="40" s="1"/>
  <c r="G192" i="40" s="1"/>
  <c r="H192" i="40" s="1"/>
  <c r="I192" i="40" s="1"/>
  <c r="J192" i="40" s="1"/>
  <c r="K192" i="40" s="1"/>
  <c r="L192" i="40" s="1"/>
  <c r="M192" i="40" s="1"/>
  <c r="R192" i="40" s="1"/>
  <c r="S192" i="40" s="1"/>
  <c r="T192" i="40" s="1"/>
  <c r="U192" i="40" s="1"/>
  <c r="V192" i="40" s="1"/>
  <c r="W192" i="40" s="1"/>
  <c r="X192" i="40" s="1"/>
  <c r="Y192" i="40" s="1"/>
  <c r="Z192" i="40" s="1"/>
  <c r="AA192" i="40" s="1"/>
  <c r="AB192" i="40" s="1"/>
  <c r="AC192" i="40" s="1"/>
  <c r="AD192" i="40" s="1"/>
  <c r="AE192" i="40" s="1"/>
  <c r="AF192" i="40" s="1"/>
  <c r="D192" i="40"/>
  <c r="C192" i="40"/>
  <c r="C191" i="40"/>
  <c r="D191" i="40" s="1"/>
  <c r="E191" i="40" s="1"/>
  <c r="F191" i="40" s="1"/>
  <c r="G191" i="40" s="1"/>
  <c r="H191" i="40" s="1"/>
  <c r="I191" i="40" s="1"/>
  <c r="J191" i="40" s="1"/>
  <c r="K191" i="40" s="1"/>
  <c r="L191" i="40" s="1"/>
  <c r="M191" i="40" s="1"/>
  <c r="R191" i="40" s="1"/>
  <c r="S191" i="40" s="1"/>
  <c r="T191" i="40" s="1"/>
  <c r="U191" i="40" s="1"/>
  <c r="V191" i="40" s="1"/>
  <c r="W191" i="40" s="1"/>
  <c r="X191" i="40" s="1"/>
  <c r="Y191" i="40" s="1"/>
  <c r="Z191" i="40" s="1"/>
  <c r="AA191" i="40" s="1"/>
  <c r="AB191" i="40" s="1"/>
  <c r="AC191" i="40" s="1"/>
  <c r="AD191" i="40" s="1"/>
  <c r="AE191" i="40" s="1"/>
  <c r="AF191" i="40" s="1"/>
  <c r="C190" i="40"/>
  <c r="D190" i="40" s="1"/>
  <c r="E190" i="40" s="1"/>
  <c r="F190" i="40" s="1"/>
  <c r="G190" i="40" s="1"/>
  <c r="H190" i="40" s="1"/>
  <c r="I190" i="40" s="1"/>
  <c r="J190" i="40" s="1"/>
  <c r="K190" i="40" s="1"/>
  <c r="L190" i="40" s="1"/>
  <c r="M190" i="40" s="1"/>
  <c r="R190" i="40" s="1"/>
  <c r="S190" i="40" s="1"/>
  <c r="T190" i="40" s="1"/>
  <c r="U190" i="40" s="1"/>
  <c r="V190" i="40" s="1"/>
  <c r="W190" i="40" s="1"/>
  <c r="X190" i="40" s="1"/>
  <c r="Y190" i="40" s="1"/>
  <c r="Z190" i="40" s="1"/>
  <c r="AA190" i="40" s="1"/>
  <c r="AB190" i="40" s="1"/>
  <c r="AC190" i="40" s="1"/>
  <c r="AD190" i="40" s="1"/>
  <c r="AE190" i="40" s="1"/>
  <c r="AF190" i="40" s="1"/>
  <c r="D189" i="40"/>
  <c r="C189" i="40"/>
  <c r="E188" i="40"/>
  <c r="F188" i="40" s="1"/>
  <c r="G188" i="40" s="1"/>
  <c r="H188" i="40" s="1"/>
  <c r="I188" i="40" s="1"/>
  <c r="J188" i="40" s="1"/>
  <c r="K188" i="40" s="1"/>
  <c r="L188" i="40" s="1"/>
  <c r="M188" i="40" s="1"/>
  <c r="R188" i="40" s="1"/>
  <c r="S188" i="40" s="1"/>
  <c r="T188" i="40" s="1"/>
  <c r="U188" i="40" s="1"/>
  <c r="V188" i="40" s="1"/>
  <c r="W188" i="40" s="1"/>
  <c r="X188" i="40" s="1"/>
  <c r="Y188" i="40" s="1"/>
  <c r="Z188" i="40" s="1"/>
  <c r="AA188" i="40" s="1"/>
  <c r="AB188" i="40" s="1"/>
  <c r="AC188" i="40" s="1"/>
  <c r="AD188" i="40" s="1"/>
  <c r="AE188" i="40" s="1"/>
  <c r="AF188" i="40" s="1"/>
  <c r="D188" i="40"/>
  <c r="C188" i="40"/>
  <c r="F187" i="40"/>
  <c r="G187" i="40" s="1"/>
  <c r="H187" i="40" s="1"/>
  <c r="I187" i="40" s="1"/>
  <c r="J187" i="40" s="1"/>
  <c r="K187" i="40" s="1"/>
  <c r="L187" i="40" s="1"/>
  <c r="M187" i="40" s="1"/>
  <c r="R187" i="40" s="1"/>
  <c r="S187" i="40" s="1"/>
  <c r="T187" i="40" s="1"/>
  <c r="U187" i="40" s="1"/>
  <c r="V187" i="40" s="1"/>
  <c r="W187" i="40" s="1"/>
  <c r="X187" i="40" s="1"/>
  <c r="Y187" i="40" s="1"/>
  <c r="Z187" i="40" s="1"/>
  <c r="AA187" i="40" s="1"/>
  <c r="AB187" i="40" s="1"/>
  <c r="AC187" i="40" s="1"/>
  <c r="AD187" i="40" s="1"/>
  <c r="AE187" i="40" s="1"/>
  <c r="AF187" i="40" s="1"/>
  <c r="E187" i="40"/>
  <c r="D187" i="40"/>
  <c r="C187" i="40"/>
  <c r="J186" i="40"/>
  <c r="K186" i="40" s="1"/>
  <c r="L186" i="40" s="1"/>
  <c r="M186" i="40" s="1"/>
  <c r="R186" i="40" s="1"/>
  <c r="S186" i="40" s="1"/>
  <c r="T186" i="40" s="1"/>
  <c r="U186" i="40" s="1"/>
  <c r="V186" i="40" s="1"/>
  <c r="W186" i="40" s="1"/>
  <c r="X186" i="40" s="1"/>
  <c r="Y186" i="40" s="1"/>
  <c r="Z186" i="40" s="1"/>
  <c r="AA186" i="40" s="1"/>
  <c r="AB186" i="40" s="1"/>
  <c r="AC186" i="40" s="1"/>
  <c r="AD186" i="40" s="1"/>
  <c r="AE186" i="40" s="1"/>
  <c r="AF186" i="40" s="1"/>
  <c r="I186" i="40"/>
  <c r="C186" i="40"/>
  <c r="D186" i="40" s="1"/>
  <c r="E186" i="40" s="1"/>
  <c r="F186" i="40" s="1"/>
  <c r="G186" i="40" s="1"/>
  <c r="H186" i="40" s="1"/>
  <c r="D185" i="40"/>
  <c r="E185" i="40" s="1"/>
  <c r="F185" i="40" s="1"/>
  <c r="G185" i="40" s="1"/>
  <c r="H185" i="40" s="1"/>
  <c r="I185" i="40" s="1"/>
  <c r="J185" i="40" s="1"/>
  <c r="K185" i="40" s="1"/>
  <c r="L185" i="40" s="1"/>
  <c r="M185" i="40" s="1"/>
  <c r="R185" i="40" s="1"/>
  <c r="S185" i="40" s="1"/>
  <c r="T185" i="40" s="1"/>
  <c r="U185" i="40" s="1"/>
  <c r="V185" i="40" s="1"/>
  <c r="W185" i="40" s="1"/>
  <c r="X185" i="40" s="1"/>
  <c r="Y185" i="40" s="1"/>
  <c r="Z185" i="40" s="1"/>
  <c r="AA185" i="40" s="1"/>
  <c r="AB185" i="40" s="1"/>
  <c r="AC185" i="40" s="1"/>
  <c r="AD185" i="40" s="1"/>
  <c r="AE185" i="40" s="1"/>
  <c r="AF185" i="40" s="1"/>
  <c r="C185" i="40"/>
  <c r="H184" i="40"/>
  <c r="I184" i="40" s="1"/>
  <c r="J184" i="40" s="1"/>
  <c r="K184" i="40" s="1"/>
  <c r="L184" i="40" s="1"/>
  <c r="M184" i="40" s="1"/>
  <c r="R184" i="40" s="1"/>
  <c r="S184" i="40" s="1"/>
  <c r="T184" i="40" s="1"/>
  <c r="U184" i="40" s="1"/>
  <c r="V184" i="40" s="1"/>
  <c r="W184" i="40" s="1"/>
  <c r="X184" i="40" s="1"/>
  <c r="Y184" i="40" s="1"/>
  <c r="Z184" i="40" s="1"/>
  <c r="AA184" i="40" s="1"/>
  <c r="AB184" i="40" s="1"/>
  <c r="AC184" i="40" s="1"/>
  <c r="AD184" i="40" s="1"/>
  <c r="AE184" i="40" s="1"/>
  <c r="AF184" i="40" s="1"/>
  <c r="G184" i="40"/>
  <c r="F184" i="40"/>
  <c r="E184" i="40"/>
  <c r="D184" i="40"/>
  <c r="C184" i="40"/>
  <c r="D183" i="40"/>
  <c r="E183" i="40" s="1"/>
  <c r="F183" i="40" s="1"/>
  <c r="G183" i="40" s="1"/>
  <c r="H183" i="40" s="1"/>
  <c r="I183" i="40" s="1"/>
  <c r="J183" i="40" s="1"/>
  <c r="K183" i="40" s="1"/>
  <c r="L183" i="40" s="1"/>
  <c r="M183" i="40" s="1"/>
  <c r="R183" i="40" s="1"/>
  <c r="S183" i="40" s="1"/>
  <c r="T183" i="40" s="1"/>
  <c r="U183" i="40" s="1"/>
  <c r="V183" i="40" s="1"/>
  <c r="W183" i="40" s="1"/>
  <c r="X183" i="40" s="1"/>
  <c r="Y183" i="40" s="1"/>
  <c r="Z183" i="40" s="1"/>
  <c r="AA183" i="40" s="1"/>
  <c r="AB183" i="40" s="1"/>
  <c r="AC183" i="40" s="1"/>
  <c r="AD183" i="40" s="1"/>
  <c r="AE183" i="40" s="1"/>
  <c r="AF183" i="40" s="1"/>
  <c r="C183" i="40"/>
  <c r="D182" i="40"/>
  <c r="E182" i="40" s="1"/>
  <c r="F182" i="40" s="1"/>
  <c r="G182" i="40" s="1"/>
  <c r="H182" i="40" s="1"/>
  <c r="I182" i="40" s="1"/>
  <c r="J182" i="40" s="1"/>
  <c r="K182" i="40" s="1"/>
  <c r="L182" i="40" s="1"/>
  <c r="M182" i="40" s="1"/>
  <c r="R182" i="40" s="1"/>
  <c r="S182" i="40" s="1"/>
  <c r="T182" i="40" s="1"/>
  <c r="U182" i="40" s="1"/>
  <c r="V182" i="40" s="1"/>
  <c r="W182" i="40" s="1"/>
  <c r="X182" i="40" s="1"/>
  <c r="Y182" i="40" s="1"/>
  <c r="Z182" i="40" s="1"/>
  <c r="AA182" i="40" s="1"/>
  <c r="AB182" i="40" s="1"/>
  <c r="AC182" i="40" s="1"/>
  <c r="AD182" i="40" s="1"/>
  <c r="AE182" i="40" s="1"/>
  <c r="AF182" i="40" s="1"/>
  <c r="C182" i="40"/>
  <c r="J181" i="40"/>
  <c r="K181" i="40" s="1"/>
  <c r="L181" i="40" s="1"/>
  <c r="M181" i="40" s="1"/>
  <c r="R181" i="40" s="1"/>
  <c r="S181" i="40" s="1"/>
  <c r="T181" i="40" s="1"/>
  <c r="U181" i="40" s="1"/>
  <c r="V181" i="40" s="1"/>
  <c r="W181" i="40" s="1"/>
  <c r="X181" i="40" s="1"/>
  <c r="Y181" i="40" s="1"/>
  <c r="Z181" i="40" s="1"/>
  <c r="AA181" i="40" s="1"/>
  <c r="AB181" i="40" s="1"/>
  <c r="AC181" i="40" s="1"/>
  <c r="AD181" i="40" s="1"/>
  <c r="AE181" i="40" s="1"/>
  <c r="AF181" i="40" s="1"/>
  <c r="D181" i="40"/>
  <c r="E181" i="40" s="1"/>
  <c r="F181" i="40" s="1"/>
  <c r="G181" i="40" s="1"/>
  <c r="H181" i="40" s="1"/>
  <c r="I181" i="40" s="1"/>
  <c r="C181" i="40"/>
  <c r="F180" i="40"/>
  <c r="G180" i="40" s="1"/>
  <c r="H180" i="40" s="1"/>
  <c r="I180" i="40" s="1"/>
  <c r="J180" i="40" s="1"/>
  <c r="K180" i="40" s="1"/>
  <c r="L180" i="40" s="1"/>
  <c r="M180" i="40" s="1"/>
  <c r="R180" i="40" s="1"/>
  <c r="S180" i="40" s="1"/>
  <c r="T180" i="40" s="1"/>
  <c r="U180" i="40" s="1"/>
  <c r="V180" i="40" s="1"/>
  <c r="W180" i="40" s="1"/>
  <c r="X180" i="40" s="1"/>
  <c r="Y180" i="40" s="1"/>
  <c r="Z180" i="40" s="1"/>
  <c r="AA180" i="40" s="1"/>
  <c r="AB180" i="40" s="1"/>
  <c r="AC180" i="40" s="1"/>
  <c r="AD180" i="40" s="1"/>
  <c r="AE180" i="40" s="1"/>
  <c r="AF180" i="40" s="1"/>
  <c r="D180" i="40"/>
  <c r="E180" i="40" s="1"/>
  <c r="C180" i="40"/>
  <c r="L179" i="40"/>
  <c r="M179" i="40" s="1"/>
  <c r="R179" i="40" s="1"/>
  <c r="S179" i="40" s="1"/>
  <c r="T179" i="40" s="1"/>
  <c r="U179" i="40" s="1"/>
  <c r="V179" i="40" s="1"/>
  <c r="W179" i="40" s="1"/>
  <c r="X179" i="40" s="1"/>
  <c r="Y179" i="40" s="1"/>
  <c r="Z179" i="40" s="1"/>
  <c r="AA179" i="40" s="1"/>
  <c r="AB179" i="40" s="1"/>
  <c r="AC179" i="40" s="1"/>
  <c r="AD179" i="40" s="1"/>
  <c r="AE179" i="40" s="1"/>
  <c r="AF179" i="40" s="1"/>
  <c r="J179" i="40"/>
  <c r="K179" i="40" s="1"/>
  <c r="E179" i="40"/>
  <c r="F179" i="40" s="1"/>
  <c r="G179" i="40" s="1"/>
  <c r="H179" i="40" s="1"/>
  <c r="I179" i="40" s="1"/>
  <c r="C179" i="40"/>
  <c r="D179" i="40" s="1"/>
  <c r="H178" i="40"/>
  <c r="I178" i="40" s="1"/>
  <c r="J178" i="40" s="1"/>
  <c r="K178" i="40" s="1"/>
  <c r="L178" i="40" s="1"/>
  <c r="M178" i="40" s="1"/>
  <c r="R178" i="40" s="1"/>
  <c r="S178" i="40" s="1"/>
  <c r="T178" i="40" s="1"/>
  <c r="U178" i="40" s="1"/>
  <c r="V178" i="40" s="1"/>
  <c r="W178" i="40" s="1"/>
  <c r="X178" i="40" s="1"/>
  <c r="Y178" i="40" s="1"/>
  <c r="Z178" i="40" s="1"/>
  <c r="AA178" i="40" s="1"/>
  <c r="AB178" i="40" s="1"/>
  <c r="AC178" i="40" s="1"/>
  <c r="AD178" i="40" s="1"/>
  <c r="AE178" i="40" s="1"/>
  <c r="AF178" i="40" s="1"/>
  <c r="D178" i="40"/>
  <c r="E178" i="40" s="1"/>
  <c r="F178" i="40" s="1"/>
  <c r="G178" i="40" s="1"/>
  <c r="C178" i="40"/>
  <c r="E177" i="40"/>
  <c r="D177" i="40"/>
  <c r="C177" i="40"/>
  <c r="E176" i="40"/>
  <c r="F176" i="40" s="1"/>
  <c r="G176" i="40" s="1"/>
  <c r="H176" i="40" s="1"/>
  <c r="I176" i="40" s="1"/>
  <c r="J176" i="40" s="1"/>
  <c r="K176" i="40" s="1"/>
  <c r="L176" i="40" s="1"/>
  <c r="M176" i="40" s="1"/>
  <c r="R176" i="40" s="1"/>
  <c r="S176" i="40" s="1"/>
  <c r="T176" i="40" s="1"/>
  <c r="U176" i="40" s="1"/>
  <c r="V176" i="40" s="1"/>
  <c r="W176" i="40" s="1"/>
  <c r="X176" i="40" s="1"/>
  <c r="Y176" i="40" s="1"/>
  <c r="Z176" i="40" s="1"/>
  <c r="AA176" i="40" s="1"/>
  <c r="AB176" i="40" s="1"/>
  <c r="AC176" i="40" s="1"/>
  <c r="AD176" i="40" s="1"/>
  <c r="AE176" i="40" s="1"/>
  <c r="AF176" i="40" s="1"/>
  <c r="C176" i="40"/>
  <c r="D176" i="40" s="1"/>
  <c r="I175" i="40"/>
  <c r="J175" i="40" s="1"/>
  <c r="K175" i="40" s="1"/>
  <c r="L175" i="40" s="1"/>
  <c r="M175" i="40" s="1"/>
  <c r="R175" i="40" s="1"/>
  <c r="S175" i="40" s="1"/>
  <c r="T175" i="40" s="1"/>
  <c r="U175" i="40" s="1"/>
  <c r="V175" i="40" s="1"/>
  <c r="W175" i="40" s="1"/>
  <c r="X175" i="40" s="1"/>
  <c r="Y175" i="40" s="1"/>
  <c r="Z175" i="40" s="1"/>
  <c r="AA175" i="40" s="1"/>
  <c r="AB175" i="40" s="1"/>
  <c r="AC175" i="40" s="1"/>
  <c r="AD175" i="40" s="1"/>
  <c r="AE175" i="40" s="1"/>
  <c r="AF175" i="40" s="1"/>
  <c r="F175" i="40"/>
  <c r="G175" i="40" s="1"/>
  <c r="H175" i="40" s="1"/>
  <c r="C175" i="40"/>
  <c r="D175" i="40" s="1"/>
  <c r="E175" i="40" s="1"/>
  <c r="G174" i="40"/>
  <c r="H174" i="40" s="1"/>
  <c r="I174" i="40" s="1"/>
  <c r="J174" i="40" s="1"/>
  <c r="K174" i="40" s="1"/>
  <c r="L174" i="40" s="1"/>
  <c r="M174" i="40" s="1"/>
  <c r="R174" i="40" s="1"/>
  <c r="S174" i="40" s="1"/>
  <c r="T174" i="40" s="1"/>
  <c r="U174" i="40" s="1"/>
  <c r="V174" i="40" s="1"/>
  <c r="W174" i="40" s="1"/>
  <c r="X174" i="40" s="1"/>
  <c r="Y174" i="40" s="1"/>
  <c r="Z174" i="40" s="1"/>
  <c r="AA174" i="40" s="1"/>
  <c r="AB174" i="40" s="1"/>
  <c r="AC174" i="40" s="1"/>
  <c r="AD174" i="40" s="1"/>
  <c r="AE174" i="40" s="1"/>
  <c r="AF174" i="40" s="1"/>
  <c r="D174" i="40"/>
  <c r="E174" i="40" s="1"/>
  <c r="F174" i="40" s="1"/>
  <c r="C174" i="40"/>
  <c r="E173" i="40"/>
  <c r="F173" i="40" s="1"/>
  <c r="G173" i="40" s="1"/>
  <c r="H173" i="40" s="1"/>
  <c r="I173" i="40" s="1"/>
  <c r="J173" i="40" s="1"/>
  <c r="K173" i="40" s="1"/>
  <c r="L173" i="40" s="1"/>
  <c r="M173" i="40" s="1"/>
  <c r="R173" i="40" s="1"/>
  <c r="S173" i="40" s="1"/>
  <c r="T173" i="40" s="1"/>
  <c r="U173" i="40" s="1"/>
  <c r="V173" i="40" s="1"/>
  <c r="W173" i="40" s="1"/>
  <c r="X173" i="40" s="1"/>
  <c r="Y173" i="40" s="1"/>
  <c r="Z173" i="40" s="1"/>
  <c r="AA173" i="40" s="1"/>
  <c r="AB173" i="40" s="1"/>
  <c r="AC173" i="40" s="1"/>
  <c r="AD173" i="40" s="1"/>
  <c r="AE173" i="40" s="1"/>
  <c r="AF173" i="40" s="1"/>
  <c r="D173" i="40"/>
  <c r="C173" i="40"/>
  <c r="D172" i="40"/>
  <c r="E172" i="40" s="1"/>
  <c r="F172" i="40" s="1"/>
  <c r="G172" i="40" s="1"/>
  <c r="H172" i="40" s="1"/>
  <c r="I172" i="40" s="1"/>
  <c r="J172" i="40" s="1"/>
  <c r="K172" i="40" s="1"/>
  <c r="L172" i="40" s="1"/>
  <c r="M172" i="40" s="1"/>
  <c r="R172" i="40" s="1"/>
  <c r="S172" i="40" s="1"/>
  <c r="T172" i="40" s="1"/>
  <c r="U172" i="40" s="1"/>
  <c r="V172" i="40" s="1"/>
  <c r="W172" i="40" s="1"/>
  <c r="X172" i="40" s="1"/>
  <c r="Y172" i="40" s="1"/>
  <c r="Z172" i="40" s="1"/>
  <c r="AA172" i="40" s="1"/>
  <c r="AB172" i="40" s="1"/>
  <c r="AC172" i="40" s="1"/>
  <c r="AD172" i="40" s="1"/>
  <c r="AE172" i="40" s="1"/>
  <c r="AF172" i="40" s="1"/>
  <c r="C172" i="40"/>
  <c r="C171" i="40"/>
  <c r="D171" i="40" s="1"/>
  <c r="E171" i="40" s="1"/>
  <c r="F171" i="40" s="1"/>
  <c r="G171" i="40" s="1"/>
  <c r="H171" i="40" s="1"/>
  <c r="I171" i="40" s="1"/>
  <c r="J171" i="40" s="1"/>
  <c r="K171" i="40" s="1"/>
  <c r="L171" i="40" s="1"/>
  <c r="M171" i="40" s="1"/>
  <c r="R171" i="40" s="1"/>
  <c r="S171" i="40" s="1"/>
  <c r="T171" i="40" s="1"/>
  <c r="U171" i="40" s="1"/>
  <c r="V171" i="40" s="1"/>
  <c r="W171" i="40" s="1"/>
  <c r="X171" i="40" s="1"/>
  <c r="Y171" i="40" s="1"/>
  <c r="Z171" i="40" s="1"/>
  <c r="AA171" i="40" s="1"/>
  <c r="AB171" i="40" s="1"/>
  <c r="AC171" i="40" s="1"/>
  <c r="AD171" i="40" s="1"/>
  <c r="AE171" i="40" s="1"/>
  <c r="AF171" i="40" s="1"/>
  <c r="D170" i="40"/>
  <c r="E170" i="40" s="1"/>
  <c r="F170" i="40" s="1"/>
  <c r="G170" i="40" s="1"/>
  <c r="H170" i="40" s="1"/>
  <c r="I170" i="40" s="1"/>
  <c r="J170" i="40" s="1"/>
  <c r="K170" i="40" s="1"/>
  <c r="L170" i="40" s="1"/>
  <c r="M170" i="40" s="1"/>
  <c r="R170" i="40" s="1"/>
  <c r="S170" i="40" s="1"/>
  <c r="T170" i="40" s="1"/>
  <c r="U170" i="40" s="1"/>
  <c r="V170" i="40" s="1"/>
  <c r="W170" i="40" s="1"/>
  <c r="X170" i="40" s="1"/>
  <c r="Y170" i="40" s="1"/>
  <c r="C170" i="40"/>
  <c r="E169" i="40"/>
  <c r="D169" i="40"/>
  <c r="C169" i="40"/>
  <c r="AG167" i="40"/>
  <c r="D166" i="40"/>
  <c r="E166" i="40" s="1"/>
  <c r="F166" i="40" s="1"/>
  <c r="G166" i="40" s="1"/>
  <c r="H166" i="40" s="1"/>
  <c r="I166" i="40" s="1"/>
  <c r="J166" i="40" s="1"/>
  <c r="K166" i="40" s="1"/>
  <c r="L166" i="40" s="1"/>
  <c r="M166" i="40" s="1"/>
  <c r="R166" i="40" s="1"/>
  <c r="S166" i="40" s="1"/>
  <c r="T166" i="40" s="1"/>
  <c r="U166" i="40" s="1"/>
  <c r="V166" i="40" s="1"/>
  <c r="W166" i="40" s="1"/>
  <c r="X166" i="40" s="1"/>
  <c r="Y166" i="40" s="1"/>
  <c r="Z166" i="40" s="1"/>
  <c r="AA166" i="40" s="1"/>
  <c r="AB166" i="40" s="1"/>
  <c r="AC166" i="40" s="1"/>
  <c r="AD166" i="40" s="1"/>
  <c r="AE166" i="40" s="1"/>
  <c r="AF166" i="40" s="1"/>
  <c r="C166" i="40"/>
  <c r="R165" i="40"/>
  <c r="S165" i="40" s="1"/>
  <c r="T165" i="40" s="1"/>
  <c r="U165" i="40" s="1"/>
  <c r="V165" i="40" s="1"/>
  <c r="W165" i="40" s="1"/>
  <c r="X165" i="40" s="1"/>
  <c r="Y165" i="40" s="1"/>
  <c r="Z165" i="40" s="1"/>
  <c r="AA165" i="40" s="1"/>
  <c r="AB165" i="40" s="1"/>
  <c r="AC165" i="40" s="1"/>
  <c r="AD165" i="40" s="1"/>
  <c r="AE165" i="40" s="1"/>
  <c r="AF165" i="40" s="1"/>
  <c r="C165" i="40"/>
  <c r="D165" i="40" s="1"/>
  <c r="E165" i="40" s="1"/>
  <c r="F165" i="40" s="1"/>
  <c r="G165" i="40" s="1"/>
  <c r="H165" i="40" s="1"/>
  <c r="I165" i="40" s="1"/>
  <c r="J165" i="40" s="1"/>
  <c r="K165" i="40" s="1"/>
  <c r="L165" i="40" s="1"/>
  <c r="M165" i="40" s="1"/>
  <c r="R164" i="40"/>
  <c r="S164" i="40" s="1"/>
  <c r="T164" i="40" s="1"/>
  <c r="U164" i="40" s="1"/>
  <c r="V164" i="40" s="1"/>
  <c r="W164" i="40" s="1"/>
  <c r="X164" i="40" s="1"/>
  <c r="Y164" i="40" s="1"/>
  <c r="Z164" i="40" s="1"/>
  <c r="AA164" i="40" s="1"/>
  <c r="AB164" i="40" s="1"/>
  <c r="AC164" i="40" s="1"/>
  <c r="AD164" i="40" s="1"/>
  <c r="AE164" i="40" s="1"/>
  <c r="AF164" i="40" s="1"/>
  <c r="C164" i="40"/>
  <c r="D164" i="40" s="1"/>
  <c r="E164" i="40" s="1"/>
  <c r="F164" i="40" s="1"/>
  <c r="G164" i="40" s="1"/>
  <c r="H164" i="40" s="1"/>
  <c r="I164" i="40" s="1"/>
  <c r="J164" i="40" s="1"/>
  <c r="K164" i="40" s="1"/>
  <c r="L164" i="40" s="1"/>
  <c r="M164" i="40" s="1"/>
  <c r="I163" i="40"/>
  <c r="J163" i="40" s="1"/>
  <c r="K163" i="40" s="1"/>
  <c r="L163" i="40" s="1"/>
  <c r="M163" i="40" s="1"/>
  <c r="R163" i="40" s="1"/>
  <c r="S163" i="40" s="1"/>
  <c r="T163" i="40" s="1"/>
  <c r="U163" i="40" s="1"/>
  <c r="V163" i="40" s="1"/>
  <c r="W163" i="40" s="1"/>
  <c r="X163" i="40" s="1"/>
  <c r="Y163" i="40" s="1"/>
  <c r="Z163" i="40" s="1"/>
  <c r="AA163" i="40" s="1"/>
  <c r="AB163" i="40" s="1"/>
  <c r="AC163" i="40" s="1"/>
  <c r="AD163" i="40" s="1"/>
  <c r="AE163" i="40" s="1"/>
  <c r="AF163" i="40" s="1"/>
  <c r="F163" i="40"/>
  <c r="G163" i="40" s="1"/>
  <c r="H163" i="40" s="1"/>
  <c r="E163" i="40"/>
  <c r="D163" i="40"/>
  <c r="C163" i="40"/>
  <c r="L162" i="40"/>
  <c r="M162" i="40" s="1"/>
  <c r="R162" i="40" s="1"/>
  <c r="S162" i="40" s="1"/>
  <c r="T162" i="40" s="1"/>
  <c r="U162" i="40" s="1"/>
  <c r="V162" i="40" s="1"/>
  <c r="W162" i="40" s="1"/>
  <c r="X162" i="40" s="1"/>
  <c r="Y162" i="40" s="1"/>
  <c r="Z162" i="40" s="1"/>
  <c r="AA162" i="40" s="1"/>
  <c r="AB162" i="40" s="1"/>
  <c r="AC162" i="40" s="1"/>
  <c r="AD162" i="40" s="1"/>
  <c r="AE162" i="40" s="1"/>
  <c r="AF162" i="40" s="1"/>
  <c r="J162" i="40"/>
  <c r="K162" i="40" s="1"/>
  <c r="G162" i="40"/>
  <c r="H162" i="40" s="1"/>
  <c r="I162" i="40" s="1"/>
  <c r="D162" i="40"/>
  <c r="E162" i="40" s="1"/>
  <c r="F162" i="40" s="1"/>
  <c r="C162" i="40"/>
  <c r="C161" i="40"/>
  <c r="AI158" i="40"/>
  <c r="AH158" i="40"/>
  <c r="AI157" i="40"/>
  <c r="AH157" i="40"/>
  <c r="AI156" i="40"/>
  <c r="AH156" i="40"/>
  <c r="AI155" i="40"/>
  <c r="AH155" i="40"/>
  <c r="AI154" i="40"/>
  <c r="AH154" i="40"/>
  <c r="AI153" i="40"/>
  <c r="AH153" i="40"/>
  <c r="AI152" i="40"/>
  <c r="AH152" i="40"/>
  <c r="AI151" i="40"/>
  <c r="AH151" i="40"/>
  <c r="AI150" i="40"/>
  <c r="AH150" i="40"/>
  <c r="AI149" i="40"/>
  <c r="AH149" i="40"/>
  <c r="AI148" i="40"/>
  <c r="AH148" i="40"/>
  <c r="AI147" i="40"/>
  <c r="AH147" i="40"/>
  <c r="AI146" i="40"/>
  <c r="AH146" i="40"/>
  <c r="AI142" i="40"/>
  <c r="AH142" i="40"/>
  <c r="AI141" i="40"/>
  <c r="AH141" i="40"/>
  <c r="AI140" i="40"/>
  <c r="AH140" i="40"/>
  <c r="AI139" i="40"/>
  <c r="AH139" i="40"/>
  <c r="AI138" i="40"/>
  <c r="AH138" i="40"/>
  <c r="AI137" i="40"/>
  <c r="AH137" i="40"/>
  <c r="AI136" i="40"/>
  <c r="AH136" i="40"/>
  <c r="AI134" i="40"/>
  <c r="AH134" i="40"/>
  <c r="AI133" i="40"/>
  <c r="AH133" i="40"/>
  <c r="AI132" i="40"/>
  <c r="AH132" i="40"/>
  <c r="AI131" i="40"/>
  <c r="AH131" i="40"/>
  <c r="AI130" i="40"/>
  <c r="AH130" i="40"/>
  <c r="AI129" i="40"/>
  <c r="AH129" i="40"/>
  <c r="AI128" i="40"/>
  <c r="AH128" i="40"/>
  <c r="AI127" i="40"/>
  <c r="AH127" i="40"/>
  <c r="AI126" i="40"/>
  <c r="AH126" i="40"/>
  <c r="AI125" i="40"/>
  <c r="AH125" i="40"/>
  <c r="AF122" i="40"/>
  <c r="AE122" i="40"/>
  <c r="AA122" i="40"/>
  <c r="Z122" i="40"/>
  <c r="Y122" i="40"/>
  <c r="X122" i="40"/>
  <c r="W122" i="40"/>
  <c r="V122" i="40"/>
  <c r="U122" i="40"/>
  <c r="T122" i="40"/>
  <c r="S122" i="40"/>
  <c r="R122" i="40"/>
  <c r="M122" i="40"/>
  <c r="L122" i="40"/>
  <c r="K122" i="40"/>
  <c r="J122" i="40"/>
  <c r="I122" i="40"/>
  <c r="H122" i="40"/>
  <c r="G122" i="40"/>
  <c r="C122" i="40"/>
  <c r="AF121" i="40"/>
  <c r="AE121" i="40"/>
  <c r="AA121" i="40"/>
  <c r="Z121" i="40"/>
  <c r="Y121" i="40"/>
  <c r="X121" i="40"/>
  <c r="W121" i="40"/>
  <c r="V121" i="40"/>
  <c r="U121" i="40"/>
  <c r="T121" i="40"/>
  <c r="S121" i="40"/>
  <c r="R121" i="40"/>
  <c r="M121" i="40"/>
  <c r="L121" i="40"/>
  <c r="K121" i="40"/>
  <c r="J121" i="40"/>
  <c r="I121" i="40"/>
  <c r="H121" i="40"/>
  <c r="G121" i="40"/>
  <c r="C121" i="40"/>
  <c r="AF120" i="40"/>
  <c r="AE120" i="40"/>
  <c r="AA120" i="40"/>
  <c r="Z120" i="40"/>
  <c r="Y120" i="40"/>
  <c r="X120" i="40"/>
  <c r="W120" i="40"/>
  <c r="V120" i="40"/>
  <c r="U120" i="40"/>
  <c r="T120" i="40"/>
  <c r="S120" i="40"/>
  <c r="R120" i="40"/>
  <c r="M120" i="40"/>
  <c r="L120" i="40"/>
  <c r="K120" i="40"/>
  <c r="J120" i="40"/>
  <c r="I120" i="40"/>
  <c r="H120" i="40"/>
  <c r="G120" i="40"/>
  <c r="C120" i="40"/>
  <c r="AF119" i="40"/>
  <c r="AE119" i="40"/>
  <c r="AA119" i="40"/>
  <c r="Z119" i="40"/>
  <c r="Y119" i="40"/>
  <c r="X119" i="40"/>
  <c r="W119" i="40"/>
  <c r="V119" i="40"/>
  <c r="U119" i="40"/>
  <c r="T119" i="40"/>
  <c r="S119" i="40"/>
  <c r="R119" i="40"/>
  <c r="M119" i="40"/>
  <c r="L119" i="40"/>
  <c r="K119" i="40"/>
  <c r="J119" i="40"/>
  <c r="I119" i="40"/>
  <c r="H119" i="40"/>
  <c r="G119" i="40"/>
  <c r="C119" i="40"/>
  <c r="AF118" i="40"/>
  <c r="AE118" i="40"/>
  <c r="AA118" i="40"/>
  <c r="Z118" i="40"/>
  <c r="Y118" i="40"/>
  <c r="X118" i="40"/>
  <c r="W118" i="40"/>
  <c r="V118" i="40"/>
  <c r="U118" i="40"/>
  <c r="T118" i="40"/>
  <c r="S118" i="40"/>
  <c r="R118" i="40"/>
  <c r="M118" i="40"/>
  <c r="L118" i="40"/>
  <c r="K118" i="40"/>
  <c r="J118" i="40"/>
  <c r="I118" i="40"/>
  <c r="H118" i="40"/>
  <c r="G118" i="40"/>
  <c r="C118" i="40"/>
  <c r="AF117" i="40"/>
  <c r="AE117" i="40"/>
  <c r="BH23" i="40"/>
  <c r="AA117" i="40"/>
  <c r="AA123" i="40" s="1"/>
  <c r="Z117" i="40"/>
  <c r="Z123" i="40" s="1"/>
  <c r="BF23" i="40" s="1"/>
  <c r="Y117" i="40"/>
  <c r="X117" i="40"/>
  <c r="W117" i="40"/>
  <c r="V117" i="40"/>
  <c r="V123" i="40" s="1"/>
  <c r="BD23" i="40" s="1"/>
  <c r="U117" i="40"/>
  <c r="U123" i="40" s="1"/>
  <c r="BC23" i="40" s="1"/>
  <c r="T117" i="40"/>
  <c r="S117" i="40"/>
  <c r="R117" i="40"/>
  <c r="M117" i="40"/>
  <c r="L117" i="40"/>
  <c r="K117" i="40"/>
  <c r="J117" i="40"/>
  <c r="I117" i="40"/>
  <c r="H117" i="40"/>
  <c r="G117" i="40"/>
  <c r="AP23" i="40"/>
  <c r="C117" i="40"/>
  <c r="AI114" i="40"/>
  <c r="AH114" i="40"/>
  <c r="AC7" i="40"/>
  <c r="AB7" i="40"/>
  <c r="E7" i="40"/>
  <c r="AI112" i="40"/>
  <c r="AH112" i="40"/>
  <c r="AG112" i="40"/>
  <c r="AI111" i="40"/>
  <c r="AH111" i="40"/>
  <c r="AI110" i="40"/>
  <c r="AH110" i="40"/>
  <c r="AI109" i="40"/>
  <c r="AH109" i="40"/>
  <c r="AG108" i="40"/>
  <c r="AF108" i="40"/>
  <c r="AE108" i="40"/>
  <c r="AA108" i="40"/>
  <c r="Z108" i="40"/>
  <c r="Y108" i="40"/>
  <c r="X108" i="40"/>
  <c r="W5" i="40" s="1"/>
  <c r="W108" i="40"/>
  <c r="V108" i="40"/>
  <c r="BD19" i="40" s="1"/>
  <c r="U108" i="40"/>
  <c r="T108" i="40"/>
  <c r="S108" i="40"/>
  <c r="R108" i="40"/>
  <c r="Q5" i="40" s="1"/>
  <c r="M108" i="40"/>
  <c r="L108" i="40"/>
  <c r="K108" i="40"/>
  <c r="J108" i="40"/>
  <c r="I108" i="40"/>
  <c r="H108" i="40"/>
  <c r="G108" i="40"/>
  <c r="C108" i="40"/>
  <c r="AN19" i="40" s="1"/>
  <c r="AI107" i="40"/>
  <c r="AH107" i="40"/>
  <c r="AI106" i="40"/>
  <c r="AH106" i="40"/>
  <c r="AI105" i="40"/>
  <c r="AH105" i="40"/>
  <c r="AI104" i="40"/>
  <c r="AH104" i="40"/>
  <c r="AI103" i="40"/>
  <c r="AH103" i="40"/>
  <c r="AI102" i="40"/>
  <c r="AH102" i="40"/>
  <c r="AI101" i="40"/>
  <c r="AH101" i="40"/>
  <c r="AI100" i="40"/>
  <c r="AH100" i="40"/>
  <c r="AI99" i="40"/>
  <c r="AH99" i="40"/>
  <c r="AI98" i="40"/>
  <c r="AH98" i="40"/>
  <c r="AI97" i="40"/>
  <c r="AH97" i="40"/>
  <c r="AG96" i="40"/>
  <c r="AF96" i="40"/>
  <c r="AE96" i="40"/>
  <c r="BH20" i="40"/>
  <c r="AA96" i="40"/>
  <c r="Z96" i="40"/>
  <c r="BF20" i="40" s="1"/>
  <c r="Y96" i="40"/>
  <c r="X96" i="40"/>
  <c r="BE20" i="40" s="1"/>
  <c r="W96" i="40"/>
  <c r="V96" i="40"/>
  <c r="BD20" i="40" s="1"/>
  <c r="U96" i="40"/>
  <c r="T96" i="40"/>
  <c r="S96" i="40"/>
  <c r="R96" i="40"/>
  <c r="AX20" i="40"/>
  <c r="AW20" i="40"/>
  <c r="AV20" i="40"/>
  <c r="M96" i="40"/>
  <c r="AU20" i="40" s="1"/>
  <c r="L96" i="40"/>
  <c r="K96" i="40"/>
  <c r="J96" i="40"/>
  <c r="I96" i="40"/>
  <c r="H96" i="40"/>
  <c r="AR20" i="40"/>
  <c r="AQ20" i="40"/>
  <c r="C96" i="40"/>
  <c r="AI93" i="40"/>
  <c r="AH93" i="40"/>
  <c r="AF92" i="40"/>
  <c r="BJ18" i="40" s="1"/>
  <c r="AE92" i="40"/>
  <c r="BI18" i="40" s="1"/>
  <c r="BH18" i="40"/>
  <c r="AA92" i="40"/>
  <c r="Z92" i="40"/>
  <c r="Y92" i="40"/>
  <c r="X92" i="40"/>
  <c r="W92" i="40"/>
  <c r="V92" i="40"/>
  <c r="BD18" i="40" s="1"/>
  <c r="U92" i="40"/>
  <c r="BC18" i="40" s="1"/>
  <c r="T92" i="40"/>
  <c r="BB18" i="40" s="1"/>
  <c r="S92" i="40"/>
  <c r="BA18" i="40" s="1"/>
  <c r="R92" i="40"/>
  <c r="AZ18" i="40" s="1"/>
  <c r="AX18" i="40"/>
  <c r="AW18" i="40"/>
  <c r="AV18" i="40"/>
  <c r="M92" i="40"/>
  <c r="L92" i="40"/>
  <c r="AR18" i="40"/>
  <c r="C92" i="40"/>
  <c r="BW91" i="40"/>
  <c r="BU91" i="40"/>
  <c r="BQ91" i="40"/>
  <c r="BO91" i="40"/>
  <c r="BM91" i="40"/>
  <c r="BG91" i="40"/>
  <c r="BE91" i="40"/>
  <c r="AI91" i="40"/>
  <c r="AH91" i="40"/>
  <c r="AG91" i="40"/>
  <c r="AG92" i="40" s="1"/>
  <c r="AI90" i="40"/>
  <c r="AH90" i="40"/>
  <c r="BQ89" i="40"/>
  <c r="BA89" i="40"/>
  <c r="AI89" i="40"/>
  <c r="AH89" i="40"/>
  <c r="AI88" i="40"/>
  <c r="AH88" i="40"/>
  <c r="BV87" i="40"/>
  <c r="BU87" i="40"/>
  <c r="BQ87" i="40"/>
  <c r="BE87" i="40"/>
  <c r="AI87" i="40"/>
  <c r="AH87" i="40"/>
  <c r="BG86" i="40"/>
  <c r="AI86" i="40"/>
  <c r="AH86" i="40"/>
  <c r="AI85" i="40"/>
  <c r="AH85" i="40"/>
  <c r="BW84" i="40"/>
  <c r="BV84" i="40"/>
  <c r="BV91" i="40" s="1"/>
  <c r="BU84" i="40"/>
  <c r="BT84" i="40"/>
  <c r="BT91" i="40" s="1"/>
  <c r="BS84" i="40"/>
  <c r="BS91" i="40" s="1"/>
  <c r="BR84" i="40"/>
  <c r="BR91" i="40" s="1"/>
  <c r="BQ84" i="40"/>
  <c r="BP84" i="40"/>
  <c r="BP91" i="40" s="1"/>
  <c r="BO84" i="40"/>
  <c r="BN84" i="40"/>
  <c r="BN91" i="40" s="1"/>
  <c r="BM84" i="40"/>
  <c r="BL84" i="40"/>
  <c r="BL91" i="40" s="1"/>
  <c r="BK84" i="40"/>
  <c r="BK91" i="40" s="1"/>
  <c r="BJ84" i="40"/>
  <c r="BJ91" i="40" s="1"/>
  <c r="BI84" i="40"/>
  <c r="BI91" i="40" s="1"/>
  <c r="BH84" i="40"/>
  <c r="BH91" i="40" s="1"/>
  <c r="BG84" i="40"/>
  <c r="BF84" i="40"/>
  <c r="BF91" i="40" s="1"/>
  <c r="BE84" i="40"/>
  <c r="BD84" i="40"/>
  <c r="BD91" i="40" s="1"/>
  <c r="BC84" i="40"/>
  <c r="BC91" i="40" s="1"/>
  <c r="BB84" i="40"/>
  <c r="BB91" i="40" s="1"/>
  <c r="BA84" i="40"/>
  <c r="BA91" i="40" s="1"/>
  <c r="AZ84" i="40"/>
  <c r="AZ91" i="40" s="1"/>
  <c r="AI84" i="40"/>
  <c r="AH84" i="40"/>
  <c r="BW83" i="40"/>
  <c r="BW90" i="40" s="1"/>
  <c r="BV83" i="40"/>
  <c r="BV90" i="40" s="1"/>
  <c r="BU83" i="40"/>
  <c r="BU90" i="40" s="1"/>
  <c r="BT83" i="40"/>
  <c r="BT90" i="40" s="1"/>
  <c r="BS83" i="40"/>
  <c r="BS90" i="40" s="1"/>
  <c r="BR83" i="40"/>
  <c r="BR90" i="40" s="1"/>
  <c r="BQ83" i="40"/>
  <c r="BQ90" i="40" s="1"/>
  <c r="BP83" i="40"/>
  <c r="BP90" i="40" s="1"/>
  <c r="BO83" i="40"/>
  <c r="BO90" i="40" s="1"/>
  <c r="BN83" i="40"/>
  <c r="BN90" i="40" s="1"/>
  <c r="BM83" i="40"/>
  <c r="BM90" i="40" s="1"/>
  <c r="BL83" i="40"/>
  <c r="BL90" i="40" s="1"/>
  <c r="BK83" i="40"/>
  <c r="BK90" i="40" s="1"/>
  <c r="BJ83" i="40"/>
  <c r="BJ90" i="40" s="1"/>
  <c r="BI83" i="40"/>
  <c r="BI90" i="40" s="1"/>
  <c r="BH83" i="40"/>
  <c r="BH90" i="40" s="1"/>
  <c r="BG83" i="40"/>
  <c r="BG90" i="40" s="1"/>
  <c r="BF83" i="40"/>
  <c r="BF90" i="40" s="1"/>
  <c r="BE83" i="40"/>
  <c r="BE90" i="40" s="1"/>
  <c r="BD83" i="40"/>
  <c r="BD90" i="40" s="1"/>
  <c r="BC83" i="40"/>
  <c r="BC90" i="40" s="1"/>
  <c r="BB83" i="40"/>
  <c r="BB90" i="40" s="1"/>
  <c r="BA83" i="40"/>
  <c r="BA90" i="40" s="1"/>
  <c r="AZ83" i="40"/>
  <c r="AZ90" i="40" s="1"/>
  <c r="AI83" i="40"/>
  <c r="AH83" i="40"/>
  <c r="BW82" i="40"/>
  <c r="BW89" i="40" s="1"/>
  <c r="BV82" i="40"/>
  <c r="BV89" i="40" s="1"/>
  <c r="BU82" i="40"/>
  <c r="BU89" i="40" s="1"/>
  <c r="BT82" i="40"/>
  <c r="BT89" i="40" s="1"/>
  <c r="BS82" i="40"/>
  <c r="BS89" i="40" s="1"/>
  <c r="BR82" i="40"/>
  <c r="BR89" i="40" s="1"/>
  <c r="BQ82" i="40"/>
  <c r="BP82" i="40"/>
  <c r="BP89" i="40" s="1"/>
  <c r="BO82" i="40"/>
  <c r="BO89" i="40" s="1"/>
  <c r="BN82" i="40"/>
  <c r="BN89" i="40" s="1"/>
  <c r="BM82" i="40"/>
  <c r="BM89" i="40" s="1"/>
  <c r="BL82" i="40"/>
  <c r="BL89" i="40" s="1"/>
  <c r="BK82" i="40"/>
  <c r="BK89" i="40" s="1"/>
  <c r="BJ82" i="40"/>
  <c r="BJ89" i="40" s="1"/>
  <c r="BI82" i="40"/>
  <c r="BI89" i="40" s="1"/>
  <c r="BH82" i="40"/>
  <c r="BH89" i="40" s="1"/>
  <c r="BG82" i="40"/>
  <c r="BG89" i="40" s="1"/>
  <c r="BF82" i="40"/>
  <c r="BF89" i="40" s="1"/>
  <c r="BE82" i="40"/>
  <c r="BE89" i="40" s="1"/>
  <c r="BD82" i="40"/>
  <c r="BD89" i="40" s="1"/>
  <c r="BC82" i="40"/>
  <c r="BC89" i="40" s="1"/>
  <c r="BB82" i="40"/>
  <c r="BB89" i="40" s="1"/>
  <c r="BA82" i="40"/>
  <c r="AZ82" i="40"/>
  <c r="AZ89" i="40" s="1"/>
  <c r="AI82" i="40"/>
  <c r="AH82" i="40"/>
  <c r="BW81" i="40"/>
  <c r="BW88" i="40" s="1"/>
  <c r="BV81" i="40"/>
  <c r="BV88" i="40" s="1"/>
  <c r="BU81" i="40"/>
  <c r="BU88" i="40" s="1"/>
  <c r="BT81" i="40"/>
  <c r="BT88" i="40" s="1"/>
  <c r="BS81" i="40"/>
  <c r="BS88" i="40" s="1"/>
  <c r="BR81" i="40"/>
  <c r="BR88" i="40" s="1"/>
  <c r="BQ81" i="40"/>
  <c r="BQ88" i="40" s="1"/>
  <c r="BP81" i="40"/>
  <c r="BP88" i="40" s="1"/>
  <c r="BO81" i="40"/>
  <c r="BO88" i="40" s="1"/>
  <c r="BN81" i="40"/>
  <c r="BN88" i="40" s="1"/>
  <c r="BM81" i="40"/>
  <c r="BM88" i="40" s="1"/>
  <c r="BL81" i="40"/>
  <c r="BL88" i="40" s="1"/>
  <c r="BK81" i="40"/>
  <c r="BK88" i="40" s="1"/>
  <c r="BJ81" i="40"/>
  <c r="BJ88" i="40" s="1"/>
  <c r="BI81" i="40"/>
  <c r="BI88" i="40" s="1"/>
  <c r="BH81" i="40"/>
  <c r="BH88" i="40" s="1"/>
  <c r="BG81" i="40"/>
  <c r="BG88" i="40" s="1"/>
  <c r="BF81" i="40"/>
  <c r="BF88" i="40" s="1"/>
  <c r="BE81" i="40"/>
  <c r="BE88" i="40" s="1"/>
  <c r="BD81" i="40"/>
  <c r="BD88" i="40" s="1"/>
  <c r="BC81" i="40"/>
  <c r="BC88" i="40" s="1"/>
  <c r="BB81" i="40"/>
  <c r="BB88" i="40" s="1"/>
  <c r="BA81" i="40"/>
  <c r="BA88" i="40" s="1"/>
  <c r="AZ81" i="40"/>
  <c r="AZ88" i="40" s="1"/>
  <c r="AI81" i="40"/>
  <c r="AH81" i="40"/>
  <c r="BW80" i="40"/>
  <c r="BW87" i="40" s="1"/>
  <c r="BV80" i="40"/>
  <c r="BU80" i="40"/>
  <c r="BT80" i="40"/>
  <c r="BT87" i="40" s="1"/>
  <c r="BS80" i="40"/>
  <c r="BS87" i="40" s="1"/>
  <c r="BR80" i="40"/>
  <c r="BR87" i="40" s="1"/>
  <c r="BQ80" i="40"/>
  <c r="BP80" i="40"/>
  <c r="BP87" i="40" s="1"/>
  <c r="BO80" i="40"/>
  <c r="BO87" i="40" s="1"/>
  <c r="BN80" i="40"/>
  <c r="BN87" i="40" s="1"/>
  <c r="BM80" i="40"/>
  <c r="BM87" i="40" s="1"/>
  <c r="BL80" i="40"/>
  <c r="BL87" i="40" s="1"/>
  <c r="BK80" i="40"/>
  <c r="BK87" i="40" s="1"/>
  <c r="BJ80" i="40"/>
  <c r="BJ87" i="40" s="1"/>
  <c r="BI80" i="40"/>
  <c r="BI87" i="40" s="1"/>
  <c r="BH80" i="40"/>
  <c r="BH87" i="40" s="1"/>
  <c r="BG80" i="40"/>
  <c r="BG87" i="40" s="1"/>
  <c r="BF80" i="40"/>
  <c r="BF87" i="40" s="1"/>
  <c r="BE80" i="40"/>
  <c r="BD80" i="40"/>
  <c r="BD87" i="40" s="1"/>
  <c r="BC80" i="40"/>
  <c r="BC87" i="40" s="1"/>
  <c r="BB80" i="40"/>
  <c r="BB87" i="40" s="1"/>
  <c r="BA80" i="40"/>
  <c r="BA87" i="40" s="1"/>
  <c r="AZ80" i="40"/>
  <c r="AZ87" i="40" s="1"/>
  <c r="AI80" i="40"/>
  <c r="AH80" i="40"/>
  <c r="BW79" i="40"/>
  <c r="BW86" i="40" s="1"/>
  <c r="BV79" i="40"/>
  <c r="BV86" i="40" s="1"/>
  <c r="BU79" i="40"/>
  <c r="BU86" i="40" s="1"/>
  <c r="BT79" i="40"/>
  <c r="BT86" i="40" s="1"/>
  <c r="BS79" i="40"/>
  <c r="BS86" i="40" s="1"/>
  <c r="BR79" i="40"/>
  <c r="BR86" i="40" s="1"/>
  <c r="BQ79" i="40"/>
  <c r="BQ86" i="40" s="1"/>
  <c r="BP79" i="40"/>
  <c r="BP86" i="40" s="1"/>
  <c r="BO79" i="40"/>
  <c r="BO86" i="40" s="1"/>
  <c r="BN79" i="40"/>
  <c r="BN86" i="40" s="1"/>
  <c r="BM79" i="40"/>
  <c r="BM86" i="40" s="1"/>
  <c r="BL79" i="40"/>
  <c r="BL86" i="40" s="1"/>
  <c r="BK79" i="40"/>
  <c r="BK86" i="40" s="1"/>
  <c r="BJ79" i="40"/>
  <c r="BJ86" i="40" s="1"/>
  <c r="BI79" i="40"/>
  <c r="BI86" i="40" s="1"/>
  <c r="BH79" i="40"/>
  <c r="BH86" i="40" s="1"/>
  <c r="BG79" i="40"/>
  <c r="BF79" i="40"/>
  <c r="BF86" i="40" s="1"/>
  <c r="BE79" i="40"/>
  <c r="BE86" i="40" s="1"/>
  <c r="BD79" i="40"/>
  <c r="BD86" i="40" s="1"/>
  <c r="BC79" i="40"/>
  <c r="BC86" i="40" s="1"/>
  <c r="BB79" i="40"/>
  <c r="BB86" i="40" s="1"/>
  <c r="BA79" i="40"/>
  <c r="BA86" i="40" s="1"/>
  <c r="AZ79" i="40"/>
  <c r="AZ86" i="40" s="1"/>
  <c r="AI79" i="40"/>
  <c r="AH79" i="40"/>
  <c r="AG78" i="40"/>
  <c r="BJ17" i="40"/>
  <c r="BF17" i="40"/>
  <c r="BB17" i="40"/>
  <c r="BA17" i="40"/>
  <c r="AX17" i="40"/>
  <c r="AT17" i="40"/>
  <c r="AO17" i="40"/>
  <c r="AI77" i="40"/>
  <c r="AH77" i="40"/>
  <c r="AI76" i="40"/>
  <c r="AH76" i="40"/>
  <c r="AI75" i="40"/>
  <c r="AH75" i="40"/>
  <c r="AI74" i="40"/>
  <c r="AH74" i="40"/>
  <c r="AI73" i="40"/>
  <c r="AH73" i="40"/>
  <c r="AI72" i="40"/>
  <c r="AH72" i="40"/>
  <c r="AG71" i="40"/>
  <c r="AG2" i="40" s="1"/>
  <c r="AF71" i="40"/>
  <c r="AA71" i="40"/>
  <c r="Z71" i="40"/>
  <c r="Y71" i="40"/>
  <c r="X71" i="40"/>
  <c r="W71" i="40"/>
  <c r="V71" i="40"/>
  <c r="U71" i="40"/>
  <c r="BC16" i="40" s="1"/>
  <c r="T71" i="40"/>
  <c r="S71" i="40"/>
  <c r="R71" i="40"/>
  <c r="M71" i="40"/>
  <c r="L71" i="40"/>
  <c r="L113" i="40" s="1"/>
  <c r="L115" i="40" s="1"/>
  <c r="H113" i="40"/>
  <c r="H115" i="40" s="1"/>
  <c r="AI70" i="40"/>
  <c r="AH70" i="40"/>
  <c r="AI69" i="40"/>
  <c r="AH69" i="40"/>
  <c r="AI68" i="40"/>
  <c r="AH68" i="40"/>
  <c r="AI67" i="40"/>
  <c r="AH67" i="40"/>
  <c r="AI66" i="40"/>
  <c r="AH66" i="40"/>
  <c r="AI65" i="40"/>
  <c r="AH65" i="40"/>
  <c r="AI64" i="40"/>
  <c r="AH64" i="40"/>
  <c r="AI63" i="40"/>
  <c r="AH63" i="40"/>
  <c r="AI62" i="40"/>
  <c r="AH62" i="40"/>
  <c r="AI61" i="40"/>
  <c r="AH61" i="40"/>
  <c r="AI60" i="40"/>
  <c r="AH60" i="40"/>
  <c r="AI59" i="40"/>
  <c r="AH59" i="40"/>
  <c r="AI58" i="40"/>
  <c r="AH58" i="40"/>
  <c r="AI57" i="40"/>
  <c r="AH57" i="40"/>
  <c r="AI56" i="40"/>
  <c r="AH56" i="40"/>
  <c r="AI55" i="40"/>
  <c r="AH55" i="40"/>
  <c r="AI54" i="40"/>
  <c r="AH54" i="40"/>
  <c r="AI53" i="40"/>
  <c r="AH53" i="40"/>
  <c r="AI52" i="40"/>
  <c r="AH52" i="40"/>
  <c r="AI51" i="40"/>
  <c r="AH51" i="40"/>
  <c r="AI50" i="40"/>
  <c r="AH50" i="40"/>
  <c r="AI49" i="40"/>
  <c r="AH49" i="40"/>
  <c r="AI48" i="40"/>
  <c r="AH48" i="40"/>
  <c r="AI47" i="40"/>
  <c r="AH47" i="40"/>
  <c r="AI46" i="40"/>
  <c r="AH46" i="40"/>
  <c r="AI45" i="40"/>
  <c r="AH45" i="40"/>
  <c r="AI44" i="40"/>
  <c r="AH44" i="40"/>
  <c r="AI43" i="40"/>
  <c r="AH43" i="40"/>
  <c r="AI42" i="40"/>
  <c r="AH42" i="40"/>
  <c r="AI41" i="40"/>
  <c r="AH41" i="40"/>
  <c r="AI40" i="40"/>
  <c r="AH40" i="40"/>
  <c r="AI39" i="40"/>
  <c r="AH39" i="40"/>
  <c r="AI38" i="40"/>
  <c r="AH38" i="40"/>
  <c r="AI37" i="40"/>
  <c r="AH37" i="40"/>
  <c r="AI36" i="40"/>
  <c r="AH36" i="40"/>
  <c r="AI35" i="40"/>
  <c r="AH35" i="40"/>
  <c r="AI34" i="40"/>
  <c r="AH34" i="40"/>
  <c r="AI33" i="40"/>
  <c r="AH33" i="40"/>
  <c r="AI32" i="40"/>
  <c r="AH32" i="40"/>
  <c r="AI31" i="40"/>
  <c r="AH31" i="40"/>
  <c r="AI30" i="40"/>
  <c r="AH30" i="40"/>
  <c r="AI29" i="40"/>
  <c r="AH29" i="40"/>
  <c r="AI28" i="40"/>
  <c r="AH28" i="40"/>
  <c r="AI27" i="40"/>
  <c r="AH27" i="40"/>
  <c r="AI26" i="40"/>
  <c r="AH26" i="40"/>
  <c r="AI25" i="40"/>
  <c r="AH25" i="40"/>
  <c r="AI24" i="40"/>
  <c r="AH24" i="40"/>
  <c r="BG23" i="40"/>
  <c r="AV23" i="40"/>
  <c r="AQ23" i="40"/>
  <c r="AI23" i="40"/>
  <c r="AH23" i="40"/>
  <c r="AI22" i="40"/>
  <c r="AH22" i="40"/>
  <c r="BJ21" i="40"/>
  <c r="BI21" i="40"/>
  <c r="BH21" i="40"/>
  <c r="BG21" i="40"/>
  <c r="BF21" i="40"/>
  <c r="BE21" i="40"/>
  <c r="BD21" i="40"/>
  <c r="BC21" i="40"/>
  <c r="BB21" i="40"/>
  <c r="BA21" i="40"/>
  <c r="AZ21" i="40"/>
  <c r="AY21" i="40"/>
  <c r="AX21" i="40"/>
  <c r="AW21" i="40"/>
  <c r="AV21" i="40"/>
  <c r="AU21" i="40"/>
  <c r="AT21" i="40"/>
  <c r="AS21" i="40"/>
  <c r="AR21" i="40"/>
  <c r="AQ21" i="40"/>
  <c r="AP21" i="40"/>
  <c r="AO21" i="40"/>
  <c r="AN21" i="40"/>
  <c r="AM21" i="40"/>
  <c r="AI21" i="40"/>
  <c r="AH21" i="40"/>
  <c r="BJ20" i="40"/>
  <c r="BI20" i="40"/>
  <c r="BG20" i="40"/>
  <c r="BC20" i="40"/>
  <c r="BB20" i="40"/>
  <c r="BA20" i="40"/>
  <c r="AZ20" i="40"/>
  <c r="AY20" i="40"/>
  <c r="AT20" i="40"/>
  <c r="AS20" i="40"/>
  <c r="AP20" i="40"/>
  <c r="AO20" i="40"/>
  <c r="AN20" i="40"/>
  <c r="AI20" i="40"/>
  <c r="AH20" i="40"/>
  <c r="BH19" i="40"/>
  <c r="BG19" i="40"/>
  <c r="BF19" i="40"/>
  <c r="BA19" i="40"/>
  <c r="AW19" i="40"/>
  <c r="AV19" i="40"/>
  <c r="AT19" i="40"/>
  <c r="AQ19" i="40"/>
  <c r="AO19" i="40"/>
  <c r="AI19" i="40"/>
  <c r="AH19" i="40"/>
  <c r="BG18" i="40"/>
  <c r="BF18" i="40"/>
  <c r="BE18" i="40"/>
  <c r="AY18" i="40"/>
  <c r="AU18" i="40"/>
  <c r="AT18" i="40"/>
  <c r="AS18" i="40"/>
  <c r="AQ18" i="40"/>
  <c r="AP18" i="40"/>
  <c r="AO18" i="40"/>
  <c r="AN18" i="40"/>
  <c r="AM18" i="40"/>
  <c r="AI18" i="40"/>
  <c r="AH18" i="40"/>
  <c r="BI17" i="40"/>
  <c r="BH17" i="40"/>
  <c r="BG17" i="40"/>
  <c r="BE17" i="40"/>
  <c r="BD17" i="40"/>
  <c r="BC17" i="40"/>
  <c r="AZ17" i="40"/>
  <c r="AY17" i="40"/>
  <c r="AW17" i="40"/>
  <c r="AV17" i="40"/>
  <c r="AU17" i="40"/>
  <c r="AS17" i="40"/>
  <c r="AR17" i="40"/>
  <c r="AQ17" i="40"/>
  <c r="AP17" i="40"/>
  <c r="AN17" i="40"/>
  <c r="AM17" i="40"/>
  <c r="AI17" i="40"/>
  <c r="AH17" i="40"/>
  <c r="BG16" i="40"/>
  <c r="BB16" i="40"/>
  <c r="BA16" i="40"/>
  <c r="AY16" i="40"/>
  <c r="AU16" i="40"/>
  <c r="AT16" i="40"/>
  <c r="AS16" i="40"/>
  <c r="AP16" i="40"/>
  <c r="AN16" i="40"/>
  <c r="AM16" i="40"/>
  <c r="AI16" i="40"/>
  <c r="AH16" i="40"/>
  <c r="AI15" i="40"/>
  <c r="AH15" i="40"/>
  <c r="AI14" i="40"/>
  <c r="AH14" i="40"/>
  <c r="AI13" i="40"/>
  <c r="AH13" i="40"/>
  <c r="AL12" i="40"/>
  <c r="AI12" i="40"/>
  <c r="AH12" i="40"/>
  <c r="AI11" i="40"/>
  <c r="AH11" i="40"/>
  <c r="K6" i="40"/>
  <c r="AC5" i="40"/>
  <c r="AB5" i="40"/>
  <c r="AA5" i="40"/>
  <c r="Z5" i="40"/>
  <c r="Y5" i="40"/>
  <c r="U5" i="40"/>
  <c r="R5" i="40"/>
  <c r="M5" i="40"/>
  <c r="K5" i="40"/>
  <c r="J5" i="40"/>
  <c r="I5" i="40"/>
  <c r="E5" i="40"/>
  <c r="D5" i="40"/>
  <c r="C5" i="40"/>
  <c r="B5" i="40"/>
  <c r="AG4" i="40"/>
  <c r="K4" i="40"/>
  <c r="E4" i="40"/>
  <c r="H4" i="40" s="1"/>
  <c r="B4" i="40"/>
  <c r="AL13" i="40" s="1"/>
  <c r="AF71" i="39"/>
  <c r="AF78" i="39"/>
  <c r="AF92" i="39"/>
  <c r="AF113" i="40" l="1"/>
  <c r="AF115" i="40" s="1"/>
  <c r="AF123" i="40"/>
  <c r="BJ23" i="40" s="1"/>
  <c r="AE113" i="40"/>
  <c r="AE115" i="40" s="1"/>
  <c r="AE123" i="40"/>
  <c r="BI23" i="40" s="1"/>
  <c r="AE116" i="40"/>
  <c r="AE7" i="40" s="1"/>
  <c r="AG115" i="40"/>
  <c r="BG22" i="40"/>
  <c r="BG25" i="40" s="1"/>
  <c r="AA113" i="40"/>
  <c r="AA115" i="40" s="1"/>
  <c r="AA116" i="40" s="1"/>
  <c r="AA7" i="40" s="1"/>
  <c r="AA124" i="40"/>
  <c r="Z113" i="40"/>
  <c r="Z115" i="40" s="1"/>
  <c r="Z116" i="40" s="1"/>
  <c r="Z7" i="40" s="1"/>
  <c r="W123" i="40"/>
  <c r="W113" i="40"/>
  <c r="W115" i="40" s="1"/>
  <c r="W116" i="40" s="1"/>
  <c r="W7" i="40" s="1"/>
  <c r="V124" i="40"/>
  <c r="U113" i="40"/>
  <c r="U115" i="40" s="1"/>
  <c r="U116" i="40" s="1"/>
  <c r="U7" i="40" s="1"/>
  <c r="T5" i="40"/>
  <c r="BC19" i="40"/>
  <c r="BC22" i="40" s="1"/>
  <c r="BC25" i="40" s="1"/>
  <c r="U124" i="40"/>
  <c r="T123" i="40"/>
  <c r="BB23" i="40" s="1"/>
  <c r="S5" i="40"/>
  <c r="BB19" i="40"/>
  <c r="S123" i="40"/>
  <c r="BA23" i="40" s="1"/>
  <c r="R123" i="40"/>
  <c r="AZ23" i="40" s="1"/>
  <c r="M113" i="40"/>
  <c r="M115" i="40" s="1"/>
  <c r="M123" i="40"/>
  <c r="AU23" i="40" s="1"/>
  <c r="M124" i="40"/>
  <c r="L5" i="40"/>
  <c r="AU19" i="40"/>
  <c r="AU22" i="40" s="1"/>
  <c r="AU25" i="40" s="1"/>
  <c r="L123" i="40"/>
  <c r="L116" i="40"/>
  <c r="L7" i="40" s="1"/>
  <c r="L124" i="40"/>
  <c r="K123" i="40"/>
  <c r="AT23" i="40" s="1"/>
  <c r="J123" i="40"/>
  <c r="J113" i="40"/>
  <c r="J115" i="40" s="1"/>
  <c r="J116" i="40" s="1"/>
  <c r="J7" i="40" s="1"/>
  <c r="AH120" i="40"/>
  <c r="R113" i="40"/>
  <c r="R115" i="40" s="1"/>
  <c r="R116" i="40" s="1"/>
  <c r="R7" i="40" s="1"/>
  <c r="AZ19" i="40"/>
  <c r="D123" i="40"/>
  <c r="D113" i="40"/>
  <c r="D115" i="40" s="1"/>
  <c r="D116" i="40" s="1"/>
  <c r="D7" i="40" s="1"/>
  <c r="D124" i="40"/>
  <c r="AO23" i="40"/>
  <c r="AI122" i="40"/>
  <c r="C123" i="40"/>
  <c r="AN23" i="40" s="1"/>
  <c r="C113" i="40"/>
  <c r="C115" i="40" s="1"/>
  <c r="AH92" i="40"/>
  <c r="AF5" i="40"/>
  <c r="B123" i="40"/>
  <c r="AM23" i="40" s="1"/>
  <c r="B124" i="40"/>
  <c r="AH95" i="40"/>
  <c r="AI95" i="40"/>
  <c r="AH94" i="40"/>
  <c r="AI94" i="40"/>
  <c r="AI121" i="40"/>
  <c r="B96" i="40"/>
  <c r="AM20" i="40" s="1"/>
  <c r="AM22" i="40" s="1"/>
  <c r="AH118" i="40"/>
  <c r="AH119" i="40"/>
  <c r="AH121" i="40"/>
  <c r="Z170" i="40"/>
  <c r="Y135" i="40"/>
  <c r="AP22" i="40"/>
  <c r="AP25" i="40" s="1"/>
  <c r="AF116" i="40"/>
  <c r="AF7" i="40" s="1"/>
  <c r="AW16" i="40"/>
  <c r="AW22" i="40" s="1"/>
  <c r="AR19" i="40"/>
  <c r="F5" i="40"/>
  <c r="N5" i="40"/>
  <c r="W124" i="40"/>
  <c r="V5" i="40"/>
  <c r="AE124" i="40"/>
  <c r="BI19" i="40"/>
  <c r="AD5" i="40"/>
  <c r="H123" i="40"/>
  <c r="AX23" i="40"/>
  <c r="X123" i="40"/>
  <c r="AI120" i="40"/>
  <c r="E274" i="40"/>
  <c r="F169" i="40"/>
  <c r="N7" i="40"/>
  <c r="AV16" i="40"/>
  <c r="AV22" i="40" s="1"/>
  <c r="AV25" i="40" s="1"/>
  <c r="BH16" i="40"/>
  <c r="BH22" i="40" s="1"/>
  <c r="BH25" i="40" s="1"/>
  <c r="AD7" i="40"/>
  <c r="G123" i="40"/>
  <c r="AR23" i="40" s="1"/>
  <c r="AR16" i="40"/>
  <c r="G113" i="40"/>
  <c r="G115" i="40" s="1"/>
  <c r="BB22" i="40"/>
  <c r="X113" i="40"/>
  <c r="X115" i="40" s="1"/>
  <c r="BE16" i="40"/>
  <c r="G5" i="40"/>
  <c r="I123" i="40"/>
  <c r="AS23" i="40" s="1"/>
  <c r="Y123" i="40"/>
  <c r="Y124" i="40" s="1"/>
  <c r="AN22" i="40"/>
  <c r="AN25" i="40" s="1"/>
  <c r="I124" i="40"/>
  <c r="H5" i="40"/>
  <c r="AS19" i="40"/>
  <c r="AS22" i="40" s="1"/>
  <c r="I113" i="40"/>
  <c r="I115" i="40" s="1"/>
  <c r="P5" i="40"/>
  <c r="AY19" i="40"/>
  <c r="AY22" i="40" s="1"/>
  <c r="X5" i="40"/>
  <c r="Y113" i="40"/>
  <c r="Y115" i="40" s="1"/>
  <c r="S113" i="40"/>
  <c r="S115" i="40" s="1"/>
  <c r="S116" i="40" s="1"/>
  <c r="S7" i="40" s="1"/>
  <c r="AI118" i="40"/>
  <c r="K124" i="40"/>
  <c r="F177" i="40"/>
  <c r="E189" i="40"/>
  <c r="F189" i="40" s="1"/>
  <c r="G189" i="40" s="1"/>
  <c r="H189" i="40" s="1"/>
  <c r="I189" i="40" s="1"/>
  <c r="J189" i="40" s="1"/>
  <c r="K189" i="40" s="1"/>
  <c r="L189" i="40" s="1"/>
  <c r="M189" i="40" s="1"/>
  <c r="R189" i="40" s="1"/>
  <c r="S189" i="40" s="1"/>
  <c r="T189" i="40" s="1"/>
  <c r="U189" i="40" s="1"/>
  <c r="V189" i="40" s="1"/>
  <c r="W189" i="40" s="1"/>
  <c r="X189" i="40" s="1"/>
  <c r="Y189" i="40" s="1"/>
  <c r="Z189" i="40" s="1"/>
  <c r="AA189" i="40" s="1"/>
  <c r="AB189" i="40" s="1"/>
  <c r="AC189" i="40" s="1"/>
  <c r="AD189" i="40" s="1"/>
  <c r="AE189" i="40" s="1"/>
  <c r="AF189" i="40" s="1"/>
  <c r="AI78" i="40"/>
  <c r="AQ16" i="40"/>
  <c r="AQ22" i="40" s="1"/>
  <c r="AQ25" i="40" s="1"/>
  <c r="F7" i="40"/>
  <c r="V113" i="40"/>
  <c r="V115" i="40" s="1"/>
  <c r="V116" i="40" s="1"/>
  <c r="V7" i="40" s="1"/>
  <c r="BD16" i="40"/>
  <c r="BD22" i="40" s="1"/>
  <c r="BD25" i="40" s="1"/>
  <c r="K113" i="40"/>
  <c r="K115" i="40" s="1"/>
  <c r="K116" i="40" s="1"/>
  <c r="K7" i="40" s="1"/>
  <c r="AW23" i="40"/>
  <c r="BA22" i="40"/>
  <c r="BA25" i="40" s="1"/>
  <c r="BG95" i="40" a="1"/>
  <c r="O5" i="40"/>
  <c r="AX19" i="40"/>
  <c r="BJ19" i="40"/>
  <c r="AE5" i="40"/>
  <c r="AF124" i="40"/>
  <c r="AY23" i="40"/>
  <c r="AH117" i="40"/>
  <c r="AI119" i="40"/>
  <c r="AG113" i="40"/>
  <c r="AG3" i="40"/>
  <c r="AG6" i="40" s="1"/>
  <c r="T113" i="40"/>
  <c r="T115" i="40" s="1"/>
  <c r="T116" i="40" s="1"/>
  <c r="T7" i="40" s="1"/>
  <c r="BI16" i="40"/>
  <c r="AX16" i="40"/>
  <c r="BE19" i="40"/>
  <c r="AJ108" i="40" a="1"/>
  <c r="AJ108" i="40" s="1"/>
  <c r="AT22" i="40"/>
  <c r="AT25" i="40" s="1"/>
  <c r="BJ16" i="40"/>
  <c r="BJ22" i="40" s="1"/>
  <c r="BJ25" i="40" s="1"/>
  <c r="AI71" i="40"/>
  <c r="AH78" i="40"/>
  <c r="AI92" i="40"/>
  <c r="AP19" i="40"/>
  <c r="J124" i="40"/>
  <c r="R124" i="40"/>
  <c r="Z124" i="40"/>
  <c r="AH108" i="40"/>
  <c r="AI117" i="40"/>
  <c r="C124" i="40"/>
  <c r="C135" i="40"/>
  <c r="D200" i="40"/>
  <c r="E200" i="40" s="1"/>
  <c r="F200" i="40" s="1"/>
  <c r="G200" i="40" s="1"/>
  <c r="H200" i="40" s="1"/>
  <c r="I200" i="40" s="1"/>
  <c r="J200" i="40" s="1"/>
  <c r="K200" i="40" s="1"/>
  <c r="L200" i="40" s="1"/>
  <c r="M200" i="40" s="1"/>
  <c r="R200" i="40" s="1"/>
  <c r="S200" i="40" s="1"/>
  <c r="T200" i="40" s="1"/>
  <c r="U200" i="40" s="1"/>
  <c r="V200" i="40" s="1"/>
  <c r="W200" i="40" s="1"/>
  <c r="X200" i="40" s="1"/>
  <c r="Y200" i="40" s="1"/>
  <c r="Z200" i="40" s="1"/>
  <c r="AA200" i="40" s="1"/>
  <c r="AB200" i="40" s="1"/>
  <c r="AC200" i="40" s="1"/>
  <c r="AD200" i="40" s="1"/>
  <c r="AE200" i="40" s="1"/>
  <c r="AF200" i="40" s="1"/>
  <c r="AO16" i="40"/>
  <c r="AO22" i="40" s="1"/>
  <c r="AO25" i="40" s="1"/>
  <c r="AH71" i="40"/>
  <c r="AI108" i="40"/>
  <c r="AH122" i="40"/>
  <c r="C167" i="40"/>
  <c r="BF16" i="40"/>
  <c r="BF22" i="40" s="1"/>
  <c r="BF25" i="40" s="1"/>
  <c r="AZ16" i="40"/>
  <c r="AZ22" i="40" s="1"/>
  <c r="AZ25" i="40" s="1"/>
  <c r="D161" i="40"/>
  <c r="C274" i="40"/>
  <c r="D274" i="40"/>
  <c r="BI22" i="40" l="1"/>
  <c r="BI25" i="40" s="1"/>
  <c r="X116" i="40"/>
  <c r="X7" i="40" s="1"/>
  <c r="BB25" i="40"/>
  <c r="T124" i="40"/>
  <c r="S124" i="40"/>
  <c r="AY25" i="40"/>
  <c r="M116" i="40"/>
  <c r="M7" i="40" s="1"/>
  <c r="AS25" i="40"/>
  <c r="G124" i="40"/>
  <c r="AI123" i="40"/>
  <c r="G116" i="40"/>
  <c r="G7" i="40" s="1"/>
  <c r="AH96" i="40"/>
  <c r="AI96" i="40"/>
  <c r="B113" i="40"/>
  <c r="B115" i="40" s="1"/>
  <c r="B116" i="40" s="1"/>
  <c r="B7" i="40" s="1"/>
  <c r="BG118" i="40"/>
  <c r="BK116" i="40"/>
  <c r="BI115" i="40"/>
  <c r="BG114" i="40"/>
  <c r="BK112" i="40"/>
  <c r="BI111" i="40"/>
  <c r="BG110" i="40"/>
  <c r="BK108" i="40"/>
  <c r="BI107" i="40"/>
  <c r="BG106" i="40"/>
  <c r="BK104" i="40"/>
  <c r="BI103" i="40"/>
  <c r="BG102" i="40"/>
  <c r="BK100" i="40"/>
  <c r="BI99" i="40"/>
  <c r="BG98" i="40"/>
  <c r="BK96" i="40"/>
  <c r="BI95" i="40"/>
  <c r="BL117" i="40"/>
  <c r="BJ116" i="40"/>
  <c r="BH115" i="40"/>
  <c r="BL113" i="40"/>
  <c r="BJ112" i="40"/>
  <c r="BH111" i="40"/>
  <c r="BL109" i="40"/>
  <c r="BJ108" i="40"/>
  <c r="BH107" i="40"/>
  <c r="BL105" i="40"/>
  <c r="BJ104" i="40"/>
  <c r="BH103" i="40"/>
  <c r="BL101" i="40"/>
  <c r="BJ100" i="40"/>
  <c r="BH99" i="40"/>
  <c r="BL97" i="40"/>
  <c r="BJ96" i="40"/>
  <c r="BH95" i="40"/>
  <c r="BK117" i="40"/>
  <c r="BI116" i="40"/>
  <c r="BG115" i="40"/>
  <c r="BK113" i="40"/>
  <c r="BI112" i="40"/>
  <c r="BG111" i="40"/>
  <c r="BK109" i="40"/>
  <c r="BI108" i="40"/>
  <c r="BG107" i="40"/>
  <c r="BK105" i="40"/>
  <c r="BI104" i="40"/>
  <c r="BG103" i="40"/>
  <c r="BK101" i="40"/>
  <c r="BI100" i="40"/>
  <c r="BG99" i="40"/>
  <c r="BK97" i="40"/>
  <c r="BI96" i="40"/>
  <c r="BG95" i="40"/>
  <c r="BL118" i="40"/>
  <c r="BJ117" i="40"/>
  <c r="BH116" i="40"/>
  <c r="BL114" i="40"/>
  <c r="BJ113" i="40"/>
  <c r="BH112" i="40"/>
  <c r="BL110" i="40"/>
  <c r="BJ109" i="40"/>
  <c r="BH108" i="40"/>
  <c r="BL106" i="40"/>
  <c r="BJ105" i="40"/>
  <c r="BH104" i="40"/>
  <c r="BL102" i="40"/>
  <c r="BJ101" i="40"/>
  <c r="BH100" i="40"/>
  <c r="BL98" i="40"/>
  <c r="BJ97" i="40"/>
  <c r="BH96" i="40"/>
  <c r="BK118" i="40"/>
  <c r="BI117" i="40"/>
  <c r="BG116" i="40"/>
  <c r="BK114" i="40"/>
  <c r="BI113" i="40"/>
  <c r="BG112" i="40"/>
  <c r="BK110" i="40"/>
  <c r="BI109" i="40"/>
  <c r="BG108" i="40"/>
  <c r="BK106" i="40"/>
  <c r="BI105" i="40"/>
  <c r="BG104" i="40"/>
  <c r="BK102" i="40"/>
  <c r="BI101" i="40"/>
  <c r="BG100" i="40"/>
  <c r="BK98" i="40"/>
  <c r="BI97" i="40"/>
  <c r="BG96" i="40"/>
  <c r="BI118" i="40"/>
  <c r="BJ114" i="40"/>
  <c r="BJ111" i="40"/>
  <c r="BK107" i="40"/>
  <c r="BL103" i="40"/>
  <c r="BL100" i="40"/>
  <c r="BG97" i="40"/>
  <c r="BH118" i="40"/>
  <c r="BI114" i="40"/>
  <c r="BJ110" i="40"/>
  <c r="BJ107" i="40"/>
  <c r="BK103" i="40"/>
  <c r="BL99" i="40"/>
  <c r="BL96" i="40"/>
  <c r="BH117" i="40"/>
  <c r="BH114" i="40"/>
  <c r="BI110" i="40"/>
  <c r="BJ106" i="40"/>
  <c r="BJ103" i="40"/>
  <c r="BK99" i="40"/>
  <c r="BL95" i="40"/>
  <c r="BL116" i="40"/>
  <c r="BH109" i="40"/>
  <c r="BI102" i="40"/>
  <c r="BJ95" i="40"/>
  <c r="BJ118" i="40"/>
  <c r="BK111" i="40"/>
  <c r="BL104" i="40"/>
  <c r="BH97" i="40"/>
  <c r="BG117" i="40"/>
  <c r="BH113" i="40"/>
  <c r="BH110" i="40"/>
  <c r="BI106" i="40"/>
  <c r="BJ102" i="40"/>
  <c r="BJ99" i="40"/>
  <c r="BK95" i="40"/>
  <c r="BG113" i="40"/>
  <c r="BH106" i="40"/>
  <c r="BJ98" i="40"/>
  <c r="BK115" i="40"/>
  <c r="BL111" i="40"/>
  <c r="BL108" i="40"/>
  <c r="BG105" i="40"/>
  <c r="BH101" i="40"/>
  <c r="BH98" i="40"/>
  <c r="BJ115" i="40"/>
  <c r="BL107" i="40"/>
  <c r="BG101" i="40"/>
  <c r="BL115" i="40"/>
  <c r="BL112" i="40"/>
  <c r="BG109" i="40"/>
  <c r="BH105" i="40"/>
  <c r="BH102" i="40"/>
  <c r="BI98" i="40"/>
  <c r="Y116" i="40"/>
  <c r="Y7" i="40" s="1"/>
  <c r="H124" i="40"/>
  <c r="BE22" i="40"/>
  <c r="E161" i="40"/>
  <c r="D167" i="40"/>
  <c r="C116" i="40"/>
  <c r="AH115" i="40"/>
  <c r="H116" i="40"/>
  <c r="H7" i="40" s="1"/>
  <c r="AH123" i="40"/>
  <c r="AJ123" i="40" a="1"/>
  <c r="AJ123" i="40" s="1"/>
  <c r="G177" i="40"/>
  <c r="Q7" i="40"/>
  <c r="AM25" i="40"/>
  <c r="F274" i="40"/>
  <c r="G169" i="40"/>
  <c r="AW25" i="40"/>
  <c r="O7" i="40"/>
  <c r="AX22" i="40"/>
  <c r="AX25" i="40" s="1"/>
  <c r="AR22" i="40"/>
  <c r="AR25" i="40" s="1"/>
  <c r="P7" i="40"/>
  <c r="I116" i="40"/>
  <c r="I7" i="40" s="1"/>
  <c r="BE23" i="40"/>
  <c r="X124" i="40"/>
  <c r="AI113" i="40"/>
  <c r="AA170" i="40"/>
  <c r="AB170" i="40" s="1"/>
  <c r="AC170" i="40" s="1"/>
  <c r="AD170" i="40" s="1"/>
  <c r="AE170" i="40" s="1"/>
  <c r="AF170" i="40" s="1"/>
  <c r="Z135" i="40"/>
  <c r="AH124" i="40" l="1"/>
  <c r="AI124" i="40"/>
  <c r="AI115" i="40"/>
  <c r="AH113" i="40"/>
  <c r="C7" i="40"/>
  <c r="A7" i="40" s="1"/>
  <c r="AI116" i="40"/>
  <c r="AH116" i="40"/>
  <c r="AT9" i="40"/>
  <c r="G274" i="40"/>
  <c r="H169" i="40"/>
  <c r="AT8" i="40"/>
  <c r="F161" i="40"/>
  <c r="E167" i="40"/>
  <c r="BE25" i="40"/>
  <c r="H177" i="40"/>
  <c r="G161" i="40" l="1"/>
  <c r="F167" i="40"/>
  <c r="I177" i="40"/>
  <c r="H274" i="40"/>
  <c r="I169" i="40"/>
  <c r="I274" i="40" l="1"/>
  <c r="J169" i="40"/>
  <c r="J177" i="40"/>
  <c r="G167" i="40"/>
  <c r="H161" i="40"/>
  <c r="G135" i="40"/>
  <c r="H167" i="40" l="1"/>
  <c r="I161" i="40"/>
  <c r="H135" i="40"/>
  <c r="K177" i="40"/>
  <c r="J274" i="40"/>
  <c r="K169" i="40"/>
  <c r="K274" i="40" l="1"/>
  <c r="L169" i="40"/>
  <c r="L177" i="40"/>
  <c r="I167" i="40"/>
  <c r="J161" i="40"/>
  <c r="I135" i="40"/>
  <c r="J167" i="40" l="1"/>
  <c r="K161" i="40"/>
  <c r="J135" i="40"/>
  <c r="M177" i="40"/>
  <c r="L274" i="40"/>
  <c r="M169" i="40"/>
  <c r="K167" i="40" l="1"/>
  <c r="L161" i="40"/>
  <c r="K135" i="40"/>
  <c r="M274" i="40"/>
  <c r="AD71" i="39"/>
  <c r="AD78" i="39"/>
  <c r="AD149" i="39"/>
  <c r="AC135" i="39"/>
  <c r="AC149" i="39"/>
  <c r="AC71" i="39"/>
  <c r="AC78" i="39"/>
  <c r="AB149" i="39"/>
  <c r="L167" i="40" l="1"/>
  <c r="M161" i="40"/>
  <c r="L135" i="40"/>
  <c r="AB71" i="39"/>
  <c r="AB78" i="39"/>
  <c r="AB92" i="39"/>
  <c r="AA70" i="39"/>
  <c r="AA71" i="39"/>
  <c r="AA78" i="39"/>
  <c r="AA92" i="39"/>
  <c r="AA94" i="39"/>
  <c r="AA95" i="39" s="1"/>
  <c r="AA108" i="39"/>
  <c r="AA117" i="39"/>
  <c r="AA118" i="39"/>
  <c r="AA119" i="39"/>
  <c r="AA120" i="39"/>
  <c r="AA121" i="39"/>
  <c r="AA122" i="39"/>
  <c r="AA161" i="39"/>
  <c r="AA162" i="39"/>
  <c r="AA163" i="39"/>
  <c r="AA164" i="39"/>
  <c r="AA165" i="39"/>
  <c r="AA167" i="39" s="1"/>
  <c r="AA166" i="39"/>
  <c r="AA169" i="39"/>
  <c r="AA170" i="39"/>
  <c r="AA171" i="39"/>
  <c r="AA274" i="39" s="1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263" i="39"/>
  <c r="AA264" i="39"/>
  <c r="AA265" i="39"/>
  <c r="AA266" i="39"/>
  <c r="AA267" i="39"/>
  <c r="AA268" i="39"/>
  <c r="AA269" i="39"/>
  <c r="AA270" i="39"/>
  <c r="AA271" i="39"/>
  <c r="AA272" i="39"/>
  <c r="AA273" i="39"/>
  <c r="Z122" i="39"/>
  <c r="Z121" i="39"/>
  <c r="Z120" i="39"/>
  <c r="Z119" i="39"/>
  <c r="Z118" i="39"/>
  <c r="Z117" i="39"/>
  <c r="Z123" i="39" s="1"/>
  <c r="Z108" i="39"/>
  <c r="Z124" i="39" s="1"/>
  <c r="Z95" i="39"/>
  <c r="Z94" i="39"/>
  <c r="Z96" i="39" s="1"/>
  <c r="Z113" i="39" s="1"/>
  <c r="Z115" i="39" s="1"/>
  <c r="Z92" i="39"/>
  <c r="Z78" i="39"/>
  <c r="Z71" i="39"/>
  <c r="Z70" i="39"/>
  <c r="M167" i="40" l="1"/>
  <c r="M135" i="40"/>
  <c r="AA123" i="39"/>
  <c r="AA124" i="39" s="1"/>
  <c r="AA96" i="39"/>
  <c r="AA113" i="39" s="1"/>
  <c r="AA115" i="39" s="1"/>
  <c r="AA116" i="39" s="1"/>
  <c r="Z116" i="39"/>
  <c r="Y70" i="39"/>
  <c r="Y71" i="39"/>
  <c r="Y78" i="39"/>
  <c r="Y92" i="39"/>
  <c r="Y96" i="39"/>
  <c r="Y108" i="39"/>
  <c r="Y117" i="39"/>
  <c r="Y123" i="39" s="1"/>
  <c r="Y118" i="39"/>
  <c r="Y119" i="39"/>
  <c r="Y120" i="39"/>
  <c r="Y121" i="39"/>
  <c r="Y122" i="39"/>
  <c r="Y161" i="39"/>
  <c r="Y167" i="39" s="1"/>
  <c r="Y162" i="39"/>
  <c r="Y163" i="39"/>
  <c r="Y164" i="39"/>
  <c r="Y165" i="39"/>
  <c r="Y166" i="39"/>
  <c r="Y169" i="39"/>
  <c r="Y170" i="39"/>
  <c r="Y171" i="39"/>
  <c r="Y274" i="39" s="1"/>
  <c r="Y172" i="39"/>
  <c r="Y173" i="39"/>
  <c r="Y174" i="39"/>
  <c r="Y175" i="39"/>
  <c r="Y176" i="39"/>
  <c r="Y177" i="39"/>
  <c r="Y178" i="39"/>
  <c r="Y179" i="39"/>
  <c r="Y180" i="39"/>
  <c r="Y181" i="39"/>
  <c r="Y182" i="39"/>
  <c r="Y183" i="39"/>
  <c r="Y184" i="39"/>
  <c r="Y185" i="39"/>
  <c r="Y186" i="39"/>
  <c r="Y187" i="39"/>
  <c r="Y188" i="39"/>
  <c r="Y189" i="39"/>
  <c r="Y190" i="39"/>
  <c r="Y191" i="39"/>
  <c r="Y192" i="39"/>
  <c r="Y193" i="39"/>
  <c r="Y194" i="39"/>
  <c r="Y195" i="39"/>
  <c r="Y196" i="39"/>
  <c r="Y197" i="39"/>
  <c r="Y198" i="39"/>
  <c r="Y199" i="39"/>
  <c r="Y200" i="39"/>
  <c r="Y201" i="39"/>
  <c r="Y202" i="39"/>
  <c r="Y203" i="39"/>
  <c r="Y204" i="39"/>
  <c r="Y205" i="39"/>
  <c r="Y206" i="39"/>
  <c r="Y207" i="39"/>
  <c r="Y208" i="39"/>
  <c r="Y209" i="39"/>
  <c r="Y210" i="39"/>
  <c r="Y211" i="39"/>
  <c r="Y212" i="39"/>
  <c r="Y213" i="39"/>
  <c r="Y214" i="39"/>
  <c r="Y215" i="39"/>
  <c r="Y216" i="39"/>
  <c r="Y217" i="39"/>
  <c r="Y218" i="39"/>
  <c r="Y219" i="39"/>
  <c r="Y220" i="39"/>
  <c r="Y221" i="39"/>
  <c r="Y222" i="39"/>
  <c r="Y223" i="39"/>
  <c r="Y224" i="39"/>
  <c r="Y225" i="39"/>
  <c r="Y226" i="39"/>
  <c r="Y227" i="39"/>
  <c r="Y228" i="39"/>
  <c r="Y229" i="39"/>
  <c r="Y230" i="39"/>
  <c r="Y231" i="39"/>
  <c r="Y232" i="39"/>
  <c r="Y233" i="39"/>
  <c r="Y234" i="39"/>
  <c r="Y235" i="39"/>
  <c r="Y236" i="39"/>
  <c r="Y237" i="39"/>
  <c r="Y238" i="39"/>
  <c r="Y239" i="39"/>
  <c r="Y240" i="39"/>
  <c r="Y241" i="39"/>
  <c r="Y242" i="39"/>
  <c r="Y243" i="39"/>
  <c r="Y244" i="39"/>
  <c r="Y245" i="39"/>
  <c r="Y246" i="39"/>
  <c r="Y247" i="39"/>
  <c r="Y248" i="39"/>
  <c r="Y249" i="39"/>
  <c r="Y250" i="39"/>
  <c r="Y251" i="39"/>
  <c r="Y252" i="39"/>
  <c r="Y253" i="39"/>
  <c r="Y254" i="39"/>
  <c r="Y255" i="39"/>
  <c r="Y256" i="39"/>
  <c r="Y257" i="39"/>
  <c r="Y258" i="39"/>
  <c r="Y259" i="39"/>
  <c r="Y260" i="39"/>
  <c r="Y261" i="39"/>
  <c r="Y262" i="39"/>
  <c r="Y263" i="39"/>
  <c r="Y264" i="39"/>
  <c r="Y265" i="39"/>
  <c r="Y266" i="39"/>
  <c r="Y267" i="39"/>
  <c r="Y268" i="39"/>
  <c r="Y269" i="39"/>
  <c r="Y270" i="39"/>
  <c r="Y271" i="39"/>
  <c r="Y272" i="39"/>
  <c r="Y273" i="39"/>
  <c r="W70" i="39"/>
  <c r="X70" i="39"/>
  <c r="W71" i="39"/>
  <c r="X71" i="39"/>
  <c r="W78" i="39"/>
  <c r="X78" i="39"/>
  <c r="W92" i="39"/>
  <c r="W113" i="39" s="1"/>
  <c r="W115" i="39" s="1"/>
  <c r="W116" i="39" s="1"/>
  <c r="X92" i="39"/>
  <c r="W96" i="39"/>
  <c r="X96" i="39"/>
  <c r="W108" i="39"/>
  <c r="W124" i="39" s="1"/>
  <c r="X108" i="39"/>
  <c r="W117" i="39"/>
  <c r="X117" i="39"/>
  <c r="W118" i="39"/>
  <c r="X118" i="39"/>
  <c r="W119" i="39"/>
  <c r="X119" i="39"/>
  <c r="W120" i="39"/>
  <c r="X120" i="39"/>
  <c r="W121" i="39"/>
  <c r="X121" i="39"/>
  <c r="W122" i="39"/>
  <c r="X122" i="39"/>
  <c r="W123" i="39"/>
  <c r="W161" i="39"/>
  <c r="X161" i="39" s="1"/>
  <c r="W162" i="39"/>
  <c r="X162" i="39"/>
  <c r="W163" i="39"/>
  <c r="X163" i="39"/>
  <c r="W164" i="39"/>
  <c r="X164" i="39" s="1"/>
  <c r="W165" i="39"/>
  <c r="X165" i="39"/>
  <c r="W166" i="39"/>
  <c r="W167" i="39" s="1"/>
  <c r="W169" i="39"/>
  <c r="X169" i="39" s="1"/>
  <c r="W170" i="39"/>
  <c r="X170" i="39"/>
  <c r="W171" i="39"/>
  <c r="W274" i="39" s="1"/>
  <c r="X171" i="39"/>
  <c r="W172" i="39"/>
  <c r="X172" i="39"/>
  <c r="W173" i="39"/>
  <c r="X173" i="39" s="1"/>
  <c r="W174" i="39"/>
  <c r="X174" i="39"/>
  <c r="W175" i="39"/>
  <c r="X175" i="39"/>
  <c r="W176" i="39"/>
  <c r="X176" i="39"/>
  <c r="W177" i="39"/>
  <c r="X177" i="39" s="1"/>
  <c r="W178" i="39"/>
  <c r="X178" i="39"/>
  <c r="W179" i="39"/>
  <c r="X179" i="39"/>
  <c r="W180" i="39"/>
  <c r="X180" i="39"/>
  <c r="W181" i="39"/>
  <c r="X181" i="39" s="1"/>
  <c r="W182" i="39"/>
  <c r="X182" i="39"/>
  <c r="W183" i="39"/>
  <c r="X183" i="39"/>
  <c r="W184" i="39"/>
  <c r="X184" i="39"/>
  <c r="W185" i="39"/>
  <c r="X185" i="39" s="1"/>
  <c r="W186" i="39"/>
  <c r="X186" i="39"/>
  <c r="W187" i="39"/>
  <c r="X187" i="39"/>
  <c r="W188" i="39"/>
  <c r="X188" i="39"/>
  <c r="W189" i="39"/>
  <c r="X189" i="39" s="1"/>
  <c r="W190" i="39"/>
  <c r="X190" i="39"/>
  <c r="W191" i="39"/>
  <c r="X191" i="39"/>
  <c r="W192" i="39"/>
  <c r="X192" i="39"/>
  <c r="W193" i="39"/>
  <c r="X193" i="39" s="1"/>
  <c r="W194" i="39"/>
  <c r="X194" i="39"/>
  <c r="W195" i="39"/>
  <c r="X195" i="39"/>
  <c r="W196" i="39"/>
  <c r="X196" i="39"/>
  <c r="W197" i="39"/>
  <c r="X197" i="39" s="1"/>
  <c r="W198" i="39"/>
  <c r="X198" i="39"/>
  <c r="W199" i="39"/>
  <c r="X199" i="39"/>
  <c r="W200" i="39"/>
  <c r="X200" i="39"/>
  <c r="W201" i="39"/>
  <c r="X201" i="39" s="1"/>
  <c r="W202" i="39"/>
  <c r="X202" i="39"/>
  <c r="W203" i="39"/>
  <c r="X203" i="39"/>
  <c r="W204" i="39"/>
  <c r="X204" i="39"/>
  <c r="W205" i="39"/>
  <c r="X205" i="39" s="1"/>
  <c r="W206" i="39"/>
  <c r="X206" i="39"/>
  <c r="W207" i="39"/>
  <c r="X207" i="39"/>
  <c r="W208" i="39"/>
  <c r="X208" i="39"/>
  <c r="W209" i="39"/>
  <c r="X209" i="39" s="1"/>
  <c r="W210" i="39"/>
  <c r="X210" i="39"/>
  <c r="W211" i="39"/>
  <c r="X211" i="39"/>
  <c r="W212" i="39"/>
  <c r="X212" i="39"/>
  <c r="W213" i="39"/>
  <c r="X213" i="39" s="1"/>
  <c r="W214" i="39"/>
  <c r="X214" i="39"/>
  <c r="W215" i="39"/>
  <c r="X215" i="39"/>
  <c r="W216" i="39"/>
  <c r="X216" i="39"/>
  <c r="W217" i="39"/>
  <c r="X217" i="39" s="1"/>
  <c r="W218" i="39"/>
  <c r="X218" i="39"/>
  <c r="W219" i="39"/>
  <c r="X219" i="39"/>
  <c r="W220" i="39"/>
  <c r="X220" i="39"/>
  <c r="W221" i="39"/>
  <c r="X221" i="39" s="1"/>
  <c r="W222" i="39"/>
  <c r="X222" i="39"/>
  <c r="W223" i="39"/>
  <c r="X223" i="39"/>
  <c r="W224" i="39"/>
  <c r="X224" i="39"/>
  <c r="W225" i="39"/>
  <c r="X225" i="39" s="1"/>
  <c r="W226" i="39"/>
  <c r="X226" i="39"/>
  <c r="W227" i="39"/>
  <c r="X227" i="39"/>
  <c r="W228" i="39"/>
  <c r="X228" i="39"/>
  <c r="W229" i="39"/>
  <c r="X229" i="39" s="1"/>
  <c r="W230" i="39"/>
  <c r="X230" i="39"/>
  <c r="W231" i="39"/>
  <c r="X231" i="39"/>
  <c r="W232" i="39"/>
  <c r="X232" i="39"/>
  <c r="W233" i="39"/>
  <c r="X233" i="39" s="1"/>
  <c r="W234" i="39"/>
  <c r="X234" i="39"/>
  <c r="W235" i="39"/>
  <c r="X235" i="39"/>
  <c r="W236" i="39"/>
  <c r="X236" i="39"/>
  <c r="W237" i="39"/>
  <c r="X237" i="39" s="1"/>
  <c r="W238" i="39"/>
  <c r="X238" i="39"/>
  <c r="W239" i="39"/>
  <c r="X239" i="39"/>
  <c r="W240" i="39"/>
  <c r="X240" i="39"/>
  <c r="W241" i="39"/>
  <c r="X241" i="39" s="1"/>
  <c r="W242" i="39"/>
  <c r="X242" i="39"/>
  <c r="W243" i="39"/>
  <c r="X243" i="39"/>
  <c r="W244" i="39"/>
  <c r="X244" i="39"/>
  <c r="W245" i="39"/>
  <c r="X245" i="39" s="1"/>
  <c r="W246" i="39"/>
  <c r="X246" i="39"/>
  <c r="W247" i="39"/>
  <c r="X247" i="39"/>
  <c r="W248" i="39"/>
  <c r="X248" i="39"/>
  <c r="W249" i="39"/>
  <c r="X249" i="39" s="1"/>
  <c r="W250" i="39"/>
  <c r="X250" i="39" s="1"/>
  <c r="W251" i="39"/>
  <c r="X251" i="39"/>
  <c r="W252" i="39"/>
  <c r="X252" i="39"/>
  <c r="W253" i="39"/>
  <c r="X253" i="39" s="1"/>
  <c r="W254" i="39"/>
  <c r="X254" i="39" s="1"/>
  <c r="W255" i="39"/>
  <c r="X255" i="39"/>
  <c r="W256" i="39"/>
  <c r="X256" i="39"/>
  <c r="W257" i="39"/>
  <c r="X257" i="39" s="1"/>
  <c r="W258" i="39"/>
  <c r="X258" i="39" s="1"/>
  <c r="W259" i="39"/>
  <c r="X259" i="39"/>
  <c r="W260" i="39"/>
  <c r="X260" i="39"/>
  <c r="W261" i="39"/>
  <c r="X261" i="39" s="1"/>
  <c r="W262" i="39"/>
  <c r="X262" i="39" s="1"/>
  <c r="W263" i="39"/>
  <c r="X263" i="39"/>
  <c r="W264" i="39"/>
  <c r="X264" i="39"/>
  <c r="W265" i="39"/>
  <c r="X265" i="39" s="1"/>
  <c r="W266" i="39"/>
  <c r="X266" i="39" s="1"/>
  <c r="W267" i="39"/>
  <c r="X267" i="39"/>
  <c r="W268" i="39"/>
  <c r="X268" i="39"/>
  <c r="W269" i="39"/>
  <c r="X269" i="39" s="1"/>
  <c r="W270" i="39"/>
  <c r="X270" i="39" s="1"/>
  <c r="W271" i="39"/>
  <c r="X271" i="39"/>
  <c r="W272" i="39"/>
  <c r="X272" i="39"/>
  <c r="W273" i="39"/>
  <c r="X273" i="39" s="1"/>
  <c r="V70" i="39"/>
  <c r="V78" i="39"/>
  <c r="V92" i="39"/>
  <c r="V96" i="39"/>
  <c r="V108" i="39"/>
  <c r="V117" i="39"/>
  <c r="V118" i="39"/>
  <c r="V119" i="39"/>
  <c r="V120" i="39"/>
  <c r="V121" i="39"/>
  <c r="V122" i="39"/>
  <c r="V161" i="39"/>
  <c r="V167" i="39" s="1"/>
  <c r="V162" i="39"/>
  <c r="V163" i="39"/>
  <c r="V164" i="39"/>
  <c r="V165" i="39"/>
  <c r="V166" i="39"/>
  <c r="V169" i="39"/>
  <c r="V170" i="39"/>
  <c r="V171" i="39"/>
  <c r="V274" i="39" s="1"/>
  <c r="V172" i="39"/>
  <c r="V173" i="39"/>
  <c r="V174" i="39"/>
  <c r="V175" i="39"/>
  <c r="V176" i="39"/>
  <c r="V177" i="39"/>
  <c r="V178" i="39"/>
  <c r="V179" i="39"/>
  <c r="V180" i="39"/>
  <c r="V181" i="39"/>
  <c r="V182" i="39"/>
  <c r="V183" i="39"/>
  <c r="V184" i="39"/>
  <c r="V185" i="39"/>
  <c r="V186" i="39"/>
  <c r="V187" i="39"/>
  <c r="V188" i="39"/>
  <c r="V189" i="39"/>
  <c r="V190" i="39"/>
  <c r="V191" i="39"/>
  <c r="V192" i="39"/>
  <c r="V193" i="39"/>
  <c r="V194" i="39"/>
  <c r="V195" i="39"/>
  <c r="V196" i="39"/>
  <c r="V197" i="39"/>
  <c r="V198" i="39"/>
  <c r="V199" i="39"/>
  <c r="V200" i="39"/>
  <c r="V201" i="39"/>
  <c r="V202" i="39"/>
  <c r="V203" i="39"/>
  <c r="V204" i="39"/>
  <c r="V205" i="39"/>
  <c r="V206" i="39"/>
  <c r="V207" i="39"/>
  <c r="V208" i="39"/>
  <c r="V209" i="39"/>
  <c r="V210" i="39"/>
  <c r="V211" i="39"/>
  <c r="V212" i="39"/>
  <c r="V213" i="39"/>
  <c r="V214" i="39"/>
  <c r="V215" i="39"/>
  <c r="V216" i="39"/>
  <c r="V217" i="39"/>
  <c r="V218" i="39"/>
  <c r="V219" i="39"/>
  <c r="V220" i="39"/>
  <c r="V221" i="39"/>
  <c r="V222" i="39"/>
  <c r="V223" i="39"/>
  <c r="V224" i="39"/>
  <c r="V225" i="39"/>
  <c r="V226" i="39"/>
  <c r="V227" i="39"/>
  <c r="V228" i="39"/>
  <c r="V229" i="39"/>
  <c r="V230" i="39"/>
  <c r="V231" i="39"/>
  <c r="V232" i="39"/>
  <c r="V233" i="39"/>
  <c r="V234" i="39"/>
  <c r="V235" i="39"/>
  <c r="V236" i="39"/>
  <c r="V237" i="39"/>
  <c r="V238" i="39"/>
  <c r="V239" i="39"/>
  <c r="V240" i="39"/>
  <c r="V241" i="39"/>
  <c r="V242" i="39"/>
  <c r="V243" i="39"/>
  <c r="V244" i="39"/>
  <c r="V245" i="39"/>
  <c r="V246" i="39"/>
  <c r="V247" i="39"/>
  <c r="V248" i="39"/>
  <c r="V249" i="39"/>
  <c r="V250" i="39"/>
  <c r="V251" i="39"/>
  <c r="V252" i="39"/>
  <c r="V253" i="39"/>
  <c r="V254" i="39"/>
  <c r="V255" i="39"/>
  <c r="V256" i="39"/>
  <c r="V257" i="39"/>
  <c r="V258" i="39"/>
  <c r="V259" i="39"/>
  <c r="V260" i="39"/>
  <c r="V261" i="39"/>
  <c r="V262" i="39"/>
  <c r="V263" i="39"/>
  <c r="V264" i="39"/>
  <c r="V265" i="39"/>
  <c r="V266" i="39"/>
  <c r="V267" i="39"/>
  <c r="V268" i="39"/>
  <c r="V269" i="39"/>
  <c r="V270" i="39"/>
  <c r="V271" i="39"/>
  <c r="V272" i="39"/>
  <c r="V273" i="39"/>
  <c r="U70" i="39"/>
  <c r="U71" i="39"/>
  <c r="U78" i="39"/>
  <c r="U92" i="39"/>
  <c r="U96" i="39"/>
  <c r="U108" i="39"/>
  <c r="U117" i="39"/>
  <c r="U123" i="39" s="1"/>
  <c r="U118" i="39"/>
  <c r="U119" i="39"/>
  <c r="U120" i="39"/>
  <c r="U121" i="39"/>
  <c r="U122" i="39"/>
  <c r="U161" i="39"/>
  <c r="U167" i="39" s="1"/>
  <c r="U162" i="39"/>
  <c r="U163" i="39"/>
  <c r="U164" i="39"/>
  <c r="U165" i="39"/>
  <c r="U166" i="39"/>
  <c r="U169" i="39"/>
  <c r="U170" i="39"/>
  <c r="U171" i="39"/>
  <c r="U274" i="39" s="1"/>
  <c r="U172" i="39"/>
  <c r="U173" i="39"/>
  <c r="U174" i="39"/>
  <c r="U175" i="39"/>
  <c r="U176" i="39"/>
  <c r="U177" i="39"/>
  <c r="U178" i="39"/>
  <c r="U179" i="39"/>
  <c r="U180" i="39"/>
  <c r="U181" i="39"/>
  <c r="U182" i="39"/>
  <c r="U183" i="39"/>
  <c r="U184" i="39"/>
  <c r="U185" i="39"/>
  <c r="U186" i="39"/>
  <c r="U187" i="39"/>
  <c r="U188" i="39"/>
  <c r="U189" i="39"/>
  <c r="U135" i="39" s="1"/>
  <c r="U190" i="39"/>
  <c r="U191" i="39"/>
  <c r="U192" i="39"/>
  <c r="U193" i="39"/>
  <c r="U194" i="39"/>
  <c r="U195" i="39"/>
  <c r="U196" i="39"/>
  <c r="U197" i="39"/>
  <c r="U198" i="39"/>
  <c r="U199" i="39"/>
  <c r="U200" i="39"/>
  <c r="U201" i="39"/>
  <c r="U202" i="39"/>
  <c r="U203" i="39"/>
  <c r="U204" i="39"/>
  <c r="U205" i="39"/>
  <c r="U206" i="39"/>
  <c r="U207" i="39"/>
  <c r="U208" i="39"/>
  <c r="U209" i="39"/>
  <c r="U210" i="39"/>
  <c r="U211" i="39"/>
  <c r="U212" i="39"/>
  <c r="U213" i="39"/>
  <c r="U214" i="39"/>
  <c r="U215" i="39"/>
  <c r="U216" i="39"/>
  <c r="U217" i="39"/>
  <c r="U218" i="39"/>
  <c r="U219" i="39"/>
  <c r="U220" i="39"/>
  <c r="U221" i="39"/>
  <c r="U222" i="39"/>
  <c r="U223" i="39"/>
  <c r="U224" i="39"/>
  <c r="U225" i="39"/>
  <c r="U226" i="39"/>
  <c r="U227" i="39"/>
  <c r="U228" i="39"/>
  <c r="U229" i="39"/>
  <c r="U230" i="39"/>
  <c r="U231" i="39"/>
  <c r="U232" i="39"/>
  <c r="U233" i="39"/>
  <c r="U234" i="39"/>
  <c r="U235" i="39"/>
  <c r="U236" i="39"/>
  <c r="U237" i="39"/>
  <c r="U238" i="39"/>
  <c r="U239" i="39"/>
  <c r="U240" i="39"/>
  <c r="U241" i="39"/>
  <c r="U242" i="39"/>
  <c r="U243" i="39"/>
  <c r="U244" i="39"/>
  <c r="U245" i="39"/>
  <c r="U246" i="39"/>
  <c r="U247" i="39"/>
  <c r="U248" i="39"/>
  <c r="U249" i="39"/>
  <c r="U250" i="39"/>
  <c r="U251" i="39"/>
  <c r="U252" i="39"/>
  <c r="U253" i="39"/>
  <c r="U254" i="39"/>
  <c r="U255" i="39"/>
  <c r="U256" i="39"/>
  <c r="U257" i="39"/>
  <c r="U258" i="39"/>
  <c r="U259" i="39"/>
  <c r="U260" i="39"/>
  <c r="U261" i="39"/>
  <c r="U262" i="39"/>
  <c r="U263" i="39"/>
  <c r="U264" i="39"/>
  <c r="U265" i="39"/>
  <c r="U266" i="39"/>
  <c r="U267" i="39"/>
  <c r="U268" i="39"/>
  <c r="U269" i="39"/>
  <c r="U270" i="39"/>
  <c r="U271" i="39"/>
  <c r="U272" i="39"/>
  <c r="U273" i="39"/>
  <c r="R177" i="40" l="1"/>
  <c r="Y113" i="39"/>
  <c r="Y115" i="39" s="1"/>
  <c r="Y116" i="39" s="1"/>
  <c r="Y124" i="39"/>
  <c r="X123" i="39"/>
  <c r="X113" i="39"/>
  <c r="X115" i="39" s="1"/>
  <c r="X116" i="39" s="1"/>
  <c r="X124" i="39"/>
  <c r="X274" i="39"/>
  <c r="X166" i="39"/>
  <c r="X167" i="39" s="1"/>
  <c r="V123" i="39"/>
  <c r="V124" i="39" s="1"/>
  <c r="U113" i="39"/>
  <c r="U115" i="39" s="1"/>
  <c r="U116" i="39" s="1"/>
  <c r="U124" i="39"/>
  <c r="R169" i="40" l="1"/>
  <c r="S177" i="40"/>
  <c r="T177" i="40" l="1"/>
  <c r="R274" i="40"/>
  <c r="S169" i="40"/>
  <c r="R161" i="40" l="1"/>
  <c r="S274" i="40"/>
  <c r="T169" i="40"/>
  <c r="U177" i="40"/>
  <c r="T274" i="40" l="1"/>
  <c r="U169" i="40"/>
  <c r="V177" i="40"/>
  <c r="R167" i="40"/>
  <c r="S161" i="40"/>
  <c r="R135" i="40"/>
  <c r="S167" i="40" l="1"/>
  <c r="T161" i="40"/>
  <c r="S135" i="40"/>
  <c r="W177" i="40"/>
  <c r="U274" i="40"/>
  <c r="V169" i="40"/>
  <c r="V274" i="40" l="1"/>
  <c r="W169" i="40"/>
  <c r="X177" i="40"/>
  <c r="U161" i="40"/>
  <c r="T167" i="40"/>
  <c r="T135" i="40"/>
  <c r="V161" i="40" l="1"/>
  <c r="U167" i="40"/>
  <c r="U135" i="40"/>
  <c r="Y177" i="40"/>
  <c r="Z177" i="40" s="1"/>
  <c r="AA177" i="40" s="1"/>
  <c r="W274" i="40"/>
  <c r="X169" i="40"/>
  <c r="X274" i="40" l="1"/>
  <c r="Y169" i="40"/>
  <c r="AB177" i="40"/>
  <c r="W161" i="40"/>
  <c r="V167" i="40"/>
  <c r="V135" i="40"/>
  <c r="W167" i="40" l="1"/>
  <c r="X161" i="40"/>
  <c r="W135" i="40"/>
  <c r="AC177" i="40"/>
  <c r="Y274" i="40"/>
  <c r="Z169" i="40"/>
  <c r="AD177" i="40" l="1"/>
  <c r="Z274" i="40"/>
  <c r="AA169" i="40"/>
  <c r="X167" i="40"/>
  <c r="Y161" i="40"/>
  <c r="X135" i="40"/>
  <c r="Y167" i="40" l="1"/>
  <c r="Z161" i="40"/>
  <c r="AA274" i="40"/>
  <c r="AB169" i="40"/>
  <c r="AE177" i="40"/>
  <c r="AF177" i="40" l="1"/>
  <c r="Z167" i="40"/>
  <c r="AA161" i="40"/>
  <c r="AB274" i="40"/>
  <c r="AC169" i="40"/>
  <c r="AC274" i="40" l="1"/>
  <c r="AD169" i="40"/>
  <c r="AA167" i="40"/>
  <c r="AB161" i="40"/>
  <c r="AA135" i="40"/>
  <c r="AB167" i="40" l="1"/>
  <c r="AC161" i="40"/>
  <c r="AD274" i="40"/>
  <c r="AE169" i="40"/>
  <c r="AE274" i="40" l="1"/>
  <c r="AF169" i="40"/>
  <c r="AF274" i="40" s="1"/>
  <c r="AD161" i="40"/>
  <c r="AC167" i="40"/>
  <c r="AE161" i="40" l="1"/>
  <c r="AD167" i="40"/>
  <c r="AE167" i="40" l="1"/>
  <c r="AF161" i="40"/>
  <c r="AE135" i="40"/>
  <c r="AF167" i="40" l="1"/>
  <c r="AF135" i="40"/>
  <c r="AH135" i="40" l="1"/>
  <c r="AI135" i="40"/>
  <c r="T70" i="39" l="1"/>
  <c r="T71" i="39"/>
  <c r="T78" i="39"/>
  <c r="T92" i="39"/>
  <c r="T96" i="39"/>
  <c r="T108" i="39"/>
  <c r="T117" i="39"/>
  <c r="T123" i="39" s="1"/>
  <c r="T118" i="39"/>
  <c r="T119" i="39"/>
  <c r="T120" i="39"/>
  <c r="T121" i="39"/>
  <c r="T122" i="39"/>
  <c r="T135" i="39"/>
  <c r="S70" i="39"/>
  <c r="S71" i="39"/>
  <c r="S78" i="39"/>
  <c r="S92" i="39"/>
  <c r="S96" i="39"/>
  <c r="S108" i="39"/>
  <c r="S117" i="39"/>
  <c r="S123" i="39" s="1"/>
  <c r="S118" i="39"/>
  <c r="S119" i="39"/>
  <c r="S120" i="39"/>
  <c r="S121" i="39"/>
  <c r="S122" i="39"/>
  <c r="S135" i="39"/>
  <c r="R70" i="39"/>
  <c r="R71" i="39"/>
  <c r="R78" i="39"/>
  <c r="R92" i="39"/>
  <c r="R96" i="39"/>
  <c r="R108" i="39"/>
  <c r="R117" i="39"/>
  <c r="R123" i="39" s="1"/>
  <c r="R118" i="39"/>
  <c r="R119" i="39"/>
  <c r="R120" i="39"/>
  <c r="R121" i="39"/>
  <c r="R122" i="39"/>
  <c r="R161" i="39"/>
  <c r="R162" i="39"/>
  <c r="R167" i="39" s="1"/>
  <c r="R163" i="39"/>
  <c r="R164" i="39"/>
  <c r="R165" i="39"/>
  <c r="R166" i="39"/>
  <c r="R169" i="39"/>
  <c r="R274" i="39" s="1"/>
  <c r="R170" i="39"/>
  <c r="R171" i="39"/>
  <c r="R172" i="39"/>
  <c r="R173" i="39"/>
  <c r="R174" i="39"/>
  <c r="R175" i="39"/>
  <c r="R176" i="39"/>
  <c r="R177" i="39"/>
  <c r="R135" i="39" s="1"/>
  <c r="R178" i="39"/>
  <c r="R179" i="39"/>
  <c r="R180" i="39"/>
  <c r="R181" i="39"/>
  <c r="R182" i="39"/>
  <c r="R183" i="39"/>
  <c r="R184" i="39"/>
  <c r="R185" i="39"/>
  <c r="R186" i="39"/>
  <c r="R187" i="39"/>
  <c r="R188" i="39"/>
  <c r="R189" i="39"/>
  <c r="R190" i="39"/>
  <c r="R191" i="39"/>
  <c r="R192" i="39"/>
  <c r="R193" i="39"/>
  <c r="R194" i="39"/>
  <c r="R195" i="39"/>
  <c r="R196" i="39"/>
  <c r="R197" i="39"/>
  <c r="R198" i="39"/>
  <c r="R199" i="39"/>
  <c r="R200" i="39"/>
  <c r="R201" i="39"/>
  <c r="R202" i="39"/>
  <c r="R203" i="39"/>
  <c r="R204" i="39"/>
  <c r="R205" i="39"/>
  <c r="R206" i="39"/>
  <c r="R207" i="39"/>
  <c r="R208" i="39"/>
  <c r="R209" i="39"/>
  <c r="R210" i="39"/>
  <c r="R211" i="39"/>
  <c r="R212" i="39"/>
  <c r="R213" i="39"/>
  <c r="R214" i="39"/>
  <c r="R215" i="39"/>
  <c r="R216" i="39"/>
  <c r="R217" i="39"/>
  <c r="R218" i="39"/>
  <c r="R219" i="39"/>
  <c r="R220" i="39"/>
  <c r="R221" i="39"/>
  <c r="R222" i="39"/>
  <c r="R223" i="39"/>
  <c r="R224" i="39"/>
  <c r="R225" i="39"/>
  <c r="R226" i="39"/>
  <c r="R227" i="39"/>
  <c r="R228" i="39"/>
  <c r="R229" i="39"/>
  <c r="R230" i="39"/>
  <c r="R231" i="39"/>
  <c r="R232" i="39"/>
  <c r="R233" i="39"/>
  <c r="R234" i="39"/>
  <c r="R235" i="39"/>
  <c r="R236" i="39"/>
  <c r="R237" i="39"/>
  <c r="R238" i="39"/>
  <c r="R239" i="39"/>
  <c r="R240" i="39"/>
  <c r="R241" i="39"/>
  <c r="R242" i="39"/>
  <c r="R243" i="39"/>
  <c r="R244" i="39"/>
  <c r="R245" i="39"/>
  <c r="R246" i="39"/>
  <c r="R247" i="39"/>
  <c r="R248" i="39"/>
  <c r="R249" i="39"/>
  <c r="R250" i="39"/>
  <c r="R251" i="39"/>
  <c r="R252" i="39"/>
  <c r="R253" i="39"/>
  <c r="R254" i="39"/>
  <c r="R255" i="39"/>
  <c r="R256" i="39"/>
  <c r="R257" i="39"/>
  <c r="R258" i="39"/>
  <c r="R259" i="39"/>
  <c r="R260" i="39"/>
  <c r="R261" i="39"/>
  <c r="R262" i="39"/>
  <c r="R263" i="39"/>
  <c r="R264" i="39"/>
  <c r="R265" i="39"/>
  <c r="R266" i="39"/>
  <c r="R267" i="39"/>
  <c r="R268" i="39"/>
  <c r="R269" i="39"/>
  <c r="R270" i="39"/>
  <c r="R271" i="39"/>
  <c r="R272" i="39"/>
  <c r="R273" i="39"/>
  <c r="Q70" i="39"/>
  <c r="Q71" i="39"/>
  <c r="Q78" i="39"/>
  <c r="Q92" i="39"/>
  <c r="Q96" i="39"/>
  <c r="Q108" i="39"/>
  <c r="Q117" i="39"/>
  <c r="Q123" i="39" s="1"/>
  <c r="Q118" i="39"/>
  <c r="Q119" i="39"/>
  <c r="Q120" i="39"/>
  <c r="Q121" i="39"/>
  <c r="Q122" i="39"/>
  <c r="Q161" i="39"/>
  <c r="Q162" i="39"/>
  <c r="Q163" i="39"/>
  <c r="Q164" i="39"/>
  <c r="Q165" i="39"/>
  <c r="Q166" i="39"/>
  <c r="Q167" i="39" s="1"/>
  <c r="Q169" i="39"/>
  <c r="Q274" i="39" s="1"/>
  <c r="Q170" i="39"/>
  <c r="Q171" i="39"/>
  <c r="Q172" i="39"/>
  <c r="Q173" i="39"/>
  <c r="Q174" i="39"/>
  <c r="Q175" i="39"/>
  <c r="Q176" i="39"/>
  <c r="Q177" i="39"/>
  <c r="Q135" i="39" s="1"/>
  <c r="Q178" i="39"/>
  <c r="Q179" i="39"/>
  <c r="Q180" i="39"/>
  <c r="Q181" i="39"/>
  <c r="Q182" i="39"/>
  <c r="Q183" i="39"/>
  <c r="Q184" i="39"/>
  <c r="Q185" i="39"/>
  <c r="Q186" i="39"/>
  <c r="Q187" i="39"/>
  <c r="Q188" i="39"/>
  <c r="Q189" i="39"/>
  <c r="Q190" i="39"/>
  <c r="Q191" i="39"/>
  <c r="Q192" i="39"/>
  <c r="Q193" i="39"/>
  <c r="Q194" i="39"/>
  <c r="Q195" i="39"/>
  <c r="Q196" i="39"/>
  <c r="Q197" i="39"/>
  <c r="Q198" i="39"/>
  <c r="Q199" i="39"/>
  <c r="Q200" i="39"/>
  <c r="Q201" i="39"/>
  <c r="Q202" i="39"/>
  <c r="Q203" i="39"/>
  <c r="Q204" i="39"/>
  <c r="Q205" i="39"/>
  <c r="Q206" i="39"/>
  <c r="Q207" i="39"/>
  <c r="Q208" i="39"/>
  <c r="Q209" i="39"/>
  <c r="Q210" i="39"/>
  <c r="Q211" i="39"/>
  <c r="Q212" i="39"/>
  <c r="Q213" i="39"/>
  <c r="Q214" i="39"/>
  <c r="Q215" i="39"/>
  <c r="Q216" i="39"/>
  <c r="Q217" i="39"/>
  <c r="Q218" i="39"/>
  <c r="Q219" i="39"/>
  <c r="Q220" i="39"/>
  <c r="Q221" i="39"/>
  <c r="Q222" i="39"/>
  <c r="Q223" i="39"/>
  <c r="Q224" i="39"/>
  <c r="Q225" i="39"/>
  <c r="Q226" i="39"/>
  <c r="Q227" i="39"/>
  <c r="Q228" i="39"/>
  <c r="Q229" i="39"/>
  <c r="Q230" i="39"/>
  <c r="Q231" i="39"/>
  <c r="Q232" i="39"/>
  <c r="Q233" i="39"/>
  <c r="Q234" i="39"/>
  <c r="Q235" i="39"/>
  <c r="Q236" i="39"/>
  <c r="Q237" i="39"/>
  <c r="Q238" i="39"/>
  <c r="Q239" i="39"/>
  <c r="Q240" i="39"/>
  <c r="Q241" i="39"/>
  <c r="Q242" i="39"/>
  <c r="Q243" i="39"/>
  <c r="Q244" i="39"/>
  <c r="Q245" i="39"/>
  <c r="Q246" i="39"/>
  <c r="Q247" i="39"/>
  <c r="Q248" i="39"/>
  <c r="Q249" i="39"/>
  <c r="Q250" i="39"/>
  <c r="Q251" i="39"/>
  <c r="Q252" i="39"/>
  <c r="Q253" i="39"/>
  <c r="Q254" i="39"/>
  <c r="Q255" i="39"/>
  <c r="Q256" i="39"/>
  <c r="Q257" i="39"/>
  <c r="Q258" i="39"/>
  <c r="Q259" i="39"/>
  <c r="Q260" i="39"/>
  <c r="Q261" i="39"/>
  <c r="Q262" i="39"/>
  <c r="Q263" i="39"/>
  <c r="Q264" i="39"/>
  <c r="Q265" i="39"/>
  <c r="Q266" i="39"/>
  <c r="Q267" i="39"/>
  <c r="Q268" i="39"/>
  <c r="Q269" i="39"/>
  <c r="Q270" i="39"/>
  <c r="Q271" i="39"/>
  <c r="Q272" i="39"/>
  <c r="Q273" i="39"/>
  <c r="P70" i="39"/>
  <c r="P71" i="39"/>
  <c r="P78" i="39"/>
  <c r="P92" i="39"/>
  <c r="P96" i="39"/>
  <c r="P108" i="39"/>
  <c r="P117" i="39"/>
  <c r="P123" i="39" s="1"/>
  <c r="P118" i="39"/>
  <c r="P119" i="39"/>
  <c r="P120" i="39"/>
  <c r="P121" i="39"/>
  <c r="P122" i="39"/>
  <c r="P161" i="39"/>
  <c r="P167" i="39" s="1"/>
  <c r="P162" i="39"/>
  <c r="P163" i="39"/>
  <c r="P164" i="39"/>
  <c r="P165" i="39"/>
  <c r="P166" i="39"/>
  <c r="P169" i="39"/>
  <c r="P170" i="39"/>
  <c r="P171" i="39"/>
  <c r="P274" i="39" s="1"/>
  <c r="P172" i="39"/>
  <c r="P173" i="39"/>
  <c r="P174" i="39"/>
  <c r="P175" i="39"/>
  <c r="P176" i="39"/>
  <c r="P177" i="39"/>
  <c r="P135" i="39" s="1"/>
  <c r="P178" i="39"/>
  <c r="P179" i="39"/>
  <c r="P180" i="39"/>
  <c r="P181" i="39"/>
  <c r="P182" i="39"/>
  <c r="P183" i="39"/>
  <c r="P184" i="39"/>
  <c r="P185" i="39"/>
  <c r="P186" i="39"/>
  <c r="P187" i="39"/>
  <c r="P188" i="39"/>
  <c r="P189" i="39"/>
  <c r="P190" i="39"/>
  <c r="P191" i="39"/>
  <c r="P192" i="39"/>
  <c r="P193" i="39"/>
  <c r="P194" i="39"/>
  <c r="P195" i="39"/>
  <c r="P196" i="39"/>
  <c r="P197" i="39"/>
  <c r="P198" i="39"/>
  <c r="P199" i="39"/>
  <c r="P200" i="39"/>
  <c r="P201" i="39"/>
  <c r="P202" i="39"/>
  <c r="P203" i="39"/>
  <c r="P204" i="39"/>
  <c r="P205" i="39"/>
  <c r="P206" i="39"/>
  <c r="P207" i="39"/>
  <c r="P208" i="39"/>
  <c r="P209" i="39"/>
  <c r="P210" i="39"/>
  <c r="P211" i="39"/>
  <c r="P212" i="39"/>
  <c r="P213" i="39"/>
  <c r="P214" i="39"/>
  <c r="P215" i="39"/>
  <c r="P216" i="39"/>
  <c r="P217" i="39"/>
  <c r="P218" i="39"/>
  <c r="P219" i="39"/>
  <c r="P220" i="39"/>
  <c r="P221" i="39"/>
  <c r="P222" i="39"/>
  <c r="P223" i="39"/>
  <c r="P224" i="39"/>
  <c r="P225" i="39"/>
  <c r="P226" i="39"/>
  <c r="P227" i="39"/>
  <c r="P228" i="39"/>
  <c r="P229" i="39"/>
  <c r="P230" i="39"/>
  <c r="P231" i="39"/>
  <c r="P232" i="39"/>
  <c r="P233" i="39"/>
  <c r="P234" i="39"/>
  <c r="P235" i="39"/>
  <c r="P236" i="39"/>
  <c r="P237" i="39"/>
  <c r="P238" i="39"/>
  <c r="P239" i="39"/>
  <c r="P240" i="39"/>
  <c r="P241" i="39"/>
  <c r="P242" i="39"/>
  <c r="P243" i="39"/>
  <c r="P244" i="39"/>
  <c r="P245" i="39"/>
  <c r="P246" i="39"/>
  <c r="P247" i="39"/>
  <c r="P248" i="39"/>
  <c r="P249" i="39"/>
  <c r="P250" i="39"/>
  <c r="P251" i="39"/>
  <c r="P252" i="39"/>
  <c r="P253" i="39"/>
  <c r="P254" i="39"/>
  <c r="P255" i="39"/>
  <c r="P256" i="39"/>
  <c r="P257" i="39"/>
  <c r="P258" i="39"/>
  <c r="P259" i="39"/>
  <c r="P260" i="39"/>
  <c r="P261" i="39"/>
  <c r="P262" i="39"/>
  <c r="P263" i="39"/>
  <c r="P264" i="39"/>
  <c r="P265" i="39"/>
  <c r="P266" i="39"/>
  <c r="P267" i="39"/>
  <c r="P268" i="39"/>
  <c r="P269" i="39"/>
  <c r="P270" i="39"/>
  <c r="P271" i="39"/>
  <c r="P272" i="39"/>
  <c r="P273" i="39"/>
  <c r="T124" i="39" l="1"/>
  <c r="T113" i="39"/>
  <c r="T115" i="39" s="1"/>
  <c r="T116" i="39" s="1"/>
  <c r="S113" i="39"/>
  <c r="S115" i="39" s="1"/>
  <c r="S116" i="39" s="1"/>
  <c r="S124" i="39"/>
  <c r="R124" i="39"/>
  <c r="R113" i="39"/>
  <c r="R115" i="39" s="1"/>
  <c r="R116" i="39" s="1"/>
  <c r="Q124" i="39"/>
  <c r="Q113" i="39"/>
  <c r="Q115" i="39" s="1"/>
  <c r="Q116" i="39" s="1"/>
  <c r="P124" i="39"/>
  <c r="P113" i="39"/>
  <c r="P115" i="39" s="1"/>
  <c r="P116" i="39" s="1"/>
  <c r="O70" i="39" l="1"/>
  <c r="N70" i="39" l="1"/>
  <c r="M70" i="39" l="1"/>
  <c r="I70" i="39"/>
  <c r="J70" i="39"/>
  <c r="K70" i="39"/>
  <c r="L70" i="39"/>
  <c r="G70" i="39"/>
  <c r="H70" i="39"/>
  <c r="F70" i="39"/>
  <c r="F71" i="39"/>
  <c r="F149" i="39"/>
  <c r="D135" i="39"/>
  <c r="D149" i="39"/>
  <c r="E149" i="39"/>
  <c r="E70" i="39"/>
  <c r="E71" i="39"/>
  <c r="D70" i="39"/>
  <c r="D71" i="39"/>
  <c r="C149" i="39"/>
  <c r="C70" i="39"/>
  <c r="C71" i="39"/>
  <c r="B71" i="39"/>
  <c r="B70" i="39"/>
  <c r="AH145" i="39" l="1"/>
  <c r="AI145" i="39"/>
  <c r="AH144" i="39"/>
  <c r="AI144" i="39"/>
  <c r="AH143" i="39"/>
  <c r="AI143" i="39"/>
  <c r="AG274" i="39"/>
  <c r="B274" i="39"/>
  <c r="C273" i="39"/>
  <c r="D273" i="39" s="1"/>
  <c r="E273" i="39" s="1"/>
  <c r="F273" i="39" s="1"/>
  <c r="G273" i="39" s="1"/>
  <c r="H273" i="39" s="1"/>
  <c r="I273" i="39" s="1"/>
  <c r="J273" i="39" s="1"/>
  <c r="K273" i="39" s="1"/>
  <c r="L273" i="39" s="1"/>
  <c r="M273" i="39" s="1"/>
  <c r="N273" i="39" s="1"/>
  <c r="O273" i="39" s="1"/>
  <c r="S273" i="39" s="1"/>
  <c r="T273" i="39" s="1"/>
  <c r="Z273" i="39" s="1"/>
  <c r="AB273" i="39" s="1"/>
  <c r="AC273" i="39" s="1"/>
  <c r="AD273" i="39" s="1"/>
  <c r="AE273" i="39" s="1"/>
  <c r="AF273" i="39" s="1"/>
  <c r="H272" i="39"/>
  <c r="I272" i="39" s="1"/>
  <c r="J272" i="39" s="1"/>
  <c r="K272" i="39" s="1"/>
  <c r="L272" i="39" s="1"/>
  <c r="M272" i="39" s="1"/>
  <c r="N272" i="39" s="1"/>
  <c r="O272" i="39" s="1"/>
  <c r="S272" i="39" s="1"/>
  <c r="T272" i="39" s="1"/>
  <c r="Z272" i="39" s="1"/>
  <c r="AB272" i="39" s="1"/>
  <c r="AC272" i="39" s="1"/>
  <c r="AD272" i="39" s="1"/>
  <c r="AE272" i="39" s="1"/>
  <c r="AF272" i="39" s="1"/>
  <c r="G272" i="39"/>
  <c r="C272" i="39"/>
  <c r="D272" i="39" s="1"/>
  <c r="E272" i="39" s="1"/>
  <c r="F272" i="39" s="1"/>
  <c r="C271" i="39"/>
  <c r="D271" i="39" s="1"/>
  <c r="E271" i="39" s="1"/>
  <c r="F271" i="39" s="1"/>
  <c r="G271" i="39" s="1"/>
  <c r="H271" i="39" s="1"/>
  <c r="I271" i="39" s="1"/>
  <c r="J271" i="39" s="1"/>
  <c r="K271" i="39" s="1"/>
  <c r="L271" i="39" s="1"/>
  <c r="M271" i="39" s="1"/>
  <c r="N271" i="39" s="1"/>
  <c r="O271" i="39" s="1"/>
  <c r="S271" i="39" s="1"/>
  <c r="T271" i="39" s="1"/>
  <c r="Z271" i="39" s="1"/>
  <c r="AB271" i="39" s="1"/>
  <c r="AC271" i="39" s="1"/>
  <c r="AD271" i="39" s="1"/>
  <c r="AE271" i="39" s="1"/>
  <c r="AF271" i="39" s="1"/>
  <c r="C270" i="39"/>
  <c r="D270" i="39" s="1"/>
  <c r="E270" i="39" s="1"/>
  <c r="F270" i="39" s="1"/>
  <c r="G270" i="39" s="1"/>
  <c r="H270" i="39" s="1"/>
  <c r="I270" i="39" s="1"/>
  <c r="J270" i="39" s="1"/>
  <c r="K270" i="39" s="1"/>
  <c r="L270" i="39" s="1"/>
  <c r="M270" i="39" s="1"/>
  <c r="N270" i="39" s="1"/>
  <c r="O270" i="39" s="1"/>
  <c r="S270" i="39" s="1"/>
  <c r="T270" i="39" s="1"/>
  <c r="Z270" i="39" s="1"/>
  <c r="AB270" i="39" s="1"/>
  <c r="AC270" i="39" s="1"/>
  <c r="AD270" i="39" s="1"/>
  <c r="AE270" i="39" s="1"/>
  <c r="AF270" i="39" s="1"/>
  <c r="I269" i="39"/>
  <c r="J269" i="39" s="1"/>
  <c r="K269" i="39" s="1"/>
  <c r="L269" i="39" s="1"/>
  <c r="M269" i="39" s="1"/>
  <c r="N269" i="39" s="1"/>
  <c r="O269" i="39" s="1"/>
  <c r="S269" i="39" s="1"/>
  <c r="T269" i="39" s="1"/>
  <c r="Z269" i="39" s="1"/>
  <c r="AB269" i="39" s="1"/>
  <c r="AC269" i="39" s="1"/>
  <c r="AD269" i="39" s="1"/>
  <c r="AE269" i="39" s="1"/>
  <c r="AF269" i="39" s="1"/>
  <c r="C269" i="39"/>
  <c r="D269" i="39" s="1"/>
  <c r="E269" i="39" s="1"/>
  <c r="F269" i="39" s="1"/>
  <c r="G269" i="39" s="1"/>
  <c r="H269" i="39" s="1"/>
  <c r="G268" i="39"/>
  <c r="H268" i="39" s="1"/>
  <c r="I268" i="39" s="1"/>
  <c r="J268" i="39" s="1"/>
  <c r="K268" i="39" s="1"/>
  <c r="L268" i="39" s="1"/>
  <c r="M268" i="39" s="1"/>
  <c r="N268" i="39" s="1"/>
  <c r="O268" i="39" s="1"/>
  <c r="S268" i="39" s="1"/>
  <c r="T268" i="39" s="1"/>
  <c r="Z268" i="39" s="1"/>
  <c r="AB268" i="39" s="1"/>
  <c r="AC268" i="39" s="1"/>
  <c r="AD268" i="39" s="1"/>
  <c r="AE268" i="39" s="1"/>
  <c r="AF268" i="39" s="1"/>
  <c r="C268" i="39"/>
  <c r="D268" i="39" s="1"/>
  <c r="E268" i="39" s="1"/>
  <c r="F268" i="39" s="1"/>
  <c r="C267" i="39"/>
  <c r="D267" i="39" s="1"/>
  <c r="E267" i="39" s="1"/>
  <c r="F267" i="39" s="1"/>
  <c r="G267" i="39" s="1"/>
  <c r="H267" i="39" s="1"/>
  <c r="I267" i="39" s="1"/>
  <c r="J267" i="39" s="1"/>
  <c r="K267" i="39" s="1"/>
  <c r="L267" i="39" s="1"/>
  <c r="M267" i="39" s="1"/>
  <c r="N267" i="39" s="1"/>
  <c r="O267" i="39" s="1"/>
  <c r="S267" i="39" s="1"/>
  <c r="T267" i="39" s="1"/>
  <c r="Z267" i="39" s="1"/>
  <c r="AB267" i="39" s="1"/>
  <c r="AC267" i="39" s="1"/>
  <c r="AD267" i="39" s="1"/>
  <c r="AE267" i="39" s="1"/>
  <c r="AF267" i="39" s="1"/>
  <c r="L266" i="39"/>
  <c r="M266" i="39" s="1"/>
  <c r="N266" i="39" s="1"/>
  <c r="O266" i="39" s="1"/>
  <c r="S266" i="39" s="1"/>
  <c r="T266" i="39" s="1"/>
  <c r="Z266" i="39" s="1"/>
  <c r="AB266" i="39" s="1"/>
  <c r="AC266" i="39" s="1"/>
  <c r="AD266" i="39" s="1"/>
  <c r="AE266" i="39" s="1"/>
  <c r="AF266" i="39" s="1"/>
  <c r="C266" i="39"/>
  <c r="D266" i="39" s="1"/>
  <c r="E266" i="39" s="1"/>
  <c r="F266" i="39" s="1"/>
  <c r="G266" i="39" s="1"/>
  <c r="H266" i="39" s="1"/>
  <c r="I266" i="39" s="1"/>
  <c r="J266" i="39" s="1"/>
  <c r="K266" i="39" s="1"/>
  <c r="K265" i="39"/>
  <c r="L265" i="39" s="1"/>
  <c r="M265" i="39" s="1"/>
  <c r="N265" i="39" s="1"/>
  <c r="O265" i="39" s="1"/>
  <c r="S265" i="39" s="1"/>
  <c r="T265" i="39" s="1"/>
  <c r="Z265" i="39" s="1"/>
  <c r="AB265" i="39" s="1"/>
  <c r="AC265" i="39" s="1"/>
  <c r="AD265" i="39" s="1"/>
  <c r="AE265" i="39" s="1"/>
  <c r="AF265" i="39" s="1"/>
  <c r="C265" i="39"/>
  <c r="D265" i="39" s="1"/>
  <c r="E265" i="39" s="1"/>
  <c r="F265" i="39" s="1"/>
  <c r="G265" i="39" s="1"/>
  <c r="H265" i="39" s="1"/>
  <c r="I265" i="39" s="1"/>
  <c r="J265" i="39" s="1"/>
  <c r="H264" i="39"/>
  <c r="I264" i="39" s="1"/>
  <c r="J264" i="39" s="1"/>
  <c r="K264" i="39" s="1"/>
  <c r="L264" i="39" s="1"/>
  <c r="M264" i="39" s="1"/>
  <c r="N264" i="39" s="1"/>
  <c r="O264" i="39" s="1"/>
  <c r="S264" i="39" s="1"/>
  <c r="T264" i="39" s="1"/>
  <c r="Z264" i="39" s="1"/>
  <c r="AB264" i="39" s="1"/>
  <c r="AC264" i="39" s="1"/>
  <c r="AD264" i="39" s="1"/>
  <c r="AE264" i="39" s="1"/>
  <c r="AF264" i="39" s="1"/>
  <c r="E264" i="39"/>
  <c r="F264" i="39" s="1"/>
  <c r="G264" i="39" s="1"/>
  <c r="D264" i="39"/>
  <c r="C264" i="39"/>
  <c r="M263" i="39"/>
  <c r="N263" i="39" s="1"/>
  <c r="O263" i="39" s="1"/>
  <c r="S263" i="39" s="1"/>
  <c r="T263" i="39" s="1"/>
  <c r="Z263" i="39" s="1"/>
  <c r="AB263" i="39" s="1"/>
  <c r="AC263" i="39" s="1"/>
  <c r="AD263" i="39" s="1"/>
  <c r="AE263" i="39" s="1"/>
  <c r="AF263" i="39" s="1"/>
  <c r="E263" i="39"/>
  <c r="F263" i="39" s="1"/>
  <c r="G263" i="39" s="1"/>
  <c r="H263" i="39" s="1"/>
  <c r="I263" i="39" s="1"/>
  <c r="J263" i="39" s="1"/>
  <c r="K263" i="39" s="1"/>
  <c r="L263" i="39" s="1"/>
  <c r="C263" i="39"/>
  <c r="D263" i="39" s="1"/>
  <c r="K262" i="39"/>
  <c r="L262" i="39" s="1"/>
  <c r="M262" i="39" s="1"/>
  <c r="N262" i="39" s="1"/>
  <c r="O262" i="39" s="1"/>
  <c r="S262" i="39" s="1"/>
  <c r="T262" i="39" s="1"/>
  <c r="Z262" i="39" s="1"/>
  <c r="AB262" i="39" s="1"/>
  <c r="AC262" i="39" s="1"/>
  <c r="AD262" i="39" s="1"/>
  <c r="AE262" i="39" s="1"/>
  <c r="AF262" i="39" s="1"/>
  <c r="C262" i="39"/>
  <c r="D262" i="39" s="1"/>
  <c r="E262" i="39" s="1"/>
  <c r="F262" i="39" s="1"/>
  <c r="G262" i="39" s="1"/>
  <c r="H262" i="39" s="1"/>
  <c r="I262" i="39" s="1"/>
  <c r="J262" i="39" s="1"/>
  <c r="I261" i="39"/>
  <c r="J261" i="39" s="1"/>
  <c r="K261" i="39" s="1"/>
  <c r="L261" i="39" s="1"/>
  <c r="M261" i="39" s="1"/>
  <c r="N261" i="39" s="1"/>
  <c r="O261" i="39" s="1"/>
  <c r="S261" i="39" s="1"/>
  <c r="T261" i="39" s="1"/>
  <c r="Z261" i="39" s="1"/>
  <c r="AB261" i="39" s="1"/>
  <c r="AC261" i="39" s="1"/>
  <c r="AD261" i="39" s="1"/>
  <c r="AE261" i="39" s="1"/>
  <c r="AF261" i="39" s="1"/>
  <c r="G261" i="39"/>
  <c r="H261" i="39" s="1"/>
  <c r="C261" i="39"/>
  <c r="D261" i="39" s="1"/>
  <c r="E261" i="39" s="1"/>
  <c r="F261" i="39" s="1"/>
  <c r="E260" i="39"/>
  <c r="F260" i="39" s="1"/>
  <c r="G260" i="39" s="1"/>
  <c r="H260" i="39" s="1"/>
  <c r="I260" i="39" s="1"/>
  <c r="J260" i="39" s="1"/>
  <c r="K260" i="39" s="1"/>
  <c r="L260" i="39" s="1"/>
  <c r="M260" i="39" s="1"/>
  <c r="N260" i="39" s="1"/>
  <c r="O260" i="39" s="1"/>
  <c r="S260" i="39" s="1"/>
  <c r="T260" i="39" s="1"/>
  <c r="Z260" i="39" s="1"/>
  <c r="AB260" i="39" s="1"/>
  <c r="AC260" i="39" s="1"/>
  <c r="AD260" i="39" s="1"/>
  <c r="AE260" i="39" s="1"/>
  <c r="AF260" i="39" s="1"/>
  <c r="D260" i="39"/>
  <c r="C260" i="39"/>
  <c r="G259" i="39"/>
  <c r="H259" i="39" s="1"/>
  <c r="I259" i="39" s="1"/>
  <c r="J259" i="39" s="1"/>
  <c r="K259" i="39" s="1"/>
  <c r="L259" i="39" s="1"/>
  <c r="M259" i="39" s="1"/>
  <c r="N259" i="39" s="1"/>
  <c r="O259" i="39" s="1"/>
  <c r="S259" i="39" s="1"/>
  <c r="T259" i="39" s="1"/>
  <c r="Z259" i="39" s="1"/>
  <c r="AB259" i="39" s="1"/>
  <c r="AC259" i="39" s="1"/>
  <c r="AD259" i="39" s="1"/>
  <c r="AE259" i="39" s="1"/>
  <c r="AF259" i="39" s="1"/>
  <c r="F259" i="39"/>
  <c r="C259" i="39"/>
  <c r="D259" i="39" s="1"/>
  <c r="E259" i="39" s="1"/>
  <c r="C258" i="39"/>
  <c r="D258" i="39" s="1"/>
  <c r="E258" i="39" s="1"/>
  <c r="F258" i="39" s="1"/>
  <c r="G258" i="39" s="1"/>
  <c r="H258" i="39" s="1"/>
  <c r="I258" i="39" s="1"/>
  <c r="J258" i="39" s="1"/>
  <c r="K258" i="39" s="1"/>
  <c r="L258" i="39" s="1"/>
  <c r="M258" i="39" s="1"/>
  <c r="N258" i="39" s="1"/>
  <c r="O258" i="39" s="1"/>
  <c r="S258" i="39" s="1"/>
  <c r="T258" i="39" s="1"/>
  <c r="Z258" i="39" s="1"/>
  <c r="AB258" i="39" s="1"/>
  <c r="AC258" i="39" s="1"/>
  <c r="AD258" i="39" s="1"/>
  <c r="AE258" i="39" s="1"/>
  <c r="AF258" i="39" s="1"/>
  <c r="C257" i="39"/>
  <c r="D257" i="39" s="1"/>
  <c r="E257" i="39" s="1"/>
  <c r="F257" i="39" s="1"/>
  <c r="G257" i="39" s="1"/>
  <c r="H257" i="39" s="1"/>
  <c r="I257" i="39" s="1"/>
  <c r="J257" i="39" s="1"/>
  <c r="K257" i="39" s="1"/>
  <c r="L257" i="39" s="1"/>
  <c r="M257" i="39" s="1"/>
  <c r="N257" i="39" s="1"/>
  <c r="O257" i="39" s="1"/>
  <c r="S257" i="39" s="1"/>
  <c r="T257" i="39" s="1"/>
  <c r="Z257" i="39" s="1"/>
  <c r="AB257" i="39" s="1"/>
  <c r="AC257" i="39" s="1"/>
  <c r="AD257" i="39" s="1"/>
  <c r="AE257" i="39" s="1"/>
  <c r="AF257" i="39" s="1"/>
  <c r="I256" i="39"/>
  <c r="J256" i="39" s="1"/>
  <c r="K256" i="39" s="1"/>
  <c r="L256" i="39" s="1"/>
  <c r="M256" i="39" s="1"/>
  <c r="N256" i="39" s="1"/>
  <c r="O256" i="39" s="1"/>
  <c r="S256" i="39" s="1"/>
  <c r="T256" i="39" s="1"/>
  <c r="Z256" i="39" s="1"/>
  <c r="AB256" i="39" s="1"/>
  <c r="AC256" i="39" s="1"/>
  <c r="AD256" i="39" s="1"/>
  <c r="AE256" i="39" s="1"/>
  <c r="AF256" i="39" s="1"/>
  <c r="E256" i="39"/>
  <c r="F256" i="39" s="1"/>
  <c r="G256" i="39" s="1"/>
  <c r="H256" i="39" s="1"/>
  <c r="D256" i="39"/>
  <c r="C256" i="39"/>
  <c r="C255" i="39"/>
  <c r="D255" i="39" s="1"/>
  <c r="E255" i="39" s="1"/>
  <c r="F255" i="39" s="1"/>
  <c r="G255" i="39" s="1"/>
  <c r="H255" i="39" s="1"/>
  <c r="I255" i="39" s="1"/>
  <c r="J255" i="39" s="1"/>
  <c r="K255" i="39" s="1"/>
  <c r="L255" i="39" s="1"/>
  <c r="M255" i="39" s="1"/>
  <c r="N255" i="39" s="1"/>
  <c r="O255" i="39" s="1"/>
  <c r="S255" i="39" s="1"/>
  <c r="T255" i="39" s="1"/>
  <c r="Z255" i="39" s="1"/>
  <c r="AB255" i="39" s="1"/>
  <c r="AC255" i="39" s="1"/>
  <c r="AD255" i="39" s="1"/>
  <c r="AE255" i="39" s="1"/>
  <c r="AF255" i="39" s="1"/>
  <c r="D254" i="39"/>
  <c r="E254" i="39" s="1"/>
  <c r="F254" i="39" s="1"/>
  <c r="G254" i="39" s="1"/>
  <c r="H254" i="39" s="1"/>
  <c r="I254" i="39" s="1"/>
  <c r="J254" i="39" s="1"/>
  <c r="K254" i="39" s="1"/>
  <c r="L254" i="39" s="1"/>
  <c r="M254" i="39" s="1"/>
  <c r="N254" i="39" s="1"/>
  <c r="O254" i="39" s="1"/>
  <c r="S254" i="39" s="1"/>
  <c r="T254" i="39" s="1"/>
  <c r="Z254" i="39" s="1"/>
  <c r="AB254" i="39" s="1"/>
  <c r="AC254" i="39" s="1"/>
  <c r="AD254" i="39" s="1"/>
  <c r="AE254" i="39" s="1"/>
  <c r="AF254" i="39" s="1"/>
  <c r="C254" i="39"/>
  <c r="E253" i="39"/>
  <c r="F253" i="39" s="1"/>
  <c r="G253" i="39" s="1"/>
  <c r="H253" i="39" s="1"/>
  <c r="I253" i="39" s="1"/>
  <c r="J253" i="39" s="1"/>
  <c r="K253" i="39" s="1"/>
  <c r="L253" i="39" s="1"/>
  <c r="M253" i="39" s="1"/>
  <c r="N253" i="39" s="1"/>
  <c r="O253" i="39" s="1"/>
  <c r="S253" i="39" s="1"/>
  <c r="T253" i="39" s="1"/>
  <c r="Z253" i="39" s="1"/>
  <c r="AB253" i="39" s="1"/>
  <c r="AC253" i="39" s="1"/>
  <c r="AD253" i="39" s="1"/>
  <c r="AE253" i="39" s="1"/>
  <c r="AF253" i="39" s="1"/>
  <c r="C253" i="39"/>
  <c r="D253" i="39" s="1"/>
  <c r="D252" i="39"/>
  <c r="E252" i="39" s="1"/>
  <c r="F252" i="39" s="1"/>
  <c r="G252" i="39" s="1"/>
  <c r="H252" i="39" s="1"/>
  <c r="I252" i="39" s="1"/>
  <c r="J252" i="39" s="1"/>
  <c r="K252" i="39" s="1"/>
  <c r="L252" i="39" s="1"/>
  <c r="M252" i="39" s="1"/>
  <c r="N252" i="39" s="1"/>
  <c r="O252" i="39" s="1"/>
  <c r="S252" i="39" s="1"/>
  <c r="T252" i="39" s="1"/>
  <c r="Z252" i="39" s="1"/>
  <c r="AB252" i="39" s="1"/>
  <c r="AC252" i="39" s="1"/>
  <c r="AD252" i="39" s="1"/>
  <c r="AE252" i="39" s="1"/>
  <c r="AF252" i="39" s="1"/>
  <c r="C252" i="39"/>
  <c r="D251" i="39"/>
  <c r="E251" i="39" s="1"/>
  <c r="F251" i="39" s="1"/>
  <c r="G251" i="39" s="1"/>
  <c r="H251" i="39" s="1"/>
  <c r="I251" i="39" s="1"/>
  <c r="J251" i="39" s="1"/>
  <c r="K251" i="39" s="1"/>
  <c r="L251" i="39" s="1"/>
  <c r="M251" i="39" s="1"/>
  <c r="N251" i="39" s="1"/>
  <c r="O251" i="39" s="1"/>
  <c r="S251" i="39" s="1"/>
  <c r="T251" i="39" s="1"/>
  <c r="Z251" i="39" s="1"/>
  <c r="AB251" i="39" s="1"/>
  <c r="AC251" i="39" s="1"/>
  <c r="AD251" i="39" s="1"/>
  <c r="AE251" i="39" s="1"/>
  <c r="AF251" i="39" s="1"/>
  <c r="C251" i="39"/>
  <c r="G250" i="39"/>
  <c r="H250" i="39" s="1"/>
  <c r="I250" i="39" s="1"/>
  <c r="J250" i="39" s="1"/>
  <c r="K250" i="39" s="1"/>
  <c r="L250" i="39" s="1"/>
  <c r="M250" i="39" s="1"/>
  <c r="N250" i="39" s="1"/>
  <c r="O250" i="39" s="1"/>
  <c r="S250" i="39" s="1"/>
  <c r="T250" i="39" s="1"/>
  <c r="Z250" i="39" s="1"/>
  <c r="AB250" i="39" s="1"/>
  <c r="AC250" i="39" s="1"/>
  <c r="AD250" i="39" s="1"/>
  <c r="AE250" i="39" s="1"/>
  <c r="AF250" i="39" s="1"/>
  <c r="E250" i="39"/>
  <c r="F250" i="39" s="1"/>
  <c r="D250" i="39"/>
  <c r="C250" i="39"/>
  <c r="C249" i="39"/>
  <c r="D249" i="39" s="1"/>
  <c r="E249" i="39" s="1"/>
  <c r="F249" i="39" s="1"/>
  <c r="G249" i="39" s="1"/>
  <c r="H249" i="39" s="1"/>
  <c r="I249" i="39" s="1"/>
  <c r="J249" i="39" s="1"/>
  <c r="K249" i="39" s="1"/>
  <c r="L249" i="39" s="1"/>
  <c r="M249" i="39" s="1"/>
  <c r="N249" i="39" s="1"/>
  <c r="O249" i="39" s="1"/>
  <c r="S249" i="39" s="1"/>
  <c r="T249" i="39" s="1"/>
  <c r="Z249" i="39" s="1"/>
  <c r="AB249" i="39" s="1"/>
  <c r="AC249" i="39" s="1"/>
  <c r="AD249" i="39" s="1"/>
  <c r="AE249" i="39" s="1"/>
  <c r="AF249" i="39" s="1"/>
  <c r="C248" i="39"/>
  <c r="D248" i="39" s="1"/>
  <c r="E248" i="39" s="1"/>
  <c r="F248" i="39" s="1"/>
  <c r="G248" i="39" s="1"/>
  <c r="H248" i="39" s="1"/>
  <c r="I248" i="39" s="1"/>
  <c r="J248" i="39" s="1"/>
  <c r="K248" i="39" s="1"/>
  <c r="L248" i="39" s="1"/>
  <c r="M248" i="39" s="1"/>
  <c r="N248" i="39" s="1"/>
  <c r="O248" i="39" s="1"/>
  <c r="S248" i="39" s="1"/>
  <c r="T248" i="39" s="1"/>
  <c r="Z248" i="39" s="1"/>
  <c r="AB248" i="39" s="1"/>
  <c r="AC248" i="39" s="1"/>
  <c r="AD248" i="39" s="1"/>
  <c r="AE248" i="39" s="1"/>
  <c r="AF248" i="39" s="1"/>
  <c r="F247" i="39"/>
  <c r="G247" i="39" s="1"/>
  <c r="H247" i="39" s="1"/>
  <c r="I247" i="39" s="1"/>
  <c r="J247" i="39" s="1"/>
  <c r="K247" i="39" s="1"/>
  <c r="L247" i="39" s="1"/>
  <c r="M247" i="39" s="1"/>
  <c r="N247" i="39" s="1"/>
  <c r="O247" i="39" s="1"/>
  <c r="S247" i="39" s="1"/>
  <c r="T247" i="39" s="1"/>
  <c r="Z247" i="39" s="1"/>
  <c r="AB247" i="39" s="1"/>
  <c r="AC247" i="39" s="1"/>
  <c r="AD247" i="39" s="1"/>
  <c r="AE247" i="39" s="1"/>
  <c r="AF247" i="39" s="1"/>
  <c r="D247" i="39"/>
  <c r="E247" i="39" s="1"/>
  <c r="C247" i="39"/>
  <c r="I246" i="39"/>
  <c r="J246" i="39" s="1"/>
  <c r="K246" i="39" s="1"/>
  <c r="L246" i="39" s="1"/>
  <c r="M246" i="39" s="1"/>
  <c r="N246" i="39" s="1"/>
  <c r="O246" i="39" s="1"/>
  <c r="S246" i="39" s="1"/>
  <c r="T246" i="39" s="1"/>
  <c r="Z246" i="39" s="1"/>
  <c r="AB246" i="39" s="1"/>
  <c r="AC246" i="39" s="1"/>
  <c r="AD246" i="39" s="1"/>
  <c r="AE246" i="39" s="1"/>
  <c r="AF246" i="39" s="1"/>
  <c r="H246" i="39"/>
  <c r="D246" i="39"/>
  <c r="E246" i="39" s="1"/>
  <c r="F246" i="39" s="1"/>
  <c r="G246" i="39" s="1"/>
  <c r="C246" i="39"/>
  <c r="S245" i="39"/>
  <c r="T245" i="39" s="1"/>
  <c r="Z245" i="39" s="1"/>
  <c r="AB245" i="39" s="1"/>
  <c r="AC245" i="39" s="1"/>
  <c r="AD245" i="39" s="1"/>
  <c r="AE245" i="39" s="1"/>
  <c r="AF245" i="39" s="1"/>
  <c r="C245" i="39"/>
  <c r="D245" i="39" s="1"/>
  <c r="E245" i="39" s="1"/>
  <c r="F245" i="39" s="1"/>
  <c r="G245" i="39" s="1"/>
  <c r="H245" i="39" s="1"/>
  <c r="I245" i="39" s="1"/>
  <c r="J245" i="39" s="1"/>
  <c r="K245" i="39" s="1"/>
  <c r="L245" i="39" s="1"/>
  <c r="M245" i="39" s="1"/>
  <c r="N245" i="39" s="1"/>
  <c r="O245" i="39" s="1"/>
  <c r="F244" i="39"/>
  <c r="G244" i="39" s="1"/>
  <c r="H244" i="39" s="1"/>
  <c r="I244" i="39" s="1"/>
  <c r="J244" i="39" s="1"/>
  <c r="K244" i="39" s="1"/>
  <c r="L244" i="39" s="1"/>
  <c r="M244" i="39" s="1"/>
  <c r="N244" i="39" s="1"/>
  <c r="O244" i="39" s="1"/>
  <c r="S244" i="39" s="1"/>
  <c r="T244" i="39" s="1"/>
  <c r="Z244" i="39" s="1"/>
  <c r="AB244" i="39" s="1"/>
  <c r="AC244" i="39" s="1"/>
  <c r="AD244" i="39" s="1"/>
  <c r="AE244" i="39" s="1"/>
  <c r="AF244" i="39" s="1"/>
  <c r="E244" i="39"/>
  <c r="D244" i="39"/>
  <c r="C244" i="39"/>
  <c r="O243" i="39"/>
  <c r="S243" i="39" s="1"/>
  <c r="T243" i="39" s="1"/>
  <c r="Z243" i="39" s="1"/>
  <c r="AB243" i="39" s="1"/>
  <c r="AC243" i="39" s="1"/>
  <c r="AD243" i="39" s="1"/>
  <c r="AE243" i="39" s="1"/>
  <c r="AF243" i="39" s="1"/>
  <c r="D243" i="39"/>
  <c r="E243" i="39" s="1"/>
  <c r="F243" i="39" s="1"/>
  <c r="G243" i="39" s="1"/>
  <c r="H243" i="39" s="1"/>
  <c r="I243" i="39" s="1"/>
  <c r="J243" i="39" s="1"/>
  <c r="K243" i="39" s="1"/>
  <c r="L243" i="39" s="1"/>
  <c r="M243" i="39" s="1"/>
  <c r="N243" i="39" s="1"/>
  <c r="C243" i="39"/>
  <c r="D242" i="39"/>
  <c r="E242" i="39" s="1"/>
  <c r="F242" i="39" s="1"/>
  <c r="G242" i="39" s="1"/>
  <c r="H242" i="39" s="1"/>
  <c r="I242" i="39" s="1"/>
  <c r="J242" i="39" s="1"/>
  <c r="K242" i="39" s="1"/>
  <c r="L242" i="39" s="1"/>
  <c r="M242" i="39" s="1"/>
  <c r="N242" i="39" s="1"/>
  <c r="O242" i="39" s="1"/>
  <c r="S242" i="39" s="1"/>
  <c r="T242" i="39" s="1"/>
  <c r="Z242" i="39" s="1"/>
  <c r="AB242" i="39" s="1"/>
  <c r="AC242" i="39" s="1"/>
  <c r="AD242" i="39" s="1"/>
  <c r="AE242" i="39" s="1"/>
  <c r="AF242" i="39" s="1"/>
  <c r="C242" i="39"/>
  <c r="M241" i="39"/>
  <c r="N241" i="39" s="1"/>
  <c r="O241" i="39" s="1"/>
  <c r="S241" i="39" s="1"/>
  <c r="T241" i="39" s="1"/>
  <c r="Z241" i="39" s="1"/>
  <c r="AB241" i="39" s="1"/>
  <c r="AC241" i="39" s="1"/>
  <c r="AD241" i="39" s="1"/>
  <c r="AE241" i="39" s="1"/>
  <c r="AF241" i="39" s="1"/>
  <c r="K241" i="39"/>
  <c r="L241" i="39" s="1"/>
  <c r="G241" i="39"/>
  <c r="H241" i="39" s="1"/>
  <c r="I241" i="39" s="1"/>
  <c r="J241" i="39" s="1"/>
  <c r="E241" i="39"/>
  <c r="F241" i="39" s="1"/>
  <c r="C241" i="39"/>
  <c r="D241" i="39" s="1"/>
  <c r="K240" i="39"/>
  <c r="L240" i="39" s="1"/>
  <c r="M240" i="39" s="1"/>
  <c r="N240" i="39" s="1"/>
  <c r="O240" i="39" s="1"/>
  <c r="S240" i="39" s="1"/>
  <c r="T240" i="39" s="1"/>
  <c r="Z240" i="39" s="1"/>
  <c r="AB240" i="39" s="1"/>
  <c r="AC240" i="39" s="1"/>
  <c r="AD240" i="39" s="1"/>
  <c r="AE240" i="39" s="1"/>
  <c r="AF240" i="39" s="1"/>
  <c r="E240" i="39"/>
  <c r="F240" i="39" s="1"/>
  <c r="G240" i="39" s="1"/>
  <c r="H240" i="39" s="1"/>
  <c r="I240" i="39" s="1"/>
  <c r="J240" i="39" s="1"/>
  <c r="C240" i="39"/>
  <c r="D240" i="39" s="1"/>
  <c r="D239" i="39"/>
  <c r="E239" i="39" s="1"/>
  <c r="F239" i="39" s="1"/>
  <c r="G239" i="39" s="1"/>
  <c r="H239" i="39" s="1"/>
  <c r="I239" i="39" s="1"/>
  <c r="J239" i="39" s="1"/>
  <c r="K239" i="39" s="1"/>
  <c r="L239" i="39" s="1"/>
  <c r="M239" i="39" s="1"/>
  <c r="N239" i="39" s="1"/>
  <c r="O239" i="39" s="1"/>
  <c r="S239" i="39" s="1"/>
  <c r="T239" i="39" s="1"/>
  <c r="Z239" i="39" s="1"/>
  <c r="AB239" i="39" s="1"/>
  <c r="AC239" i="39" s="1"/>
  <c r="AD239" i="39" s="1"/>
  <c r="AE239" i="39" s="1"/>
  <c r="AF239" i="39" s="1"/>
  <c r="C239" i="39"/>
  <c r="S238" i="39"/>
  <c r="T238" i="39" s="1"/>
  <c r="Z238" i="39" s="1"/>
  <c r="AB238" i="39" s="1"/>
  <c r="AC238" i="39" s="1"/>
  <c r="AD238" i="39" s="1"/>
  <c r="AE238" i="39" s="1"/>
  <c r="AF238" i="39" s="1"/>
  <c r="M238" i="39"/>
  <c r="N238" i="39" s="1"/>
  <c r="O238" i="39" s="1"/>
  <c r="C238" i="39"/>
  <c r="D238" i="39" s="1"/>
  <c r="E238" i="39" s="1"/>
  <c r="F238" i="39" s="1"/>
  <c r="G238" i="39" s="1"/>
  <c r="H238" i="39" s="1"/>
  <c r="I238" i="39" s="1"/>
  <c r="J238" i="39" s="1"/>
  <c r="K238" i="39" s="1"/>
  <c r="L238" i="39" s="1"/>
  <c r="G237" i="39"/>
  <c r="H237" i="39" s="1"/>
  <c r="I237" i="39" s="1"/>
  <c r="J237" i="39" s="1"/>
  <c r="K237" i="39" s="1"/>
  <c r="L237" i="39" s="1"/>
  <c r="M237" i="39" s="1"/>
  <c r="N237" i="39" s="1"/>
  <c r="O237" i="39" s="1"/>
  <c r="S237" i="39" s="1"/>
  <c r="T237" i="39" s="1"/>
  <c r="Z237" i="39" s="1"/>
  <c r="AB237" i="39" s="1"/>
  <c r="AC237" i="39" s="1"/>
  <c r="AD237" i="39" s="1"/>
  <c r="AE237" i="39" s="1"/>
  <c r="AF237" i="39" s="1"/>
  <c r="E237" i="39"/>
  <c r="F237" i="39" s="1"/>
  <c r="C237" i="39"/>
  <c r="D237" i="39" s="1"/>
  <c r="E236" i="39"/>
  <c r="F236" i="39" s="1"/>
  <c r="G236" i="39" s="1"/>
  <c r="H236" i="39" s="1"/>
  <c r="I236" i="39" s="1"/>
  <c r="J236" i="39" s="1"/>
  <c r="K236" i="39" s="1"/>
  <c r="L236" i="39" s="1"/>
  <c r="M236" i="39" s="1"/>
  <c r="N236" i="39" s="1"/>
  <c r="O236" i="39" s="1"/>
  <c r="S236" i="39" s="1"/>
  <c r="T236" i="39" s="1"/>
  <c r="Z236" i="39" s="1"/>
  <c r="AB236" i="39" s="1"/>
  <c r="AC236" i="39" s="1"/>
  <c r="AD236" i="39" s="1"/>
  <c r="AE236" i="39" s="1"/>
  <c r="AF236" i="39" s="1"/>
  <c r="D236" i="39"/>
  <c r="C236" i="39"/>
  <c r="T235" i="39"/>
  <c r="Z235" i="39" s="1"/>
  <c r="AB235" i="39" s="1"/>
  <c r="AC235" i="39" s="1"/>
  <c r="AD235" i="39" s="1"/>
  <c r="AE235" i="39" s="1"/>
  <c r="AF235" i="39" s="1"/>
  <c r="F235" i="39"/>
  <c r="G235" i="39" s="1"/>
  <c r="H235" i="39" s="1"/>
  <c r="I235" i="39" s="1"/>
  <c r="J235" i="39" s="1"/>
  <c r="K235" i="39" s="1"/>
  <c r="L235" i="39" s="1"/>
  <c r="M235" i="39" s="1"/>
  <c r="N235" i="39" s="1"/>
  <c r="O235" i="39" s="1"/>
  <c r="S235" i="39" s="1"/>
  <c r="C235" i="39"/>
  <c r="D235" i="39" s="1"/>
  <c r="E235" i="39" s="1"/>
  <c r="E234" i="39"/>
  <c r="F234" i="39" s="1"/>
  <c r="G234" i="39" s="1"/>
  <c r="H234" i="39" s="1"/>
  <c r="I234" i="39" s="1"/>
  <c r="J234" i="39" s="1"/>
  <c r="K234" i="39" s="1"/>
  <c r="L234" i="39" s="1"/>
  <c r="M234" i="39" s="1"/>
  <c r="N234" i="39" s="1"/>
  <c r="O234" i="39" s="1"/>
  <c r="S234" i="39" s="1"/>
  <c r="T234" i="39" s="1"/>
  <c r="Z234" i="39" s="1"/>
  <c r="AB234" i="39" s="1"/>
  <c r="AC234" i="39" s="1"/>
  <c r="AD234" i="39" s="1"/>
  <c r="AE234" i="39" s="1"/>
  <c r="AF234" i="39" s="1"/>
  <c r="C234" i="39"/>
  <c r="D234" i="39" s="1"/>
  <c r="S233" i="39"/>
  <c r="T233" i="39" s="1"/>
  <c r="Z233" i="39" s="1"/>
  <c r="AB233" i="39" s="1"/>
  <c r="AC233" i="39" s="1"/>
  <c r="AD233" i="39" s="1"/>
  <c r="AE233" i="39" s="1"/>
  <c r="AF233" i="39" s="1"/>
  <c r="G233" i="39"/>
  <c r="H233" i="39" s="1"/>
  <c r="I233" i="39" s="1"/>
  <c r="J233" i="39" s="1"/>
  <c r="K233" i="39" s="1"/>
  <c r="L233" i="39" s="1"/>
  <c r="M233" i="39" s="1"/>
  <c r="N233" i="39" s="1"/>
  <c r="O233" i="39" s="1"/>
  <c r="F233" i="39"/>
  <c r="C233" i="39"/>
  <c r="D233" i="39" s="1"/>
  <c r="E233" i="39" s="1"/>
  <c r="K232" i="39"/>
  <c r="L232" i="39" s="1"/>
  <c r="M232" i="39" s="1"/>
  <c r="N232" i="39" s="1"/>
  <c r="O232" i="39" s="1"/>
  <c r="S232" i="39" s="1"/>
  <c r="T232" i="39" s="1"/>
  <c r="Z232" i="39" s="1"/>
  <c r="AB232" i="39" s="1"/>
  <c r="AC232" i="39" s="1"/>
  <c r="AD232" i="39" s="1"/>
  <c r="AE232" i="39" s="1"/>
  <c r="AF232" i="39" s="1"/>
  <c r="I232" i="39"/>
  <c r="J232" i="39" s="1"/>
  <c r="H232" i="39"/>
  <c r="E232" i="39"/>
  <c r="F232" i="39" s="1"/>
  <c r="G232" i="39" s="1"/>
  <c r="D232" i="39"/>
  <c r="C232" i="39"/>
  <c r="F231" i="39"/>
  <c r="G231" i="39" s="1"/>
  <c r="H231" i="39" s="1"/>
  <c r="I231" i="39" s="1"/>
  <c r="J231" i="39" s="1"/>
  <c r="K231" i="39" s="1"/>
  <c r="L231" i="39" s="1"/>
  <c r="M231" i="39" s="1"/>
  <c r="N231" i="39" s="1"/>
  <c r="O231" i="39" s="1"/>
  <c r="S231" i="39" s="1"/>
  <c r="T231" i="39" s="1"/>
  <c r="Z231" i="39" s="1"/>
  <c r="AB231" i="39" s="1"/>
  <c r="AC231" i="39" s="1"/>
  <c r="AD231" i="39" s="1"/>
  <c r="AE231" i="39" s="1"/>
  <c r="AF231" i="39" s="1"/>
  <c r="D231" i="39"/>
  <c r="E231" i="39" s="1"/>
  <c r="C231" i="39"/>
  <c r="I230" i="39"/>
  <c r="J230" i="39" s="1"/>
  <c r="K230" i="39" s="1"/>
  <c r="L230" i="39" s="1"/>
  <c r="M230" i="39" s="1"/>
  <c r="N230" i="39" s="1"/>
  <c r="O230" i="39" s="1"/>
  <c r="S230" i="39" s="1"/>
  <c r="T230" i="39" s="1"/>
  <c r="Z230" i="39" s="1"/>
  <c r="AB230" i="39" s="1"/>
  <c r="AC230" i="39" s="1"/>
  <c r="AD230" i="39" s="1"/>
  <c r="AE230" i="39" s="1"/>
  <c r="AF230" i="39" s="1"/>
  <c r="E230" i="39"/>
  <c r="F230" i="39" s="1"/>
  <c r="G230" i="39" s="1"/>
  <c r="H230" i="39" s="1"/>
  <c r="D230" i="39"/>
  <c r="C230" i="39"/>
  <c r="M229" i="39"/>
  <c r="N229" i="39" s="1"/>
  <c r="O229" i="39" s="1"/>
  <c r="S229" i="39" s="1"/>
  <c r="T229" i="39" s="1"/>
  <c r="Z229" i="39" s="1"/>
  <c r="AB229" i="39" s="1"/>
  <c r="AC229" i="39" s="1"/>
  <c r="AD229" i="39" s="1"/>
  <c r="AE229" i="39" s="1"/>
  <c r="AF229" i="39" s="1"/>
  <c r="E229" i="39"/>
  <c r="F229" i="39" s="1"/>
  <c r="G229" i="39" s="1"/>
  <c r="H229" i="39" s="1"/>
  <c r="I229" i="39" s="1"/>
  <c r="J229" i="39" s="1"/>
  <c r="K229" i="39" s="1"/>
  <c r="L229" i="39" s="1"/>
  <c r="C229" i="39"/>
  <c r="D229" i="39" s="1"/>
  <c r="F228" i="39"/>
  <c r="G228" i="39" s="1"/>
  <c r="H228" i="39" s="1"/>
  <c r="I228" i="39" s="1"/>
  <c r="J228" i="39" s="1"/>
  <c r="K228" i="39" s="1"/>
  <c r="L228" i="39" s="1"/>
  <c r="M228" i="39" s="1"/>
  <c r="N228" i="39" s="1"/>
  <c r="O228" i="39" s="1"/>
  <c r="S228" i="39" s="1"/>
  <c r="T228" i="39" s="1"/>
  <c r="Z228" i="39" s="1"/>
  <c r="AB228" i="39" s="1"/>
  <c r="AC228" i="39" s="1"/>
  <c r="AD228" i="39" s="1"/>
  <c r="AE228" i="39" s="1"/>
  <c r="AF228" i="39" s="1"/>
  <c r="C228" i="39"/>
  <c r="D228" i="39" s="1"/>
  <c r="E228" i="39" s="1"/>
  <c r="S227" i="39"/>
  <c r="T227" i="39" s="1"/>
  <c r="Z227" i="39" s="1"/>
  <c r="AB227" i="39" s="1"/>
  <c r="AC227" i="39" s="1"/>
  <c r="AD227" i="39" s="1"/>
  <c r="AE227" i="39" s="1"/>
  <c r="AF227" i="39" s="1"/>
  <c r="E227" i="39"/>
  <c r="F227" i="39" s="1"/>
  <c r="G227" i="39" s="1"/>
  <c r="H227" i="39" s="1"/>
  <c r="I227" i="39" s="1"/>
  <c r="J227" i="39" s="1"/>
  <c r="K227" i="39" s="1"/>
  <c r="L227" i="39" s="1"/>
  <c r="M227" i="39" s="1"/>
  <c r="N227" i="39" s="1"/>
  <c r="O227" i="39" s="1"/>
  <c r="D227" i="39"/>
  <c r="C227" i="39"/>
  <c r="C226" i="39"/>
  <c r="D226" i="39" s="1"/>
  <c r="E226" i="39" s="1"/>
  <c r="F226" i="39" s="1"/>
  <c r="G226" i="39" s="1"/>
  <c r="H226" i="39" s="1"/>
  <c r="I226" i="39" s="1"/>
  <c r="J226" i="39" s="1"/>
  <c r="K226" i="39" s="1"/>
  <c r="L226" i="39" s="1"/>
  <c r="M226" i="39" s="1"/>
  <c r="N226" i="39" s="1"/>
  <c r="O226" i="39" s="1"/>
  <c r="S226" i="39" s="1"/>
  <c r="T226" i="39" s="1"/>
  <c r="Z226" i="39" s="1"/>
  <c r="AB226" i="39" s="1"/>
  <c r="AC226" i="39" s="1"/>
  <c r="AD226" i="39" s="1"/>
  <c r="AE226" i="39" s="1"/>
  <c r="AF226" i="39" s="1"/>
  <c r="O225" i="39"/>
  <c r="S225" i="39" s="1"/>
  <c r="T225" i="39" s="1"/>
  <c r="Z225" i="39" s="1"/>
  <c r="AB225" i="39" s="1"/>
  <c r="AC225" i="39" s="1"/>
  <c r="AD225" i="39" s="1"/>
  <c r="AE225" i="39" s="1"/>
  <c r="AF225" i="39" s="1"/>
  <c r="H225" i="39"/>
  <c r="I225" i="39" s="1"/>
  <c r="J225" i="39" s="1"/>
  <c r="K225" i="39" s="1"/>
  <c r="L225" i="39" s="1"/>
  <c r="M225" i="39" s="1"/>
  <c r="N225" i="39" s="1"/>
  <c r="F225" i="39"/>
  <c r="G225" i="39" s="1"/>
  <c r="E225" i="39"/>
  <c r="C225" i="39"/>
  <c r="D225" i="39" s="1"/>
  <c r="F224" i="39"/>
  <c r="G224" i="39" s="1"/>
  <c r="H224" i="39" s="1"/>
  <c r="I224" i="39" s="1"/>
  <c r="J224" i="39" s="1"/>
  <c r="K224" i="39" s="1"/>
  <c r="L224" i="39" s="1"/>
  <c r="M224" i="39" s="1"/>
  <c r="N224" i="39" s="1"/>
  <c r="O224" i="39" s="1"/>
  <c r="S224" i="39" s="1"/>
  <c r="T224" i="39" s="1"/>
  <c r="Z224" i="39" s="1"/>
  <c r="AB224" i="39" s="1"/>
  <c r="AC224" i="39" s="1"/>
  <c r="AD224" i="39" s="1"/>
  <c r="AE224" i="39" s="1"/>
  <c r="AF224" i="39" s="1"/>
  <c r="E224" i="39"/>
  <c r="D224" i="39"/>
  <c r="C224" i="39"/>
  <c r="E223" i="39"/>
  <c r="F223" i="39" s="1"/>
  <c r="G223" i="39" s="1"/>
  <c r="H223" i="39" s="1"/>
  <c r="I223" i="39" s="1"/>
  <c r="J223" i="39" s="1"/>
  <c r="K223" i="39" s="1"/>
  <c r="L223" i="39" s="1"/>
  <c r="M223" i="39" s="1"/>
  <c r="N223" i="39" s="1"/>
  <c r="O223" i="39" s="1"/>
  <c r="S223" i="39" s="1"/>
  <c r="T223" i="39" s="1"/>
  <c r="Z223" i="39" s="1"/>
  <c r="AB223" i="39" s="1"/>
  <c r="AC223" i="39" s="1"/>
  <c r="AD223" i="39" s="1"/>
  <c r="AE223" i="39" s="1"/>
  <c r="AF223" i="39" s="1"/>
  <c r="D223" i="39"/>
  <c r="C223" i="39"/>
  <c r="L222" i="39"/>
  <c r="M222" i="39" s="1"/>
  <c r="N222" i="39" s="1"/>
  <c r="O222" i="39" s="1"/>
  <c r="S222" i="39" s="1"/>
  <c r="T222" i="39" s="1"/>
  <c r="Z222" i="39" s="1"/>
  <c r="AB222" i="39" s="1"/>
  <c r="AC222" i="39" s="1"/>
  <c r="AD222" i="39" s="1"/>
  <c r="AE222" i="39" s="1"/>
  <c r="AF222" i="39" s="1"/>
  <c r="F222" i="39"/>
  <c r="G222" i="39" s="1"/>
  <c r="H222" i="39" s="1"/>
  <c r="I222" i="39" s="1"/>
  <c r="J222" i="39" s="1"/>
  <c r="K222" i="39" s="1"/>
  <c r="E222" i="39"/>
  <c r="C222" i="39"/>
  <c r="D222" i="39" s="1"/>
  <c r="S221" i="39"/>
  <c r="T221" i="39" s="1"/>
  <c r="Z221" i="39" s="1"/>
  <c r="AB221" i="39" s="1"/>
  <c r="AC221" i="39" s="1"/>
  <c r="AD221" i="39" s="1"/>
  <c r="AE221" i="39" s="1"/>
  <c r="AF221" i="39" s="1"/>
  <c r="K221" i="39"/>
  <c r="L221" i="39" s="1"/>
  <c r="M221" i="39" s="1"/>
  <c r="N221" i="39" s="1"/>
  <c r="O221" i="39" s="1"/>
  <c r="H221" i="39"/>
  <c r="I221" i="39" s="1"/>
  <c r="J221" i="39" s="1"/>
  <c r="E221" i="39"/>
  <c r="F221" i="39" s="1"/>
  <c r="G221" i="39" s="1"/>
  <c r="D221" i="39"/>
  <c r="C221" i="39"/>
  <c r="E220" i="39"/>
  <c r="F220" i="39" s="1"/>
  <c r="G220" i="39" s="1"/>
  <c r="H220" i="39" s="1"/>
  <c r="I220" i="39" s="1"/>
  <c r="J220" i="39" s="1"/>
  <c r="K220" i="39" s="1"/>
  <c r="L220" i="39" s="1"/>
  <c r="M220" i="39" s="1"/>
  <c r="N220" i="39" s="1"/>
  <c r="O220" i="39" s="1"/>
  <c r="S220" i="39" s="1"/>
  <c r="T220" i="39" s="1"/>
  <c r="Z220" i="39" s="1"/>
  <c r="AB220" i="39" s="1"/>
  <c r="AC220" i="39" s="1"/>
  <c r="AD220" i="39" s="1"/>
  <c r="AE220" i="39" s="1"/>
  <c r="AF220" i="39" s="1"/>
  <c r="C220" i="39"/>
  <c r="D220" i="39" s="1"/>
  <c r="F219" i="39"/>
  <c r="G219" i="39" s="1"/>
  <c r="H219" i="39" s="1"/>
  <c r="I219" i="39" s="1"/>
  <c r="J219" i="39" s="1"/>
  <c r="K219" i="39" s="1"/>
  <c r="L219" i="39" s="1"/>
  <c r="M219" i="39" s="1"/>
  <c r="N219" i="39" s="1"/>
  <c r="O219" i="39" s="1"/>
  <c r="S219" i="39" s="1"/>
  <c r="T219" i="39" s="1"/>
  <c r="Z219" i="39" s="1"/>
  <c r="AB219" i="39" s="1"/>
  <c r="AC219" i="39" s="1"/>
  <c r="AD219" i="39" s="1"/>
  <c r="AE219" i="39" s="1"/>
  <c r="AF219" i="39" s="1"/>
  <c r="E219" i="39"/>
  <c r="D219" i="39"/>
  <c r="C219" i="39"/>
  <c r="F218" i="39"/>
  <c r="G218" i="39" s="1"/>
  <c r="H218" i="39" s="1"/>
  <c r="I218" i="39" s="1"/>
  <c r="J218" i="39" s="1"/>
  <c r="K218" i="39" s="1"/>
  <c r="L218" i="39" s="1"/>
  <c r="M218" i="39" s="1"/>
  <c r="N218" i="39" s="1"/>
  <c r="O218" i="39" s="1"/>
  <c r="S218" i="39" s="1"/>
  <c r="T218" i="39" s="1"/>
  <c r="Z218" i="39" s="1"/>
  <c r="AB218" i="39" s="1"/>
  <c r="AC218" i="39" s="1"/>
  <c r="AD218" i="39" s="1"/>
  <c r="AE218" i="39" s="1"/>
  <c r="AF218" i="39" s="1"/>
  <c r="D218" i="39"/>
  <c r="E218" i="39" s="1"/>
  <c r="C218" i="39"/>
  <c r="I217" i="39"/>
  <c r="J217" i="39" s="1"/>
  <c r="K217" i="39" s="1"/>
  <c r="L217" i="39" s="1"/>
  <c r="M217" i="39" s="1"/>
  <c r="N217" i="39" s="1"/>
  <c r="O217" i="39" s="1"/>
  <c r="S217" i="39" s="1"/>
  <c r="T217" i="39" s="1"/>
  <c r="Z217" i="39" s="1"/>
  <c r="AB217" i="39" s="1"/>
  <c r="AC217" i="39" s="1"/>
  <c r="AD217" i="39" s="1"/>
  <c r="AE217" i="39" s="1"/>
  <c r="AF217" i="39" s="1"/>
  <c r="D217" i="39"/>
  <c r="E217" i="39" s="1"/>
  <c r="F217" i="39" s="1"/>
  <c r="G217" i="39" s="1"/>
  <c r="H217" i="39" s="1"/>
  <c r="C217" i="39"/>
  <c r="G216" i="39"/>
  <c r="H216" i="39" s="1"/>
  <c r="I216" i="39" s="1"/>
  <c r="J216" i="39" s="1"/>
  <c r="K216" i="39" s="1"/>
  <c r="L216" i="39" s="1"/>
  <c r="M216" i="39" s="1"/>
  <c r="N216" i="39" s="1"/>
  <c r="O216" i="39" s="1"/>
  <c r="S216" i="39" s="1"/>
  <c r="T216" i="39" s="1"/>
  <c r="Z216" i="39" s="1"/>
  <c r="AB216" i="39" s="1"/>
  <c r="AC216" i="39" s="1"/>
  <c r="AD216" i="39" s="1"/>
  <c r="AE216" i="39" s="1"/>
  <c r="AF216" i="39" s="1"/>
  <c r="C216" i="39"/>
  <c r="D216" i="39" s="1"/>
  <c r="E216" i="39" s="1"/>
  <c r="F216" i="39" s="1"/>
  <c r="S215" i="39"/>
  <c r="T215" i="39" s="1"/>
  <c r="Z215" i="39" s="1"/>
  <c r="AB215" i="39" s="1"/>
  <c r="AC215" i="39" s="1"/>
  <c r="AD215" i="39" s="1"/>
  <c r="AE215" i="39" s="1"/>
  <c r="AF215" i="39" s="1"/>
  <c r="C215" i="39"/>
  <c r="D215" i="39" s="1"/>
  <c r="E215" i="39" s="1"/>
  <c r="F215" i="39" s="1"/>
  <c r="G215" i="39" s="1"/>
  <c r="H215" i="39" s="1"/>
  <c r="I215" i="39" s="1"/>
  <c r="J215" i="39" s="1"/>
  <c r="K215" i="39" s="1"/>
  <c r="L215" i="39" s="1"/>
  <c r="M215" i="39" s="1"/>
  <c r="N215" i="39" s="1"/>
  <c r="O215" i="39" s="1"/>
  <c r="E214" i="39"/>
  <c r="F214" i="39" s="1"/>
  <c r="G214" i="39" s="1"/>
  <c r="H214" i="39" s="1"/>
  <c r="I214" i="39" s="1"/>
  <c r="J214" i="39" s="1"/>
  <c r="K214" i="39" s="1"/>
  <c r="L214" i="39" s="1"/>
  <c r="M214" i="39" s="1"/>
  <c r="N214" i="39" s="1"/>
  <c r="O214" i="39" s="1"/>
  <c r="S214" i="39" s="1"/>
  <c r="T214" i="39" s="1"/>
  <c r="Z214" i="39" s="1"/>
  <c r="AB214" i="39" s="1"/>
  <c r="AC214" i="39" s="1"/>
  <c r="AD214" i="39" s="1"/>
  <c r="AE214" i="39" s="1"/>
  <c r="AF214" i="39" s="1"/>
  <c r="D214" i="39"/>
  <c r="C214" i="39"/>
  <c r="S213" i="39"/>
  <c r="T213" i="39" s="1"/>
  <c r="Z213" i="39" s="1"/>
  <c r="AB213" i="39" s="1"/>
  <c r="AC213" i="39" s="1"/>
  <c r="AD213" i="39" s="1"/>
  <c r="AE213" i="39" s="1"/>
  <c r="AF213" i="39" s="1"/>
  <c r="C213" i="39"/>
  <c r="D213" i="39" s="1"/>
  <c r="E213" i="39" s="1"/>
  <c r="F213" i="39" s="1"/>
  <c r="G213" i="39" s="1"/>
  <c r="H213" i="39" s="1"/>
  <c r="I213" i="39" s="1"/>
  <c r="J213" i="39" s="1"/>
  <c r="K213" i="39" s="1"/>
  <c r="L213" i="39" s="1"/>
  <c r="M213" i="39" s="1"/>
  <c r="N213" i="39" s="1"/>
  <c r="O213" i="39" s="1"/>
  <c r="E212" i="39"/>
  <c r="F212" i="39" s="1"/>
  <c r="G212" i="39" s="1"/>
  <c r="H212" i="39" s="1"/>
  <c r="I212" i="39" s="1"/>
  <c r="J212" i="39" s="1"/>
  <c r="K212" i="39" s="1"/>
  <c r="L212" i="39" s="1"/>
  <c r="M212" i="39" s="1"/>
  <c r="N212" i="39" s="1"/>
  <c r="O212" i="39" s="1"/>
  <c r="S212" i="39" s="1"/>
  <c r="T212" i="39" s="1"/>
  <c r="Z212" i="39" s="1"/>
  <c r="AB212" i="39" s="1"/>
  <c r="AC212" i="39" s="1"/>
  <c r="AD212" i="39" s="1"/>
  <c r="AE212" i="39" s="1"/>
  <c r="AF212" i="39" s="1"/>
  <c r="C212" i="39"/>
  <c r="D212" i="39" s="1"/>
  <c r="G211" i="39"/>
  <c r="H211" i="39" s="1"/>
  <c r="I211" i="39" s="1"/>
  <c r="J211" i="39" s="1"/>
  <c r="K211" i="39" s="1"/>
  <c r="L211" i="39" s="1"/>
  <c r="M211" i="39" s="1"/>
  <c r="N211" i="39" s="1"/>
  <c r="O211" i="39" s="1"/>
  <c r="S211" i="39" s="1"/>
  <c r="T211" i="39" s="1"/>
  <c r="Z211" i="39" s="1"/>
  <c r="AB211" i="39" s="1"/>
  <c r="AC211" i="39" s="1"/>
  <c r="AD211" i="39" s="1"/>
  <c r="AE211" i="39" s="1"/>
  <c r="AF211" i="39" s="1"/>
  <c r="C211" i="39"/>
  <c r="D211" i="39" s="1"/>
  <c r="E211" i="39" s="1"/>
  <c r="F211" i="39" s="1"/>
  <c r="J210" i="39"/>
  <c r="K210" i="39" s="1"/>
  <c r="L210" i="39" s="1"/>
  <c r="M210" i="39" s="1"/>
  <c r="N210" i="39" s="1"/>
  <c r="O210" i="39" s="1"/>
  <c r="S210" i="39" s="1"/>
  <c r="T210" i="39" s="1"/>
  <c r="Z210" i="39" s="1"/>
  <c r="AB210" i="39" s="1"/>
  <c r="AC210" i="39" s="1"/>
  <c r="AD210" i="39" s="1"/>
  <c r="AE210" i="39" s="1"/>
  <c r="AF210" i="39" s="1"/>
  <c r="E210" i="39"/>
  <c r="F210" i="39" s="1"/>
  <c r="G210" i="39" s="1"/>
  <c r="H210" i="39" s="1"/>
  <c r="I210" i="39" s="1"/>
  <c r="D210" i="39"/>
  <c r="C210" i="39"/>
  <c r="D209" i="39"/>
  <c r="E209" i="39" s="1"/>
  <c r="F209" i="39" s="1"/>
  <c r="G209" i="39" s="1"/>
  <c r="H209" i="39" s="1"/>
  <c r="I209" i="39" s="1"/>
  <c r="J209" i="39" s="1"/>
  <c r="K209" i="39" s="1"/>
  <c r="L209" i="39" s="1"/>
  <c r="M209" i="39" s="1"/>
  <c r="N209" i="39" s="1"/>
  <c r="O209" i="39" s="1"/>
  <c r="S209" i="39" s="1"/>
  <c r="T209" i="39" s="1"/>
  <c r="Z209" i="39" s="1"/>
  <c r="AB209" i="39" s="1"/>
  <c r="AC209" i="39" s="1"/>
  <c r="AD209" i="39" s="1"/>
  <c r="AE209" i="39" s="1"/>
  <c r="AF209" i="39" s="1"/>
  <c r="C209" i="39"/>
  <c r="O208" i="39"/>
  <c r="S208" i="39" s="1"/>
  <c r="T208" i="39" s="1"/>
  <c r="Z208" i="39" s="1"/>
  <c r="AB208" i="39" s="1"/>
  <c r="AC208" i="39" s="1"/>
  <c r="AD208" i="39" s="1"/>
  <c r="AE208" i="39" s="1"/>
  <c r="AF208" i="39" s="1"/>
  <c r="E208" i="39"/>
  <c r="F208" i="39" s="1"/>
  <c r="G208" i="39" s="1"/>
  <c r="H208" i="39" s="1"/>
  <c r="I208" i="39" s="1"/>
  <c r="J208" i="39" s="1"/>
  <c r="K208" i="39" s="1"/>
  <c r="L208" i="39" s="1"/>
  <c r="M208" i="39" s="1"/>
  <c r="N208" i="39" s="1"/>
  <c r="C208" i="39"/>
  <c r="D208" i="39" s="1"/>
  <c r="C207" i="39"/>
  <c r="D207" i="39" s="1"/>
  <c r="E207" i="39" s="1"/>
  <c r="F207" i="39" s="1"/>
  <c r="G207" i="39" s="1"/>
  <c r="H207" i="39" s="1"/>
  <c r="I207" i="39" s="1"/>
  <c r="J207" i="39" s="1"/>
  <c r="K207" i="39" s="1"/>
  <c r="L207" i="39" s="1"/>
  <c r="M207" i="39" s="1"/>
  <c r="N207" i="39" s="1"/>
  <c r="O207" i="39" s="1"/>
  <c r="S207" i="39" s="1"/>
  <c r="T207" i="39" s="1"/>
  <c r="Z207" i="39" s="1"/>
  <c r="AB207" i="39" s="1"/>
  <c r="AC207" i="39" s="1"/>
  <c r="AD207" i="39" s="1"/>
  <c r="AE207" i="39" s="1"/>
  <c r="AF207" i="39" s="1"/>
  <c r="G206" i="39"/>
  <c r="H206" i="39" s="1"/>
  <c r="I206" i="39" s="1"/>
  <c r="J206" i="39" s="1"/>
  <c r="K206" i="39" s="1"/>
  <c r="L206" i="39" s="1"/>
  <c r="M206" i="39" s="1"/>
  <c r="N206" i="39" s="1"/>
  <c r="O206" i="39" s="1"/>
  <c r="S206" i="39" s="1"/>
  <c r="T206" i="39" s="1"/>
  <c r="Z206" i="39" s="1"/>
  <c r="AB206" i="39" s="1"/>
  <c r="AC206" i="39" s="1"/>
  <c r="AD206" i="39" s="1"/>
  <c r="AE206" i="39" s="1"/>
  <c r="AF206" i="39" s="1"/>
  <c r="F206" i="39"/>
  <c r="E206" i="39"/>
  <c r="C206" i="39"/>
  <c r="D206" i="39" s="1"/>
  <c r="C205" i="39"/>
  <c r="D205" i="39" s="1"/>
  <c r="E205" i="39" s="1"/>
  <c r="F205" i="39" s="1"/>
  <c r="G205" i="39" s="1"/>
  <c r="H205" i="39" s="1"/>
  <c r="I205" i="39" s="1"/>
  <c r="J205" i="39" s="1"/>
  <c r="K205" i="39" s="1"/>
  <c r="L205" i="39" s="1"/>
  <c r="M205" i="39" s="1"/>
  <c r="N205" i="39" s="1"/>
  <c r="O205" i="39" s="1"/>
  <c r="S205" i="39" s="1"/>
  <c r="T205" i="39" s="1"/>
  <c r="Z205" i="39" s="1"/>
  <c r="AB205" i="39" s="1"/>
  <c r="AC205" i="39" s="1"/>
  <c r="AD205" i="39" s="1"/>
  <c r="AE205" i="39" s="1"/>
  <c r="AF205" i="39" s="1"/>
  <c r="T204" i="39"/>
  <c r="Z204" i="39" s="1"/>
  <c r="AB204" i="39" s="1"/>
  <c r="AC204" i="39" s="1"/>
  <c r="AD204" i="39" s="1"/>
  <c r="AE204" i="39" s="1"/>
  <c r="AF204" i="39" s="1"/>
  <c r="C204" i="39"/>
  <c r="D204" i="39" s="1"/>
  <c r="E204" i="39" s="1"/>
  <c r="F204" i="39" s="1"/>
  <c r="G204" i="39" s="1"/>
  <c r="H204" i="39" s="1"/>
  <c r="I204" i="39" s="1"/>
  <c r="J204" i="39" s="1"/>
  <c r="K204" i="39" s="1"/>
  <c r="L204" i="39" s="1"/>
  <c r="M204" i="39" s="1"/>
  <c r="N204" i="39" s="1"/>
  <c r="O204" i="39" s="1"/>
  <c r="S204" i="39" s="1"/>
  <c r="H203" i="39"/>
  <c r="I203" i="39" s="1"/>
  <c r="J203" i="39" s="1"/>
  <c r="K203" i="39" s="1"/>
  <c r="L203" i="39" s="1"/>
  <c r="M203" i="39" s="1"/>
  <c r="N203" i="39" s="1"/>
  <c r="O203" i="39" s="1"/>
  <c r="S203" i="39" s="1"/>
  <c r="T203" i="39" s="1"/>
  <c r="Z203" i="39" s="1"/>
  <c r="AB203" i="39" s="1"/>
  <c r="AC203" i="39" s="1"/>
  <c r="AD203" i="39" s="1"/>
  <c r="AE203" i="39" s="1"/>
  <c r="AF203" i="39" s="1"/>
  <c r="E203" i="39"/>
  <c r="F203" i="39" s="1"/>
  <c r="G203" i="39" s="1"/>
  <c r="D203" i="39"/>
  <c r="C203" i="39"/>
  <c r="J202" i="39"/>
  <c r="K202" i="39" s="1"/>
  <c r="L202" i="39" s="1"/>
  <c r="M202" i="39" s="1"/>
  <c r="N202" i="39" s="1"/>
  <c r="O202" i="39" s="1"/>
  <c r="S202" i="39" s="1"/>
  <c r="T202" i="39" s="1"/>
  <c r="Z202" i="39" s="1"/>
  <c r="AB202" i="39" s="1"/>
  <c r="AC202" i="39" s="1"/>
  <c r="AD202" i="39" s="1"/>
  <c r="AE202" i="39" s="1"/>
  <c r="AF202" i="39" s="1"/>
  <c r="H202" i="39"/>
  <c r="I202" i="39" s="1"/>
  <c r="G202" i="39"/>
  <c r="C202" i="39"/>
  <c r="D202" i="39" s="1"/>
  <c r="E202" i="39" s="1"/>
  <c r="F202" i="39" s="1"/>
  <c r="F201" i="39"/>
  <c r="G201" i="39" s="1"/>
  <c r="H201" i="39" s="1"/>
  <c r="I201" i="39" s="1"/>
  <c r="J201" i="39" s="1"/>
  <c r="K201" i="39" s="1"/>
  <c r="L201" i="39" s="1"/>
  <c r="M201" i="39" s="1"/>
  <c r="N201" i="39" s="1"/>
  <c r="O201" i="39" s="1"/>
  <c r="S201" i="39" s="1"/>
  <c r="T201" i="39" s="1"/>
  <c r="Z201" i="39" s="1"/>
  <c r="AB201" i="39" s="1"/>
  <c r="AC201" i="39" s="1"/>
  <c r="AD201" i="39" s="1"/>
  <c r="AE201" i="39" s="1"/>
  <c r="AF201" i="39" s="1"/>
  <c r="D201" i="39"/>
  <c r="E201" i="39" s="1"/>
  <c r="C201" i="39"/>
  <c r="I200" i="39"/>
  <c r="J200" i="39" s="1"/>
  <c r="K200" i="39" s="1"/>
  <c r="L200" i="39" s="1"/>
  <c r="M200" i="39" s="1"/>
  <c r="N200" i="39" s="1"/>
  <c r="O200" i="39" s="1"/>
  <c r="S200" i="39" s="1"/>
  <c r="T200" i="39" s="1"/>
  <c r="Z200" i="39" s="1"/>
  <c r="AB200" i="39" s="1"/>
  <c r="AC200" i="39" s="1"/>
  <c r="AD200" i="39" s="1"/>
  <c r="AE200" i="39" s="1"/>
  <c r="AF200" i="39" s="1"/>
  <c r="D200" i="39"/>
  <c r="E200" i="39" s="1"/>
  <c r="F200" i="39" s="1"/>
  <c r="G200" i="39" s="1"/>
  <c r="H200" i="39" s="1"/>
  <c r="C200" i="39"/>
  <c r="J199" i="39"/>
  <c r="K199" i="39" s="1"/>
  <c r="L199" i="39" s="1"/>
  <c r="M199" i="39" s="1"/>
  <c r="N199" i="39" s="1"/>
  <c r="O199" i="39" s="1"/>
  <c r="S199" i="39" s="1"/>
  <c r="T199" i="39" s="1"/>
  <c r="Z199" i="39" s="1"/>
  <c r="AB199" i="39" s="1"/>
  <c r="AC199" i="39" s="1"/>
  <c r="AD199" i="39" s="1"/>
  <c r="AE199" i="39" s="1"/>
  <c r="AF199" i="39" s="1"/>
  <c r="G199" i="39"/>
  <c r="H199" i="39" s="1"/>
  <c r="I199" i="39" s="1"/>
  <c r="E199" i="39"/>
  <c r="F199" i="39" s="1"/>
  <c r="D199" i="39"/>
  <c r="C199" i="39"/>
  <c r="C198" i="39"/>
  <c r="D198" i="39" s="1"/>
  <c r="E198" i="39" s="1"/>
  <c r="F198" i="39" s="1"/>
  <c r="G198" i="39" s="1"/>
  <c r="H198" i="39" s="1"/>
  <c r="I198" i="39" s="1"/>
  <c r="J198" i="39" s="1"/>
  <c r="K198" i="39" s="1"/>
  <c r="L198" i="39" s="1"/>
  <c r="M198" i="39" s="1"/>
  <c r="N198" i="39" s="1"/>
  <c r="O198" i="39" s="1"/>
  <c r="S198" i="39" s="1"/>
  <c r="T198" i="39" s="1"/>
  <c r="Z198" i="39" s="1"/>
  <c r="AB198" i="39" s="1"/>
  <c r="AC198" i="39" s="1"/>
  <c r="AD198" i="39" s="1"/>
  <c r="AE198" i="39" s="1"/>
  <c r="AF198" i="39" s="1"/>
  <c r="O197" i="39"/>
  <c r="S197" i="39" s="1"/>
  <c r="T197" i="39" s="1"/>
  <c r="Z197" i="39" s="1"/>
  <c r="AB197" i="39" s="1"/>
  <c r="AC197" i="39" s="1"/>
  <c r="AD197" i="39" s="1"/>
  <c r="AE197" i="39" s="1"/>
  <c r="AF197" i="39" s="1"/>
  <c r="E197" i="39"/>
  <c r="F197" i="39" s="1"/>
  <c r="G197" i="39" s="1"/>
  <c r="H197" i="39" s="1"/>
  <c r="I197" i="39" s="1"/>
  <c r="J197" i="39" s="1"/>
  <c r="K197" i="39" s="1"/>
  <c r="L197" i="39" s="1"/>
  <c r="M197" i="39" s="1"/>
  <c r="N197" i="39" s="1"/>
  <c r="C197" i="39"/>
  <c r="D197" i="39" s="1"/>
  <c r="D196" i="39"/>
  <c r="E196" i="39" s="1"/>
  <c r="F196" i="39" s="1"/>
  <c r="G196" i="39" s="1"/>
  <c r="H196" i="39" s="1"/>
  <c r="I196" i="39" s="1"/>
  <c r="J196" i="39" s="1"/>
  <c r="K196" i="39" s="1"/>
  <c r="L196" i="39" s="1"/>
  <c r="M196" i="39" s="1"/>
  <c r="N196" i="39" s="1"/>
  <c r="O196" i="39" s="1"/>
  <c r="S196" i="39" s="1"/>
  <c r="T196" i="39" s="1"/>
  <c r="Z196" i="39" s="1"/>
  <c r="AB196" i="39" s="1"/>
  <c r="AC196" i="39" s="1"/>
  <c r="AD196" i="39" s="1"/>
  <c r="AE196" i="39" s="1"/>
  <c r="AF196" i="39" s="1"/>
  <c r="C196" i="39"/>
  <c r="C195" i="39"/>
  <c r="D195" i="39" s="1"/>
  <c r="E195" i="39" s="1"/>
  <c r="F195" i="39" s="1"/>
  <c r="G195" i="39" s="1"/>
  <c r="H195" i="39" s="1"/>
  <c r="I195" i="39" s="1"/>
  <c r="J195" i="39" s="1"/>
  <c r="K195" i="39" s="1"/>
  <c r="L195" i="39" s="1"/>
  <c r="M195" i="39" s="1"/>
  <c r="N195" i="39" s="1"/>
  <c r="O195" i="39" s="1"/>
  <c r="S195" i="39" s="1"/>
  <c r="T195" i="39" s="1"/>
  <c r="Z195" i="39" s="1"/>
  <c r="AB195" i="39" s="1"/>
  <c r="AC195" i="39" s="1"/>
  <c r="AD195" i="39" s="1"/>
  <c r="AE195" i="39" s="1"/>
  <c r="AF195" i="39" s="1"/>
  <c r="F194" i="39"/>
  <c r="G194" i="39" s="1"/>
  <c r="H194" i="39" s="1"/>
  <c r="I194" i="39" s="1"/>
  <c r="J194" i="39" s="1"/>
  <c r="K194" i="39" s="1"/>
  <c r="L194" i="39" s="1"/>
  <c r="M194" i="39" s="1"/>
  <c r="N194" i="39" s="1"/>
  <c r="O194" i="39" s="1"/>
  <c r="S194" i="39" s="1"/>
  <c r="T194" i="39" s="1"/>
  <c r="Z194" i="39" s="1"/>
  <c r="AB194" i="39" s="1"/>
  <c r="AC194" i="39" s="1"/>
  <c r="AD194" i="39" s="1"/>
  <c r="AE194" i="39" s="1"/>
  <c r="AF194" i="39" s="1"/>
  <c r="E194" i="39"/>
  <c r="C194" i="39"/>
  <c r="D194" i="39" s="1"/>
  <c r="F193" i="39"/>
  <c r="G193" i="39" s="1"/>
  <c r="H193" i="39" s="1"/>
  <c r="I193" i="39" s="1"/>
  <c r="J193" i="39" s="1"/>
  <c r="K193" i="39" s="1"/>
  <c r="L193" i="39" s="1"/>
  <c r="M193" i="39" s="1"/>
  <c r="N193" i="39" s="1"/>
  <c r="O193" i="39" s="1"/>
  <c r="S193" i="39" s="1"/>
  <c r="T193" i="39" s="1"/>
  <c r="Z193" i="39" s="1"/>
  <c r="AB193" i="39" s="1"/>
  <c r="AC193" i="39" s="1"/>
  <c r="AD193" i="39" s="1"/>
  <c r="AE193" i="39" s="1"/>
  <c r="AF193" i="39" s="1"/>
  <c r="C193" i="39"/>
  <c r="D193" i="39" s="1"/>
  <c r="E193" i="39" s="1"/>
  <c r="F192" i="39"/>
  <c r="G192" i="39" s="1"/>
  <c r="H192" i="39" s="1"/>
  <c r="I192" i="39" s="1"/>
  <c r="J192" i="39" s="1"/>
  <c r="K192" i="39" s="1"/>
  <c r="L192" i="39" s="1"/>
  <c r="M192" i="39" s="1"/>
  <c r="N192" i="39" s="1"/>
  <c r="O192" i="39" s="1"/>
  <c r="S192" i="39" s="1"/>
  <c r="T192" i="39" s="1"/>
  <c r="Z192" i="39" s="1"/>
  <c r="AB192" i="39" s="1"/>
  <c r="AC192" i="39" s="1"/>
  <c r="AD192" i="39" s="1"/>
  <c r="AE192" i="39" s="1"/>
  <c r="AF192" i="39" s="1"/>
  <c r="E192" i="39"/>
  <c r="D192" i="39"/>
  <c r="C192" i="39"/>
  <c r="K191" i="39"/>
  <c r="L191" i="39" s="1"/>
  <c r="M191" i="39" s="1"/>
  <c r="N191" i="39" s="1"/>
  <c r="O191" i="39" s="1"/>
  <c r="S191" i="39" s="1"/>
  <c r="T191" i="39" s="1"/>
  <c r="Z191" i="39" s="1"/>
  <c r="AB191" i="39" s="1"/>
  <c r="AC191" i="39" s="1"/>
  <c r="AD191" i="39" s="1"/>
  <c r="AE191" i="39" s="1"/>
  <c r="AF191" i="39" s="1"/>
  <c r="H191" i="39"/>
  <c r="I191" i="39" s="1"/>
  <c r="J191" i="39" s="1"/>
  <c r="D191" i="39"/>
  <c r="E191" i="39" s="1"/>
  <c r="F191" i="39" s="1"/>
  <c r="G191" i="39" s="1"/>
  <c r="C191" i="39"/>
  <c r="N190" i="39"/>
  <c r="O190" i="39" s="1"/>
  <c r="S190" i="39" s="1"/>
  <c r="T190" i="39" s="1"/>
  <c r="Z190" i="39" s="1"/>
  <c r="AB190" i="39" s="1"/>
  <c r="AC190" i="39" s="1"/>
  <c r="AD190" i="39" s="1"/>
  <c r="AE190" i="39" s="1"/>
  <c r="AF190" i="39" s="1"/>
  <c r="G190" i="39"/>
  <c r="H190" i="39" s="1"/>
  <c r="I190" i="39" s="1"/>
  <c r="J190" i="39" s="1"/>
  <c r="K190" i="39" s="1"/>
  <c r="L190" i="39" s="1"/>
  <c r="M190" i="39" s="1"/>
  <c r="F190" i="39"/>
  <c r="E190" i="39"/>
  <c r="C190" i="39"/>
  <c r="D190" i="39" s="1"/>
  <c r="G189" i="39"/>
  <c r="H189" i="39" s="1"/>
  <c r="I189" i="39" s="1"/>
  <c r="J189" i="39" s="1"/>
  <c r="K189" i="39" s="1"/>
  <c r="L189" i="39" s="1"/>
  <c r="M189" i="39" s="1"/>
  <c r="N189" i="39" s="1"/>
  <c r="O189" i="39" s="1"/>
  <c r="S189" i="39" s="1"/>
  <c r="T189" i="39" s="1"/>
  <c r="Z189" i="39" s="1"/>
  <c r="AB189" i="39" s="1"/>
  <c r="AC189" i="39" s="1"/>
  <c r="AD189" i="39" s="1"/>
  <c r="AE189" i="39" s="1"/>
  <c r="AF189" i="39" s="1"/>
  <c r="D189" i="39"/>
  <c r="E189" i="39" s="1"/>
  <c r="F189" i="39" s="1"/>
  <c r="C189" i="39"/>
  <c r="I188" i="39"/>
  <c r="J188" i="39" s="1"/>
  <c r="K188" i="39" s="1"/>
  <c r="L188" i="39" s="1"/>
  <c r="M188" i="39" s="1"/>
  <c r="N188" i="39" s="1"/>
  <c r="O188" i="39" s="1"/>
  <c r="S188" i="39" s="1"/>
  <c r="T188" i="39" s="1"/>
  <c r="Z188" i="39" s="1"/>
  <c r="AB188" i="39" s="1"/>
  <c r="AC188" i="39" s="1"/>
  <c r="AD188" i="39" s="1"/>
  <c r="AE188" i="39" s="1"/>
  <c r="AF188" i="39" s="1"/>
  <c r="H188" i="39"/>
  <c r="E188" i="39"/>
  <c r="F188" i="39" s="1"/>
  <c r="G188" i="39" s="1"/>
  <c r="D188" i="39"/>
  <c r="C188" i="39"/>
  <c r="C187" i="39"/>
  <c r="D187" i="39" s="1"/>
  <c r="E187" i="39" s="1"/>
  <c r="F187" i="39" s="1"/>
  <c r="G187" i="39" s="1"/>
  <c r="H187" i="39" s="1"/>
  <c r="I187" i="39" s="1"/>
  <c r="J187" i="39" s="1"/>
  <c r="K187" i="39" s="1"/>
  <c r="L187" i="39" s="1"/>
  <c r="M187" i="39" s="1"/>
  <c r="N187" i="39" s="1"/>
  <c r="O187" i="39" s="1"/>
  <c r="S187" i="39" s="1"/>
  <c r="T187" i="39" s="1"/>
  <c r="Z187" i="39" s="1"/>
  <c r="AB187" i="39" s="1"/>
  <c r="AC187" i="39" s="1"/>
  <c r="AD187" i="39" s="1"/>
  <c r="AE187" i="39" s="1"/>
  <c r="AF187" i="39" s="1"/>
  <c r="D186" i="39"/>
  <c r="E186" i="39" s="1"/>
  <c r="F186" i="39" s="1"/>
  <c r="G186" i="39" s="1"/>
  <c r="H186" i="39" s="1"/>
  <c r="I186" i="39" s="1"/>
  <c r="J186" i="39" s="1"/>
  <c r="K186" i="39" s="1"/>
  <c r="L186" i="39" s="1"/>
  <c r="M186" i="39" s="1"/>
  <c r="N186" i="39" s="1"/>
  <c r="O186" i="39" s="1"/>
  <c r="S186" i="39" s="1"/>
  <c r="T186" i="39" s="1"/>
  <c r="Z186" i="39" s="1"/>
  <c r="AB186" i="39" s="1"/>
  <c r="AC186" i="39" s="1"/>
  <c r="AD186" i="39" s="1"/>
  <c r="AE186" i="39" s="1"/>
  <c r="AF186" i="39" s="1"/>
  <c r="C186" i="39"/>
  <c r="C185" i="39"/>
  <c r="D185" i="39" s="1"/>
  <c r="E185" i="39" s="1"/>
  <c r="F185" i="39" s="1"/>
  <c r="G185" i="39" s="1"/>
  <c r="H185" i="39" s="1"/>
  <c r="I185" i="39" s="1"/>
  <c r="J185" i="39" s="1"/>
  <c r="K185" i="39" s="1"/>
  <c r="L185" i="39" s="1"/>
  <c r="M185" i="39" s="1"/>
  <c r="N185" i="39" s="1"/>
  <c r="O185" i="39" s="1"/>
  <c r="S185" i="39" s="1"/>
  <c r="T185" i="39" s="1"/>
  <c r="Z185" i="39" s="1"/>
  <c r="AB185" i="39" s="1"/>
  <c r="AC185" i="39" s="1"/>
  <c r="AD185" i="39" s="1"/>
  <c r="AE185" i="39" s="1"/>
  <c r="AF185" i="39" s="1"/>
  <c r="E184" i="39"/>
  <c r="F184" i="39" s="1"/>
  <c r="G184" i="39" s="1"/>
  <c r="H184" i="39" s="1"/>
  <c r="I184" i="39" s="1"/>
  <c r="J184" i="39" s="1"/>
  <c r="K184" i="39" s="1"/>
  <c r="L184" i="39" s="1"/>
  <c r="M184" i="39" s="1"/>
  <c r="N184" i="39" s="1"/>
  <c r="O184" i="39" s="1"/>
  <c r="S184" i="39" s="1"/>
  <c r="T184" i="39" s="1"/>
  <c r="Z184" i="39" s="1"/>
  <c r="AB184" i="39" s="1"/>
  <c r="AC184" i="39" s="1"/>
  <c r="AD184" i="39" s="1"/>
  <c r="AE184" i="39" s="1"/>
  <c r="AF184" i="39" s="1"/>
  <c r="D184" i="39"/>
  <c r="C184" i="39"/>
  <c r="C183" i="39"/>
  <c r="D182" i="39"/>
  <c r="E182" i="39" s="1"/>
  <c r="F182" i="39" s="1"/>
  <c r="G182" i="39" s="1"/>
  <c r="H182" i="39" s="1"/>
  <c r="I182" i="39" s="1"/>
  <c r="J182" i="39" s="1"/>
  <c r="K182" i="39" s="1"/>
  <c r="L182" i="39" s="1"/>
  <c r="M182" i="39" s="1"/>
  <c r="N182" i="39" s="1"/>
  <c r="O182" i="39" s="1"/>
  <c r="S182" i="39" s="1"/>
  <c r="T182" i="39" s="1"/>
  <c r="Z182" i="39" s="1"/>
  <c r="AB182" i="39" s="1"/>
  <c r="AC182" i="39" s="1"/>
  <c r="AD182" i="39" s="1"/>
  <c r="AE182" i="39" s="1"/>
  <c r="AF182" i="39" s="1"/>
  <c r="C182" i="39"/>
  <c r="G181" i="39"/>
  <c r="H181" i="39" s="1"/>
  <c r="I181" i="39" s="1"/>
  <c r="J181" i="39" s="1"/>
  <c r="K181" i="39" s="1"/>
  <c r="L181" i="39" s="1"/>
  <c r="M181" i="39" s="1"/>
  <c r="N181" i="39" s="1"/>
  <c r="O181" i="39" s="1"/>
  <c r="S181" i="39" s="1"/>
  <c r="T181" i="39" s="1"/>
  <c r="Z181" i="39" s="1"/>
  <c r="AB181" i="39" s="1"/>
  <c r="AC181" i="39" s="1"/>
  <c r="AD181" i="39" s="1"/>
  <c r="AE181" i="39" s="1"/>
  <c r="AF181" i="39" s="1"/>
  <c r="D181" i="39"/>
  <c r="E181" i="39" s="1"/>
  <c r="F181" i="39" s="1"/>
  <c r="C181" i="39"/>
  <c r="D180" i="39"/>
  <c r="E180" i="39" s="1"/>
  <c r="F180" i="39" s="1"/>
  <c r="G180" i="39" s="1"/>
  <c r="H180" i="39" s="1"/>
  <c r="I180" i="39" s="1"/>
  <c r="J180" i="39" s="1"/>
  <c r="K180" i="39" s="1"/>
  <c r="L180" i="39" s="1"/>
  <c r="M180" i="39" s="1"/>
  <c r="N180" i="39" s="1"/>
  <c r="O180" i="39" s="1"/>
  <c r="S180" i="39" s="1"/>
  <c r="T180" i="39" s="1"/>
  <c r="Z180" i="39" s="1"/>
  <c r="AB180" i="39" s="1"/>
  <c r="AC180" i="39" s="1"/>
  <c r="AD180" i="39" s="1"/>
  <c r="AE180" i="39" s="1"/>
  <c r="AF180" i="39" s="1"/>
  <c r="C180" i="39"/>
  <c r="C179" i="39"/>
  <c r="D179" i="39" s="1"/>
  <c r="E179" i="39" s="1"/>
  <c r="F179" i="39" s="1"/>
  <c r="G179" i="39" s="1"/>
  <c r="H179" i="39" s="1"/>
  <c r="I179" i="39" s="1"/>
  <c r="J179" i="39" s="1"/>
  <c r="K179" i="39" s="1"/>
  <c r="L179" i="39" s="1"/>
  <c r="M179" i="39" s="1"/>
  <c r="N179" i="39" s="1"/>
  <c r="O179" i="39" s="1"/>
  <c r="S179" i="39" s="1"/>
  <c r="T179" i="39" s="1"/>
  <c r="Z179" i="39" s="1"/>
  <c r="AB179" i="39" s="1"/>
  <c r="AC179" i="39" s="1"/>
  <c r="AD179" i="39" s="1"/>
  <c r="AE179" i="39" s="1"/>
  <c r="AF179" i="39" s="1"/>
  <c r="F178" i="39"/>
  <c r="G178" i="39" s="1"/>
  <c r="H178" i="39" s="1"/>
  <c r="I178" i="39" s="1"/>
  <c r="J178" i="39" s="1"/>
  <c r="K178" i="39" s="1"/>
  <c r="L178" i="39" s="1"/>
  <c r="M178" i="39" s="1"/>
  <c r="N178" i="39" s="1"/>
  <c r="O178" i="39" s="1"/>
  <c r="S178" i="39" s="1"/>
  <c r="T178" i="39" s="1"/>
  <c r="Z178" i="39" s="1"/>
  <c r="AB178" i="39" s="1"/>
  <c r="AC178" i="39" s="1"/>
  <c r="AD178" i="39" s="1"/>
  <c r="AE178" i="39" s="1"/>
  <c r="AF178" i="39" s="1"/>
  <c r="D178" i="39"/>
  <c r="E178" i="39" s="1"/>
  <c r="C178" i="39"/>
  <c r="F177" i="39"/>
  <c r="C177" i="39"/>
  <c r="D177" i="39" s="1"/>
  <c r="E177" i="39" s="1"/>
  <c r="J176" i="39"/>
  <c r="K176" i="39" s="1"/>
  <c r="L176" i="39" s="1"/>
  <c r="M176" i="39" s="1"/>
  <c r="N176" i="39" s="1"/>
  <c r="O176" i="39" s="1"/>
  <c r="S176" i="39" s="1"/>
  <c r="T176" i="39" s="1"/>
  <c r="Z176" i="39" s="1"/>
  <c r="AB176" i="39" s="1"/>
  <c r="AC176" i="39" s="1"/>
  <c r="AD176" i="39" s="1"/>
  <c r="AE176" i="39" s="1"/>
  <c r="AF176" i="39" s="1"/>
  <c r="E176" i="39"/>
  <c r="F176" i="39" s="1"/>
  <c r="G176" i="39" s="1"/>
  <c r="H176" i="39" s="1"/>
  <c r="I176" i="39" s="1"/>
  <c r="D176" i="39"/>
  <c r="C176" i="39"/>
  <c r="H175" i="39"/>
  <c r="I175" i="39" s="1"/>
  <c r="J175" i="39" s="1"/>
  <c r="K175" i="39" s="1"/>
  <c r="L175" i="39" s="1"/>
  <c r="M175" i="39" s="1"/>
  <c r="N175" i="39" s="1"/>
  <c r="O175" i="39" s="1"/>
  <c r="S175" i="39" s="1"/>
  <c r="T175" i="39" s="1"/>
  <c r="Z175" i="39" s="1"/>
  <c r="AB175" i="39" s="1"/>
  <c r="AC175" i="39" s="1"/>
  <c r="AD175" i="39" s="1"/>
  <c r="AE175" i="39" s="1"/>
  <c r="AF175" i="39" s="1"/>
  <c r="G175" i="39"/>
  <c r="D175" i="39"/>
  <c r="E175" i="39" s="1"/>
  <c r="F175" i="39" s="1"/>
  <c r="C175" i="39"/>
  <c r="M174" i="39"/>
  <c r="N174" i="39" s="1"/>
  <c r="O174" i="39" s="1"/>
  <c r="S174" i="39" s="1"/>
  <c r="T174" i="39" s="1"/>
  <c r="Z174" i="39" s="1"/>
  <c r="AB174" i="39" s="1"/>
  <c r="AC174" i="39" s="1"/>
  <c r="AD174" i="39" s="1"/>
  <c r="AE174" i="39" s="1"/>
  <c r="AF174" i="39" s="1"/>
  <c r="J174" i="39"/>
  <c r="K174" i="39" s="1"/>
  <c r="L174" i="39" s="1"/>
  <c r="E174" i="39"/>
  <c r="F174" i="39" s="1"/>
  <c r="G174" i="39" s="1"/>
  <c r="H174" i="39" s="1"/>
  <c r="I174" i="39" s="1"/>
  <c r="C174" i="39"/>
  <c r="D174" i="39" s="1"/>
  <c r="D173" i="39"/>
  <c r="E173" i="39" s="1"/>
  <c r="F173" i="39" s="1"/>
  <c r="G173" i="39" s="1"/>
  <c r="H173" i="39" s="1"/>
  <c r="I173" i="39" s="1"/>
  <c r="J173" i="39" s="1"/>
  <c r="K173" i="39" s="1"/>
  <c r="L173" i="39" s="1"/>
  <c r="M173" i="39" s="1"/>
  <c r="N173" i="39" s="1"/>
  <c r="O173" i="39" s="1"/>
  <c r="S173" i="39" s="1"/>
  <c r="T173" i="39" s="1"/>
  <c r="Z173" i="39" s="1"/>
  <c r="AB173" i="39" s="1"/>
  <c r="AC173" i="39" s="1"/>
  <c r="AD173" i="39" s="1"/>
  <c r="AE173" i="39" s="1"/>
  <c r="AF173" i="39" s="1"/>
  <c r="C173" i="39"/>
  <c r="D172" i="39"/>
  <c r="E172" i="39" s="1"/>
  <c r="F172" i="39" s="1"/>
  <c r="G172" i="39" s="1"/>
  <c r="H172" i="39" s="1"/>
  <c r="I172" i="39" s="1"/>
  <c r="J172" i="39" s="1"/>
  <c r="K172" i="39" s="1"/>
  <c r="L172" i="39" s="1"/>
  <c r="M172" i="39" s="1"/>
  <c r="N172" i="39" s="1"/>
  <c r="O172" i="39" s="1"/>
  <c r="S172" i="39" s="1"/>
  <c r="T172" i="39" s="1"/>
  <c r="Z172" i="39" s="1"/>
  <c r="AB172" i="39" s="1"/>
  <c r="AC172" i="39" s="1"/>
  <c r="AD172" i="39" s="1"/>
  <c r="AE172" i="39" s="1"/>
  <c r="AF172" i="39" s="1"/>
  <c r="C172" i="39"/>
  <c r="C171" i="39"/>
  <c r="D171" i="39" s="1"/>
  <c r="E171" i="39" s="1"/>
  <c r="F171" i="39" s="1"/>
  <c r="G171" i="39" s="1"/>
  <c r="H171" i="39" s="1"/>
  <c r="I171" i="39" s="1"/>
  <c r="J171" i="39" s="1"/>
  <c r="K171" i="39" s="1"/>
  <c r="L171" i="39" s="1"/>
  <c r="M171" i="39" s="1"/>
  <c r="N171" i="39" s="1"/>
  <c r="O171" i="39" s="1"/>
  <c r="S171" i="39" s="1"/>
  <c r="T171" i="39" s="1"/>
  <c r="Z171" i="39" s="1"/>
  <c r="AB171" i="39" s="1"/>
  <c r="AC171" i="39" s="1"/>
  <c r="AD171" i="39" s="1"/>
  <c r="AE171" i="39" s="1"/>
  <c r="AF171" i="39" s="1"/>
  <c r="M170" i="39"/>
  <c r="N170" i="39" s="1"/>
  <c r="O170" i="39" s="1"/>
  <c r="S170" i="39" s="1"/>
  <c r="T170" i="39" s="1"/>
  <c r="H170" i="39"/>
  <c r="I170" i="39" s="1"/>
  <c r="J170" i="39" s="1"/>
  <c r="K170" i="39" s="1"/>
  <c r="L170" i="39" s="1"/>
  <c r="F170" i="39"/>
  <c r="G170" i="39" s="1"/>
  <c r="E170" i="39"/>
  <c r="C170" i="39"/>
  <c r="D170" i="39" s="1"/>
  <c r="C169" i="39"/>
  <c r="AG167" i="39"/>
  <c r="D166" i="39"/>
  <c r="E166" i="39" s="1"/>
  <c r="F166" i="39" s="1"/>
  <c r="G166" i="39" s="1"/>
  <c r="H166" i="39" s="1"/>
  <c r="I166" i="39" s="1"/>
  <c r="J166" i="39" s="1"/>
  <c r="K166" i="39" s="1"/>
  <c r="L166" i="39" s="1"/>
  <c r="M166" i="39" s="1"/>
  <c r="N166" i="39" s="1"/>
  <c r="O166" i="39" s="1"/>
  <c r="S166" i="39" s="1"/>
  <c r="T166" i="39" s="1"/>
  <c r="Z166" i="39" s="1"/>
  <c r="AB166" i="39" s="1"/>
  <c r="AC166" i="39" s="1"/>
  <c r="AD166" i="39" s="1"/>
  <c r="AE166" i="39" s="1"/>
  <c r="AF166" i="39" s="1"/>
  <c r="C166" i="39"/>
  <c r="C165" i="39"/>
  <c r="D165" i="39" s="1"/>
  <c r="E165" i="39" s="1"/>
  <c r="F165" i="39" s="1"/>
  <c r="G165" i="39" s="1"/>
  <c r="H165" i="39" s="1"/>
  <c r="I165" i="39" s="1"/>
  <c r="J165" i="39" s="1"/>
  <c r="K165" i="39" s="1"/>
  <c r="L165" i="39" s="1"/>
  <c r="M165" i="39" s="1"/>
  <c r="N165" i="39" s="1"/>
  <c r="O165" i="39" s="1"/>
  <c r="S165" i="39" s="1"/>
  <c r="T165" i="39" s="1"/>
  <c r="Z165" i="39" s="1"/>
  <c r="AB165" i="39" s="1"/>
  <c r="AC165" i="39" s="1"/>
  <c r="AD165" i="39" s="1"/>
  <c r="AE165" i="39" s="1"/>
  <c r="AF165" i="39" s="1"/>
  <c r="M164" i="39"/>
  <c r="N164" i="39" s="1"/>
  <c r="O164" i="39" s="1"/>
  <c r="S164" i="39" s="1"/>
  <c r="T164" i="39" s="1"/>
  <c r="Z164" i="39" s="1"/>
  <c r="AB164" i="39" s="1"/>
  <c r="AC164" i="39" s="1"/>
  <c r="AD164" i="39" s="1"/>
  <c r="AE164" i="39" s="1"/>
  <c r="AF164" i="39" s="1"/>
  <c r="H164" i="39"/>
  <c r="I164" i="39" s="1"/>
  <c r="J164" i="39" s="1"/>
  <c r="K164" i="39" s="1"/>
  <c r="L164" i="39" s="1"/>
  <c r="G164" i="39"/>
  <c r="E164" i="39"/>
  <c r="F164" i="39" s="1"/>
  <c r="D164" i="39"/>
  <c r="C164" i="39"/>
  <c r="F163" i="39"/>
  <c r="G163" i="39" s="1"/>
  <c r="H163" i="39" s="1"/>
  <c r="I163" i="39" s="1"/>
  <c r="J163" i="39" s="1"/>
  <c r="K163" i="39" s="1"/>
  <c r="L163" i="39" s="1"/>
  <c r="M163" i="39" s="1"/>
  <c r="N163" i="39" s="1"/>
  <c r="O163" i="39" s="1"/>
  <c r="S163" i="39" s="1"/>
  <c r="T163" i="39" s="1"/>
  <c r="Z163" i="39" s="1"/>
  <c r="AB163" i="39" s="1"/>
  <c r="AC163" i="39" s="1"/>
  <c r="AD163" i="39" s="1"/>
  <c r="AE163" i="39" s="1"/>
  <c r="AF163" i="39" s="1"/>
  <c r="E163" i="39"/>
  <c r="C163" i="39"/>
  <c r="D163" i="39" s="1"/>
  <c r="D162" i="39"/>
  <c r="E162" i="39" s="1"/>
  <c r="F162" i="39" s="1"/>
  <c r="G162" i="39" s="1"/>
  <c r="H162" i="39" s="1"/>
  <c r="I162" i="39" s="1"/>
  <c r="J162" i="39" s="1"/>
  <c r="K162" i="39" s="1"/>
  <c r="L162" i="39" s="1"/>
  <c r="M162" i="39" s="1"/>
  <c r="N162" i="39" s="1"/>
  <c r="O162" i="39" s="1"/>
  <c r="S162" i="39" s="1"/>
  <c r="T162" i="39" s="1"/>
  <c r="Z162" i="39" s="1"/>
  <c r="AB162" i="39" s="1"/>
  <c r="AC162" i="39" s="1"/>
  <c r="AD162" i="39" s="1"/>
  <c r="AE162" i="39" s="1"/>
  <c r="AF162" i="39" s="1"/>
  <c r="C162" i="39"/>
  <c r="C161" i="39"/>
  <c r="AI158" i="39"/>
  <c r="AH158" i="39"/>
  <c r="AI157" i="39"/>
  <c r="AH157" i="39"/>
  <c r="AI156" i="39"/>
  <c r="AH156" i="39"/>
  <c r="AI155" i="39"/>
  <c r="AH155" i="39"/>
  <c r="AI154" i="39"/>
  <c r="AH154" i="39"/>
  <c r="AI153" i="39"/>
  <c r="AH153" i="39"/>
  <c r="AI152" i="39"/>
  <c r="AH152" i="39"/>
  <c r="AI151" i="39"/>
  <c r="AH151" i="39"/>
  <c r="AI150" i="39"/>
  <c r="AH150" i="39"/>
  <c r="AI149" i="39"/>
  <c r="AH149" i="39"/>
  <c r="AI148" i="39"/>
  <c r="AH148" i="39"/>
  <c r="AI147" i="39"/>
  <c r="AH147" i="39"/>
  <c r="AI146" i="39"/>
  <c r="AH146" i="39"/>
  <c r="AI142" i="39"/>
  <c r="AH142" i="39"/>
  <c r="AI141" i="39"/>
  <c r="AH141" i="39"/>
  <c r="AI140" i="39"/>
  <c r="AH140" i="39"/>
  <c r="AI139" i="39"/>
  <c r="AH139" i="39"/>
  <c r="AI138" i="39"/>
  <c r="AH138" i="39"/>
  <c r="AI137" i="39"/>
  <c r="AH137" i="39"/>
  <c r="AI136" i="39"/>
  <c r="AH136" i="39"/>
  <c r="AI134" i="39"/>
  <c r="AH134" i="39"/>
  <c r="AI133" i="39"/>
  <c r="AH133" i="39"/>
  <c r="AI132" i="39"/>
  <c r="AH132" i="39"/>
  <c r="AI131" i="39"/>
  <c r="AH131" i="39"/>
  <c r="AI130" i="39"/>
  <c r="AH130" i="39"/>
  <c r="AI129" i="39"/>
  <c r="AH129" i="39"/>
  <c r="AI128" i="39"/>
  <c r="AH128" i="39"/>
  <c r="AI127" i="39"/>
  <c r="AH127" i="39"/>
  <c r="AI126" i="39"/>
  <c r="AH126" i="39"/>
  <c r="AI125" i="39"/>
  <c r="AH125" i="39"/>
  <c r="AF122" i="39"/>
  <c r="AE122" i="39"/>
  <c r="AD122" i="39"/>
  <c r="AC122" i="39"/>
  <c r="AB122" i="39"/>
  <c r="O122" i="39"/>
  <c r="N122" i="39"/>
  <c r="M122" i="39"/>
  <c r="L122" i="39"/>
  <c r="K122" i="39"/>
  <c r="J122" i="39"/>
  <c r="I122" i="39"/>
  <c r="H122" i="39"/>
  <c r="G122" i="39"/>
  <c r="F122" i="39"/>
  <c r="E122" i="39"/>
  <c r="D122" i="39"/>
  <c r="C122" i="39"/>
  <c r="AF121" i="39"/>
  <c r="AE121" i="39"/>
  <c r="AD121" i="39"/>
  <c r="AC121" i="39"/>
  <c r="AB121" i="39"/>
  <c r="O121" i="39"/>
  <c r="N121" i="39"/>
  <c r="M121" i="39"/>
  <c r="L121" i="39"/>
  <c r="K121" i="39"/>
  <c r="J121" i="39"/>
  <c r="I121" i="39"/>
  <c r="H121" i="39"/>
  <c r="G121" i="39"/>
  <c r="F121" i="39"/>
  <c r="E121" i="39"/>
  <c r="D121" i="39"/>
  <c r="C121" i="39"/>
  <c r="AF120" i="39"/>
  <c r="AE120" i="39"/>
  <c r="AD120" i="39"/>
  <c r="AC120" i="39"/>
  <c r="AB120" i="39"/>
  <c r="O120" i="39"/>
  <c r="N120" i="39"/>
  <c r="M120" i="39"/>
  <c r="L120" i="39"/>
  <c r="K120" i="39"/>
  <c r="J120" i="39"/>
  <c r="I120" i="39"/>
  <c r="H120" i="39"/>
  <c r="G120" i="39"/>
  <c r="F120" i="39"/>
  <c r="E120" i="39"/>
  <c r="D120" i="39"/>
  <c r="C120" i="39"/>
  <c r="AF119" i="39"/>
  <c r="AE119" i="39"/>
  <c r="AD119" i="39"/>
  <c r="AC119" i="39"/>
  <c r="AB119" i="39"/>
  <c r="O119" i="39"/>
  <c r="N119" i="39"/>
  <c r="M119" i="39"/>
  <c r="L119" i="39"/>
  <c r="K119" i="39"/>
  <c r="J119" i="39"/>
  <c r="I119" i="39"/>
  <c r="H119" i="39"/>
  <c r="G119" i="39"/>
  <c r="F119" i="39"/>
  <c r="E119" i="39"/>
  <c r="D119" i="39"/>
  <c r="C119" i="39"/>
  <c r="AF118" i="39"/>
  <c r="AE118" i="39"/>
  <c r="AD118" i="39"/>
  <c r="AC118" i="39"/>
  <c r="AB118" i="39"/>
  <c r="O118" i="39"/>
  <c r="N118" i="39"/>
  <c r="M118" i="39"/>
  <c r="L118" i="39"/>
  <c r="K118" i="39"/>
  <c r="J118" i="39"/>
  <c r="I118" i="39"/>
  <c r="H118" i="39"/>
  <c r="G118" i="39"/>
  <c r="F118" i="39"/>
  <c r="E118" i="39"/>
  <c r="D118" i="39"/>
  <c r="C118" i="39"/>
  <c r="AF117" i="39"/>
  <c r="AF123" i="39" s="1"/>
  <c r="BJ23" i="39" s="1"/>
  <c r="AE117" i="39"/>
  <c r="AD117" i="39"/>
  <c r="AC117" i="39"/>
  <c r="AB117" i="39"/>
  <c r="BE23" i="39"/>
  <c r="BA23" i="39"/>
  <c r="AX23" i="39"/>
  <c r="O117" i="39"/>
  <c r="O123" i="39" s="1"/>
  <c r="AW23" i="39" s="1"/>
  <c r="N117" i="39"/>
  <c r="M117" i="39"/>
  <c r="M123" i="39" s="1"/>
  <c r="L117" i="39"/>
  <c r="L123" i="39" s="1"/>
  <c r="K117" i="39"/>
  <c r="J117" i="39"/>
  <c r="I117" i="39"/>
  <c r="H117" i="39"/>
  <c r="G117" i="39"/>
  <c r="F117" i="39"/>
  <c r="E117" i="39"/>
  <c r="D117" i="39"/>
  <c r="D123" i="39" s="1"/>
  <c r="AO23" i="39" s="1"/>
  <c r="C117" i="39"/>
  <c r="AI114" i="39"/>
  <c r="AH114" i="39"/>
  <c r="AI112" i="39"/>
  <c r="AH112" i="39"/>
  <c r="AG112" i="39"/>
  <c r="AI111" i="39"/>
  <c r="AH111" i="39"/>
  <c r="AI110" i="39"/>
  <c r="AH110" i="39"/>
  <c r="AI109" i="39"/>
  <c r="AH109" i="39"/>
  <c r="AG108" i="39"/>
  <c r="AF108" i="39"/>
  <c r="AE108" i="39"/>
  <c r="AD108" i="39"/>
  <c r="BH19" i="39" s="1"/>
  <c r="AC108" i="39"/>
  <c r="AB5" i="39" s="1"/>
  <c r="AB108" i="39"/>
  <c r="Z5" i="39"/>
  <c r="BA19" i="39"/>
  <c r="O108" i="39"/>
  <c r="N5" i="39" s="1"/>
  <c r="N108" i="39"/>
  <c r="M5" i="39" s="1"/>
  <c r="M108" i="39"/>
  <c r="M124" i="39" s="1"/>
  <c r="L108" i="39"/>
  <c r="K108" i="39"/>
  <c r="J5" i="39" s="1"/>
  <c r="J108" i="39"/>
  <c r="I108" i="39"/>
  <c r="AS19" i="39" s="1"/>
  <c r="H108" i="39"/>
  <c r="G5" i="39" s="1"/>
  <c r="G108" i="39"/>
  <c r="F5" i="39" s="1"/>
  <c r="F108" i="39"/>
  <c r="E5" i="39" s="1"/>
  <c r="E108" i="39"/>
  <c r="D108" i="39"/>
  <c r="C108" i="39"/>
  <c r="AI107" i="39"/>
  <c r="AH107" i="39"/>
  <c r="AI106" i="39"/>
  <c r="AH106" i="39"/>
  <c r="AI105" i="39"/>
  <c r="AH105" i="39"/>
  <c r="AI104" i="39"/>
  <c r="AH104" i="39"/>
  <c r="AI103" i="39"/>
  <c r="AH103" i="39"/>
  <c r="AI102" i="39"/>
  <c r="AH102" i="39"/>
  <c r="AI101" i="39"/>
  <c r="AH101" i="39"/>
  <c r="AI100" i="39"/>
  <c r="AH100" i="39"/>
  <c r="AI99" i="39"/>
  <c r="AH99" i="39"/>
  <c r="AI98" i="39"/>
  <c r="AH98" i="39"/>
  <c r="AI97" i="39"/>
  <c r="AH97" i="39"/>
  <c r="AG96" i="39"/>
  <c r="AF96" i="39"/>
  <c r="AE96" i="39"/>
  <c r="AD96" i="39"/>
  <c r="BH20" i="39" s="1"/>
  <c r="AC96" i="39"/>
  <c r="AB96" i="39"/>
  <c r="BF20" i="39"/>
  <c r="BD20" i="39"/>
  <c r="BC20" i="39"/>
  <c r="BA20" i="39"/>
  <c r="O96" i="39"/>
  <c r="AW20" i="39" s="1"/>
  <c r="N96" i="39"/>
  <c r="AV20" i="39" s="1"/>
  <c r="M96" i="39"/>
  <c r="AU20" i="39" s="1"/>
  <c r="L96" i="39"/>
  <c r="K96" i="39"/>
  <c r="AT20" i="39" s="1"/>
  <c r="J96" i="39"/>
  <c r="I96" i="39"/>
  <c r="H96" i="39"/>
  <c r="G96" i="39"/>
  <c r="F96" i="39"/>
  <c r="AQ20" i="39" s="1"/>
  <c r="E96" i="39"/>
  <c r="AP20" i="39" s="1"/>
  <c r="D96" i="39"/>
  <c r="AO20" i="39" s="1"/>
  <c r="C96" i="39"/>
  <c r="AN20" i="39" s="1"/>
  <c r="AI95" i="39"/>
  <c r="AH95" i="39"/>
  <c r="AI94" i="39"/>
  <c r="AH94" i="39"/>
  <c r="AI93" i="39"/>
  <c r="AH93" i="39"/>
  <c r="AE92" i="39"/>
  <c r="BI18" i="39" s="1"/>
  <c r="AD92" i="39"/>
  <c r="BH18" i="39" s="1"/>
  <c r="AC92" i="39"/>
  <c r="BA18" i="39"/>
  <c r="AZ18" i="39"/>
  <c r="O92" i="39"/>
  <c r="AW18" i="39" s="1"/>
  <c r="N92" i="39"/>
  <c r="AV18" i="39" s="1"/>
  <c r="M92" i="39"/>
  <c r="AU18" i="39" s="1"/>
  <c r="L92" i="39"/>
  <c r="K92" i="39"/>
  <c r="J92" i="39"/>
  <c r="I92" i="39"/>
  <c r="H92" i="39"/>
  <c r="G92" i="39"/>
  <c r="AR18" i="39" s="1"/>
  <c r="F92" i="39"/>
  <c r="AQ18" i="39" s="1"/>
  <c r="E92" i="39"/>
  <c r="AP18" i="39" s="1"/>
  <c r="D92" i="39"/>
  <c r="BU91" i="39"/>
  <c r="BT91" i="39"/>
  <c r="BH91" i="39"/>
  <c r="BE91" i="39"/>
  <c r="BD91" i="39"/>
  <c r="BC91" i="39"/>
  <c r="BB91" i="39"/>
  <c r="AZ91" i="39"/>
  <c r="AI91" i="39"/>
  <c r="AH91" i="39"/>
  <c r="AG91" i="39"/>
  <c r="AG92" i="39" s="1"/>
  <c r="AG3" i="39" s="1"/>
  <c r="BW90" i="39"/>
  <c r="BB90" i="39"/>
  <c r="AI90" i="39"/>
  <c r="AH90" i="39"/>
  <c r="BQ89" i="39"/>
  <c r="BI89" i="39"/>
  <c r="BH89" i="39"/>
  <c r="AI89" i="39"/>
  <c r="AH89" i="39"/>
  <c r="BB88" i="39"/>
  <c r="AI88" i="39"/>
  <c r="AH88" i="39"/>
  <c r="BL87" i="39"/>
  <c r="BK87" i="39"/>
  <c r="BI87" i="39"/>
  <c r="BH87" i="39"/>
  <c r="AI87" i="39"/>
  <c r="AH87" i="39"/>
  <c r="AI86" i="39"/>
  <c r="AH86" i="39"/>
  <c r="AI85" i="39"/>
  <c r="AH85" i="39"/>
  <c r="BW84" i="39"/>
  <c r="BW91" i="39" s="1"/>
  <c r="BV84" i="39"/>
  <c r="BV91" i="39" s="1"/>
  <c r="BU84" i="39"/>
  <c r="BT84" i="39"/>
  <c r="BS84" i="39"/>
  <c r="BS91" i="39" s="1"/>
  <c r="BR84" i="39"/>
  <c r="BR91" i="39" s="1"/>
  <c r="BQ84" i="39"/>
  <c r="BQ91" i="39" s="1"/>
  <c r="BP84" i="39"/>
  <c r="BP91" i="39" s="1"/>
  <c r="BO84" i="39"/>
  <c r="BO91" i="39" s="1"/>
  <c r="BN84" i="39"/>
  <c r="BN91" i="39" s="1"/>
  <c r="BM84" i="39"/>
  <c r="BM91" i="39" s="1"/>
  <c r="BL84" i="39"/>
  <c r="BL91" i="39" s="1"/>
  <c r="BK84" i="39"/>
  <c r="BK91" i="39" s="1"/>
  <c r="BJ84" i="39"/>
  <c r="BJ91" i="39" s="1"/>
  <c r="BI84" i="39"/>
  <c r="BI91" i="39" s="1"/>
  <c r="BH84" i="39"/>
  <c r="BG84" i="39"/>
  <c r="BG91" i="39" s="1"/>
  <c r="BF84" i="39"/>
  <c r="BF91" i="39" s="1"/>
  <c r="BE84" i="39"/>
  <c r="BD84" i="39"/>
  <c r="BC84" i="39"/>
  <c r="BB84" i="39"/>
  <c r="BA84" i="39"/>
  <c r="BA91" i="39" s="1"/>
  <c r="AZ84" i="39"/>
  <c r="AI84" i="39"/>
  <c r="AH84" i="39"/>
  <c r="BW83" i="39"/>
  <c r="BV83" i="39"/>
  <c r="BV90" i="39" s="1"/>
  <c r="BU83" i="39"/>
  <c r="BU90" i="39" s="1"/>
  <c r="BT83" i="39"/>
  <c r="BT90" i="39" s="1"/>
  <c r="BS83" i="39"/>
  <c r="BS90" i="39" s="1"/>
  <c r="BR83" i="39"/>
  <c r="BR90" i="39" s="1"/>
  <c r="BQ83" i="39"/>
  <c r="BQ90" i="39" s="1"/>
  <c r="BP83" i="39"/>
  <c r="BP90" i="39" s="1"/>
  <c r="BO83" i="39"/>
  <c r="BO90" i="39" s="1"/>
  <c r="BN83" i="39"/>
  <c r="BN90" i="39" s="1"/>
  <c r="BM83" i="39"/>
  <c r="BM90" i="39" s="1"/>
  <c r="BL83" i="39"/>
  <c r="BL90" i="39" s="1"/>
  <c r="BK83" i="39"/>
  <c r="BK90" i="39" s="1"/>
  <c r="BJ83" i="39"/>
  <c r="BJ90" i="39" s="1"/>
  <c r="BI83" i="39"/>
  <c r="BI90" i="39" s="1"/>
  <c r="BH83" i="39"/>
  <c r="BH90" i="39" s="1"/>
  <c r="BG83" i="39"/>
  <c r="BG90" i="39" s="1"/>
  <c r="BF83" i="39"/>
  <c r="BF90" i="39" s="1"/>
  <c r="BE83" i="39"/>
  <c r="BE90" i="39" s="1"/>
  <c r="BD83" i="39"/>
  <c r="BD90" i="39" s="1"/>
  <c r="BC83" i="39"/>
  <c r="BC90" i="39" s="1"/>
  <c r="BB83" i="39"/>
  <c r="BA83" i="39"/>
  <c r="BA90" i="39" s="1"/>
  <c r="AZ83" i="39"/>
  <c r="AZ90" i="39" s="1"/>
  <c r="AI83" i="39"/>
  <c r="AH83" i="39"/>
  <c r="BW82" i="39"/>
  <c r="BW89" i="39" s="1"/>
  <c r="BV82" i="39"/>
  <c r="BV89" i="39" s="1"/>
  <c r="BU82" i="39"/>
  <c r="BU89" i="39" s="1"/>
  <c r="BT82" i="39"/>
  <c r="BT89" i="39" s="1"/>
  <c r="BS82" i="39"/>
  <c r="BS89" i="39" s="1"/>
  <c r="BR82" i="39"/>
  <c r="BR89" i="39" s="1"/>
  <c r="BQ82" i="39"/>
  <c r="BP82" i="39"/>
  <c r="BP89" i="39" s="1"/>
  <c r="BO82" i="39"/>
  <c r="BO89" i="39" s="1"/>
  <c r="BN82" i="39"/>
  <c r="BN89" i="39" s="1"/>
  <c r="BM82" i="39"/>
  <c r="BM89" i="39" s="1"/>
  <c r="BL82" i="39"/>
  <c r="BL89" i="39" s="1"/>
  <c r="BK82" i="39"/>
  <c r="BK89" i="39" s="1"/>
  <c r="BJ82" i="39"/>
  <c r="BJ89" i="39" s="1"/>
  <c r="BI82" i="39"/>
  <c r="BH82" i="39"/>
  <c r="BG82" i="39"/>
  <c r="BG89" i="39" s="1"/>
  <c r="BF82" i="39"/>
  <c r="BF89" i="39" s="1"/>
  <c r="BE82" i="39"/>
  <c r="BE89" i="39" s="1"/>
  <c r="BD82" i="39"/>
  <c r="BD89" i="39" s="1"/>
  <c r="BC82" i="39"/>
  <c r="BC89" i="39" s="1"/>
  <c r="BB82" i="39"/>
  <c r="BB89" i="39" s="1"/>
  <c r="BA82" i="39"/>
  <c r="BA89" i="39" s="1"/>
  <c r="AZ82" i="39"/>
  <c r="AZ89" i="39" s="1"/>
  <c r="AI82" i="39"/>
  <c r="AH82" i="39"/>
  <c r="BW81" i="39"/>
  <c r="BW88" i="39" s="1"/>
  <c r="BV81" i="39"/>
  <c r="BV88" i="39" s="1"/>
  <c r="BU81" i="39"/>
  <c r="BU88" i="39" s="1"/>
  <c r="BT81" i="39"/>
  <c r="BT88" i="39" s="1"/>
  <c r="BS81" i="39"/>
  <c r="BS88" i="39" s="1"/>
  <c r="BR81" i="39"/>
  <c r="BR88" i="39" s="1"/>
  <c r="BQ81" i="39"/>
  <c r="BQ88" i="39" s="1"/>
  <c r="BP81" i="39"/>
  <c r="BP88" i="39" s="1"/>
  <c r="BO81" i="39"/>
  <c r="BO88" i="39" s="1"/>
  <c r="BN81" i="39"/>
  <c r="BN88" i="39" s="1"/>
  <c r="BM81" i="39"/>
  <c r="BM88" i="39" s="1"/>
  <c r="BL81" i="39"/>
  <c r="BL88" i="39" s="1"/>
  <c r="BK81" i="39"/>
  <c r="BK88" i="39" s="1"/>
  <c r="BJ81" i="39"/>
  <c r="BJ88" i="39" s="1"/>
  <c r="BI81" i="39"/>
  <c r="BI88" i="39" s="1"/>
  <c r="BH81" i="39"/>
  <c r="BH88" i="39" s="1"/>
  <c r="BG81" i="39"/>
  <c r="BG88" i="39" s="1"/>
  <c r="BF81" i="39"/>
  <c r="BF88" i="39" s="1"/>
  <c r="BE81" i="39"/>
  <c r="BE88" i="39" s="1"/>
  <c r="BD81" i="39"/>
  <c r="BD88" i="39" s="1"/>
  <c r="BC81" i="39"/>
  <c r="BC88" i="39" s="1"/>
  <c r="BB81" i="39"/>
  <c r="BA81" i="39"/>
  <c r="BA88" i="39" s="1"/>
  <c r="AZ81" i="39"/>
  <c r="AZ88" i="39" s="1"/>
  <c r="AI81" i="39"/>
  <c r="AH81" i="39"/>
  <c r="BW80" i="39"/>
  <c r="BW87" i="39" s="1"/>
  <c r="BV80" i="39"/>
  <c r="BV87" i="39" s="1"/>
  <c r="BU80" i="39"/>
  <c r="BU87" i="39" s="1"/>
  <c r="BT80" i="39"/>
  <c r="BT87" i="39" s="1"/>
  <c r="BS80" i="39"/>
  <c r="BS87" i="39" s="1"/>
  <c r="BR80" i="39"/>
  <c r="BR87" i="39" s="1"/>
  <c r="BQ80" i="39"/>
  <c r="BQ87" i="39" s="1"/>
  <c r="BP80" i="39"/>
  <c r="BP87" i="39" s="1"/>
  <c r="BO80" i="39"/>
  <c r="BO87" i="39" s="1"/>
  <c r="BN80" i="39"/>
  <c r="BN87" i="39" s="1"/>
  <c r="BM80" i="39"/>
  <c r="BM87" i="39" s="1"/>
  <c r="BL80" i="39"/>
  <c r="BK80" i="39"/>
  <c r="BJ80" i="39"/>
  <c r="BJ87" i="39" s="1"/>
  <c r="BI80" i="39"/>
  <c r="BH80" i="39"/>
  <c r="BG80" i="39"/>
  <c r="BG87" i="39" s="1"/>
  <c r="BF80" i="39"/>
  <c r="BF87" i="39" s="1"/>
  <c r="BE80" i="39"/>
  <c r="BE87" i="39" s="1"/>
  <c r="BD80" i="39"/>
  <c r="BD87" i="39" s="1"/>
  <c r="BC80" i="39"/>
  <c r="BC87" i="39" s="1"/>
  <c r="BB80" i="39"/>
  <c r="BB87" i="39" s="1"/>
  <c r="BA80" i="39"/>
  <c r="BA87" i="39" s="1"/>
  <c r="AZ80" i="39"/>
  <c r="AZ87" i="39" s="1"/>
  <c r="AI80" i="39"/>
  <c r="AH80" i="39"/>
  <c r="BW79" i="39"/>
  <c r="BW86" i="39" s="1"/>
  <c r="BV79" i="39"/>
  <c r="BV86" i="39" s="1"/>
  <c r="BU79" i="39"/>
  <c r="BU86" i="39" s="1"/>
  <c r="BT79" i="39"/>
  <c r="BT86" i="39" s="1"/>
  <c r="BS79" i="39"/>
  <c r="BS86" i="39" s="1"/>
  <c r="BR79" i="39"/>
  <c r="BR86" i="39" s="1"/>
  <c r="BQ79" i="39"/>
  <c r="BQ86" i="39" s="1"/>
  <c r="BP79" i="39"/>
  <c r="BP86" i="39" s="1"/>
  <c r="BO79" i="39"/>
  <c r="BO86" i="39" s="1"/>
  <c r="BN79" i="39"/>
  <c r="BN86" i="39" s="1"/>
  <c r="BM79" i="39"/>
  <c r="BM86" i="39" s="1"/>
  <c r="BL79" i="39"/>
  <c r="BL86" i="39" s="1"/>
  <c r="BK79" i="39"/>
  <c r="BK86" i="39" s="1"/>
  <c r="BJ79" i="39"/>
  <c r="BJ86" i="39" s="1"/>
  <c r="BI79" i="39"/>
  <c r="BI86" i="39" s="1"/>
  <c r="BH79" i="39"/>
  <c r="BH86" i="39" s="1"/>
  <c r="BG79" i="39"/>
  <c r="BG86" i="39" s="1"/>
  <c r="BF79" i="39"/>
  <c r="BF86" i="39" s="1"/>
  <c r="BE79" i="39"/>
  <c r="BE86" i="39" s="1"/>
  <c r="BD79" i="39"/>
  <c r="BD86" i="39" s="1"/>
  <c r="BC79" i="39"/>
  <c r="BC86" i="39" s="1"/>
  <c r="BB79" i="39"/>
  <c r="BB86" i="39" s="1"/>
  <c r="BA79" i="39"/>
  <c r="BA86" i="39" s="1"/>
  <c r="AZ79" i="39"/>
  <c r="AZ86" i="39" s="1"/>
  <c r="AI79" i="39"/>
  <c r="AH79" i="39"/>
  <c r="AG78" i="39"/>
  <c r="AE78" i="39"/>
  <c r="BI17" i="39" s="1"/>
  <c r="BD17" i="39"/>
  <c r="BA17" i="39"/>
  <c r="O78" i="39"/>
  <c r="AW17" i="39" s="1"/>
  <c r="N78" i="39"/>
  <c r="AV17" i="39" s="1"/>
  <c r="M78" i="39"/>
  <c r="L78" i="39"/>
  <c r="K78" i="39"/>
  <c r="AT17" i="39" s="1"/>
  <c r="J78" i="39"/>
  <c r="I78" i="39"/>
  <c r="AS17" i="39" s="1"/>
  <c r="H78" i="39"/>
  <c r="G78" i="39"/>
  <c r="AI77" i="39"/>
  <c r="AH77" i="39"/>
  <c r="AI76" i="39"/>
  <c r="AH76" i="39"/>
  <c r="AI75" i="39"/>
  <c r="AH75" i="39"/>
  <c r="AI74" i="39"/>
  <c r="AH74" i="39"/>
  <c r="AI73" i="39"/>
  <c r="AH73" i="39"/>
  <c r="AI72" i="39"/>
  <c r="AH72" i="39"/>
  <c r="AG71" i="39"/>
  <c r="AG113" i="39" s="1"/>
  <c r="AE71" i="39"/>
  <c r="AA7" i="39"/>
  <c r="BF16" i="39"/>
  <c r="Y7" i="39"/>
  <c r="V71" i="39"/>
  <c r="V113" i="39" s="1"/>
  <c r="V115" i="39" s="1"/>
  <c r="V116" i="39" s="1"/>
  <c r="R7" i="39"/>
  <c r="Q7" i="39"/>
  <c r="O71" i="39"/>
  <c r="AW16" i="39" s="1"/>
  <c r="N71" i="39"/>
  <c r="M71" i="39"/>
  <c r="L71" i="39"/>
  <c r="K71" i="39"/>
  <c r="AT16" i="39" s="1"/>
  <c r="J71" i="39"/>
  <c r="I71" i="39"/>
  <c r="AS16" i="39" s="1"/>
  <c r="H71" i="39"/>
  <c r="G71" i="39"/>
  <c r="AR16" i="39" s="1"/>
  <c r="AQ16" i="39"/>
  <c r="AI70" i="39"/>
  <c r="AH70" i="39"/>
  <c r="AI69" i="39"/>
  <c r="AH69" i="39"/>
  <c r="AI68" i="39"/>
  <c r="AH68" i="39"/>
  <c r="AI67" i="39"/>
  <c r="AH67" i="39"/>
  <c r="AI66" i="39"/>
  <c r="AH66" i="39"/>
  <c r="AI65" i="39"/>
  <c r="AH65" i="39"/>
  <c r="AI64" i="39"/>
  <c r="AH64" i="39"/>
  <c r="AI63" i="39"/>
  <c r="AH63" i="39"/>
  <c r="AI62" i="39"/>
  <c r="AH62" i="39"/>
  <c r="AI61" i="39"/>
  <c r="AH61" i="39"/>
  <c r="AI60" i="39"/>
  <c r="AH60" i="39"/>
  <c r="AI59" i="39"/>
  <c r="AH59" i="39"/>
  <c r="AI58" i="39"/>
  <c r="AH58" i="39"/>
  <c r="AI57" i="39"/>
  <c r="AH57" i="39"/>
  <c r="AI56" i="39"/>
  <c r="AH56" i="39"/>
  <c r="AI55" i="39"/>
  <c r="AH55" i="39"/>
  <c r="AI54" i="39"/>
  <c r="AH54" i="39"/>
  <c r="AI53" i="39"/>
  <c r="AH53" i="39"/>
  <c r="AI52" i="39"/>
  <c r="AH52" i="39"/>
  <c r="AI51" i="39"/>
  <c r="AH51" i="39"/>
  <c r="AI50" i="39"/>
  <c r="AH50" i="39"/>
  <c r="AI49" i="39"/>
  <c r="AH49" i="39"/>
  <c r="AI48" i="39"/>
  <c r="AH48" i="39"/>
  <c r="AI47" i="39"/>
  <c r="AH47" i="39"/>
  <c r="AI46" i="39"/>
  <c r="AH46" i="39"/>
  <c r="AI45" i="39"/>
  <c r="AH45" i="39"/>
  <c r="AI44" i="39"/>
  <c r="AH44" i="39"/>
  <c r="AI43" i="39"/>
  <c r="AH43" i="39"/>
  <c r="AI42" i="39"/>
  <c r="AH42" i="39"/>
  <c r="AI41" i="39"/>
  <c r="AH41" i="39"/>
  <c r="AI40" i="39"/>
  <c r="AH40" i="39"/>
  <c r="AI39" i="39"/>
  <c r="AH39" i="39"/>
  <c r="AI38" i="39"/>
  <c r="AH38" i="39"/>
  <c r="AI37" i="39"/>
  <c r="AH37" i="39"/>
  <c r="AI36" i="39"/>
  <c r="AH36" i="39"/>
  <c r="AI35" i="39"/>
  <c r="AH35" i="39"/>
  <c r="AI34" i="39"/>
  <c r="AH34" i="39"/>
  <c r="AI33" i="39"/>
  <c r="AH33" i="39"/>
  <c r="AI32" i="39"/>
  <c r="AH32" i="39"/>
  <c r="AI31" i="39"/>
  <c r="AH31" i="39"/>
  <c r="AI30" i="39"/>
  <c r="AH30" i="39"/>
  <c r="AI29" i="39"/>
  <c r="AH29" i="39"/>
  <c r="AI28" i="39"/>
  <c r="AH28" i="39"/>
  <c r="AI27" i="39"/>
  <c r="AH27" i="39"/>
  <c r="AI26" i="39"/>
  <c r="AH26" i="39"/>
  <c r="AI25" i="39"/>
  <c r="AH25" i="39"/>
  <c r="AI24" i="39"/>
  <c r="AH24" i="39"/>
  <c r="BD23" i="39"/>
  <c r="BC23" i="39"/>
  <c r="BB23" i="39"/>
  <c r="AZ23" i="39"/>
  <c r="AY23" i="39"/>
  <c r="AU23" i="39"/>
  <c r="AM23" i="39"/>
  <c r="AI23" i="39"/>
  <c r="AH23" i="39"/>
  <c r="AI22" i="39"/>
  <c r="AH22" i="39"/>
  <c r="BJ21" i="39"/>
  <c r="BI21" i="39"/>
  <c r="BH21" i="39"/>
  <c r="BG21" i="39"/>
  <c r="BF21" i="39"/>
  <c r="BE21" i="39"/>
  <c r="BD21" i="39"/>
  <c r="BC21" i="39"/>
  <c r="BB21" i="39"/>
  <c r="BA21" i="39"/>
  <c r="AZ21" i="39"/>
  <c r="AY21" i="39"/>
  <c r="AX21" i="39"/>
  <c r="AW21" i="39"/>
  <c r="AV21" i="39"/>
  <c r="AU21" i="39"/>
  <c r="AT21" i="39"/>
  <c r="AS21" i="39"/>
  <c r="AR21" i="39"/>
  <c r="AQ21" i="39"/>
  <c r="AP21" i="39"/>
  <c r="AO21" i="39"/>
  <c r="AN21" i="39"/>
  <c r="AM21" i="39"/>
  <c r="AI21" i="39"/>
  <c r="AH21" i="39"/>
  <c r="BJ20" i="39"/>
  <c r="BI20" i="39"/>
  <c r="BG20" i="39"/>
  <c r="BE20" i="39"/>
  <c r="BB20" i="39"/>
  <c r="AZ20" i="39"/>
  <c r="AY20" i="39"/>
  <c r="AX20" i="39"/>
  <c r="AS20" i="39"/>
  <c r="AR20" i="39"/>
  <c r="AM20" i="39"/>
  <c r="AI20" i="39"/>
  <c r="AH20" i="39"/>
  <c r="BJ19" i="39"/>
  <c r="BI19" i="39"/>
  <c r="BG19" i="39"/>
  <c r="BF19" i="39"/>
  <c r="BD19" i="39"/>
  <c r="BC19" i="39"/>
  <c r="AZ19" i="39"/>
  <c r="AY19" i="39"/>
  <c r="AP19" i="39"/>
  <c r="AN19" i="39"/>
  <c r="AM19" i="39"/>
  <c r="AI19" i="39"/>
  <c r="AH19" i="39"/>
  <c r="BJ18" i="39"/>
  <c r="BG18" i="39"/>
  <c r="BF18" i="39"/>
  <c r="BE18" i="39"/>
  <c r="BD18" i="39"/>
  <c r="BC18" i="39"/>
  <c r="BB18" i="39"/>
  <c r="AY18" i="39"/>
  <c r="AX18" i="39"/>
  <c r="AT18" i="39"/>
  <c r="AS18" i="39"/>
  <c r="AO18" i="39"/>
  <c r="AM18" i="39"/>
  <c r="AI18" i="39"/>
  <c r="AH18" i="39"/>
  <c r="BJ17" i="39"/>
  <c r="BH17" i="39"/>
  <c r="BG17" i="39"/>
  <c r="BF17" i="39"/>
  <c r="BE17" i="39"/>
  <c r="BC17" i="39"/>
  <c r="BB17" i="39"/>
  <c r="AZ17" i="39"/>
  <c r="AY17" i="39"/>
  <c r="AX17" i="39"/>
  <c r="AU17" i="39"/>
  <c r="AR17" i="39"/>
  <c r="AQ17" i="39"/>
  <c r="AP17" i="39"/>
  <c r="AO17" i="39"/>
  <c r="AN17" i="39"/>
  <c r="AM17" i="39"/>
  <c r="AI17" i="39"/>
  <c r="AH17" i="39"/>
  <c r="BJ16" i="39"/>
  <c r="BI16" i="39"/>
  <c r="BH16" i="39"/>
  <c r="BG16" i="39"/>
  <c r="BE16" i="39"/>
  <c r="BB16" i="39"/>
  <c r="BA16" i="39"/>
  <c r="AZ16" i="39"/>
  <c r="AY16" i="39"/>
  <c r="AY22" i="39" s="1"/>
  <c r="AY25" i="39" s="1"/>
  <c r="AX16" i="39"/>
  <c r="AP16" i="39"/>
  <c r="AO16" i="39"/>
  <c r="AN16" i="39"/>
  <c r="AM16" i="39"/>
  <c r="AI16" i="39"/>
  <c r="AH16" i="39"/>
  <c r="AI15" i="39"/>
  <c r="AH15" i="39"/>
  <c r="AI14" i="39"/>
  <c r="AH14" i="39"/>
  <c r="AI13" i="39"/>
  <c r="AH13" i="39"/>
  <c r="AL12" i="39"/>
  <c r="AI12" i="39"/>
  <c r="AH12" i="39"/>
  <c r="AI11" i="39"/>
  <c r="AH11" i="39"/>
  <c r="B7" i="39"/>
  <c r="K6" i="39"/>
  <c r="AF5" i="39"/>
  <c r="AE5" i="39"/>
  <c r="AD5" i="39"/>
  <c r="Y5" i="39"/>
  <c r="X5" i="39"/>
  <c r="W5" i="39"/>
  <c r="V5" i="39"/>
  <c r="U5" i="39"/>
  <c r="T5" i="39"/>
  <c r="Q5" i="39"/>
  <c r="P5" i="39"/>
  <c r="O5" i="39"/>
  <c r="I5" i="39"/>
  <c r="D5" i="39"/>
  <c r="AG4" i="39"/>
  <c r="K4" i="39"/>
  <c r="E4" i="39"/>
  <c r="H4" i="39" s="1"/>
  <c r="B4" i="39"/>
  <c r="AL13" i="39" s="1"/>
  <c r="AG2" i="39"/>
  <c r="AG6" i="39" s="1"/>
  <c r="AF138" i="38"/>
  <c r="AF149" i="38"/>
  <c r="AF70" i="38"/>
  <c r="BJ22" i="39" l="1"/>
  <c r="AE113" i="39"/>
  <c r="AE115" i="39" s="1"/>
  <c r="AE123" i="39"/>
  <c r="BI23" i="39" s="1"/>
  <c r="BI22" i="39"/>
  <c r="BI25" i="39" s="1"/>
  <c r="AE116" i="39"/>
  <c r="AE7" i="39" s="1"/>
  <c r="AC5" i="39"/>
  <c r="AD123" i="39"/>
  <c r="BH23" i="39" s="1"/>
  <c r="BH22" i="39"/>
  <c r="AC123" i="39"/>
  <c r="AC124" i="39"/>
  <c r="AB123" i="39"/>
  <c r="BG23" i="39" s="1"/>
  <c r="BF22" i="39"/>
  <c r="N123" i="39"/>
  <c r="AV23" i="39" s="1"/>
  <c r="AV19" i="39"/>
  <c r="N124" i="39"/>
  <c r="AU19" i="39"/>
  <c r="L5" i="39"/>
  <c r="L124" i="39"/>
  <c r="L113" i="39"/>
  <c r="L115" i="39" s="1"/>
  <c r="L116" i="39" s="1"/>
  <c r="L7" i="39" s="1"/>
  <c r="AI78" i="39"/>
  <c r="AT19" i="39"/>
  <c r="K123" i="39"/>
  <c r="AT23" i="39" s="1"/>
  <c r="H123" i="39"/>
  <c r="G123" i="39"/>
  <c r="AR23" i="39" s="1"/>
  <c r="AT22" i="39"/>
  <c r="AT25" i="39" s="1"/>
  <c r="O113" i="39"/>
  <c r="O115" i="39" s="1"/>
  <c r="O116" i="39" s="1"/>
  <c r="O7" i="39" s="1"/>
  <c r="F123" i="39"/>
  <c r="AQ23" i="39" s="1"/>
  <c r="F124" i="39"/>
  <c r="AI92" i="39"/>
  <c r="J123" i="39"/>
  <c r="J124" i="39" s="1"/>
  <c r="J113" i="39"/>
  <c r="J115" i="39" s="1"/>
  <c r="H5" i="39"/>
  <c r="AS22" i="39"/>
  <c r="I113" i="39"/>
  <c r="I115" i="39" s="1"/>
  <c r="I123" i="39"/>
  <c r="I124" i="39" s="1"/>
  <c r="E123" i="39"/>
  <c r="AP23" i="39" s="1"/>
  <c r="AP22" i="39"/>
  <c r="AP25" i="39" s="1"/>
  <c r="BA22" i="39"/>
  <c r="BA25" i="39" s="1"/>
  <c r="AI108" i="39"/>
  <c r="AM22" i="39"/>
  <c r="AM25" i="39" s="1"/>
  <c r="BJ25" i="39"/>
  <c r="W7" i="39"/>
  <c r="Z170" i="39"/>
  <c r="AI96" i="39"/>
  <c r="AO19" i="39"/>
  <c r="AO22" i="39" s="1"/>
  <c r="AO25" i="39" s="1"/>
  <c r="D124" i="39"/>
  <c r="S7" i="39"/>
  <c r="AH71" i="39"/>
  <c r="D113" i="39"/>
  <c r="D115" i="39" s="1"/>
  <c r="D116" i="39" s="1"/>
  <c r="D7" i="39" s="1"/>
  <c r="AI118" i="39"/>
  <c r="AH118" i="39"/>
  <c r="AI122" i="39"/>
  <c r="AH122" i="39"/>
  <c r="AI71" i="39"/>
  <c r="G113" i="39"/>
  <c r="G115" i="39" s="1"/>
  <c r="G116" i="39" s="1"/>
  <c r="G7" i="39" s="1"/>
  <c r="AG115" i="39"/>
  <c r="AN18" i="39"/>
  <c r="AN22" i="39" s="1"/>
  <c r="AQ19" i="39"/>
  <c r="AQ22" i="39" s="1"/>
  <c r="AQ25" i="39" s="1"/>
  <c r="G124" i="39"/>
  <c r="B5" i="39"/>
  <c r="R5" i="39"/>
  <c r="AR19" i="39"/>
  <c r="AR22" i="39" s="1"/>
  <c r="AR25" i="39" s="1"/>
  <c r="BB19" i="39"/>
  <c r="BB22" i="39" s="1"/>
  <c r="BB25" i="39" s="1"/>
  <c r="E113" i="39"/>
  <c r="E115" i="39" s="1"/>
  <c r="E116" i="39" s="1"/>
  <c r="E7" i="39" s="1"/>
  <c r="AU16" i="39"/>
  <c r="AU22" i="39" s="1"/>
  <c r="AU25" i="39" s="1"/>
  <c r="M113" i="39"/>
  <c r="M115" i="39" s="1"/>
  <c r="M116" i="39" s="1"/>
  <c r="M7" i="39" s="1"/>
  <c r="U7" i="39"/>
  <c r="BC16" i="39"/>
  <c r="BC22" i="39" s="1"/>
  <c r="BC25" i="39" s="1"/>
  <c r="AC113" i="39"/>
  <c r="AC115" i="39" s="1"/>
  <c r="AC116" i="39" s="1"/>
  <c r="AC7" i="39" s="1"/>
  <c r="H113" i="39"/>
  <c r="H115" i="39" s="1"/>
  <c r="H116" i="39" s="1"/>
  <c r="H7" i="39" s="1"/>
  <c r="H124" i="39"/>
  <c r="P7" i="39"/>
  <c r="AX19" i="39"/>
  <c r="AX22" i="39" s="1"/>
  <c r="AX25" i="39" s="1"/>
  <c r="X7" i="39"/>
  <c r="BE19" i="39"/>
  <c r="BE22" i="39" s="1"/>
  <c r="BE25" i="39" s="1"/>
  <c r="AF113" i="39"/>
  <c r="AF115" i="39" s="1"/>
  <c r="AF116" i="39" s="1"/>
  <c r="AF7" i="39" s="1"/>
  <c r="AF124" i="39"/>
  <c r="K113" i="39"/>
  <c r="K115" i="39" s="1"/>
  <c r="K116" i="39" s="1"/>
  <c r="K7" i="39" s="1"/>
  <c r="E124" i="39"/>
  <c r="C113" i="39"/>
  <c r="AZ22" i="39"/>
  <c r="AZ25" i="39" s="1"/>
  <c r="T7" i="39"/>
  <c r="BF23" i="39"/>
  <c r="BF25" i="39" s="1"/>
  <c r="O124" i="39"/>
  <c r="AW19" i="39"/>
  <c r="AW22" i="39" s="1"/>
  <c r="AW25" i="39" s="1"/>
  <c r="AE124" i="39"/>
  <c r="Z7" i="39"/>
  <c r="AI117" i="39"/>
  <c r="AH117" i="39"/>
  <c r="AI121" i="39"/>
  <c r="AH121" i="39"/>
  <c r="C5" i="39"/>
  <c r="K5" i="39"/>
  <c r="S5" i="39"/>
  <c r="AA5" i="39"/>
  <c r="F113" i="39"/>
  <c r="F115" i="39" s="1"/>
  <c r="F116" i="39" s="1"/>
  <c r="F7" i="39" s="1"/>
  <c r="N113" i="39"/>
  <c r="N115" i="39" s="1"/>
  <c r="N116" i="39" s="1"/>
  <c r="N7" i="39" s="1"/>
  <c r="AV16" i="39"/>
  <c r="AV22" i="39" s="1"/>
  <c r="AV25" i="39" s="1"/>
  <c r="V7" i="39"/>
  <c r="BD16" i="39"/>
  <c r="BD22" i="39" s="1"/>
  <c r="BD25" i="39" s="1"/>
  <c r="AD113" i="39"/>
  <c r="AD115" i="39" s="1"/>
  <c r="AD116" i="39" s="1"/>
  <c r="AD7" i="39" s="1"/>
  <c r="AH78" i="39"/>
  <c r="AH92" i="39"/>
  <c r="BG95" i="39" a="1"/>
  <c r="AB113" i="39"/>
  <c r="AB115" i="39" s="1"/>
  <c r="AB116" i="39" s="1"/>
  <c r="AB7" i="39" s="1"/>
  <c r="AI120" i="39"/>
  <c r="AH120" i="39"/>
  <c r="BG22" i="39"/>
  <c r="BG25" i="39" s="1"/>
  <c r="D183" i="39"/>
  <c r="E183" i="39" s="1"/>
  <c r="C135" i="39"/>
  <c r="AH96" i="39"/>
  <c r="AJ108" i="39" a="1"/>
  <c r="AJ108" i="39" s="1"/>
  <c r="AH108" i="39"/>
  <c r="K124" i="39"/>
  <c r="AI119" i="39"/>
  <c r="AH119" i="39"/>
  <c r="C123" i="39"/>
  <c r="C167" i="39"/>
  <c r="D161" i="39"/>
  <c r="G177" i="39"/>
  <c r="C274" i="39"/>
  <c r="D169" i="39"/>
  <c r="BH25" i="39" l="1"/>
  <c r="AD124" i="39"/>
  <c r="AB124" i="39"/>
  <c r="J116" i="39"/>
  <c r="J7" i="39" s="1"/>
  <c r="AS23" i="39"/>
  <c r="AS25" i="39"/>
  <c r="I116" i="39"/>
  <c r="I7" i="39" s="1"/>
  <c r="D274" i="39"/>
  <c r="E169" i="39"/>
  <c r="C115" i="39"/>
  <c r="AI113" i="39"/>
  <c r="AH113" i="39"/>
  <c r="H177" i="39"/>
  <c r="AB170" i="39"/>
  <c r="AC170" i="39" s="1"/>
  <c r="AD170" i="39" s="1"/>
  <c r="AE170" i="39" s="1"/>
  <c r="AF170" i="39" s="1"/>
  <c r="D167" i="39"/>
  <c r="E161" i="39"/>
  <c r="E135" i="39" s="1"/>
  <c r="F183" i="39"/>
  <c r="AI123" i="39"/>
  <c r="AH123" i="39"/>
  <c r="AN23" i="39"/>
  <c r="AN25" i="39" s="1"/>
  <c r="AJ123" i="39" a="1"/>
  <c r="AJ123" i="39" s="1"/>
  <c r="C124" i="39"/>
  <c r="BL117" i="39"/>
  <c r="BJ116" i="39"/>
  <c r="BH115" i="39"/>
  <c r="BL113" i="39"/>
  <c r="BJ112" i="39"/>
  <c r="BH111" i="39"/>
  <c r="BL109" i="39"/>
  <c r="BJ108" i="39"/>
  <c r="BH107" i="39"/>
  <c r="BL105" i="39"/>
  <c r="BJ104" i="39"/>
  <c r="BH103" i="39"/>
  <c r="BL101" i="39"/>
  <c r="BJ100" i="39"/>
  <c r="BH99" i="39"/>
  <c r="BL97" i="39"/>
  <c r="BJ96" i="39"/>
  <c r="BH95" i="39"/>
  <c r="BK118" i="39"/>
  <c r="BI117" i="39"/>
  <c r="BG116" i="39"/>
  <c r="BK114" i="39"/>
  <c r="BI113" i="39"/>
  <c r="BG112" i="39"/>
  <c r="BK110" i="39"/>
  <c r="BI109" i="39"/>
  <c r="BG108" i="39"/>
  <c r="BK106" i="39"/>
  <c r="BI105" i="39"/>
  <c r="BG104" i="39"/>
  <c r="BK102" i="39"/>
  <c r="BI101" i="39"/>
  <c r="BG100" i="39"/>
  <c r="BK98" i="39"/>
  <c r="BI97" i="39"/>
  <c r="BG96" i="39"/>
  <c r="BJ118" i="39"/>
  <c r="BH117" i="39"/>
  <c r="BL115" i="39"/>
  <c r="BJ114" i="39"/>
  <c r="BH113" i="39"/>
  <c r="BL111" i="39"/>
  <c r="BJ110" i="39"/>
  <c r="BH109" i="39"/>
  <c r="BL107" i="39"/>
  <c r="BJ106" i="39"/>
  <c r="BH105" i="39"/>
  <c r="BL103" i="39"/>
  <c r="BJ102" i="39"/>
  <c r="BH101" i="39"/>
  <c r="BL99" i="39"/>
  <c r="BJ98" i="39"/>
  <c r="BH97" i="39"/>
  <c r="BL95" i="39"/>
  <c r="BL118" i="39"/>
  <c r="BK116" i="39"/>
  <c r="BI114" i="39"/>
  <c r="BI112" i="39"/>
  <c r="BH110" i="39"/>
  <c r="BH108" i="39"/>
  <c r="BG106" i="39"/>
  <c r="BK103" i="39"/>
  <c r="BK101" i="39"/>
  <c r="BJ99" i="39"/>
  <c r="BJ97" i="39"/>
  <c r="BI95" i="39"/>
  <c r="BI118" i="39"/>
  <c r="BI116" i="39"/>
  <c r="BH114" i="39"/>
  <c r="BH112" i="39"/>
  <c r="BG110" i="39"/>
  <c r="BK107" i="39"/>
  <c r="BK105" i="39"/>
  <c r="BJ103" i="39"/>
  <c r="BJ101" i="39"/>
  <c r="BI99" i="39"/>
  <c r="BG97" i="39"/>
  <c r="BG95" i="39"/>
  <c r="BH118" i="39"/>
  <c r="BH116" i="39"/>
  <c r="BG114" i="39"/>
  <c r="BK111" i="39"/>
  <c r="BK109" i="39"/>
  <c r="BJ107" i="39"/>
  <c r="BJ105" i="39"/>
  <c r="BI103" i="39"/>
  <c r="BG101" i="39"/>
  <c r="BG99" i="39"/>
  <c r="BL96" i="39"/>
  <c r="BJ115" i="39"/>
  <c r="BJ113" i="39"/>
  <c r="BG109" i="39"/>
  <c r="BL102" i="39"/>
  <c r="BI98" i="39"/>
  <c r="BG111" i="39"/>
  <c r="BK104" i="39"/>
  <c r="BI100" i="39"/>
  <c r="BH96" i="39"/>
  <c r="BG117" i="39"/>
  <c r="BL112" i="39"/>
  <c r="BK108" i="39"/>
  <c r="BI104" i="39"/>
  <c r="BH100" i="39"/>
  <c r="BK95" i="39"/>
  <c r="BL116" i="39"/>
  <c r="BL114" i="39"/>
  <c r="BK112" i="39"/>
  <c r="BI110" i="39"/>
  <c r="BH106" i="39"/>
  <c r="BH104" i="39"/>
  <c r="BG102" i="39"/>
  <c r="BK97" i="39"/>
  <c r="BG118" i="39"/>
  <c r="BK115" i="39"/>
  <c r="BK113" i="39"/>
  <c r="BJ111" i="39"/>
  <c r="BJ109" i="39"/>
  <c r="BI107" i="39"/>
  <c r="BG105" i="39"/>
  <c r="BG103" i="39"/>
  <c r="BL100" i="39"/>
  <c r="BL98" i="39"/>
  <c r="BK96" i="39"/>
  <c r="BK117" i="39"/>
  <c r="BI111" i="39"/>
  <c r="BG107" i="39"/>
  <c r="BL104" i="39"/>
  <c r="BK100" i="39"/>
  <c r="BI96" i="39"/>
  <c r="BJ117" i="39"/>
  <c r="BI115" i="39"/>
  <c r="BG113" i="39"/>
  <c r="BL108" i="39"/>
  <c r="BL106" i="39"/>
  <c r="BI102" i="39"/>
  <c r="BH98" i="39"/>
  <c r="BG115" i="39"/>
  <c r="BL110" i="39"/>
  <c r="BI106" i="39"/>
  <c r="BH102" i="39"/>
  <c r="BG98" i="39"/>
  <c r="BI108" i="39"/>
  <c r="BK99" i="39"/>
  <c r="BJ95" i="39"/>
  <c r="AT8" i="39"/>
  <c r="AT9" i="39" l="1"/>
  <c r="I177" i="39"/>
  <c r="G183" i="39"/>
  <c r="F135" i="39"/>
  <c r="AI124" i="39"/>
  <c r="AH124" i="39"/>
  <c r="F161" i="39"/>
  <c r="E167" i="39"/>
  <c r="AI115" i="39"/>
  <c r="AH115" i="39"/>
  <c r="C116" i="39"/>
  <c r="E274" i="39"/>
  <c r="F169" i="39"/>
  <c r="H183" i="39" l="1"/>
  <c r="G135" i="39"/>
  <c r="F274" i="39"/>
  <c r="G169" i="39"/>
  <c r="AI116" i="39"/>
  <c r="AH116" i="39"/>
  <c r="C7" i="39"/>
  <c r="A7" i="39" s="1"/>
  <c r="J177" i="39"/>
  <c r="G161" i="39"/>
  <c r="F167" i="39"/>
  <c r="I183" i="39" l="1"/>
  <c r="H135" i="39"/>
  <c r="G274" i="39"/>
  <c r="H169" i="39"/>
  <c r="H161" i="39"/>
  <c r="G167" i="39"/>
  <c r="K177" i="39"/>
  <c r="H167" i="39" l="1"/>
  <c r="I161" i="39"/>
  <c r="H274" i="39"/>
  <c r="I169" i="39"/>
  <c r="J183" i="39"/>
  <c r="I135" i="39"/>
  <c r="L177" i="39"/>
  <c r="I274" i="39" l="1"/>
  <c r="J169" i="39"/>
  <c r="K183" i="39"/>
  <c r="I167" i="39"/>
  <c r="J161" i="39"/>
  <c r="J135" i="39" s="1"/>
  <c r="M177" i="39"/>
  <c r="L183" i="39" l="1"/>
  <c r="J274" i="39"/>
  <c r="K169" i="39"/>
  <c r="N177" i="39"/>
  <c r="J167" i="39"/>
  <c r="K161" i="39"/>
  <c r="K167" i="39" l="1"/>
  <c r="L161" i="39"/>
  <c r="O177" i="39"/>
  <c r="K274" i="39"/>
  <c r="L169" i="39"/>
  <c r="K135" i="39"/>
  <c r="M183" i="39"/>
  <c r="L135" i="39"/>
  <c r="N183" i="39" l="1"/>
  <c r="L167" i="39"/>
  <c r="M161" i="39"/>
  <c r="M135" i="39" s="1"/>
  <c r="L274" i="39"/>
  <c r="M169" i="39"/>
  <c r="M274" i="39" l="1"/>
  <c r="N169" i="39"/>
  <c r="M167" i="39"/>
  <c r="N161" i="39"/>
  <c r="O183" i="39"/>
  <c r="N135" i="39"/>
  <c r="S177" i="39" l="1"/>
  <c r="N167" i="39"/>
  <c r="O161" i="39"/>
  <c r="N274" i="39"/>
  <c r="O169" i="39"/>
  <c r="O274" i="39" l="1"/>
  <c r="O167" i="39"/>
  <c r="T177" i="39"/>
  <c r="O135" i="39"/>
  <c r="S183" i="39" l="1"/>
  <c r="T183" i="39" l="1"/>
  <c r="S161" i="39" l="1"/>
  <c r="S169" i="39"/>
  <c r="S274" i="39" l="1"/>
  <c r="T169" i="39"/>
  <c r="T161" i="39"/>
  <c r="S167" i="39"/>
  <c r="Z177" i="39" l="1"/>
  <c r="T274" i="39"/>
  <c r="T167" i="39"/>
  <c r="AB177" i="39" l="1"/>
  <c r="AC177" i="39" l="1"/>
  <c r="Z183" i="39"/>
  <c r="AD138" i="38"/>
  <c r="AE138" i="38"/>
  <c r="AD149" i="38"/>
  <c r="AE149" i="38"/>
  <c r="AE70" i="38"/>
  <c r="AB183" i="39" l="1"/>
  <c r="AD177" i="39"/>
  <c r="AD70" i="38"/>
  <c r="AB138" i="38"/>
  <c r="AC138" i="38"/>
  <c r="AB149" i="38"/>
  <c r="AC149" i="38"/>
  <c r="AB70" i="38"/>
  <c r="AC70" i="38"/>
  <c r="AC183" i="39" l="1"/>
  <c r="AE177" i="39"/>
  <c r="Z169" i="39" l="1"/>
  <c r="Z161" i="39"/>
  <c r="AF177" i="39"/>
  <c r="AD183" i="39"/>
  <c r="AE183" i="39" l="1"/>
  <c r="Z167" i="39"/>
  <c r="Z274" i="39"/>
  <c r="AB169" i="39" l="1"/>
  <c r="AB161" i="39"/>
  <c r="AF183" i="39"/>
  <c r="AB274" i="39" l="1"/>
  <c r="AC169" i="39"/>
  <c r="AB167" i="39"/>
  <c r="AC161" i="39"/>
  <c r="AB135" i="39"/>
  <c r="AC167" i="39" l="1"/>
  <c r="AD161" i="39"/>
  <c r="AC274" i="39"/>
  <c r="AD169" i="39"/>
  <c r="AD274" i="39" l="1"/>
  <c r="AE169" i="39"/>
  <c r="AE161" i="39"/>
  <c r="AD167" i="39"/>
  <c r="AD135" i="39"/>
  <c r="AF161" i="39" l="1"/>
  <c r="AE167" i="39"/>
  <c r="AE135" i="39"/>
  <c r="AE274" i="39"/>
  <c r="AF169" i="39"/>
  <c r="AF274" i="39" s="1"/>
  <c r="AF167" i="39" l="1"/>
  <c r="AF135" i="39"/>
  <c r="AH135" i="39" l="1"/>
  <c r="AI135" i="39"/>
  <c r="AA149" i="38" l="1"/>
  <c r="AA138" i="38"/>
  <c r="AA70" i="38"/>
  <c r="Z149" i="38"/>
  <c r="Z138" i="38"/>
  <c r="Z70" i="38"/>
  <c r="Y149" i="38" l="1"/>
  <c r="Y70" i="38"/>
  <c r="X149" i="38"/>
  <c r="X70" i="38"/>
  <c r="W149" i="38"/>
  <c r="W70" i="38"/>
  <c r="V70" i="38"/>
  <c r="V71" i="38"/>
  <c r="V78" i="38"/>
  <c r="V92" i="38"/>
  <c r="V96" i="38"/>
  <c r="V108" i="38"/>
  <c r="V117" i="38"/>
  <c r="V118" i="38"/>
  <c r="V119" i="38"/>
  <c r="V120" i="38"/>
  <c r="V121" i="38"/>
  <c r="V122" i="38"/>
  <c r="V123" i="38" l="1"/>
  <c r="V124" i="38"/>
  <c r="V113" i="38"/>
  <c r="V115" i="38" s="1"/>
  <c r="V116" i="38" s="1"/>
  <c r="U70" i="38"/>
  <c r="U71" i="38"/>
  <c r="U78" i="38"/>
  <c r="U92" i="38"/>
  <c r="U96" i="38"/>
  <c r="U108" i="38"/>
  <c r="U117" i="38"/>
  <c r="U118" i="38"/>
  <c r="U119" i="38"/>
  <c r="U120" i="38"/>
  <c r="U121" i="38"/>
  <c r="U122" i="38"/>
  <c r="U123" i="38" l="1"/>
  <c r="U124" i="38" s="1"/>
  <c r="U113" i="38"/>
  <c r="U115" i="38" s="1"/>
  <c r="U116" i="38" l="1"/>
  <c r="T70" i="38" l="1"/>
  <c r="T71" i="38"/>
  <c r="T78" i="38"/>
  <c r="T92" i="38"/>
  <c r="T96" i="38"/>
  <c r="T108" i="38"/>
  <c r="T117" i="38"/>
  <c r="T118" i="38"/>
  <c r="T119" i="38"/>
  <c r="T120" i="38"/>
  <c r="T121" i="38"/>
  <c r="T122" i="38"/>
  <c r="T123" i="38" l="1"/>
  <c r="T113" i="38"/>
  <c r="T115" i="38" s="1"/>
  <c r="T116" i="38" s="1"/>
  <c r="T124" i="38"/>
  <c r="S149" i="38"/>
  <c r="S70" i="38"/>
  <c r="R70" i="38"/>
  <c r="Q70" i="38"/>
  <c r="P70" i="38"/>
  <c r="N70" i="38" l="1"/>
  <c r="O92" i="38"/>
  <c r="O96" i="38"/>
  <c r="O108" i="38"/>
  <c r="O117" i="38"/>
  <c r="O118" i="38"/>
  <c r="O119" i="38"/>
  <c r="O120" i="38"/>
  <c r="O121" i="38"/>
  <c r="O122" i="38"/>
  <c r="O123" i="38" l="1"/>
  <c r="O124" i="38" l="1"/>
  <c r="K70" i="38" l="1"/>
  <c r="L70" i="38"/>
  <c r="M70" i="38"/>
  <c r="K71" i="38"/>
  <c r="L71" i="38"/>
  <c r="M71" i="38"/>
  <c r="K78" i="38"/>
  <c r="L78" i="38"/>
  <c r="M78" i="38"/>
  <c r="K92" i="38"/>
  <c r="L92" i="38"/>
  <c r="M92" i="38"/>
  <c r="K96" i="38"/>
  <c r="L96" i="38"/>
  <c r="M96" i="38"/>
  <c r="K108" i="38"/>
  <c r="L108" i="38"/>
  <c r="M108" i="38"/>
  <c r="K117" i="38"/>
  <c r="L117" i="38"/>
  <c r="M117" i="38"/>
  <c r="K118" i="38"/>
  <c r="L118" i="38"/>
  <c r="M118" i="38"/>
  <c r="K119" i="38"/>
  <c r="L119" i="38"/>
  <c r="M119" i="38"/>
  <c r="K120" i="38"/>
  <c r="L120" i="38"/>
  <c r="M120" i="38"/>
  <c r="K121" i="38"/>
  <c r="L121" i="38"/>
  <c r="M121" i="38"/>
  <c r="K122" i="38"/>
  <c r="L122" i="38"/>
  <c r="M122" i="38"/>
  <c r="K124" i="38" l="1"/>
  <c r="L123" i="38"/>
  <c r="L124" i="38" s="1"/>
  <c r="M123" i="38"/>
  <c r="K123" i="38"/>
  <c r="L113" i="38"/>
  <c r="L115" i="38" s="1"/>
  <c r="K113" i="38"/>
  <c r="K115" i="38" s="1"/>
  <c r="K116" i="38" s="1"/>
  <c r="M113" i="38"/>
  <c r="M115" i="38" s="1"/>
  <c r="M116" i="38" s="1"/>
  <c r="M124" i="38"/>
  <c r="L116" i="38" l="1"/>
  <c r="J70" i="38"/>
  <c r="J71" i="38"/>
  <c r="J78" i="38"/>
  <c r="J92" i="38"/>
  <c r="J96" i="38"/>
  <c r="J108" i="38"/>
  <c r="J117" i="38"/>
  <c r="J118" i="38"/>
  <c r="J119" i="38"/>
  <c r="J120" i="38"/>
  <c r="J121" i="38"/>
  <c r="J122" i="38"/>
  <c r="I70" i="38"/>
  <c r="I71" i="38"/>
  <c r="I78" i="38"/>
  <c r="I92" i="38"/>
  <c r="I96" i="38"/>
  <c r="I108" i="38"/>
  <c r="I117" i="38"/>
  <c r="I118" i="38"/>
  <c r="I119" i="38"/>
  <c r="I120" i="38"/>
  <c r="I121" i="38"/>
  <c r="I122" i="38"/>
  <c r="G70" i="38"/>
  <c r="H70" i="38"/>
  <c r="G71" i="38"/>
  <c r="H71" i="38"/>
  <c r="G78" i="38"/>
  <c r="H78" i="38"/>
  <c r="G92" i="38"/>
  <c r="H92" i="38"/>
  <c r="G96" i="38"/>
  <c r="H96" i="38"/>
  <c r="G108" i="38"/>
  <c r="H108" i="38"/>
  <c r="G117" i="38"/>
  <c r="H117" i="38"/>
  <c r="G118" i="38"/>
  <c r="H118" i="38"/>
  <c r="G119" i="38"/>
  <c r="H119" i="38"/>
  <c r="G120" i="38"/>
  <c r="H120" i="38"/>
  <c r="G121" i="38"/>
  <c r="H121" i="38"/>
  <c r="G122" i="38"/>
  <c r="H122" i="38"/>
  <c r="F70" i="38"/>
  <c r="G123" i="38" l="1"/>
  <c r="G124" i="38" s="1"/>
  <c r="J123" i="38"/>
  <c r="J124" i="38" s="1"/>
  <c r="J113" i="38"/>
  <c r="J115" i="38" s="1"/>
  <c r="I123" i="38"/>
  <c r="I124" i="38" s="1"/>
  <c r="I113" i="38"/>
  <c r="I115" i="38" s="1"/>
  <c r="I116" i="38" s="1"/>
  <c r="H123" i="38"/>
  <c r="G113" i="38"/>
  <c r="G115" i="38" s="1"/>
  <c r="G116" i="38" s="1"/>
  <c r="H113" i="38"/>
  <c r="H115" i="38" s="1"/>
  <c r="H116" i="38" s="1"/>
  <c r="H124" i="38"/>
  <c r="J116" i="38" l="1"/>
  <c r="E149" i="38" l="1"/>
  <c r="E70" i="38"/>
  <c r="E157" i="38"/>
  <c r="D149" i="38"/>
  <c r="D70" i="38"/>
  <c r="C149" i="38" l="1"/>
  <c r="AI149" i="38" s="1"/>
  <c r="B135" i="38"/>
  <c r="B124" i="38"/>
  <c r="B78" i="38"/>
  <c r="C78" i="38"/>
  <c r="AN17" i="38" s="1"/>
  <c r="B71" i="38"/>
  <c r="B113" i="38" s="1"/>
  <c r="B115" i="38" s="1"/>
  <c r="B116" i="38" s="1"/>
  <c r="B7" i="38" s="1"/>
  <c r="C71" i="38"/>
  <c r="AH145" i="38"/>
  <c r="AI145" i="38"/>
  <c r="AH144" i="38"/>
  <c r="AI144" i="38"/>
  <c r="AH143" i="38"/>
  <c r="AI143" i="38"/>
  <c r="AG274" i="38"/>
  <c r="B274" i="38"/>
  <c r="R273" i="38"/>
  <c r="S273" i="38" s="1"/>
  <c r="T273" i="38" s="1"/>
  <c r="U273" i="38" s="1"/>
  <c r="V273" i="38" s="1"/>
  <c r="W273" i="38" s="1"/>
  <c r="X273" i="38" s="1"/>
  <c r="Y273" i="38" s="1"/>
  <c r="Z273" i="38" s="1"/>
  <c r="AA273" i="38" s="1"/>
  <c r="AB273" i="38" s="1"/>
  <c r="AC273" i="38" s="1"/>
  <c r="AD273" i="38" s="1"/>
  <c r="AE273" i="38" s="1"/>
  <c r="AF273" i="38" s="1"/>
  <c r="C273" i="38"/>
  <c r="D273" i="38" s="1"/>
  <c r="E273" i="38" s="1"/>
  <c r="F273" i="38" s="1"/>
  <c r="G273" i="38" s="1"/>
  <c r="H273" i="38" s="1"/>
  <c r="I273" i="38" s="1"/>
  <c r="J273" i="38" s="1"/>
  <c r="K273" i="38" s="1"/>
  <c r="L273" i="38" s="1"/>
  <c r="M273" i="38" s="1"/>
  <c r="N273" i="38" s="1"/>
  <c r="O273" i="38" s="1"/>
  <c r="P273" i="38" s="1"/>
  <c r="Q273" i="38" s="1"/>
  <c r="G272" i="38"/>
  <c r="H272" i="38" s="1"/>
  <c r="I272" i="38" s="1"/>
  <c r="J272" i="38" s="1"/>
  <c r="K272" i="38" s="1"/>
  <c r="L272" i="38" s="1"/>
  <c r="M272" i="38" s="1"/>
  <c r="N272" i="38" s="1"/>
  <c r="O272" i="38" s="1"/>
  <c r="P272" i="38" s="1"/>
  <c r="Q272" i="38" s="1"/>
  <c r="R272" i="38" s="1"/>
  <c r="S272" i="38" s="1"/>
  <c r="T272" i="38" s="1"/>
  <c r="U272" i="38" s="1"/>
  <c r="V272" i="38" s="1"/>
  <c r="W272" i="38" s="1"/>
  <c r="X272" i="38" s="1"/>
  <c r="Y272" i="38" s="1"/>
  <c r="Z272" i="38" s="1"/>
  <c r="AA272" i="38" s="1"/>
  <c r="AB272" i="38" s="1"/>
  <c r="AC272" i="38" s="1"/>
  <c r="AD272" i="38" s="1"/>
  <c r="AE272" i="38" s="1"/>
  <c r="AF272" i="38" s="1"/>
  <c r="E272" i="38"/>
  <c r="F272" i="38" s="1"/>
  <c r="C272" i="38"/>
  <c r="D272" i="38" s="1"/>
  <c r="C271" i="38"/>
  <c r="D271" i="38" s="1"/>
  <c r="E271" i="38" s="1"/>
  <c r="F271" i="38" s="1"/>
  <c r="G271" i="38" s="1"/>
  <c r="H271" i="38" s="1"/>
  <c r="I271" i="38" s="1"/>
  <c r="J271" i="38" s="1"/>
  <c r="K271" i="38" s="1"/>
  <c r="L271" i="38" s="1"/>
  <c r="M271" i="38" s="1"/>
  <c r="N271" i="38" s="1"/>
  <c r="O271" i="38" s="1"/>
  <c r="P271" i="38" s="1"/>
  <c r="Q271" i="38" s="1"/>
  <c r="R271" i="38" s="1"/>
  <c r="S271" i="38" s="1"/>
  <c r="T271" i="38" s="1"/>
  <c r="U271" i="38" s="1"/>
  <c r="V271" i="38" s="1"/>
  <c r="W271" i="38" s="1"/>
  <c r="X271" i="38" s="1"/>
  <c r="Y271" i="38" s="1"/>
  <c r="Z271" i="38" s="1"/>
  <c r="AA271" i="38" s="1"/>
  <c r="AB271" i="38" s="1"/>
  <c r="AC271" i="38" s="1"/>
  <c r="AD271" i="38" s="1"/>
  <c r="AE271" i="38" s="1"/>
  <c r="AF271" i="38" s="1"/>
  <c r="C270" i="38"/>
  <c r="D270" i="38" s="1"/>
  <c r="E270" i="38" s="1"/>
  <c r="F270" i="38" s="1"/>
  <c r="G270" i="38" s="1"/>
  <c r="H270" i="38" s="1"/>
  <c r="I270" i="38" s="1"/>
  <c r="J270" i="38" s="1"/>
  <c r="K270" i="38" s="1"/>
  <c r="L270" i="38" s="1"/>
  <c r="M270" i="38" s="1"/>
  <c r="N270" i="38" s="1"/>
  <c r="O270" i="38" s="1"/>
  <c r="P270" i="38" s="1"/>
  <c r="Q270" i="38" s="1"/>
  <c r="R270" i="38" s="1"/>
  <c r="S270" i="38" s="1"/>
  <c r="T270" i="38" s="1"/>
  <c r="U270" i="38" s="1"/>
  <c r="V270" i="38" s="1"/>
  <c r="W270" i="38" s="1"/>
  <c r="X270" i="38" s="1"/>
  <c r="Y270" i="38" s="1"/>
  <c r="Z270" i="38" s="1"/>
  <c r="AA270" i="38" s="1"/>
  <c r="AB270" i="38" s="1"/>
  <c r="AC270" i="38" s="1"/>
  <c r="AD270" i="38" s="1"/>
  <c r="AE270" i="38" s="1"/>
  <c r="AF270" i="38" s="1"/>
  <c r="C269" i="38"/>
  <c r="D269" i="38" s="1"/>
  <c r="E269" i="38" s="1"/>
  <c r="F269" i="38" s="1"/>
  <c r="G269" i="38" s="1"/>
  <c r="H269" i="38" s="1"/>
  <c r="I269" i="38" s="1"/>
  <c r="J269" i="38" s="1"/>
  <c r="K269" i="38" s="1"/>
  <c r="L269" i="38" s="1"/>
  <c r="M269" i="38" s="1"/>
  <c r="N269" i="38" s="1"/>
  <c r="O269" i="38" s="1"/>
  <c r="P269" i="38" s="1"/>
  <c r="Q269" i="38" s="1"/>
  <c r="R269" i="38" s="1"/>
  <c r="S269" i="38" s="1"/>
  <c r="T269" i="38" s="1"/>
  <c r="U269" i="38" s="1"/>
  <c r="V269" i="38" s="1"/>
  <c r="W269" i="38" s="1"/>
  <c r="X269" i="38" s="1"/>
  <c r="Y269" i="38" s="1"/>
  <c r="Z269" i="38" s="1"/>
  <c r="AA269" i="38" s="1"/>
  <c r="AB269" i="38" s="1"/>
  <c r="AC269" i="38" s="1"/>
  <c r="AD269" i="38" s="1"/>
  <c r="AE269" i="38" s="1"/>
  <c r="AF269" i="38" s="1"/>
  <c r="C268" i="38"/>
  <c r="D268" i="38" s="1"/>
  <c r="E268" i="38" s="1"/>
  <c r="F268" i="38" s="1"/>
  <c r="G268" i="38" s="1"/>
  <c r="H268" i="38" s="1"/>
  <c r="I268" i="38" s="1"/>
  <c r="J268" i="38" s="1"/>
  <c r="K268" i="38" s="1"/>
  <c r="L268" i="38" s="1"/>
  <c r="M268" i="38" s="1"/>
  <c r="N268" i="38" s="1"/>
  <c r="O268" i="38" s="1"/>
  <c r="P268" i="38" s="1"/>
  <c r="Q268" i="38" s="1"/>
  <c r="R268" i="38" s="1"/>
  <c r="S268" i="38" s="1"/>
  <c r="T268" i="38" s="1"/>
  <c r="U268" i="38" s="1"/>
  <c r="V268" i="38" s="1"/>
  <c r="W268" i="38" s="1"/>
  <c r="X268" i="38" s="1"/>
  <c r="Y268" i="38" s="1"/>
  <c r="Z268" i="38" s="1"/>
  <c r="AA268" i="38" s="1"/>
  <c r="AB268" i="38" s="1"/>
  <c r="AC268" i="38" s="1"/>
  <c r="AD268" i="38" s="1"/>
  <c r="AE268" i="38" s="1"/>
  <c r="AF268" i="38" s="1"/>
  <c r="K267" i="38"/>
  <c r="L267" i="38" s="1"/>
  <c r="M267" i="38" s="1"/>
  <c r="N267" i="38" s="1"/>
  <c r="O267" i="38" s="1"/>
  <c r="P267" i="38" s="1"/>
  <c r="Q267" i="38" s="1"/>
  <c r="R267" i="38" s="1"/>
  <c r="S267" i="38" s="1"/>
  <c r="T267" i="38" s="1"/>
  <c r="U267" i="38" s="1"/>
  <c r="V267" i="38" s="1"/>
  <c r="W267" i="38" s="1"/>
  <c r="X267" i="38" s="1"/>
  <c r="Y267" i="38" s="1"/>
  <c r="Z267" i="38" s="1"/>
  <c r="AA267" i="38" s="1"/>
  <c r="AB267" i="38" s="1"/>
  <c r="AC267" i="38" s="1"/>
  <c r="AD267" i="38" s="1"/>
  <c r="AE267" i="38" s="1"/>
  <c r="AF267" i="38" s="1"/>
  <c r="C267" i="38"/>
  <c r="D267" i="38" s="1"/>
  <c r="E267" i="38" s="1"/>
  <c r="F267" i="38" s="1"/>
  <c r="G267" i="38" s="1"/>
  <c r="H267" i="38" s="1"/>
  <c r="I267" i="38" s="1"/>
  <c r="J267" i="38" s="1"/>
  <c r="C266" i="38"/>
  <c r="D266" i="38" s="1"/>
  <c r="E266" i="38" s="1"/>
  <c r="F266" i="38" s="1"/>
  <c r="G266" i="38" s="1"/>
  <c r="H266" i="38" s="1"/>
  <c r="I266" i="38" s="1"/>
  <c r="J266" i="38" s="1"/>
  <c r="K266" i="38" s="1"/>
  <c r="L266" i="38" s="1"/>
  <c r="M266" i="38" s="1"/>
  <c r="N266" i="38" s="1"/>
  <c r="O266" i="38" s="1"/>
  <c r="P266" i="38" s="1"/>
  <c r="Q266" i="38" s="1"/>
  <c r="R266" i="38" s="1"/>
  <c r="S266" i="38" s="1"/>
  <c r="T266" i="38" s="1"/>
  <c r="U266" i="38" s="1"/>
  <c r="V266" i="38" s="1"/>
  <c r="W266" i="38" s="1"/>
  <c r="X266" i="38" s="1"/>
  <c r="Y266" i="38" s="1"/>
  <c r="Z266" i="38" s="1"/>
  <c r="AA266" i="38" s="1"/>
  <c r="AB266" i="38" s="1"/>
  <c r="AC266" i="38" s="1"/>
  <c r="AD266" i="38" s="1"/>
  <c r="AE266" i="38" s="1"/>
  <c r="AF266" i="38" s="1"/>
  <c r="C265" i="38"/>
  <c r="D265" i="38" s="1"/>
  <c r="E265" i="38" s="1"/>
  <c r="F265" i="38" s="1"/>
  <c r="G265" i="38" s="1"/>
  <c r="H265" i="38" s="1"/>
  <c r="I265" i="38" s="1"/>
  <c r="J265" i="38" s="1"/>
  <c r="K265" i="38" s="1"/>
  <c r="L265" i="38" s="1"/>
  <c r="M265" i="38" s="1"/>
  <c r="N265" i="38" s="1"/>
  <c r="O265" i="38" s="1"/>
  <c r="P265" i="38" s="1"/>
  <c r="Q265" i="38" s="1"/>
  <c r="R265" i="38" s="1"/>
  <c r="S265" i="38" s="1"/>
  <c r="T265" i="38" s="1"/>
  <c r="U265" i="38" s="1"/>
  <c r="V265" i="38" s="1"/>
  <c r="W265" i="38" s="1"/>
  <c r="X265" i="38" s="1"/>
  <c r="Y265" i="38" s="1"/>
  <c r="Z265" i="38" s="1"/>
  <c r="AA265" i="38" s="1"/>
  <c r="AB265" i="38" s="1"/>
  <c r="AC265" i="38" s="1"/>
  <c r="AD265" i="38" s="1"/>
  <c r="AE265" i="38" s="1"/>
  <c r="AF265" i="38" s="1"/>
  <c r="E264" i="38"/>
  <c r="F264" i="38" s="1"/>
  <c r="G264" i="38" s="1"/>
  <c r="H264" i="38" s="1"/>
  <c r="I264" i="38" s="1"/>
  <c r="J264" i="38" s="1"/>
  <c r="K264" i="38" s="1"/>
  <c r="L264" i="38" s="1"/>
  <c r="M264" i="38" s="1"/>
  <c r="N264" i="38" s="1"/>
  <c r="O264" i="38" s="1"/>
  <c r="P264" i="38" s="1"/>
  <c r="Q264" i="38" s="1"/>
  <c r="R264" i="38" s="1"/>
  <c r="S264" i="38" s="1"/>
  <c r="T264" i="38" s="1"/>
  <c r="U264" i="38" s="1"/>
  <c r="V264" i="38" s="1"/>
  <c r="W264" i="38" s="1"/>
  <c r="X264" i="38" s="1"/>
  <c r="Y264" i="38" s="1"/>
  <c r="Z264" i="38" s="1"/>
  <c r="AA264" i="38" s="1"/>
  <c r="AB264" i="38" s="1"/>
  <c r="AC264" i="38" s="1"/>
  <c r="AD264" i="38" s="1"/>
  <c r="AE264" i="38" s="1"/>
  <c r="AF264" i="38" s="1"/>
  <c r="C264" i="38"/>
  <c r="D264" i="38" s="1"/>
  <c r="C263" i="38"/>
  <c r="D263" i="38" s="1"/>
  <c r="E263" i="38" s="1"/>
  <c r="F263" i="38" s="1"/>
  <c r="G263" i="38" s="1"/>
  <c r="H263" i="38" s="1"/>
  <c r="I263" i="38" s="1"/>
  <c r="J263" i="38" s="1"/>
  <c r="K263" i="38" s="1"/>
  <c r="L263" i="38" s="1"/>
  <c r="M263" i="38" s="1"/>
  <c r="N263" i="38" s="1"/>
  <c r="O263" i="38" s="1"/>
  <c r="P263" i="38" s="1"/>
  <c r="Q263" i="38" s="1"/>
  <c r="R263" i="38" s="1"/>
  <c r="S263" i="38" s="1"/>
  <c r="T263" i="38" s="1"/>
  <c r="U263" i="38" s="1"/>
  <c r="V263" i="38" s="1"/>
  <c r="W263" i="38" s="1"/>
  <c r="X263" i="38" s="1"/>
  <c r="Y263" i="38" s="1"/>
  <c r="Z263" i="38" s="1"/>
  <c r="AA263" i="38" s="1"/>
  <c r="AB263" i="38" s="1"/>
  <c r="AC263" i="38" s="1"/>
  <c r="AD263" i="38" s="1"/>
  <c r="AE263" i="38" s="1"/>
  <c r="AF263" i="38" s="1"/>
  <c r="U262" i="38"/>
  <c r="V262" i="38" s="1"/>
  <c r="W262" i="38" s="1"/>
  <c r="X262" i="38" s="1"/>
  <c r="Y262" i="38" s="1"/>
  <c r="Z262" i="38" s="1"/>
  <c r="AA262" i="38" s="1"/>
  <c r="AB262" i="38" s="1"/>
  <c r="AC262" i="38" s="1"/>
  <c r="AD262" i="38" s="1"/>
  <c r="AE262" i="38" s="1"/>
  <c r="AF262" i="38" s="1"/>
  <c r="D262" i="38"/>
  <c r="E262" i="38" s="1"/>
  <c r="F262" i="38" s="1"/>
  <c r="G262" i="38" s="1"/>
  <c r="H262" i="38" s="1"/>
  <c r="I262" i="38" s="1"/>
  <c r="J262" i="38" s="1"/>
  <c r="K262" i="38" s="1"/>
  <c r="L262" i="38" s="1"/>
  <c r="M262" i="38" s="1"/>
  <c r="N262" i="38" s="1"/>
  <c r="O262" i="38" s="1"/>
  <c r="P262" i="38" s="1"/>
  <c r="Q262" i="38" s="1"/>
  <c r="R262" i="38" s="1"/>
  <c r="S262" i="38" s="1"/>
  <c r="T262" i="38" s="1"/>
  <c r="C262" i="38"/>
  <c r="J261" i="38"/>
  <c r="K261" i="38" s="1"/>
  <c r="L261" i="38" s="1"/>
  <c r="M261" i="38" s="1"/>
  <c r="N261" i="38" s="1"/>
  <c r="O261" i="38" s="1"/>
  <c r="P261" i="38" s="1"/>
  <c r="Q261" i="38" s="1"/>
  <c r="R261" i="38" s="1"/>
  <c r="S261" i="38" s="1"/>
  <c r="T261" i="38" s="1"/>
  <c r="U261" i="38" s="1"/>
  <c r="V261" i="38" s="1"/>
  <c r="W261" i="38" s="1"/>
  <c r="X261" i="38" s="1"/>
  <c r="Y261" i="38" s="1"/>
  <c r="Z261" i="38" s="1"/>
  <c r="AA261" i="38" s="1"/>
  <c r="AB261" i="38" s="1"/>
  <c r="AC261" i="38" s="1"/>
  <c r="AD261" i="38" s="1"/>
  <c r="AE261" i="38" s="1"/>
  <c r="AF261" i="38" s="1"/>
  <c r="I261" i="38"/>
  <c r="C261" i="38"/>
  <c r="D261" i="38" s="1"/>
  <c r="E261" i="38" s="1"/>
  <c r="F261" i="38" s="1"/>
  <c r="G261" i="38" s="1"/>
  <c r="H261" i="38" s="1"/>
  <c r="G260" i="38"/>
  <c r="H260" i="38" s="1"/>
  <c r="I260" i="38" s="1"/>
  <c r="J260" i="38" s="1"/>
  <c r="K260" i="38" s="1"/>
  <c r="L260" i="38" s="1"/>
  <c r="M260" i="38" s="1"/>
  <c r="N260" i="38" s="1"/>
  <c r="O260" i="38" s="1"/>
  <c r="P260" i="38" s="1"/>
  <c r="Q260" i="38" s="1"/>
  <c r="R260" i="38" s="1"/>
  <c r="S260" i="38" s="1"/>
  <c r="T260" i="38" s="1"/>
  <c r="U260" i="38" s="1"/>
  <c r="V260" i="38" s="1"/>
  <c r="W260" i="38" s="1"/>
  <c r="X260" i="38" s="1"/>
  <c r="Y260" i="38" s="1"/>
  <c r="Z260" i="38" s="1"/>
  <c r="AA260" i="38" s="1"/>
  <c r="AB260" i="38" s="1"/>
  <c r="AC260" i="38" s="1"/>
  <c r="AD260" i="38" s="1"/>
  <c r="AE260" i="38" s="1"/>
  <c r="AF260" i="38" s="1"/>
  <c r="E260" i="38"/>
  <c r="F260" i="38" s="1"/>
  <c r="C260" i="38"/>
  <c r="D260" i="38" s="1"/>
  <c r="C259" i="38"/>
  <c r="D259" i="38" s="1"/>
  <c r="E259" i="38" s="1"/>
  <c r="F259" i="38" s="1"/>
  <c r="G259" i="38" s="1"/>
  <c r="H259" i="38" s="1"/>
  <c r="I259" i="38" s="1"/>
  <c r="J259" i="38" s="1"/>
  <c r="K259" i="38" s="1"/>
  <c r="L259" i="38" s="1"/>
  <c r="M259" i="38" s="1"/>
  <c r="N259" i="38" s="1"/>
  <c r="O259" i="38" s="1"/>
  <c r="P259" i="38" s="1"/>
  <c r="Q259" i="38" s="1"/>
  <c r="R259" i="38" s="1"/>
  <c r="S259" i="38" s="1"/>
  <c r="T259" i="38" s="1"/>
  <c r="U259" i="38" s="1"/>
  <c r="V259" i="38" s="1"/>
  <c r="W259" i="38" s="1"/>
  <c r="X259" i="38" s="1"/>
  <c r="Y259" i="38" s="1"/>
  <c r="Z259" i="38" s="1"/>
  <c r="AA259" i="38" s="1"/>
  <c r="AB259" i="38" s="1"/>
  <c r="AC259" i="38" s="1"/>
  <c r="AD259" i="38" s="1"/>
  <c r="AE259" i="38" s="1"/>
  <c r="AF259" i="38" s="1"/>
  <c r="C258" i="38"/>
  <c r="D258" i="38" s="1"/>
  <c r="E258" i="38" s="1"/>
  <c r="F258" i="38" s="1"/>
  <c r="G258" i="38" s="1"/>
  <c r="H258" i="38" s="1"/>
  <c r="I258" i="38" s="1"/>
  <c r="J258" i="38" s="1"/>
  <c r="K258" i="38" s="1"/>
  <c r="L258" i="38" s="1"/>
  <c r="M258" i="38" s="1"/>
  <c r="N258" i="38" s="1"/>
  <c r="O258" i="38" s="1"/>
  <c r="P258" i="38" s="1"/>
  <c r="Q258" i="38" s="1"/>
  <c r="R258" i="38" s="1"/>
  <c r="S258" i="38" s="1"/>
  <c r="T258" i="38" s="1"/>
  <c r="U258" i="38" s="1"/>
  <c r="V258" i="38" s="1"/>
  <c r="W258" i="38" s="1"/>
  <c r="X258" i="38" s="1"/>
  <c r="Y258" i="38" s="1"/>
  <c r="Z258" i="38" s="1"/>
  <c r="AA258" i="38" s="1"/>
  <c r="AB258" i="38" s="1"/>
  <c r="AC258" i="38" s="1"/>
  <c r="AD258" i="38" s="1"/>
  <c r="AE258" i="38" s="1"/>
  <c r="AF258" i="38" s="1"/>
  <c r="C257" i="38"/>
  <c r="D257" i="38" s="1"/>
  <c r="E257" i="38" s="1"/>
  <c r="F257" i="38" s="1"/>
  <c r="G257" i="38" s="1"/>
  <c r="H257" i="38" s="1"/>
  <c r="I257" i="38" s="1"/>
  <c r="J257" i="38" s="1"/>
  <c r="K257" i="38" s="1"/>
  <c r="L257" i="38" s="1"/>
  <c r="M257" i="38" s="1"/>
  <c r="N257" i="38" s="1"/>
  <c r="O257" i="38" s="1"/>
  <c r="P257" i="38" s="1"/>
  <c r="Q257" i="38" s="1"/>
  <c r="R257" i="38" s="1"/>
  <c r="S257" i="38" s="1"/>
  <c r="T257" i="38" s="1"/>
  <c r="U257" i="38" s="1"/>
  <c r="V257" i="38" s="1"/>
  <c r="W257" i="38" s="1"/>
  <c r="X257" i="38" s="1"/>
  <c r="Y257" i="38" s="1"/>
  <c r="Z257" i="38" s="1"/>
  <c r="AA257" i="38" s="1"/>
  <c r="AB257" i="38" s="1"/>
  <c r="AC257" i="38" s="1"/>
  <c r="AD257" i="38" s="1"/>
  <c r="AE257" i="38" s="1"/>
  <c r="AF257" i="38" s="1"/>
  <c r="S256" i="38"/>
  <c r="T256" i="38" s="1"/>
  <c r="U256" i="38" s="1"/>
  <c r="V256" i="38" s="1"/>
  <c r="W256" i="38" s="1"/>
  <c r="X256" i="38" s="1"/>
  <c r="Y256" i="38" s="1"/>
  <c r="Z256" i="38" s="1"/>
  <c r="AA256" i="38" s="1"/>
  <c r="AB256" i="38" s="1"/>
  <c r="AC256" i="38" s="1"/>
  <c r="AD256" i="38" s="1"/>
  <c r="AE256" i="38" s="1"/>
  <c r="AF256" i="38" s="1"/>
  <c r="C256" i="38"/>
  <c r="D256" i="38" s="1"/>
  <c r="E256" i="38" s="1"/>
  <c r="F256" i="38" s="1"/>
  <c r="G256" i="38" s="1"/>
  <c r="H256" i="38" s="1"/>
  <c r="I256" i="38" s="1"/>
  <c r="J256" i="38" s="1"/>
  <c r="K256" i="38" s="1"/>
  <c r="L256" i="38" s="1"/>
  <c r="M256" i="38" s="1"/>
  <c r="N256" i="38" s="1"/>
  <c r="O256" i="38" s="1"/>
  <c r="P256" i="38" s="1"/>
  <c r="Q256" i="38" s="1"/>
  <c r="R256" i="38" s="1"/>
  <c r="C255" i="38"/>
  <c r="D255" i="38" s="1"/>
  <c r="E255" i="38" s="1"/>
  <c r="F255" i="38" s="1"/>
  <c r="G255" i="38" s="1"/>
  <c r="H255" i="38" s="1"/>
  <c r="I255" i="38" s="1"/>
  <c r="J255" i="38" s="1"/>
  <c r="K255" i="38" s="1"/>
  <c r="L255" i="38" s="1"/>
  <c r="M255" i="38" s="1"/>
  <c r="N255" i="38" s="1"/>
  <c r="O255" i="38" s="1"/>
  <c r="P255" i="38" s="1"/>
  <c r="Q255" i="38" s="1"/>
  <c r="R255" i="38" s="1"/>
  <c r="S255" i="38" s="1"/>
  <c r="T255" i="38" s="1"/>
  <c r="U255" i="38" s="1"/>
  <c r="V255" i="38" s="1"/>
  <c r="W255" i="38" s="1"/>
  <c r="X255" i="38" s="1"/>
  <c r="Y255" i="38" s="1"/>
  <c r="Z255" i="38" s="1"/>
  <c r="AA255" i="38" s="1"/>
  <c r="AB255" i="38" s="1"/>
  <c r="AC255" i="38" s="1"/>
  <c r="AD255" i="38" s="1"/>
  <c r="AE255" i="38" s="1"/>
  <c r="AF255" i="38" s="1"/>
  <c r="C254" i="38"/>
  <c r="D254" i="38" s="1"/>
  <c r="E254" i="38" s="1"/>
  <c r="F254" i="38" s="1"/>
  <c r="G254" i="38" s="1"/>
  <c r="H254" i="38" s="1"/>
  <c r="I254" i="38" s="1"/>
  <c r="J254" i="38" s="1"/>
  <c r="K254" i="38" s="1"/>
  <c r="L254" i="38" s="1"/>
  <c r="M254" i="38" s="1"/>
  <c r="N254" i="38" s="1"/>
  <c r="O254" i="38" s="1"/>
  <c r="P254" i="38" s="1"/>
  <c r="Q254" i="38" s="1"/>
  <c r="R254" i="38" s="1"/>
  <c r="S254" i="38" s="1"/>
  <c r="T254" i="38" s="1"/>
  <c r="U254" i="38" s="1"/>
  <c r="V254" i="38" s="1"/>
  <c r="W254" i="38" s="1"/>
  <c r="X254" i="38" s="1"/>
  <c r="Y254" i="38" s="1"/>
  <c r="Z254" i="38" s="1"/>
  <c r="AA254" i="38" s="1"/>
  <c r="AB254" i="38" s="1"/>
  <c r="AC254" i="38" s="1"/>
  <c r="AD254" i="38" s="1"/>
  <c r="AE254" i="38" s="1"/>
  <c r="AF254" i="38" s="1"/>
  <c r="C253" i="38"/>
  <c r="D253" i="38" s="1"/>
  <c r="E253" i="38" s="1"/>
  <c r="F253" i="38" s="1"/>
  <c r="G253" i="38" s="1"/>
  <c r="H253" i="38" s="1"/>
  <c r="I253" i="38" s="1"/>
  <c r="J253" i="38" s="1"/>
  <c r="K253" i="38" s="1"/>
  <c r="L253" i="38" s="1"/>
  <c r="M253" i="38" s="1"/>
  <c r="N253" i="38" s="1"/>
  <c r="O253" i="38" s="1"/>
  <c r="P253" i="38" s="1"/>
  <c r="Q253" i="38" s="1"/>
  <c r="R253" i="38" s="1"/>
  <c r="S253" i="38" s="1"/>
  <c r="T253" i="38" s="1"/>
  <c r="U253" i="38" s="1"/>
  <c r="V253" i="38" s="1"/>
  <c r="W253" i="38" s="1"/>
  <c r="X253" i="38" s="1"/>
  <c r="Y253" i="38" s="1"/>
  <c r="Z253" i="38" s="1"/>
  <c r="AA253" i="38" s="1"/>
  <c r="AB253" i="38" s="1"/>
  <c r="AC253" i="38" s="1"/>
  <c r="AD253" i="38" s="1"/>
  <c r="AE253" i="38" s="1"/>
  <c r="AF253" i="38" s="1"/>
  <c r="K252" i="38"/>
  <c r="L252" i="38" s="1"/>
  <c r="M252" i="38" s="1"/>
  <c r="N252" i="38" s="1"/>
  <c r="O252" i="38" s="1"/>
  <c r="P252" i="38" s="1"/>
  <c r="Q252" i="38" s="1"/>
  <c r="R252" i="38" s="1"/>
  <c r="S252" i="38" s="1"/>
  <c r="T252" i="38" s="1"/>
  <c r="U252" i="38" s="1"/>
  <c r="V252" i="38" s="1"/>
  <c r="W252" i="38" s="1"/>
  <c r="X252" i="38" s="1"/>
  <c r="Y252" i="38" s="1"/>
  <c r="Z252" i="38" s="1"/>
  <c r="AA252" i="38" s="1"/>
  <c r="AB252" i="38" s="1"/>
  <c r="AC252" i="38" s="1"/>
  <c r="AD252" i="38" s="1"/>
  <c r="AE252" i="38" s="1"/>
  <c r="AF252" i="38" s="1"/>
  <c r="E252" i="38"/>
  <c r="F252" i="38" s="1"/>
  <c r="G252" i="38" s="1"/>
  <c r="H252" i="38" s="1"/>
  <c r="I252" i="38" s="1"/>
  <c r="J252" i="38" s="1"/>
  <c r="C252" i="38"/>
  <c r="D252" i="38" s="1"/>
  <c r="C251" i="38"/>
  <c r="D251" i="38" s="1"/>
  <c r="E251" i="38" s="1"/>
  <c r="F251" i="38" s="1"/>
  <c r="G251" i="38" s="1"/>
  <c r="H251" i="38" s="1"/>
  <c r="I251" i="38" s="1"/>
  <c r="J251" i="38" s="1"/>
  <c r="K251" i="38" s="1"/>
  <c r="L251" i="38" s="1"/>
  <c r="M251" i="38" s="1"/>
  <c r="N251" i="38" s="1"/>
  <c r="O251" i="38" s="1"/>
  <c r="P251" i="38" s="1"/>
  <c r="Q251" i="38" s="1"/>
  <c r="R251" i="38" s="1"/>
  <c r="S251" i="38" s="1"/>
  <c r="T251" i="38" s="1"/>
  <c r="U251" i="38" s="1"/>
  <c r="V251" i="38" s="1"/>
  <c r="W251" i="38" s="1"/>
  <c r="X251" i="38" s="1"/>
  <c r="Y251" i="38" s="1"/>
  <c r="Z251" i="38" s="1"/>
  <c r="AA251" i="38" s="1"/>
  <c r="AB251" i="38" s="1"/>
  <c r="AC251" i="38" s="1"/>
  <c r="AD251" i="38" s="1"/>
  <c r="AE251" i="38" s="1"/>
  <c r="AF251" i="38" s="1"/>
  <c r="C250" i="38"/>
  <c r="D250" i="38" s="1"/>
  <c r="E250" i="38" s="1"/>
  <c r="F250" i="38" s="1"/>
  <c r="G250" i="38" s="1"/>
  <c r="H250" i="38" s="1"/>
  <c r="I250" i="38" s="1"/>
  <c r="J250" i="38" s="1"/>
  <c r="K250" i="38" s="1"/>
  <c r="L250" i="38" s="1"/>
  <c r="M250" i="38" s="1"/>
  <c r="N250" i="38" s="1"/>
  <c r="O250" i="38" s="1"/>
  <c r="P250" i="38" s="1"/>
  <c r="Q250" i="38" s="1"/>
  <c r="R250" i="38" s="1"/>
  <c r="S250" i="38" s="1"/>
  <c r="T250" i="38" s="1"/>
  <c r="U250" i="38" s="1"/>
  <c r="V250" i="38" s="1"/>
  <c r="W250" i="38" s="1"/>
  <c r="X250" i="38" s="1"/>
  <c r="Y250" i="38" s="1"/>
  <c r="Z250" i="38" s="1"/>
  <c r="AA250" i="38" s="1"/>
  <c r="AB250" i="38" s="1"/>
  <c r="AC250" i="38" s="1"/>
  <c r="AD250" i="38" s="1"/>
  <c r="AE250" i="38" s="1"/>
  <c r="AF250" i="38" s="1"/>
  <c r="C249" i="38"/>
  <c r="D249" i="38" s="1"/>
  <c r="E249" i="38" s="1"/>
  <c r="F249" i="38" s="1"/>
  <c r="G249" i="38" s="1"/>
  <c r="H249" i="38" s="1"/>
  <c r="I249" i="38" s="1"/>
  <c r="J249" i="38" s="1"/>
  <c r="K249" i="38" s="1"/>
  <c r="L249" i="38" s="1"/>
  <c r="M249" i="38" s="1"/>
  <c r="N249" i="38" s="1"/>
  <c r="O249" i="38" s="1"/>
  <c r="P249" i="38" s="1"/>
  <c r="Q249" i="38" s="1"/>
  <c r="R249" i="38" s="1"/>
  <c r="S249" i="38" s="1"/>
  <c r="T249" i="38" s="1"/>
  <c r="U249" i="38" s="1"/>
  <c r="V249" i="38" s="1"/>
  <c r="W249" i="38" s="1"/>
  <c r="X249" i="38" s="1"/>
  <c r="Y249" i="38" s="1"/>
  <c r="Z249" i="38" s="1"/>
  <c r="AA249" i="38" s="1"/>
  <c r="AB249" i="38" s="1"/>
  <c r="AC249" i="38" s="1"/>
  <c r="AD249" i="38" s="1"/>
  <c r="AE249" i="38" s="1"/>
  <c r="AF249" i="38" s="1"/>
  <c r="C248" i="38"/>
  <c r="D248" i="38" s="1"/>
  <c r="E248" i="38" s="1"/>
  <c r="F248" i="38" s="1"/>
  <c r="G248" i="38" s="1"/>
  <c r="H248" i="38" s="1"/>
  <c r="I248" i="38" s="1"/>
  <c r="J248" i="38" s="1"/>
  <c r="K248" i="38" s="1"/>
  <c r="L248" i="38" s="1"/>
  <c r="M248" i="38" s="1"/>
  <c r="N248" i="38" s="1"/>
  <c r="O248" i="38" s="1"/>
  <c r="P248" i="38" s="1"/>
  <c r="Q248" i="38" s="1"/>
  <c r="R248" i="38" s="1"/>
  <c r="S248" i="38" s="1"/>
  <c r="T248" i="38" s="1"/>
  <c r="U248" i="38" s="1"/>
  <c r="V248" i="38" s="1"/>
  <c r="W248" i="38" s="1"/>
  <c r="X248" i="38" s="1"/>
  <c r="Y248" i="38" s="1"/>
  <c r="Z248" i="38" s="1"/>
  <c r="AA248" i="38" s="1"/>
  <c r="AB248" i="38" s="1"/>
  <c r="AC248" i="38" s="1"/>
  <c r="AD248" i="38" s="1"/>
  <c r="AE248" i="38" s="1"/>
  <c r="AF248" i="38" s="1"/>
  <c r="C247" i="38"/>
  <c r="D247" i="38" s="1"/>
  <c r="E247" i="38" s="1"/>
  <c r="F247" i="38" s="1"/>
  <c r="G247" i="38" s="1"/>
  <c r="H247" i="38" s="1"/>
  <c r="I247" i="38" s="1"/>
  <c r="J247" i="38" s="1"/>
  <c r="K247" i="38" s="1"/>
  <c r="L247" i="38" s="1"/>
  <c r="M247" i="38" s="1"/>
  <c r="N247" i="38" s="1"/>
  <c r="O247" i="38" s="1"/>
  <c r="P247" i="38" s="1"/>
  <c r="Q247" i="38" s="1"/>
  <c r="R247" i="38" s="1"/>
  <c r="S247" i="38" s="1"/>
  <c r="T247" i="38" s="1"/>
  <c r="U247" i="38" s="1"/>
  <c r="V247" i="38" s="1"/>
  <c r="W247" i="38" s="1"/>
  <c r="X247" i="38" s="1"/>
  <c r="Y247" i="38" s="1"/>
  <c r="Z247" i="38" s="1"/>
  <c r="AA247" i="38" s="1"/>
  <c r="AB247" i="38" s="1"/>
  <c r="AC247" i="38" s="1"/>
  <c r="AD247" i="38" s="1"/>
  <c r="AE247" i="38" s="1"/>
  <c r="AF247" i="38" s="1"/>
  <c r="C246" i="38"/>
  <c r="D246" i="38" s="1"/>
  <c r="E246" i="38" s="1"/>
  <c r="F246" i="38" s="1"/>
  <c r="G246" i="38" s="1"/>
  <c r="H246" i="38" s="1"/>
  <c r="I246" i="38" s="1"/>
  <c r="J246" i="38" s="1"/>
  <c r="K246" i="38" s="1"/>
  <c r="L246" i="38" s="1"/>
  <c r="M246" i="38" s="1"/>
  <c r="N246" i="38" s="1"/>
  <c r="O246" i="38" s="1"/>
  <c r="P246" i="38" s="1"/>
  <c r="Q246" i="38" s="1"/>
  <c r="R246" i="38" s="1"/>
  <c r="S246" i="38" s="1"/>
  <c r="T246" i="38" s="1"/>
  <c r="U246" i="38" s="1"/>
  <c r="V246" i="38" s="1"/>
  <c r="W246" i="38" s="1"/>
  <c r="X246" i="38" s="1"/>
  <c r="Y246" i="38" s="1"/>
  <c r="Z246" i="38" s="1"/>
  <c r="AA246" i="38" s="1"/>
  <c r="AB246" i="38" s="1"/>
  <c r="AC246" i="38" s="1"/>
  <c r="AD246" i="38" s="1"/>
  <c r="AE246" i="38" s="1"/>
  <c r="AF246" i="38" s="1"/>
  <c r="G245" i="38"/>
  <c r="H245" i="38" s="1"/>
  <c r="I245" i="38" s="1"/>
  <c r="J245" i="38" s="1"/>
  <c r="K245" i="38" s="1"/>
  <c r="L245" i="38" s="1"/>
  <c r="M245" i="38" s="1"/>
  <c r="N245" i="38" s="1"/>
  <c r="O245" i="38" s="1"/>
  <c r="P245" i="38" s="1"/>
  <c r="Q245" i="38" s="1"/>
  <c r="R245" i="38" s="1"/>
  <c r="S245" i="38" s="1"/>
  <c r="T245" i="38" s="1"/>
  <c r="U245" i="38" s="1"/>
  <c r="V245" i="38" s="1"/>
  <c r="W245" i="38" s="1"/>
  <c r="X245" i="38" s="1"/>
  <c r="Y245" i="38" s="1"/>
  <c r="Z245" i="38" s="1"/>
  <c r="AA245" i="38" s="1"/>
  <c r="AB245" i="38" s="1"/>
  <c r="AC245" i="38" s="1"/>
  <c r="AD245" i="38" s="1"/>
  <c r="AE245" i="38" s="1"/>
  <c r="AF245" i="38" s="1"/>
  <c r="C245" i="38"/>
  <c r="D245" i="38" s="1"/>
  <c r="E245" i="38" s="1"/>
  <c r="F245" i="38" s="1"/>
  <c r="D244" i="38"/>
  <c r="E244" i="38" s="1"/>
  <c r="F244" i="38" s="1"/>
  <c r="G244" i="38" s="1"/>
  <c r="H244" i="38" s="1"/>
  <c r="I244" i="38" s="1"/>
  <c r="J244" i="38" s="1"/>
  <c r="K244" i="38" s="1"/>
  <c r="L244" i="38" s="1"/>
  <c r="M244" i="38" s="1"/>
  <c r="N244" i="38" s="1"/>
  <c r="O244" i="38" s="1"/>
  <c r="P244" i="38" s="1"/>
  <c r="Q244" i="38" s="1"/>
  <c r="R244" i="38" s="1"/>
  <c r="S244" i="38" s="1"/>
  <c r="T244" i="38" s="1"/>
  <c r="U244" i="38" s="1"/>
  <c r="V244" i="38" s="1"/>
  <c r="W244" i="38" s="1"/>
  <c r="X244" i="38" s="1"/>
  <c r="Y244" i="38" s="1"/>
  <c r="Z244" i="38" s="1"/>
  <c r="AA244" i="38" s="1"/>
  <c r="AB244" i="38" s="1"/>
  <c r="AC244" i="38" s="1"/>
  <c r="AD244" i="38" s="1"/>
  <c r="AE244" i="38" s="1"/>
  <c r="AF244" i="38" s="1"/>
  <c r="C244" i="38"/>
  <c r="C243" i="38"/>
  <c r="D243" i="38" s="1"/>
  <c r="E243" i="38" s="1"/>
  <c r="F243" i="38" s="1"/>
  <c r="G243" i="38" s="1"/>
  <c r="H243" i="38" s="1"/>
  <c r="I243" i="38" s="1"/>
  <c r="J243" i="38" s="1"/>
  <c r="K243" i="38" s="1"/>
  <c r="L243" i="38" s="1"/>
  <c r="M243" i="38" s="1"/>
  <c r="N243" i="38" s="1"/>
  <c r="O243" i="38" s="1"/>
  <c r="P243" i="38" s="1"/>
  <c r="Q243" i="38" s="1"/>
  <c r="R243" i="38" s="1"/>
  <c r="S243" i="38" s="1"/>
  <c r="T243" i="38" s="1"/>
  <c r="U243" i="38" s="1"/>
  <c r="V243" i="38" s="1"/>
  <c r="W243" i="38" s="1"/>
  <c r="X243" i="38" s="1"/>
  <c r="Y243" i="38" s="1"/>
  <c r="Z243" i="38" s="1"/>
  <c r="AA243" i="38" s="1"/>
  <c r="AB243" i="38" s="1"/>
  <c r="AC243" i="38" s="1"/>
  <c r="AD243" i="38" s="1"/>
  <c r="AE243" i="38" s="1"/>
  <c r="AF243" i="38" s="1"/>
  <c r="E242" i="38"/>
  <c r="F242" i="38" s="1"/>
  <c r="G242" i="38" s="1"/>
  <c r="H242" i="38" s="1"/>
  <c r="I242" i="38" s="1"/>
  <c r="J242" i="38" s="1"/>
  <c r="K242" i="38" s="1"/>
  <c r="L242" i="38" s="1"/>
  <c r="M242" i="38" s="1"/>
  <c r="N242" i="38" s="1"/>
  <c r="O242" i="38" s="1"/>
  <c r="P242" i="38" s="1"/>
  <c r="Q242" i="38" s="1"/>
  <c r="R242" i="38" s="1"/>
  <c r="S242" i="38" s="1"/>
  <c r="T242" i="38" s="1"/>
  <c r="U242" i="38" s="1"/>
  <c r="V242" i="38" s="1"/>
  <c r="W242" i="38" s="1"/>
  <c r="X242" i="38" s="1"/>
  <c r="Y242" i="38" s="1"/>
  <c r="Z242" i="38" s="1"/>
  <c r="AA242" i="38" s="1"/>
  <c r="AB242" i="38" s="1"/>
  <c r="AC242" i="38" s="1"/>
  <c r="AD242" i="38" s="1"/>
  <c r="AE242" i="38" s="1"/>
  <c r="AF242" i="38" s="1"/>
  <c r="C242" i="38"/>
  <c r="D242" i="38" s="1"/>
  <c r="I241" i="38"/>
  <c r="J241" i="38" s="1"/>
  <c r="K241" i="38" s="1"/>
  <c r="L241" i="38" s="1"/>
  <c r="M241" i="38" s="1"/>
  <c r="N241" i="38" s="1"/>
  <c r="O241" i="38" s="1"/>
  <c r="P241" i="38" s="1"/>
  <c r="Q241" i="38" s="1"/>
  <c r="R241" i="38" s="1"/>
  <c r="S241" i="38" s="1"/>
  <c r="T241" i="38" s="1"/>
  <c r="U241" i="38" s="1"/>
  <c r="V241" i="38" s="1"/>
  <c r="W241" i="38" s="1"/>
  <c r="X241" i="38" s="1"/>
  <c r="Y241" i="38" s="1"/>
  <c r="Z241" i="38" s="1"/>
  <c r="AA241" i="38" s="1"/>
  <c r="AB241" i="38" s="1"/>
  <c r="AC241" i="38" s="1"/>
  <c r="AD241" i="38" s="1"/>
  <c r="AE241" i="38" s="1"/>
  <c r="AF241" i="38" s="1"/>
  <c r="C241" i="38"/>
  <c r="D241" i="38" s="1"/>
  <c r="E241" i="38" s="1"/>
  <c r="F241" i="38" s="1"/>
  <c r="G241" i="38" s="1"/>
  <c r="H241" i="38" s="1"/>
  <c r="D240" i="38"/>
  <c r="E240" i="38" s="1"/>
  <c r="F240" i="38" s="1"/>
  <c r="G240" i="38" s="1"/>
  <c r="H240" i="38" s="1"/>
  <c r="I240" i="38" s="1"/>
  <c r="J240" i="38" s="1"/>
  <c r="K240" i="38" s="1"/>
  <c r="L240" i="38" s="1"/>
  <c r="M240" i="38" s="1"/>
  <c r="N240" i="38" s="1"/>
  <c r="O240" i="38" s="1"/>
  <c r="P240" i="38" s="1"/>
  <c r="Q240" i="38" s="1"/>
  <c r="R240" i="38" s="1"/>
  <c r="S240" i="38" s="1"/>
  <c r="T240" i="38" s="1"/>
  <c r="U240" i="38" s="1"/>
  <c r="V240" i="38" s="1"/>
  <c r="W240" i="38" s="1"/>
  <c r="X240" i="38" s="1"/>
  <c r="Y240" i="38" s="1"/>
  <c r="Z240" i="38" s="1"/>
  <c r="AA240" i="38" s="1"/>
  <c r="AB240" i="38" s="1"/>
  <c r="AC240" i="38" s="1"/>
  <c r="AD240" i="38" s="1"/>
  <c r="AE240" i="38" s="1"/>
  <c r="AF240" i="38" s="1"/>
  <c r="C240" i="38"/>
  <c r="D239" i="38"/>
  <c r="E239" i="38" s="1"/>
  <c r="F239" i="38" s="1"/>
  <c r="G239" i="38" s="1"/>
  <c r="H239" i="38" s="1"/>
  <c r="I239" i="38" s="1"/>
  <c r="J239" i="38" s="1"/>
  <c r="K239" i="38" s="1"/>
  <c r="L239" i="38" s="1"/>
  <c r="M239" i="38" s="1"/>
  <c r="N239" i="38" s="1"/>
  <c r="O239" i="38" s="1"/>
  <c r="P239" i="38" s="1"/>
  <c r="Q239" i="38" s="1"/>
  <c r="R239" i="38" s="1"/>
  <c r="S239" i="38" s="1"/>
  <c r="T239" i="38" s="1"/>
  <c r="U239" i="38" s="1"/>
  <c r="V239" i="38" s="1"/>
  <c r="W239" i="38" s="1"/>
  <c r="X239" i="38" s="1"/>
  <c r="Y239" i="38" s="1"/>
  <c r="Z239" i="38" s="1"/>
  <c r="AA239" i="38" s="1"/>
  <c r="AB239" i="38" s="1"/>
  <c r="AC239" i="38" s="1"/>
  <c r="AD239" i="38" s="1"/>
  <c r="AE239" i="38" s="1"/>
  <c r="AF239" i="38" s="1"/>
  <c r="C239" i="38"/>
  <c r="C238" i="38"/>
  <c r="D238" i="38" s="1"/>
  <c r="E238" i="38" s="1"/>
  <c r="F238" i="38" s="1"/>
  <c r="G238" i="38" s="1"/>
  <c r="H238" i="38" s="1"/>
  <c r="I238" i="38" s="1"/>
  <c r="J238" i="38" s="1"/>
  <c r="K238" i="38" s="1"/>
  <c r="L238" i="38" s="1"/>
  <c r="M238" i="38" s="1"/>
  <c r="N238" i="38" s="1"/>
  <c r="O238" i="38" s="1"/>
  <c r="P238" i="38" s="1"/>
  <c r="Q238" i="38" s="1"/>
  <c r="R238" i="38" s="1"/>
  <c r="S238" i="38" s="1"/>
  <c r="T238" i="38" s="1"/>
  <c r="U238" i="38" s="1"/>
  <c r="V238" i="38" s="1"/>
  <c r="W238" i="38" s="1"/>
  <c r="X238" i="38" s="1"/>
  <c r="Y238" i="38" s="1"/>
  <c r="Z238" i="38" s="1"/>
  <c r="AA238" i="38" s="1"/>
  <c r="AB238" i="38" s="1"/>
  <c r="AC238" i="38" s="1"/>
  <c r="AD238" i="38" s="1"/>
  <c r="AE238" i="38" s="1"/>
  <c r="AF238" i="38" s="1"/>
  <c r="E237" i="38"/>
  <c r="F237" i="38" s="1"/>
  <c r="G237" i="38" s="1"/>
  <c r="H237" i="38" s="1"/>
  <c r="I237" i="38" s="1"/>
  <c r="J237" i="38" s="1"/>
  <c r="K237" i="38" s="1"/>
  <c r="L237" i="38" s="1"/>
  <c r="M237" i="38" s="1"/>
  <c r="N237" i="38" s="1"/>
  <c r="O237" i="38" s="1"/>
  <c r="P237" i="38" s="1"/>
  <c r="Q237" i="38" s="1"/>
  <c r="R237" i="38" s="1"/>
  <c r="S237" i="38" s="1"/>
  <c r="T237" i="38" s="1"/>
  <c r="U237" i="38" s="1"/>
  <c r="V237" i="38" s="1"/>
  <c r="W237" i="38" s="1"/>
  <c r="X237" i="38" s="1"/>
  <c r="Y237" i="38" s="1"/>
  <c r="Z237" i="38" s="1"/>
  <c r="AA237" i="38" s="1"/>
  <c r="AB237" i="38" s="1"/>
  <c r="AC237" i="38" s="1"/>
  <c r="AD237" i="38" s="1"/>
  <c r="AE237" i="38" s="1"/>
  <c r="AF237" i="38" s="1"/>
  <c r="C237" i="38"/>
  <c r="D237" i="38" s="1"/>
  <c r="E236" i="38"/>
  <c r="F236" i="38" s="1"/>
  <c r="G236" i="38" s="1"/>
  <c r="H236" i="38" s="1"/>
  <c r="I236" i="38" s="1"/>
  <c r="J236" i="38" s="1"/>
  <c r="K236" i="38" s="1"/>
  <c r="L236" i="38" s="1"/>
  <c r="M236" i="38" s="1"/>
  <c r="N236" i="38" s="1"/>
  <c r="O236" i="38" s="1"/>
  <c r="P236" i="38" s="1"/>
  <c r="Q236" i="38" s="1"/>
  <c r="R236" i="38" s="1"/>
  <c r="S236" i="38" s="1"/>
  <c r="T236" i="38" s="1"/>
  <c r="U236" i="38" s="1"/>
  <c r="V236" i="38" s="1"/>
  <c r="W236" i="38" s="1"/>
  <c r="X236" i="38" s="1"/>
  <c r="Y236" i="38" s="1"/>
  <c r="Z236" i="38" s="1"/>
  <c r="AA236" i="38" s="1"/>
  <c r="AB236" i="38" s="1"/>
  <c r="AC236" i="38" s="1"/>
  <c r="AD236" i="38" s="1"/>
  <c r="AE236" i="38" s="1"/>
  <c r="AF236" i="38" s="1"/>
  <c r="C236" i="38"/>
  <c r="D236" i="38" s="1"/>
  <c r="C235" i="38"/>
  <c r="D235" i="38" s="1"/>
  <c r="E235" i="38" s="1"/>
  <c r="F235" i="38" s="1"/>
  <c r="G235" i="38" s="1"/>
  <c r="H235" i="38" s="1"/>
  <c r="I235" i="38" s="1"/>
  <c r="J235" i="38" s="1"/>
  <c r="K235" i="38" s="1"/>
  <c r="L235" i="38" s="1"/>
  <c r="M235" i="38" s="1"/>
  <c r="N235" i="38" s="1"/>
  <c r="O235" i="38" s="1"/>
  <c r="P235" i="38" s="1"/>
  <c r="Q235" i="38" s="1"/>
  <c r="R235" i="38" s="1"/>
  <c r="S235" i="38" s="1"/>
  <c r="T235" i="38" s="1"/>
  <c r="U235" i="38" s="1"/>
  <c r="V235" i="38" s="1"/>
  <c r="W235" i="38" s="1"/>
  <c r="X235" i="38" s="1"/>
  <c r="Y235" i="38" s="1"/>
  <c r="Z235" i="38" s="1"/>
  <c r="AA235" i="38" s="1"/>
  <c r="AB235" i="38" s="1"/>
  <c r="AC235" i="38" s="1"/>
  <c r="AD235" i="38" s="1"/>
  <c r="AE235" i="38" s="1"/>
  <c r="AF235" i="38" s="1"/>
  <c r="E234" i="38"/>
  <c r="F234" i="38" s="1"/>
  <c r="G234" i="38" s="1"/>
  <c r="H234" i="38" s="1"/>
  <c r="I234" i="38" s="1"/>
  <c r="J234" i="38" s="1"/>
  <c r="K234" i="38" s="1"/>
  <c r="L234" i="38" s="1"/>
  <c r="M234" i="38" s="1"/>
  <c r="N234" i="38" s="1"/>
  <c r="O234" i="38" s="1"/>
  <c r="P234" i="38" s="1"/>
  <c r="Q234" i="38" s="1"/>
  <c r="R234" i="38" s="1"/>
  <c r="S234" i="38" s="1"/>
  <c r="T234" i="38" s="1"/>
  <c r="U234" i="38" s="1"/>
  <c r="V234" i="38" s="1"/>
  <c r="W234" i="38" s="1"/>
  <c r="X234" i="38" s="1"/>
  <c r="Y234" i="38" s="1"/>
  <c r="Z234" i="38" s="1"/>
  <c r="AA234" i="38" s="1"/>
  <c r="AB234" i="38" s="1"/>
  <c r="AC234" i="38" s="1"/>
  <c r="AD234" i="38" s="1"/>
  <c r="AE234" i="38" s="1"/>
  <c r="AF234" i="38" s="1"/>
  <c r="C234" i="38"/>
  <c r="D234" i="38" s="1"/>
  <c r="C233" i="38"/>
  <c r="D233" i="38" s="1"/>
  <c r="E233" i="38" s="1"/>
  <c r="F233" i="38" s="1"/>
  <c r="G233" i="38" s="1"/>
  <c r="H233" i="38" s="1"/>
  <c r="I233" i="38" s="1"/>
  <c r="J233" i="38" s="1"/>
  <c r="K233" i="38" s="1"/>
  <c r="L233" i="38" s="1"/>
  <c r="M233" i="38" s="1"/>
  <c r="N233" i="38" s="1"/>
  <c r="O233" i="38" s="1"/>
  <c r="P233" i="38" s="1"/>
  <c r="Q233" i="38" s="1"/>
  <c r="R233" i="38" s="1"/>
  <c r="S233" i="38" s="1"/>
  <c r="T233" i="38" s="1"/>
  <c r="U233" i="38" s="1"/>
  <c r="V233" i="38" s="1"/>
  <c r="W233" i="38" s="1"/>
  <c r="X233" i="38" s="1"/>
  <c r="Y233" i="38" s="1"/>
  <c r="Z233" i="38" s="1"/>
  <c r="AA233" i="38" s="1"/>
  <c r="AB233" i="38" s="1"/>
  <c r="AC233" i="38" s="1"/>
  <c r="AD233" i="38" s="1"/>
  <c r="AE233" i="38" s="1"/>
  <c r="AF233" i="38" s="1"/>
  <c r="C232" i="38"/>
  <c r="D232" i="38" s="1"/>
  <c r="E232" i="38" s="1"/>
  <c r="F232" i="38" s="1"/>
  <c r="G232" i="38" s="1"/>
  <c r="H232" i="38" s="1"/>
  <c r="I232" i="38" s="1"/>
  <c r="J232" i="38" s="1"/>
  <c r="K232" i="38" s="1"/>
  <c r="L232" i="38" s="1"/>
  <c r="M232" i="38" s="1"/>
  <c r="N232" i="38" s="1"/>
  <c r="O232" i="38" s="1"/>
  <c r="P232" i="38" s="1"/>
  <c r="Q232" i="38" s="1"/>
  <c r="R232" i="38" s="1"/>
  <c r="S232" i="38" s="1"/>
  <c r="T232" i="38" s="1"/>
  <c r="U232" i="38" s="1"/>
  <c r="V232" i="38" s="1"/>
  <c r="W232" i="38" s="1"/>
  <c r="X232" i="38" s="1"/>
  <c r="Y232" i="38" s="1"/>
  <c r="Z232" i="38" s="1"/>
  <c r="AA232" i="38" s="1"/>
  <c r="AB232" i="38" s="1"/>
  <c r="AC232" i="38" s="1"/>
  <c r="AD232" i="38" s="1"/>
  <c r="AE232" i="38" s="1"/>
  <c r="AF232" i="38" s="1"/>
  <c r="C231" i="38"/>
  <c r="D231" i="38" s="1"/>
  <c r="E231" i="38" s="1"/>
  <c r="F231" i="38" s="1"/>
  <c r="G231" i="38" s="1"/>
  <c r="H231" i="38" s="1"/>
  <c r="I231" i="38" s="1"/>
  <c r="J231" i="38" s="1"/>
  <c r="K231" i="38" s="1"/>
  <c r="L231" i="38" s="1"/>
  <c r="M231" i="38" s="1"/>
  <c r="N231" i="38" s="1"/>
  <c r="O231" i="38" s="1"/>
  <c r="P231" i="38" s="1"/>
  <c r="Q231" i="38" s="1"/>
  <c r="R231" i="38" s="1"/>
  <c r="S231" i="38" s="1"/>
  <c r="T231" i="38" s="1"/>
  <c r="U231" i="38" s="1"/>
  <c r="V231" i="38" s="1"/>
  <c r="W231" i="38" s="1"/>
  <c r="X231" i="38" s="1"/>
  <c r="Y231" i="38" s="1"/>
  <c r="Z231" i="38" s="1"/>
  <c r="AA231" i="38" s="1"/>
  <c r="AB231" i="38" s="1"/>
  <c r="AC231" i="38" s="1"/>
  <c r="AD231" i="38" s="1"/>
  <c r="AE231" i="38" s="1"/>
  <c r="AF231" i="38" s="1"/>
  <c r="C230" i="38"/>
  <c r="D230" i="38" s="1"/>
  <c r="E230" i="38" s="1"/>
  <c r="F230" i="38" s="1"/>
  <c r="G230" i="38" s="1"/>
  <c r="H230" i="38" s="1"/>
  <c r="I230" i="38" s="1"/>
  <c r="J230" i="38" s="1"/>
  <c r="K230" i="38" s="1"/>
  <c r="L230" i="38" s="1"/>
  <c r="M230" i="38" s="1"/>
  <c r="N230" i="38" s="1"/>
  <c r="O230" i="38" s="1"/>
  <c r="P230" i="38" s="1"/>
  <c r="Q230" i="38" s="1"/>
  <c r="R230" i="38" s="1"/>
  <c r="S230" i="38" s="1"/>
  <c r="T230" i="38" s="1"/>
  <c r="U230" i="38" s="1"/>
  <c r="V230" i="38" s="1"/>
  <c r="W230" i="38" s="1"/>
  <c r="X230" i="38" s="1"/>
  <c r="Y230" i="38" s="1"/>
  <c r="Z230" i="38" s="1"/>
  <c r="AA230" i="38" s="1"/>
  <c r="AB230" i="38" s="1"/>
  <c r="AC230" i="38" s="1"/>
  <c r="AD230" i="38" s="1"/>
  <c r="AE230" i="38" s="1"/>
  <c r="AF230" i="38" s="1"/>
  <c r="C229" i="38"/>
  <c r="D229" i="38" s="1"/>
  <c r="E229" i="38" s="1"/>
  <c r="F229" i="38" s="1"/>
  <c r="G229" i="38" s="1"/>
  <c r="H229" i="38" s="1"/>
  <c r="I229" i="38" s="1"/>
  <c r="J229" i="38" s="1"/>
  <c r="K229" i="38" s="1"/>
  <c r="L229" i="38" s="1"/>
  <c r="M229" i="38" s="1"/>
  <c r="N229" i="38" s="1"/>
  <c r="O229" i="38" s="1"/>
  <c r="P229" i="38" s="1"/>
  <c r="Q229" i="38" s="1"/>
  <c r="R229" i="38" s="1"/>
  <c r="S229" i="38" s="1"/>
  <c r="T229" i="38" s="1"/>
  <c r="U229" i="38" s="1"/>
  <c r="V229" i="38" s="1"/>
  <c r="W229" i="38" s="1"/>
  <c r="X229" i="38" s="1"/>
  <c r="Y229" i="38" s="1"/>
  <c r="Z229" i="38" s="1"/>
  <c r="AA229" i="38" s="1"/>
  <c r="AB229" i="38" s="1"/>
  <c r="AC229" i="38" s="1"/>
  <c r="AD229" i="38" s="1"/>
  <c r="AE229" i="38" s="1"/>
  <c r="AF229" i="38" s="1"/>
  <c r="E228" i="38"/>
  <c r="F228" i="38" s="1"/>
  <c r="G228" i="38" s="1"/>
  <c r="H228" i="38" s="1"/>
  <c r="I228" i="38" s="1"/>
  <c r="J228" i="38" s="1"/>
  <c r="K228" i="38" s="1"/>
  <c r="L228" i="38" s="1"/>
  <c r="M228" i="38" s="1"/>
  <c r="N228" i="38" s="1"/>
  <c r="O228" i="38" s="1"/>
  <c r="P228" i="38" s="1"/>
  <c r="Q228" i="38" s="1"/>
  <c r="R228" i="38" s="1"/>
  <c r="S228" i="38" s="1"/>
  <c r="T228" i="38" s="1"/>
  <c r="U228" i="38" s="1"/>
  <c r="V228" i="38" s="1"/>
  <c r="W228" i="38" s="1"/>
  <c r="X228" i="38" s="1"/>
  <c r="Y228" i="38" s="1"/>
  <c r="Z228" i="38" s="1"/>
  <c r="AA228" i="38" s="1"/>
  <c r="AB228" i="38" s="1"/>
  <c r="AC228" i="38" s="1"/>
  <c r="AD228" i="38" s="1"/>
  <c r="AE228" i="38" s="1"/>
  <c r="AF228" i="38" s="1"/>
  <c r="C228" i="38"/>
  <c r="D228" i="38" s="1"/>
  <c r="M227" i="38"/>
  <c r="N227" i="38" s="1"/>
  <c r="O227" i="38" s="1"/>
  <c r="P227" i="38" s="1"/>
  <c r="Q227" i="38" s="1"/>
  <c r="R227" i="38" s="1"/>
  <c r="S227" i="38" s="1"/>
  <c r="T227" i="38" s="1"/>
  <c r="U227" i="38" s="1"/>
  <c r="V227" i="38" s="1"/>
  <c r="W227" i="38" s="1"/>
  <c r="X227" i="38" s="1"/>
  <c r="Y227" i="38" s="1"/>
  <c r="Z227" i="38" s="1"/>
  <c r="AA227" i="38" s="1"/>
  <c r="AB227" i="38" s="1"/>
  <c r="AC227" i="38" s="1"/>
  <c r="AD227" i="38" s="1"/>
  <c r="AE227" i="38" s="1"/>
  <c r="AF227" i="38" s="1"/>
  <c r="G227" i="38"/>
  <c r="H227" i="38" s="1"/>
  <c r="I227" i="38" s="1"/>
  <c r="J227" i="38" s="1"/>
  <c r="K227" i="38" s="1"/>
  <c r="L227" i="38" s="1"/>
  <c r="C227" i="38"/>
  <c r="D227" i="38" s="1"/>
  <c r="E227" i="38" s="1"/>
  <c r="F227" i="38" s="1"/>
  <c r="C226" i="38"/>
  <c r="D226" i="38" s="1"/>
  <c r="E226" i="38" s="1"/>
  <c r="F226" i="38" s="1"/>
  <c r="G226" i="38" s="1"/>
  <c r="H226" i="38" s="1"/>
  <c r="I226" i="38" s="1"/>
  <c r="J226" i="38" s="1"/>
  <c r="K226" i="38" s="1"/>
  <c r="L226" i="38" s="1"/>
  <c r="M226" i="38" s="1"/>
  <c r="N226" i="38" s="1"/>
  <c r="O226" i="38" s="1"/>
  <c r="P226" i="38" s="1"/>
  <c r="Q226" i="38" s="1"/>
  <c r="R226" i="38" s="1"/>
  <c r="S226" i="38" s="1"/>
  <c r="T226" i="38" s="1"/>
  <c r="U226" i="38" s="1"/>
  <c r="V226" i="38" s="1"/>
  <c r="W226" i="38" s="1"/>
  <c r="X226" i="38" s="1"/>
  <c r="Y226" i="38" s="1"/>
  <c r="Z226" i="38" s="1"/>
  <c r="AA226" i="38" s="1"/>
  <c r="AB226" i="38" s="1"/>
  <c r="AC226" i="38" s="1"/>
  <c r="AD226" i="38" s="1"/>
  <c r="AE226" i="38" s="1"/>
  <c r="AF226" i="38" s="1"/>
  <c r="C225" i="38"/>
  <c r="D225" i="38" s="1"/>
  <c r="E225" i="38" s="1"/>
  <c r="F225" i="38" s="1"/>
  <c r="G225" i="38" s="1"/>
  <c r="H225" i="38" s="1"/>
  <c r="I225" i="38" s="1"/>
  <c r="J225" i="38" s="1"/>
  <c r="K225" i="38" s="1"/>
  <c r="L225" i="38" s="1"/>
  <c r="M225" i="38" s="1"/>
  <c r="N225" i="38" s="1"/>
  <c r="O225" i="38" s="1"/>
  <c r="P225" i="38" s="1"/>
  <c r="Q225" i="38" s="1"/>
  <c r="R225" i="38" s="1"/>
  <c r="S225" i="38" s="1"/>
  <c r="T225" i="38" s="1"/>
  <c r="U225" i="38" s="1"/>
  <c r="V225" i="38" s="1"/>
  <c r="W225" i="38" s="1"/>
  <c r="X225" i="38" s="1"/>
  <c r="Y225" i="38" s="1"/>
  <c r="Z225" i="38" s="1"/>
  <c r="AA225" i="38" s="1"/>
  <c r="AB225" i="38" s="1"/>
  <c r="AC225" i="38" s="1"/>
  <c r="AD225" i="38" s="1"/>
  <c r="AE225" i="38" s="1"/>
  <c r="AF225" i="38" s="1"/>
  <c r="C224" i="38"/>
  <c r="D224" i="38" s="1"/>
  <c r="E224" i="38" s="1"/>
  <c r="F224" i="38" s="1"/>
  <c r="G224" i="38" s="1"/>
  <c r="H224" i="38" s="1"/>
  <c r="I224" i="38" s="1"/>
  <c r="J224" i="38" s="1"/>
  <c r="K224" i="38" s="1"/>
  <c r="L224" i="38" s="1"/>
  <c r="M224" i="38" s="1"/>
  <c r="N224" i="38" s="1"/>
  <c r="O224" i="38" s="1"/>
  <c r="P224" i="38" s="1"/>
  <c r="Q224" i="38" s="1"/>
  <c r="R224" i="38" s="1"/>
  <c r="S224" i="38" s="1"/>
  <c r="T224" i="38" s="1"/>
  <c r="U224" i="38" s="1"/>
  <c r="V224" i="38" s="1"/>
  <c r="W224" i="38" s="1"/>
  <c r="X224" i="38" s="1"/>
  <c r="Y224" i="38" s="1"/>
  <c r="Z224" i="38" s="1"/>
  <c r="AA224" i="38" s="1"/>
  <c r="AB224" i="38" s="1"/>
  <c r="AC224" i="38" s="1"/>
  <c r="AD224" i="38" s="1"/>
  <c r="AE224" i="38" s="1"/>
  <c r="AF224" i="38" s="1"/>
  <c r="D223" i="38"/>
  <c r="E223" i="38" s="1"/>
  <c r="F223" i="38" s="1"/>
  <c r="G223" i="38" s="1"/>
  <c r="H223" i="38" s="1"/>
  <c r="I223" i="38" s="1"/>
  <c r="J223" i="38" s="1"/>
  <c r="K223" i="38" s="1"/>
  <c r="L223" i="38" s="1"/>
  <c r="M223" i="38" s="1"/>
  <c r="N223" i="38" s="1"/>
  <c r="O223" i="38" s="1"/>
  <c r="P223" i="38" s="1"/>
  <c r="Q223" i="38" s="1"/>
  <c r="R223" i="38" s="1"/>
  <c r="S223" i="38" s="1"/>
  <c r="T223" i="38" s="1"/>
  <c r="U223" i="38" s="1"/>
  <c r="V223" i="38" s="1"/>
  <c r="W223" i="38" s="1"/>
  <c r="X223" i="38" s="1"/>
  <c r="Y223" i="38" s="1"/>
  <c r="Z223" i="38" s="1"/>
  <c r="AA223" i="38" s="1"/>
  <c r="AB223" i="38" s="1"/>
  <c r="AC223" i="38" s="1"/>
  <c r="AD223" i="38" s="1"/>
  <c r="AE223" i="38" s="1"/>
  <c r="AF223" i="38" s="1"/>
  <c r="C223" i="38"/>
  <c r="C222" i="38"/>
  <c r="D222" i="38" s="1"/>
  <c r="E222" i="38" s="1"/>
  <c r="F222" i="38" s="1"/>
  <c r="G222" i="38" s="1"/>
  <c r="H222" i="38" s="1"/>
  <c r="I222" i="38" s="1"/>
  <c r="J222" i="38" s="1"/>
  <c r="K222" i="38" s="1"/>
  <c r="L222" i="38" s="1"/>
  <c r="M222" i="38" s="1"/>
  <c r="N222" i="38" s="1"/>
  <c r="O222" i="38" s="1"/>
  <c r="P222" i="38" s="1"/>
  <c r="Q222" i="38" s="1"/>
  <c r="R222" i="38" s="1"/>
  <c r="S222" i="38" s="1"/>
  <c r="T222" i="38" s="1"/>
  <c r="U222" i="38" s="1"/>
  <c r="V222" i="38" s="1"/>
  <c r="W222" i="38" s="1"/>
  <c r="X222" i="38" s="1"/>
  <c r="Y222" i="38" s="1"/>
  <c r="Z222" i="38" s="1"/>
  <c r="AA222" i="38" s="1"/>
  <c r="AB222" i="38" s="1"/>
  <c r="AC222" i="38" s="1"/>
  <c r="AD222" i="38" s="1"/>
  <c r="AE222" i="38" s="1"/>
  <c r="AF222" i="38" s="1"/>
  <c r="E221" i="38"/>
  <c r="F221" i="38" s="1"/>
  <c r="G221" i="38" s="1"/>
  <c r="H221" i="38" s="1"/>
  <c r="I221" i="38" s="1"/>
  <c r="J221" i="38" s="1"/>
  <c r="K221" i="38" s="1"/>
  <c r="L221" i="38" s="1"/>
  <c r="M221" i="38" s="1"/>
  <c r="N221" i="38" s="1"/>
  <c r="O221" i="38" s="1"/>
  <c r="P221" i="38" s="1"/>
  <c r="Q221" i="38" s="1"/>
  <c r="R221" i="38" s="1"/>
  <c r="S221" i="38" s="1"/>
  <c r="T221" i="38" s="1"/>
  <c r="U221" i="38" s="1"/>
  <c r="V221" i="38" s="1"/>
  <c r="W221" i="38" s="1"/>
  <c r="X221" i="38" s="1"/>
  <c r="Y221" i="38" s="1"/>
  <c r="Z221" i="38" s="1"/>
  <c r="AA221" i="38" s="1"/>
  <c r="AB221" i="38" s="1"/>
  <c r="AC221" i="38" s="1"/>
  <c r="AD221" i="38" s="1"/>
  <c r="AE221" i="38" s="1"/>
  <c r="AF221" i="38" s="1"/>
  <c r="C221" i="38"/>
  <c r="D221" i="38" s="1"/>
  <c r="C220" i="38"/>
  <c r="D220" i="38" s="1"/>
  <c r="E220" i="38" s="1"/>
  <c r="F220" i="38" s="1"/>
  <c r="G220" i="38" s="1"/>
  <c r="H220" i="38" s="1"/>
  <c r="I220" i="38" s="1"/>
  <c r="J220" i="38" s="1"/>
  <c r="K220" i="38" s="1"/>
  <c r="L220" i="38" s="1"/>
  <c r="M220" i="38" s="1"/>
  <c r="N220" i="38" s="1"/>
  <c r="O220" i="38" s="1"/>
  <c r="P220" i="38" s="1"/>
  <c r="Q220" i="38" s="1"/>
  <c r="R220" i="38" s="1"/>
  <c r="S220" i="38" s="1"/>
  <c r="T220" i="38" s="1"/>
  <c r="U220" i="38" s="1"/>
  <c r="V220" i="38" s="1"/>
  <c r="W220" i="38" s="1"/>
  <c r="X220" i="38" s="1"/>
  <c r="Y220" i="38" s="1"/>
  <c r="Z220" i="38" s="1"/>
  <c r="AA220" i="38" s="1"/>
  <c r="AB220" i="38" s="1"/>
  <c r="AC220" i="38" s="1"/>
  <c r="AD220" i="38" s="1"/>
  <c r="AE220" i="38" s="1"/>
  <c r="AF220" i="38" s="1"/>
  <c r="D219" i="38"/>
  <c r="E219" i="38" s="1"/>
  <c r="F219" i="38" s="1"/>
  <c r="G219" i="38" s="1"/>
  <c r="H219" i="38" s="1"/>
  <c r="I219" i="38" s="1"/>
  <c r="J219" i="38" s="1"/>
  <c r="K219" i="38" s="1"/>
  <c r="L219" i="38" s="1"/>
  <c r="M219" i="38" s="1"/>
  <c r="N219" i="38" s="1"/>
  <c r="O219" i="38" s="1"/>
  <c r="P219" i="38" s="1"/>
  <c r="Q219" i="38" s="1"/>
  <c r="R219" i="38" s="1"/>
  <c r="S219" i="38" s="1"/>
  <c r="T219" i="38" s="1"/>
  <c r="U219" i="38" s="1"/>
  <c r="V219" i="38" s="1"/>
  <c r="W219" i="38" s="1"/>
  <c r="X219" i="38" s="1"/>
  <c r="Y219" i="38" s="1"/>
  <c r="Z219" i="38" s="1"/>
  <c r="AA219" i="38" s="1"/>
  <c r="AB219" i="38" s="1"/>
  <c r="AC219" i="38" s="1"/>
  <c r="AD219" i="38" s="1"/>
  <c r="AE219" i="38" s="1"/>
  <c r="AF219" i="38" s="1"/>
  <c r="C219" i="38"/>
  <c r="C218" i="38"/>
  <c r="D218" i="38" s="1"/>
  <c r="E218" i="38" s="1"/>
  <c r="F218" i="38" s="1"/>
  <c r="G218" i="38" s="1"/>
  <c r="H218" i="38" s="1"/>
  <c r="I218" i="38" s="1"/>
  <c r="J218" i="38" s="1"/>
  <c r="K218" i="38" s="1"/>
  <c r="L218" i="38" s="1"/>
  <c r="M218" i="38" s="1"/>
  <c r="N218" i="38" s="1"/>
  <c r="O218" i="38" s="1"/>
  <c r="P218" i="38" s="1"/>
  <c r="Q218" i="38" s="1"/>
  <c r="R218" i="38" s="1"/>
  <c r="S218" i="38" s="1"/>
  <c r="T218" i="38" s="1"/>
  <c r="U218" i="38" s="1"/>
  <c r="V218" i="38" s="1"/>
  <c r="W218" i="38" s="1"/>
  <c r="X218" i="38" s="1"/>
  <c r="Y218" i="38" s="1"/>
  <c r="Z218" i="38" s="1"/>
  <c r="AA218" i="38" s="1"/>
  <c r="AB218" i="38" s="1"/>
  <c r="AC218" i="38" s="1"/>
  <c r="AD218" i="38" s="1"/>
  <c r="AE218" i="38" s="1"/>
  <c r="AF218" i="38" s="1"/>
  <c r="E217" i="38"/>
  <c r="F217" i="38" s="1"/>
  <c r="G217" i="38" s="1"/>
  <c r="H217" i="38" s="1"/>
  <c r="I217" i="38" s="1"/>
  <c r="J217" i="38" s="1"/>
  <c r="K217" i="38" s="1"/>
  <c r="L217" i="38" s="1"/>
  <c r="M217" i="38" s="1"/>
  <c r="N217" i="38" s="1"/>
  <c r="O217" i="38" s="1"/>
  <c r="P217" i="38" s="1"/>
  <c r="Q217" i="38" s="1"/>
  <c r="R217" i="38" s="1"/>
  <c r="S217" i="38" s="1"/>
  <c r="T217" i="38" s="1"/>
  <c r="U217" i="38" s="1"/>
  <c r="V217" i="38" s="1"/>
  <c r="W217" i="38" s="1"/>
  <c r="X217" i="38" s="1"/>
  <c r="Y217" i="38" s="1"/>
  <c r="Z217" i="38" s="1"/>
  <c r="AA217" i="38" s="1"/>
  <c r="AB217" i="38" s="1"/>
  <c r="AC217" i="38" s="1"/>
  <c r="AD217" i="38" s="1"/>
  <c r="AE217" i="38" s="1"/>
  <c r="AF217" i="38" s="1"/>
  <c r="C217" i="38"/>
  <c r="D217" i="38" s="1"/>
  <c r="C216" i="38"/>
  <c r="D216" i="38" s="1"/>
  <c r="E216" i="38" s="1"/>
  <c r="F216" i="38" s="1"/>
  <c r="G216" i="38" s="1"/>
  <c r="H216" i="38" s="1"/>
  <c r="I216" i="38" s="1"/>
  <c r="J216" i="38" s="1"/>
  <c r="K216" i="38" s="1"/>
  <c r="L216" i="38" s="1"/>
  <c r="M216" i="38" s="1"/>
  <c r="N216" i="38" s="1"/>
  <c r="O216" i="38" s="1"/>
  <c r="P216" i="38" s="1"/>
  <c r="Q216" i="38" s="1"/>
  <c r="R216" i="38" s="1"/>
  <c r="S216" i="38" s="1"/>
  <c r="T216" i="38" s="1"/>
  <c r="U216" i="38" s="1"/>
  <c r="V216" i="38" s="1"/>
  <c r="W216" i="38" s="1"/>
  <c r="X216" i="38" s="1"/>
  <c r="Y216" i="38" s="1"/>
  <c r="Z216" i="38" s="1"/>
  <c r="AA216" i="38" s="1"/>
  <c r="AB216" i="38" s="1"/>
  <c r="AC216" i="38" s="1"/>
  <c r="AD216" i="38" s="1"/>
  <c r="AE216" i="38" s="1"/>
  <c r="AF216" i="38" s="1"/>
  <c r="C215" i="38"/>
  <c r="D215" i="38" s="1"/>
  <c r="E215" i="38" s="1"/>
  <c r="F215" i="38" s="1"/>
  <c r="G215" i="38" s="1"/>
  <c r="H215" i="38" s="1"/>
  <c r="I215" i="38" s="1"/>
  <c r="J215" i="38" s="1"/>
  <c r="K215" i="38" s="1"/>
  <c r="L215" i="38" s="1"/>
  <c r="M215" i="38" s="1"/>
  <c r="N215" i="38" s="1"/>
  <c r="O215" i="38" s="1"/>
  <c r="P215" i="38" s="1"/>
  <c r="Q215" i="38" s="1"/>
  <c r="R215" i="38" s="1"/>
  <c r="S215" i="38" s="1"/>
  <c r="T215" i="38" s="1"/>
  <c r="U215" i="38" s="1"/>
  <c r="V215" i="38" s="1"/>
  <c r="W215" i="38" s="1"/>
  <c r="X215" i="38" s="1"/>
  <c r="Y215" i="38" s="1"/>
  <c r="Z215" i="38" s="1"/>
  <c r="AA215" i="38" s="1"/>
  <c r="AB215" i="38" s="1"/>
  <c r="AC215" i="38" s="1"/>
  <c r="AD215" i="38" s="1"/>
  <c r="AE215" i="38" s="1"/>
  <c r="AF215" i="38" s="1"/>
  <c r="C214" i="38"/>
  <c r="D214" i="38" s="1"/>
  <c r="E214" i="38" s="1"/>
  <c r="F214" i="38" s="1"/>
  <c r="G214" i="38" s="1"/>
  <c r="H214" i="38" s="1"/>
  <c r="I214" i="38" s="1"/>
  <c r="J214" i="38" s="1"/>
  <c r="K214" i="38" s="1"/>
  <c r="L214" i="38" s="1"/>
  <c r="M214" i="38" s="1"/>
  <c r="N214" i="38" s="1"/>
  <c r="O214" i="38" s="1"/>
  <c r="P214" i="38" s="1"/>
  <c r="Q214" i="38" s="1"/>
  <c r="R214" i="38" s="1"/>
  <c r="S214" i="38" s="1"/>
  <c r="T214" i="38" s="1"/>
  <c r="U214" i="38" s="1"/>
  <c r="V214" i="38" s="1"/>
  <c r="W214" i="38" s="1"/>
  <c r="X214" i="38" s="1"/>
  <c r="Y214" i="38" s="1"/>
  <c r="Z214" i="38" s="1"/>
  <c r="AA214" i="38" s="1"/>
  <c r="AB214" i="38" s="1"/>
  <c r="AC214" i="38" s="1"/>
  <c r="AD214" i="38" s="1"/>
  <c r="AE214" i="38" s="1"/>
  <c r="AF214" i="38" s="1"/>
  <c r="Q213" i="38"/>
  <c r="R213" i="38" s="1"/>
  <c r="S213" i="38" s="1"/>
  <c r="T213" i="38" s="1"/>
  <c r="U213" i="38" s="1"/>
  <c r="V213" i="38" s="1"/>
  <c r="W213" i="38" s="1"/>
  <c r="X213" i="38" s="1"/>
  <c r="Y213" i="38" s="1"/>
  <c r="Z213" i="38" s="1"/>
  <c r="AA213" i="38" s="1"/>
  <c r="AB213" i="38" s="1"/>
  <c r="AC213" i="38" s="1"/>
  <c r="AD213" i="38" s="1"/>
  <c r="AE213" i="38" s="1"/>
  <c r="AF213" i="38" s="1"/>
  <c r="D213" i="38"/>
  <c r="E213" i="38" s="1"/>
  <c r="F213" i="38" s="1"/>
  <c r="G213" i="38" s="1"/>
  <c r="H213" i="38" s="1"/>
  <c r="I213" i="38" s="1"/>
  <c r="J213" i="38" s="1"/>
  <c r="K213" i="38" s="1"/>
  <c r="L213" i="38" s="1"/>
  <c r="M213" i="38" s="1"/>
  <c r="N213" i="38" s="1"/>
  <c r="O213" i="38" s="1"/>
  <c r="P213" i="38" s="1"/>
  <c r="C213" i="38"/>
  <c r="C212" i="38"/>
  <c r="D212" i="38" s="1"/>
  <c r="E212" i="38" s="1"/>
  <c r="F212" i="38" s="1"/>
  <c r="G212" i="38" s="1"/>
  <c r="H212" i="38" s="1"/>
  <c r="I212" i="38" s="1"/>
  <c r="J212" i="38" s="1"/>
  <c r="K212" i="38" s="1"/>
  <c r="L212" i="38" s="1"/>
  <c r="M212" i="38" s="1"/>
  <c r="N212" i="38" s="1"/>
  <c r="O212" i="38" s="1"/>
  <c r="P212" i="38" s="1"/>
  <c r="Q212" i="38" s="1"/>
  <c r="R212" i="38" s="1"/>
  <c r="S212" i="38" s="1"/>
  <c r="T212" i="38" s="1"/>
  <c r="U212" i="38" s="1"/>
  <c r="V212" i="38" s="1"/>
  <c r="W212" i="38" s="1"/>
  <c r="X212" i="38" s="1"/>
  <c r="Y212" i="38" s="1"/>
  <c r="Z212" i="38" s="1"/>
  <c r="AA212" i="38" s="1"/>
  <c r="AB212" i="38" s="1"/>
  <c r="AC212" i="38" s="1"/>
  <c r="AD212" i="38" s="1"/>
  <c r="AE212" i="38" s="1"/>
  <c r="AF212" i="38" s="1"/>
  <c r="C211" i="38"/>
  <c r="D211" i="38" s="1"/>
  <c r="E211" i="38" s="1"/>
  <c r="F211" i="38" s="1"/>
  <c r="G211" i="38" s="1"/>
  <c r="H211" i="38" s="1"/>
  <c r="I211" i="38" s="1"/>
  <c r="J211" i="38" s="1"/>
  <c r="K211" i="38" s="1"/>
  <c r="L211" i="38" s="1"/>
  <c r="M211" i="38" s="1"/>
  <c r="N211" i="38" s="1"/>
  <c r="O211" i="38" s="1"/>
  <c r="P211" i="38" s="1"/>
  <c r="Q211" i="38" s="1"/>
  <c r="R211" i="38" s="1"/>
  <c r="S211" i="38" s="1"/>
  <c r="T211" i="38" s="1"/>
  <c r="U211" i="38" s="1"/>
  <c r="V211" i="38" s="1"/>
  <c r="W211" i="38" s="1"/>
  <c r="X211" i="38" s="1"/>
  <c r="Y211" i="38" s="1"/>
  <c r="Z211" i="38" s="1"/>
  <c r="AA211" i="38" s="1"/>
  <c r="AB211" i="38" s="1"/>
  <c r="AC211" i="38" s="1"/>
  <c r="AD211" i="38" s="1"/>
  <c r="AE211" i="38" s="1"/>
  <c r="AF211" i="38" s="1"/>
  <c r="C210" i="38"/>
  <c r="D210" i="38" s="1"/>
  <c r="E210" i="38" s="1"/>
  <c r="F210" i="38" s="1"/>
  <c r="G210" i="38" s="1"/>
  <c r="H210" i="38" s="1"/>
  <c r="I210" i="38" s="1"/>
  <c r="J210" i="38" s="1"/>
  <c r="K210" i="38" s="1"/>
  <c r="L210" i="38" s="1"/>
  <c r="M210" i="38" s="1"/>
  <c r="N210" i="38" s="1"/>
  <c r="O210" i="38" s="1"/>
  <c r="P210" i="38" s="1"/>
  <c r="Q210" i="38" s="1"/>
  <c r="R210" i="38" s="1"/>
  <c r="S210" i="38" s="1"/>
  <c r="T210" i="38" s="1"/>
  <c r="U210" i="38" s="1"/>
  <c r="V210" i="38" s="1"/>
  <c r="W210" i="38" s="1"/>
  <c r="X210" i="38" s="1"/>
  <c r="Y210" i="38" s="1"/>
  <c r="Z210" i="38" s="1"/>
  <c r="AA210" i="38" s="1"/>
  <c r="AB210" i="38" s="1"/>
  <c r="AC210" i="38" s="1"/>
  <c r="AD210" i="38" s="1"/>
  <c r="AE210" i="38" s="1"/>
  <c r="AF210" i="38" s="1"/>
  <c r="D209" i="38"/>
  <c r="E209" i="38" s="1"/>
  <c r="F209" i="38" s="1"/>
  <c r="G209" i="38" s="1"/>
  <c r="H209" i="38" s="1"/>
  <c r="I209" i="38" s="1"/>
  <c r="J209" i="38" s="1"/>
  <c r="K209" i="38" s="1"/>
  <c r="L209" i="38" s="1"/>
  <c r="M209" i="38" s="1"/>
  <c r="N209" i="38" s="1"/>
  <c r="O209" i="38" s="1"/>
  <c r="P209" i="38" s="1"/>
  <c r="Q209" i="38" s="1"/>
  <c r="R209" i="38" s="1"/>
  <c r="S209" i="38" s="1"/>
  <c r="T209" i="38" s="1"/>
  <c r="U209" i="38" s="1"/>
  <c r="V209" i="38" s="1"/>
  <c r="W209" i="38" s="1"/>
  <c r="X209" i="38" s="1"/>
  <c r="Y209" i="38" s="1"/>
  <c r="Z209" i="38" s="1"/>
  <c r="AA209" i="38" s="1"/>
  <c r="AB209" i="38" s="1"/>
  <c r="AC209" i="38" s="1"/>
  <c r="AD209" i="38" s="1"/>
  <c r="AE209" i="38" s="1"/>
  <c r="AF209" i="38" s="1"/>
  <c r="C209" i="38"/>
  <c r="H208" i="38"/>
  <c r="I208" i="38" s="1"/>
  <c r="J208" i="38" s="1"/>
  <c r="K208" i="38" s="1"/>
  <c r="L208" i="38" s="1"/>
  <c r="M208" i="38" s="1"/>
  <c r="N208" i="38" s="1"/>
  <c r="O208" i="38" s="1"/>
  <c r="P208" i="38" s="1"/>
  <c r="Q208" i="38" s="1"/>
  <c r="R208" i="38" s="1"/>
  <c r="S208" i="38" s="1"/>
  <c r="T208" i="38" s="1"/>
  <c r="U208" i="38" s="1"/>
  <c r="V208" i="38" s="1"/>
  <c r="W208" i="38" s="1"/>
  <c r="X208" i="38" s="1"/>
  <c r="Y208" i="38" s="1"/>
  <c r="Z208" i="38" s="1"/>
  <c r="AA208" i="38" s="1"/>
  <c r="AB208" i="38" s="1"/>
  <c r="AC208" i="38" s="1"/>
  <c r="AD208" i="38" s="1"/>
  <c r="AE208" i="38" s="1"/>
  <c r="AF208" i="38" s="1"/>
  <c r="D208" i="38"/>
  <c r="E208" i="38" s="1"/>
  <c r="F208" i="38" s="1"/>
  <c r="G208" i="38" s="1"/>
  <c r="C208" i="38"/>
  <c r="I207" i="38"/>
  <c r="J207" i="38" s="1"/>
  <c r="K207" i="38" s="1"/>
  <c r="L207" i="38" s="1"/>
  <c r="M207" i="38" s="1"/>
  <c r="N207" i="38" s="1"/>
  <c r="O207" i="38" s="1"/>
  <c r="P207" i="38" s="1"/>
  <c r="Q207" i="38" s="1"/>
  <c r="R207" i="38" s="1"/>
  <c r="S207" i="38" s="1"/>
  <c r="T207" i="38" s="1"/>
  <c r="U207" i="38" s="1"/>
  <c r="V207" i="38" s="1"/>
  <c r="W207" i="38" s="1"/>
  <c r="X207" i="38" s="1"/>
  <c r="Y207" i="38" s="1"/>
  <c r="Z207" i="38" s="1"/>
  <c r="AA207" i="38" s="1"/>
  <c r="AB207" i="38" s="1"/>
  <c r="AC207" i="38" s="1"/>
  <c r="AD207" i="38" s="1"/>
  <c r="AE207" i="38" s="1"/>
  <c r="AF207" i="38" s="1"/>
  <c r="C207" i="38"/>
  <c r="D207" i="38" s="1"/>
  <c r="E207" i="38" s="1"/>
  <c r="F207" i="38" s="1"/>
  <c r="G207" i="38" s="1"/>
  <c r="H207" i="38" s="1"/>
  <c r="C206" i="38"/>
  <c r="D206" i="38" s="1"/>
  <c r="E206" i="38" s="1"/>
  <c r="F206" i="38" s="1"/>
  <c r="G206" i="38" s="1"/>
  <c r="H206" i="38" s="1"/>
  <c r="I206" i="38" s="1"/>
  <c r="J206" i="38" s="1"/>
  <c r="K206" i="38" s="1"/>
  <c r="L206" i="38" s="1"/>
  <c r="M206" i="38" s="1"/>
  <c r="N206" i="38" s="1"/>
  <c r="O206" i="38" s="1"/>
  <c r="P206" i="38" s="1"/>
  <c r="Q206" i="38" s="1"/>
  <c r="R206" i="38" s="1"/>
  <c r="S206" i="38" s="1"/>
  <c r="T206" i="38" s="1"/>
  <c r="U206" i="38" s="1"/>
  <c r="V206" i="38" s="1"/>
  <c r="W206" i="38" s="1"/>
  <c r="X206" i="38" s="1"/>
  <c r="Y206" i="38" s="1"/>
  <c r="Z206" i="38" s="1"/>
  <c r="AA206" i="38" s="1"/>
  <c r="AB206" i="38" s="1"/>
  <c r="AC206" i="38" s="1"/>
  <c r="AD206" i="38" s="1"/>
  <c r="AE206" i="38" s="1"/>
  <c r="AF206" i="38" s="1"/>
  <c r="E205" i="38"/>
  <c r="F205" i="38" s="1"/>
  <c r="G205" i="38" s="1"/>
  <c r="H205" i="38" s="1"/>
  <c r="I205" i="38" s="1"/>
  <c r="J205" i="38" s="1"/>
  <c r="K205" i="38" s="1"/>
  <c r="L205" i="38" s="1"/>
  <c r="M205" i="38" s="1"/>
  <c r="N205" i="38" s="1"/>
  <c r="O205" i="38" s="1"/>
  <c r="P205" i="38" s="1"/>
  <c r="Q205" i="38" s="1"/>
  <c r="R205" i="38" s="1"/>
  <c r="S205" i="38" s="1"/>
  <c r="T205" i="38" s="1"/>
  <c r="U205" i="38" s="1"/>
  <c r="V205" i="38" s="1"/>
  <c r="W205" i="38" s="1"/>
  <c r="X205" i="38" s="1"/>
  <c r="Y205" i="38" s="1"/>
  <c r="Z205" i="38" s="1"/>
  <c r="AA205" i="38" s="1"/>
  <c r="AB205" i="38" s="1"/>
  <c r="AC205" i="38" s="1"/>
  <c r="AD205" i="38" s="1"/>
  <c r="AE205" i="38" s="1"/>
  <c r="AF205" i="38" s="1"/>
  <c r="D205" i="38"/>
  <c r="C205" i="38"/>
  <c r="C204" i="38"/>
  <c r="D204" i="38" s="1"/>
  <c r="E204" i="38" s="1"/>
  <c r="F204" i="38" s="1"/>
  <c r="G204" i="38" s="1"/>
  <c r="H204" i="38" s="1"/>
  <c r="I204" i="38" s="1"/>
  <c r="J204" i="38" s="1"/>
  <c r="K204" i="38" s="1"/>
  <c r="L204" i="38" s="1"/>
  <c r="M204" i="38" s="1"/>
  <c r="N204" i="38" s="1"/>
  <c r="O204" i="38" s="1"/>
  <c r="P204" i="38" s="1"/>
  <c r="Q204" i="38" s="1"/>
  <c r="R204" i="38" s="1"/>
  <c r="S204" i="38" s="1"/>
  <c r="T204" i="38" s="1"/>
  <c r="U204" i="38" s="1"/>
  <c r="V204" i="38" s="1"/>
  <c r="W204" i="38" s="1"/>
  <c r="X204" i="38" s="1"/>
  <c r="Y204" i="38" s="1"/>
  <c r="Z204" i="38" s="1"/>
  <c r="AA204" i="38" s="1"/>
  <c r="AB204" i="38" s="1"/>
  <c r="AC204" i="38" s="1"/>
  <c r="AD204" i="38" s="1"/>
  <c r="AE204" i="38" s="1"/>
  <c r="AF204" i="38" s="1"/>
  <c r="C203" i="38"/>
  <c r="D203" i="38" s="1"/>
  <c r="E203" i="38" s="1"/>
  <c r="F203" i="38" s="1"/>
  <c r="G203" i="38" s="1"/>
  <c r="H203" i="38" s="1"/>
  <c r="I203" i="38" s="1"/>
  <c r="J203" i="38" s="1"/>
  <c r="K203" i="38" s="1"/>
  <c r="L203" i="38" s="1"/>
  <c r="M203" i="38" s="1"/>
  <c r="N203" i="38" s="1"/>
  <c r="O203" i="38" s="1"/>
  <c r="P203" i="38" s="1"/>
  <c r="Q203" i="38" s="1"/>
  <c r="R203" i="38" s="1"/>
  <c r="S203" i="38" s="1"/>
  <c r="T203" i="38" s="1"/>
  <c r="U203" i="38" s="1"/>
  <c r="V203" i="38" s="1"/>
  <c r="W203" i="38" s="1"/>
  <c r="X203" i="38" s="1"/>
  <c r="Y203" i="38" s="1"/>
  <c r="Z203" i="38" s="1"/>
  <c r="AA203" i="38" s="1"/>
  <c r="AB203" i="38" s="1"/>
  <c r="AC203" i="38" s="1"/>
  <c r="AD203" i="38" s="1"/>
  <c r="AE203" i="38" s="1"/>
  <c r="AF203" i="38" s="1"/>
  <c r="D202" i="38"/>
  <c r="E202" i="38" s="1"/>
  <c r="F202" i="38" s="1"/>
  <c r="G202" i="38" s="1"/>
  <c r="H202" i="38" s="1"/>
  <c r="I202" i="38" s="1"/>
  <c r="J202" i="38" s="1"/>
  <c r="K202" i="38" s="1"/>
  <c r="L202" i="38" s="1"/>
  <c r="M202" i="38" s="1"/>
  <c r="N202" i="38" s="1"/>
  <c r="O202" i="38" s="1"/>
  <c r="P202" i="38" s="1"/>
  <c r="Q202" i="38" s="1"/>
  <c r="R202" i="38" s="1"/>
  <c r="S202" i="38" s="1"/>
  <c r="T202" i="38" s="1"/>
  <c r="U202" i="38" s="1"/>
  <c r="V202" i="38" s="1"/>
  <c r="W202" i="38" s="1"/>
  <c r="X202" i="38" s="1"/>
  <c r="Y202" i="38" s="1"/>
  <c r="Z202" i="38" s="1"/>
  <c r="AA202" i="38" s="1"/>
  <c r="AB202" i="38" s="1"/>
  <c r="AC202" i="38" s="1"/>
  <c r="AD202" i="38" s="1"/>
  <c r="AE202" i="38" s="1"/>
  <c r="AF202" i="38" s="1"/>
  <c r="C202" i="38"/>
  <c r="C201" i="38"/>
  <c r="D201" i="38" s="1"/>
  <c r="E201" i="38" s="1"/>
  <c r="F201" i="38" s="1"/>
  <c r="G201" i="38" s="1"/>
  <c r="H201" i="38" s="1"/>
  <c r="I201" i="38" s="1"/>
  <c r="J201" i="38" s="1"/>
  <c r="K201" i="38" s="1"/>
  <c r="L201" i="38" s="1"/>
  <c r="M201" i="38" s="1"/>
  <c r="N201" i="38" s="1"/>
  <c r="O201" i="38" s="1"/>
  <c r="P201" i="38" s="1"/>
  <c r="Q201" i="38" s="1"/>
  <c r="R201" i="38" s="1"/>
  <c r="S201" i="38" s="1"/>
  <c r="T201" i="38" s="1"/>
  <c r="U201" i="38" s="1"/>
  <c r="V201" i="38" s="1"/>
  <c r="W201" i="38" s="1"/>
  <c r="X201" i="38" s="1"/>
  <c r="Y201" i="38" s="1"/>
  <c r="Z201" i="38" s="1"/>
  <c r="AA201" i="38" s="1"/>
  <c r="AB201" i="38" s="1"/>
  <c r="AC201" i="38" s="1"/>
  <c r="AD201" i="38" s="1"/>
  <c r="AE201" i="38" s="1"/>
  <c r="AF201" i="38" s="1"/>
  <c r="C200" i="38"/>
  <c r="D200" i="38" s="1"/>
  <c r="E200" i="38" s="1"/>
  <c r="F200" i="38" s="1"/>
  <c r="G200" i="38" s="1"/>
  <c r="H200" i="38" s="1"/>
  <c r="I200" i="38" s="1"/>
  <c r="J200" i="38" s="1"/>
  <c r="K200" i="38" s="1"/>
  <c r="L200" i="38" s="1"/>
  <c r="M200" i="38" s="1"/>
  <c r="N200" i="38" s="1"/>
  <c r="O200" i="38" s="1"/>
  <c r="P200" i="38" s="1"/>
  <c r="Q200" i="38" s="1"/>
  <c r="R200" i="38" s="1"/>
  <c r="S200" i="38" s="1"/>
  <c r="T200" i="38" s="1"/>
  <c r="U200" i="38" s="1"/>
  <c r="V200" i="38" s="1"/>
  <c r="W200" i="38" s="1"/>
  <c r="X200" i="38" s="1"/>
  <c r="Y200" i="38" s="1"/>
  <c r="Z200" i="38" s="1"/>
  <c r="AA200" i="38" s="1"/>
  <c r="AB200" i="38" s="1"/>
  <c r="AC200" i="38" s="1"/>
  <c r="AD200" i="38" s="1"/>
  <c r="AE200" i="38" s="1"/>
  <c r="AF200" i="38" s="1"/>
  <c r="D199" i="38"/>
  <c r="E199" i="38" s="1"/>
  <c r="F199" i="38" s="1"/>
  <c r="G199" i="38" s="1"/>
  <c r="H199" i="38" s="1"/>
  <c r="I199" i="38" s="1"/>
  <c r="J199" i="38" s="1"/>
  <c r="K199" i="38" s="1"/>
  <c r="L199" i="38" s="1"/>
  <c r="M199" i="38" s="1"/>
  <c r="N199" i="38" s="1"/>
  <c r="O199" i="38" s="1"/>
  <c r="P199" i="38" s="1"/>
  <c r="Q199" i="38" s="1"/>
  <c r="R199" i="38" s="1"/>
  <c r="S199" i="38" s="1"/>
  <c r="T199" i="38" s="1"/>
  <c r="U199" i="38" s="1"/>
  <c r="V199" i="38" s="1"/>
  <c r="W199" i="38" s="1"/>
  <c r="X199" i="38" s="1"/>
  <c r="Y199" i="38" s="1"/>
  <c r="Z199" i="38" s="1"/>
  <c r="AA199" i="38" s="1"/>
  <c r="AB199" i="38" s="1"/>
  <c r="AC199" i="38" s="1"/>
  <c r="AD199" i="38" s="1"/>
  <c r="AE199" i="38" s="1"/>
  <c r="AF199" i="38" s="1"/>
  <c r="C199" i="38"/>
  <c r="G198" i="38"/>
  <c r="H198" i="38" s="1"/>
  <c r="I198" i="38" s="1"/>
  <c r="J198" i="38" s="1"/>
  <c r="K198" i="38" s="1"/>
  <c r="L198" i="38" s="1"/>
  <c r="M198" i="38" s="1"/>
  <c r="N198" i="38" s="1"/>
  <c r="O198" i="38" s="1"/>
  <c r="P198" i="38" s="1"/>
  <c r="Q198" i="38" s="1"/>
  <c r="R198" i="38" s="1"/>
  <c r="S198" i="38" s="1"/>
  <c r="T198" i="38" s="1"/>
  <c r="U198" i="38" s="1"/>
  <c r="V198" i="38" s="1"/>
  <c r="W198" i="38" s="1"/>
  <c r="X198" i="38" s="1"/>
  <c r="Y198" i="38" s="1"/>
  <c r="Z198" i="38" s="1"/>
  <c r="AA198" i="38" s="1"/>
  <c r="AB198" i="38" s="1"/>
  <c r="AC198" i="38" s="1"/>
  <c r="AD198" i="38" s="1"/>
  <c r="AE198" i="38" s="1"/>
  <c r="AF198" i="38" s="1"/>
  <c r="C198" i="38"/>
  <c r="D198" i="38" s="1"/>
  <c r="E198" i="38" s="1"/>
  <c r="F198" i="38" s="1"/>
  <c r="D197" i="38"/>
  <c r="E197" i="38" s="1"/>
  <c r="F197" i="38" s="1"/>
  <c r="G197" i="38" s="1"/>
  <c r="H197" i="38" s="1"/>
  <c r="I197" i="38" s="1"/>
  <c r="J197" i="38" s="1"/>
  <c r="K197" i="38" s="1"/>
  <c r="L197" i="38" s="1"/>
  <c r="M197" i="38" s="1"/>
  <c r="N197" i="38" s="1"/>
  <c r="O197" i="38" s="1"/>
  <c r="P197" i="38" s="1"/>
  <c r="Q197" i="38" s="1"/>
  <c r="R197" i="38" s="1"/>
  <c r="S197" i="38" s="1"/>
  <c r="T197" i="38" s="1"/>
  <c r="U197" i="38" s="1"/>
  <c r="V197" i="38" s="1"/>
  <c r="W197" i="38" s="1"/>
  <c r="X197" i="38" s="1"/>
  <c r="Y197" i="38" s="1"/>
  <c r="Z197" i="38" s="1"/>
  <c r="AA197" i="38" s="1"/>
  <c r="AB197" i="38" s="1"/>
  <c r="AC197" i="38" s="1"/>
  <c r="AD197" i="38" s="1"/>
  <c r="AE197" i="38" s="1"/>
  <c r="AF197" i="38" s="1"/>
  <c r="C197" i="38"/>
  <c r="D196" i="38"/>
  <c r="E196" i="38" s="1"/>
  <c r="F196" i="38" s="1"/>
  <c r="G196" i="38" s="1"/>
  <c r="H196" i="38" s="1"/>
  <c r="I196" i="38" s="1"/>
  <c r="J196" i="38" s="1"/>
  <c r="K196" i="38" s="1"/>
  <c r="L196" i="38" s="1"/>
  <c r="M196" i="38" s="1"/>
  <c r="N196" i="38" s="1"/>
  <c r="O196" i="38" s="1"/>
  <c r="P196" i="38" s="1"/>
  <c r="Q196" i="38" s="1"/>
  <c r="R196" i="38" s="1"/>
  <c r="S196" i="38" s="1"/>
  <c r="T196" i="38" s="1"/>
  <c r="U196" i="38" s="1"/>
  <c r="V196" i="38" s="1"/>
  <c r="W196" i="38" s="1"/>
  <c r="X196" i="38" s="1"/>
  <c r="Y196" i="38" s="1"/>
  <c r="Z196" i="38" s="1"/>
  <c r="AA196" i="38" s="1"/>
  <c r="AB196" i="38" s="1"/>
  <c r="AC196" i="38" s="1"/>
  <c r="AD196" i="38" s="1"/>
  <c r="AE196" i="38" s="1"/>
  <c r="AF196" i="38" s="1"/>
  <c r="C196" i="38"/>
  <c r="C195" i="38"/>
  <c r="D195" i="38" s="1"/>
  <c r="E195" i="38" s="1"/>
  <c r="F195" i="38" s="1"/>
  <c r="G195" i="38" s="1"/>
  <c r="H195" i="38" s="1"/>
  <c r="I195" i="38" s="1"/>
  <c r="J195" i="38" s="1"/>
  <c r="K195" i="38" s="1"/>
  <c r="L195" i="38" s="1"/>
  <c r="M195" i="38" s="1"/>
  <c r="N195" i="38" s="1"/>
  <c r="O195" i="38" s="1"/>
  <c r="P195" i="38" s="1"/>
  <c r="Q195" i="38" s="1"/>
  <c r="R195" i="38" s="1"/>
  <c r="S195" i="38" s="1"/>
  <c r="T195" i="38" s="1"/>
  <c r="U195" i="38" s="1"/>
  <c r="V195" i="38" s="1"/>
  <c r="W195" i="38" s="1"/>
  <c r="X195" i="38" s="1"/>
  <c r="Y195" i="38" s="1"/>
  <c r="Z195" i="38" s="1"/>
  <c r="AA195" i="38" s="1"/>
  <c r="AB195" i="38" s="1"/>
  <c r="AC195" i="38" s="1"/>
  <c r="AD195" i="38" s="1"/>
  <c r="AE195" i="38" s="1"/>
  <c r="AF195" i="38" s="1"/>
  <c r="C194" i="38"/>
  <c r="D194" i="38" s="1"/>
  <c r="E194" i="38" s="1"/>
  <c r="F194" i="38" s="1"/>
  <c r="G194" i="38" s="1"/>
  <c r="H194" i="38" s="1"/>
  <c r="I194" i="38" s="1"/>
  <c r="J194" i="38" s="1"/>
  <c r="K194" i="38" s="1"/>
  <c r="L194" i="38" s="1"/>
  <c r="M194" i="38" s="1"/>
  <c r="N194" i="38" s="1"/>
  <c r="O194" i="38" s="1"/>
  <c r="P194" i="38" s="1"/>
  <c r="Q194" i="38" s="1"/>
  <c r="R194" i="38" s="1"/>
  <c r="S194" i="38" s="1"/>
  <c r="T194" i="38" s="1"/>
  <c r="U194" i="38" s="1"/>
  <c r="V194" i="38" s="1"/>
  <c r="W194" i="38" s="1"/>
  <c r="X194" i="38" s="1"/>
  <c r="Y194" i="38" s="1"/>
  <c r="Z194" i="38" s="1"/>
  <c r="AA194" i="38" s="1"/>
  <c r="AB194" i="38" s="1"/>
  <c r="AC194" i="38" s="1"/>
  <c r="AD194" i="38" s="1"/>
  <c r="AE194" i="38" s="1"/>
  <c r="AF194" i="38" s="1"/>
  <c r="K193" i="38"/>
  <c r="L193" i="38" s="1"/>
  <c r="M193" i="38" s="1"/>
  <c r="N193" i="38" s="1"/>
  <c r="O193" i="38" s="1"/>
  <c r="P193" i="38" s="1"/>
  <c r="Q193" i="38" s="1"/>
  <c r="R193" i="38" s="1"/>
  <c r="S193" i="38" s="1"/>
  <c r="T193" i="38" s="1"/>
  <c r="U193" i="38" s="1"/>
  <c r="V193" i="38" s="1"/>
  <c r="W193" i="38" s="1"/>
  <c r="X193" i="38" s="1"/>
  <c r="Y193" i="38" s="1"/>
  <c r="Z193" i="38" s="1"/>
  <c r="AA193" i="38" s="1"/>
  <c r="AB193" i="38" s="1"/>
  <c r="AC193" i="38" s="1"/>
  <c r="AD193" i="38" s="1"/>
  <c r="AE193" i="38" s="1"/>
  <c r="AF193" i="38" s="1"/>
  <c r="C193" i="38"/>
  <c r="D193" i="38" s="1"/>
  <c r="E193" i="38" s="1"/>
  <c r="F193" i="38" s="1"/>
  <c r="G193" i="38" s="1"/>
  <c r="H193" i="38" s="1"/>
  <c r="I193" i="38" s="1"/>
  <c r="J193" i="38" s="1"/>
  <c r="C192" i="38"/>
  <c r="D192" i="38" s="1"/>
  <c r="E192" i="38" s="1"/>
  <c r="F192" i="38" s="1"/>
  <c r="G192" i="38" s="1"/>
  <c r="H192" i="38" s="1"/>
  <c r="I192" i="38" s="1"/>
  <c r="J192" i="38" s="1"/>
  <c r="K192" i="38" s="1"/>
  <c r="L192" i="38" s="1"/>
  <c r="M192" i="38" s="1"/>
  <c r="N192" i="38" s="1"/>
  <c r="O192" i="38" s="1"/>
  <c r="P192" i="38" s="1"/>
  <c r="Q192" i="38" s="1"/>
  <c r="R192" i="38" s="1"/>
  <c r="S192" i="38" s="1"/>
  <c r="T192" i="38" s="1"/>
  <c r="U192" i="38" s="1"/>
  <c r="V192" i="38" s="1"/>
  <c r="W192" i="38" s="1"/>
  <c r="X192" i="38" s="1"/>
  <c r="Y192" i="38" s="1"/>
  <c r="Z192" i="38" s="1"/>
  <c r="AA192" i="38" s="1"/>
  <c r="AB192" i="38" s="1"/>
  <c r="AC192" i="38" s="1"/>
  <c r="AD192" i="38" s="1"/>
  <c r="AE192" i="38" s="1"/>
  <c r="AF192" i="38" s="1"/>
  <c r="E191" i="38"/>
  <c r="F191" i="38" s="1"/>
  <c r="G191" i="38" s="1"/>
  <c r="H191" i="38" s="1"/>
  <c r="I191" i="38" s="1"/>
  <c r="J191" i="38" s="1"/>
  <c r="K191" i="38" s="1"/>
  <c r="L191" i="38" s="1"/>
  <c r="M191" i="38" s="1"/>
  <c r="N191" i="38" s="1"/>
  <c r="O191" i="38" s="1"/>
  <c r="P191" i="38" s="1"/>
  <c r="Q191" i="38" s="1"/>
  <c r="R191" i="38" s="1"/>
  <c r="S191" i="38" s="1"/>
  <c r="T191" i="38" s="1"/>
  <c r="U191" i="38" s="1"/>
  <c r="V191" i="38" s="1"/>
  <c r="W191" i="38" s="1"/>
  <c r="X191" i="38" s="1"/>
  <c r="Y191" i="38" s="1"/>
  <c r="Z191" i="38" s="1"/>
  <c r="AA191" i="38" s="1"/>
  <c r="AB191" i="38" s="1"/>
  <c r="AC191" i="38" s="1"/>
  <c r="AD191" i="38" s="1"/>
  <c r="AE191" i="38" s="1"/>
  <c r="AF191" i="38" s="1"/>
  <c r="D191" i="38"/>
  <c r="C191" i="38"/>
  <c r="E190" i="38"/>
  <c r="F190" i="38" s="1"/>
  <c r="G190" i="38" s="1"/>
  <c r="H190" i="38" s="1"/>
  <c r="I190" i="38" s="1"/>
  <c r="J190" i="38" s="1"/>
  <c r="K190" i="38" s="1"/>
  <c r="L190" i="38" s="1"/>
  <c r="M190" i="38" s="1"/>
  <c r="N190" i="38" s="1"/>
  <c r="O190" i="38" s="1"/>
  <c r="P190" i="38" s="1"/>
  <c r="Q190" i="38" s="1"/>
  <c r="R190" i="38" s="1"/>
  <c r="S190" i="38" s="1"/>
  <c r="T190" i="38" s="1"/>
  <c r="U190" i="38" s="1"/>
  <c r="V190" i="38" s="1"/>
  <c r="W190" i="38" s="1"/>
  <c r="X190" i="38" s="1"/>
  <c r="Y190" i="38" s="1"/>
  <c r="Z190" i="38" s="1"/>
  <c r="AA190" i="38" s="1"/>
  <c r="AB190" i="38" s="1"/>
  <c r="AC190" i="38" s="1"/>
  <c r="AD190" i="38" s="1"/>
  <c r="AE190" i="38" s="1"/>
  <c r="AF190" i="38" s="1"/>
  <c r="C190" i="38"/>
  <c r="D190" i="38" s="1"/>
  <c r="C189" i="38"/>
  <c r="D189" i="38" s="1"/>
  <c r="E189" i="38" s="1"/>
  <c r="F189" i="38" s="1"/>
  <c r="G189" i="38" s="1"/>
  <c r="H189" i="38" s="1"/>
  <c r="I189" i="38" s="1"/>
  <c r="J189" i="38" s="1"/>
  <c r="K189" i="38" s="1"/>
  <c r="L189" i="38" s="1"/>
  <c r="M189" i="38" s="1"/>
  <c r="N189" i="38" s="1"/>
  <c r="O189" i="38" s="1"/>
  <c r="P189" i="38" s="1"/>
  <c r="Q189" i="38" s="1"/>
  <c r="R189" i="38" s="1"/>
  <c r="S189" i="38" s="1"/>
  <c r="T189" i="38" s="1"/>
  <c r="U189" i="38" s="1"/>
  <c r="V189" i="38" s="1"/>
  <c r="W189" i="38" s="1"/>
  <c r="X189" i="38" s="1"/>
  <c r="Y189" i="38" s="1"/>
  <c r="Z189" i="38" s="1"/>
  <c r="AA189" i="38" s="1"/>
  <c r="AB189" i="38" s="1"/>
  <c r="AC189" i="38" s="1"/>
  <c r="AD189" i="38" s="1"/>
  <c r="AE189" i="38" s="1"/>
  <c r="AF189" i="38" s="1"/>
  <c r="R188" i="38"/>
  <c r="S188" i="38" s="1"/>
  <c r="T188" i="38" s="1"/>
  <c r="U188" i="38" s="1"/>
  <c r="V188" i="38" s="1"/>
  <c r="W188" i="38" s="1"/>
  <c r="X188" i="38" s="1"/>
  <c r="Y188" i="38" s="1"/>
  <c r="Z188" i="38" s="1"/>
  <c r="AA188" i="38" s="1"/>
  <c r="AB188" i="38" s="1"/>
  <c r="AC188" i="38" s="1"/>
  <c r="AD188" i="38" s="1"/>
  <c r="AE188" i="38" s="1"/>
  <c r="AF188" i="38" s="1"/>
  <c r="F188" i="38"/>
  <c r="G188" i="38" s="1"/>
  <c r="H188" i="38" s="1"/>
  <c r="I188" i="38" s="1"/>
  <c r="J188" i="38" s="1"/>
  <c r="K188" i="38" s="1"/>
  <c r="L188" i="38" s="1"/>
  <c r="M188" i="38" s="1"/>
  <c r="N188" i="38" s="1"/>
  <c r="O188" i="38" s="1"/>
  <c r="P188" i="38" s="1"/>
  <c r="Q188" i="38" s="1"/>
  <c r="C188" i="38"/>
  <c r="D188" i="38" s="1"/>
  <c r="E188" i="38" s="1"/>
  <c r="C187" i="38"/>
  <c r="D187" i="38" s="1"/>
  <c r="E187" i="38" s="1"/>
  <c r="F187" i="38" s="1"/>
  <c r="G187" i="38" s="1"/>
  <c r="H187" i="38" s="1"/>
  <c r="I187" i="38" s="1"/>
  <c r="J187" i="38" s="1"/>
  <c r="K187" i="38" s="1"/>
  <c r="L187" i="38" s="1"/>
  <c r="M187" i="38" s="1"/>
  <c r="N187" i="38" s="1"/>
  <c r="O187" i="38" s="1"/>
  <c r="P187" i="38" s="1"/>
  <c r="Q187" i="38" s="1"/>
  <c r="R187" i="38" s="1"/>
  <c r="S187" i="38" s="1"/>
  <c r="T187" i="38" s="1"/>
  <c r="U187" i="38" s="1"/>
  <c r="V187" i="38" s="1"/>
  <c r="W187" i="38" s="1"/>
  <c r="X187" i="38" s="1"/>
  <c r="Y187" i="38" s="1"/>
  <c r="Z187" i="38" s="1"/>
  <c r="AA187" i="38" s="1"/>
  <c r="AB187" i="38" s="1"/>
  <c r="AC187" i="38" s="1"/>
  <c r="AD187" i="38" s="1"/>
  <c r="AE187" i="38" s="1"/>
  <c r="AF187" i="38" s="1"/>
  <c r="Z186" i="38"/>
  <c r="AA186" i="38" s="1"/>
  <c r="AB186" i="38" s="1"/>
  <c r="AC186" i="38" s="1"/>
  <c r="AD186" i="38" s="1"/>
  <c r="AE186" i="38" s="1"/>
  <c r="AF186" i="38" s="1"/>
  <c r="C186" i="38"/>
  <c r="D186" i="38" s="1"/>
  <c r="E186" i="38" s="1"/>
  <c r="F186" i="38" s="1"/>
  <c r="G186" i="38" s="1"/>
  <c r="H186" i="38" s="1"/>
  <c r="I186" i="38" s="1"/>
  <c r="J186" i="38" s="1"/>
  <c r="K186" i="38" s="1"/>
  <c r="L186" i="38" s="1"/>
  <c r="M186" i="38" s="1"/>
  <c r="N186" i="38" s="1"/>
  <c r="O186" i="38" s="1"/>
  <c r="P186" i="38" s="1"/>
  <c r="Q186" i="38" s="1"/>
  <c r="R186" i="38" s="1"/>
  <c r="S186" i="38" s="1"/>
  <c r="T186" i="38" s="1"/>
  <c r="U186" i="38" s="1"/>
  <c r="V186" i="38" s="1"/>
  <c r="W186" i="38" s="1"/>
  <c r="X186" i="38" s="1"/>
  <c r="Y186" i="38" s="1"/>
  <c r="E185" i="38"/>
  <c r="F185" i="38" s="1"/>
  <c r="G185" i="38" s="1"/>
  <c r="H185" i="38" s="1"/>
  <c r="I185" i="38" s="1"/>
  <c r="J185" i="38" s="1"/>
  <c r="K185" i="38" s="1"/>
  <c r="L185" i="38" s="1"/>
  <c r="M185" i="38" s="1"/>
  <c r="N185" i="38" s="1"/>
  <c r="O185" i="38" s="1"/>
  <c r="P185" i="38" s="1"/>
  <c r="Q185" i="38" s="1"/>
  <c r="R185" i="38" s="1"/>
  <c r="S185" i="38" s="1"/>
  <c r="T185" i="38" s="1"/>
  <c r="U185" i="38" s="1"/>
  <c r="V185" i="38" s="1"/>
  <c r="W185" i="38" s="1"/>
  <c r="X185" i="38" s="1"/>
  <c r="Y185" i="38" s="1"/>
  <c r="Z185" i="38" s="1"/>
  <c r="AA185" i="38" s="1"/>
  <c r="AB185" i="38" s="1"/>
  <c r="AC185" i="38" s="1"/>
  <c r="AD185" i="38" s="1"/>
  <c r="AE185" i="38" s="1"/>
  <c r="AF185" i="38" s="1"/>
  <c r="D185" i="38"/>
  <c r="C185" i="38"/>
  <c r="C184" i="38"/>
  <c r="D184" i="38" s="1"/>
  <c r="E184" i="38" s="1"/>
  <c r="F184" i="38" s="1"/>
  <c r="G184" i="38" s="1"/>
  <c r="H184" i="38" s="1"/>
  <c r="I184" i="38" s="1"/>
  <c r="J184" i="38" s="1"/>
  <c r="K184" i="38" s="1"/>
  <c r="L184" i="38" s="1"/>
  <c r="M184" i="38" s="1"/>
  <c r="N184" i="38" s="1"/>
  <c r="O184" i="38" s="1"/>
  <c r="P184" i="38" s="1"/>
  <c r="Q184" i="38" s="1"/>
  <c r="R184" i="38" s="1"/>
  <c r="S184" i="38" s="1"/>
  <c r="T184" i="38" s="1"/>
  <c r="U184" i="38" s="1"/>
  <c r="V184" i="38" s="1"/>
  <c r="W184" i="38" s="1"/>
  <c r="X184" i="38" s="1"/>
  <c r="Y184" i="38" s="1"/>
  <c r="Z184" i="38" s="1"/>
  <c r="AA184" i="38" s="1"/>
  <c r="AB184" i="38" s="1"/>
  <c r="AC184" i="38" s="1"/>
  <c r="AD184" i="38" s="1"/>
  <c r="AE184" i="38" s="1"/>
  <c r="AF184" i="38" s="1"/>
  <c r="D183" i="38"/>
  <c r="E183" i="38" s="1"/>
  <c r="F183" i="38" s="1"/>
  <c r="G183" i="38" s="1"/>
  <c r="H183" i="38" s="1"/>
  <c r="I183" i="38" s="1"/>
  <c r="J183" i="38" s="1"/>
  <c r="K183" i="38" s="1"/>
  <c r="L183" i="38" s="1"/>
  <c r="M183" i="38" s="1"/>
  <c r="N183" i="38" s="1"/>
  <c r="O183" i="38" s="1"/>
  <c r="P183" i="38" s="1"/>
  <c r="Q183" i="38" s="1"/>
  <c r="R183" i="38" s="1"/>
  <c r="S183" i="38" s="1"/>
  <c r="T183" i="38" s="1"/>
  <c r="U183" i="38" s="1"/>
  <c r="V183" i="38" s="1"/>
  <c r="W183" i="38" s="1"/>
  <c r="X183" i="38" s="1"/>
  <c r="Y183" i="38" s="1"/>
  <c r="Z183" i="38" s="1"/>
  <c r="AA183" i="38" s="1"/>
  <c r="AB183" i="38" s="1"/>
  <c r="AC183" i="38" s="1"/>
  <c r="AD183" i="38" s="1"/>
  <c r="AE183" i="38" s="1"/>
  <c r="AF183" i="38" s="1"/>
  <c r="C183" i="38"/>
  <c r="E182" i="38"/>
  <c r="F182" i="38" s="1"/>
  <c r="G182" i="38" s="1"/>
  <c r="H182" i="38" s="1"/>
  <c r="I182" i="38" s="1"/>
  <c r="J182" i="38" s="1"/>
  <c r="K182" i="38" s="1"/>
  <c r="L182" i="38" s="1"/>
  <c r="M182" i="38" s="1"/>
  <c r="N182" i="38" s="1"/>
  <c r="O182" i="38" s="1"/>
  <c r="P182" i="38" s="1"/>
  <c r="Q182" i="38" s="1"/>
  <c r="R182" i="38" s="1"/>
  <c r="S182" i="38" s="1"/>
  <c r="T182" i="38" s="1"/>
  <c r="U182" i="38" s="1"/>
  <c r="V182" i="38" s="1"/>
  <c r="W182" i="38" s="1"/>
  <c r="X182" i="38" s="1"/>
  <c r="Y182" i="38" s="1"/>
  <c r="Z182" i="38" s="1"/>
  <c r="AA182" i="38" s="1"/>
  <c r="AB182" i="38" s="1"/>
  <c r="AC182" i="38" s="1"/>
  <c r="AD182" i="38" s="1"/>
  <c r="AE182" i="38" s="1"/>
  <c r="AF182" i="38" s="1"/>
  <c r="C182" i="38"/>
  <c r="D182" i="38" s="1"/>
  <c r="E181" i="38"/>
  <c r="F181" i="38" s="1"/>
  <c r="G181" i="38" s="1"/>
  <c r="H181" i="38" s="1"/>
  <c r="I181" i="38" s="1"/>
  <c r="J181" i="38" s="1"/>
  <c r="K181" i="38" s="1"/>
  <c r="L181" i="38" s="1"/>
  <c r="M181" i="38" s="1"/>
  <c r="N181" i="38" s="1"/>
  <c r="O181" i="38" s="1"/>
  <c r="P181" i="38" s="1"/>
  <c r="Q181" i="38" s="1"/>
  <c r="R181" i="38" s="1"/>
  <c r="S181" i="38" s="1"/>
  <c r="T181" i="38" s="1"/>
  <c r="U181" i="38" s="1"/>
  <c r="V181" i="38" s="1"/>
  <c r="W181" i="38" s="1"/>
  <c r="X181" i="38" s="1"/>
  <c r="Y181" i="38" s="1"/>
  <c r="Z181" i="38" s="1"/>
  <c r="AA181" i="38" s="1"/>
  <c r="AB181" i="38" s="1"/>
  <c r="AC181" i="38" s="1"/>
  <c r="AD181" i="38" s="1"/>
  <c r="AE181" i="38" s="1"/>
  <c r="AF181" i="38" s="1"/>
  <c r="C181" i="38"/>
  <c r="D181" i="38" s="1"/>
  <c r="C180" i="38"/>
  <c r="D180" i="38" s="1"/>
  <c r="E180" i="38" s="1"/>
  <c r="F180" i="38" s="1"/>
  <c r="G180" i="38" s="1"/>
  <c r="H180" i="38" s="1"/>
  <c r="I180" i="38" s="1"/>
  <c r="J180" i="38" s="1"/>
  <c r="K180" i="38" s="1"/>
  <c r="L180" i="38" s="1"/>
  <c r="M180" i="38" s="1"/>
  <c r="N180" i="38" s="1"/>
  <c r="O180" i="38" s="1"/>
  <c r="P180" i="38" s="1"/>
  <c r="Q180" i="38" s="1"/>
  <c r="R180" i="38" s="1"/>
  <c r="S180" i="38" s="1"/>
  <c r="T180" i="38" s="1"/>
  <c r="U180" i="38" s="1"/>
  <c r="V180" i="38" s="1"/>
  <c r="W180" i="38" s="1"/>
  <c r="X180" i="38" s="1"/>
  <c r="Y180" i="38" s="1"/>
  <c r="Z180" i="38" s="1"/>
  <c r="AA180" i="38" s="1"/>
  <c r="AB180" i="38" s="1"/>
  <c r="AC180" i="38" s="1"/>
  <c r="AD180" i="38" s="1"/>
  <c r="AE180" i="38" s="1"/>
  <c r="AF180" i="38" s="1"/>
  <c r="C179" i="38"/>
  <c r="D179" i="38" s="1"/>
  <c r="E179" i="38" s="1"/>
  <c r="F179" i="38" s="1"/>
  <c r="G179" i="38" s="1"/>
  <c r="H179" i="38" s="1"/>
  <c r="I179" i="38" s="1"/>
  <c r="J179" i="38" s="1"/>
  <c r="K179" i="38" s="1"/>
  <c r="L179" i="38" s="1"/>
  <c r="M179" i="38" s="1"/>
  <c r="N179" i="38" s="1"/>
  <c r="O179" i="38" s="1"/>
  <c r="P179" i="38" s="1"/>
  <c r="Q179" i="38" s="1"/>
  <c r="R179" i="38" s="1"/>
  <c r="S179" i="38" s="1"/>
  <c r="T179" i="38" s="1"/>
  <c r="U179" i="38" s="1"/>
  <c r="V179" i="38" s="1"/>
  <c r="W179" i="38" s="1"/>
  <c r="X179" i="38" s="1"/>
  <c r="Y179" i="38" s="1"/>
  <c r="Z179" i="38" s="1"/>
  <c r="AA179" i="38" s="1"/>
  <c r="AB179" i="38" s="1"/>
  <c r="AC179" i="38" s="1"/>
  <c r="AD179" i="38" s="1"/>
  <c r="AE179" i="38" s="1"/>
  <c r="AF179" i="38" s="1"/>
  <c r="K178" i="38"/>
  <c r="L178" i="38" s="1"/>
  <c r="M178" i="38" s="1"/>
  <c r="N178" i="38" s="1"/>
  <c r="O178" i="38" s="1"/>
  <c r="P178" i="38" s="1"/>
  <c r="Q178" i="38" s="1"/>
  <c r="R178" i="38" s="1"/>
  <c r="S178" i="38" s="1"/>
  <c r="T178" i="38" s="1"/>
  <c r="U178" i="38" s="1"/>
  <c r="V178" i="38" s="1"/>
  <c r="W178" i="38" s="1"/>
  <c r="X178" i="38" s="1"/>
  <c r="Y178" i="38" s="1"/>
  <c r="Z178" i="38" s="1"/>
  <c r="AA178" i="38" s="1"/>
  <c r="AB178" i="38" s="1"/>
  <c r="AC178" i="38" s="1"/>
  <c r="AD178" i="38" s="1"/>
  <c r="AE178" i="38" s="1"/>
  <c r="AF178" i="38" s="1"/>
  <c r="C178" i="38"/>
  <c r="D178" i="38" s="1"/>
  <c r="E178" i="38" s="1"/>
  <c r="F178" i="38" s="1"/>
  <c r="G178" i="38" s="1"/>
  <c r="H178" i="38" s="1"/>
  <c r="I178" i="38" s="1"/>
  <c r="J178" i="38" s="1"/>
  <c r="C177" i="38"/>
  <c r="D177" i="38" s="1"/>
  <c r="C176" i="38"/>
  <c r="D176" i="38" s="1"/>
  <c r="E176" i="38" s="1"/>
  <c r="F176" i="38" s="1"/>
  <c r="G176" i="38" s="1"/>
  <c r="H176" i="38" s="1"/>
  <c r="I176" i="38" s="1"/>
  <c r="J176" i="38" s="1"/>
  <c r="K176" i="38" s="1"/>
  <c r="L176" i="38" s="1"/>
  <c r="M176" i="38" s="1"/>
  <c r="N176" i="38" s="1"/>
  <c r="O176" i="38" s="1"/>
  <c r="P176" i="38" s="1"/>
  <c r="Q176" i="38" s="1"/>
  <c r="R176" i="38" s="1"/>
  <c r="S176" i="38" s="1"/>
  <c r="T176" i="38" s="1"/>
  <c r="U176" i="38" s="1"/>
  <c r="V176" i="38" s="1"/>
  <c r="W176" i="38" s="1"/>
  <c r="X176" i="38" s="1"/>
  <c r="Y176" i="38" s="1"/>
  <c r="Z176" i="38" s="1"/>
  <c r="AA176" i="38" s="1"/>
  <c r="AB176" i="38" s="1"/>
  <c r="AC176" i="38" s="1"/>
  <c r="AD176" i="38" s="1"/>
  <c r="AE176" i="38" s="1"/>
  <c r="AF176" i="38" s="1"/>
  <c r="C175" i="38"/>
  <c r="D175" i="38" s="1"/>
  <c r="E175" i="38" s="1"/>
  <c r="F175" i="38" s="1"/>
  <c r="G175" i="38" s="1"/>
  <c r="H175" i="38" s="1"/>
  <c r="I175" i="38" s="1"/>
  <c r="J175" i="38" s="1"/>
  <c r="K175" i="38" s="1"/>
  <c r="L175" i="38" s="1"/>
  <c r="M175" i="38" s="1"/>
  <c r="N175" i="38" s="1"/>
  <c r="O175" i="38" s="1"/>
  <c r="P175" i="38" s="1"/>
  <c r="Q175" i="38" s="1"/>
  <c r="R175" i="38" s="1"/>
  <c r="S175" i="38" s="1"/>
  <c r="T175" i="38" s="1"/>
  <c r="U175" i="38" s="1"/>
  <c r="V175" i="38" s="1"/>
  <c r="W175" i="38" s="1"/>
  <c r="X175" i="38" s="1"/>
  <c r="Y175" i="38" s="1"/>
  <c r="Z175" i="38" s="1"/>
  <c r="AA175" i="38" s="1"/>
  <c r="AB175" i="38" s="1"/>
  <c r="AC175" i="38" s="1"/>
  <c r="AD175" i="38" s="1"/>
  <c r="AE175" i="38" s="1"/>
  <c r="AF175" i="38" s="1"/>
  <c r="C174" i="38"/>
  <c r="D174" i="38" s="1"/>
  <c r="E174" i="38" s="1"/>
  <c r="F174" i="38" s="1"/>
  <c r="G174" i="38" s="1"/>
  <c r="H174" i="38" s="1"/>
  <c r="I174" i="38" s="1"/>
  <c r="J174" i="38" s="1"/>
  <c r="K174" i="38" s="1"/>
  <c r="L174" i="38" s="1"/>
  <c r="M174" i="38" s="1"/>
  <c r="N174" i="38" s="1"/>
  <c r="O174" i="38" s="1"/>
  <c r="P174" i="38" s="1"/>
  <c r="Q174" i="38" s="1"/>
  <c r="R174" i="38" s="1"/>
  <c r="S174" i="38" s="1"/>
  <c r="T174" i="38" s="1"/>
  <c r="U174" i="38" s="1"/>
  <c r="V174" i="38" s="1"/>
  <c r="W174" i="38" s="1"/>
  <c r="X174" i="38" s="1"/>
  <c r="Y174" i="38" s="1"/>
  <c r="Z174" i="38" s="1"/>
  <c r="AA174" i="38" s="1"/>
  <c r="AB174" i="38" s="1"/>
  <c r="AC174" i="38" s="1"/>
  <c r="AD174" i="38" s="1"/>
  <c r="AE174" i="38" s="1"/>
  <c r="AF174" i="38" s="1"/>
  <c r="D173" i="38"/>
  <c r="E173" i="38" s="1"/>
  <c r="F173" i="38" s="1"/>
  <c r="G173" i="38" s="1"/>
  <c r="H173" i="38" s="1"/>
  <c r="I173" i="38" s="1"/>
  <c r="J173" i="38" s="1"/>
  <c r="K173" i="38" s="1"/>
  <c r="L173" i="38" s="1"/>
  <c r="M173" i="38" s="1"/>
  <c r="N173" i="38" s="1"/>
  <c r="O173" i="38" s="1"/>
  <c r="P173" i="38" s="1"/>
  <c r="Q173" i="38" s="1"/>
  <c r="R173" i="38" s="1"/>
  <c r="S173" i="38" s="1"/>
  <c r="T173" i="38" s="1"/>
  <c r="U173" i="38" s="1"/>
  <c r="V173" i="38" s="1"/>
  <c r="W173" i="38" s="1"/>
  <c r="X173" i="38" s="1"/>
  <c r="Y173" i="38" s="1"/>
  <c r="Z173" i="38" s="1"/>
  <c r="AA173" i="38" s="1"/>
  <c r="AB173" i="38" s="1"/>
  <c r="AC173" i="38" s="1"/>
  <c r="AD173" i="38" s="1"/>
  <c r="AE173" i="38" s="1"/>
  <c r="AF173" i="38" s="1"/>
  <c r="C173" i="38"/>
  <c r="C172" i="38"/>
  <c r="D172" i="38" s="1"/>
  <c r="E172" i="38" s="1"/>
  <c r="F172" i="38" s="1"/>
  <c r="G172" i="38" s="1"/>
  <c r="H172" i="38" s="1"/>
  <c r="I172" i="38" s="1"/>
  <c r="J172" i="38" s="1"/>
  <c r="K172" i="38" s="1"/>
  <c r="L172" i="38" s="1"/>
  <c r="M172" i="38" s="1"/>
  <c r="N172" i="38" s="1"/>
  <c r="O172" i="38" s="1"/>
  <c r="P172" i="38" s="1"/>
  <c r="Q172" i="38" s="1"/>
  <c r="R172" i="38" s="1"/>
  <c r="S172" i="38" s="1"/>
  <c r="T172" i="38" s="1"/>
  <c r="U172" i="38" s="1"/>
  <c r="V172" i="38" s="1"/>
  <c r="W172" i="38" s="1"/>
  <c r="X172" i="38" s="1"/>
  <c r="Y172" i="38" s="1"/>
  <c r="Z172" i="38" s="1"/>
  <c r="AA172" i="38" s="1"/>
  <c r="AB172" i="38" s="1"/>
  <c r="AC172" i="38" s="1"/>
  <c r="AD172" i="38" s="1"/>
  <c r="AE172" i="38" s="1"/>
  <c r="AF172" i="38" s="1"/>
  <c r="D171" i="38"/>
  <c r="E171" i="38" s="1"/>
  <c r="F171" i="38" s="1"/>
  <c r="G171" i="38" s="1"/>
  <c r="H171" i="38" s="1"/>
  <c r="I171" i="38" s="1"/>
  <c r="J171" i="38" s="1"/>
  <c r="K171" i="38" s="1"/>
  <c r="L171" i="38" s="1"/>
  <c r="M171" i="38" s="1"/>
  <c r="N171" i="38" s="1"/>
  <c r="O171" i="38" s="1"/>
  <c r="P171" i="38" s="1"/>
  <c r="Q171" i="38" s="1"/>
  <c r="R171" i="38" s="1"/>
  <c r="S171" i="38" s="1"/>
  <c r="T171" i="38" s="1"/>
  <c r="U171" i="38" s="1"/>
  <c r="V171" i="38" s="1"/>
  <c r="W171" i="38" s="1"/>
  <c r="X171" i="38" s="1"/>
  <c r="Y171" i="38" s="1"/>
  <c r="Z171" i="38" s="1"/>
  <c r="AA171" i="38" s="1"/>
  <c r="AB171" i="38" s="1"/>
  <c r="AC171" i="38" s="1"/>
  <c r="AD171" i="38" s="1"/>
  <c r="AE171" i="38" s="1"/>
  <c r="AF171" i="38" s="1"/>
  <c r="C171" i="38"/>
  <c r="C170" i="38"/>
  <c r="D170" i="38" s="1"/>
  <c r="E170" i="38" s="1"/>
  <c r="F170" i="38" s="1"/>
  <c r="G170" i="38" s="1"/>
  <c r="H170" i="38" s="1"/>
  <c r="I170" i="38" s="1"/>
  <c r="J170" i="38" s="1"/>
  <c r="K170" i="38" s="1"/>
  <c r="L170" i="38" s="1"/>
  <c r="M170" i="38" s="1"/>
  <c r="N170" i="38" s="1"/>
  <c r="O170" i="38" s="1"/>
  <c r="P170" i="38" s="1"/>
  <c r="Q170" i="38" s="1"/>
  <c r="R170" i="38" s="1"/>
  <c r="S170" i="38" s="1"/>
  <c r="T170" i="38" s="1"/>
  <c r="U170" i="38" s="1"/>
  <c r="V170" i="38" s="1"/>
  <c r="W170" i="38" s="1"/>
  <c r="X170" i="38" s="1"/>
  <c r="Y170" i="38" s="1"/>
  <c r="C169" i="38"/>
  <c r="AG167" i="38"/>
  <c r="C166" i="38"/>
  <c r="D166" i="38" s="1"/>
  <c r="E166" i="38" s="1"/>
  <c r="F166" i="38" s="1"/>
  <c r="G166" i="38" s="1"/>
  <c r="H166" i="38" s="1"/>
  <c r="I166" i="38" s="1"/>
  <c r="J166" i="38" s="1"/>
  <c r="K166" i="38" s="1"/>
  <c r="L166" i="38" s="1"/>
  <c r="M166" i="38" s="1"/>
  <c r="N166" i="38" s="1"/>
  <c r="O166" i="38" s="1"/>
  <c r="P166" i="38" s="1"/>
  <c r="Q166" i="38" s="1"/>
  <c r="R166" i="38" s="1"/>
  <c r="S166" i="38" s="1"/>
  <c r="T166" i="38" s="1"/>
  <c r="U166" i="38" s="1"/>
  <c r="V166" i="38" s="1"/>
  <c r="W166" i="38" s="1"/>
  <c r="X166" i="38" s="1"/>
  <c r="Y166" i="38" s="1"/>
  <c r="Z166" i="38" s="1"/>
  <c r="AA166" i="38" s="1"/>
  <c r="AB166" i="38" s="1"/>
  <c r="AC166" i="38" s="1"/>
  <c r="AD166" i="38" s="1"/>
  <c r="AE166" i="38" s="1"/>
  <c r="AF166" i="38" s="1"/>
  <c r="C165" i="38"/>
  <c r="D165" i="38" s="1"/>
  <c r="E165" i="38" s="1"/>
  <c r="F165" i="38" s="1"/>
  <c r="G165" i="38" s="1"/>
  <c r="H165" i="38" s="1"/>
  <c r="I165" i="38" s="1"/>
  <c r="J165" i="38" s="1"/>
  <c r="K165" i="38" s="1"/>
  <c r="L165" i="38" s="1"/>
  <c r="M165" i="38" s="1"/>
  <c r="N165" i="38" s="1"/>
  <c r="O165" i="38" s="1"/>
  <c r="P165" i="38" s="1"/>
  <c r="Q165" i="38" s="1"/>
  <c r="R165" i="38" s="1"/>
  <c r="S165" i="38" s="1"/>
  <c r="T165" i="38" s="1"/>
  <c r="U165" i="38" s="1"/>
  <c r="V165" i="38" s="1"/>
  <c r="W165" i="38" s="1"/>
  <c r="X165" i="38" s="1"/>
  <c r="Y165" i="38" s="1"/>
  <c r="Z165" i="38" s="1"/>
  <c r="AA165" i="38" s="1"/>
  <c r="AB165" i="38" s="1"/>
  <c r="AC165" i="38" s="1"/>
  <c r="AD165" i="38" s="1"/>
  <c r="AE165" i="38" s="1"/>
  <c r="AF165" i="38" s="1"/>
  <c r="C164" i="38"/>
  <c r="D164" i="38" s="1"/>
  <c r="E164" i="38" s="1"/>
  <c r="F164" i="38" s="1"/>
  <c r="G164" i="38" s="1"/>
  <c r="H164" i="38" s="1"/>
  <c r="I164" i="38" s="1"/>
  <c r="J164" i="38" s="1"/>
  <c r="K164" i="38" s="1"/>
  <c r="L164" i="38" s="1"/>
  <c r="M164" i="38" s="1"/>
  <c r="N164" i="38" s="1"/>
  <c r="O164" i="38" s="1"/>
  <c r="P164" i="38" s="1"/>
  <c r="Q164" i="38" s="1"/>
  <c r="R164" i="38" s="1"/>
  <c r="S164" i="38" s="1"/>
  <c r="T164" i="38" s="1"/>
  <c r="U164" i="38" s="1"/>
  <c r="V164" i="38" s="1"/>
  <c r="W164" i="38" s="1"/>
  <c r="X164" i="38" s="1"/>
  <c r="Y164" i="38" s="1"/>
  <c r="Z164" i="38" s="1"/>
  <c r="AA164" i="38" s="1"/>
  <c r="AB164" i="38" s="1"/>
  <c r="AC164" i="38" s="1"/>
  <c r="AD164" i="38" s="1"/>
  <c r="AE164" i="38" s="1"/>
  <c r="AF164" i="38" s="1"/>
  <c r="C163" i="38"/>
  <c r="D163" i="38" s="1"/>
  <c r="E163" i="38" s="1"/>
  <c r="F163" i="38" s="1"/>
  <c r="G163" i="38" s="1"/>
  <c r="H163" i="38" s="1"/>
  <c r="I163" i="38" s="1"/>
  <c r="J163" i="38" s="1"/>
  <c r="K163" i="38" s="1"/>
  <c r="L163" i="38" s="1"/>
  <c r="M163" i="38" s="1"/>
  <c r="N163" i="38" s="1"/>
  <c r="O163" i="38" s="1"/>
  <c r="P163" i="38" s="1"/>
  <c r="Q163" i="38" s="1"/>
  <c r="R163" i="38" s="1"/>
  <c r="S163" i="38" s="1"/>
  <c r="T163" i="38" s="1"/>
  <c r="U163" i="38" s="1"/>
  <c r="V163" i="38" s="1"/>
  <c r="W163" i="38" s="1"/>
  <c r="X163" i="38" s="1"/>
  <c r="Y163" i="38" s="1"/>
  <c r="Z163" i="38" s="1"/>
  <c r="AA163" i="38" s="1"/>
  <c r="AB163" i="38" s="1"/>
  <c r="AC163" i="38" s="1"/>
  <c r="AD163" i="38" s="1"/>
  <c r="AE163" i="38" s="1"/>
  <c r="AF163" i="38" s="1"/>
  <c r="E162" i="38"/>
  <c r="F162" i="38" s="1"/>
  <c r="G162" i="38" s="1"/>
  <c r="H162" i="38" s="1"/>
  <c r="I162" i="38" s="1"/>
  <c r="J162" i="38" s="1"/>
  <c r="K162" i="38" s="1"/>
  <c r="L162" i="38" s="1"/>
  <c r="M162" i="38" s="1"/>
  <c r="N162" i="38" s="1"/>
  <c r="O162" i="38" s="1"/>
  <c r="P162" i="38" s="1"/>
  <c r="Q162" i="38" s="1"/>
  <c r="R162" i="38" s="1"/>
  <c r="S162" i="38" s="1"/>
  <c r="T162" i="38" s="1"/>
  <c r="U162" i="38" s="1"/>
  <c r="V162" i="38" s="1"/>
  <c r="W162" i="38" s="1"/>
  <c r="X162" i="38" s="1"/>
  <c r="Y162" i="38" s="1"/>
  <c r="Z162" i="38" s="1"/>
  <c r="AA162" i="38" s="1"/>
  <c r="AB162" i="38" s="1"/>
  <c r="AC162" i="38" s="1"/>
  <c r="AD162" i="38" s="1"/>
  <c r="AE162" i="38" s="1"/>
  <c r="AF162" i="38" s="1"/>
  <c r="C162" i="38"/>
  <c r="D162" i="38" s="1"/>
  <c r="C161" i="38"/>
  <c r="D161" i="38" s="1"/>
  <c r="AI158" i="38"/>
  <c r="AH158" i="38"/>
  <c r="AI157" i="38"/>
  <c r="AH157" i="38"/>
  <c r="AI156" i="38"/>
  <c r="AH156" i="38"/>
  <c r="AI155" i="38"/>
  <c r="AH155" i="38"/>
  <c r="AI154" i="38"/>
  <c r="AH154" i="38"/>
  <c r="AI153" i="38"/>
  <c r="AH153" i="38"/>
  <c r="AI152" i="38"/>
  <c r="AH152" i="38"/>
  <c r="AI151" i="38"/>
  <c r="AH151" i="38"/>
  <c r="AI150" i="38"/>
  <c r="AH150" i="38"/>
  <c r="AH149" i="38"/>
  <c r="AI148" i="38"/>
  <c r="AH148" i="38"/>
  <c r="AI147" i="38"/>
  <c r="AH147" i="38"/>
  <c r="AI146" i="38"/>
  <c r="AH146" i="38"/>
  <c r="AI142" i="38"/>
  <c r="AH142" i="38"/>
  <c r="AI141" i="38"/>
  <c r="AH141" i="38"/>
  <c r="AI140" i="38"/>
  <c r="AH140" i="38"/>
  <c r="AI139" i="38"/>
  <c r="AH139" i="38"/>
  <c r="AI138" i="38"/>
  <c r="AH138" i="38"/>
  <c r="AI137" i="38"/>
  <c r="AH137" i="38"/>
  <c r="AI136" i="38"/>
  <c r="AH136" i="38"/>
  <c r="C135" i="38"/>
  <c r="AI134" i="38"/>
  <c r="AH134" i="38"/>
  <c r="AI133" i="38"/>
  <c r="AH133" i="38"/>
  <c r="AI132" i="38"/>
  <c r="AH132" i="38"/>
  <c r="AI131" i="38"/>
  <c r="AH131" i="38"/>
  <c r="AI130" i="38"/>
  <c r="AH130" i="38"/>
  <c r="AI129" i="38"/>
  <c r="AH129" i="38"/>
  <c r="AI128" i="38"/>
  <c r="AH128" i="38"/>
  <c r="AI127" i="38"/>
  <c r="AH127" i="38"/>
  <c r="AI126" i="38"/>
  <c r="AH126" i="38"/>
  <c r="AI125" i="38"/>
  <c r="AH125" i="38"/>
  <c r="BC23" i="38"/>
  <c r="BB23" i="38"/>
  <c r="AR23" i="38"/>
  <c r="AF122" i="38"/>
  <c r="AE122" i="38"/>
  <c r="AD122" i="38"/>
  <c r="AC122" i="38"/>
  <c r="AB122" i="38"/>
  <c r="AA122" i="38"/>
  <c r="Z122" i="38"/>
  <c r="Y122" i="38"/>
  <c r="X122" i="38"/>
  <c r="W122" i="38"/>
  <c r="S122" i="38"/>
  <c r="R122" i="38"/>
  <c r="Q122" i="38"/>
  <c r="P122" i="38"/>
  <c r="N122" i="38"/>
  <c r="AT23" i="38"/>
  <c r="F122" i="38"/>
  <c r="E122" i="38"/>
  <c r="D122" i="38"/>
  <c r="C122" i="38"/>
  <c r="AF121" i="38"/>
  <c r="AE121" i="38"/>
  <c r="AD121" i="38"/>
  <c r="AC121" i="38"/>
  <c r="AB121" i="38"/>
  <c r="AA121" i="38"/>
  <c r="Z121" i="38"/>
  <c r="Y121" i="38"/>
  <c r="X121" i="38"/>
  <c r="W121" i="38"/>
  <c r="S121" i="38"/>
  <c r="R121" i="38"/>
  <c r="Q121" i="38"/>
  <c r="P121" i="38"/>
  <c r="N121" i="38"/>
  <c r="F121" i="38"/>
  <c r="E121" i="38"/>
  <c r="D121" i="38"/>
  <c r="C121" i="38"/>
  <c r="AF120" i="38"/>
  <c r="AE120" i="38"/>
  <c r="AD120" i="38"/>
  <c r="AC120" i="38"/>
  <c r="AB120" i="38"/>
  <c r="AA120" i="38"/>
  <c r="Z120" i="38"/>
  <c r="Y120" i="38"/>
  <c r="X120" i="38"/>
  <c r="W120" i="38"/>
  <c r="S120" i="38"/>
  <c r="R120" i="38"/>
  <c r="Q120" i="38"/>
  <c r="P120" i="38"/>
  <c r="N120" i="38"/>
  <c r="F120" i="38"/>
  <c r="E120" i="38"/>
  <c r="D120" i="38"/>
  <c r="C120" i="38"/>
  <c r="AF119" i="38"/>
  <c r="AE119" i="38"/>
  <c r="AD119" i="38"/>
  <c r="AC119" i="38"/>
  <c r="AB119" i="38"/>
  <c r="AA119" i="38"/>
  <c r="Z119" i="38"/>
  <c r="Y119" i="38"/>
  <c r="X119" i="38"/>
  <c r="W119" i="38"/>
  <c r="S119" i="38"/>
  <c r="R119" i="38"/>
  <c r="Q119" i="38"/>
  <c r="P119" i="38"/>
  <c r="N119" i="38"/>
  <c r="F119" i="38"/>
  <c r="E119" i="38"/>
  <c r="D119" i="38"/>
  <c r="C119" i="38"/>
  <c r="AF118" i="38"/>
  <c r="AE118" i="38"/>
  <c r="AD118" i="38"/>
  <c r="AC118" i="38"/>
  <c r="AB118" i="38"/>
  <c r="AA118" i="38"/>
  <c r="Z118" i="38"/>
  <c r="Y118" i="38"/>
  <c r="X118" i="38"/>
  <c r="W118" i="38"/>
  <c r="S118" i="38"/>
  <c r="R118" i="38"/>
  <c r="Q118" i="38"/>
  <c r="P118" i="38"/>
  <c r="N118" i="38"/>
  <c r="F118" i="38"/>
  <c r="E118" i="38"/>
  <c r="D118" i="38"/>
  <c r="C118" i="38"/>
  <c r="AF117" i="38"/>
  <c r="AE117" i="38"/>
  <c r="AD117" i="38"/>
  <c r="AC117" i="38"/>
  <c r="AB117" i="38"/>
  <c r="AB123" i="38" s="1"/>
  <c r="BG23" i="38" s="1"/>
  <c r="AA117" i="38"/>
  <c r="Z117" i="38"/>
  <c r="Y117" i="38"/>
  <c r="X117" i="38"/>
  <c r="W117" i="38"/>
  <c r="S117" i="38"/>
  <c r="R117" i="38"/>
  <c r="Q117" i="38"/>
  <c r="P117" i="38"/>
  <c r="N117" i="38"/>
  <c r="AU23" i="38"/>
  <c r="F117" i="38"/>
  <c r="E117" i="38"/>
  <c r="D117" i="38"/>
  <c r="C117" i="38"/>
  <c r="K7" i="38"/>
  <c r="AI114" i="38"/>
  <c r="AH114" i="38"/>
  <c r="AI112" i="38"/>
  <c r="AH112" i="38"/>
  <c r="AG112" i="38"/>
  <c r="AI111" i="38"/>
  <c r="AH111" i="38"/>
  <c r="AI110" i="38"/>
  <c r="AH110" i="38"/>
  <c r="AI109" i="38"/>
  <c r="AH109" i="38"/>
  <c r="AG108" i="38"/>
  <c r="AF108" i="38"/>
  <c r="AE108" i="38"/>
  <c r="AD108" i="38"/>
  <c r="BH19" i="38" s="1"/>
  <c r="AC108" i="38"/>
  <c r="AB5" i="38" s="1"/>
  <c r="AB108" i="38"/>
  <c r="BG19" i="38" s="1"/>
  <c r="AA108" i="38"/>
  <c r="Z5" i="38" s="1"/>
  <c r="Z108" i="38"/>
  <c r="BF19" i="38" s="1"/>
  <c r="Y108" i="38"/>
  <c r="X108" i="38"/>
  <c r="BE19" i="38" s="1"/>
  <c r="W108" i="38"/>
  <c r="S108" i="38"/>
  <c r="BA19" i="38" s="1"/>
  <c r="R108" i="38"/>
  <c r="Q5" i="38" s="1"/>
  <c r="Q108" i="38"/>
  <c r="P108" i="38"/>
  <c r="N108" i="38"/>
  <c r="AV19" i="38" s="1"/>
  <c r="F108" i="38"/>
  <c r="E5" i="38" s="1"/>
  <c r="E108" i="38"/>
  <c r="D5" i="38" s="1"/>
  <c r="D108" i="38"/>
  <c r="C108" i="38"/>
  <c r="AI107" i="38"/>
  <c r="AH107" i="38"/>
  <c r="AI106" i="38"/>
  <c r="AH106" i="38"/>
  <c r="AI105" i="38"/>
  <c r="AH105" i="38"/>
  <c r="AI104" i="38"/>
  <c r="AH104" i="38"/>
  <c r="AI103" i="38"/>
  <c r="AH103" i="38"/>
  <c r="AI102" i="38"/>
  <c r="AH102" i="38"/>
  <c r="AI101" i="38"/>
  <c r="AH101" i="38"/>
  <c r="AI100" i="38"/>
  <c r="AH100" i="38"/>
  <c r="AI99" i="38"/>
  <c r="AH99" i="38"/>
  <c r="AI98" i="38"/>
  <c r="AH98" i="38"/>
  <c r="AI97" i="38"/>
  <c r="AH97" i="38"/>
  <c r="AG96" i="38"/>
  <c r="AF96" i="38"/>
  <c r="AE96" i="38"/>
  <c r="BI20" i="38" s="1"/>
  <c r="AD96" i="38"/>
  <c r="BH20" i="38" s="1"/>
  <c r="AC96" i="38"/>
  <c r="AB96" i="38"/>
  <c r="AA96" i="38"/>
  <c r="Z96" i="38"/>
  <c r="Y96" i="38"/>
  <c r="X96" i="38"/>
  <c r="BE20" i="38" s="1"/>
  <c r="W96" i="38"/>
  <c r="BD20" i="38"/>
  <c r="S96" i="38"/>
  <c r="R96" i="38"/>
  <c r="AZ20" i="38" s="1"/>
  <c r="Q96" i="38"/>
  <c r="AY20" i="38" s="1"/>
  <c r="P96" i="38"/>
  <c r="AW20" i="38"/>
  <c r="N96" i="38"/>
  <c r="AV20" i="38" s="1"/>
  <c r="AR20" i="38"/>
  <c r="F96" i="38"/>
  <c r="E96" i="38"/>
  <c r="D96" i="38"/>
  <c r="AO20" i="38" s="1"/>
  <c r="C96" i="38"/>
  <c r="AN20" i="38" s="1"/>
  <c r="AI95" i="38"/>
  <c r="AH95" i="38"/>
  <c r="AI94" i="38"/>
  <c r="AH94" i="38"/>
  <c r="AI93" i="38"/>
  <c r="AH93" i="38"/>
  <c r="AF92" i="38"/>
  <c r="BJ18" i="38" s="1"/>
  <c r="AE92" i="38"/>
  <c r="BI18" i="38" s="1"/>
  <c r="AD92" i="38"/>
  <c r="AC92" i="38"/>
  <c r="AB92" i="38"/>
  <c r="AA92" i="38"/>
  <c r="Z92" i="38"/>
  <c r="BF18" i="38" s="1"/>
  <c r="Y92" i="38"/>
  <c r="X92" i="38"/>
  <c r="BE18" i="38" s="1"/>
  <c r="W92" i="38"/>
  <c r="BD18" i="38"/>
  <c r="S92" i="38"/>
  <c r="R92" i="38"/>
  <c r="AZ18" i="38" s="1"/>
  <c r="Q92" i="38"/>
  <c r="P92" i="38"/>
  <c r="AX18" i="38" s="1"/>
  <c r="AW18" i="38"/>
  <c r="N92" i="38"/>
  <c r="AV18" i="38" s="1"/>
  <c r="AS18" i="38"/>
  <c r="AR18" i="38"/>
  <c r="F92" i="38"/>
  <c r="E92" i="38"/>
  <c r="AP18" i="38" s="1"/>
  <c r="D92" i="38"/>
  <c r="AO18" i="38" s="1"/>
  <c r="C92" i="38"/>
  <c r="BV91" i="38"/>
  <c r="BU91" i="38"/>
  <c r="BF91" i="38"/>
  <c r="BA91" i="38"/>
  <c r="AI91" i="38"/>
  <c r="AH91" i="38"/>
  <c r="AG91" i="38"/>
  <c r="AG92" i="38" s="1"/>
  <c r="AG3" i="38" s="1"/>
  <c r="BC90" i="38"/>
  <c r="BB90" i="38"/>
  <c r="AI90" i="38"/>
  <c r="AH90" i="38"/>
  <c r="BR89" i="38"/>
  <c r="BM89" i="38"/>
  <c r="AI89" i="38"/>
  <c r="AH89" i="38"/>
  <c r="BJ88" i="38"/>
  <c r="AI88" i="38"/>
  <c r="AH88" i="38"/>
  <c r="BV87" i="38"/>
  <c r="BR87" i="38"/>
  <c r="BQ87" i="38"/>
  <c r="AI87" i="38"/>
  <c r="AH87" i="38"/>
  <c r="BD86" i="38"/>
  <c r="AI86" i="38"/>
  <c r="AH86" i="38"/>
  <c r="AI85" i="38"/>
  <c r="AH85" i="38"/>
  <c r="BW84" i="38"/>
  <c r="BW91" i="38" s="1"/>
  <c r="BV84" i="38"/>
  <c r="BU84" i="38"/>
  <c r="BT84" i="38"/>
  <c r="BT91" i="38" s="1"/>
  <c r="BS84" i="38"/>
  <c r="BS91" i="38" s="1"/>
  <c r="BR84" i="38"/>
  <c r="BR91" i="38" s="1"/>
  <c r="BQ84" i="38"/>
  <c r="BQ91" i="38" s="1"/>
  <c r="BP84" i="38"/>
  <c r="BP91" i="38" s="1"/>
  <c r="BO84" i="38"/>
  <c r="BO91" i="38" s="1"/>
  <c r="BN84" i="38"/>
  <c r="BN91" i="38" s="1"/>
  <c r="BM84" i="38"/>
  <c r="BM91" i="38" s="1"/>
  <c r="BL84" i="38"/>
  <c r="BL91" i="38" s="1"/>
  <c r="BK84" i="38"/>
  <c r="BK91" i="38" s="1"/>
  <c r="BJ84" i="38"/>
  <c r="BJ91" i="38" s="1"/>
  <c r="BI84" i="38"/>
  <c r="BI91" i="38" s="1"/>
  <c r="BH84" i="38"/>
  <c r="BH91" i="38" s="1"/>
  <c r="BG84" i="38"/>
  <c r="BG91" i="38" s="1"/>
  <c r="BF84" i="38"/>
  <c r="BE84" i="38"/>
  <c r="BE91" i="38" s="1"/>
  <c r="BD84" i="38"/>
  <c r="BD91" i="38" s="1"/>
  <c r="BC84" i="38"/>
  <c r="BC91" i="38" s="1"/>
  <c r="BB84" i="38"/>
  <c r="BB91" i="38" s="1"/>
  <c r="BA84" i="38"/>
  <c r="AZ84" i="38"/>
  <c r="AZ91" i="38" s="1"/>
  <c r="AI84" i="38"/>
  <c r="AH84" i="38"/>
  <c r="BW83" i="38"/>
  <c r="BW90" i="38" s="1"/>
  <c r="BV83" i="38"/>
  <c r="BV90" i="38" s="1"/>
  <c r="BU83" i="38"/>
  <c r="BU90" i="38" s="1"/>
  <c r="BT83" i="38"/>
  <c r="BT90" i="38" s="1"/>
  <c r="BS83" i="38"/>
  <c r="BS90" i="38" s="1"/>
  <c r="BR83" i="38"/>
  <c r="BR90" i="38" s="1"/>
  <c r="BQ83" i="38"/>
  <c r="BQ90" i="38" s="1"/>
  <c r="BP83" i="38"/>
  <c r="BP90" i="38" s="1"/>
  <c r="BO83" i="38"/>
  <c r="BO90" i="38" s="1"/>
  <c r="BN83" i="38"/>
  <c r="BN90" i="38" s="1"/>
  <c r="BM83" i="38"/>
  <c r="BM90" i="38" s="1"/>
  <c r="BL83" i="38"/>
  <c r="BL90" i="38" s="1"/>
  <c r="BK83" i="38"/>
  <c r="BK90" i="38" s="1"/>
  <c r="BJ83" i="38"/>
  <c r="BJ90" i="38" s="1"/>
  <c r="BI83" i="38"/>
  <c r="BI90" i="38" s="1"/>
  <c r="BH83" i="38"/>
  <c r="BH90" i="38" s="1"/>
  <c r="BG83" i="38"/>
  <c r="BG90" i="38" s="1"/>
  <c r="BF83" i="38"/>
  <c r="BF90" i="38" s="1"/>
  <c r="BE83" i="38"/>
  <c r="BE90" i="38" s="1"/>
  <c r="BD83" i="38"/>
  <c r="BD90" i="38" s="1"/>
  <c r="BC83" i="38"/>
  <c r="BB83" i="38"/>
  <c r="BA83" i="38"/>
  <c r="BA90" i="38" s="1"/>
  <c r="AZ83" i="38"/>
  <c r="AZ90" i="38" s="1"/>
  <c r="AI83" i="38"/>
  <c r="AH83" i="38"/>
  <c r="BW82" i="38"/>
  <c r="BW89" i="38" s="1"/>
  <c r="BV82" i="38"/>
  <c r="BV89" i="38" s="1"/>
  <c r="BU82" i="38"/>
  <c r="BU89" i="38" s="1"/>
  <c r="BT82" i="38"/>
  <c r="BT89" i="38" s="1"/>
  <c r="BS82" i="38"/>
  <c r="BS89" i="38" s="1"/>
  <c r="BR82" i="38"/>
  <c r="BQ82" i="38"/>
  <c r="BQ89" i="38" s="1"/>
  <c r="BP82" i="38"/>
  <c r="BP89" i="38" s="1"/>
  <c r="BO82" i="38"/>
  <c r="BO89" i="38" s="1"/>
  <c r="BN82" i="38"/>
  <c r="BN89" i="38" s="1"/>
  <c r="BM82" i="38"/>
  <c r="BL82" i="38"/>
  <c r="BL89" i="38" s="1"/>
  <c r="BK82" i="38"/>
  <c r="BK89" i="38" s="1"/>
  <c r="BJ82" i="38"/>
  <c r="BJ89" i="38" s="1"/>
  <c r="BI82" i="38"/>
  <c r="BI89" i="38" s="1"/>
  <c r="BH82" i="38"/>
  <c r="BH89" i="38" s="1"/>
  <c r="BG82" i="38"/>
  <c r="BG89" i="38" s="1"/>
  <c r="BF82" i="38"/>
  <c r="BF89" i="38" s="1"/>
  <c r="BE82" i="38"/>
  <c r="BE89" i="38" s="1"/>
  <c r="BD82" i="38"/>
  <c r="BD89" i="38" s="1"/>
  <c r="BC82" i="38"/>
  <c r="BC89" i="38" s="1"/>
  <c r="BB82" i="38"/>
  <c r="BB89" i="38" s="1"/>
  <c r="BA82" i="38"/>
  <c r="BA89" i="38" s="1"/>
  <c r="AZ82" i="38"/>
  <c r="AZ89" i="38" s="1"/>
  <c r="AI82" i="38"/>
  <c r="AH82" i="38"/>
  <c r="BW81" i="38"/>
  <c r="BW88" i="38" s="1"/>
  <c r="BV81" i="38"/>
  <c r="BV88" i="38" s="1"/>
  <c r="BU81" i="38"/>
  <c r="BU88" i="38" s="1"/>
  <c r="BT81" i="38"/>
  <c r="BT88" i="38" s="1"/>
  <c r="BS81" i="38"/>
  <c r="BS88" i="38" s="1"/>
  <c r="BR81" i="38"/>
  <c r="BR88" i="38" s="1"/>
  <c r="BQ81" i="38"/>
  <c r="BQ88" i="38" s="1"/>
  <c r="BP81" i="38"/>
  <c r="BP88" i="38" s="1"/>
  <c r="BO81" i="38"/>
  <c r="BO88" i="38" s="1"/>
  <c r="BN81" i="38"/>
  <c r="BN88" i="38" s="1"/>
  <c r="BM81" i="38"/>
  <c r="BM88" i="38" s="1"/>
  <c r="BL81" i="38"/>
  <c r="BL88" i="38" s="1"/>
  <c r="BK81" i="38"/>
  <c r="BK88" i="38" s="1"/>
  <c r="BJ81" i="38"/>
  <c r="BI81" i="38"/>
  <c r="BI88" i="38" s="1"/>
  <c r="BH81" i="38"/>
  <c r="BH88" i="38" s="1"/>
  <c r="BG81" i="38"/>
  <c r="BG88" i="38" s="1"/>
  <c r="BF81" i="38"/>
  <c r="BF88" i="38" s="1"/>
  <c r="BE81" i="38"/>
  <c r="BE88" i="38" s="1"/>
  <c r="BD81" i="38"/>
  <c r="BD88" i="38" s="1"/>
  <c r="BC81" i="38"/>
  <c r="BC88" i="38" s="1"/>
  <c r="BB81" i="38"/>
  <c r="BB88" i="38" s="1"/>
  <c r="BA81" i="38"/>
  <c r="BA88" i="38" s="1"/>
  <c r="AZ81" i="38"/>
  <c r="AZ88" i="38" s="1"/>
  <c r="AI81" i="38"/>
  <c r="AH81" i="38"/>
  <c r="BW80" i="38"/>
  <c r="BW87" i="38" s="1"/>
  <c r="BV80" i="38"/>
  <c r="BU80" i="38"/>
  <c r="BU87" i="38" s="1"/>
  <c r="BT80" i="38"/>
  <c r="BT87" i="38" s="1"/>
  <c r="BS80" i="38"/>
  <c r="BS87" i="38" s="1"/>
  <c r="BR80" i="38"/>
  <c r="BQ80" i="38"/>
  <c r="BP80" i="38"/>
  <c r="BP87" i="38" s="1"/>
  <c r="BO80" i="38"/>
  <c r="BO87" i="38" s="1"/>
  <c r="BN80" i="38"/>
  <c r="BN87" i="38" s="1"/>
  <c r="BM80" i="38"/>
  <c r="BM87" i="38" s="1"/>
  <c r="BL80" i="38"/>
  <c r="BL87" i="38" s="1"/>
  <c r="BK80" i="38"/>
  <c r="BK87" i="38" s="1"/>
  <c r="BJ80" i="38"/>
  <c r="BJ87" i="38" s="1"/>
  <c r="BI80" i="38"/>
  <c r="BI87" i="38" s="1"/>
  <c r="BH80" i="38"/>
  <c r="BH87" i="38" s="1"/>
  <c r="BG80" i="38"/>
  <c r="BG87" i="38" s="1"/>
  <c r="BF80" i="38"/>
  <c r="BF87" i="38" s="1"/>
  <c r="BE80" i="38"/>
  <c r="BE87" i="38" s="1"/>
  <c r="BD80" i="38"/>
  <c r="BD87" i="38" s="1"/>
  <c r="BC80" i="38"/>
  <c r="BC87" i="38" s="1"/>
  <c r="BB80" i="38"/>
  <c r="BB87" i="38" s="1"/>
  <c r="BA80" i="38"/>
  <c r="BA87" i="38" s="1"/>
  <c r="AZ80" i="38"/>
  <c r="AZ87" i="38" s="1"/>
  <c r="AI80" i="38"/>
  <c r="AH80" i="38"/>
  <c r="BW79" i="38"/>
  <c r="BW86" i="38" s="1"/>
  <c r="BV79" i="38"/>
  <c r="BV86" i="38" s="1"/>
  <c r="BU79" i="38"/>
  <c r="BU86" i="38" s="1"/>
  <c r="BT79" i="38"/>
  <c r="BT86" i="38" s="1"/>
  <c r="BS79" i="38"/>
  <c r="BS86" i="38" s="1"/>
  <c r="BR79" i="38"/>
  <c r="BR86" i="38" s="1"/>
  <c r="BQ79" i="38"/>
  <c r="BQ86" i="38" s="1"/>
  <c r="BP79" i="38"/>
  <c r="BP86" i="38" s="1"/>
  <c r="BO79" i="38"/>
  <c r="BO86" i="38" s="1"/>
  <c r="BN79" i="38"/>
  <c r="BN86" i="38" s="1"/>
  <c r="BM79" i="38"/>
  <c r="BM86" i="38" s="1"/>
  <c r="BL79" i="38"/>
  <c r="BL86" i="38" s="1"/>
  <c r="BK79" i="38"/>
  <c r="BK86" i="38" s="1"/>
  <c r="BJ79" i="38"/>
  <c r="BJ86" i="38" s="1"/>
  <c r="BI79" i="38"/>
  <c r="BI86" i="38" s="1"/>
  <c r="BH79" i="38"/>
  <c r="BH86" i="38" s="1"/>
  <c r="BG79" i="38"/>
  <c r="BG86" i="38" s="1"/>
  <c r="BF79" i="38"/>
  <c r="BF86" i="38" s="1"/>
  <c r="BE79" i="38"/>
  <c r="BE86" i="38" s="1"/>
  <c r="BD79" i="38"/>
  <c r="BC79" i="38"/>
  <c r="BC86" i="38" s="1"/>
  <c r="BB79" i="38"/>
  <c r="BB86" i="38" s="1"/>
  <c r="BA79" i="38"/>
  <c r="BA86" i="38" s="1"/>
  <c r="AZ79" i="38"/>
  <c r="AZ86" i="38" s="1"/>
  <c r="AI79" i="38"/>
  <c r="AH79" i="38"/>
  <c r="AG78" i="38"/>
  <c r="AF78" i="38"/>
  <c r="AE78" i="38"/>
  <c r="AD78" i="38"/>
  <c r="AC78" i="38"/>
  <c r="AB78" i="38"/>
  <c r="AA78" i="38"/>
  <c r="Z78" i="38"/>
  <c r="BF17" i="38" s="1"/>
  <c r="Y78" i="38"/>
  <c r="X78" i="38"/>
  <c r="W78" i="38"/>
  <c r="U7" i="38"/>
  <c r="BB17" i="38"/>
  <c r="S78" i="38"/>
  <c r="R78" i="38"/>
  <c r="Q78" i="38"/>
  <c r="AY17" i="38" s="1"/>
  <c r="P78" i="38"/>
  <c r="AX17" i="38" s="1"/>
  <c r="O78" i="38"/>
  <c r="N78" i="38"/>
  <c r="AV17" i="38" s="1"/>
  <c r="M7" i="38"/>
  <c r="AT17" i="38"/>
  <c r="F78" i="38"/>
  <c r="E78" i="38"/>
  <c r="AP17" i="38" s="1"/>
  <c r="D78" i="38"/>
  <c r="AI77" i="38"/>
  <c r="AH77" i="38"/>
  <c r="AI76" i="38"/>
  <c r="AH76" i="38"/>
  <c r="AI75" i="38"/>
  <c r="AH75" i="38"/>
  <c r="AI74" i="38"/>
  <c r="AH74" i="38"/>
  <c r="AI73" i="38"/>
  <c r="AH73" i="38"/>
  <c r="AI72" i="38"/>
  <c r="AH72" i="38"/>
  <c r="AG71" i="38"/>
  <c r="AF71" i="38"/>
  <c r="AE71" i="38"/>
  <c r="AD71" i="38"/>
  <c r="BH16" i="38" s="1"/>
  <c r="AC71" i="38"/>
  <c r="AB71" i="38"/>
  <c r="AA71" i="38"/>
  <c r="Z71" i="38"/>
  <c r="BF16" i="38" s="1"/>
  <c r="Y71" i="38"/>
  <c r="X71" i="38"/>
  <c r="W71" i="38"/>
  <c r="V7" i="38"/>
  <c r="S71" i="38"/>
  <c r="R71" i="38"/>
  <c r="Q71" i="38"/>
  <c r="AY16" i="38" s="1"/>
  <c r="P71" i="38"/>
  <c r="AX16" i="38" s="1"/>
  <c r="O71" i="38"/>
  <c r="N71" i="38"/>
  <c r="AV16" i="38" s="1"/>
  <c r="AS16" i="38"/>
  <c r="F71" i="38"/>
  <c r="E71" i="38"/>
  <c r="D71" i="38"/>
  <c r="AI70" i="38"/>
  <c r="AH70" i="38"/>
  <c r="AI69" i="38"/>
  <c r="AH69" i="38"/>
  <c r="AI68" i="38"/>
  <c r="AH68" i="38"/>
  <c r="AI67" i="38"/>
  <c r="AH67" i="38"/>
  <c r="AI66" i="38"/>
  <c r="AH66" i="38"/>
  <c r="AI65" i="38"/>
  <c r="AH65" i="38"/>
  <c r="AI64" i="38"/>
  <c r="AH64" i="38"/>
  <c r="AI63" i="38"/>
  <c r="AH63" i="38"/>
  <c r="AI62" i="38"/>
  <c r="AH62" i="38"/>
  <c r="AI61" i="38"/>
  <c r="AH61" i="38"/>
  <c r="AI60" i="38"/>
  <c r="AH60" i="38"/>
  <c r="AI59" i="38"/>
  <c r="AH59" i="38"/>
  <c r="AI58" i="38"/>
  <c r="AH58" i="38"/>
  <c r="AI57" i="38"/>
  <c r="AH57" i="38"/>
  <c r="AI56" i="38"/>
  <c r="AH56" i="38"/>
  <c r="AI55" i="38"/>
  <c r="AH55" i="38"/>
  <c r="AI54" i="38"/>
  <c r="AH54" i="38"/>
  <c r="AI53" i="38"/>
  <c r="AH53" i="38"/>
  <c r="AI52" i="38"/>
  <c r="AH52" i="38"/>
  <c r="AI51" i="38"/>
  <c r="AH51" i="38"/>
  <c r="AI50" i="38"/>
  <c r="AH50" i="38"/>
  <c r="AI49" i="38"/>
  <c r="AH49" i="38"/>
  <c r="AI48" i="38"/>
  <c r="AH48" i="38"/>
  <c r="AI47" i="38"/>
  <c r="AH47" i="38"/>
  <c r="AI46" i="38"/>
  <c r="AH46" i="38"/>
  <c r="AI45" i="38"/>
  <c r="AH45" i="38"/>
  <c r="AI44" i="38"/>
  <c r="AH44" i="38"/>
  <c r="AI43" i="38"/>
  <c r="AH43" i="38"/>
  <c r="AI42" i="38"/>
  <c r="AH42" i="38"/>
  <c r="AI41" i="38"/>
  <c r="AH41" i="38"/>
  <c r="AI40" i="38"/>
  <c r="AH40" i="38"/>
  <c r="AI39" i="38"/>
  <c r="AH39" i="38"/>
  <c r="AI38" i="38"/>
  <c r="AH38" i="38"/>
  <c r="AI37" i="38"/>
  <c r="AH37" i="38"/>
  <c r="AI36" i="38"/>
  <c r="AH36" i="38"/>
  <c r="AI35" i="38"/>
  <c r="AH35" i="38"/>
  <c r="AI34" i="38"/>
  <c r="AH34" i="38"/>
  <c r="AI33" i="38"/>
  <c r="AH33" i="38"/>
  <c r="AI32" i="38"/>
  <c r="AH32" i="38"/>
  <c r="AI31" i="38"/>
  <c r="AH31" i="38"/>
  <c r="AI30" i="38"/>
  <c r="AH30" i="38"/>
  <c r="AI29" i="38"/>
  <c r="AH29" i="38"/>
  <c r="AI28" i="38"/>
  <c r="AH28" i="38"/>
  <c r="AI27" i="38"/>
  <c r="AH27" i="38"/>
  <c r="AI26" i="38"/>
  <c r="AH26" i="38"/>
  <c r="AI25" i="38"/>
  <c r="AH25" i="38"/>
  <c r="AI24" i="38"/>
  <c r="AH24" i="38"/>
  <c r="BD23" i="38"/>
  <c r="AW23" i="38"/>
  <c r="AM23" i="38"/>
  <c r="AI23" i="38"/>
  <c r="AH23" i="38"/>
  <c r="AI22" i="38"/>
  <c r="AH22" i="38"/>
  <c r="BJ21" i="38"/>
  <c r="BI21" i="38"/>
  <c r="BH21" i="38"/>
  <c r="BG21" i="38"/>
  <c r="BF21" i="38"/>
  <c r="BE21" i="38"/>
  <c r="BD21" i="38"/>
  <c r="BC21" i="38"/>
  <c r="BB21" i="38"/>
  <c r="BA21" i="38"/>
  <c r="AZ21" i="38"/>
  <c r="AY21" i="38"/>
  <c r="AX21" i="38"/>
  <c r="AW21" i="38"/>
  <c r="AV21" i="38"/>
  <c r="AU21" i="38"/>
  <c r="AT21" i="38"/>
  <c r="AS21" i="38"/>
  <c r="AR21" i="38"/>
  <c r="AQ21" i="38"/>
  <c r="AP21" i="38"/>
  <c r="AO21" i="38"/>
  <c r="AN21" i="38"/>
  <c r="AM21" i="38"/>
  <c r="AI21" i="38"/>
  <c r="AH21" i="38"/>
  <c r="BJ20" i="38"/>
  <c r="BG20" i="38"/>
  <c r="BF20" i="38"/>
  <c r="BC20" i="38"/>
  <c r="BB20" i="38"/>
  <c r="BA20" i="38"/>
  <c r="AX20" i="38"/>
  <c r="AU20" i="38"/>
  <c r="AT20" i="38"/>
  <c r="AS20" i="38"/>
  <c r="AP20" i="38"/>
  <c r="AM20" i="38"/>
  <c r="AI20" i="38"/>
  <c r="AH20" i="38"/>
  <c r="BD19" i="38"/>
  <c r="BC19" i="38"/>
  <c r="AW19" i="38"/>
  <c r="AU19" i="38"/>
  <c r="AT19" i="38"/>
  <c r="AO19" i="38"/>
  <c r="AN19" i="38"/>
  <c r="AM19" i="38"/>
  <c r="AI19" i="38"/>
  <c r="AH19" i="38"/>
  <c r="BH18" i="38"/>
  <c r="BG18" i="38"/>
  <c r="BC18" i="38"/>
  <c r="BB18" i="38"/>
  <c r="BA18" i="38"/>
  <c r="AY18" i="38"/>
  <c r="AU18" i="38"/>
  <c r="AT18" i="38"/>
  <c r="AQ18" i="38"/>
  <c r="AM18" i="38"/>
  <c r="AI18" i="38"/>
  <c r="AH18" i="38"/>
  <c r="BJ17" i="38"/>
  <c r="BI17" i="38"/>
  <c r="BH17" i="38"/>
  <c r="BE17" i="38"/>
  <c r="BD17" i="38"/>
  <c r="BA17" i="38"/>
  <c r="AZ17" i="38"/>
  <c r="AW17" i="38"/>
  <c r="AS17" i="38"/>
  <c r="AR17" i="38"/>
  <c r="AQ17" i="38"/>
  <c r="AM17" i="38"/>
  <c r="AI17" i="38"/>
  <c r="AH17" i="38"/>
  <c r="BJ16" i="38"/>
  <c r="BG16" i="38"/>
  <c r="BD16" i="38"/>
  <c r="BC16" i="38"/>
  <c r="BB16" i="38"/>
  <c r="AU16" i="38"/>
  <c r="AT16" i="38"/>
  <c r="AQ16" i="38"/>
  <c r="AN16" i="38"/>
  <c r="AM16" i="38"/>
  <c r="AI16" i="38"/>
  <c r="AH16" i="38"/>
  <c r="AI15" i="38"/>
  <c r="AH15" i="38"/>
  <c r="AI14" i="38"/>
  <c r="AH14" i="38"/>
  <c r="AI13" i="38"/>
  <c r="AH13" i="38"/>
  <c r="AL12" i="38"/>
  <c r="AI12" i="38"/>
  <c r="AH12" i="38"/>
  <c r="AI11" i="38"/>
  <c r="AH11" i="38"/>
  <c r="H7" i="38"/>
  <c r="K6" i="38"/>
  <c r="AF5" i="38"/>
  <c r="AC5" i="38"/>
  <c r="U5" i="38"/>
  <c r="T5" i="38"/>
  <c r="S5" i="38"/>
  <c r="R5" i="38"/>
  <c r="L5" i="38"/>
  <c r="K5" i="38"/>
  <c r="J5" i="38"/>
  <c r="I5" i="38"/>
  <c r="C5" i="38"/>
  <c r="B5" i="38"/>
  <c r="AG4" i="38"/>
  <c r="K4" i="38"/>
  <c r="E4" i="38"/>
  <c r="H4" i="38" s="1"/>
  <c r="B4" i="38"/>
  <c r="AL13" i="38" s="1"/>
  <c r="AA70" i="37"/>
  <c r="Y70" i="37"/>
  <c r="Z70" i="37"/>
  <c r="Y71" i="37"/>
  <c r="Z71" i="37"/>
  <c r="Y78" i="37"/>
  <c r="Z78" i="37"/>
  <c r="Y92" i="37"/>
  <c r="Z92" i="37"/>
  <c r="X70" i="37"/>
  <c r="W70" i="37"/>
  <c r="V70" i="37"/>
  <c r="V71" i="37"/>
  <c r="V78" i="37"/>
  <c r="V92" i="37"/>
  <c r="U78" i="37"/>
  <c r="U92" i="37"/>
  <c r="U70" i="37"/>
  <c r="AE123" i="38" l="1"/>
  <c r="BI23" i="38" s="1"/>
  <c r="AD123" i="38"/>
  <c r="BH23" i="38" s="1"/>
  <c r="AC123" i="38"/>
  <c r="AA5" i="38"/>
  <c r="AA113" i="38"/>
  <c r="AA115" i="38" s="1"/>
  <c r="Y5" i="38"/>
  <c r="Y113" i="38"/>
  <c r="Y115" i="38" s="1"/>
  <c r="AG115" i="38"/>
  <c r="AG113" i="38"/>
  <c r="AZ19" i="38"/>
  <c r="E123" i="38"/>
  <c r="AP23" i="38" s="1"/>
  <c r="W123" i="38"/>
  <c r="AB124" i="38"/>
  <c r="AG2" i="38"/>
  <c r="AG6" i="38" s="1"/>
  <c r="AM22" i="38"/>
  <c r="AM25" i="38" s="1"/>
  <c r="AF123" i="38"/>
  <c r="BJ23" i="38" s="1"/>
  <c r="AD124" i="38"/>
  <c r="AC113" i="38"/>
  <c r="AC115" i="38" s="1"/>
  <c r="AC116" i="38" s="1"/>
  <c r="AC7" i="38" s="1"/>
  <c r="BF22" i="38"/>
  <c r="BF25" i="38" s="1"/>
  <c r="P123" i="38"/>
  <c r="AX23" i="38" s="1"/>
  <c r="AA123" i="38"/>
  <c r="AA124" i="38" s="1"/>
  <c r="Y123" i="38"/>
  <c r="BH22" i="38"/>
  <c r="Z123" i="38"/>
  <c r="BF23" i="38" s="1"/>
  <c r="AF113" i="38"/>
  <c r="AF115" i="38" s="1"/>
  <c r="S123" i="38"/>
  <c r="BA23" i="38" s="1"/>
  <c r="X123" i="38"/>
  <c r="BE23" i="38" s="1"/>
  <c r="W113" i="38"/>
  <c r="W115" i="38" s="1"/>
  <c r="W116" i="38" s="1"/>
  <c r="W7" i="38" s="1"/>
  <c r="S113" i="38"/>
  <c r="S115" i="38" s="1"/>
  <c r="BA16" i="38"/>
  <c r="R123" i="38"/>
  <c r="AZ23" i="38" s="1"/>
  <c r="AH121" i="38"/>
  <c r="Q123" i="38"/>
  <c r="AY23" i="38" s="1"/>
  <c r="AI120" i="38"/>
  <c r="O113" i="38"/>
  <c r="O115" i="38" s="1"/>
  <c r="O116" i="38" s="1"/>
  <c r="M5" i="38"/>
  <c r="N123" i="38"/>
  <c r="AV23" i="38" s="1"/>
  <c r="N113" i="38"/>
  <c r="N115" i="38" s="1"/>
  <c r="N116" i="38" s="1"/>
  <c r="N7" i="38" s="1"/>
  <c r="F123" i="38"/>
  <c r="AQ23" i="38" s="1"/>
  <c r="AQ19" i="38"/>
  <c r="AP19" i="38"/>
  <c r="E124" i="38"/>
  <c r="E113" i="38"/>
  <c r="E115" i="38" s="1"/>
  <c r="AP16" i="38"/>
  <c r="D123" i="38"/>
  <c r="AO23" i="38" s="1"/>
  <c r="AI118" i="38"/>
  <c r="AI119" i="38"/>
  <c r="C123" i="38"/>
  <c r="C124" i="38"/>
  <c r="AN23" i="38"/>
  <c r="Y135" i="38"/>
  <c r="Z170" i="38"/>
  <c r="AE113" i="38"/>
  <c r="AE115" i="38" s="1"/>
  <c r="BI16" i="38"/>
  <c r="BD22" i="38"/>
  <c r="BD25" i="38" s="1"/>
  <c r="X113" i="38"/>
  <c r="X115" i="38" s="1"/>
  <c r="BE16" i="38"/>
  <c r="BE22" i="38" s="1"/>
  <c r="BE25" i="38" s="1"/>
  <c r="AJ108" i="38" a="1"/>
  <c r="AJ108" i="38" s="1"/>
  <c r="E161" i="38"/>
  <c r="D167" i="38"/>
  <c r="AH78" i="38"/>
  <c r="AO17" i="38"/>
  <c r="BG17" i="38"/>
  <c r="BG22" i="38" s="1"/>
  <c r="BG25" i="38" s="1"/>
  <c r="AB113" i="38"/>
  <c r="AB115" i="38" s="1"/>
  <c r="AB116" i="38" s="1"/>
  <c r="AB7" i="38" s="1"/>
  <c r="O7" i="38"/>
  <c r="AW16" i="38"/>
  <c r="AW22" i="38" s="1"/>
  <c r="AW25" i="38" s="1"/>
  <c r="AS23" i="38"/>
  <c r="AH117" i="38"/>
  <c r="AH118" i="38"/>
  <c r="AH119" i="38"/>
  <c r="AH120" i="38"/>
  <c r="G7" i="38"/>
  <c r="AR16" i="38"/>
  <c r="D113" i="38"/>
  <c r="D115" i="38" s="1"/>
  <c r="D116" i="38" s="1"/>
  <c r="D7" i="38" s="1"/>
  <c r="AT22" i="38"/>
  <c r="AT25" i="38" s="1"/>
  <c r="P113" i="38"/>
  <c r="P115" i="38" s="1"/>
  <c r="P116" i="38" s="1"/>
  <c r="P7" i="38" s="1"/>
  <c r="AI117" i="38"/>
  <c r="AI122" i="38"/>
  <c r="AH122" i="38"/>
  <c r="W124" i="38"/>
  <c r="V5" i="38"/>
  <c r="AV22" i="38"/>
  <c r="AV25" i="38" s="1"/>
  <c r="AI71" i="38"/>
  <c r="AI78" i="38"/>
  <c r="P124" i="38"/>
  <c r="O5" i="38"/>
  <c r="AX19" i="38"/>
  <c r="AX22" i="38" s="1"/>
  <c r="AX25" i="38" s="1"/>
  <c r="AE5" i="38"/>
  <c r="BJ19" i="38"/>
  <c r="BJ22" i="38" s="1"/>
  <c r="S124" i="38"/>
  <c r="AI92" i="38"/>
  <c r="AR19" i="38"/>
  <c r="F5" i="38"/>
  <c r="N5" i="38"/>
  <c r="BI19" i="38"/>
  <c r="AD5" i="38"/>
  <c r="AE124" i="38"/>
  <c r="L7" i="38"/>
  <c r="T7" i="38"/>
  <c r="G5" i="38"/>
  <c r="W5" i="38"/>
  <c r="BA22" i="38"/>
  <c r="AI96" i="38"/>
  <c r="AQ20" i="38"/>
  <c r="AQ22" i="38" s="1"/>
  <c r="AQ25" i="38" s="1"/>
  <c r="F113" i="38"/>
  <c r="F115" i="38" s="1"/>
  <c r="F116" i="38" s="1"/>
  <c r="F7" i="38" s="1"/>
  <c r="Q124" i="38"/>
  <c r="Q113" i="38"/>
  <c r="Q115" i="38" s="1"/>
  <c r="Q116" i="38" s="1"/>
  <c r="Q7" i="38" s="1"/>
  <c r="AO16" i="38"/>
  <c r="AU17" i="38"/>
  <c r="AU22" i="38" s="1"/>
  <c r="AU25" i="38" s="1"/>
  <c r="BC17" i="38"/>
  <c r="BC22" i="38" s="1"/>
  <c r="BC25" i="38" s="1"/>
  <c r="AY19" i="38"/>
  <c r="AY22" i="38" s="1"/>
  <c r="AY25" i="38" s="1"/>
  <c r="J7" i="38"/>
  <c r="R113" i="38"/>
  <c r="R115" i="38" s="1"/>
  <c r="Z113" i="38"/>
  <c r="Z115" i="38" s="1"/>
  <c r="Z116" i="38" s="1"/>
  <c r="Z7" i="38" s="1"/>
  <c r="AH71" i="38"/>
  <c r="BG95" i="38" a="1"/>
  <c r="R124" i="38"/>
  <c r="Z124" i="38"/>
  <c r="AH108" i="38"/>
  <c r="D124" i="38"/>
  <c r="AH92" i="38"/>
  <c r="AI108" i="38"/>
  <c r="I7" i="38"/>
  <c r="AD113" i="38"/>
  <c r="AD115" i="38" s="1"/>
  <c r="D135" i="38"/>
  <c r="E177" i="38"/>
  <c r="C274" i="38"/>
  <c r="D169" i="38"/>
  <c r="AS19" i="38"/>
  <c r="AS22" i="38" s="1"/>
  <c r="H5" i="38"/>
  <c r="P5" i="38"/>
  <c r="X5" i="38"/>
  <c r="AZ16" i="38"/>
  <c r="AZ22" i="38" s="1"/>
  <c r="AZ25" i="38" s="1"/>
  <c r="AN18" i="38"/>
  <c r="AN22" i="38" s="1"/>
  <c r="BB19" i="38"/>
  <c r="BB22" i="38" s="1"/>
  <c r="BB25" i="38" s="1"/>
  <c r="AH96" i="38"/>
  <c r="AC124" i="38"/>
  <c r="C167" i="38"/>
  <c r="C113" i="38"/>
  <c r="AI121" i="38"/>
  <c r="U71" i="37"/>
  <c r="AF124" i="38" l="1"/>
  <c r="BJ25" i="38"/>
  <c r="AF116" i="38"/>
  <c r="AF7" i="38" s="1"/>
  <c r="AE116" i="38"/>
  <c r="AE7" i="38" s="1"/>
  <c r="BH25" i="38"/>
  <c r="AD116" i="38"/>
  <c r="AD7" i="38" s="1"/>
  <c r="AJ123" i="38" a="1"/>
  <c r="AJ123" i="38" s="1"/>
  <c r="Y116" i="38"/>
  <c r="Y7" i="38" s="1"/>
  <c r="AP22" i="38"/>
  <c r="AP25" i="38" s="1"/>
  <c r="S116" i="38"/>
  <c r="S7" i="38" s="1"/>
  <c r="E116" i="38"/>
  <c r="E7" i="38" s="1"/>
  <c r="X124" i="38"/>
  <c r="X116" i="38"/>
  <c r="X7" i="38" s="1"/>
  <c r="F124" i="38"/>
  <c r="AI124" i="38" s="1"/>
  <c r="AS25" i="38"/>
  <c r="R116" i="38"/>
  <c r="R7" i="38" s="1"/>
  <c r="Y124" i="38"/>
  <c r="AA116" i="38"/>
  <c r="AA7" i="38" s="1"/>
  <c r="N124" i="38"/>
  <c r="AR22" i="38"/>
  <c r="AR25" i="38" s="1"/>
  <c r="AN25" i="38"/>
  <c r="D274" i="38"/>
  <c r="E169" i="38"/>
  <c r="E167" i="38"/>
  <c r="F161" i="38"/>
  <c r="AA170" i="38"/>
  <c r="AB170" i="38" s="1"/>
  <c r="AC170" i="38" s="1"/>
  <c r="AD170" i="38" s="1"/>
  <c r="AE170" i="38" s="1"/>
  <c r="AF170" i="38" s="1"/>
  <c r="Z135" i="38"/>
  <c r="AH113" i="38"/>
  <c r="AI113" i="38"/>
  <c r="C115" i="38"/>
  <c r="BI22" i="38"/>
  <c r="BI25" i="38" s="1"/>
  <c r="AH123" i="38"/>
  <c r="F177" i="38"/>
  <c r="E135" i="38"/>
  <c r="BG118" i="38"/>
  <c r="BK116" i="38"/>
  <c r="BI115" i="38"/>
  <c r="BG114" i="38"/>
  <c r="BK112" i="38"/>
  <c r="BI111" i="38"/>
  <c r="BG110" i="38"/>
  <c r="BK108" i="38"/>
  <c r="BI107" i="38"/>
  <c r="BG106" i="38"/>
  <c r="BK104" i="38"/>
  <c r="BI103" i="38"/>
  <c r="BG102" i="38"/>
  <c r="BK100" i="38"/>
  <c r="BI99" i="38"/>
  <c r="BG98" i="38"/>
  <c r="BK96" i="38"/>
  <c r="BI95" i="38"/>
  <c r="BL118" i="38"/>
  <c r="BJ117" i="38"/>
  <c r="BH116" i="38"/>
  <c r="BL114" i="38"/>
  <c r="BJ113" i="38"/>
  <c r="BH112" i="38"/>
  <c r="BL110" i="38"/>
  <c r="BJ109" i="38"/>
  <c r="BH108" i="38"/>
  <c r="BL106" i="38"/>
  <c r="BJ105" i="38"/>
  <c r="BH104" i="38"/>
  <c r="BL102" i="38"/>
  <c r="BJ101" i="38"/>
  <c r="BH100" i="38"/>
  <c r="BL98" i="38"/>
  <c r="BJ97" i="38"/>
  <c r="BH96" i="38"/>
  <c r="BI117" i="38"/>
  <c r="BK115" i="38"/>
  <c r="BL113" i="38"/>
  <c r="BG112" i="38"/>
  <c r="BI110" i="38"/>
  <c r="BJ108" i="38"/>
  <c r="BK106" i="38"/>
  <c r="BG105" i="38"/>
  <c r="BH103" i="38"/>
  <c r="BI101" i="38"/>
  <c r="BK99" i="38"/>
  <c r="BL97" i="38"/>
  <c r="BG96" i="38"/>
  <c r="BG111" i="38"/>
  <c r="BH117" i="38"/>
  <c r="BJ115" i="38"/>
  <c r="BK113" i="38"/>
  <c r="BL111" i="38"/>
  <c r="BH110" i="38"/>
  <c r="BI108" i="38"/>
  <c r="BJ106" i="38"/>
  <c r="BL104" i="38"/>
  <c r="BG103" i="38"/>
  <c r="BH101" i="38"/>
  <c r="BJ99" i="38"/>
  <c r="BK97" i="38"/>
  <c r="BL95" i="38"/>
  <c r="BH115" i="38"/>
  <c r="BK111" i="38"/>
  <c r="BL109" i="38"/>
  <c r="BG108" i="38"/>
  <c r="BI106" i="38"/>
  <c r="BK102" i="38"/>
  <c r="BG101" i="38"/>
  <c r="BH99" i="38"/>
  <c r="BI97" i="38"/>
  <c r="BK95" i="38"/>
  <c r="BL112" i="38"/>
  <c r="BK118" i="38"/>
  <c r="BG117" i="38"/>
  <c r="BI113" i="38"/>
  <c r="BJ104" i="38"/>
  <c r="BJ118" i="38"/>
  <c r="BL116" i="38"/>
  <c r="BG115" i="38"/>
  <c r="BH113" i="38"/>
  <c r="BJ111" i="38"/>
  <c r="BK109" i="38"/>
  <c r="BL107" i="38"/>
  <c r="BH106" i="38"/>
  <c r="BI104" i="38"/>
  <c r="BJ102" i="38"/>
  <c r="BL100" i="38"/>
  <c r="BG99" i="38"/>
  <c r="BH97" i="38"/>
  <c r="BJ95" i="38"/>
  <c r="BI118" i="38"/>
  <c r="BJ116" i="38"/>
  <c r="BK114" i="38"/>
  <c r="BG113" i="38"/>
  <c r="BH111" i="38"/>
  <c r="BI109" i="38"/>
  <c r="BK107" i="38"/>
  <c r="BL105" i="38"/>
  <c r="BG104" i="38"/>
  <c r="BI102" i="38"/>
  <c r="BJ100" i="38"/>
  <c r="BK98" i="38"/>
  <c r="BG97" i="38"/>
  <c r="BH95" i="38"/>
  <c r="BH118" i="38"/>
  <c r="BI116" i="38"/>
  <c r="BJ114" i="38"/>
  <c r="BH109" i="38"/>
  <c r="BJ107" i="38"/>
  <c r="BK105" i="38"/>
  <c r="BL103" i="38"/>
  <c r="BH102" i="38"/>
  <c r="BJ98" i="38"/>
  <c r="BL96" i="38"/>
  <c r="BG95" i="38"/>
  <c r="BI100" i="38"/>
  <c r="BI114" i="38"/>
  <c r="BH107" i="38"/>
  <c r="BG100" i="38"/>
  <c r="BG107" i="38"/>
  <c r="BL99" i="38"/>
  <c r="BJ112" i="38"/>
  <c r="BI105" i="38"/>
  <c r="BG109" i="38"/>
  <c r="BK101" i="38"/>
  <c r="BH114" i="38"/>
  <c r="BI98" i="38"/>
  <c r="BI112" i="38"/>
  <c r="BH105" i="38"/>
  <c r="BH98" i="38"/>
  <c r="BK103" i="38"/>
  <c r="BL117" i="38"/>
  <c r="BK110" i="38"/>
  <c r="BJ96" i="38"/>
  <c r="BL115" i="38"/>
  <c r="BL108" i="38"/>
  <c r="BK117" i="38"/>
  <c r="BJ110" i="38"/>
  <c r="BJ103" i="38"/>
  <c r="BI96" i="38"/>
  <c r="BG116" i="38"/>
  <c r="BL101" i="38"/>
  <c r="AO22" i="38"/>
  <c r="AO25" i="38" s="1"/>
  <c r="BA25" i="38"/>
  <c r="AI123" i="38"/>
  <c r="T78" i="37"/>
  <c r="T70" i="37"/>
  <c r="AH124" i="38" l="1"/>
  <c r="F167" i="38"/>
  <c r="G161" i="38"/>
  <c r="E274" i="38"/>
  <c r="F169" i="38"/>
  <c r="C116" i="38"/>
  <c r="AI115" i="38"/>
  <c r="AH115" i="38"/>
  <c r="AT8" i="38"/>
  <c r="G177" i="38"/>
  <c r="G135" i="38" s="1"/>
  <c r="F135" i="38"/>
  <c r="AT9" i="38"/>
  <c r="C7" i="38" l="1"/>
  <c r="A7" i="38" s="1"/>
  <c r="AI116" i="38"/>
  <c r="AH116" i="38"/>
  <c r="F274" i="38"/>
  <c r="G169" i="38"/>
  <c r="H177" i="38"/>
  <c r="G167" i="38"/>
  <c r="H161" i="38"/>
  <c r="S149" i="37"/>
  <c r="S70" i="37"/>
  <c r="R149" i="37"/>
  <c r="R70" i="37"/>
  <c r="Q149" i="37"/>
  <c r="Q70" i="37"/>
  <c r="P149" i="37"/>
  <c r="P70" i="37"/>
  <c r="H135" i="38" l="1"/>
  <c r="I177" i="38"/>
  <c r="G274" i="38"/>
  <c r="H169" i="38"/>
  <c r="H167" i="38"/>
  <c r="I161" i="38"/>
  <c r="O149" i="37"/>
  <c r="O70" i="37"/>
  <c r="I135" i="38" l="1"/>
  <c r="I167" i="38"/>
  <c r="J161" i="38"/>
  <c r="H274" i="38"/>
  <c r="I169" i="38"/>
  <c r="J177" i="38"/>
  <c r="J135" i="38" s="1"/>
  <c r="I274" i="38" l="1"/>
  <c r="J169" i="38"/>
  <c r="K177" i="38"/>
  <c r="K161" i="38"/>
  <c r="J167" i="38"/>
  <c r="K135" i="38" l="1"/>
  <c r="J274" i="38"/>
  <c r="K169" i="38"/>
  <c r="L161" i="38"/>
  <c r="K167" i="38"/>
  <c r="L177" i="38"/>
  <c r="L135" i="38" s="1"/>
  <c r="M161" i="38" l="1"/>
  <c r="L167" i="38"/>
  <c r="M177" i="38"/>
  <c r="K274" i="38"/>
  <c r="L169" i="38"/>
  <c r="M135" i="38" l="1"/>
  <c r="N177" i="38"/>
  <c r="L274" i="38"/>
  <c r="M169" i="38"/>
  <c r="M167" i="38"/>
  <c r="N161" i="38"/>
  <c r="O177" i="38" l="1"/>
  <c r="O135" i="38" s="1"/>
  <c r="N135" i="38"/>
  <c r="O161" i="38"/>
  <c r="N167" i="38"/>
  <c r="M274" i="38"/>
  <c r="N169" i="38"/>
  <c r="N274" i="38" l="1"/>
  <c r="O169" i="38"/>
  <c r="O167" i="38"/>
  <c r="P161" i="38"/>
  <c r="P177" i="38"/>
  <c r="Q177" i="38" s="1"/>
  <c r="R177" i="38" l="1"/>
  <c r="P167" i="38"/>
  <c r="Q161" i="38"/>
  <c r="O274" i="38"/>
  <c r="P169" i="38"/>
  <c r="Q167" i="38" l="1"/>
  <c r="R161" i="38"/>
  <c r="R135" i="38" s="1"/>
  <c r="P274" i="38"/>
  <c r="Q169" i="38"/>
  <c r="Q135" i="38"/>
  <c r="S177" i="38"/>
  <c r="Q274" i="38" l="1"/>
  <c r="R169" i="38"/>
  <c r="T177" i="38"/>
  <c r="S135" i="38"/>
  <c r="S161" i="38"/>
  <c r="R167" i="38"/>
  <c r="T135" i="38" l="1"/>
  <c r="R274" i="38"/>
  <c r="S169" i="38"/>
  <c r="T161" i="38"/>
  <c r="S167" i="38"/>
  <c r="U177" i="38"/>
  <c r="U161" i="38" l="1"/>
  <c r="U135" i="38" s="1"/>
  <c r="T167" i="38"/>
  <c r="V177" i="38"/>
  <c r="S274" i="38"/>
  <c r="T169" i="38"/>
  <c r="V135" i="38" l="1"/>
  <c r="T274" i="38"/>
  <c r="U169" i="38"/>
  <c r="W177" i="38"/>
  <c r="V161" i="38"/>
  <c r="U167" i="38"/>
  <c r="V167" i="38" l="1"/>
  <c r="W161" i="38"/>
  <c r="W135" i="38" s="1"/>
  <c r="X177" i="38"/>
  <c r="U274" i="38"/>
  <c r="V169" i="38"/>
  <c r="X135" i="38" l="1"/>
  <c r="Y177" i="38"/>
  <c r="Z177" i="38" s="1"/>
  <c r="AA177" i="38" s="1"/>
  <c r="X161" i="38"/>
  <c r="W167" i="38"/>
  <c r="V274" i="38"/>
  <c r="W169" i="38"/>
  <c r="W274" i="38" l="1"/>
  <c r="X169" i="38"/>
  <c r="Y161" i="38"/>
  <c r="X167" i="38"/>
  <c r="AB177" i="38"/>
  <c r="AC177" i="38" l="1"/>
  <c r="Y167" i="38"/>
  <c r="Z161" i="38"/>
  <c r="X274" i="38"/>
  <c r="Y169" i="38"/>
  <c r="Y274" i="38" l="1"/>
  <c r="Z169" i="38"/>
  <c r="Z167" i="38"/>
  <c r="AA161" i="38"/>
  <c r="AD177" i="38"/>
  <c r="AE177" i="38" l="1"/>
  <c r="AA167" i="38"/>
  <c r="AB161" i="38"/>
  <c r="AA135" i="38"/>
  <c r="Z274" i="38"/>
  <c r="AA169" i="38"/>
  <c r="AC161" i="38" l="1"/>
  <c r="AB167" i="38"/>
  <c r="AB135" i="38"/>
  <c r="AA274" i="38"/>
  <c r="AB169" i="38"/>
  <c r="AF177" i="38"/>
  <c r="AB274" i="38" l="1"/>
  <c r="AC169" i="38"/>
  <c r="AD161" i="38"/>
  <c r="AC167" i="38"/>
  <c r="AC135" i="38"/>
  <c r="N149" i="37"/>
  <c r="N70" i="37"/>
  <c r="AC274" i="38" l="1"/>
  <c r="AD169" i="38"/>
  <c r="AE161" i="38"/>
  <c r="AD167" i="38"/>
  <c r="AD135" i="38"/>
  <c r="AE167" i="38" l="1"/>
  <c r="AF161" i="38"/>
  <c r="AE135" i="38"/>
  <c r="AD274" i="38"/>
  <c r="AE169" i="38"/>
  <c r="AF167" i="38" l="1"/>
  <c r="AF135" i="38"/>
  <c r="AE274" i="38"/>
  <c r="AF169" i="38"/>
  <c r="AF274" i="38" s="1"/>
  <c r="AI135" i="38" l="1"/>
  <c r="AH135" i="38"/>
  <c r="M149" i="37" l="1"/>
  <c r="M70" i="37"/>
  <c r="L70" i="37"/>
  <c r="K70" i="37"/>
  <c r="J70" i="37"/>
  <c r="I149" i="37"/>
  <c r="I70" i="37"/>
  <c r="H70" i="37"/>
  <c r="AH145" i="37"/>
  <c r="AI145" i="37"/>
  <c r="AH144" i="37"/>
  <c r="AI144" i="37"/>
  <c r="AH143" i="37"/>
  <c r="AI143" i="37"/>
  <c r="B70" i="37"/>
  <c r="C70" i="37"/>
  <c r="D70" i="37"/>
  <c r="E70" i="37"/>
  <c r="F70" i="37"/>
  <c r="G70" i="37"/>
  <c r="F71" i="37"/>
  <c r="F78" i="37"/>
  <c r="F92" i="37"/>
  <c r="F96" i="37"/>
  <c r="F108" i="37"/>
  <c r="F117" i="37"/>
  <c r="F118" i="37"/>
  <c r="F119" i="37"/>
  <c r="F120" i="37"/>
  <c r="F121" i="37"/>
  <c r="F122" i="37"/>
  <c r="E71" i="37"/>
  <c r="E78" i="37"/>
  <c r="E92" i="37"/>
  <c r="E96" i="37"/>
  <c r="E108" i="37"/>
  <c r="E117" i="37"/>
  <c r="E118" i="37"/>
  <c r="E119" i="37"/>
  <c r="E120" i="37"/>
  <c r="E121" i="37"/>
  <c r="E122" i="37"/>
  <c r="E161" i="37"/>
  <c r="E162" i="37"/>
  <c r="E163" i="37"/>
  <c r="E164" i="37"/>
  <c r="E165" i="37"/>
  <c r="E166" i="37"/>
  <c r="E167" i="37"/>
  <c r="E169" i="37"/>
  <c r="E170" i="37"/>
  <c r="E171" i="37"/>
  <c r="E172" i="37"/>
  <c r="E173" i="37"/>
  <c r="E174" i="37"/>
  <c r="E175" i="37"/>
  <c r="E274" i="37" s="1"/>
  <c r="E176" i="37"/>
  <c r="E177" i="37"/>
  <c r="E178" i="37"/>
  <c r="E179" i="37"/>
  <c r="E180" i="37"/>
  <c r="E181" i="37"/>
  <c r="E182" i="37"/>
  <c r="E183" i="37"/>
  <c r="E184" i="37"/>
  <c r="E185" i="37"/>
  <c r="E186" i="37"/>
  <c r="E187" i="37"/>
  <c r="E188" i="37"/>
  <c r="E189" i="37"/>
  <c r="E190" i="37"/>
  <c r="E191" i="37"/>
  <c r="E192" i="37"/>
  <c r="E193" i="37"/>
  <c r="E194" i="37"/>
  <c r="E195" i="37"/>
  <c r="E196" i="37"/>
  <c r="E197" i="37"/>
  <c r="E198" i="37"/>
  <c r="E199" i="37"/>
  <c r="E200" i="37"/>
  <c r="E201" i="37"/>
  <c r="E202" i="37"/>
  <c r="E203" i="37"/>
  <c r="E204" i="37"/>
  <c r="E205" i="37"/>
  <c r="E206" i="37"/>
  <c r="E207" i="37"/>
  <c r="E208" i="37"/>
  <c r="E209" i="37"/>
  <c r="E210" i="37"/>
  <c r="E211" i="37"/>
  <c r="E212" i="37"/>
  <c r="E213" i="37"/>
  <c r="E214" i="37"/>
  <c r="E215" i="37"/>
  <c r="E216" i="37"/>
  <c r="E217" i="37"/>
  <c r="E218" i="37"/>
  <c r="E219" i="37"/>
  <c r="E220" i="37"/>
  <c r="E221" i="37"/>
  <c r="E222" i="37"/>
  <c r="E223" i="37"/>
  <c r="E224" i="37"/>
  <c r="E225" i="37"/>
  <c r="E226" i="37"/>
  <c r="E227" i="37"/>
  <c r="E228" i="37"/>
  <c r="E229" i="37"/>
  <c r="E230" i="37"/>
  <c r="E231" i="37"/>
  <c r="E232" i="37"/>
  <c r="E233" i="37"/>
  <c r="E234" i="37"/>
  <c r="E235" i="37"/>
  <c r="E236" i="37"/>
  <c r="E237" i="37"/>
  <c r="E238" i="37"/>
  <c r="E239" i="37"/>
  <c r="E240" i="37"/>
  <c r="E241" i="37"/>
  <c r="E242" i="37"/>
  <c r="E243" i="37"/>
  <c r="E244" i="37"/>
  <c r="E245" i="37"/>
  <c r="E246" i="37"/>
  <c r="E247" i="37"/>
  <c r="E248" i="37"/>
  <c r="E249" i="37"/>
  <c r="E250" i="37"/>
  <c r="E251" i="37"/>
  <c r="E252" i="37"/>
  <c r="E253" i="37"/>
  <c r="E254" i="37"/>
  <c r="E255" i="37"/>
  <c r="E256" i="37"/>
  <c r="E257" i="37"/>
  <c r="E258" i="37"/>
  <c r="E259" i="37"/>
  <c r="E260" i="37"/>
  <c r="E261" i="37"/>
  <c r="E262" i="37"/>
  <c r="E263" i="37"/>
  <c r="E264" i="37"/>
  <c r="E265" i="37"/>
  <c r="E266" i="37"/>
  <c r="E267" i="37"/>
  <c r="E268" i="37"/>
  <c r="E269" i="37"/>
  <c r="E270" i="37"/>
  <c r="E271" i="37"/>
  <c r="E272" i="37"/>
  <c r="E273" i="37"/>
  <c r="F123" i="37" l="1"/>
  <c r="F113" i="37"/>
  <c r="F115" i="37" s="1"/>
  <c r="F116" i="37" s="1"/>
  <c r="F124" i="37"/>
  <c r="E123" i="37"/>
  <c r="E124" i="37"/>
  <c r="E113" i="37"/>
  <c r="E115" i="37" s="1"/>
  <c r="E116" i="37" s="1"/>
  <c r="D71" i="37" l="1"/>
  <c r="D78" i="37"/>
  <c r="D92" i="37"/>
  <c r="D96" i="37"/>
  <c r="D108" i="37"/>
  <c r="D117" i="37"/>
  <c r="D118" i="37"/>
  <c r="D119" i="37"/>
  <c r="D120" i="37"/>
  <c r="D121" i="37"/>
  <c r="D122" i="37"/>
  <c r="D123" i="37" l="1"/>
  <c r="D113" i="37"/>
  <c r="D115" i="37" s="1"/>
  <c r="D116" i="37" s="1"/>
  <c r="D124" i="37"/>
  <c r="C71" i="37" l="1"/>
  <c r="C78" i="37"/>
  <c r="C92" i="37"/>
  <c r="C96" i="37"/>
  <c r="C108" i="37"/>
  <c r="C117" i="37"/>
  <c r="C118" i="37"/>
  <c r="C119" i="37"/>
  <c r="C123" i="37" s="1"/>
  <c r="C120" i="37"/>
  <c r="C121" i="37"/>
  <c r="C122" i="37"/>
  <c r="C135" i="37"/>
  <c r="C161" i="37"/>
  <c r="C162" i="37"/>
  <c r="C163" i="37"/>
  <c r="C164" i="37"/>
  <c r="C165" i="37"/>
  <c r="C166" i="37"/>
  <c r="C167" i="37"/>
  <c r="C169" i="37"/>
  <c r="C170" i="37"/>
  <c r="C171" i="37"/>
  <c r="C172" i="37"/>
  <c r="C173" i="37"/>
  <c r="C174" i="37"/>
  <c r="C175" i="37"/>
  <c r="C176" i="37"/>
  <c r="C177" i="37"/>
  <c r="C178" i="37"/>
  <c r="C179" i="37"/>
  <c r="C180" i="37"/>
  <c r="C181" i="37"/>
  <c r="C182" i="37"/>
  <c r="C183" i="37"/>
  <c r="C184" i="37"/>
  <c r="C185" i="37"/>
  <c r="C186" i="37"/>
  <c r="C187" i="37"/>
  <c r="C188" i="37"/>
  <c r="C189" i="37"/>
  <c r="C190" i="37"/>
  <c r="C191" i="37"/>
  <c r="C192" i="37"/>
  <c r="C193" i="37"/>
  <c r="C194" i="37"/>
  <c r="C195" i="37"/>
  <c r="C196" i="37"/>
  <c r="C197" i="37"/>
  <c r="C198" i="37"/>
  <c r="C199" i="37"/>
  <c r="C200" i="37"/>
  <c r="C201" i="37"/>
  <c r="C202" i="37"/>
  <c r="C203" i="37"/>
  <c r="C204" i="37"/>
  <c r="C205" i="37"/>
  <c r="C206" i="37"/>
  <c r="C207" i="37"/>
  <c r="C208" i="37"/>
  <c r="C209" i="37"/>
  <c r="C210" i="37"/>
  <c r="C211" i="37"/>
  <c r="C212" i="37"/>
  <c r="C213" i="37"/>
  <c r="C214" i="37"/>
  <c r="C215" i="37"/>
  <c r="C216" i="37"/>
  <c r="C217" i="37"/>
  <c r="C218" i="37"/>
  <c r="C219" i="37"/>
  <c r="C220" i="37"/>
  <c r="C221" i="37"/>
  <c r="C222" i="37"/>
  <c r="C223" i="37"/>
  <c r="C224" i="37"/>
  <c r="C225" i="37"/>
  <c r="C226" i="37"/>
  <c r="C227" i="37"/>
  <c r="C228" i="37"/>
  <c r="C229" i="37"/>
  <c r="C230" i="37"/>
  <c r="C231" i="37"/>
  <c r="C232" i="37"/>
  <c r="C233" i="37"/>
  <c r="C234" i="37"/>
  <c r="C235" i="37"/>
  <c r="C236" i="37"/>
  <c r="C237" i="37"/>
  <c r="C238" i="37"/>
  <c r="C239" i="37"/>
  <c r="C240" i="37"/>
  <c r="C241" i="37"/>
  <c r="C242" i="37"/>
  <c r="C243" i="37"/>
  <c r="C244" i="37"/>
  <c r="C245" i="37"/>
  <c r="C246" i="37"/>
  <c r="C247" i="37"/>
  <c r="C248" i="37"/>
  <c r="C249" i="37"/>
  <c r="C250" i="37"/>
  <c r="C251" i="37"/>
  <c r="C252" i="37"/>
  <c r="C253" i="37"/>
  <c r="C254" i="37"/>
  <c r="C255" i="37"/>
  <c r="C256" i="37"/>
  <c r="C257" i="37"/>
  <c r="C258" i="37"/>
  <c r="C259" i="37"/>
  <c r="C260" i="37"/>
  <c r="C261" i="37"/>
  <c r="C262" i="37"/>
  <c r="C263" i="37"/>
  <c r="C264" i="37"/>
  <c r="C265" i="37"/>
  <c r="C266" i="37"/>
  <c r="C267" i="37"/>
  <c r="C268" i="37"/>
  <c r="C269" i="37"/>
  <c r="C270" i="37"/>
  <c r="C271" i="37"/>
  <c r="C272" i="37"/>
  <c r="C273" i="37"/>
  <c r="C274" i="37"/>
  <c r="B273" i="37"/>
  <c r="B272" i="37"/>
  <c r="B271" i="37"/>
  <c r="B270" i="37"/>
  <c r="B269" i="37"/>
  <c r="D269" i="37" s="1"/>
  <c r="F269" i="37" s="1"/>
  <c r="G269" i="37" s="1"/>
  <c r="H269" i="37" s="1"/>
  <c r="I269" i="37" s="1"/>
  <c r="J269" i="37" s="1"/>
  <c r="K269" i="37" s="1"/>
  <c r="L269" i="37" s="1"/>
  <c r="M269" i="37" s="1"/>
  <c r="N269" i="37" s="1"/>
  <c r="O269" i="37" s="1"/>
  <c r="P269" i="37" s="1"/>
  <c r="Q269" i="37" s="1"/>
  <c r="R269" i="37" s="1"/>
  <c r="S269" i="37" s="1"/>
  <c r="T269" i="37" s="1"/>
  <c r="U269" i="37" s="1"/>
  <c r="V269" i="37" s="1"/>
  <c r="W269" i="37" s="1"/>
  <c r="X269" i="37" s="1"/>
  <c r="Y269" i="37" s="1"/>
  <c r="Z269" i="37" s="1"/>
  <c r="AA269" i="37" s="1"/>
  <c r="AB269" i="37" s="1"/>
  <c r="AC269" i="37" s="1"/>
  <c r="AD269" i="37" s="1"/>
  <c r="AE269" i="37" s="1"/>
  <c r="AF269" i="37" s="1"/>
  <c r="B268" i="37"/>
  <c r="B267" i="37"/>
  <c r="D267" i="37" s="1"/>
  <c r="F267" i="37" s="1"/>
  <c r="G267" i="37" s="1"/>
  <c r="H267" i="37" s="1"/>
  <c r="I267" i="37" s="1"/>
  <c r="J267" i="37" s="1"/>
  <c r="K267" i="37" s="1"/>
  <c r="L267" i="37" s="1"/>
  <c r="M267" i="37" s="1"/>
  <c r="N267" i="37" s="1"/>
  <c r="O267" i="37" s="1"/>
  <c r="P267" i="37" s="1"/>
  <c r="Q267" i="37" s="1"/>
  <c r="R267" i="37" s="1"/>
  <c r="S267" i="37" s="1"/>
  <c r="T267" i="37" s="1"/>
  <c r="U267" i="37" s="1"/>
  <c r="V267" i="37" s="1"/>
  <c r="W267" i="37" s="1"/>
  <c r="X267" i="37" s="1"/>
  <c r="Y267" i="37" s="1"/>
  <c r="Z267" i="37" s="1"/>
  <c r="AA267" i="37" s="1"/>
  <c r="AB267" i="37" s="1"/>
  <c r="AC267" i="37" s="1"/>
  <c r="AD267" i="37" s="1"/>
  <c r="AE267" i="37" s="1"/>
  <c r="AF267" i="37" s="1"/>
  <c r="B266" i="37"/>
  <c r="B265" i="37"/>
  <c r="B264" i="37"/>
  <c r="B263" i="37"/>
  <c r="B262" i="37"/>
  <c r="B261" i="37"/>
  <c r="B260" i="37"/>
  <c r="B259" i="37"/>
  <c r="D259" i="37" s="1"/>
  <c r="F259" i="37" s="1"/>
  <c r="G259" i="37" s="1"/>
  <c r="H259" i="37" s="1"/>
  <c r="I259" i="37" s="1"/>
  <c r="J259" i="37" s="1"/>
  <c r="K259" i="37" s="1"/>
  <c r="L259" i="37" s="1"/>
  <c r="M259" i="37" s="1"/>
  <c r="N259" i="37" s="1"/>
  <c r="O259" i="37" s="1"/>
  <c r="P259" i="37" s="1"/>
  <c r="Q259" i="37" s="1"/>
  <c r="R259" i="37" s="1"/>
  <c r="S259" i="37" s="1"/>
  <c r="T259" i="37" s="1"/>
  <c r="U259" i="37" s="1"/>
  <c r="V259" i="37" s="1"/>
  <c r="W259" i="37" s="1"/>
  <c r="X259" i="37" s="1"/>
  <c r="Y259" i="37" s="1"/>
  <c r="Z259" i="37" s="1"/>
  <c r="AA259" i="37" s="1"/>
  <c r="AB259" i="37" s="1"/>
  <c r="AC259" i="37" s="1"/>
  <c r="AD259" i="37" s="1"/>
  <c r="AE259" i="37" s="1"/>
  <c r="AF259" i="37" s="1"/>
  <c r="B258" i="37"/>
  <c r="B257" i="37"/>
  <c r="B256" i="37"/>
  <c r="B255" i="37"/>
  <c r="B254" i="37"/>
  <c r="B253" i="37"/>
  <c r="B252" i="37"/>
  <c r="B251" i="37"/>
  <c r="D251" i="37" s="1"/>
  <c r="F251" i="37" s="1"/>
  <c r="G251" i="37" s="1"/>
  <c r="H251" i="37" s="1"/>
  <c r="I251" i="37" s="1"/>
  <c r="J251" i="37" s="1"/>
  <c r="K251" i="37" s="1"/>
  <c r="L251" i="37" s="1"/>
  <c r="M251" i="37" s="1"/>
  <c r="N251" i="37" s="1"/>
  <c r="O251" i="37" s="1"/>
  <c r="P251" i="37" s="1"/>
  <c r="Q251" i="37" s="1"/>
  <c r="R251" i="37" s="1"/>
  <c r="S251" i="37" s="1"/>
  <c r="T251" i="37" s="1"/>
  <c r="U251" i="37" s="1"/>
  <c r="V251" i="37" s="1"/>
  <c r="W251" i="37" s="1"/>
  <c r="X251" i="37" s="1"/>
  <c r="Y251" i="37" s="1"/>
  <c r="Z251" i="37" s="1"/>
  <c r="AA251" i="37" s="1"/>
  <c r="AB251" i="37" s="1"/>
  <c r="AC251" i="37" s="1"/>
  <c r="AD251" i="37" s="1"/>
  <c r="AE251" i="37" s="1"/>
  <c r="AF251" i="37" s="1"/>
  <c r="B250" i="37"/>
  <c r="B249" i="37"/>
  <c r="B248" i="37"/>
  <c r="B247" i="37"/>
  <c r="B246" i="37"/>
  <c r="B245" i="37"/>
  <c r="B244" i="37"/>
  <c r="B243" i="37"/>
  <c r="D243" i="37" s="1"/>
  <c r="F243" i="37" s="1"/>
  <c r="G243" i="37" s="1"/>
  <c r="H243" i="37" s="1"/>
  <c r="I243" i="37" s="1"/>
  <c r="J243" i="37" s="1"/>
  <c r="K243" i="37" s="1"/>
  <c r="L243" i="37" s="1"/>
  <c r="M243" i="37" s="1"/>
  <c r="N243" i="37" s="1"/>
  <c r="O243" i="37" s="1"/>
  <c r="P243" i="37" s="1"/>
  <c r="Q243" i="37" s="1"/>
  <c r="R243" i="37" s="1"/>
  <c r="S243" i="37" s="1"/>
  <c r="T243" i="37" s="1"/>
  <c r="U243" i="37" s="1"/>
  <c r="V243" i="37" s="1"/>
  <c r="W243" i="37" s="1"/>
  <c r="X243" i="37" s="1"/>
  <c r="Y243" i="37" s="1"/>
  <c r="Z243" i="37" s="1"/>
  <c r="AA243" i="37" s="1"/>
  <c r="AB243" i="37" s="1"/>
  <c r="AC243" i="37" s="1"/>
  <c r="AD243" i="37" s="1"/>
  <c r="AE243" i="37" s="1"/>
  <c r="AF243" i="37" s="1"/>
  <c r="B242" i="37"/>
  <c r="B241" i="37"/>
  <c r="B240" i="37"/>
  <c r="B239" i="37"/>
  <c r="B238" i="37"/>
  <c r="B237" i="37"/>
  <c r="B236" i="37"/>
  <c r="B235" i="37"/>
  <c r="D235" i="37" s="1"/>
  <c r="F235" i="37" s="1"/>
  <c r="G235" i="37" s="1"/>
  <c r="H235" i="37" s="1"/>
  <c r="I235" i="37" s="1"/>
  <c r="J235" i="37" s="1"/>
  <c r="K235" i="37" s="1"/>
  <c r="L235" i="37" s="1"/>
  <c r="M235" i="37" s="1"/>
  <c r="N235" i="37" s="1"/>
  <c r="O235" i="37" s="1"/>
  <c r="P235" i="37" s="1"/>
  <c r="Q235" i="37" s="1"/>
  <c r="R235" i="37" s="1"/>
  <c r="S235" i="37" s="1"/>
  <c r="T235" i="37" s="1"/>
  <c r="U235" i="37" s="1"/>
  <c r="V235" i="37" s="1"/>
  <c r="W235" i="37" s="1"/>
  <c r="X235" i="37" s="1"/>
  <c r="Y235" i="37" s="1"/>
  <c r="Z235" i="37" s="1"/>
  <c r="AA235" i="37" s="1"/>
  <c r="AB235" i="37" s="1"/>
  <c r="AC235" i="37" s="1"/>
  <c r="AD235" i="37" s="1"/>
  <c r="AE235" i="37" s="1"/>
  <c r="AF235" i="37" s="1"/>
  <c r="B234" i="37"/>
  <c r="B233" i="37"/>
  <c r="B232" i="37"/>
  <c r="B231" i="37"/>
  <c r="B230" i="37"/>
  <c r="B229" i="37"/>
  <c r="B228" i="37"/>
  <c r="B227" i="37"/>
  <c r="D227" i="37" s="1"/>
  <c r="F227" i="37" s="1"/>
  <c r="G227" i="37" s="1"/>
  <c r="H227" i="37" s="1"/>
  <c r="I227" i="37" s="1"/>
  <c r="J227" i="37" s="1"/>
  <c r="K227" i="37" s="1"/>
  <c r="L227" i="37" s="1"/>
  <c r="M227" i="37" s="1"/>
  <c r="N227" i="37" s="1"/>
  <c r="O227" i="37" s="1"/>
  <c r="P227" i="37" s="1"/>
  <c r="Q227" i="37" s="1"/>
  <c r="R227" i="37" s="1"/>
  <c r="S227" i="37" s="1"/>
  <c r="T227" i="37" s="1"/>
  <c r="U227" i="37" s="1"/>
  <c r="V227" i="37" s="1"/>
  <c r="W227" i="37" s="1"/>
  <c r="X227" i="37" s="1"/>
  <c r="Y227" i="37" s="1"/>
  <c r="Z227" i="37" s="1"/>
  <c r="AA227" i="37" s="1"/>
  <c r="AB227" i="37" s="1"/>
  <c r="AC227" i="37" s="1"/>
  <c r="AD227" i="37" s="1"/>
  <c r="AE227" i="37" s="1"/>
  <c r="AF227" i="37" s="1"/>
  <c r="B226" i="37"/>
  <c r="B225" i="37"/>
  <c r="B224" i="37"/>
  <c r="B223" i="37"/>
  <c r="B222" i="37"/>
  <c r="B221" i="37"/>
  <c r="B220" i="37"/>
  <c r="B219" i="37"/>
  <c r="B135" i="37" s="1"/>
  <c r="B218" i="37"/>
  <c r="B217" i="37"/>
  <c r="B216" i="37"/>
  <c r="B215" i="37"/>
  <c r="B214" i="37"/>
  <c r="B213" i="37"/>
  <c r="B212" i="37"/>
  <c r="B211" i="37"/>
  <c r="D211" i="37" s="1"/>
  <c r="F211" i="37" s="1"/>
  <c r="G211" i="37" s="1"/>
  <c r="H211" i="37" s="1"/>
  <c r="I211" i="37" s="1"/>
  <c r="J211" i="37" s="1"/>
  <c r="K211" i="37" s="1"/>
  <c r="L211" i="37" s="1"/>
  <c r="M211" i="37" s="1"/>
  <c r="N211" i="37" s="1"/>
  <c r="O211" i="37" s="1"/>
  <c r="P211" i="37" s="1"/>
  <c r="Q211" i="37" s="1"/>
  <c r="R211" i="37" s="1"/>
  <c r="S211" i="37" s="1"/>
  <c r="T211" i="37" s="1"/>
  <c r="U211" i="37" s="1"/>
  <c r="V211" i="37" s="1"/>
  <c r="W211" i="37" s="1"/>
  <c r="X211" i="37" s="1"/>
  <c r="Y211" i="37" s="1"/>
  <c r="Z211" i="37" s="1"/>
  <c r="AA211" i="37" s="1"/>
  <c r="AB211" i="37" s="1"/>
  <c r="AC211" i="37" s="1"/>
  <c r="AD211" i="37" s="1"/>
  <c r="AE211" i="37" s="1"/>
  <c r="AF211" i="37" s="1"/>
  <c r="B210" i="37"/>
  <c r="B209" i="37"/>
  <c r="B208" i="37"/>
  <c r="B207" i="37"/>
  <c r="B206" i="37"/>
  <c r="B205" i="37"/>
  <c r="B204" i="37"/>
  <c r="B203" i="37"/>
  <c r="D203" i="37" s="1"/>
  <c r="F203" i="37" s="1"/>
  <c r="G203" i="37" s="1"/>
  <c r="H203" i="37" s="1"/>
  <c r="I203" i="37" s="1"/>
  <c r="J203" i="37" s="1"/>
  <c r="K203" i="37" s="1"/>
  <c r="L203" i="37" s="1"/>
  <c r="M203" i="37" s="1"/>
  <c r="N203" i="37" s="1"/>
  <c r="O203" i="37" s="1"/>
  <c r="P203" i="37" s="1"/>
  <c r="Q203" i="37" s="1"/>
  <c r="R203" i="37" s="1"/>
  <c r="S203" i="37" s="1"/>
  <c r="T203" i="37" s="1"/>
  <c r="U203" i="37" s="1"/>
  <c r="V203" i="37" s="1"/>
  <c r="W203" i="37" s="1"/>
  <c r="X203" i="37" s="1"/>
  <c r="Y203" i="37" s="1"/>
  <c r="Z203" i="37" s="1"/>
  <c r="AA203" i="37" s="1"/>
  <c r="AB203" i="37" s="1"/>
  <c r="AC203" i="37" s="1"/>
  <c r="AD203" i="37" s="1"/>
  <c r="AE203" i="37" s="1"/>
  <c r="AF203" i="37" s="1"/>
  <c r="B202" i="37"/>
  <c r="B201" i="37"/>
  <c r="B200" i="37"/>
  <c r="B199" i="37"/>
  <c r="B198" i="37"/>
  <c r="B197" i="37"/>
  <c r="B196" i="37"/>
  <c r="B195" i="37"/>
  <c r="B194" i="37"/>
  <c r="B193" i="37"/>
  <c r="B192" i="37"/>
  <c r="B191" i="37"/>
  <c r="B190" i="37"/>
  <c r="B189" i="37"/>
  <c r="B188" i="37"/>
  <c r="B187" i="37"/>
  <c r="B186" i="37"/>
  <c r="B185" i="37"/>
  <c r="B184" i="37"/>
  <c r="B183" i="37"/>
  <c r="B182" i="37"/>
  <c r="B181" i="37"/>
  <c r="B180" i="37"/>
  <c r="B179" i="37"/>
  <c r="D179" i="37" s="1"/>
  <c r="F179" i="37" s="1"/>
  <c r="G179" i="37" s="1"/>
  <c r="H179" i="37" s="1"/>
  <c r="I179" i="37" s="1"/>
  <c r="J179" i="37" s="1"/>
  <c r="K179" i="37" s="1"/>
  <c r="L179" i="37" s="1"/>
  <c r="M179" i="37" s="1"/>
  <c r="N179" i="37" s="1"/>
  <c r="O179" i="37" s="1"/>
  <c r="P179" i="37" s="1"/>
  <c r="Q179" i="37" s="1"/>
  <c r="R179" i="37" s="1"/>
  <c r="S179" i="37" s="1"/>
  <c r="T179" i="37" s="1"/>
  <c r="U179" i="37" s="1"/>
  <c r="V179" i="37" s="1"/>
  <c r="W179" i="37" s="1"/>
  <c r="X179" i="37" s="1"/>
  <c r="Y179" i="37" s="1"/>
  <c r="Z179" i="37" s="1"/>
  <c r="AA179" i="37" s="1"/>
  <c r="AB179" i="37" s="1"/>
  <c r="AC179" i="37" s="1"/>
  <c r="AD179" i="37" s="1"/>
  <c r="AE179" i="37" s="1"/>
  <c r="AF179" i="37" s="1"/>
  <c r="B178" i="37"/>
  <c r="B177" i="37"/>
  <c r="B176" i="37"/>
  <c r="B175" i="37"/>
  <c r="B174" i="37"/>
  <c r="B173" i="37"/>
  <c r="B172" i="37"/>
  <c r="B171" i="37"/>
  <c r="D171" i="37" s="1"/>
  <c r="F171" i="37" s="1"/>
  <c r="G171" i="37" s="1"/>
  <c r="H171" i="37" s="1"/>
  <c r="I171" i="37" s="1"/>
  <c r="J171" i="37" s="1"/>
  <c r="K171" i="37" s="1"/>
  <c r="L171" i="37" s="1"/>
  <c r="M171" i="37" s="1"/>
  <c r="N171" i="37" s="1"/>
  <c r="O171" i="37" s="1"/>
  <c r="P171" i="37" s="1"/>
  <c r="Q171" i="37" s="1"/>
  <c r="R171" i="37" s="1"/>
  <c r="S171" i="37" s="1"/>
  <c r="T171" i="37" s="1"/>
  <c r="U171" i="37" s="1"/>
  <c r="V171" i="37" s="1"/>
  <c r="W171" i="37" s="1"/>
  <c r="X171" i="37" s="1"/>
  <c r="Y171" i="37" s="1"/>
  <c r="Z171" i="37" s="1"/>
  <c r="AA171" i="37" s="1"/>
  <c r="AB171" i="37" s="1"/>
  <c r="AC171" i="37" s="1"/>
  <c r="AD171" i="37" s="1"/>
  <c r="AE171" i="37" s="1"/>
  <c r="AF171" i="37" s="1"/>
  <c r="B170" i="37"/>
  <c r="B169" i="37"/>
  <c r="B274" i="37" s="1"/>
  <c r="B166" i="37"/>
  <c r="B165" i="37"/>
  <c r="B164" i="37"/>
  <c r="B163" i="37"/>
  <c r="B162" i="37"/>
  <c r="B161" i="37"/>
  <c r="B167" i="37" s="1"/>
  <c r="B122" i="37"/>
  <c r="B121" i="37"/>
  <c r="B120" i="37"/>
  <c r="B119" i="37"/>
  <c r="B118" i="37"/>
  <c r="B117" i="37"/>
  <c r="B123" i="37" s="1"/>
  <c r="AM23" i="37" s="1"/>
  <c r="B108" i="37"/>
  <c r="B96" i="37"/>
  <c r="B92" i="37"/>
  <c r="B78" i="37"/>
  <c r="B71" i="37"/>
  <c r="AG274" i="37"/>
  <c r="D273" i="37"/>
  <c r="F273" i="37" s="1"/>
  <c r="G273" i="37" s="1"/>
  <c r="H273" i="37" s="1"/>
  <c r="I273" i="37" s="1"/>
  <c r="J273" i="37" s="1"/>
  <c r="K273" i="37" s="1"/>
  <c r="L273" i="37" s="1"/>
  <c r="M273" i="37" s="1"/>
  <c r="N273" i="37" s="1"/>
  <c r="O273" i="37" s="1"/>
  <c r="P273" i="37" s="1"/>
  <c r="Q273" i="37" s="1"/>
  <c r="R273" i="37" s="1"/>
  <c r="S273" i="37" s="1"/>
  <c r="T273" i="37" s="1"/>
  <c r="U273" i="37" s="1"/>
  <c r="V273" i="37" s="1"/>
  <c r="W273" i="37" s="1"/>
  <c r="X273" i="37" s="1"/>
  <c r="Y273" i="37" s="1"/>
  <c r="Z273" i="37" s="1"/>
  <c r="AA273" i="37" s="1"/>
  <c r="AB273" i="37" s="1"/>
  <c r="AC273" i="37" s="1"/>
  <c r="AD273" i="37" s="1"/>
  <c r="AE273" i="37" s="1"/>
  <c r="AF273" i="37" s="1"/>
  <c r="G272" i="37"/>
  <c r="H272" i="37" s="1"/>
  <c r="I272" i="37" s="1"/>
  <c r="J272" i="37" s="1"/>
  <c r="K272" i="37" s="1"/>
  <c r="L272" i="37" s="1"/>
  <c r="M272" i="37" s="1"/>
  <c r="N272" i="37" s="1"/>
  <c r="O272" i="37" s="1"/>
  <c r="P272" i="37" s="1"/>
  <c r="Q272" i="37" s="1"/>
  <c r="R272" i="37" s="1"/>
  <c r="S272" i="37" s="1"/>
  <c r="T272" i="37" s="1"/>
  <c r="U272" i="37" s="1"/>
  <c r="V272" i="37" s="1"/>
  <c r="W272" i="37" s="1"/>
  <c r="X272" i="37" s="1"/>
  <c r="Y272" i="37" s="1"/>
  <c r="Z272" i="37" s="1"/>
  <c r="AA272" i="37" s="1"/>
  <c r="AB272" i="37" s="1"/>
  <c r="AC272" i="37" s="1"/>
  <c r="AD272" i="37" s="1"/>
  <c r="AE272" i="37" s="1"/>
  <c r="AF272" i="37" s="1"/>
  <c r="D272" i="37"/>
  <c r="F272" i="37" s="1"/>
  <c r="F271" i="37"/>
  <c r="G271" i="37" s="1"/>
  <c r="H271" i="37" s="1"/>
  <c r="I271" i="37" s="1"/>
  <c r="J271" i="37" s="1"/>
  <c r="K271" i="37" s="1"/>
  <c r="L271" i="37" s="1"/>
  <c r="M271" i="37" s="1"/>
  <c r="N271" i="37" s="1"/>
  <c r="O271" i="37" s="1"/>
  <c r="P271" i="37" s="1"/>
  <c r="Q271" i="37" s="1"/>
  <c r="R271" i="37" s="1"/>
  <c r="S271" i="37" s="1"/>
  <c r="T271" i="37" s="1"/>
  <c r="U271" i="37" s="1"/>
  <c r="V271" i="37" s="1"/>
  <c r="W271" i="37" s="1"/>
  <c r="X271" i="37" s="1"/>
  <c r="Y271" i="37" s="1"/>
  <c r="Z271" i="37" s="1"/>
  <c r="AA271" i="37" s="1"/>
  <c r="AB271" i="37" s="1"/>
  <c r="AC271" i="37" s="1"/>
  <c r="AD271" i="37" s="1"/>
  <c r="AE271" i="37" s="1"/>
  <c r="AF271" i="37" s="1"/>
  <c r="D271" i="37"/>
  <c r="D270" i="37"/>
  <c r="F270" i="37" s="1"/>
  <c r="G270" i="37" s="1"/>
  <c r="H270" i="37" s="1"/>
  <c r="I270" i="37" s="1"/>
  <c r="J270" i="37" s="1"/>
  <c r="K270" i="37" s="1"/>
  <c r="L270" i="37" s="1"/>
  <c r="M270" i="37" s="1"/>
  <c r="N270" i="37" s="1"/>
  <c r="O270" i="37" s="1"/>
  <c r="P270" i="37" s="1"/>
  <c r="Q270" i="37" s="1"/>
  <c r="R270" i="37" s="1"/>
  <c r="S270" i="37" s="1"/>
  <c r="T270" i="37" s="1"/>
  <c r="U270" i="37" s="1"/>
  <c r="V270" i="37" s="1"/>
  <c r="W270" i="37" s="1"/>
  <c r="X270" i="37" s="1"/>
  <c r="Y270" i="37" s="1"/>
  <c r="Z270" i="37" s="1"/>
  <c r="AA270" i="37" s="1"/>
  <c r="AB270" i="37" s="1"/>
  <c r="AC270" i="37" s="1"/>
  <c r="AD270" i="37" s="1"/>
  <c r="AE270" i="37" s="1"/>
  <c r="AF270" i="37" s="1"/>
  <c r="D268" i="37"/>
  <c r="F268" i="37" s="1"/>
  <c r="G268" i="37" s="1"/>
  <c r="H268" i="37" s="1"/>
  <c r="I268" i="37" s="1"/>
  <c r="J268" i="37" s="1"/>
  <c r="K268" i="37" s="1"/>
  <c r="L268" i="37" s="1"/>
  <c r="M268" i="37" s="1"/>
  <c r="N268" i="37" s="1"/>
  <c r="O268" i="37" s="1"/>
  <c r="P268" i="37" s="1"/>
  <c r="Q268" i="37" s="1"/>
  <c r="R268" i="37" s="1"/>
  <c r="S268" i="37" s="1"/>
  <c r="T268" i="37" s="1"/>
  <c r="U268" i="37" s="1"/>
  <c r="V268" i="37" s="1"/>
  <c r="W268" i="37" s="1"/>
  <c r="X268" i="37" s="1"/>
  <c r="Y268" i="37" s="1"/>
  <c r="Z268" i="37" s="1"/>
  <c r="AA268" i="37" s="1"/>
  <c r="AB268" i="37" s="1"/>
  <c r="AC268" i="37" s="1"/>
  <c r="AD268" i="37" s="1"/>
  <c r="AE268" i="37" s="1"/>
  <c r="AF268" i="37" s="1"/>
  <c r="D266" i="37"/>
  <c r="F266" i="37" s="1"/>
  <c r="G266" i="37" s="1"/>
  <c r="H266" i="37" s="1"/>
  <c r="I266" i="37" s="1"/>
  <c r="J266" i="37" s="1"/>
  <c r="K266" i="37" s="1"/>
  <c r="L266" i="37" s="1"/>
  <c r="M266" i="37" s="1"/>
  <c r="N266" i="37" s="1"/>
  <c r="O266" i="37" s="1"/>
  <c r="P266" i="37" s="1"/>
  <c r="Q266" i="37" s="1"/>
  <c r="R266" i="37" s="1"/>
  <c r="S266" i="37" s="1"/>
  <c r="T266" i="37" s="1"/>
  <c r="U266" i="37" s="1"/>
  <c r="V266" i="37" s="1"/>
  <c r="W266" i="37" s="1"/>
  <c r="X266" i="37" s="1"/>
  <c r="Y266" i="37" s="1"/>
  <c r="Z266" i="37" s="1"/>
  <c r="AA266" i="37" s="1"/>
  <c r="AB266" i="37" s="1"/>
  <c r="AC266" i="37" s="1"/>
  <c r="AD266" i="37" s="1"/>
  <c r="AE266" i="37" s="1"/>
  <c r="AF266" i="37" s="1"/>
  <c r="D265" i="37"/>
  <c r="F265" i="37" s="1"/>
  <c r="G265" i="37" s="1"/>
  <c r="H265" i="37" s="1"/>
  <c r="I265" i="37" s="1"/>
  <c r="J265" i="37" s="1"/>
  <c r="K265" i="37" s="1"/>
  <c r="L265" i="37" s="1"/>
  <c r="M265" i="37" s="1"/>
  <c r="N265" i="37" s="1"/>
  <c r="O265" i="37" s="1"/>
  <c r="P265" i="37" s="1"/>
  <c r="Q265" i="37" s="1"/>
  <c r="R265" i="37" s="1"/>
  <c r="S265" i="37" s="1"/>
  <c r="T265" i="37" s="1"/>
  <c r="U265" i="37" s="1"/>
  <c r="V265" i="37" s="1"/>
  <c r="W265" i="37" s="1"/>
  <c r="X265" i="37" s="1"/>
  <c r="Y265" i="37" s="1"/>
  <c r="Z265" i="37" s="1"/>
  <c r="AA265" i="37" s="1"/>
  <c r="AB265" i="37" s="1"/>
  <c r="AC265" i="37" s="1"/>
  <c r="AD265" i="37" s="1"/>
  <c r="AE265" i="37" s="1"/>
  <c r="AF265" i="37" s="1"/>
  <c r="W264" i="37"/>
  <c r="X264" i="37" s="1"/>
  <c r="Y264" i="37" s="1"/>
  <c r="Z264" i="37" s="1"/>
  <c r="AA264" i="37" s="1"/>
  <c r="AB264" i="37" s="1"/>
  <c r="AC264" i="37" s="1"/>
  <c r="AD264" i="37" s="1"/>
  <c r="AE264" i="37" s="1"/>
  <c r="AF264" i="37" s="1"/>
  <c r="D264" i="37"/>
  <c r="F264" i="37" s="1"/>
  <c r="G264" i="37" s="1"/>
  <c r="H264" i="37" s="1"/>
  <c r="I264" i="37" s="1"/>
  <c r="J264" i="37" s="1"/>
  <c r="K264" i="37" s="1"/>
  <c r="L264" i="37" s="1"/>
  <c r="M264" i="37" s="1"/>
  <c r="N264" i="37" s="1"/>
  <c r="O264" i="37" s="1"/>
  <c r="P264" i="37" s="1"/>
  <c r="Q264" i="37" s="1"/>
  <c r="R264" i="37" s="1"/>
  <c r="S264" i="37" s="1"/>
  <c r="T264" i="37" s="1"/>
  <c r="U264" i="37" s="1"/>
  <c r="V264" i="37" s="1"/>
  <c r="F263" i="37"/>
  <c r="G263" i="37" s="1"/>
  <c r="H263" i="37" s="1"/>
  <c r="I263" i="37" s="1"/>
  <c r="J263" i="37" s="1"/>
  <c r="K263" i="37" s="1"/>
  <c r="L263" i="37" s="1"/>
  <c r="M263" i="37" s="1"/>
  <c r="N263" i="37" s="1"/>
  <c r="O263" i="37" s="1"/>
  <c r="P263" i="37" s="1"/>
  <c r="Q263" i="37" s="1"/>
  <c r="R263" i="37" s="1"/>
  <c r="S263" i="37" s="1"/>
  <c r="T263" i="37" s="1"/>
  <c r="U263" i="37" s="1"/>
  <c r="V263" i="37" s="1"/>
  <c r="W263" i="37" s="1"/>
  <c r="X263" i="37" s="1"/>
  <c r="Y263" i="37" s="1"/>
  <c r="Z263" i="37" s="1"/>
  <c r="AA263" i="37" s="1"/>
  <c r="AB263" i="37" s="1"/>
  <c r="AC263" i="37" s="1"/>
  <c r="AD263" i="37" s="1"/>
  <c r="AE263" i="37" s="1"/>
  <c r="AF263" i="37" s="1"/>
  <c r="D263" i="37"/>
  <c r="D262" i="37"/>
  <c r="F262" i="37" s="1"/>
  <c r="G262" i="37" s="1"/>
  <c r="H262" i="37" s="1"/>
  <c r="I262" i="37" s="1"/>
  <c r="J262" i="37" s="1"/>
  <c r="K262" i="37" s="1"/>
  <c r="L262" i="37" s="1"/>
  <c r="M262" i="37" s="1"/>
  <c r="N262" i="37" s="1"/>
  <c r="O262" i="37" s="1"/>
  <c r="P262" i="37" s="1"/>
  <c r="Q262" i="37" s="1"/>
  <c r="R262" i="37" s="1"/>
  <c r="S262" i="37" s="1"/>
  <c r="T262" i="37" s="1"/>
  <c r="U262" i="37" s="1"/>
  <c r="V262" i="37" s="1"/>
  <c r="W262" i="37" s="1"/>
  <c r="X262" i="37" s="1"/>
  <c r="Y262" i="37" s="1"/>
  <c r="Z262" i="37" s="1"/>
  <c r="AA262" i="37" s="1"/>
  <c r="AB262" i="37" s="1"/>
  <c r="AC262" i="37" s="1"/>
  <c r="AD262" i="37" s="1"/>
  <c r="AE262" i="37" s="1"/>
  <c r="AF262" i="37" s="1"/>
  <c r="D261" i="37"/>
  <c r="F261" i="37" s="1"/>
  <c r="G261" i="37" s="1"/>
  <c r="H261" i="37" s="1"/>
  <c r="I261" i="37" s="1"/>
  <c r="J261" i="37" s="1"/>
  <c r="K261" i="37" s="1"/>
  <c r="L261" i="37" s="1"/>
  <c r="M261" i="37" s="1"/>
  <c r="N261" i="37" s="1"/>
  <c r="O261" i="37" s="1"/>
  <c r="P261" i="37" s="1"/>
  <c r="Q261" i="37" s="1"/>
  <c r="R261" i="37" s="1"/>
  <c r="S261" i="37" s="1"/>
  <c r="T261" i="37" s="1"/>
  <c r="U261" i="37" s="1"/>
  <c r="V261" i="37" s="1"/>
  <c r="W261" i="37" s="1"/>
  <c r="X261" i="37" s="1"/>
  <c r="Y261" i="37" s="1"/>
  <c r="Z261" i="37" s="1"/>
  <c r="AA261" i="37" s="1"/>
  <c r="AB261" i="37" s="1"/>
  <c r="AC261" i="37" s="1"/>
  <c r="AD261" i="37" s="1"/>
  <c r="AE261" i="37" s="1"/>
  <c r="AF261" i="37" s="1"/>
  <c r="D260" i="37"/>
  <c r="F260" i="37" s="1"/>
  <c r="G260" i="37" s="1"/>
  <c r="H260" i="37" s="1"/>
  <c r="I260" i="37" s="1"/>
  <c r="J260" i="37" s="1"/>
  <c r="K260" i="37" s="1"/>
  <c r="L260" i="37" s="1"/>
  <c r="M260" i="37" s="1"/>
  <c r="N260" i="37" s="1"/>
  <c r="O260" i="37" s="1"/>
  <c r="P260" i="37" s="1"/>
  <c r="Q260" i="37" s="1"/>
  <c r="R260" i="37" s="1"/>
  <c r="S260" i="37" s="1"/>
  <c r="T260" i="37" s="1"/>
  <c r="U260" i="37" s="1"/>
  <c r="V260" i="37" s="1"/>
  <c r="W260" i="37" s="1"/>
  <c r="X260" i="37" s="1"/>
  <c r="Y260" i="37" s="1"/>
  <c r="Z260" i="37" s="1"/>
  <c r="AA260" i="37" s="1"/>
  <c r="AB260" i="37" s="1"/>
  <c r="AC260" i="37" s="1"/>
  <c r="AD260" i="37" s="1"/>
  <c r="AE260" i="37" s="1"/>
  <c r="AF260" i="37" s="1"/>
  <c r="F258" i="37"/>
  <c r="G258" i="37" s="1"/>
  <c r="H258" i="37" s="1"/>
  <c r="I258" i="37" s="1"/>
  <c r="J258" i="37" s="1"/>
  <c r="K258" i="37" s="1"/>
  <c r="L258" i="37" s="1"/>
  <c r="M258" i="37" s="1"/>
  <c r="N258" i="37" s="1"/>
  <c r="O258" i="37" s="1"/>
  <c r="P258" i="37" s="1"/>
  <c r="Q258" i="37" s="1"/>
  <c r="R258" i="37" s="1"/>
  <c r="S258" i="37" s="1"/>
  <c r="T258" i="37" s="1"/>
  <c r="U258" i="37" s="1"/>
  <c r="V258" i="37" s="1"/>
  <c r="W258" i="37" s="1"/>
  <c r="X258" i="37" s="1"/>
  <c r="Y258" i="37" s="1"/>
  <c r="Z258" i="37" s="1"/>
  <c r="AA258" i="37" s="1"/>
  <c r="AB258" i="37" s="1"/>
  <c r="AC258" i="37" s="1"/>
  <c r="AD258" i="37" s="1"/>
  <c r="AE258" i="37" s="1"/>
  <c r="AF258" i="37" s="1"/>
  <c r="D258" i="37"/>
  <c r="D257" i="37"/>
  <c r="F257" i="37" s="1"/>
  <c r="G257" i="37" s="1"/>
  <c r="H257" i="37" s="1"/>
  <c r="I257" i="37" s="1"/>
  <c r="J257" i="37" s="1"/>
  <c r="K257" i="37" s="1"/>
  <c r="L257" i="37" s="1"/>
  <c r="M257" i="37" s="1"/>
  <c r="N257" i="37" s="1"/>
  <c r="O257" i="37" s="1"/>
  <c r="P257" i="37" s="1"/>
  <c r="Q257" i="37" s="1"/>
  <c r="R257" i="37" s="1"/>
  <c r="S257" i="37" s="1"/>
  <c r="T257" i="37" s="1"/>
  <c r="U257" i="37" s="1"/>
  <c r="V257" i="37" s="1"/>
  <c r="W257" i="37" s="1"/>
  <c r="X257" i="37" s="1"/>
  <c r="Y257" i="37" s="1"/>
  <c r="Z257" i="37" s="1"/>
  <c r="AA257" i="37" s="1"/>
  <c r="AB257" i="37" s="1"/>
  <c r="AC257" i="37" s="1"/>
  <c r="AD257" i="37" s="1"/>
  <c r="AE257" i="37" s="1"/>
  <c r="AF257" i="37" s="1"/>
  <c r="D256" i="37"/>
  <c r="F256" i="37" s="1"/>
  <c r="G256" i="37" s="1"/>
  <c r="H256" i="37" s="1"/>
  <c r="I256" i="37" s="1"/>
  <c r="J256" i="37" s="1"/>
  <c r="K256" i="37" s="1"/>
  <c r="L256" i="37" s="1"/>
  <c r="M256" i="37" s="1"/>
  <c r="N256" i="37" s="1"/>
  <c r="O256" i="37" s="1"/>
  <c r="P256" i="37" s="1"/>
  <c r="Q256" i="37" s="1"/>
  <c r="R256" i="37" s="1"/>
  <c r="S256" i="37" s="1"/>
  <c r="T256" i="37" s="1"/>
  <c r="U256" i="37" s="1"/>
  <c r="V256" i="37" s="1"/>
  <c r="W256" i="37" s="1"/>
  <c r="X256" i="37" s="1"/>
  <c r="Y256" i="37" s="1"/>
  <c r="Z256" i="37" s="1"/>
  <c r="AA256" i="37" s="1"/>
  <c r="AB256" i="37" s="1"/>
  <c r="AC256" i="37" s="1"/>
  <c r="AD256" i="37" s="1"/>
  <c r="AE256" i="37" s="1"/>
  <c r="AF256" i="37" s="1"/>
  <c r="D255" i="37"/>
  <c r="F255" i="37" s="1"/>
  <c r="G255" i="37" s="1"/>
  <c r="H255" i="37" s="1"/>
  <c r="I255" i="37" s="1"/>
  <c r="J255" i="37" s="1"/>
  <c r="K255" i="37" s="1"/>
  <c r="L255" i="37" s="1"/>
  <c r="M255" i="37" s="1"/>
  <c r="N255" i="37" s="1"/>
  <c r="O255" i="37" s="1"/>
  <c r="P255" i="37" s="1"/>
  <c r="Q255" i="37" s="1"/>
  <c r="R255" i="37" s="1"/>
  <c r="S255" i="37" s="1"/>
  <c r="T255" i="37" s="1"/>
  <c r="U255" i="37" s="1"/>
  <c r="V255" i="37" s="1"/>
  <c r="W255" i="37" s="1"/>
  <c r="X255" i="37" s="1"/>
  <c r="Y255" i="37" s="1"/>
  <c r="Z255" i="37" s="1"/>
  <c r="AA255" i="37" s="1"/>
  <c r="AB255" i="37" s="1"/>
  <c r="AC255" i="37" s="1"/>
  <c r="AD255" i="37" s="1"/>
  <c r="AE255" i="37" s="1"/>
  <c r="AF255" i="37" s="1"/>
  <c r="D254" i="37"/>
  <c r="F254" i="37" s="1"/>
  <c r="G254" i="37" s="1"/>
  <c r="H254" i="37" s="1"/>
  <c r="I254" i="37" s="1"/>
  <c r="J254" i="37" s="1"/>
  <c r="K254" i="37" s="1"/>
  <c r="L254" i="37" s="1"/>
  <c r="M254" i="37" s="1"/>
  <c r="N254" i="37" s="1"/>
  <c r="O254" i="37" s="1"/>
  <c r="P254" i="37" s="1"/>
  <c r="Q254" i="37" s="1"/>
  <c r="R254" i="37" s="1"/>
  <c r="S254" i="37" s="1"/>
  <c r="T254" i="37" s="1"/>
  <c r="U254" i="37" s="1"/>
  <c r="V254" i="37" s="1"/>
  <c r="W254" i="37" s="1"/>
  <c r="X254" i="37" s="1"/>
  <c r="Y254" i="37" s="1"/>
  <c r="Z254" i="37" s="1"/>
  <c r="AA254" i="37" s="1"/>
  <c r="AB254" i="37" s="1"/>
  <c r="AC254" i="37" s="1"/>
  <c r="AD254" i="37" s="1"/>
  <c r="AE254" i="37" s="1"/>
  <c r="AF254" i="37" s="1"/>
  <c r="D253" i="37"/>
  <c r="F253" i="37" s="1"/>
  <c r="G253" i="37" s="1"/>
  <c r="H253" i="37" s="1"/>
  <c r="I253" i="37" s="1"/>
  <c r="J253" i="37" s="1"/>
  <c r="K253" i="37" s="1"/>
  <c r="L253" i="37" s="1"/>
  <c r="M253" i="37" s="1"/>
  <c r="N253" i="37" s="1"/>
  <c r="O253" i="37" s="1"/>
  <c r="P253" i="37" s="1"/>
  <c r="Q253" i="37" s="1"/>
  <c r="R253" i="37" s="1"/>
  <c r="S253" i="37" s="1"/>
  <c r="T253" i="37" s="1"/>
  <c r="U253" i="37" s="1"/>
  <c r="V253" i="37" s="1"/>
  <c r="W253" i="37" s="1"/>
  <c r="X253" i="37" s="1"/>
  <c r="Y253" i="37" s="1"/>
  <c r="Z253" i="37" s="1"/>
  <c r="AA253" i="37" s="1"/>
  <c r="AB253" i="37" s="1"/>
  <c r="AC253" i="37" s="1"/>
  <c r="AD253" i="37" s="1"/>
  <c r="AE253" i="37" s="1"/>
  <c r="AF253" i="37" s="1"/>
  <c r="F252" i="37"/>
  <c r="G252" i="37" s="1"/>
  <c r="H252" i="37" s="1"/>
  <c r="I252" i="37" s="1"/>
  <c r="J252" i="37" s="1"/>
  <c r="K252" i="37" s="1"/>
  <c r="L252" i="37" s="1"/>
  <c r="M252" i="37" s="1"/>
  <c r="N252" i="37" s="1"/>
  <c r="O252" i="37" s="1"/>
  <c r="P252" i="37" s="1"/>
  <c r="Q252" i="37" s="1"/>
  <c r="R252" i="37" s="1"/>
  <c r="S252" i="37" s="1"/>
  <c r="T252" i="37" s="1"/>
  <c r="U252" i="37" s="1"/>
  <c r="V252" i="37" s="1"/>
  <c r="W252" i="37" s="1"/>
  <c r="X252" i="37" s="1"/>
  <c r="Y252" i="37" s="1"/>
  <c r="Z252" i="37" s="1"/>
  <c r="AA252" i="37" s="1"/>
  <c r="AB252" i="37" s="1"/>
  <c r="AC252" i="37" s="1"/>
  <c r="AD252" i="37" s="1"/>
  <c r="AE252" i="37" s="1"/>
  <c r="AF252" i="37" s="1"/>
  <c r="D252" i="37"/>
  <c r="D250" i="37"/>
  <c r="F250" i="37" s="1"/>
  <c r="G250" i="37" s="1"/>
  <c r="H250" i="37" s="1"/>
  <c r="I250" i="37" s="1"/>
  <c r="J250" i="37" s="1"/>
  <c r="K250" i="37" s="1"/>
  <c r="L250" i="37" s="1"/>
  <c r="M250" i="37" s="1"/>
  <c r="N250" i="37" s="1"/>
  <c r="O250" i="37" s="1"/>
  <c r="P250" i="37" s="1"/>
  <c r="Q250" i="37" s="1"/>
  <c r="R250" i="37" s="1"/>
  <c r="S250" i="37" s="1"/>
  <c r="T250" i="37" s="1"/>
  <c r="U250" i="37" s="1"/>
  <c r="V250" i="37" s="1"/>
  <c r="W250" i="37" s="1"/>
  <c r="X250" i="37" s="1"/>
  <c r="Y250" i="37" s="1"/>
  <c r="Z250" i="37" s="1"/>
  <c r="AA250" i="37" s="1"/>
  <c r="AB250" i="37" s="1"/>
  <c r="AC250" i="37" s="1"/>
  <c r="AD250" i="37" s="1"/>
  <c r="AE250" i="37" s="1"/>
  <c r="AF250" i="37" s="1"/>
  <c r="D249" i="37"/>
  <c r="F249" i="37" s="1"/>
  <c r="G249" i="37" s="1"/>
  <c r="H249" i="37" s="1"/>
  <c r="I249" i="37" s="1"/>
  <c r="J249" i="37" s="1"/>
  <c r="K249" i="37" s="1"/>
  <c r="L249" i="37" s="1"/>
  <c r="M249" i="37" s="1"/>
  <c r="N249" i="37" s="1"/>
  <c r="O249" i="37" s="1"/>
  <c r="P249" i="37" s="1"/>
  <c r="Q249" i="37" s="1"/>
  <c r="R249" i="37" s="1"/>
  <c r="S249" i="37" s="1"/>
  <c r="T249" i="37" s="1"/>
  <c r="U249" i="37" s="1"/>
  <c r="V249" i="37" s="1"/>
  <c r="W249" i="37" s="1"/>
  <c r="X249" i="37" s="1"/>
  <c r="Y249" i="37" s="1"/>
  <c r="Z249" i="37" s="1"/>
  <c r="AA249" i="37" s="1"/>
  <c r="AB249" i="37" s="1"/>
  <c r="AC249" i="37" s="1"/>
  <c r="AD249" i="37" s="1"/>
  <c r="AE249" i="37" s="1"/>
  <c r="AF249" i="37" s="1"/>
  <c r="D248" i="37"/>
  <c r="F248" i="37" s="1"/>
  <c r="G248" i="37" s="1"/>
  <c r="H248" i="37" s="1"/>
  <c r="I248" i="37" s="1"/>
  <c r="J248" i="37" s="1"/>
  <c r="K248" i="37" s="1"/>
  <c r="L248" i="37" s="1"/>
  <c r="M248" i="37" s="1"/>
  <c r="N248" i="37" s="1"/>
  <c r="O248" i="37" s="1"/>
  <c r="P248" i="37" s="1"/>
  <c r="Q248" i="37" s="1"/>
  <c r="R248" i="37" s="1"/>
  <c r="S248" i="37" s="1"/>
  <c r="T248" i="37" s="1"/>
  <c r="U248" i="37" s="1"/>
  <c r="V248" i="37" s="1"/>
  <c r="W248" i="37" s="1"/>
  <c r="X248" i="37" s="1"/>
  <c r="Y248" i="37" s="1"/>
  <c r="Z248" i="37" s="1"/>
  <c r="AA248" i="37" s="1"/>
  <c r="AB248" i="37" s="1"/>
  <c r="AC248" i="37" s="1"/>
  <c r="AD248" i="37" s="1"/>
  <c r="AE248" i="37" s="1"/>
  <c r="AF248" i="37" s="1"/>
  <c r="D247" i="37"/>
  <c r="F247" i="37" s="1"/>
  <c r="G247" i="37" s="1"/>
  <c r="H247" i="37" s="1"/>
  <c r="I247" i="37" s="1"/>
  <c r="J247" i="37" s="1"/>
  <c r="K247" i="37" s="1"/>
  <c r="L247" i="37" s="1"/>
  <c r="M247" i="37" s="1"/>
  <c r="N247" i="37" s="1"/>
  <c r="O247" i="37" s="1"/>
  <c r="P247" i="37" s="1"/>
  <c r="Q247" i="37" s="1"/>
  <c r="R247" i="37" s="1"/>
  <c r="S247" i="37" s="1"/>
  <c r="T247" i="37" s="1"/>
  <c r="U247" i="37" s="1"/>
  <c r="V247" i="37" s="1"/>
  <c r="W247" i="37" s="1"/>
  <c r="X247" i="37" s="1"/>
  <c r="Y247" i="37" s="1"/>
  <c r="Z247" i="37" s="1"/>
  <c r="AA247" i="37" s="1"/>
  <c r="AB247" i="37" s="1"/>
  <c r="AC247" i="37" s="1"/>
  <c r="AD247" i="37" s="1"/>
  <c r="AE247" i="37" s="1"/>
  <c r="AF247" i="37" s="1"/>
  <c r="D246" i="37"/>
  <c r="F246" i="37" s="1"/>
  <c r="G246" i="37" s="1"/>
  <c r="H246" i="37" s="1"/>
  <c r="I246" i="37" s="1"/>
  <c r="J246" i="37" s="1"/>
  <c r="K246" i="37" s="1"/>
  <c r="L246" i="37" s="1"/>
  <c r="M246" i="37" s="1"/>
  <c r="N246" i="37" s="1"/>
  <c r="O246" i="37" s="1"/>
  <c r="P246" i="37" s="1"/>
  <c r="Q246" i="37" s="1"/>
  <c r="R246" i="37" s="1"/>
  <c r="S246" i="37" s="1"/>
  <c r="T246" i="37" s="1"/>
  <c r="U246" i="37" s="1"/>
  <c r="V246" i="37" s="1"/>
  <c r="W246" i="37" s="1"/>
  <c r="X246" i="37" s="1"/>
  <c r="Y246" i="37" s="1"/>
  <c r="Z246" i="37" s="1"/>
  <c r="AA246" i="37" s="1"/>
  <c r="AB246" i="37" s="1"/>
  <c r="AC246" i="37" s="1"/>
  <c r="AD246" i="37" s="1"/>
  <c r="AE246" i="37" s="1"/>
  <c r="AF246" i="37" s="1"/>
  <c r="D245" i="37"/>
  <c r="F245" i="37" s="1"/>
  <c r="G245" i="37" s="1"/>
  <c r="H245" i="37" s="1"/>
  <c r="I245" i="37" s="1"/>
  <c r="J245" i="37" s="1"/>
  <c r="K245" i="37" s="1"/>
  <c r="L245" i="37" s="1"/>
  <c r="M245" i="37" s="1"/>
  <c r="N245" i="37" s="1"/>
  <c r="O245" i="37" s="1"/>
  <c r="P245" i="37" s="1"/>
  <c r="Q245" i="37" s="1"/>
  <c r="R245" i="37" s="1"/>
  <c r="S245" i="37" s="1"/>
  <c r="T245" i="37" s="1"/>
  <c r="U245" i="37" s="1"/>
  <c r="V245" i="37" s="1"/>
  <c r="W245" i="37" s="1"/>
  <c r="X245" i="37" s="1"/>
  <c r="Y245" i="37" s="1"/>
  <c r="Z245" i="37" s="1"/>
  <c r="AA245" i="37" s="1"/>
  <c r="AB245" i="37" s="1"/>
  <c r="AC245" i="37" s="1"/>
  <c r="AD245" i="37" s="1"/>
  <c r="AE245" i="37" s="1"/>
  <c r="AF245" i="37" s="1"/>
  <c r="D244" i="37"/>
  <c r="F244" i="37" s="1"/>
  <c r="G244" i="37" s="1"/>
  <c r="H244" i="37" s="1"/>
  <c r="I244" i="37" s="1"/>
  <c r="J244" i="37" s="1"/>
  <c r="K244" i="37" s="1"/>
  <c r="L244" i="37" s="1"/>
  <c r="M244" i="37" s="1"/>
  <c r="N244" i="37" s="1"/>
  <c r="O244" i="37" s="1"/>
  <c r="P244" i="37" s="1"/>
  <c r="Q244" i="37" s="1"/>
  <c r="R244" i="37" s="1"/>
  <c r="S244" i="37" s="1"/>
  <c r="T244" i="37" s="1"/>
  <c r="U244" i="37" s="1"/>
  <c r="V244" i="37" s="1"/>
  <c r="W244" i="37" s="1"/>
  <c r="X244" i="37" s="1"/>
  <c r="Y244" i="37" s="1"/>
  <c r="Z244" i="37" s="1"/>
  <c r="AA244" i="37" s="1"/>
  <c r="AB244" i="37" s="1"/>
  <c r="AC244" i="37" s="1"/>
  <c r="AD244" i="37" s="1"/>
  <c r="AE244" i="37" s="1"/>
  <c r="AF244" i="37" s="1"/>
  <c r="D242" i="37"/>
  <c r="F242" i="37" s="1"/>
  <c r="G242" i="37" s="1"/>
  <c r="H242" i="37" s="1"/>
  <c r="I242" i="37" s="1"/>
  <c r="J242" i="37" s="1"/>
  <c r="K242" i="37" s="1"/>
  <c r="L242" i="37" s="1"/>
  <c r="M242" i="37" s="1"/>
  <c r="N242" i="37" s="1"/>
  <c r="O242" i="37" s="1"/>
  <c r="P242" i="37" s="1"/>
  <c r="Q242" i="37" s="1"/>
  <c r="R242" i="37" s="1"/>
  <c r="S242" i="37" s="1"/>
  <c r="T242" i="37" s="1"/>
  <c r="U242" i="37" s="1"/>
  <c r="V242" i="37" s="1"/>
  <c r="W242" i="37" s="1"/>
  <c r="X242" i="37" s="1"/>
  <c r="Y242" i="37" s="1"/>
  <c r="Z242" i="37" s="1"/>
  <c r="AA242" i="37" s="1"/>
  <c r="AB242" i="37" s="1"/>
  <c r="AC242" i="37" s="1"/>
  <c r="AD242" i="37" s="1"/>
  <c r="AE242" i="37" s="1"/>
  <c r="AF242" i="37" s="1"/>
  <c r="D241" i="37"/>
  <c r="F241" i="37" s="1"/>
  <c r="G241" i="37" s="1"/>
  <c r="H241" i="37" s="1"/>
  <c r="I241" i="37" s="1"/>
  <c r="J241" i="37" s="1"/>
  <c r="K241" i="37" s="1"/>
  <c r="L241" i="37" s="1"/>
  <c r="M241" i="37" s="1"/>
  <c r="N241" i="37" s="1"/>
  <c r="O241" i="37" s="1"/>
  <c r="P241" i="37" s="1"/>
  <c r="Q241" i="37" s="1"/>
  <c r="R241" i="37" s="1"/>
  <c r="S241" i="37" s="1"/>
  <c r="T241" i="37" s="1"/>
  <c r="U241" i="37" s="1"/>
  <c r="V241" i="37" s="1"/>
  <c r="W241" i="37" s="1"/>
  <c r="X241" i="37" s="1"/>
  <c r="Y241" i="37" s="1"/>
  <c r="Z241" i="37" s="1"/>
  <c r="AA241" i="37" s="1"/>
  <c r="AB241" i="37" s="1"/>
  <c r="AC241" i="37" s="1"/>
  <c r="AD241" i="37" s="1"/>
  <c r="AE241" i="37" s="1"/>
  <c r="AF241" i="37" s="1"/>
  <c r="D240" i="37"/>
  <c r="F240" i="37" s="1"/>
  <c r="G240" i="37" s="1"/>
  <c r="H240" i="37" s="1"/>
  <c r="I240" i="37" s="1"/>
  <c r="J240" i="37" s="1"/>
  <c r="K240" i="37" s="1"/>
  <c r="L240" i="37" s="1"/>
  <c r="M240" i="37" s="1"/>
  <c r="N240" i="37" s="1"/>
  <c r="O240" i="37" s="1"/>
  <c r="P240" i="37" s="1"/>
  <c r="Q240" i="37" s="1"/>
  <c r="R240" i="37" s="1"/>
  <c r="S240" i="37" s="1"/>
  <c r="T240" i="37" s="1"/>
  <c r="U240" i="37" s="1"/>
  <c r="V240" i="37" s="1"/>
  <c r="W240" i="37" s="1"/>
  <c r="X240" i="37" s="1"/>
  <c r="Y240" i="37" s="1"/>
  <c r="Z240" i="37" s="1"/>
  <c r="AA240" i="37" s="1"/>
  <c r="AB240" i="37" s="1"/>
  <c r="AC240" i="37" s="1"/>
  <c r="AD240" i="37" s="1"/>
  <c r="AE240" i="37" s="1"/>
  <c r="AF240" i="37" s="1"/>
  <c r="D239" i="37"/>
  <c r="F239" i="37" s="1"/>
  <c r="G239" i="37" s="1"/>
  <c r="H239" i="37" s="1"/>
  <c r="I239" i="37" s="1"/>
  <c r="J239" i="37" s="1"/>
  <c r="K239" i="37" s="1"/>
  <c r="L239" i="37" s="1"/>
  <c r="M239" i="37" s="1"/>
  <c r="N239" i="37" s="1"/>
  <c r="O239" i="37" s="1"/>
  <c r="P239" i="37" s="1"/>
  <c r="Q239" i="37" s="1"/>
  <c r="R239" i="37" s="1"/>
  <c r="S239" i="37" s="1"/>
  <c r="T239" i="37" s="1"/>
  <c r="U239" i="37" s="1"/>
  <c r="V239" i="37" s="1"/>
  <c r="W239" i="37" s="1"/>
  <c r="X239" i="37" s="1"/>
  <c r="Y239" i="37" s="1"/>
  <c r="Z239" i="37" s="1"/>
  <c r="AA239" i="37" s="1"/>
  <c r="AB239" i="37" s="1"/>
  <c r="AC239" i="37" s="1"/>
  <c r="AD239" i="37" s="1"/>
  <c r="AE239" i="37" s="1"/>
  <c r="AF239" i="37" s="1"/>
  <c r="D238" i="37"/>
  <c r="F238" i="37" s="1"/>
  <c r="G238" i="37" s="1"/>
  <c r="H238" i="37" s="1"/>
  <c r="I238" i="37" s="1"/>
  <c r="J238" i="37" s="1"/>
  <c r="K238" i="37" s="1"/>
  <c r="L238" i="37" s="1"/>
  <c r="M238" i="37" s="1"/>
  <c r="N238" i="37" s="1"/>
  <c r="O238" i="37" s="1"/>
  <c r="P238" i="37" s="1"/>
  <c r="Q238" i="37" s="1"/>
  <c r="R238" i="37" s="1"/>
  <c r="S238" i="37" s="1"/>
  <c r="T238" i="37" s="1"/>
  <c r="U238" i="37" s="1"/>
  <c r="V238" i="37" s="1"/>
  <c r="W238" i="37" s="1"/>
  <c r="X238" i="37" s="1"/>
  <c r="Y238" i="37" s="1"/>
  <c r="Z238" i="37" s="1"/>
  <c r="AA238" i="37" s="1"/>
  <c r="AB238" i="37" s="1"/>
  <c r="AC238" i="37" s="1"/>
  <c r="AD238" i="37" s="1"/>
  <c r="AE238" i="37" s="1"/>
  <c r="AF238" i="37" s="1"/>
  <c r="Q237" i="37"/>
  <c r="R237" i="37" s="1"/>
  <c r="S237" i="37" s="1"/>
  <c r="T237" i="37" s="1"/>
  <c r="U237" i="37" s="1"/>
  <c r="V237" i="37" s="1"/>
  <c r="W237" i="37" s="1"/>
  <c r="X237" i="37" s="1"/>
  <c r="Y237" i="37" s="1"/>
  <c r="Z237" i="37" s="1"/>
  <c r="AA237" i="37" s="1"/>
  <c r="AB237" i="37" s="1"/>
  <c r="AC237" i="37" s="1"/>
  <c r="AD237" i="37" s="1"/>
  <c r="AE237" i="37" s="1"/>
  <c r="AF237" i="37" s="1"/>
  <c r="D237" i="37"/>
  <c r="F237" i="37" s="1"/>
  <c r="G237" i="37" s="1"/>
  <c r="H237" i="37" s="1"/>
  <c r="I237" i="37" s="1"/>
  <c r="J237" i="37" s="1"/>
  <c r="K237" i="37" s="1"/>
  <c r="L237" i="37" s="1"/>
  <c r="M237" i="37" s="1"/>
  <c r="N237" i="37" s="1"/>
  <c r="O237" i="37" s="1"/>
  <c r="P237" i="37" s="1"/>
  <c r="F236" i="37"/>
  <c r="G236" i="37" s="1"/>
  <c r="H236" i="37" s="1"/>
  <c r="I236" i="37" s="1"/>
  <c r="J236" i="37" s="1"/>
  <c r="K236" i="37" s="1"/>
  <c r="L236" i="37" s="1"/>
  <c r="M236" i="37" s="1"/>
  <c r="N236" i="37" s="1"/>
  <c r="O236" i="37" s="1"/>
  <c r="P236" i="37" s="1"/>
  <c r="Q236" i="37" s="1"/>
  <c r="R236" i="37" s="1"/>
  <c r="S236" i="37" s="1"/>
  <c r="T236" i="37" s="1"/>
  <c r="U236" i="37" s="1"/>
  <c r="V236" i="37" s="1"/>
  <c r="W236" i="37" s="1"/>
  <c r="X236" i="37" s="1"/>
  <c r="Y236" i="37" s="1"/>
  <c r="Z236" i="37" s="1"/>
  <c r="AA236" i="37" s="1"/>
  <c r="AB236" i="37" s="1"/>
  <c r="AC236" i="37" s="1"/>
  <c r="AD236" i="37" s="1"/>
  <c r="AE236" i="37" s="1"/>
  <c r="AF236" i="37" s="1"/>
  <c r="D236" i="37"/>
  <c r="D234" i="37"/>
  <c r="F234" i="37" s="1"/>
  <c r="G234" i="37" s="1"/>
  <c r="H234" i="37" s="1"/>
  <c r="I234" i="37" s="1"/>
  <c r="J234" i="37" s="1"/>
  <c r="K234" i="37" s="1"/>
  <c r="L234" i="37" s="1"/>
  <c r="M234" i="37" s="1"/>
  <c r="N234" i="37" s="1"/>
  <c r="O234" i="37" s="1"/>
  <c r="P234" i="37" s="1"/>
  <c r="Q234" i="37" s="1"/>
  <c r="R234" i="37" s="1"/>
  <c r="S234" i="37" s="1"/>
  <c r="T234" i="37" s="1"/>
  <c r="U234" i="37" s="1"/>
  <c r="V234" i="37" s="1"/>
  <c r="W234" i="37" s="1"/>
  <c r="X234" i="37" s="1"/>
  <c r="Y234" i="37" s="1"/>
  <c r="Z234" i="37" s="1"/>
  <c r="AA234" i="37" s="1"/>
  <c r="AB234" i="37" s="1"/>
  <c r="AC234" i="37" s="1"/>
  <c r="AD234" i="37" s="1"/>
  <c r="AE234" i="37" s="1"/>
  <c r="AF234" i="37" s="1"/>
  <c r="F233" i="37"/>
  <c r="G233" i="37" s="1"/>
  <c r="H233" i="37" s="1"/>
  <c r="I233" i="37" s="1"/>
  <c r="J233" i="37" s="1"/>
  <c r="K233" i="37" s="1"/>
  <c r="L233" i="37" s="1"/>
  <c r="M233" i="37" s="1"/>
  <c r="N233" i="37" s="1"/>
  <c r="O233" i="37" s="1"/>
  <c r="P233" i="37" s="1"/>
  <c r="Q233" i="37" s="1"/>
  <c r="R233" i="37" s="1"/>
  <c r="S233" i="37" s="1"/>
  <c r="T233" i="37" s="1"/>
  <c r="U233" i="37" s="1"/>
  <c r="V233" i="37" s="1"/>
  <c r="W233" i="37" s="1"/>
  <c r="X233" i="37" s="1"/>
  <c r="Y233" i="37" s="1"/>
  <c r="Z233" i="37" s="1"/>
  <c r="AA233" i="37" s="1"/>
  <c r="AB233" i="37" s="1"/>
  <c r="AC233" i="37" s="1"/>
  <c r="AD233" i="37" s="1"/>
  <c r="AE233" i="37" s="1"/>
  <c r="AF233" i="37" s="1"/>
  <c r="D233" i="37"/>
  <c r="D232" i="37"/>
  <c r="F232" i="37" s="1"/>
  <c r="G232" i="37" s="1"/>
  <c r="H232" i="37" s="1"/>
  <c r="I232" i="37" s="1"/>
  <c r="J232" i="37" s="1"/>
  <c r="K232" i="37" s="1"/>
  <c r="L232" i="37" s="1"/>
  <c r="M232" i="37" s="1"/>
  <c r="N232" i="37" s="1"/>
  <c r="O232" i="37" s="1"/>
  <c r="P232" i="37" s="1"/>
  <c r="Q232" i="37" s="1"/>
  <c r="R232" i="37" s="1"/>
  <c r="S232" i="37" s="1"/>
  <c r="T232" i="37" s="1"/>
  <c r="U232" i="37" s="1"/>
  <c r="V232" i="37" s="1"/>
  <c r="W232" i="37" s="1"/>
  <c r="X232" i="37" s="1"/>
  <c r="Y232" i="37" s="1"/>
  <c r="Z232" i="37" s="1"/>
  <c r="AA232" i="37" s="1"/>
  <c r="AB232" i="37" s="1"/>
  <c r="AC232" i="37" s="1"/>
  <c r="AD232" i="37" s="1"/>
  <c r="AE232" i="37" s="1"/>
  <c r="AF232" i="37" s="1"/>
  <c r="D231" i="37"/>
  <c r="F231" i="37" s="1"/>
  <c r="G231" i="37" s="1"/>
  <c r="H231" i="37" s="1"/>
  <c r="I231" i="37" s="1"/>
  <c r="J231" i="37" s="1"/>
  <c r="K231" i="37" s="1"/>
  <c r="L231" i="37" s="1"/>
  <c r="M231" i="37" s="1"/>
  <c r="N231" i="37" s="1"/>
  <c r="O231" i="37" s="1"/>
  <c r="P231" i="37" s="1"/>
  <c r="Q231" i="37" s="1"/>
  <c r="R231" i="37" s="1"/>
  <c r="S231" i="37" s="1"/>
  <c r="T231" i="37" s="1"/>
  <c r="U231" i="37" s="1"/>
  <c r="V231" i="37" s="1"/>
  <c r="W231" i="37" s="1"/>
  <c r="X231" i="37" s="1"/>
  <c r="Y231" i="37" s="1"/>
  <c r="Z231" i="37" s="1"/>
  <c r="AA231" i="37" s="1"/>
  <c r="AB231" i="37" s="1"/>
  <c r="AC231" i="37" s="1"/>
  <c r="AD231" i="37" s="1"/>
  <c r="AE231" i="37" s="1"/>
  <c r="AF231" i="37" s="1"/>
  <c r="H230" i="37"/>
  <c r="I230" i="37" s="1"/>
  <c r="J230" i="37" s="1"/>
  <c r="K230" i="37" s="1"/>
  <c r="L230" i="37" s="1"/>
  <c r="M230" i="37" s="1"/>
  <c r="N230" i="37" s="1"/>
  <c r="O230" i="37" s="1"/>
  <c r="P230" i="37" s="1"/>
  <c r="Q230" i="37" s="1"/>
  <c r="R230" i="37" s="1"/>
  <c r="S230" i="37" s="1"/>
  <c r="T230" i="37" s="1"/>
  <c r="U230" i="37" s="1"/>
  <c r="V230" i="37" s="1"/>
  <c r="W230" i="37" s="1"/>
  <c r="X230" i="37" s="1"/>
  <c r="Y230" i="37" s="1"/>
  <c r="Z230" i="37" s="1"/>
  <c r="AA230" i="37" s="1"/>
  <c r="AB230" i="37" s="1"/>
  <c r="AC230" i="37" s="1"/>
  <c r="AD230" i="37" s="1"/>
  <c r="AE230" i="37" s="1"/>
  <c r="AF230" i="37" s="1"/>
  <c r="D230" i="37"/>
  <c r="F230" i="37" s="1"/>
  <c r="G230" i="37" s="1"/>
  <c r="F229" i="37"/>
  <c r="G229" i="37" s="1"/>
  <c r="H229" i="37" s="1"/>
  <c r="I229" i="37" s="1"/>
  <c r="J229" i="37" s="1"/>
  <c r="K229" i="37" s="1"/>
  <c r="L229" i="37" s="1"/>
  <c r="M229" i="37" s="1"/>
  <c r="N229" i="37" s="1"/>
  <c r="O229" i="37" s="1"/>
  <c r="P229" i="37" s="1"/>
  <c r="Q229" i="37" s="1"/>
  <c r="R229" i="37" s="1"/>
  <c r="S229" i="37" s="1"/>
  <c r="T229" i="37" s="1"/>
  <c r="U229" i="37" s="1"/>
  <c r="V229" i="37" s="1"/>
  <c r="W229" i="37" s="1"/>
  <c r="X229" i="37" s="1"/>
  <c r="Y229" i="37" s="1"/>
  <c r="Z229" i="37" s="1"/>
  <c r="AA229" i="37" s="1"/>
  <c r="AB229" i="37" s="1"/>
  <c r="AC229" i="37" s="1"/>
  <c r="AD229" i="37" s="1"/>
  <c r="AE229" i="37" s="1"/>
  <c r="AF229" i="37" s="1"/>
  <c r="D229" i="37"/>
  <c r="D228" i="37"/>
  <c r="F228" i="37" s="1"/>
  <c r="G228" i="37" s="1"/>
  <c r="H228" i="37" s="1"/>
  <c r="I228" i="37" s="1"/>
  <c r="J228" i="37" s="1"/>
  <c r="K228" i="37" s="1"/>
  <c r="L228" i="37" s="1"/>
  <c r="M228" i="37" s="1"/>
  <c r="N228" i="37" s="1"/>
  <c r="O228" i="37" s="1"/>
  <c r="P228" i="37" s="1"/>
  <c r="Q228" i="37" s="1"/>
  <c r="R228" i="37" s="1"/>
  <c r="S228" i="37" s="1"/>
  <c r="T228" i="37" s="1"/>
  <c r="U228" i="37" s="1"/>
  <c r="V228" i="37" s="1"/>
  <c r="W228" i="37" s="1"/>
  <c r="X228" i="37" s="1"/>
  <c r="Y228" i="37" s="1"/>
  <c r="Z228" i="37" s="1"/>
  <c r="AA228" i="37" s="1"/>
  <c r="AB228" i="37" s="1"/>
  <c r="AC228" i="37" s="1"/>
  <c r="AD228" i="37" s="1"/>
  <c r="AE228" i="37" s="1"/>
  <c r="AF228" i="37" s="1"/>
  <c r="D226" i="37"/>
  <c r="F226" i="37" s="1"/>
  <c r="G226" i="37" s="1"/>
  <c r="H226" i="37" s="1"/>
  <c r="I226" i="37" s="1"/>
  <c r="J226" i="37" s="1"/>
  <c r="K226" i="37" s="1"/>
  <c r="L226" i="37" s="1"/>
  <c r="M226" i="37" s="1"/>
  <c r="N226" i="37" s="1"/>
  <c r="O226" i="37" s="1"/>
  <c r="P226" i="37" s="1"/>
  <c r="Q226" i="37" s="1"/>
  <c r="R226" i="37" s="1"/>
  <c r="S226" i="37" s="1"/>
  <c r="T226" i="37" s="1"/>
  <c r="U226" i="37" s="1"/>
  <c r="V226" i="37" s="1"/>
  <c r="W226" i="37" s="1"/>
  <c r="X226" i="37" s="1"/>
  <c r="Y226" i="37" s="1"/>
  <c r="Z226" i="37" s="1"/>
  <c r="AA226" i="37" s="1"/>
  <c r="AB226" i="37" s="1"/>
  <c r="AC226" i="37" s="1"/>
  <c r="AD226" i="37" s="1"/>
  <c r="AE226" i="37" s="1"/>
  <c r="AF226" i="37" s="1"/>
  <c r="D225" i="37"/>
  <c r="F225" i="37" s="1"/>
  <c r="G225" i="37" s="1"/>
  <c r="H225" i="37" s="1"/>
  <c r="I225" i="37" s="1"/>
  <c r="J225" i="37" s="1"/>
  <c r="K225" i="37" s="1"/>
  <c r="L225" i="37" s="1"/>
  <c r="M225" i="37" s="1"/>
  <c r="N225" i="37" s="1"/>
  <c r="O225" i="37" s="1"/>
  <c r="P225" i="37" s="1"/>
  <c r="Q225" i="37" s="1"/>
  <c r="R225" i="37" s="1"/>
  <c r="S225" i="37" s="1"/>
  <c r="T225" i="37" s="1"/>
  <c r="U225" i="37" s="1"/>
  <c r="V225" i="37" s="1"/>
  <c r="W225" i="37" s="1"/>
  <c r="X225" i="37" s="1"/>
  <c r="Y225" i="37" s="1"/>
  <c r="Z225" i="37" s="1"/>
  <c r="AA225" i="37" s="1"/>
  <c r="AB225" i="37" s="1"/>
  <c r="AC225" i="37" s="1"/>
  <c r="AD225" i="37" s="1"/>
  <c r="AE225" i="37" s="1"/>
  <c r="AF225" i="37" s="1"/>
  <c r="D224" i="37"/>
  <c r="F224" i="37" s="1"/>
  <c r="G224" i="37" s="1"/>
  <c r="H224" i="37" s="1"/>
  <c r="I224" i="37" s="1"/>
  <c r="J224" i="37" s="1"/>
  <c r="K224" i="37" s="1"/>
  <c r="L224" i="37" s="1"/>
  <c r="M224" i="37" s="1"/>
  <c r="N224" i="37" s="1"/>
  <c r="O224" i="37" s="1"/>
  <c r="P224" i="37" s="1"/>
  <c r="Q224" i="37" s="1"/>
  <c r="R224" i="37" s="1"/>
  <c r="S224" i="37" s="1"/>
  <c r="T224" i="37" s="1"/>
  <c r="U224" i="37" s="1"/>
  <c r="V224" i="37" s="1"/>
  <c r="W224" i="37" s="1"/>
  <c r="X224" i="37" s="1"/>
  <c r="Y224" i="37" s="1"/>
  <c r="Z224" i="37" s="1"/>
  <c r="AA224" i="37" s="1"/>
  <c r="AB224" i="37" s="1"/>
  <c r="AC224" i="37" s="1"/>
  <c r="AD224" i="37" s="1"/>
  <c r="AE224" i="37" s="1"/>
  <c r="AF224" i="37" s="1"/>
  <c r="D223" i="37"/>
  <c r="F223" i="37" s="1"/>
  <c r="G223" i="37" s="1"/>
  <c r="H223" i="37" s="1"/>
  <c r="I223" i="37" s="1"/>
  <c r="J223" i="37" s="1"/>
  <c r="K223" i="37" s="1"/>
  <c r="L223" i="37" s="1"/>
  <c r="M223" i="37" s="1"/>
  <c r="N223" i="37" s="1"/>
  <c r="O223" i="37" s="1"/>
  <c r="P223" i="37" s="1"/>
  <c r="Q223" i="37" s="1"/>
  <c r="R223" i="37" s="1"/>
  <c r="S223" i="37" s="1"/>
  <c r="T223" i="37" s="1"/>
  <c r="U223" i="37" s="1"/>
  <c r="V223" i="37" s="1"/>
  <c r="W223" i="37" s="1"/>
  <c r="X223" i="37" s="1"/>
  <c r="Y223" i="37" s="1"/>
  <c r="Z223" i="37" s="1"/>
  <c r="AA223" i="37" s="1"/>
  <c r="AB223" i="37" s="1"/>
  <c r="AC223" i="37" s="1"/>
  <c r="AD223" i="37" s="1"/>
  <c r="AE223" i="37" s="1"/>
  <c r="AF223" i="37" s="1"/>
  <c r="D222" i="37"/>
  <c r="F222" i="37" s="1"/>
  <c r="G222" i="37" s="1"/>
  <c r="H222" i="37" s="1"/>
  <c r="I222" i="37" s="1"/>
  <c r="J222" i="37" s="1"/>
  <c r="K222" i="37" s="1"/>
  <c r="L222" i="37" s="1"/>
  <c r="M222" i="37" s="1"/>
  <c r="N222" i="37" s="1"/>
  <c r="O222" i="37" s="1"/>
  <c r="P222" i="37" s="1"/>
  <c r="Q222" i="37" s="1"/>
  <c r="R222" i="37" s="1"/>
  <c r="S222" i="37" s="1"/>
  <c r="T222" i="37" s="1"/>
  <c r="U222" i="37" s="1"/>
  <c r="V222" i="37" s="1"/>
  <c r="W222" i="37" s="1"/>
  <c r="X222" i="37" s="1"/>
  <c r="Y222" i="37" s="1"/>
  <c r="Z222" i="37" s="1"/>
  <c r="AA222" i="37" s="1"/>
  <c r="AB222" i="37" s="1"/>
  <c r="AC222" i="37" s="1"/>
  <c r="AD222" i="37" s="1"/>
  <c r="AE222" i="37" s="1"/>
  <c r="AF222" i="37" s="1"/>
  <c r="D221" i="37"/>
  <c r="F221" i="37" s="1"/>
  <c r="G221" i="37" s="1"/>
  <c r="H221" i="37" s="1"/>
  <c r="I221" i="37" s="1"/>
  <c r="J221" i="37" s="1"/>
  <c r="K221" i="37" s="1"/>
  <c r="L221" i="37" s="1"/>
  <c r="M221" i="37" s="1"/>
  <c r="N221" i="37" s="1"/>
  <c r="O221" i="37" s="1"/>
  <c r="P221" i="37" s="1"/>
  <c r="Q221" i="37" s="1"/>
  <c r="R221" i="37" s="1"/>
  <c r="S221" i="37" s="1"/>
  <c r="T221" i="37" s="1"/>
  <c r="U221" i="37" s="1"/>
  <c r="V221" i="37" s="1"/>
  <c r="W221" i="37" s="1"/>
  <c r="X221" i="37" s="1"/>
  <c r="Y221" i="37" s="1"/>
  <c r="Z221" i="37" s="1"/>
  <c r="AA221" i="37" s="1"/>
  <c r="AB221" i="37" s="1"/>
  <c r="AC221" i="37" s="1"/>
  <c r="AD221" i="37" s="1"/>
  <c r="AE221" i="37" s="1"/>
  <c r="AF221" i="37" s="1"/>
  <c r="D220" i="37"/>
  <c r="F220" i="37" s="1"/>
  <c r="G220" i="37" s="1"/>
  <c r="H220" i="37" s="1"/>
  <c r="I220" i="37" s="1"/>
  <c r="J220" i="37" s="1"/>
  <c r="K220" i="37" s="1"/>
  <c r="L220" i="37" s="1"/>
  <c r="M220" i="37" s="1"/>
  <c r="N220" i="37" s="1"/>
  <c r="O220" i="37" s="1"/>
  <c r="P220" i="37" s="1"/>
  <c r="Q220" i="37" s="1"/>
  <c r="R220" i="37" s="1"/>
  <c r="S220" i="37" s="1"/>
  <c r="T220" i="37" s="1"/>
  <c r="U220" i="37" s="1"/>
  <c r="V220" i="37" s="1"/>
  <c r="W220" i="37" s="1"/>
  <c r="X220" i="37" s="1"/>
  <c r="Y220" i="37" s="1"/>
  <c r="Z220" i="37" s="1"/>
  <c r="AA220" i="37" s="1"/>
  <c r="AB220" i="37" s="1"/>
  <c r="AC220" i="37" s="1"/>
  <c r="AD220" i="37" s="1"/>
  <c r="AE220" i="37" s="1"/>
  <c r="AF220" i="37" s="1"/>
  <c r="F218" i="37"/>
  <c r="G218" i="37" s="1"/>
  <c r="H218" i="37" s="1"/>
  <c r="I218" i="37" s="1"/>
  <c r="J218" i="37" s="1"/>
  <c r="K218" i="37" s="1"/>
  <c r="L218" i="37" s="1"/>
  <c r="M218" i="37" s="1"/>
  <c r="N218" i="37" s="1"/>
  <c r="O218" i="37" s="1"/>
  <c r="P218" i="37" s="1"/>
  <c r="Q218" i="37" s="1"/>
  <c r="R218" i="37" s="1"/>
  <c r="S218" i="37" s="1"/>
  <c r="T218" i="37" s="1"/>
  <c r="U218" i="37" s="1"/>
  <c r="V218" i="37" s="1"/>
  <c r="W218" i="37" s="1"/>
  <c r="X218" i="37" s="1"/>
  <c r="Y218" i="37" s="1"/>
  <c r="Z218" i="37" s="1"/>
  <c r="AA218" i="37" s="1"/>
  <c r="AB218" i="37" s="1"/>
  <c r="AC218" i="37" s="1"/>
  <c r="AD218" i="37" s="1"/>
  <c r="AE218" i="37" s="1"/>
  <c r="AF218" i="37" s="1"/>
  <c r="D218" i="37"/>
  <c r="D217" i="37"/>
  <c r="F217" i="37" s="1"/>
  <c r="G217" i="37" s="1"/>
  <c r="H217" i="37" s="1"/>
  <c r="I217" i="37" s="1"/>
  <c r="J217" i="37" s="1"/>
  <c r="K217" i="37" s="1"/>
  <c r="L217" i="37" s="1"/>
  <c r="M217" i="37" s="1"/>
  <c r="N217" i="37" s="1"/>
  <c r="O217" i="37" s="1"/>
  <c r="P217" i="37" s="1"/>
  <c r="Q217" i="37" s="1"/>
  <c r="R217" i="37" s="1"/>
  <c r="S217" i="37" s="1"/>
  <c r="T217" i="37" s="1"/>
  <c r="U217" i="37" s="1"/>
  <c r="V217" i="37" s="1"/>
  <c r="W217" i="37" s="1"/>
  <c r="X217" i="37" s="1"/>
  <c r="Y217" i="37" s="1"/>
  <c r="Z217" i="37" s="1"/>
  <c r="AA217" i="37" s="1"/>
  <c r="AB217" i="37" s="1"/>
  <c r="AC217" i="37" s="1"/>
  <c r="AD217" i="37" s="1"/>
  <c r="AE217" i="37" s="1"/>
  <c r="AF217" i="37" s="1"/>
  <c r="D216" i="37"/>
  <c r="F216" i="37" s="1"/>
  <c r="G216" i="37" s="1"/>
  <c r="H216" i="37" s="1"/>
  <c r="I216" i="37" s="1"/>
  <c r="J216" i="37" s="1"/>
  <c r="K216" i="37" s="1"/>
  <c r="L216" i="37" s="1"/>
  <c r="M216" i="37" s="1"/>
  <c r="N216" i="37" s="1"/>
  <c r="O216" i="37" s="1"/>
  <c r="P216" i="37" s="1"/>
  <c r="Q216" i="37" s="1"/>
  <c r="R216" i="37" s="1"/>
  <c r="S216" i="37" s="1"/>
  <c r="T216" i="37" s="1"/>
  <c r="U216" i="37" s="1"/>
  <c r="V216" i="37" s="1"/>
  <c r="W216" i="37" s="1"/>
  <c r="X216" i="37" s="1"/>
  <c r="Y216" i="37" s="1"/>
  <c r="Z216" i="37" s="1"/>
  <c r="AA216" i="37" s="1"/>
  <c r="AB216" i="37" s="1"/>
  <c r="AC216" i="37" s="1"/>
  <c r="AD216" i="37" s="1"/>
  <c r="AE216" i="37" s="1"/>
  <c r="AF216" i="37" s="1"/>
  <c r="D215" i="37"/>
  <c r="F215" i="37" s="1"/>
  <c r="G215" i="37" s="1"/>
  <c r="H215" i="37" s="1"/>
  <c r="I215" i="37" s="1"/>
  <c r="J215" i="37" s="1"/>
  <c r="K215" i="37" s="1"/>
  <c r="L215" i="37" s="1"/>
  <c r="M215" i="37" s="1"/>
  <c r="N215" i="37" s="1"/>
  <c r="O215" i="37" s="1"/>
  <c r="P215" i="37" s="1"/>
  <c r="Q215" i="37" s="1"/>
  <c r="R215" i="37" s="1"/>
  <c r="S215" i="37" s="1"/>
  <c r="T215" i="37" s="1"/>
  <c r="U215" i="37" s="1"/>
  <c r="V215" i="37" s="1"/>
  <c r="W215" i="37" s="1"/>
  <c r="X215" i="37" s="1"/>
  <c r="Y215" i="37" s="1"/>
  <c r="Z215" i="37" s="1"/>
  <c r="AA215" i="37" s="1"/>
  <c r="AB215" i="37" s="1"/>
  <c r="AC215" i="37" s="1"/>
  <c r="AD215" i="37" s="1"/>
  <c r="AE215" i="37" s="1"/>
  <c r="AF215" i="37" s="1"/>
  <c r="D214" i="37"/>
  <c r="F214" i="37" s="1"/>
  <c r="G214" i="37" s="1"/>
  <c r="H214" i="37" s="1"/>
  <c r="I214" i="37" s="1"/>
  <c r="J214" i="37" s="1"/>
  <c r="K214" i="37" s="1"/>
  <c r="L214" i="37" s="1"/>
  <c r="M214" i="37" s="1"/>
  <c r="N214" i="37" s="1"/>
  <c r="O214" i="37" s="1"/>
  <c r="P214" i="37" s="1"/>
  <c r="Q214" i="37" s="1"/>
  <c r="R214" i="37" s="1"/>
  <c r="S214" i="37" s="1"/>
  <c r="T214" i="37" s="1"/>
  <c r="U214" i="37" s="1"/>
  <c r="V214" i="37" s="1"/>
  <c r="W214" i="37" s="1"/>
  <c r="X214" i="37" s="1"/>
  <c r="Y214" i="37" s="1"/>
  <c r="Z214" i="37" s="1"/>
  <c r="AA214" i="37" s="1"/>
  <c r="AB214" i="37" s="1"/>
  <c r="AC214" i="37" s="1"/>
  <c r="AD214" i="37" s="1"/>
  <c r="AE214" i="37" s="1"/>
  <c r="AF214" i="37" s="1"/>
  <c r="F213" i="37"/>
  <c r="G213" i="37" s="1"/>
  <c r="H213" i="37" s="1"/>
  <c r="I213" i="37" s="1"/>
  <c r="J213" i="37" s="1"/>
  <c r="K213" i="37" s="1"/>
  <c r="L213" i="37" s="1"/>
  <c r="M213" i="37" s="1"/>
  <c r="N213" i="37" s="1"/>
  <c r="O213" i="37" s="1"/>
  <c r="P213" i="37" s="1"/>
  <c r="Q213" i="37" s="1"/>
  <c r="R213" i="37" s="1"/>
  <c r="S213" i="37" s="1"/>
  <c r="T213" i="37" s="1"/>
  <c r="U213" i="37" s="1"/>
  <c r="V213" i="37" s="1"/>
  <c r="W213" i="37" s="1"/>
  <c r="X213" i="37" s="1"/>
  <c r="Y213" i="37" s="1"/>
  <c r="Z213" i="37" s="1"/>
  <c r="AA213" i="37" s="1"/>
  <c r="AB213" i="37" s="1"/>
  <c r="AC213" i="37" s="1"/>
  <c r="AD213" i="37" s="1"/>
  <c r="AE213" i="37" s="1"/>
  <c r="AF213" i="37" s="1"/>
  <c r="D213" i="37"/>
  <c r="D212" i="37"/>
  <c r="F212" i="37" s="1"/>
  <c r="G212" i="37" s="1"/>
  <c r="H212" i="37" s="1"/>
  <c r="I212" i="37" s="1"/>
  <c r="J212" i="37" s="1"/>
  <c r="K212" i="37" s="1"/>
  <c r="L212" i="37" s="1"/>
  <c r="M212" i="37" s="1"/>
  <c r="N212" i="37" s="1"/>
  <c r="O212" i="37" s="1"/>
  <c r="P212" i="37" s="1"/>
  <c r="Q212" i="37" s="1"/>
  <c r="R212" i="37" s="1"/>
  <c r="S212" i="37" s="1"/>
  <c r="T212" i="37" s="1"/>
  <c r="U212" i="37" s="1"/>
  <c r="V212" i="37" s="1"/>
  <c r="W212" i="37" s="1"/>
  <c r="X212" i="37" s="1"/>
  <c r="Y212" i="37" s="1"/>
  <c r="Z212" i="37" s="1"/>
  <c r="AA212" i="37" s="1"/>
  <c r="AB212" i="37" s="1"/>
  <c r="AC212" i="37" s="1"/>
  <c r="AD212" i="37" s="1"/>
  <c r="AE212" i="37" s="1"/>
  <c r="AF212" i="37" s="1"/>
  <c r="S210" i="37"/>
  <c r="T210" i="37" s="1"/>
  <c r="U210" i="37" s="1"/>
  <c r="V210" i="37" s="1"/>
  <c r="W210" i="37" s="1"/>
  <c r="X210" i="37" s="1"/>
  <c r="Y210" i="37" s="1"/>
  <c r="Z210" i="37" s="1"/>
  <c r="AA210" i="37" s="1"/>
  <c r="AB210" i="37" s="1"/>
  <c r="AC210" i="37" s="1"/>
  <c r="AD210" i="37" s="1"/>
  <c r="AE210" i="37" s="1"/>
  <c r="AF210" i="37" s="1"/>
  <c r="D210" i="37"/>
  <c r="F210" i="37" s="1"/>
  <c r="G210" i="37" s="1"/>
  <c r="H210" i="37" s="1"/>
  <c r="I210" i="37" s="1"/>
  <c r="J210" i="37" s="1"/>
  <c r="K210" i="37" s="1"/>
  <c r="L210" i="37" s="1"/>
  <c r="M210" i="37" s="1"/>
  <c r="N210" i="37" s="1"/>
  <c r="O210" i="37" s="1"/>
  <c r="P210" i="37" s="1"/>
  <c r="Q210" i="37" s="1"/>
  <c r="R210" i="37" s="1"/>
  <c r="D209" i="37"/>
  <c r="F209" i="37" s="1"/>
  <c r="G209" i="37" s="1"/>
  <c r="H209" i="37" s="1"/>
  <c r="I209" i="37" s="1"/>
  <c r="J209" i="37" s="1"/>
  <c r="K209" i="37" s="1"/>
  <c r="L209" i="37" s="1"/>
  <c r="M209" i="37" s="1"/>
  <c r="N209" i="37" s="1"/>
  <c r="O209" i="37" s="1"/>
  <c r="P209" i="37" s="1"/>
  <c r="Q209" i="37" s="1"/>
  <c r="R209" i="37" s="1"/>
  <c r="S209" i="37" s="1"/>
  <c r="T209" i="37" s="1"/>
  <c r="U209" i="37" s="1"/>
  <c r="V209" i="37" s="1"/>
  <c r="W209" i="37" s="1"/>
  <c r="X209" i="37" s="1"/>
  <c r="Y209" i="37" s="1"/>
  <c r="Z209" i="37" s="1"/>
  <c r="AA209" i="37" s="1"/>
  <c r="AB209" i="37" s="1"/>
  <c r="AC209" i="37" s="1"/>
  <c r="AD209" i="37" s="1"/>
  <c r="AE209" i="37" s="1"/>
  <c r="AF209" i="37" s="1"/>
  <c r="D208" i="37"/>
  <c r="F208" i="37" s="1"/>
  <c r="G208" i="37" s="1"/>
  <c r="H208" i="37" s="1"/>
  <c r="I208" i="37" s="1"/>
  <c r="J208" i="37" s="1"/>
  <c r="K208" i="37" s="1"/>
  <c r="L208" i="37" s="1"/>
  <c r="M208" i="37" s="1"/>
  <c r="N208" i="37" s="1"/>
  <c r="O208" i="37" s="1"/>
  <c r="P208" i="37" s="1"/>
  <c r="Q208" i="37" s="1"/>
  <c r="R208" i="37" s="1"/>
  <c r="S208" i="37" s="1"/>
  <c r="T208" i="37" s="1"/>
  <c r="U208" i="37" s="1"/>
  <c r="V208" i="37" s="1"/>
  <c r="W208" i="37" s="1"/>
  <c r="X208" i="37" s="1"/>
  <c r="Y208" i="37" s="1"/>
  <c r="Z208" i="37" s="1"/>
  <c r="AA208" i="37" s="1"/>
  <c r="AB208" i="37" s="1"/>
  <c r="AC208" i="37" s="1"/>
  <c r="AD208" i="37" s="1"/>
  <c r="AE208" i="37" s="1"/>
  <c r="AF208" i="37" s="1"/>
  <c r="D207" i="37"/>
  <c r="F207" i="37" s="1"/>
  <c r="G207" i="37" s="1"/>
  <c r="H207" i="37" s="1"/>
  <c r="I207" i="37" s="1"/>
  <c r="J207" i="37" s="1"/>
  <c r="K207" i="37" s="1"/>
  <c r="L207" i="37" s="1"/>
  <c r="M207" i="37" s="1"/>
  <c r="N207" i="37" s="1"/>
  <c r="O207" i="37" s="1"/>
  <c r="P207" i="37" s="1"/>
  <c r="Q207" i="37" s="1"/>
  <c r="R207" i="37" s="1"/>
  <c r="S207" i="37" s="1"/>
  <c r="T207" i="37" s="1"/>
  <c r="U207" i="37" s="1"/>
  <c r="V207" i="37" s="1"/>
  <c r="W207" i="37" s="1"/>
  <c r="X207" i="37" s="1"/>
  <c r="Y207" i="37" s="1"/>
  <c r="Z207" i="37" s="1"/>
  <c r="AA207" i="37" s="1"/>
  <c r="AB207" i="37" s="1"/>
  <c r="AC207" i="37" s="1"/>
  <c r="AD207" i="37" s="1"/>
  <c r="AE207" i="37" s="1"/>
  <c r="AF207" i="37" s="1"/>
  <c r="D206" i="37"/>
  <c r="F206" i="37" s="1"/>
  <c r="G206" i="37" s="1"/>
  <c r="H206" i="37" s="1"/>
  <c r="I206" i="37" s="1"/>
  <c r="J206" i="37" s="1"/>
  <c r="K206" i="37" s="1"/>
  <c r="L206" i="37" s="1"/>
  <c r="M206" i="37" s="1"/>
  <c r="N206" i="37" s="1"/>
  <c r="O206" i="37" s="1"/>
  <c r="P206" i="37" s="1"/>
  <c r="Q206" i="37" s="1"/>
  <c r="R206" i="37" s="1"/>
  <c r="S206" i="37" s="1"/>
  <c r="T206" i="37" s="1"/>
  <c r="U206" i="37" s="1"/>
  <c r="V206" i="37" s="1"/>
  <c r="W206" i="37" s="1"/>
  <c r="X206" i="37" s="1"/>
  <c r="Y206" i="37" s="1"/>
  <c r="Z206" i="37" s="1"/>
  <c r="AA206" i="37" s="1"/>
  <c r="AB206" i="37" s="1"/>
  <c r="AC206" i="37" s="1"/>
  <c r="AD206" i="37" s="1"/>
  <c r="AE206" i="37" s="1"/>
  <c r="AF206" i="37" s="1"/>
  <c r="D205" i="37"/>
  <c r="F205" i="37" s="1"/>
  <c r="G205" i="37" s="1"/>
  <c r="H205" i="37" s="1"/>
  <c r="I205" i="37" s="1"/>
  <c r="J205" i="37" s="1"/>
  <c r="K205" i="37" s="1"/>
  <c r="L205" i="37" s="1"/>
  <c r="M205" i="37" s="1"/>
  <c r="N205" i="37" s="1"/>
  <c r="O205" i="37" s="1"/>
  <c r="P205" i="37" s="1"/>
  <c r="Q205" i="37" s="1"/>
  <c r="R205" i="37" s="1"/>
  <c r="S205" i="37" s="1"/>
  <c r="T205" i="37" s="1"/>
  <c r="U205" i="37" s="1"/>
  <c r="V205" i="37" s="1"/>
  <c r="W205" i="37" s="1"/>
  <c r="X205" i="37" s="1"/>
  <c r="Y205" i="37" s="1"/>
  <c r="Z205" i="37" s="1"/>
  <c r="AA205" i="37" s="1"/>
  <c r="AB205" i="37" s="1"/>
  <c r="AC205" i="37" s="1"/>
  <c r="AD205" i="37" s="1"/>
  <c r="AE205" i="37" s="1"/>
  <c r="AF205" i="37" s="1"/>
  <c r="D204" i="37"/>
  <c r="F204" i="37" s="1"/>
  <c r="G204" i="37" s="1"/>
  <c r="H204" i="37" s="1"/>
  <c r="I204" i="37" s="1"/>
  <c r="J204" i="37" s="1"/>
  <c r="K204" i="37" s="1"/>
  <c r="L204" i="37" s="1"/>
  <c r="M204" i="37" s="1"/>
  <c r="N204" i="37" s="1"/>
  <c r="O204" i="37" s="1"/>
  <c r="P204" i="37" s="1"/>
  <c r="Q204" i="37" s="1"/>
  <c r="R204" i="37" s="1"/>
  <c r="S204" i="37" s="1"/>
  <c r="T204" i="37" s="1"/>
  <c r="U204" i="37" s="1"/>
  <c r="V204" i="37" s="1"/>
  <c r="W204" i="37" s="1"/>
  <c r="X204" i="37" s="1"/>
  <c r="Y204" i="37" s="1"/>
  <c r="Z204" i="37" s="1"/>
  <c r="AA204" i="37" s="1"/>
  <c r="AB204" i="37" s="1"/>
  <c r="AC204" i="37" s="1"/>
  <c r="AD204" i="37" s="1"/>
  <c r="AE204" i="37" s="1"/>
  <c r="AF204" i="37" s="1"/>
  <c r="D202" i="37"/>
  <c r="F202" i="37" s="1"/>
  <c r="G202" i="37" s="1"/>
  <c r="H202" i="37" s="1"/>
  <c r="I202" i="37" s="1"/>
  <c r="J202" i="37" s="1"/>
  <c r="K202" i="37" s="1"/>
  <c r="L202" i="37" s="1"/>
  <c r="M202" i="37" s="1"/>
  <c r="N202" i="37" s="1"/>
  <c r="O202" i="37" s="1"/>
  <c r="P202" i="37" s="1"/>
  <c r="Q202" i="37" s="1"/>
  <c r="R202" i="37" s="1"/>
  <c r="S202" i="37" s="1"/>
  <c r="T202" i="37" s="1"/>
  <c r="U202" i="37" s="1"/>
  <c r="V202" i="37" s="1"/>
  <c r="W202" i="37" s="1"/>
  <c r="X202" i="37" s="1"/>
  <c r="Y202" i="37" s="1"/>
  <c r="Z202" i="37" s="1"/>
  <c r="AA202" i="37" s="1"/>
  <c r="AB202" i="37" s="1"/>
  <c r="AC202" i="37" s="1"/>
  <c r="AD202" i="37" s="1"/>
  <c r="AE202" i="37" s="1"/>
  <c r="AF202" i="37" s="1"/>
  <c r="D201" i="37"/>
  <c r="F201" i="37" s="1"/>
  <c r="G201" i="37" s="1"/>
  <c r="H201" i="37" s="1"/>
  <c r="I201" i="37" s="1"/>
  <c r="J201" i="37" s="1"/>
  <c r="K201" i="37" s="1"/>
  <c r="L201" i="37" s="1"/>
  <c r="M201" i="37" s="1"/>
  <c r="N201" i="37" s="1"/>
  <c r="O201" i="37" s="1"/>
  <c r="P201" i="37" s="1"/>
  <c r="Q201" i="37" s="1"/>
  <c r="R201" i="37" s="1"/>
  <c r="S201" i="37" s="1"/>
  <c r="T201" i="37" s="1"/>
  <c r="U201" i="37" s="1"/>
  <c r="V201" i="37" s="1"/>
  <c r="W201" i="37" s="1"/>
  <c r="X201" i="37" s="1"/>
  <c r="Y201" i="37" s="1"/>
  <c r="Z201" i="37" s="1"/>
  <c r="AA201" i="37" s="1"/>
  <c r="AB201" i="37" s="1"/>
  <c r="AC201" i="37" s="1"/>
  <c r="AD201" i="37" s="1"/>
  <c r="AE201" i="37" s="1"/>
  <c r="AF201" i="37" s="1"/>
  <c r="D200" i="37"/>
  <c r="F200" i="37" s="1"/>
  <c r="G200" i="37" s="1"/>
  <c r="H200" i="37" s="1"/>
  <c r="I200" i="37" s="1"/>
  <c r="J200" i="37" s="1"/>
  <c r="K200" i="37" s="1"/>
  <c r="L200" i="37" s="1"/>
  <c r="M200" i="37" s="1"/>
  <c r="N200" i="37" s="1"/>
  <c r="O200" i="37" s="1"/>
  <c r="P200" i="37" s="1"/>
  <c r="Q200" i="37" s="1"/>
  <c r="R200" i="37" s="1"/>
  <c r="S200" i="37" s="1"/>
  <c r="T200" i="37" s="1"/>
  <c r="U200" i="37" s="1"/>
  <c r="V200" i="37" s="1"/>
  <c r="W200" i="37" s="1"/>
  <c r="X200" i="37" s="1"/>
  <c r="Y200" i="37" s="1"/>
  <c r="Z200" i="37" s="1"/>
  <c r="AA200" i="37" s="1"/>
  <c r="AB200" i="37" s="1"/>
  <c r="AC200" i="37" s="1"/>
  <c r="AD200" i="37" s="1"/>
  <c r="AE200" i="37" s="1"/>
  <c r="AF200" i="37" s="1"/>
  <c r="D199" i="37"/>
  <c r="F199" i="37" s="1"/>
  <c r="G199" i="37" s="1"/>
  <c r="H199" i="37" s="1"/>
  <c r="I199" i="37" s="1"/>
  <c r="J199" i="37" s="1"/>
  <c r="K199" i="37" s="1"/>
  <c r="L199" i="37" s="1"/>
  <c r="M199" i="37" s="1"/>
  <c r="N199" i="37" s="1"/>
  <c r="O199" i="37" s="1"/>
  <c r="P199" i="37" s="1"/>
  <c r="Q199" i="37" s="1"/>
  <c r="R199" i="37" s="1"/>
  <c r="S199" i="37" s="1"/>
  <c r="T199" i="37" s="1"/>
  <c r="U199" i="37" s="1"/>
  <c r="V199" i="37" s="1"/>
  <c r="W199" i="37" s="1"/>
  <c r="X199" i="37" s="1"/>
  <c r="Y199" i="37" s="1"/>
  <c r="Z199" i="37" s="1"/>
  <c r="AA199" i="37" s="1"/>
  <c r="AB199" i="37" s="1"/>
  <c r="AC199" i="37" s="1"/>
  <c r="AD199" i="37" s="1"/>
  <c r="AE199" i="37" s="1"/>
  <c r="AF199" i="37" s="1"/>
  <c r="D198" i="37"/>
  <c r="D197" i="37"/>
  <c r="F197" i="37" s="1"/>
  <c r="G197" i="37" s="1"/>
  <c r="H197" i="37" s="1"/>
  <c r="I197" i="37" s="1"/>
  <c r="J197" i="37" s="1"/>
  <c r="K197" i="37" s="1"/>
  <c r="L197" i="37" s="1"/>
  <c r="M197" i="37" s="1"/>
  <c r="N197" i="37" s="1"/>
  <c r="O197" i="37" s="1"/>
  <c r="P197" i="37" s="1"/>
  <c r="Q197" i="37" s="1"/>
  <c r="R197" i="37" s="1"/>
  <c r="S197" i="37" s="1"/>
  <c r="T197" i="37" s="1"/>
  <c r="U197" i="37" s="1"/>
  <c r="V197" i="37" s="1"/>
  <c r="W197" i="37" s="1"/>
  <c r="X197" i="37" s="1"/>
  <c r="Y197" i="37" s="1"/>
  <c r="Z197" i="37" s="1"/>
  <c r="AA197" i="37" s="1"/>
  <c r="AB197" i="37" s="1"/>
  <c r="AC197" i="37" s="1"/>
  <c r="AD197" i="37" s="1"/>
  <c r="AE197" i="37" s="1"/>
  <c r="AF197" i="37" s="1"/>
  <c r="D196" i="37"/>
  <c r="F196" i="37" s="1"/>
  <c r="G196" i="37" s="1"/>
  <c r="H196" i="37" s="1"/>
  <c r="I196" i="37" s="1"/>
  <c r="J196" i="37" s="1"/>
  <c r="K196" i="37" s="1"/>
  <c r="L196" i="37" s="1"/>
  <c r="M196" i="37" s="1"/>
  <c r="N196" i="37" s="1"/>
  <c r="O196" i="37" s="1"/>
  <c r="P196" i="37" s="1"/>
  <c r="Q196" i="37" s="1"/>
  <c r="R196" i="37" s="1"/>
  <c r="S196" i="37" s="1"/>
  <c r="T196" i="37" s="1"/>
  <c r="U196" i="37" s="1"/>
  <c r="V196" i="37" s="1"/>
  <c r="W196" i="37" s="1"/>
  <c r="X196" i="37" s="1"/>
  <c r="Y196" i="37" s="1"/>
  <c r="Z196" i="37" s="1"/>
  <c r="AA196" i="37" s="1"/>
  <c r="AB196" i="37" s="1"/>
  <c r="AC196" i="37" s="1"/>
  <c r="AD196" i="37" s="1"/>
  <c r="AE196" i="37" s="1"/>
  <c r="AF196" i="37" s="1"/>
  <c r="D195" i="37"/>
  <c r="F195" i="37" s="1"/>
  <c r="G195" i="37" s="1"/>
  <c r="H195" i="37" s="1"/>
  <c r="I195" i="37" s="1"/>
  <c r="J195" i="37" s="1"/>
  <c r="K195" i="37" s="1"/>
  <c r="L195" i="37" s="1"/>
  <c r="M195" i="37" s="1"/>
  <c r="N195" i="37" s="1"/>
  <c r="O195" i="37" s="1"/>
  <c r="P195" i="37" s="1"/>
  <c r="Q195" i="37" s="1"/>
  <c r="R195" i="37" s="1"/>
  <c r="S195" i="37" s="1"/>
  <c r="T195" i="37" s="1"/>
  <c r="U195" i="37" s="1"/>
  <c r="V195" i="37" s="1"/>
  <c r="W195" i="37" s="1"/>
  <c r="X195" i="37" s="1"/>
  <c r="Y195" i="37" s="1"/>
  <c r="Z195" i="37" s="1"/>
  <c r="AA195" i="37" s="1"/>
  <c r="AB195" i="37" s="1"/>
  <c r="AC195" i="37" s="1"/>
  <c r="AD195" i="37" s="1"/>
  <c r="AE195" i="37" s="1"/>
  <c r="AF195" i="37" s="1"/>
  <c r="D194" i="37"/>
  <c r="F194" i="37" s="1"/>
  <c r="G194" i="37" s="1"/>
  <c r="H194" i="37" s="1"/>
  <c r="I194" i="37" s="1"/>
  <c r="J194" i="37" s="1"/>
  <c r="K194" i="37" s="1"/>
  <c r="L194" i="37" s="1"/>
  <c r="M194" i="37" s="1"/>
  <c r="N194" i="37" s="1"/>
  <c r="O194" i="37" s="1"/>
  <c r="P194" i="37" s="1"/>
  <c r="Q194" i="37" s="1"/>
  <c r="R194" i="37" s="1"/>
  <c r="S194" i="37" s="1"/>
  <c r="T194" i="37" s="1"/>
  <c r="U194" i="37" s="1"/>
  <c r="V194" i="37" s="1"/>
  <c r="W194" i="37" s="1"/>
  <c r="X194" i="37" s="1"/>
  <c r="Y194" i="37" s="1"/>
  <c r="Z194" i="37" s="1"/>
  <c r="AA194" i="37" s="1"/>
  <c r="AB194" i="37" s="1"/>
  <c r="AC194" i="37" s="1"/>
  <c r="AD194" i="37" s="1"/>
  <c r="AE194" i="37" s="1"/>
  <c r="AF194" i="37" s="1"/>
  <c r="D193" i="37"/>
  <c r="F193" i="37" s="1"/>
  <c r="G193" i="37" s="1"/>
  <c r="H193" i="37" s="1"/>
  <c r="I193" i="37" s="1"/>
  <c r="J193" i="37" s="1"/>
  <c r="K193" i="37" s="1"/>
  <c r="L193" i="37" s="1"/>
  <c r="M193" i="37" s="1"/>
  <c r="N193" i="37" s="1"/>
  <c r="O193" i="37" s="1"/>
  <c r="P193" i="37" s="1"/>
  <c r="Q193" i="37" s="1"/>
  <c r="R193" i="37" s="1"/>
  <c r="S193" i="37" s="1"/>
  <c r="T193" i="37" s="1"/>
  <c r="U193" i="37" s="1"/>
  <c r="V193" i="37" s="1"/>
  <c r="W193" i="37" s="1"/>
  <c r="X193" i="37" s="1"/>
  <c r="Y193" i="37" s="1"/>
  <c r="Z193" i="37" s="1"/>
  <c r="AA193" i="37" s="1"/>
  <c r="AB193" i="37" s="1"/>
  <c r="AC193" i="37" s="1"/>
  <c r="AD193" i="37" s="1"/>
  <c r="AE193" i="37" s="1"/>
  <c r="AF193" i="37" s="1"/>
  <c r="D192" i="37"/>
  <c r="F192" i="37" s="1"/>
  <c r="G192" i="37" s="1"/>
  <c r="H192" i="37" s="1"/>
  <c r="I192" i="37" s="1"/>
  <c r="J192" i="37" s="1"/>
  <c r="K192" i="37" s="1"/>
  <c r="L192" i="37" s="1"/>
  <c r="M192" i="37" s="1"/>
  <c r="N192" i="37" s="1"/>
  <c r="O192" i="37" s="1"/>
  <c r="P192" i="37" s="1"/>
  <c r="Q192" i="37" s="1"/>
  <c r="R192" i="37" s="1"/>
  <c r="S192" i="37" s="1"/>
  <c r="T192" i="37" s="1"/>
  <c r="U192" i="37" s="1"/>
  <c r="V192" i="37" s="1"/>
  <c r="W192" i="37" s="1"/>
  <c r="X192" i="37" s="1"/>
  <c r="Y192" i="37" s="1"/>
  <c r="Z192" i="37" s="1"/>
  <c r="AA192" i="37" s="1"/>
  <c r="AB192" i="37" s="1"/>
  <c r="AC192" i="37" s="1"/>
  <c r="AD192" i="37" s="1"/>
  <c r="AE192" i="37" s="1"/>
  <c r="AF192" i="37" s="1"/>
  <c r="D191" i="37"/>
  <c r="F191" i="37" s="1"/>
  <c r="G191" i="37" s="1"/>
  <c r="H191" i="37" s="1"/>
  <c r="I191" i="37" s="1"/>
  <c r="J191" i="37" s="1"/>
  <c r="K191" i="37" s="1"/>
  <c r="L191" i="37" s="1"/>
  <c r="M191" i="37" s="1"/>
  <c r="N191" i="37" s="1"/>
  <c r="O191" i="37" s="1"/>
  <c r="P191" i="37" s="1"/>
  <c r="Q191" i="37" s="1"/>
  <c r="R191" i="37" s="1"/>
  <c r="S191" i="37" s="1"/>
  <c r="T191" i="37" s="1"/>
  <c r="U191" i="37" s="1"/>
  <c r="V191" i="37" s="1"/>
  <c r="W191" i="37" s="1"/>
  <c r="X191" i="37" s="1"/>
  <c r="Y191" i="37" s="1"/>
  <c r="Z191" i="37" s="1"/>
  <c r="AA191" i="37" s="1"/>
  <c r="AB191" i="37" s="1"/>
  <c r="AC191" i="37" s="1"/>
  <c r="AD191" i="37" s="1"/>
  <c r="AE191" i="37" s="1"/>
  <c r="AF191" i="37" s="1"/>
  <c r="D190" i="37"/>
  <c r="F190" i="37" s="1"/>
  <c r="G190" i="37" s="1"/>
  <c r="H190" i="37" s="1"/>
  <c r="I190" i="37" s="1"/>
  <c r="J190" i="37" s="1"/>
  <c r="K190" i="37" s="1"/>
  <c r="L190" i="37" s="1"/>
  <c r="M190" i="37" s="1"/>
  <c r="N190" i="37" s="1"/>
  <c r="O190" i="37" s="1"/>
  <c r="P190" i="37" s="1"/>
  <c r="Q190" i="37" s="1"/>
  <c r="R190" i="37" s="1"/>
  <c r="S190" i="37" s="1"/>
  <c r="T190" i="37" s="1"/>
  <c r="U190" i="37" s="1"/>
  <c r="V190" i="37" s="1"/>
  <c r="W190" i="37" s="1"/>
  <c r="X190" i="37" s="1"/>
  <c r="Y190" i="37" s="1"/>
  <c r="Z190" i="37" s="1"/>
  <c r="AA190" i="37" s="1"/>
  <c r="AB190" i="37" s="1"/>
  <c r="AC190" i="37" s="1"/>
  <c r="AD190" i="37" s="1"/>
  <c r="AE190" i="37" s="1"/>
  <c r="AF190" i="37" s="1"/>
  <c r="D189" i="37"/>
  <c r="F189" i="37" s="1"/>
  <c r="G189" i="37" s="1"/>
  <c r="H189" i="37" s="1"/>
  <c r="I189" i="37" s="1"/>
  <c r="J189" i="37" s="1"/>
  <c r="K189" i="37" s="1"/>
  <c r="L189" i="37" s="1"/>
  <c r="M189" i="37" s="1"/>
  <c r="N189" i="37" s="1"/>
  <c r="O189" i="37" s="1"/>
  <c r="P189" i="37" s="1"/>
  <c r="Q189" i="37" s="1"/>
  <c r="R189" i="37" s="1"/>
  <c r="S189" i="37" s="1"/>
  <c r="T189" i="37" s="1"/>
  <c r="U189" i="37" s="1"/>
  <c r="V189" i="37" s="1"/>
  <c r="W189" i="37" s="1"/>
  <c r="X189" i="37" s="1"/>
  <c r="Y189" i="37" s="1"/>
  <c r="Z189" i="37" s="1"/>
  <c r="AA189" i="37" s="1"/>
  <c r="AB189" i="37" s="1"/>
  <c r="AC189" i="37" s="1"/>
  <c r="AD189" i="37" s="1"/>
  <c r="AE189" i="37" s="1"/>
  <c r="AF189" i="37" s="1"/>
  <c r="D188" i="37"/>
  <c r="F188" i="37" s="1"/>
  <c r="G188" i="37" s="1"/>
  <c r="H188" i="37" s="1"/>
  <c r="I188" i="37" s="1"/>
  <c r="J188" i="37" s="1"/>
  <c r="K188" i="37" s="1"/>
  <c r="L188" i="37" s="1"/>
  <c r="M188" i="37" s="1"/>
  <c r="N188" i="37" s="1"/>
  <c r="O188" i="37" s="1"/>
  <c r="P188" i="37" s="1"/>
  <c r="Q188" i="37" s="1"/>
  <c r="R188" i="37" s="1"/>
  <c r="S188" i="37" s="1"/>
  <c r="T188" i="37" s="1"/>
  <c r="U188" i="37" s="1"/>
  <c r="V188" i="37" s="1"/>
  <c r="W188" i="37" s="1"/>
  <c r="X188" i="37" s="1"/>
  <c r="Y188" i="37" s="1"/>
  <c r="Z188" i="37" s="1"/>
  <c r="AA188" i="37" s="1"/>
  <c r="AB188" i="37" s="1"/>
  <c r="AC188" i="37" s="1"/>
  <c r="AD188" i="37" s="1"/>
  <c r="AE188" i="37" s="1"/>
  <c r="AF188" i="37" s="1"/>
  <c r="D187" i="37"/>
  <c r="F187" i="37" s="1"/>
  <c r="G187" i="37" s="1"/>
  <c r="H187" i="37" s="1"/>
  <c r="I187" i="37" s="1"/>
  <c r="J187" i="37" s="1"/>
  <c r="K187" i="37" s="1"/>
  <c r="L187" i="37" s="1"/>
  <c r="M187" i="37" s="1"/>
  <c r="N187" i="37" s="1"/>
  <c r="O187" i="37" s="1"/>
  <c r="P187" i="37" s="1"/>
  <c r="Q187" i="37" s="1"/>
  <c r="R187" i="37" s="1"/>
  <c r="S187" i="37" s="1"/>
  <c r="T187" i="37" s="1"/>
  <c r="U187" i="37" s="1"/>
  <c r="V187" i="37" s="1"/>
  <c r="W187" i="37" s="1"/>
  <c r="X187" i="37" s="1"/>
  <c r="Y187" i="37" s="1"/>
  <c r="Z187" i="37" s="1"/>
  <c r="AA187" i="37" s="1"/>
  <c r="AB187" i="37" s="1"/>
  <c r="AC187" i="37" s="1"/>
  <c r="AD187" i="37" s="1"/>
  <c r="AE187" i="37" s="1"/>
  <c r="AF187" i="37" s="1"/>
  <c r="D186" i="37"/>
  <c r="F186" i="37" s="1"/>
  <c r="G186" i="37" s="1"/>
  <c r="H186" i="37" s="1"/>
  <c r="I186" i="37" s="1"/>
  <c r="J186" i="37" s="1"/>
  <c r="K186" i="37" s="1"/>
  <c r="L186" i="37" s="1"/>
  <c r="M186" i="37" s="1"/>
  <c r="N186" i="37" s="1"/>
  <c r="O186" i="37" s="1"/>
  <c r="P186" i="37" s="1"/>
  <c r="Q186" i="37" s="1"/>
  <c r="R186" i="37" s="1"/>
  <c r="S186" i="37" s="1"/>
  <c r="T186" i="37" s="1"/>
  <c r="U186" i="37" s="1"/>
  <c r="V186" i="37" s="1"/>
  <c r="W186" i="37" s="1"/>
  <c r="X186" i="37" s="1"/>
  <c r="Y186" i="37" s="1"/>
  <c r="Z186" i="37" s="1"/>
  <c r="AA186" i="37" s="1"/>
  <c r="AB186" i="37" s="1"/>
  <c r="AC186" i="37" s="1"/>
  <c r="AD186" i="37" s="1"/>
  <c r="AE186" i="37" s="1"/>
  <c r="AF186" i="37" s="1"/>
  <c r="D185" i="37"/>
  <c r="F185" i="37" s="1"/>
  <c r="G185" i="37" s="1"/>
  <c r="H185" i="37" s="1"/>
  <c r="I185" i="37" s="1"/>
  <c r="J185" i="37" s="1"/>
  <c r="K185" i="37" s="1"/>
  <c r="L185" i="37" s="1"/>
  <c r="M185" i="37" s="1"/>
  <c r="N185" i="37" s="1"/>
  <c r="O185" i="37" s="1"/>
  <c r="P185" i="37" s="1"/>
  <c r="Q185" i="37" s="1"/>
  <c r="R185" i="37" s="1"/>
  <c r="S185" i="37" s="1"/>
  <c r="T185" i="37" s="1"/>
  <c r="U185" i="37" s="1"/>
  <c r="V185" i="37" s="1"/>
  <c r="W185" i="37" s="1"/>
  <c r="X185" i="37" s="1"/>
  <c r="Y185" i="37" s="1"/>
  <c r="Z185" i="37" s="1"/>
  <c r="AA185" i="37" s="1"/>
  <c r="AB185" i="37" s="1"/>
  <c r="AC185" i="37" s="1"/>
  <c r="AD185" i="37" s="1"/>
  <c r="AE185" i="37" s="1"/>
  <c r="AF185" i="37" s="1"/>
  <c r="F184" i="37"/>
  <c r="G184" i="37" s="1"/>
  <c r="H184" i="37" s="1"/>
  <c r="I184" i="37" s="1"/>
  <c r="J184" i="37" s="1"/>
  <c r="K184" i="37" s="1"/>
  <c r="L184" i="37" s="1"/>
  <c r="M184" i="37" s="1"/>
  <c r="N184" i="37" s="1"/>
  <c r="O184" i="37" s="1"/>
  <c r="P184" i="37" s="1"/>
  <c r="Q184" i="37" s="1"/>
  <c r="R184" i="37" s="1"/>
  <c r="S184" i="37" s="1"/>
  <c r="T184" i="37" s="1"/>
  <c r="U184" i="37" s="1"/>
  <c r="V184" i="37" s="1"/>
  <c r="W184" i="37" s="1"/>
  <c r="X184" i="37" s="1"/>
  <c r="Y184" i="37" s="1"/>
  <c r="Z184" i="37" s="1"/>
  <c r="AA184" i="37" s="1"/>
  <c r="AB184" i="37" s="1"/>
  <c r="AC184" i="37" s="1"/>
  <c r="AD184" i="37" s="1"/>
  <c r="AE184" i="37" s="1"/>
  <c r="AF184" i="37" s="1"/>
  <c r="D184" i="37"/>
  <c r="D183" i="37"/>
  <c r="F183" i="37" s="1"/>
  <c r="G183" i="37" s="1"/>
  <c r="H183" i="37" s="1"/>
  <c r="I183" i="37" s="1"/>
  <c r="J183" i="37" s="1"/>
  <c r="K183" i="37" s="1"/>
  <c r="L183" i="37" s="1"/>
  <c r="M183" i="37" s="1"/>
  <c r="N183" i="37" s="1"/>
  <c r="O183" i="37" s="1"/>
  <c r="P183" i="37" s="1"/>
  <c r="Q183" i="37" s="1"/>
  <c r="R183" i="37" s="1"/>
  <c r="S183" i="37" s="1"/>
  <c r="T183" i="37" s="1"/>
  <c r="U183" i="37" s="1"/>
  <c r="V183" i="37" s="1"/>
  <c r="W183" i="37" s="1"/>
  <c r="X183" i="37" s="1"/>
  <c r="Y183" i="37" s="1"/>
  <c r="Z183" i="37" s="1"/>
  <c r="AA183" i="37" s="1"/>
  <c r="AB183" i="37" s="1"/>
  <c r="AC183" i="37" s="1"/>
  <c r="AD183" i="37" s="1"/>
  <c r="AE183" i="37" s="1"/>
  <c r="AF183" i="37" s="1"/>
  <c r="D182" i="37"/>
  <c r="F182" i="37" s="1"/>
  <c r="G182" i="37" s="1"/>
  <c r="H182" i="37" s="1"/>
  <c r="I182" i="37" s="1"/>
  <c r="J182" i="37" s="1"/>
  <c r="K182" i="37" s="1"/>
  <c r="L182" i="37" s="1"/>
  <c r="M182" i="37" s="1"/>
  <c r="N182" i="37" s="1"/>
  <c r="O182" i="37" s="1"/>
  <c r="P182" i="37" s="1"/>
  <c r="Q182" i="37" s="1"/>
  <c r="R182" i="37" s="1"/>
  <c r="S182" i="37" s="1"/>
  <c r="T182" i="37" s="1"/>
  <c r="U182" i="37" s="1"/>
  <c r="V182" i="37" s="1"/>
  <c r="W182" i="37" s="1"/>
  <c r="X182" i="37" s="1"/>
  <c r="Y182" i="37" s="1"/>
  <c r="Z182" i="37" s="1"/>
  <c r="AA182" i="37" s="1"/>
  <c r="AB182" i="37" s="1"/>
  <c r="AC182" i="37" s="1"/>
  <c r="AD182" i="37" s="1"/>
  <c r="AE182" i="37" s="1"/>
  <c r="AF182" i="37" s="1"/>
  <c r="D181" i="37"/>
  <c r="F181" i="37" s="1"/>
  <c r="G181" i="37" s="1"/>
  <c r="H181" i="37" s="1"/>
  <c r="I181" i="37" s="1"/>
  <c r="J181" i="37" s="1"/>
  <c r="K181" i="37" s="1"/>
  <c r="L181" i="37" s="1"/>
  <c r="M181" i="37" s="1"/>
  <c r="N181" i="37" s="1"/>
  <c r="O181" i="37" s="1"/>
  <c r="P181" i="37" s="1"/>
  <c r="Q181" i="37" s="1"/>
  <c r="R181" i="37" s="1"/>
  <c r="S181" i="37" s="1"/>
  <c r="T181" i="37" s="1"/>
  <c r="U181" i="37" s="1"/>
  <c r="V181" i="37" s="1"/>
  <c r="W181" i="37" s="1"/>
  <c r="X181" i="37" s="1"/>
  <c r="Y181" i="37" s="1"/>
  <c r="Z181" i="37" s="1"/>
  <c r="AA181" i="37" s="1"/>
  <c r="AB181" i="37" s="1"/>
  <c r="AC181" i="37" s="1"/>
  <c r="AD181" i="37" s="1"/>
  <c r="AE181" i="37" s="1"/>
  <c r="AF181" i="37" s="1"/>
  <c r="D180" i="37"/>
  <c r="F180" i="37" s="1"/>
  <c r="G180" i="37" s="1"/>
  <c r="H180" i="37" s="1"/>
  <c r="I180" i="37" s="1"/>
  <c r="J180" i="37" s="1"/>
  <c r="K180" i="37" s="1"/>
  <c r="L180" i="37" s="1"/>
  <c r="M180" i="37" s="1"/>
  <c r="N180" i="37" s="1"/>
  <c r="O180" i="37" s="1"/>
  <c r="P180" i="37" s="1"/>
  <c r="Q180" i="37" s="1"/>
  <c r="R180" i="37" s="1"/>
  <c r="S180" i="37" s="1"/>
  <c r="T180" i="37" s="1"/>
  <c r="U180" i="37" s="1"/>
  <c r="V180" i="37" s="1"/>
  <c r="W180" i="37" s="1"/>
  <c r="X180" i="37" s="1"/>
  <c r="Y180" i="37" s="1"/>
  <c r="Z180" i="37" s="1"/>
  <c r="AA180" i="37" s="1"/>
  <c r="AB180" i="37" s="1"/>
  <c r="AC180" i="37" s="1"/>
  <c r="AD180" i="37" s="1"/>
  <c r="AE180" i="37" s="1"/>
  <c r="AF180" i="37" s="1"/>
  <c r="D178" i="37"/>
  <c r="F178" i="37" s="1"/>
  <c r="G178" i="37" s="1"/>
  <c r="H178" i="37" s="1"/>
  <c r="I178" i="37" s="1"/>
  <c r="J178" i="37" s="1"/>
  <c r="K178" i="37" s="1"/>
  <c r="L178" i="37" s="1"/>
  <c r="M178" i="37" s="1"/>
  <c r="N178" i="37" s="1"/>
  <c r="O178" i="37" s="1"/>
  <c r="P178" i="37" s="1"/>
  <c r="Q178" i="37" s="1"/>
  <c r="R178" i="37" s="1"/>
  <c r="S178" i="37" s="1"/>
  <c r="T178" i="37" s="1"/>
  <c r="U178" i="37" s="1"/>
  <c r="V178" i="37" s="1"/>
  <c r="W178" i="37" s="1"/>
  <c r="X178" i="37" s="1"/>
  <c r="Y178" i="37" s="1"/>
  <c r="Z178" i="37" s="1"/>
  <c r="AA178" i="37" s="1"/>
  <c r="AB178" i="37" s="1"/>
  <c r="AC178" i="37" s="1"/>
  <c r="AD178" i="37" s="1"/>
  <c r="AE178" i="37" s="1"/>
  <c r="AF178" i="37" s="1"/>
  <c r="D177" i="37"/>
  <c r="F177" i="37" s="1"/>
  <c r="G177" i="37" s="1"/>
  <c r="D176" i="37"/>
  <c r="F176" i="37" s="1"/>
  <c r="G176" i="37" s="1"/>
  <c r="H176" i="37" s="1"/>
  <c r="I176" i="37" s="1"/>
  <c r="J176" i="37" s="1"/>
  <c r="K176" i="37" s="1"/>
  <c r="L176" i="37" s="1"/>
  <c r="M176" i="37" s="1"/>
  <c r="N176" i="37" s="1"/>
  <c r="O176" i="37" s="1"/>
  <c r="P176" i="37" s="1"/>
  <c r="Q176" i="37" s="1"/>
  <c r="R176" i="37" s="1"/>
  <c r="S176" i="37" s="1"/>
  <c r="T176" i="37" s="1"/>
  <c r="U176" i="37" s="1"/>
  <c r="V176" i="37" s="1"/>
  <c r="W176" i="37" s="1"/>
  <c r="X176" i="37" s="1"/>
  <c r="Y176" i="37" s="1"/>
  <c r="Z176" i="37" s="1"/>
  <c r="AA176" i="37" s="1"/>
  <c r="AB176" i="37" s="1"/>
  <c r="AC176" i="37" s="1"/>
  <c r="AD176" i="37" s="1"/>
  <c r="AE176" i="37" s="1"/>
  <c r="AF176" i="37" s="1"/>
  <c r="D175" i="37"/>
  <c r="F175" i="37" s="1"/>
  <c r="G175" i="37" s="1"/>
  <c r="H175" i="37" s="1"/>
  <c r="I175" i="37" s="1"/>
  <c r="J175" i="37" s="1"/>
  <c r="K175" i="37" s="1"/>
  <c r="L175" i="37" s="1"/>
  <c r="M175" i="37" s="1"/>
  <c r="N175" i="37" s="1"/>
  <c r="O175" i="37" s="1"/>
  <c r="P175" i="37" s="1"/>
  <c r="Q175" i="37" s="1"/>
  <c r="R175" i="37" s="1"/>
  <c r="S175" i="37" s="1"/>
  <c r="T175" i="37" s="1"/>
  <c r="U175" i="37" s="1"/>
  <c r="V175" i="37" s="1"/>
  <c r="W175" i="37" s="1"/>
  <c r="X175" i="37" s="1"/>
  <c r="Y175" i="37" s="1"/>
  <c r="Z175" i="37" s="1"/>
  <c r="AA175" i="37" s="1"/>
  <c r="AB175" i="37" s="1"/>
  <c r="AC175" i="37" s="1"/>
  <c r="AD175" i="37" s="1"/>
  <c r="AE175" i="37" s="1"/>
  <c r="AF175" i="37" s="1"/>
  <c r="D174" i="37"/>
  <c r="F174" i="37" s="1"/>
  <c r="G174" i="37" s="1"/>
  <c r="H174" i="37" s="1"/>
  <c r="I174" i="37" s="1"/>
  <c r="J174" i="37" s="1"/>
  <c r="K174" i="37" s="1"/>
  <c r="L174" i="37" s="1"/>
  <c r="M174" i="37" s="1"/>
  <c r="N174" i="37" s="1"/>
  <c r="O174" i="37" s="1"/>
  <c r="P174" i="37" s="1"/>
  <c r="Q174" i="37" s="1"/>
  <c r="R174" i="37" s="1"/>
  <c r="S174" i="37" s="1"/>
  <c r="T174" i="37" s="1"/>
  <c r="U174" i="37" s="1"/>
  <c r="V174" i="37" s="1"/>
  <c r="W174" i="37" s="1"/>
  <c r="X174" i="37" s="1"/>
  <c r="Y174" i="37" s="1"/>
  <c r="Z174" i="37" s="1"/>
  <c r="AA174" i="37" s="1"/>
  <c r="AB174" i="37" s="1"/>
  <c r="AC174" i="37" s="1"/>
  <c r="AD174" i="37" s="1"/>
  <c r="AE174" i="37" s="1"/>
  <c r="AF174" i="37" s="1"/>
  <c r="D173" i="37"/>
  <c r="F173" i="37" s="1"/>
  <c r="G173" i="37" s="1"/>
  <c r="H173" i="37" s="1"/>
  <c r="I173" i="37" s="1"/>
  <c r="J173" i="37" s="1"/>
  <c r="K173" i="37" s="1"/>
  <c r="L173" i="37" s="1"/>
  <c r="M173" i="37" s="1"/>
  <c r="N173" i="37" s="1"/>
  <c r="O173" i="37" s="1"/>
  <c r="P173" i="37" s="1"/>
  <c r="Q173" i="37" s="1"/>
  <c r="R173" i="37" s="1"/>
  <c r="S173" i="37" s="1"/>
  <c r="T173" i="37" s="1"/>
  <c r="U173" i="37" s="1"/>
  <c r="V173" i="37" s="1"/>
  <c r="W173" i="37" s="1"/>
  <c r="X173" i="37" s="1"/>
  <c r="Y173" i="37" s="1"/>
  <c r="Z173" i="37" s="1"/>
  <c r="AA173" i="37" s="1"/>
  <c r="AB173" i="37" s="1"/>
  <c r="AC173" i="37" s="1"/>
  <c r="AD173" i="37" s="1"/>
  <c r="AE173" i="37" s="1"/>
  <c r="AF173" i="37" s="1"/>
  <c r="G172" i="37"/>
  <c r="H172" i="37" s="1"/>
  <c r="I172" i="37" s="1"/>
  <c r="J172" i="37" s="1"/>
  <c r="K172" i="37" s="1"/>
  <c r="L172" i="37" s="1"/>
  <c r="M172" i="37" s="1"/>
  <c r="N172" i="37" s="1"/>
  <c r="O172" i="37" s="1"/>
  <c r="P172" i="37" s="1"/>
  <c r="Q172" i="37" s="1"/>
  <c r="R172" i="37" s="1"/>
  <c r="S172" i="37" s="1"/>
  <c r="T172" i="37" s="1"/>
  <c r="U172" i="37" s="1"/>
  <c r="V172" i="37" s="1"/>
  <c r="W172" i="37" s="1"/>
  <c r="X172" i="37" s="1"/>
  <c r="Y172" i="37" s="1"/>
  <c r="Z172" i="37" s="1"/>
  <c r="AA172" i="37" s="1"/>
  <c r="AB172" i="37" s="1"/>
  <c r="AC172" i="37" s="1"/>
  <c r="AD172" i="37" s="1"/>
  <c r="AE172" i="37" s="1"/>
  <c r="AF172" i="37" s="1"/>
  <c r="D172" i="37"/>
  <c r="F172" i="37" s="1"/>
  <c r="D170" i="37"/>
  <c r="F170" i="37" s="1"/>
  <c r="G170" i="37" s="1"/>
  <c r="H170" i="37" s="1"/>
  <c r="I170" i="37" s="1"/>
  <c r="J170" i="37" s="1"/>
  <c r="K170" i="37" s="1"/>
  <c r="L170" i="37" s="1"/>
  <c r="M170" i="37" s="1"/>
  <c r="N170" i="37" s="1"/>
  <c r="O170" i="37" s="1"/>
  <c r="P170" i="37" s="1"/>
  <c r="Q170" i="37" s="1"/>
  <c r="R170" i="37" s="1"/>
  <c r="S170" i="37" s="1"/>
  <c r="T170" i="37" s="1"/>
  <c r="U170" i="37" s="1"/>
  <c r="V170" i="37" s="1"/>
  <c r="W170" i="37" s="1"/>
  <c r="X170" i="37" s="1"/>
  <c r="Y170" i="37" s="1"/>
  <c r="AG167" i="37"/>
  <c r="D166" i="37"/>
  <c r="F166" i="37" s="1"/>
  <c r="G166" i="37" s="1"/>
  <c r="H166" i="37" s="1"/>
  <c r="I166" i="37" s="1"/>
  <c r="J166" i="37" s="1"/>
  <c r="K166" i="37" s="1"/>
  <c r="L166" i="37" s="1"/>
  <c r="M166" i="37" s="1"/>
  <c r="N166" i="37" s="1"/>
  <c r="O166" i="37" s="1"/>
  <c r="P166" i="37" s="1"/>
  <c r="Q166" i="37" s="1"/>
  <c r="R166" i="37" s="1"/>
  <c r="S166" i="37" s="1"/>
  <c r="T166" i="37" s="1"/>
  <c r="U166" i="37" s="1"/>
  <c r="V166" i="37" s="1"/>
  <c r="W166" i="37" s="1"/>
  <c r="X166" i="37" s="1"/>
  <c r="Y166" i="37" s="1"/>
  <c r="Z166" i="37" s="1"/>
  <c r="AA166" i="37" s="1"/>
  <c r="AB166" i="37" s="1"/>
  <c r="AC166" i="37" s="1"/>
  <c r="AD166" i="37" s="1"/>
  <c r="AE166" i="37" s="1"/>
  <c r="AF166" i="37" s="1"/>
  <c r="D165" i="37"/>
  <c r="F165" i="37" s="1"/>
  <c r="G165" i="37" s="1"/>
  <c r="H165" i="37" s="1"/>
  <c r="I165" i="37" s="1"/>
  <c r="J165" i="37" s="1"/>
  <c r="K165" i="37" s="1"/>
  <c r="L165" i="37" s="1"/>
  <c r="M165" i="37" s="1"/>
  <c r="N165" i="37" s="1"/>
  <c r="O165" i="37" s="1"/>
  <c r="P165" i="37" s="1"/>
  <c r="Q165" i="37" s="1"/>
  <c r="R165" i="37" s="1"/>
  <c r="S165" i="37" s="1"/>
  <c r="T165" i="37" s="1"/>
  <c r="U165" i="37" s="1"/>
  <c r="V165" i="37" s="1"/>
  <c r="W165" i="37" s="1"/>
  <c r="X165" i="37" s="1"/>
  <c r="Y165" i="37" s="1"/>
  <c r="Z165" i="37" s="1"/>
  <c r="AA165" i="37" s="1"/>
  <c r="AB165" i="37" s="1"/>
  <c r="AC165" i="37" s="1"/>
  <c r="AD165" i="37" s="1"/>
  <c r="AE165" i="37" s="1"/>
  <c r="AF165" i="37" s="1"/>
  <c r="D164" i="37"/>
  <c r="F164" i="37" s="1"/>
  <c r="G164" i="37" s="1"/>
  <c r="H164" i="37" s="1"/>
  <c r="I164" i="37" s="1"/>
  <c r="J164" i="37" s="1"/>
  <c r="K164" i="37" s="1"/>
  <c r="L164" i="37" s="1"/>
  <c r="M164" i="37" s="1"/>
  <c r="N164" i="37" s="1"/>
  <c r="O164" i="37" s="1"/>
  <c r="P164" i="37" s="1"/>
  <c r="Q164" i="37" s="1"/>
  <c r="R164" i="37" s="1"/>
  <c r="S164" i="37" s="1"/>
  <c r="T164" i="37" s="1"/>
  <c r="U164" i="37" s="1"/>
  <c r="V164" i="37" s="1"/>
  <c r="W164" i="37" s="1"/>
  <c r="X164" i="37" s="1"/>
  <c r="Y164" i="37" s="1"/>
  <c r="Z164" i="37" s="1"/>
  <c r="AA164" i="37" s="1"/>
  <c r="AB164" i="37" s="1"/>
  <c r="AC164" i="37" s="1"/>
  <c r="AD164" i="37" s="1"/>
  <c r="AE164" i="37" s="1"/>
  <c r="AF164" i="37" s="1"/>
  <c r="D163" i="37"/>
  <c r="F163" i="37" s="1"/>
  <c r="G163" i="37" s="1"/>
  <c r="H163" i="37" s="1"/>
  <c r="I163" i="37" s="1"/>
  <c r="J163" i="37" s="1"/>
  <c r="K163" i="37" s="1"/>
  <c r="L163" i="37" s="1"/>
  <c r="M163" i="37" s="1"/>
  <c r="N163" i="37" s="1"/>
  <c r="O163" i="37" s="1"/>
  <c r="P163" i="37" s="1"/>
  <c r="Q163" i="37" s="1"/>
  <c r="R163" i="37" s="1"/>
  <c r="S163" i="37" s="1"/>
  <c r="T163" i="37" s="1"/>
  <c r="U163" i="37" s="1"/>
  <c r="V163" i="37" s="1"/>
  <c r="W163" i="37" s="1"/>
  <c r="X163" i="37" s="1"/>
  <c r="Y163" i="37" s="1"/>
  <c r="Z163" i="37" s="1"/>
  <c r="AA163" i="37" s="1"/>
  <c r="AB163" i="37" s="1"/>
  <c r="AC163" i="37" s="1"/>
  <c r="AD163" i="37" s="1"/>
  <c r="AE163" i="37" s="1"/>
  <c r="AF163" i="37" s="1"/>
  <c r="D162" i="37"/>
  <c r="D161" i="37"/>
  <c r="F161" i="37" s="1"/>
  <c r="G161" i="37" s="1"/>
  <c r="H161" i="37" s="1"/>
  <c r="AI158" i="37"/>
  <c r="AH158" i="37"/>
  <c r="AI157" i="37"/>
  <c r="AH157" i="37"/>
  <c r="AI156" i="37"/>
  <c r="AH156" i="37"/>
  <c r="AI155" i="37"/>
  <c r="AH155" i="37"/>
  <c r="AI154" i="37"/>
  <c r="AH154" i="37"/>
  <c r="AI153" i="37"/>
  <c r="AH153" i="37"/>
  <c r="AI152" i="37"/>
  <c r="AH152" i="37"/>
  <c r="AI151" i="37"/>
  <c r="AH151" i="37"/>
  <c r="AI150" i="37"/>
  <c r="AH150" i="37"/>
  <c r="AI149" i="37"/>
  <c r="AH149" i="37"/>
  <c r="AI148" i="37"/>
  <c r="AH148" i="37"/>
  <c r="AI147" i="37"/>
  <c r="AH147" i="37"/>
  <c r="AI146" i="37"/>
  <c r="AH146" i="37"/>
  <c r="AI142" i="37"/>
  <c r="AH142" i="37"/>
  <c r="AI141" i="37"/>
  <c r="AH141" i="37"/>
  <c r="AI140" i="37"/>
  <c r="AH140" i="37"/>
  <c r="AI139" i="37"/>
  <c r="AH139" i="37"/>
  <c r="AI138" i="37"/>
  <c r="AH138" i="37"/>
  <c r="AI137" i="37"/>
  <c r="AH137" i="37"/>
  <c r="AI136" i="37"/>
  <c r="AH136" i="37"/>
  <c r="AI134" i="37"/>
  <c r="AH134" i="37"/>
  <c r="AI133" i="37"/>
  <c r="AH133" i="37"/>
  <c r="AI132" i="37"/>
  <c r="AH132" i="37"/>
  <c r="AI131" i="37"/>
  <c r="AH131" i="37"/>
  <c r="AI130" i="37"/>
  <c r="AH130" i="37"/>
  <c r="AI129" i="37"/>
  <c r="AH129" i="37"/>
  <c r="AI128" i="37"/>
  <c r="AH128" i="37"/>
  <c r="AI127" i="37"/>
  <c r="AH127" i="37"/>
  <c r="AI126" i="37"/>
  <c r="AH126" i="37"/>
  <c r="AI125" i="37"/>
  <c r="AH125" i="37"/>
  <c r="AF122" i="37"/>
  <c r="AE122" i="37"/>
  <c r="AD122" i="37"/>
  <c r="AC122" i="37"/>
  <c r="AB122" i="37"/>
  <c r="AA122" i="37"/>
  <c r="Z122" i="37"/>
  <c r="Y122" i="37"/>
  <c r="X122" i="37"/>
  <c r="W122" i="37"/>
  <c r="V122" i="37"/>
  <c r="U122" i="37"/>
  <c r="T122" i="37"/>
  <c r="S122" i="37"/>
  <c r="R122" i="37"/>
  <c r="Q122" i="37"/>
  <c r="P122" i="37"/>
  <c r="O122" i="37"/>
  <c r="N122" i="37"/>
  <c r="M122" i="37"/>
  <c r="L122" i="37"/>
  <c r="K122" i="37"/>
  <c r="J122" i="37"/>
  <c r="I122" i="37"/>
  <c r="H122" i="37"/>
  <c r="G122" i="37"/>
  <c r="AF121" i="37"/>
  <c r="AE121" i="37"/>
  <c r="AD121" i="37"/>
  <c r="AC121" i="37"/>
  <c r="AB121" i="37"/>
  <c r="AA121" i="37"/>
  <c r="Z121" i="37"/>
  <c r="Y121" i="37"/>
  <c r="X121" i="37"/>
  <c r="W121" i="37"/>
  <c r="V121" i="37"/>
  <c r="U121" i="37"/>
  <c r="T121" i="37"/>
  <c r="S121" i="37"/>
  <c r="R121" i="37"/>
  <c r="Q121" i="37"/>
  <c r="P121" i="37"/>
  <c r="O121" i="37"/>
  <c r="N121" i="37"/>
  <c r="M121" i="37"/>
  <c r="L121" i="37"/>
  <c r="K121" i="37"/>
  <c r="J121" i="37"/>
  <c r="I121" i="37"/>
  <c r="H121" i="37"/>
  <c r="G121" i="37"/>
  <c r="AF120" i="37"/>
  <c r="AE120" i="37"/>
  <c r="AD120" i="37"/>
  <c r="AC120" i="37"/>
  <c r="AB120" i="37"/>
  <c r="AA120" i="37"/>
  <c r="Z120" i="37"/>
  <c r="Y120" i="37"/>
  <c r="X120" i="37"/>
  <c r="W120" i="37"/>
  <c r="V120" i="37"/>
  <c r="U120" i="37"/>
  <c r="T120" i="37"/>
  <c r="S120" i="37"/>
  <c r="R120" i="37"/>
  <c r="Q120" i="37"/>
  <c r="P120" i="37"/>
  <c r="O120" i="37"/>
  <c r="N120" i="37"/>
  <c r="M120" i="37"/>
  <c r="L120" i="37"/>
  <c r="K120" i="37"/>
  <c r="J120" i="37"/>
  <c r="I120" i="37"/>
  <c r="H120" i="37"/>
  <c r="G120" i="37"/>
  <c r="AF119" i="37"/>
  <c r="AE119" i="37"/>
  <c r="AD119" i="37"/>
  <c r="AC119" i="37"/>
  <c r="AB119" i="37"/>
  <c r="AA119" i="37"/>
  <c r="Z119" i="37"/>
  <c r="Y119" i="37"/>
  <c r="X119" i="37"/>
  <c r="W119" i="37"/>
  <c r="V119" i="37"/>
  <c r="U119" i="37"/>
  <c r="T119" i="37"/>
  <c r="S119" i="37"/>
  <c r="R119" i="37"/>
  <c r="Q119" i="37"/>
  <c r="P119" i="37"/>
  <c r="O119" i="37"/>
  <c r="N119" i="37"/>
  <c r="M119" i="37"/>
  <c r="L119" i="37"/>
  <c r="K119" i="37"/>
  <c r="J119" i="37"/>
  <c r="I119" i="37"/>
  <c r="H119" i="37"/>
  <c r="G119" i="37"/>
  <c r="AF118" i="37"/>
  <c r="AE118" i="37"/>
  <c r="AD118" i="37"/>
  <c r="AC118" i="37"/>
  <c r="AB118" i="37"/>
  <c r="AA118" i="37"/>
  <c r="Z118" i="37"/>
  <c r="Y118" i="37"/>
  <c r="X118" i="37"/>
  <c r="W118" i="37"/>
  <c r="V118" i="37"/>
  <c r="U118" i="37"/>
  <c r="T118" i="37"/>
  <c r="S118" i="37"/>
  <c r="R118" i="37"/>
  <c r="Q118" i="37"/>
  <c r="P118" i="37"/>
  <c r="O118" i="37"/>
  <c r="N118" i="37"/>
  <c r="M118" i="37"/>
  <c r="L118" i="37"/>
  <c r="K118" i="37"/>
  <c r="J118" i="37"/>
  <c r="AI118" i="37" s="1"/>
  <c r="I118" i="37"/>
  <c r="H118" i="37"/>
  <c r="AH118" i="37" s="1"/>
  <c r="G118" i="37"/>
  <c r="AF117" i="37"/>
  <c r="AE117" i="37"/>
  <c r="AD117" i="37"/>
  <c r="AC117" i="37"/>
  <c r="AC123" i="37" s="1"/>
  <c r="AB117" i="37"/>
  <c r="AB123" i="37" s="1"/>
  <c r="BG23" i="37" s="1"/>
  <c r="AA117" i="37"/>
  <c r="Z117" i="37"/>
  <c r="Y117" i="37"/>
  <c r="Y123" i="37" s="1"/>
  <c r="X117" i="37"/>
  <c r="W117" i="37"/>
  <c r="V117" i="37"/>
  <c r="U117" i="37"/>
  <c r="T117" i="37"/>
  <c r="T123" i="37" s="1"/>
  <c r="BB23" i="37" s="1"/>
  <c r="S117" i="37"/>
  <c r="S123" i="37" s="1"/>
  <c r="BA23" i="37" s="1"/>
  <c r="R117" i="37"/>
  <c r="Q117" i="37"/>
  <c r="P117" i="37"/>
  <c r="O117" i="37"/>
  <c r="O123" i="37" s="1"/>
  <c r="N117" i="37"/>
  <c r="N123" i="37" s="1"/>
  <c r="AV23" i="37" s="1"/>
  <c r="M117" i="37"/>
  <c r="L117" i="37"/>
  <c r="K117" i="37"/>
  <c r="J117" i="37"/>
  <c r="J123" i="37" s="1"/>
  <c r="I117" i="37"/>
  <c r="H117" i="37"/>
  <c r="H123" i="37" s="1"/>
  <c r="G117" i="37"/>
  <c r="AP23" i="37"/>
  <c r="AI114" i="37"/>
  <c r="AH114" i="37"/>
  <c r="AI112" i="37"/>
  <c r="AH112" i="37"/>
  <c r="AG112" i="37"/>
  <c r="AG115" i="37" s="1"/>
  <c r="AI111" i="37"/>
  <c r="AH111" i="37"/>
  <c r="AI110" i="37"/>
  <c r="AH110" i="37"/>
  <c r="AI109" i="37"/>
  <c r="AH109" i="37"/>
  <c r="AG108" i="37"/>
  <c r="AF108" i="37"/>
  <c r="AE108" i="37"/>
  <c r="AD5" i="37" s="1"/>
  <c r="AD108" i="37"/>
  <c r="BH19" i="37" s="1"/>
  <c r="AC108" i="37"/>
  <c r="AB108" i="37"/>
  <c r="AA5" i="37" s="1"/>
  <c r="AA108" i="37"/>
  <c r="Z108" i="37"/>
  <c r="Y5" i="37" s="1"/>
  <c r="Y108" i="37"/>
  <c r="Y124" i="37" s="1"/>
  <c r="X108" i="37"/>
  <c r="W5" i="37" s="1"/>
  <c r="W108" i="37"/>
  <c r="V108" i="37"/>
  <c r="V113" i="37" s="1"/>
  <c r="V115" i="37" s="1"/>
  <c r="U108" i="37"/>
  <c r="BC19" i="37" s="1"/>
  <c r="T108" i="37"/>
  <c r="BB19" i="37" s="1"/>
  <c r="S108" i="37"/>
  <c r="S124" i="37" s="1"/>
  <c r="R108" i="37"/>
  <c r="AZ19" i="37" s="1"/>
  <c r="Q108" i="37"/>
  <c r="AY19" i="37" s="1"/>
  <c r="P108" i="37"/>
  <c r="O108" i="37"/>
  <c r="O124" i="37" s="1"/>
  <c r="N108" i="37"/>
  <c r="N124" i="37" s="1"/>
  <c r="M108" i="37"/>
  <c r="L108" i="37"/>
  <c r="K108" i="37"/>
  <c r="J108" i="37"/>
  <c r="I5" i="37" s="1"/>
  <c r="I108" i="37"/>
  <c r="AS19" i="37" s="1"/>
  <c r="H108" i="37"/>
  <c r="G108" i="37"/>
  <c r="AR19" i="37" s="1"/>
  <c r="AI107" i="37"/>
  <c r="AH107" i="37"/>
  <c r="AI106" i="37"/>
  <c r="AH106" i="37"/>
  <c r="AI105" i="37"/>
  <c r="AH105" i="37"/>
  <c r="AI104" i="37"/>
  <c r="AH104" i="37"/>
  <c r="AI103" i="37"/>
  <c r="AH103" i="37"/>
  <c r="AI102" i="37"/>
  <c r="AH102" i="37"/>
  <c r="AI101" i="37"/>
  <c r="AH101" i="37"/>
  <c r="AI100" i="37"/>
  <c r="AH100" i="37"/>
  <c r="AI99" i="37"/>
  <c r="AH99" i="37"/>
  <c r="AI98" i="37"/>
  <c r="AH98" i="37"/>
  <c r="AI97" i="37"/>
  <c r="AH97" i="37"/>
  <c r="AG96" i="37"/>
  <c r="AF96" i="37"/>
  <c r="AE96" i="37"/>
  <c r="AD96" i="37"/>
  <c r="AC96" i="37"/>
  <c r="AB96" i="37"/>
  <c r="AA96" i="37"/>
  <c r="Z96" i="37"/>
  <c r="BF20" i="37" s="1"/>
  <c r="Y96" i="37"/>
  <c r="X96" i="37"/>
  <c r="W96" i="37"/>
  <c r="V96" i="37"/>
  <c r="U96" i="37"/>
  <c r="T96" i="37"/>
  <c r="S96" i="37"/>
  <c r="BA20" i="37" s="1"/>
  <c r="R96" i="37"/>
  <c r="AZ20" i="37" s="1"/>
  <c r="Q96" i="37"/>
  <c r="P96" i="37"/>
  <c r="O96" i="37"/>
  <c r="N96" i="37"/>
  <c r="M96" i="37"/>
  <c r="L96" i="37"/>
  <c r="K96" i="37"/>
  <c r="J96" i="37"/>
  <c r="I96" i="37"/>
  <c r="H96" i="37"/>
  <c r="G96" i="37"/>
  <c r="AI95" i="37"/>
  <c r="AH95" i="37"/>
  <c r="AI94" i="37"/>
  <c r="AH94" i="37"/>
  <c r="AI93" i="37"/>
  <c r="AH93" i="37"/>
  <c r="AF92" i="37"/>
  <c r="AE92" i="37"/>
  <c r="AD92" i="37"/>
  <c r="BH18" i="37" s="1"/>
  <c r="AC92" i="37"/>
  <c r="AB92" i="37"/>
  <c r="AA92" i="37"/>
  <c r="X92" i="37"/>
  <c r="W92" i="37"/>
  <c r="T92" i="37"/>
  <c r="BB18" i="37" s="1"/>
  <c r="S92" i="37"/>
  <c r="BA18" i="37" s="1"/>
  <c r="R92" i="37"/>
  <c r="AZ18" i="37" s="1"/>
  <c r="Q92" i="37"/>
  <c r="P92" i="37"/>
  <c r="O92" i="37"/>
  <c r="N92" i="37"/>
  <c r="M92" i="37"/>
  <c r="AU18" i="37" s="1"/>
  <c r="L92" i="37"/>
  <c r="K92" i="37"/>
  <c r="J92" i="37"/>
  <c r="I92" i="37"/>
  <c r="H92" i="37"/>
  <c r="G92" i="37"/>
  <c r="BU91" i="37"/>
  <c r="BP91" i="37"/>
  <c r="BM91" i="37"/>
  <c r="BH91" i="37"/>
  <c r="BG91" i="37"/>
  <c r="BF91" i="37"/>
  <c r="BE91" i="37"/>
  <c r="AI91" i="37"/>
  <c r="AH91" i="37"/>
  <c r="AG91" i="37"/>
  <c r="AG92" i="37" s="1"/>
  <c r="BW90" i="37"/>
  <c r="BH90" i="37"/>
  <c r="AI90" i="37"/>
  <c r="AH90" i="37"/>
  <c r="BQ89" i="37"/>
  <c r="AI89" i="37"/>
  <c r="AH89" i="37"/>
  <c r="BT88" i="37"/>
  <c r="AI88" i="37"/>
  <c r="AH88" i="37"/>
  <c r="BU87" i="37"/>
  <c r="BT87" i="37"/>
  <c r="BQ87" i="37"/>
  <c r="BP87" i="37"/>
  <c r="BN87" i="37"/>
  <c r="BH87" i="37"/>
  <c r="BF87" i="37"/>
  <c r="AZ87" i="37"/>
  <c r="AI87" i="37"/>
  <c r="AH87" i="37"/>
  <c r="BA86" i="37"/>
  <c r="AI86" i="37"/>
  <c r="AH86" i="37"/>
  <c r="AI85" i="37"/>
  <c r="AH85" i="37"/>
  <c r="BW84" i="37"/>
  <c r="BW91" i="37" s="1"/>
  <c r="BV84" i="37"/>
  <c r="BV91" i="37" s="1"/>
  <c r="BU84" i="37"/>
  <c r="BT84" i="37"/>
  <c r="BT91" i="37" s="1"/>
  <c r="BS84" i="37"/>
  <c r="BS91" i="37" s="1"/>
  <c r="BR84" i="37"/>
  <c r="BR91" i="37" s="1"/>
  <c r="BQ84" i="37"/>
  <c r="BQ91" i="37" s="1"/>
  <c r="BP84" i="37"/>
  <c r="BO84" i="37"/>
  <c r="BO91" i="37" s="1"/>
  <c r="BN84" i="37"/>
  <c r="BN91" i="37" s="1"/>
  <c r="BM84" i="37"/>
  <c r="BL84" i="37"/>
  <c r="BL91" i="37" s="1"/>
  <c r="BK84" i="37"/>
  <c r="BK91" i="37" s="1"/>
  <c r="BJ84" i="37"/>
  <c r="BJ91" i="37" s="1"/>
  <c r="BI84" i="37"/>
  <c r="BI91" i="37" s="1"/>
  <c r="BH84" i="37"/>
  <c r="BG84" i="37"/>
  <c r="BF84" i="37"/>
  <c r="BE84" i="37"/>
  <c r="BD84" i="37"/>
  <c r="BD91" i="37" s="1"/>
  <c r="BC84" i="37"/>
  <c r="BC91" i="37" s="1"/>
  <c r="BB84" i="37"/>
  <c r="BB91" i="37" s="1"/>
  <c r="BA84" i="37"/>
  <c r="BA91" i="37" s="1"/>
  <c r="AZ84" i="37"/>
  <c r="AZ91" i="37" s="1"/>
  <c r="AI84" i="37"/>
  <c r="AH84" i="37"/>
  <c r="BW83" i="37"/>
  <c r="BV83" i="37"/>
  <c r="BV90" i="37" s="1"/>
  <c r="BU83" i="37"/>
  <c r="BU90" i="37" s="1"/>
  <c r="BT83" i="37"/>
  <c r="BT90" i="37" s="1"/>
  <c r="BS83" i="37"/>
  <c r="BS90" i="37" s="1"/>
  <c r="BR83" i="37"/>
  <c r="BR90" i="37" s="1"/>
  <c r="BQ83" i="37"/>
  <c r="BQ90" i="37" s="1"/>
  <c r="BP83" i="37"/>
  <c r="BP90" i="37" s="1"/>
  <c r="BO83" i="37"/>
  <c r="BO90" i="37" s="1"/>
  <c r="BN83" i="37"/>
  <c r="BN90" i="37" s="1"/>
  <c r="BM83" i="37"/>
  <c r="BM90" i="37" s="1"/>
  <c r="BL83" i="37"/>
  <c r="BL90" i="37" s="1"/>
  <c r="BK83" i="37"/>
  <c r="BK90" i="37" s="1"/>
  <c r="BJ83" i="37"/>
  <c r="BJ90" i="37" s="1"/>
  <c r="BI83" i="37"/>
  <c r="BI90" i="37" s="1"/>
  <c r="BH83" i="37"/>
  <c r="BG83" i="37"/>
  <c r="BG90" i="37" s="1"/>
  <c r="BF83" i="37"/>
  <c r="BF90" i="37" s="1"/>
  <c r="BE83" i="37"/>
  <c r="BE90" i="37" s="1"/>
  <c r="BD83" i="37"/>
  <c r="BD90" i="37" s="1"/>
  <c r="BC83" i="37"/>
  <c r="BC90" i="37" s="1"/>
  <c r="BB83" i="37"/>
  <c r="BB90" i="37" s="1"/>
  <c r="BA83" i="37"/>
  <c r="BA90" i="37" s="1"/>
  <c r="AZ83" i="37"/>
  <c r="AZ90" i="37" s="1"/>
  <c r="AI83" i="37"/>
  <c r="AH83" i="37"/>
  <c r="BW82" i="37"/>
  <c r="BW89" i="37" s="1"/>
  <c r="BV82" i="37"/>
  <c r="BV89" i="37" s="1"/>
  <c r="BU82" i="37"/>
  <c r="BU89" i="37" s="1"/>
  <c r="BT82" i="37"/>
  <c r="BT89" i="37" s="1"/>
  <c r="BS82" i="37"/>
  <c r="BS89" i="37" s="1"/>
  <c r="BR82" i="37"/>
  <c r="BR89" i="37" s="1"/>
  <c r="BQ82" i="37"/>
  <c r="BP82" i="37"/>
  <c r="BP89" i="37" s="1"/>
  <c r="BO82" i="37"/>
  <c r="BO89" i="37" s="1"/>
  <c r="BN82" i="37"/>
  <c r="BN89" i="37" s="1"/>
  <c r="BM82" i="37"/>
  <c r="BM89" i="37" s="1"/>
  <c r="BL82" i="37"/>
  <c r="BL89" i="37" s="1"/>
  <c r="BK82" i="37"/>
  <c r="BK89" i="37" s="1"/>
  <c r="BJ82" i="37"/>
  <c r="BJ89" i="37" s="1"/>
  <c r="BI82" i="37"/>
  <c r="BI89" i="37" s="1"/>
  <c r="BH82" i="37"/>
  <c r="BH89" i="37" s="1"/>
  <c r="BG82" i="37"/>
  <c r="BG89" i="37" s="1"/>
  <c r="BF82" i="37"/>
  <c r="BF89" i="37" s="1"/>
  <c r="BE82" i="37"/>
  <c r="BE89" i="37" s="1"/>
  <c r="BD82" i="37"/>
  <c r="BD89" i="37" s="1"/>
  <c r="BC82" i="37"/>
  <c r="BC89" i="37" s="1"/>
  <c r="BB82" i="37"/>
  <c r="BB89" i="37" s="1"/>
  <c r="BA82" i="37"/>
  <c r="BA89" i="37" s="1"/>
  <c r="AZ82" i="37"/>
  <c r="AZ89" i="37" s="1"/>
  <c r="AI82" i="37"/>
  <c r="AH82" i="37"/>
  <c r="BW81" i="37"/>
  <c r="BW88" i="37" s="1"/>
  <c r="BV81" i="37"/>
  <c r="BV88" i="37" s="1"/>
  <c r="BU81" i="37"/>
  <c r="BU88" i="37" s="1"/>
  <c r="BT81" i="37"/>
  <c r="BS81" i="37"/>
  <c r="BS88" i="37" s="1"/>
  <c r="BR81" i="37"/>
  <c r="BR88" i="37" s="1"/>
  <c r="BQ81" i="37"/>
  <c r="BQ88" i="37" s="1"/>
  <c r="BP81" i="37"/>
  <c r="BP88" i="37" s="1"/>
  <c r="BO81" i="37"/>
  <c r="BO88" i="37" s="1"/>
  <c r="BN81" i="37"/>
  <c r="BN88" i="37" s="1"/>
  <c r="BM81" i="37"/>
  <c r="BM88" i="37" s="1"/>
  <c r="BL81" i="37"/>
  <c r="BL88" i="37" s="1"/>
  <c r="BK81" i="37"/>
  <c r="BK88" i="37" s="1"/>
  <c r="BJ81" i="37"/>
  <c r="BJ88" i="37" s="1"/>
  <c r="BI81" i="37"/>
  <c r="BI88" i="37" s="1"/>
  <c r="BH81" i="37"/>
  <c r="BH88" i="37" s="1"/>
  <c r="BG81" i="37"/>
  <c r="BG88" i="37" s="1"/>
  <c r="BF81" i="37"/>
  <c r="BF88" i="37" s="1"/>
  <c r="BE81" i="37"/>
  <c r="BE88" i="37" s="1"/>
  <c r="BD81" i="37"/>
  <c r="BD88" i="37" s="1"/>
  <c r="BC81" i="37"/>
  <c r="BC88" i="37" s="1"/>
  <c r="BB81" i="37"/>
  <c r="BB88" i="37" s="1"/>
  <c r="BA81" i="37"/>
  <c r="BA88" i="37" s="1"/>
  <c r="AZ81" i="37"/>
  <c r="AZ88" i="37" s="1"/>
  <c r="AI81" i="37"/>
  <c r="AH81" i="37"/>
  <c r="BW80" i="37"/>
  <c r="BW87" i="37" s="1"/>
  <c r="BV80" i="37"/>
  <c r="BV87" i="37" s="1"/>
  <c r="BU80" i="37"/>
  <c r="BT80" i="37"/>
  <c r="BS80" i="37"/>
  <c r="BS87" i="37" s="1"/>
  <c r="BR80" i="37"/>
  <c r="BR87" i="37" s="1"/>
  <c r="BQ80" i="37"/>
  <c r="BP80" i="37"/>
  <c r="BO80" i="37"/>
  <c r="BO87" i="37" s="1"/>
  <c r="BN80" i="37"/>
  <c r="BM80" i="37"/>
  <c r="BM87" i="37" s="1"/>
  <c r="BL80" i="37"/>
  <c r="BL87" i="37" s="1"/>
  <c r="BK80" i="37"/>
  <c r="BK87" i="37" s="1"/>
  <c r="BJ80" i="37"/>
  <c r="BJ87" i="37" s="1"/>
  <c r="BI80" i="37"/>
  <c r="BI87" i="37" s="1"/>
  <c r="BH80" i="37"/>
  <c r="BG80" i="37"/>
  <c r="BG87" i="37" s="1"/>
  <c r="BF80" i="37"/>
  <c r="BE80" i="37"/>
  <c r="BE87" i="37" s="1"/>
  <c r="BD80" i="37"/>
  <c r="BD87" i="37" s="1"/>
  <c r="BC80" i="37"/>
  <c r="BC87" i="37" s="1"/>
  <c r="BB80" i="37"/>
  <c r="BB87" i="37" s="1"/>
  <c r="BA80" i="37"/>
  <c r="BA87" i="37" s="1"/>
  <c r="AZ80" i="37"/>
  <c r="AI80" i="37"/>
  <c r="AH80" i="37"/>
  <c r="BW79" i="37"/>
  <c r="BW86" i="37" s="1"/>
  <c r="BV79" i="37"/>
  <c r="BV86" i="37" s="1"/>
  <c r="BU79" i="37"/>
  <c r="BU86" i="37" s="1"/>
  <c r="BT79" i="37"/>
  <c r="BT86" i="37" s="1"/>
  <c r="BS79" i="37"/>
  <c r="BS86" i="37" s="1"/>
  <c r="BR79" i="37"/>
  <c r="BR86" i="37" s="1"/>
  <c r="BQ79" i="37"/>
  <c r="BQ86" i="37" s="1"/>
  <c r="BP79" i="37"/>
  <c r="BP86" i="37" s="1"/>
  <c r="BO79" i="37"/>
  <c r="BO86" i="37" s="1"/>
  <c r="BN79" i="37"/>
  <c r="BN86" i="37" s="1"/>
  <c r="BM79" i="37"/>
  <c r="BM86" i="37" s="1"/>
  <c r="BL79" i="37"/>
  <c r="BL86" i="37" s="1"/>
  <c r="BK79" i="37"/>
  <c r="BK86" i="37" s="1"/>
  <c r="BJ79" i="37"/>
  <c r="BJ86" i="37" s="1"/>
  <c r="BI79" i="37"/>
  <c r="BI86" i="37" s="1"/>
  <c r="BH79" i="37"/>
  <c r="BH86" i="37" s="1"/>
  <c r="BG79" i="37"/>
  <c r="BG86" i="37" s="1"/>
  <c r="BF79" i="37"/>
  <c r="BF86" i="37" s="1"/>
  <c r="BE79" i="37"/>
  <c r="BE86" i="37" s="1"/>
  <c r="BD79" i="37"/>
  <c r="BD86" i="37" s="1"/>
  <c r="BC79" i="37"/>
  <c r="BC86" i="37" s="1"/>
  <c r="BB79" i="37"/>
  <c r="BB86" i="37" s="1"/>
  <c r="BA79" i="37"/>
  <c r="AZ79" i="37"/>
  <c r="AI79" i="37"/>
  <c r="AH79" i="37"/>
  <c r="AG78" i="37"/>
  <c r="AF78" i="37"/>
  <c r="AE78" i="37"/>
  <c r="AD78" i="37"/>
  <c r="BH17" i="37" s="1"/>
  <c r="AC78" i="37"/>
  <c r="AB78" i="37"/>
  <c r="BG17" i="37" s="1"/>
  <c r="AA78" i="37"/>
  <c r="X78" i="37"/>
  <c r="W78" i="37"/>
  <c r="BB17" i="37"/>
  <c r="S78" i="37"/>
  <c r="BA17" i="37" s="1"/>
  <c r="R78" i="37"/>
  <c r="Q78" i="37"/>
  <c r="P78" i="37"/>
  <c r="O78" i="37"/>
  <c r="N78" i="37"/>
  <c r="M78" i="37"/>
  <c r="AU17" i="37" s="1"/>
  <c r="L78" i="37"/>
  <c r="K78" i="37"/>
  <c r="AT17" i="37" s="1"/>
  <c r="J78" i="37"/>
  <c r="I78" i="37"/>
  <c r="H78" i="37"/>
  <c r="G78" i="37"/>
  <c r="AI77" i="37"/>
  <c r="AH77" i="37"/>
  <c r="AI76" i="37"/>
  <c r="AH76" i="37"/>
  <c r="AI75" i="37"/>
  <c r="AH75" i="37"/>
  <c r="AI74" i="37"/>
  <c r="AH74" i="37"/>
  <c r="AI73" i="37"/>
  <c r="AH73" i="37"/>
  <c r="AI72" i="37"/>
  <c r="AH72" i="37"/>
  <c r="AG71" i="37"/>
  <c r="AF71" i="37"/>
  <c r="AE71" i="37"/>
  <c r="AD71" i="37"/>
  <c r="AC71" i="37"/>
  <c r="AB71" i="37"/>
  <c r="AA71" i="37"/>
  <c r="X71" i="37"/>
  <c r="W71" i="37"/>
  <c r="T71" i="37"/>
  <c r="BB16" i="37" s="1"/>
  <c r="S71" i="37"/>
  <c r="BA16" i="37" s="1"/>
  <c r="R71" i="37"/>
  <c r="AZ16" i="37" s="1"/>
  <c r="Q71" i="37"/>
  <c r="AY16" i="37" s="1"/>
  <c r="P71" i="37"/>
  <c r="O71" i="37"/>
  <c r="N71" i="37"/>
  <c r="AV16" i="37" s="1"/>
  <c r="M71" i="37"/>
  <c r="L71" i="37"/>
  <c r="K71" i="37"/>
  <c r="J71" i="37"/>
  <c r="I71" i="37"/>
  <c r="H71" i="37"/>
  <c r="G71" i="37"/>
  <c r="AR16" i="37" s="1"/>
  <c r="E7" i="37"/>
  <c r="AI70" i="37"/>
  <c r="AH70" i="37"/>
  <c r="AI69" i="37"/>
  <c r="AH69" i="37"/>
  <c r="AI68" i="37"/>
  <c r="AH68" i="37"/>
  <c r="AI67" i="37"/>
  <c r="AH67" i="37"/>
  <c r="AI66" i="37"/>
  <c r="AH66" i="37"/>
  <c r="AI65" i="37"/>
  <c r="AH65" i="37"/>
  <c r="AI64" i="37"/>
  <c r="AH64" i="37"/>
  <c r="AI63" i="37"/>
  <c r="AH63" i="37"/>
  <c r="AI62" i="37"/>
  <c r="AH62" i="37"/>
  <c r="AI61" i="37"/>
  <c r="AH61" i="37"/>
  <c r="AI60" i="37"/>
  <c r="AH60" i="37"/>
  <c r="AI59" i="37"/>
  <c r="AH59" i="37"/>
  <c r="AI58" i="37"/>
  <c r="AH58" i="37"/>
  <c r="AI57" i="37"/>
  <c r="AH57" i="37"/>
  <c r="AI56" i="37"/>
  <c r="AH56" i="37"/>
  <c r="AI55" i="37"/>
  <c r="AH55" i="37"/>
  <c r="AI54" i="37"/>
  <c r="AH54" i="37"/>
  <c r="AI53" i="37"/>
  <c r="AH53" i="37"/>
  <c r="AI52" i="37"/>
  <c r="AH52" i="37"/>
  <c r="AI51" i="37"/>
  <c r="AH51" i="37"/>
  <c r="AI50" i="37"/>
  <c r="AH50" i="37"/>
  <c r="AI49" i="37"/>
  <c r="AH49" i="37"/>
  <c r="AI48" i="37"/>
  <c r="AH48" i="37"/>
  <c r="AI47" i="37"/>
  <c r="AH47" i="37"/>
  <c r="AI46" i="37"/>
  <c r="AH46" i="37"/>
  <c r="AI45" i="37"/>
  <c r="AH45" i="37"/>
  <c r="AI44" i="37"/>
  <c r="AH44" i="37"/>
  <c r="AI43" i="37"/>
  <c r="AH43" i="37"/>
  <c r="AI42" i="37"/>
  <c r="AH42" i="37"/>
  <c r="AI41" i="37"/>
  <c r="AH41" i="37"/>
  <c r="AI40" i="37"/>
  <c r="AH40" i="37"/>
  <c r="AI39" i="37"/>
  <c r="AH39" i="37"/>
  <c r="AI38" i="37"/>
  <c r="AH38" i="37"/>
  <c r="AI37" i="37"/>
  <c r="AH37" i="37"/>
  <c r="AI36" i="37"/>
  <c r="AH36" i="37"/>
  <c r="AI35" i="37"/>
  <c r="AH35" i="37"/>
  <c r="AI34" i="37"/>
  <c r="AH34" i="37"/>
  <c r="AI33" i="37"/>
  <c r="AH33" i="37"/>
  <c r="AI32" i="37"/>
  <c r="AH32" i="37"/>
  <c r="AI31" i="37"/>
  <c r="AH31" i="37"/>
  <c r="AI30" i="37"/>
  <c r="AH30" i="37"/>
  <c r="AI29" i="37"/>
  <c r="AH29" i="37"/>
  <c r="AI28" i="37"/>
  <c r="AH28" i="37"/>
  <c r="AI27" i="37"/>
  <c r="AH27" i="37"/>
  <c r="AI26" i="37"/>
  <c r="AH26" i="37"/>
  <c r="AI25" i="37"/>
  <c r="AH25" i="37"/>
  <c r="AI24" i="37"/>
  <c r="AH24" i="37"/>
  <c r="AW23" i="37"/>
  <c r="AQ23" i="37"/>
  <c r="AO23" i="37"/>
  <c r="AI23" i="37"/>
  <c r="AH23" i="37"/>
  <c r="AI22" i="37"/>
  <c r="AH22" i="37"/>
  <c r="BJ21" i="37"/>
  <c r="BI21" i="37"/>
  <c r="BH21" i="37"/>
  <c r="BG21" i="37"/>
  <c r="BF21" i="37"/>
  <c r="BE21" i="37"/>
  <c r="BD21" i="37"/>
  <c r="BC21" i="37"/>
  <c r="BB21" i="37"/>
  <c r="BA21" i="37"/>
  <c r="AZ21" i="37"/>
  <c r="AY21" i="37"/>
  <c r="AX21" i="37"/>
  <c r="AW21" i="37"/>
  <c r="AV21" i="37"/>
  <c r="AU21" i="37"/>
  <c r="AT21" i="37"/>
  <c r="AS21" i="37"/>
  <c r="AR21" i="37"/>
  <c r="AQ21" i="37"/>
  <c r="AP21" i="37"/>
  <c r="AO21" i="37"/>
  <c r="AN21" i="37"/>
  <c r="AM21" i="37"/>
  <c r="AI21" i="37"/>
  <c r="AH21" i="37"/>
  <c r="BJ20" i="37"/>
  <c r="BI20" i="37"/>
  <c r="BH20" i="37"/>
  <c r="BG20" i="37"/>
  <c r="BE20" i="37"/>
  <c r="BD20" i="37"/>
  <c r="BC20" i="37"/>
  <c r="BB20" i="37"/>
  <c r="AY20" i="37"/>
  <c r="AX20" i="37"/>
  <c r="AW20" i="37"/>
  <c r="AV20" i="37"/>
  <c r="AU20" i="37"/>
  <c r="AT20" i="37"/>
  <c r="AS20" i="37"/>
  <c r="AR20" i="37"/>
  <c r="AQ20" i="37"/>
  <c r="AP20" i="37"/>
  <c r="AO20" i="37"/>
  <c r="AM20" i="37"/>
  <c r="AI20" i="37"/>
  <c r="AH20" i="37"/>
  <c r="AW19" i="37"/>
  <c r="AU19" i="37"/>
  <c r="AQ19" i="37"/>
  <c r="AP19" i="37"/>
  <c r="AO19" i="37"/>
  <c r="AN19" i="37"/>
  <c r="AM19" i="37"/>
  <c r="AI19" i="37"/>
  <c r="AH19" i="37"/>
  <c r="BJ18" i="37"/>
  <c r="BI18" i="37"/>
  <c r="BG18" i="37"/>
  <c r="BF18" i="37"/>
  <c r="BE18" i="37"/>
  <c r="BD18" i="37"/>
  <c r="BC18" i="37"/>
  <c r="AY18" i="37"/>
  <c r="AX18" i="37"/>
  <c r="AW18" i="37"/>
  <c r="AV18" i="37"/>
  <c r="AT18" i="37"/>
  <c r="AS18" i="37"/>
  <c r="AR18" i="37"/>
  <c r="AQ18" i="37"/>
  <c r="AP18" i="37"/>
  <c r="AO18" i="37"/>
  <c r="AN18" i="37"/>
  <c r="AM18" i="37"/>
  <c r="AI18" i="37"/>
  <c r="AH18" i="37"/>
  <c r="BJ17" i="37"/>
  <c r="BI17" i="37"/>
  <c r="BF17" i="37"/>
  <c r="BE17" i="37"/>
  <c r="BD17" i="37"/>
  <c r="BC17" i="37"/>
  <c r="AZ17" i="37"/>
  <c r="AY17" i="37"/>
  <c r="AX17" i="37"/>
  <c r="AW17" i="37"/>
  <c r="AV17" i="37"/>
  <c r="AS17" i="37"/>
  <c r="AR17" i="37"/>
  <c r="AQ17" i="37"/>
  <c r="AP17" i="37"/>
  <c r="AN17" i="37"/>
  <c r="AM17" i="37"/>
  <c r="AI17" i="37"/>
  <c r="AH17" i="37"/>
  <c r="BJ16" i="37"/>
  <c r="BH16" i="37"/>
  <c r="BG16" i="37"/>
  <c r="BC16" i="37"/>
  <c r="AT16" i="37"/>
  <c r="AS16" i="37"/>
  <c r="AQ16" i="37"/>
  <c r="AP16" i="37"/>
  <c r="AO16" i="37"/>
  <c r="AN16" i="37"/>
  <c r="AM16" i="37"/>
  <c r="AI16" i="37"/>
  <c r="AH16" i="37"/>
  <c r="AI15" i="37"/>
  <c r="AH15" i="37"/>
  <c r="AI14" i="37"/>
  <c r="AH14" i="37"/>
  <c r="AI13" i="37"/>
  <c r="AH13" i="37"/>
  <c r="AL12" i="37"/>
  <c r="AI12" i="37"/>
  <c r="AH12" i="37"/>
  <c r="AI11" i="37"/>
  <c r="AH11" i="37"/>
  <c r="F7" i="37"/>
  <c r="AG6" i="37"/>
  <c r="K6" i="37"/>
  <c r="AF5" i="37"/>
  <c r="AB5" i="37"/>
  <c r="Z5" i="37"/>
  <c r="T5" i="37"/>
  <c r="P5" i="37"/>
  <c r="O5" i="37"/>
  <c r="N5" i="37"/>
  <c r="M5" i="37"/>
  <c r="L5" i="37"/>
  <c r="K5" i="37"/>
  <c r="J5" i="37"/>
  <c r="G5" i="37"/>
  <c r="F5" i="37"/>
  <c r="E5" i="37"/>
  <c r="D5" i="37"/>
  <c r="C5" i="37"/>
  <c r="B5" i="37"/>
  <c r="AG4" i="37"/>
  <c r="K4" i="37"/>
  <c r="E4" i="37"/>
  <c r="H4" i="37" s="1"/>
  <c r="B4" i="37"/>
  <c r="AL13" i="37" s="1"/>
  <c r="AG3" i="37"/>
  <c r="AG2" i="37"/>
  <c r="AF123" i="37" l="1"/>
  <c r="BJ23" i="37" s="1"/>
  <c r="AE5" i="37"/>
  <c r="BJ19" i="37"/>
  <c r="BJ22" i="37" s="1"/>
  <c r="AF113" i="37"/>
  <c r="AF115" i="37" s="1"/>
  <c r="AF116" i="37" s="1"/>
  <c r="AF7" i="37" s="1"/>
  <c r="BI19" i="37"/>
  <c r="AE123" i="37"/>
  <c r="BI23" i="37" s="1"/>
  <c r="AE113" i="37"/>
  <c r="AE115" i="37" s="1"/>
  <c r="AE116" i="37" s="1"/>
  <c r="AE7" i="37" s="1"/>
  <c r="AC113" i="37"/>
  <c r="AC115" i="37" s="1"/>
  <c r="AD123" i="37"/>
  <c r="AD124" i="37"/>
  <c r="BH23" i="37"/>
  <c r="AC5" i="37"/>
  <c r="AD113" i="37"/>
  <c r="AD115" i="37" s="1"/>
  <c r="AD116" i="37" s="1"/>
  <c r="AD7" i="37" s="1"/>
  <c r="AB124" i="37"/>
  <c r="AB113" i="37"/>
  <c r="AB115" i="37" s="1"/>
  <c r="AB116" i="37" s="1"/>
  <c r="AB7" i="37" s="1"/>
  <c r="AA123" i="37"/>
  <c r="AA124" i="37" s="1"/>
  <c r="Z123" i="37"/>
  <c r="BF23" i="37" s="1"/>
  <c r="BF19" i="37"/>
  <c r="X5" i="37"/>
  <c r="X123" i="37"/>
  <c r="BE23" i="37" s="1"/>
  <c r="BE19" i="37"/>
  <c r="X113" i="37"/>
  <c r="X115" i="37" s="1"/>
  <c r="W123" i="37"/>
  <c r="W124" i="37" s="1"/>
  <c r="V5" i="37"/>
  <c r="AI122" i="37"/>
  <c r="V123" i="37"/>
  <c r="U5" i="37"/>
  <c r="BD19" i="37"/>
  <c r="V124" i="37"/>
  <c r="BD23" i="37"/>
  <c r="W113" i="37"/>
  <c r="W115" i="37" s="1"/>
  <c r="W116" i="37" s="1"/>
  <c r="W7" i="37" s="1"/>
  <c r="BC22" i="37"/>
  <c r="U123" i="37"/>
  <c r="BC23" i="37" s="1"/>
  <c r="U113" i="37"/>
  <c r="U115" i="37" s="1"/>
  <c r="U116" i="37" s="1"/>
  <c r="U7" i="37" s="1"/>
  <c r="AI121" i="37"/>
  <c r="AH121" i="37"/>
  <c r="S5" i="37"/>
  <c r="BB22" i="37"/>
  <c r="BB25" i="37" s="1"/>
  <c r="R5" i="37"/>
  <c r="AH122" i="37"/>
  <c r="R123" i="37"/>
  <c r="AZ23" i="37" s="1"/>
  <c r="AZ22" i="37"/>
  <c r="AZ25" i="37" s="1"/>
  <c r="Q5" i="37"/>
  <c r="AY22" i="37"/>
  <c r="AI120" i="37"/>
  <c r="Q123" i="37"/>
  <c r="AY23" i="37" s="1"/>
  <c r="AY25" i="37" s="1"/>
  <c r="P123" i="37"/>
  <c r="AX23" i="37" s="1"/>
  <c r="AX19" i="37"/>
  <c r="P113" i="37"/>
  <c r="P115" i="37" s="1"/>
  <c r="P116" i="37" s="1"/>
  <c r="P7" i="37" s="1"/>
  <c r="O113" i="37"/>
  <c r="O115" i="37" s="1"/>
  <c r="O116" i="37" s="1"/>
  <c r="O7" i="37" s="1"/>
  <c r="AV19" i="37"/>
  <c r="AV22" i="37"/>
  <c r="AV25" i="37" s="1"/>
  <c r="N113" i="37"/>
  <c r="N115" i="37" s="1"/>
  <c r="N116" i="37" s="1"/>
  <c r="N7" i="37" s="1"/>
  <c r="M123" i="37"/>
  <c r="AU23" i="37" s="1"/>
  <c r="AH120" i="37"/>
  <c r="M113" i="37"/>
  <c r="M115" i="37" s="1"/>
  <c r="M116" i="37" s="1"/>
  <c r="M7" i="37" s="1"/>
  <c r="AU16" i="37"/>
  <c r="AU22" i="37" s="1"/>
  <c r="AU25" i="37" s="1"/>
  <c r="L123" i="37"/>
  <c r="L113" i="37"/>
  <c r="L115" i="37" s="1"/>
  <c r="L116" i="37" s="1"/>
  <c r="L7" i="37" s="1"/>
  <c r="K123" i="37"/>
  <c r="AT23" i="37" s="1"/>
  <c r="H5" i="37"/>
  <c r="I123" i="37"/>
  <c r="AS23" i="37" s="1"/>
  <c r="I124" i="37"/>
  <c r="AS22" i="37"/>
  <c r="AS25" i="37" s="1"/>
  <c r="H113" i="37"/>
  <c r="H115" i="37" s="1"/>
  <c r="H116" i="37" s="1"/>
  <c r="H7" i="37" s="1"/>
  <c r="AH96" i="37"/>
  <c r="AH92" i="37"/>
  <c r="G123" i="37"/>
  <c r="AR23" i="37" s="1"/>
  <c r="C113" i="37"/>
  <c r="C115" i="37" s="1"/>
  <c r="AR22" i="37"/>
  <c r="AR25" i="37" s="1"/>
  <c r="AI71" i="37"/>
  <c r="AQ22" i="37"/>
  <c r="AQ25" i="37" s="1"/>
  <c r="AP22" i="37"/>
  <c r="B113" i="37"/>
  <c r="B115" i="37" s="1"/>
  <c r="B116" i="37" s="1"/>
  <c r="B7" i="37" s="1"/>
  <c r="AH78" i="37"/>
  <c r="BG95" i="37" a="1"/>
  <c r="BK112" i="37" s="1"/>
  <c r="AN23" i="37"/>
  <c r="C124" i="37"/>
  <c r="C116" i="37"/>
  <c r="AZ86" i="37"/>
  <c r="B124" i="37"/>
  <c r="D219" i="37"/>
  <c r="F219" i="37" s="1"/>
  <c r="G219" i="37" s="1"/>
  <c r="H219" i="37" s="1"/>
  <c r="I219" i="37" s="1"/>
  <c r="J219" i="37" s="1"/>
  <c r="K219" i="37" s="1"/>
  <c r="L219" i="37" s="1"/>
  <c r="M219" i="37" s="1"/>
  <c r="N219" i="37" s="1"/>
  <c r="O219" i="37" s="1"/>
  <c r="P219" i="37" s="1"/>
  <c r="Q219" i="37" s="1"/>
  <c r="R219" i="37" s="1"/>
  <c r="S219" i="37" s="1"/>
  <c r="T219" i="37" s="1"/>
  <c r="U219" i="37" s="1"/>
  <c r="V219" i="37" s="1"/>
  <c r="W219" i="37" s="1"/>
  <c r="X219" i="37" s="1"/>
  <c r="Y219" i="37" s="1"/>
  <c r="Z219" i="37" s="1"/>
  <c r="AA219" i="37" s="1"/>
  <c r="AB219" i="37" s="1"/>
  <c r="AC219" i="37" s="1"/>
  <c r="AD219" i="37" s="1"/>
  <c r="AE219" i="37" s="1"/>
  <c r="AF219" i="37" s="1"/>
  <c r="AH119" i="37"/>
  <c r="AM22" i="37"/>
  <c r="AM25" i="37" s="1"/>
  <c r="AI119" i="37"/>
  <c r="I161" i="37"/>
  <c r="Z170" i="37"/>
  <c r="Y135" i="37"/>
  <c r="AP25" i="37"/>
  <c r="BH22" i="37"/>
  <c r="BH25" i="37" s="1"/>
  <c r="AI78" i="37"/>
  <c r="BD16" i="37"/>
  <c r="BD22" i="37" s="1"/>
  <c r="AN20" i="37"/>
  <c r="AN22" i="37" s="1"/>
  <c r="I113" i="37"/>
  <c r="I115" i="37" s="1"/>
  <c r="I116" i="37" s="1"/>
  <c r="I7" i="37" s="1"/>
  <c r="Q113" i="37"/>
  <c r="Q115" i="37" s="1"/>
  <c r="Q116" i="37" s="1"/>
  <c r="Q7" i="37" s="1"/>
  <c r="Y113" i="37"/>
  <c r="Y115" i="37" s="1"/>
  <c r="Y116" i="37" s="1"/>
  <c r="Y7" i="37" s="1"/>
  <c r="AG113" i="37"/>
  <c r="AI92" i="37"/>
  <c r="F162" i="37"/>
  <c r="G162" i="37" s="1"/>
  <c r="H162" i="37" s="1"/>
  <c r="I162" i="37" s="1"/>
  <c r="J162" i="37" s="1"/>
  <c r="K162" i="37" s="1"/>
  <c r="L162" i="37" s="1"/>
  <c r="M162" i="37" s="1"/>
  <c r="N162" i="37" s="1"/>
  <c r="O162" i="37" s="1"/>
  <c r="P162" i="37" s="1"/>
  <c r="Q162" i="37" s="1"/>
  <c r="R162" i="37" s="1"/>
  <c r="S162" i="37" s="1"/>
  <c r="T162" i="37" s="1"/>
  <c r="U162" i="37" s="1"/>
  <c r="V162" i="37" s="1"/>
  <c r="W162" i="37" s="1"/>
  <c r="X162" i="37" s="1"/>
  <c r="Y162" i="37" s="1"/>
  <c r="Z162" i="37" s="1"/>
  <c r="AA162" i="37" s="1"/>
  <c r="AB162" i="37" s="1"/>
  <c r="AC162" i="37" s="1"/>
  <c r="AD162" i="37" s="1"/>
  <c r="AE162" i="37" s="1"/>
  <c r="AF162" i="37" s="1"/>
  <c r="AW16" i="37"/>
  <c r="AW22" i="37" s="1"/>
  <c r="AW25" i="37" s="1"/>
  <c r="BE16" i="37"/>
  <c r="BE22" i="37" s="1"/>
  <c r="BE25" i="37" s="1"/>
  <c r="BG19" i="37"/>
  <c r="BG22" i="37" s="1"/>
  <c r="BG25" i="37" s="1"/>
  <c r="J113" i="37"/>
  <c r="J115" i="37" s="1"/>
  <c r="J116" i="37" s="1"/>
  <c r="J7" i="37" s="1"/>
  <c r="R113" i="37"/>
  <c r="R115" i="37" s="1"/>
  <c r="R116" i="37" s="1"/>
  <c r="R7" i="37" s="1"/>
  <c r="Z113" i="37"/>
  <c r="Z115" i="37" s="1"/>
  <c r="Z116" i="37" s="1"/>
  <c r="Z7" i="37" s="1"/>
  <c r="AH71" i="37"/>
  <c r="L124" i="37"/>
  <c r="AX16" i="37"/>
  <c r="AX22" i="37" s="1"/>
  <c r="AX25" i="37" s="1"/>
  <c r="BF16" i="37"/>
  <c r="BF22" i="37" s="1"/>
  <c r="BF25" i="37" s="1"/>
  <c r="K113" i="37"/>
  <c r="K115" i="37" s="1"/>
  <c r="K116" i="37" s="1"/>
  <c r="K7" i="37" s="1"/>
  <c r="S113" i="37"/>
  <c r="S115" i="37" s="1"/>
  <c r="S116" i="37" s="1"/>
  <c r="S7" i="37" s="1"/>
  <c r="AA113" i="37"/>
  <c r="AA115" i="37" s="1"/>
  <c r="AA116" i="37" s="1"/>
  <c r="AA7" i="37" s="1"/>
  <c r="G113" i="37"/>
  <c r="G115" i="37" s="1"/>
  <c r="G116" i="37" s="1"/>
  <c r="G7" i="37" s="1"/>
  <c r="AH117" i="37"/>
  <c r="H177" i="37"/>
  <c r="BA19" i="37"/>
  <c r="BA22" i="37" s="1"/>
  <c r="BA25" i="37" s="1"/>
  <c r="D7" i="37"/>
  <c r="T113" i="37"/>
  <c r="T115" i="37" s="1"/>
  <c r="T116" i="37" s="1"/>
  <c r="T7" i="37" s="1"/>
  <c r="AI117" i="37"/>
  <c r="AI108" i="37"/>
  <c r="AJ108" i="37" a="1"/>
  <c r="AJ108" i="37" s="1"/>
  <c r="T124" i="37"/>
  <c r="AO17" i="37"/>
  <c r="AO22" i="37" s="1"/>
  <c r="AO25" i="37" s="1"/>
  <c r="AT19" i="37"/>
  <c r="AT22" i="37" s="1"/>
  <c r="AT25" i="37" s="1"/>
  <c r="AC116" i="37"/>
  <c r="AC7" i="37" s="1"/>
  <c r="AJ123" i="37" a="1"/>
  <c r="AJ123" i="37" s="1"/>
  <c r="AI123" i="37"/>
  <c r="AI96" i="37"/>
  <c r="BI16" i="37"/>
  <c r="BI22" i="37" s="1"/>
  <c r="BI25" i="37" s="1"/>
  <c r="J124" i="37"/>
  <c r="R124" i="37"/>
  <c r="Z124" i="37"/>
  <c r="AH108" i="37"/>
  <c r="D167" i="37"/>
  <c r="H124" i="37"/>
  <c r="M124" i="37"/>
  <c r="U124" i="37"/>
  <c r="AC124" i="37"/>
  <c r="D169" i="37"/>
  <c r="AF71" i="35"/>
  <c r="AF78" i="35"/>
  <c r="AF92" i="35"/>
  <c r="AF96" i="35"/>
  <c r="AF108" i="35"/>
  <c r="AF117" i="35"/>
  <c r="AF118" i="35"/>
  <c r="AF119" i="35"/>
  <c r="AF120" i="35"/>
  <c r="AF121" i="35"/>
  <c r="AF122" i="35"/>
  <c r="AF135" i="35"/>
  <c r="BJ25" i="37" l="1"/>
  <c r="AF124" i="37"/>
  <c r="AE124" i="37"/>
  <c r="AH123" i="37"/>
  <c r="X116" i="37"/>
  <c r="X7" i="37" s="1"/>
  <c r="X124" i="37"/>
  <c r="BD25" i="37"/>
  <c r="V116" i="37"/>
  <c r="V7" i="37" s="1"/>
  <c r="BC25" i="37"/>
  <c r="Q124" i="37"/>
  <c r="P124" i="37"/>
  <c r="K124" i="37"/>
  <c r="G124" i="37"/>
  <c r="BG106" i="37"/>
  <c r="BH114" i="37"/>
  <c r="BL107" i="37"/>
  <c r="BG103" i="37"/>
  <c r="BJ109" i="37"/>
  <c r="BH108" i="37"/>
  <c r="BI108" i="37"/>
  <c r="BL115" i="37"/>
  <c r="BI97" i="37"/>
  <c r="BI98" i="37"/>
  <c r="BK117" i="37"/>
  <c r="BG111" i="37"/>
  <c r="BH107" i="37"/>
  <c r="BI99" i="37"/>
  <c r="BJ118" i="37"/>
  <c r="BG95" i="37"/>
  <c r="BH95" i="37"/>
  <c r="BJ108" i="37"/>
  <c r="BI103" i="37"/>
  <c r="BH105" i="37"/>
  <c r="BL104" i="37"/>
  <c r="BG117" i="37"/>
  <c r="BG98" i="37"/>
  <c r="BL118" i="37"/>
  <c r="BJ105" i="37"/>
  <c r="BJ110" i="37"/>
  <c r="BH118" i="37"/>
  <c r="BG100" i="37"/>
  <c r="BK102" i="37"/>
  <c r="BH112" i="37"/>
  <c r="BG108" i="37"/>
  <c r="BK95" i="37"/>
  <c r="BH113" i="37"/>
  <c r="BH97" i="37"/>
  <c r="BK97" i="37"/>
  <c r="BH102" i="37"/>
  <c r="BK101" i="37"/>
  <c r="BG97" i="37"/>
  <c r="BJ96" i="37"/>
  <c r="BL109" i="37"/>
  <c r="BK104" i="37"/>
  <c r="BL106" i="37"/>
  <c r="BG101" i="37"/>
  <c r="BH106" i="37"/>
  <c r="BI106" i="37"/>
  <c r="BJ113" i="37"/>
  <c r="BI96" i="37"/>
  <c r="BG116" i="37"/>
  <c r="BI109" i="37"/>
  <c r="BL105" i="37"/>
  <c r="BK116" i="37"/>
  <c r="BH110" i="37"/>
  <c r="BL116" i="37"/>
  <c r="BK99" i="37"/>
  <c r="BH104" i="37"/>
  <c r="BK105" i="37"/>
  <c r="BJ100" i="37"/>
  <c r="BI95" i="37"/>
  <c r="BG114" i="37"/>
  <c r="BL95" i="37"/>
  <c r="BL114" i="37"/>
  <c r="BI110" i="37"/>
  <c r="BH96" i="37"/>
  <c r="BL96" i="37"/>
  <c r="BJ99" i="37"/>
  <c r="BH100" i="37"/>
  <c r="BH109" i="37"/>
  <c r="BK103" i="37"/>
  <c r="BK98" i="37"/>
  <c r="BL97" i="37"/>
  <c r="BJ116" i="37"/>
  <c r="BH98" i="37"/>
  <c r="BH117" i="37"/>
  <c r="BL112" i="37"/>
  <c r="BL98" i="37"/>
  <c r="BG99" i="37"/>
  <c r="BJ101" i="37"/>
  <c r="BG105" i="37"/>
  <c r="BK111" i="37"/>
  <c r="BI105" i="37"/>
  <c r="BI100" i="37"/>
  <c r="BH99" i="37"/>
  <c r="BL117" i="37"/>
  <c r="BI107" i="37"/>
  <c r="BJ97" i="37"/>
  <c r="BL100" i="37"/>
  <c r="BG96" i="37"/>
  <c r="BJ95" i="37"/>
  <c r="BH101" i="37"/>
  <c r="BI101" i="37"/>
  <c r="BG112" i="37"/>
  <c r="BK113" i="37"/>
  <c r="BG107" i="37"/>
  <c r="BJ102" i="37"/>
  <c r="BL102" i="37"/>
  <c r="BJ98" i="37"/>
  <c r="BL99" i="37"/>
  <c r="BJ103" i="37"/>
  <c r="BL103" i="37"/>
  <c r="BJ106" i="37"/>
  <c r="BJ114" i="37"/>
  <c r="BH116" i="37"/>
  <c r="BG109" i="37"/>
  <c r="BK107" i="37"/>
  <c r="BL101" i="37"/>
  <c r="BK96" i="37"/>
  <c r="BI115" i="37"/>
  <c r="BG118" i="37"/>
  <c r="BK118" i="37"/>
  <c r="BG113" i="37"/>
  <c r="BH111" i="37"/>
  <c r="BK108" i="37"/>
  <c r="BG115" i="37"/>
  <c r="BJ115" i="37"/>
  <c r="BL110" i="37"/>
  <c r="BK110" i="37"/>
  <c r="BK114" i="37"/>
  <c r="BJ112" i="37"/>
  <c r="BG110" i="37"/>
  <c r="BI117" i="37"/>
  <c r="BJ117" i="37"/>
  <c r="BI113" i="37"/>
  <c r="BL108" i="37"/>
  <c r="BJ107" i="37"/>
  <c r="BI104" i="37"/>
  <c r="BI112" i="37"/>
  <c r="BI102" i="37"/>
  <c r="BI116" i="37"/>
  <c r="BH103" i="37"/>
  <c r="BL113" i="37"/>
  <c r="BK100" i="37"/>
  <c r="BI111" i="37"/>
  <c r="BL111" i="37"/>
  <c r="BK115" i="37"/>
  <c r="BJ111" i="37"/>
  <c r="BK109" i="37"/>
  <c r="BK106" i="37"/>
  <c r="BI114" i="37"/>
  <c r="BG104" i="37"/>
  <c r="BI118" i="37"/>
  <c r="BJ104" i="37"/>
  <c r="BH115" i="37"/>
  <c r="BG102" i="37"/>
  <c r="AN25" i="37"/>
  <c r="AT8" i="37"/>
  <c r="J161" i="37"/>
  <c r="I167" i="37"/>
  <c r="H167" i="37"/>
  <c r="AI113" i="37"/>
  <c r="AH113" i="37"/>
  <c r="Z135" i="37"/>
  <c r="AA170" i="37"/>
  <c r="AB170" i="37" s="1"/>
  <c r="AC170" i="37" s="1"/>
  <c r="AD170" i="37" s="1"/>
  <c r="AE170" i="37" s="1"/>
  <c r="AF170" i="37" s="1"/>
  <c r="I177" i="37"/>
  <c r="D274" i="37"/>
  <c r="AH124" i="37"/>
  <c r="F167" i="37"/>
  <c r="G167" i="37"/>
  <c r="F198" i="37"/>
  <c r="AF123" i="35"/>
  <c r="AF113" i="35"/>
  <c r="AF115" i="35" s="1"/>
  <c r="AF116" i="35" s="1"/>
  <c r="AF124" i="35"/>
  <c r="AT9" i="37" l="1"/>
  <c r="AI124" i="37"/>
  <c r="G198" i="37"/>
  <c r="F169" i="37"/>
  <c r="J167" i="37"/>
  <c r="K161" i="37"/>
  <c r="J177" i="37"/>
  <c r="AI115" i="37"/>
  <c r="AH115" i="37"/>
  <c r="AE71" i="35"/>
  <c r="AE78" i="35"/>
  <c r="AE92" i="35"/>
  <c r="AE96" i="35"/>
  <c r="AE108" i="35"/>
  <c r="AE117" i="35"/>
  <c r="AE118" i="35"/>
  <c r="AE119" i="35"/>
  <c r="AE120" i="35"/>
  <c r="AE121" i="35"/>
  <c r="AE122" i="35"/>
  <c r="AE135" i="35"/>
  <c r="AI116" i="37" l="1"/>
  <c r="AH116" i="37"/>
  <c r="C7" i="37"/>
  <c r="A7" i="37" s="1"/>
  <c r="F274" i="37"/>
  <c r="G169" i="37"/>
  <c r="K167" i="37"/>
  <c r="L161" i="37"/>
  <c r="H198" i="37"/>
  <c r="G135" i="37"/>
  <c r="K177" i="37"/>
  <c r="AE123" i="35"/>
  <c r="AE124" i="35"/>
  <c r="AE113" i="35"/>
  <c r="AE115" i="35" s="1"/>
  <c r="AE116" i="35" s="1"/>
  <c r="L177" i="37" l="1"/>
  <c r="I198" i="37"/>
  <c r="H135" i="37"/>
  <c r="M161" i="37"/>
  <c r="L167" i="37"/>
  <c r="G274" i="37"/>
  <c r="H169" i="37"/>
  <c r="AD71" i="35"/>
  <c r="AD78" i="35"/>
  <c r="AD92" i="35"/>
  <c r="AD96" i="35"/>
  <c r="AD108" i="35"/>
  <c r="AD117" i="35"/>
  <c r="AD118" i="35"/>
  <c r="AD119" i="35"/>
  <c r="AD120" i="35"/>
  <c r="AD121" i="35"/>
  <c r="AD122" i="35"/>
  <c r="AD135" i="35"/>
  <c r="H274" i="37" l="1"/>
  <c r="I169" i="37"/>
  <c r="N161" i="37"/>
  <c r="M167" i="37"/>
  <c r="J198" i="37"/>
  <c r="I135" i="37"/>
  <c r="M177" i="37"/>
  <c r="AD123" i="35"/>
  <c r="AD124" i="35" s="1"/>
  <c r="AD113" i="35"/>
  <c r="AD115" i="35" s="1"/>
  <c r="AD116" i="35" s="1"/>
  <c r="AC71" i="35"/>
  <c r="AC78" i="35"/>
  <c r="AC92" i="35"/>
  <c r="AC96" i="35"/>
  <c r="AC108" i="35"/>
  <c r="AC117" i="35"/>
  <c r="AC118" i="35"/>
  <c r="AC119" i="35"/>
  <c r="AC120" i="35"/>
  <c r="AC121" i="35"/>
  <c r="AC122" i="35"/>
  <c r="AC135" i="35"/>
  <c r="N177" i="37" l="1"/>
  <c r="K198" i="37"/>
  <c r="J135" i="37"/>
  <c r="N167" i="37"/>
  <c r="O161" i="37"/>
  <c r="I274" i="37"/>
  <c r="J169" i="37"/>
  <c r="AC123" i="35"/>
  <c r="AC113" i="35"/>
  <c r="AC115" i="35" s="1"/>
  <c r="AC116" i="35" s="1"/>
  <c r="AC124" i="35"/>
  <c r="AB71" i="35"/>
  <c r="AB78" i="35"/>
  <c r="AB92" i="35"/>
  <c r="AB96" i="35"/>
  <c r="AB108" i="35"/>
  <c r="AB117" i="35"/>
  <c r="AB118" i="35"/>
  <c r="AB119" i="35"/>
  <c r="AB120" i="35"/>
  <c r="AB121" i="35"/>
  <c r="AB122" i="35"/>
  <c r="AB135" i="35"/>
  <c r="J274" i="37" l="1"/>
  <c r="K169" i="37"/>
  <c r="O167" i="37"/>
  <c r="P161" i="37"/>
  <c r="L198" i="37"/>
  <c r="K135" i="37"/>
  <c r="O177" i="37"/>
  <c r="AB113" i="35"/>
  <c r="AB115" i="35" s="1"/>
  <c r="AB123" i="35"/>
  <c r="V71" i="35"/>
  <c r="V78" i="35"/>
  <c r="T70" i="35"/>
  <c r="U71" i="35"/>
  <c r="U78" i="35"/>
  <c r="U92" i="35"/>
  <c r="S149" i="35"/>
  <c r="AH145" i="35"/>
  <c r="AI145" i="35"/>
  <c r="AH144" i="35"/>
  <c r="AI144" i="35"/>
  <c r="AH143" i="35"/>
  <c r="AI143" i="35"/>
  <c r="S70" i="35"/>
  <c r="S71" i="35"/>
  <c r="S78" i="35"/>
  <c r="Q70" i="35"/>
  <c r="R70" i="35"/>
  <c r="Q71" i="35"/>
  <c r="R71" i="35"/>
  <c r="Q78" i="35"/>
  <c r="R78" i="35"/>
  <c r="Q92" i="35"/>
  <c r="R92" i="35"/>
  <c r="Q96" i="35"/>
  <c r="R96" i="35"/>
  <c r="Q108" i="35"/>
  <c r="R108" i="35"/>
  <c r="Q117" i="35"/>
  <c r="Q123" i="35" s="1"/>
  <c r="R117" i="35"/>
  <c r="Q118" i="35"/>
  <c r="R118" i="35"/>
  <c r="Q119" i="35"/>
  <c r="R119" i="35"/>
  <c r="Q120" i="35"/>
  <c r="R120" i="35"/>
  <c r="Q121" i="35"/>
  <c r="R121" i="35"/>
  <c r="Q122" i="35"/>
  <c r="R122" i="35"/>
  <c r="Q161" i="35"/>
  <c r="R161" i="35" s="1"/>
  <c r="Q162" i="35"/>
  <c r="R162" i="35" s="1"/>
  <c r="Q163" i="35"/>
  <c r="R163" i="35"/>
  <c r="Q164" i="35"/>
  <c r="Q167" i="35" s="1"/>
  <c r="Q165" i="35"/>
  <c r="R165" i="35" s="1"/>
  <c r="Q166" i="35"/>
  <c r="R166" i="35" s="1"/>
  <c r="Q169" i="35"/>
  <c r="R169" i="35" s="1"/>
  <c r="Q170" i="35"/>
  <c r="R170" i="35" s="1"/>
  <c r="Q171" i="35"/>
  <c r="R171" i="35" s="1"/>
  <c r="Q172" i="35"/>
  <c r="R172" i="35"/>
  <c r="Q173" i="35"/>
  <c r="R173" i="35" s="1"/>
  <c r="Q174" i="35"/>
  <c r="R174" i="35" s="1"/>
  <c r="Q175" i="35"/>
  <c r="R175" i="35" s="1"/>
  <c r="Q176" i="35"/>
  <c r="R176" i="35"/>
  <c r="Q177" i="35"/>
  <c r="Q135" i="35" s="1"/>
  <c r="Q178" i="35"/>
  <c r="R178" i="35" s="1"/>
  <c r="Q179" i="35"/>
  <c r="R179" i="35" s="1"/>
  <c r="Q180" i="35"/>
  <c r="R180" i="35"/>
  <c r="Q181" i="35"/>
  <c r="R181" i="35" s="1"/>
  <c r="Q182" i="35"/>
  <c r="R182" i="35" s="1"/>
  <c r="Q183" i="35"/>
  <c r="R183" i="35" s="1"/>
  <c r="Q184" i="35"/>
  <c r="R184" i="35"/>
  <c r="Q185" i="35"/>
  <c r="R185" i="35" s="1"/>
  <c r="Q186" i="35"/>
  <c r="R186" i="35" s="1"/>
  <c r="Q187" i="35"/>
  <c r="R187" i="35" s="1"/>
  <c r="Q188" i="35"/>
  <c r="R188" i="35"/>
  <c r="Q189" i="35"/>
  <c r="R189" i="35" s="1"/>
  <c r="Q190" i="35"/>
  <c r="R190" i="35" s="1"/>
  <c r="Q191" i="35"/>
  <c r="R191" i="35" s="1"/>
  <c r="Q192" i="35"/>
  <c r="R192" i="35"/>
  <c r="Q193" i="35"/>
  <c r="R193" i="35" s="1"/>
  <c r="Q194" i="35"/>
  <c r="R194" i="35" s="1"/>
  <c r="Q195" i="35"/>
  <c r="R195" i="35" s="1"/>
  <c r="Q196" i="35"/>
  <c r="R196" i="35"/>
  <c r="Q197" i="35"/>
  <c r="R197" i="35" s="1"/>
  <c r="Q198" i="35"/>
  <c r="R198" i="35" s="1"/>
  <c r="Q199" i="35"/>
  <c r="R199" i="35" s="1"/>
  <c r="Q200" i="35"/>
  <c r="R200" i="35"/>
  <c r="Q201" i="35"/>
  <c r="R201" i="35" s="1"/>
  <c r="Q202" i="35"/>
  <c r="R202" i="35" s="1"/>
  <c r="Q203" i="35"/>
  <c r="R203" i="35" s="1"/>
  <c r="Q204" i="35"/>
  <c r="R204" i="35"/>
  <c r="Q205" i="35"/>
  <c r="R205" i="35" s="1"/>
  <c r="Q206" i="35"/>
  <c r="R206" i="35" s="1"/>
  <c r="Q207" i="35"/>
  <c r="R207" i="35" s="1"/>
  <c r="Q208" i="35"/>
  <c r="R208" i="35"/>
  <c r="Q209" i="35"/>
  <c r="R209" i="35" s="1"/>
  <c r="Q210" i="35"/>
  <c r="R210" i="35" s="1"/>
  <c r="Q211" i="35"/>
  <c r="R211" i="35" s="1"/>
  <c r="Q212" i="35"/>
  <c r="R212" i="35"/>
  <c r="Q213" i="35"/>
  <c r="R213" i="35" s="1"/>
  <c r="Q214" i="35"/>
  <c r="R214" i="35" s="1"/>
  <c r="Q215" i="35"/>
  <c r="R215" i="35" s="1"/>
  <c r="Q216" i="35"/>
  <c r="R216" i="35"/>
  <c r="Q217" i="35"/>
  <c r="R217" i="35" s="1"/>
  <c r="Q218" i="35"/>
  <c r="R218" i="35" s="1"/>
  <c r="Q219" i="35"/>
  <c r="R219" i="35" s="1"/>
  <c r="Q220" i="35"/>
  <c r="R220" i="35"/>
  <c r="Q221" i="35"/>
  <c r="R221" i="35" s="1"/>
  <c r="Q222" i="35"/>
  <c r="R222" i="35" s="1"/>
  <c r="Q223" i="35"/>
  <c r="R223" i="35" s="1"/>
  <c r="Q224" i="35"/>
  <c r="R224" i="35"/>
  <c r="Q225" i="35"/>
  <c r="R225" i="35" s="1"/>
  <c r="Q226" i="35"/>
  <c r="R226" i="35" s="1"/>
  <c r="Q227" i="35"/>
  <c r="R227" i="35" s="1"/>
  <c r="Q228" i="35"/>
  <c r="R228" i="35"/>
  <c r="Q229" i="35"/>
  <c r="R229" i="35" s="1"/>
  <c r="Q230" i="35"/>
  <c r="R230" i="35" s="1"/>
  <c r="Q231" i="35"/>
  <c r="R231" i="35" s="1"/>
  <c r="Q232" i="35"/>
  <c r="R232" i="35"/>
  <c r="Q233" i="35"/>
  <c r="R233" i="35" s="1"/>
  <c r="Q234" i="35"/>
  <c r="R234" i="35" s="1"/>
  <c r="Q235" i="35"/>
  <c r="R235" i="35" s="1"/>
  <c r="Q236" i="35"/>
  <c r="R236" i="35"/>
  <c r="Q237" i="35"/>
  <c r="R237" i="35" s="1"/>
  <c r="Q238" i="35"/>
  <c r="R238" i="35" s="1"/>
  <c r="Q239" i="35"/>
  <c r="R239" i="35" s="1"/>
  <c r="Q240" i="35"/>
  <c r="R240" i="35"/>
  <c r="Q241" i="35"/>
  <c r="R241" i="35" s="1"/>
  <c r="Q242" i="35"/>
  <c r="R242" i="35" s="1"/>
  <c r="Q243" i="35"/>
  <c r="R243" i="35" s="1"/>
  <c r="Q244" i="35"/>
  <c r="R244" i="35"/>
  <c r="Q245" i="35"/>
  <c r="R245" i="35" s="1"/>
  <c r="Q246" i="35"/>
  <c r="R246" i="35" s="1"/>
  <c r="Q247" i="35"/>
  <c r="R247" i="35" s="1"/>
  <c r="Q248" i="35"/>
  <c r="R248" i="35"/>
  <c r="Q249" i="35"/>
  <c r="R249" i="35" s="1"/>
  <c r="Q250" i="35"/>
  <c r="R250" i="35" s="1"/>
  <c r="Q251" i="35"/>
  <c r="R251" i="35" s="1"/>
  <c r="Q252" i="35"/>
  <c r="R252" i="35"/>
  <c r="Q253" i="35"/>
  <c r="R253" i="35" s="1"/>
  <c r="Q254" i="35"/>
  <c r="R254" i="35" s="1"/>
  <c r="Q255" i="35"/>
  <c r="R255" i="35" s="1"/>
  <c r="Q256" i="35"/>
  <c r="R256" i="35"/>
  <c r="Q257" i="35"/>
  <c r="R257" i="35" s="1"/>
  <c r="Q258" i="35"/>
  <c r="R258" i="35" s="1"/>
  <c r="Q259" i="35"/>
  <c r="R259" i="35" s="1"/>
  <c r="Q260" i="35"/>
  <c r="R260" i="35"/>
  <c r="Q261" i="35"/>
  <c r="R261" i="35" s="1"/>
  <c r="Q262" i="35"/>
  <c r="R262" i="35" s="1"/>
  <c r="Q263" i="35"/>
  <c r="R263" i="35" s="1"/>
  <c r="Q264" i="35"/>
  <c r="R264" i="35"/>
  <c r="Q265" i="35"/>
  <c r="R265" i="35" s="1"/>
  <c r="Q266" i="35"/>
  <c r="R266" i="35" s="1"/>
  <c r="Q267" i="35"/>
  <c r="R267" i="35" s="1"/>
  <c r="Q268" i="35"/>
  <c r="R268" i="35"/>
  <c r="Q269" i="35"/>
  <c r="R269" i="35" s="1"/>
  <c r="Q270" i="35"/>
  <c r="R270" i="35" s="1"/>
  <c r="Q271" i="35"/>
  <c r="R271" i="35" s="1"/>
  <c r="Q272" i="35"/>
  <c r="R272" i="35"/>
  <c r="Q273" i="35"/>
  <c r="R273" i="35" s="1"/>
  <c r="P70" i="35"/>
  <c r="P71" i="35"/>
  <c r="P78" i="35"/>
  <c r="P92" i="35"/>
  <c r="P96" i="35"/>
  <c r="P108" i="35"/>
  <c r="P113" i="35" s="1"/>
  <c r="P115" i="35" s="1"/>
  <c r="P117" i="35"/>
  <c r="P118" i="35"/>
  <c r="P119" i="35"/>
  <c r="P120" i="35"/>
  <c r="P121" i="35"/>
  <c r="P122" i="35"/>
  <c r="P161" i="35"/>
  <c r="P167" i="35" s="1"/>
  <c r="P162" i="35"/>
  <c r="P163" i="35"/>
  <c r="P164" i="35"/>
  <c r="P165" i="35"/>
  <c r="P166" i="35"/>
  <c r="P169" i="35"/>
  <c r="P170" i="35"/>
  <c r="P171" i="35"/>
  <c r="P172" i="35"/>
  <c r="P274" i="35" s="1"/>
  <c r="P173" i="35"/>
  <c r="P174" i="35"/>
  <c r="P175" i="35"/>
  <c r="P176" i="35"/>
  <c r="P177" i="35"/>
  <c r="P135" i="35" s="1"/>
  <c r="P178" i="35"/>
  <c r="P179" i="35"/>
  <c r="P180" i="35"/>
  <c r="P181" i="35"/>
  <c r="P182" i="35"/>
  <c r="P183" i="35"/>
  <c r="P184" i="35"/>
  <c r="P185" i="35"/>
  <c r="P186" i="35"/>
  <c r="P187" i="35"/>
  <c r="P188" i="35"/>
  <c r="P189" i="35"/>
  <c r="P190" i="35"/>
  <c r="P191" i="35"/>
  <c r="P192" i="35"/>
  <c r="P193" i="35"/>
  <c r="P194" i="35"/>
  <c r="P195" i="35"/>
  <c r="P196" i="35"/>
  <c r="P197" i="35"/>
  <c r="P198" i="35"/>
  <c r="P199" i="35"/>
  <c r="P200" i="35"/>
  <c r="P201" i="35"/>
  <c r="P202" i="35"/>
  <c r="P203" i="35"/>
  <c r="P204" i="35"/>
  <c r="P205" i="35"/>
  <c r="P206" i="35"/>
  <c r="P207" i="35"/>
  <c r="P208" i="35"/>
  <c r="P209" i="35"/>
  <c r="P210" i="35"/>
  <c r="P211" i="35"/>
  <c r="P212" i="35"/>
  <c r="P213" i="35"/>
  <c r="P214" i="35"/>
  <c r="P215" i="35"/>
  <c r="P216" i="35"/>
  <c r="P217" i="35"/>
  <c r="P218" i="35"/>
  <c r="P219" i="35"/>
  <c r="P220" i="35"/>
  <c r="P221" i="35"/>
  <c r="P222" i="35"/>
  <c r="P223" i="35"/>
  <c r="P224" i="35"/>
  <c r="P225" i="35"/>
  <c r="P226" i="35"/>
  <c r="P227" i="35"/>
  <c r="P228" i="35"/>
  <c r="P229" i="35"/>
  <c r="P230" i="35"/>
  <c r="P231" i="35"/>
  <c r="P232" i="35"/>
  <c r="P233" i="35"/>
  <c r="P234" i="35"/>
  <c r="P235" i="35"/>
  <c r="P236" i="35"/>
  <c r="P237" i="35"/>
  <c r="P238" i="35"/>
  <c r="P239" i="35"/>
  <c r="P240" i="35"/>
  <c r="P241" i="35"/>
  <c r="P242" i="35"/>
  <c r="P243" i="35"/>
  <c r="P244" i="35"/>
  <c r="P245" i="35"/>
  <c r="P246" i="35"/>
  <c r="P247" i="35"/>
  <c r="P248" i="35"/>
  <c r="P249" i="35"/>
  <c r="P250" i="35"/>
  <c r="P251" i="35"/>
  <c r="P252" i="35"/>
  <c r="P253" i="35"/>
  <c r="P254" i="35"/>
  <c r="P255" i="35"/>
  <c r="P256" i="35"/>
  <c r="P257" i="35"/>
  <c r="P258" i="35"/>
  <c r="P259" i="35"/>
  <c r="P260" i="35"/>
  <c r="P261" i="35"/>
  <c r="P262" i="35"/>
  <c r="P263" i="35"/>
  <c r="P264" i="35"/>
  <c r="P265" i="35"/>
  <c r="P266" i="35"/>
  <c r="P267" i="35"/>
  <c r="P268" i="35"/>
  <c r="P269" i="35"/>
  <c r="P270" i="35"/>
  <c r="P271" i="35"/>
  <c r="P272" i="35"/>
  <c r="P273" i="35"/>
  <c r="O70" i="35"/>
  <c r="O71" i="35"/>
  <c r="O78" i="35"/>
  <c r="O92" i="35"/>
  <c r="O96" i="35"/>
  <c r="O108" i="35"/>
  <c r="O117" i="35"/>
  <c r="O118" i="35"/>
  <c r="O119" i="35"/>
  <c r="O120" i="35"/>
  <c r="O121" i="35"/>
  <c r="O122" i="35"/>
  <c r="O161" i="35"/>
  <c r="O162" i="35"/>
  <c r="O167" i="35" s="1"/>
  <c r="O163" i="35"/>
  <c r="O164" i="35"/>
  <c r="O165" i="35"/>
  <c r="O166" i="35"/>
  <c r="O169" i="35"/>
  <c r="O170" i="35"/>
  <c r="O171" i="35"/>
  <c r="O274" i="35" s="1"/>
  <c r="O172" i="35"/>
  <c r="O173" i="35"/>
  <c r="O174" i="35"/>
  <c r="O175" i="35"/>
  <c r="O176" i="35"/>
  <c r="O177" i="35"/>
  <c r="O135" i="35" s="1"/>
  <c r="O178" i="35"/>
  <c r="O179" i="35"/>
  <c r="O180" i="35"/>
  <c r="O181" i="35"/>
  <c r="O182" i="35"/>
  <c r="O183" i="35"/>
  <c r="O184" i="35"/>
  <c r="O185" i="35"/>
  <c r="O186" i="35"/>
  <c r="O187" i="35"/>
  <c r="O188" i="35"/>
  <c r="O189" i="35"/>
  <c r="O190" i="35"/>
  <c r="O191" i="35"/>
  <c r="O192" i="35"/>
  <c r="O193" i="35"/>
  <c r="O194" i="35"/>
  <c r="O195" i="35"/>
  <c r="O196" i="35"/>
  <c r="O197" i="35"/>
  <c r="O198" i="35"/>
  <c r="O199" i="35"/>
  <c r="O200" i="35"/>
  <c r="O201" i="35"/>
  <c r="O202" i="35"/>
  <c r="O203" i="35"/>
  <c r="O204" i="35"/>
  <c r="O205" i="35"/>
  <c r="O206" i="35"/>
  <c r="O207" i="35"/>
  <c r="O208" i="35"/>
  <c r="O209" i="35"/>
  <c r="O210" i="35"/>
  <c r="O211" i="35"/>
  <c r="O212" i="35"/>
  <c r="O213" i="35"/>
  <c r="O214" i="35"/>
  <c r="O215" i="35"/>
  <c r="O216" i="35"/>
  <c r="O217" i="35"/>
  <c r="O218" i="35"/>
  <c r="O219" i="35"/>
  <c r="O220" i="35"/>
  <c r="O221" i="35"/>
  <c r="O222" i="35"/>
  <c r="O223" i="35"/>
  <c r="O224" i="35"/>
  <c r="O225" i="35"/>
  <c r="O226" i="35"/>
  <c r="O227" i="35"/>
  <c r="O228" i="35"/>
  <c r="O229" i="35"/>
  <c r="O230" i="35"/>
  <c r="O231" i="35"/>
  <c r="O232" i="35"/>
  <c r="O233" i="35"/>
  <c r="O234" i="35"/>
  <c r="O235" i="35"/>
  <c r="O236" i="35"/>
  <c r="O237" i="35"/>
  <c r="O238" i="35"/>
  <c r="O239" i="35"/>
  <c r="O240" i="35"/>
  <c r="O241" i="35"/>
  <c r="O242" i="35"/>
  <c r="O243" i="35"/>
  <c r="O244" i="35"/>
  <c r="O245" i="35"/>
  <c r="O246" i="35"/>
  <c r="O247" i="35"/>
  <c r="O248" i="35"/>
  <c r="O249" i="35"/>
  <c r="O250" i="35"/>
  <c r="O251" i="35"/>
  <c r="O252" i="35"/>
  <c r="O253" i="35"/>
  <c r="O254" i="35"/>
  <c r="O255" i="35"/>
  <c r="O256" i="35"/>
  <c r="O257" i="35"/>
  <c r="O258" i="35"/>
  <c r="O259" i="35"/>
  <c r="O260" i="35"/>
  <c r="O261" i="35"/>
  <c r="O262" i="35"/>
  <c r="O263" i="35"/>
  <c r="O264" i="35"/>
  <c r="O265" i="35"/>
  <c r="O266" i="35"/>
  <c r="O267" i="35"/>
  <c r="O268" i="35"/>
  <c r="O269" i="35"/>
  <c r="O270" i="35"/>
  <c r="O271" i="35"/>
  <c r="O272" i="35"/>
  <c r="O273" i="35"/>
  <c r="P177" i="37" l="1"/>
  <c r="Q177" i="37" s="1"/>
  <c r="P167" i="37"/>
  <c r="Q161" i="37"/>
  <c r="M198" i="37"/>
  <c r="L135" i="37"/>
  <c r="K274" i="37"/>
  <c r="L169" i="37"/>
  <c r="AB116" i="35"/>
  <c r="AB124" i="35"/>
  <c r="R123" i="35"/>
  <c r="R124" i="35" s="1"/>
  <c r="Q113" i="35"/>
  <c r="Q115" i="35" s="1"/>
  <c r="Q116" i="35" s="1"/>
  <c r="R113" i="35"/>
  <c r="R115" i="35" s="1"/>
  <c r="Q124" i="35"/>
  <c r="Q274" i="35"/>
  <c r="R177" i="35"/>
  <c r="R135" i="35" s="1"/>
  <c r="R164" i="35"/>
  <c r="R167" i="35" s="1"/>
  <c r="P123" i="35"/>
  <c r="P116" i="35" s="1"/>
  <c r="O123" i="35"/>
  <c r="O124" i="35"/>
  <c r="O113" i="35"/>
  <c r="O115" i="35" s="1"/>
  <c r="O116" i="35" s="1"/>
  <c r="N70" i="35"/>
  <c r="N71" i="35"/>
  <c r="N78" i="35"/>
  <c r="N92" i="35"/>
  <c r="N96" i="35"/>
  <c r="N108" i="35"/>
  <c r="N117" i="35"/>
  <c r="N123" i="35" s="1"/>
  <c r="N118" i="35"/>
  <c r="N119" i="35"/>
  <c r="N120" i="35"/>
  <c r="N121" i="35"/>
  <c r="N122" i="35"/>
  <c r="N161" i="35"/>
  <c r="N162" i="35"/>
  <c r="N167" i="35" s="1"/>
  <c r="N163" i="35"/>
  <c r="N164" i="35"/>
  <c r="N165" i="35"/>
  <c r="N166" i="35"/>
  <c r="N169" i="35"/>
  <c r="N274" i="35" s="1"/>
  <c r="N170" i="35"/>
  <c r="N171" i="35"/>
  <c r="N172" i="35"/>
  <c r="N173" i="35"/>
  <c r="N174" i="35"/>
  <c r="N175" i="35"/>
  <c r="N176" i="35"/>
  <c r="N177" i="35"/>
  <c r="N135" i="35" s="1"/>
  <c r="N178" i="35"/>
  <c r="N179" i="35"/>
  <c r="N180" i="35"/>
  <c r="N181" i="35"/>
  <c r="N182" i="35"/>
  <c r="N183" i="35"/>
  <c r="N184" i="35"/>
  <c r="N185" i="35"/>
  <c r="N186" i="35"/>
  <c r="N187" i="35"/>
  <c r="N188" i="35"/>
  <c r="N189" i="35"/>
  <c r="N190" i="35"/>
  <c r="N191" i="35"/>
  <c r="N192" i="35"/>
  <c r="N193" i="35"/>
  <c r="N194" i="35"/>
  <c r="N195" i="35"/>
  <c r="N196" i="35"/>
  <c r="N197" i="35"/>
  <c r="N198" i="35"/>
  <c r="N199" i="35"/>
  <c r="N200" i="35"/>
  <c r="N201" i="35"/>
  <c r="N202" i="35"/>
  <c r="N203" i="35"/>
  <c r="N204" i="35"/>
  <c r="N205" i="35"/>
  <c r="N206" i="35"/>
  <c r="N207" i="35"/>
  <c r="N208" i="35"/>
  <c r="N209" i="35"/>
  <c r="N210" i="35"/>
  <c r="N211" i="35"/>
  <c r="N212" i="35"/>
  <c r="N213" i="35"/>
  <c r="N214" i="35"/>
  <c r="N215" i="35"/>
  <c r="N216" i="35"/>
  <c r="N217" i="35"/>
  <c r="N218" i="35"/>
  <c r="N219" i="35"/>
  <c r="N220" i="35"/>
  <c r="N221" i="35"/>
  <c r="N222" i="35"/>
  <c r="N223" i="35"/>
  <c r="N224" i="35"/>
  <c r="N225" i="35"/>
  <c r="N226" i="35"/>
  <c r="N227" i="35"/>
  <c r="N228" i="35"/>
  <c r="N229" i="35"/>
  <c r="N230" i="35"/>
  <c r="N231" i="35"/>
  <c r="N232" i="35"/>
  <c r="N233" i="35"/>
  <c r="N234" i="35"/>
  <c r="N235" i="35"/>
  <c r="N236" i="35"/>
  <c r="N237" i="35"/>
  <c r="N238" i="35"/>
  <c r="N239" i="35"/>
  <c r="N240" i="35"/>
  <c r="N241" i="35"/>
  <c r="N242" i="35"/>
  <c r="N243" i="35"/>
  <c r="N244" i="35"/>
  <c r="N245" i="35"/>
  <c r="N246" i="35"/>
  <c r="N247" i="35"/>
  <c r="N248" i="35"/>
  <c r="N249" i="35"/>
  <c r="N250" i="35"/>
  <c r="N251" i="35"/>
  <c r="N252" i="35"/>
  <c r="N253" i="35"/>
  <c r="N254" i="35"/>
  <c r="N255" i="35"/>
  <c r="N256" i="35"/>
  <c r="N257" i="35"/>
  <c r="N258" i="35"/>
  <c r="N259" i="35"/>
  <c r="N260" i="35"/>
  <c r="N261" i="35"/>
  <c r="N262" i="35"/>
  <c r="N263" i="35"/>
  <c r="N264" i="35"/>
  <c r="N265" i="35"/>
  <c r="N266" i="35"/>
  <c r="N267" i="35"/>
  <c r="N268" i="35"/>
  <c r="N269" i="35"/>
  <c r="N270" i="35"/>
  <c r="N271" i="35"/>
  <c r="N272" i="35"/>
  <c r="N273" i="35"/>
  <c r="L274" i="37" l="1"/>
  <c r="M169" i="37"/>
  <c r="N198" i="37"/>
  <c r="M135" i="37"/>
  <c r="R161" i="37"/>
  <c r="Q167" i="37"/>
  <c r="R177" i="37"/>
  <c r="R116" i="35"/>
  <c r="R274" i="35"/>
  <c r="P124" i="35"/>
  <c r="N124" i="35"/>
  <c r="N113" i="35"/>
  <c r="N115" i="35" s="1"/>
  <c r="N116" i="35" s="1"/>
  <c r="M70" i="35"/>
  <c r="M71" i="35"/>
  <c r="M78" i="35"/>
  <c r="M92" i="35"/>
  <c r="M96" i="35"/>
  <c r="M108" i="35"/>
  <c r="M117" i="35"/>
  <c r="M118" i="35"/>
  <c r="M123" i="35" s="1"/>
  <c r="M119" i="35"/>
  <c r="M120" i="35"/>
  <c r="M121" i="35"/>
  <c r="M122" i="35"/>
  <c r="M161" i="35"/>
  <c r="M167" i="35" s="1"/>
  <c r="M162" i="35"/>
  <c r="M163" i="35"/>
  <c r="M164" i="35"/>
  <c r="M165" i="35"/>
  <c r="M166" i="35"/>
  <c r="M169" i="35"/>
  <c r="M170" i="35"/>
  <c r="M171" i="35"/>
  <c r="M274" i="35" s="1"/>
  <c r="M172" i="35"/>
  <c r="M173" i="35"/>
  <c r="M174" i="35"/>
  <c r="M175" i="35"/>
  <c r="M176" i="35"/>
  <c r="M177" i="35"/>
  <c r="M135" i="35" s="1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S177" i="37" l="1"/>
  <c r="O198" i="37"/>
  <c r="N135" i="37"/>
  <c r="R167" i="37"/>
  <c r="S161" i="37"/>
  <c r="M274" i="37"/>
  <c r="N169" i="37"/>
  <c r="M113" i="35"/>
  <c r="M115" i="35" s="1"/>
  <c r="M116" i="35" s="1"/>
  <c r="M124" i="35"/>
  <c r="N274" i="37" l="1"/>
  <c r="O169" i="37"/>
  <c r="P198" i="37"/>
  <c r="Q198" i="37" s="1"/>
  <c r="O135" i="37"/>
  <c r="S167" i="37"/>
  <c r="T161" i="37"/>
  <c r="T177" i="37"/>
  <c r="L70" i="35"/>
  <c r="K70" i="35"/>
  <c r="J70" i="35"/>
  <c r="I70" i="35"/>
  <c r="B135" i="35"/>
  <c r="C135" i="35"/>
  <c r="D135" i="35"/>
  <c r="E135" i="35"/>
  <c r="F135" i="35"/>
  <c r="B108" i="35"/>
  <c r="C108" i="35"/>
  <c r="D108" i="35"/>
  <c r="E108" i="35"/>
  <c r="F108" i="35"/>
  <c r="F113" i="35" s="1"/>
  <c r="F115" i="35" s="1"/>
  <c r="F116" i="35" s="1"/>
  <c r="B113" i="35"/>
  <c r="B115" i="35" s="1"/>
  <c r="B116" i="35" s="1"/>
  <c r="C113" i="35"/>
  <c r="C115" i="35" s="1"/>
  <c r="C116" i="35" s="1"/>
  <c r="D113" i="35"/>
  <c r="D115" i="35" s="1"/>
  <c r="D116" i="35" s="1"/>
  <c r="E113" i="35"/>
  <c r="E115" i="35" s="1"/>
  <c r="E116" i="35" s="1"/>
  <c r="B71" i="35"/>
  <c r="C71" i="35"/>
  <c r="D71" i="35"/>
  <c r="E71" i="35"/>
  <c r="F71" i="35"/>
  <c r="B78" i="35"/>
  <c r="C78" i="35"/>
  <c r="D78" i="35"/>
  <c r="E78" i="35"/>
  <c r="F78" i="35"/>
  <c r="H70" i="35"/>
  <c r="U177" i="37" l="1"/>
  <c r="O274" i="37"/>
  <c r="P169" i="37"/>
  <c r="T167" i="37"/>
  <c r="U161" i="37"/>
  <c r="R198" i="37"/>
  <c r="Q135" i="37"/>
  <c r="G70" i="35"/>
  <c r="S198" i="37" l="1"/>
  <c r="R135" i="37"/>
  <c r="P274" i="37"/>
  <c r="Q169" i="37"/>
  <c r="V161" i="37"/>
  <c r="U167" i="37"/>
  <c r="V177" i="37"/>
  <c r="F70" i="35"/>
  <c r="G157" i="35"/>
  <c r="H157" i="35" s="1"/>
  <c r="I157" i="35" s="1"/>
  <c r="G156" i="35"/>
  <c r="H156" i="35" s="1"/>
  <c r="I156" i="35" s="1"/>
  <c r="G155" i="35"/>
  <c r="H155" i="35"/>
  <c r="I155" i="35" s="1"/>
  <c r="G154" i="35"/>
  <c r="H154" i="35"/>
  <c r="I154" i="35" s="1"/>
  <c r="G153" i="35"/>
  <c r="H153" i="35" s="1"/>
  <c r="I153" i="35" s="1"/>
  <c r="E70" i="35"/>
  <c r="D70" i="35"/>
  <c r="D274" i="35"/>
  <c r="C70" i="35"/>
  <c r="C274" i="35"/>
  <c r="W177" i="37" l="1"/>
  <c r="V167" i="37"/>
  <c r="W161" i="37"/>
  <c r="Q274" i="37"/>
  <c r="R169" i="37"/>
  <c r="T198" i="37"/>
  <c r="S135" i="37"/>
  <c r="B70" i="35"/>
  <c r="AG274" i="35"/>
  <c r="B274" i="35"/>
  <c r="E273" i="35"/>
  <c r="F273" i="35" s="1"/>
  <c r="G273" i="35" s="1"/>
  <c r="H273" i="35" s="1"/>
  <c r="I273" i="35" s="1"/>
  <c r="J273" i="35" s="1"/>
  <c r="K273" i="35" s="1"/>
  <c r="L273" i="35" s="1"/>
  <c r="S273" i="35" s="1"/>
  <c r="T273" i="35" s="1"/>
  <c r="U273" i="35" s="1"/>
  <c r="V273" i="35" s="1"/>
  <c r="W273" i="35" s="1"/>
  <c r="X273" i="35" s="1"/>
  <c r="Y273" i="35" s="1"/>
  <c r="Z273" i="35" s="1"/>
  <c r="AA273" i="35" s="1"/>
  <c r="AB273" i="35" s="1"/>
  <c r="AC273" i="35" s="1"/>
  <c r="AD273" i="35" s="1"/>
  <c r="AE273" i="35" s="1"/>
  <c r="AF273" i="35" s="1"/>
  <c r="E272" i="35"/>
  <c r="F272" i="35" s="1"/>
  <c r="G272" i="35" s="1"/>
  <c r="H272" i="35" s="1"/>
  <c r="I272" i="35" s="1"/>
  <c r="J272" i="35" s="1"/>
  <c r="K272" i="35" s="1"/>
  <c r="L272" i="35" s="1"/>
  <c r="S272" i="35" s="1"/>
  <c r="T272" i="35" s="1"/>
  <c r="U272" i="35" s="1"/>
  <c r="V272" i="35" s="1"/>
  <c r="W272" i="35" s="1"/>
  <c r="X272" i="35" s="1"/>
  <c r="Y272" i="35" s="1"/>
  <c r="Z272" i="35" s="1"/>
  <c r="AA272" i="35" s="1"/>
  <c r="AB272" i="35" s="1"/>
  <c r="AC272" i="35" s="1"/>
  <c r="AD272" i="35" s="1"/>
  <c r="AE272" i="35" s="1"/>
  <c r="AF272" i="35" s="1"/>
  <c r="E271" i="35"/>
  <c r="F271" i="35" s="1"/>
  <c r="G271" i="35" s="1"/>
  <c r="H271" i="35" s="1"/>
  <c r="I271" i="35" s="1"/>
  <c r="J271" i="35" s="1"/>
  <c r="K271" i="35" s="1"/>
  <c r="L271" i="35" s="1"/>
  <c r="S271" i="35" s="1"/>
  <c r="T271" i="35" s="1"/>
  <c r="U271" i="35" s="1"/>
  <c r="V271" i="35" s="1"/>
  <c r="W271" i="35" s="1"/>
  <c r="X271" i="35" s="1"/>
  <c r="Y271" i="35" s="1"/>
  <c r="Z271" i="35" s="1"/>
  <c r="AA271" i="35" s="1"/>
  <c r="AB271" i="35" s="1"/>
  <c r="AC271" i="35" s="1"/>
  <c r="AD271" i="35" s="1"/>
  <c r="AE271" i="35" s="1"/>
  <c r="AF271" i="35" s="1"/>
  <c r="E270" i="35"/>
  <c r="F270" i="35" s="1"/>
  <c r="G270" i="35" s="1"/>
  <c r="H270" i="35" s="1"/>
  <c r="I270" i="35" s="1"/>
  <c r="J270" i="35" s="1"/>
  <c r="K270" i="35" s="1"/>
  <c r="L270" i="35" s="1"/>
  <c r="S270" i="35" s="1"/>
  <c r="T270" i="35" s="1"/>
  <c r="U270" i="35" s="1"/>
  <c r="V270" i="35" s="1"/>
  <c r="W270" i="35" s="1"/>
  <c r="X270" i="35" s="1"/>
  <c r="Y270" i="35" s="1"/>
  <c r="Z270" i="35" s="1"/>
  <c r="AA270" i="35" s="1"/>
  <c r="AB270" i="35" s="1"/>
  <c r="AC270" i="35" s="1"/>
  <c r="AD270" i="35" s="1"/>
  <c r="AE270" i="35" s="1"/>
  <c r="AF270" i="35" s="1"/>
  <c r="E269" i="35"/>
  <c r="F269" i="35" s="1"/>
  <c r="G269" i="35" s="1"/>
  <c r="H269" i="35" s="1"/>
  <c r="I269" i="35" s="1"/>
  <c r="J269" i="35" s="1"/>
  <c r="K269" i="35" s="1"/>
  <c r="L269" i="35" s="1"/>
  <c r="S269" i="35" s="1"/>
  <c r="T269" i="35" s="1"/>
  <c r="U269" i="35" s="1"/>
  <c r="V269" i="35" s="1"/>
  <c r="W269" i="35" s="1"/>
  <c r="X269" i="35" s="1"/>
  <c r="Y269" i="35" s="1"/>
  <c r="Z269" i="35" s="1"/>
  <c r="AA269" i="35" s="1"/>
  <c r="AB269" i="35" s="1"/>
  <c r="AC269" i="35" s="1"/>
  <c r="AD269" i="35" s="1"/>
  <c r="AE269" i="35" s="1"/>
  <c r="AF269" i="35" s="1"/>
  <c r="E268" i="35"/>
  <c r="F268" i="35" s="1"/>
  <c r="G268" i="35" s="1"/>
  <c r="H268" i="35" s="1"/>
  <c r="I268" i="35" s="1"/>
  <c r="J268" i="35" s="1"/>
  <c r="K268" i="35" s="1"/>
  <c r="L268" i="35" s="1"/>
  <c r="S268" i="35" s="1"/>
  <c r="T268" i="35" s="1"/>
  <c r="U268" i="35" s="1"/>
  <c r="V268" i="35" s="1"/>
  <c r="W268" i="35" s="1"/>
  <c r="X268" i="35" s="1"/>
  <c r="Y268" i="35" s="1"/>
  <c r="Z268" i="35" s="1"/>
  <c r="AA268" i="35" s="1"/>
  <c r="AB268" i="35" s="1"/>
  <c r="AC268" i="35" s="1"/>
  <c r="AD268" i="35" s="1"/>
  <c r="AE268" i="35" s="1"/>
  <c r="AF268" i="35" s="1"/>
  <c r="E267" i="35"/>
  <c r="F267" i="35" s="1"/>
  <c r="G267" i="35" s="1"/>
  <c r="H267" i="35" s="1"/>
  <c r="I267" i="35" s="1"/>
  <c r="J267" i="35" s="1"/>
  <c r="K267" i="35" s="1"/>
  <c r="L267" i="35" s="1"/>
  <c r="S267" i="35" s="1"/>
  <c r="T267" i="35" s="1"/>
  <c r="U267" i="35" s="1"/>
  <c r="V267" i="35" s="1"/>
  <c r="W267" i="35" s="1"/>
  <c r="X267" i="35" s="1"/>
  <c r="Y267" i="35" s="1"/>
  <c r="Z267" i="35" s="1"/>
  <c r="AA267" i="35" s="1"/>
  <c r="AB267" i="35" s="1"/>
  <c r="AC267" i="35" s="1"/>
  <c r="AD267" i="35" s="1"/>
  <c r="AE267" i="35" s="1"/>
  <c r="AF267" i="35" s="1"/>
  <c r="E266" i="35"/>
  <c r="F266" i="35" s="1"/>
  <c r="G266" i="35" s="1"/>
  <c r="H266" i="35" s="1"/>
  <c r="I266" i="35" s="1"/>
  <c r="J266" i="35" s="1"/>
  <c r="K266" i="35" s="1"/>
  <c r="L266" i="35" s="1"/>
  <c r="S266" i="35" s="1"/>
  <c r="T266" i="35" s="1"/>
  <c r="U266" i="35" s="1"/>
  <c r="V266" i="35" s="1"/>
  <c r="W266" i="35" s="1"/>
  <c r="X266" i="35" s="1"/>
  <c r="Y266" i="35" s="1"/>
  <c r="Z266" i="35" s="1"/>
  <c r="AA266" i="35" s="1"/>
  <c r="AB266" i="35" s="1"/>
  <c r="AC266" i="35" s="1"/>
  <c r="AD266" i="35" s="1"/>
  <c r="AE266" i="35" s="1"/>
  <c r="AF266" i="35" s="1"/>
  <c r="G265" i="35"/>
  <c r="H265" i="35" s="1"/>
  <c r="I265" i="35" s="1"/>
  <c r="J265" i="35" s="1"/>
  <c r="K265" i="35" s="1"/>
  <c r="L265" i="35" s="1"/>
  <c r="S265" i="35" s="1"/>
  <c r="T265" i="35" s="1"/>
  <c r="U265" i="35" s="1"/>
  <c r="V265" i="35" s="1"/>
  <c r="W265" i="35" s="1"/>
  <c r="X265" i="35" s="1"/>
  <c r="Y265" i="35" s="1"/>
  <c r="Z265" i="35" s="1"/>
  <c r="AA265" i="35" s="1"/>
  <c r="AB265" i="35" s="1"/>
  <c r="AC265" i="35" s="1"/>
  <c r="AD265" i="35" s="1"/>
  <c r="AE265" i="35" s="1"/>
  <c r="AF265" i="35" s="1"/>
  <c r="E265" i="35"/>
  <c r="F265" i="35" s="1"/>
  <c r="E264" i="35"/>
  <c r="F264" i="35" s="1"/>
  <c r="G264" i="35" s="1"/>
  <c r="H264" i="35" s="1"/>
  <c r="I264" i="35" s="1"/>
  <c r="J264" i="35" s="1"/>
  <c r="K264" i="35" s="1"/>
  <c r="L264" i="35" s="1"/>
  <c r="S264" i="35" s="1"/>
  <c r="T264" i="35" s="1"/>
  <c r="U264" i="35" s="1"/>
  <c r="V264" i="35" s="1"/>
  <c r="W264" i="35" s="1"/>
  <c r="X264" i="35" s="1"/>
  <c r="Y264" i="35" s="1"/>
  <c r="Z264" i="35" s="1"/>
  <c r="AA264" i="35" s="1"/>
  <c r="AB264" i="35" s="1"/>
  <c r="AC264" i="35" s="1"/>
  <c r="AD264" i="35" s="1"/>
  <c r="AE264" i="35" s="1"/>
  <c r="AF264" i="35" s="1"/>
  <c r="E263" i="35"/>
  <c r="F263" i="35" s="1"/>
  <c r="G263" i="35" s="1"/>
  <c r="H263" i="35" s="1"/>
  <c r="I263" i="35" s="1"/>
  <c r="J263" i="35" s="1"/>
  <c r="K263" i="35" s="1"/>
  <c r="L263" i="35" s="1"/>
  <c r="S263" i="35" s="1"/>
  <c r="T263" i="35" s="1"/>
  <c r="U263" i="35" s="1"/>
  <c r="V263" i="35" s="1"/>
  <c r="W263" i="35" s="1"/>
  <c r="X263" i="35" s="1"/>
  <c r="Y263" i="35" s="1"/>
  <c r="Z263" i="35" s="1"/>
  <c r="AA263" i="35" s="1"/>
  <c r="AB263" i="35" s="1"/>
  <c r="AC263" i="35" s="1"/>
  <c r="AD263" i="35" s="1"/>
  <c r="AE263" i="35" s="1"/>
  <c r="AF263" i="35" s="1"/>
  <c r="E262" i="35"/>
  <c r="F262" i="35" s="1"/>
  <c r="G262" i="35" s="1"/>
  <c r="H262" i="35" s="1"/>
  <c r="I262" i="35" s="1"/>
  <c r="J262" i="35" s="1"/>
  <c r="K262" i="35" s="1"/>
  <c r="L262" i="35" s="1"/>
  <c r="S262" i="35" s="1"/>
  <c r="T262" i="35" s="1"/>
  <c r="U262" i="35" s="1"/>
  <c r="V262" i="35" s="1"/>
  <c r="W262" i="35" s="1"/>
  <c r="X262" i="35" s="1"/>
  <c r="Y262" i="35" s="1"/>
  <c r="Z262" i="35" s="1"/>
  <c r="AA262" i="35" s="1"/>
  <c r="AB262" i="35" s="1"/>
  <c r="AC262" i="35" s="1"/>
  <c r="AD262" i="35" s="1"/>
  <c r="AE262" i="35" s="1"/>
  <c r="AF262" i="35" s="1"/>
  <c r="E261" i="35"/>
  <c r="F261" i="35" s="1"/>
  <c r="G261" i="35" s="1"/>
  <c r="H261" i="35" s="1"/>
  <c r="I261" i="35" s="1"/>
  <c r="J261" i="35" s="1"/>
  <c r="K261" i="35" s="1"/>
  <c r="L261" i="35" s="1"/>
  <c r="S261" i="35" s="1"/>
  <c r="T261" i="35" s="1"/>
  <c r="U261" i="35" s="1"/>
  <c r="V261" i="35" s="1"/>
  <c r="W261" i="35" s="1"/>
  <c r="X261" i="35" s="1"/>
  <c r="Y261" i="35" s="1"/>
  <c r="Z261" i="35" s="1"/>
  <c r="AA261" i="35" s="1"/>
  <c r="AB261" i="35" s="1"/>
  <c r="AC261" i="35" s="1"/>
  <c r="AD261" i="35" s="1"/>
  <c r="AE261" i="35" s="1"/>
  <c r="AF261" i="35" s="1"/>
  <c r="E260" i="35"/>
  <c r="F260" i="35" s="1"/>
  <c r="G260" i="35" s="1"/>
  <c r="H260" i="35" s="1"/>
  <c r="I260" i="35" s="1"/>
  <c r="J260" i="35" s="1"/>
  <c r="K260" i="35" s="1"/>
  <c r="L260" i="35" s="1"/>
  <c r="S260" i="35" s="1"/>
  <c r="T260" i="35" s="1"/>
  <c r="U260" i="35" s="1"/>
  <c r="V260" i="35" s="1"/>
  <c r="W260" i="35" s="1"/>
  <c r="X260" i="35" s="1"/>
  <c r="Y260" i="35" s="1"/>
  <c r="Z260" i="35" s="1"/>
  <c r="AA260" i="35" s="1"/>
  <c r="AB260" i="35" s="1"/>
  <c r="AC260" i="35" s="1"/>
  <c r="AD260" i="35" s="1"/>
  <c r="AE260" i="35" s="1"/>
  <c r="AF260" i="35" s="1"/>
  <c r="E259" i="35"/>
  <c r="F259" i="35" s="1"/>
  <c r="G259" i="35" s="1"/>
  <c r="H259" i="35" s="1"/>
  <c r="I259" i="35" s="1"/>
  <c r="J259" i="35" s="1"/>
  <c r="K259" i="35" s="1"/>
  <c r="L259" i="35" s="1"/>
  <c r="S259" i="35" s="1"/>
  <c r="T259" i="35" s="1"/>
  <c r="U259" i="35" s="1"/>
  <c r="V259" i="35" s="1"/>
  <c r="W259" i="35" s="1"/>
  <c r="X259" i="35" s="1"/>
  <c r="Y259" i="35" s="1"/>
  <c r="Z259" i="35" s="1"/>
  <c r="AA259" i="35" s="1"/>
  <c r="AB259" i="35" s="1"/>
  <c r="AC259" i="35" s="1"/>
  <c r="AD259" i="35" s="1"/>
  <c r="AE259" i="35" s="1"/>
  <c r="AF259" i="35" s="1"/>
  <c r="K258" i="35"/>
  <c r="L258" i="35" s="1"/>
  <c r="S258" i="35" s="1"/>
  <c r="T258" i="35" s="1"/>
  <c r="U258" i="35" s="1"/>
  <c r="V258" i="35" s="1"/>
  <c r="W258" i="35" s="1"/>
  <c r="X258" i="35" s="1"/>
  <c r="Y258" i="35" s="1"/>
  <c r="Z258" i="35" s="1"/>
  <c r="AA258" i="35" s="1"/>
  <c r="AB258" i="35" s="1"/>
  <c r="AC258" i="35" s="1"/>
  <c r="AD258" i="35" s="1"/>
  <c r="AE258" i="35" s="1"/>
  <c r="AF258" i="35" s="1"/>
  <c r="E258" i="35"/>
  <c r="F258" i="35" s="1"/>
  <c r="G258" i="35" s="1"/>
  <c r="H258" i="35" s="1"/>
  <c r="I258" i="35" s="1"/>
  <c r="J258" i="35" s="1"/>
  <c r="E257" i="35"/>
  <c r="F257" i="35" s="1"/>
  <c r="G257" i="35" s="1"/>
  <c r="H257" i="35" s="1"/>
  <c r="I257" i="35" s="1"/>
  <c r="J257" i="35" s="1"/>
  <c r="K257" i="35" s="1"/>
  <c r="L257" i="35" s="1"/>
  <c r="S257" i="35" s="1"/>
  <c r="T257" i="35" s="1"/>
  <c r="U257" i="35" s="1"/>
  <c r="V257" i="35" s="1"/>
  <c r="W257" i="35" s="1"/>
  <c r="X257" i="35" s="1"/>
  <c r="Y257" i="35" s="1"/>
  <c r="Z257" i="35" s="1"/>
  <c r="AA257" i="35" s="1"/>
  <c r="AB257" i="35" s="1"/>
  <c r="AC257" i="35" s="1"/>
  <c r="AD257" i="35" s="1"/>
  <c r="AE257" i="35" s="1"/>
  <c r="AF257" i="35" s="1"/>
  <c r="E256" i="35"/>
  <c r="F256" i="35" s="1"/>
  <c r="G256" i="35" s="1"/>
  <c r="H256" i="35" s="1"/>
  <c r="I256" i="35" s="1"/>
  <c r="J256" i="35" s="1"/>
  <c r="K256" i="35" s="1"/>
  <c r="L256" i="35" s="1"/>
  <c r="S256" i="35" s="1"/>
  <c r="T256" i="35" s="1"/>
  <c r="U256" i="35" s="1"/>
  <c r="V256" i="35" s="1"/>
  <c r="W256" i="35" s="1"/>
  <c r="X256" i="35" s="1"/>
  <c r="Y256" i="35" s="1"/>
  <c r="Z256" i="35" s="1"/>
  <c r="AA256" i="35" s="1"/>
  <c r="AB256" i="35" s="1"/>
  <c r="AC256" i="35" s="1"/>
  <c r="AD256" i="35" s="1"/>
  <c r="AE256" i="35" s="1"/>
  <c r="AF256" i="35" s="1"/>
  <c r="E255" i="35"/>
  <c r="F255" i="35" s="1"/>
  <c r="G255" i="35" s="1"/>
  <c r="H255" i="35" s="1"/>
  <c r="I255" i="35" s="1"/>
  <c r="J255" i="35" s="1"/>
  <c r="K255" i="35" s="1"/>
  <c r="L255" i="35" s="1"/>
  <c r="S255" i="35" s="1"/>
  <c r="T255" i="35" s="1"/>
  <c r="U255" i="35" s="1"/>
  <c r="V255" i="35" s="1"/>
  <c r="W255" i="35" s="1"/>
  <c r="X255" i="35" s="1"/>
  <c r="Y255" i="35" s="1"/>
  <c r="Z255" i="35" s="1"/>
  <c r="AA255" i="35" s="1"/>
  <c r="AB255" i="35" s="1"/>
  <c r="AC255" i="35" s="1"/>
  <c r="AD255" i="35" s="1"/>
  <c r="AE255" i="35" s="1"/>
  <c r="AF255" i="35" s="1"/>
  <c r="E254" i="35"/>
  <c r="F254" i="35" s="1"/>
  <c r="G254" i="35" s="1"/>
  <c r="H254" i="35" s="1"/>
  <c r="I254" i="35" s="1"/>
  <c r="J254" i="35" s="1"/>
  <c r="K254" i="35" s="1"/>
  <c r="L254" i="35" s="1"/>
  <c r="S254" i="35" s="1"/>
  <c r="T254" i="35" s="1"/>
  <c r="U254" i="35" s="1"/>
  <c r="V254" i="35" s="1"/>
  <c r="W254" i="35" s="1"/>
  <c r="X254" i="35" s="1"/>
  <c r="Y254" i="35" s="1"/>
  <c r="Z254" i="35" s="1"/>
  <c r="AA254" i="35" s="1"/>
  <c r="AB254" i="35" s="1"/>
  <c r="AC254" i="35" s="1"/>
  <c r="AD254" i="35" s="1"/>
  <c r="AE254" i="35" s="1"/>
  <c r="AF254" i="35" s="1"/>
  <c r="E253" i="35"/>
  <c r="F253" i="35" s="1"/>
  <c r="G253" i="35" s="1"/>
  <c r="H253" i="35" s="1"/>
  <c r="I253" i="35" s="1"/>
  <c r="J253" i="35" s="1"/>
  <c r="K253" i="35" s="1"/>
  <c r="L253" i="35" s="1"/>
  <c r="S253" i="35" s="1"/>
  <c r="T253" i="35" s="1"/>
  <c r="U253" i="35" s="1"/>
  <c r="V253" i="35" s="1"/>
  <c r="W253" i="35" s="1"/>
  <c r="X253" i="35" s="1"/>
  <c r="Y253" i="35" s="1"/>
  <c r="Z253" i="35" s="1"/>
  <c r="AA253" i="35" s="1"/>
  <c r="AB253" i="35" s="1"/>
  <c r="AC253" i="35" s="1"/>
  <c r="AD253" i="35" s="1"/>
  <c r="AE253" i="35" s="1"/>
  <c r="AF253" i="35" s="1"/>
  <c r="F252" i="35"/>
  <c r="G252" i="35" s="1"/>
  <c r="H252" i="35" s="1"/>
  <c r="I252" i="35" s="1"/>
  <c r="J252" i="35" s="1"/>
  <c r="K252" i="35" s="1"/>
  <c r="L252" i="35" s="1"/>
  <c r="S252" i="35" s="1"/>
  <c r="T252" i="35" s="1"/>
  <c r="U252" i="35" s="1"/>
  <c r="V252" i="35" s="1"/>
  <c r="W252" i="35" s="1"/>
  <c r="X252" i="35" s="1"/>
  <c r="Y252" i="35" s="1"/>
  <c r="Z252" i="35" s="1"/>
  <c r="AA252" i="35" s="1"/>
  <c r="AB252" i="35" s="1"/>
  <c r="AC252" i="35" s="1"/>
  <c r="AD252" i="35" s="1"/>
  <c r="AE252" i="35" s="1"/>
  <c r="AF252" i="35" s="1"/>
  <c r="F251" i="35"/>
  <c r="G251" i="35" s="1"/>
  <c r="H251" i="35" s="1"/>
  <c r="I251" i="35" s="1"/>
  <c r="J251" i="35" s="1"/>
  <c r="K251" i="35" s="1"/>
  <c r="L251" i="35" s="1"/>
  <c r="S251" i="35" s="1"/>
  <c r="T251" i="35" s="1"/>
  <c r="U251" i="35" s="1"/>
  <c r="V251" i="35" s="1"/>
  <c r="W251" i="35" s="1"/>
  <c r="X251" i="35" s="1"/>
  <c r="Y251" i="35" s="1"/>
  <c r="Z251" i="35" s="1"/>
  <c r="AA251" i="35" s="1"/>
  <c r="AB251" i="35" s="1"/>
  <c r="AC251" i="35" s="1"/>
  <c r="AD251" i="35" s="1"/>
  <c r="AE251" i="35" s="1"/>
  <c r="AF251" i="35" s="1"/>
  <c r="F250" i="35"/>
  <c r="G250" i="35" s="1"/>
  <c r="H250" i="35" s="1"/>
  <c r="I250" i="35" s="1"/>
  <c r="J250" i="35" s="1"/>
  <c r="K250" i="35" s="1"/>
  <c r="L250" i="35" s="1"/>
  <c r="S250" i="35" s="1"/>
  <c r="T250" i="35" s="1"/>
  <c r="U250" i="35" s="1"/>
  <c r="V250" i="35" s="1"/>
  <c r="W250" i="35" s="1"/>
  <c r="X250" i="35" s="1"/>
  <c r="Y250" i="35" s="1"/>
  <c r="Z250" i="35" s="1"/>
  <c r="AA250" i="35" s="1"/>
  <c r="AB250" i="35" s="1"/>
  <c r="AC250" i="35" s="1"/>
  <c r="AD250" i="35" s="1"/>
  <c r="AE250" i="35" s="1"/>
  <c r="AF250" i="35" s="1"/>
  <c r="F249" i="35"/>
  <c r="G249" i="35" s="1"/>
  <c r="H249" i="35" s="1"/>
  <c r="I249" i="35" s="1"/>
  <c r="J249" i="35" s="1"/>
  <c r="K249" i="35" s="1"/>
  <c r="L249" i="35" s="1"/>
  <c r="S249" i="35" s="1"/>
  <c r="T249" i="35" s="1"/>
  <c r="U249" i="35" s="1"/>
  <c r="V249" i="35" s="1"/>
  <c r="W249" i="35" s="1"/>
  <c r="X249" i="35" s="1"/>
  <c r="Y249" i="35" s="1"/>
  <c r="Z249" i="35" s="1"/>
  <c r="AA249" i="35" s="1"/>
  <c r="AB249" i="35" s="1"/>
  <c r="AC249" i="35" s="1"/>
  <c r="AD249" i="35" s="1"/>
  <c r="AE249" i="35" s="1"/>
  <c r="AF249" i="35" s="1"/>
  <c r="F248" i="35"/>
  <c r="G248" i="35" s="1"/>
  <c r="H248" i="35" s="1"/>
  <c r="I248" i="35" s="1"/>
  <c r="J248" i="35" s="1"/>
  <c r="K248" i="35" s="1"/>
  <c r="L248" i="35" s="1"/>
  <c r="S248" i="35" s="1"/>
  <c r="T248" i="35" s="1"/>
  <c r="U248" i="35" s="1"/>
  <c r="V248" i="35" s="1"/>
  <c r="W248" i="35" s="1"/>
  <c r="X248" i="35" s="1"/>
  <c r="Y248" i="35" s="1"/>
  <c r="Z248" i="35" s="1"/>
  <c r="AA248" i="35" s="1"/>
  <c r="AB248" i="35" s="1"/>
  <c r="AC248" i="35" s="1"/>
  <c r="AD248" i="35" s="1"/>
  <c r="AE248" i="35" s="1"/>
  <c r="AF248" i="35" s="1"/>
  <c r="F247" i="35"/>
  <c r="G247" i="35" s="1"/>
  <c r="H247" i="35" s="1"/>
  <c r="I247" i="35" s="1"/>
  <c r="J247" i="35" s="1"/>
  <c r="K247" i="35" s="1"/>
  <c r="L247" i="35" s="1"/>
  <c r="S247" i="35" s="1"/>
  <c r="T247" i="35" s="1"/>
  <c r="U247" i="35" s="1"/>
  <c r="V247" i="35" s="1"/>
  <c r="W247" i="35" s="1"/>
  <c r="X247" i="35" s="1"/>
  <c r="Y247" i="35" s="1"/>
  <c r="Z247" i="35" s="1"/>
  <c r="AA247" i="35" s="1"/>
  <c r="AB247" i="35" s="1"/>
  <c r="AC247" i="35" s="1"/>
  <c r="AD247" i="35" s="1"/>
  <c r="AE247" i="35" s="1"/>
  <c r="AF247" i="35" s="1"/>
  <c r="F246" i="35"/>
  <c r="G246" i="35" s="1"/>
  <c r="H246" i="35" s="1"/>
  <c r="I246" i="35" s="1"/>
  <c r="J246" i="35" s="1"/>
  <c r="K246" i="35" s="1"/>
  <c r="L246" i="35" s="1"/>
  <c r="S246" i="35" s="1"/>
  <c r="T246" i="35" s="1"/>
  <c r="U246" i="35" s="1"/>
  <c r="V246" i="35" s="1"/>
  <c r="W246" i="35" s="1"/>
  <c r="X246" i="35" s="1"/>
  <c r="Y246" i="35" s="1"/>
  <c r="Z246" i="35" s="1"/>
  <c r="AA246" i="35" s="1"/>
  <c r="AB246" i="35" s="1"/>
  <c r="AC246" i="35" s="1"/>
  <c r="AD246" i="35" s="1"/>
  <c r="AE246" i="35" s="1"/>
  <c r="AF246" i="35" s="1"/>
  <c r="F245" i="35"/>
  <c r="G245" i="35" s="1"/>
  <c r="H245" i="35" s="1"/>
  <c r="I245" i="35" s="1"/>
  <c r="J245" i="35" s="1"/>
  <c r="K245" i="35" s="1"/>
  <c r="L245" i="35" s="1"/>
  <c r="S245" i="35" s="1"/>
  <c r="T245" i="35" s="1"/>
  <c r="U245" i="35" s="1"/>
  <c r="V245" i="35" s="1"/>
  <c r="W245" i="35" s="1"/>
  <c r="X245" i="35" s="1"/>
  <c r="Y245" i="35" s="1"/>
  <c r="Z245" i="35" s="1"/>
  <c r="AA245" i="35" s="1"/>
  <c r="AB245" i="35" s="1"/>
  <c r="AC245" i="35" s="1"/>
  <c r="AD245" i="35" s="1"/>
  <c r="AE245" i="35" s="1"/>
  <c r="AF245" i="35" s="1"/>
  <c r="F244" i="35"/>
  <c r="G244" i="35" s="1"/>
  <c r="H244" i="35" s="1"/>
  <c r="I244" i="35" s="1"/>
  <c r="J244" i="35" s="1"/>
  <c r="K244" i="35" s="1"/>
  <c r="L244" i="35" s="1"/>
  <c r="S244" i="35" s="1"/>
  <c r="T244" i="35" s="1"/>
  <c r="U244" i="35" s="1"/>
  <c r="V244" i="35" s="1"/>
  <c r="W244" i="35" s="1"/>
  <c r="X244" i="35" s="1"/>
  <c r="Y244" i="35" s="1"/>
  <c r="Z244" i="35" s="1"/>
  <c r="AA244" i="35" s="1"/>
  <c r="AB244" i="35" s="1"/>
  <c r="AC244" i="35" s="1"/>
  <c r="AD244" i="35" s="1"/>
  <c r="AE244" i="35" s="1"/>
  <c r="AF244" i="35" s="1"/>
  <c r="F243" i="35"/>
  <c r="G243" i="35" s="1"/>
  <c r="H243" i="35" s="1"/>
  <c r="I243" i="35" s="1"/>
  <c r="J243" i="35" s="1"/>
  <c r="K243" i="35" s="1"/>
  <c r="L243" i="35" s="1"/>
  <c r="S243" i="35" s="1"/>
  <c r="T243" i="35" s="1"/>
  <c r="U243" i="35" s="1"/>
  <c r="V243" i="35" s="1"/>
  <c r="W243" i="35" s="1"/>
  <c r="X243" i="35" s="1"/>
  <c r="Y243" i="35" s="1"/>
  <c r="Z243" i="35" s="1"/>
  <c r="AA243" i="35" s="1"/>
  <c r="AB243" i="35" s="1"/>
  <c r="AC243" i="35" s="1"/>
  <c r="AD243" i="35" s="1"/>
  <c r="AE243" i="35" s="1"/>
  <c r="AF243" i="35" s="1"/>
  <c r="F242" i="35"/>
  <c r="G242" i="35" s="1"/>
  <c r="H242" i="35" s="1"/>
  <c r="I242" i="35" s="1"/>
  <c r="J242" i="35" s="1"/>
  <c r="K242" i="35" s="1"/>
  <c r="L242" i="35" s="1"/>
  <c r="S242" i="35" s="1"/>
  <c r="T242" i="35" s="1"/>
  <c r="U242" i="35" s="1"/>
  <c r="V242" i="35" s="1"/>
  <c r="W242" i="35" s="1"/>
  <c r="X242" i="35" s="1"/>
  <c r="Y242" i="35" s="1"/>
  <c r="Z242" i="35" s="1"/>
  <c r="AA242" i="35" s="1"/>
  <c r="AB242" i="35" s="1"/>
  <c r="AC242" i="35" s="1"/>
  <c r="AD242" i="35" s="1"/>
  <c r="AE242" i="35" s="1"/>
  <c r="AF242" i="35" s="1"/>
  <c r="F241" i="35"/>
  <c r="G241" i="35" s="1"/>
  <c r="H241" i="35" s="1"/>
  <c r="I241" i="35" s="1"/>
  <c r="J241" i="35" s="1"/>
  <c r="K241" i="35" s="1"/>
  <c r="L241" i="35" s="1"/>
  <c r="S241" i="35" s="1"/>
  <c r="T241" i="35" s="1"/>
  <c r="U241" i="35" s="1"/>
  <c r="V241" i="35" s="1"/>
  <c r="W241" i="35" s="1"/>
  <c r="X241" i="35" s="1"/>
  <c r="Y241" i="35" s="1"/>
  <c r="Z241" i="35" s="1"/>
  <c r="AA241" i="35" s="1"/>
  <c r="AB241" i="35" s="1"/>
  <c r="AC241" i="35" s="1"/>
  <c r="AD241" i="35" s="1"/>
  <c r="AE241" i="35" s="1"/>
  <c r="AF241" i="35" s="1"/>
  <c r="F240" i="35"/>
  <c r="G240" i="35" s="1"/>
  <c r="H240" i="35" s="1"/>
  <c r="I240" i="35" s="1"/>
  <c r="J240" i="35" s="1"/>
  <c r="K240" i="35" s="1"/>
  <c r="L240" i="35" s="1"/>
  <c r="S240" i="35" s="1"/>
  <c r="T240" i="35" s="1"/>
  <c r="U240" i="35" s="1"/>
  <c r="V240" i="35" s="1"/>
  <c r="W240" i="35" s="1"/>
  <c r="X240" i="35" s="1"/>
  <c r="Y240" i="35" s="1"/>
  <c r="Z240" i="35" s="1"/>
  <c r="AA240" i="35" s="1"/>
  <c r="AB240" i="35" s="1"/>
  <c r="AC240" i="35" s="1"/>
  <c r="AD240" i="35" s="1"/>
  <c r="AE240" i="35" s="1"/>
  <c r="AF240" i="35" s="1"/>
  <c r="F239" i="35"/>
  <c r="G239" i="35" s="1"/>
  <c r="H239" i="35" s="1"/>
  <c r="I239" i="35" s="1"/>
  <c r="J239" i="35" s="1"/>
  <c r="K239" i="35" s="1"/>
  <c r="L239" i="35" s="1"/>
  <c r="S239" i="35" s="1"/>
  <c r="T239" i="35" s="1"/>
  <c r="U239" i="35" s="1"/>
  <c r="V239" i="35" s="1"/>
  <c r="W239" i="35" s="1"/>
  <c r="X239" i="35" s="1"/>
  <c r="Y239" i="35" s="1"/>
  <c r="Z239" i="35" s="1"/>
  <c r="AA239" i="35" s="1"/>
  <c r="AB239" i="35" s="1"/>
  <c r="AC239" i="35" s="1"/>
  <c r="AD239" i="35" s="1"/>
  <c r="AE239" i="35" s="1"/>
  <c r="AF239" i="35" s="1"/>
  <c r="F238" i="35"/>
  <c r="G238" i="35" s="1"/>
  <c r="H238" i="35" s="1"/>
  <c r="I238" i="35" s="1"/>
  <c r="J238" i="35" s="1"/>
  <c r="K238" i="35" s="1"/>
  <c r="L238" i="35" s="1"/>
  <c r="S238" i="35" s="1"/>
  <c r="T238" i="35" s="1"/>
  <c r="U238" i="35" s="1"/>
  <c r="V238" i="35" s="1"/>
  <c r="W238" i="35" s="1"/>
  <c r="X238" i="35" s="1"/>
  <c r="Y238" i="35" s="1"/>
  <c r="Z238" i="35" s="1"/>
  <c r="AA238" i="35" s="1"/>
  <c r="AB238" i="35" s="1"/>
  <c r="AC238" i="35" s="1"/>
  <c r="AD238" i="35" s="1"/>
  <c r="AE238" i="35" s="1"/>
  <c r="AF238" i="35" s="1"/>
  <c r="F237" i="35"/>
  <c r="G237" i="35" s="1"/>
  <c r="H237" i="35" s="1"/>
  <c r="I237" i="35" s="1"/>
  <c r="J237" i="35" s="1"/>
  <c r="K237" i="35" s="1"/>
  <c r="L237" i="35" s="1"/>
  <c r="S237" i="35" s="1"/>
  <c r="T237" i="35" s="1"/>
  <c r="U237" i="35" s="1"/>
  <c r="V237" i="35" s="1"/>
  <c r="W237" i="35" s="1"/>
  <c r="X237" i="35" s="1"/>
  <c r="Y237" i="35" s="1"/>
  <c r="Z237" i="35" s="1"/>
  <c r="AA237" i="35" s="1"/>
  <c r="AB237" i="35" s="1"/>
  <c r="AC237" i="35" s="1"/>
  <c r="AD237" i="35" s="1"/>
  <c r="AE237" i="35" s="1"/>
  <c r="AF237" i="35" s="1"/>
  <c r="F236" i="35"/>
  <c r="G236" i="35" s="1"/>
  <c r="H236" i="35" s="1"/>
  <c r="I236" i="35" s="1"/>
  <c r="J236" i="35" s="1"/>
  <c r="K236" i="35" s="1"/>
  <c r="L236" i="35" s="1"/>
  <c r="S236" i="35" s="1"/>
  <c r="T236" i="35" s="1"/>
  <c r="U236" i="35" s="1"/>
  <c r="V236" i="35" s="1"/>
  <c r="W236" i="35" s="1"/>
  <c r="X236" i="35" s="1"/>
  <c r="Y236" i="35" s="1"/>
  <c r="Z236" i="35" s="1"/>
  <c r="AA236" i="35" s="1"/>
  <c r="AB236" i="35" s="1"/>
  <c r="AC236" i="35" s="1"/>
  <c r="AD236" i="35" s="1"/>
  <c r="AE236" i="35" s="1"/>
  <c r="AF236" i="35" s="1"/>
  <c r="F235" i="35"/>
  <c r="G235" i="35" s="1"/>
  <c r="H235" i="35" s="1"/>
  <c r="I235" i="35" s="1"/>
  <c r="J235" i="35" s="1"/>
  <c r="K235" i="35" s="1"/>
  <c r="L235" i="35" s="1"/>
  <c r="S235" i="35" s="1"/>
  <c r="T235" i="35" s="1"/>
  <c r="U235" i="35" s="1"/>
  <c r="V235" i="35" s="1"/>
  <c r="W235" i="35" s="1"/>
  <c r="X235" i="35" s="1"/>
  <c r="Y235" i="35" s="1"/>
  <c r="Z235" i="35" s="1"/>
  <c r="AA235" i="35" s="1"/>
  <c r="AB235" i="35" s="1"/>
  <c r="AC235" i="35" s="1"/>
  <c r="AD235" i="35" s="1"/>
  <c r="AE235" i="35" s="1"/>
  <c r="AF235" i="35" s="1"/>
  <c r="F234" i="35"/>
  <c r="G234" i="35" s="1"/>
  <c r="H234" i="35" s="1"/>
  <c r="I234" i="35" s="1"/>
  <c r="J234" i="35" s="1"/>
  <c r="K234" i="35" s="1"/>
  <c r="L234" i="35" s="1"/>
  <c r="S234" i="35" s="1"/>
  <c r="T234" i="35" s="1"/>
  <c r="U234" i="35" s="1"/>
  <c r="V234" i="35" s="1"/>
  <c r="W234" i="35" s="1"/>
  <c r="X234" i="35" s="1"/>
  <c r="Y234" i="35" s="1"/>
  <c r="Z234" i="35" s="1"/>
  <c r="AA234" i="35" s="1"/>
  <c r="AB234" i="35" s="1"/>
  <c r="AC234" i="35" s="1"/>
  <c r="AD234" i="35" s="1"/>
  <c r="AE234" i="35" s="1"/>
  <c r="AF234" i="35" s="1"/>
  <c r="F233" i="35"/>
  <c r="G233" i="35" s="1"/>
  <c r="H233" i="35" s="1"/>
  <c r="I233" i="35" s="1"/>
  <c r="J233" i="35" s="1"/>
  <c r="K233" i="35" s="1"/>
  <c r="L233" i="35" s="1"/>
  <c r="S233" i="35" s="1"/>
  <c r="T233" i="35" s="1"/>
  <c r="U233" i="35" s="1"/>
  <c r="V233" i="35" s="1"/>
  <c r="W233" i="35" s="1"/>
  <c r="X233" i="35" s="1"/>
  <c r="Y233" i="35" s="1"/>
  <c r="Z233" i="35" s="1"/>
  <c r="AA233" i="35" s="1"/>
  <c r="AB233" i="35" s="1"/>
  <c r="AC233" i="35" s="1"/>
  <c r="AD233" i="35" s="1"/>
  <c r="AE233" i="35" s="1"/>
  <c r="AF233" i="35" s="1"/>
  <c r="F232" i="35"/>
  <c r="G232" i="35" s="1"/>
  <c r="H232" i="35" s="1"/>
  <c r="I232" i="35" s="1"/>
  <c r="J232" i="35" s="1"/>
  <c r="K232" i="35" s="1"/>
  <c r="L232" i="35" s="1"/>
  <c r="S232" i="35" s="1"/>
  <c r="T232" i="35" s="1"/>
  <c r="U232" i="35" s="1"/>
  <c r="V232" i="35" s="1"/>
  <c r="W232" i="35" s="1"/>
  <c r="X232" i="35" s="1"/>
  <c r="Y232" i="35" s="1"/>
  <c r="Z232" i="35" s="1"/>
  <c r="AA232" i="35" s="1"/>
  <c r="AB232" i="35" s="1"/>
  <c r="AC232" i="35" s="1"/>
  <c r="AD232" i="35" s="1"/>
  <c r="AE232" i="35" s="1"/>
  <c r="AF232" i="35" s="1"/>
  <c r="F231" i="35"/>
  <c r="G231" i="35" s="1"/>
  <c r="H231" i="35" s="1"/>
  <c r="I231" i="35" s="1"/>
  <c r="J231" i="35" s="1"/>
  <c r="K231" i="35" s="1"/>
  <c r="L231" i="35" s="1"/>
  <c r="S231" i="35" s="1"/>
  <c r="T231" i="35" s="1"/>
  <c r="U231" i="35" s="1"/>
  <c r="V231" i="35" s="1"/>
  <c r="W231" i="35" s="1"/>
  <c r="X231" i="35" s="1"/>
  <c r="Y231" i="35" s="1"/>
  <c r="Z231" i="35" s="1"/>
  <c r="AA231" i="35" s="1"/>
  <c r="AB231" i="35" s="1"/>
  <c r="AC231" i="35" s="1"/>
  <c r="AD231" i="35" s="1"/>
  <c r="AE231" i="35" s="1"/>
  <c r="AF231" i="35" s="1"/>
  <c r="F230" i="35"/>
  <c r="G230" i="35" s="1"/>
  <c r="H230" i="35" s="1"/>
  <c r="I230" i="35" s="1"/>
  <c r="J230" i="35" s="1"/>
  <c r="K230" i="35" s="1"/>
  <c r="L230" i="35" s="1"/>
  <c r="S230" i="35" s="1"/>
  <c r="T230" i="35" s="1"/>
  <c r="U230" i="35" s="1"/>
  <c r="V230" i="35" s="1"/>
  <c r="W230" i="35" s="1"/>
  <c r="X230" i="35" s="1"/>
  <c r="Y230" i="35" s="1"/>
  <c r="Z230" i="35" s="1"/>
  <c r="AA230" i="35" s="1"/>
  <c r="AB230" i="35" s="1"/>
  <c r="AC230" i="35" s="1"/>
  <c r="AD230" i="35" s="1"/>
  <c r="AE230" i="35" s="1"/>
  <c r="AF230" i="35" s="1"/>
  <c r="F229" i="35"/>
  <c r="G229" i="35" s="1"/>
  <c r="H229" i="35" s="1"/>
  <c r="I229" i="35" s="1"/>
  <c r="J229" i="35" s="1"/>
  <c r="K229" i="35" s="1"/>
  <c r="L229" i="35" s="1"/>
  <c r="S229" i="35" s="1"/>
  <c r="T229" i="35" s="1"/>
  <c r="U229" i="35" s="1"/>
  <c r="V229" i="35" s="1"/>
  <c r="W229" i="35" s="1"/>
  <c r="X229" i="35" s="1"/>
  <c r="Y229" i="35" s="1"/>
  <c r="Z229" i="35" s="1"/>
  <c r="AA229" i="35" s="1"/>
  <c r="AB229" i="35" s="1"/>
  <c r="AC229" i="35" s="1"/>
  <c r="AD229" i="35" s="1"/>
  <c r="AE229" i="35" s="1"/>
  <c r="AF229" i="35" s="1"/>
  <c r="F228" i="35"/>
  <c r="G228" i="35" s="1"/>
  <c r="H228" i="35" s="1"/>
  <c r="I228" i="35" s="1"/>
  <c r="J228" i="35" s="1"/>
  <c r="K228" i="35" s="1"/>
  <c r="L228" i="35" s="1"/>
  <c r="S228" i="35" s="1"/>
  <c r="T228" i="35" s="1"/>
  <c r="U228" i="35" s="1"/>
  <c r="V228" i="35" s="1"/>
  <c r="W228" i="35" s="1"/>
  <c r="X228" i="35" s="1"/>
  <c r="Y228" i="35" s="1"/>
  <c r="Z228" i="35" s="1"/>
  <c r="AA228" i="35" s="1"/>
  <c r="AB228" i="35" s="1"/>
  <c r="AC228" i="35" s="1"/>
  <c r="AD228" i="35" s="1"/>
  <c r="AE228" i="35" s="1"/>
  <c r="AF228" i="35" s="1"/>
  <c r="F227" i="35"/>
  <c r="G227" i="35" s="1"/>
  <c r="H227" i="35" s="1"/>
  <c r="I227" i="35" s="1"/>
  <c r="J227" i="35" s="1"/>
  <c r="K227" i="35" s="1"/>
  <c r="L227" i="35" s="1"/>
  <c r="S227" i="35" s="1"/>
  <c r="T227" i="35" s="1"/>
  <c r="U227" i="35" s="1"/>
  <c r="V227" i="35" s="1"/>
  <c r="W227" i="35" s="1"/>
  <c r="X227" i="35" s="1"/>
  <c r="Y227" i="35" s="1"/>
  <c r="Z227" i="35" s="1"/>
  <c r="AA227" i="35" s="1"/>
  <c r="AB227" i="35" s="1"/>
  <c r="AC227" i="35" s="1"/>
  <c r="AD227" i="35" s="1"/>
  <c r="AE227" i="35" s="1"/>
  <c r="AF227" i="35" s="1"/>
  <c r="F226" i="35"/>
  <c r="G226" i="35" s="1"/>
  <c r="H226" i="35" s="1"/>
  <c r="I226" i="35" s="1"/>
  <c r="J226" i="35" s="1"/>
  <c r="K226" i="35" s="1"/>
  <c r="L226" i="35" s="1"/>
  <c r="S226" i="35" s="1"/>
  <c r="T226" i="35" s="1"/>
  <c r="U226" i="35" s="1"/>
  <c r="V226" i="35" s="1"/>
  <c r="W226" i="35" s="1"/>
  <c r="X226" i="35" s="1"/>
  <c r="Y226" i="35" s="1"/>
  <c r="Z226" i="35" s="1"/>
  <c r="AA226" i="35" s="1"/>
  <c r="AB226" i="35" s="1"/>
  <c r="AC226" i="35" s="1"/>
  <c r="AD226" i="35" s="1"/>
  <c r="AE226" i="35" s="1"/>
  <c r="AF226" i="35" s="1"/>
  <c r="F225" i="35"/>
  <c r="G225" i="35" s="1"/>
  <c r="H225" i="35" s="1"/>
  <c r="I225" i="35" s="1"/>
  <c r="J225" i="35" s="1"/>
  <c r="K225" i="35" s="1"/>
  <c r="L225" i="35" s="1"/>
  <c r="S225" i="35" s="1"/>
  <c r="T225" i="35" s="1"/>
  <c r="U225" i="35" s="1"/>
  <c r="V225" i="35" s="1"/>
  <c r="W225" i="35" s="1"/>
  <c r="X225" i="35" s="1"/>
  <c r="Y225" i="35" s="1"/>
  <c r="Z225" i="35" s="1"/>
  <c r="AA225" i="35" s="1"/>
  <c r="AB225" i="35" s="1"/>
  <c r="AC225" i="35" s="1"/>
  <c r="AD225" i="35" s="1"/>
  <c r="AE225" i="35" s="1"/>
  <c r="AF225" i="35" s="1"/>
  <c r="F224" i="35"/>
  <c r="G224" i="35" s="1"/>
  <c r="H224" i="35" s="1"/>
  <c r="I224" i="35" s="1"/>
  <c r="J224" i="35" s="1"/>
  <c r="K224" i="35" s="1"/>
  <c r="L224" i="35" s="1"/>
  <c r="S224" i="35" s="1"/>
  <c r="T224" i="35" s="1"/>
  <c r="U224" i="35" s="1"/>
  <c r="V224" i="35" s="1"/>
  <c r="W224" i="35" s="1"/>
  <c r="X224" i="35" s="1"/>
  <c r="Y224" i="35" s="1"/>
  <c r="Z224" i="35" s="1"/>
  <c r="AA224" i="35" s="1"/>
  <c r="AB224" i="35" s="1"/>
  <c r="AC224" i="35" s="1"/>
  <c r="AD224" i="35" s="1"/>
  <c r="AE224" i="35" s="1"/>
  <c r="AF224" i="35" s="1"/>
  <c r="F223" i="35"/>
  <c r="G223" i="35" s="1"/>
  <c r="H223" i="35" s="1"/>
  <c r="I223" i="35" s="1"/>
  <c r="J223" i="35" s="1"/>
  <c r="K223" i="35" s="1"/>
  <c r="L223" i="35" s="1"/>
  <c r="S223" i="35" s="1"/>
  <c r="T223" i="35" s="1"/>
  <c r="U223" i="35" s="1"/>
  <c r="V223" i="35" s="1"/>
  <c r="W223" i="35" s="1"/>
  <c r="X223" i="35" s="1"/>
  <c r="Y223" i="35" s="1"/>
  <c r="Z223" i="35" s="1"/>
  <c r="AA223" i="35" s="1"/>
  <c r="AB223" i="35" s="1"/>
  <c r="AC223" i="35" s="1"/>
  <c r="AD223" i="35" s="1"/>
  <c r="AE223" i="35" s="1"/>
  <c r="AF223" i="35" s="1"/>
  <c r="F222" i="35"/>
  <c r="G222" i="35" s="1"/>
  <c r="H222" i="35" s="1"/>
  <c r="I222" i="35" s="1"/>
  <c r="J222" i="35" s="1"/>
  <c r="K222" i="35" s="1"/>
  <c r="L222" i="35" s="1"/>
  <c r="S222" i="35" s="1"/>
  <c r="T222" i="35" s="1"/>
  <c r="U222" i="35" s="1"/>
  <c r="V222" i="35" s="1"/>
  <c r="W222" i="35" s="1"/>
  <c r="X222" i="35" s="1"/>
  <c r="Y222" i="35" s="1"/>
  <c r="Z222" i="35" s="1"/>
  <c r="AA222" i="35" s="1"/>
  <c r="AB222" i="35" s="1"/>
  <c r="AC222" i="35" s="1"/>
  <c r="AD222" i="35" s="1"/>
  <c r="AE222" i="35" s="1"/>
  <c r="AF222" i="35" s="1"/>
  <c r="F221" i="35"/>
  <c r="G221" i="35" s="1"/>
  <c r="H221" i="35" s="1"/>
  <c r="I221" i="35" s="1"/>
  <c r="J221" i="35" s="1"/>
  <c r="K221" i="35" s="1"/>
  <c r="L221" i="35" s="1"/>
  <c r="S221" i="35" s="1"/>
  <c r="T221" i="35" s="1"/>
  <c r="U221" i="35" s="1"/>
  <c r="V221" i="35" s="1"/>
  <c r="W221" i="35" s="1"/>
  <c r="X221" i="35" s="1"/>
  <c r="Y221" i="35" s="1"/>
  <c r="Z221" i="35" s="1"/>
  <c r="AA221" i="35" s="1"/>
  <c r="AB221" i="35" s="1"/>
  <c r="AC221" i="35" s="1"/>
  <c r="AD221" i="35" s="1"/>
  <c r="AE221" i="35" s="1"/>
  <c r="AF221" i="35" s="1"/>
  <c r="F220" i="35"/>
  <c r="G220" i="35" s="1"/>
  <c r="H220" i="35" s="1"/>
  <c r="I220" i="35" s="1"/>
  <c r="J220" i="35" s="1"/>
  <c r="K220" i="35" s="1"/>
  <c r="L220" i="35" s="1"/>
  <c r="S220" i="35" s="1"/>
  <c r="T220" i="35" s="1"/>
  <c r="U220" i="35" s="1"/>
  <c r="V220" i="35" s="1"/>
  <c r="W220" i="35" s="1"/>
  <c r="X220" i="35" s="1"/>
  <c r="Y220" i="35" s="1"/>
  <c r="Z220" i="35" s="1"/>
  <c r="AA220" i="35" s="1"/>
  <c r="AB220" i="35" s="1"/>
  <c r="AC220" i="35" s="1"/>
  <c r="AD220" i="35" s="1"/>
  <c r="AE220" i="35" s="1"/>
  <c r="AF220" i="35" s="1"/>
  <c r="F219" i="35"/>
  <c r="G219" i="35" s="1"/>
  <c r="H219" i="35" s="1"/>
  <c r="I219" i="35" s="1"/>
  <c r="J219" i="35" s="1"/>
  <c r="K219" i="35" s="1"/>
  <c r="L219" i="35" s="1"/>
  <c r="S219" i="35" s="1"/>
  <c r="T219" i="35" s="1"/>
  <c r="U219" i="35" s="1"/>
  <c r="V219" i="35" s="1"/>
  <c r="W219" i="35" s="1"/>
  <c r="X219" i="35" s="1"/>
  <c r="Y219" i="35" s="1"/>
  <c r="Z219" i="35" s="1"/>
  <c r="AA219" i="35" s="1"/>
  <c r="AB219" i="35" s="1"/>
  <c r="AC219" i="35" s="1"/>
  <c r="AD219" i="35" s="1"/>
  <c r="AE219" i="35" s="1"/>
  <c r="AF219" i="35" s="1"/>
  <c r="F218" i="35"/>
  <c r="G218" i="35" s="1"/>
  <c r="H218" i="35" s="1"/>
  <c r="I218" i="35" s="1"/>
  <c r="J218" i="35" s="1"/>
  <c r="K218" i="35" s="1"/>
  <c r="L218" i="35" s="1"/>
  <c r="S218" i="35" s="1"/>
  <c r="T218" i="35" s="1"/>
  <c r="U218" i="35" s="1"/>
  <c r="V218" i="35" s="1"/>
  <c r="W218" i="35" s="1"/>
  <c r="X218" i="35" s="1"/>
  <c r="Y218" i="35" s="1"/>
  <c r="Z218" i="35" s="1"/>
  <c r="AA218" i="35" s="1"/>
  <c r="AB218" i="35" s="1"/>
  <c r="AC218" i="35" s="1"/>
  <c r="AD218" i="35" s="1"/>
  <c r="AE218" i="35" s="1"/>
  <c r="AF218" i="35" s="1"/>
  <c r="F217" i="35"/>
  <c r="G217" i="35" s="1"/>
  <c r="H217" i="35" s="1"/>
  <c r="I217" i="35" s="1"/>
  <c r="J217" i="35" s="1"/>
  <c r="K217" i="35" s="1"/>
  <c r="L217" i="35" s="1"/>
  <c r="S217" i="35" s="1"/>
  <c r="T217" i="35" s="1"/>
  <c r="U217" i="35" s="1"/>
  <c r="V217" i="35" s="1"/>
  <c r="W217" i="35" s="1"/>
  <c r="X217" i="35" s="1"/>
  <c r="Y217" i="35" s="1"/>
  <c r="Z217" i="35" s="1"/>
  <c r="AA217" i="35" s="1"/>
  <c r="AB217" i="35" s="1"/>
  <c r="AC217" i="35" s="1"/>
  <c r="AD217" i="35" s="1"/>
  <c r="AE217" i="35" s="1"/>
  <c r="AF217" i="35" s="1"/>
  <c r="F216" i="35"/>
  <c r="G216" i="35" s="1"/>
  <c r="H216" i="35" s="1"/>
  <c r="I216" i="35" s="1"/>
  <c r="J216" i="35" s="1"/>
  <c r="K216" i="35" s="1"/>
  <c r="L216" i="35" s="1"/>
  <c r="S216" i="35" s="1"/>
  <c r="T216" i="35" s="1"/>
  <c r="U216" i="35" s="1"/>
  <c r="V216" i="35" s="1"/>
  <c r="W216" i="35" s="1"/>
  <c r="X216" i="35" s="1"/>
  <c r="Y216" i="35" s="1"/>
  <c r="Z216" i="35" s="1"/>
  <c r="AA216" i="35" s="1"/>
  <c r="AB216" i="35" s="1"/>
  <c r="AC216" i="35" s="1"/>
  <c r="AD216" i="35" s="1"/>
  <c r="AE216" i="35" s="1"/>
  <c r="AF216" i="35" s="1"/>
  <c r="F215" i="35"/>
  <c r="G215" i="35" s="1"/>
  <c r="H215" i="35" s="1"/>
  <c r="I215" i="35" s="1"/>
  <c r="J215" i="35" s="1"/>
  <c r="K215" i="35" s="1"/>
  <c r="L215" i="35" s="1"/>
  <c r="S215" i="35" s="1"/>
  <c r="T215" i="35" s="1"/>
  <c r="U215" i="35" s="1"/>
  <c r="V215" i="35" s="1"/>
  <c r="W215" i="35" s="1"/>
  <c r="X215" i="35" s="1"/>
  <c r="Y215" i="35" s="1"/>
  <c r="Z215" i="35" s="1"/>
  <c r="AA215" i="35" s="1"/>
  <c r="AB215" i="35" s="1"/>
  <c r="AC215" i="35" s="1"/>
  <c r="AD215" i="35" s="1"/>
  <c r="AE215" i="35" s="1"/>
  <c r="AF215" i="35" s="1"/>
  <c r="F214" i="35"/>
  <c r="G214" i="35" s="1"/>
  <c r="H214" i="35" s="1"/>
  <c r="I214" i="35" s="1"/>
  <c r="J214" i="35" s="1"/>
  <c r="K214" i="35" s="1"/>
  <c r="L214" i="35" s="1"/>
  <c r="S214" i="35" s="1"/>
  <c r="T214" i="35" s="1"/>
  <c r="U214" i="35" s="1"/>
  <c r="V214" i="35" s="1"/>
  <c r="W214" i="35" s="1"/>
  <c r="X214" i="35" s="1"/>
  <c r="Y214" i="35" s="1"/>
  <c r="Z214" i="35" s="1"/>
  <c r="AA214" i="35" s="1"/>
  <c r="AB214" i="35" s="1"/>
  <c r="AC214" i="35" s="1"/>
  <c r="AD214" i="35" s="1"/>
  <c r="AE214" i="35" s="1"/>
  <c r="AF214" i="35" s="1"/>
  <c r="F213" i="35"/>
  <c r="G213" i="35" s="1"/>
  <c r="H213" i="35" s="1"/>
  <c r="I213" i="35" s="1"/>
  <c r="J213" i="35" s="1"/>
  <c r="K213" i="35" s="1"/>
  <c r="L213" i="35" s="1"/>
  <c r="S213" i="35" s="1"/>
  <c r="T213" i="35" s="1"/>
  <c r="U213" i="35" s="1"/>
  <c r="V213" i="35" s="1"/>
  <c r="W213" i="35" s="1"/>
  <c r="X213" i="35" s="1"/>
  <c r="Y213" i="35" s="1"/>
  <c r="Z213" i="35" s="1"/>
  <c r="AA213" i="35" s="1"/>
  <c r="AB213" i="35" s="1"/>
  <c r="AC213" i="35" s="1"/>
  <c r="AD213" i="35" s="1"/>
  <c r="AE213" i="35" s="1"/>
  <c r="AF213" i="35" s="1"/>
  <c r="F212" i="35"/>
  <c r="G212" i="35" s="1"/>
  <c r="H212" i="35" s="1"/>
  <c r="I212" i="35" s="1"/>
  <c r="J212" i="35" s="1"/>
  <c r="K212" i="35" s="1"/>
  <c r="L212" i="35" s="1"/>
  <c r="S212" i="35" s="1"/>
  <c r="T212" i="35" s="1"/>
  <c r="U212" i="35" s="1"/>
  <c r="V212" i="35" s="1"/>
  <c r="W212" i="35" s="1"/>
  <c r="X212" i="35" s="1"/>
  <c r="Y212" i="35" s="1"/>
  <c r="Z212" i="35" s="1"/>
  <c r="AA212" i="35" s="1"/>
  <c r="AB212" i="35" s="1"/>
  <c r="AC212" i="35" s="1"/>
  <c r="AD212" i="35" s="1"/>
  <c r="AE212" i="35" s="1"/>
  <c r="AF212" i="35" s="1"/>
  <c r="F211" i="35"/>
  <c r="G211" i="35" s="1"/>
  <c r="H211" i="35" s="1"/>
  <c r="I211" i="35" s="1"/>
  <c r="J211" i="35" s="1"/>
  <c r="K211" i="35" s="1"/>
  <c r="L211" i="35" s="1"/>
  <c r="S211" i="35" s="1"/>
  <c r="T211" i="35" s="1"/>
  <c r="U211" i="35" s="1"/>
  <c r="V211" i="35" s="1"/>
  <c r="W211" i="35" s="1"/>
  <c r="X211" i="35" s="1"/>
  <c r="Y211" i="35" s="1"/>
  <c r="Z211" i="35" s="1"/>
  <c r="AA211" i="35" s="1"/>
  <c r="AB211" i="35" s="1"/>
  <c r="AC211" i="35" s="1"/>
  <c r="AD211" i="35" s="1"/>
  <c r="AE211" i="35" s="1"/>
  <c r="AF211" i="35" s="1"/>
  <c r="F210" i="35"/>
  <c r="G210" i="35" s="1"/>
  <c r="H210" i="35" s="1"/>
  <c r="I210" i="35" s="1"/>
  <c r="J210" i="35" s="1"/>
  <c r="K210" i="35" s="1"/>
  <c r="L210" i="35" s="1"/>
  <c r="S210" i="35" s="1"/>
  <c r="T210" i="35" s="1"/>
  <c r="U210" i="35" s="1"/>
  <c r="V210" i="35" s="1"/>
  <c r="W210" i="35" s="1"/>
  <c r="X210" i="35" s="1"/>
  <c r="Y210" i="35" s="1"/>
  <c r="Z210" i="35" s="1"/>
  <c r="AA210" i="35" s="1"/>
  <c r="AB210" i="35" s="1"/>
  <c r="AC210" i="35" s="1"/>
  <c r="AD210" i="35" s="1"/>
  <c r="AE210" i="35" s="1"/>
  <c r="AF210" i="35" s="1"/>
  <c r="F209" i="35"/>
  <c r="G209" i="35" s="1"/>
  <c r="H209" i="35" s="1"/>
  <c r="I209" i="35" s="1"/>
  <c r="J209" i="35" s="1"/>
  <c r="K209" i="35" s="1"/>
  <c r="L209" i="35" s="1"/>
  <c r="S209" i="35" s="1"/>
  <c r="T209" i="35" s="1"/>
  <c r="U209" i="35" s="1"/>
  <c r="V209" i="35" s="1"/>
  <c r="W209" i="35" s="1"/>
  <c r="X209" i="35" s="1"/>
  <c r="Y209" i="35" s="1"/>
  <c r="Z209" i="35" s="1"/>
  <c r="AA209" i="35" s="1"/>
  <c r="AB209" i="35" s="1"/>
  <c r="AC209" i="35" s="1"/>
  <c r="AD209" i="35" s="1"/>
  <c r="AE209" i="35" s="1"/>
  <c r="AF209" i="35" s="1"/>
  <c r="F208" i="35"/>
  <c r="G208" i="35" s="1"/>
  <c r="H208" i="35" s="1"/>
  <c r="I208" i="35" s="1"/>
  <c r="J208" i="35" s="1"/>
  <c r="K208" i="35" s="1"/>
  <c r="L208" i="35" s="1"/>
  <c r="S208" i="35" s="1"/>
  <c r="T208" i="35" s="1"/>
  <c r="U208" i="35" s="1"/>
  <c r="V208" i="35" s="1"/>
  <c r="W208" i="35" s="1"/>
  <c r="X208" i="35" s="1"/>
  <c r="Y208" i="35" s="1"/>
  <c r="Z208" i="35" s="1"/>
  <c r="AA208" i="35" s="1"/>
  <c r="AB208" i="35" s="1"/>
  <c r="AC208" i="35" s="1"/>
  <c r="AD208" i="35" s="1"/>
  <c r="AE208" i="35" s="1"/>
  <c r="AF208" i="35" s="1"/>
  <c r="F207" i="35"/>
  <c r="G207" i="35" s="1"/>
  <c r="H207" i="35" s="1"/>
  <c r="I207" i="35" s="1"/>
  <c r="J207" i="35" s="1"/>
  <c r="K207" i="35" s="1"/>
  <c r="L207" i="35" s="1"/>
  <c r="S207" i="35" s="1"/>
  <c r="T207" i="35" s="1"/>
  <c r="U207" i="35" s="1"/>
  <c r="V207" i="35" s="1"/>
  <c r="W207" i="35" s="1"/>
  <c r="X207" i="35" s="1"/>
  <c r="Y207" i="35" s="1"/>
  <c r="Z207" i="35" s="1"/>
  <c r="AA207" i="35" s="1"/>
  <c r="AB207" i="35" s="1"/>
  <c r="AC207" i="35" s="1"/>
  <c r="AD207" i="35" s="1"/>
  <c r="AE207" i="35" s="1"/>
  <c r="AF207" i="35" s="1"/>
  <c r="F206" i="35"/>
  <c r="G206" i="35" s="1"/>
  <c r="H206" i="35" s="1"/>
  <c r="I206" i="35" s="1"/>
  <c r="J206" i="35" s="1"/>
  <c r="K206" i="35" s="1"/>
  <c r="L206" i="35" s="1"/>
  <c r="S206" i="35" s="1"/>
  <c r="T206" i="35" s="1"/>
  <c r="U206" i="35" s="1"/>
  <c r="V206" i="35" s="1"/>
  <c r="W206" i="35" s="1"/>
  <c r="X206" i="35" s="1"/>
  <c r="Y206" i="35" s="1"/>
  <c r="Z206" i="35" s="1"/>
  <c r="AA206" i="35" s="1"/>
  <c r="AB206" i="35" s="1"/>
  <c r="AC206" i="35" s="1"/>
  <c r="AD206" i="35" s="1"/>
  <c r="AE206" i="35" s="1"/>
  <c r="AF206" i="35" s="1"/>
  <c r="F205" i="35"/>
  <c r="G205" i="35" s="1"/>
  <c r="H205" i="35" s="1"/>
  <c r="I205" i="35" s="1"/>
  <c r="J205" i="35" s="1"/>
  <c r="K205" i="35" s="1"/>
  <c r="L205" i="35" s="1"/>
  <c r="S205" i="35" s="1"/>
  <c r="T205" i="35" s="1"/>
  <c r="U205" i="35" s="1"/>
  <c r="V205" i="35" s="1"/>
  <c r="W205" i="35" s="1"/>
  <c r="X205" i="35" s="1"/>
  <c r="Y205" i="35" s="1"/>
  <c r="Z205" i="35" s="1"/>
  <c r="AA205" i="35" s="1"/>
  <c r="AB205" i="35" s="1"/>
  <c r="AC205" i="35" s="1"/>
  <c r="AD205" i="35" s="1"/>
  <c r="AE205" i="35" s="1"/>
  <c r="AF205" i="35" s="1"/>
  <c r="F204" i="35"/>
  <c r="G204" i="35" s="1"/>
  <c r="H204" i="35" s="1"/>
  <c r="I204" i="35" s="1"/>
  <c r="J204" i="35" s="1"/>
  <c r="K204" i="35" s="1"/>
  <c r="L204" i="35" s="1"/>
  <c r="S204" i="35" s="1"/>
  <c r="T204" i="35" s="1"/>
  <c r="U204" i="35" s="1"/>
  <c r="V204" i="35" s="1"/>
  <c r="W204" i="35" s="1"/>
  <c r="X204" i="35" s="1"/>
  <c r="Y204" i="35" s="1"/>
  <c r="Z204" i="35" s="1"/>
  <c r="AA204" i="35" s="1"/>
  <c r="AB204" i="35" s="1"/>
  <c r="AC204" i="35" s="1"/>
  <c r="AD204" i="35" s="1"/>
  <c r="AE204" i="35" s="1"/>
  <c r="AF204" i="35" s="1"/>
  <c r="F203" i="35"/>
  <c r="G203" i="35" s="1"/>
  <c r="H203" i="35" s="1"/>
  <c r="I203" i="35" s="1"/>
  <c r="J203" i="35" s="1"/>
  <c r="K203" i="35" s="1"/>
  <c r="L203" i="35" s="1"/>
  <c r="S203" i="35" s="1"/>
  <c r="T203" i="35" s="1"/>
  <c r="U203" i="35" s="1"/>
  <c r="V203" i="35" s="1"/>
  <c r="W203" i="35" s="1"/>
  <c r="X203" i="35" s="1"/>
  <c r="Y203" i="35" s="1"/>
  <c r="Z203" i="35" s="1"/>
  <c r="AA203" i="35" s="1"/>
  <c r="AB203" i="35" s="1"/>
  <c r="AC203" i="35" s="1"/>
  <c r="AD203" i="35" s="1"/>
  <c r="AE203" i="35" s="1"/>
  <c r="AF203" i="35" s="1"/>
  <c r="F202" i="35"/>
  <c r="G202" i="35" s="1"/>
  <c r="H202" i="35" s="1"/>
  <c r="I202" i="35" s="1"/>
  <c r="J202" i="35" s="1"/>
  <c r="K202" i="35" s="1"/>
  <c r="L202" i="35" s="1"/>
  <c r="S202" i="35" s="1"/>
  <c r="T202" i="35" s="1"/>
  <c r="U202" i="35" s="1"/>
  <c r="V202" i="35" s="1"/>
  <c r="W202" i="35" s="1"/>
  <c r="X202" i="35" s="1"/>
  <c r="Y202" i="35" s="1"/>
  <c r="Z202" i="35" s="1"/>
  <c r="AA202" i="35" s="1"/>
  <c r="AB202" i="35" s="1"/>
  <c r="AC202" i="35" s="1"/>
  <c r="AD202" i="35" s="1"/>
  <c r="AE202" i="35" s="1"/>
  <c r="AF202" i="35" s="1"/>
  <c r="F201" i="35"/>
  <c r="G201" i="35" s="1"/>
  <c r="H201" i="35" s="1"/>
  <c r="I201" i="35" s="1"/>
  <c r="J201" i="35" s="1"/>
  <c r="K201" i="35" s="1"/>
  <c r="L201" i="35" s="1"/>
  <c r="S201" i="35" s="1"/>
  <c r="T201" i="35" s="1"/>
  <c r="U201" i="35" s="1"/>
  <c r="V201" i="35" s="1"/>
  <c r="W201" i="35" s="1"/>
  <c r="X201" i="35" s="1"/>
  <c r="Y201" i="35" s="1"/>
  <c r="Z201" i="35" s="1"/>
  <c r="AA201" i="35" s="1"/>
  <c r="AB201" i="35" s="1"/>
  <c r="AC201" i="35" s="1"/>
  <c r="AD201" i="35" s="1"/>
  <c r="AE201" i="35" s="1"/>
  <c r="AF201" i="35" s="1"/>
  <c r="F200" i="35"/>
  <c r="G200" i="35" s="1"/>
  <c r="H200" i="35" s="1"/>
  <c r="I200" i="35" s="1"/>
  <c r="J200" i="35" s="1"/>
  <c r="K200" i="35" s="1"/>
  <c r="L200" i="35" s="1"/>
  <c r="S200" i="35" s="1"/>
  <c r="T200" i="35" s="1"/>
  <c r="U200" i="35" s="1"/>
  <c r="V200" i="35" s="1"/>
  <c r="W200" i="35" s="1"/>
  <c r="X200" i="35" s="1"/>
  <c r="Y200" i="35" s="1"/>
  <c r="Z200" i="35" s="1"/>
  <c r="AA200" i="35" s="1"/>
  <c r="AB200" i="35" s="1"/>
  <c r="AC200" i="35" s="1"/>
  <c r="AD200" i="35" s="1"/>
  <c r="AE200" i="35" s="1"/>
  <c r="AF200" i="35" s="1"/>
  <c r="F199" i="35"/>
  <c r="G199" i="35" s="1"/>
  <c r="H199" i="35" s="1"/>
  <c r="I199" i="35" s="1"/>
  <c r="J199" i="35" s="1"/>
  <c r="K199" i="35" s="1"/>
  <c r="L199" i="35" s="1"/>
  <c r="S199" i="35" s="1"/>
  <c r="T199" i="35" s="1"/>
  <c r="U199" i="35" s="1"/>
  <c r="V199" i="35" s="1"/>
  <c r="W199" i="35" s="1"/>
  <c r="X199" i="35" s="1"/>
  <c r="Y199" i="35" s="1"/>
  <c r="Z199" i="35" s="1"/>
  <c r="AA199" i="35" s="1"/>
  <c r="AB199" i="35" s="1"/>
  <c r="AC199" i="35" s="1"/>
  <c r="AD199" i="35" s="1"/>
  <c r="AE199" i="35" s="1"/>
  <c r="AF199" i="35" s="1"/>
  <c r="F198" i="35"/>
  <c r="G198" i="35" s="1"/>
  <c r="H198" i="35" s="1"/>
  <c r="I198" i="35" s="1"/>
  <c r="J198" i="35" s="1"/>
  <c r="K198" i="35" s="1"/>
  <c r="L198" i="35" s="1"/>
  <c r="S198" i="35" s="1"/>
  <c r="T198" i="35" s="1"/>
  <c r="U198" i="35" s="1"/>
  <c r="V198" i="35" s="1"/>
  <c r="W198" i="35" s="1"/>
  <c r="X198" i="35" s="1"/>
  <c r="Y198" i="35" s="1"/>
  <c r="Z198" i="35" s="1"/>
  <c r="AA198" i="35" s="1"/>
  <c r="AB198" i="35" s="1"/>
  <c r="AC198" i="35" s="1"/>
  <c r="AD198" i="35" s="1"/>
  <c r="AE198" i="35" s="1"/>
  <c r="AF198" i="35" s="1"/>
  <c r="F197" i="35"/>
  <c r="G197" i="35" s="1"/>
  <c r="H197" i="35" s="1"/>
  <c r="I197" i="35" s="1"/>
  <c r="J197" i="35" s="1"/>
  <c r="K197" i="35" s="1"/>
  <c r="L197" i="35" s="1"/>
  <c r="S197" i="35" s="1"/>
  <c r="T197" i="35" s="1"/>
  <c r="U197" i="35" s="1"/>
  <c r="V197" i="35" s="1"/>
  <c r="W197" i="35" s="1"/>
  <c r="X197" i="35" s="1"/>
  <c r="Y197" i="35" s="1"/>
  <c r="Z197" i="35" s="1"/>
  <c r="AA197" i="35" s="1"/>
  <c r="AB197" i="35" s="1"/>
  <c r="AC197" i="35" s="1"/>
  <c r="AD197" i="35" s="1"/>
  <c r="AE197" i="35" s="1"/>
  <c r="AF197" i="35" s="1"/>
  <c r="F196" i="35"/>
  <c r="G196" i="35" s="1"/>
  <c r="H196" i="35" s="1"/>
  <c r="I196" i="35" s="1"/>
  <c r="J196" i="35" s="1"/>
  <c r="K196" i="35" s="1"/>
  <c r="L196" i="35" s="1"/>
  <c r="S196" i="35" s="1"/>
  <c r="T196" i="35" s="1"/>
  <c r="U196" i="35" s="1"/>
  <c r="V196" i="35" s="1"/>
  <c r="W196" i="35" s="1"/>
  <c r="X196" i="35" s="1"/>
  <c r="Y196" i="35" s="1"/>
  <c r="Z196" i="35" s="1"/>
  <c r="AA196" i="35" s="1"/>
  <c r="AB196" i="35" s="1"/>
  <c r="AC196" i="35" s="1"/>
  <c r="AD196" i="35" s="1"/>
  <c r="AE196" i="35" s="1"/>
  <c r="AF196" i="35" s="1"/>
  <c r="F195" i="35"/>
  <c r="G195" i="35" s="1"/>
  <c r="H195" i="35" s="1"/>
  <c r="I195" i="35" s="1"/>
  <c r="J195" i="35" s="1"/>
  <c r="K195" i="35" s="1"/>
  <c r="L195" i="35" s="1"/>
  <c r="S195" i="35" s="1"/>
  <c r="T195" i="35" s="1"/>
  <c r="U195" i="35" s="1"/>
  <c r="V195" i="35" s="1"/>
  <c r="W195" i="35" s="1"/>
  <c r="X195" i="35" s="1"/>
  <c r="Y195" i="35" s="1"/>
  <c r="Z195" i="35" s="1"/>
  <c r="AA195" i="35" s="1"/>
  <c r="AB195" i="35" s="1"/>
  <c r="AC195" i="35" s="1"/>
  <c r="AD195" i="35" s="1"/>
  <c r="AE195" i="35" s="1"/>
  <c r="AF195" i="35" s="1"/>
  <c r="F194" i="35"/>
  <c r="G194" i="35" s="1"/>
  <c r="H194" i="35" s="1"/>
  <c r="I194" i="35" s="1"/>
  <c r="J194" i="35" s="1"/>
  <c r="K194" i="35" s="1"/>
  <c r="L194" i="35" s="1"/>
  <c r="S194" i="35" s="1"/>
  <c r="T194" i="35" s="1"/>
  <c r="U194" i="35" s="1"/>
  <c r="V194" i="35" s="1"/>
  <c r="W194" i="35" s="1"/>
  <c r="X194" i="35" s="1"/>
  <c r="Y194" i="35" s="1"/>
  <c r="Z194" i="35" s="1"/>
  <c r="AA194" i="35" s="1"/>
  <c r="AB194" i="35" s="1"/>
  <c r="AC194" i="35" s="1"/>
  <c r="AD194" i="35" s="1"/>
  <c r="AE194" i="35" s="1"/>
  <c r="AF194" i="35" s="1"/>
  <c r="F193" i="35"/>
  <c r="G193" i="35" s="1"/>
  <c r="H193" i="35" s="1"/>
  <c r="I193" i="35" s="1"/>
  <c r="J193" i="35" s="1"/>
  <c r="K193" i="35" s="1"/>
  <c r="L193" i="35" s="1"/>
  <c r="S193" i="35" s="1"/>
  <c r="T193" i="35" s="1"/>
  <c r="U193" i="35" s="1"/>
  <c r="V193" i="35" s="1"/>
  <c r="W193" i="35" s="1"/>
  <c r="X193" i="35" s="1"/>
  <c r="Y193" i="35" s="1"/>
  <c r="Z193" i="35" s="1"/>
  <c r="AA193" i="35" s="1"/>
  <c r="AB193" i="35" s="1"/>
  <c r="AC193" i="35" s="1"/>
  <c r="AD193" i="35" s="1"/>
  <c r="AE193" i="35" s="1"/>
  <c r="AF193" i="35" s="1"/>
  <c r="F192" i="35"/>
  <c r="G192" i="35" s="1"/>
  <c r="H192" i="35" s="1"/>
  <c r="I192" i="35" s="1"/>
  <c r="J192" i="35" s="1"/>
  <c r="K192" i="35" s="1"/>
  <c r="L192" i="35" s="1"/>
  <c r="S192" i="35" s="1"/>
  <c r="T192" i="35" s="1"/>
  <c r="U192" i="35" s="1"/>
  <c r="V192" i="35" s="1"/>
  <c r="W192" i="35" s="1"/>
  <c r="X192" i="35" s="1"/>
  <c r="Y192" i="35" s="1"/>
  <c r="Z192" i="35" s="1"/>
  <c r="AA192" i="35" s="1"/>
  <c r="AB192" i="35" s="1"/>
  <c r="AC192" i="35" s="1"/>
  <c r="AD192" i="35" s="1"/>
  <c r="AE192" i="35" s="1"/>
  <c r="AF192" i="35" s="1"/>
  <c r="F191" i="35"/>
  <c r="G191" i="35" s="1"/>
  <c r="H191" i="35" s="1"/>
  <c r="I191" i="35" s="1"/>
  <c r="J191" i="35" s="1"/>
  <c r="K191" i="35" s="1"/>
  <c r="L191" i="35" s="1"/>
  <c r="S191" i="35" s="1"/>
  <c r="T191" i="35" s="1"/>
  <c r="U191" i="35" s="1"/>
  <c r="V191" i="35" s="1"/>
  <c r="W191" i="35" s="1"/>
  <c r="X191" i="35" s="1"/>
  <c r="Y191" i="35" s="1"/>
  <c r="Z191" i="35" s="1"/>
  <c r="AA191" i="35" s="1"/>
  <c r="AB191" i="35" s="1"/>
  <c r="AC191" i="35" s="1"/>
  <c r="AD191" i="35" s="1"/>
  <c r="AE191" i="35" s="1"/>
  <c r="AF191" i="35" s="1"/>
  <c r="F190" i="35"/>
  <c r="G190" i="35" s="1"/>
  <c r="H190" i="35" s="1"/>
  <c r="I190" i="35" s="1"/>
  <c r="J190" i="35" s="1"/>
  <c r="K190" i="35" s="1"/>
  <c r="L190" i="35" s="1"/>
  <c r="S190" i="35" s="1"/>
  <c r="T190" i="35" s="1"/>
  <c r="U190" i="35" s="1"/>
  <c r="V190" i="35" s="1"/>
  <c r="W190" i="35" s="1"/>
  <c r="X190" i="35" s="1"/>
  <c r="Y190" i="35" s="1"/>
  <c r="Z190" i="35" s="1"/>
  <c r="AA190" i="35" s="1"/>
  <c r="AB190" i="35" s="1"/>
  <c r="AC190" i="35" s="1"/>
  <c r="AD190" i="35" s="1"/>
  <c r="AE190" i="35" s="1"/>
  <c r="AF190" i="35" s="1"/>
  <c r="F189" i="35"/>
  <c r="G189" i="35" s="1"/>
  <c r="H189" i="35" s="1"/>
  <c r="I189" i="35" s="1"/>
  <c r="J189" i="35" s="1"/>
  <c r="K189" i="35" s="1"/>
  <c r="L189" i="35" s="1"/>
  <c r="S189" i="35" s="1"/>
  <c r="T189" i="35" s="1"/>
  <c r="U189" i="35" s="1"/>
  <c r="V189" i="35" s="1"/>
  <c r="W189" i="35" s="1"/>
  <c r="X189" i="35" s="1"/>
  <c r="Y189" i="35" s="1"/>
  <c r="Z189" i="35" s="1"/>
  <c r="AA189" i="35" s="1"/>
  <c r="AB189" i="35" s="1"/>
  <c r="AC189" i="35" s="1"/>
  <c r="AD189" i="35" s="1"/>
  <c r="AE189" i="35" s="1"/>
  <c r="AF189" i="35" s="1"/>
  <c r="F188" i="35"/>
  <c r="G188" i="35" s="1"/>
  <c r="H188" i="35" s="1"/>
  <c r="I188" i="35" s="1"/>
  <c r="J188" i="35" s="1"/>
  <c r="K188" i="35" s="1"/>
  <c r="L188" i="35" s="1"/>
  <c r="S188" i="35" s="1"/>
  <c r="T188" i="35" s="1"/>
  <c r="U188" i="35" s="1"/>
  <c r="V188" i="35" s="1"/>
  <c r="W188" i="35" s="1"/>
  <c r="X188" i="35" s="1"/>
  <c r="Y188" i="35" s="1"/>
  <c r="Z188" i="35" s="1"/>
  <c r="AA188" i="35" s="1"/>
  <c r="AB188" i="35" s="1"/>
  <c r="AC188" i="35" s="1"/>
  <c r="AD188" i="35" s="1"/>
  <c r="AE188" i="35" s="1"/>
  <c r="AF188" i="35" s="1"/>
  <c r="F187" i="35"/>
  <c r="G187" i="35" s="1"/>
  <c r="H187" i="35" s="1"/>
  <c r="I187" i="35" s="1"/>
  <c r="J187" i="35" s="1"/>
  <c r="K187" i="35" s="1"/>
  <c r="L187" i="35" s="1"/>
  <c r="S187" i="35" s="1"/>
  <c r="T187" i="35" s="1"/>
  <c r="U187" i="35" s="1"/>
  <c r="V187" i="35" s="1"/>
  <c r="W187" i="35" s="1"/>
  <c r="X187" i="35" s="1"/>
  <c r="Y187" i="35" s="1"/>
  <c r="Z187" i="35" s="1"/>
  <c r="AA187" i="35" s="1"/>
  <c r="AB187" i="35" s="1"/>
  <c r="AC187" i="35" s="1"/>
  <c r="AD187" i="35" s="1"/>
  <c r="AE187" i="35" s="1"/>
  <c r="AF187" i="35" s="1"/>
  <c r="F186" i="35"/>
  <c r="G186" i="35" s="1"/>
  <c r="H186" i="35" s="1"/>
  <c r="I186" i="35" s="1"/>
  <c r="J186" i="35" s="1"/>
  <c r="K186" i="35" s="1"/>
  <c r="L186" i="35" s="1"/>
  <c r="S186" i="35" s="1"/>
  <c r="T186" i="35" s="1"/>
  <c r="U186" i="35" s="1"/>
  <c r="V186" i="35" s="1"/>
  <c r="W186" i="35" s="1"/>
  <c r="X186" i="35" s="1"/>
  <c r="Y186" i="35" s="1"/>
  <c r="Z186" i="35" s="1"/>
  <c r="AA186" i="35" s="1"/>
  <c r="AB186" i="35" s="1"/>
  <c r="AC186" i="35" s="1"/>
  <c r="AD186" i="35" s="1"/>
  <c r="AE186" i="35" s="1"/>
  <c r="AF186" i="35" s="1"/>
  <c r="F185" i="35"/>
  <c r="G185" i="35" s="1"/>
  <c r="H185" i="35" s="1"/>
  <c r="I185" i="35" s="1"/>
  <c r="J185" i="35" s="1"/>
  <c r="K185" i="35" s="1"/>
  <c r="L185" i="35" s="1"/>
  <c r="S185" i="35" s="1"/>
  <c r="T185" i="35" s="1"/>
  <c r="U185" i="35" s="1"/>
  <c r="V185" i="35" s="1"/>
  <c r="W185" i="35" s="1"/>
  <c r="X185" i="35" s="1"/>
  <c r="Y185" i="35" s="1"/>
  <c r="Z185" i="35" s="1"/>
  <c r="AA185" i="35" s="1"/>
  <c r="AB185" i="35" s="1"/>
  <c r="AC185" i="35" s="1"/>
  <c r="AD185" i="35" s="1"/>
  <c r="AE185" i="35" s="1"/>
  <c r="AF185" i="35" s="1"/>
  <c r="F184" i="35"/>
  <c r="G184" i="35" s="1"/>
  <c r="H184" i="35" s="1"/>
  <c r="I184" i="35" s="1"/>
  <c r="J184" i="35" s="1"/>
  <c r="K184" i="35" s="1"/>
  <c r="L184" i="35" s="1"/>
  <c r="S184" i="35" s="1"/>
  <c r="T184" i="35" s="1"/>
  <c r="U184" i="35" s="1"/>
  <c r="V184" i="35" s="1"/>
  <c r="W184" i="35" s="1"/>
  <c r="X184" i="35" s="1"/>
  <c r="Y184" i="35" s="1"/>
  <c r="Z184" i="35" s="1"/>
  <c r="AA184" i="35" s="1"/>
  <c r="AB184" i="35" s="1"/>
  <c r="AC184" i="35" s="1"/>
  <c r="AD184" i="35" s="1"/>
  <c r="AE184" i="35" s="1"/>
  <c r="AF184" i="35" s="1"/>
  <c r="F183" i="35"/>
  <c r="G183" i="35" s="1"/>
  <c r="H183" i="35" s="1"/>
  <c r="I183" i="35" s="1"/>
  <c r="J183" i="35" s="1"/>
  <c r="K183" i="35" s="1"/>
  <c r="L183" i="35" s="1"/>
  <c r="S183" i="35" s="1"/>
  <c r="T183" i="35" s="1"/>
  <c r="U183" i="35" s="1"/>
  <c r="V183" i="35" s="1"/>
  <c r="W183" i="35" s="1"/>
  <c r="X183" i="35" s="1"/>
  <c r="Y183" i="35" s="1"/>
  <c r="Z183" i="35" s="1"/>
  <c r="AA183" i="35" s="1"/>
  <c r="AB183" i="35" s="1"/>
  <c r="AC183" i="35" s="1"/>
  <c r="AD183" i="35" s="1"/>
  <c r="AE183" i="35" s="1"/>
  <c r="AF183" i="35" s="1"/>
  <c r="F182" i="35"/>
  <c r="G182" i="35" s="1"/>
  <c r="H182" i="35" s="1"/>
  <c r="I182" i="35" s="1"/>
  <c r="J182" i="35" s="1"/>
  <c r="K182" i="35" s="1"/>
  <c r="L182" i="35" s="1"/>
  <c r="S182" i="35" s="1"/>
  <c r="T182" i="35" s="1"/>
  <c r="U182" i="35" s="1"/>
  <c r="V182" i="35" s="1"/>
  <c r="W182" i="35" s="1"/>
  <c r="X182" i="35" s="1"/>
  <c r="Y182" i="35" s="1"/>
  <c r="Z182" i="35" s="1"/>
  <c r="AA182" i="35" s="1"/>
  <c r="AB182" i="35" s="1"/>
  <c r="AC182" i="35" s="1"/>
  <c r="AD182" i="35" s="1"/>
  <c r="AE182" i="35" s="1"/>
  <c r="AF182" i="35" s="1"/>
  <c r="F181" i="35"/>
  <c r="G181" i="35" s="1"/>
  <c r="H181" i="35" s="1"/>
  <c r="I181" i="35" s="1"/>
  <c r="J181" i="35" s="1"/>
  <c r="K181" i="35" s="1"/>
  <c r="L181" i="35" s="1"/>
  <c r="S181" i="35" s="1"/>
  <c r="T181" i="35" s="1"/>
  <c r="U181" i="35" s="1"/>
  <c r="V181" i="35" s="1"/>
  <c r="W181" i="35" s="1"/>
  <c r="X181" i="35" s="1"/>
  <c r="Y181" i="35" s="1"/>
  <c r="Z181" i="35" s="1"/>
  <c r="AA181" i="35" s="1"/>
  <c r="AB181" i="35" s="1"/>
  <c r="AC181" i="35" s="1"/>
  <c r="AD181" i="35" s="1"/>
  <c r="AE181" i="35" s="1"/>
  <c r="AF181" i="35" s="1"/>
  <c r="F180" i="35"/>
  <c r="G180" i="35" s="1"/>
  <c r="H180" i="35" s="1"/>
  <c r="I180" i="35" s="1"/>
  <c r="J180" i="35" s="1"/>
  <c r="K180" i="35" s="1"/>
  <c r="L180" i="35" s="1"/>
  <c r="S180" i="35" s="1"/>
  <c r="T180" i="35" s="1"/>
  <c r="U180" i="35" s="1"/>
  <c r="V180" i="35" s="1"/>
  <c r="W180" i="35" s="1"/>
  <c r="X180" i="35" s="1"/>
  <c r="Y180" i="35" s="1"/>
  <c r="Z180" i="35" s="1"/>
  <c r="AA180" i="35" s="1"/>
  <c r="AB180" i="35" s="1"/>
  <c r="AC180" i="35" s="1"/>
  <c r="AD180" i="35" s="1"/>
  <c r="AE180" i="35" s="1"/>
  <c r="AF180" i="35" s="1"/>
  <c r="F179" i="35"/>
  <c r="G179" i="35" s="1"/>
  <c r="H179" i="35" s="1"/>
  <c r="I179" i="35" s="1"/>
  <c r="J179" i="35" s="1"/>
  <c r="K179" i="35" s="1"/>
  <c r="L179" i="35" s="1"/>
  <c r="S179" i="35" s="1"/>
  <c r="T179" i="35" s="1"/>
  <c r="U179" i="35" s="1"/>
  <c r="V179" i="35" s="1"/>
  <c r="W179" i="35" s="1"/>
  <c r="X179" i="35" s="1"/>
  <c r="Y179" i="35" s="1"/>
  <c r="Z179" i="35" s="1"/>
  <c r="AA179" i="35" s="1"/>
  <c r="AB179" i="35" s="1"/>
  <c r="AC179" i="35" s="1"/>
  <c r="AD179" i="35" s="1"/>
  <c r="AE179" i="35" s="1"/>
  <c r="AF179" i="35" s="1"/>
  <c r="F178" i="35"/>
  <c r="G178" i="35" s="1"/>
  <c r="H178" i="35" s="1"/>
  <c r="I178" i="35" s="1"/>
  <c r="J178" i="35" s="1"/>
  <c r="K178" i="35" s="1"/>
  <c r="L178" i="35" s="1"/>
  <c r="S178" i="35" s="1"/>
  <c r="T178" i="35" s="1"/>
  <c r="U178" i="35" s="1"/>
  <c r="V178" i="35" s="1"/>
  <c r="W178" i="35" s="1"/>
  <c r="X178" i="35" s="1"/>
  <c r="Y178" i="35" s="1"/>
  <c r="Z178" i="35" s="1"/>
  <c r="AA178" i="35" s="1"/>
  <c r="AB178" i="35" s="1"/>
  <c r="AC178" i="35" s="1"/>
  <c r="AD178" i="35" s="1"/>
  <c r="AE178" i="35" s="1"/>
  <c r="AF178" i="35" s="1"/>
  <c r="F176" i="35"/>
  <c r="G176" i="35" s="1"/>
  <c r="H176" i="35" s="1"/>
  <c r="I176" i="35" s="1"/>
  <c r="J176" i="35" s="1"/>
  <c r="K176" i="35" s="1"/>
  <c r="L176" i="35" s="1"/>
  <c r="S176" i="35" s="1"/>
  <c r="T176" i="35" s="1"/>
  <c r="U176" i="35" s="1"/>
  <c r="V176" i="35" s="1"/>
  <c r="W176" i="35" s="1"/>
  <c r="X176" i="35" s="1"/>
  <c r="Y176" i="35" s="1"/>
  <c r="Z176" i="35" s="1"/>
  <c r="AA176" i="35" s="1"/>
  <c r="AB176" i="35" s="1"/>
  <c r="AC176" i="35" s="1"/>
  <c r="AD176" i="35" s="1"/>
  <c r="AE176" i="35" s="1"/>
  <c r="AF176" i="35" s="1"/>
  <c r="F175" i="35"/>
  <c r="G175" i="35" s="1"/>
  <c r="H175" i="35" s="1"/>
  <c r="I175" i="35" s="1"/>
  <c r="J175" i="35" s="1"/>
  <c r="K175" i="35" s="1"/>
  <c r="L175" i="35" s="1"/>
  <c r="S175" i="35" s="1"/>
  <c r="T175" i="35" s="1"/>
  <c r="U175" i="35" s="1"/>
  <c r="V175" i="35" s="1"/>
  <c r="W175" i="35" s="1"/>
  <c r="X175" i="35" s="1"/>
  <c r="Y175" i="35" s="1"/>
  <c r="Z175" i="35" s="1"/>
  <c r="AA175" i="35" s="1"/>
  <c r="AB175" i="35" s="1"/>
  <c r="AC175" i="35" s="1"/>
  <c r="AD175" i="35" s="1"/>
  <c r="AE175" i="35" s="1"/>
  <c r="AF175" i="35" s="1"/>
  <c r="F174" i="35"/>
  <c r="G174" i="35" s="1"/>
  <c r="H174" i="35" s="1"/>
  <c r="I174" i="35" s="1"/>
  <c r="J174" i="35" s="1"/>
  <c r="K174" i="35" s="1"/>
  <c r="L174" i="35" s="1"/>
  <c r="S174" i="35" s="1"/>
  <c r="T174" i="35" s="1"/>
  <c r="U174" i="35" s="1"/>
  <c r="V174" i="35" s="1"/>
  <c r="W174" i="35" s="1"/>
  <c r="X174" i="35" s="1"/>
  <c r="Y174" i="35" s="1"/>
  <c r="Z174" i="35" s="1"/>
  <c r="AA174" i="35" s="1"/>
  <c r="AB174" i="35" s="1"/>
  <c r="AC174" i="35" s="1"/>
  <c r="AD174" i="35" s="1"/>
  <c r="AE174" i="35" s="1"/>
  <c r="AF174" i="35" s="1"/>
  <c r="F173" i="35"/>
  <c r="G173" i="35" s="1"/>
  <c r="H173" i="35" s="1"/>
  <c r="I173" i="35" s="1"/>
  <c r="J173" i="35" s="1"/>
  <c r="K173" i="35" s="1"/>
  <c r="L173" i="35" s="1"/>
  <c r="S173" i="35" s="1"/>
  <c r="T173" i="35" s="1"/>
  <c r="U173" i="35" s="1"/>
  <c r="V173" i="35" s="1"/>
  <c r="W173" i="35" s="1"/>
  <c r="X173" i="35" s="1"/>
  <c r="Y173" i="35" s="1"/>
  <c r="Z173" i="35" s="1"/>
  <c r="AA173" i="35" s="1"/>
  <c r="AB173" i="35" s="1"/>
  <c r="AC173" i="35" s="1"/>
  <c r="AD173" i="35" s="1"/>
  <c r="AE173" i="35" s="1"/>
  <c r="AF173" i="35" s="1"/>
  <c r="F172" i="35"/>
  <c r="G172" i="35" s="1"/>
  <c r="H172" i="35" s="1"/>
  <c r="I172" i="35" s="1"/>
  <c r="J172" i="35" s="1"/>
  <c r="K172" i="35" s="1"/>
  <c r="L172" i="35" s="1"/>
  <c r="S172" i="35" s="1"/>
  <c r="T172" i="35" s="1"/>
  <c r="U172" i="35" s="1"/>
  <c r="V172" i="35" s="1"/>
  <c r="W172" i="35" s="1"/>
  <c r="X172" i="35" s="1"/>
  <c r="Y172" i="35" s="1"/>
  <c r="Z172" i="35" s="1"/>
  <c r="AA172" i="35" s="1"/>
  <c r="AB172" i="35" s="1"/>
  <c r="AC172" i="35" s="1"/>
  <c r="AD172" i="35" s="1"/>
  <c r="AE172" i="35" s="1"/>
  <c r="AF172" i="35" s="1"/>
  <c r="F171" i="35"/>
  <c r="G171" i="35" s="1"/>
  <c r="H171" i="35" s="1"/>
  <c r="I171" i="35" s="1"/>
  <c r="J171" i="35" s="1"/>
  <c r="K171" i="35" s="1"/>
  <c r="L171" i="35" s="1"/>
  <c r="S171" i="35" s="1"/>
  <c r="T171" i="35" s="1"/>
  <c r="U171" i="35" s="1"/>
  <c r="V171" i="35" s="1"/>
  <c r="W171" i="35" s="1"/>
  <c r="X171" i="35" s="1"/>
  <c r="Y171" i="35" s="1"/>
  <c r="Z171" i="35" s="1"/>
  <c r="AA171" i="35" s="1"/>
  <c r="AB171" i="35" s="1"/>
  <c r="AC171" i="35" s="1"/>
  <c r="AD171" i="35" s="1"/>
  <c r="AE171" i="35" s="1"/>
  <c r="AF171" i="35" s="1"/>
  <c r="F170" i="35"/>
  <c r="G170" i="35" s="1"/>
  <c r="H170" i="35" s="1"/>
  <c r="I170" i="35" s="1"/>
  <c r="J170" i="35" s="1"/>
  <c r="K170" i="35" s="1"/>
  <c r="L170" i="35" s="1"/>
  <c r="S170" i="35" s="1"/>
  <c r="T170" i="35" s="1"/>
  <c r="U170" i="35" s="1"/>
  <c r="V170" i="35" s="1"/>
  <c r="W170" i="35" s="1"/>
  <c r="X170" i="35" s="1"/>
  <c r="Y170" i="35" s="1"/>
  <c r="AG167" i="35"/>
  <c r="F166" i="35"/>
  <c r="G166" i="35" s="1"/>
  <c r="H166" i="35" s="1"/>
  <c r="I166" i="35" s="1"/>
  <c r="J166" i="35" s="1"/>
  <c r="K166" i="35" s="1"/>
  <c r="L166" i="35" s="1"/>
  <c r="S166" i="35" s="1"/>
  <c r="T166" i="35" s="1"/>
  <c r="U166" i="35" s="1"/>
  <c r="V166" i="35" s="1"/>
  <c r="W166" i="35" s="1"/>
  <c r="X166" i="35" s="1"/>
  <c r="Y166" i="35" s="1"/>
  <c r="Z166" i="35" s="1"/>
  <c r="AA166" i="35" s="1"/>
  <c r="AB166" i="35" s="1"/>
  <c r="AC166" i="35" s="1"/>
  <c r="AD166" i="35" s="1"/>
  <c r="AE166" i="35" s="1"/>
  <c r="AF166" i="35" s="1"/>
  <c r="F165" i="35"/>
  <c r="G165" i="35" s="1"/>
  <c r="H165" i="35" s="1"/>
  <c r="I165" i="35" s="1"/>
  <c r="J165" i="35" s="1"/>
  <c r="K165" i="35" s="1"/>
  <c r="L165" i="35" s="1"/>
  <c r="S165" i="35" s="1"/>
  <c r="T165" i="35" s="1"/>
  <c r="U165" i="35" s="1"/>
  <c r="V165" i="35" s="1"/>
  <c r="W165" i="35" s="1"/>
  <c r="X165" i="35" s="1"/>
  <c r="Y165" i="35" s="1"/>
  <c r="Z165" i="35" s="1"/>
  <c r="AA165" i="35" s="1"/>
  <c r="AB165" i="35" s="1"/>
  <c r="AC165" i="35" s="1"/>
  <c r="AD165" i="35" s="1"/>
  <c r="AE165" i="35" s="1"/>
  <c r="AF165" i="35" s="1"/>
  <c r="G164" i="35"/>
  <c r="H164" i="35" s="1"/>
  <c r="I164" i="35" s="1"/>
  <c r="J164" i="35" s="1"/>
  <c r="K164" i="35" s="1"/>
  <c r="L164" i="35" s="1"/>
  <c r="S164" i="35" s="1"/>
  <c r="T164" i="35" s="1"/>
  <c r="U164" i="35" s="1"/>
  <c r="V164" i="35" s="1"/>
  <c r="W164" i="35" s="1"/>
  <c r="X164" i="35" s="1"/>
  <c r="Y164" i="35" s="1"/>
  <c r="Z164" i="35" s="1"/>
  <c r="AA164" i="35" s="1"/>
  <c r="AB164" i="35" s="1"/>
  <c r="AC164" i="35" s="1"/>
  <c r="AD164" i="35" s="1"/>
  <c r="AE164" i="35" s="1"/>
  <c r="AF164" i="35" s="1"/>
  <c r="F164" i="35"/>
  <c r="F163" i="35"/>
  <c r="G163" i="35" s="1"/>
  <c r="H163" i="35" s="1"/>
  <c r="I163" i="35" s="1"/>
  <c r="J163" i="35" s="1"/>
  <c r="K163" i="35" s="1"/>
  <c r="L163" i="35" s="1"/>
  <c r="S163" i="35" s="1"/>
  <c r="T163" i="35" s="1"/>
  <c r="U163" i="35" s="1"/>
  <c r="V163" i="35" s="1"/>
  <c r="W163" i="35" s="1"/>
  <c r="X163" i="35" s="1"/>
  <c r="Y163" i="35" s="1"/>
  <c r="Z163" i="35" s="1"/>
  <c r="AA163" i="35" s="1"/>
  <c r="AB163" i="35" s="1"/>
  <c r="AC163" i="35" s="1"/>
  <c r="AD163" i="35" s="1"/>
  <c r="AE163" i="35" s="1"/>
  <c r="AF163" i="35" s="1"/>
  <c r="F162" i="35"/>
  <c r="G162" i="35" s="1"/>
  <c r="H162" i="35" s="1"/>
  <c r="I162" i="35" s="1"/>
  <c r="J162" i="35" s="1"/>
  <c r="K162" i="35" s="1"/>
  <c r="L162" i="35" s="1"/>
  <c r="S162" i="35" s="1"/>
  <c r="T162" i="35" s="1"/>
  <c r="U162" i="35" s="1"/>
  <c r="V162" i="35" s="1"/>
  <c r="W162" i="35" s="1"/>
  <c r="X162" i="35" s="1"/>
  <c r="Y162" i="35" s="1"/>
  <c r="Z162" i="35" s="1"/>
  <c r="AA162" i="35" s="1"/>
  <c r="AB162" i="35" s="1"/>
  <c r="AC162" i="35" s="1"/>
  <c r="AD162" i="35" s="1"/>
  <c r="AE162" i="35" s="1"/>
  <c r="AF162" i="35" s="1"/>
  <c r="AI158" i="35"/>
  <c r="AH158" i="35"/>
  <c r="AI157" i="35"/>
  <c r="AH157" i="35"/>
  <c r="AI156" i="35"/>
  <c r="AH156" i="35"/>
  <c r="AI155" i="35"/>
  <c r="AH155" i="35"/>
  <c r="AI154" i="35"/>
  <c r="AH154" i="35"/>
  <c r="AI153" i="35"/>
  <c r="AH153" i="35"/>
  <c r="AI152" i="35"/>
  <c r="AH152" i="35"/>
  <c r="AI151" i="35"/>
  <c r="AH151" i="35"/>
  <c r="AI150" i="35"/>
  <c r="AH150" i="35"/>
  <c r="AI149" i="35"/>
  <c r="AH149" i="35"/>
  <c r="AI148" i="35"/>
  <c r="AH148" i="35"/>
  <c r="AI147" i="35"/>
  <c r="AH147" i="35"/>
  <c r="AI146" i="35"/>
  <c r="AH146" i="35"/>
  <c r="AI142" i="35"/>
  <c r="AH142" i="35"/>
  <c r="AI141" i="35"/>
  <c r="AH141" i="35"/>
  <c r="AI140" i="35"/>
  <c r="AH140" i="35"/>
  <c r="AI139" i="35"/>
  <c r="AH139" i="35"/>
  <c r="AI138" i="35"/>
  <c r="AH138" i="35"/>
  <c r="AI137" i="35"/>
  <c r="AH137" i="35"/>
  <c r="AI136" i="35"/>
  <c r="AH136" i="35"/>
  <c r="AI134" i="35"/>
  <c r="AH134" i="35"/>
  <c r="AI133" i="35"/>
  <c r="AH133" i="35"/>
  <c r="AI132" i="35"/>
  <c r="AH132" i="35"/>
  <c r="AI131" i="35"/>
  <c r="AH131" i="35"/>
  <c r="AI130" i="35"/>
  <c r="AH130" i="35"/>
  <c r="AI129" i="35"/>
  <c r="AH129" i="35"/>
  <c r="AI128" i="35"/>
  <c r="AH128" i="35"/>
  <c r="AI127" i="35"/>
  <c r="AH127" i="35"/>
  <c r="AI126" i="35"/>
  <c r="AH126" i="35"/>
  <c r="AI125" i="35"/>
  <c r="AH125" i="35"/>
  <c r="AA122" i="35"/>
  <c r="Z122" i="35"/>
  <c r="Y122" i="35"/>
  <c r="X122" i="35"/>
  <c r="W122" i="35"/>
  <c r="V122" i="35"/>
  <c r="U122" i="35"/>
  <c r="T122" i="35"/>
  <c r="S122" i="35"/>
  <c r="L122" i="35"/>
  <c r="K122" i="35"/>
  <c r="J122" i="35"/>
  <c r="I122" i="35"/>
  <c r="H122" i="35"/>
  <c r="G122" i="35"/>
  <c r="AA121" i="35"/>
  <c r="Z121" i="35"/>
  <c r="Y121" i="35"/>
  <c r="X121" i="35"/>
  <c r="W121" i="35"/>
  <c r="V121" i="35"/>
  <c r="U121" i="35"/>
  <c r="T121" i="35"/>
  <c r="S121" i="35"/>
  <c r="L121" i="35"/>
  <c r="K121" i="35"/>
  <c r="J121" i="35"/>
  <c r="I121" i="35"/>
  <c r="H121" i="35"/>
  <c r="G121" i="35"/>
  <c r="AA120" i="35"/>
  <c r="Z120" i="35"/>
  <c r="Y120" i="35"/>
  <c r="X120" i="35"/>
  <c r="W120" i="35"/>
  <c r="V120" i="35"/>
  <c r="U120" i="35"/>
  <c r="T120" i="35"/>
  <c r="S120" i="35"/>
  <c r="L120" i="35"/>
  <c r="K120" i="35"/>
  <c r="J120" i="35"/>
  <c r="I120" i="35"/>
  <c r="H120" i="35"/>
  <c r="G120" i="35"/>
  <c r="AH120" i="35" s="1"/>
  <c r="AA119" i="35"/>
  <c r="Z119" i="35"/>
  <c r="Y119" i="35"/>
  <c r="X119" i="35"/>
  <c r="W119" i="35"/>
  <c r="V119" i="35"/>
  <c r="U119" i="35"/>
  <c r="T119" i="35"/>
  <c r="S119" i="35"/>
  <c r="AX23" i="35"/>
  <c r="L119" i="35"/>
  <c r="K119" i="35"/>
  <c r="J119" i="35"/>
  <c r="I119" i="35"/>
  <c r="H119" i="35"/>
  <c r="G119" i="35"/>
  <c r="AA118" i="35"/>
  <c r="Z118" i="35"/>
  <c r="Y118" i="35"/>
  <c r="X118" i="35"/>
  <c r="W118" i="35"/>
  <c r="V118" i="35"/>
  <c r="U118" i="35"/>
  <c r="T118" i="35"/>
  <c r="S118" i="35"/>
  <c r="AV23" i="35"/>
  <c r="L118" i="35"/>
  <c r="K118" i="35"/>
  <c r="J118" i="35"/>
  <c r="I118" i="35"/>
  <c r="H118" i="35"/>
  <c r="G118" i="35"/>
  <c r="AA117" i="35"/>
  <c r="Z117" i="35"/>
  <c r="Z123" i="35" s="1"/>
  <c r="BF23" i="35" s="1"/>
  <c r="Y117" i="35"/>
  <c r="Y123" i="35" s="1"/>
  <c r="X117" i="35"/>
  <c r="W117" i="35"/>
  <c r="V117" i="35"/>
  <c r="U117" i="35"/>
  <c r="U123" i="35" s="1"/>
  <c r="BC23" i="35" s="1"/>
  <c r="T117" i="35"/>
  <c r="S117" i="35"/>
  <c r="AU23" i="35"/>
  <c r="L117" i="35"/>
  <c r="L123" i="35" s="1"/>
  <c r="K117" i="35"/>
  <c r="J117" i="35"/>
  <c r="I117" i="35"/>
  <c r="H117" i="35"/>
  <c r="G117" i="35"/>
  <c r="AP23" i="35"/>
  <c r="AI114" i="35"/>
  <c r="AH114" i="35"/>
  <c r="AI112" i="35"/>
  <c r="AH112" i="35"/>
  <c r="AG112" i="35"/>
  <c r="AI111" i="35"/>
  <c r="AH111" i="35"/>
  <c r="AI110" i="35"/>
  <c r="AH110" i="35"/>
  <c r="AI109" i="35"/>
  <c r="AH109" i="35"/>
  <c r="AG108" i="35"/>
  <c r="AG115" i="35" s="1"/>
  <c r="AA108" i="35"/>
  <c r="Z108" i="35"/>
  <c r="Z124" i="35" s="1"/>
  <c r="Y108" i="35"/>
  <c r="X108" i="35"/>
  <c r="W108" i="35"/>
  <c r="V108" i="35"/>
  <c r="U5" i="35" s="1"/>
  <c r="U108" i="35"/>
  <c r="T108" i="35"/>
  <c r="S108" i="35"/>
  <c r="L108" i="35"/>
  <c r="K5" i="35" s="1"/>
  <c r="K108" i="35"/>
  <c r="AT19" i="35" s="1"/>
  <c r="J108" i="35"/>
  <c r="I108" i="35"/>
  <c r="H108" i="35"/>
  <c r="G5" i="35" s="1"/>
  <c r="G108" i="35"/>
  <c r="F5" i="35" s="1"/>
  <c r="AQ19" i="35"/>
  <c r="AI107" i="35"/>
  <c r="AH107" i="35"/>
  <c r="AI106" i="35"/>
  <c r="AH106" i="35"/>
  <c r="AI105" i="35"/>
  <c r="AH105" i="35"/>
  <c r="AI104" i="35"/>
  <c r="AH104" i="35"/>
  <c r="AI103" i="35"/>
  <c r="AH103" i="35"/>
  <c r="AI102" i="35"/>
  <c r="AH102" i="35"/>
  <c r="AI101" i="35"/>
  <c r="AH101" i="35"/>
  <c r="AI100" i="35"/>
  <c r="AH100" i="35"/>
  <c r="AI99" i="35"/>
  <c r="AH99" i="35"/>
  <c r="AI98" i="35"/>
  <c r="AH98" i="35"/>
  <c r="AI97" i="35"/>
  <c r="AH97" i="35"/>
  <c r="AG96" i="35"/>
  <c r="BI20" i="35"/>
  <c r="AC7" i="35"/>
  <c r="AA96" i="35"/>
  <c r="Z96" i="35"/>
  <c r="BF20" i="35" s="1"/>
  <c r="Y96" i="35"/>
  <c r="X96" i="35"/>
  <c r="BE20" i="35" s="1"/>
  <c r="W96" i="35"/>
  <c r="V96" i="35"/>
  <c r="U96" i="35"/>
  <c r="T96" i="35"/>
  <c r="BB20" i="35" s="1"/>
  <c r="S96" i="35"/>
  <c r="BA20" i="35" s="1"/>
  <c r="AZ20" i="35"/>
  <c r="M7" i="35"/>
  <c r="L96" i="35"/>
  <c r="K96" i="35"/>
  <c r="J96" i="35"/>
  <c r="I96" i="35"/>
  <c r="AS20" i="35" s="1"/>
  <c r="H96" i="35"/>
  <c r="G96" i="35"/>
  <c r="AO20" i="35"/>
  <c r="AI95" i="35"/>
  <c r="AH95" i="35"/>
  <c r="AI94" i="35"/>
  <c r="AH94" i="35"/>
  <c r="AI93" i="35"/>
  <c r="AH93" i="35"/>
  <c r="AA92" i="35"/>
  <c r="Z92" i="35"/>
  <c r="Y92" i="35"/>
  <c r="X92" i="35"/>
  <c r="BE18" i="35" s="1"/>
  <c r="W92" i="35"/>
  <c r="V92" i="35"/>
  <c r="BC18" i="35"/>
  <c r="T92" i="35"/>
  <c r="BB18" i="35" s="1"/>
  <c r="S92" i="35"/>
  <c r="AZ18" i="35"/>
  <c r="AX18" i="35"/>
  <c r="AW18" i="35"/>
  <c r="AU18" i="35"/>
  <c r="L92" i="35"/>
  <c r="K92" i="35"/>
  <c r="J92" i="35"/>
  <c r="I92" i="35"/>
  <c r="AS18" i="35" s="1"/>
  <c r="H92" i="35"/>
  <c r="G92" i="35"/>
  <c r="AR18" i="35" s="1"/>
  <c r="AP18" i="35"/>
  <c r="AO18" i="35"/>
  <c r="BR91" i="35"/>
  <c r="BO91" i="35"/>
  <c r="BM91" i="35"/>
  <c r="BJ91" i="35"/>
  <c r="BE91" i="35"/>
  <c r="AI91" i="35"/>
  <c r="AH91" i="35"/>
  <c r="AG91" i="35"/>
  <c r="AG92" i="35" s="1"/>
  <c r="AG3" i="35" s="1"/>
  <c r="BW90" i="35"/>
  <c r="BT90" i="35"/>
  <c r="AI90" i="35"/>
  <c r="AH90" i="35"/>
  <c r="BW89" i="35"/>
  <c r="BF89" i="35"/>
  <c r="BB89" i="35"/>
  <c r="BA89" i="35"/>
  <c r="AI89" i="35"/>
  <c r="AH89" i="35"/>
  <c r="BH88" i="35"/>
  <c r="AI88" i="35"/>
  <c r="AH88" i="35"/>
  <c r="BV87" i="35"/>
  <c r="BU87" i="35"/>
  <c r="BN87" i="35"/>
  <c r="AI87" i="35"/>
  <c r="AH87" i="35"/>
  <c r="AI86" i="35"/>
  <c r="AH86" i="35"/>
  <c r="AI85" i="35"/>
  <c r="AH85" i="35"/>
  <c r="BW84" i="35"/>
  <c r="BW91" i="35" s="1"/>
  <c r="BV84" i="35"/>
  <c r="BV91" i="35" s="1"/>
  <c r="BU84" i="35"/>
  <c r="BU91" i="35" s="1"/>
  <c r="BT84" i="35"/>
  <c r="BT91" i="35" s="1"/>
  <c r="BS84" i="35"/>
  <c r="BS91" i="35" s="1"/>
  <c r="BR84" i="35"/>
  <c r="BQ84" i="35"/>
  <c r="BQ91" i="35" s="1"/>
  <c r="BP84" i="35"/>
  <c r="BP91" i="35" s="1"/>
  <c r="BO84" i="35"/>
  <c r="BN84" i="35"/>
  <c r="BN91" i="35" s="1"/>
  <c r="BM84" i="35"/>
  <c r="BL84" i="35"/>
  <c r="BL91" i="35" s="1"/>
  <c r="BK84" i="35"/>
  <c r="BK91" i="35" s="1"/>
  <c r="BJ84" i="35"/>
  <c r="BI84" i="35"/>
  <c r="BI91" i="35" s="1"/>
  <c r="BH84" i="35"/>
  <c r="BH91" i="35" s="1"/>
  <c r="BG84" i="35"/>
  <c r="BG91" i="35" s="1"/>
  <c r="BF84" i="35"/>
  <c r="BF91" i="35" s="1"/>
  <c r="BE84" i="35"/>
  <c r="BD84" i="35"/>
  <c r="BD91" i="35" s="1"/>
  <c r="BC84" i="35"/>
  <c r="BC91" i="35" s="1"/>
  <c r="BB84" i="35"/>
  <c r="BB91" i="35" s="1"/>
  <c r="BA84" i="35"/>
  <c r="BA91" i="35" s="1"/>
  <c r="AZ84" i="35"/>
  <c r="AZ91" i="35" s="1"/>
  <c r="AI84" i="35"/>
  <c r="AH84" i="35"/>
  <c r="BW83" i="35"/>
  <c r="BV83" i="35"/>
  <c r="BV90" i="35" s="1"/>
  <c r="BU83" i="35"/>
  <c r="BU90" i="35" s="1"/>
  <c r="BT83" i="35"/>
  <c r="BS83" i="35"/>
  <c r="BS90" i="35" s="1"/>
  <c r="BR83" i="35"/>
  <c r="BR90" i="35" s="1"/>
  <c r="BQ83" i="35"/>
  <c r="BQ90" i="35" s="1"/>
  <c r="BP83" i="35"/>
  <c r="BP90" i="35" s="1"/>
  <c r="BO83" i="35"/>
  <c r="BO90" i="35" s="1"/>
  <c r="BN83" i="35"/>
  <c r="BN90" i="35" s="1"/>
  <c r="BM83" i="35"/>
  <c r="BM90" i="35" s="1"/>
  <c r="BL83" i="35"/>
  <c r="BL90" i="35" s="1"/>
  <c r="BK83" i="35"/>
  <c r="BK90" i="35" s="1"/>
  <c r="BJ83" i="35"/>
  <c r="BJ90" i="35" s="1"/>
  <c r="BI83" i="35"/>
  <c r="BI90" i="35" s="1"/>
  <c r="BH83" i="35"/>
  <c r="BH90" i="35" s="1"/>
  <c r="BG83" i="35"/>
  <c r="BG90" i="35" s="1"/>
  <c r="BF83" i="35"/>
  <c r="BF90" i="35" s="1"/>
  <c r="BE83" i="35"/>
  <c r="BE90" i="35" s="1"/>
  <c r="BD83" i="35"/>
  <c r="BD90" i="35" s="1"/>
  <c r="BC83" i="35"/>
  <c r="BC90" i="35" s="1"/>
  <c r="BB83" i="35"/>
  <c r="BB90" i="35" s="1"/>
  <c r="BA83" i="35"/>
  <c r="BA90" i="35" s="1"/>
  <c r="AZ83" i="35"/>
  <c r="AZ90" i="35" s="1"/>
  <c r="AI83" i="35"/>
  <c r="AH83" i="35"/>
  <c r="BW82" i="35"/>
  <c r="BV82" i="35"/>
  <c r="BV89" i="35" s="1"/>
  <c r="BU82" i="35"/>
  <c r="BU89" i="35" s="1"/>
  <c r="BT82" i="35"/>
  <c r="BT89" i="35" s="1"/>
  <c r="BS82" i="35"/>
  <c r="BS89" i="35" s="1"/>
  <c r="BR82" i="35"/>
  <c r="BR89" i="35" s="1"/>
  <c r="BQ82" i="35"/>
  <c r="BQ89" i="35" s="1"/>
  <c r="BP82" i="35"/>
  <c r="BP89" i="35" s="1"/>
  <c r="BO82" i="35"/>
  <c r="BO89" i="35" s="1"/>
  <c r="BN82" i="35"/>
  <c r="BN89" i="35" s="1"/>
  <c r="BM82" i="35"/>
  <c r="BM89" i="35" s="1"/>
  <c r="BL82" i="35"/>
  <c r="BL89" i="35" s="1"/>
  <c r="BK82" i="35"/>
  <c r="BK89" i="35" s="1"/>
  <c r="BJ82" i="35"/>
  <c r="BJ89" i="35" s="1"/>
  <c r="BI82" i="35"/>
  <c r="BI89" i="35" s="1"/>
  <c r="BH82" i="35"/>
  <c r="BH89" i="35" s="1"/>
  <c r="BG82" i="35"/>
  <c r="BG89" i="35" s="1"/>
  <c r="BF82" i="35"/>
  <c r="BE82" i="35"/>
  <c r="BE89" i="35" s="1"/>
  <c r="BD82" i="35"/>
  <c r="BD89" i="35" s="1"/>
  <c r="BC82" i="35"/>
  <c r="BC89" i="35" s="1"/>
  <c r="BB82" i="35"/>
  <c r="BA82" i="35"/>
  <c r="AZ82" i="35"/>
  <c r="AZ89" i="35" s="1"/>
  <c r="AI82" i="35"/>
  <c r="AH82" i="35"/>
  <c r="BW81" i="35"/>
  <c r="BW88" i="35" s="1"/>
  <c r="BV81" i="35"/>
  <c r="BV88" i="35" s="1"/>
  <c r="BU81" i="35"/>
  <c r="BU88" i="35" s="1"/>
  <c r="BT81" i="35"/>
  <c r="BT88" i="35" s="1"/>
  <c r="BS81" i="35"/>
  <c r="BS88" i="35" s="1"/>
  <c r="BR81" i="35"/>
  <c r="BR88" i="35" s="1"/>
  <c r="BQ81" i="35"/>
  <c r="BQ88" i="35" s="1"/>
  <c r="BP81" i="35"/>
  <c r="BP88" i="35" s="1"/>
  <c r="BO81" i="35"/>
  <c r="BO88" i="35" s="1"/>
  <c r="BN81" i="35"/>
  <c r="BN88" i="35" s="1"/>
  <c r="BM81" i="35"/>
  <c r="BM88" i="35" s="1"/>
  <c r="BL81" i="35"/>
  <c r="BL88" i="35" s="1"/>
  <c r="BK81" i="35"/>
  <c r="BK88" i="35" s="1"/>
  <c r="BJ81" i="35"/>
  <c r="BJ88" i="35" s="1"/>
  <c r="BI81" i="35"/>
  <c r="BI88" i="35" s="1"/>
  <c r="BH81" i="35"/>
  <c r="BG81" i="35"/>
  <c r="BG88" i="35" s="1"/>
  <c r="BF81" i="35"/>
  <c r="BF88" i="35" s="1"/>
  <c r="BE81" i="35"/>
  <c r="BE88" i="35" s="1"/>
  <c r="BD81" i="35"/>
  <c r="BD88" i="35" s="1"/>
  <c r="BC81" i="35"/>
  <c r="BC88" i="35" s="1"/>
  <c r="BB81" i="35"/>
  <c r="BB88" i="35" s="1"/>
  <c r="BA81" i="35"/>
  <c r="BA88" i="35" s="1"/>
  <c r="AZ81" i="35"/>
  <c r="AZ88" i="35" s="1"/>
  <c r="AI81" i="35"/>
  <c r="AH81" i="35"/>
  <c r="BW80" i="35"/>
  <c r="BW87" i="35" s="1"/>
  <c r="BV80" i="35"/>
  <c r="BU80" i="35"/>
  <c r="BT80" i="35"/>
  <c r="BT87" i="35" s="1"/>
  <c r="BS80" i="35"/>
  <c r="BS87" i="35" s="1"/>
  <c r="BR80" i="35"/>
  <c r="BR87" i="35" s="1"/>
  <c r="BQ80" i="35"/>
  <c r="BQ87" i="35" s="1"/>
  <c r="BP80" i="35"/>
  <c r="BP87" i="35" s="1"/>
  <c r="BO80" i="35"/>
  <c r="BO87" i="35" s="1"/>
  <c r="BN80" i="35"/>
  <c r="BM80" i="35"/>
  <c r="BM87" i="35" s="1"/>
  <c r="BL80" i="35"/>
  <c r="BL87" i="35" s="1"/>
  <c r="BK80" i="35"/>
  <c r="BK87" i="35" s="1"/>
  <c r="BJ80" i="35"/>
  <c r="BJ87" i="35" s="1"/>
  <c r="BI80" i="35"/>
  <c r="BI87" i="35" s="1"/>
  <c r="BH80" i="35"/>
  <c r="BH87" i="35" s="1"/>
  <c r="BG80" i="35"/>
  <c r="BG87" i="35" s="1"/>
  <c r="BF80" i="35"/>
  <c r="BF87" i="35" s="1"/>
  <c r="BE80" i="35"/>
  <c r="BE87" i="35" s="1"/>
  <c r="BD80" i="35"/>
  <c r="BD87" i="35" s="1"/>
  <c r="BC80" i="35"/>
  <c r="BC87" i="35" s="1"/>
  <c r="BB80" i="35"/>
  <c r="BB87" i="35" s="1"/>
  <c r="BA80" i="35"/>
  <c r="BA87" i="35" s="1"/>
  <c r="AZ80" i="35"/>
  <c r="AI80" i="35"/>
  <c r="AH80" i="35"/>
  <c r="BW79" i="35"/>
  <c r="BW86" i="35" s="1"/>
  <c r="BV79" i="35"/>
  <c r="BV86" i="35" s="1"/>
  <c r="BU79" i="35"/>
  <c r="BU86" i="35" s="1"/>
  <c r="BT79" i="35"/>
  <c r="BT86" i="35" s="1"/>
  <c r="BS79" i="35"/>
  <c r="BS86" i="35" s="1"/>
  <c r="BR79" i="35"/>
  <c r="BR86" i="35" s="1"/>
  <c r="BQ79" i="35"/>
  <c r="BQ86" i="35" s="1"/>
  <c r="BP79" i="35"/>
  <c r="BP86" i="35" s="1"/>
  <c r="BO79" i="35"/>
  <c r="BO86" i="35" s="1"/>
  <c r="BN79" i="35"/>
  <c r="BN86" i="35" s="1"/>
  <c r="BM79" i="35"/>
  <c r="BM86" i="35" s="1"/>
  <c r="BL79" i="35"/>
  <c r="BL86" i="35" s="1"/>
  <c r="BK79" i="35"/>
  <c r="BK86" i="35" s="1"/>
  <c r="BJ79" i="35"/>
  <c r="BJ86" i="35" s="1"/>
  <c r="BI79" i="35"/>
  <c r="BI86" i="35" s="1"/>
  <c r="BH79" i="35"/>
  <c r="BH86" i="35" s="1"/>
  <c r="BG79" i="35"/>
  <c r="BG86" i="35" s="1"/>
  <c r="BF79" i="35"/>
  <c r="BF86" i="35" s="1"/>
  <c r="BE79" i="35"/>
  <c r="BE86" i="35" s="1"/>
  <c r="BD79" i="35"/>
  <c r="BD86" i="35" s="1"/>
  <c r="BC79" i="35"/>
  <c r="BC86" i="35" s="1"/>
  <c r="BB79" i="35"/>
  <c r="BB86" i="35" s="1"/>
  <c r="BA79" i="35"/>
  <c r="BA86" i="35" s="1"/>
  <c r="AZ79" i="35"/>
  <c r="AZ86" i="35" s="1"/>
  <c r="AI79" i="35"/>
  <c r="AH79" i="35"/>
  <c r="AG78" i="35"/>
  <c r="AG113" i="35" s="1"/>
  <c r="BJ17" i="35"/>
  <c r="BI17" i="35"/>
  <c r="BH17" i="35"/>
  <c r="BG17" i="35"/>
  <c r="AA78" i="35"/>
  <c r="Z78" i="35"/>
  <c r="Y78" i="35"/>
  <c r="X78" i="35"/>
  <c r="BE17" i="35" s="1"/>
  <c r="W78" i="35"/>
  <c r="T78" i="35"/>
  <c r="BB17" i="35" s="1"/>
  <c r="AY17" i="35"/>
  <c r="AX17" i="35"/>
  <c r="AW17" i="35"/>
  <c r="L78" i="35"/>
  <c r="K78" i="35"/>
  <c r="AT17" i="35" s="1"/>
  <c r="J78" i="35"/>
  <c r="I78" i="35"/>
  <c r="H78" i="35"/>
  <c r="G78" i="35"/>
  <c r="AR17" i="35" s="1"/>
  <c r="AQ17" i="35"/>
  <c r="AI77" i="35"/>
  <c r="AH77" i="35"/>
  <c r="AI76" i="35"/>
  <c r="AH76" i="35"/>
  <c r="AI75" i="35"/>
  <c r="AH75" i="35"/>
  <c r="AI74" i="35"/>
  <c r="AH74" i="35"/>
  <c r="AI73" i="35"/>
  <c r="AH73" i="35"/>
  <c r="AI72" i="35"/>
  <c r="AH72" i="35"/>
  <c r="AG71" i="35"/>
  <c r="BI16" i="35"/>
  <c r="AB7" i="35"/>
  <c r="AA71" i="35"/>
  <c r="AA113" i="35" s="1"/>
  <c r="AA115" i="35" s="1"/>
  <c r="Z71" i="35"/>
  <c r="Y71" i="35"/>
  <c r="X71" i="35"/>
  <c r="W71" i="35"/>
  <c r="T71" i="35"/>
  <c r="R7" i="35"/>
  <c r="AX16" i="35"/>
  <c r="N7" i="35"/>
  <c r="L71" i="35"/>
  <c r="K71" i="35"/>
  <c r="J71" i="35"/>
  <c r="I71" i="35"/>
  <c r="H71" i="35"/>
  <c r="G71" i="35"/>
  <c r="AR16" i="35" s="1"/>
  <c r="AI70" i="35"/>
  <c r="AH70" i="35"/>
  <c r="AI69" i="35"/>
  <c r="AH69" i="35"/>
  <c r="AI68" i="35"/>
  <c r="AH68" i="35"/>
  <c r="AI67" i="35"/>
  <c r="AH67" i="35"/>
  <c r="AI66" i="35"/>
  <c r="AH66" i="35"/>
  <c r="AI65" i="35"/>
  <c r="AH65" i="35"/>
  <c r="AI64" i="35"/>
  <c r="AH64" i="35"/>
  <c r="AI63" i="35"/>
  <c r="AH63" i="35"/>
  <c r="AI62" i="35"/>
  <c r="AH62" i="35"/>
  <c r="AI61" i="35"/>
  <c r="AH61" i="35"/>
  <c r="AI60" i="35"/>
  <c r="AH60" i="35"/>
  <c r="AI59" i="35"/>
  <c r="AH59" i="35"/>
  <c r="AI58" i="35"/>
  <c r="AH58" i="35"/>
  <c r="AI57" i="35"/>
  <c r="AH57" i="35"/>
  <c r="AI56" i="35"/>
  <c r="AH56" i="35"/>
  <c r="AI55" i="35"/>
  <c r="AH55" i="35"/>
  <c r="AI54" i="35"/>
  <c r="AH54" i="35"/>
  <c r="AI53" i="35"/>
  <c r="AH53" i="35"/>
  <c r="AI52" i="35"/>
  <c r="AH52" i="35"/>
  <c r="AI51" i="35"/>
  <c r="AH51" i="35"/>
  <c r="AI50" i="35"/>
  <c r="AH50" i="35"/>
  <c r="AI49" i="35"/>
  <c r="AH49" i="35"/>
  <c r="AI48" i="35"/>
  <c r="AH48" i="35"/>
  <c r="AI47" i="35"/>
  <c r="AH47" i="35"/>
  <c r="AI46" i="35"/>
  <c r="AH46" i="35"/>
  <c r="AI45" i="35"/>
  <c r="AH45" i="35"/>
  <c r="AI44" i="35"/>
  <c r="AH44" i="35"/>
  <c r="AI43" i="35"/>
  <c r="AH43" i="35"/>
  <c r="AI42" i="35"/>
  <c r="AH42" i="35"/>
  <c r="AI41" i="35"/>
  <c r="AH41" i="35"/>
  <c r="AI40" i="35"/>
  <c r="AH40" i="35"/>
  <c r="AI39" i="35"/>
  <c r="AH39" i="35"/>
  <c r="AI38" i="35"/>
  <c r="AH38" i="35"/>
  <c r="AI37" i="35"/>
  <c r="AH37" i="35"/>
  <c r="AI36" i="35"/>
  <c r="AH36" i="35"/>
  <c r="AI35" i="35"/>
  <c r="AH35" i="35"/>
  <c r="AI34" i="35"/>
  <c r="AH34" i="35"/>
  <c r="AI33" i="35"/>
  <c r="AH33" i="35"/>
  <c r="AI32" i="35"/>
  <c r="AH32" i="35"/>
  <c r="AI31" i="35"/>
  <c r="AH31" i="35"/>
  <c r="AI30" i="35"/>
  <c r="AH30" i="35"/>
  <c r="AI29" i="35"/>
  <c r="AH29" i="35"/>
  <c r="AI28" i="35"/>
  <c r="AH28" i="35"/>
  <c r="AI27" i="35"/>
  <c r="AH27" i="35"/>
  <c r="AI26" i="35"/>
  <c r="AH26" i="35"/>
  <c r="AI25" i="35"/>
  <c r="AH25" i="35"/>
  <c r="AI24" i="35"/>
  <c r="AH24" i="35"/>
  <c r="AZ23" i="35"/>
  <c r="AM23" i="35"/>
  <c r="AI23" i="35"/>
  <c r="AH23" i="35"/>
  <c r="AI22" i="35"/>
  <c r="AH22" i="35"/>
  <c r="BJ21" i="35"/>
  <c r="BI21" i="35"/>
  <c r="BH21" i="35"/>
  <c r="BG21" i="35"/>
  <c r="BF21" i="35"/>
  <c r="BE21" i="35"/>
  <c r="BD21" i="35"/>
  <c r="BC21" i="35"/>
  <c r="BB21" i="35"/>
  <c r="BA21" i="35"/>
  <c r="AZ21" i="35"/>
  <c r="AY21" i="35"/>
  <c r="AX21" i="35"/>
  <c r="AW21" i="35"/>
  <c r="AV21" i="35"/>
  <c r="AU21" i="35"/>
  <c r="AT21" i="35"/>
  <c r="AS21" i="35"/>
  <c r="AR21" i="35"/>
  <c r="AQ21" i="35"/>
  <c r="AP21" i="35"/>
  <c r="AO21" i="35"/>
  <c r="AN21" i="35"/>
  <c r="AM21" i="35"/>
  <c r="AI21" i="35"/>
  <c r="AH21" i="35"/>
  <c r="BJ20" i="35"/>
  <c r="BH20" i="35"/>
  <c r="BG20" i="35"/>
  <c r="BD20" i="35"/>
  <c r="AY20" i="35"/>
  <c r="AX20" i="35"/>
  <c r="AW20" i="35"/>
  <c r="AV20" i="35"/>
  <c r="AU20" i="35"/>
  <c r="AT20" i="35"/>
  <c r="AR20" i="35"/>
  <c r="AQ20" i="35"/>
  <c r="AP20" i="35"/>
  <c r="AM20" i="35"/>
  <c r="AI20" i="35"/>
  <c r="AH20" i="35"/>
  <c r="BJ19" i="35"/>
  <c r="BI19" i="35"/>
  <c r="BH19" i="35"/>
  <c r="BG19" i="35"/>
  <c r="BF19" i="35"/>
  <c r="BE19" i="35"/>
  <c r="BD19" i="35"/>
  <c r="BB19" i="35"/>
  <c r="AZ19" i="35"/>
  <c r="AW19" i="35"/>
  <c r="AS19" i="35"/>
  <c r="AO19" i="35"/>
  <c r="AN19" i="35"/>
  <c r="AM19" i="35"/>
  <c r="AI19" i="35"/>
  <c r="AH19" i="35"/>
  <c r="BJ18" i="35"/>
  <c r="BI18" i="35"/>
  <c r="BH18" i="35"/>
  <c r="BG18" i="35"/>
  <c r="BF18" i="35"/>
  <c r="BD18" i="35"/>
  <c r="BA18" i="35"/>
  <c r="AY18" i="35"/>
  <c r="AV18" i="35"/>
  <c r="AT18" i="35"/>
  <c r="AQ18" i="35"/>
  <c r="AN18" i="35"/>
  <c r="AM18" i="35"/>
  <c r="AI18" i="35"/>
  <c r="AH18" i="35"/>
  <c r="BF17" i="35"/>
  <c r="BD17" i="35"/>
  <c r="BC17" i="35"/>
  <c r="BA17" i="35"/>
  <c r="AZ17" i="35"/>
  <c r="AV17" i="35"/>
  <c r="AU17" i="35"/>
  <c r="AS17" i="35"/>
  <c r="AP17" i="35"/>
  <c r="AO17" i="35"/>
  <c r="AN17" i="35"/>
  <c r="AM17" i="35"/>
  <c r="AI17" i="35"/>
  <c r="AH17" i="35"/>
  <c r="BJ16" i="35"/>
  <c r="BH16" i="35"/>
  <c r="BF16" i="35"/>
  <c r="BE16" i="35"/>
  <c r="BD16" i="35"/>
  <c r="BC16" i="35"/>
  <c r="AZ16" i="35"/>
  <c r="AY16" i="35"/>
  <c r="AV16" i="35"/>
  <c r="AU16" i="35"/>
  <c r="AQ16" i="35"/>
  <c r="AP16" i="35"/>
  <c r="AN16" i="35"/>
  <c r="AM16" i="35"/>
  <c r="AM22" i="35" s="1"/>
  <c r="AM25" i="35" s="1"/>
  <c r="AI16" i="35"/>
  <c r="AH16" i="35"/>
  <c r="AI15" i="35"/>
  <c r="AH15" i="35"/>
  <c r="AI14" i="35"/>
  <c r="AH14" i="35"/>
  <c r="AI13" i="35"/>
  <c r="AH13" i="35"/>
  <c r="AL12" i="35"/>
  <c r="AI12" i="35"/>
  <c r="AH12" i="35"/>
  <c r="AI11" i="35"/>
  <c r="AH11" i="35"/>
  <c r="B7" i="35"/>
  <c r="K6" i="35"/>
  <c r="AF5" i="35"/>
  <c r="AE5" i="35"/>
  <c r="AD5" i="35"/>
  <c r="AC5" i="35"/>
  <c r="AA5" i="35"/>
  <c r="Z5" i="35"/>
  <c r="Y5" i="35"/>
  <c r="X5" i="35"/>
  <c r="W5" i="35"/>
  <c r="V5" i="35"/>
  <c r="S5" i="35"/>
  <c r="R5" i="35"/>
  <c r="Q5" i="35"/>
  <c r="O5" i="35"/>
  <c r="N5" i="35"/>
  <c r="M5" i="35"/>
  <c r="I5" i="35"/>
  <c r="H5" i="35"/>
  <c r="E5" i="35"/>
  <c r="C5" i="35"/>
  <c r="AG4" i="35"/>
  <c r="K4" i="35"/>
  <c r="E4" i="35"/>
  <c r="H4" i="35" s="1"/>
  <c r="B4" i="35"/>
  <c r="AL13" i="35" s="1"/>
  <c r="AG2" i="35"/>
  <c r="U198" i="37" l="1"/>
  <c r="T135" i="37"/>
  <c r="R274" i="37"/>
  <c r="S169" i="37"/>
  <c r="X161" i="37"/>
  <c r="W167" i="37"/>
  <c r="X177" i="37"/>
  <c r="BJ22" i="35"/>
  <c r="AA123" i="35"/>
  <c r="AA116" i="35" s="1"/>
  <c r="AA7" i="35" s="1"/>
  <c r="BF22" i="35"/>
  <c r="BF25" i="35" s="1"/>
  <c r="Y113" i="35"/>
  <c r="Y115" i="35" s="1"/>
  <c r="Y124" i="35"/>
  <c r="X123" i="35"/>
  <c r="BE23" i="35" s="1"/>
  <c r="BD22" i="35"/>
  <c r="V113" i="35"/>
  <c r="V115" i="35" s="1"/>
  <c r="T123" i="35"/>
  <c r="BB23" i="35" s="1"/>
  <c r="T113" i="35"/>
  <c r="T115" i="35" s="1"/>
  <c r="T116" i="35" s="1"/>
  <c r="T7" i="35" s="1"/>
  <c r="BB16" i="35"/>
  <c r="BB22" i="35" s="1"/>
  <c r="BB25" i="35" s="1"/>
  <c r="S123" i="35"/>
  <c r="BA23" i="35" s="1"/>
  <c r="L124" i="35"/>
  <c r="L113" i="35"/>
  <c r="L115" i="35" s="1"/>
  <c r="L116" i="35" s="1"/>
  <c r="L7" i="35" s="1"/>
  <c r="J5" i="35"/>
  <c r="K113" i="35"/>
  <c r="K115" i="35" s="1"/>
  <c r="J123" i="35"/>
  <c r="J124" i="35"/>
  <c r="I123" i="35"/>
  <c r="AS23" i="35" s="1"/>
  <c r="I113" i="35"/>
  <c r="I115" i="35" s="1"/>
  <c r="I116" i="35" s="1"/>
  <c r="I7" i="35" s="1"/>
  <c r="AS16" i="35"/>
  <c r="AH96" i="35"/>
  <c r="AH121" i="35"/>
  <c r="H113" i="35"/>
  <c r="H115" i="35" s="1"/>
  <c r="AR19" i="35"/>
  <c r="AR22" i="35" s="1"/>
  <c r="AH92" i="35"/>
  <c r="AQ22" i="35"/>
  <c r="BG95" i="35" a="1"/>
  <c r="BI113" i="35" s="1"/>
  <c r="AH71" i="35"/>
  <c r="BI23" i="35"/>
  <c r="AO23" i="35"/>
  <c r="Z170" i="35"/>
  <c r="Y135" i="35"/>
  <c r="AD7" i="35"/>
  <c r="O7" i="35"/>
  <c r="Y116" i="35"/>
  <c r="Y7" i="35" s="1"/>
  <c r="D7" i="35"/>
  <c r="AU22" i="35"/>
  <c r="AU25" i="35" s="1"/>
  <c r="AZ22" i="35"/>
  <c r="AZ25" i="35" s="1"/>
  <c r="S113" i="35"/>
  <c r="S115" i="35" s="1"/>
  <c r="S116" i="35" s="1"/>
  <c r="S7" i="35" s="1"/>
  <c r="BA16" i="35"/>
  <c r="AI71" i="35"/>
  <c r="AP19" i="35"/>
  <c r="AP22" i="35" s="1"/>
  <c r="AP25" i="35" s="1"/>
  <c r="D5" i="35"/>
  <c r="T5" i="35"/>
  <c r="BC19" i="35"/>
  <c r="X113" i="35"/>
  <c r="X115" i="35" s="1"/>
  <c r="X116" i="35" s="1"/>
  <c r="X7" i="35" s="1"/>
  <c r="U124" i="35"/>
  <c r="AG6" i="35"/>
  <c r="BG23" i="35"/>
  <c r="U113" i="35"/>
  <c r="U115" i="35" s="1"/>
  <c r="U116" i="35" s="1"/>
  <c r="U7" i="35" s="1"/>
  <c r="AW23" i="35"/>
  <c r="H123" i="35"/>
  <c r="BI22" i="35"/>
  <c r="BI25" i="35" s="1"/>
  <c r="BJ23" i="35"/>
  <c r="BJ25" i="35" s="1"/>
  <c r="AO16" i="35"/>
  <c r="AO22" i="35" s="1"/>
  <c r="AO25" i="35" s="1"/>
  <c r="AH78" i="35"/>
  <c r="AE7" i="35"/>
  <c r="AY23" i="35"/>
  <c r="AI108" i="35"/>
  <c r="P7" i="35"/>
  <c r="AI118" i="35"/>
  <c r="AH118" i="35"/>
  <c r="AI122" i="35"/>
  <c r="AH122" i="35"/>
  <c r="L5" i="35"/>
  <c r="AU19" i="35"/>
  <c r="AB5" i="35"/>
  <c r="E7" i="35"/>
  <c r="AI78" i="35"/>
  <c r="Z113" i="35"/>
  <c r="Z115" i="35" s="1"/>
  <c r="Z116" i="35" s="1"/>
  <c r="Z7" i="35" s="1"/>
  <c r="W123" i="35"/>
  <c r="W124" i="35" s="1"/>
  <c r="BE22" i="35"/>
  <c r="BE25" i="35" s="1"/>
  <c r="G113" i="35"/>
  <c r="G115" i="35" s="1"/>
  <c r="W113" i="35"/>
  <c r="W115" i="35" s="1"/>
  <c r="AZ87" i="35"/>
  <c r="AI119" i="35"/>
  <c r="AH119" i="35"/>
  <c r="AW16" i="35"/>
  <c r="AW22" i="35" s="1"/>
  <c r="AF7" i="35"/>
  <c r="I124" i="35"/>
  <c r="P5" i="35"/>
  <c r="AH117" i="35"/>
  <c r="BG16" i="35"/>
  <c r="BG22" i="35" s="1"/>
  <c r="BG25" i="35" s="1"/>
  <c r="AY19" i="35"/>
  <c r="AY22" i="35" s="1"/>
  <c r="BC20" i="35"/>
  <c r="AS22" i="35"/>
  <c r="AS25" i="35" s="1"/>
  <c r="J113" i="35"/>
  <c r="J115" i="35" s="1"/>
  <c r="J116" i="35" s="1"/>
  <c r="J7" i="35" s="1"/>
  <c r="AH108" i="35"/>
  <c r="B5" i="35"/>
  <c r="AJ108" i="35" a="1"/>
  <c r="AJ108" i="35" s="1"/>
  <c r="S124" i="35"/>
  <c r="BA19" i="35"/>
  <c r="AA124" i="35"/>
  <c r="AT16" i="35"/>
  <c r="AT22" i="35" s="1"/>
  <c r="AI92" i="35"/>
  <c r="AV19" i="35"/>
  <c r="AV22" i="35" s="1"/>
  <c r="AV25" i="35" s="1"/>
  <c r="F7" i="35"/>
  <c r="BH23" i="35"/>
  <c r="AX19" i="35"/>
  <c r="AX22" i="35" s="1"/>
  <c r="AX25" i="35" s="1"/>
  <c r="X124" i="35"/>
  <c r="K123" i="35"/>
  <c r="AT23" i="35" s="1"/>
  <c r="V123" i="35"/>
  <c r="BD23" i="35" s="1"/>
  <c r="BD25" i="35" s="1"/>
  <c r="AI121" i="35"/>
  <c r="BH22" i="35"/>
  <c r="AN20" i="35"/>
  <c r="AN22" i="35" s="1"/>
  <c r="AI96" i="35"/>
  <c r="T124" i="35"/>
  <c r="G123" i="35"/>
  <c r="AI120" i="35"/>
  <c r="AI117" i="35"/>
  <c r="Y177" i="37" l="1"/>
  <c r="Z177" i="37" s="1"/>
  <c r="AA177" i="37" s="1"/>
  <c r="X167" i="37"/>
  <c r="Y161" i="37"/>
  <c r="S274" i="37"/>
  <c r="T169" i="37"/>
  <c r="V198" i="37"/>
  <c r="U135" i="37"/>
  <c r="BH25" i="35"/>
  <c r="BC22" i="35"/>
  <c r="BC25" i="35" s="1"/>
  <c r="AY25" i="35"/>
  <c r="K124" i="35"/>
  <c r="K116" i="35"/>
  <c r="K7" i="35" s="1"/>
  <c r="H116" i="35"/>
  <c r="H7" i="35" s="1"/>
  <c r="H124" i="35"/>
  <c r="BH95" i="35"/>
  <c r="BG95" i="35"/>
  <c r="BL100" i="35"/>
  <c r="BH106" i="35"/>
  <c r="BJ101" i="35"/>
  <c r="BG99" i="35"/>
  <c r="BK108" i="35"/>
  <c r="BL101" i="35"/>
  <c r="BG104" i="35"/>
  <c r="BJ96" i="35"/>
  <c r="BJ97" i="35"/>
  <c r="BI96" i="35"/>
  <c r="BL113" i="35"/>
  <c r="BK96" i="35"/>
  <c r="BI102" i="35"/>
  <c r="BL105" i="35"/>
  <c r="BH116" i="35"/>
  <c r="BI100" i="35"/>
  <c r="BK104" i="35"/>
  <c r="BL97" i="35"/>
  <c r="BG106" i="35"/>
  <c r="BG107" i="35"/>
  <c r="BJ110" i="35"/>
  <c r="BK95" i="35"/>
  <c r="BG102" i="35"/>
  <c r="BL116" i="35"/>
  <c r="BJ102" i="35"/>
  <c r="BI95" i="35"/>
  <c r="BG98" i="35"/>
  <c r="BL103" i="35"/>
  <c r="BH118" i="35"/>
  <c r="BH96" i="35"/>
  <c r="BH99" i="35"/>
  <c r="BK109" i="35"/>
  <c r="BL117" i="35"/>
  <c r="BJ100" i="35"/>
  <c r="BJ114" i="35"/>
  <c r="BL96" i="35"/>
  <c r="BG96" i="35"/>
  <c r="BL98" i="35"/>
  <c r="BK97" i="35"/>
  <c r="BI99" i="35"/>
  <c r="BG114" i="35"/>
  <c r="BJ107" i="35"/>
  <c r="BG116" i="35"/>
  <c r="BG97" i="35"/>
  <c r="BJ95" i="35"/>
  <c r="BJ105" i="35"/>
  <c r="BH104" i="35"/>
  <c r="BI114" i="35"/>
  <c r="BH97" i="35"/>
  <c r="BK107" i="35"/>
  <c r="BI116" i="35"/>
  <c r="BH98" i="35"/>
  <c r="BI97" i="35"/>
  <c r="BH103" i="35"/>
  <c r="BL99" i="35"/>
  <c r="BI105" i="35"/>
  <c r="BK114" i="35"/>
  <c r="BJ106" i="35"/>
  <c r="BI110" i="35"/>
  <c r="BI106" i="35"/>
  <c r="BI98" i="35"/>
  <c r="BK99" i="35"/>
  <c r="BL109" i="35"/>
  <c r="BL95" i="35"/>
  <c r="BJ99" i="35"/>
  <c r="BK98" i="35"/>
  <c r="BG115" i="35"/>
  <c r="BK111" i="35"/>
  <c r="BI112" i="35"/>
  <c r="BG118" i="35"/>
  <c r="BL108" i="35"/>
  <c r="BK106" i="35"/>
  <c r="BH111" i="35"/>
  <c r="BH112" i="35"/>
  <c r="BK115" i="35"/>
  <c r="BJ113" i="35"/>
  <c r="BL118" i="35"/>
  <c r="BL107" i="35"/>
  <c r="BI104" i="35"/>
  <c r="BG117" i="35"/>
  <c r="BI107" i="35"/>
  <c r="BL111" i="35"/>
  <c r="BJ111" i="35"/>
  <c r="BI109" i="35"/>
  <c r="BG113" i="35"/>
  <c r="BJ118" i="35"/>
  <c r="BI108" i="35"/>
  <c r="BH107" i="35"/>
  <c r="BJ117" i="35"/>
  <c r="BJ116" i="35"/>
  <c r="BK105" i="35"/>
  <c r="BK116" i="35"/>
  <c r="BI103" i="35"/>
  <c r="BL115" i="35"/>
  <c r="BJ112" i="35"/>
  <c r="BK103" i="35"/>
  <c r="BL106" i="35"/>
  <c r="BH109" i="35"/>
  <c r="BK113" i="35"/>
  <c r="BH102" i="35"/>
  <c r="BL112" i="35"/>
  <c r="BG100" i="35"/>
  <c r="BK110" i="35"/>
  <c r="BG108" i="35"/>
  <c r="BJ104" i="35"/>
  <c r="BH108" i="35"/>
  <c r="BI118" i="35"/>
  <c r="BH100" i="35"/>
  <c r="BJ108" i="35"/>
  <c r="BG109" i="35"/>
  <c r="BL102" i="35"/>
  <c r="BG111" i="35"/>
  <c r="BH101" i="35"/>
  <c r="BI115" i="35"/>
  <c r="BJ103" i="35"/>
  <c r="BH114" i="35"/>
  <c r="BI101" i="35"/>
  <c r="BG112" i="35"/>
  <c r="BI117" i="35"/>
  <c r="BL110" i="35"/>
  <c r="BK117" i="35"/>
  <c r="BL114" i="35"/>
  <c r="BG110" i="35"/>
  <c r="BH110" i="35"/>
  <c r="BK118" i="35"/>
  <c r="BJ109" i="35"/>
  <c r="BK100" i="35"/>
  <c r="BH115" i="35"/>
  <c r="BK101" i="35"/>
  <c r="BG105" i="35"/>
  <c r="BG101" i="35"/>
  <c r="BH113" i="35"/>
  <c r="BI111" i="35"/>
  <c r="BH105" i="35"/>
  <c r="BJ98" i="35"/>
  <c r="BK112" i="35"/>
  <c r="BG103" i="35"/>
  <c r="BH117" i="35"/>
  <c r="BL104" i="35"/>
  <c r="BJ115" i="35"/>
  <c r="BK102" i="35"/>
  <c r="AR23" i="35"/>
  <c r="AR25" i="35" s="1"/>
  <c r="G124" i="35"/>
  <c r="F177" i="35"/>
  <c r="Q7" i="35"/>
  <c r="V124" i="35"/>
  <c r="AI124" i="35" s="1"/>
  <c r="AT25" i="35"/>
  <c r="W116" i="35"/>
  <c r="W7" i="35" s="1"/>
  <c r="AI123" i="35"/>
  <c r="AJ123" i="35" a="1"/>
  <c r="AJ123" i="35" s="1"/>
  <c r="AH123" i="35"/>
  <c r="AN23" i="35"/>
  <c r="AN25" i="35" s="1"/>
  <c r="BA22" i="35"/>
  <c r="BA25" i="35" s="1"/>
  <c r="F161" i="35"/>
  <c r="G116" i="35"/>
  <c r="G7" i="35" s="1"/>
  <c r="AI113" i="35"/>
  <c r="AH113" i="35"/>
  <c r="AQ23" i="35"/>
  <c r="AQ25" i="35" s="1"/>
  <c r="AA170" i="35"/>
  <c r="AB170" i="35" s="1"/>
  <c r="AC170" i="35" s="1"/>
  <c r="AD170" i="35" s="1"/>
  <c r="AE170" i="35" s="1"/>
  <c r="AF170" i="35" s="1"/>
  <c r="Z135" i="35"/>
  <c r="V116" i="35"/>
  <c r="V7" i="35" s="1"/>
  <c r="AW25" i="35"/>
  <c r="T274" i="37" l="1"/>
  <c r="U169" i="37"/>
  <c r="W198" i="37"/>
  <c r="V135" i="37"/>
  <c r="Z161" i="37"/>
  <c r="Y167" i="37"/>
  <c r="AB177" i="37"/>
  <c r="AT8" i="35"/>
  <c r="AT9" i="35"/>
  <c r="E274" i="35"/>
  <c r="F169" i="35"/>
  <c r="G177" i="35"/>
  <c r="F167" i="35"/>
  <c r="G161" i="35"/>
  <c r="AI115" i="35"/>
  <c r="AH115" i="35"/>
  <c r="AH124" i="35"/>
  <c r="X198" i="37" l="1"/>
  <c r="W135" i="37"/>
  <c r="U274" i="37"/>
  <c r="V169" i="37"/>
  <c r="AC177" i="37"/>
  <c r="Z167" i="37"/>
  <c r="AA161" i="37"/>
  <c r="AI116" i="35"/>
  <c r="C7" i="35"/>
  <c r="A7" i="35" s="1"/>
  <c r="AH116" i="35"/>
  <c r="H161" i="35"/>
  <c r="G167" i="35"/>
  <c r="G135" i="35"/>
  <c r="H177" i="35"/>
  <c r="F274" i="35"/>
  <c r="G169" i="35"/>
  <c r="AA167" i="37" l="1"/>
  <c r="AB161" i="37"/>
  <c r="V274" i="37"/>
  <c r="W169" i="37"/>
  <c r="AD177" i="37"/>
  <c r="Y198" i="37"/>
  <c r="Z198" i="37" s="1"/>
  <c r="AA198" i="37" s="1"/>
  <c r="X135" i="37"/>
  <c r="H167" i="35"/>
  <c r="I161" i="35"/>
  <c r="G274" i="35"/>
  <c r="H169" i="35"/>
  <c r="I177" i="35"/>
  <c r="H135" i="35"/>
  <c r="AB198" i="37" l="1"/>
  <c r="AA135" i="37"/>
  <c r="AE177" i="37"/>
  <c r="W274" i="37"/>
  <c r="X169" i="37"/>
  <c r="AC161" i="37"/>
  <c r="AB167" i="37"/>
  <c r="J177" i="35"/>
  <c r="I135" i="35"/>
  <c r="H274" i="35"/>
  <c r="I169" i="35"/>
  <c r="I167" i="35"/>
  <c r="J161" i="35"/>
  <c r="AD161" i="37" l="1"/>
  <c r="AC167" i="37"/>
  <c r="X274" i="37"/>
  <c r="Y169" i="37"/>
  <c r="AF177" i="37"/>
  <c r="AC198" i="37"/>
  <c r="AB135" i="37"/>
  <c r="K161" i="35"/>
  <c r="J167" i="35"/>
  <c r="I274" i="35"/>
  <c r="J169" i="35"/>
  <c r="J135" i="35"/>
  <c r="K177" i="35"/>
  <c r="AD198" i="37" l="1"/>
  <c r="AC135" i="37"/>
  <c r="Y274" i="37"/>
  <c r="Z169" i="37"/>
  <c r="AD167" i="37"/>
  <c r="AE161" i="37"/>
  <c r="L177" i="35"/>
  <c r="K135" i="35"/>
  <c r="J274" i="35"/>
  <c r="K169" i="35"/>
  <c r="K167" i="35"/>
  <c r="L161" i="35"/>
  <c r="AE198" i="37" l="1"/>
  <c r="AD135" i="37"/>
  <c r="AF161" i="37"/>
  <c r="AF167" i="37" s="1"/>
  <c r="AE167" i="37"/>
  <c r="Z274" i="37"/>
  <c r="AA169" i="37"/>
  <c r="L167" i="35"/>
  <c r="K274" i="35"/>
  <c r="L169" i="35"/>
  <c r="L135" i="35"/>
  <c r="AA274" i="37" l="1"/>
  <c r="AB169" i="37"/>
  <c r="AF198" i="37"/>
  <c r="AF135" i="37" s="1"/>
  <c r="AE135" i="37"/>
  <c r="L274" i="35"/>
  <c r="AB274" i="37" l="1"/>
  <c r="AC169" i="37"/>
  <c r="AI135" i="37"/>
  <c r="AH135" i="37"/>
  <c r="S177" i="35"/>
  <c r="AC274" i="37" l="1"/>
  <c r="AD169" i="37"/>
  <c r="S161" i="35"/>
  <c r="S135" i="35"/>
  <c r="T177" i="35"/>
  <c r="AD274" i="37" l="1"/>
  <c r="AE169" i="37"/>
  <c r="U177" i="35"/>
  <c r="S167" i="35"/>
  <c r="T161" i="35"/>
  <c r="S169" i="35"/>
  <c r="AE274" i="37" l="1"/>
  <c r="AF169" i="37"/>
  <c r="AF274" i="37" s="1"/>
  <c r="S274" i="35"/>
  <c r="T169" i="35"/>
  <c r="T167" i="35"/>
  <c r="U161" i="35"/>
  <c r="T135" i="35"/>
  <c r="U135" i="35"/>
  <c r="V177" i="35"/>
  <c r="W177" i="35" l="1"/>
  <c r="V161" i="35"/>
  <c r="U167" i="35"/>
  <c r="T274" i="35"/>
  <c r="U169" i="35"/>
  <c r="V167" i="35" l="1"/>
  <c r="W161" i="35"/>
  <c r="U274" i="35"/>
  <c r="V169" i="35"/>
  <c r="X177" i="35"/>
  <c r="W135" i="35"/>
  <c r="V135" i="35"/>
  <c r="Y177" i="35" l="1"/>
  <c r="Z177" i="35" s="1"/>
  <c r="AA177" i="35" s="1"/>
  <c r="V274" i="35"/>
  <c r="W169" i="35"/>
  <c r="X161" i="35"/>
  <c r="W167" i="35"/>
  <c r="X167" i="35" l="1"/>
  <c r="Y161" i="35"/>
  <c r="W274" i="35"/>
  <c r="X169" i="35"/>
  <c r="AB177" i="35"/>
  <c r="X135" i="35"/>
  <c r="Y167" i="35" l="1"/>
  <c r="Z161" i="35"/>
  <c r="AC177" i="35"/>
  <c r="X274" i="35"/>
  <c r="Y169" i="35"/>
  <c r="Y274" i="35" l="1"/>
  <c r="Z169" i="35"/>
  <c r="AD177" i="35"/>
  <c r="Z167" i="35"/>
  <c r="AA161" i="35"/>
  <c r="AA167" i="35" l="1"/>
  <c r="AB161" i="35"/>
  <c r="AA135" i="35"/>
  <c r="AE177" i="35"/>
  <c r="Z274" i="35"/>
  <c r="AA169" i="35"/>
  <c r="AA274" i="35" l="1"/>
  <c r="AB169" i="35"/>
  <c r="AF177" i="35"/>
  <c r="AB167" i="35"/>
  <c r="AC161" i="35"/>
  <c r="AD161" i="35" l="1"/>
  <c r="AC167" i="35"/>
  <c r="AB274" i="35"/>
  <c r="AC169" i="35"/>
  <c r="AC274" i="35" l="1"/>
  <c r="AD169" i="35"/>
  <c r="AE161" i="35"/>
  <c r="AD167" i="35"/>
  <c r="AF161" i="35" l="1"/>
  <c r="AE167" i="35"/>
  <c r="AD274" i="35"/>
  <c r="AE169" i="35"/>
  <c r="AE274" i="35" l="1"/>
  <c r="AF169" i="35"/>
  <c r="AF274" i="35" s="1"/>
  <c r="AF167" i="35"/>
  <c r="AI135" i="35" l="1"/>
  <c r="AH135" i="35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<sst xmlns="http://schemas.openxmlformats.org/spreadsheetml/2006/main" count="8731" uniqueCount="328">
  <si>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</si>
  <si>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</si>
  <si>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</si>
  <si>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</si>
  <si>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</si>
  <si>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</si>
  <si>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</si>
  <si>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</si>
  <si>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</si>
  <si>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</si>
  <si>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</si>
  <si>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</si>
  <si>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</si>
  <si>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</si>
  <si>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</si>
  <si>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</si>
  <si>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</si>
  <si>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</si>
  <si>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</si>
  <si>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</si>
  <si>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</si>
  <si>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</si>
  <si>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</si>
  <si>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</si>
  <si>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</si>
  <si>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</si>
  <si>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</si>
  <si>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</si>
  <si>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</si>
  <si>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</si>
  <si>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</si>
  <si>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</si>
  <si>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</si>
  <si>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</si>
  <si>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</si>
  <si>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</si>
  <si>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</si>
  <si>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</si>
  <si>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</si>
  <si>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</si>
  <si>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</si>
  <si>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</si>
  <si>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</si>
  <si>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</si>
  <si>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</si>
  <si>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</si>
  <si>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</si>
  <si>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</si>
  <si>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</si>
  <si>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</si>
  <si>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</si>
  <si>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</si>
  <si>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</si>
  <si>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</si>
  <si>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</si>
  <si>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</si>
  <si>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</si>
  <si>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</si>
  <si>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</si>
  <si>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</si>
  <si>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</si>
  <si>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</si>
  <si>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</si>
  <si>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</si>
  <si>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</si>
  <si>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</si>
  <si>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</si>
  <si>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</si>
  <si>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</si>
  <si>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</si>
  <si>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</si>
  <si>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</si>
  <si>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</si>
  <si>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</si>
  <si>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</si>
  <si>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</si>
  <si>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</si>
  <si>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</si>
  <si>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</si>
  <si>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</si>
  <si>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</si>
  <si>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</si>
  <si>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</si>
  <si>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</si>
  <si>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</si>
  <si>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</si>
  <si>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</si>
  <si>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</si>
  <si>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</si>
  <si>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</si>
  <si>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</si>
  <si>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</si>
  <si>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</si>
  <si>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</si>
  <si>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</si>
  <si>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</si>
  <si>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</si>
  <si>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</si>
  <si>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</si>
  <si>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</si>
  <si>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</si>
  <si>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</si>
  <si>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</si>
  <si>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</si>
  <si>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</si>
  <si>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</si>
  <si>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</si>
  <si>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</si>
  <si>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</si>
  <si>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</si>
  <si>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</si>
  <si>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</si>
  <si>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</si>
  <si>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</si>
  <si>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</si>
  <si>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</si>
  <si>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</si>
  <si>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</si>
  <si>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</si>
  <si>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</si>
  <si>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</si>
  <si>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</si>
  <si>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</si>
  <si>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</si>
  <si>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</si>
  <si>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</si>
  <si>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</si>
  <si>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</si>
  <si>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</si>
  <si>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</si>
  <si>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</si>
  <si>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</si>
  <si>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</si>
  <si>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</si>
  <si>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</si>
  <si>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</si>
  <si>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</si>
  <si>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</si>
  <si>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</si>
  <si>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</si>
  <si>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</si>
  <si>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</si>
  <si>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</si>
  <si>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</si>
  <si>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</si>
  <si>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</si>
  <si>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</si>
  <si>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</si>
  <si>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</si>
  <si>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</si>
  <si>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</si>
  <si>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</si>
  <si>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</si>
  <si>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</si>
  <si>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</si>
  <si>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</si>
  <si>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</si>
  <si>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</si>
  <si>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</si>
  <si>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</si>
  <si>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</si>
  <si>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</si>
  <si>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</si>
  <si>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</si>
  <si>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</si>
  <si>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</si>
  <si>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</si>
  <si>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</si>
  <si>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</si>
  <si>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</si>
  <si>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</si>
  <si>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</si>
  <si>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</si>
  <si>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</si>
  <si>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</si>
  <si>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UTK (1986.6 M)</t>
  </si>
  <si>
    <t>KGA (523.8 M)</t>
  </si>
  <si>
    <t>MMRS (625.6 M)</t>
  </si>
  <si>
    <t>MRS (337.5 M)</t>
  </si>
  <si>
    <t>CHM (887.8 M)</t>
  </si>
  <si>
    <t>KL 1 (1530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</si>
  <si>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</si>
  <si>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</si>
  <si>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</si>
  <si>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</si>
  <si>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</si>
  <si>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</si>
  <si>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</si>
  <si>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</si>
  <si>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</si>
  <si>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</si>
  <si>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</si>
  <si>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</si>
  <si>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</si>
  <si>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</si>
  <si>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</si>
  <si>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</si>
  <si>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</si>
  <si>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</si>
  <si>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</si>
  <si>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</si>
  <si>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</si>
  <si>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</si>
  <si>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</si>
  <si>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</si>
  <si>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</si>
  <si>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</si>
  <si>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</si>
  <si>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</si>
  <si>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</si>
  <si>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</si>
  <si>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</si>
  <si>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</si>
  <si>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</si>
  <si>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</si>
  <si>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</si>
  <si>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</si>
  <si>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</si>
  <si>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</si>
  <si>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</si>
  <si>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</si>
  <si>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</si>
  <si>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</si>
  <si>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</si>
  <si>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</si>
  <si>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</si>
  <si>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</si>
  <si>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</si>
  <si>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</si>
  <si>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</si>
  <si>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</si>
  <si>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</si>
  <si>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</si>
  <si>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</si>
  <si>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</si>
  <si>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</si>
  <si>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</si>
  <si>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</si>
  <si>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</si>
  <si>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</si>
  <si>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</si>
  <si>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</si>
  <si>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</si>
  <si>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</si>
  <si>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</si>
  <si>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</si>
  <si>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</si>
  <si>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</si>
  <si>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</si>
  <si>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</si>
  <si>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</si>
  <si>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</si>
  <si>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</si>
  <si>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</si>
  <si>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</si>
  <si>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</si>
  <si>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</si>
  <si>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</si>
  <si>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</si>
  <si>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</si>
  <si>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</si>
  <si>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</si>
  <si>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</si>
  <si>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</si>
  <si>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</si>
  <si>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</si>
  <si>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</si>
  <si>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</si>
  <si>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</si>
  <si>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</si>
  <si>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</si>
  <si>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</si>
  <si>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</si>
  <si>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</si>
  <si>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</si>
  <si>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</si>
  <si>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</si>
  <si>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</si>
  <si>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</si>
  <si>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</si>
  <si>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</si>
  <si>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</si>
  <si>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</si>
  <si>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</si>
  <si>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</si>
  <si>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</si>
  <si>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</si>
  <si>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</si>
  <si>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</si>
  <si>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</si>
  <si>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</si>
  <si>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</si>
  <si>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</si>
  <si>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</si>
  <si>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</si>
  <si>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</si>
  <si>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</si>
  <si>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</si>
  <si>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</si>
  <si>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</si>
  <si>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</si>
  <si>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</si>
  <si>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41.7.</t>
  </si>
  <si>
    <t>.</t>
  </si>
  <si>
    <t>S</t>
  </si>
  <si>
    <t>Y</t>
  </si>
  <si>
    <t>T</t>
  </si>
  <si>
    <t>E</t>
  </si>
  <si>
    <t>M</t>
  </si>
  <si>
    <t>D</t>
  </si>
  <si>
    <t>O</t>
  </si>
  <si>
    <t>W</t>
  </si>
  <si>
    <t xml:space="preserve">N </t>
  </si>
  <si>
    <t>9..9</t>
  </si>
  <si>
    <t>43..5</t>
  </si>
  <si>
    <t>UTK</t>
  </si>
  <si>
    <t>Discharge MW</t>
  </si>
  <si>
    <t>337.50.</t>
  </si>
  <si>
    <t>80..7</t>
  </si>
  <si>
    <t>21..10</t>
  </si>
  <si>
    <t>21..11</t>
  </si>
  <si>
    <t>21..12</t>
  </si>
  <si>
    <t>21..13</t>
  </si>
  <si>
    <t>21..14</t>
  </si>
  <si>
    <t>21..15</t>
  </si>
  <si>
    <t>21..16</t>
  </si>
  <si>
    <t>61.7.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</si>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</sst>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</fonts>
  <fills count="1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</fills>
  <borders count="7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164" fontId="13" fillId="0" borderId="66" xfId="1" applyFont="1" applyBorder="1" applyAlignment="1">
      <alignment horizontal="right" vertical="center" indent="1"/>
    </xf>
    <xf numFmtId="2" fontId="31" fillId="0" borderId="67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9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9" xfId="1" applyNumberFormat="1" applyFont="1" applyBorder="1" applyAlignment="1">
      <alignment horizontal="center" vertical="center"/>
    </xf>
    <xf numFmtId="164" fontId="13" fillId="0" borderId="71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2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3" xfId="1" applyNumberFormat="1" applyBorder="1" applyAlignment="1">
      <alignment horizontal="center"/>
    </xf>
    <xf numFmtId="164" fontId="13" fillId="0" borderId="74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169" fontId="27" fillId="0" borderId="76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7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7" fontId="13" fillId="0" borderId="17" xfId="1" applyNumberFormat="1" applyFont="1" applyBorder="1" applyAlignment="1">
      <alignment horizontal="center" vertical="center"/>
    </xf>
    <xf numFmtId="164" fontId="5" fillId="0" borderId="6" xfId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166" fontId="13" fillId="0" borderId="25" xfId="3" applyNumberFormat="1" applyFont="1" applyBorder="1" applyAlignment="1" applyProtection="1">
      <alignment horizontal="center" vertical="center"/>
      <protection locked="0"/>
    </xf>
    <xf numFmtId="166" fontId="13" fillId="0" borderId="6" xfId="3" applyNumberFormat="1" applyFont="1" applyBorder="1" applyAlignment="1" applyProtection="1">
      <alignment horizontal="center" vertical="center"/>
      <protection locked="0"/>
    </xf>
    <xf numFmtId="166" fontId="13" fillId="0" borderId="19" xfId="3" applyNumberFormat="1" applyFont="1" applyBorder="1" applyAlignment="1" applyProtection="1">
      <alignment horizontal="center" vertical="center"/>
      <protection locked="0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2" fontId="1" fillId="0" borderId="0" xfId="1" applyNumberFormat="1"/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6" fontId="13" fillId="11" borderId="25" xfId="1" applyNumberFormat="1" applyFont="1" applyFill="1" applyBorder="1" applyAlignment="1" applyProtection="1">
      <alignment horizontal="center" vertical="center"/>
      <protection locked="0"/>
    </xf>
    <xf numFmtId="166" fontId="13" fillId="11" borderId="6" xfId="1" applyNumberFormat="1" applyFont="1" applyFill="1" applyBorder="1" applyAlignment="1" applyProtection="1">
      <alignment horizontal="center" vertical="center"/>
      <protection locked="0"/>
    </xf>
    <xf numFmtId="167" fontId="13" fillId="0" borderId="17" xfId="1" applyNumberFormat="1" applyFont="1" applyBorder="1" applyAlignment="1">
      <alignment horizontal="center" vertical="center"/>
    </xf>
    <xf numFmtId="164" fontId="13" fillId="0" borderId="66" xfId="1" applyFont="1" applyBorder="1" applyAlignment="1">
      <alignment horizontal="right" vertical="center" wrapText="1"/>
    </xf>
    <xf numFmtId="167" fontId="13" fillId="0" borderId="17" xfId="1" applyNumberFormat="1" applyFont="1" applyBorder="1" applyAlignment="1">
      <alignment horizontal="center" vertical="center"/>
    </xf>
    <xf numFmtId="164" fontId="0" fillId="0" borderId="0" xfId="1" applyFont="1"/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7" fontId="13" fillId="0" borderId="19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4">
    <cellStyle name="Comma 2" xfId="2"/>
    <cellStyle name="Normal" xfId="0" builtinId="0"/>
    <cellStyle name="Normal 2" xfId="1"/>
    <cellStyle name="Normal 2 3" xfId="3"/>
  </cellStyles>
  <dxfs count="5145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06" zoomScaleNormal="106" workbookViewId="0">
      <pane xSplit="1" ySplit="10" topLeftCell="B11" activePane="bottomRight" state="frozen"/>
      <selection activeCell="C158" sqref="C158"/>
      <selection pane="topRight" activeCell="C158" sqref="C158"/>
      <selection pane="bottomLeft" activeCell="C158" sqref="C158"/>
      <selection pane="bottomRight" activeCell="U7" sqref="U7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2080/10/0</v>
      </c>
      <c r="C4" s="230"/>
      <c r="D4" s="230"/>
      <c r="E4" s="231" t="str">
        <f ca="1">"2080/"&amp;"10/"&amp;INT(MID(CELL("filename",G6),FIND("]",CELL("filename",G6))+1,200))</f>
        <v>2080/10/0</v>
      </c>
      <c r="F4" s="231"/>
      <c r="G4" s="231"/>
      <c r="H4" s="231" t="str">
        <f ca="1">TEXT(E4,"dddd")</f>
        <v>2080/10/0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402.5</v>
      </c>
      <c r="C5" s="30">
        <f t="shared" si="0"/>
        <v>382.99999999999994</v>
      </c>
      <c r="D5" s="30">
        <f t="shared" si="0"/>
        <v>427.7</v>
      </c>
      <c r="E5" s="30">
        <f t="shared" si="0"/>
        <v>457.3</v>
      </c>
      <c r="F5" s="30">
        <f t="shared" si="0"/>
        <v>488.1</v>
      </c>
      <c r="G5" s="30">
        <f t="shared" si="0"/>
        <v>505.80000000000007</v>
      </c>
      <c r="H5" s="30">
        <f t="shared" si="0"/>
        <v>468.6</v>
      </c>
      <c r="I5" s="30">
        <f t="shared" si="0"/>
        <v>173.1</v>
      </c>
      <c r="J5" s="30">
        <f t="shared" si="0"/>
        <v>171.2</v>
      </c>
      <c r="K5" s="30">
        <f t="shared" si="0"/>
        <v>294.60000000000002</v>
      </c>
      <c r="L5" s="30">
        <f t="shared" si="0"/>
        <v>312.89999999999998</v>
      </c>
      <c r="M5" s="30">
        <f t="shared" si="0"/>
        <v>337.90000000000003</v>
      </c>
      <c r="N5" s="30">
        <f t="shared" si="0"/>
        <v>511.59999999999997</v>
      </c>
      <c r="O5" s="30">
        <f t="shared" si="0"/>
        <v>599.70000000000005</v>
      </c>
      <c r="P5" s="30">
        <f t="shared" si="0"/>
        <v>632.70000000000005</v>
      </c>
      <c r="Q5" s="30">
        <f t="shared" si="0"/>
        <v>655.10000000000014</v>
      </c>
      <c r="R5" s="30">
        <f t="shared" si="0"/>
        <v>728.29999999999984</v>
      </c>
      <c r="S5" s="30">
        <f t="shared" si="0"/>
        <v>737</v>
      </c>
      <c r="T5" s="30">
        <f t="shared" si="0"/>
        <v>844.42</v>
      </c>
      <c r="U5" s="30">
        <f t="shared" si="0"/>
        <v>796.00000000000011</v>
      </c>
      <c r="V5" s="30">
        <f t="shared" si="0"/>
        <v>725.6</v>
      </c>
      <c r="W5" s="30">
        <f t="shared" si="0"/>
        <v>701</v>
      </c>
      <c r="X5" s="30">
        <f t="shared" si="0"/>
        <v>564.70000000000005</v>
      </c>
      <c r="Y5" s="30">
        <f t="shared" si="0"/>
        <v>231</v>
      </c>
      <c r="Z5" s="30">
        <f t="shared" si="0"/>
        <v>248</v>
      </c>
      <c r="AA5" s="30">
        <f>AB108</f>
        <v>170.29999999999998</v>
      </c>
      <c r="AB5" s="30">
        <f t="shared" si="0"/>
        <v>183.5</v>
      </c>
      <c r="AC5" s="30">
        <f t="shared" si="0"/>
        <v>166.10000000000002</v>
      </c>
      <c r="AD5" s="30">
        <f t="shared" si="0"/>
        <v>174.77999999999997</v>
      </c>
      <c r="AE5" s="30">
        <f t="shared" si="0"/>
        <v>175.5</v>
      </c>
      <c r="AF5" s="30">
        <f>B108</f>
        <v>236.4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Load=1316</v>
      </c>
      <c r="B7" s="35">
        <f t="shared" ref="B7:AF7" si="1">B116</f>
        <v>1369.9000000000003</v>
      </c>
      <c r="C7" s="35">
        <f t="shared" si="1"/>
        <v>1367.1000000000001</v>
      </c>
      <c r="D7" s="35">
        <f t="shared" si="1"/>
        <v>1316</v>
      </c>
      <c r="E7" s="35">
        <f t="shared" si="1"/>
        <v>1359.6000000000001</v>
      </c>
      <c r="F7" s="35">
        <f t="shared" si="1"/>
        <v>1391.64</v>
      </c>
      <c r="G7" s="35">
        <f t="shared" si="1"/>
        <v>1384.14</v>
      </c>
      <c r="H7" s="35">
        <f t="shared" si="1"/>
        <v>1481.54</v>
      </c>
      <c r="I7" s="35">
        <f t="shared" si="1"/>
        <v>1519.3400000000001</v>
      </c>
      <c r="J7" s="35">
        <f t="shared" si="1"/>
        <v>1618.2399999999998</v>
      </c>
      <c r="K7" s="35">
        <f t="shared" si="1"/>
        <v>1706.0400000000002</v>
      </c>
      <c r="L7" s="35">
        <f t="shared" si="1"/>
        <v>1723.94</v>
      </c>
      <c r="M7" s="35">
        <f t="shared" si="1"/>
        <v>1787.1</v>
      </c>
      <c r="N7" s="35">
        <f t="shared" si="1"/>
        <v>1814.8</v>
      </c>
      <c r="O7" s="35">
        <f t="shared" si="1"/>
        <v>1640.2</v>
      </c>
      <c r="P7" s="35">
        <f t="shared" si="1"/>
        <v>1685.3000000000002</v>
      </c>
      <c r="Q7" s="35">
        <f t="shared" si="1"/>
        <v>1666.2</v>
      </c>
      <c r="R7" s="35">
        <f t="shared" si="1"/>
        <v>1663.3000000000002</v>
      </c>
      <c r="S7" s="35">
        <f t="shared" si="1"/>
        <v>1725</v>
      </c>
      <c r="T7" s="35">
        <f t="shared" si="1"/>
        <v>1707.2600000000002</v>
      </c>
      <c r="U7" s="35">
        <f t="shared" si="1"/>
        <v>1773.6800000000003</v>
      </c>
      <c r="V7" s="35">
        <f t="shared" si="1"/>
        <v>1758.2600000000002</v>
      </c>
      <c r="W7" s="35">
        <f t="shared" si="1"/>
        <v>1674.9600000000003</v>
      </c>
      <c r="X7" s="35">
        <f t="shared" si="1"/>
        <v>1700.6600000000003</v>
      </c>
      <c r="Y7" s="35">
        <f t="shared" si="1"/>
        <v>1648.5600000000002</v>
      </c>
      <c r="Z7" s="35">
        <f t="shared" si="1"/>
        <v>1823.06</v>
      </c>
      <c r="AA7" s="35">
        <f t="shared" si="1"/>
        <v>1850.06</v>
      </c>
      <c r="AB7" s="35">
        <f>AB116</f>
        <v>1714.86</v>
      </c>
      <c r="AC7" s="35">
        <f t="shared" si="1"/>
        <v>1723.66</v>
      </c>
      <c r="AD7" s="35">
        <f t="shared" si="1"/>
        <v>1715.8600000000001</v>
      </c>
      <c r="AE7" s="35">
        <f t="shared" si="1"/>
        <v>1516.8400000000001</v>
      </c>
      <c r="AF7" s="35">
        <f t="shared" si="1"/>
        <v>1477.3600000000001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1848.06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1823.06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187" t="s">
        <v>19</v>
      </c>
      <c r="AI10" s="18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4">
        <v>29.2</v>
      </c>
      <c r="C11" s="44">
        <v>29.2</v>
      </c>
      <c r="D11" s="44">
        <v>29.2</v>
      </c>
      <c r="E11" s="44">
        <v>29.2</v>
      </c>
      <c r="F11" s="44">
        <v>29.2</v>
      </c>
      <c r="G11" s="44">
        <v>28.2</v>
      </c>
      <c r="H11" s="44">
        <v>30.1</v>
      </c>
      <c r="I11" s="44">
        <v>30.1</v>
      </c>
      <c r="J11" s="44">
        <v>30.1</v>
      </c>
      <c r="K11" s="44">
        <v>30.1</v>
      </c>
      <c r="L11" s="44">
        <v>30.1</v>
      </c>
      <c r="M11" s="44">
        <v>30.1</v>
      </c>
      <c r="N11" s="44">
        <v>30.1</v>
      </c>
      <c r="O11" s="44">
        <v>30.1</v>
      </c>
      <c r="P11" s="44">
        <v>30.1</v>
      </c>
      <c r="Q11" s="44">
        <v>30.1</v>
      </c>
      <c r="R11" s="44">
        <v>30.1</v>
      </c>
      <c r="S11" s="44">
        <v>30.1</v>
      </c>
      <c r="T11" s="44">
        <v>26</v>
      </c>
      <c r="U11" s="44">
        <v>26</v>
      </c>
      <c r="V11" s="44">
        <v>26</v>
      </c>
      <c r="W11" s="44">
        <v>26</v>
      </c>
      <c r="X11" s="44">
        <v>26</v>
      </c>
      <c r="Y11" s="44">
        <v>26</v>
      </c>
      <c r="Z11" s="44">
        <v>26</v>
      </c>
      <c r="AA11" s="44">
        <v>26</v>
      </c>
      <c r="AB11" s="44">
        <v>26</v>
      </c>
      <c r="AC11" s="44">
        <v>26</v>
      </c>
      <c r="AD11" s="44">
        <v>26</v>
      </c>
      <c r="AE11" s="44">
        <v>26</v>
      </c>
      <c r="AF11" s="44">
        <v>26</v>
      </c>
      <c r="AG11" s="45">
        <v>86</v>
      </c>
      <c r="AH11" s="46">
        <f t="shared" ref="AH11:AH74" si="2">MAX(B11:AF11)</f>
        <v>30.1</v>
      </c>
      <c r="AI11" s="47">
        <f t="shared" ref="AI11:AI74" si="3">MIN(B11:AF11)</f>
        <v>26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4">
        <v>22</v>
      </c>
      <c r="C12" s="44">
        <v>22</v>
      </c>
      <c r="D12" s="44">
        <v>22</v>
      </c>
      <c r="E12" s="44">
        <v>22</v>
      </c>
      <c r="F12" s="44">
        <v>22</v>
      </c>
      <c r="G12" s="44">
        <v>23</v>
      </c>
      <c r="H12" s="44">
        <v>23</v>
      </c>
      <c r="I12" s="44">
        <v>23</v>
      </c>
      <c r="J12" s="44">
        <v>23</v>
      </c>
      <c r="K12" s="44">
        <v>23</v>
      </c>
      <c r="L12" s="44">
        <v>23</v>
      </c>
      <c r="M12" s="44">
        <v>23</v>
      </c>
      <c r="N12" s="44">
        <v>23</v>
      </c>
      <c r="O12" s="44">
        <v>23</v>
      </c>
      <c r="P12" s="44">
        <v>23</v>
      </c>
      <c r="Q12" s="44">
        <v>23</v>
      </c>
      <c r="R12" s="44">
        <v>23</v>
      </c>
      <c r="S12" s="44">
        <v>23</v>
      </c>
      <c r="T12" s="44">
        <v>22</v>
      </c>
      <c r="U12" s="44">
        <v>22</v>
      </c>
      <c r="V12" s="44">
        <v>22</v>
      </c>
      <c r="W12" s="44">
        <v>22</v>
      </c>
      <c r="X12" s="44">
        <v>22</v>
      </c>
      <c r="Y12" s="44">
        <v>22</v>
      </c>
      <c r="Z12" s="44">
        <v>22</v>
      </c>
      <c r="AA12" s="44">
        <v>22</v>
      </c>
      <c r="AB12" s="44">
        <v>22</v>
      </c>
      <c r="AC12" s="44">
        <v>22</v>
      </c>
      <c r="AD12" s="44">
        <v>22</v>
      </c>
      <c r="AE12" s="44">
        <v>22</v>
      </c>
      <c r="AF12" s="44">
        <v>22</v>
      </c>
      <c r="AG12" s="48">
        <v>82</v>
      </c>
      <c r="AH12" s="46">
        <f t="shared" si="2"/>
        <v>23</v>
      </c>
      <c r="AI12" s="47">
        <f t="shared" si="3"/>
        <v>22</v>
      </c>
      <c r="AK12" s="49"/>
      <c r="AL12" s="50" t="str">
        <f ca="1">MID(CELL("filename",C7),FIND("]",CELL("filename",C7))+1,600)</f>
        <v>0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4">
        <v>26</v>
      </c>
      <c r="C13" s="44">
        <v>26</v>
      </c>
      <c r="D13" s="44">
        <v>26</v>
      </c>
      <c r="E13" s="44">
        <v>26</v>
      </c>
      <c r="F13" s="44">
        <v>26</v>
      </c>
      <c r="G13" s="44">
        <v>22.4</v>
      </c>
      <c r="H13" s="44">
        <v>22.4</v>
      </c>
      <c r="I13" s="44">
        <v>22.4</v>
      </c>
      <c r="J13" s="44">
        <v>22.4</v>
      </c>
      <c r="K13" s="44">
        <v>22.4</v>
      </c>
      <c r="L13" s="44">
        <v>22.4</v>
      </c>
      <c r="M13" s="44">
        <v>22.4</v>
      </c>
      <c r="N13" s="44">
        <v>22.4</v>
      </c>
      <c r="O13" s="44">
        <v>22.4</v>
      </c>
      <c r="P13" s="44">
        <v>22.4</v>
      </c>
      <c r="Q13" s="44">
        <v>22.4</v>
      </c>
      <c r="R13" s="44">
        <v>22.4</v>
      </c>
      <c r="S13" s="44">
        <v>22.4</v>
      </c>
      <c r="T13" s="44">
        <v>26.96</v>
      </c>
      <c r="U13" s="44">
        <v>26.96</v>
      </c>
      <c r="V13" s="44">
        <v>26.96</v>
      </c>
      <c r="W13" s="44">
        <v>26.96</v>
      </c>
      <c r="X13" s="44">
        <v>26.96</v>
      </c>
      <c r="Y13" s="44">
        <v>26.96</v>
      </c>
      <c r="Z13" s="44">
        <v>26.96</v>
      </c>
      <c r="AA13" s="44">
        <v>26.96</v>
      </c>
      <c r="AB13" s="44">
        <v>26.96</v>
      </c>
      <c r="AC13" s="44">
        <v>26.96</v>
      </c>
      <c r="AD13" s="44">
        <v>26.96</v>
      </c>
      <c r="AE13" s="44">
        <v>26.96</v>
      </c>
      <c r="AF13" s="44">
        <v>26.96</v>
      </c>
      <c r="AG13" s="48">
        <v>78</v>
      </c>
      <c r="AH13" s="46">
        <f t="shared" si="2"/>
        <v>26.96</v>
      </c>
      <c r="AI13" s="47">
        <f t="shared" si="3"/>
        <v>22.4</v>
      </c>
      <c r="AK13" s="49"/>
      <c r="AL13" s="50" t="str">
        <f ca="1">"Daily Load Curve(Excluding of Export) of Nepal ("&amp;A4&amp;" "&amp;B4&amp;")"</f>
        <v>Daily Load Curve(Excluding of Export) of Nepal (Nepali Date: 2080/10/0)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4">
        <v>15.5</v>
      </c>
      <c r="C14" s="44">
        <v>15.5</v>
      </c>
      <c r="D14" s="44">
        <v>15.5</v>
      </c>
      <c r="E14" s="44">
        <v>15.5</v>
      </c>
      <c r="F14" s="44">
        <v>15.5</v>
      </c>
      <c r="G14" s="44">
        <v>15</v>
      </c>
      <c r="H14" s="44">
        <v>15</v>
      </c>
      <c r="I14" s="44">
        <v>15</v>
      </c>
      <c r="J14" s="44">
        <v>15</v>
      </c>
      <c r="K14" s="44">
        <v>15</v>
      </c>
      <c r="L14" s="44">
        <v>15</v>
      </c>
      <c r="M14" s="44">
        <v>15</v>
      </c>
      <c r="N14" s="44">
        <v>15</v>
      </c>
      <c r="O14" s="44">
        <v>15</v>
      </c>
      <c r="P14" s="44">
        <v>15</v>
      </c>
      <c r="Q14" s="44">
        <v>15</v>
      </c>
      <c r="R14" s="44">
        <v>15</v>
      </c>
      <c r="S14" s="44">
        <v>15</v>
      </c>
      <c r="T14" s="44">
        <v>14.5</v>
      </c>
      <c r="U14" s="44">
        <v>14.5</v>
      </c>
      <c r="V14" s="44">
        <v>14.5</v>
      </c>
      <c r="W14" s="44">
        <v>14.5</v>
      </c>
      <c r="X14" s="44">
        <v>14.5</v>
      </c>
      <c r="Y14" s="44">
        <v>14.5</v>
      </c>
      <c r="Z14" s="44">
        <v>14.5</v>
      </c>
      <c r="AA14" s="44">
        <v>14.5</v>
      </c>
      <c r="AB14" s="44">
        <v>14.5</v>
      </c>
      <c r="AC14" s="44">
        <v>14.5</v>
      </c>
      <c r="AD14" s="44">
        <v>14.5</v>
      </c>
      <c r="AE14" s="44">
        <v>14.5</v>
      </c>
      <c r="AF14" s="44">
        <v>14.5</v>
      </c>
      <c r="AG14" s="48">
        <v>77</v>
      </c>
      <c r="AH14" s="46">
        <f t="shared" si="2"/>
        <v>15.5</v>
      </c>
      <c r="AI14" s="47">
        <f t="shared" si="3"/>
        <v>14.5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4">
        <v>27.1</v>
      </c>
      <c r="C15" s="44">
        <v>27.1</v>
      </c>
      <c r="D15" s="44">
        <v>27.1</v>
      </c>
      <c r="E15" s="44">
        <v>27.1</v>
      </c>
      <c r="F15" s="44">
        <v>27.1</v>
      </c>
      <c r="G15" s="44">
        <v>16.3</v>
      </c>
      <c r="H15" s="44">
        <v>16.3</v>
      </c>
      <c r="I15" s="44">
        <v>16.3</v>
      </c>
      <c r="J15" s="44">
        <v>16.3</v>
      </c>
      <c r="K15" s="44">
        <v>16.3</v>
      </c>
      <c r="L15" s="44">
        <v>16.3</v>
      </c>
      <c r="M15" s="44">
        <v>16.3</v>
      </c>
      <c r="N15" s="44">
        <v>16.3</v>
      </c>
      <c r="O15" s="44">
        <v>16.3</v>
      </c>
      <c r="P15" s="44">
        <v>16.3</v>
      </c>
      <c r="Q15" s="44">
        <v>16.3</v>
      </c>
      <c r="R15" s="44">
        <v>16.3</v>
      </c>
      <c r="S15" s="44">
        <v>16.3</v>
      </c>
      <c r="T15" s="44">
        <v>26.4</v>
      </c>
      <c r="U15" s="44">
        <v>26.4</v>
      </c>
      <c r="V15" s="44">
        <v>26.4</v>
      </c>
      <c r="W15" s="44">
        <v>26.4</v>
      </c>
      <c r="X15" s="44">
        <v>26.4</v>
      </c>
      <c r="Y15" s="44">
        <v>26.4</v>
      </c>
      <c r="Z15" s="44">
        <v>26.4</v>
      </c>
      <c r="AA15" s="44">
        <v>26.4</v>
      </c>
      <c r="AB15" s="44">
        <v>26.4</v>
      </c>
      <c r="AC15" s="44">
        <v>26.4</v>
      </c>
      <c r="AD15" s="44">
        <v>26.4</v>
      </c>
      <c r="AE15" s="44">
        <v>26.4</v>
      </c>
      <c r="AF15" s="44">
        <v>26.4</v>
      </c>
      <c r="AG15" s="48">
        <v>73</v>
      </c>
      <c r="AH15" s="46">
        <f t="shared" si="2"/>
        <v>27.1</v>
      </c>
      <c r="AI15" s="47">
        <f t="shared" si="3"/>
        <v>16.3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4">
        <v>13.1</v>
      </c>
      <c r="C16" s="44">
        <v>13.1</v>
      </c>
      <c r="D16" s="44">
        <v>13.1</v>
      </c>
      <c r="E16" s="44">
        <v>13.1</v>
      </c>
      <c r="F16" s="44">
        <v>13.1</v>
      </c>
      <c r="G16" s="44">
        <v>13.1</v>
      </c>
      <c r="H16" s="44">
        <v>13.1</v>
      </c>
      <c r="I16" s="44">
        <v>13.1</v>
      </c>
      <c r="J16" s="44">
        <v>13.1</v>
      </c>
      <c r="K16" s="44">
        <v>13.1</v>
      </c>
      <c r="L16" s="44">
        <v>13.1</v>
      </c>
      <c r="M16" s="44">
        <v>13.1</v>
      </c>
      <c r="N16" s="44">
        <v>13.1</v>
      </c>
      <c r="O16" s="44">
        <v>13.1</v>
      </c>
      <c r="P16" s="44">
        <v>13.1</v>
      </c>
      <c r="Q16" s="44">
        <v>13.1</v>
      </c>
      <c r="R16" s="44">
        <v>13.1</v>
      </c>
      <c r="S16" s="44">
        <v>13.1</v>
      </c>
      <c r="T16" s="44">
        <v>12.8</v>
      </c>
      <c r="U16" s="44">
        <v>12.8</v>
      </c>
      <c r="V16" s="44">
        <v>12.8</v>
      </c>
      <c r="W16" s="44">
        <v>12.8</v>
      </c>
      <c r="X16" s="44">
        <v>12.8</v>
      </c>
      <c r="Y16" s="44">
        <v>12.8</v>
      </c>
      <c r="Z16" s="44">
        <v>12.8</v>
      </c>
      <c r="AA16" s="44">
        <v>12.8</v>
      </c>
      <c r="AB16" s="44">
        <v>12.8</v>
      </c>
      <c r="AC16" s="44">
        <v>12.8</v>
      </c>
      <c r="AD16" s="44">
        <v>12.8</v>
      </c>
      <c r="AE16" s="44">
        <v>12.8</v>
      </c>
      <c r="AF16" s="44">
        <v>12.8</v>
      </c>
      <c r="AG16" s="48">
        <v>71</v>
      </c>
      <c r="AH16" s="46">
        <f t="shared" si="2"/>
        <v>13.1</v>
      </c>
      <c r="AI16" s="47">
        <f t="shared" si="3"/>
        <v>12.8</v>
      </c>
      <c r="AK16" s="49"/>
      <c r="AL16" s="52" t="s">
        <v>7</v>
      </c>
      <c r="AM16" s="57">
        <f t="shared" ref="AM16:AR16" si="4">B71</f>
        <v>682.70000000000016</v>
      </c>
      <c r="AN16" s="57">
        <f t="shared" si="4"/>
        <v>682.70000000000016</v>
      </c>
      <c r="AO16" s="57">
        <f t="shared" si="4"/>
        <v>682.70000000000016</v>
      </c>
      <c r="AP16" s="57">
        <f t="shared" si="4"/>
        <v>682.70000000000016</v>
      </c>
      <c r="AQ16" s="57">
        <f t="shared" si="4"/>
        <v>682.70000000000016</v>
      </c>
      <c r="AR16" s="57">
        <f t="shared" si="4"/>
        <v>667.80000000000007</v>
      </c>
      <c r="AS16" s="57">
        <f>I71</f>
        <v>669.7</v>
      </c>
      <c r="AT16" s="57">
        <f>K71</f>
        <v>669.7</v>
      </c>
      <c r="AU16" s="57">
        <f t="shared" ref="AU16:BD16" si="5">M71</f>
        <v>669.7</v>
      </c>
      <c r="AV16" s="57">
        <f t="shared" si="5"/>
        <v>669.7</v>
      </c>
      <c r="AW16" s="57">
        <f t="shared" si="5"/>
        <v>669.7</v>
      </c>
      <c r="AX16" s="57">
        <f t="shared" si="5"/>
        <v>669.7</v>
      </c>
      <c r="AY16" s="57">
        <f t="shared" si="5"/>
        <v>669.7</v>
      </c>
      <c r="AZ16" s="57">
        <f t="shared" si="5"/>
        <v>669.7</v>
      </c>
      <c r="BA16" s="57">
        <f t="shared" si="5"/>
        <v>660.7</v>
      </c>
      <c r="BB16" s="57">
        <f t="shared" si="5"/>
        <v>655.26000000000022</v>
      </c>
      <c r="BC16" s="57">
        <f t="shared" si="5"/>
        <v>639.26000000000022</v>
      </c>
      <c r="BD16" s="57">
        <f t="shared" si="5"/>
        <v>639.26000000000022</v>
      </c>
      <c r="BE16" s="58">
        <f>X71</f>
        <v>639.26000000000022</v>
      </c>
      <c r="BF16" s="58">
        <f>Z71</f>
        <v>639.26000000000022</v>
      </c>
      <c r="BG16" s="58">
        <f>AB71</f>
        <v>639.26000000000022</v>
      </c>
      <c r="BH16" s="58">
        <f>AD71</f>
        <v>639.26000000000022</v>
      </c>
      <c r="BI16" s="58">
        <f>AE71</f>
        <v>639.26000000000022</v>
      </c>
      <c r="BJ16" s="58">
        <f>AF71</f>
        <v>639.26000000000022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19.899999999999999</v>
      </c>
      <c r="C17" s="44">
        <v>19.899999999999999</v>
      </c>
      <c r="D17" s="44">
        <v>19.899999999999999</v>
      </c>
      <c r="E17" s="44">
        <v>19.899999999999999</v>
      </c>
      <c r="F17" s="44">
        <v>19.899999999999999</v>
      </c>
      <c r="G17" s="44">
        <v>19.899999999999999</v>
      </c>
      <c r="H17" s="44">
        <v>19.899999999999999</v>
      </c>
      <c r="I17" s="44">
        <v>19.899999999999999</v>
      </c>
      <c r="J17" s="44">
        <v>19.899999999999999</v>
      </c>
      <c r="K17" s="44">
        <v>19.899999999999999</v>
      </c>
      <c r="L17" s="44">
        <v>19.899999999999999</v>
      </c>
      <c r="M17" s="44">
        <v>19.899999999999999</v>
      </c>
      <c r="N17" s="44">
        <v>19.899999999999999</v>
      </c>
      <c r="O17" s="44">
        <v>19.899999999999999</v>
      </c>
      <c r="P17" s="44">
        <v>19.899999999999999</v>
      </c>
      <c r="Q17" s="44">
        <v>19.899999999999999</v>
      </c>
      <c r="R17" s="44">
        <v>19.899999999999999</v>
      </c>
      <c r="S17" s="44">
        <v>19.899999999999999</v>
      </c>
      <c r="T17" s="44">
        <v>18</v>
      </c>
      <c r="U17" s="44">
        <v>18</v>
      </c>
      <c r="V17" s="44">
        <v>18</v>
      </c>
      <c r="W17" s="44">
        <v>18</v>
      </c>
      <c r="X17" s="44">
        <v>18</v>
      </c>
      <c r="Y17" s="44">
        <v>18</v>
      </c>
      <c r="Z17" s="44">
        <v>18</v>
      </c>
      <c r="AA17" s="44">
        <v>18</v>
      </c>
      <c r="AB17" s="44">
        <v>18</v>
      </c>
      <c r="AC17" s="44">
        <v>18</v>
      </c>
      <c r="AD17" s="44">
        <v>18</v>
      </c>
      <c r="AE17" s="44">
        <v>18</v>
      </c>
      <c r="AF17" s="44">
        <v>18</v>
      </c>
      <c r="AG17" s="45">
        <v>54</v>
      </c>
      <c r="AH17" s="46">
        <f t="shared" si="2"/>
        <v>19.899999999999999</v>
      </c>
      <c r="AI17" s="47">
        <f t="shared" si="3"/>
        <v>18</v>
      </c>
      <c r="AK17" s="49"/>
      <c r="AL17" s="52" t="s">
        <v>29</v>
      </c>
      <c r="AM17" s="57">
        <f t="shared" ref="AM17:AR17" si="6">B78</f>
        <v>316</v>
      </c>
      <c r="AN17" s="57">
        <f t="shared" si="6"/>
        <v>147.1</v>
      </c>
      <c r="AO17" s="57">
        <f t="shared" si="6"/>
        <v>115.5</v>
      </c>
      <c r="AP17" s="57">
        <f t="shared" si="6"/>
        <v>114.4</v>
      </c>
      <c r="AQ17" s="57">
        <f t="shared" si="6"/>
        <v>116.83999999999997</v>
      </c>
      <c r="AR17" s="57">
        <f t="shared" si="6"/>
        <v>116.83999999999997</v>
      </c>
      <c r="AS17" s="57">
        <f>I78</f>
        <v>146.83999999999997</v>
      </c>
      <c r="AT17" s="57">
        <f>K78</f>
        <v>520.74</v>
      </c>
      <c r="AU17" s="57">
        <f t="shared" ref="AU17:BD17" si="7">M78</f>
        <v>393.7999999999999</v>
      </c>
      <c r="AV17" s="57">
        <f t="shared" si="7"/>
        <v>390.89999999999992</v>
      </c>
      <c r="AW17" s="57">
        <f t="shared" si="7"/>
        <v>109.40000000000002</v>
      </c>
      <c r="AX17" s="57">
        <f t="shared" si="7"/>
        <v>106.50000000000001</v>
      </c>
      <c r="AY17" s="57">
        <f t="shared" si="7"/>
        <v>106.50000000000001</v>
      </c>
      <c r="AZ17" s="57">
        <f t="shared" si="7"/>
        <v>106.50000000000001</v>
      </c>
      <c r="BA17" s="57">
        <f t="shared" si="7"/>
        <v>106.50000000000001</v>
      </c>
      <c r="BB17" s="57">
        <f t="shared" si="7"/>
        <v>116.6</v>
      </c>
      <c r="BC17" s="57">
        <f t="shared" si="7"/>
        <v>116.6</v>
      </c>
      <c r="BD17" s="57">
        <f t="shared" si="7"/>
        <v>116.6</v>
      </c>
      <c r="BE17" s="58">
        <f>X78</f>
        <v>166.9</v>
      </c>
      <c r="BF17" s="58">
        <f>Z78</f>
        <v>497.6</v>
      </c>
      <c r="BG17" s="58">
        <f>AB78</f>
        <v>538.6</v>
      </c>
      <c r="BH17" s="58">
        <f>AD78</f>
        <v>538.6</v>
      </c>
      <c r="BI17" s="58">
        <f>AE78</f>
        <v>327.40000000000003</v>
      </c>
      <c r="BJ17" s="58">
        <f>AF78</f>
        <v>276.40000000000003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10</v>
      </c>
      <c r="C18" s="44">
        <v>10</v>
      </c>
      <c r="D18" s="44">
        <v>10</v>
      </c>
      <c r="E18" s="44">
        <v>10</v>
      </c>
      <c r="F18" s="44">
        <v>10</v>
      </c>
      <c r="G18" s="44">
        <v>10</v>
      </c>
      <c r="H18" s="44">
        <v>10</v>
      </c>
      <c r="I18" s="44">
        <v>10</v>
      </c>
      <c r="J18" s="44">
        <v>10</v>
      </c>
      <c r="K18" s="44">
        <v>10</v>
      </c>
      <c r="L18" s="44">
        <v>10</v>
      </c>
      <c r="M18" s="44">
        <v>10</v>
      </c>
      <c r="N18" s="44">
        <v>10</v>
      </c>
      <c r="O18" s="44">
        <v>10</v>
      </c>
      <c r="P18" s="44">
        <v>10</v>
      </c>
      <c r="Q18" s="44">
        <v>10</v>
      </c>
      <c r="R18" s="44">
        <v>10</v>
      </c>
      <c r="S18" s="44">
        <v>10</v>
      </c>
      <c r="T18" s="44">
        <v>9</v>
      </c>
      <c r="U18" s="44">
        <v>9</v>
      </c>
      <c r="V18" s="44">
        <v>9</v>
      </c>
      <c r="W18" s="44">
        <v>9</v>
      </c>
      <c r="X18" s="44">
        <v>9</v>
      </c>
      <c r="Y18" s="44">
        <v>9</v>
      </c>
      <c r="Z18" s="44">
        <v>9</v>
      </c>
      <c r="AA18" s="44">
        <v>9</v>
      </c>
      <c r="AB18" s="44">
        <v>9</v>
      </c>
      <c r="AC18" s="44">
        <v>9</v>
      </c>
      <c r="AD18" s="44">
        <v>9</v>
      </c>
      <c r="AE18" s="44">
        <v>9</v>
      </c>
      <c r="AF18" s="44">
        <v>9</v>
      </c>
      <c r="AG18" s="48">
        <v>52.465000000000003</v>
      </c>
      <c r="AH18" s="46">
        <f t="shared" si="2"/>
        <v>10</v>
      </c>
      <c r="AI18" s="47">
        <f t="shared" si="3"/>
        <v>9</v>
      </c>
      <c r="AK18" s="49"/>
      <c r="AL18" s="52" t="s">
        <v>31</v>
      </c>
      <c r="AM18" s="57">
        <f t="shared" ref="AM18:AR18" si="8">B92</f>
        <v>134.79999999999998</v>
      </c>
      <c r="AN18" s="57">
        <f t="shared" si="8"/>
        <v>134.79999999999998</v>
      </c>
      <c r="AO18" s="57">
        <f t="shared" si="8"/>
        <v>134.79999999999998</v>
      </c>
      <c r="AP18" s="57">
        <f t="shared" si="8"/>
        <v>134.79999999999998</v>
      </c>
      <c r="AQ18" s="57">
        <f t="shared" si="8"/>
        <v>134.79999999999998</v>
      </c>
      <c r="AR18" s="57">
        <f t="shared" si="8"/>
        <v>111.39999999999999</v>
      </c>
      <c r="AS18" s="57">
        <f>I92</f>
        <v>182.20000000000002</v>
      </c>
      <c r="AT18" s="57">
        <f>K92</f>
        <v>374.20000000000005</v>
      </c>
      <c r="AU18" s="57">
        <f t="shared" ref="AU18:BD18" si="9">M92</f>
        <v>358.59999999999997</v>
      </c>
      <c r="AV18" s="57">
        <f t="shared" si="9"/>
        <v>364.2</v>
      </c>
      <c r="AW18" s="57">
        <f t="shared" si="9"/>
        <v>297.40000000000003</v>
      </c>
      <c r="AX18" s="57">
        <f t="shared" si="9"/>
        <v>257.30000000000007</v>
      </c>
      <c r="AY18" s="57">
        <f t="shared" si="9"/>
        <v>257.30000000000007</v>
      </c>
      <c r="AZ18" s="57">
        <f t="shared" si="9"/>
        <v>232.00000000000003</v>
      </c>
      <c r="BA18" s="57">
        <f t="shared" si="9"/>
        <v>229.50000000000003</v>
      </c>
      <c r="BB18" s="57">
        <f t="shared" si="9"/>
        <v>198.4</v>
      </c>
      <c r="BC18" s="57">
        <f t="shared" si="9"/>
        <v>173.4</v>
      </c>
      <c r="BD18" s="57">
        <f t="shared" si="9"/>
        <v>173.4</v>
      </c>
      <c r="BE18" s="58">
        <f>X92</f>
        <v>173.4</v>
      </c>
      <c r="BF18" s="58">
        <f>Z92</f>
        <v>399.6</v>
      </c>
      <c r="BG18" s="58">
        <f>AB92</f>
        <v>366</v>
      </c>
      <c r="BH18" s="58">
        <f>AD92</f>
        <v>310.40000000000003</v>
      </c>
      <c r="BI18" s="58">
        <f>AE92</f>
        <v>298.10000000000002</v>
      </c>
      <c r="BJ18" s="58">
        <f>AF92</f>
        <v>311.5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11.5</v>
      </c>
      <c r="C19" s="44">
        <v>11.5</v>
      </c>
      <c r="D19" s="44">
        <v>11.5</v>
      </c>
      <c r="E19" s="44">
        <v>11.5</v>
      </c>
      <c r="F19" s="44">
        <v>11.5</v>
      </c>
      <c r="G19" s="44">
        <v>11.5</v>
      </c>
      <c r="H19" s="44">
        <v>11.5</v>
      </c>
      <c r="I19" s="44">
        <v>11.5</v>
      </c>
      <c r="J19" s="44">
        <v>11.5</v>
      </c>
      <c r="K19" s="44">
        <v>11.5</v>
      </c>
      <c r="L19" s="44">
        <v>11.5</v>
      </c>
      <c r="M19" s="44">
        <v>11.5</v>
      </c>
      <c r="N19" s="44">
        <v>11.5</v>
      </c>
      <c r="O19" s="44">
        <v>11.5</v>
      </c>
      <c r="P19" s="44">
        <v>11.5</v>
      </c>
      <c r="Q19" s="44">
        <v>11.5</v>
      </c>
      <c r="R19" s="44">
        <v>11.5</v>
      </c>
      <c r="S19" s="44">
        <v>11.5</v>
      </c>
      <c r="T19" s="44">
        <v>11.1</v>
      </c>
      <c r="U19" s="44">
        <v>11.1</v>
      </c>
      <c r="V19" s="44">
        <v>11.1</v>
      </c>
      <c r="W19" s="44">
        <v>11.1</v>
      </c>
      <c r="X19" s="44">
        <v>11.1</v>
      </c>
      <c r="Y19" s="44">
        <v>11.1</v>
      </c>
      <c r="Z19" s="44">
        <v>11.1</v>
      </c>
      <c r="AA19" s="44">
        <v>11.1</v>
      </c>
      <c r="AB19" s="44">
        <v>11.1</v>
      </c>
      <c r="AC19" s="44">
        <v>11.1</v>
      </c>
      <c r="AD19" s="44">
        <v>11.1</v>
      </c>
      <c r="AE19" s="44">
        <v>11.1</v>
      </c>
      <c r="AF19" s="44">
        <v>11.1</v>
      </c>
      <c r="AG19" s="48">
        <v>52.4</v>
      </c>
      <c r="AH19" s="46">
        <f t="shared" si="2"/>
        <v>11.5</v>
      </c>
      <c r="AI19" s="47">
        <f t="shared" si="3"/>
        <v>11.1</v>
      </c>
      <c r="AK19" s="49"/>
      <c r="AL19" s="52" t="s">
        <v>33</v>
      </c>
      <c r="AM19" s="57">
        <f t="shared" ref="AM19:AR19" si="10">B108</f>
        <v>236.4</v>
      </c>
      <c r="AN19" s="57">
        <f t="shared" si="10"/>
        <v>402.5</v>
      </c>
      <c r="AO19" s="57">
        <f t="shared" si="10"/>
        <v>382.99999999999994</v>
      </c>
      <c r="AP19" s="57">
        <f t="shared" si="10"/>
        <v>427.7</v>
      </c>
      <c r="AQ19" s="57">
        <f t="shared" si="10"/>
        <v>457.3</v>
      </c>
      <c r="AR19" s="57">
        <f t="shared" si="10"/>
        <v>488.1</v>
      </c>
      <c r="AS19" s="57">
        <f>I108</f>
        <v>468.6</v>
      </c>
      <c r="AT19" s="57">
        <f>K108</f>
        <v>171.2</v>
      </c>
      <c r="AU19" s="57">
        <f t="shared" ref="AU19:BD19" si="11">M108</f>
        <v>312.89999999999998</v>
      </c>
      <c r="AV19" s="57">
        <f t="shared" si="11"/>
        <v>337.90000000000003</v>
      </c>
      <c r="AW19" s="57">
        <f t="shared" si="11"/>
        <v>511.59999999999997</v>
      </c>
      <c r="AX19" s="57">
        <f t="shared" si="11"/>
        <v>599.70000000000005</v>
      </c>
      <c r="AY19" s="57">
        <f t="shared" si="11"/>
        <v>632.70000000000005</v>
      </c>
      <c r="AZ19" s="57">
        <f t="shared" si="11"/>
        <v>655.10000000000014</v>
      </c>
      <c r="BA19" s="57">
        <f t="shared" si="11"/>
        <v>728.29999999999984</v>
      </c>
      <c r="BB19" s="57">
        <f t="shared" si="11"/>
        <v>737</v>
      </c>
      <c r="BC19" s="57">
        <f t="shared" si="11"/>
        <v>844.42</v>
      </c>
      <c r="BD19" s="57">
        <f t="shared" si="11"/>
        <v>796.00000000000011</v>
      </c>
      <c r="BE19" s="58">
        <f>X108</f>
        <v>701</v>
      </c>
      <c r="BF19" s="58">
        <f>Z108</f>
        <v>231</v>
      </c>
      <c r="BG19" s="58">
        <f>AB108</f>
        <v>170.29999999999998</v>
      </c>
      <c r="BH19" s="58">
        <f>AD108</f>
        <v>166.10000000000002</v>
      </c>
      <c r="BI19" s="58">
        <f>AE108</f>
        <v>174.77999999999997</v>
      </c>
      <c r="BJ19" s="58">
        <f>AF108</f>
        <v>175.5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25.5</v>
      </c>
      <c r="C20" s="44">
        <v>25.5</v>
      </c>
      <c r="D20" s="44">
        <v>25.5</v>
      </c>
      <c r="E20" s="44">
        <v>25.5</v>
      </c>
      <c r="F20" s="44">
        <v>25.5</v>
      </c>
      <c r="G20" s="44">
        <v>25.5</v>
      </c>
      <c r="H20" s="44">
        <v>25.5</v>
      </c>
      <c r="I20" s="44">
        <v>25.5</v>
      </c>
      <c r="J20" s="44">
        <v>25.5</v>
      </c>
      <c r="K20" s="44">
        <v>25.5</v>
      </c>
      <c r="L20" s="44">
        <v>25.5</v>
      </c>
      <c r="M20" s="44">
        <v>25.5</v>
      </c>
      <c r="N20" s="44">
        <v>25.5</v>
      </c>
      <c r="O20" s="44">
        <v>25.5</v>
      </c>
      <c r="P20" s="44">
        <v>25.5</v>
      </c>
      <c r="Q20" s="44">
        <v>25.5</v>
      </c>
      <c r="R20" s="44">
        <v>25.5</v>
      </c>
      <c r="S20" s="44">
        <v>25.5</v>
      </c>
      <c r="T20" s="44">
        <v>25</v>
      </c>
      <c r="U20" s="44">
        <v>25</v>
      </c>
      <c r="V20" s="44">
        <v>25</v>
      </c>
      <c r="W20" s="44">
        <v>25</v>
      </c>
      <c r="X20" s="44">
        <v>25</v>
      </c>
      <c r="Y20" s="44">
        <v>25</v>
      </c>
      <c r="Z20" s="44">
        <v>25</v>
      </c>
      <c r="AA20" s="44">
        <v>25</v>
      </c>
      <c r="AB20" s="44">
        <v>25</v>
      </c>
      <c r="AC20" s="44">
        <v>25</v>
      </c>
      <c r="AD20" s="44">
        <v>25</v>
      </c>
      <c r="AE20" s="44">
        <v>25</v>
      </c>
      <c r="AF20" s="44">
        <v>25</v>
      </c>
      <c r="AG20" s="48">
        <v>50</v>
      </c>
      <c r="AH20" s="46">
        <f t="shared" si="2"/>
        <v>25.5</v>
      </c>
      <c r="AI20" s="47">
        <f t="shared" si="3"/>
        <v>25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52</v>
      </c>
      <c r="AT20" s="57">
        <f>K96</f>
        <v>100</v>
      </c>
      <c r="AU20" s="57">
        <f t="shared" ref="AU20:BD20" si="13">M96</f>
        <v>52.1</v>
      </c>
      <c r="AV20" s="57">
        <f t="shared" si="13"/>
        <v>52.1</v>
      </c>
      <c r="AW20" s="57">
        <f t="shared" si="13"/>
        <v>52.1</v>
      </c>
      <c r="AX20" s="57">
        <f t="shared" si="13"/>
        <v>52.1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33</v>
      </c>
      <c r="BE20" s="58">
        <f>X96</f>
        <v>20.100000000000001</v>
      </c>
      <c r="BF20" s="58">
        <f>Z96</f>
        <v>80.599999999999994</v>
      </c>
      <c r="BG20" s="58">
        <f>AB96</f>
        <v>80.599999999999994</v>
      </c>
      <c r="BH20" s="58">
        <f>AD96</f>
        <v>80.599999999999994</v>
      </c>
      <c r="BI20" s="58">
        <f>AE96</f>
        <v>80.599999999999994</v>
      </c>
      <c r="BJ20" s="58">
        <f>AF96</f>
        <v>80.599999999999994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>
        <v>24.3</v>
      </c>
      <c r="Q21" s="44">
        <v>24.3</v>
      </c>
      <c r="R21" s="44">
        <v>24.3</v>
      </c>
      <c r="S21" s="44">
        <v>24.3</v>
      </c>
      <c r="T21" s="44">
        <v>23.1</v>
      </c>
      <c r="U21" s="44">
        <v>23.1</v>
      </c>
      <c r="V21" s="44">
        <v>23.1</v>
      </c>
      <c r="W21" s="44">
        <v>23.1</v>
      </c>
      <c r="X21" s="44">
        <v>23.1</v>
      </c>
      <c r="Y21" s="44">
        <v>23.1</v>
      </c>
      <c r="Z21" s="44">
        <v>23.1</v>
      </c>
      <c r="AA21" s="44">
        <v>23.1</v>
      </c>
      <c r="AB21" s="44">
        <v>23.1</v>
      </c>
      <c r="AC21" s="44">
        <v>23.1</v>
      </c>
      <c r="AD21" s="44">
        <v>23.1</v>
      </c>
      <c r="AE21" s="44">
        <v>23.1</v>
      </c>
      <c r="AF21" s="44">
        <v>23.1</v>
      </c>
      <c r="AG21" s="48">
        <v>45</v>
      </c>
      <c r="AH21" s="46">
        <f t="shared" si="2"/>
        <v>24.3</v>
      </c>
      <c r="AI21" s="47">
        <f t="shared" si="3"/>
        <v>23.1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19.8</v>
      </c>
      <c r="C22" s="44">
        <v>19.8</v>
      </c>
      <c r="D22" s="44">
        <v>19.8</v>
      </c>
      <c r="E22" s="44">
        <v>19.8</v>
      </c>
      <c r="F22" s="44">
        <v>19.8</v>
      </c>
      <c r="G22" s="44">
        <v>19.8</v>
      </c>
      <c r="H22" s="44">
        <v>19.8</v>
      </c>
      <c r="I22" s="44">
        <v>19.8</v>
      </c>
      <c r="J22" s="44">
        <v>19.8</v>
      </c>
      <c r="K22" s="44">
        <v>19.8</v>
      </c>
      <c r="L22" s="44">
        <v>19.8</v>
      </c>
      <c r="M22" s="44">
        <v>19.8</v>
      </c>
      <c r="N22" s="44">
        <v>19.8</v>
      </c>
      <c r="O22" s="44">
        <v>19.8</v>
      </c>
      <c r="P22" s="44">
        <v>19.8</v>
      </c>
      <c r="Q22" s="44">
        <v>19.8</v>
      </c>
      <c r="R22" s="44">
        <v>19.8</v>
      </c>
      <c r="S22" s="44">
        <v>19.8</v>
      </c>
      <c r="T22" s="44">
        <v>18.8</v>
      </c>
      <c r="U22" s="44">
        <v>18.8</v>
      </c>
      <c r="V22" s="44">
        <v>18.8</v>
      </c>
      <c r="W22" s="44">
        <v>18.8</v>
      </c>
      <c r="X22" s="44">
        <v>18.8</v>
      </c>
      <c r="Y22" s="44">
        <v>18.8</v>
      </c>
      <c r="Z22" s="44">
        <v>18.8</v>
      </c>
      <c r="AA22" s="44">
        <v>18.8</v>
      </c>
      <c r="AB22" s="44">
        <v>18.8</v>
      </c>
      <c r="AC22" s="44">
        <v>18.8</v>
      </c>
      <c r="AD22" s="44">
        <v>18.8</v>
      </c>
      <c r="AE22" s="44">
        <v>18.8</v>
      </c>
      <c r="AF22" s="44">
        <v>18.8</v>
      </c>
      <c r="AG22" s="48">
        <v>44</v>
      </c>
      <c r="AH22" s="46">
        <f t="shared" si="2"/>
        <v>19.8</v>
      </c>
      <c r="AI22" s="47">
        <f t="shared" si="3"/>
        <v>18.8</v>
      </c>
      <c r="AK22" s="49"/>
      <c r="AL22" s="59" t="s">
        <v>39</v>
      </c>
      <c r="AM22" s="60">
        <f t="shared" ref="AM22:BJ22" si="16">SUM(AM16:AM21)</f>
        <v>1369.9000000000003</v>
      </c>
      <c r="AN22" s="60">
        <f t="shared" si="16"/>
        <v>1367.1000000000001</v>
      </c>
      <c r="AO22" s="60">
        <f t="shared" si="16"/>
        <v>1316</v>
      </c>
      <c r="AP22" s="60">
        <f t="shared" si="16"/>
        <v>1359.6000000000001</v>
      </c>
      <c r="AQ22" s="60">
        <f t="shared" si="16"/>
        <v>1391.64</v>
      </c>
      <c r="AR22" s="60">
        <f t="shared" si="16"/>
        <v>1384.14</v>
      </c>
      <c r="AS22" s="60">
        <f t="shared" si="16"/>
        <v>1519.3400000000001</v>
      </c>
      <c r="AT22" s="60">
        <f t="shared" si="16"/>
        <v>1835.8400000000001</v>
      </c>
      <c r="AU22" s="60">
        <f t="shared" si="16"/>
        <v>1787.1</v>
      </c>
      <c r="AV22" s="60">
        <f t="shared" si="16"/>
        <v>1814.8</v>
      </c>
      <c r="AW22" s="60">
        <f t="shared" si="16"/>
        <v>1640.1999999999998</v>
      </c>
      <c r="AX22" s="60">
        <f t="shared" si="16"/>
        <v>1685.3</v>
      </c>
      <c r="AY22" s="60">
        <f t="shared" si="16"/>
        <v>1666.2</v>
      </c>
      <c r="AZ22" s="60">
        <f t="shared" si="16"/>
        <v>1663.3000000000002</v>
      </c>
      <c r="BA22" s="60">
        <f t="shared" si="16"/>
        <v>1725</v>
      </c>
      <c r="BB22" s="60">
        <f t="shared" si="16"/>
        <v>1707.2600000000002</v>
      </c>
      <c r="BC22" s="60">
        <f t="shared" si="16"/>
        <v>1773.6800000000003</v>
      </c>
      <c r="BD22" s="60">
        <f t="shared" si="16"/>
        <v>1758.2600000000002</v>
      </c>
      <c r="BE22" s="60">
        <f t="shared" si="16"/>
        <v>1700.66</v>
      </c>
      <c r="BF22" s="60">
        <f t="shared" si="16"/>
        <v>1848.06</v>
      </c>
      <c r="BG22" s="60">
        <f t="shared" si="16"/>
        <v>1794.76</v>
      </c>
      <c r="BH22" s="60">
        <f t="shared" si="16"/>
        <v>1734.96</v>
      </c>
      <c r="BI22" s="60">
        <f t="shared" si="16"/>
        <v>1520.14</v>
      </c>
      <c r="BJ22" s="60">
        <f t="shared" si="16"/>
        <v>1483.2600000000002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11.3</v>
      </c>
      <c r="C23" s="44">
        <v>11.3</v>
      </c>
      <c r="D23" s="44">
        <v>11.3</v>
      </c>
      <c r="E23" s="44">
        <v>11.3</v>
      </c>
      <c r="F23" s="44">
        <v>11.3</v>
      </c>
      <c r="G23" s="44">
        <v>11.3</v>
      </c>
      <c r="H23" s="44">
        <v>11.3</v>
      </c>
      <c r="I23" s="44">
        <v>11.3</v>
      </c>
      <c r="J23" s="44">
        <v>11.3</v>
      </c>
      <c r="K23" s="44">
        <v>11.3</v>
      </c>
      <c r="L23" s="44">
        <v>11.3</v>
      </c>
      <c r="M23" s="44">
        <v>11.3</v>
      </c>
      <c r="N23" s="44">
        <v>11.3</v>
      </c>
      <c r="O23" s="44">
        <v>11.3</v>
      </c>
      <c r="P23" s="44">
        <v>11.3</v>
      </c>
      <c r="Q23" s="44">
        <v>11.3</v>
      </c>
      <c r="R23" s="44">
        <v>11.3</v>
      </c>
      <c r="S23" s="44">
        <v>11.3</v>
      </c>
      <c r="T23" s="44">
        <v>10.5</v>
      </c>
      <c r="U23" s="44">
        <v>10.5</v>
      </c>
      <c r="V23" s="44">
        <v>10.5</v>
      </c>
      <c r="W23" s="44">
        <v>10.5</v>
      </c>
      <c r="X23" s="44">
        <v>10.5</v>
      </c>
      <c r="Y23" s="44">
        <v>10.5</v>
      </c>
      <c r="Z23" s="44">
        <v>10.5</v>
      </c>
      <c r="AA23" s="44">
        <v>10.5</v>
      </c>
      <c r="AB23" s="44">
        <v>10.5</v>
      </c>
      <c r="AC23" s="44">
        <v>10.5</v>
      </c>
      <c r="AD23" s="44">
        <v>10.5</v>
      </c>
      <c r="AE23" s="44">
        <v>10.5</v>
      </c>
      <c r="AF23" s="44">
        <v>10.5</v>
      </c>
      <c r="AG23" s="48">
        <v>42</v>
      </c>
      <c r="AH23" s="46">
        <f t="shared" si="2"/>
        <v>11.3</v>
      </c>
      <c r="AI23" s="47">
        <f t="shared" si="3"/>
        <v>10.5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-129.80000000000001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-25</v>
      </c>
      <c r="BG23" s="60">
        <f>AB123*-1</f>
        <v>-79.900000000000006</v>
      </c>
      <c r="BH23" s="60">
        <f>AD123*-1</f>
        <v>-19.100000000000001</v>
      </c>
      <c r="BI23" s="60">
        <f>AE123*-1</f>
        <v>-3.3</v>
      </c>
      <c r="BJ23" s="60">
        <f>AF123*-1</f>
        <v>-5.9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13.8</v>
      </c>
      <c r="C24" s="44">
        <v>13.8</v>
      </c>
      <c r="D24" s="44">
        <v>13.8</v>
      </c>
      <c r="E24" s="44">
        <v>13.8</v>
      </c>
      <c r="F24" s="44">
        <v>13.8</v>
      </c>
      <c r="G24" s="44">
        <v>13.8</v>
      </c>
      <c r="H24" s="44">
        <v>13.8</v>
      </c>
      <c r="I24" s="44">
        <v>13.8</v>
      </c>
      <c r="J24" s="44">
        <v>13.8</v>
      </c>
      <c r="K24" s="44">
        <v>13.8</v>
      </c>
      <c r="L24" s="44">
        <v>13.8</v>
      </c>
      <c r="M24" s="44">
        <v>13.8</v>
      </c>
      <c r="N24" s="44">
        <v>13.8</v>
      </c>
      <c r="O24" s="44">
        <v>13.8</v>
      </c>
      <c r="P24" s="44">
        <v>13.8</v>
      </c>
      <c r="Q24" s="44">
        <v>13.8</v>
      </c>
      <c r="R24" s="44">
        <v>13.8</v>
      </c>
      <c r="S24" s="44">
        <v>13.8</v>
      </c>
      <c r="T24" s="44">
        <v>13.8</v>
      </c>
      <c r="U24" s="44">
        <v>13.8</v>
      </c>
      <c r="V24" s="44">
        <v>13.8</v>
      </c>
      <c r="W24" s="44">
        <v>13.8</v>
      </c>
      <c r="X24" s="44">
        <v>13.8</v>
      </c>
      <c r="Y24" s="44">
        <v>13.8</v>
      </c>
      <c r="Z24" s="44">
        <v>13.8</v>
      </c>
      <c r="AA24" s="44">
        <v>13.8</v>
      </c>
      <c r="AB24" s="44">
        <v>13.8</v>
      </c>
      <c r="AC24" s="44">
        <v>13.8</v>
      </c>
      <c r="AD24" s="44">
        <v>13.8</v>
      </c>
      <c r="AE24" s="44">
        <v>13.8</v>
      </c>
      <c r="AF24" s="44">
        <v>13.8</v>
      </c>
      <c r="AG24" s="48">
        <v>40</v>
      </c>
      <c r="AH24" s="46">
        <f t="shared" si="2"/>
        <v>13.8</v>
      </c>
      <c r="AI24" s="47">
        <f t="shared" si="3"/>
        <v>13.8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13.8</v>
      </c>
      <c r="C25" s="44">
        <v>13.8</v>
      </c>
      <c r="D25" s="44">
        <v>13.8</v>
      </c>
      <c r="E25" s="44">
        <v>13.8</v>
      </c>
      <c r="F25" s="44">
        <v>13.8</v>
      </c>
      <c r="G25" s="44">
        <v>13.8</v>
      </c>
      <c r="H25" s="44">
        <v>13.8</v>
      </c>
      <c r="I25" s="44">
        <v>13.8</v>
      </c>
      <c r="J25" s="44">
        <v>13.8</v>
      </c>
      <c r="K25" s="44">
        <v>13.8</v>
      </c>
      <c r="L25" s="44">
        <v>13.8</v>
      </c>
      <c r="M25" s="44">
        <v>13.8</v>
      </c>
      <c r="N25" s="44">
        <v>13.8</v>
      </c>
      <c r="O25" s="44">
        <v>13.8</v>
      </c>
      <c r="P25" s="44">
        <v>13.8</v>
      </c>
      <c r="Q25" s="44">
        <v>13.8</v>
      </c>
      <c r="R25" s="44">
        <v>13.8</v>
      </c>
      <c r="S25" s="44">
        <v>13.8</v>
      </c>
      <c r="T25" s="44">
        <v>12.2</v>
      </c>
      <c r="U25" s="44">
        <v>12.2</v>
      </c>
      <c r="V25" s="44">
        <v>12.2</v>
      </c>
      <c r="W25" s="44">
        <v>12.2</v>
      </c>
      <c r="X25" s="44">
        <v>12.2</v>
      </c>
      <c r="Y25" s="44">
        <v>12.2</v>
      </c>
      <c r="Z25" s="44">
        <v>12.2</v>
      </c>
      <c r="AA25" s="44">
        <v>12.2</v>
      </c>
      <c r="AB25" s="44">
        <v>12.2</v>
      </c>
      <c r="AC25" s="44">
        <v>12.2</v>
      </c>
      <c r="AD25" s="44">
        <v>12.2</v>
      </c>
      <c r="AE25" s="44">
        <v>12.2</v>
      </c>
      <c r="AF25" s="44">
        <v>12.2</v>
      </c>
      <c r="AG25" s="48">
        <v>38.46</v>
      </c>
      <c r="AH25" s="46">
        <f t="shared" si="2"/>
        <v>13.8</v>
      </c>
      <c r="AI25" s="47">
        <f t="shared" si="3"/>
        <v>12.2</v>
      </c>
      <c r="AK25" s="49"/>
      <c r="AL25" s="59" t="s">
        <v>44</v>
      </c>
      <c r="AM25" s="60">
        <f t="shared" ref="AM25:BJ25" si="19">AM22+AM23</f>
        <v>1369.9000000000003</v>
      </c>
      <c r="AN25" s="60">
        <f t="shared" si="19"/>
        <v>1367.1000000000001</v>
      </c>
      <c r="AO25" s="60">
        <f t="shared" si="19"/>
        <v>1316</v>
      </c>
      <c r="AP25" s="60">
        <f t="shared" si="19"/>
        <v>1359.6000000000001</v>
      </c>
      <c r="AQ25" s="60">
        <f t="shared" si="19"/>
        <v>1391.64</v>
      </c>
      <c r="AR25" s="60">
        <f t="shared" si="19"/>
        <v>1384.14</v>
      </c>
      <c r="AS25" s="60">
        <f t="shared" si="19"/>
        <v>1519.3400000000001</v>
      </c>
      <c r="AT25" s="60">
        <f t="shared" si="19"/>
        <v>1706.0400000000002</v>
      </c>
      <c r="AU25" s="60">
        <f t="shared" si="19"/>
        <v>1787.1</v>
      </c>
      <c r="AV25" s="60">
        <f t="shared" si="19"/>
        <v>1814.8</v>
      </c>
      <c r="AW25" s="60">
        <f t="shared" si="19"/>
        <v>1640.1999999999998</v>
      </c>
      <c r="AX25" s="60">
        <f t="shared" si="19"/>
        <v>1685.3</v>
      </c>
      <c r="AY25" s="60">
        <f t="shared" si="19"/>
        <v>1666.2</v>
      </c>
      <c r="AZ25" s="60">
        <f t="shared" si="19"/>
        <v>1663.3000000000002</v>
      </c>
      <c r="BA25" s="60">
        <f t="shared" si="19"/>
        <v>1725</v>
      </c>
      <c r="BB25" s="60">
        <f t="shared" si="19"/>
        <v>1707.2600000000002</v>
      </c>
      <c r="BC25" s="60">
        <f t="shared" si="19"/>
        <v>1773.6800000000003</v>
      </c>
      <c r="BD25" s="60">
        <f t="shared" si="19"/>
        <v>1758.2600000000002</v>
      </c>
      <c r="BE25" s="60">
        <f t="shared" si="19"/>
        <v>1700.66</v>
      </c>
      <c r="BF25" s="60">
        <f t="shared" si="19"/>
        <v>1823.06</v>
      </c>
      <c r="BG25" s="60">
        <f t="shared" si="19"/>
        <v>1714.86</v>
      </c>
      <c r="BH25" s="60">
        <f t="shared" si="19"/>
        <v>1715.8600000000001</v>
      </c>
      <c r="BI25" s="60">
        <f t="shared" si="19"/>
        <v>1516.8400000000001</v>
      </c>
      <c r="BJ25" s="60">
        <f t="shared" si="19"/>
        <v>1477.3600000000001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6.8</v>
      </c>
      <c r="C26" s="44">
        <v>6.8</v>
      </c>
      <c r="D26" s="44">
        <v>6.8</v>
      </c>
      <c r="E26" s="44">
        <v>6.8</v>
      </c>
      <c r="F26" s="44">
        <v>6.8</v>
      </c>
      <c r="G26" s="44">
        <v>6.8</v>
      </c>
      <c r="H26" s="44">
        <v>6.8</v>
      </c>
      <c r="I26" s="44">
        <v>6.8</v>
      </c>
      <c r="J26" s="44">
        <v>6.8</v>
      </c>
      <c r="K26" s="44">
        <v>6.8</v>
      </c>
      <c r="L26" s="44">
        <v>6.8</v>
      </c>
      <c r="M26" s="44">
        <v>6.8</v>
      </c>
      <c r="N26" s="44">
        <v>6.8</v>
      </c>
      <c r="O26" s="44">
        <v>6.8</v>
      </c>
      <c r="P26" s="44">
        <v>6.8</v>
      </c>
      <c r="Q26" s="44">
        <v>6.8</v>
      </c>
      <c r="R26" s="44">
        <v>6.8</v>
      </c>
      <c r="S26" s="44">
        <v>6.8</v>
      </c>
      <c r="T26" s="44">
        <v>6.2</v>
      </c>
      <c r="U26" s="44">
        <v>6.2</v>
      </c>
      <c r="V26" s="44">
        <v>6.2</v>
      </c>
      <c r="W26" s="44">
        <v>6.2</v>
      </c>
      <c r="X26" s="44">
        <v>6.2</v>
      </c>
      <c r="Y26" s="44">
        <v>6.2</v>
      </c>
      <c r="Z26" s="44">
        <v>6.2</v>
      </c>
      <c r="AA26" s="44">
        <v>6.2</v>
      </c>
      <c r="AB26" s="44">
        <v>6.2</v>
      </c>
      <c r="AC26" s="44">
        <v>6.2</v>
      </c>
      <c r="AD26" s="44">
        <v>6.2</v>
      </c>
      <c r="AE26" s="44">
        <v>6.2</v>
      </c>
      <c r="AF26" s="44">
        <v>6.2</v>
      </c>
      <c r="AG26" s="61">
        <v>38</v>
      </c>
      <c r="AH26" s="46">
        <f t="shared" si="2"/>
        <v>6.8</v>
      </c>
      <c r="AI26" s="47">
        <f t="shared" si="3"/>
        <v>6.2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19</v>
      </c>
      <c r="C28" s="44">
        <v>19</v>
      </c>
      <c r="D28" s="44">
        <v>19</v>
      </c>
      <c r="E28" s="44">
        <v>19</v>
      </c>
      <c r="F28" s="44">
        <v>19</v>
      </c>
      <c r="G28" s="44">
        <v>19</v>
      </c>
      <c r="H28" s="44">
        <v>19</v>
      </c>
      <c r="I28" s="44">
        <v>19</v>
      </c>
      <c r="J28" s="44">
        <v>19</v>
      </c>
      <c r="K28" s="44">
        <v>19</v>
      </c>
      <c r="L28" s="44">
        <v>19</v>
      </c>
      <c r="M28" s="44">
        <v>19</v>
      </c>
      <c r="N28" s="44">
        <v>19</v>
      </c>
      <c r="O28" s="44">
        <v>19</v>
      </c>
      <c r="P28" s="44">
        <v>19</v>
      </c>
      <c r="Q28" s="44">
        <v>19</v>
      </c>
      <c r="R28" s="44">
        <v>19</v>
      </c>
      <c r="S28" s="44">
        <v>19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21</v>
      </c>
      <c r="AB28" s="44">
        <v>21</v>
      </c>
      <c r="AC28" s="44">
        <v>21</v>
      </c>
      <c r="AD28" s="44">
        <v>21</v>
      </c>
      <c r="AE28" s="44">
        <v>21</v>
      </c>
      <c r="AF28" s="44">
        <v>21</v>
      </c>
      <c r="AG28" s="48">
        <v>35.5</v>
      </c>
      <c r="AH28" s="46">
        <f t="shared" si="2"/>
        <v>21</v>
      </c>
      <c r="AI28" s="47">
        <f t="shared" si="3"/>
        <v>19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v>0</v>
      </c>
      <c r="L29" s="44">
        <v>0</v>
      </c>
      <c r="M29" s="44">
        <v>0</v>
      </c>
      <c r="N29" s="44">
        <v>0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  <c r="AA29" s="44">
        <v>0</v>
      </c>
      <c r="AB29" s="44">
        <v>0</v>
      </c>
      <c r="AC29" s="44">
        <v>0</v>
      </c>
      <c r="AD29" s="44">
        <v>0</v>
      </c>
      <c r="AE29" s="44">
        <v>0</v>
      </c>
      <c r="AF29" s="44">
        <v>0</v>
      </c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10.199999999999999</v>
      </c>
      <c r="C30" s="44">
        <v>10.199999999999999</v>
      </c>
      <c r="D30" s="44">
        <v>10.199999999999999</v>
      </c>
      <c r="E30" s="44">
        <v>10.199999999999999</v>
      </c>
      <c r="F30" s="44">
        <v>10.199999999999999</v>
      </c>
      <c r="G30" s="44">
        <v>10.199999999999999</v>
      </c>
      <c r="H30" s="44">
        <v>10.199999999999999</v>
      </c>
      <c r="I30" s="44">
        <v>10.199999999999999</v>
      </c>
      <c r="J30" s="44">
        <v>10.199999999999999</v>
      </c>
      <c r="K30" s="44">
        <v>10.199999999999999</v>
      </c>
      <c r="L30" s="44">
        <v>10.199999999999999</v>
      </c>
      <c r="M30" s="44">
        <v>10.199999999999999</v>
      </c>
      <c r="N30" s="44">
        <v>10.199999999999999</v>
      </c>
      <c r="O30" s="44">
        <v>10.199999999999999</v>
      </c>
      <c r="P30" s="44">
        <v>10.199999999999999</v>
      </c>
      <c r="Q30" s="44">
        <v>10.199999999999999</v>
      </c>
      <c r="R30" s="44">
        <v>10.199999999999999</v>
      </c>
      <c r="S30" s="44">
        <v>10.199999999999999</v>
      </c>
      <c r="T30" s="44">
        <v>10.5</v>
      </c>
      <c r="U30" s="44">
        <v>10.5</v>
      </c>
      <c r="V30" s="44">
        <v>10.5</v>
      </c>
      <c r="W30" s="44">
        <v>10.5</v>
      </c>
      <c r="X30" s="44">
        <v>10.5</v>
      </c>
      <c r="Y30" s="44">
        <v>10.5</v>
      </c>
      <c r="Z30" s="44">
        <v>10.5</v>
      </c>
      <c r="AA30" s="44">
        <v>10.5</v>
      </c>
      <c r="AB30" s="44">
        <v>10.5</v>
      </c>
      <c r="AC30" s="44">
        <v>10.5</v>
      </c>
      <c r="AD30" s="44">
        <v>10.5</v>
      </c>
      <c r="AE30" s="44">
        <v>10.5</v>
      </c>
      <c r="AF30" s="44">
        <v>10.5</v>
      </c>
      <c r="AG30" s="48">
        <v>30</v>
      </c>
      <c r="AH30" s="46">
        <f t="shared" si="2"/>
        <v>10.5</v>
      </c>
      <c r="AI30" s="47">
        <f t="shared" si="3"/>
        <v>10.199999999999999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7.2</v>
      </c>
      <c r="C31" s="44">
        <v>7.2</v>
      </c>
      <c r="D31" s="44">
        <v>7.2</v>
      </c>
      <c r="E31" s="44">
        <v>7.2</v>
      </c>
      <c r="F31" s="44">
        <v>7.2</v>
      </c>
      <c r="G31" s="44">
        <v>7.2</v>
      </c>
      <c r="H31" s="44">
        <v>7.2</v>
      </c>
      <c r="I31" s="44">
        <v>7.2</v>
      </c>
      <c r="J31" s="44">
        <v>7.2</v>
      </c>
      <c r="K31" s="44">
        <v>7.2</v>
      </c>
      <c r="L31" s="44">
        <v>7.2</v>
      </c>
      <c r="M31" s="44">
        <v>7.2</v>
      </c>
      <c r="N31" s="44">
        <v>7.2</v>
      </c>
      <c r="O31" s="44">
        <v>7.2</v>
      </c>
      <c r="P31" s="44">
        <v>7.2</v>
      </c>
      <c r="Q31" s="44">
        <v>7.2</v>
      </c>
      <c r="R31" s="44">
        <v>7.2</v>
      </c>
      <c r="S31" s="44">
        <v>7.2</v>
      </c>
      <c r="T31" s="44">
        <v>6.8</v>
      </c>
      <c r="U31" s="44">
        <v>6.8</v>
      </c>
      <c r="V31" s="44">
        <v>6.8</v>
      </c>
      <c r="W31" s="44">
        <v>6.8</v>
      </c>
      <c r="X31" s="44">
        <v>6.8</v>
      </c>
      <c r="Y31" s="44">
        <v>6.8</v>
      </c>
      <c r="Z31" s="44">
        <v>6.8</v>
      </c>
      <c r="AA31" s="44">
        <v>6.8</v>
      </c>
      <c r="AB31" s="44">
        <v>6.8</v>
      </c>
      <c r="AC31" s="44">
        <v>6.8</v>
      </c>
      <c r="AD31" s="44">
        <v>6.8</v>
      </c>
      <c r="AE31" s="44">
        <v>6.8</v>
      </c>
      <c r="AF31" s="44">
        <v>6.8</v>
      </c>
      <c r="AG31" s="48">
        <v>29.04</v>
      </c>
      <c r="AH31" s="46">
        <f t="shared" si="2"/>
        <v>7.2</v>
      </c>
      <c r="AI31" s="47">
        <f t="shared" si="3"/>
        <v>6.8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7.9</v>
      </c>
      <c r="C32" s="44">
        <v>7.9</v>
      </c>
      <c r="D32" s="44">
        <v>7.9</v>
      </c>
      <c r="E32" s="44">
        <v>7.9</v>
      </c>
      <c r="F32" s="44">
        <v>7.9</v>
      </c>
      <c r="G32" s="44">
        <v>7.9</v>
      </c>
      <c r="H32" s="44">
        <v>7.9</v>
      </c>
      <c r="I32" s="44">
        <v>7.9</v>
      </c>
      <c r="J32" s="44">
        <v>7.9</v>
      </c>
      <c r="K32" s="44">
        <v>7.9</v>
      </c>
      <c r="L32" s="44">
        <v>7.9</v>
      </c>
      <c r="M32" s="44">
        <v>7.9</v>
      </c>
      <c r="N32" s="44">
        <v>7.9</v>
      </c>
      <c r="O32" s="44">
        <v>7.9</v>
      </c>
      <c r="P32" s="44">
        <v>7.9</v>
      </c>
      <c r="Q32" s="44">
        <v>7.9</v>
      </c>
      <c r="R32" s="44">
        <v>7.9</v>
      </c>
      <c r="S32" s="44">
        <v>7.9</v>
      </c>
      <c r="T32" s="44">
        <v>7.8</v>
      </c>
      <c r="U32" s="44">
        <v>7.8</v>
      </c>
      <c r="V32" s="44">
        <v>7.8</v>
      </c>
      <c r="W32" s="44">
        <v>7.8</v>
      </c>
      <c r="X32" s="44">
        <v>7.8</v>
      </c>
      <c r="Y32" s="44">
        <v>7.8</v>
      </c>
      <c r="Z32" s="44">
        <v>7.8</v>
      </c>
      <c r="AA32" s="44">
        <v>7.8</v>
      </c>
      <c r="AB32" s="44">
        <v>7.8</v>
      </c>
      <c r="AC32" s="44">
        <v>7.8</v>
      </c>
      <c r="AD32" s="44">
        <v>7.8</v>
      </c>
      <c r="AE32" s="44">
        <v>7.8</v>
      </c>
      <c r="AF32" s="44">
        <v>7.8</v>
      </c>
      <c r="AG32" s="48">
        <v>28.1</v>
      </c>
      <c r="AH32" s="46">
        <f t="shared" si="2"/>
        <v>7.9</v>
      </c>
      <c r="AI32" s="47">
        <f t="shared" si="3"/>
        <v>7.8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9</v>
      </c>
      <c r="C33" s="44">
        <v>9</v>
      </c>
      <c r="D33" s="44">
        <v>9</v>
      </c>
      <c r="E33" s="44">
        <v>9</v>
      </c>
      <c r="F33" s="44">
        <v>9</v>
      </c>
      <c r="G33" s="44">
        <v>9</v>
      </c>
      <c r="H33" s="44">
        <v>9</v>
      </c>
      <c r="I33" s="44">
        <v>9</v>
      </c>
      <c r="J33" s="44">
        <v>9</v>
      </c>
      <c r="K33" s="44">
        <v>9</v>
      </c>
      <c r="L33" s="44">
        <v>9</v>
      </c>
      <c r="M33" s="44">
        <v>9</v>
      </c>
      <c r="N33" s="44">
        <v>9</v>
      </c>
      <c r="O33" s="44">
        <v>9</v>
      </c>
      <c r="P33" s="44">
        <v>9</v>
      </c>
      <c r="Q33" s="44">
        <v>9</v>
      </c>
      <c r="R33" s="44">
        <v>9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4">
        <v>0</v>
      </c>
      <c r="AF33" s="44">
        <v>0</v>
      </c>
      <c r="AG33" s="48">
        <v>27</v>
      </c>
      <c r="AH33" s="46">
        <f t="shared" si="2"/>
        <v>9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7.5</v>
      </c>
      <c r="C34" s="44">
        <v>7.5</v>
      </c>
      <c r="D34" s="44">
        <v>7.5</v>
      </c>
      <c r="E34" s="44">
        <v>7.5</v>
      </c>
      <c r="F34" s="44">
        <v>7.5</v>
      </c>
      <c r="G34" s="44">
        <v>7.5</v>
      </c>
      <c r="H34" s="44">
        <v>7.5</v>
      </c>
      <c r="I34" s="44">
        <v>7.5</v>
      </c>
      <c r="J34" s="44">
        <v>7.5</v>
      </c>
      <c r="K34" s="44">
        <v>7.5</v>
      </c>
      <c r="L34" s="44">
        <v>7.5</v>
      </c>
      <c r="M34" s="44">
        <v>7.5</v>
      </c>
      <c r="N34" s="44">
        <v>7.5</v>
      </c>
      <c r="O34" s="44">
        <v>7.5</v>
      </c>
      <c r="P34" s="44">
        <v>7.5</v>
      </c>
      <c r="Q34" s="44">
        <v>7.5</v>
      </c>
      <c r="R34" s="44">
        <v>7.5</v>
      </c>
      <c r="S34" s="44">
        <v>7.5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7.5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13.9</v>
      </c>
      <c r="U35" s="44">
        <v>13.9</v>
      </c>
      <c r="V35" s="44">
        <v>13.9</v>
      </c>
      <c r="W35" s="44">
        <v>13.9</v>
      </c>
      <c r="X35" s="44">
        <v>13.9</v>
      </c>
      <c r="Y35" s="44">
        <v>13.9</v>
      </c>
      <c r="Z35" s="44">
        <v>13.9</v>
      </c>
      <c r="AA35" s="44">
        <v>13.9</v>
      </c>
      <c r="AB35" s="44">
        <v>13.9</v>
      </c>
      <c r="AC35" s="44">
        <v>13.9</v>
      </c>
      <c r="AD35" s="44">
        <v>13.9</v>
      </c>
      <c r="AE35" s="44">
        <v>13.9</v>
      </c>
      <c r="AF35" s="44">
        <v>13.9</v>
      </c>
      <c r="AG35" s="48">
        <v>25</v>
      </c>
      <c r="AH35" s="46">
        <f t="shared" si="2"/>
        <v>13.9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6.7</v>
      </c>
      <c r="C36" s="44">
        <v>6.7</v>
      </c>
      <c r="D36" s="44">
        <v>6.7</v>
      </c>
      <c r="E36" s="44">
        <v>6.7</v>
      </c>
      <c r="F36" s="44">
        <v>6.7</v>
      </c>
      <c r="G36" s="44">
        <v>6.7</v>
      </c>
      <c r="H36" s="44">
        <v>6.7</v>
      </c>
      <c r="I36" s="44">
        <v>6.7</v>
      </c>
      <c r="J36" s="44">
        <v>6.7</v>
      </c>
      <c r="K36" s="44">
        <v>6.7</v>
      </c>
      <c r="L36" s="44">
        <v>6.7</v>
      </c>
      <c r="M36" s="44">
        <v>6.7</v>
      </c>
      <c r="N36" s="44">
        <v>6.7</v>
      </c>
      <c r="O36" s="44">
        <v>6.7</v>
      </c>
      <c r="P36" s="44">
        <v>6.7</v>
      </c>
      <c r="Q36" s="44">
        <v>6.7</v>
      </c>
      <c r="R36" s="44">
        <v>6.7</v>
      </c>
      <c r="S36" s="44">
        <v>6.7</v>
      </c>
      <c r="T36" s="44">
        <v>6.5</v>
      </c>
      <c r="U36" s="44">
        <v>6.5</v>
      </c>
      <c r="V36" s="44">
        <v>6.5</v>
      </c>
      <c r="W36" s="44">
        <v>6.5</v>
      </c>
      <c r="X36" s="44">
        <v>6.5</v>
      </c>
      <c r="Y36" s="44">
        <v>6.5</v>
      </c>
      <c r="Z36" s="44">
        <v>6.5</v>
      </c>
      <c r="AA36" s="44">
        <v>6.5</v>
      </c>
      <c r="AB36" s="44">
        <v>6.5</v>
      </c>
      <c r="AC36" s="44">
        <v>6.5</v>
      </c>
      <c r="AD36" s="44">
        <v>6.5</v>
      </c>
      <c r="AE36" s="44">
        <v>6.5</v>
      </c>
      <c r="AF36" s="44">
        <v>6.5</v>
      </c>
      <c r="AG36" s="48">
        <v>25</v>
      </c>
      <c r="AH36" s="46">
        <f t="shared" si="2"/>
        <v>6.7</v>
      </c>
      <c r="AI36" s="47">
        <f t="shared" si="3"/>
        <v>6.5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11</v>
      </c>
      <c r="C37" s="44">
        <v>11</v>
      </c>
      <c r="D37" s="44">
        <v>11</v>
      </c>
      <c r="E37" s="44">
        <v>11</v>
      </c>
      <c r="F37" s="44">
        <v>11</v>
      </c>
      <c r="G37" s="44">
        <v>11</v>
      </c>
      <c r="H37" s="44">
        <v>11</v>
      </c>
      <c r="I37" s="44">
        <v>11</v>
      </c>
      <c r="J37" s="44">
        <v>11</v>
      </c>
      <c r="K37" s="44">
        <v>11</v>
      </c>
      <c r="L37" s="44">
        <v>11</v>
      </c>
      <c r="M37" s="44">
        <v>11</v>
      </c>
      <c r="N37" s="44">
        <v>11</v>
      </c>
      <c r="O37" s="44">
        <v>11</v>
      </c>
      <c r="P37" s="44">
        <v>11</v>
      </c>
      <c r="Q37" s="44">
        <v>11</v>
      </c>
      <c r="R37" s="44">
        <v>11</v>
      </c>
      <c r="S37" s="44">
        <v>11</v>
      </c>
      <c r="T37" s="44">
        <v>9.6</v>
      </c>
      <c r="U37" s="44">
        <v>9.6</v>
      </c>
      <c r="V37" s="44">
        <v>9.6</v>
      </c>
      <c r="W37" s="44">
        <v>9.6</v>
      </c>
      <c r="X37" s="44">
        <v>9.6</v>
      </c>
      <c r="Y37" s="44">
        <v>9.6</v>
      </c>
      <c r="Z37" s="44">
        <v>9.6</v>
      </c>
      <c r="AA37" s="44">
        <v>9.6</v>
      </c>
      <c r="AB37" s="44">
        <v>9.6</v>
      </c>
      <c r="AC37" s="44">
        <v>9.6</v>
      </c>
      <c r="AD37" s="44">
        <v>9.6</v>
      </c>
      <c r="AE37" s="44">
        <v>9.6</v>
      </c>
      <c r="AF37" s="44">
        <v>9.6</v>
      </c>
      <c r="AG37" s="48">
        <v>25</v>
      </c>
      <c r="AH37" s="46">
        <f t="shared" si="2"/>
        <v>11</v>
      </c>
      <c r="AI37" s="47">
        <f t="shared" si="3"/>
        <v>9.6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10.1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6.7</v>
      </c>
      <c r="C39" s="44">
        <v>6.7</v>
      </c>
      <c r="D39" s="44">
        <v>6.7</v>
      </c>
      <c r="E39" s="44">
        <v>6.7</v>
      </c>
      <c r="F39" s="44">
        <v>6.7</v>
      </c>
      <c r="G39" s="44">
        <v>6.7</v>
      </c>
      <c r="H39" s="44">
        <v>6.7</v>
      </c>
      <c r="I39" s="44">
        <v>6.7</v>
      </c>
      <c r="J39" s="44">
        <v>6.7</v>
      </c>
      <c r="K39" s="44">
        <v>6.7</v>
      </c>
      <c r="L39" s="44">
        <v>6.7</v>
      </c>
      <c r="M39" s="44">
        <v>6.7</v>
      </c>
      <c r="N39" s="44">
        <v>6.7</v>
      </c>
      <c r="O39" s="44">
        <v>6.7</v>
      </c>
      <c r="P39" s="44">
        <v>6.7</v>
      </c>
      <c r="Q39" s="44">
        <v>6.7</v>
      </c>
      <c r="R39" s="44">
        <v>6.7</v>
      </c>
      <c r="S39" s="44">
        <v>6.7</v>
      </c>
      <c r="T39" s="44">
        <v>7</v>
      </c>
      <c r="U39" s="44">
        <v>7</v>
      </c>
      <c r="V39" s="44">
        <v>7</v>
      </c>
      <c r="W39" s="44">
        <v>7</v>
      </c>
      <c r="X39" s="44">
        <v>7</v>
      </c>
      <c r="Y39" s="44">
        <v>7</v>
      </c>
      <c r="Z39" s="44">
        <v>7</v>
      </c>
      <c r="AA39" s="44">
        <v>7</v>
      </c>
      <c r="AB39" s="44">
        <v>7</v>
      </c>
      <c r="AC39" s="44">
        <v>7</v>
      </c>
      <c r="AD39" s="44">
        <v>7</v>
      </c>
      <c r="AE39" s="44">
        <v>7</v>
      </c>
      <c r="AF39" s="44">
        <v>7</v>
      </c>
      <c r="AG39" s="48">
        <v>23.5</v>
      </c>
      <c r="AH39" s="46">
        <f t="shared" si="2"/>
        <v>7</v>
      </c>
      <c r="AI39" s="47">
        <f t="shared" si="3"/>
        <v>6.7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4.3</v>
      </c>
      <c r="C40" s="44">
        <v>4.3</v>
      </c>
      <c r="D40" s="44">
        <v>4.3</v>
      </c>
      <c r="E40" s="44">
        <v>4.3</v>
      </c>
      <c r="F40" s="44">
        <v>4.3</v>
      </c>
      <c r="G40" s="44">
        <v>4.3</v>
      </c>
      <c r="H40" s="44">
        <v>4.3</v>
      </c>
      <c r="I40" s="44">
        <v>4.3</v>
      </c>
      <c r="J40" s="44">
        <v>4.3</v>
      </c>
      <c r="K40" s="44">
        <v>4.3</v>
      </c>
      <c r="L40" s="44">
        <v>4.3</v>
      </c>
      <c r="M40" s="44">
        <v>4.3</v>
      </c>
      <c r="N40" s="44">
        <v>4.3</v>
      </c>
      <c r="O40" s="44">
        <v>4.3</v>
      </c>
      <c r="P40" s="44">
        <v>4.3</v>
      </c>
      <c r="Q40" s="44">
        <v>4.3</v>
      </c>
      <c r="R40" s="44">
        <v>4.3</v>
      </c>
      <c r="S40" s="44">
        <v>4.3</v>
      </c>
      <c r="T40" s="44">
        <v>4.3</v>
      </c>
      <c r="U40" s="44">
        <v>4.3</v>
      </c>
      <c r="V40" s="44">
        <v>4.3</v>
      </c>
      <c r="W40" s="44">
        <v>4.3</v>
      </c>
      <c r="X40" s="44">
        <v>4.3</v>
      </c>
      <c r="Y40" s="44">
        <v>4.3</v>
      </c>
      <c r="Z40" s="44">
        <v>4.3</v>
      </c>
      <c r="AA40" s="44">
        <v>4.3</v>
      </c>
      <c r="AB40" s="44">
        <v>4.3</v>
      </c>
      <c r="AC40" s="44">
        <v>4.3</v>
      </c>
      <c r="AD40" s="44">
        <v>4.3</v>
      </c>
      <c r="AE40" s="44">
        <v>4.3</v>
      </c>
      <c r="AF40" s="44">
        <v>4.3</v>
      </c>
      <c r="AG40" s="48">
        <v>22.2</v>
      </c>
      <c r="AH40" s="46">
        <f t="shared" si="2"/>
        <v>4.3</v>
      </c>
      <c r="AI40" s="47">
        <f t="shared" si="3"/>
        <v>4.3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4.7</v>
      </c>
      <c r="C41" s="44">
        <v>4.7</v>
      </c>
      <c r="D41" s="44">
        <v>4.7</v>
      </c>
      <c r="E41" s="44">
        <v>4.7</v>
      </c>
      <c r="F41" s="44">
        <v>4.7</v>
      </c>
      <c r="G41" s="44">
        <v>4.7</v>
      </c>
      <c r="H41" s="44">
        <v>4.7</v>
      </c>
      <c r="I41" s="44">
        <v>4.7</v>
      </c>
      <c r="J41" s="44">
        <v>4.7</v>
      </c>
      <c r="K41" s="44">
        <v>4.7</v>
      </c>
      <c r="L41" s="44">
        <v>4.7</v>
      </c>
      <c r="M41" s="44">
        <v>4.7</v>
      </c>
      <c r="N41" s="44">
        <v>4.7</v>
      </c>
      <c r="O41" s="44">
        <v>4.7</v>
      </c>
      <c r="P41" s="44">
        <v>4.7</v>
      </c>
      <c r="Q41" s="44">
        <v>4.7</v>
      </c>
      <c r="R41" s="44">
        <v>4.7</v>
      </c>
      <c r="S41" s="44">
        <v>4.7</v>
      </c>
      <c r="T41" s="44">
        <v>4.7</v>
      </c>
      <c r="U41" s="44">
        <v>4.7</v>
      </c>
      <c r="V41" s="44">
        <v>4.7</v>
      </c>
      <c r="W41" s="44">
        <v>4.7</v>
      </c>
      <c r="X41" s="44">
        <v>4.7</v>
      </c>
      <c r="Y41" s="44">
        <v>4.7</v>
      </c>
      <c r="Z41" s="44">
        <v>4.7</v>
      </c>
      <c r="AA41" s="44">
        <v>4.7</v>
      </c>
      <c r="AB41" s="44">
        <v>4.7</v>
      </c>
      <c r="AC41" s="44">
        <v>4.7</v>
      </c>
      <c r="AD41" s="44">
        <v>4.7</v>
      </c>
      <c r="AE41" s="44">
        <v>4.7</v>
      </c>
      <c r="AF41" s="44">
        <v>4.7</v>
      </c>
      <c r="AG41" s="48">
        <v>22.1</v>
      </c>
      <c r="AH41" s="46">
        <f t="shared" si="2"/>
        <v>4.7</v>
      </c>
      <c r="AI41" s="47">
        <f t="shared" si="3"/>
        <v>4.7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6.4</v>
      </c>
      <c r="C42" s="44">
        <v>6.4</v>
      </c>
      <c r="D42" s="44">
        <v>6.4</v>
      </c>
      <c r="E42" s="44">
        <v>6.4</v>
      </c>
      <c r="F42" s="44">
        <v>6.4</v>
      </c>
      <c r="G42" s="44">
        <v>6.4</v>
      </c>
      <c r="H42" s="44">
        <v>6.4</v>
      </c>
      <c r="I42" s="44">
        <v>6.4</v>
      </c>
      <c r="J42" s="44">
        <v>6.4</v>
      </c>
      <c r="K42" s="44">
        <v>6.4</v>
      </c>
      <c r="L42" s="44">
        <v>6.4</v>
      </c>
      <c r="M42" s="44">
        <v>6.4</v>
      </c>
      <c r="N42" s="44">
        <v>6.4</v>
      </c>
      <c r="O42" s="44">
        <v>6.4</v>
      </c>
      <c r="P42" s="44">
        <v>6.4</v>
      </c>
      <c r="Q42" s="44">
        <v>6.4</v>
      </c>
      <c r="R42" s="44">
        <v>6.4</v>
      </c>
      <c r="S42" s="44">
        <v>6.4</v>
      </c>
      <c r="T42" s="44">
        <v>6.4</v>
      </c>
      <c r="U42" s="44">
        <v>6.4</v>
      </c>
      <c r="V42" s="44">
        <v>6.4</v>
      </c>
      <c r="W42" s="44">
        <v>6.4</v>
      </c>
      <c r="X42" s="44">
        <v>6.4</v>
      </c>
      <c r="Y42" s="44">
        <v>6.4</v>
      </c>
      <c r="Z42" s="44">
        <v>6.4</v>
      </c>
      <c r="AA42" s="44">
        <v>6.4</v>
      </c>
      <c r="AB42" s="44">
        <v>6.4</v>
      </c>
      <c r="AC42" s="44">
        <v>6.4</v>
      </c>
      <c r="AD42" s="44">
        <v>6.4</v>
      </c>
      <c r="AE42" s="44">
        <v>6.4</v>
      </c>
      <c r="AF42" s="44">
        <v>6.4</v>
      </c>
      <c r="AG42" s="48">
        <v>22</v>
      </c>
      <c r="AH42" s="46">
        <f t="shared" si="2"/>
        <v>6.4</v>
      </c>
      <c r="AI42" s="47">
        <f t="shared" si="3"/>
        <v>6.4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5.5</v>
      </c>
      <c r="C43" s="44">
        <v>5.5</v>
      </c>
      <c r="D43" s="44">
        <v>5.5</v>
      </c>
      <c r="E43" s="44">
        <v>5.5</v>
      </c>
      <c r="F43" s="44">
        <v>5.5</v>
      </c>
      <c r="G43" s="44">
        <v>5.5</v>
      </c>
      <c r="H43" s="44">
        <v>5.5</v>
      </c>
      <c r="I43" s="44">
        <v>5.5</v>
      </c>
      <c r="J43" s="44">
        <v>5.5</v>
      </c>
      <c r="K43" s="44">
        <v>5.5</v>
      </c>
      <c r="L43" s="44">
        <v>5.5</v>
      </c>
      <c r="M43" s="44">
        <v>5.5</v>
      </c>
      <c r="N43" s="44">
        <v>5.5</v>
      </c>
      <c r="O43" s="44">
        <v>5.5</v>
      </c>
      <c r="P43" s="44">
        <v>5.5</v>
      </c>
      <c r="Q43" s="44">
        <v>5.5</v>
      </c>
      <c r="R43" s="44">
        <v>5.5</v>
      </c>
      <c r="S43" s="44">
        <v>5.5</v>
      </c>
      <c r="T43" s="44">
        <v>5.5</v>
      </c>
      <c r="U43" s="44">
        <v>5.5</v>
      </c>
      <c r="V43" s="44">
        <v>5.5</v>
      </c>
      <c r="W43" s="44">
        <v>5.5</v>
      </c>
      <c r="X43" s="44">
        <v>5.5</v>
      </c>
      <c r="Y43" s="44">
        <v>5.5</v>
      </c>
      <c r="Z43" s="44">
        <v>5.5</v>
      </c>
      <c r="AA43" s="44">
        <v>5.5</v>
      </c>
      <c r="AB43" s="44">
        <v>5.5</v>
      </c>
      <c r="AC43" s="44">
        <v>5.5</v>
      </c>
      <c r="AD43" s="44">
        <v>5.5</v>
      </c>
      <c r="AE43" s="44">
        <v>5.5</v>
      </c>
      <c r="AF43" s="44">
        <v>5.5</v>
      </c>
      <c r="AG43" s="48">
        <v>22</v>
      </c>
      <c r="AH43" s="46">
        <f t="shared" si="2"/>
        <v>5.5</v>
      </c>
      <c r="AI43" s="47">
        <f t="shared" si="3"/>
        <v>5.5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12.2</v>
      </c>
      <c r="C44" s="44">
        <v>12.2</v>
      </c>
      <c r="D44" s="44">
        <v>12.2</v>
      </c>
      <c r="E44" s="44">
        <v>12.2</v>
      </c>
      <c r="F44" s="44">
        <v>12.2</v>
      </c>
      <c r="G44" s="44">
        <v>12.2</v>
      </c>
      <c r="H44" s="44">
        <v>12.2</v>
      </c>
      <c r="I44" s="44">
        <v>12.2</v>
      </c>
      <c r="J44" s="44">
        <v>12.2</v>
      </c>
      <c r="K44" s="44">
        <v>12.2</v>
      </c>
      <c r="L44" s="44">
        <v>12.2</v>
      </c>
      <c r="M44" s="44">
        <v>12.2</v>
      </c>
      <c r="N44" s="44">
        <v>12.2</v>
      </c>
      <c r="O44" s="44">
        <v>12.2</v>
      </c>
      <c r="P44" s="44">
        <v>12.2</v>
      </c>
      <c r="Q44" s="44">
        <v>12.2</v>
      </c>
      <c r="R44" s="44">
        <v>12.2</v>
      </c>
      <c r="S44" s="44">
        <v>12.2</v>
      </c>
      <c r="T44" s="44">
        <v>11.2</v>
      </c>
      <c r="U44" s="44">
        <v>0</v>
      </c>
      <c r="V44" s="44">
        <v>0</v>
      </c>
      <c r="W44" s="44">
        <v>0</v>
      </c>
      <c r="X44" s="44">
        <v>0</v>
      </c>
      <c r="Y44" s="44">
        <v>0</v>
      </c>
      <c r="Z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8">
        <v>21.93</v>
      </c>
      <c r="AH44" s="46">
        <f t="shared" si="2"/>
        <v>12.2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13.1</v>
      </c>
      <c r="C45" s="44">
        <v>13.1</v>
      </c>
      <c r="D45" s="44">
        <v>13.1</v>
      </c>
      <c r="E45" s="44">
        <v>13.1</v>
      </c>
      <c r="F45" s="44">
        <v>13.1</v>
      </c>
      <c r="G45" s="44">
        <v>13.1</v>
      </c>
      <c r="H45" s="44">
        <v>13.1</v>
      </c>
      <c r="I45" s="44">
        <v>13.1</v>
      </c>
      <c r="J45" s="44">
        <v>13.1</v>
      </c>
      <c r="K45" s="44">
        <v>13.1</v>
      </c>
      <c r="L45" s="44">
        <v>13.1</v>
      </c>
      <c r="M45" s="44">
        <v>13.1</v>
      </c>
      <c r="N45" s="44">
        <v>13.1</v>
      </c>
      <c r="O45" s="44">
        <v>13.1</v>
      </c>
      <c r="P45" s="44">
        <v>13.1</v>
      </c>
      <c r="Q45" s="44">
        <v>13.1</v>
      </c>
      <c r="R45" s="44">
        <v>13.1</v>
      </c>
      <c r="S45" s="44">
        <v>13.1</v>
      </c>
      <c r="T45" s="44">
        <v>14.6</v>
      </c>
      <c r="U45" s="44">
        <v>14.6</v>
      </c>
      <c r="V45" s="44">
        <v>14.6</v>
      </c>
      <c r="W45" s="44">
        <v>14.6</v>
      </c>
      <c r="X45" s="44">
        <v>14.6</v>
      </c>
      <c r="Y45" s="44">
        <v>14.6</v>
      </c>
      <c r="Z45" s="44">
        <v>14.6</v>
      </c>
      <c r="AA45" s="44">
        <v>14.6</v>
      </c>
      <c r="AB45" s="44">
        <v>14.6</v>
      </c>
      <c r="AC45" s="44">
        <v>14.6</v>
      </c>
      <c r="AD45" s="44">
        <v>14.6</v>
      </c>
      <c r="AE45" s="44">
        <v>14.6</v>
      </c>
      <c r="AF45" s="44">
        <v>14.6</v>
      </c>
      <c r="AG45" s="48">
        <v>21.3</v>
      </c>
      <c r="AH45" s="46">
        <f t="shared" si="2"/>
        <v>14.6</v>
      </c>
      <c r="AI45" s="47">
        <f t="shared" si="3"/>
        <v>13.1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7.2</v>
      </c>
      <c r="C46" s="44">
        <v>7.2</v>
      </c>
      <c r="D46" s="44">
        <v>7.2</v>
      </c>
      <c r="E46" s="44">
        <v>7.2</v>
      </c>
      <c r="F46" s="44">
        <v>7.2</v>
      </c>
      <c r="G46" s="44">
        <v>7.2</v>
      </c>
      <c r="H46" s="44">
        <v>7.2</v>
      </c>
      <c r="I46" s="44">
        <v>7.2</v>
      </c>
      <c r="J46" s="44">
        <v>7.2</v>
      </c>
      <c r="K46" s="44">
        <v>7.2</v>
      </c>
      <c r="L46" s="44">
        <v>7.2</v>
      </c>
      <c r="M46" s="44">
        <v>7.2</v>
      </c>
      <c r="N46" s="44">
        <v>7.2</v>
      </c>
      <c r="O46" s="44">
        <v>7.2</v>
      </c>
      <c r="P46" s="44">
        <v>7.2</v>
      </c>
      <c r="Q46" s="44">
        <v>7.2</v>
      </c>
      <c r="R46" s="44">
        <v>7.2</v>
      </c>
      <c r="S46" s="44">
        <v>7.2</v>
      </c>
      <c r="T46" s="44">
        <v>7.9</v>
      </c>
      <c r="U46" s="44">
        <v>7.9</v>
      </c>
      <c r="V46" s="44">
        <v>7.9</v>
      </c>
      <c r="W46" s="44">
        <v>7.9</v>
      </c>
      <c r="X46" s="44">
        <v>7.9</v>
      </c>
      <c r="Y46" s="44">
        <v>7.9</v>
      </c>
      <c r="Z46" s="44">
        <v>7.9</v>
      </c>
      <c r="AA46" s="44">
        <v>7.9</v>
      </c>
      <c r="AB46" s="44">
        <v>7.9</v>
      </c>
      <c r="AC46" s="44">
        <v>7.9</v>
      </c>
      <c r="AD46" s="44">
        <v>7.9</v>
      </c>
      <c r="AE46" s="44">
        <v>7.9</v>
      </c>
      <c r="AF46" s="44">
        <v>7.9</v>
      </c>
      <c r="AG46" s="48">
        <v>20</v>
      </c>
      <c r="AH46" s="46">
        <f t="shared" si="2"/>
        <v>7.9</v>
      </c>
      <c r="AI46" s="47">
        <f t="shared" si="3"/>
        <v>7.2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4.7</v>
      </c>
      <c r="C47" s="44">
        <v>4.7</v>
      </c>
      <c r="D47" s="44">
        <v>4.7</v>
      </c>
      <c r="E47" s="44">
        <v>4.7</v>
      </c>
      <c r="F47" s="44">
        <v>4.7</v>
      </c>
      <c r="G47" s="44">
        <v>4.7</v>
      </c>
      <c r="H47" s="44">
        <v>4.7</v>
      </c>
      <c r="I47" s="44">
        <v>4.7</v>
      </c>
      <c r="J47" s="44">
        <v>4.7</v>
      </c>
      <c r="K47" s="44">
        <v>4.7</v>
      </c>
      <c r="L47" s="44">
        <v>4.7</v>
      </c>
      <c r="M47" s="44">
        <v>4.7</v>
      </c>
      <c r="N47" s="44">
        <v>4.7</v>
      </c>
      <c r="O47" s="44">
        <v>4.7</v>
      </c>
      <c r="P47" s="44">
        <v>4.7</v>
      </c>
      <c r="Q47" s="44">
        <v>4.7</v>
      </c>
      <c r="R47" s="44">
        <v>4.7</v>
      </c>
      <c r="S47" s="44">
        <v>4.7</v>
      </c>
      <c r="T47" s="44">
        <v>4.3</v>
      </c>
      <c r="U47" s="44">
        <v>4.3</v>
      </c>
      <c r="V47" s="44">
        <v>4.3</v>
      </c>
      <c r="W47" s="44">
        <v>4.3</v>
      </c>
      <c r="X47" s="44">
        <v>4.3</v>
      </c>
      <c r="Y47" s="44">
        <v>4.3</v>
      </c>
      <c r="Z47" s="44">
        <v>4.3</v>
      </c>
      <c r="AA47" s="44">
        <v>4.3</v>
      </c>
      <c r="AB47" s="44">
        <v>4.3</v>
      </c>
      <c r="AC47" s="44">
        <v>4.3</v>
      </c>
      <c r="AD47" s="44">
        <v>4.3</v>
      </c>
      <c r="AE47" s="44">
        <v>4.3</v>
      </c>
      <c r="AF47" s="44">
        <v>4.3</v>
      </c>
      <c r="AG47" s="48">
        <v>19.8</v>
      </c>
      <c r="AH47" s="46">
        <f t="shared" si="2"/>
        <v>4.7</v>
      </c>
      <c r="AI47" s="47">
        <f t="shared" si="3"/>
        <v>4.3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2</v>
      </c>
      <c r="C50" s="44">
        <v>2</v>
      </c>
      <c r="D50" s="44">
        <v>2</v>
      </c>
      <c r="E50" s="44">
        <v>2</v>
      </c>
      <c r="F50" s="44">
        <v>2</v>
      </c>
      <c r="G50" s="44">
        <v>2</v>
      </c>
      <c r="H50" s="44">
        <v>2</v>
      </c>
      <c r="I50" s="44">
        <v>2</v>
      </c>
      <c r="J50" s="44">
        <v>2</v>
      </c>
      <c r="K50" s="44">
        <v>2</v>
      </c>
      <c r="L50" s="44">
        <v>2</v>
      </c>
      <c r="M50" s="44">
        <v>2</v>
      </c>
      <c r="N50" s="44">
        <v>2</v>
      </c>
      <c r="O50" s="44">
        <v>2</v>
      </c>
      <c r="P50" s="44">
        <v>2</v>
      </c>
      <c r="Q50" s="44">
        <v>2</v>
      </c>
      <c r="R50" s="44">
        <v>2</v>
      </c>
      <c r="S50" s="44">
        <v>2</v>
      </c>
      <c r="T50" s="44">
        <v>2</v>
      </c>
      <c r="U50" s="44">
        <v>2</v>
      </c>
      <c r="V50" s="44">
        <v>2</v>
      </c>
      <c r="W50" s="44">
        <v>2</v>
      </c>
      <c r="X50" s="44">
        <v>2</v>
      </c>
      <c r="Y50" s="44">
        <v>2</v>
      </c>
      <c r="Z50" s="44">
        <v>2</v>
      </c>
      <c r="AA50" s="44">
        <v>2</v>
      </c>
      <c r="AB50" s="44">
        <v>2</v>
      </c>
      <c r="AC50" s="44">
        <v>2</v>
      </c>
      <c r="AD50" s="44">
        <v>2</v>
      </c>
      <c r="AE50" s="44">
        <v>2</v>
      </c>
      <c r="AF50" s="44">
        <v>2</v>
      </c>
      <c r="AG50" s="48">
        <v>14.9</v>
      </c>
      <c r="AH50" s="46">
        <f t="shared" si="2"/>
        <v>2</v>
      </c>
      <c r="AI50" s="47">
        <f t="shared" si="3"/>
        <v>2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3.1</v>
      </c>
      <c r="C51" s="44">
        <v>3.1</v>
      </c>
      <c r="D51" s="44">
        <v>3.1</v>
      </c>
      <c r="E51" s="44">
        <v>3.1</v>
      </c>
      <c r="F51" s="44">
        <v>3.1</v>
      </c>
      <c r="G51" s="44">
        <v>3.1</v>
      </c>
      <c r="H51" s="44">
        <v>3.1</v>
      </c>
      <c r="I51" s="44">
        <v>3.1</v>
      </c>
      <c r="J51" s="44">
        <v>3.1</v>
      </c>
      <c r="K51" s="44">
        <v>3.1</v>
      </c>
      <c r="L51" s="44">
        <v>3.1</v>
      </c>
      <c r="M51" s="44">
        <v>3.1</v>
      </c>
      <c r="N51" s="44">
        <v>3.1</v>
      </c>
      <c r="O51" s="44">
        <v>3.1</v>
      </c>
      <c r="P51" s="44">
        <v>3.1</v>
      </c>
      <c r="Q51" s="44">
        <v>3.1</v>
      </c>
      <c r="R51" s="44">
        <v>3.1</v>
      </c>
      <c r="S51" s="44">
        <v>3.1</v>
      </c>
      <c r="T51" s="44">
        <v>3.1</v>
      </c>
      <c r="U51" s="44">
        <v>3.1</v>
      </c>
      <c r="V51" s="44">
        <v>3.1</v>
      </c>
      <c r="W51" s="44">
        <v>3.1</v>
      </c>
      <c r="X51" s="44">
        <v>3.1</v>
      </c>
      <c r="Y51" s="44">
        <v>3.1</v>
      </c>
      <c r="Z51" s="44">
        <v>3.1</v>
      </c>
      <c r="AA51" s="44">
        <v>3.1</v>
      </c>
      <c r="AB51" s="44">
        <v>3.1</v>
      </c>
      <c r="AC51" s="44">
        <v>3.1</v>
      </c>
      <c r="AD51" s="44">
        <v>3.1</v>
      </c>
      <c r="AE51" s="44">
        <v>3.1</v>
      </c>
      <c r="AF51" s="44">
        <v>3.1</v>
      </c>
      <c r="AG51" s="48">
        <v>14.9</v>
      </c>
      <c r="AH51" s="46">
        <f t="shared" si="2"/>
        <v>3.1</v>
      </c>
      <c r="AI51" s="47">
        <f t="shared" si="3"/>
        <v>3.1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</v>
      </c>
      <c r="C52" s="44">
        <v>7</v>
      </c>
      <c r="D52" s="44">
        <v>7</v>
      </c>
      <c r="E52" s="44">
        <v>7</v>
      </c>
      <c r="F52" s="44">
        <v>7</v>
      </c>
      <c r="G52" s="44">
        <v>7</v>
      </c>
      <c r="H52" s="44">
        <v>7</v>
      </c>
      <c r="I52" s="44">
        <v>7</v>
      </c>
      <c r="J52" s="44">
        <v>7</v>
      </c>
      <c r="K52" s="44">
        <v>7</v>
      </c>
      <c r="L52" s="44">
        <v>7</v>
      </c>
      <c r="M52" s="44">
        <v>7</v>
      </c>
      <c r="N52" s="44">
        <v>7</v>
      </c>
      <c r="O52" s="44">
        <v>7</v>
      </c>
      <c r="P52" s="44">
        <v>7</v>
      </c>
      <c r="Q52" s="44">
        <v>7</v>
      </c>
      <c r="R52" s="44">
        <v>7</v>
      </c>
      <c r="S52" s="44">
        <v>7</v>
      </c>
      <c r="T52" s="44">
        <v>7</v>
      </c>
      <c r="U52" s="44">
        <v>7</v>
      </c>
      <c r="V52" s="44">
        <v>7</v>
      </c>
      <c r="W52" s="44">
        <v>7</v>
      </c>
      <c r="X52" s="44">
        <v>7</v>
      </c>
      <c r="Y52" s="44">
        <v>7</v>
      </c>
      <c r="Z52" s="44">
        <v>7</v>
      </c>
      <c r="AA52" s="44">
        <v>7</v>
      </c>
      <c r="AB52" s="44">
        <v>7</v>
      </c>
      <c r="AC52" s="44">
        <v>7</v>
      </c>
      <c r="AD52" s="44">
        <v>7</v>
      </c>
      <c r="AE52" s="44">
        <v>7</v>
      </c>
      <c r="AF52" s="44">
        <v>7</v>
      </c>
      <c r="AG52" s="48">
        <v>14.3</v>
      </c>
      <c r="AH52" s="46">
        <f t="shared" si="2"/>
        <v>7</v>
      </c>
      <c r="AI52" s="47">
        <f t="shared" si="3"/>
        <v>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3.1</v>
      </c>
      <c r="C53" s="44">
        <v>3.1</v>
      </c>
      <c r="D53" s="44">
        <v>3.1</v>
      </c>
      <c r="E53" s="44">
        <v>3.1</v>
      </c>
      <c r="F53" s="44">
        <v>3.1</v>
      </c>
      <c r="G53" s="44">
        <v>3.1</v>
      </c>
      <c r="H53" s="44">
        <v>3.1</v>
      </c>
      <c r="I53" s="44">
        <v>3.1</v>
      </c>
      <c r="J53" s="44">
        <v>3.1</v>
      </c>
      <c r="K53" s="44">
        <v>3.1</v>
      </c>
      <c r="L53" s="44">
        <v>3.1</v>
      </c>
      <c r="M53" s="44">
        <v>3.1</v>
      </c>
      <c r="N53" s="44">
        <v>3.1</v>
      </c>
      <c r="O53" s="44">
        <v>3.1</v>
      </c>
      <c r="P53" s="44">
        <v>3.1</v>
      </c>
      <c r="Q53" s="44">
        <v>3.1</v>
      </c>
      <c r="R53" s="44">
        <v>3.1</v>
      </c>
      <c r="S53" s="44">
        <v>3.1</v>
      </c>
      <c r="T53" s="44">
        <v>3.1</v>
      </c>
      <c r="U53" s="44">
        <v>3.1</v>
      </c>
      <c r="V53" s="44">
        <v>3.1</v>
      </c>
      <c r="W53" s="44">
        <v>3.1</v>
      </c>
      <c r="X53" s="44">
        <v>3.1</v>
      </c>
      <c r="Y53" s="44">
        <v>3.1</v>
      </c>
      <c r="Z53" s="44">
        <v>3.1</v>
      </c>
      <c r="AA53" s="44">
        <v>3.1</v>
      </c>
      <c r="AB53" s="44">
        <v>3.1</v>
      </c>
      <c r="AC53" s="44">
        <v>3.1</v>
      </c>
      <c r="AD53" s="44">
        <v>3.1</v>
      </c>
      <c r="AE53" s="44">
        <v>3.1</v>
      </c>
      <c r="AF53" s="44">
        <v>3.1</v>
      </c>
      <c r="AG53" s="48">
        <v>14</v>
      </c>
      <c r="AH53" s="46">
        <f t="shared" si="2"/>
        <v>3.1</v>
      </c>
      <c r="AI53" s="47">
        <f t="shared" si="3"/>
        <v>3.1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Q54" s="44">
        <v>0</v>
      </c>
      <c r="R54" s="44">
        <v>0</v>
      </c>
      <c r="S54" s="44">
        <v>0</v>
      </c>
      <c r="T54" s="44">
        <v>0</v>
      </c>
      <c r="U54" s="44">
        <v>0</v>
      </c>
      <c r="V54" s="44">
        <v>0</v>
      </c>
      <c r="W54" s="44">
        <v>0</v>
      </c>
      <c r="X54" s="44">
        <v>0</v>
      </c>
      <c r="Y54" s="44">
        <v>0</v>
      </c>
      <c r="Z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4.8</v>
      </c>
      <c r="C55" s="44">
        <v>4.8</v>
      </c>
      <c r="D55" s="44">
        <v>4.8</v>
      </c>
      <c r="E55" s="44">
        <v>4.8</v>
      </c>
      <c r="F55" s="44">
        <v>4.8</v>
      </c>
      <c r="G55" s="44">
        <v>4.8</v>
      </c>
      <c r="H55" s="44">
        <v>4.8</v>
      </c>
      <c r="I55" s="44">
        <v>4.8</v>
      </c>
      <c r="J55" s="44">
        <v>4.8</v>
      </c>
      <c r="K55" s="44">
        <v>4.8</v>
      </c>
      <c r="L55" s="44">
        <v>4.8</v>
      </c>
      <c r="M55" s="44">
        <v>4.8</v>
      </c>
      <c r="N55" s="44">
        <v>4.8</v>
      </c>
      <c r="O55" s="44">
        <v>4.8</v>
      </c>
      <c r="P55" s="44">
        <v>4.8</v>
      </c>
      <c r="Q55" s="44">
        <v>4.8</v>
      </c>
      <c r="R55" s="44">
        <v>4.8</v>
      </c>
      <c r="S55" s="44">
        <v>4.8</v>
      </c>
      <c r="T55" s="44">
        <v>4.8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8">
        <v>13.5</v>
      </c>
      <c r="AH55" s="46">
        <f t="shared" si="2"/>
        <v>4.8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4.5</v>
      </c>
      <c r="C57" s="44">
        <v>4.5</v>
      </c>
      <c r="D57" s="44">
        <v>4.5</v>
      </c>
      <c r="E57" s="44">
        <v>4.5</v>
      </c>
      <c r="F57" s="44">
        <v>4.5</v>
      </c>
      <c r="G57" s="44">
        <v>4.5</v>
      </c>
      <c r="H57" s="44">
        <v>4.5</v>
      </c>
      <c r="I57" s="44">
        <v>4.5</v>
      </c>
      <c r="J57" s="44">
        <v>4.5</v>
      </c>
      <c r="K57" s="44">
        <v>4.5</v>
      </c>
      <c r="L57" s="44">
        <v>4.5</v>
      </c>
      <c r="M57" s="44">
        <v>4.5</v>
      </c>
      <c r="N57" s="44">
        <v>4.5</v>
      </c>
      <c r="O57" s="44">
        <v>4.5</v>
      </c>
      <c r="P57" s="44">
        <v>4.5</v>
      </c>
      <c r="Q57" s="44">
        <v>4.5</v>
      </c>
      <c r="R57" s="44">
        <v>4.5</v>
      </c>
      <c r="S57" s="44">
        <v>4.5</v>
      </c>
      <c r="T57" s="44">
        <v>4.5</v>
      </c>
      <c r="U57" s="44">
        <v>4.5</v>
      </c>
      <c r="V57" s="44">
        <v>4.5</v>
      </c>
      <c r="W57" s="44">
        <v>4.5</v>
      </c>
      <c r="X57" s="44">
        <v>4.5</v>
      </c>
      <c r="Y57" s="44">
        <v>4.5</v>
      </c>
      <c r="Z57" s="44">
        <v>4.5</v>
      </c>
      <c r="AA57" s="44">
        <v>4.5</v>
      </c>
      <c r="AB57" s="44">
        <v>4.5</v>
      </c>
      <c r="AC57" s="44">
        <v>4.5</v>
      </c>
      <c r="AD57" s="44">
        <v>4.5</v>
      </c>
      <c r="AE57" s="44">
        <v>4.5</v>
      </c>
      <c r="AF57" s="44">
        <v>4.5</v>
      </c>
      <c r="AG57" s="48">
        <v>12</v>
      </c>
      <c r="AH57" s="46">
        <f t="shared" si="2"/>
        <v>4.5</v>
      </c>
      <c r="AI57" s="47">
        <f t="shared" si="3"/>
        <v>4.5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3.3</v>
      </c>
      <c r="C58" s="44">
        <v>3.3</v>
      </c>
      <c r="D58" s="44">
        <v>3.3</v>
      </c>
      <c r="E58" s="44">
        <v>3.3</v>
      </c>
      <c r="F58" s="44">
        <v>3.3</v>
      </c>
      <c r="G58" s="44">
        <v>3.3</v>
      </c>
      <c r="H58" s="44">
        <v>3.3</v>
      </c>
      <c r="I58" s="44">
        <v>3.3</v>
      </c>
      <c r="J58" s="44">
        <v>3.3</v>
      </c>
      <c r="K58" s="44">
        <v>3.3</v>
      </c>
      <c r="L58" s="44">
        <v>3.3</v>
      </c>
      <c r="M58" s="44">
        <v>3.3</v>
      </c>
      <c r="N58" s="44">
        <v>3.3</v>
      </c>
      <c r="O58" s="44">
        <v>3.3</v>
      </c>
      <c r="P58" s="44">
        <v>3.3</v>
      </c>
      <c r="Q58" s="44">
        <v>3.3</v>
      </c>
      <c r="R58" s="44">
        <v>3.3</v>
      </c>
      <c r="S58" s="44">
        <v>3.3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3.3</v>
      </c>
      <c r="Z58" s="44">
        <v>3.3</v>
      </c>
      <c r="AA58" s="44">
        <v>3.3</v>
      </c>
      <c r="AB58" s="44">
        <v>3.3</v>
      </c>
      <c r="AC58" s="44">
        <v>3.3</v>
      </c>
      <c r="AD58" s="44">
        <v>3.3</v>
      </c>
      <c r="AE58" s="44">
        <v>3.3</v>
      </c>
      <c r="AF58" s="44">
        <v>3.3</v>
      </c>
      <c r="AG58" s="48">
        <v>12</v>
      </c>
      <c r="AH58" s="46">
        <f t="shared" si="2"/>
        <v>3.3</v>
      </c>
      <c r="AI58" s="47">
        <f t="shared" si="3"/>
        <v>3.3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1.8</v>
      </c>
      <c r="C59" s="44">
        <v>1.8</v>
      </c>
      <c r="D59" s="44">
        <v>1.8</v>
      </c>
      <c r="E59" s="44">
        <v>1.8</v>
      </c>
      <c r="F59" s="44">
        <v>1.8</v>
      </c>
      <c r="G59" s="44">
        <v>1.8</v>
      </c>
      <c r="H59" s="44">
        <v>1.8</v>
      </c>
      <c r="I59" s="44">
        <v>1.8</v>
      </c>
      <c r="J59" s="44">
        <v>1.8</v>
      </c>
      <c r="K59" s="44">
        <v>1.8</v>
      </c>
      <c r="L59" s="44">
        <v>1.8</v>
      </c>
      <c r="M59" s="44">
        <v>1.8</v>
      </c>
      <c r="N59" s="44">
        <v>1.8</v>
      </c>
      <c r="O59" s="44">
        <v>1.8</v>
      </c>
      <c r="P59" s="44">
        <v>1.8</v>
      </c>
      <c r="Q59" s="44">
        <v>1.8</v>
      </c>
      <c r="R59" s="44">
        <v>1.8</v>
      </c>
      <c r="S59" s="44">
        <v>1.8</v>
      </c>
      <c r="T59" s="44">
        <v>1.8</v>
      </c>
      <c r="U59" s="44">
        <v>1.8</v>
      </c>
      <c r="V59" s="44">
        <v>1.8</v>
      </c>
      <c r="W59" s="44">
        <v>1.8</v>
      </c>
      <c r="X59" s="44">
        <v>1.8</v>
      </c>
      <c r="Y59" s="44">
        <v>1.8</v>
      </c>
      <c r="Z59" s="44">
        <v>1.8</v>
      </c>
      <c r="AA59" s="44">
        <v>1.8</v>
      </c>
      <c r="AB59" s="44">
        <v>1.8</v>
      </c>
      <c r="AC59" s="44">
        <v>1.8</v>
      </c>
      <c r="AD59" s="44">
        <v>1.8</v>
      </c>
      <c r="AE59" s="44">
        <v>1.8</v>
      </c>
      <c r="AF59" s="44">
        <v>1.8</v>
      </c>
      <c r="AG59" s="48">
        <v>12</v>
      </c>
      <c r="AH59" s="46">
        <f t="shared" si="2"/>
        <v>1.8</v>
      </c>
      <c r="AI59" s="47">
        <f t="shared" si="3"/>
        <v>1.8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5.0999999999999996</v>
      </c>
      <c r="C60" s="44">
        <v>5.0999999999999996</v>
      </c>
      <c r="D60" s="44">
        <v>5.0999999999999996</v>
      </c>
      <c r="E60" s="44">
        <v>5.0999999999999996</v>
      </c>
      <c r="F60" s="44">
        <v>5.0999999999999996</v>
      </c>
      <c r="G60" s="44">
        <v>5.0999999999999996</v>
      </c>
      <c r="H60" s="44">
        <v>5.0999999999999996</v>
      </c>
      <c r="I60" s="44">
        <v>5.0999999999999996</v>
      </c>
      <c r="J60" s="44">
        <v>5.0999999999999996</v>
      </c>
      <c r="K60" s="44">
        <v>5.0999999999999996</v>
      </c>
      <c r="L60" s="44">
        <v>5.0999999999999996</v>
      </c>
      <c r="M60" s="44">
        <v>5.0999999999999996</v>
      </c>
      <c r="N60" s="44">
        <v>5.0999999999999996</v>
      </c>
      <c r="O60" s="44">
        <v>5.0999999999999996</v>
      </c>
      <c r="P60" s="44">
        <v>5.0999999999999996</v>
      </c>
      <c r="Q60" s="44">
        <v>5.0999999999999996</v>
      </c>
      <c r="R60" s="44">
        <v>5.0999999999999996</v>
      </c>
      <c r="S60" s="44">
        <v>5.0999999999999996</v>
      </c>
      <c r="T60" s="44">
        <v>5.0999999999999996</v>
      </c>
      <c r="U60" s="44">
        <v>5.0999999999999996</v>
      </c>
      <c r="V60" s="44">
        <v>5.0999999999999996</v>
      </c>
      <c r="W60" s="44">
        <v>5.0999999999999996</v>
      </c>
      <c r="X60" s="44">
        <v>5.0999999999999996</v>
      </c>
      <c r="Y60" s="44">
        <v>5.0999999999999996</v>
      </c>
      <c r="Z60" s="44">
        <v>5.0999999999999996</v>
      </c>
      <c r="AA60" s="44">
        <v>5.0999999999999996</v>
      </c>
      <c r="AB60" s="44">
        <v>5.0999999999999996</v>
      </c>
      <c r="AC60" s="44">
        <v>5.0999999999999996</v>
      </c>
      <c r="AD60" s="44">
        <v>5.0999999999999996</v>
      </c>
      <c r="AE60" s="44">
        <v>5.0999999999999996</v>
      </c>
      <c r="AF60" s="44">
        <v>5.0999999999999996</v>
      </c>
      <c r="AG60" s="48">
        <v>12</v>
      </c>
      <c r="AH60" s="46">
        <f t="shared" si="2"/>
        <v>5.0999999999999996</v>
      </c>
      <c r="AI60" s="47">
        <f t="shared" si="3"/>
        <v>5.0999999999999996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11.7</v>
      </c>
      <c r="C61" s="44">
        <v>11.7</v>
      </c>
      <c r="D61" s="44">
        <v>11.7</v>
      </c>
      <c r="E61" s="44">
        <v>11.7</v>
      </c>
      <c r="F61" s="44">
        <v>11.7</v>
      </c>
      <c r="G61" s="44">
        <v>11.7</v>
      </c>
      <c r="H61" s="44">
        <v>11.7</v>
      </c>
      <c r="I61" s="44">
        <v>11.7</v>
      </c>
      <c r="J61" s="44">
        <v>11.7</v>
      </c>
      <c r="K61" s="44">
        <v>11.7</v>
      </c>
      <c r="L61" s="44">
        <v>11.7</v>
      </c>
      <c r="M61" s="44">
        <v>11.7</v>
      </c>
      <c r="N61" s="44">
        <v>11.7</v>
      </c>
      <c r="O61" s="44">
        <v>11.7</v>
      </c>
      <c r="P61" s="44">
        <v>11.7</v>
      </c>
      <c r="Q61" s="44">
        <v>11.7</v>
      </c>
      <c r="R61" s="44">
        <v>11.7</v>
      </c>
      <c r="S61" s="44">
        <v>11.7</v>
      </c>
      <c r="T61" s="44">
        <v>11.7</v>
      </c>
      <c r="U61" s="44">
        <v>11.7</v>
      </c>
      <c r="V61" s="44">
        <v>11.7</v>
      </c>
      <c r="W61" s="44">
        <v>11.7</v>
      </c>
      <c r="X61" s="44">
        <v>11.7</v>
      </c>
      <c r="Y61" s="44">
        <v>11.7</v>
      </c>
      <c r="Z61" s="44">
        <v>11.7</v>
      </c>
      <c r="AA61" s="44">
        <v>11.7</v>
      </c>
      <c r="AB61" s="44">
        <v>11.7</v>
      </c>
      <c r="AC61" s="44">
        <v>11.7</v>
      </c>
      <c r="AD61" s="44">
        <v>11.7</v>
      </c>
      <c r="AE61" s="44">
        <v>11.7</v>
      </c>
      <c r="AF61" s="44">
        <v>11.7</v>
      </c>
      <c r="AG61" s="48">
        <v>12</v>
      </c>
      <c r="AH61" s="46">
        <f t="shared" si="2"/>
        <v>11.7</v>
      </c>
      <c r="AI61" s="47">
        <f t="shared" si="3"/>
        <v>11.7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1.3</v>
      </c>
      <c r="C62" s="44">
        <v>1.3</v>
      </c>
      <c r="D62" s="44">
        <v>1.3</v>
      </c>
      <c r="E62" s="44">
        <v>1.3</v>
      </c>
      <c r="F62" s="44">
        <v>1.3</v>
      </c>
      <c r="G62" s="44">
        <v>1.3</v>
      </c>
      <c r="H62" s="44">
        <v>1.3</v>
      </c>
      <c r="I62" s="44">
        <v>1.3</v>
      </c>
      <c r="J62" s="44">
        <v>1.3</v>
      </c>
      <c r="K62" s="44">
        <v>1.3</v>
      </c>
      <c r="L62" s="44">
        <v>1.3</v>
      </c>
      <c r="M62" s="44">
        <v>1.3</v>
      </c>
      <c r="N62" s="44">
        <v>1.3</v>
      </c>
      <c r="O62" s="44">
        <v>1.3</v>
      </c>
      <c r="P62" s="44">
        <v>1.3</v>
      </c>
      <c r="Q62" s="44">
        <v>1.3</v>
      </c>
      <c r="R62" s="44">
        <v>1.3</v>
      </c>
      <c r="S62" s="44">
        <v>1.3</v>
      </c>
      <c r="T62" s="44">
        <v>1.3</v>
      </c>
      <c r="U62" s="44">
        <v>1.3</v>
      </c>
      <c r="V62" s="44">
        <v>1.3</v>
      </c>
      <c r="W62" s="44">
        <v>1.3</v>
      </c>
      <c r="X62" s="44">
        <v>1.3</v>
      </c>
      <c r="Y62" s="44">
        <v>1.3</v>
      </c>
      <c r="Z62" s="44">
        <v>1.3</v>
      </c>
      <c r="AA62" s="44">
        <v>1.3</v>
      </c>
      <c r="AB62" s="44">
        <v>1.3</v>
      </c>
      <c r="AC62" s="44">
        <v>1.3</v>
      </c>
      <c r="AD62" s="44">
        <v>1.3</v>
      </c>
      <c r="AE62" s="44">
        <v>1.3</v>
      </c>
      <c r="AF62" s="44">
        <v>1.3</v>
      </c>
      <c r="AG62" s="48">
        <v>11.88</v>
      </c>
      <c r="AH62" s="46">
        <f t="shared" si="2"/>
        <v>1.3</v>
      </c>
      <c r="AI62" s="47">
        <f t="shared" si="3"/>
        <v>1.3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4.5999999999999996</v>
      </c>
      <c r="C66" s="44">
        <v>4.5999999999999996</v>
      </c>
      <c r="D66" s="44">
        <v>4.5999999999999996</v>
      </c>
      <c r="E66" s="44">
        <v>4.5999999999999996</v>
      </c>
      <c r="F66" s="44">
        <v>4.5999999999999996</v>
      </c>
      <c r="G66" s="44">
        <v>4.5999999999999996</v>
      </c>
      <c r="H66" s="44">
        <v>4.5999999999999996</v>
      </c>
      <c r="I66" s="44">
        <v>4.5999999999999996</v>
      </c>
      <c r="J66" s="44">
        <v>4.5999999999999996</v>
      </c>
      <c r="K66" s="44">
        <v>4.5999999999999996</v>
      </c>
      <c r="L66" s="44">
        <v>4.5999999999999996</v>
      </c>
      <c r="M66" s="44">
        <v>4.5999999999999996</v>
      </c>
      <c r="N66" s="44">
        <v>4.5999999999999996</v>
      </c>
      <c r="O66" s="44">
        <v>4.5999999999999996</v>
      </c>
      <c r="P66" s="44">
        <v>4.5999999999999996</v>
      </c>
      <c r="Q66" s="44">
        <v>4.5999999999999996</v>
      </c>
      <c r="R66" s="44">
        <v>4.5999999999999996</v>
      </c>
      <c r="S66" s="44">
        <v>4.5999999999999996</v>
      </c>
      <c r="T66" s="44">
        <v>4.5999999999999996</v>
      </c>
      <c r="U66" s="44">
        <v>4.5999999999999996</v>
      </c>
      <c r="V66" s="44">
        <v>4.5999999999999996</v>
      </c>
      <c r="W66" s="44">
        <v>4.5999999999999996</v>
      </c>
      <c r="X66" s="44">
        <v>4.5999999999999996</v>
      </c>
      <c r="Y66" s="44">
        <v>4.5999999999999996</v>
      </c>
      <c r="Z66" s="44">
        <v>4.5999999999999996</v>
      </c>
      <c r="AA66" s="44">
        <v>4.5999999999999996</v>
      </c>
      <c r="AB66" s="44">
        <v>4.5999999999999996</v>
      </c>
      <c r="AC66" s="44">
        <v>4.5999999999999996</v>
      </c>
      <c r="AD66" s="44">
        <v>4.5999999999999996</v>
      </c>
      <c r="AE66" s="44">
        <v>4.5999999999999996</v>
      </c>
      <c r="AF66" s="44">
        <v>4.5999999999999996</v>
      </c>
      <c r="AG66" s="62">
        <v>10.3</v>
      </c>
      <c r="AH66" s="46">
        <f t="shared" si="2"/>
        <v>4.5999999999999996</v>
      </c>
      <c r="AI66" s="47">
        <f t="shared" si="3"/>
        <v>4.5999999999999996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0</v>
      </c>
      <c r="C67" s="44">
        <v>0</v>
      </c>
      <c r="D67" s="44">
        <v>0</v>
      </c>
      <c r="E67" s="44">
        <v>0</v>
      </c>
      <c r="F67" s="44">
        <v>0</v>
      </c>
      <c r="G67" s="44">
        <v>0</v>
      </c>
      <c r="H67" s="44">
        <v>0</v>
      </c>
      <c r="I67" s="44">
        <v>0</v>
      </c>
      <c r="J67" s="44">
        <v>0</v>
      </c>
      <c r="K67" s="44">
        <v>0</v>
      </c>
      <c r="L67" s="44">
        <v>0</v>
      </c>
      <c r="M67" s="44">
        <v>0</v>
      </c>
      <c r="N67" s="44">
        <v>0</v>
      </c>
      <c r="O67" s="44">
        <v>0</v>
      </c>
      <c r="P67" s="44">
        <v>0</v>
      </c>
      <c r="Q67" s="44">
        <v>0</v>
      </c>
      <c r="R67" s="44">
        <v>0</v>
      </c>
      <c r="S67" s="44">
        <v>0</v>
      </c>
      <c r="T67" s="44">
        <v>0</v>
      </c>
      <c r="U67" s="44">
        <v>0</v>
      </c>
      <c r="V67" s="44">
        <v>0</v>
      </c>
      <c r="W67" s="44">
        <v>0</v>
      </c>
      <c r="X67" s="44">
        <v>0</v>
      </c>
      <c r="Y67" s="44">
        <v>0</v>
      </c>
      <c r="Z67" s="44">
        <v>0</v>
      </c>
      <c r="AA67" s="44">
        <v>0</v>
      </c>
      <c r="AB67" s="44">
        <v>0</v>
      </c>
      <c r="AC67" s="44">
        <v>0</v>
      </c>
      <c r="AD67" s="44">
        <v>0</v>
      </c>
      <c r="AE67" s="44">
        <v>0</v>
      </c>
      <c r="AF67" s="44">
        <v>0</v>
      </c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5</v>
      </c>
      <c r="C68" s="44">
        <v>5</v>
      </c>
      <c r="D68" s="44">
        <v>5</v>
      </c>
      <c r="E68" s="44">
        <v>5</v>
      </c>
      <c r="F68" s="44">
        <v>5</v>
      </c>
      <c r="G68" s="44">
        <v>5</v>
      </c>
      <c r="H68" s="44">
        <v>5</v>
      </c>
      <c r="I68" s="44">
        <v>5</v>
      </c>
      <c r="J68" s="44">
        <v>5</v>
      </c>
      <c r="K68" s="44">
        <v>5</v>
      </c>
      <c r="L68" s="44">
        <v>5</v>
      </c>
      <c r="M68" s="44">
        <v>5</v>
      </c>
      <c r="N68" s="44">
        <v>5</v>
      </c>
      <c r="O68" s="44">
        <v>5</v>
      </c>
      <c r="P68" s="44">
        <v>5</v>
      </c>
      <c r="Q68" s="44">
        <v>5</v>
      </c>
      <c r="R68" s="44">
        <v>5</v>
      </c>
      <c r="S68" s="44">
        <v>5</v>
      </c>
      <c r="T68" s="44">
        <v>5</v>
      </c>
      <c r="U68" s="44">
        <v>5</v>
      </c>
      <c r="V68" s="44">
        <v>5</v>
      </c>
      <c r="W68" s="44">
        <v>5</v>
      </c>
      <c r="X68" s="44">
        <v>5</v>
      </c>
      <c r="Y68" s="44">
        <v>5</v>
      </c>
      <c r="Z68" s="44">
        <v>5</v>
      </c>
      <c r="AA68" s="44">
        <v>5</v>
      </c>
      <c r="AB68" s="44">
        <v>5</v>
      </c>
      <c r="AC68" s="44">
        <v>5</v>
      </c>
      <c r="AD68" s="44">
        <v>5</v>
      </c>
      <c r="AE68" s="44">
        <v>5</v>
      </c>
      <c r="AF68" s="44">
        <v>5</v>
      </c>
      <c r="AG68" s="64">
        <v>10</v>
      </c>
      <c r="AH68" s="46">
        <f t="shared" si="2"/>
        <v>5</v>
      </c>
      <c r="AI68" s="47">
        <f t="shared" si="3"/>
        <v>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>26.3+34.5</f>
        <v>60.8</v>
      </c>
      <c r="C70" s="66">
        <f>26.3+34.5</f>
        <v>60.8</v>
      </c>
      <c r="D70" s="66">
        <f>26.3+34.5</f>
        <v>60.8</v>
      </c>
      <c r="E70" s="66">
        <f>26.3+34.5</f>
        <v>60.8</v>
      </c>
      <c r="F70" s="66">
        <f>26.3+34.5</f>
        <v>60.8</v>
      </c>
      <c r="G70" s="66">
        <f>38.4+47.1</f>
        <v>85.5</v>
      </c>
      <c r="H70" s="66">
        <f>28.8+38.1</f>
        <v>66.900000000000006</v>
      </c>
      <c r="I70" s="66">
        <f>28.8+38.1</f>
        <v>66.900000000000006</v>
      </c>
      <c r="J70" s="66">
        <f>28.8+38.1</f>
        <v>66.900000000000006</v>
      </c>
      <c r="K70" s="66">
        <f>28.3+37.1</f>
        <v>65.400000000000006</v>
      </c>
      <c r="L70" s="66">
        <f t="shared" ref="L70:T70" si="20">27.8+35.9</f>
        <v>63.7</v>
      </c>
      <c r="M70" s="66">
        <f t="shared" si="20"/>
        <v>63.7</v>
      </c>
      <c r="N70" s="66">
        <f t="shared" si="20"/>
        <v>63.7</v>
      </c>
      <c r="O70" s="66">
        <f t="shared" si="20"/>
        <v>63.7</v>
      </c>
      <c r="P70" s="66">
        <f t="shared" si="20"/>
        <v>63.7</v>
      </c>
      <c r="Q70" s="66">
        <f t="shared" si="20"/>
        <v>63.7</v>
      </c>
      <c r="R70" s="66">
        <f t="shared" si="20"/>
        <v>63.7</v>
      </c>
      <c r="S70" s="66">
        <f t="shared" si="20"/>
        <v>63.7</v>
      </c>
      <c r="T70" s="66">
        <f t="shared" si="20"/>
        <v>63.7</v>
      </c>
      <c r="U70" s="68">
        <v>15.1</v>
      </c>
      <c r="V70" s="68">
        <v>15.1</v>
      </c>
      <c r="W70" s="68">
        <v>15.1</v>
      </c>
      <c r="X70" s="68">
        <v>15.1</v>
      </c>
      <c r="Y70" s="68">
        <v>15.1</v>
      </c>
      <c r="Z70" s="68">
        <v>15.1</v>
      </c>
      <c r="AA70" s="68">
        <v>15.1</v>
      </c>
      <c r="AB70" s="68">
        <v>15.1</v>
      </c>
      <c r="AC70" s="68">
        <v>15.1</v>
      </c>
      <c r="AD70" s="68">
        <v>15.1</v>
      </c>
      <c r="AE70" s="68">
        <v>15.1</v>
      </c>
      <c r="AF70" s="68">
        <v>15.1</v>
      </c>
      <c r="AG70" s="64">
        <v>240</v>
      </c>
      <c r="AH70" s="46">
        <f t="shared" si="2"/>
        <v>85.5</v>
      </c>
      <c r="AI70" s="47">
        <f t="shared" si="3"/>
        <v>15.1</v>
      </c>
      <c r="AK70" s="49"/>
    </row>
    <row r="71" spans="1:88" ht="15.75" thickBot="1">
      <c r="A71" s="69" t="s">
        <v>90</v>
      </c>
      <c r="B71" s="70">
        <f t="shared" ref="B71:AG71" si="21">SUM(B11:B69)</f>
        <v>682.70000000000016</v>
      </c>
      <c r="C71" s="70">
        <f t="shared" si="21"/>
        <v>682.70000000000016</v>
      </c>
      <c r="D71" s="70">
        <f t="shared" si="21"/>
        <v>682.70000000000016</v>
      </c>
      <c r="E71" s="70">
        <f t="shared" si="21"/>
        <v>682.70000000000016</v>
      </c>
      <c r="F71" s="70">
        <f t="shared" si="21"/>
        <v>682.70000000000016</v>
      </c>
      <c r="G71" s="70">
        <f t="shared" si="21"/>
        <v>667.80000000000007</v>
      </c>
      <c r="H71" s="70">
        <f t="shared" si="21"/>
        <v>669.7</v>
      </c>
      <c r="I71" s="70">
        <f t="shared" si="21"/>
        <v>669.7</v>
      </c>
      <c r="J71" s="70">
        <f t="shared" si="21"/>
        <v>669.7</v>
      </c>
      <c r="K71" s="70">
        <f t="shared" si="21"/>
        <v>669.7</v>
      </c>
      <c r="L71" s="70">
        <f t="shared" si="21"/>
        <v>669.7</v>
      </c>
      <c r="M71" s="70">
        <f t="shared" ref="M71:S71" si="22">SUM(M11:M69)</f>
        <v>669.7</v>
      </c>
      <c r="N71" s="70">
        <f t="shared" si="22"/>
        <v>669.7</v>
      </c>
      <c r="O71" s="70">
        <f t="shared" si="22"/>
        <v>669.7</v>
      </c>
      <c r="P71" s="70">
        <f t="shared" si="22"/>
        <v>669.7</v>
      </c>
      <c r="Q71" s="70">
        <f t="shared" si="22"/>
        <v>669.7</v>
      </c>
      <c r="R71" s="70">
        <f t="shared" si="22"/>
        <v>669.7</v>
      </c>
      <c r="S71" s="70">
        <f t="shared" si="22"/>
        <v>660.7</v>
      </c>
      <c r="T71" s="70">
        <f t="shared" si="21"/>
        <v>655.26000000000022</v>
      </c>
      <c r="U71" s="70">
        <f>SUM(U11:U69)</f>
        <v>639.26000000000022</v>
      </c>
      <c r="V71" s="70">
        <f>SUM(V11:V69)</f>
        <v>639.26000000000022</v>
      </c>
      <c r="W71" s="70">
        <f t="shared" si="21"/>
        <v>639.26000000000022</v>
      </c>
      <c r="X71" s="70">
        <f t="shared" si="21"/>
        <v>639.26000000000022</v>
      </c>
      <c r="Y71" s="70">
        <f t="shared" si="21"/>
        <v>639.26000000000022</v>
      </c>
      <c r="Z71" s="70">
        <f t="shared" si="21"/>
        <v>639.26000000000022</v>
      </c>
      <c r="AA71" s="70">
        <f t="shared" si="21"/>
        <v>639.26000000000022</v>
      </c>
      <c r="AB71" s="70">
        <f>SUM(AB11:AB69)</f>
        <v>639.26000000000022</v>
      </c>
      <c r="AC71" s="70">
        <f>SUM(AC11:AC69)</f>
        <v>639.26000000000022</v>
      </c>
      <c r="AD71" s="70">
        <f>SUM(AD11:AD69)</f>
        <v>639.26000000000022</v>
      </c>
      <c r="AE71" s="70">
        <f>SUM(AE11:AE69)</f>
        <v>639.26000000000022</v>
      </c>
      <c r="AF71" s="70">
        <f>SUM(AF11:AF69)</f>
        <v>639.26000000000022</v>
      </c>
      <c r="AG71" s="70">
        <f t="shared" si="21"/>
        <v>1812.2049999999999</v>
      </c>
      <c r="AH71" s="46">
        <f t="shared" si="2"/>
        <v>682.70000000000016</v>
      </c>
      <c r="AI71" s="47">
        <f t="shared" si="3"/>
        <v>639.26000000000022</v>
      </c>
      <c r="AK71" s="49"/>
    </row>
    <row r="72" spans="1:88">
      <c r="A72" s="71" t="s">
        <v>91</v>
      </c>
      <c r="B72" s="44">
        <v>200</v>
      </c>
      <c r="C72" s="44">
        <v>30.1</v>
      </c>
      <c r="D72" s="44">
        <v>0</v>
      </c>
      <c r="E72" s="44">
        <v>0</v>
      </c>
      <c r="F72" s="44">
        <v>0</v>
      </c>
      <c r="G72" s="44">
        <v>0</v>
      </c>
      <c r="H72" s="44">
        <v>0</v>
      </c>
      <c r="I72" s="44">
        <v>30</v>
      </c>
      <c r="J72" s="44">
        <v>380</v>
      </c>
      <c r="K72" s="44">
        <v>403.9</v>
      </c>
      <c r="L72" s="44">
        <v>300</v>
      </c>
      <c r="M72" s="44">
        <v>281.39999999999998</v>
      </c>
      <c r="N72" s="44">
        <v>281.5</v>
      </c>
      <c r="O72" s="44">
        <v>0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50.3</v>
      </c>
      <c r="Y72" s="44">
        <v>50.3</v>
      </c>
      <c r="Z72" s="44">
        <v>381</v>
      </c>
      <c r="AA72" s="44">
        <v>456</v>
      </c>
      <c r="AB72" s="44">
        <v>422</v>
      </c>
      <c r="AC72" s="44">
        <v>422</v>
      </c>
      <c r="AD72" s="44">
        <v>422</v>
      </c>
      <c r="AE72" s="44">
        <v>210.8</v>
      </c>
      <c r="AF72" s="44">
        <v>159.80000000000001</v>
      </c>
      <c r="AG72" s="61">
        <v>456</v>
      </c>
      <c r="AH72" s="46">
        <f t="shared" si="2"/>
        <v>456</v>
      </c>
      <c r="AI72" s="47">
        <f t="shared" si="3"/>
        <v>0</v>
      </c>
      <c r="AK72" s="49"/>
    </row>
    <row r="73" spans="1:88">
      <c r="A73" s="72" t="s">
        <v>92</v>
      </c>
      <c r="B73" s="43">
        <v>43</v>
      </c>
      <c r="C73" s="43">
        <v>47.9</v>
      </c>
      <c r="D73" s="43">
        <v>45.8</v>
      </c>
      <c r="E73" s="43">
        <v>45.7</v>
      </c>
      <c r="F73" s="43">
        <v>47.8</v>
      </c>
      <c r="G73" s="43">
        <v>47.8</v>
      </c>
      <c r="H73" s="43">
        <v>47.8</v>
      </c>
      <c r="I73" s="43">
        <v>47.8</v>
      </c>
      <c r="J73" s="43">
        <v>47.8</v>
      </c>
      <c r="K73" s="43">
        <v>47.8</v>
      </c>
      <c r="L73" s="43">
        <v>47.8</v>
      </c>
      <c r="M73" s="43">
        <v>46.9</v>
      </c>
      <c r="N73" s="43">
        <v>46.9</v>
      </c>
      <c r="O73" s="43">
        <v>46.9</v>
      </c>
      <c r="P73" s="43">
        <v>44</v>
      </c>
      <c r="Q73" s="43">
        <v>44</v>
      </c>
      <c r="R73" s="43">
        <v>44</v>
      </c>
      <c r="S73" s="43">
        <v>44</v>
      </c>
      <c r="T73" s="43">
        <v>41</v>
      </c>
      <c r="U73" s="43">
        <v>41</v>
      </c>
      <c r="V73" s="43">
        <v>41</v>
      </c>
      <c r="W73" s="43">
        <v>41</v>
      </c>
      <c r="X73" s="43">
        <v>41</v>
      </c>
      <c r="Y73" s="43">
        <v>41</v>
      </c>
      <c r="Z73" s="43">
        <v>41</v>
      </c>
      <c r="AA73" s="43">
        <v>41</v>
      </c>
      <c r="AB73" s="43">
        <v>41</v>
      </c>
      <c r="AC73" s="43">
        <v>41</v>
      </c>
      <c r="AD73" s="43">
        <v>41</v>
      </c>
      <c r="AE73" s="43">
        <v>41</v>
      </c>
      <c r="AF73" s="43">
        <v>41</v>
      </c>
      <c r="AG73" s="64">
        <v>111</v>
      </c>
      <c r="AH73" s="46">
        <f t="shared" si="2"/>
        <v>47.9</v>
      </c>
      <c r="AI73" s="47">
        <f t="shared" si="3"/>
        <v>41</v>
      </c>
      <c r="AK73" s="49"/>
    </row>
    <row r="74" spans="1:88">
      <c r="A74" s="73" t="s">
        <v>93</v>
      </c>
      <c r="B74" s="43">
        <v>27.8</v>
      </c>
      <c r="C74" s="43">
        <v>28.1</v>
      </c>
      <c r="D74" s="43">
        <v>28.8</v>
      </c>
      <c r="E74" s="43">
        <v>27.8</v>
      </c>
      <c r="F74" s="43">
        <v>28.4</v>
      </c>
      <c r="G74" s="43">
        <v>28.4</v>
      </c>
      <c r="H74" s="43">
        <v>28.4</v>
      </c>
      <c r="I74" s="43">
        <v>28.4</v>
      </c>
      <c r="J74" s="43">
        <v>28.4</v>
      </c>
      <c r="K74" s="43">
        <v>28.4</v>
      </c>
      <c r="L74" s="43">
        <v>27.5</v>
      </c>
      <c r="M74" s="43">
        <v>28.5</v>
      </c>
      <c r="N74" s="43">
        <v>25.5</v>
      </c>
      <c r="O74" s="43">
        <v>25.5</v>
      </c>
      <c r="P74" s="43">
        <v>25.5</v>
      </c>
      <c r="Q74" s="43">
        <v>25.5</v>
      </c>
      <c r="R74" s="43">
        <v>25.5</v>
      </c>
      <c r="S74" s="43">
        <v>25.5</v>
      </c>
      <c r="T74" s="43">
        <v>41</v>
      </c>
      <c r="U74" s="43">
        <v>41</v>
      </c>
      <c r="V74" s="43">
        <v>41</v>
      </c>
      <c r="W74" s="43">
        <v>41</v>
      </c>
      <c r="X74" s="43">
        <v>41</v>
      </c>
      <c r="Y74" s="43">
        <v>41</v>
      </c>
      <c r="Z74" s="43">
        <v>41</v>
      </c>
      <c r="AA74" s="43">
        <v>41</v>
      </c>
      <c r="AB74" s="43">
        <v>41</v>
      </c>
      <c r="AC74" s="43">
        <v>41</v>
      </c>
      <c r="AD74" s="43">
        <v>41</v>
      </c>
      <c r="AE74" s="43">
        <v>41</v>
      </c>
      <c r="AF74" s="43">
        <v>41</v>
      </c>
      <c r="AG74" s="64">
        <v>60</v>
      </c>
      <c r="AH74" s="46">
        <f t="shared" si="2"/>
        <v>41</v>
      </c>
      <c r="AI74" s="47">
        <f t="shared" si="3"/>
        <v>25.5</v>
      </c>
      <c r="AK74" s="49"/>
    </row>
    <row r="75" spans="1:88">
      <c r="A75" s="74" t="s">
        <v>94</v>
      </c>
      <c r="B75" s="43">
        <v>17.8</v>
      </c>
      <c r="C75" s="43">
        <v>17.899999999999999</v>
      </c>
      <c r="D75" s="43">
        <v>17.8</v>
      </c>
      <c r="E75" s="43">
        <v>17.8</v>
      </c>
      <c r="F75" s="43">
        <v>17.54</v>
      </c>
      <c r="G75" s="43">
        <v>17.54</v>
      </c>
      <c r="H75" s="43">
        <v>17.54</v>
      </c>
      <c r="I75" s="43">
        <v>17.54</v>
      </c>
      <c r="J75" s="43">
        <v>17.54</v>
      </c>
      <c r="K75" s="43">
        <v>17.54</v>
      </c>
      <c r="L75" s="43">
        <v>17.54</v>
      </c>
      <c r="M75" s="43">
        <v>16.899999999999999</v>
      </c>
      <c r="N75" s="43">
        <v>16.899999999999999</v>
      </c>
      <c r="O75" s="43">
        <v>16.899999999999999</v>
      </c>
      <c r="P75" s="43">
        <v>16.899999999999999</v>
      </c>
      <c r="Q75" s="43">
        <v>16.899999999999999</v>
      </c>
      <c r="R75" s="43">
        <v>16.899999999999999</v>
      </c>
      <c r="S75" s="43">
        <v>16.899999999999999</v>
      </c>
      <c r="T75" s="43">
        <v>15.3</v>
      </c>
      <c r="U75" s="43">
        <v>15.3</v>
      </c>
      <c r="V75" s="43">
        <v>15.3</v>
      </c>
      <c r="W75" s="43">
        <v>15.3</v>
      </c>
      <c r="X75" s="43">
        <v>15.3</v>
      </c>
      <c r="Y75" s="43">
        <v>15.3</v>
      </c>
      <c r="Z75" s="43">
        <v>15.3</v>
      </c>
      <c r="AA75" s="43">
        <v>15.3</v>
      </c>
      <c r="AB75" s="43">
        <v>15.3</v>
      </c>
      <c r="AC75" s="43">
        <v>15.3</v>
      </c>
      <c r="AD75" s="43">
        <v>15.3</v>
      </c>
      <c r="AE75" s="43">
        <v>15.3</v>
      </c>
      <c r="AF75" s="43">
        <v>15.3</v>
      </c>
      <c r="AG75" s="75">
        <v>42.5</v>
      </c>
      <c r="AH75" s="46">
        <f t="shared" ref="AH75:AH138" si="23">MAX(B75:AF75)</f>
        <v>17.899999999999999</v>
      </c>
      <c r="AI75" s="47">
        <f t="shared" ref="AI75:AI138" si="24">MIN(B75:AF75)</f>
        <v>15.3</v>
      </c>
      <c r="AK75" s="49"/>
    </row>
    <row r="76" spans="1:88">
      <c r="A76" s="74" t="s">
        <v>95</v>
      </c>
      <c r="B76" s="43">
        <v>22.4</v>
      </c>
      <c r="C76" s="43">
        <v>18.100000000000001</v>
      </c>
      <c r="D76" s="43">
        <v>18.100000000000001</v>
      </c>
      <c r="E76" s="43">
        <v>18.100000000000001</v>
      </c>
      <c r="F76" s="43">
        <v>18.100000000000001</v>
      </c>
      <c r="G76" s="43">
        <v>18.100000000000001</v>
      </c>
      <c r="H76" s="43">
        <v>18.100000000000001</v>
      </c>
      <c r="I76" s="43">
        <v>18.100000000000001</v>
      </c>
      <c r="J76" s="43">
        <v>18.100000000000001</v>
      </c>
      <c r="K76" s="43">
        <v>18.100000000000001</v>
      </c>
      <c r="L76" s="43">
        <v>18.100000000000001</v>
      </c>
      <c r="M76" s="43">
        <v>15.2</v>
      </c>
      <c r="N76" s="43">
        <v>15.2</v>
      </c>
      <c r="O76" s="43">
        <v>15.2</v>
      </c>
      <c r="P76" s="43">
        <v>15.2</v>
      </c>
      <c r="Q76" s="43">
        <v>15.2</v>
      </c>
      <c r="R76" s="43">
        <v>15.2</v>
      </c>
      <c r="S76" s="43">
        <v>15.2</v>
      </c>
      <c r="T76" s="43">
        <v>15.1</v>
      </c>
      <c r="U76" s="43">
        <v>15.1</v>
      </c>
      <c r="V76" s="43">
        <v>15.1</v>
      </c>
      <c r="W76" s="43">
        <v>15.1</v>
      </c>
      <c r="X76" s="43">
        <v>15.1</v>
      </c>
      <c r="Y76" s="43">
        <v>15.1</v>
      </c>
      <c r="Z76" s="43">
        <v>15.1</v>
      </c>
      <c r="AA76" s="43">
        <v>15.1</v>
      </c>
      <c r="AB76" s="43">
        <v>15.1</v>
      </c>
      <c r="AC76" s="43">
        <v>15.1</v>
      </c>
      <c r="AD76" s="43">
        <v>15.1</v>
      </c>
      <c r="AE76" s="43">
        <v>15.1</v>
      </c>
      <c r="AF76" s="43">
        <v>15.1</v>
      </c>
      <c r="AG76" s="75">
        <v>22.1</v>
      </c>
      <c r="AH76" s="46">
        <f t="shared" si="23"/>
        <v>22.4</v>
      </c>
      <c r="AI76" s="47">
        <f t="shared" si="24"/>
        <v>15.1</v>
      </c>
      <c r="AK76" s="49"/>
    </row>
    <row r="77" spans="1:88" ht="15.75" thickBot="1">
      <c r="A77" s="76" t="s">
        <v>96</v>
      </c>
      <c r="B77" s="77">
        <v>5</v>
      </c>
      <c r="C77" s="77">
        <v>5</v>
      </c>
      <c r="D77" s="77">
        <v>5</v>
      </c>
      <c r="E77" s="77">
        <v>5</v>
      </c>
      <c r="F77" s="77">
        <v>5</v>
      </c>
      <c r="G77" s="77">
        <v>5</v>
      </c>
      <c r="H77" s="77">
        <v>5</v>
      </c>
      <c r="I77" s="77">
        <v>5</v>
      </c>
      <c r="J77" s="77">
        <v>5</v>
      </c>
      <c r="K77" s="77">
        <v>5</v>
      </c>
      <c r="L77" s="77">
        <v>5</v>
      </c>
      <c r="M77" s="77">
        <v>4.9000000000000004</v>
      </c>
      <c r="N77" s="77">
        <v>4.9000000000000004</v>
      </c>
      <c r="O77" s="77">
        <v>4.9000000000000004</v>
      </c>
      <c r="P77" s="77">
        <v>4.9000000000000004</v>
      </c>
      <c r="Q77" s="77">
        <v>4.9000000000000004</v>
      </c>
      <c r="R77" s="77">
        <v>4.9000000000000004</v>
      </c>
      <c r="S77" s="77">
        <v>4.9000000000000004</v>
      </c>
      <c r="T77" s="77">
        <v>4.2</v>
      </c>
      <c r="U77" s="77">
        <v>4.2</v>
      </c>
      <c r="V77" s="77">
        <v>4.2</v>
      </c>
      <c r="W77" s="77">
        <v>4.2</v>
      </c>
      <c r="X77" s="77">
        <v>4.2</v>
      </c>
      <c r="Y77" s="77">
        <v>4.2</v>
      </c>
      <c r="Z77" s="77">
        <v>4.2</v>
      </c>
      <c r="AA77" s="77">
        <v>4.2</v>
      </c>
      <c r="AB77" s="77">
        <v>4.2</v>
      </c>
      <c r="AC77" s="77">
        <v>4.2</v>
      </c>
      <c r="AD77" s="77">
        <v>4.2</v>
      </c>
      <c r="AE77" s="77">
        <v>4.2</v>
      </c>
      <c r="AF77" s="77">
        <v>4.2</v>
      </c>
      <c r="AG77" s="78">
        <v>14.8</v>
      </c>
      <c r="AH77" s="46">
        <f t="shared" si="23"/>
        <v>5</v>
      </c>
      <c r="AI77" s="47">
        <f t="shared" si="24"/>
        <v>4.2</v>
      </c>
      <c r="AK77" s="49"/>
    </row>
    <row r="78" spans="1:88" ht="15.75" thickBot="1">
      <c r="A78" s="79" t="s">
        <v>97</v>
      </c>
      <c r="B78" s="70">
        <f t="shared" ref="B78:AG78" si="25">SUM(B72:B77)</f>
        <v>316</v>
      </c>
      <c r="C78" s="70">
        <f t="shared" si="25"/>
        <v>147.1</v>
      </c>
      <c r="D78" s="70">
        <f t="shared" si="25"/>
        <v>115.5</v>
      </c>
      <c r="E78" s="70">
        <f t="shared" si="25"/>
        <v>114.4</v>
      </c>
      <c r="F78" s="70">
        <f t="shared" si="25"/>
        <v>116.83999999999997</v>
      </c>
      <c r="G78" s="70">
        <f t="shared" si="25"/>
        <v>116.83999999999997</v>
      </c>
      <c r="H78" s="70">
        <f t="shared" si="25"/>
        <v>116.83999999999997</v>
      </c>
      <c r="I78" s="70">
        <f t="shared" si="25"/>
        <v>146.83999999999997</v>
      </c>
      <c r="J78" s="70">
        <f t="shared" si="25"/>
        <v>496.84000000000003</v>
      </c>
      <c r="K78" s="70">
        <f t="shared" si="25"/>
        <v>520.74</v>
      </c>
      <c r="L78" s="70">
        <f t="shared" si="25"/>
        <v>415.94000000000005</v>
      </c>
      <c r="M78" s="70">
        <f t="shared" ref="M78:S78" si="26">SUM(M72:M77)</f>
        <v>393.7999999999999</v>
      </c>
      <c r="N78" s="70">
        <f t="shared" si="26"/>
        <v>390.89999999999992</v>
      </c>
      <c r="O78" s="70">
        <f t="shared" si="26"/>
        <v>109.40000000000002</v>
      </c>
      <c r="P78" s="70">
        <f t="shared" si="26"/>
        <v>106.50000000000001</v>
      </c>
      <c r="Q78" s="70">
        <f t="shared" si="26"/>
        <v>106.50000000000001</v>
      </c>
      <c r="R78" s="70">
        <f t="shared" si="26"/>
        <v>106.50000000000001</v>
      </c>
      <c r="S78" s="70">
        <f t="shared" si="26"/>
        <v>106.50000000000001</v>
      </c>
      <c r="T78" s="70">
        <f t="shared" si="25"/>
        <v>116.6</v>
      </c>
      <c r="U78" s="70">
        <f>SUM(U72:U77)</f>
        <v>116.6</v>
      </c>
      <c r="V78" s="70">
        <f>SUM(V72:V77)</f>
        <v>116.6</v>
      </c>
      <c r="W78" s="70">
        <f t="shared" si="25"/>
        <v>116.6</v>
      </c>
      <c r="X78" s="70">
        <f t="shared" si="25"/>
        <v>166.9</v>
      </c>
      <c r="Y78" s="70">
        <f t="shared" si="25"/>
        <v>166.9</v>
      </c>
      <c r="Z78" s="70">
        <f t="shared" si="25"/>
        <v>497.6</v>
      </c>
      <c r="AA78" s="70">
        <f t="shared" si="25"/>
        <v>572.6</v>
      </c>
      <c r="AB78" s="70">
        <f>SUM(AB72:AB77)</f>
        <v>538.6</v>
      </c>
      <c r="AC78" s="70">
        <f>SUM(AC72:AC77)</f>
        <v>538.6</v>
      </c>
      <c r="AD78" s="70">
        <f>SUM(AD72:AD77)</f>
        <v>538.6</v>
      </c>
      <c r="AE78" s="70">
        <f>SUM(AE72:AE77)</f>
        <v>327.40000000000003</v>
      </c>
      <c r="AF78" s="70">
        <f>SUM(AF72:AF77)</f>
        <v>276.40000000000003</v>
      </c>
      <c r="AG78" s="80">
        <f t="shared" si="25"/>
        <v>706.4</v>
      </c>
      <c r="AH78" s="46">
        <f t="shared" si="23"/>
        <v>572.6</v>
      </c>
      <c r="AI78" s="47">
        <f t="shared" si="24"/>
        <v>106.50000000000001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32.1</v>
      </c>
      <c r="D79" s="44">
        <v>41.2</v>
      </c>
      <c r="E79" s="44">
        <v>31.8</v>
      </c>
      <c r="F79" s="44">
        <v>0</v>
      </c>
      <c r="G79" s="44">
        <v>0</v>
      </c>
      <c r="H79" s="44">
        <v>0</v>
      </c>
      <c r="I79" s="44">
        <v>30</v>
      </c>
      <c r="J79" s="44">
        <v>120</v>
      </c>
      <c r="K79" s="44">
        <v>120</v>
      </c>
      <c r="L79" s="44">
        <v>102</v>
      </c>
      <c r="M79" s="44">
        <v>110.7</v>
      </c>
      <c r="N79" s="44">
        <v>112.5</v>
      </c>
      <c r="O79" s="44">
        <v>92.7</v>
      </c>
      <c r="P79" s="44">
        <v>71.7</v>
      </c>
      <c r="Q79" s="44">
        <v>71.7</v>
      </c>
      <c r="R79" s="44">
        <v>47.9</v>
      </c>
      <c r="S79" s="44">
        <v>47.9</v>
      </c>
      <c r="T79" s="44">
        <v>30.8</v>
      </c>
      <c r="U79" s="44">
        <v>30.8</v>
      </c>
      <c r="V79" s="44">
        <v>30.8</v>
      </c>
      <c r="W79" s="44">
        <v>30.8</v>
      </c>
      <c r="X79" s="44">
        <v>30.8</v>
      </c>
      <c r="Y79" s="44">
        <v>45</v>
      </c>
      <c r="Z79" s="44">
        <v>144</v>
      </c>
      <c r="AA79" s="44">
        <v>144</v>
      </c>
      <c r="AB79" s="44">
        <v>128</v>
      </c>
      <c r="AC79" s="44">
        <v>96.8</v>
      </c>
      <c r="AD79" s="44">
        <v>96.8</v>
      </c>
      <c r="AE79" s="44">
        <v>96.8</v>
      </c>
      <c r="AF79" s="44">
        <v>96.8</v>
      </c>
      <c r="AG79" s="61">
        <v>144</v>
      </c>
      <c r="AH79" s="46">
        <f t="shared" si="23"/>
        <v>144</v>
      </c>
      <c r="AI79" s="47">
        <f t="shared" si="24"/>
        <v>0</v>
      </c>
      <c r="AK79" s="49"/>
      <c r="AY79" s="1" t="s">
        <v>99</v>
      </c>
      <c r="AZ79" s="82">
        <f>ROUND(C97,0)</f>
        <v>169</v>
      </c>
      <c r="BA79" s="81">
        <f t="shared" ref="BA79:BD83" si="27">D97</f>
        <v>152.19999999999999</v>
      </c>
      <c r="BB79" s="81">
        <f t="shared" si="27"/>
        <v>197.9</v>
      </c>
      <c r="BC79" s="81">
        <f t="shared" si="27"/>
        <v>225</v>
      </c>
      <c r="BD79" s="81">
        <f t="shared" si="27"/>
        <v>275</v>
      </c>
      <c r="BE79" s="82">
        <f>I97</f>
        <v>235</v>
      </c>
      <c r="BF79" s="82">
        <f>K97</f>
        <v>-129.80000000000001</v>
      </c>
      <c r="BG79" s="82">
        <f t="shared" ref="BG79:BP83" si="28">M97</f>
        <v>112.9</v>
      </c>
      <c r="BH79" s="82">
        <f t="shared" si="28"/>
        <v>120.9</v>
      </c>
      <c r="BI79" s="82">
        <f t="shared" si="28"/>
        <v>292</v>
      </c>
      <c r="BJ79" s="82">
        <f t="shared" si="28"/>
        <v>360</v>
      </c>
      <c r="BK79" s="82">
        <f t="shared" si="28"/>
        <v>393</v>
      </c>
      <c r="BL79" s="82">
        <f t="shared" si="28"/>
        <v>432.3</v>
      </c>
      <c r="BM79" s="82">
        <f t="shared" si="28"/>
        <v>475.3</v>
      </c>
      <c r="BN79" s="82">
        <f t="shared" si="28"/>
        <v>467.1</v>
      </c>
      <c r="BO79" s="82">
        <f t="shared" si="28"/>
        <v>547.79999999999995</v>
      </c>
      <c r="BP79" s="82">
        <f t="shared" si="28"/>
        <v>498.2</v>
      </c>
      <c r="BQ79" s="82">
        <f>X97</f>
        <v>416</v>
      </c>
      <c r="BR79" s="82">
        <f>Z97</f>
        <v>-25</v>
      </c>
      <c r="BS79" s="81">
        <f>AB97</f>
        <v>-79.900000000000006</v>
      </c>
      <c r="BT79" s="81">
        <f t="shared" ref="BT79:BV83" si="29">AD97</f>
        <v>-19.100000000000001</v>
      </c>
      <c r="BU79" s="81">
        <f t="shared" si="29"/>
        <v>-3.3</v>
      </c>
      <c r="BV79" s="81">
        <f t="shared" si="29"/>
        <v>-5.9</v>
      </c>
      <c r="BW79" s="81">
        <f>B97</f>
        <v>74</v>
      </c>
    </row>
    <row r="80" spans="1:88">
      <c r="A80" s="63" t="s">
        <v>100</v>
      </c>
      <c r="B80" s="43">
        <v>35</v>
      </c>
      <c r="C80" s="43">
        <v>24.4</v>
      </c>
      <c r="D80" s="43">
        <v>24.8</v>
      </c>
      <c r="E80" s="43">
        <v>0</v>
      </c>
      <c r="F80" s="43">
        <v>0</v>
      </c>
      <c r="G80" s="43">
        <v>0</v>
      </c>
      <c r="H80" s="43">
        <v>0</v>
      </c>
      <c r="I80" s="43">
        <v>25</v>
      </c>
      <c r="J80" s="43">
        <v>55</v>
      </c>
      <c r="K80" s="43">
        <v>68.5</v>
      </c>
      <c r="L80" s="43">
        <v>49.6</v>
      </c>
      <c r="M80" s="43">
        <v>69</v>
      </c>
      <c r="N80" s="43">
        <v>68.7</v>
      </c>
      <c r="O80" s="43">
        <v>34.700000000000003</v>
      </c>
      <c r="P80" s="43">
        <v>34.700000000000003</v>
      </c>
      <c r="Q80" s="43">
        <v>34.700000000000003</v>
      </c>
      <c r="R80" s="43">
        <v>35.200000000000003</v>
      </c>
      <c r="S80" s="43">
        <v>35.200000000000003</v>
      </c>
      <c r="T80" s="43">
        <v>25</v>
      </c>
      <c r="U80" s="43">
        <v>0</v>
      </c>
      <c r="V80" s="43">
        <v>0</v>
      </c>
      <c r="W80" s="43">
        <v>0</v>
      </c>
      <c r="X80" s="43">
        <v>0</v>
      </c>
      <c r="Y80" s="43">
        <v>30</v>
      </c>
      <c r="Z80" s="43">
        <v>69</v>
      </c>
      <c r="AA80" s="43">
        <v>69</v>
      </c>
      <c r="AB80" s="43">
        <v>69</v>
      </c>
      <c r="AC80" s="43">
        <v>69</v>
      </c>
      <c r="AD80" s="43">
        <v>69</v>
      </c>
      <c r="AE80" s="43">
        <v>69</v>
      </c>
      <c r="AF80" s="43">
        <v>69</v>
      </c>
      <c r="AG80" s="64">
        <v>70</v>
      </c>
      <c r="AH80" s="46">
        <f t="shared" si="23"/>
        <v>69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22.2</v>
      </c>
      <c r="BN80" s="82">
        <f t="shared" si="28"/>
        <v>22.2</v>
      </c>
      <c r="BO80" s="82">
        <f t="shared" si="28"/>
        <v>22.2</v>
      </c>
      <c r="BP80" s="82">
        <f t="shared" si="28"/>
        <v>24.3</v>
      </c>
      <c r="BQ80" s="82">
        <f>X98</f>
        <v>24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>
      <c r="A81" s="63" t="s">
        <v>102</v>
      </c>
      <c r="B81" s="43">
        <v>45</v>
      </c>
      <c r="C81" s="43">
        <v>44.3</v>
      </c>
      <c r="D81" s="43">
        <v>34.299999999999997</v>
      </c>
      <c r="E81" s="43">
        <v>17.7</v>
      </c>
      <c r="F81" s="43">
        <v>17.7</v>
      </c>
      <c r="G81" s="43">
        <v>17.7</v>
      </c>
      <c r="H81" s="43">
        <v>33.5</v>
      </c>
      <c r="I81" s="43">
        <v>33.5</v>
      </c>
      <c r="J81" s="43">
        <v>48</v>
      </c>
      <c r="K81" s="43">
        <v>68.099999999999994</v>
      </c>
      <c r="L81" s="43">
        <v>50.8</v>
      </c>
      <c r="M81" s="43">
        <v>69</v>
      </c>
      <c r="N81" s="43">
        <v>69</v>
      </c>
      <c r="O81" s="43">
        <v>51.8</v>
      </c>
      <c r="P81" s="43">
        <v>34.200000000000003</v>
      </c>
      <c r="Q81" s="43">
        <v>34.200000000000003</v>
      </c>
      <c r="R81" s="43">
        <v>34.6</v>
      </c>
      <c r="S81" s="43">
        <v>34.6</v>
      </c>
      <c r="T81" s="43">
        <v>35</v>
      </c>
      <c r="U81" s="43">
        <v>35</v>
      </c>
      <c r="V81" s="43">
        <v>35</v>
      </c>
      <c r="W81" s="43">
        <v>35</v>
      </c>
      <c r="X81" s="43">
        <v>35</v>
      </c>
      <c r="Y81" s="43">
        <v>65</v>
      </c>
      <c r="Z81" s="43">
        <v>69</v>
      </c>
      <c r="AA81" s="43">
        <v>69</v>
      </c>
      <c r="AB81" s="43">
        <v>69</v>
      </c>
      <c r="AC81" s="43">
        <v>44.6</v>
      </c>
      <c r="AD81" s="43">
        <v>44.6</v>
      </c>
      <c r="AE81" s="43">
        <v>32.299999999999997</v>
      </c>
      <c r="AF81" s="43">
        <v>45.7</v>
      </c>
      <c r="AG81" s="64">
        <v>69</v>
      </c>
      <c r="AH81" s="46">
        <f t="shared" si="23"/>
        <v>69</v>
      </c>
      <c r="AI81" s="47">
        <f t="shared" si="24"/>
        <v>17.7</v>
      </c>
      <c r="AK81" s="49"/>
      <c r="AL81" s="83"/>
      <c r="AO81" s="83"/>
      <c r="AY81" s="1" t="s">
        <v>103</v>
      </c>
      <c r="AZ81" s="82">
        <f>ROUND(C99,0)</f>
        <v>141</v>
      </c>
      <c r="BA81" s="81">
        <f t="shared" si="27"/>
        <v>137.6</v>
      </c>
      <c r="BB81" s="81">
        <f t="shared" si="27"/>
        <v>136.4</v>
      </c>
      <c r="BC81" s="81">
        <f t="shared" si="27"/>
        <v>144.30000000000001</v>
      </c>
      <c r="BD81" s="81">
        <f t="shared" si="27"/>
        <v>115.1</v>
      </c>
      <c r="BE81" s="82">
        <f>I99</f>
        <v>128</v>
      </c>
      <c r="BF81" s="82">
        <f>K99</f>
        <v>137.5</v>
      </c>
      <c r="BG81" s="82">
        <f t="shared" si="28"/>
        <v>113.8</v>
      </c>
      <c r="BH81" s="82">
        <f t="shared" si="28"/>
        <v>114.2</v>
      </c>
      <c r="BI81" s="82">
        <f t="shared" si="28"/>
        <v>126</v>
      </c>
      <c r="BJ81" s="82">
        <f t="shared" si="28"/>
        <v>128</v>
      </c>
      <c r="BK81" s="82">
        <f t="shared" si="28"/>
        <v>128</v>
      </c>
      <c r="BL81" s="82">
        <f t="shared" si="28"/>
        <v>113.9</v>
      </c>
      <c r="BM81" s="82">
        <f t="shared" si="28"/>
        <v>110.9</v>
      </c>
      <c r="BN81" s="82">
        <f t="shared" si="28"/>
        <v>117</v>
      </c>
      <c r="BO81" s="82">
        <f t="shared" si="28"/>
        <v>139</v>
      </c>
      <c r="BP81" s="82">
        <f t="shared" si="28"/>
        <v>124.6</v>
      </c>
      <c r="BQ81" s="82">
        <f>X99</f>
        <v>126</v>
      </c>
      <c r="BR81" s="82">
        <f>Z99</f>
        <v>117</v>
      </c>
      <c r="BS81" s="81">
        <f>AB99</f>
        <v>118.6</v>
      </c>
      <c r="BT81" s="81">
        <f t="shared" si="29"/>
        <v>124.7</v>
      </c>
      <c r="BU81" s="81">
        <f t="shared" si="29"/>
        <v>140.19999999999999</v>
      </c>
      <c r="BV81" s="81">
        <f t="shared" si="29"/>
        <v>145.80000000000001</v>
      </c>
      <c r="BW81" s="81">
        <f>B99</f>
        <v>126</v>
      </c>
    </row>
    <row r="82" spans="1:75" s="83" customFormat="1">
      <c r="A82" s="63" t="s">
        <v>104</v>
      </c>
      <c r="B82" s="43">
        <v>59.6</v>
      </c>
      <c r="C82" s="43">
        <v>47.8</v>
      </c>
      <c r="D82" s="43">
        <v>53.8</v>
      </c>
      <c r="E82" s="43">
        <v>53.8</v>
      </c>
      <c r="F82" s="43">
        <v>53.8</v>
      </c>
      <c r="G82" s="43">
        <v>54</v>
      </c>
      <c r="H82" s="43">
        <v>54</v>
      </c>
      <c r="I82" s="43">
        <v>54</v>
      </c>
      <c r="J82" s="43">
        <v>54</v>
      </c>
      <c r="K82" s="43">
        <v>50.7</v>
      </c>
      <c r="L82" s="43">
        <v>50.7</v>
      </c>
      <c r="M82" s="43">
        <v>52.7</v>
      </c>
      <c r="N82" s="43">
        <v>52.7</v>
      </c>
      <c r="O82" s="43">
        <v>52.7</v>
      </c>
      <c r="P82" s="43">
        <v>50.4</v>
      </c>
      <c r="Q82" s="43">
        <v>50.4</v>
      </c>
      <c r="R82" s="43">
        <v>50.4</v>
      </c>
      <c r="S82" s="43">
        <v>50.4</v>
      </c>
      <c r="T82" s="43">
        <v>48.9</v>
      </c>
      <c r="U82" s="43">
        <v>48.9</v>
      </c>
      <c r="V82" s="43">
        <v>48.9</v>
      </c>
      <c r="W82" s="43">
        <v>48.9</v>
      </c>
      <c r="X82" s="43">
        <v>48.9</v>
      </c>
      <c r="Y82" s="43">
        <v>48.9</v>
      </c>
      <c r="Z82" s="43">
        <v>48.9</v>
      </c>
      <c r="AA82" s="43">
        <v>48.9</v>
      </c>
      <c r="AB82" s="43">
        <v>54.4</v>
      </c>
      <c r="AC82" s="43">
        <v>54.4</v>
      </c>
      <c r="AD82" s="43">
        <v>54.4</v>
      </c>
      <c r="AE82" s="43">
        <v>54.4</v>
      </c>
      <c r="AF82" s="43">
        <v>54.4</v>
      </c>
      <c r="AG82" s="64">
        <v>60</v>
      </c>
      <c r="AH82" s="46">
        <f t="shared" si="23"/>
        <v>59.6</v>
      </c>
      <c r="AI82" s="47">
        <f t="shared" si="24"/>
        <v>47.8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12.8</v>
      </c>
      <c r="BK82" s="82">
        <f t="shared" si="28"/>
        <v>12.8</v>
      </c>
      <c r="BL82" s="82">
        <f t="shared" si="28"/>
        <v>11</v>
      </c>
      <c r="BM82" s="82">
        <f t="shared" si="28"/>
        <v>13.3</v>
      </c>
      <c r="BN82" s="82">
        <f t="shared" si="28"/>
        <v>13</v>
      </c>
      <c r="BO82" s="82">
        <f t="shared" si="28"/>
        <v>15.02</v>
      </c>
      <c r="BP82" s="82">
        <f t="shared" si="28"/>
        <v>18.600000000000001</v>
      </c>
      <c r="BQ82" s="82">
        <f>X100</f>
        <v>17</v>
      </c>
      <c r="BR82" s="82">
        <f>Z100</f>
        <v>17</v>
      </c>
      <c r="BS82" s="81">
        <f>AB100</f>
        <v>20.5</v>
      </c>
      <c r="BT82" s="81">
        <f t="shared" si="29"/>
        <v>17.600000000000001</v>
      </c>
      <c r="BU82" s="81">
        <f t="shared" si="29"/>
        <v>16.88</v>
      </c>
      <c r="BV82" s="81">
        <f t="shared" si="29"/>
        <v>16.600000000000001</v>
      </c>
      <c r="BW82" s="81">
        <f>B100</f>
        <v>0</v>
      </c>
    </row>
    <row r="83" spans="1:75">
      <c r="A83" s="63" t="s">
        <v>106</v>
      </c>
      <c r="B83" s="43">
        <v>15</v>
      </c>
      <c r="C83" s="43">
        <v>0</v>
      </c>
      <c r="D83" s="43">
        <v>0</v>
      </c>
      <c r="E83" s="43">
        <v>0</v>
      </c>
      <c r="F83" s="43">
        <v>0</v>
      </c>
      <c r="G83" s="43">
        <v>0</v>
      </c>
      <c r="H83" s="43">
        <v>0</v>
      </c>
      <c r="I83" s="43">
        <v>0</v>
      </c>
      <c r="J83" s="43">
        <v>20</v>
      </c>
      <c r="K83" s="43">
        <v>25</v>
      </c>
      <c r="L83" s="43">
        <v>20</v>
      </c>
      <c r="M83" s="43">
        <v>12.9</v>
      </c>
      <c r="N83" s="43">
        <v>13</v>
      </c>
      <c r="O83" s="43">
        <v>12.8</v>
      </c>
      <c r="P83" s="43">
        <v>12.7</v>
      </c>
      <c r="Q83" s="43">
        <v>12.7</v>
      </c>
      <c r="R83" s="43">
        <v>10.4</v>
      </c>
      <c r="S83" s="43">
        <v>10.4</v>
      </c>
      <c r="T83" s="43">
        <v>10.5</v>
      </c>
      <c r="U83" s="43">
        <v>10.5</v>
      </c>
      <c r="V83" s="43">
        <v>10.5</v>
      </c>
      <c r="W83" s="43">
        <v>10.5</v>
      </c>
      <c r="X83" s="43">
        <v>10.5</v>
      </c>
      <c r="Y83" s="43">
        <v>20.5</v>
      </c>
      <c r="Z83" s="43">
        <v>20.5</v>
      </c>
      <c r="AA83" s="43">
        <v>20.5</v>
      </c>
      <c r="AB83" s="43">
        <v>9.5</v>
      </c>
      <c r="AC83" s="43">
        <v>9.5</v>
      </c>
      <c r="AD83" s="43">
        <v>9.5</v>
      </c>
      <c r="AE83" s="43">
        <v>9.5</v>
      </c>
      <c r="AF83" s="43">
        <v>9.5</v>
      </c>
      <c r="AG83" s="64">
        <v>30</v>
      </c>
      <c r="AH83" s="46">
        <f t="shared" si="23"/>
        <v>25</v>
      </c>
      <c r="AI83" s="47">
        <f t="shared" si="24"/>
        <v>0</v>
      </c>
      <c r="AK83" s="49"/>
      <c r="AY83" s="1" t="s">
        <v>107</v>
      </c>
      <c r="AZ83" s="82">
        <f>ROUND(C101,0)</f>
        <v>60</v>
      </c>
      <c r="BA83" s="81">
        <f t="shared" si="27"/>
        <v>63.3</v>
      </c>
      <c r="BB83" s="81">
        <f t="shared" si="27"/>
        <v>61.2</v>
      </c>
      <c r="BC83" s="81">
        <f t="shared" si="27"/>
        <v>57.7</v>
      </c>
      <c r="BD83" s="81">
        <f t="shared" si="27"/>
        <v>60.8</v>
      </c>
      <c r="BE83" s="82">
        <f>I101</f>
        <v>59.6</v>
      </c>
      <c r="BF83" s="82">
        <f>K101</f>
        <v>0</v>
      </c>
      <c r="BG83" s="82">
        <f t="shared" si="28"/>
        <v>40.9</v>
      </c>
      <c r="BH83" s="82">
        <f t="shared" si="28"/>
        <v>56.8</v>
      </c>
      <c r="BI83" s="82">
        <f t="shared" si="28"/>
        <v>53.4</v>
      </c>
      <c r="BJ83" s="82">
        <f t="shared" si="28"/>
        <v>55.7</v>
      </c>
      <c r="BK83" s="82">
        <f t="shared" si="28"/>
        <v>55.7</v>
      </c>
      <c r="BL83" s="82">
        <f t="shared" si="28"/>
        <v>47.7</v>
      </c>
      <c r="BM83" s="82">
        <f t="shared" si="28"/>
        <v>56.8</v>
      </c>
      <c r="BN83" s="82">
        <f t="shared" si="28"/>
        <v>58.6</v>
      </c>
      <c r="BO83" s="82">
        <f t="shared" si="28"/>
        <v>57.6</v>
      </c>
      <c r="BP83" s="82">
        <f t="shared" si="28"/>
        <v>63.1</v>
      </c>
      <c r="BQ83" s="82">
        <f>X101</f>
        <v>56</v>
      </c>
      <c r="BR83" s="82">
        <f>Z101</f>
        <v>43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0.9</v>
      </c>
      <c r="K84" s="43">
        <v>2.2000000000000002</v>
      </c>
      <c r="L84" s="43">
        <v>4.3</v>
      </c>
      <c r="M84" s="43">
        <v>8.1999999999999993</v>
      </c>
      <c r="N84" s="43">
        <v>12.2</v>
      </c>
      <c r="O84" s="43">
        <v>16.600000000000001</v>
      </c>
      <c r="P84" s="43">
        <v>17.5</v>
      </c>
      <c r="Q84" s="43">
        <v>17.5</v>
      </c>
      <c r="R84" s="43">
        <v>17.399999999999999</v>
      </c>
      <c r="S84" s="43">
        <v>14.9</v>
      </c>
      <c r="T84" s="43">
        <v>12.1</v>
      </c>
      <c r="U84" s="43">
        <v>12.1</v>
      </c>
      <c r="V84" s="43">
        <v>12.1</v>
      </c>
      <c r="W84" s="43">
        <v>12.1</v>
      </c>
      <c r="X84" s="43">
        <v>12.1</v>
      </c>
      <c r="Y84" s="43">
        <v>12.1</v>
      </c>
      <c r="Z84" s="43">
        <v>12.1</v>
      </c>
      <c r="AA84" s="43">
        <v>12.1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17.5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11.9</v>
      </c>
      <c r="C85" s="43">
        <v>11.8</v>
      </c>
      <c r="D85" s="43">
        <v>11.8</v>
      </c>
      <c r="E85" s="43">
        <v>11.8</v>
      </c>
      <c r="F85" s="43">
        <v>11.8</v>
      </c>
      <c r="G85" s="43">
        <v>11.8</v>
      </c>
      <c r="H85" s="43">
        <v>11.8</v>
      </c>
      <c r="I85" s="43">
        <v>11.8</v>
      </c>
      <c r="J85" s="43">
        <v>11.8</v>
      </c>
      <c r="K85" s="43">
        <v>11.8</v>
      </c>
      <c r="L85" s="43">
        <v>11.8</v>
      </c>
      <c r="M85" s="43">
        <v>11.8</v>
      </c>
      <c r="N85" s="43">
        <v>11.8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11.8</v>
      </c>
      <c r="U85" s="43">
        <v>11.8</v>
      </c>
      <c r="V85" s="43">
        <v>11.8</v>
      </c>
      <c r="W85" s="43">
        <v>11.8</v>
      </c>
      <c r="X85" s="43">
        <v>11.8</v>
      </c>
      <c r="Y85" s="43">
        <v>11.8</v>
      </c>
      <c r="Z85" s="43">
        <v>11.8</v>
      </c>
      <c r="AA85" s="43">
        <v>11.8</v>
      </c>
      <c r="AB85" s="43">
        <v>11.8</v>
      </c>
      <c r="AC85" s="43">
        <v>11.8</v>
      </c>
      <c r="AD85" s="43">
        <v>11.8</v>
      </c>
      <c r="AE85" s="43">
        <v>11.8</v>
      </c>
      <c r="AF85" s="43">
        <v>11.8</v>
      </c>
      <c r="AG85" s="64">
        <v>24</v>
      </c>
      <c r="AH85" s="46">
        <f t="shared" si="23"/>
        <v>11.9</v>
      </c>
      <c r="AI85" s="47">
        <f t="shared" si="24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169</v>
      </c>
      <c r="BA86" s="82">
        <f t="shared" si="31"/>
        <v>152.19999999999999</v>
      </c>
      <c r="BB86" s="82">
        <f t="shared" si="31"/>
        <v>197.9</v>
      </c>
      <c r="BC86" s="82">
        <f t="shared" si="31"/>
        <v>225</v>
      </c>
      <c r="BD86" s="82">
        <f t="shared" si="31"/>
        <v>275</v>
      </c>
      <c r="BE86" s="82">
        <f t="shared" si="31"/>
        <v>235</v>
      </c>
      <c r="BF86" s="82">
        <f t="shared" si="31"/>
        <v>-129.80000000000001</v>
      </c>
      <c r="BG86" s="82">
        <f t="shared" si="31"/>
        <v>112.9</v>
      </c>
      <c r="BH86" s="82">
        <f t="shared" si="31"/>
        <v>120.9</v>
      </c>
      <c r="BI86" s="82">
        <f t="shared" si="31"/>
        <v>292</v>
      </c>
      <c r="BJ86" s="82">
        <f t="shared" si="31"/>
        <v>360</v>
      </c>
      <c r="BK86" s="82">
        <f t="shared" si="31"/>
        <v>393</v>
      </c>
      <c r="BL86" s="82">
        <f t="shared" si="31"/>
        <v>432.3</v>
      </c>
      <c r="BM86" s="82">
        <f t="shared" si="31"/>
        <v>475.3</v>
      </c>
      <c r="BN86" s="82">
        <f t="shared" si="31"/>
        <v>467.1</v>
      </c>
      <c r="BO86" s="82">
        <f t="shared" si="31"/>
        <v>547.79999999999995</v>
      </c>
      <c r="BP86" s="82">
        <f t="shared" si="31"/>
        <v>498.2</v>
      </c>
      <c r="BQ86" s="82">
        <f t="shared" si="31"/>
        <v>416</v>
      </c>
      <c r="BR86" s="82">
        <f t="shared" si="31"/>
        <v>-25</v>
      </c>
      <c r="BS86" s="82">
        <f t="shared" si="31"/>
        <v>-79.900000000000006</v>
      </c>
      <c r="BT86" s="82">
        <f t="shared" si="31"/>
        <v>-19.100000000000001</v>
      </c>
      <c r="BU86" s="82">
        <f t="shared" si="31"/>
        <v>-3.3</v>
      </c>
      <c r="BV86" s="82">
        <f t="shared" si="31"/>
        <v>-5.9</v>
      </c>
      <c r="BW86" s="82">
        <f t="shared" si="31"/>
        <v>74</v>
      </c>
    </row>
    <row r="87" spans="1:75">
      <c r="A87" s="63" t="s">
        <v>112</v>
      </c>
      <c r="B87" s="43">
        <v>7</v>
      </c>
      <c r="C87" s="43">
        <v>9.5</v>
      </c>
      <c r="D87" s="43">
        <v>9.6</v>
      </c>
      <c r="E87" s="43">
        <v>9.8000000000000007</v>
      </c>
      <c r="F87" s="43">
        <v>9.8000000000000007</v>
      </c>
      <c r="G87" s="43">
        <v>9.8000000000000007</v>
      </c>
      <c r="H87" s="43">
        <v>9.8000000000000007</v>
      </c>
      <c r="I87" s="43">
        <v>9.8000000000000007</v>
      </c>
      <c r="J87" s="43">
        <v>9.8000000000000007</v>
      </c>
      <c r="K87" s="43">
        <v>9.8000000000000007</v>
      </c>
      <c r="L87" s="43">
        <v>9.8000000000000007</v>
      </c>
      <c r="M87" s="43">
        <v>8.3000000000000007</v>
      </c>
      <c r="N87" s="43">
        <v>8.3000000000000007</v>
      </c>
      <c r="O87" s="43">
        <v>8.3000000000000007</v>
      </c>
      <c r="P87" s="43">
        <v>8.3000000000000007</v>
      </c>
      <c r="Q87" s="43">
        <v>8.3000000000000007</v>
      </c>
      <c r="R87" s="43">
        <v>8.3000000000000007</v>
      </c>
      <c r="S87" s="43">
        <v>8.3000000000000007</v>
      </c>
      <c r="T87" s="43">
        <v>8.3000000000000007</v>
      </c>
      <c r="U87" s="43">
        <v>8.3000000000000007</v>
      </c>
      <c r="V87" s="43">
        <v>8.3000000000000007</v>
      </c>
      <c r="W87" s="43">
        <v>8.3000000000000007</v>
      </c>
      <c r="X87" s="43">
        <v>8.3000000000000007</v>
      </c>
      <c r="Y87" s="43">
        <v>8.3000000000000007</v>
      </c>
      <c r="Z87" s="43">
        <v>8.3000000000000007</v>
      </c>
      <c r="AA87" s="43">
        <v>8.3000000000000007</v>
      </c>
      <c r="AB87" s="43">
        <v>8.3000000000000007</v>
      </c>
      <c r="AC87" s="43">
        <v>8.3000000000000007</v>
      </c>
      <c r="AD87" s="43">
        <v>8.3000000000000007</v>
      </c>
      <c r="AE87" s="43">
        <v>8.3000000000000007</v>
      </c>
      <c r="AF87" s="43">
        <v>8.3000000000000007</v>
      </c>
      <c r="AG87" s="64">
        <v>14.1</v>
      </c>
      <c r="AH87" s="46">
        <f t="shared" si="23"/>
        <v>9.8000000000000007</v>
      </c>
      <c r="AI87" s="47">
        <f t="shared" si="24"/>
        <v>7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22.2</v>
      </c>
      <c r="BN87" s="82">
        <f t="shared" si="31"/>
        <v>22.2</v>
      </c>
      <c r="BO87" s="82">
        <f t="shared" si="31"/>
        <v>22.2</v>
      </c>
      <c r="BP87" s="82">
        <f t="shared" si="31"/>
        <v>24.3</v>
      </c>
      <c r="BQ87" s="82">
        <f t="shared" si="31"/>
        <v>24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>
      <c r="A88" s="84" t="s">
        <v>113</v>
      </c>
      <c r="B88" s="43">
        <v>6.1</v>
      </c>
      <c r="C88" s="43">
        <v>6.1</v>
      </c>
      <c r="D88" s="43">
        <v>6</v>
      </c>
      <c r="E88" s="43">
        <v>6.1</v>
      </c>
      <c r="F88" s="43">
        <v>6.1</v>
      </c>
      <c r="G88" s="43">
        <v>6.1</v>
      </c>
      <c r="H88" s="43">
        <v>6.1</v>
      </c>
      <c r="I88" s="43">
        <v>6.1</v>
      </c>
      <c r="J88" s="43">
        <v>6.1</v>
      </c>
      <c r="K88" s="43">
        <v>6.1</v>
      </c>
      <c r="L88" s="43">
        <v>6.1</v>
      </c>
      <c r="M88" s="43">
        <v>4</v>
      </c>
      <c r="N88" s="43">
        <v>4</v>
      </c>
      <c r="O88" s="43">
        <v>4</v>
      </c>
      <c r="P88" s="43">
        <v>4</v>
      </c>
      <c r="Q88" s="43">
        <v>4</v>
      </c>
      <c r="R88" s="43">
        <v>4</v>
      </c>
      <c r="S88" s="43">
        <v>4</v>
      </c>
      <c r="T88" s="43">
        <v>4</v>
      </c>
      <c r="U88" s="43">
        <v>4</v>
      </c>
      <c r="V88" s="43">
        <v>4</v>
      </c>
      <c r="W88" s="43">
        <v>4</v>
      </c>
      <c r="X88" s="43">
        <v>4</v>
      </c>
      <c r="Y88" s="43">
        <v>4</v>
      </c>
      <c r="Z88" s="43">
        <v>4</v>
      </c>
      <c r="AA88" s="43">
        <v>4</v>
      </c>
      <c r="AB88" s="43">
        <v>4</v>
      </c>
      <c r="AC88" s="43">
        <v>4</v>
      </c>
      <c r="AD88" s="43">
        <v>4</v>
      </c>
      <c r="AE88" s="43">
        <v>4</v>
      </c>
      <c r="AF88" s="43">
        <v>4</v>
      </c>
      <c r="AG88" s="64">
        <v>14</v>
      </c>
      <c r="AH88" s="46">
        <f t="shared" si="23"/>
        <v>6.1</v>
      </c>
      <c r="AI88" s="47">
        <f t="shared" si="24"/>
        <v>4</v>
      </c>
      <c r="AK88" s="49"/>
      <c r="AZ88" s="82">
        <f t="shared" si="31"/>
        <v>141</v>
      </c>
      <c r="BA88" s="82">
        <f t="shared" si="31"/>
        <v>137.6</v>
      </c>
      <c r="BB88" s="82">
        <f t="shared" si="31"/>
        <v>136.4</v>
      </c>
      <c r="BC88" s="82">
        <f t="shared" si="31"/>
        <v>144.30000000000001</v>
      </c>
      <c r="BD88" s="82">
        <f t="shared" si="31"/>
        <v>115.1</v>
      </c>
      <c r="BE88" s="82">
        <f t="shared" si="31"/>
        <v>128</v>
      </c>
      <c r="BF88" s="82">
        <f t="shared" si="31"/>
        <v>137.5</v>
      </c>
      <c r="BG88" s="82">
        <f t="shared" si="31"/>
        <v>113.8</v>
      </c>
      <c r="BH88" s="82">
        <f t="shared" si="31"/>
        <v>114.2</v>
      </c>
      <c r="BI88" s="82">
        <f t="shared" si="31"/>
        <v>126</v>
      </c>
      <c r="BJ88" s="82">
        <f t="shared" si="31"/>
        <v>128</v>
      </c>
      <c r="BK88" s="82">
        <f t="shared" si="31"/>
        <v>128</v>
      </c>
      <c r="BL88" s="82">
        <f t="shared" si="31"/>
        <v>113.9</v>
      </c>
      <c r="BM88" s="82">
        <f t="shared" si="31"/>
        <v>110.9</v>
      </c>
      <c r="BN88" s="82">
        <f t="shared" si="31"/>
        <v>117</v>
      </c>
      <c r="BO88" s="82">
        <f t="shared" si="31"/>
        <v>139</v>
      </c>
      <c r="BP88" s="82">
        <f t="shared" si="31"/>
        <v>124.6</v>
      </c>
      <c r="BQ88" s="82">
        <f t="shared" si="31"/>
        <v>126</v>
      </c>
      <c r="BR88" s="82">
        <f t="shared" si="31"/>
        <v>117</v>
      </c>
      <c r="BS88" s="82">
        <f t="shared" si="31"/>
        <v>118.6</v>
      </c>
      <c r="BT88" s="82">
        <f t="shared" si="31"/>
        <v>124.7</v>
      </c>
      <c r="BU88" s="82">
        <f t="shared" si="31"/>
        <v>140.19999999999999</v>
      </c>
      <c r="BV88" s="82">
        <f t="shared" si="31"/>
        <v>145.80000000000001</v>
      </c>
      <c r="BW88" s="82">
        <f t="shared" si="31"/>
        <v>126</v>
      </c>
    </row>
    <row r="89" spans="1:75">
      <c r="A89" s="63" t="s">
        <v>114</v>
      </c>
      <c r="B89" s="43">
        <v>5.8</v>
      </c>
      <c r="C89" s="43">
        <v>5.8</v>
      </c>
      <c r="D89" s="43">
        <v>5.8</v>
      </c>
      <c r="E89" s="43">
        <v>5.8</v>
      </c>
      <c r="F89" s="43">
        <v>5.8</v>
      </c>
      <c r="G89" s="43">
        <v>5.8</v>
      </c>
      <c r="H89" s="43">
        <v>5.8</v>
      </c>
      <c r="I89" s="43">
        <v>5.8</v>
      </c>
      <c r="J89" s="43">
        <v>5.8</v>
      </c>
      <c r="K89" s="43">
        <v>5.8</v>
      </c>
      <c r="L89" s="43">
        <v>5.8</v>
      </c>
      <c r="M89" s="43">
        <v>5.8</v>
      </c>
      <c r="N89" s="43">
        <v>5.8</v>
      </c>
      <c r="O89" s="43">
        <v>5.8</v>
      </c>
      <c r="P89" s="43">
        <v>5.8</v>
      </c>
      <c r="Q89" s="43">
        <v>5.8</v>
      </c>
      <c r="R89" s="43">
        <v>5.8</v>
      </c>
      <c r="S89" s="43">
        <v>5.8</v>
      </c>
      <c r="T89" s="43">
        <v>5.8</v>
      </c>
      <c r="U89" s="43">
        <v>5.8</v>
      </c>
      <c r="V89" s="43">
        <v>5.8</v>
      </c>
      <c r="W89" s="43">
        <v>5.8</v>
      </c>
      <c r="X89" s="43">
        <v>5.8</v>
      </c>
      <c r="Y89" s="43">
        <v>5.8</v>
      </c>
      <c r="Z89" s="43">
        <v>5.8</v>
      </c>
      <c r="AA89" s="43">
        <v>5.8</v>
      </c>
      <c r="AB89" s="43">
        <v>5.8</v>
      </c>
      <c r="AC89" s="43">
        <v>5.8</v>
      </c>
      <c r="AD89" s="43">
        <v>5.8</v>
      </c>
      <c r="AE89" s="43">
        <v>5.8</v>
      </c>
      <c r="AF89" s="43">
        <v>5.8</v>
      </c>
      <c r="AG89" s="64">
        <v>10.050000000000001</v>
      </c>
      <c r="AH89" s="46">
        <f t="shared" si="23"/>
        <v>5.8</v>
      </c>
      <c r="AI89" s="47">
        <f t="shared" si="24"/>
        <v>5.8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12.8</v>
      </c>
      <c r="BK89" s="82">
        <f t="shared" si="31"/>
        <v>12.8</v>
      </c>
      <c r="BL89" s="82">
        <f t="shared" si="31"/>
        <v>11</v>
      </c>
      <c r="BM89" s="82">
        <f t="shared" si="31"/>
        <v>13.3</v>
      </c>
      <c r="BN89" s="82">
        <f t="shared" si="31"/>
        <v>13</v>
      </c>
      <c r="BO89" s="82">
        <f t="shared" si="31"/>
        <v>15.02</v>
      </c>
      <c r="BP89" s="82">
        <f t="shared" si="31"/>
        <v>18.600000000000001</v>
      </c>
      <c r="BQ89" s="82">
        <f t="shared" si="31"/>
        <v>17</v>
      </c>
      <c r="BR89" s="82">
        <f t="shared" si="31"/>
        <v>17</v>
      </c>
      <c r="BS89" s="82">
        <f t="shared" si="31"/>
        <v>20.5</v>
      </c>
      <c r="BT89" s="82">
        <f t="shared" si="31"/>
        <v>17.600000000000001</v>
      </c>
      <c r="BU89" s="82">
        <f t="shared" si="31"/>
        <v>16.88</v>
      </c>
      <c r="BV89" s="82">
        <f t="shared" si="31"/>
        <v>16.600000000000001</v>
      </c>
      <c r="BW89" s="82">
        <f t="shared" si="31"/>
        <v>0</v>
      </c>
    </row>
    <row r="90" spans="1:75">
      <c r="A90" s="63" t="s">
        <v>115</v>
      </c>
      <c r="B90" s="43">
        <v>4.2</v>
      </c>
      <c r="C90" s="43">
        <v>4.2</v>
      </c>
      <c r="D90" s="43">
        <v>4.2</v>
      </c>
      <c r="E90" s="43">
        <v>4.2</v>
      </c>
      <c r="F90" s="43">
        <v>4.2</v>
      </c>
      <c r="G90" s="43">
        <v>4.2</v>
      </c>
      <c r="H90" s="43">
        <v>4.2</v>
      </c>
      <c r="I90" s="43">
        <v>4.2</v>
      </c>
      <c r="J90" s="43">
        <v>4.2</v>
      </c>
      <c r="K90" s="43">
        <v>4.2</v>
      </c>
      <c r="L90" s="43">
        <v>4.2</v>
      </c>
      <c r="M90" s="43">
        <v>4.2</v>
      </c>
      <c r="N90" s="43">
        <v>4.2</v>
      </c>
      <c r="O90" s="43">
        <v>4.2</v>
      </c>
      <c r="P90" s="43">
        <v>4.2</v>
      </c>
      <c r="Q90" s="43">
        <v>4.2</v>
      </c>
      <c r="R90" s="43">
        <v>4.2</v>
      </c>
      <c r="S90" s="43">
        <v>4.2</v>
      </c>
      <c r="T90" s="43">
        <v>4.2</v>
      </c>
      <c r="U90" s="43">
        <v>4.2</v>
      </c>
      <c r="V90" s="43">
        <v>4.2</v>
      </c>
      <c r="W90" s="43">
        <v>4.2</v>
      </c>
      <c r="X90" s="43">
        <v>4.2</v>
      </c>
      <c r="Y90" s="43">
        <v>4.2</v>
      </c>
      <c r="Z90" s="43">
        <v>4.2</v>
      </c>
      <c r="AA90" s="43">
        <v>4.2</v>
      </c>
      <c r="AB90" s="43">
        <v>4.2</v>
      </c>
      <c r="AC90" s="43">
        <v>4.2</v>
      </c>
      <c r="AD90" s="43">
        <v>4.2</v>
      </c>
      <c r="AE90" s="43">
        <v>4.2</v>
      </c>
      <c r="AF90" s="43">
        <v>4.2</v>
      </c>
      <c r="AG90" s="64">
        <v>6.2</v>
      </c>
      <c r="AH90" s="46">
        <f t="shared" si="23"/>
        <v>4.2</v>
      </c>
      <c r="AI90" s="47">
        <f t="shared" si="24"/>
        <v>4.2</v>
      </c>
      <c r="AK90" s="49"/>
      <c r="AZ90" s="82">
        <f t="shared" si="31"/>
        <v>60</v>
      </c>
      <c r="BA90" s="82">
        <f t="shared" si="31"/>
        <v>63.3</v>
      </c>
      <c r="BB90" s="82">
        <f t="shared" si="31"/>
        <v>61.2</v>
      </c>
      <c r="BC90" s="82">
        <f t="shared" si="31"/>
        <v>57.7</v>
      </c>
      <c r="BD90" s="82">
        <f t="shared" si="31"/>
        <v>60.8</v>
      </c>
      <c r="BE90" s="82">
        <f t="shared" si="31"/>
        <v>59.6</v>
      </c>
      <c r="BF90" s="82">
        <f t="shared" si="31"/>
        <v>0</v>
      </c>
      <c r="BG90" s="82">
        <f t="shared" si="31"/>
        <v>40.9</v>
      </c>
      <c r="BH90" s="82">
        <f t="shared" si="31"/>
        <v>56.8</v>
      </c>
      <c r="BI90" s="82">
        <f t="shared" si="31"/>
        <v>53.4</v>
      </c>
      <c r="BJ90" s="82">
        <f t="shared" si="31"/>
        <v>55.7</v>
      </c>
      <c r="BK90" s="82">
        <f t="shared" si="31"/>
        <v>55.7</v>
      </c>
      <c r="BL90" s="82">
        <f t="shared" si="31"/>
        <v>47.7</v>
      </c>
      <c r="BM90" s="82">
        <f t="shared" si="31"/>
        <v>56.8</v>
      </c>
      <c r="BN90" s="82">
        <f t="shared" si="31"/>
        <v>58.6</v>
      </c>
      <c r="BO90" s="82">
        <f t="shared" si="31"/>
        <v>57.6</v>
      </c>
      <c r="BP90" s="82">
        <f t="shared" si="31"/>
        <v>63.1</v>
      </c>
      <c r="BQ90" s="82">
        <f t="shared" si="31"/>
        <v>56</v>
      </c>
      <c r="BR90" s="82">
        <f t="shared" si="31"/>
        <v>43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>
      <c r="A92" s="87" t="s">
        <v>117</v>
      </c>
      <c r="B92" s="70">
        <v>134.79999999999998</v>
      </c>
      <c r="C92" s="70">
        <v>134.79999999999998</v>
      </c>
      <c r="D92" s="70">
        <v>134.79999999999998</v>
      </c>
      <c r="E92" s="70">
        <v>134.79999999999998</v>
      </c>
      <c r="F92" s="70">
        <v>134.79999999999998</v>
      </c>
      <c r="G92" s="70">
        <f t="shared" ref="G92:AG92" si="32">SUM(G79:G91)</f>
        <v>111.39999999999999</v>
      </c>
      <c r="H92" s="70">
        <f t="shared" si="32"/>
        <v>127.19999999999999</v>
      </c>
      <c r="I92" s="70">
        <f t="shared" si="32"/>
        <v>182.20000000000002</v>
      </c>
      <c r="J92" s="70">
        <f t="shared" si="32"/>
        <v>337.6</v>
      </c>
      <c r="K92" s="70">
        <f t="shared" si="32"/>
        <v>374.20000000000005</v>
      </c>
      <c r="L92" s="70">
        <f t="shared" si="32"/>
        <v>317.10000000000002</v>
      </c>
      <c r="M92" s="70">
        <f t="shared" ref="M92:R92" si="33">SUM(M79:M91)</f>
        <v>358.59999999999997</v>
      </c>
      <c r="N92" s="70">
        <f t="shared" si="33"/>
        <v>364.2</v>
      </c>
      <c r="O92" s="70">
        <f t="shared" si="33"/>
        <v>297.40000000000003</v>
      </c>
      <c r="P92" s="70">
        <f t="shared" si="33"/>
        <v>257.30000000000007</v>
      </c>
      <c r="Q92" s="70">
        <f t="shared" si="33"/>
        <v>257.30000000000007</v>
      </c>
      <c r="R92" s="70">
        <f t="shared" si="33"/>
        <v>232.00000000000003</v>
      </c>
      <c r="S92" s="70">
        <f t="shared" si="32"/>
        <v>229.50000000000003</v>
      </c>
      <c r="T92" s="70">
        <f t="shared" si="32"/>
        <v>198.4</v>
      </c>
      <c r="U92" s="70">
        <f>SUM(U79:U91)</f>
        <v>173.4</v>
      </c>
      <c r="V92" s="70">
        <f t="shared" si="32"/>
        <v>173.4</v>
      </c>
      <c r="W92" s="70">
        <f t="shared" si="32"/>
        <v>173.4</v>
      </c>
      <c r="X92" s="70">
        <f t="shared" si="32"/>
        <v>173.4</v>
      </c>
      <c r="Y92" s="70">
        <f t="shared" si="32"/>
        <v>257.60000000000002</v>
      </c>
      <c r="Z92" s="70">
        <f t="shared" si="32"/>
        <v>399.6</v>
      </c>
      <c r="AA92" s="70">
        <f t="shared" si="32"/>
        <v>399.6</v>
      </c>
      <c r="AB92" s="70">
        <f>SUM(AB79:AB91)</f>
        <v>366</v>
      </c>
      <c r="AC92" s="70">
        <f>SUM(AC79:AC91)</f>
        <v>310.40000000000003</v>
      </c>
      <c r="AD92" s="70">
        <f>SUM(AD79:AD91)</f>
        <v>310.40000000000003</v>
      </c>
      <c r="AE92" s="70">
        <f>SUM(AE79:AE91)</f>
        <v>298.10000000000002</v>
      </c>
      <c r="AF92" s="70">
        <f>SUM(AF79:AF91)</f>
        <v>311.5</v>
      </c>
      <c r="AG92" s="80">
        <f t="shared" si="32"/>
        <v>489.91</v>
      </c>
      <c r="AH92" s="46">
        <f t="shared" si="23"/>
        <v>399.6</v>
      </c>
      <c r="AI92" s="47">
        <f t="shared" si="24"/>
        <v>111.39999999999999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>
        <v>40</v>
      </c>
      <c r="I93" s="44">
        <v>30</v>
      </c>
      <c r="J93" s="44">
        <v>50</v>
      </c>
      <c r="K93" s="44">
        <v>60</v>
      </c>
      <c r="L93" s="44">
        <v>20</v>
      </c>
      <c r="M93" s="44">
        <v>30</v>
      </c>
      <c r="N93" s="44">
        <v>30</v>
      </c>
      <c r="O93" s="44">
        <v>30</v>
      </c>
      <c r="P93" s="44">
        <v>30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20</v>
      </c>
      <c r="W93" s="44">
        <v>10</v>
      </c>
      <c r="X93" s="44">
        <v>10</v>
      </c>
      <c r="Y93" s="44">
        <v>10</v>
      </c>
      <c r="Z93" s="44">
        <v>60</v>
      </c>
      <c r="AA93" s="44">
        <v>60</v>
      </c>
      <c r="AB93" s="44">
        <v>60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23"/>
        <v>60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>
        <v>15</v>
      </c>
      <c r="I94" s="43">
        <v>15</v>
      </c>
      <c r="J94" s="43">
        <v>15</v>
      </c>
      <c r="K94" s="43">
        <v>28</v>
      </c>
      <c r="L94" s="43">
        <v>4.5999999999999996</v>
      </c>
      <c r="M94" s="43">
        <v>15.4</v>
      </c>
      <c r="N94" s="43">
        <v>15.4</v>
      </c>
      <c r="O94" s="43">
        <v>15.4</v>
      </c>
      <c r="P94" s="43">
        <v>15.4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9</v>
      </c>
      <c r="W94" s="43">
        <v>6.1</v>
      </c>
      <c r="X94" s="43">
        <v>6.1</v>
      </c>
      <c r="Y94" s="43">
        <v>6.1</v>
      </c>
      <c r="Z94" s="43">
        <v>14.3</v>
      </c>
      <c r="AA94" s="43">
        <v>14.3</v>
      </c>
      <c r="AB94" s="43">
        <v>14.3</v>
      </c>
      <c r="AC94" s="43">
        <v>14.3</v>
      </c>
      <c r="AD94" s="43">
        <v>14.3</v>
      </c>
      <c r="AE94" s="43">
        <v>14.3</v>
      </c>
      <c r="AF94" s="43">
        <v>14.3</v>
      </c>
      <c r="AG94" s="64">
        <v>32</v>
      </c>
      <c r="AH94" s="46">
        <f t="shared" si="23"/>
        <v>28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>
        <v>7</v>
      </c>
      <c r="I95" s="77">
        <v>7</v>
      </c>
      <c r="J95" s="77">
        <v>8</v>
      </c>
      <c r="K95" s="77">
        <v>12</v>
      </c>
      <c r="L95" s="77">
        <v>2</v>
      </c>
      <c r="M95" s="77">
        <v>6.7</v>
      </c>
      <c r="N95" s="77">
        <v>6.7</v>
      </c>
      <c r="O95" s="77">
        <v>6.7</v>
      </c>
      <c r="P95" s="77">
        <v>6.7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4</v>
      </c>
      <c r="W95" s="77">
        <v>4</v>
      </c>
      <c r="X95" s="77">
        <v>4</v>
      </c>
      <c r="Y95" s="77">
        <v>4</v>
      </c>
      <c r="Z95" s="77">
        <v>6.3</v>
      </c>
      <c r="AA95" s="77">
        <v>6.3</v>
      </c>
      <c r="AB95" s="77">
        <v>6.3</v>
      </c>
      <c r="AC95" s="77">
        <v>6.3</v>
      </c>
      <c r="AD95" s="77">
        <v>6.3</v>
      </c>
      <c r="AE95" s="77">
        <v>6.3</v>
      </c>
      <c r="AF95" s="77">
        <v>6.3</v>
      </c>
      <c r="AG95" s="78">
        <v>14</v>
      </c>
      <c r="AH95" s="46">
        <f t="shared" si="23"/>
        <v>12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169</v>
      </c>
      <c r="BH95" s="82">
        <v>0</v>
      </c>
      <c r="BI95" s="82">
        <v>141</v>
      </c>
      <c r="BJ95" s="82">
        <v>0</v>
      </c>
      <c r="BK95" s="82">
        <v>60</v>
      </c>
      <c r="BL95" s="82">
        <v>0</v>
      </c>
    </row>
    <row r="96" spans="1:75" ht="15.75" thickBot="1">
      <c r="A96" s="87" t="s">
        <v>121</v>
      </c>
      <c r="B96" s="70">
        <v>0</v>
      </c>
      <c r="C96" s="70">
        <v>0</v>
      </c>
      <c r="D96" s="70">
        <v>0</v>
      </c>
      <c r="E96" s="70">
        <v>0</v>
      </c>
      <c r="F96" s="70">
        <v>0</v>
      </c>
      <c r="G96" s="70">
        <f t="shared" ref="G96:AA96" si="34">G93+G94+G95</f>
        <v>0</v>
      </c>
      <c r="H96" s="70">
        <f t="shared" si="34"/>
        <v>62</v>
      </c>
      <c r="I96" s="70">
        <f t="shared" si="34"/>
        <v>52</v>
      </c>
      <c r="J96" s="70">
        <f t="shared" si="34"/>
        <v>73</v>
      </c>
      <c r="K96" s="70">
        <f t="shared" si="34"/>
        <v>100</v>
      </c>
      <c r="L96" s="70">
        <f t="shared" si="34"/>
        <v>26.6</v>
      </c>
      <c r="M96" s="70">
        <f t="shared" ref="M96:R96" si="35">M93+M94+M95</f>
        <v>52.1</v>
      </c>
      <c r="N96" s="70">
        <f t="shared" si="35"/>
        <v>52.1</v>
      </c>
      <c r="O96" s="70">
        <f t="shared" si="35"/>
        <v>52.1</v>
      </c>
      <c r="P96" s="70">
        <f t="shared" si="35"/>
        <v>52.1</v>
      </c>
      <c r="Q96" s="70">
        <f t="shared" si="35"/>
        <v>0</v>
      </c>
      <c r="R96" s="70">
        <f t="shared" si="35"/>
        <v>0</v>
      </c>
      <c r="S96" s="70">
        <f t="shared" si="34"/>
        <v>0</v>
      </c>
      <c r="T96" s="70">
        <f t="shared" si="34"/>
        <v>0</v>
      </c>
      <c r="U96" s="70">
        <f t="shared" si="34"/>
        <v>0</v>
      </c>
      <c r="V96" s="70">
        <f t="shared" si="34"/>
        <v>33</v>
      </c>
      <c r="W96" s="70">
        <f t="shared" si="34"/>
        <v>20.100000000000001</v>
      </c>
      <c r="X96" s="70">
        <f t="shared" si="34"/>
        <v>20.100000000000001</v>
      </c>
      <c r="Y96" s="70">
        <f t="shared" si="34"/>
        <v>20.100000000000001</v>
      </c>
      <c r="Z96" s="70">
        <f t="shared" si="34"/>
        <v>80.599999999999994</v>
      </c>
      <c r="AA96" s="70">
        <f t="shared" si="34"/>
        <v>80.599999999999994</v>
      </c>
      <c r="AB96" s="70">
        <f>AB93+AB94+AB95</f>
        <v>80.599999999999994</v>
      </c>
      <c r="AC96" s="70">
        <f>AC93+AC94+AC95</f>
        <v>80.599999999999994</v>
      </c>
      <c r="AD96" s="70">
        <f>AD93+AD94+AD95</f>
        <v>80.599999999999994</v>
      </c>
      <c r="AE96" s="70">
        <f>AE93+AE94+AE95</f>
        <v>80.599999999999994</v>
      </c>
      <c r="AF96" s="70">
        <f>AF93+AF94+AF95</f>
        <v>80.599999999999994</v>
      </c>
      <c r="AG96" s="80">
        <f>SUM(AG93:AG95)</f>
        <v>106</v>
      </c>
      <c r="AH96" s="46">
        <f t="shared" si="23"/>
        <v>100</v>
      </c>
      <c r="AI96" s="47">
        <f t="shared" si="24"/>
        <v>0</v>
      </c>
      <c r="AK96" s="49"/>
      <c r="AY96" s="82"/>
      <c r="BF96" s="81"/>
      <c r="BG96" s="82">
        <v>152.19999999999999</v>
      </c>
      <c r="BH96" s="82">
        <v>0</v>
      </c>
      <c r="BI96" s="82">
        <v>137.6</v>
      </c>
      <c r="BJ96" s="82">
        <v>0</v>
      </c>
      <c r="BK96" s="82">
        <v>63.3</v>
      </c>
      <c r="BL96" s="82">
        <v>0</v>
      </c>
    </row>
    <row r="97" spans="1:64">
      <c r="A97" s="42" t="s">
        <v>122</v>
      </c>
      <c r="B97" s="44">
        <v>74</v>
      </c>
      <c r="C97" s="44">
        <v>169</v>
      </c>
      <c r="D97" s="44">
        <v>152.19999999999999</v>
      </c>
      <c r="E97" s="44">
        <v>197.9</v>
      </c>
      <c r="F97" s="44">
        <v>225</v>
      </c>
      <c r="G97" s="44">
        <v>275</v>
      </c>
      <c r="H97" s="44">
        <v>272</v>
      </c>
      <c r="I97" s="44">
        <v>235</v>
      </c>
      <c r="J97" s="44">
        <v>-132</v>
      </c>
      <c r="K97" s="44">
        <v>-129.80000000000001</v>
      </c>
      <c r="L97" s="44">
        <v>82</v>
      </c>
      <c r="M97" s="44">
        <v>112.9</v>
      </c>
      <c r="N97" s="44">
        <v>120.9</v>
      </c>
      <c r="O97" s="44">
        <v>292</v>
      </c>
      <c r="P97" s="44">
        <v>360</v>
      </c>
      <c r="Q97" s="44">
        <v>393</v>
      </c>
      <c r="R97" s="44">
        <v>432.3</v>
      </c>
      <c r="S97" s="44">
        <v>475.3</v>
      </c>
      <c r="T97" s="44">
        <v>467.1</v>
      </c>
      <c r="U97" s="44">
        <v>547.79999999999995</v>
      </c>
      <c r="V97" s="44">
        <v>498.2</v>
      </c>
      <c r="W97" s="44">
        <v>443</v>
      </c>
      <c r="X97" s="44">
        <v>416</v>
      </c>
      <c r="Y97" s="44">
        <v>412</v>
      </c>
      <c r="Z97" s="44">
        <v>-25</v>
      </c>
      <c r="AA97" s="44">
        <v>-90</v>
      </c>
      <c r="AB97" s="44">
        <v>-79.900000000000006</v>
      </c>
      <c r="AC97" s="44">
        <v>-28.7</v>
      </c>
      <c r="AD97" s="44">
        <v>-19.100000000000001</v>
      </c>
      <c r="AE97" s="44">
        <v>-3.3</v>
      </c>
      <c r="AF97" s="44">
        <v>-5.9</v>
      </c>
      <c r="AG97" s="61"/>
      <c r="AH97" s="46">
        <f t="shared" si="23"/>
        <v>547.79999999999995</v>
      </c>
      <c r="AI97" s="47">
        <f t="shared" si="24"/>
        <v>-132</v>
      </c>
      <c r="AK97" s="49"/>
      <c r="AY97" s="82"/>
      <c r="BF97" s="81"/>
      <c r="BG97" s="82">
        <v>197.9</v>
      </c>
      <c r="BH97" s="82">
        <v>0</v>
      </c>
      <c r="BI97" s="82">
        <v>136.4</v>
      </c>
      <c r="BJ97" s="82">
        <v>0</v>
      </c>
      <c r="BK97" s="82">
        <v>61.2</v>
      </c>
      <c r="BL97" s="82">
        <v>0</v>
      </c>
    </row>
    <row r="98" spans="1:64" ht="15.75" thickBot="1">
      <c r="A98" s="63" t="s">
        <v>123</v>
      </c>
      <c r="B98" s="43"/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/>
      <c r="M98" s="43"/>
      <c r="N98" s="43"/>
      <c r="O98" s="43"/>
      <c r="P98" s="43"/>
      <c r="Q98" s="43"/>
      <c r="R98" s="43"/>
      <c r="S98" s="43">
        <v>22.2</v>
      </c>
      <c r="T98" s="43">
        <v>22.2</v>
      </c>
      <c r="U98" s="43">
        <v>22.2</v>
      </c>
      <c r="V98" s="43">
        <v>24.3</v>
      </c>
      <c r="W98" s="43">
        <v>22.6</v>
      </c>
      <c r="X98" s="43">
        <v>24</v>
      </c>
      <c r="Y98" s="43">
        <v>25</v>
      </c>
      <c r="Z98" s="43">
        <v>0</v>
      </c>
      <c r="AA98" s="43"/>
      <c r="AB98" s="43"/>
      <c r="AC98" s="43"/>
      <c r="AD98" s="43"/>
      <c r="AE98" s="43"/>
      <c r="AF98" s="43"/>
      <c r="AG98" s="64"/>
      <c r="AH98" s="46">
        <f t="shared" si="23"/>
        <v>25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225</v>
      </c>
      <c r="BH98" s="82">
        <v>0</v>
      </c>
      <c r="BI98" s="82">
        <v>144.30000000000001</v>
      </c>
      <c r="BJ98" s="82">
        <v>0</v>
      </c>
      <c r="BK98" s="82">
        <v>57.7</v>
      </c>
      <c r="BL98" s="82">
        <v>0</v>
      </c>
    </row>
    <row r="99" spans="1:64">
      <c r="A99" s="63" t="s">
        <v>125</v>
      </c>
      <c r="B99" s="43">
        <v>126</v>
      </c>
      <c r="C99" s="43">
        <v>141.1</v>
      </c>
      <c r="D99" s="43">
        <v>137.6</v>
      </c>
      <c r="E99" s="43">
        <v>136.4</v>
      </c>
      <c r="F99" s="43">
        <v>144.30000000000001</v>
      </c>
      <c r="G99" s="43">
        <v>115.1</v>
      </c>
      <c r="H99" s="43">
        <v>126.6</v>
      </c>
      <c r="I99" s="43">
        <v>128</v>
      </c>
      <c r="J99" s="43">
        <v>134</v>
      </c>
      <c r="K99" s="43">
        <v>137.5</v>
      </c>
      <c r="L99" s="43">
        <v>134</v>
      </c>
      <c r="M99" s="43">
        <v>113.8</v>
      </c>
      <c r="N99" s="43">
        <v>114.2</v>
      </c>
      <c r="O99" s="43">
        <v>126</v>
      </c>
      <c r="P99" s="43">
        <v>128</v>
      </c>
      <c r="Q99" s="43">
        <v>128</v>
      </c>
      <c r="R99" s="43">
        <v>113.9</v>
      </c>
      <c r="S99" s="43">
        <v>110.9</v>
      </c>
      <c r="T99" s="43">
        <v>117</v>
      </c>
      <c r="U99" s="43">
        <v>139</v>
      </c>
      <c r="V99" s="43">
        <v>124.6</v>
      </c>
      <c r="W99" s="43">
        <v>116</v>
      </c>
      <c r="X99" s="43">
        <v>126</v>
      </c>
      <c r="Y99" s="43">
        <v>26</v>
      </c>
      <c r="Z99" s="43">
        <v>117</v>
      </c>
      <c r="AA99" s="43">
        <v>110</v>
      </c>
      <c r="AB99" s="43">
        <v>118.6</v>
      </c>
      <c r="AC99" s="43">
        <v>139.5</v>
      </c>
      <c r="AD99" s="43">
        <v>124.7</v>
      </c>
      <c r="AE99" s="43">
        <v>140.19999999999999</v>
      </c>
      <c r="AF99" s="43">
        <v>145.80000000000001</v>
      </c>
      <c r="AG99" s="89"/>
      <c r="AH99" s="46">
        <f t="shared" si="23"/>
        <v>145.80000000000001</v>
      </c>
      <c r="AI99" s="47">
        <f t="shared" si="24"/>
        <v>26</v>
      </c>
      <c r="AK99" s="90"/>
      <c r="AL99" s="91"/>
      <c r="AM99" s="91"/>
      <c r="AN99" s="92"/>
      <c r="AY99" s="82"/>
      <c r="BF99" s="82"/>
      <c r="BG99" s="82">
        <v>275</v>
      </c>
      <c r="BH99" s="82">
        <v>0</v>
      </c>
      <c r="BI99" s="82">
        <v>115.1</v>
      </c>
      <c r="BJ99" s="82">
        <v>0</v>
      </c>
      <c r="BK99" s="82">
        <v>60.8</v>
      </c>
      <c r="BL99" s="82">
        <v>0</v>
      </c>
    </row>
    <row r="100" spans="1:64">
      <c r="A100" s="63" t="s">
        <v>126</v>
      </c>
      <c r="B100" s="43"/>
      <c r="C100" s="43">
        <v>0</v>
      </c>
      <c r="D100" s="43">
        <v>0</v>
      </c>
      <c r="E100" s="43">
        <v>0</v>
      </c>
      <c r="F100" s="43">
        <v>0</v>
      </c>
      <c r="G100" s="43">
        <v>0</v>
      </c>
      <c r="H100" s="93">
        <v>0</v>
      </c>
      <c r="I100" s="93">
        <v>0</v>
      </c>
      <c r="J100" s="93"/>
      <c r="K100" s="93"/>
      <c r="L100" s="93"/>
      <c r="M100" s="93"/>
      <c r="N100" s="93"/>
      <c r="O100" s="93"/>
      <c r="P100" s="93">
        <v>12.8</v>
      </c>
      <c r="Q100" s="93">
        <v>12.8</v>
      </c>
      <c r="R100" s="93">
        <v>11</v>
      </c>
      <c r="S100" s="93">
        <v>13.3</v>
      </c>
      <c r="T100" s="93">
        <v>13</v>
      </c>
      <c r="U100" s="93">
        <v>15.02</v>
      </c>
      <c r="V100" s="93">
        <v>18.600000000000001</v>
      </c>
      <c r="W100" s="93">
        <v>18</v>
      </c>
      <c r="X100" s="93">
        <v>17</v>
      </c>
      <c r="Y100" s="93">
        <v>17.2</v>
      </c>
      <c r="Z100" s="93">
        <v>17</v>
      </c>
      <c r="AA100" s="93">
        <v>23</v>
      </c>
      <c r="AB100" s="93">
        <v>20.5</v>
      </c>
      <c r="AC100" s="93">
        <v>18.100000000000001</v>
      </c>
      <c r="AD100" s="93">
        <v>17.600000000000001</v>
      </c>
      <c r="AE100" s="93">
        <v>16.88</v>
      </c>
      <c r="AF100" s="93">
        <v>16.600000000000001</v>
      </c>
      <c r="AG100" s="89"/>
      <c r="AH100" s="46">
        <f t="shared" si="23"/>
        <v>23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235</v>
      </c>
      <c r="BH100" s="82">
        <v>0</v>
      </c>
      <c r="BI100" s="82">
        <v>128</v>
      </c>
      <c r="BJ100" s="82">
        <v>0</v>
      </c>
      <c r="BK100" s="82">
        <v>59.6</v>
      </c>
      <c r="BL100" s="82">
        <v>0</v>
      </c>
    </row>
    <row r="101" spans="1:64">
      <c r="A101" s="96" t="s">
        <v>128</v>
      </c>
      <c r="B101" s="44"/>
      <c r="C101" s="44">
        <v>59.9</v>
      </c>
      <c r="D101" s="44">
        <v>63.3</v>
      </c>
      <c r="E101" s="44">
        <v>61.2</v>
      </c>
      <c r="F101" s="44">
        <v>57.7</v>
      </c>
      <c r="G101" s="44">
        <v>60.8</v>
      </c>
      <c r="H101" s="44">
        <v>62.6</v>
      </c>
      <c r="I101" s="44">
        <v>59.6</v>
      </c>
      <c r="J101" s="44">
        <v>0</v>
      </c>
      <c r="K101" s="44">
        <v>0</v>
      </c>
      <c r="L101" s="44">
        <v>39.6</v>
      </c>
      <c r="M101" s="44">
        <v>40.9</v>
      </c>
      <c r="N101" s="44">
        <v>56.8</v>
      </c>
      <c r="O101" s="44">
        <v>53.4</v>
      </c>
      <c r="P101" s="44">
        <v>55.7</v>
      </c>
      <c r="Q101" s="44">
        <v>55.7</v>
      </c>
      <c r="R101" s="44">
        <v>47.7</v>
      </c>
      <c r="S101" s="44">
        <v>56.8</v>
      </c>
      <c r="T101" s="44">
        <v>58.6</v>
      </c>
      <c r="U101" s="44">
        <v>57.6</v>
      </c>
      <c r="V101" s="44">
        <v>63.1</v>
      </c>
      <c r="W101" s="44">
        <v>62</v>
      </c>
      <c r="X101" s="44">
        <v>56</v>
      </c>
      <c r="Y101" s="44">
        <v>58</v>
      </c>
      <c r="Z101" s="44">
        <v>43</v>
      </c>
      <c r="AA101" s="44">
        <v>45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3"/>
        <v>63.3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-129.80000000000001</v>
      </c>
      <c r="BH101" s="82">
        <v>0</v>
      </c>
      <c r="BI101" s="82">
        <v>137.5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36.4</v>
      </c>
      <c r="C102" s="97">
        <v>32.5</v>
      </c>
      <c r="D102" s="97">
        <v>29.9</v>
      </c>
      <c r="E102" s="97">
        <v>32.200000000000003</v>
      </c>
      <c r="F102" s="97">
        <v>30.3</v>
      </c>
      <c r="G102" s="97">
        <v>37.200000000000003</v>
      </c>
      <c r="H102" s="97">
        <v>44.6</v>
      </c>
      <c r="I102" s="97">
        <v>46</v>
      </c>
      <c r="J102" s="97">
        <v>39.1</v>
      </c>
      <c r="K102" s="97">
        <v>33.700000000000003</v>
      </c>
      <c r="L102" s="97">
        <v>39</v>
      </c>
      <c r="M102" s="97">
        <v>45.3</v>
      </c>
      <c r="N102" s="97">
        <v>46</v>
      </c>
      <c r="O102" s="97">
        <v>40.200000000000003</v>
      </c>
      <c r="P102" s="97">
        <v>43.2</v>
      </c>
      <c r="Q102" s="97">
        <v>43.2</v>
      </c>
      <c r="R102" s="97">
        <v>50.2</v>
      </c>
      <c r="S102" s="97">
        <v>49.8</v>
      </c>
      <c r="T102" s="97">
        <v>59.1</v>
      </c>
      <c r="U102" s="97">
        <v>62.8</v>
      </c>
      <c r="V102" s="97">
        <v>67.2</v>
      </c>
      <c r="W102" s="97">
        <v>64</v>
      </c>
      <c r="X102" s="97">
        <v>62</v>
      </c>
      <c r="Y102" s="97">
        <v>26.5</v>
      </c>
      <c r="Z102" s="97">
        <v>54</v>
      </c>
      <c r="AA102" s="97">
        <v>70</v>
      </c>
      <c r="AB102" s="97">
        <v>31.2</v>
      </c>
      <c r="AC102" s="97">
        <v>25.9</v>
      </c>
      <c r="AD102" s="97">
        <v>23.8</v>
      </c>
      <c r="AE102" s="97">
        <v>17.7</v>
      </c>
      <c r="AF102" s="97">
        <v>13.1</v>
      </c>
      <c r="AG102" s="89"/>
      <c r="AH102" s="46">
        <f t="shared" si="23"/>
        <v>70</v>
      </c>
      <c r="AI102" s="47">
        <f t="shared" si="24"/>
        <v>13.1</v>
      </c>
      <c r="AK102" s="94"/>
      <c r="AL102" s="44"/>
      <c r="AM102" s="44"/>
      <c r="AN102" s="98"/>
      <c r="AY102" s="82"/>
      <c r="BF102" s="82"/>
      <c r="BG102" s="82">
        <v>112.9</v>
      </c>
      <c r="BH102" s="82">
        <v>0</v>
      </c>
      <c r="BI102" s="82">
        <v>113.8</v>
      </c>
      <c r="BJ102" s="82">
        <v>0</v>
      </c>
      <c r="BK102" s="82">
        <v>40.9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2"/>
      <c r="AY103" s="82"/>
      <c r="BF103" s="82"/>
      <c r="BG103" s="82">
        <v>120.9</v>
      </c>
      <c r="BH103" s="82">
        <v>0</v>
      </c>
      <c r="BI103" s="82">
        <v>114.2</v>
      </c>
      <c r="BJ103" s="82">
        <v>0</v>
      </c>
      <c r="BK103" s="82">
        <v>56.8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3"/>
      <c r="BF104" s="82"/>
      <c r="BG104" s="82">
        <v>292</v>
      </c>
      <c r="BH104" s="82">
        <v>0</v>
      </c>
      <c r="BI104" s="82">
        <v>126</v>
      </c>
      <c r="BJ104" s="82">
        <v>0</v>
      </c>
      <c r="BK104" s="82">
        <v>53.4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360</v>
      </c>
      <c r="BH105" s="82">
        <v>0</v>
      </c>
      <c r="BI105" s="82">
        <v>128</v>
      </c>
      <c r="BJ105" s="82">
        <v>12.8</v>
      </c>
      <c r="BK105" s="82">
        <v>55.7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393</v>
      </c>
      <c r="BH106" s="82">
        <v>0</v>
      </c>
      <c r="BI106" s="82">
        <v>128</v>
      </c>
      <c r="BJ106" s="82">
        <v>12.8</v>
      </c>
      <c r="BK106" s="82">
        <v>55.7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432.3</v>
      </c>
      <c r="BH107" s="82">
        <v>0</v>
      </c>
      <c r="BI107" s="82">
        <v>113.9</v>
      </c>
      <c r="BJ107" s="82">
        <v>11</v>
      </c>
      <c r="BK107" s="82">
        <v>47.7</v>
      </c>
      <c r="BL107" s="82">
        <v>0</v>
      </c>
    </row>
    <row r="108" spans="1:64" ht="15.75" thickBot="1">
      <c r="A108" s="87" t="s">
        <v>136</v>
      </c>
      <c r="B108" s="70">
        <f t="shared" ref="B108:AA108" si="36">SUMIF(B97:B107,"&gt;0")</f>
        <v>236.4</v>
      </c>
      <c r="C108" s="70">
        <f t="shared" si="36"/>
        <v>402.5</v>
      </c>
      <c r="D108" s="70">
        <f t="shared" si="36"/>
        <v>382.99999999999994</v>
      </c>
      <c r="E108" s="70">
        <f t="shared" si="36"/>
        <v>427.7</v>
      </c>
      <c r="F108" s="70">
        <f t="shared" si="36"/>
        <v>457.3</v>
      </c>
      <c r="G108" s="70">
        <f t="shared" si="36"/>
        <v>488.1</v>
      </c>
      <c r="H108" s="70">
        <f t="shared" si="36"/>
        <v>505.80000000000007</v>
      </c>
      <c r="I108" s="70">
        <f t="shared" si="36"/>
        <v>468.6</v>
      </c>
      <c r="J108" s="70">
        <f t="shared" si="36"/>
        <v>173.1</v>
      </c>
      <c r="K108" s="70">
        <f t="shared" si="36"/>
        <v>171.2</v>
      </c>
      <c r="L108" s="70">
        <f t="shared" si="36"/>
        <v>294.60000000000002</v>
      </c>
      <c r="M108" s="70">
        <f t="shared" ref="M108:R108" si="37">SUMIF(M97:M107,"&gt;0")</f>
        <v>312.89999999999998</v>
      </c>
      <c r="N108" s="70">
        <f t="shared" si="37"/>
        <v>337.90000000000003</v>
      </c>
      <c r="O108" s="70">
        <f t="shared" si="37"/>
        <v>511.59999999999997</v>
      </c>
      <c r="P108" s="70">
        <f t="shared" si="37"/>
        <v>599.70000000000005</v>
      </c>
      <c r="Q108" s="70">
        <f t="shared" si="37"/>
        <v>632.70000000000005</v>
      </c>
      <c r="R108" s="70">
        <f t="shared" si="37"/>
        <v>655.10000000000014</v>
      </c>
      <c r="S108" s="70">
        <f t="shared" si="36"/>
        <v>728.29999999999984</v>
      </c>
      <c r="T108" s="70">
        <f t="shared" si="36"/>
        <v>737</v>
      </c>
      <c r="U108" s="70">
        <f t="shared" si="36"/>
        <v>844.42</v>
      </c>
      <c r="V108" s="70">
        <f t="shared" si="36"/>
        <v>796.00000000000011</v>
      </c>
      <c r="W108" s="70">
        <f t="shared" si="36"/>
        <v>725.6</v>
      </c>
      <c r="X108" s="70">
        <f t="shared" si="36"/>
        <v>701</v>
      </c>
      <c r="Y108" s="70">
        <f t="shared" si="36"/>
        <v>564.70000000000005</v>
      </c>
      <c r="Z108" s="70">
        <f t="shared" si="36"/>
        <v>231</v>
      </c>
      <c r="AA108" s="70">
        <f t="shared" si="36"/>
        <v>248</v>
      </c>
      <c r="AB108" s="70">
        <f>SUMIF(AB97:AB107,"&gt;0")</f>
        <v>170.29999999999998</v>
      </c>
      <c r="AC108" s="70">
        <f>SUMIF(AC97:AC107,"&gt;0")</f>
        <v>183.5</v>
      </c>
      <c r="AD108" s="70">
        <f>SUMIF(AD97:AD107,"&gt;0")</f>
        <v>166.10000000000002</v>
      </c>
      <c r="AE108" s="70">
        <f>SUMIF(AE97:AE107,"&gt;0")</f>
        <v>174.77999999999997</v>
      </c>
      <c r="AF108" s="70">
        <f>SUMIF(AF97:AF107,"&gt;0")</f>
        <v>175.5</v>
      </c>
      <c r="AG108" s="104">
        <f>SUM(AG97:AG107)</f>
        <v>0</v>
      </c>
      <c r="AH108" s="46">
        <f t="shared" si="23"/>
        <v>844.42</v>
      </c>
      <c r="AI108" s="47">
        <f t="shared" si="24"/>
        <v>166.10000000000002</v>
      </c>
      <c r="AJ108" s="105">
        <f t="array" ref="AJ108">MIN(IF(B108:AF108&lt;&gt;0,B108:AF108))</f>
        <v>166.10000000000002</v>
      </c>
      <c r="BF108" s="82"/>
      <c r="BG108" s="82">
        <v>475.3</v>
      </c>
      <c r="BH108" s="82">
        <v>22.2</v>
      </c>
      <c r="BI108" s="82">
        <v>110.9</v>
      </c>
      <c r="BJ108" s="82">
        <v>13.3</v>
      </c>
      <c r="BK108" s="82">
        <v>56.8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467.1</v>
      </c>
      <c r="BH109" s="82">
        <v>22.2</v>
      </c>
      <c r="BI109" s="82">
        <v>117</v>
      </c>
      <c r="BJ109" s="82">
        <v>13</v>
      </c>
      <c r="BK109" s="82">
        <v>58.6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547.79999999999995</v>
      </c>
      <c r="BH110" s="82">
        <v>22.2</v>
      </c>
      <c r="BI110" s="82">
        <v>139</v>
      </c>
      <c r="BJ110" s="82">
        <v>15.02</v>
      </c>
      <c r="BK110" s="82">
        <v>57.6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498.2</v>
      </c>
      <c r="BH111" s="82">
        <v>24.3</v>
      </c>
      <c r="BI111" s="82">
        <v>124.6</v>
      </c>
      <c r="BJ111" s="82">
        <v>18.600000000000001</v>
      </c>
      <c r="BK111" s="82">
        <v>63.1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416</v>
      </c>
      <c r="BH112" s="82">
        <v>24</v>
      </c>
      <c r="BI112" s="82">
        <v>126</v>
      </c>
      <c r="BJ112" s="82">
        <v>17</v>
      </c>
      <c r="BK112" s="82">
        <v>56</v>
      </c>
      <c r="BL112" s="82">
        <v>0</v>
      </c>
    </row>
    <row r="113" spans="1:64" ht="15.75" thickBot="1">
      <c r="A113" s="87" t="s">
        <v>141</v>
      </c>
      <c r="B113" s="108">
        <f t="shared" ref="B113:AG113" si="38">B71+B78+B96+B92+B108+B112</f>
        <v>1369.9000000000003</v>
      </c>
      <c r="C113" s="108">
        <f t="shared" si="38"/>
        <v>1367.1000000000001</v>
      </c>
      <c r="D113" s="108">
        <f t="shared" si="38"/>
        <v>1316</v>
      </c>
      <c r="E113" s="108">
        <f t="shared" si="38"/>
        <v>1359.6000000000001</v>
      </c>
      <c r="F113" s="108">
        <f t="shared" si="38"/>
        <v>1391.64</v>
      </c>
      <c r="G113" s="108">
        <f t="shared" si="38"/>
        <v>1384.14</v>
      </c>
      <c r="H113" s="108">
        <f t="shared" si="38"/>
        <v>1481.54</v>
      </c>
      <c r="I113" s="108">
        <f t="shared" si="38"/>
        <v>1519.3400000000001</v>
      </c>
      <c r="J113" s="108">
        <f t="shared" si="38"/>
        <v>1750.2399999999998</v>
      </c>
      <c r="K113" s="108">
        <f t="shared" si="38"/>
        <v>1835.8400000000001</v>
      </c>
      <c r="L113" s="108">
        <f t="shared" si="38"/>
        <v>1723.94</v>
      </c>
      <c r="M113" s="108">
        <f t="shared" ref="M113:R113" si="39">M71+M78+M96+M92+M108+M112</f>
        <v>1787.1</v>
      </c>
      <c r="N113" s="108">
        <f t="shared" si="39"/>
        <v>1814.8</v>
      </c>
      <c r="O113" s="108">
        <f t="shared" si="39"/>
        <v>1640.2</v>
      </c>
      <c r="P113" s="108">
        <f t="shared" si="39"/>
        <v>1685.3000000000002</v>
      </c>
      <c r="Q113" s="108">
        <f t="shared" si="39"/>
        <v>1666.2</v>
      </c>
      <c r="R113" s="108">
        <f t="shared" si="39"/>
        <v>1663.3000000000002</v>
      </c>
      <c r="S113" s="108">
        <f t="shared" si="38"/>
        <v>1725</v>
      </c>
      <c r="T113" s="108">
        <f t="shared" si="38"/>
        <v>1707.2600000000002</v>
      </c>
      <c r="U113" s="108">
        <f t="shared" si="38"/>
        <v>1773.6800000000003</v>
      </c>
      <c r="V113" s="108">
        <f t="shared" si="38"/>
        <v>1758.2600000000002</v>
      </c>
      <c r="W113" s="108">
        <f t="shared" si="38"/>
        <v>1674.9600000000003</v>
      </c>
      <c r="X113" s="108">
        <f t="shared" si="38"/>
        <v>1700.6600000000003</v>
      </c>
      <c r="Y113" s="108">
        <f t="shared" si="38"/>
        <v>1648.5600000000002</v>
      </c>
      <c r="Z113" s="108">
        <f t="shared" si="38"/>
        <v>1848.06</v>
      </c>
      <c r="AA113" s="108">
        <f t="shared" si="38"/>
        <v>1940.06</v>
      </c>
      <c r="AB113" s="108">
        <f>AB71+AB78+AB96+AB92+AB108+AB112</f>
        <v>1794.76</v>
      </c>
      <c r="AC113" s="108">
        <f>AC71+AC78+AC96+AC92+AC108+AC112</f>
        <v>1752.3600000000001</v>
      </c>
      <c r="AD113" s="108">
        <f>AD71+AD78+AD96+AD92+AD108+AD112</f>
        <v>1734.96</v>
      </c>
      <c r="AE113" s="108">
        <f>AE71+AE78+AE96+AE92+AE108+AE112</f>
        <v>1520.14</v>
      </c>
      <c r="AF113" s="108">
        <f>AF71+AF78+AF96+AF92+AF108+AF112</f>
        <v>1483.2600000000002</v>
      </c>
      <c r="AG113" s="80">
        <f t="shared" si="38"/>
        <v>3169.915</v>
      </c>
      <c r="AH113" s="46">
        <f t="shared" si="23"/>
        <v>1940.06</v>
      </c>
      <c r="AI113" s="47">
        <f t="shared" si="24"/>
        <v>1316</v>
      </c>
      <c r="BF113" s="81"/>
      <c r="BG113" s="82">
        <v>-25</v>
      </c>
      <c r="BH113" s="82">
        <v>0</v>
      </c>
      <c r="BI113" s="82">
        <v>117</v>
      </c>
      <c r="BJ113" s="82">
        <v>17</v>
      </c>
      <c r="BK113" s="82">
        <v>43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-79.900000000000006</v>
      </c>
      <c r="BH114" s="82">
        <v>0</v>
      </c>
      <c r="BI114" s="82">
        <v>118.6</v>
      </c>
      <c r="BJ114" s="82">
        <v>20.5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AA115" si="40">B113+B114</f>
        <v>1369.9000000000003</v>
      </c>
      <c r="C115" s="108">
        <f t="shared" si="40"/>
        <v>1367.1000000000001</v>
      </c>
      <c r="D115" s="108">
        <f t="shared" si="40"/>
        <v>1316</v>
      </c>
      <c r="E115" s="108">
        <f t="shared" si="40"/>
        <v>1359.6000000000001</v>
      </c>
      <c r="F115" s="108">
        <f t="shared" si="40"/>
        <v>1391.64</v>
      </c>
      <c r="G115" s="108">
        <f t="shared" si="40"/>
        <v>1384.14</v>
      </c>
      <c r="H115" s="108">
        <f t="shared" si="40"/>
        <v>1481.54</v>
      </c>
      <c r="I115" s="108">
        <f t="shared" si="40"/>
        <v>1519.3400000000001</v>
      </c>
      <c r="J115" s="108">
        <f t="shared" si="40"/>
        <v>1750.2399999999998</v>
      </c>
      <c r="K115" s="108">
        <f t="shared" si="40"/>
        <v>1835.8400000000001</v>
      </c>
      <c r="L115" s="108">
        <f t="shared" si="40"/>
        <v>1723.94</v>
      </c>
      <c r="M115" s="108">
        <f t="shared" ref="M115:R115" si="41">M113+M114</f>
        <v>1787.1</v>
      </c>
      <c r="N115" s="108">
        <f t="shared" si="41"/>
        <v>1814.8</v>
      </c>
      <c r="O115" s="108">
        <f t="shared" si="41"/>
        <v>1640.2</v>
      </c>
      <c r="P115" s="108">
        <f t="shared" si="41"/>
        <v>1685.3000000000002</v>
      </c>
      <c r="Q115" s="108">
        <f t="shared" si="41"/>
        <v>1666.2</v>
      </c>
      <c r="R115" s="108">
        <f t="shared" si="41"/>
        <v>1663.3000000000002</v>
      </c>
      <c r="S115" s="108">
        <f t="shared" si="40"/>
        <v>1725</v>
      </c>
      <c r="T115" s="108">
        <f t="shared" si="40"/>
        <v>1707.2600000000002</v>
      </c>
      <c r="U115" s="108">
        <f t="shared" si="40"/>
        <v>1773.6800000000003</v>
      </c>
      <c r="V115" s="108">
        <f t="shared" si="40"/>
        <v>1758.2600000000002</v>
      </c>
      <c r="W115" s="108">
        <f t="shared" si="40"/>
        <v>1674.9600000000003</v>
      </c>
      <c r="X115" s="108">
        <f t="shared" si="40"/>
        <v>1700.6600000000003</v>
      </c>
      <c r="Y115" s="108">
        <f t="shared" si="40"/>
        <v>1648.5600000000002</v>
      </c>
      <c r="Z115" s="108">
        <f t="shared" si="40"/>
        <v>1848.06</v>
      </c>
      <c r="AA115" s="108">
        <f t="shared" si="40"/>
        <v>1940.06</v>
      </c>
      <c r="AB115" s="108">
        <f>AB113+AB114</f>
        <v>1794.76</v>
      </c>
      <c r="AC115" s="108">
        <f>AC113+AC114</f>
        <v>1752.3600000000001</v>
      </c>
      <c r="AD115" s="108">
        <f>AD113+AD114</f>
        <v>1734.96</v>
      </c>
      <c r="AE115" s="108">
        <f>AE113+AE114</f>
        <v>1520.14</v>
      </c>
      <c r="AF115" s="108">
        <f>AF113+AF114</f>
        <v>1483.2600000000002</v>
      </c>
      <c r="AG115" s="104">
        <f>AG112+AG108+AG96+AG92+AG71+AG114</f>
        <v>2463.5149999999999</v>
      </c>
      <c r="AH115" s="46">
        <f t="shared" si="23"/>
        <v>1940.06</v>
      </c>
      <c r="AI115" s="47">
        <f t="shared" si="24"/>
        <v>1316</v>
      </c>
      <c r="BF115" s="81"/>
      <c r="BG115" s="82">
        <v>-19.100000000000001</v>
      </c>
      <c r="BH115" s="82">
        <v>0</v>
      </c>
      <c r="BI115" s="82">
        <v>124.7</v>
      </c>
      <c r="BJ115" s="82">
        <v>17.600000000000001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AA116" si="42">B115-(B123)</f>
        <v>1369.9000000000003</v>
      </c>
      <c r="C116" s="108">
        <f t="shared" si="42"/>
        <v>1367.1000000000001</v>
      </c>
      <c r="D116" s="108">
        <f t="shared" si="42"/>
        <v>1316</v>
      </c>
      <c r="E116" s="108">
        <f t="shared" si="42"/>
        <v>1359.6000000000001</v>
      </c>
      <c r="F116" s="108">
        <f t="shared" si="42"/>
        <v>1391.64</v>
      </c>
      <c r="G116" s="108">
        <f t="shared" si="42"/>
        <v>1384.14</v>
      </c>
      <c r="H116" s="108">
        <f t="shared" si="42"/>
        <v>1481.54</v>
      </c>
      <c r="I116" s="108">
        <f t="shared" si="42"/>
        <v>1519.3400000000001</v>
      </c>
      <c r="J116" s="108">
        <f t="shared" si="42"/>
        <v>1618.2399999999998</v>
      </c>
      <c r="K116" s="108">
        <f t="shared" si="42"/>
        <v>1706.0400000000002</v>
      </c>
      <c r="L116" s="108">
        <f t="shared" si="42"/>
        <v>1723.94</v>
      </c>
      <c r="M116" s="108">
        <f t="shared" ref="M116:R116" si="43">M115-(M123)</f>
        <v>1787.1</v>
      </c>
      <c r="N116" s="108">
        <f t="shared" si="43"/>
        <v>1814.8</v>
      </c>
      <c r="O116" s="108">
        <f t="shared" si="43"/>
        <v>1640.2</v>
      </c>
      <c r="P116" s="108">
        <f t="shared" si="43"/>
        <v>1685.3000000000002</v>
      </c>
      <c r="Q116" s="108">
        <f t="shared" si="43"/>
        <v>1666.2</v>
      </c>
      <c r="R116" s="108">
        <f t="shared" si="43"/>
        <v>1663.3000000000002</v>
      </c>
      <c r="S116" s="108">
        <f t="shared" si="42"/>
        <v>1725</v>
      </c>
      <c r="T116" s="108">
        <f t="shared" si="42"/>
        <v>1707.2600000000002</v>
      </c>
      <c r="U116" s="108">
        <f t="shared" si="42"/>
        <v>1773.6800000000003</v>
      </c>
      <c r="V116" s="108">
        <f t="shared" si="42"/>
        <v>1758.2600000000002</v>
      </c>
      <c r="W116" s="108">
        <f t="shared" si="42"/>
        <v>1674.9600000000003</v>
      </c>
      <c r="X116" s="108">
        <f t="shared" si="42"/>
        <v>1700.6600000000003</v>
      </c>
      <c r="Y116" s="108">
        <f t="shared" si="42"/>
        <v>1648.5600000000002</v>
      </c>
      <c r="Z116" s="108">
        <f t="shared" si="42"/>
        <v>1823.06</v>
      </c>
      <c r="AA116" s="108">
        <f t="shared" si="42"/>
        <v>1850.06</v>
      </c>
      <c r="AB116" s="108">
        <f>AB115-(AB123)</f>
        <v>1714.86</v>
      </c>
      <c r="AC116" s="108">
        <f>AC115-(AC123)</f>
        <v>1723.66</v>
      </c>
      <c r="AD116" s="108">
        <f>AD115-(AD123)</f>
        <v>1715.8600000000001</v>
      </c>
      <c r="AE116" s="108">
        <f>AE115-(AE123)</f>
        <v>1516.8400000000001</v>
      </c>
      <c r="AF116" s="108">
        <f>AF115-(AF123)</f>
        <v>1477.3600000000001</v>
      </c>
      <c r="AG116" s="104"/>
      <c r="AH116" s="46">
        <f t="shared" si="23"/>
        <v>1850.06</v>
      </c>
      <c r="AI116" s="47">
        <f t="shared" si="24"/>
        <v>1316</v>
      </c>
      <c r="BF116" s="81"/>
      <c r="BG116" s="82">
        <v>-3.3</v>
      </c>
      <c r="BH116" s="82">
        <v>0</v>
      </c>
      <c r="BI116" s="82">
        <v>140.19999999999999</v>
      </c>
      <c r="BJ116" s="82">
        <v>16.88</v>
      </c>
      <c r="BK116" s="82">
        <v>0</v>
      </c>
      <c r="BL116" s="82">
        <v>0</v>
      </c>
    </row>
    <row r="117" spans="1:64">
      <c r="A117" s="42" t="s">
        <v>122</v>
      </c>
      <c r="B117" s="93">
        <v>0</v>
      </c>
      <c r="C117" s="93">
        <v>0</v>
      </c>
      <c r="D117" s="93">
        <v>0</v>
      </c>
      <c r="E117" s="93">
        <v>0</v>
      </c>
      <c r="F117" s="93">
        <v>0</v>
      </c>
      <c r="G117" s="93">
        <f t="shared" ref="G117:AA122" si="44">IF(G97&lt;0,G97*-1,0)</f>
        <v>0</v>
      </c>
      <c r="H117" s="93">
        <f t="shared" si="44"/>
        <v>0</v>
      </c>
      <c r="I117" s="93">
        <f t="shared" si="44"/>
        <v>0</v>
      </c>
      <c r="J117" s="93">
        <f t="shared" si="44"/>
        <v>132</v>
      </c>
      <c r="K117" s="93">
        <f t="shared" si="44"/>
        <v>129.80000000000001</v>
      </c>
      <c r="L117" s="93">
        <f t="shared" si="44"/>
        <v>0</v>
      </c>
      <c r="M117" s="93">
        <f t="shared" ref="M117:R122" si="45">IF(M97&lt;0,M97*-1,0)</f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25</v>
      </c>
      <c r="AA117" s="93">
        <f t="shared" si="44"/>
        <v>90</v>
      </c>
      <c r="AB117" s="93">
        <f t="shared" ref="AB117:AF122" si="46">IF(AB97&lt;0,AB97*-1,0)</f>
        <v>79.900000000000006</v>
      </c>
      <c r="AC117" s="93">
        <f t="shared" si="46"/>
        <v>28.7</v>
      </c>
      <c r="AD117" s="93">
        <f t="shared" si="46"/>
        <v>19.100000000000001</v>
      </c>
      <c r="AE117" s="93">
        <f t="shared" si="46"/>
        <v>3.3</v>
      </c>
      <c r="AF117" s="93">
        <f t="shared" si="46"/>
        <v>5.9</v>
      </c>
      <c r="AG117" s="61"/>
      <c r="AH117" s="46">
        <f t="shared" si="23"/>
        <v>132</v>
      </c>
      <c r="AI117" s="47">
        <f t="shared" si="24"/>
        <v>0</v>
      </c>
      <c r="BG117" s="82">
        <v>-5.9</v>
      </c>
      <c r="BH117" s="82">
        <v>0</v>
      </c>
      <c r="BI117" s="82">
        <v>145.80000000000001</v>
      </c>
      <c r="BJ117" s="82">
        <v>16.600000000000001</v>
      </c>
      <c r="BK117" s="82">
        <v>0</v>
      </c>
      <c r="BL117" s="82">
        <v>0</v>
      </c>
    </row>
    <row r="118" spans="1:64">
      <c r="A118" s="63" t="s">
        <v>123</v>
      </c>
      <c r="B118" s="93">
        <v>0</v>
      </c>
      <c r="C118" s="93">
        <v>0</v>
      </c>
      <c r="D118" s="93">
        <v>0</v>
      </c>
      <c r="E118" s="93">
        <v>0</v>
      </c>
      <c r="F118" s="93"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74</v>
      </c>
      <c r="BH118" s="82">
        <v>0</v>
      </c>
      <c r="BI118" s="82">
        <v>126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v>0</v>
      </c>
      <c r="C119" s="93">
        <v>0</v>
      </c>
      <c r="D119" s="93">
        <v>0</v>
      </c>
      <c r="E119" s="93">
        <v>0</v>
      </c>
      <c r="F119" s="93"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v>0</v>
      </c>
      <c r="C120" s="93">
        <v>0</v>
      </c>
      <c r="D120" s="93">
        <v>0</v>
      </c>
      <c r="E120" s="93">
        <v>0</v>
      </c>
      <c r="F120" s="93"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v>0</v>
      </c>
      <c r="C121" s="93">
        <v>0</v>
      </c>
      <c r="D121" s="93">
        <v>0</v>
      </c>
      <c r="E121" s="93">
        <v>0</v>
      </c>
      <c r="F121" s="93"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v>0</v>
      </c>
      <c r="C122" s="93">
        <v>0</v>
      </c>
      <c r="D122" s="93">
        <v>0</v>
      </c>
      <c r="E122" s="93">
        <v>0</v>
      </c>
      <c r="F122" s="93"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v>0</v>
      </c>
      <c r="C123" s="70">
        <v>0</v>
      </c>
      <c r="D123" s="70">
        <v>0</v>
      </c>
      <c r="E123" s="70">
        <v>0</v>
      </c>
      <c r="F123" s="70">
        <v>0</v>
      </c>
      <c r="G123" s="70">
        <f t="shared" ref="G123:AA123" si="47">SUM(G117:G122)</f>
        <v>0</v>
      </c>
      <c r="H123" s="70">
        <f t="shared" si="47"/>
        <v>0</v>
      </c>
      <c r="I123" s="70">
        <f t="shared" si="47"/>
        <v>0</v>
      </c>
      <c r="J123" s="70">
        <f t="shared" si="47"/>
        <v>132</v>
      </c>
      <c r="K123" s="70">
        <f t="shared" si="47"/>
        <v>129.80000000000001</v>
      </c>
      <c r="L123" s="70">
        <f t="shared" si="47"/>
        <v>0</v>
      </c>
      <c r="M123" s="70">
        <f t="shared" ref="M123:R123" si="48">SUM(M117:M122)</f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25</v>
      </c>
      <c r="AA123" s="70">
        <f t="shared" si="47"/>
        <v>90</v>
      </c>
      <c r="AB123" s="70">
        <f>SUM(AB117:AB122)</f>
        <v>79.900000000000006</v>
      </c>
      <c r="AC123" s="70">
        <f>SUM(AC117:AC122)</f>
        <v>28.7</v>
      </c>
      <c r="AD123" s="70">
        <f>SUM(AD117:AD122)</f>
        <v>19.100000000000001</v>
      </c>
      <c r="AE123" s="70">
        <f>SUM(AE117:AE122)</f>
        <v>3.3</v>
      </c>
      <c r="AF123" s="70">
        <f>SUM(AF117:AF122)</f>
        <v>5.9</v>
      </c>
      <c r="AG123" s="104"/>
      <c r="AH123" s="46">
        <f t="shared" si="23"/>
        <v>132</v>
      </c>
      <c r="AI123" s="47">
        <f t="shared" si="24"/>
        <v>0</v>
      </c>
      <c r="AJ123" s="105">
        <f t="array" ref="AJ123">MIN(IF(B123:AF123&lt;&gt;0,B123:AF123))</f>
        <v>3.3</v>
      </c>
    </row>
    <row r="124" spans="1:64" ht="15.75" thickBot="1">
      <c r="A124" s="87" t="s">
        <v>146</v>
      </c>
      <c r="B124" s="70">
        <v>271</v>
      </c>
      <c r="C124" s="70">
        <v>271</v>
      </c>
      <c r="D124" s="70">
        <v>271</v>
      </c>
      <c r="E124" s="70">
        <v>271</v>
      </c>
      <c r="F124" s="70">
        <v>271</v>
      </c>
      <c r="G124" s="70">
        <f t="shared" ref="G124:AA124" si="49">G108-G123</f>
        <v>488.1</v>
      </c>
      <c r="H124" s="70">
        <f t="shared" si="49"/>
        <v>505.80000000000007</v>
      </c>
      <c r="I124" s="70">
        <f t="shared" si="49"/>
        <v>468.6</v>
      </c>
      <c r="J124" s="70">
        <f t="shared" si="49"/>
        <v>41.099999999999994</v>
      </c>
      <c r="K124" s="70">
        <f t="shared" si="49"/>
        <v>41.399999999999977</v>
      </c>
      <c r="L124" s="70">
        <f t="shared" si="49"/>
        <v>294.60000000000002</v>
      </c>
      <c r="M124" s="70">
        <f t="shared" ref="M124:R124" si="50">M108-M123</f>
        <v>312.89999999999998</v>
      </c>
      <c r="N124" s="70">
        <f t="shared" si="50"/>
        <v>337.90000000000003</v>
      </c>
      <c r="O124" s="70">
        <f t="shared" si="50"/>
        <v>511.59999999999997</v>
      </c>
      <c r="P124" s="70">
        <f t="shared" si="50"/>
        <v>599.70000000000005</v>
      </c>
      <c r="Q124" s="70">
        <f t="shared" si="50"/>
        <v>632.70000000000005</v>
      </c>
      <c r="R124" s="70">
        <f t="shared" si="50"/>
        <v>655.10000000000014</v>
      </c>
      <c r="S124" s="70">
        <f t="shared" si="49"/>
        <v>728.29999999999984</v>
      </c>
      <c r="T124" s="70">
        <f t="shared" si="49"/>
        <v>737</v>
      </c>
      <c r="U124" s="70">
        <f t="shared" si="49"/>
        <v>844.42</v>
      </c>
      <c r="V124" s="70">
        <f t="shared" si="49"/>
        <v>796.00000000000011</v>
      </c>
      <c r="W124" s="70">
        <f t="shared" si="49"/>
        <v>725.6</v>
      </c>
      <c r="X124" s="70">
        <f t="shared" si="49"/>
        <v>701</v>
      </c>
      <c r="Y124" s="70">
        <f t="shared" si="49"/>
        <v>564.70000000000005</v>
      </c>
      <c r="Z124" s="70">
        <f t="shared" si="49"/>
        <v>206</v>
      </c>
      <c r="AA124" s="70">
        <f t="shared" si="49"/>
        <v>158</v>
      </c>
      <c r="AB124" s="70">
        <f>AB108-AB123</f>
        <v>90.399999999999977</v>
      </c>
      <c r="AC124" s="70">
        <f>AC108-AC123</f>
        <v>154.80000000000001</v>
      </c>
      <c r="AD124" s="70">
        <f>AD108-AD123</f>
        <v>147.00000000000003</v>
      </c>
      <c r="AE124" s="70">
        <f>AE108-AE123</f>
        <v>171.47999999999996</v>
      </c>
      <c r="AF124" s="70">
        <f>AF108-AF123</f>
        <v>169.6</v>
      </c>
      <c r="AG124" s="104"/>
      <c r="AH124" s="46">
        <f t="shared" si="23"/>
        <v>844.42</v>
      </c>
      <c r="AI124" s="47">
        <f t="shared" si="24"/>
        <v>41.099999999999994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50</v>
      </c>
      <c r="C126" s="117">
        <v>49.991999999999997</v>
      </c>
      <c r="D126" s="117">
        <v>50</v>
      </c>
      <c r="E126" s="117">
        <v>50.023000000000003</v>
      </c>
      <c r="F126" s="117">
        <v>49.99</v>
      </c>
      <c r="G126" s="117">
        <v>49.988</v>
      </c>
      <c r="H126" s="117">
        <v>50.006</v>
      </c>
      <c r="I126" s="117">
        <v>50.006</v>
      </c>
      <c r="J126" s="117">
        <v>49.92</v>
      </c>
      <c r="K126" s="117">
        <v>50.024000000000001</v>
      </c>
      <c r="L126" s="117">
        <v>50.064999999999998</v>
      </c>
      <c r="M126" s="117">
        <v>50.104999999999997</v>
      </c>
      <c r="N126" s="117">
        <v>50.035499999999999</v>
      </c>
      <c r="O126" s="117">
        <v>50.035499999999999</v>
      </c>
      <c r="P126" s="117">
        <v>50.112000000000002</v>
      </c>
      <c r="Q126" s="117">
        <v>50.112000000000002</v>
      </c>
      <c r="R126" s="117">
        <v>50.033999999999999</v>
      </c>
      <c r="S126" s="117">
        <v>49.945999999999998</v>
      </c>
      <c r="T126" s="117">
        <v>49.966000000000001</v>
      </c>
      <c r="U126" s="117">
        <v>49.966000000000001</v>
      </c>
      <c r="V126" s="117">
        <v>49.966000000000001</v>
      </c>
      <c r="W126" s="117">
        <v>49.966000000000001</v>
      </c>
      <c r="X126" s="117">
        <v>49.966000000000001</v>
      </c>
      <c r="Y126" s="117">
        <v>49.966000000000001</v>
      </c>
      <c r="Z126" s="117">
        <v>49.966000000000001</v>
      </c>
      <c r="AA126" s="117">
        <v>49.966000000000001</v>
      </c>
      <c r="AB126" s="117">
        <v>50.07</v>
      </c>
      <c r="AC126" s="117">
        <v>50</v>
      </c>
      <c r="AD126" s="117">
        <v>49.95</v>
      </c>
      <c r="AE126" s="117">
        <v>49.95</v>
      </c>
      <c r="AF126" s="117">
        <v>49.877000000000002</v>
      </c>
      <c r="AG126" s="118"/>
      <c r="AH126" s="46">
        <f t="shared" si="23"/>
        <v>50.112000000000002</v>
      </c>
      <c r="AI126" s="47">
        <f t="shared" si="24"/>
        <v>49.877000000000002</v>
      </c>
    </row>
    <row r="127" spans="1:64">
      <c r="A127" s="119" t="s">
        <v>149</v>
      </c>
      <c r="B127" s="43">
        <v>133.1</v>
      </c>
      <c r="C127" s="43">
        <v>134.6</v>
      </c>
      <c r="D127" s="43">
        <v>134.6</v>
      </c>
      <c r="E127" s="43">
        <v>134.30000000000001</v>
      </c>
      <c r="F127" s="43">
        <v>134.30000000000001</v>
      </c>
      <c r="G127" s="43">
        <v>133.6</v>
      </c>
      <c r="H127" s="43">
        <v>131.80000000000001</v>
      </c>
      <c r="I127" s="43">
        <v>131.80000000000001</v>
      </c>
      <c r="J127" s="43">
        <v>127.5</v>
      </c>
      <c r="K127" s="43">
        <v>130.77000000000001</v>
      </c>
      <c r="L127" s="43">
        <v>131.6</v>
      </c>
      <c r="M127" s="43">
        <v>128.9</v>
      </c>
      <c r="N127" s="43">
        <v>130.6</v>
      </c>
      <c r="O127" s="43">
        <v>130.6</v>
      </c>
      <c r="P127" s="43">
        <v>132.9</v>
      </c>
      <c r="Q127" s="43">
        <v>132.9</v>
      </c>
      <c r="R127" s="43">
        <v>131.4</v>
      </c>
      <c r="S127" s="43">
        <v>128.5</v>
      </c>
      <c r="T127" s="43">
        <v>130.6</v>
      </c>
      <c r="U127" s="43">
        <v>130.6</v>
      </c>
      <c r="V127" s="43">
        <v>130.6</v>
      </c>
      <c r="W127" s="43">
        <v>130.6</v>
      </c>
      <c r="X127" s="43">
        <v>130.6</v>
      </c>
      <c r="Y127" s="43">
        <v>130.6</v>
      </c>
      <c r="Z127" s="43">
        <v>130.6</v>
      </c>
      <c r="AA127" s="43">
        <v>130.6</v>
      </c>
      <c r="AB127" s="43">
        <v>130.6</v>
      </c>
      <c r="AC127" s="43">
        <v>130.6</v>
      </c>
      <c r="AD127" s="43">
        <v>132.4</v>
      </c>
      <c r="AE127" s="43">
        <v>132.4</v>
      </c>
      <c r="AF127" s="43">
        <v>133.5</v>
      </c>
      <c r="AG127" s="120"/>
      <c r="AH127" s="46">
        <f t="shared" si="23"/>
        <v>134.6</v>
      </c>
      <c r="AI127" s="47">
        <f t="shared" si="24"/>
        <v>127.5</v>
      </c>
    </row>
    <row r="128" spans="1:64">
      <c r="A128" s="119" t="s">
        <v>150</v>
      </c>
      <c r="B128" s="43">
        <v>131.69999999999999</v>
      </c>
      <c r="C128" s="43">
        <v>134</v>
      </c>
      <c r="D128" s="43">
        <v>134</v>
      </c>
      <c r="E128" s="43">
        <v>133.4</v>
      </c>
      <c r="F128" s="43">
        <v>133.4</v>
      </c>
      <c r="G128" s="43">
        <v>132.80000000000001</v>
      </c>
      <c r="H128" s="43">
        <v>132.19999999999999</v>
      </c>
      <c r="I128" s="43">
        <v>132.19999999999999</v>
      </c>
      <c r="J128" s="43">
        <v>132.19999999999999</v>
      </c>
      <c r="K128" s="43">
        <v>130.6</v>
      </c>
      <c r="L128" s="43">
        <v>131.5</v>
      </c>
      <c r="M128" s="43">
        <v>129.19999999999999</v>
      </c>
      <c r="N128" s="43">
        <v>130</v>
      </c>
      <c r="O128" s="43">
        <v>130</v>
      </c>
      <c r="P128" s="43">
        <v>131.4</v>
      </c>
      <c r="Q128" s="43">
        <v>131.4</v>
      </c>
      <c r="R128" s="43">
        <v>130.80000000000001</v>
      </c>
      <c r="S128" s="43">
        <v>128.80000000000001</v>
      </c>
      <c r="T128" s="43">
        <v>131.5</v>
      </c>
      <c r="U128" s="43">
        <v>131.5</v>
      </c>
      <c r="V128" s="43">
        <v>131.5</v>
      </c>
      <c r="W128" s="43">
        <v>131.5</v>
      </c>
      <c r="X128" s="43">
        <v>131.5</v>
      </c>
      <c r="Y128" s="43">
        <v>131.5</v>
      </c>
      <c r="Z128" s="43">
        <v>131.5</v>
      </c>
      <c r="AA128" s="43">
        <v>131.5</v>
      </c>
      <c r="AB128" s="43">
        <v>131.5</v>
      </c>
      <c r="AC128" s="43">
        <v>131.5</v>
      </c>
      <c r="AD128" s="43">
        <v>132.4</v>
      </c>
      <c r="AE128" s="43">
        <v>132.4</v>
      </c>
      <c r="AF128" s="43">
        <v>132.1</v>
      </c>
      <c r="AG128" s="120"/>
      <c r="AH128" s="46">
        <f t="shared" si="23"/>
        <v>134</v>
      </c>
      <c r="AI128" s="47">
        <f t="shared" si="24"/>
        <v>128.80000000000001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137.5</v>
      </c>
      <c r="C130" s="43">
        <v>138.19999999999999</v>
      </c>
      <c r="D130" s="43">
        <v>138.19999999999999</v>
      </c>
      <c r="E130" s="43">
        <v>138.4</v>
      </c>
      <c r="F130" s="43">
        <v>138.4</v>
      </c>
      <c r="G130" s="43">
        <v>135.80000000000001</v>
      </c>
      <c r="H130" s="43">
        <v>137.69999999999999</v>
      </c>
      <c r="I130" s="43">
        <v>137.69999999999999</v>
      </c>
      <c r="J130" s="43">
        <v>135</v>
      </c>
      <c r="K130" s="43">
        <v>136.30000000000001</v>
      </c>
      <c r="L130" s="43">
        <v>134.9</v>
      </c>
      <c r="M130" s="43">
        <v>134.5</v>
      </c>
      <c r="N130" s="43">
        <v>134</v>
      </c>
      <c r="O130" s="43">
        <v>134</v>
      </c>
      <c r="P130" s="43">
        <v>135.80000000000001</v>
      </c>
      <c r="Q130" s="43">
        <v>135.80000000000001</v>
      </c>
      <c r="R130" s="43">
        <v>132</v>
      </c>
      <c r="S130" s="43">
        <v>130.1</v>
      </c>
      <c r="T130" s="43">
        <v>130.9</v>
      </c>
      <c r="U130" s="43">
        <v>130.9</v>
      </c>
      <c r="V130" s="43">
        <v>130.9</v>
      </c>
      <c r="W130" s="43">
        <v>130.9</v>
      </c>
      <c r="X130" s="43">
        <v>130.9</v>
      </c>
      <c r="Y130" s="43">
        <v>130.9</v>
      </c>
      <c r="Z130" s="43">
        <v>130.9</v>
      </c>
      <c r="AA130" s="43">
        <v>130.9</v>
      </c>
      <c r="AB130" s="43">
        <v>130.9</v>
      </c>
      <c r="AC130" s="43">
        <v>130.9</v>
      </c>
      <c r="AD130" s="43">
        <v>138.30000000000001</v>
      </c>
      <c r="AE130" s="43">
        <v>138.30000000000001</v>
      </c>
      <c r="AF130" s="43">
        <v>137.4</v>
      </c>
      <c r="AG130" s="120"/>
      <c r="AH130" s="46">
        <f t="shared" si="23"/>
        <v>138.4</v>
      </c>
      <c r="AI130" s="47">
        <f t="shared" si="24"/>
        <v>130.1</v>
      </c>
    </row>
    <row r="131" spans="1:35">
      <c r="A131" s="121" t="s">
        <v>153</v>
      </c>
      <c r="B131" s="122">
        <v>135.1</v>
      </c>
      <c r="C131" s="122">
        <v>134.69999999999999</v>
      </c>
      <c r="D131" s="122">
        <v>134.69999999999999</v>
      </c>
      <c r="E131" s="122">
        <v>133.9</v>
      </c>
      <c r="F131" s="122">
        <v>133.9</v>
      </c>
      <c r="G131" s="122">
        <v>130.5</v>
      </c>
      <c r="H131" s="122">
        <v>132.9</v>
      </c>
      <c r="I131" s="122">
        <v>132.9</v>
      </c>
      <c r="J131" s="122">
        <v>132.9</v>
      </c>
      <c r="K131" s="122">
        <v>133.69999999999999</v>
      </c>
      <c r="L131" s="122">
        <v>134.1</v>
      </c>
      <c r="M131" s="122">
        <v>132.5</v>
      </c>
      <c r="N131" s="122">
        <v>132.19999999999999</v>
      </c>
      <c r="O131" s="122">
        <v>132.19999999999999</v>
      </c>
      <c r="P131" s="122">
        <v>133.9</v>
      </c>
      <c r="Q131" s="122">
        <v>133.9</v>
      </c>
      <c r="R131" s="122">
        <v>134.69999999999999</v>
      </c>
      <c r="S131" s="122">
        <v>132.80000000000001</v>
      </c>
      <c r="T131" s="122">
        <v>131.80000000000001</v>
      </c>
      <c r="U131" s="122">
        <v>131.80000000000001</v>
      </c>
      <c r="V131" s="122">
        <v>131.80000000000001</v>
      </c>
      <c r="W131" s="122">
        <v>131.80000000000001</v>
      </c>
      <c r="X131" s="122">
        <v>131.80000000000001</v>
      </c>
      <c r="Y131" s="122">
        <v>131.80000000000001</v>
      </c>
      <c r="Z131" s="122">
        <v>131.80000000000001</v>
      </c>
      <c r="AA131" s="122">
        <v>131.80000000000001</v>
      </c>
      <c r="AB131" s="122">
        <v>131.80000000000001</v>
      </c>
      <c r="AC131" s="122">
        <v>131.80000000000001</v>
      </c>
      <c r="AD131" s="122">
        <v>133.1</v>
      </c>
      <c r="AE131" s="122">
        <v>133.1</v>
      </c>
      <c r="AF131" s="122">
        <v>132.1</v>
      </c>
      <c r="AG131" s="123"/>
      <c r="AH131" s="46">
        <f t="shared" si="23"/>
        <v>135.1</v>
      </c>
      <c r="AI131" s="47">
        <f t="shared" si="24"/>
        <v>130.5</v>
      </c>
    </row>
    <row r="132" spans="1:35">
      <c r="A132" s="119" t="s">
        <v>154</v>
      </c>
      <c r="B132" s="43">
        <v>131.19999999999999</v>
      </c>
      <c r="C132" s="43">
        <v>134</v>
      </c>
      <c r="D132" s="43">
        <v>134</v>
      </c>
      <c r="E132" s="43">
        <v>136.19999999999999</v>
      </c>
      <c r="F132" s="43">
        <v>136.19999999999999</v>
      </c>
      <c r="G132" s="43">
        <v>127</v>
      </c>
      <c r="H132" s="43">
        <v>128.6</v>
      </c>
      <c r="I132" s="43">
        <v>128.6</v>
      </c>
      <c r="J132" s="43">
        <v>128.6</v>
      </c>
      <c r="K132" s="43">
        <v>129.9</v>
      </c>
      <c r="L132" s="43">
        <v>131.5</v>
      </c>
      <c r="M132" s="43">
        <v>128.5</v>
      </c>
      <c r="N132" s="43">
        <v>129.69999999999999</v>
      </c>
      <c r="O132" s="43">
        <v>129.69999999999999</v>
      </c>
      <c r="P132" s="43">
        <v>135.69999999999999</v>
      </c>
      <c r="Q132" s="43">
        <v>135.69999999999999</v>
      </c>
      <c r="R132" s="43">
        <v>136.30000000000001</v>
      </c>
      <c r="S132" s="43">
        <v>126.8</v>
      </c>
      <c r="T132" s="43">
        <v>128.69999999999999</v>
      </c>
      <c r="U132" s="43">
        <v>128.69999999999999</v>
      </c>
      <c r="V132" s="43">
        <v>128.69999999999999</v>
      </c>
      <c r="W132" s="43">
        <v>128.69999999999999</v>
      </c>
      <c r="X132" s="43">
        <v>128.69999999999999</v>
      </c>
      <c r="Y132" s="43">
        <v>128.69999999999999</v>
      </c>
      <c r="Z132" s="43">
        <v>128.69999999999999</v>
      </c>
      <c r="AA132" s="43">
        <v>128.69999999999999</v>
      </c>
      <c r="AB132" s="43">
        <v>128.69999999999999</v>
      </c>
      <c r="AC132" s="43">
        <v>128.69999999999999</v>
      </c>
      <c r="AD132" s="43">
        <v>127.6</v>
      </c>
      <c r="AE132" s="43">
        <v>127.6</v>
      </c>
      <c r="AF132" s="43">
        <v>127.6</v>
      </c>
      <c r="AG132" s="120"/>
      <c r="AH132" s="46">
        <f t="shared" si="23"/>
        <v>136.30000000000001</v>
      </c>
      <c r="AI132" s="47">
        <f t="shared" si="24"/>
        <v>126.8</v>
      </c>
    </row>
    <row r="133" spans="1:35" ht="15.75" thickBot="1">
      <c r="A133" s="119" t="s">
        <v>155</v>
      </c>
      <c r="B133" s="101">
        <v>67</v>
      </c>
      <c r="C133" s="101">
        <v>68.599999999999994</v>
      </c>
      <c r="D133" s="101">
        <v>68.599999999999994</v>
      </c>
      <c r="E133" s="101">
        <v>68.599999999999994</v>
      </c>
      <c r="F133" s="101">
        <v>68.599999999999994</v>
      </c>
      <c r="G133" s="101">
        <v>68.599999999999994</v>
      </c>
      <c r="H133" s="101">
        <v>68.599999999999994</v>
      </c>
      <c r="I133" s="101">
        <v>68.599999999999994</v>
      </c>
      <c r="J133" s="101">
        <v>67</v>
      </c>
      <c r="K133" s="101">
        <v>67</v>
      </c>
      <c r="L133" s="101">
        <v>67</v>
      </c>
      <c r="M133" s="101">
        <v>65.8</v>
      </c>
      <c r="N133" s="101">
        <v>65.55</v>
      </c>
      <c r="O133" s="101">
        <v>65.55</v>
      </c>
      <c r="P133" s="101">
        <v>66.8</v>
      </c>
      <c r="Q133" s="101">
        <v>66.8</v>
      </c>
      <c r="R133" s="101">
        <v>65.099999999999994</v>
      </c>
      <c r="S133" s="101">
        <v>65.099999999999994</v>
      </c>
      <c r="T133" s="101">
        <v>65.099999999999994</v>
      </c>
      <c r="U133" s="101">
        <v>65.099999999999994</v>
      </c>
      <c r="V133" s="101">
        <v>65.099999999999994</v>
      </c>
      <c r="W133" s="101">
        <v>65.099999999999994</v>
      </c>
      <c r="X133" s="101">
        <v>65.099999999999994</v>
      </c>
      <c r="Y133" s="101">
        <v>65.099999999999994</v>
      </c>
      <c r="Z133" s="101">
        <v>65.099999999999994</v>
      </c>
      <c r="AA133" s="101">
        <v>65.099999999999994</v>
      </c>
      <c r="AB133" s="101">
        <v>65.099999999999994</v>
      </c>
      <c r="AC133" s="101">
        <v>65.099999999999994</v>
      </c>
      <c r="AD133" s="101">
        <v>68</v>
      </c>
      <c r="AE133" s="101">
        <v>68</v>
      </c>
      <c r="AF133" s="101">
        <v>68</v>
      </c>
      <c r="AG133" s="124"/>
      <c r="AH133" s="46">
        <f t="shared" si="23"/>
        <v>68.599999999999994</v>
      </c>
      <c r="AI133" s="47">
        <f t="shared" si="24"/>
        <v>65.099999999999994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:L135" si="51">SUM(B26,B32,B45:B46,B82,B84:B85,B87,B89,B137:B142,B177,B183,B189,B198,B200,B212,B219,B222:B223,B230,B232,B234,B238:B240,B242:B244,B249,B255:B256,B258:B260,B161,B166)</f>
        <v>175.24</v>
      </c>
      <c r="C135" s="114">
        <f t="shared" si="51"/>
        <v>131.63999999999999</v>
      </c>
      <c r="D135" s="114">
        <f t="shared" si="51"/>
        <v>133.03999999999996</v>
      </c>
      <c r="E135" s="114">
        <f t="shared" si="51"/>
        <v>114.94</v>
      </c>
      <c r="F135" s="114">
        <f t="shared" si="51"/>
        <v>114.91999999999997</v>
      </c>
      <c r="G135" s="114">
        <f t="shared" si="51"/>
        <v>125.13999999999999</v>
      </c>
      <c r="H135" s="114">
        <f t="shared" si="51"/>
        <v>185.04</v>
      </c>
      <c r="I135" s="114">
        <f t="shared" si="51"/>
        <v>197.54</v>
      </c>
      <c r="J135" s="114">
        <f t="shared" si="51"/>
        <v>328.34</v>
      </c>
      <c r="K135" s="114">
        <f t="shared" si="51"/>
        <v>340.03999999999996</v>
      </c>
      <c r="L135" s="114">
        <f t="shared" si="51"/>
        <v>306.54000000000002</v>
      </c>
      <c r="M135" s="114">
        <f t="shared" ref="M135:R135" si="52">SUM(M26,M32,M45:M46,M82,M84:M85,M87,M89,M137:M142,M177,M183,M189,M198,M200,M212,M219,M222:M223,M230,M232,M234,M238:M240,M242:M244,M249,M255:M256,M258:M260,M161,M166)</f>
        <v>332.79</v>
      </c>
      <c r="N135" s="114">
        <f t="shared" si="52"/>
        <v>326.44</v>
      </c>
      <c r="O135" s="114">
        <f t="shared" si="52"/>
        <v>330.84000000000003</v>
      </c>
      <c r="P135" s="114">
        <f t="shared" si="52"/>
        <v>285.83999999999997</v>
      </c>
      <c r="Q135" s="114">
        <f t="shared" si="52"/>
        <v>285.83999999999997</v>
      </c>
      <c r="R135" s="114">
        <f t="shared" si="52"/>
        <v>269.14</v>
      </c>
      <c r="S135" s="114">
        <f t="shared" ref="S135:X135" si="53">SUM(S26,S32,S45:S46,S82,S84:S85,S87,S89,S137:S142,S177,S183,S189,S198,S200,S212,S219,S222:S223,S230,S232,S234,S238:S240,S242:S244,S249,S255:S256,S258:S260,S161,S166)</f>
        <v>267.74</v>
      </c>
      <c r="T135" s="114">
        <f t="shared" si="53"/>
        <v>276.23999999999995</v>
      </c>
      <c r="U135" s="114">
        <f t="shared" si="53"/>
        <v>276.23999999999995</v>
      </c>
      <c r="V135" s="114">
        <f t="shared" si="53"/>
        <v>276.23999999999995</v>
      </c>
      <c r="W135" s="114">
        <f t="shared" si="53"/>
        <v>276.23999999999995</v>
      </c>
      <c r="X135" s="114">
        <f t="shared" si="53"/>
        <v>276.23999999999995</v>
      </c>
      <c r="Y135" s="114">
        <f>SUM(Y23,Y30,Y51:Y52,Y82,Y84:Y85,Y87,Y89,Y137:Y142,Y170,Y176,Y182,Y191,Y193,Y205,Y212,Y215:Y216,Y223,Y225,Y227,Y231:Y233,Y235:Y237,Y242,Y248:Y249,Y251:Y253,Y261,Y266)</f>
        <v>269.89999999999998</v>
      </c>
      <c r="Z135" s="114">
        <f>SUM(Z23,Z30,Z51:Z52,Z82,Z84:Z85,Z87,Z89,Z137:Z142,Z170,Z176,Z182,Z191,Z193,Z205,Z212,Z215:Z216,Z223,Z225,Z227,Z231:Z233,Z235:Z237,Z242,Z248:Z249,Z251:Z253,Z261,Z266)</f>
        <v>342.90000000000003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349.24</v>
      </c>
      <c r="AB135" s="114">
        <f t="shared" si="54"/>
        <v>342.64000000000004</v>
      </c>
      <c r="AC135" s="114">
        <f t="shared" si="54"/>
        <v>290.04000000000002</v>
      </c>
      <c r="AD135" s="114">
        <f t="shared" si="54"/>
        <v>262.93999999999994</v>
      </c>
      <c r="AE135" s="114">
        <f t="shared" si="54"/>
        <v>240.84000000000003</v>
      </c>
      <c r="AF135" s="114">
        <f t="shared" si="54"/>
        <v>214.83999999999997</v>
      </c>
      <c r="AG135" s="127"/>
      <c r="AH135" s="46">
        <f t="shared" si="23"/>
        <v>349.24</v>
      </c>
      <c r="AI135" s="47">
        <f t="shared" si="24"/>
        <v>114.91999999999997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3">
        <v>15</v>
      </c>
      <c r="C137" s="133">
        <v>13.3</v>
      </c>
      <c r="D137" s="133">
        <v>12.9</v>
      </c>
      <c r="E137" s="133">
        <v>-2.8</v>
      </c>
      <c r="F137" s="133">
        <v>-9.1999999999999993</v>
      </c>
      <c r="G137" s="133">
        <v>-9.4</v>
      </c>
      <c r="H137" s="133">
        <v>-0.5</v>
      </c>
      <c r="I137" s="133">
        <v>12</v>
      </c>
      <c r="J137" s="133">
        <v>49.2</v>
      </c>
      <c r="K137" s="133">
        <v>38.700000000000003</v>
      </c>
      <c r="L137" s="133">
        <v>34.799999999999997</v>
      </c>
      <c r="M137" s="133">
        <v>39</v>
      </c>
      <c r="N137" s="133">
        <v>37.700000000000003</v>
      </c>
      <c r="O137" s="133">
        <v>37.700000000000003</v>
      </c>
      <c r="P137" s="133">
        <v>25.8</v>
      </c>
      <c r="Q137" s="133">
        <v>25.8</v>
      </c>
      <c r="R137" s="133">
        <v>19.7</v>
      </c>
      <c r="S137" s="133">
        <v>12.6</v>
      </c>
      <c r="T137" s="133">
        <v>12.9</v>
      </c>
      <c r="U137" s="133">
        <v>12.9</v>
      </c>
      <c r="V137" s="133">
        <v>12.9</v>
      </c>
      <c r="W137" s="133">
        <v>12.9</v>
      </c>
      <c r="X137" s="133">
        <v>12.9</v>
      </c>
      <c r="Y137" s="133">
        <v>12.9</v>
      </c>
      <c r="Z137" s="133">
        <v>39.5</v>
      </c>
      <c r="AA137" s="133">
        <v>39.5</v>
      </c>
      <c r="AB137" s="133">
        <v>39.5</v>
      </c>
      <c r="AC137" s="133">
        <v>31</v>
      </c>
      <c r="AD137" s="133">
        <v>27.8</v>
      </c>
      <c r="AE137" s="133">
        <v>20.100000000000001</v>
      </c>
      <c r="AF137" s="133">
        <v>23.4</v>
      </c>
      <c r="AG137" s="134">
        <v>75</v>
      </c>
      <c r="AH137" s="46">
        <f t="shared" si="23"/>
        <v>49.2</v>
      </c>
      <c r="AI137" s="47">
        <f t="shared" si="24"/>
        <v>-9.4</v>
      </c>
    </row>
    <row r="138" spans="1:35">
      <c r="A138" s="135" t="s">
        <v>160</v>
      </c>
      <c r="B138" s="136">
        <v>0</v>
      </c>
      <c r="C138" s="136">
        <v>0</v>
      </c>
      <c r="D138" s="136">
        <v>0</v>
      </c>
      <c r="E138" s="136">
        <v>0</v>
      </c>
      <c r="F138" s="136">
        <v>0</v>
      </c>
      <c r="G138" s="136">
        <v>0</v>
      </c>
      <c r="H138" s="136">
        <v>0</v>
      </c>
      <c r="I138" s="136">
        <v>0</v>
      </c>
      <c r="J138" s="136">
        <v>0</v>
      </c>
      <c r="K138" s="136">
        <v>22.7</v>
      </c>
      <c r="L138" s="136">
        <v>15.1</v>
      </c>
      <c r="M138" s="136">
        <v>20.2</v>
      </c>
      <c r="N138" s="136">
        <v>18</v>
      </c>
      <c r="O138" s="136">
        <v>18</v>
      </c>
      <c r="P138" s="136">
        <v>-4.8</v>
      </c>
      <c r="Q138" s="136">
        <v>-4.8</v>
      </c>
      <c r="R138" s="136">
        <v>-25</v>
      </c>
      <c r="S138" s="136">
        <v>-38.200000000000003</v>
      </c>
      <c r="T138" s="136">
        <v>-33.6</v>
      </c>
      <c r="U138" s="136">
        <v>-33.6</v>
      </c>
      <c r="V138" s="136">
        <v>-33.6</v>
      </c>
      <c r="W138" s="136">
        <v>-33.6</v>
      </c>
      <c r="X138" s="136">
        <v>-33.6</v>
      </c>
      <c r="Y138" s="136">
        <v>-33.6</v>
      </c>
      <c r="Z138" s="136">
        <v>8.8000000000000007</v>
      </c>
      <c r="AA138" s="136">
        <v>8.8000000000000007</v>
      </c>
      <c r="AB138" s="136">
        <v>8.8000000000000007</v>
      </c>
      <c r="AC138" s="136">
        <v>-7.7</v>
      </c>
      <c r="AD138" s="136">
        <v>-11.4</v>
      </c>
      <c r="AE138" s="136">
        <v>0</v>
      </c>
      <c r="AF138" s="136">
        <v>0</v>
      </c>
      <c r="AG138" s="134">
        <v>240</v>
      </c>
      <c r="AH138" s="46">
        <f t="shared" si="23"/>
        <v>22.7</v>
      </c>
      <c r="AI138" s="47">
        <f t="shared" si="24"/>
        <v>-38.200000000000003</v>
      </c>
    </row>
    <row r="139" spans="1:35">
      <c r="A139" s="135" t="s">
        <v>161</v>
      </c>
      <c r="B139" s="136">
        <v>-12</v>
      </c>
      <c r="C139" s="136">
        <v>-22.9</v>
      </c>
      <c r="D139" s="136">
        <v>-24.7</v>
      </c>
      <c r="E139" s="136">
        <v>-17.5</v>
      </c>
      <c r="F139" s="136">
        <v>-13.8</v>
      </c>
      <c r="G139" s="136">
        <v>-8.3000000000000007</v>
      </c>
      <c r="H139" s="136">
        <v>-8.8000000000000007</v>
      </c>
      <c r="I139" s="136">
        <v>-8.8000000000000007</v>
      </c>
      <c r="J139" s="136">
        <v>-8.8000000000000007</v>
      </c>
      <c r="K139" s="136">
        <v>-11.3</v>
      </c>
      <c r="L139" s="136">
        <v>8.9</v>
      </c>
      <c r="M139" s="136">
        <v>6.8</v>
      </c>
      <c r="N139" s="136">
        <v>10.3</v>
      </c>
      <c r="O139" s="136">
        <v>10.3</v>
      </c>
      <c r="P139" s="136">
        <v>-4.5</v>
      </c>
      <c r="Q139" s="136">
        <v>-4.5</v>
      </c>
      <c r="R139" s="136">
        <v>-13.8</v>
      </c>
      <c r="S139" s="136">
        <v>-10.1</v>
      </c>
      <c r="T139" s="136">
        <v>-5</v>
      </c>
      <c r="U139" s="136">
        <v>-5</v>
      </c>
      <c r="V139" s="136">
        <v>-5</v>
      </c>
      <c r="W139" s="136">
        <v>-5</v>
      </c>
      <c r="X139" s="136">
        <v>-5</v>
      </c>
      <c r="Y139" s="136">
        <v>-5</v>
      </c>
      <c r="Z139" s="136">
        <v>-9</v>
      </c>
      <c r="AA139" s="136">
        <v>-9</v>
      </c>
      <c r="AB139" s="136">
        <v>-9</v>
      </c>
      <c r="AC139" s="136">
        <v>-22.1</v>
      </c>
      <c r="AD139" s="136">
        <v>-27.5</v>
      </c>
      <c r="AE139" s="136">
        <v>-39.4</v>
      </c>
      <c r="AF139" s="136">
        <v>-50.5</v>
      </c>
      <c r="AG139" s="134">
        <v>240</v>
      </c>
      <c r="AH139" s="46">
        <f t="shared" ref="AH139:AH145" si="55">MAX(B139:AF139)</f>
        <v>10.3</v>
      </c>
      <c r="AI139" s="47">
        <f t="shared" ref="AI139:AI145" si="56">MIN(B139:AF139)</f>
        <v>-50.5</v>
      </c>
    </row>
    <row r="140" spans="1:35">
      <c r="A140" s="135" t="s">
        <v>162</v>
      </c>
      <c r="B140" s="137">
        <v>12</v>
      </c>
      <c r="C140" s="137">
        <v>21.8</v>
      </c>
      <c r="D140" s="137">
        <v>23</v>
      </c>
      <c r="E140" s="137">
        <v>16.600000000000001</v>
      </c>
      <c r="F140" s="137">
        <v>13.1</v>
      </c>
      <c r="G140" s="137">
        <v>7.2</v>
      </c>
      <c r="H140" s="137">
        <v>19.8</v>
      </c>
      <c r="I140" s="137">
        <v>19.8</v>
      </c>
      <c r="J140" s="137">
        <v>39.4</v>
      </c>
      <c r="K140" s="137">
        <v>43</v>
      </c>
      <c r="L140" s="137">
        <v>0</v>
      </c>
      <c r="M140" s="137">
        <v>9.5</v>
      </c>
      <c r="N140" s="137">
        <v>5.9</v>
      </c>
      <c r="O140" s="137">
        <v>5.9</v>
      </c>
      <c r="P140" s="137">
        <v>11.8</v>
      </c>
      <c r="Q140" s="137">
        <v>11.8</v>
      </c>
      <c r="R140" s="137">
        <v>13</v>
      </c>
      <c r="S140" s="137">
        <v>10</v>
      </c>
      <c r="T140" s="137">
        <v>9</v>
      </c>
      <c r="U140" s="137">
        <v>9</v>
      </c>
      <c r="V140" s="137">
        <v>9</v>
      </c>
      <c r="W140" s="137">
        <v>9</v>
      </c>
      <c r="X140" s="137">
        <v>9</v>
      </c>
      <c r="Y140" s="137">
        <v>9</v>
      </c>
      <c r="Z140" s="137">
        <v>6.4</v>
      </c>
      <c r="AA140" s="137">
        <v>6.4</v>
      </c>
      <c r="AB140" s="137">
        <v>6.4</v>
      </c>
      <c r="AC140" s="137">
        <v>50.2</v>
      </c>
      <c r="AD140" s="137">
        <v>55.1</v>
      </c>
      <c r="AE140" s="137">
        <v>67.900000000000006</v>
      </c>
      <c r="AF140" s="137">
        <v>78.099999999999994</v>
      </c>
      <c r="AG140" s="134"/>
      <c r="AH140" s="46">
        <f t="shared" si="55"/>
        <v>78.099999999999994</v>
      </c>
      <c r="AI140" s="47">
        <f t="shared" si="56"/>
        <v>0</v>
      </c>
    </row>
    <row r="141" spans="1:35">
      <c r="A141" s="135" t="s">
        <v>163</v>
      </c>
      <c r="B141" s="136">
        <v>11</v>
      </c>
      <c r="C141" s="136">
        <v>4.5999999999999996</v>
      </c>
      <c r="D141" s="136">
        <v>3.7</v>
      </c>
      <c r="E141" s="136">
        <v>5</v>
      </c>
      <c r="F141" s="136">
        <v>6.6</v>
      </c>
      <c r="G141" s="136">
        <v>8.6</v>
      </c>
      <c r="H141" s="136">
        <v>28.4</v>
      </c>
      <c r="I141" s="136">
        <v>28.4</v>
      </c>
      <c r="J141" s="136">
        <v>43.1</v>
      </c>
      <c r="K141" s="136">
        <v>43.1</v>
      </c>
      <c r="L141" s="136">
        <v>31</v>
      </c>
      <c r="M141" s="136">
        <v>34.549999999999997</v>
      </c>
      <c r="N141" s="136">
        <v>35</v>
      </c>
      <c r="O141" s="136">
        <v>35</v>
      </c>
      <c r="P141" s="136">
        <v>12.2</v>
      </c>
      <c r="Q141" s="136">
        <v>12.2</v>
      </c>
      <c r="R141" s="136">
        <v>6.9</v>
      </c>
      <c r="S141" s="136">
        <v>7.7</v>
      </c>
      <c r="T141" s="136">
        <v>9</v>
      </c>
      <c r="U141" s="136">
        <v>9</v>
      </c>
      <c r="V141" s="136">
        <v>9</v>
      </c>
      <c r="W141" s="136">
        <v>9</v>
      </c>
      <c r="X141" s="136">
        <v>9</v>
      </c>
      <c r="Y141" s="136">
        <v>9</v>
      </c>
      <c r="Z141" s="136">
        <v>47.2</v>
      </c>
      <c r="AA141" s="136">
        <v>47.2</v>
      </c>
      <c r="AB141" s="136">
        <v>47.2</v>
      </c>
      <c r="AC141" s="136">
        <v>40.299999999999997</v>
      </c>
      <c r="AD141" s="136">
        <v>37.799999999999997</v>
      </c>
      <c r="AE141" s="136">
        <v>33.200000000000003</v>
      </c>
      <c r="AF141" s="136">
        <v>27.7</v>
      </c>
      <c r="AG141" s="134">
        <v>60</v>
      </c>
      <c r="AH141" s="46">
        <f t="shared" si="55"/>
        <v>47.2</v>
      </c>
      <c r="AI141" s="47">
        <f t="shared" si="56"/>
        <v>3.7</v>
      </c>
    </row>
    <row r="142" spans="1:35">
      <c r="A142" s="135" t="s">
        <v>164</v>
      </c>
      <c r="B142" s="137">
        <v>29</v>
      </c>
      <c r="C142" s="137">
        <v>4</v>
      </c>
      <c r="D142" s="137">
        <v>1.2</v>
      </c>
      <c r="E142" s="137">
        <v>-3.5</v>
      </c>
      <c r="F142" s="137">
        <v>1.08</v>
      </c>
      <c r="G142" s="137">
        <v>9.6999999999999993</v>
      </c>
      <c r="H142" s="137">
        <v>28.8</v>
      </c>
      <c r="I142" s="137">
        <v>28.8</v>
      </c>
      <c r="J142" s="137">
        <v>87.2</v>
      </c>
      <c r="K142" s="137">
        <v>87.6</v>
      </c>
      <c r="L142" s="137">
        <v>98.4</v>
      </c>
      <c r="M142" s="137">
        <v>100</v>
      </c>
      <c r="N142" s="137">
        <v>92.8</v>
      </c>
      <c r="O142" s="137">
        <v>92.8</v>
      </c>
      <c r="P142" s="137">
        <v>115.6</v>
      </c>
      <c r="Q142" s="137">
        <v>115.6</v>
      </c>
      <c r="R142" s="137">
        <v>138.69999999999999</v>
      </c>
      <c r="S142" s="137">
        <v>158.6</v>
      </c>
      <c r="T142" s="137">
        <v>159.6</v>
      </c>
      <c r="U142" s="137">
        <v>159.6</v>
      </c>
      <c r="V142" s="137">
        <v>159.6</v>
      </c>
      <c r="W142" s="137">
        <v>159.6</v>
      </c>
      <c r="X142" s="137">
        <v>159.6</v>
      </c>
      <c r="Y142" s="137">
        <v>159.6</v>
      </c>
      <c r="Z142" s="137">
        <v>132</v>
      </c>
      <c r="AA142" s="137">
        <v>132</v>
      </c>
      <c r="AB142" s="137">
        <v>132</v>
      </c>
      <c r="AC142" s="137">
        <v>80.599999999999994</v>
      </c>
      <c r="AD142" s="137">
        <v>63.4</v>
      </c>
      <c r="AE142" s="137">
        <v>41.3</v>
      </c>
      <c r="AF142" s="137">
        <v>18.399999999999999</v>
      </c>
      <c r="AG142" s="138">
        <v>120</v>
      </c>
      <c r="AH142" s="46">
        <f t="shared" si="55"/>
        <v>159.6</v>
      </c>
      <c r="AI142" s="47">
        <f t="shared" si="56"/>
        <v>-3.5</v>
      </c>
    </row>
    <row r="143" spans="1:35">
      <c r="A143" s="135" t="s">
        <v>165</v>
      </c>
      <c r="B143" s="137">
        <v>42</v>
      </c>
      <c r="C143" s="137">
        <v>28.6</v>
      </c>
      <c r="D143" s="137">
        <v>27.6</v>
      </c>
      <c r="E143" s="137">
        <v>26.7</v>
      </c>
      <c r="F143" s="137">
        <v>8.6999999999999993</v>
      </c>
      <c r="G143" s="137">
        <v>31.8</v>
      </c>
      <c r="H143" s="137">
        <v>43</v>
      </c>
      <c r="I143" s="137">
        <v>43</v>
      </c>
      <c r="J143" s="137">
        <v>69</v>
      </c>
      <c r="K143" s="137">
        <v>70</v>
      </c>
      <c r="L143" s="137">
        <v>77</v>
      </c>
      <c r="M143" s="137">
        <v>76.599999999999994</v>
      </c>
      <c r="N143" s="137">
        <v>73.900000000000006</v>
      </c>
      <c r="O143" s="137">
        <v>73.900000000000006</v>
      </c>
      <c r="P143" s="137">
        <v>82.1</v>
      </c>
      <c r="Q143" s="137">
        <v>82.1</v>
      </c>
      <c r="R143" s="137">
        <v>92.7</v>
      </c>
      <c r="S143" s="137">
        <v>102.5</v>
      </c>
      <c r="T143" s="137">
        <v>103</v>
      </c>
      <c r="U143" s="137">
        <v>103</v>
      </c>
      <c r="V143" s="137">
        <v>103</v>
      </c>
      <c r="W143" s="137">
        <v>103</v>
      </c>
      <c r="X143" s="137">
        <v>103</v>
      </c>
      <c r="Y143" s="137">
        <v>103</v>
      </c>
      <c r="Z143" s="137">
        <v>93</v>
      </c>
      <c r="AA143" s="137">
        <v>93</v>
      </c>
      <c r="AB143" s="137">
        <v>93</v>
      </c>
      <c r="AC143" s="137">
        <v>67</v>
      </c>
      <c r="AD143" s="137">
        <v>58.2</v>
      </c>
      <c r="AE143" s="137">
        <v>47.4</v>
      </c>
      <c r="AF143" s="137">
        <v>36.200000000000003</v>
      </c>
      <c r="AG143" s="138"/>
      <c r="AH143" s="46">
        <f t="shared" si="55"/>
        <v>103</v>
      </c>
      <c r="AI143" s="47">
        <f t="shared" si="56"/>
        <v>8.6999999999999993</v>
      </c>
    </row>
    <row r="144" spans="1:35">
      <c r="A144" s="135" t="s">
        <v>166</v>
      </c>
      <c r="B144" s="137">
        <v>-23</v>
      </c>
      <c r="C144" s="137">
        <v>7.9</v>
      </c>
      <c r="D144" s="137">
        <v>9</v>
      </c>
      <c r="E144" s="137">
        <v>9.1</v>
      </c>
      <c r="F144" s="137">
        <v>9.1</v>
      </c>
      <c r="G144" s="137">
        <v>-15.4</v>
      </c>
      <c r="H144" s="137">
        <v>-17.8</v>
      </c>
      <c r="I144" s="137">
        <v>-17.8</v>
      </c>
      <c r="J144" s="137">
        <v>-31.4</v>
      </c>
      <c r="K144" s="137">
        <v>-33.700000000000003</v>
      </c>
      <c r="L144" s="137">
        <v>-39.9</v>
      </c>
      <c r="M144" s="137">
        <v>-13.5</v>
      </c>
      <c r="N144" s="137">
        <v>-14.6</v>
      </c>
      <c r="O144" s="137">
        <v>-14.6</v>
      </c>
      <c r="P144" s="137">
        <v>8.3000000000000007</v>
      </c>
      <c r="Q144" s="137">
        <v>8.3000000000000007</v>
      </c>
      <c r="R144" s="137">
        <v>12.4</v>
      </c>
      <c r="S144" s="137">
        <v>12.8</v>
      </c>
      <c r="T144" s="137">
        <v>11.9</v>
      </c>
      <c r="U144" s="137">
        <v>11.9</v>
      </c>
      <c r="V144" s="137">
        <v>11.9</v>
      </c>
      <c r="W144" s="137">
        <v>11.9</v>
      </c>
      <c r="X144" s="137">
        <v>11.9</v>
      </c>
      <c r="Y144" s="137">
        <v>11.9</v>
      </c>
      <c r="Z144" s="137">
        <v>-45</v>
      </c>
      <c r="AA144" s="137">
        <v>-45</v>
      </c>
      <c r="AB144" s="137">
        <v>-45</v>
      </c>
      <c r="AC144" s="137">
        <v>-32</v>
      </c>
      <c r="AD144" s="137">
        <v>-28.1</v>
      </c>
      <c r="AE144" s="137">
        <v>-2.6</v>
      </c>
      <c r="AF144" s="137">
        <v>-17.2</v>
      </c>
      <c r="AG144" s="138"/>
      <c r="AH144" s="46">
        <f t="shared" si="55"/>
        <v>12.8</v>
      </c>
      <c r="AI144" s="47">
        <f t="shared" si="56"/>
        <v>-45</v>
      </c>
    </row>
    <row r="145" spans="1:37">
      <c r="A145" s="135" t="s">
        <v>167</v>
      </c>
      <c r="B145" s="137">
        <v>-31</v>
      </c>
      <c r="C145" s="137">
        <v>-72.8</v>
      </c>
      <c r="D145" s="137">
        <v>-55.9</v>
      </c>
      <c r="E145" s="137">
        <v>-99.4</v>
      </c>
      <c r="F145" s="137">
        <v>-134.4</v>
      </c>
      <c r="G145" s="137">
        <v>-160.5</v>
      </c>
      <c r="H145" s="137">
        <v>-116</v>
      </c>
      <c r="I145" s="137">
        <v>-116</v>
      </c>
      <c r="J145" s="137">
        <v>-18.8</v>
      </c>
      <c r="K145" s="137">
        <v>-33.4</v>
      </c>
      <c r="L145" s="137">
        <v>-128.1</v>
      </c>
      <c r="M145" s="137">
        <v>-112.9</v>
      </c>
      <c r="N145" s="137">
        <v>-133</v>
      </c>
      <c r="O145" s="137">
        <v>-133</v>
      </c>
      <c r="P145" s="137">
        <v>-103.4</v>
      </c>
      <c r="Q145" s="137">
        <v>-103.4</v>
      </c>
      <c r="R145" s="137">
        <v>-137</v>
      </c>
      <c r="S145" s="137">
        <v>-163.19999999999999</v>
      </c>
      <c r="T145" s="137">
        <v>-160.4</v>
      </c>
      <c r="U145" s="137">
        <v>-160.4</v>
      </c>
      <c r="V145" s="137">
        <v>-160.4</v>
      </c>
      <c r="W145" s="137">
        <v>-160.4</v>
      </c>
      <c r="X145" s="137">
        <v>-160.4</v>
      </c>
      <c r="Y145" s="137">
        <v>-160.4</v>
      </c>
      <c r="Z145" s="137">
        <v>-30</v>
      </c>
      <c r="AA145" s="137">
        <v>-30</v>
      </c>
      <c r="AB145" s="137">
        <v>-30</v>
      </c>
      <c r="AC145" s="137">
        <v>-34.200000000000003</v>
      </c>
      <c r="AD145" s="137">
        <v>-22.3</v>
      </c>
      <c r="AE145" s="137">
        <v>2.1</v>
      </c>
      <c r="AF145" s="137">
        <v>38.1</v>
      </c>
      <c r="AG145" s="138"/>
      <c r="AH145" s="46">
        <f t="shared" si="55"/>
        <v>38.1</v>
      </c>
      <c r="AI145" s="47">
        <f t="shared" si="56"/>
        <v>-163.19999999999999</v>
      </c>
    </row>
    <row r="146" spans="1:37">
      <c r="A146" s="135" t="s">
        <v>168</v>
      </c>
      <c r="B146" s="137">
        <v>-125</v>
      </c>
      <c r="C146" s="137">
        <v>-79.3</v>
      </c>
      <c r="D146" s="137">
        <v>-64.5</v>
      </c>
      <c r="E146" s="137">
        <v>-66.400000000000006</v>
      </c>
      <c r="F146" s="137">
        <v>65.2</v>
      </c>
      <c r="G146" s="137">
        <v>-59.6</v>
      </c>
      <c r="H146" s="137">
        <v>-49</v>
      </c>
      <c r="I146" s="137">
        <v>-49</v>
      </c>
      <c r="J146" s="137">
        <v>-216</v>
      </c>
      <c r="K146" s="137">
        <v>-218</v>
      </c>
      <c r="L146" s="137">
        <v>-166</v>
      </c>
      <c r="M146" s="137">
        <v>-166.7</v>
      </c>
      <c r="N146" s="137">
        <v>-153.6</v>
      </c>
      <c r="O146" s="137">
        <v>-153.6</v>
      </c>
      <c r="P146" s="137">
        <v>-3.7</v>
      </c>
      <c r="Q146" s="137">
        <v>-3.7</v>
      </c>
      <c r="R146" s="137">
        <v>5.0999999999999996</v>
      </c>
      <c r="S146" s="137">
        <v>17.600000000000001</v>
      </c>
      <c r="T146" s="137">
        <v>16</v>
      </c>
      <c r="U146" s="137">
        <v>16</v>
      </c>
      <c r="V146" s="137">
        <v>16</v>
      </c>
      <c r="W146" s="137">
        <v>16</v>
      </c>
      <c r="X146" s="137">
        <v>16</v>
      </c>
      <c r="Y146" s="137">
        <v>16</v>
      </c>
      <c r="Z146" s="137">
        <v>-220</v>
      </c>
      <c r="AA146" s="137">
        <v>-220</v>
      </c>
      <c r="AB146" s="137">
        <v>-220</v>
      </c>
      <c r="AC146" s="137">
        <v>-201.1</v>
      </c>
      <c r="AD146" s="137">
        <v>-192.7</v>
      </c>
      <c r="AE146" s="137">
        <v>-150.9</v>
      </c>
      <c r="AF146" s="137">
        <v>-138.1</v>
      </c>
      <c r="AG146" s="138"/>
      <c r="AH146" s="46">
        <f t="shared" ref="AH146:AH158" si="57">MAX(B146:AF146)</f>
        <v>65.2</v>
      </c>
      <c r="AI146" s="47">
        <f t="shared" ref="AI146:AI158" si="58">MIN(B146:AF146)</f>
        <v>-220</v>
      </c>
    </row>
    <row r="147" spans="1:37">
      <c r="A147" s="135" t="s">
        <v>169</v>
      </c>
      <c r="B147" s="137"/>
      <c r="C147" s="137">
        <v>0</v>
      </c>
      <c r="D147" s="137">
        <v>0</v>
      </c>
      <c r="E147" s="137">
        <v>0</v>
      </c>
      <c r="F147" s="137">
        <v>0</v>
      </c>
      <c r="G147" s="137">
        <v>0</v>
      </c>
      <c r="H147" s="137">
        <v>0</v>
      </c>
      <c r="I147" s="137">
        <v>0</v>
      </c>
      <c r="J147" s="137">
        <v>0</v>
      </c>
      <c r="K147" s="137">
        <v>0</v>
      </c>
      <c r="L147" s="137">
        <v>0</v>
      </c>
      <c r="M147" s="137">
        <v>0</v>
      </c>
      <c r="N147" s="137">
        <v>0</v>
      </c>
      <c r="O147" s="137">
        <v>0</v>
      </c>
      <c r="P147" s="137">
        <v>0</v>
      </c>
      <c r="Q147" s="137">
        <v>0</v>
      </c>
      <c r="R147" s="137">
        <v>0</v>
      </c>
      <c r="S147" s="137">
        <v>0</v>
      </c>
      <c r="T147" s="137">
        <v>0</v>
      </c>
      <c r="U147" s="137">
        <v>0</v>
      </c>
      <c r="V147" s="137">
        <v>0</v>
      </c>
      <c r="W147" s="137">
        <v>0</v>
      </c>
      <c r="X147" s="137">
        <v>0</v>
      </c>
      <c r="Y147" s="137">
        <v>0</v>
      </c>
      <c r="Z147" s="137">
        <v>0</v>
      </c>
      <c r="AA147" s="137">
        <v>0</v>
      </c>
      <c r="AB147" s="137">
        <v>0</v>
      </c>
      <c r="AC147" s="137">
        <v>0</v>
      </c>
      <c r="AD147" s="137">
        <v>0</v>
      </c>
      <c r="AE147" s="137">
        <v>0</v>
      </c>
      <c r="AF147" s="137">
        <v>0</v>
      </c>
      <c r="AG147" s="138"/>
      <c r="AH147" s="46">
        <f t="shared" si="57"/>
        <v>0</v>
      </c>
      <c r="AI147" s="47">
        <f t="shared" si="58"/>
        <v>0</v>
      </c>
    </row>
    <row r="148" spans="1:37">
      <c r="A148" s="135" t="s">
        <v>170</v>
      </c>
      <c r="B148" s="137">
        <v>15</v>
      </c>
      <c r="C148" s="137">
        <v>9</v>
      </c>
      <c r="D148" s="137">
        <v>9.6</v>
      </c>
      <c r="E148" s="137">
        <v>9.1</v>
      </c>
      <c r="F148" s="137">
        <v>6</v>
      </c>
      <c r="G148" s="137">
        <v>6</v>
      </c>
      <c r="H148" s="137">
        <v>7.5</v>
      </c>
      <c r="I148" s="137">
        <v>7.5</v>
      </c>
      <c r="J148" s="137">
        <v>9.3000000000000007</v>
      </c>
      <c r="K148" s="137">
        <v>8.9</v>
      </c>
      <c r="L148" s="137">
        <v>10.3</v>
      </c>
      <c r="M148" s="137">
        <v>8.6</v>
      </c>
      <c r="N148" s="137">
        <v>9.6999999999999993</v>
      </c>
      <c r="O148" s="137">
        <v>9.6999999999999993</v>
      </c>
      <c r="P148" s="137">
        <v>10.199999999999999</v>
      </c>
      <c r="Q148" s="137">
        <v>10.199999999999999</v>
      </c>
      <c r="R148" s="137">
        <v>6.2</v>
      </c>
      <c r="S148" s="137">
        <v>9</v>
      </c>
      <c r="T148" s="137">
        <v>7.1</v>
      </c>
      <c r="U148" s="137">
        <v>7.1</v>
      </c>
      <c r="V148" s="137">
        <v>7.1</v>
      </c>
      <c r="W148" s="137">
        <v>7.1</v>
      </c>
      <c r="X148" s="137">
        <v>7.1</v>
      </c>
      <c r="Y148" s="137">
        <v>7.1</v>
      </c>
      <c r="Z148" s="137">
        <v>5.4</v>
      </c>
      <c r="AA148" s="137">
        <v>5.4</v>
      </c>
      <c r="AB148" s="137">
        <v>5.4</v>
      </c>
      <c r="AC148" s="137">
        <v>8.3000000000000007</v>
      </c>
      <c r="AD148" s="137">
        <v>7.4</v>
      </c>
      <c r="AE148" s="137">
        <v>6.1</v>
      </c>
      <c r="AF148" s="137">
        <v>2.4</v>
      </c>
      <c r="AG148" s="134"/>
      <c r="AH148" s="46">
        <f t="shared" si="57"/>
        <v>15</v>
      </c>
      <c r="AI148" s="47">
        <f t="shared" si="58"/>
        <v>2.4</v>
      </c>
    </row>
    <row r="149" spans="1:37">
      <c r="A149" s="135" t="s">
        <v>171</v>
      </c>
      <c r="B149" s="122">
        <v>108</v>
      </c>
      <c r="C149" s="122">
        <v>104.8</v>
      </c>
      <c r="D149" s="122">
        <v>102.6</v>
      </c>
      <c r="E149" s="122">
        <v>109.3</v>
      </c>
      <c r="F149" s="122">
        <v>108.2</v>
      </c>
      <c r="G149" s="122">
        <v>108.5</v>
      </c>
      <c r="H149" s="122">
        <v>105.2</v>
      </c>
      <c r="I149" s="122">
        <v>105.2</v>
      </c>
      <c r="J149" s="122">
        <v>96</v>
      </c>
      <c r="K149" s="122">
        <v>101.1</v>
      </c>
      <c r="L149" s="122">
        <v>120.9</v>
      </c>
      <c r="M149" s="122">
        <v>102.9</v>
      </c>
      <c r="N149" s="122">
        <v>105.1</v>
      </c>
      <c r="O149" s="122">
        <v>105.1</v>
      </c>
      <c r="P149" s="122">
        <v>137.1</v>
      </c>
      <c r="Q149" s="122">
        <v>137.1</v>
      </c>
      <c r="R149" s="122">
        <v>149.4</v>
      </c>
      <c r="S149" s="122">
        <f>75.7+74.6</f>
        <v>150.30000000000001</v>
      </c>
      <c r="T149" s="122">
        <v>148.19999999999999</v>
      </c>
      <c r="U149" s="122">
        <v>148.19999999999999</v>
      </c>
      <c r="V149" s="122">
        <v>148.19999999999999</v>
      </c>
      <c r="W149" s="122">
        <v>148.19999999999999</v>
      </c>
      <c r="X149" s="122">
        <v>148.19999999999999</v>
      </c>
      <c r="Y149" s="122">
        <v>148.19999999999999</v>
      </c>
      <c r="Z149" s="122">
        <v>78</v>
      </c>
      <c r="AA149" s="122">
        <v>78</v>
      </c>
      <c r="AB149" s="122">
        <v>78</v>
      </c>
      <c r="AC149" s="122">
        <v>160.19999999999999</v>
      </c>
      <c r="AD149" s="122">
        <v>161</v>
      </c>
      <c r="AE149" s="122">
        <v>160</v>
      </c>
      <c r="AF149" s="122">
        <v>158.9</v>
      </c>
      <c r="AG149" s="134"/>
      <c r="AH149" s="46">
        <f t="shared" si="57"/>
        <v>161</v>
      </c>
      <c r="AI149" s="47">
        <f t="shared" si="58"/>
        <v>78</v>
      </c>
    </row>
    <row r="150" spans="1:37">
      <c r="A150" s="135" t="s">
        <v>172</v>
      </c>
      <c r="B150" s="122">
        <v>27</v>
      </c>
      <c r="C150" s="122">
        <v>28.4</v>
      </c>
      <c r="D150" s="122">
        <v>28.6</v>
      </c>
      <c r="E150" s="122">
        <v>28.6</v>
      </c>
      <c r="F150" s="122">
        <v>28.6</v>
      </c>
      <c r="G150" s="122">
        <v>28.3</v>
      </c>
      <c r="H150" s="122">
        <v>27.8</v>
      </c>
      <c r="I150" s="122">
        <v>27.8</v>
      </c>
      <c r="J150" s="122">
        <v>27.3</v>
      </c>
      <c r="K150" s="122">
        <v>27.3</v>
      </c>
      <c r="L150" s="122">
        <v>25.1</v>
      </c>
      <c r="M150" s="122">
        <v>11.5</v>
      </c>
      <c r="N150" s="122">
        <v>11.8</v>
      </c>
      <c r="O150" s="122">
        <v>11.8</v>
      </c>
      <c r="P150" s="122">
        <v>12.4</v>
      </c>
      <c r="Q150" s="122">
        <v>12.4</v>
      </c>
      <c r="R150" s="122">
        <v>12.4</v>
      </c>
      <c r="S150" s="122">
        <v>24.6</v>
      </c>
      <c r="T150" s="122">
        <v>23.55</v>
      </c>
      <c r="U150" s="122">
        <v>23.55</v>
      </c>
      <c r="V150" s="122">
        <v>23.55</v>
      </c>
      <c r="W150" s="122">
        <v>23.55</v>
      </c>
      <c r="X150" s="122">
        <v>23.55</v>
      </c>
      <c r="Y150" s="122">
        <v>23.55</v>
      </c>
      <c r="Z150" s="122">
        <v>28</v>
      </c>
      <c r="AA150" s="122">
        <v>28</v>
      </c>
      <c r="AB150" s="122">
        <v>28</v>
      </c>
      <c r="AC150" s="122">
        <v>30.2</v>
      </c>
      <c r="AD150" s="122">
        <v>30.7</v>
      </c>
      <c r="AE150" s="122">
        <v>31.1</v>
      </c>
      <c r="AF150" s="122">
        <v>31.4</v>
      </c>
      <c r="AG150" s="134"/>
      <c r="AH150" s="46">
        <f t="shared" si="57"/>
        <v>31.4</v>
      </c>
      <c r="AI150" s="47">
        <f t="shared" si="58"/>
        <v>11.5</v>
      </c>
    </row>
    <row r="151" spans="1:37" ht="15.75" thickBot="1">
      <c r="A151" s="139" t="s">
        <v>173</v>
      </c>
      <c r="B151" s="122">
        <v>7.5</v>
      </c>
      <c r="C151" s="122">
        <v>8.1999999999999993</v>
      </c>
      <c r="D151" s="122">
        <v>8.6</v>
      </c>
      <c r="E151" s="122">
        <v>9.4</v>
      </c>
      <c r="F151" s="122">
        <v>9.1</v>
      </c>
      <c r="G151" s="122">
        <v>7.6</v>
      </c>
      <c r="H151" s="122">
        <v>6.8</v>
      </c>
      <c r="I151" s="122">
        <v>6.8</v>
      </c>
      <c r="J151" s="122">
        <v>6.8</v>
      </c>
      <c r="K151" s="122">
        <v>7.4</v>
      </c>
      <c r="L151" s="122">
        <v>7.3</v>
      </c>
      <c r="M151" s="122">
        <v>12.9</v>
      </c>
      <c r="N151" s="122">
        <v>16.899999999999999</v>
      </c>
      <c r="O151" s="122">
        <v>16.899999999999999</v>
      </c>
      <c r="P151" s="122">
        <v>24</v>
      </c>
      <c r="Q151" s="122">
        <v>24</v>
      </c>
      <c r="R151" s="122">
        <v>22.4</v>
      </c>
      <c r="S151" s="122">
        <v>22.8</v>
      </c>
      <c r="T151" s="122">
        <v>17.3</v>
      </c>
      <c r="U151" s="122">
        <v>17.3</v>
      </c>
      <c r="V151" s="122">
        <v>17.3</v>
      </c>
      <c r="W151" s="122">
        <v>17.3</v>
      </c>
      <c r="X151" s="122">
        <v>17.3</v>
      </c>
      <c r="Y151" s="122">
        <v>17.3</v>
      </c>
      <c r="Z151" s="122">
        <v>4.0999999999999996</v>
      </c>
      <c r="AA151" s="122">
        <v>4.0999999999999996</v>
      </c>
      <c r="AB151" s="122">
        <v>4.0999999999999996</v>
      </c>
      <c r="AC151" s="122">
        <v>6.7</v>
      </c>
      <c r="AD151" s="122">
        <v>7.5</v>
      </c>
      <c r="AE151" s="122">
        <v>7.9</v>
      </c>
      <c r="AF151" s="122">
        <v>9</v>
      </c>
      <c r="AG151" s="134"/>
      <c r="AH151" s="46">
        <f t="shared" si="57"/>
        <v>24</v>
      </c>
      <c r="AI151" s="47">
        <f t="shared" si="58"/>
        <v>4.0999999999999996</v>
      </c>
    </row>
    <row r="152" spans="1:37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7"/>
        <v>0</v>
      </c>
      <c r="AI152" s="47">
        <f t="shared" si="58"/>
        <v>0</v>
      </c>
    </row>
    <row r="153" spans="1:37">
      <c r="A153" s="144" t="s">
        <v>175</v>
      </c>
      <c r="B153" s="145">
        <v>1983.17</v>
      </c>
      <c r="C153" s="145"/>
      <c r="D153" s="145">
        <v>1983.7</v>
      </c>
      <c r="E153" s="145">
        <v>1984.15</v>
      </c>
      <c r="F153" s="146">
        <v>1984.59</v>
      </c>
      <c r="G153" s="146">
        <f>F153+0.45</f>
        <v>1985.04</v>
      </c>
      <c r="H153" s="146">
        <f>G153+0.45</f>
        <v>1985.49</v>
      </c>
      <c r="I153" s="146">
        <f>H153+0.45</f>
        <v>1985.94</v>
      </c>
      <c r="J153" s="146"/>
      <c r="K153" s="146"/>
      <c r="L153" s="146"/>
      <c r="M153" s="146"/>
      <c r="N153" s="146"/>
      <c r="O153" s="146"/>
      <c r="P153" s="146"/>
      <c r="Q153" s="146"/>
      <c r="R153" s="146"/>
      <c r="S153" s="146">
        <v>1984.58</v>
      </c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57"/>
        <v>1985.94</v>
      </c>
      <c r="AI153" s="47">
        <f t="shared" si="58"/>
        <v>1983.17</v>
      </c>
    </row>
    <row r="154" spans="1:37">
      <c r="A154" s="135" t="s">
        <v>176</v>
      </c>
      <c r="B154" s="149">
        <v>520.13</v>
      </c>
      <c r="C154" s="149"/>
      <c r="D154" s="149">
        <v>520.22</v>
      </c>
      <c r="E154" s="149">
        <v>520.46</v>
      </c>
      <c r="F154" s="150">
        <v>520.82000000000005</v>
      </c>
      <c r="G154" s="150">
        <f>F154+0.24</f>
        <v>521.06000000000006</v>
      </c>
      <c r="H154" s="150">
        <f>G154+0.24</f>
        <v>521.30000000000007</v>
      </c>
      <c r="I154" s="150">
        <f>H154+0.24</f>
        <v>521.54000000000008</v>
      </c>
      <c r="J154" s="150"/>
      <c r="K154" s="150"/>
      <c r="L154" s="150"/>
      <c r="M154" s="150"/>
      <c r="N154" s="150"/>
      <c r="O154" s="150"/>
      <c r="P154" s="150"/>
      <c r="Q154" s="150"/>
      <c r="R154" s="150"/>
      <c r="S154" s="150">
        <v>520.72</v>
      </c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57"/>
        <v>521.54000000000008</v>
      </c>
      <c r="AI154" s="47">
        <f t="shared" si="58"/>
        <v>520.13</v>
      </c>
      <c r="AK154" s="49"/>
    </row>
    <row r="155" spans="1:37">
      <c r="A155" s="135" t="s">
        <v>177</v>
      </c>
      <c r="B155" s="149">
        <v>623.24</v>
      </c>
      <c r="C155" s="149"/>
      <c r="D155" s="149">
        <v>623.44000000000005</v>
      </c>
      <c r="E155" s="149">
        <v>623.88</v>
      </c>
      <c r="F155" s="150">
        <v>624.16</v>
      </c>
      <c r="G155" s="150">
        <f>F155+0.44</f>
        <v>624.6</v>
      </c>
      <c r="H155" s="150">
        <f>G155+0.44</f>
        <v>625.04000000000008</v>
      </c>
      <c r="I155" s="150">
        <f>H155+0.44</f>
        <v>625.48000000000013</v>
      </c>
      <c r="J155" s="150"/>
      <c r="K155" s="150"/>
      <c r="L155" s="150"/>
      <c r="M155" s="150"/>
      <c r="N155" s="150"/>
      <c r="O155" s="150"/>
      <c r="P155" s="150"/>
      <c r="Q155" s="150"/>
      <c r="R155" s="150"/>
      <c r="S155" s="150">
        <v>623.5</v>
      </c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57"/>
        <v>625.48000000000013</v>
      </c>
      <c r="AI155" s="47">
        <f t="shared" si="58"/>
        <v>623.24</v>
      </c>
      <c r="AK155" s="49"/>
    </row>
    <row r="156" spans="1:37">
      <c r="A156" s="135" t="s">
        <v>178</v>
      </c>
      <c r="B156" s="149">
        <v>335.17</v>
      </c>
      <c r="C156" s="149"/>
      <c r="D156" s="149">
        <v>335.72</v>
      </c>
      <c r="E156" s="149">
        <v>335.97</v>
      </c>
      <c r="F156" s="150">
        <v>336.18</v>
      </c>
      <c r="G156" s="150">
        <f>F156+0.25</f>
        <v>336.43</v>
      </c>
      <c r="H156" s="150">
        <f>G156+0.25</f>
        <v>336.68</v>
      </c>
      <c r="I156" s="150">
        <f>H156+0.25</f>
        <v>336.93</v>
      </c>
      <c r="J156" s="150"/>
      <c r="K156" s="150"/>
      <c r="L156" s="150"/>
      <c r="M156" s="150"/>
      <c r="N156" s="150"/>
      <c r="O156" s="150"/>
      <c r="P156" s="150"/>
      <c r="Q156" s="150"/>
      <c r="R156" s="150"/>
      <c r="S156" s="150">
        <v>335.03</v>
      </c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57"/>
        <v>336.93</v>
      </c>
      <c r="AI156" s="47">
        <f t="shared" si="58"/>
        <v>335.03</v>
      </c>
      <c r="AK156" s="49"/>
    </row>
    <row r="157" spans="1:37">
      <c r="A157" s="135" t="s">
        <v>179</v>
      </c>
      <c r="B157" s="149">
        <v>881.5</v>
      </c>
      <c r="C157" s="149"/>
      <c r="D157" s="149">
        <v>884.2</v>
      </c>
      <c r="E157" s="149">
        <v>885</v>
      </c>
      <c r="F157" s="150">
        <v>885.7</v>
      </c>
      <c r="G157" s="150">
        <f>F157+0.8</f>
        <v>886.5</v>
      </c>
      <c r="H157" s="150">
        <f>G157+0.8</f>
        <v>887.3</v>
      </c>
      <c r="I157" s="150">
        <f>H157+0.8</f>
        <v>888.09999999999991</v>
      </c>
      <c r="J157" s="150"/>
      <c r="K157" s="150"/>
      <c r="L157" s="150"/>
      <c r="M157" s="150"/>
      <c r="N157" s="150"/>
      <c r="O157" s="150"/>
      <c r="P157" s="150"/>
      <c r="Q157" s="150"/>
      <c r="R157" s="150"/>
      <c r="S157" s="150">
        <v>884.8</v>
      </c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57"/>
        <v>888.09999999999991</v>
      </c>
      <c r="AI157" s="47">
        <f t="shared" si="58"/>
        <v>881.5</v>
      </c>
      <c r="AK157" s="49"/>
    </row>
    <row r="158" spans="1:37">
      <c r="A158" s="152" t="s">
        <v>180</v>
      </c>
      <c r="B158" s="153">
        <v>1224.03</v>
      </c>
      <c r="C158" s="153"/>
      <c r="D158" s="153"/>
      <c r="E158" s="153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7"/>
        <v>1224.03</v>
      </c>
      <c r="AI158" s="47">
        <f t="shared" si="58"/>
        <v>1224.03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f t="shared" ref="F161:P166" si="59">E161</f>
        <v>0.3</v>
      </c>
      <c r="G161" s="161">
        <f t="shared" si="59"/>
        <v>0.3</v>
      </c>
      <c r="H161" s="161">
        <f t="shared" si="59"/>
        <v>0.3</v>
      </c>
      <c r="I161" s="161">
        <f t="shared" si="59"/>
        <v>0.3</v>
      </c>
      <c r="J161" s="161">
        <f t="shared" si="59"/>
        <v>0.3</v>
      </c>
      <c r="K161" s="161">
        <f t="shared" si="59"/>
        <v>0.3</v>
      </c>
      <c r="L161" s="161">
        <f t="shared" si="59"/>
        <v>0.3</v>
      </c>
      <c r="M161" s="161">
        <f t="shared" si="59"/>
        <v>0.3</v>
      </c>
      <c r="N161" s="161">
        <f t="shared" si="59"/>
        <v>0.3</v>
      </c>
      <c r="O161" s="161">
        <f t="shared" si="59"/>
        <v>0.3</v>
      </c>
      <c r="P161" s="161">
        <f t="shared" si="59"/>
        <v>0.3</v>
      </c>
      <c r="Q161" s="161">
        <f t="shared" ref="Q161:Q166" si="60">P161</f>
        <v>0.3</v>
      </c>
      <c r="R161" s="161">
        <f t="shared" ref="R161:R166" si="61">Q161</f>
        <v>0.3</v>
      </c>
      <c r="S161" s="161">
        <f t="shared" ref="S161:AF166" si="62">R161</f>
        <v>0.3</v>
      </c>
      <c r="T161" s="161">
        <f t="shared" si="62"/>
        <v>0.3</v>
      </c>
      <c r="U161" s="161">
        <f t="shared" si="62"/>
        <v>0.3</v>
      </c>
      <c r="V161" s="161">
        <f t="shared" si="62"/>
        <v>0.3</v>
      </c>
      <c r="W161" s="161">
        <f t="shared" si="62"/>
        <v>0.3</v>
      </c>
      <c r="X161" s="161">
        <f t="shared" si="62"/>
        <v>0.3</v>
      </c>
      <c r="Y161" s="161">
        <f t="shared" si="62"/>
        <v>0.3</v>
      </c>
      <c r="Z161" s="161">
        <f t="shared" si="62"/>
        <v>0.3</v>
      </c>
      <c r="AA161" s="161">
        <f t="shared" si="62"/>
        <v>0.3</v>
      </c>
      <c r="AB161" s="161">
        <f t="shared" si="62"/>
        <v>0.3</v>
      </c>
      <c r="AC161" s="161">
        <f t="shared" si="62"/>
        <v>0.3</v>
      </c>
      <c r="AD161" s="161">
        <f t="shared" si="62"/>
        <v>0.3</v>
      </c>
      <c r="AE161" s="161">
        <f t="shared" si="62"/>
        <v>0.3</v>
      </c>
      <c r="AF161" s="161">
        <f t="shared" si="62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f t="shared" si="59"/>
        <v>0.4</v>
      </c>
      <c r="G162" s="163">
        <f t="shared" si="59"/>
        <v>0.4</v>
      </c>
      <c r="H162" s="163">
        <f t="shared" si="59"/>
        <v>0.4</v>
      </c>
      <c r="I162" s="163">
        <f t="shared" si="59"/>
        <v>0.4</v>
      </c>
      <c r="J162" s="163">
        <f t="shared" si="59"/>
        <v>0.4</v>
      </c>
      <c r="K162" s="163">
        <f t="shared" si="59"/>
        <v>0.4</v>
      </c>
      <c r="L162" s="163">
        <f t="shared" si="59"/>
        <v>0.4</v>
      </c>
      <c r="M162" s="163">
        <f t="shared" si="59"/>
        <v>0.4</v>
      </c>
      <c r="N162" s="163">
        <f t="shared" si="59"/>
        <v>0.4</v>
      </c>
      <c r="O162" s="163">
        <f t="shared" si="59"/>
        <v>0.4</v>
      </c>
      <c r="P162" s="163">
        <f t="shared" si="59"/>
        <v>0.4</v>
      </c>
      <c r="Q162" s="163">
        <f t="shared" si="60"/>
        <v>0.4</v>
      </c>
      <c r="R162" s="163">
        <f t="shared" si="61"/>
        <v>0.4</v>
      </c>
      <c r="S162" s="163">
        <f t="shared" si="62"/>
        <v>0.4</v>
      </c>
      <c r="T162" s="163">
        <f t="shared" si="62"/>
        <v>0.4</v>
      </c>
      <c r="U162" s="163">
        <f t="shared" si="62"/>
        <v>0.4</v>
      </c>
      <c r="V162" s="163">
        <f t="shared" si="62"/>
        <v>0.4</v>
      </c>
      <c r="W162" s="163">
        <f t="shared" si="62"/>
        <v>0.4</v>
      </c>
      <c r="X162" s="163">
        <f t="shared" si="62"/>
        <v>0.4</v>
      </c>
      <c r="Y162" s="163">
        <f t="shared" si="62"/>
        <v>0.4</v>
      </c>
      <c r="Z162" s="163">
        <f t="shared" si="62"/>
        <v>0.4</v>
      </c>
      <c r="AA162" s="163">
        <f t="shared" si="62"/>
        <v>0.4</v>
      </c>
      <c r="AB162" s="163">
        <f t="shared" si="62"/>
        <v>0.4</v>
      </c>
      <c r="AC162" s="163">
        <f t="shared" si="62"/>
        <v>0.4</v>
      </c>
      <c r="AD162" s="163">
        <f t="shared" si="62"/>
        <v>0.4</v>
      </c>
      <c r="AE162" s="163">
        <f t="shared" si="62"/>
        <v>0.4</v>
      </c>
      <c r="AF162" s="163">
        <f t="shared" si="62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f t="shared" si="59"/>
        <v>1.5</v>
      </c>
      <c r="G163" s="163">
        <f t="shared" si="59"/>
        <v>1.5</v>
      </c>
      <c r="H163" s="163">
        <f t="shared" si="59"/>
        <v>1.5</v>
      </c>
      <c r="I163" s="163">
        <f t="shared" si="59"/>
        <v>1.5</v>
      </c>
      <c r="J163" s="163">
        <f t="shared" si="59"/>
        <v>1.5</v>
      </c>
      <c r="K163" s="163">
        <f t="shared" si="59"/>
        <v>1.5</v>
      </c>
      <c r="L163" s="163">
        <f t="shared" si="59"/>
        <v>1.5</v>
      </c>
      <c r="M163" s="163">
        <f t="shared" si="59"/>
        <v>1.5</v>
      </c>
      <c r="N163" s="163">
        <f t="shared" si="59"/>
        <v>1.5</v>
      </c>
      <c r="O163" s="163">
        <f t="shared" si="59"/>
        <v>1.5</v>
      </c>
      <c r="P163" s="163">
        <f t="shared" si="59"/>
        <v>1.5</v>
      </c>
      <c r="Q163" s="163">
        <f t="shared" si="60"/>
        <v>1.5</v>
      </c>
      <c r="R163" s="163">
        <f t="shared" si="61"/>
        <v>1.5</v>
      </c>
      <c r="S163" s="163">
        <f t="shared" si="62"/>
        <v>1.5</v>
      </c>
      <c r="T163" s="163">
        <f t="shared" si="62"/>
        <v>1.5</v>
      </c>
      <c r="U163" s="163">
        <f t="shared" si="62"/>
        <v>1.5</v>
      </c>
      <c r="V163" s="163">
        <f t="shared" si="62"/>
        <v>1.5</v>
      </c>
      <c r="W163" s="163">
        <f t="shared" si="62"/>
        <v>1.5</v>
      </c>
      <c r="X163" s="163">
        <f t="shared" si="62"/>
        <v>1.5</v>
      </c>
      <c r="Y163" s="163">
        <f t="shared" si="62"/>
        <v>1.5</v>
      </c>
      <c r="Z163" s="163">
        <f t="shared" si="62"/>
        <v>1.5</v>
      </c>
      <c r="AA163" s="163">
        <f t="shared" si="62"/>
        <v>1.5</v>
      </c>
      <c r="AB163" s="163">
        <f t="shared" si="62"/>
        <v>1.5</v>
      </c>
      <c r="AC163" s="163">
        <f t="shared" si="62"/>
        <v>1.5</v>
      </c>
      <c r="AD163" s="163">
        <f t="shared" si="62"/>
        <v>1.5</v>
      </c>
      <c r="AE163" s="163">
        <f t="shared" si="62"/>
        <v>1.5</v>
      </c>
      <c r="AF163" s="163">
        <f t="shared" si="62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f t="shared" si="59"/>
        <v>0.3</v>
      </c>
      <c r="G164" s="163">
        <f t="shared" si="59"/>
        <v>0.3</v>
      </c>
      <c r="H164" s="163">
        <f t="shared" si="59"/>
        <v>0.3</v>
      </c>
      <c r="I164" s="163">
        <f t="shared" si="59"/>
        <v>0.3</v>
      </c>
      <c r="J164" s="163">
        <f t="shared" si="59"/>
        <v>0.3</v>
      </c>
      <c r="K164" s="163">
        <f t="shared" si="59"/>
        <v>0.3</v>
      </c>
      <c r="L164" s="163">
        <f t="shared" si="59"/>
        <v>0.3</v>
      </c>
      <c r="M164" s="163">
        <f t="shared" si="59"/>
        <v>0.3</v>
      </c>
      <c r="N164" s="163">
        <f t="shared" si="59"/>
        <v>0.3</v>
      </c>
      <c r="O164" s="163">
        <f t="shared" si="59"/>
        <v>0.3</v>
      </c>
      <c r="P164" s="163">
        <f t="shared" si="59"/>
        <v>0.3</v>
      </c>
      <c r="Q164" s="163">
        <f t="shared" si="60"/>
        <v>0.3</v>
      </c>
      <c r="R164" s="163">
        <f t="shared" si="61"/>
        <v>0.3</v>
      </c>
      <c r="S164" s="163">
        <f t="shared" si="62"/>
        <v>0.3</v>
      </c>
      <c r="T164" s="163">
        <f t="shared" si="62"/>
        <v>0.3</v>
      </c>
      <c r="U164" s="163">
        <f t="shared" si="62"/>
        <v>0.3</v>
      </c>
      <c r="V164" s="163">
        <f t="shared" si="62"/>
        <v>0.3</v>
      </c>
      <c r="W164" s="163">
        <f t="shared" si="62"/>
        <v>0.3</v>
      </c>
      <c r="X164" s="163">
        <f t="shared" si="62"/>
        <v>0.3</v>
      </c>
      <c r="Y164" s="163">
        <f t="shared" si="62"/>
        <v>0.3</v>
      </c>
      <c r="Z164" s="163">
        <f t="shared" si="62"/>
        <v>0.3</v>
      </c>
      <c r="AA164" s="163">
        <f t="shared" si="62"/>
        <v>0.3</v>
      </c>
      <c r="AB164" s="163">
        <f t="shared" si="62"/>
        <v>0.3</v>
      </c>
      <c r="AC164" s="163">
        <f t="shared" si="62"/>
        <v>0.3</v>
      </c>
      <c r="AD164" s="163">
        <f t="shared" si="62"/>
        <v>0.3</v>
      </c>
      <c r="AE164" s="163">
        <f t="shared" si="62"/>
        <v>0.3</v>
      </c>
      <c r="AF164" s="163">
        <f t="shared" si="62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f t="shared" si="59"/>
        <v>0.4</v>
      </c>
      <c r="G165" s="163">
        <f t="shared" si="59"/>
        <v>0.4</v>
      </c>
      <c r="H165" s="163">
        <f t="shared" si="59"/>
        <v>0.4</v>
      </c>
      <c r="I165" s="163">
        <f t="shared" si="59"/>
        <v>0.4</v>
      </c>
      <c r="J165" s="163">
        <f t="shared" si="59"/>
        <v>0.4</v>
      </c>
      <c r="K165" s="163">
        <f t="shared" si="59"/>
        <v>0.4</v>
      </c>
      <c r="L165" s="163">
        <f t="shared" si="59"/>
        <v>0.4</v>
      </c>
      <c r="M165" s="163">
        <f t="shared" si="59"/>
        <v>0.4</v>
      </c>
      <c r="N165" s="163">
        <f t="shared" si="59"/>
        <v>0.4</v>
      </c>
      <c r="O165" s="163">
        <f t="shared" si="59"/>
        <v>0.4</v>
      </c>
      <c r="P165" s="163">
        <f t="shared" si="59"/>
        <v>0.4</v>
      </c>
      <c r="Q165" s="163">
        <f t="shared" si="60"/>
        <v>0.4</v>
      </c>
      <c r="R165" s="163">
        <f t="shared" si="61"/>
        <v>0.4</v>
      </c>
      <c r="S165" s="163">
        <f t="shared" si="62"/>
        <v>0.4</v>
      </c>
      <c r="T165" s="163">
        <f t="shared" si="62"/>
        <v>0.4</v>
      </c>
      <c r="U165" s="163">
        <f t="shared" si="62"/>
        <v>0.4</v>
      </c>
      <c r="V165" s="163">
        <f t="shared" si="62"/>
        <v>0.4</v>
      </c>
      <c r="W165" s="163">
        <f t="shared" si="62"/>
        <v>0.4</v>
      </c>
      <c r="X165" s="163">
        <f t="shared" si="62"/>
        <v>0.4</v>
      </c>
      <c r="Y165" s="163">
        <f t="shared" si="62"/>
        <v>0.4</v>
      </c>
      <c r="Z165" s="163">
        <f t="shared" si="62"/>
        <v>0.4</v>
      </c>
      <c r="AA165" s="163">
        <f t="shared" si="62"/>
        <v>0.4</v>
      </c>
      <c r="AB165" s="163">
        <f t="shared" si="62"/>
        <v>0.4</v>
      </c>
      <c r="AC165" s="163">
        <f t="shared" si="62"/>
        <v>0.4</v>
      </c>
      <c r="AD165" s="163">
        <f t="shared" si="62"/>
        <v>0.4</v>
      </c>
      <c r="AE165" s="163">
        <f t="shared" si="62"/>
        <v>0.4</v>
      </c>
      <c r="AF165" s="163">
        <f t="shared" si="62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f t="shared" si="59"/>
        <v>0.64</v>
      </c>
      <c r="G166" s="166">
        <f t="shared" si="59"/>
        <v>0.64</v>
      </c>
      <c r="H166" s="166">
        <f t="shared" si="59"/>
        <v>0.64</v>
      </c>
      <c r="I166" s="166">
        <f t="shared" si="59"/>
        <v>0.64</v>
      </c>
      <c r="J166" s="166">
        <f t="shared" si="59"/>
        <v>0.64</v>
      </c>
      <c r="K166" s="166">
        <f t="shared" si="59"/>
        <v>0.64</v>
      </c>
      <c r="L166" s="166">
        <f t="shared" si="59"/>
        <v>0.64</v>
      </c>
      <c r="M166" s="166">
        <f t="shared" si="59"/>
        <v>0.64</v>
      </c>
      <c r="N166" s="166">
        <f t="shared" si="59"/>
        <v>0.64</v>
      </c>
      <c r="O166" s="166">
        <f t="shared" si="59"/>
        <v>0.64</v>
      </c>
      <c r="P166" s="166">
        <f t="shared" si="59"/>
        <v>0.64</v>
      </c>
      <c r="Q166" s="166">
        <f t="shared" si="60"/>
        <v>0.64</v>
      </c>
      <c r="R166" s="166">
        <f t="shared" si="61"/>
        <v>0.64</v>
      </c>
      <c r="S166" s="166">
        <f t="shared" si="62"/>
        <v>0.64</v>
      </c>
      <c r="T166" s="166">
        <f t="shared" si="62"/>
        <v>0.64</v>
      </c>
      <c r="U166" s="166">
        <f t="shared" si="62"/>
        <v>0.64</v>
      </c>
      <c r="V166" s="166">
        <f t="shared" si="62"/>
        <v>0.64</v>
      </c>
      <c r="W166" s="166">
        <f t="shared" si="62"/>
        <v>0.64</v>
      </c>
      <c r="X166" s="166">
        <f t="shared" si="62"/>
        <v>0.64</v>
      </c>
      <c r="Y166" s="166">
        <f t="shared" si="62"/>
        <v>0.64</v>
      </c>
      <c r="Z166" s="166">
        <f t="shared" si="62"/>
        <v>0.64</v>
      </c>
      <c r="AA166" s="166">
        <f t="shared" si="62"/>
        <v>0.64</v>
      </c>
      <c r="AB166" s="166">
        <f t="shared" si="62"/>
        <v>0.64</v>
      </c>
      <c r="AC166" s="166">
        <f t="shared" si="62"/>
        <v>0.64</v>
      </c>
      <c r="AD166" s="166">
        <f t="shared" si="62"/>
        <v>0.64</v>
      </c>
      <c r="AE166" s="166">
        <f t="shared" si="62"/>
        <v>0.64</v>
      </c>
      <c r="AF166" s="166">
        <f t="shared" si="62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f t="shared" ref="F167:AG167" si="63">SUM(F161:F166)</f>
        <v>3.54</v>
      </c>
      <c r="G167" s="169">
        <f t="shared" si="63"/>
        <v>3.54</v>
      </c>
      <c r="H167" s="169">
        <f t="shared" si="63"/>
        <v>3.54</v>
      </c>
      <c r="I167" s="169">
        <f t="shared" si="63"/>
        <v>3.54</v>
      </c>
      <c r="J167" s="169">
        <f t="shared" si="63"/>
        <v>3.54</v>
      </c>
      <c r="K167" s="169">
        <f t="shared" si="63"/>
        <v>3.54</v>
      </c>
      <c r="L167" s="169">
        <f t="shared" si="63"/>
        <v>3.54</v>
      </c>
      <c r="M167" s="169">
        <f t="shared" ref="M167:R167" si="64">SUM(M161:M166)</f>
        <v>3.54</v>
      </c>
      <c r="N167" s="169">
        <f t="shared" si="64"/>
        <v>3.54</v>
      </c>
      <c r="O167" s="169">
        <f t="shared" si="64"/>
        <v>3.54</v>
      </c>
      <c r="P167" s="169">
        <f t="shared" si="64"/>
        <v>3.54</v>
      </c>
      <c r="Q167" s="169">
        <f t="shared" si="64"/>
        <v>3.54</v>
      </c>
      <c r="R167" s="169">
        <f t="shared" si="64"/>
        <v>3.54</v>
      </c>
      <c r="S167" s="169">
        <f t="shared" si="63"/>
        <v>3.54</v>
      </c>
      <c r="T167" s="169">
        <f t="shared" si="63"/>
        <v>3.54</v>
      </c>
      <c r="U167" s="169">
        <f t="shared" si="63"/>
        <v>3.54</v>
      </c>
      <c r="V167" s="169">
        <f t="shared" si="63"/>
        <v>3.54</v>
      </c>
      <c r="W167" s="169">
        <f t="shared" si="63"/>
        <v>3.54</v>
      </c>
      <c r="X167" s="169">
        <f t="shared" si="63"/>
        <v>3.54</v>
      </c>
      <c r="Y167" s="169">
        <f t="shared" si="63"/>
        <v>3.54</v>
      </c>
      <c r="Z167" s="169">
        <f t="shared" si="63"/>
        <v>3.54</v>
      </c>
      <c r="AA167" s="169">
        <f t="shared" si="63"/>
        <v>3.54</v>
      </c>
      <c r="AB167" s="169">
        <f t="shared" si="63"/>
        <v>3.54</v>
      </c>
      <c r="AC167" s="169">
        <f t="shared" si="63"/>
        <v>3.54</v>
      </c>
      <c r="AD167" s="169">
        <f t="shared" si="63"/>
        <v>3.54</v>
      </c>
      <c r="AE167" s="169">
        <f t="shared" si="63"/>
        <v>3.54</v>
      </c>
      <c r="AF167" s="169">
        <f t="shared" si="63"/>
        <v>3.54</v>
      </c>
      <c r="AG167" s="170">
        <f t="shared" si="63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f t="shared" ref="F169:P184" si="65">E169</f>
        <v>0</v>
      </c>
      <c r="G169" s="161">
        <f t="shared" si="65"/>
        <v>0</v>
      </c>
      <c r="H169" s="161">
        <f t="shared" si="65"/>
        <v>0</v>
      </c>
      <c r="I169" s="161">
        <f t="shared" si="65"/>
        <v>0</v>
      </c>
      <c r="J169" s="161">
        <f t="shared" si="65"/>
        <v>0</v>
      </c>
      <c r="K169" s="161">
        <f t="shared" si="65"/>
        <v>0</v>
      </c>
      <c r="L169" s="161">
        <f t="shared" si="65"/>
        <v>0</v>
      </c>
      <c r="M169" s="161">
        <f t="shared" si="65"/>
        <v>0</v>
      </c>
      <c r="N169" s="161">
        <f t="shared" si="65"/>
        <v>0</v>
      </c>
      <c r="O169" s="161">
        <f t="shared" si="65"/>
        <v>0</v>
      </c>
      <c r="P169" s="161">
        <f t="shared" si="65"/>
        <v>0</v>
      </c>
      <c r="Q169" s="161">
        <f t="shared" ref="Q169:Q232" si="66">P169</f>
        <v>0</v>
      </c>
      <c r="R169" s="161">
        <f t="shared" ref="R169:R232" si="67">Q169</f>
        <v>0</v>
      </c>
      <c r="S169" s="161">
        <f t="shared" ref="S169:AF184" si="68">R169</f>
        <v>0</v>
      </c>
      <c r="T169" s="161">
        <f t="shared" si="68"/>
        <v>0</v>
      </c>
      <c r="U169" s="161">
        <f t="shared" si="68"/>
        <v>0</v>
      </c>
      <c r="V169" s="161">
        <f t="shared" si="68"/>
        <v>0</v>
      </c>
      <c r="W169" s="161">
        <f t="shared" si="68"/>
        <v>0</v>
      </c>
      <c r="X169" s="161">
        <f t="shared" si="68"/>
        <v>0</v>
      </c>
      <c r="Y169" s="161">
        <f t="shared" si="68"/>
        <v>0</v>
      </c>
      <c r="Z169" s="161">
        <f t="shared" si="68"/>
        <v>0</v>
      </c>
      <c r="AA169" s="161">
        <f t="shared" si="68"/>
        <v>0</v>
      </c>
      <c r="AB169" s="161">
        <f t="shared" si="68"/>
        <v>0</v>
      </c>
      <c r="AC169" s="161">
        <f t="shared" si="68"/>
        <v>0</v>
      </c>
      <c r="AD169" s="161">
        <f t="shared" si="68"/>
        <v>0</v>
      </c>
      <c r="AE169" s="161">
        <f t="shared" si="68"/>
        <v>0</v>
      </c>
      <c r="AF169" s="174">
        <f t="shared" si="68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f t="shared" si="65"/>
        <v>0</v>
      </c>
      <c r="G170" s="163">
        <f t="shared" si="65"/>
        <v>0</v>
      </c>
      <c r="H170" s="163">
        <f t="shared" si="65"/>
        <v>0</v>
      </c>
      <c r="I170" s="163">
        <f t="shared" si="65"/>
        <v>0</v>
      </c>
      <c r="J170" s="163">
        <f t="shared" si="65"/>
        <v>0</v>
      </c>
      <c r="K170" s="163">
        <f t="shared" si="65"/>
        <v>0</v>
      </c>
      <c r="L170" s="163">
        <f t="shared" si="65"/>
        <v>0</v>
      </c>
      <c r="M170" s="163">
        <f t="shared" si="65"/>
        <v>0</v>
      </c>
      <c r="N170" s="163">
        <f t="shared" si="65"/>
        <v>0</v>
      </c>
      <c r="O170" s="163">
        <f t="shared" si="65"/>
        <v>0</v>
      </c>
      <c r="P170" s="163">
        <f t="shared" si="65"/>
        <v>0</v>
      </c>
      <c r="Q170" s="163">
        <f t="shared" si="66"/>
        <v>0</v>
      </c>
      <c r="R170" s="163">
        <f t="shared" si="67"/>
        <v>0</v>
      </c>
      <c r="S170" s="163">
        <f t="shared" si="68"/>
        <v>0</v>
      </c>
      <c r="T170" s="163">
        <f t="shared" si="68"/>
        <v>0</v>
      </c>
      <c r="U170" s="163">
        <f t="shared" si="68"/>
        <v>0</v>
      </c>
      <c r="V170" s="163">
        <f t="shared" si="68"/>
        <v>0</v>
      </c>
      <c r="W170" s="163">
        <f t="shared" si="68"/>
        <v>0</v>
      </c>
      <c r="X170" s="163">
        <f t="shared" si="68"/>
        <v>0</v>
      </c>
      <c r="Y170" s="163">
        <f t="shared" si="68"/>
        <v>0</v>
      </c>
      <c r="Z170" s="163">
        <f t="shared" si="68"/>
        <v>0</v>
      </c>
      <c r="AA170" s="163">
        <f t="shared" si="68"/>
        <v>0</v>
      </c>
      <c r="AB170" s="163">
        <f t="shared" si="68"/>
        <v>0</v>
      </c>
      <c r="AC170" s="163">
        <f t="shared" si="68"/>
        <v>0</v>
      </c>
      <c r="AD170" s="163">
        <f t="shared" si="68"/>
        <v>0</v>
      </c>
      <c r="AE170" s="163">
        <f t="shared" si="68"/>
        <v>0</v>
      </c>
      <c r="AF170" s="176">
        <f t="shared" si="68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f t="shared" si="65"/>
        <v>0</v>
      </c>
      <c r="G171" s="163">
        <f t="shared" si="65"/>
        <v>0</v>
      </c>
      <c r="H171" s="163">
        <f t="shared" si="65"/>
        <v>0</v>
      </c>
      <c r="I171" s="163">
        <f t="shared" si="65"/>
        <v>0</v>
      </c>
      <c r="J171" s="163">
        <f t="shared" si="65"/>
        <v>0</v>
      </c>
      <c r="K171" s="163">
        <f t="shared" si="65"/>
        <v>0</v>
      </c>
      <c r="L171" s="163">
        <f t="shared" si="65"/>
        <v>0</v>
      </c>
      <c r="M171" s="163">
        <f t="shared" si="65"/>
        <v>0</v>
      </c>
      <c r="N171" s="163">
        <f t="shared" si="65"/>
        <v>0</v>
      </c>
      <c r="O171" s="163">
        <f t="shared" si="65"/>
        <v>0</v>
      </c>
      <c r="P171" s="163">
        <f t="shared" si="65"/>
        <v>0</v>
      </c>
      <c r="Q171" s="163">
        <f t="shared" si="66"/>
        <v>0</v>
      </c>
      <c r="R171" s="163">
        <f t="shared" si="67"/>
        <v>0</v>
      </c>
      <c r="S171" s="163">
        <f t="shared" si="68"/>
        <v>0</v>
      </c>
      <c r="T171" s="163">
        <f t="shared" si="68"/>
        <v>0</v>
      </c>
      <c r="U171" s="163">
        <f t="shared" si="68"/>
        <v>0</v>
      </c>
      <c r="V171" s="163">
        <f t="shared" si="68"/>
        <v>0</v>
      </c>
      <c r="W171" s="163">
        <f t="shared" si="68"/>
        <v>0</v>
      </c>
      <c r="X171" s="163">
        <f t="shared" si="68"/>
        <v>0</v>
      </c>
      <c r="Y171" s="163">
        <f t="shared" si="68"/>
        <v>0</v>
      </c>
      <c r="Z171" s="163">
        <f t="shared" si="68"/>
        <v>0</v>
      </c>
      <c r="AA171" s="163">
        <f t="shared" si="68"/>
        <v>0</v>
      </c>
      <c r="AB171" s="163">
        <f t="shared" si="68"/>
        <v>0</v>
      </c>
      <c r="AC171" s="163">
        <f t="shared" si="68"/>
        <v>0</v>
      </c>
      <c r="AD171" s="163">
        <f t="shared" si="68"/>
        <v>0</v>
      </c>
      <c r="AE171" s="163">
        <f t="shared" si="68"/>
        <v>0</v>
      </c>
      <c r="AF171" s="176">
        <f t="shared" si="68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f t="shared" si="65"/>
        <v>0</v>
      </c>
      <c r="G172" s="163">
        <f t="shared" si="65"/>
        <v>0</v>
      </c>
      <c r="H172" s="163">
        <f t="shared" si="65"/>
        <v>0</v>
      </c>
      <c r="I172" s="163">
        <f t="shared" si="65"/>
        <v>0</v>
      </c>
      <c r="J172" s="163">
        <f t="shared" si="65"/>
        <v>0</v>
      </c>
      <c r="K172" s="163">
        <f t="shared" si="65"/>
        <v>0</v>
      </c>
      <c r="L172" s="163">
        <f t="shared" si="65"/>
        <v>0</v>
      </c>
      <c r="M172" s="163">
        <f t="shared" si="65"/>
        <v>0</v>
      </c>
      <c r="N172" s="163">
        <f t="shared" si="65"/>
        <v>0</v>
      </c>
      <c r="O172" s="163">
        <f t="shared" si="65"/>
        <v>0</v>
      </c>
      <c r="P172" s="163">
        <f t="shared" si="65"/>
        <v>0</v>
      </c>
      <c r="Q172" s="163">
        <f t="shared" si="66"/>
        <v>0</v>
      </c>
      <c r="R172" s="163">
        <f t="shared" si="67"/>
        <v>0</v>
      </c>
      <c r="S172" s="163">
        <f t="shared" si="68"/>
        <v>0</v>
      </c>
      <c r="T172" s="163">
        <f t="shared" si="68"/>
        <v>0</v>
      </c>
      <c r="U172" s="163">
        <f t="shared" si="68"/>
        <v>0</v>
      </c>
      <c r="V172" s="163">
        <f t="shared" si="68"/>
        <v>0</v>
      </c>
      <c r="W172" s="163">
        <f t="shared" si="68"/>
        <v>0</v>
      </c>
      <c r="X172" s="163">
        <f t="shared" si="68"/>
        <v>0</v>
      </c>
      <c r="Y172" s="163">
        <f t="shared" si="68"/>
        <v>0</v>
      </c>
      <c r="Z172" s="163">
        <f t="shared" si="68"/>
        <v>0</v>
      </c>
      <c r="AA172" s="163">
        <f t="shared" si="68"/>
        <v>0</v>
      </c>
      <c r="AB172" s="163">
        <f t="shared" si="68"/>
        <v>0</v>
      </c>
      <c r="AC172" s="163">
        <f t="shared" si="68"/>
        <v>0</v>
      </c>
      <c r="AD172" s="163">
        <f t="shared" si="68"/>
        <v>0</v>
      </c>
      <c r="AE172" s="163">
        <f t="shared" si="68"/>
        <v>0</v>
      </c>
      <c r="AF172" s="176">
        <f t="shared" si="68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f t="shared" si="65"/>
        <v>0</v>
      </c>
      <c r="G173" s="163">
        <f t="shared" si="65"/>
        <v>0</v>
      </c>
      <c r="H173" s="163">
        <f t="shared" si="65"/>
        <v>0</v>
      </c>
      <c r="I173" s="163">
        <f t="shared" si="65"/>
        <v>0</v>
      </c>
      <c r="J173" s="163">
        <f t="shared" si="65"/>
        <v>0</v>
      </c>
      <c r="K173" s="163">
        <f t="shared" si="65"/>
        <v>0</v>
      </c>
      <c r="L173" s="163">
        <f t="shared" si="65"/>
        <v>0</v>
      </c>
      <c r="M173" s="163">
        <f t="shared" si="65"/>
        <v>0</v>
      </c>
      <c r="N173" s="163">
        <f t="shared" si="65"/>
        <v>0</v>
      </c>
      <c r="O173" s="163">
        <f t="shared" si="65"/>
        <v>0</v>
      </c>
      <c r="P173" s="163">
        <f t="shared" si="65"/>
        <v>0</v>
      </c>
      <c r="Q173" s="163">
        <f t="shared" si="66"/>
        <v>0</v>
      </c>
      <c r="R173" s="163">
        <f t="shared" si="67"/>
        <v>0</v>
      </c>
      <c r="S173" s="163">
        <f t="shared" si="68"/>
        <v>0</v>
      </c>
      <c r="T173" s="163">
        <f t="shared" si="68"/>
        <v>0</v>
      </c>
      <c r="U173" s="163">
        <f t="shared" si="68"/>
        <v>0</v>
      </c>
      <c r="V173" s="163">
        <f t="shared" si="68"/>
        <v>0</v>
      </c>
      <c r="W173" s="163">
        <f t="shared" si="68"/>
        <v>0</v>
      </c>
      <c r="X173" s="163">
        <f t="shared" si="68"/>
        <v>0</v>
      </c>
      <c r="Y173" s="163">
        <f t="shared" si="68"/>
        <v>0</v>
      </c>
      <c r="Z173" s="163">
        <f t="shared" si="68"/>
        <v>0</v>
      </c>
      <c r="AA173" s="163">
        <f t="shared" si="68"/>
        <v>0</v>
      </c>
      <c r="AB173" s="163">
        <f t="shared" si="68"/>
        <v>0</v>
      </c>
      <c r="AC173" s="163">
        <f t="shared" si="68"/>
        <v>0</v>
      </c>
      <c r="AD173" s="163">
        <f t="shared" si="68"/>
        <v>0</v>
      </c>
      <c r="AE173" s="163">
        <f t="shared" si="68"/>
        <v>0</v>
      </c>
      <c r="AF173" s="176">
        <f t="shared" si="68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f t="shared" si="65"/>
        <v>0</v>
      </c>
      <c r="G174" s="163">
        <f t="shared" si="65"/>
        <v>0</v>
      </c>
      <c r="H174" s="163">
        <f t="shared" si="65"/>
        <v>0</v>
      </c>
      <c r="I174" s="163">
        <f t="shared" si="65"/>
        <v>0</v>
      </c>
      <c r="J174" s="163">
        <f t="shared" si="65"/>
        <v>0</v>
      </c>
      <c r="K174" s="163">
        <f t="shared" si="65"/>
        <v>0</v>
      </c>
      <c r="L174" s="163">
        <f t="shared" si="65"/>
        <v>0</v>
      </c>
      <c r="M174" s="163">
        <f t="shared" si="65"/>
        <v>0</v>
      </c>
      <c r="N174" s="163">
        <f t="shared" si="65"/>
        <v>0</v>
      </c>
      <c r="O174" s="163">
        <f t="shared" si="65"/>
        <v>0</v>
      </c>
      <c r="P174" s="163">
        <f t="shared" si="65"/>
        <v>0</v>
      </c>
      <c r="Q174" s="163">
        <f t="shared" si="66"/>
        <v>0</v>
      </c>
      <c r="R174" s="163">
        <f t="shared" si="67"/>
        <v>0</v>
      </c>
      <c r="S174" s="163">
        <f t="shared" si="68"/>
        <v>0</v>
      </c>
      <c r="T174" s="163">
        <f t="shared" si="68"/>
        <v>0</v>
      </c>
      <c r="U174" s="163">
        <f t="shared" si="68"/>
        <v>0</v>
      </c>
      <c r="V174" s="163">
        <f t="shared" si="68"/>
        <v>0</v>
      </c>
      <c r="W174" s="163">
        <f t="shared" si="68"/>
        <v>0</v>
      </c>
      <c r="X174" s="163">
        <f t="shared" si="68"/>
        <v>0</v>
      </c>
      <c r="Y174" s="163">
        <f t="shared" si="68"/>
        <v>0</v>
      </c>
      <c r="Z174" s="163">
        <f t="shared" si="68"/>
        <v>0</v>
      </c>
      <c r="AA174" s="163">
        <f t="shared" si="68"/>
        <v>0</v>
      </c>
      <c r="AB174" s="163">
        <f t="shared" si="68"/>
        <v>0</v>
      </c>
      <c r="AC174" s="163">
        <f t="shared" si="68"/>
        <v>0</v>
      </c>
      <c r="AD174" s="163">
        <f t="shared" si="68"/>
        <v>0</v>
      </c>
      <c r="AE174" s="163">
        <f t="shared" si="68"/>
        <v>0</v>
      </c>
      <c r="AF174" s="176">
        <f t="shared" si="68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f t="shared" si="65"/>
        <v>0</v>
      </c>
      <c r="G175" s="163">
        <f t="shared" si="65"/>
        <v>0</v>
      </c>
      <c r="H175" s="163">
        <f t="shared" si="65"/>
        <v>0</v>
      </c>
      <c r="I175" s="163">
        <f t="shared" si="65"/>
        <v>0</v>
      </c>
      <c r="J175" s="163">
        <f t="shared" si="65"/>
        <v>0</v>
      </c>
      <c r="K175" s="163">
        <f t="shared" si="65"/>
        <v>0</v>
      </c>
      <c r="L175" s="163">
        <f t="shared" si="65"/>
        <v>0</v>
      </c>
      <c r="M175" s="163">
        <f t="shared" si="65"/>
        <v>0</v>
      </c>
      <c r="N175" s="163">
        <f t="shared" si="65"/>
        <v>0</v>
      </c>
      <c r="O175" s="163">
        <f t="shared" si="65"/>
        <v>0</v>
      </c>
      <c r="P175" s="163">
        <f t="shared" si="65"/>
        <v>0</v>
      </c>
      <c r="Q175" s="163">
        <f t="shared" si="66"/>
        <v>0</v>
      </c>
      <c r="R175" s="163">
        <f t="shared" si="67"/>
        <v>0</v>
      </c>
      <c r="S175" s="163">
        <f t="shared" si="68"/>
        <v>0</v>
      </c>
      <c r="T175" s="163">
        <f t="shared" si="68"/>
        <v>0</v>
      </c>
      <c r="U175" s="163">
        <f t="shared" si="68"/>
        <v>0</v>
      </c>
      <c r="V175" s="163">
        <f t="shared" si="68"/>
        <v>0</v>
      </c>
      <c r="W175" s="163">
        <f t="shared" si="68"/>
        <v>0</v>
      </c>
      <c r="X175" s="163">
        <f t="shared" si="68"/>
        <v>0</v>
      </c>
      <c r="Y175" s="163">
        <f t="shared" si="68"/>
        <v>0</v>
      </c>
      <c r="Z175" s="163">
        <f t="shared" si="68"/>
        <v>0</v>
      </c>
      <c r="AA175" s="163">
        <f t="shared" si="68"/>
        <v>0</v>
      </c>
      <c r="AB175" s="163">
        <f t="shared" si="68"/>
        <v>0</v>
      </c>
      <c r="AC175" s="163">
        <f t="shared" si="68"/>
        <v>0</v>
      </c>
      <c r="AD175" s="163">
        <f t="shared" si="68"/>
        <v>0</v>
      </c>
      <c r="AE175" s="163">
        <f t="shared" si="68"/>
        <v>0</v>
      </c>
      <c r="AF175" s="176">
        <f t="shared" si="68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f t="shared" si="65"/>
        <v>0</v>
      </c>
      <c r="G176" s="163">
        <f t="shared" si="65"/>
        <v>0</v>
      </c>
      <c r="H176" s="163">
        <f t="shared" si="65"/>
        <v>0</v>
      </c>
      <c r="I176" s="163">
        <f t="shared" si="65"/>
        <v>0</v>
      </c>
      <c r="J176" s="163">
        <f t="shared" si="65"/>
        <v>0</v>
      </c>
      <c r="K176" s="163">
        <f t="shared" si="65"/>
        <v>0</v>
      </c>
      <c r="L176" s="163">
        <f t="shared" si="65"/>
        <v>0</v>
      </c>
      <c r="M176" s="163">
        <f t="shared" si="65"/>
        <v>0</v>
      </c>
      <c r="N176" s="163">
        <f t="shared" si="65"/>
        <v>0</v>
      </c>
      <c r="O176" s="163">
        <f t="shared" si="65"/>
        <v>0</v>
      </c>
      <c r="P176" s="163">
        <f t="shared" si="65"/>
        <v>0</v>
      </c>
      <c r="Q176" s="163">
        <f t="shared" si="66"/>
        <v>0</v>
      </c>
      <c r="R176" s="163">
        <f t="shared" si="67"/>
        <v>0</v>
      </c>
      <c r="S176" s="163">
        <f t="shared" si="68"/>
        <v>0</v>
      </c>
      <c r="T176" s="163">
        <f t="shared" si="68"/>
        <v>0</v>
      </c>
      <c r="U176" s="163">
        <f t="shared" si="68"/>
        <v>0</v>
      </c>
      <c r="V176" s="163">
        <f t="shared" si="68"/>
        <v>0</v>
      </c>
      <c r="W176" s="163">
        <f t="shared" si="68"/>
        <v>0</v>
      </c>
      <c r="X176" s="163">
        <f t="shared" si="68"/>
        <v>0</v>
      </c>
      <c r="Y176" s="163">
        <f t="shared" si="68"/>
        <v>0</v>
      </c>
      <c r="Z176" s="163">
        <f t="shared" si="68"/>
        <v>0</v>
      </c>
      <c r="AA176" s="163">
        <f t="shared" si="68"/>
        <v>0</v>
      </c>
      <c r="AB176" s="163">
        <f t="shared" si="68"/>
        <v>0</v>
      </c>
      <c r="AC176" s="163">
        <f t="shared" si="68"/>
        <v>0</v>
      </c>
      <c r="AD176" s="163">
        <f t="shared" si="68"/>
        <v>0</v>
      </c>
      <c r="AE176" s="163">
        <f t="shared" si="68"/>
        <v>0</v>
      </c>
      <c r="AF176" s="176">
        <f t="shared" si="68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f t="shared" si="65"/>
        <v>0</v>
      </c>
      <c r="G177" s="163">
        <f t="shared" si="65"/>
        <v>0</v>
      </c>
      <c r="H177" s="163">
        <f t="shared" si="65"/>
        <v>0</v>
      </c>
      <c r="I177" s="163">
        <f t="shared" si="65"/>
        <v>0</v>
      </c>
      <c r="J177" s="163">
        <f t="shared" si="65"/>
        <v>0</v>
      </c>
      <c r="K177" s="163">
        <f t="shared" si="65"/>
        <v>0</v>
      </c>
      <c r="L177" s="163">
        <f t="shared" si="65"/>
        <v>0</v>
      </c>
      <c r="M177" s="163">
        <f t="shared" si="65"/>
        <v>0</v>
      </c>
      <c r="N177" s="163">
        <f t="shared" si="65"/>
        <v>0</v>
      </c>
      <c r="O177" s="163">
        <f t="shared" si="65"/>
        <v>0</v>
      </c>
      <c r="P177" s="163">
        <f t="shared" si="65"/>
        <v>0</v>
      </c>
      <c r="Q177" s="163">
        <f t="shared" si="66"/>
        <v>0</v>
      </c>
      <c r="R177" s="163">
        <f t="shared" si="67"/>
        <v>0</v>
      </c>
      <c r="S177" s="163">
        <f t="shared" si="68"/>
        <v>0</v>
      </c>
      <c r="T177" s="163">
        <f t="shared" si="68"/>
        <v>0</v>
      </c>
      <c r="U177" s="163">
        <f t="shared" si="68"/>
        <v>0</v>
      </c>
      <c r="V177" s="163">
        <f t="shared" si="68"/>
        <v>0</v>
      </c>
      <c r="W177" s="163">
        <f t="shared" si="68"/>
        <v>0</v>
      </c>
      <c r="X177" s="163">
        <f t="shared" si="68"/>
        <v>0</v>
      </c>
      <c r="Y177" s="163">
        <f t="shared" si="68"/>
        <v>0</v>
      </c>
      <c r="Z177" s="163">
        <f t="shared" si="68"/>
        <v>0</v>
      </c>
      <c r="AA177" s="163">
        <f t="shared" si="68"/>
        <v>0</v>
      </c>
      <c r="AB177" s="163">
        <f t="shared" si="68"/>
        <v>0</v>
      </c>
      <c r="AC177" s="163">
        <f t="shared" si="68"/>
        <v>0</v>
      </c>
      <c r="AD177" s="163">
        <f t="shared" si="68"/>
        <v>0</v>
      </c>
      <c r="AE177" s="163">
        <f t="shared" si="68"/>
        <v>0</v>
      </c>
      <c r="AF177" s="176">
        <f t="shared" si="68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f t="shared" si="65"/>
        <v>0</v>
      </c>
      <c r="G178" s="163">
        <f t="shared" si="65"/>
        <v>0</v>
      </c>
      <c r="H178" s="163">
        <f t="shared" si="65"/>
        <v>0</v>
      </c>
      <c r="I178" s="163">
        <f t="shared" si="65"/>
        <v>0</v>
      </c>
      <c r="J178" s="163">
        <f t="shared" si="65"/>
        <v>0</v>
      </c>
      <c r="K178" s="163">
        <f t="shared" si="65"/>
        <v>0</v>
      </c>
      <c r="L178" s="163">
        <f t="shared" si="65"/>
        <v>0</v>
      </c>
      <c r="M178" s="163">
        <f t="shared" si="65"/>
        <v>0</v>
      </c>
      <c r="N178" s="163">
        <f t="shared" si="65"/>
        <v>0</v>
      </c>
      <c r="O178" s="163">
        <f t="shared" si="65"/>
        <v>0</v>
      </c>
      <c r="P178" s="163">
        <f t="shared" si="65"/>
        <v>0</v>
      </c>
      <c r="Q178" s="163">
        <f t="shared" si="66"/>
        <v>0</v>
      </c>
      <c r="R178" s="163">
        <f t="shared" si="67"/>
        <v>0</v>
      </c>
      <c r="S178" s="163">
        <f t="shared" si="68"/>
        <v>0</v>
      </c>
      <c r="T178" s="163">
        <f t="shared" si="68"/>
        <v>0</v>
      </c>
      <c r="U178" s="163">
        <f t="shared" si="68"/>
        <v>0</v>
      </c>
      <c r="V178" s="163">
        <f t="shared" si="68"/>
        <v>0</v>
      </c>
      <c r="W178" s="163">
        <f t="shared" si="68"/>
        <v>0</v>
      </c>
      <c r="X178" s="163">
        <f t="shared" si="68"/>
        <v>0</v>
      </c>
      <c r="Y178" s="163">
        <f t="shared" si="68"/>
        <v>0</v>
      </c>
      <c r="Z178" s="163">
        <f t="shared" si="68"/>
        <v>0</v>
      </c>
      <c r="AA178" s="163">
        <f t="shared" si="68"/>
        <v>0</v>
      </c>
      <c r="AB178" s="163">
        <f t="shared" si="68"/>
        <v>0</v>
      </c>
      <c r="AC178" s="163">
        <f t="shared" si="68"/>
        <v>0</v>
      </c>
      <c r="AD178" s="163">
        <f t="shared" si="68"/>
        <v>0</v>
      </c>
      <c r="AE178" s="163">
        <f t="shared" si="68"/>
        <v>0</v>
      </c>
      <c r="AF178" s="176">
        <f t="shared" si="68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f t="shared" si="65"/>
        <v>0</v>
      </c>
      <c r="G179" s="163">
        <f t="shared" si="65"/>
        <v>0</v>
      </c>
      <c r="H179" s="163">
        <f t="shared" si="65"/>
        <v>0</v>
      </c>
      <c r="I179" s="163">
        <f t="shared" si="65"/>
        <v>0</v>
      </c>
      <c r="J179" s="163">
        <f t="shared" si="65"/>
        <v>0</v>
      </c>
      <c r="K179" s="163">
        <f t="shared" si="65"/>
        <v>0</v>
      </c>
      <c r="L179" s="163">
        <f t="shared" si="65"/>
        <v>0</v>
      </c>
      <c r="M179" s="163">
        <f t="shared" si="65"/>
        <v>0</v>
      </c>
      <c r="N179" s="163">
        <f t="shared" si="65"/>
        <v>0</v>
      </c>
      <c r="O179" s="163">
        <f t="shared" si="65"/>
        <v>0</v>
      </c>
      <c r="P179" s="163">
        <f t="shared" si="65"/>
        <v>0</v>
      </c>
      <c r="Q179" s="163">
        <f t="shared" si="66"/>
        <v>0</v>
      </c>
      <c r="R179" s="163">
        <f t="shared" si="67"/>
        <v>0</v>
      </c>
      <c r="S179" s="163">
        <f t="shared" si="68"/>
        <v>0</v>
      </c>
      <c r="T179" s="163">
        <f t="shared" si="68"/>
        <v>0</v>
      </c>
      <c r="U179" s="163">
        <f t="shared" si="68"/>
        <v>0</v>
      </c>
      <c r="V179" s="163">
        <f t="shared" si="68"/>
        <v>0</v>
      </c>
      <c r="W179" s="163">
        <f t="shared" si="68"/>
        <v>0</v>
      </c>
      <c r="X179" s="163">
        <f t="shared" si="68"/>
        <v>0</v>
      </c>
      <c r="Y179" s="163">
        <f t="shared" si="68"/>
        <v>0</v>
      </c>
      <c r="Z179" s="163">
        <f t="shared" si="68"/>
        <v>0</v>
      </c>
      <c r="AA179" s="163">
        <f t="shared" si="68"/>
        <v>0</v>
      </c>
      <c r="AB179" s="163">
        <f t="shared" si="68"/>
        <v>0</v>
      </c>
      <c r="AC179" s="163">
        <f t="shared" si="68"/>
        <v>0</v>
      </c>
      <c r="AD179" s="163">
        <f t="shared" si="68"/>
        <v>0</v>
      </c>
      <c r="AE179" s="163">
        <f t="shared" si="68"/>
        <v>0</v>
      </c>
      <c r="AF179" s="176">
        <f t="shared" si="68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f t="shared" si="65"/>
        <v>0</v>
      </c>
      <c r="G180" s="163">
        <f t="shared" si="65"/>
        <v>0</v>
      </c>
      <c r="H180" s="163">
        <f t="shared" si="65"/>
        <v>0</v>
      </c>
      <c r="I180" s="163">
        <f t="shared" si="65"/>
        <v>0</v>
      </c>
      <c r="J180" s="163">
        <f t="shared" si="65"/>
        <v>0</v>
      </c>
      <c r="K180" s="163">
        <f t="shared" si="65"/>
        <v>0</v>
      </c>
      <c r="L180" s="163">
        <f t="shared" si="65"/>
        <v>0</v>
      </c>
      <c r="M180" s="163">
        <f t="shared" si="65"/>
        <v>0</v>
      </c>
      <c r="N180" s="163">
        <f t="shared" si="65"/>
        <v>0</v>
      </c>
      <c r="O180" s="163">
        <f t="shared" si="65"/>
        <v>0</v>
      </c>
      <c r="P180" s="163">
        <f t="shared" si="65"/>
        <v>0</v>
      </c>
      <c r="Q180" s="163">
        <f t="shared" si="66"/>
        <v>0</v>
      </c>
      <c r="R180" s="163">
        <f t="shared" si="67"/>
        <v>0</v>
      </c>
      <c r="S180" s="163">
        <f t="shared" si="68"/>
        <v>0</v>
      </c>
      <c r="T180" s="163">
        <f t="shared" si="68"/>
        <v>0</v>
      </c>
      <c r="U180" s="163">
        <f t="shared" si="68"/>
        <v>0</v>
      </c>
      <c r="V180" s="163">
        <f t="shared" si="68"/>
        <v>0</v>
      </c>
      <c r="W180" s="163">
        <f t="shared" si="68"/>
        <v>0</v>
      </c>
      <c r="X180" s="163">
        <f t="shared" si="68"/>
        <v>0</v>
      </c>
      <c r="Y180" s="163">
        <f t="shared" si="68"/>
        <v>0</v>
      </c>
      <c r="Z180" s="163">
        <f t="shared" si="68"/>
        <v>0</v>
      </c>
      <c r="AA180" s="163">
        <f t="shared" si="68"/>
        <v>0</v>
      </c>
      <c r="AB180" s="163">
        <f t="shared" si="68"/>
        <v>0</v>
      </c>
      <c r="AC180" s="163">
        <f t="shared" si="68"/>
        <v>0</v>
      </c>
      <c r="AD180" s="163">
        <f t="shared" si="68"/>
        <v>0</v>
      </c>
      <c r="AE180" s="163">
        <f t="shared" si="68"/>
        <v>0</v>
      </c>
      <c r="AF180" s="176">
        <f t="shared" si="68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f t="shared" si="65"/>
        <v>0</v>
      </c>
      <c r="G181" s="163">
        <f t="shared" si="65"/>
        <v>0</v>
      </c>
      <c r="H181" s="163">
        <f t="shared" si="65"/>
        <v>0</v>
      </c>
      <c r="I181" s="163">
        <f t="shared" si="65"/>
        <v>0</v>
      </c>
      <c r="J181" s="163">
        <f t="shared" si="65"/>
        <v>0</v>
      </c>
      <c r="K181" s="163">
        <f t="shared" si="65"/>
        <v>0</v>
      </c>
      <c r="L181" s="163">
        <f t="shared" si="65"/>
        <v>0</v>
      </c>
      <c r="M181" s="163">
        <f t="shared" si="65"/>
        <v>0</v>
      </c>
      <c r="N181" s="163">
        <f t="shared" si="65"/>
        <v>0</v>
      </c>
      <c r="O181" s="163">
        <f t="shared" si="65"/>
        <v>0</v>
      </c>
      <c r="P181" s="163">
        <f t="shared" si="65"/>
        <v>0</v>
      </c>
      <c r="Q181" s="163">
        <f t="shared" si="66"/>
        <v>0</v>
      </c>
      <c r="R181" s="163">
        <f t="shared" si="67"/>
        <v>0</v>
      </c>
      <c r="S181" s="163">
        <f t="shared" si="68"/>
        <v>0</v>
      </c>
      <c r="T181" s="163">
        <f t="shared" si="68"/>
        <v>0</v>
      </c>
      <c r="U181" s="163">
        <f t="shared" si="68"/>
        <v>0</v>
      </c>
      <c r="V181" s="163">
        <f t="shared" si="68"/>
        <v>0</v>
      </c>
      <c r="W181" s="163">
        <f t="shared" si="68"/>
        <v>0</v>
      </c>
      <c r="X181" s="163">
        <f t="shared" si="68"/>
        <v>0</v>
      </c>
      <c r="Y181" s="163">
        <f t="shared" si="68"/>
        <v>0</v>
      </c>
      <c r="Z181" s="163">
        <f t="shared" si="68"/>
        <v>0</v>
      </c>
      <c r="AA181" s="163">
        <f t="shared" si="68"/>
        <v>0</v>
      </c>
      <c r="AB181" s="163">
        <f t="shared" si="68"/>
        <v>0</v>
      </c>
      <c r="AC181" s="163">
        <f t="shared" si="68"/>
        <v>0</v>
      </c>
      <c r="AD181" s="163">
        <f t="shared" si="68"/>
        <v>0</v>
      </c>
      <c r="AE181" s="163">
        <f t="shared" si="68"/>
        <v>0</v>
      </c>
      <c r="AF181" s="176">
        <f t="shared" si="68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f t="shared" si="65"/>
        <v>0</v>
      </c>
      <c r="G182" s="163">
        <f t="shared" si="65"/>
        <v>0</v>
      </c>
      <c r="H182" s="163">
        <f t="shared" si="65"/>
        <v>0</v>
      </c>
      <c r="I182" s="163">
        <f t="shared" si="65"/>
        <v>0</v>
      </c>
      <c r="J182" s="163">
        <f t="shared" si="65"/>
        <v>0</v>
      </c>
      <c r="K182" s="163">
        <f t="shared" si="65"/>
        <v>0</v>
      </c>
      <c r="L182" s="163">
        <f t="shared" si="65"/>
        <v>0</v>
      </c>
      <c r="M182" s="163">
        <f t="shared" si="65"/>
        <v>0</v>
      </c>
      <c r="N182" s="163">
        <f t="shared" si="65"/>
        <v>0</v>
      </c>
      <c r="O182" s="163">
        <f t="shared" si="65"/>
        <v>0</v>
      </c>
      <c r="P182" s="163">
        <f t="shared" si="65"/>
        <v>0</v>
      </c>
      <c r="Q182" s="163">
        <f t="shared" si="66"/>
        <v>0</v>
      </c>
      <c r="R182" s="163">
        <f t="shared" si="67"/>
        <v>0</v>
      </c>
      <c r="S182" s="163">
        <f t="shared" si="68"/>
        <v>0</v>
      </c>
      <c r="T182" s="163">
        <f t="shared" si="68"/>
        <v>0</v>
      </c>
      <c r="U182" s="163">
        <f t="shared" si="68"/>
        <v>0</v>
      </c>
      <c r="V182" s="163">
        <f t="shared" si="68"/>
        <v>0</v>
      </c>
      <c r="W182" s="163">
        <f t="shared" si="68"/>
        <v>0</v>
      </c>
      <c r="X182" s="163">
        <f t="shared" si="68"/>
        <v>0</v>
      </c>
      <c r="Y182" s="163">
        <f t="shared" si="68"/>
        <v>0</v>
      </c>
      <c r="Z182" s="163">
        <f t="shared" si="68"/>
        <v>0</v>
      </c>
      <c r="AA182" s="163">
        <f t="shared" si="68"/>
        <v>0</v>
      </c>
      <c r="AB182" s="163">
        <f t="shared" si="68"/>
        <v>0</v>
      </c>
      <c r="AC182" s="163">
        <f t="shared" si="68"/>
        <v>0</v>
      </c>
      <c r="AD182" s="163">
        <f t="shared" si="68"/>
        <v>0</v>
      </c>
      <c r="AE182" s="163">
        <f t="shared" si="68"/>
        <v>0</v>
      </c>
      <c r="AF182" s="176">
        <f t="shared" si="68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f t="shared" si="65"/>
        <v>0</v>
      </c>
      <c r="G183" s="163">
        <f t="shared" si="65"/>
        <v>0</v>
      </c>
      <c r="H183" s="163">
        <f t="shared" si="65"/>
        <v>0</v>
      </c>
      <c r="I183" s="163">
        <f t="shared" si="65"/>
        <v>0</v>
      </c>
      <c r="J183" s="163">
        <f t="shared" si="65"/>
        <v>0</v>
      </c>
      <c r="K183" s="163">
        <f t="shared" si="65"/>
        <v>0</v>
      </c>
      <c r="L183" s="163">
        <f t="shared" si="65"/>
        <v>0</v>
      </c>
      <c r="M183" s="163">
        <f t="shared" si="65"/>
        <v>0</v>
      </c>
      <c r="N183" s="163">
        <f t="shared" si="65"/>
        <v>0</v>
      </c>
      <c r="O183" s="163">
        <f t="shared" si="65"/>
        <v>0</v>
      </c>
      <c r="P183" s="163">
        <f t="shared" si="65"/>
        <v>0</v>
      </c>
      <c r="Q183" s="163">
        <f t="shared" si="66"/>
        <v>0</v>
      </c>
      <c r="R183" s="163">
        <f t="shared" si="67"/>
        <v>0</v>
      </c>
      <c r="S183" s="163">
        <f t="shared" si="68"/>
        <v>0</v>
      </c>
      <c r="T183" s="163">
        <f t="shared" si="68"/>
        <v>0</v>
      </c>
      <c r="U183" s="163">
        <f t="shared" si="68"/>
        <v>0</v>
      </c>
      <c r="V183" s="163">
        <f t="shared" si="68"/>
        <v>0</v>
      </c>
      <c r="W183" s="163">
        <f t="shared" si="68"/>
        <v>0</v>
      </c>
      <c r="X183" s="163">
        <f t="shared" si="68"/>
        <v>0</v>
      </c>
      <c r="Y183" s="163">
        <f t="shared" si="68"/>
        <v>0</v>
      </c>
      <c r="Z183" s="163">
        <f t="shared" si="68"/>
        <v>0</v>
      </c>
      <c r="AA183" s="163">
        <f t="shared" si="68"/>
        <v>0</v>
      </c>
      <c r="AB183" s="163">
        <f t="shared" si="68"/>
        <v>0</v>
      </c>
      <c r="AC183" s="163">
        <f t="shared" si="68"/>
        <v>0</v>
      </c>
      <c r="AD183" s="163">
        <f t="shared" si="68"/>
        <v>0</v>
      </c>
      <c r="AE183" s="163">
        <f t="shared" si="68"/>
        <v>0</v>
      </c>
      <c r="AF183" s="176">
        <f t="shared" si="68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f t="shared" si="65"/>
        <v>0</v>
      </c>
      <c r="G184" s="163">
        <f t="shared" si="65"/>
        <v>0</v>
      </c>
      <c r="H184" s="163">
        <f t="shared" si="65"/>
        <v>0</v>
      </c>
      <c r="I184" s="163">
        <f t="shared" si="65"/>
        <v>0</v>
      </c>
      <c r="J184" s="163">
        <f t="shared" si="65"/>
        <v>0</v>
      </c>
      <c r="K184" s="163">
        <f t="shared" si="65"/>
        <v>0</v>
      </c>
      <c r="L184" s="163">
        <f t="shared" si="65"/>
        <v>0</v>
      </c>
      <c r="M184" s="163">
        <f t="shared" si="65"/>
        <v>0</v>
      </c>
      <c r="N184" s="163">
        <f t="shared" si="65"/>
        <v>0</v>
      </c>
      <c r="O184" s="163">
        <f t="shared" si="65"/>
        <v>0</v>
      </c>
      <c r="P184" s="163">
        <f t="shared" si="65"/>
        <v>0</v>
      </c>
      <c r="Q184" s="163">
        <f t="shared" si="66"/>
        <v>0</v>
      </c>
      <c r="R184" s="163">
        <f t="shared" si="67"/>
        <v>0</v>
      </c>
      <c r="S184" s="163">
        <f t="shared" ref="S184:AF199" si="69">R184</f>
        <v>0</v>
      </c>
      <c r="T184" s="163">
        <f t="shared" si="69"/>
        <v>0</v>
      </c>
      <c r="U184" s="163">
        <f t="shared" si="69"/>
        <v>0</v>
      </c>
      <c r="V184" s="163">
        <f t="shared" si="69"/>
        <v>0</v>
      </c>
      <c r="W184" s="163">
        <f t="shared" si="69"/>
        <v>0</v>
      </c>
      <c r="X184" s="163">
        <f t="shared" si="69"/>
        <v>0</v>
      </c>
      <c r="Y184" s="163">
        <f t="shared" si="69"/>
        <v>0</v>
      </c>
      <c r="Z184" s="163">
        <f t="shared" si="69"/>
        <v>0</v>
      </c>
      <c r="AA184" s="163">
        <f t="shared" si="69"/>
        <v>0</v>
      </c>
      <c r="AB184" s="163">
        <f t="shared" si="68"/>
        <v>0</v>
      </c>
      <c r="AC184" s="163">
        <f t="shared" si="68"/>
        <v>0</v>
      </c>
      <c r="AD184" s="163">
        <f t="shared" si="69"/>
        <v>0</v>
      </c>
      <c r="AE184" s="163">
        <f t="shared" si="69"/>
        <v>0</v>
      </c>
      <c r="AF184" s="176">
        <f t="shared" si="69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f t="shared" ref="F185:P200" si="70">E185</f>
        <v>0</v>
      </c>
      <c r="G185" s="163">
        <f t="shared" si="70"/>
        <v>0</v>
      </c>
      <c r="H185" s="163">
        <f t="shared" si="70"/>
        <v>0</v>
      </c>
      <c r="I185" s="163">
        <f t="shared" si="70"/>
        <v>0</v>
      </c>
      <c r="J185" s="163">
        <f t="shared" si="70"/>
        <v>0</v>
      </c>
      <c r="K185" s="163">
        <f t="shared" si="70"/>
        <v>0</v>
      </c>
      <c r="L185" s="163">
        <f t="shared" si="70"/>
        <v>0</v>
      </c>
      <c r="M185" s="163">
        <f t="shared" si="70"/>
        <v>0</v>
      </c>
      <c r="N185" s="163">
        <f t="shared" si="70"/>
        <v>0</v>
      </c>
      <c r="O185" s="163">
        <f t="shared" si="70"/>
        <v>0</v>
      </c>
      <c r="P185" s="163">
        <f t="shared" si="70"/>
        <v>0</v>
      </c>
      <c r="Q185" s="163">
        <f t="shared" si="66"/>
        <v>0</v>
      </c>
      <c r="R185" s="163">
        <f t="shared" si="67"/>
        <v>0</v>
      </c>
      <c r="S185" s="163">
        <f t="shared" si="69"/>
        <v>0</v>
      </c>
      <c r="T185" s="163">
        <f t="shared" si="69"/>
        <v>0</v>
      </c>
      <c r="U185" s="163">
        <f t="shared" si="69"/>
        <v>0</v>
      </c>
      <c r="V185" s="163">
        <f t="shared" si="69"/>
        <v>0</v>
      </c>
      <c r="W185" s="163">
        <f t="shared" si="69"/>
        <v>0</v>
      </c>
      <c r="X185" s="163">
        <f t="shared" si="69"/>
        <v>0</v>
      </c>
      <c r="Y185" s="163">
        <f t="shared" si="69"/>
        <v>0</v>
      </c>
      <c r="Z185" s="163">
        <f t="shared" si="69"/>
        <v>0</v>
      </c>
      <c r="AA185" s="163">
        <f t="shared" si="69"/>
        <v>0</v>
      </c>
      <c r="AB185" s="163">
        <f t="shared" si="69"/>
        <v>0</v>
      </c>
      <c r="AC185" s="163">
        <f t="shared" si="69"/>
        <v>0</v>
      </c>
      <c r="AD185" s="163">
        <f t="shared" si="69"/>
        <v>0</v>
      </c>
      <c r="AE185" s="163">
        <f t="shared" si="69"/>
        <v>0</v>
      </c>
      <c r="AF185" s="176">
        <f t="shared" si="69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f t="shared" si="70"/>
        <v>0</v>
      </c>
      <c r="G186" s="163">
        <f t="shared" si="70"/>
        <v>0</v>
      </c>
      <c r="H186" s="163">
        <f t="shared" si="70"/>
        <v>0</v>
      </c>
      <c r="I186" s="163">
        <f t="shared" si="70"/>
        <v>0</v>
      </c>
      <c r="J186" s="163">
        <f t="shared" si="70"/>
        <v>0</v>
      </c>
      <c r="K186" s="163">
        <f t="shared" si="70"/>
        <v>0</v>
      </c>
      <c r="L186" s="163">
        <f t="shared" si="70"/>
        <v>0</v>
      </c>
      <c r="M186" s="163">
        <f t="shared" si="70"/>
        <v>0</v>
      </c>
      <c r="N186" s="163">
        <f t="shared" si="70"/>
        <v>0</v>
      </c>
      <c r="O186" s="163">
        <f t="shared" si="70"/>
        <v>0</v>
      </c>
      <c r="P186" s="163">
        <f t="shared" si="70"/>
        <v>0</v>
      </c>
      <c r="Q186" s="163">
        <f t="shared" si="66"/>
        <v>0</v>
      </c>
      <c r="R186" s="163">
        <f t="shared" si="67"/>
        <v>0</v>
      </c>
      <c r="S186" s="163">
        <f t="shared" si="69"/>
        <v>0</v>
      </c>
      <c r="T186" s="163">
        <f t="shared" si="69"/>
        <v>0</v>
      </c>
      <c r="U186" s="163">
        <f t="shared" si="69"/>
        <v>0</v>
      </c>
      <c r="V186" s="163">
        <f t="shared" si="69"/>
        <v>0</v>
      </c>
      <c r="W186" s="163">
        <f t="shared" si="69"/>
        <v>0</v>
      </c>
      <c r="X186" s="163">
        <f t="shared" si="69"/>
        <v>0</v>
      </c>
      <c r="Y186" s="163">
        <f t="shared" si="69"/>
        <v>0</v>
      </c>
      <c r="Z186" s="163">
        <f t="shared" si="69"/>
        <v>0</v>
      </c>
      <c r="AA186" s="163">
        <f t="shared" si="69"/>
        <v>0</v>
      </c>
      <c r="AB186" s="163">
        <f t="shared" si="69"/>
        <v>0</v>
      </c>
      <c r="AC186" s="163">
        <f t="shared" si="69"/>
        <v>0</v>
      </c>
      <c r="AD186" s="163">
        <f t="shared" si="69"/>
        <v>0</v>
      </c>
      <c r="AE186" s="163">
        <f t="shared" si="69"/>
        <v>0</v>
      </c>
      <c r="AF186" s="176">
        <f t="shared" si="69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f t="shared" si="70"/>
        <v>0</v>
      </c>
      <c r="G187" s="163">
        <f t="shared" si="70"/>
        <v>0</v>
      </c>
      <c r="H187" s="163">
        <f t="shared" si="70"/>
        <v>0</v>
      </c>
      <c r="I187" s="163">
        <f t="shared" si="70"/>
        <v>0</v>
      </c>
      <c r="J187" s="163">
        <f t="shared" si="70"/>
        <v>0</v>
      </c>
      <c r="K187" s="163">
        <f t="shared" si="70"/>
        <v>0</v>
      </c>
      <c r="L187" s="163">
        <f t="shared" si="70"/>
        <v>0</v>
      </c>
      <c r="M187" s="163">
        <f t="shared" si="70"/>
        <v>0</v>
      </c>
      <c r="N187" s="163">
        <f t="shared" si="70"/>
        <v>0</v>
      </c>
      <c r="O187" s="163">
        <f t="shared" si="70"/>
        <v>0</v>
      </c>
      <c r="P187" s="163">
        <f t="shared" si="70"/>
        <v>0</v>
      </c>
      <c r="Q187" s="163">
        <f t="shared" si="66"/>
        <v>0</v>
      </c>
      <c r="R187" s="163">
        <f t="shared" si="67"/>
        <v>0</v>
      </c>
      <c r="S187" s="163">
        <f t="shared" si="69"/>
        <v>0</v>
      </c>
      <c r="T187" s="163">
        <f t="shared" si="69"/>
        <v>0</v>
      </c>
      <c r="U187" s="163">
        <f t="shared" si="69"/>
        <v>0</v>
      </c>
      <c r="V187" s="163">
        <f t="shared" si="69"/>
        <v>0</v>
      </c>
      <c r="W187" s="163">
        <f t="shared" si="69"/>
        <v>0</v>
      </c>
      <c r="X187" s="163">
        <f t="shared" si="69"/>
        <v>0</v>
      </c>
      <c r="Y187" s="163">
        <f t="shared" si="69"/>
        <v>0</v>
      </c>
      <c r="Z187" s="163">
        <f t="shared" si="69"/>
        <v>0</v>
      </c>
      <c r="AA187" s="163">
        <f t="shared" si="69"/>
        <v>0</v>
      </c>
      <c r="AB187" s="163">
        <f t="shared" si="69"/>
        <v>0</v>
      </c>
      <c r="AC187" s="163">
        <f t="shared" si="69"/>
        <v>0</v>
      </c>
      <c r="AD187" s="163">
        <f t="shared" si="69"/>
        <v>0</v>
      </c>
      <c r="AE187" s="163">
        <f t="shared" si="69"/>
        <v>0</v>
      </c>
      <c r="AF187" s="176">
        <f t="shared" si="69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f t="shared" si="70"/>
        <v>0</v>
      </c>
      <c r="G188" s="163">
        <f t="shared" si="70"/>
        <v>0</v>
      </c>
      <c r="H188" s="163">
        <f t="shared" si="70"/>
        <v>0</v>
      </c>
      <c r="I188" s="163">
        <f t="shared" si="70"/>
        <v>0</v>
      </c>
      <c r="J188" s="163">
        <f t="shared" si="70"/>
        <v>0</v>
      </c>
      <c r="K188" s="163">
        <f t="shared" si="70"/>
        <v>0</v>
      </c>
      <c r="L188" s="163">
        <f t="shared" si="70"/>
        <v>0</v>
      </c>
      <c r="M188" s="163">
        <f t="shared" si="70"/>
        <v>0</v>
      </c>
      <c r="N188" s="163">
        <f t="shared" si="70"/>
        <v>0</v>
      </c>
      <c r="O188" s="163">
        <f t="shared" si="70"/>
        <v>0</v>
      </c>
      <c r="P188" s="163">
        <f t="shared" si="70"/>
        <v>0</v>
      </c>
      <c r="Q188" s="163">
        <f t="shared" si="66"/>
        <v>0</v>
      </c>
      <c r="R188" s="163">
        <f t="shared" si="67"/>
        <v>0</v>
      </c>
      <c r="S188" s="163">
        <f t="shared" si="69"/>
        <v>0</v>
      </c>
      <c r="T188" s="163">
        <f t="shared" si="69"/>
        <v>0</v>
      </c>
      <c r="U188" s="163">
        <f t="shared" si="69"/>
        <v>0</v>
      </c>
      <c r="V188" s="163">
        <f t="shared" si="69"/>
        <v>0</v>
      </c>
      <c r="W188" s="163">
        <f t="shared" si="69"/>
        <v>0</v>
      </c>
      <c r="X188" s="163">
        <f t="shared" si="69"/>
        <v>0</v>
      </c>
      <c r="Y188" s="163">
        <f t="shared" si="69"/>
        <v>0</v>
      </c>
      <c r="Z188" s="163">
        <f t="shared" si="69"/>
        <v>0</v>
      </c>
      <c r="AA188" s="163">
        <f t="shared" si="69"/>
        <v>0</v>
      </c>
      <c r="AB188" s="163">
        <f t="shared" si="69"/>
        <v>0</v>
      </c>
      <c r="AC188" s="163">
        <f t="shared" si="69"/>
        <v>0</v>
      </c>
      <c r="AD188" s="163">
        <f t="shared" si="69"/>
        <v>0</v>
      </c>
      <c r="AE188" s="163">
        <f t="shared" si="69"/>
        <v>0</v>
      </c>
      <c r="AF188" s="176">
        <f t="shared" si="69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f t="shared" si="70"/>
        <v>0</v>
      </c>
      <c r="G189" s="163">
        <f t="shared" si="70"/>
        <v>0</v>
      </c>
      <c r="H189" s="163">
        <f t="shared" si="70"/>
        <v>0</v>
      </c>
      <c r="I189" s="163">
        <f t="shared" si="70"/>
        <v>0</v>
      </c>
      <c r="J189" s="163">
        <f t="shared" si="70"/>
        <v>0</v>
      </c>
      <c r="K189" s="163">
        <f t="shared" si="70"/>
        <v>0</v>
      </c>
      <c r="L189" s="163">
        <f t="shared" si="70"/>
        <v>0</v>
      </c>
      <c r="M189" s="163">
        <f t="shared" si="70"/>
        <v>0</v>
      </c>
      <c r="N189" s="163">
        <f t="shared" si="70"/>
        <v>0</v>
      </c>
      <c r="O189" s="163">
        <f t="shared" si="70"/>
        <v>0</v>
      </c>
      <c r="P189" s="163">
        <f t="shared" si="70"/>
        <v>0</v>
      </c>
      <c r="Q189" s="163">
        <f t="shared" si="66"/>
        <v>0</v>
      </c>
      <c r="R189" s="163">
        <f t="shared" si="67"/>
        <v>0</v>
      </c>
      <c r="S189" s="163">
        <f t="shared" si="69"/>
        <v>0</v>
      </c>
      <c r="T189" s="163">
        <f t="shared" si="69"/>
        <v>0</v>
      </c>
      <c r="U189" s="163">
        <f t="shared" si="69"/>
        <v>0</v>
      </c>
      <c r="V189" s="163">
        <f t="shared" si="69"/>
        <v>0</v>
      </c>
      <c r="W189" s="163">
        <f t="shared" si="69"/>
        <v>0</v>
      </c>
      <c r="X189" s="163">
        <f t="shared" si="69"/>
        <v>0</v>
      </c>
      <c r="Y189" s="163">
        <f t="shared" si="69"/>
        <v>0</v>
      </c>
      <c r="Z189" s="163">
        <f t="shared" si="69"/>
        <v>0</v>
      </c>
      <c r="AA189" s="163">
        <f t="shared" si="69"/>
        <v>0</v>
      </c>
      <c r="AB189" s="163">
        <f t="shared" si="69"/>
        <v>0</v>
      </c>
      <c r="AC189" s="163">
        <f t="shared" si="69"/>
        <v>0</v>
      </c>
      <c r="AD189" s="163">
        <f t="shared" si="69"/>
        <v>0</v>
      </c>
      <c r="AE189" s="163">
        <f t="shared" si="69"/>
        <v>0</v>
      </c>
      <c r="AF189" s="176">
        <f t="shared" si="69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f t="shared" si="70"/>
        <v>0</v>
      </c>
      <c r="G190" s="163">
        <f t="shared" si="70"/>
        <v>0</v>
      </c>
      <c r="H190" s="163">
        <f t="shared" si="70"/>
        <v>0</v>
      </c>
      <c r="I190" s="163">
        <f t="shared" si="70"/>
        <v>0</v>
      </c>
      <c r="J190" s="163">
        <f t="shared" si="70"/>
        <v>0</v>
      </c>
      <c r="K190" s="163">
        <f t="shared" si="70"/>
        <v>0</v>
      </c>
      <c r="L190" s="163">
        <f t="shared" si="70"/>
        <v>0</v>
      </c>
      <c r="M190" s="163">
        <f t="shared" si="70"/>
        <v>0</v>
      </c>
      <c r="N190" s="163">
        <f t="shared" si="70"/>
        <v>0</v>
      </c>
      <c r="O190" s="163">
        <f t="shared" si="70"/>
        <v>0</v>
      </c>
      <c r="P190" s="163">
        <f t="shared" si="70"/>
        <v>0</v>
      </c>
      <c r="Q190" s="163">
        <f t="shared" si="66"/>
        <v>0</v>
      </c>
      <c r="R190" s="163">
        <f t="shared" si="67"/>
        <v>0</v>
      </c>
      <c r="S190" s="163">
        <f t="shared" si="69"/>
        <v>0</v>
      </c>
      <c r="T190" s="163">
        <f t="shared" si="69"/>
        <v>0</v>
      </c>
      <c r="U190" s="163">
        <f t="shared" si="69"/>
        <v>0</v>
      </c>
      <c r="V190" s="163">
        <f t="shared" si="69"/>
        <v>0</v>
      </c>
      <c r="W190" s="163">
        <f t="shared" si="69"/>
        <v>0</v>
      </c>
      <c r="X190" s="163">
        <f t="shared" si="69"/>
        <v>0</v>
      </c>
      <c r="Y190" s="163">
        <f t="shared" si="69"/>
        <v>0</v>
      </c>
      <c r="Z190" s="163">
        <f t="shared" si="69"/>
        <v>0</v>
      </c>
      <c r="AA190" s="163">
        <f t="shared" si="69"/>
        <v>0</v>
      </c>
      <c r="AB190" s="163">
        <f t="shared" si="69"/>
        <v>0</v>
      </c>
      <c r="AC190" s="163">
        <f t="shared" si="69"/>
        <v>0</v>
      </c>
      <c r="AD190" s="163">
        <f t="shared" si="69"/>
        <v>0</v>
      </c>
      <c r="AE190" s="163">
        <f t="shared" si="69"/>
        <v>0</v>
      </c>
      <c r="AF190" s="176">
        <f t="shared" si="69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f t="shared" si="70"/>
        <v>0</v>
      </c>
      <c r="G191" s="163">
        <f t="shared" si="70"/>
        <v>0</v>
      </c>
      <c r="H191" s="163">
        <f t="shared" si="70"/>
        <v>0</v>
      </c>
      <c r="I191" s="163">
        <f t="shared" si="70"/>
        <v>0</v>
      </c>
      <c r="J191" s="163">
        <f t="shared" si="70"/>
        <v>0</v>
      </c>
      <c r="K191" s="163">
        <f t="shared" si="70"/>
        <v>0</v>
      </c>
      <c r="L191" s="163">
        <f t="shared" si="70"/>
        <v>0</v>
      </c>
      <c r="M191" s="163">
        <f t="shared" si="70"/>
        <v>0</v>
      </c>
      <c r="N191" s="163">
        <f t="shared" si="70"/>
        <v>0</v>
      </c>
      <c r="O191" s="163">
        <f t="shared" si="70"/>
        <v>0</v>
      </c>
      <c r="P191" s="163">
        <f t="shared" si="70"/>
        <v>0</v>
      </c>
      <c r="Q191" s="163">
        <f t="shared" si="66"/>
        <v>0</v>
      </c>
      <c r="R191" s="163">
        <f t="shared" si="67"/>
        <v>0</v>
      </c>
      <c r="S191" s="163">
        <f t="shared" si="69"/>
        <v>0</v>
      </c>
      <c r="T191" s="163">
        <f t="shared" si="69"/>
        <v>0</v>
      </c>
      <c r="U191" s="163">
        <f t="shared" si="69"/>
        <v>0</v>
      </c>
      <c r="V191" s="163">
        <f t="shared" si="69"/>
        <v>0</v>
      </c>
      <c r="W191" s="163">
        <f t="shared" si="69"/>
        <v>0</v>
      </c>
      <c r="X191" s="163">
        <f t="shared" si="69"/>
        <v>0</v>
      </c>
      <c r="Y191" s="163">
        <f t="shared" si="69"/>
        <v>0</v>
      </c>
      <c r="Z191" s="163">
        <f t="shared" si="69"/>
        <v>0</v>
      </c>
      <c r="AA191" s="163">
        <f t="shared" si="69"/>
        <v>0</v>
      </c>
      <c r="AB191" s="163">
        <f t="shared" si="69"/>
        <v>0</v>
      </c>
      <c r="AC191" s="163">
        <f t="shared" si="69"/>
        <v>0</v>
      </c>
      <c r="AD191" s="163">
        <f t="shared" si="69"/>
        <v>0</v>
      </c>
      <c r="AE191" s="163">
        <f t="shared" si="69"/>
        <v>0</v>
      </c>
      <c r="AF191" s="176">
        <f t="shared" si="69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f t="shared" si="70"/>
        <v>0</v>
      </c>
      <c r="G192" s="163">
        <f t="shared" si="70"/>
        <v>0</v>
      </c>
      <c r="H192" s="163">
        <f t="shared" si="70"/>
        <v>0</v>
      </c>
      <c r="I192" s="163">
        <f t="shared" si="70"/>
        <v>0</v>
      </c>
      <c r="J192" s="163">
        <f t="shared" si="70"/>
        <v>0</v>
      </c>
      <c r="K192" s="163">
        <f t="shared" si="70"/>
        <v>0</v>
      </c>
      <c r="L192" s="163">
        <f t="shared" si="70"/>
        <v>0</v>
      </c>
      <c r="M192" s="163">
        <f t="shared" si="70"/>
        <v>0</v>
      </c>
      <c r="N192" s="163">
        <f t="shared" si="70"/>
        <v>0</v>
      </c>
      <c r="O192" s="163">
        <f t="shared" si="70"/>
        <v>0</v>
      </c>
      <c r="P192" s="163">
        <f t="shared" si="70"/>
        <v>0</v>
      </c>
      <c r="Q192" s="163">
        <f t="shared" si="66"/>
        <v>0</v>
      </c>
      <c r="R192" s="163">
        <f t="shared" si="67"/>
        <v>0</v>
      </c>
      <c r="S192" s="163">
        <f t="shared" si="69"/>
        <v>0</v>
      </c>
      <c r="T192" s="163">
        <f t="shared" si="69"/>
        <v>0</v>
      </c>
      <c r="U192" s="163">
        <f t="shared" si="69"/>
        <v>0</v>
      </c>
      <c r="V192" s="163">
        <f t="shared" si="69"/>
        <v>0</v>
      </c>
      <c r="W192" s="163">
        <f t="shared" si="69"/>
        <v>0</v>
      </c>
      <c r="X192" s="163">
        <f t="shared" si="69"/>
        <v>0</v>
      </c>
      <c r="Y192" s="163">
        <f t="shared" si="69"/>
        <v>0</v>
      </c>
      <c r="Z192" s="163">
        <f t="shared" si="69"/>
        <v>0</v>
      </c>
      <c r="AA192" s="163">
        <f t="shared" si="69"/>
        <v>0</v>
      </c>
      <c r="AB192" s="163">
        <f t="shared" si="69"/>
        <v>0</v>
      </c>
      <c r="AC192" s="163">
        <f t="shared" si="69"/>
        <v>0</v>
      </c>
      <c r="AD192" s="163">
        <f t="shared" si="69"/>
        <v>0</v>
      </c>
      <c r="AE192" s="163">
        <f t="shared" si="69"/>
        <v>0</v>
      </c>
      <c r="AF192" s="176">
        <f t="shared" si="69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f t="shared" si="70"/>
        <v>0</v>
      </c>
      <c r="G193" s="163">
        <f t="shared" si="70"/>
        <v>0</v>
      </c>
      <c r="H193" s="163">
        <f t="shared" si="70"/>
        <v>0</v>
      </c>
      <c r="I193" s="163">
        <f t="shared" si="70"/>
        <v>0</v>
      </c>
      <c r="J193" s="163">
        <f t="shared" si="70"/>
        <v>0</v>
      </c>
      <c r="K193" s="163">
        <f t="shared" si="70"/>
        <v>0</v>
      </c>
      <c r="L193" s="163">
        <f t="shared" si="70"/>
        <v>0</v>
      </c>
      <c r="M193" s="163">
        <f t="shared" si="70"/>
        <v>0</v>
      </c>
      <c r="N193" s="163">
        <f t="shared" si="70"/>
        <v>0</v>
      </c>
      <c r="O193" s="163">
        <f t="shared" si="70"/>
        <v>0</v>
      </c>
      <c r="P193" s="163">
        <f t="shared" si="70"/>
        <v>0</v>
      </c>
      <c r="Q193" s="163">
        <f t="shared" si="66"/>
        <v>0</v>
      </c>
      <c r="R193" s="163">
        <f t="shared" si="67"/>
        <v>0</v>
      </c>
      <c r="S193" s="163">
        <f t="shared" si="69"/>
        <v>0</v>
      </c>
      <c r="T193" s="163">
        <f t="shared" si="69"/>
        <v>0</v>
      </c>
      <c r="U193" s="163">
        <f t="shared" si="69"/>
        <v>0</v>
      </c>
      <c r="V193" s="163">
        <f t="shared" si="69"/>
        <v>0</v>
      </c>
      <c r="W193" s="163">
        <f t="shared" si="69"/>
        <v>0</v>
      </c>
      <c r="X193" s="163">
        <f t="shared" si="69"/>
        <v>0</v>
      </c>
      <c r="Y193" s="163">
        <f t="shared" si="69"/>
        <v>0</v>
      </c>
      <c r="Z193" s="163">
        <f t="shared" si="69"/>
        <v>0</v>
      </c>
      <c r="AA193" s="163">
        <f t="shared" si="69"/>
        <v>0</v>
      </c>
      <c r="AB193" s="163">
        <f t="shared" si="69"/>
        <v>0</v>
      </c>
      <c r="AC193" s="163">
        <f t="shared" si="69"/>
        <v>0</v>
      </c>
      <c r="AD193" s="163">
        <f t="shared" si="69"/>
        <v>0</v>
      </c>
      <c r="AE193" s="163">
        <f t="shared" si="69"/>
        <v>0</v>
      </c>
      <c r="AF193" s="176">
        <f t="shared" si="69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f t="shared" si="70"/>
        <v>0</v>
      </c>
      <c r="G194" s="163">
        <f t="shared" si="70"/>
        <v>0</v>
      </c>
      <c r="H194" s="163">
        <f t="shared" si="70"/>
        <v>0</v>
      </c>
      <c r="I194" s="163">
        <f t="shared" si="70"/>
        <v>0</v>
      </c>
      <c r="J194" s="163">
        <f t="shared" si="70"/>
        <v>0</v>
      </c>
      <c r="K194" s="163">
        <f t="shared" si="70"/>
        <v>0</v>
      </c>
      <c r="L194" s="163">
        <f t="shared" si="70"/>
        <v>0</v>
      </c>
      <c r="M194" s="163">
        <f t="shared" si="70"/>
        <v>0</v>
      </c>
      <c r="N194" s="163">
        <f t="shared" si="70"/>
        <v>0</v>
      </c>
      <c r="O194" s="163">
        <f t="shared" si="70"/>
        <v>0</v>
      </c>
      <c r="P194" s="163">
        <f t="shared" si="70"/>
        <v>0</v>
      </c>
      <c r="Q194" s="163">
        <f t="shared" si="66"/>
        <v>0</v>
      </c>
      <c r="R194" s="163">
        <f t="shared" si="67"/>
        <v>0</v>
      </c>
      <c r="S194" s="163">
        <f t="shared" si="69"/>
        <v>0</v>
      </c>
      <c r="T194" s="163">
        <f t="shared" si="69"/>
        <v>0</v>
      </c>
      <c r="U194" s="163">
        <f t="shared" si="69"/>
        <v>0</v>
      </c>
      <c r="V194" s="163">
        <f t="shared" si="69"/>
        <v>0</v>
      </c>
      <c r="W194" s="163">
        <f t="shared" si="69"/>
        <v>0</v>
      </c>
      <c r="X194" s="163">
        <f t="shared" si="69"/>
        <v>0</v>
      </c>
      <c r="Y194" s="163">
        <f t="shared" si="69"/>
        <v>0</v>
      </c>
      <c r="Z194" s="163">
        <f t="shared" si="69"/>
        <v>0</v>
      </c>
      <c r="AA194" s="163">
        <f t="shared" si="69"/>
        <v>0</v>
      </c>
      <c r="AB194" s="163">
        <f t="shared" si="69"/>
        <v>0</v>
      </c>
      <c r="AC194" s="163">
        <f t="shared" si="69"/>
        <v>0</v>
      </c>
      <c r="AD194" s="163">
        <f t="shared" si="69"/>
        <v>0</v>
      </c>
      <c r="AE194" s="163">
        <f t="shared" si="69"/>
        <v>0</v>
      </c>
      <c r="AF194" s="176">
        <f t="shared" si="69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f t="shared" si="70"/>
        <v>0</v>
      </c>
      <c r="G195" s="163">
        <f t="shared" si="70"/>
        <v>0</v>
      </c>
      <c r="H195" s="163">
        <f t="shared" si="70"/>
        <v>0</v>
      </c>
      <c r="I195" s="163">
        <f t="shared" si="70"/>
        <v>0</v>
      </c>
      <c r="J195" s="163">
        <f t="shared" si="70"/>
        <v>0</v>
      </c>
      <c r="K195" s="163">
        <f t="shared" si="70"/>
        <v>0</v>
      </c>
      <c r="L195" s="163">
        <f t="shared" si="70"/>
        <v>0</v>
      </c>
      <c r="M195" s="163">
        <f t="shared" si="70"/>
        <v>0</v>
      </c>
      <c r="N195" s="163">
        <f t="shared" si="70"/>
        <v>0</v>
      </c>
      <c r="O195" s="163">
        <f t="shared" si="70"/>
        <v>0</v>
      </c>
      <c r="P195" s="163">
        <f t="shared" si="70"/>
        <v>0</v>
      </c>
      <c r="Q195" s="163">
        <f t="shared" si="66"/>
        <v>0</v>
      </c>
      <c r="R195" s="163">
        <f t="shared" si="67"/>
        <v>0</v>
      </c>
      <c r="S195" s="163">
        <f t="shared" si="69"/>
        <v>0</v>
      </c>
      <c r="T195" s="163">
        <f t="shared" si="69"/>
        <v>0</v>
      </c>
      <c r="U195" s="163">
        <f t="shared" si="69"/>
        <v>0</v>
      </c>
      <c r="V195" s="163">
        <f t="shared" si="69"/>
        <v>0</v>
      </c>
      <c r="W195" s="163">
        <f t="shared" si="69"/>
        <v>0</v>
      </c>
      <c r="X195" s="163">
        <f t="shared" si="69"/>
        <v>0</v>
      </c>
      <c r="Y195" s="163">
        <f t="shared" si="69"/>
        <v>0</v>
      </c>
      <c r="Z195" s="163">
        <f t="shared" si="69"/>
        <v>0</v>
      </c>
      <c r="AA195" s="163">
        <f t="shared" si="69"/>
        <v>0</v>
      </c>
      <c r="AB195" s="163">
        <f t="shared" si="69"/>
        <v>0</v>
      </c>
      <c r="AC195" s="163">
        <f t="shared" si="69"/>
        <v>0</v>
      </c>
      <c r="AD195" s="163">
        <f t="shared" si="69"/>
        <v>0</v>
      </c>
      <c r="AE195" s="163">
        <f t="shared" si="69"/>
        <v>0</v>
      </c>
      <c r="AF195" s="176">
        <f t="shared" si="69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f t="shared" si="70"/>
        <v>0</v>
      </c>
      <c r="G196" s="163">
        <f t="shared" si="70"/>
        <v>0</v>
      </c>
      <c r="H196" s="163">
        <f t="shared" si="70"/>
        <v>0</v>
      </c>
      <c r="I196" s="163">
        <f t="shared" si="70"/>
        <v>0</v>
      </c>
      <c r="J196" s="163">
        <f t="shared" si="70"/>
        <v>0</v>
      </c>
      <c r="K196" s="163">
        <f t="shared" si="70"/>
        <v>0</v>
      </c>
      <c r="L196" s="163">
        <f t="shared" si="70"/>
        <v>0</v>
      </c>
      <c r="M196" s="163">
        <f t="shared" si="70"/>
        <v>0</v>
      </c>
      <c r="N196" s="163">
        <f t="shared" si="70"/>
        <v>0</v>
      </c>
      <c r="O196" s="163">
        <f t="shared" si="70"/>
        <v>0</v>
      </c>
      <c r="P196" s="163">
        <f t="shared" si="70"/>
        <v>0</v>
      </c>
      <c r="Q196" s="163">
        <f t="shared" si="66"/>
        <v>0</v>
      </c>
      <c r="R196" s="163">
        <f t="shared" si="67"/>
        <v>0</v>
      </c>
      <c r="S196" s="163">
        <f t="shared" si="69"/>
        <v>0</v>
      </c>
      <c r="T196" s="163">
        <f t="shared" si="69"/>
        <v>0</v>
      </c>
      <c r="U196" s="163">
        <f t="shared" si="69"/>
        <v>0</v>
      </c>
      <c r="V196" s="163">
        <f t="shared" si="69"/>
        <v>0</v>
      </c>
      <c r="W196" s="163">
        <f t="shared" si="69"/>
        <v>0</v>
      </c>
      <c r="X196" s="163">
        <f t="shared" si="69"/>
        <v>0</v>
      </c>
      <c r="Y196" s="163">
        <f t="shared" si="69"/>
        <v>0</v>
      </c>
      <c r="Z196" s="163">
        <f t="shared" si="69"/>
        <v>0</v>
      </c>
      <c r="AA196" s="163">
        <f t="shared" si="69"/>
        <v>0</v>
      </c>
      <c r="AB196" s="163">
        <f t="shared" si="69"/>
        <v>0</v>
      </c>
      <c r="AC196" s="163">
        <f t="shared" si="69"/>
        <v>0</v>
      </c>
      <c r="AD196" s="163">
        <f t="shared" si="69"/>
        <v>0</v>
      </c>
      <c r="AE196" s="163">
        <f t="shared" si="69"/>
        <v>0</v>
      </c>
      <c r="AF196" s="176">
        <f t="shared" si="69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f t="shared" si="70"/>
        <v>0</v>
      </c>
      <c r="G197" s="163">
        <f t="shared" si="70"/>
        <v>0</v>
      </c>
      <c r="H197" s="163">
        <f t="shared" si="70"/>
        <v>0</v>
      </c>
      <c r="I197" s="163">
        <f t="shared" si="70"/>
        <v>0</v>
      </c>
      <c r="J197" s="163">
        <f t="shared" si="70"/>
        <v>0</v>
      </c>
      <c r="K197" s="163">
        <f t="shared" si="70"/>
        <v>0</v>
      </c>
      <c r="L197" s="163">
        <f t="shared" si="70"/>
        <v>0</v>
      </c>
      <c r="M197" s="163">
        <f t="shared" si="70"/>
        <v>0</v>
      </c>
      <c r="N197" s="163">
        <f t="shared" si="70"/>
        <v>0</v>
      </c>
      <c r="O197" s="163">
        <f t="shared" si="70"/>
        <v>0</v>
      </c>
      <c r="P197" s="163">
        <f t="shared" si="70"/>
        <v>0</v>
      </c>
      <c r="Q197" s="163">
        <f t="shared" si="66"/>
        <v>0</v>
      </c>
      <c r="R197" s="163">
        <f t="shared" si="67"/>
        <v>0</v>
      </c>
      <c r="S197" s="163">
        <f t="shared" si="69"/>
        <v>0</v>
      </c>
      <c r="T197" s="163">
        <f t="shared" si="69"/>
        <v>0</v>
      </c>
      <c r="U197" s="163">
        <f t="shared" si="69"/>
        <v>0</v>
      </c>
      <c r="V197" s="163">
        <f t="shared" si="69"/>
        <v>0</v>
      </c>
      <c r="W197" s="163">
        <f t="shared" si="69"/>
        <v>0</v>
      </c>
      <c r="X197" s="163">
        <f t="shared" si="69"/>
        <v>0</v>
      </c>
      <c r="Y197" s="163">
        <f t="shared" si="69"/>
        <v>0</v>
      </c>
      <c r="Z197" s="163">
        <f t="shared" si="69"/>
        <v>0</v>
      </c>
      <c r="AA197" s="163">
        <f t="shared" si="69"/>
        <v>0</v>
      </c>
      <c r="AB197" s="163">
        <f t="shared" si="69"/>
        <v>0</v>
      </c>
      <c r="AC197" s="163">
        <f t="shared" si="69"/>
        <v>0</v>
      </c>
      <c r="AD197" s="163">
        <f t="shared" si="69"/>
        <v>0</v>
      </c>
      <c r="AE197" s="163">
        <f t="shared" si="69"/>
        <v>0</v>
      </c>
      <c r="AF197" s="176">
        <f t="shared" si="69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f t="shared" si="70"/>
        <v>0</v>
      </c>
      <c r="G198" s="163">
        <f t="shared" si="70"/>
        <v>0</v>
      </c>
      <c r="H198" s="163">
        <f t="shared" si="70"/>
        <v>0</v>
      </c>
      <c r="I198" s="163">
        <f t="shared" si="70"/>
        <v>0</v>
      </c>
      <c r="J198" s="163">
        <f t="shared" si="70"/>
        <v>0</v>
      </c>
      <c r="K198" s="163">
        <f t="shared" si="70"/>
        <v>0</v>
      </c>
      <c r="L198" s="163">
        <f t="shared" si="70"/>
        <v>0</v>
      </c>
      <c r="M198" s="163">
        <f t="shared" si="70"/>
        <v>0</v>
      </c>
      <c r="N198" s="163">
        <f t="shared" si="70"/>
        <v>0</v>
      </c>
      <c r="O198" s="163">
        <f t="shared" si="70"/>
        <v>0</v>
      </c>
      <c r="P198" s="163">
        <f t="shared" si="70"/>
        <v>0</v>
      </c>
      <c r="Q198" s="163">
        <f t="shared" si="66"/>
        <v>0</v>
      </c>
      <c r="R198" s="163">
        <f t="shared" si="67"/>
        <v>0</v>
      </c>
      <c r="S198" s="163">
        <f t="shared" si="69"/>
        <v>0</v>
      </c>
      <c r="T198" s="163">
        <f t="shared" si="69"/>
        <v>0</v>
      </c>
      <c r="U198" s="163">
        <f t="shared" si="69"/>
        <v>0</v>
      </c>
      <c r="V198" s="163">
        <f t="shared" si="69"/>
        <v>0</v>
      </c>
      <c r="W198" s="163">
        <f t="shared" si="69"/>
        <v>0</v>
      </c>
      <c r="X198" s="163">
        <f t="shared" si="69"/>
        <v>0</v>
      </c>
      <c r="Y198" s="163">
        <f t="shared" si="69"/>
        <v>0</v>
      </c>
      <c r="Z198" s="163">
        <f t="shared" si="69"/>
        <v>0</v>
      </c>
      <c r="AA198" s="163">
        <f t="shared" si="69"/>
        <v>0</v>
      </c>
      <c r="AB198" s="163">
        <f t="shared" si="69"/>
        <v>0</v>
      </c>
      <c r="AC198" s="163">
        <f t="shared" si="69"/>
        <v>0</v>
      </c>
      <c r="AD198" s="163">
        <f t="shared" si="69"/>
        <v>0</v>
      </c>
      <c r="AE198" s="163">
        <f t="shared" si="69"/>
        <v>0</v>
      </c>
      <c r="AF198" s="176">
        <f t="shared" si="69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f t="shared" si="70"/>
        <v>0</v>
      </c>
      <c r="G199" s="163">
        <f t="shared" si="70"/>
        <v>0</v>
      </c>
      <c r="H199" s="163">
        <f t="shared" si="70"/>
        <v>0</v>
      </c>
      <c r="I199" s="163">
        <f t="shared" si="70"/>
        <v>0</v>
      </c>
      <c r="J199" s="163">
        <f t="shared" si="70"/>
        <v>0</v>
      </c>
      <c r="K199" s="163">
        <f t="shared" si="70"/>
        <v>0</v>
      </c>
      <c r="L199" s="163">
        <f t="shared" si="70"/>
        <v>0</v>
      </c>
      <c r="M199" s="163">
        <f t="shared" si="70"/>
        <v>0</v>
      </c>
      <c r="N199" s="163">
        <f t="shared" si="70"/>
        <v>0</v>
      </c>
      <c r="O199" s="163">
        <f t="shared" si="70"/>
        <v>0</v>
      </c>
      <c r="P199" s="163">
        <f t="shared" si="70"/>
        <v>0</v>
      </c>
      <c r="Q199" s="163">
        <f t="shared" si="66"/>
        <v>0</v>
      </c>
      <c r="R199" s="163">
        <f t="shared" si="67"/>
        <v>0</v>
      </c>
      <c r="S199" s="163">
        <f t="shared" si="69"/>
        <v>0</v>
      </c>
      <c r="T199" s="163">
        <f t="shared" si="69"/>
        <v>0</v>
      </c>
      <c r="U199" s="163">
        <f t="shared" si="69"/>
        <v>0</v>
      </c>
      <c r="V199" s="163">
        <f t="shared" si="69"/>
        <v>0</v>
      </c>
      <c r="W199" s="163">
        <f t="shared" si="69"/>
        <v>0</v>
      </c>
      <c r="X199" s="163">
        <f t="shared" si="69"/>
        <v>0</v>
      </c>
      <c r="Y199" s="163">
        <f t="shared" si="69"/>
        <v>0</v>
      </c>
      <c r="Z199" s="163">
        <f t="shared" si="69"/>
        <v>0</v>
      </c>
      <c r="AA199" s="163">
        <f t="shared" si="69"/>
        <v>0</v>
      </c>
      <c r="AB199" s="163">
        <f t="shared" si="69"/>
        <v>0</v>
      </c>
      <c r="AC199" s="163">
        <f t="shared" si="69"/>
        <v>0</v>
      </c>
      <c r="AD199" s="163">
        <f t="shared" si="69"/>
        <v>0</v>
      </c>
      <c r="AE199" s="163">
        <f t="shared" si="69"/>
        <v>0</v>
      </c>
      <c r="AF199" s="176">
        <f t="shared" si="69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f t="shared" si="70"/>
        <v>0</v>
      </c>
      <c r="G200" s="163">
        <f t="shared" si="70"/>
        <v>0</v>
      </c>
      <c r="H200" s="163">
        <f t="shared" si="70"/>
        <v>0</v>
      </c>
      <c r="I200" s="163">
        <f t="shared" si="70"/>
        <v>0</v>
      </c>
      <c r="J200" s="163">
        <f t="shared" si="70"/>
        <v>0</v>
      </c>
      <c r="K200" s="163">
        <f t="shared" si="70"/>
        <v>0</v>
      </c>
      <c r="L200" s="163">
        <f t="shared" si="70"/>
        <v>0</v>
      </c>
      <c r="M200" s="163">
        <f t="shared" si="70"/>
        <v>0</v>
      </c>
      <c r="N200" s="163">
        <f t="shared" si="70"/>
        <v>0</v>
      </c>
      <c r="O200" s="163">
        <f t="shared" si="70"/>
        <v>0</v>
      </c>
      <c r="P200" s="163">
        <f t="shared" si="70"/>
        <v>0</v>
      </c>
      <c r="Q200" s="163">
        <f t="shared" si="66"/>
        <v>0</v>
      </c>
      <c r="R200" s="163">
        <f t="shared" si="67"/>
        <v>0</v>
      </c>
      <c r="S200" s="163">
        <f t="shared" ref="S200:AF215" si="71">R200</f>
        <v>0</v>
      </c>
      <c r="T200" s="163">
        <f t="shared" si="71"/>
        <v>0</v>
      </c>
      <c r="U200" s="163">
        <f t="shared" si="71"/>
        <v>0</v>
      </c>
      <c r="V200" s="163">
        <f t="shared" si="71"/>
        <v>0</v>
      </c>
      <c r="W200" s="163">
        <f t="shared" si="71"/>
        <v>0</v>
      </c>
      <c r="X200" s="163">
        <f t="shared" si="71"/>
        <v>0</v>
      </c>
      <c r="Y200" s="163">
        <f t="shared" si="71"/>
        <v>0</v>
      </c>
      <c r="Z200" s="163">
        <f t="shared" si="71"/>
        <v>0</v>
      </c>
      <c r="AA200" s="163">
        <f t="shared" si="71"/>
        <v>0</v>
      </c>
      <c r="AB200" s="163">
        <f t="shared" si="71"/>
        <v>0</v>
      </c>
      <c r="AC200" s="163">
        <f t="shared" si="71"/>
        <v>0</v>
      </c>
      <c r="AD200" s="163">
        <f t="shared" si="71"/>
        <v>0</v>
      </c>
      <c r="AE200" s="163">
        <f t="shared" si="71"/>
        <v>0</v>
      </c>
      <c r="AF200" s="176">
        <f t="shared" si="71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f t="shared" ref="F201:P216" si="72">E201</f>
        <v>0</v>
      </c>
      <c r="G201" s="163">
        <f t="shared" si="72"/>
        <v>0</v>
      </c>
      <c r="H201" s="163">
        <f t="shared" si="72"/>
        <v>0</v>
      </c>
      <c r="I201" s="163">
        <f t="shared" si="72"/>
        <v>0</v>
      </c>
      <c r="J201" s="163">
        <f t="shared" si="72"/>
        <v>0</v>
      </c>
      <c r="K201" s="163">
        <f t="shared" si="72"/>
        <v>0</v>
      </c>
      <c r="L201" s="163">
        <f t="shared" si="72"/>
        <v>0</v>
      </c>
      <c r="M201" s="163">
        <f t="shared" si="72"/>
        <v>0</v>
      </c>
      <c r="N201" s="163">
        <f t="shared" si="72"/>
        <v>0</v>
      </c>
      <c r="O201" s="163">
        <f t="shared" si="72"/>
        <v>0</v>
      </c>
      <c r="P201" s="163">
        <f t="shared" si="72"/>
        <v>0</v>
      </c>
      <c r="Q201" s="163">
        <f t="shared" si="66"/>
        <v>0</v>
      </c>
      <c r="R201" s="163">
        <f t="shared" si="67"/>
        <v>0</v>
      </c>
      <c r="S201" s="163">
        <f t="shared" si="71"/>
        <v>0</v>
      </c>
      <c r="T201" s="163">
        <f t="shared" si="71"/>
        <v>0</v>
      </c>
      <c r="U201" s="163">
        <f t="shared" si="71"/>
        <v>0</v>
      </c>
      <c r="V201" s="163">
        <f t="shared" si="71"/>
        <v>0</v>
      </c>
      <c r="W201" s="163">
        <f t="shared" si="71"/>
        <v>0</v>
      </c>
      <c r="X201" s="163">
        <f t="shared" si="71"/>
        <v>0</v>
      </c>
      <c r="Y201" s="163">
        <f t="shared" si="71"/>
        <v>0</v>
      </c>
      <c r="Z201" s="163">
        <f t="shared" si="71"/>
        <v>0</v>
      </c>
      <c r="AA201" s="163">
        <f t="shared" si="71"/>
        <v>0</v>
      </c>
      <c r="AB201" s="163">
        <f t="shared" si="71"/>
        <v>0</v>
      </c>
      <c r="AC201" s="163">
        <f t="shared" si="71"/>
        <v>0</v>
      </c>
      <c r="AD201" s="163">
        <f t="shared" si="71"/>
        <v>0</v>
      </c>
      <c r="AE201" s="163">
        <f t="shared" si="71"/>
        <v>0</v>
      </c>
      <c r="AF201" s="176">
        <f t="shared" si="71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f t="shared" si="72"/>
        <v>0</v>
      </c>
      <c r="G202" s="163">
        <f t="shared" si="72"/>
        <v>0</v>
      </c>
      <c r="H202" s="163">
        <f t="shared" si="72"/>
        <v>0</v>
      </c>
      <c r="I202" s="163">
        <f t="shared" si="72"/>
        <v>0</v>
      </c>
      <c r="J202" s="163">
        <f t="shared" si="72"/>
        <v>0</v>
      </c>
      <c r="K202" s="163">
        <f t="shared" si="72"/>
        <v>0</v>
      </c>
      <c r="L202" s="163">
        <f t="shared" si="72"/>
        <v>0</v>
      </c>
      <c r="M202" s="163">
        <f t="shared" si="72"/>
        <v>0</v>
      </c>
      <c r="N202" s="163">
        <f t="shared" si="72"/>
        <v>0</v>
      </c>
      <c r="O202" s="163">
        <f t="shared" si="72"/>
        <v>0</v>
      </c>
      <c r="P202" s="163">
        <f t="shared" si="72"/>
        <v>0</v>
      </c>
      <c r="Q202" s="163">
        <f t="shared" si="66"/>
        <v>0</v>
      </c>
      <c r="R202" s="163">
        <f t="shared" si="67"/>
        <v>0</v>
      </c>
      <c r="S202" s="163">
        <f t="shared" si="71"/>
        <v>0</v>
      </c>
      <c r="T202" s="163">
        <f t="shared" si="71"/>
        <v>0</v>
      </c>
      <c r="U202" s="163">
        <f t="shared" si="71"/>
        <v>0</v>
      </c>
      <c r="V202" s="163">
        <f t="shared" si="71"/>
        <v>0</v>
      </c>
      <c r="W202" s="163">
        <f t="shared" si="71"/>
        <v>0</v>
      </c>
      <c r="X202" s="163">
        <f t="shared" si="71"/>
        <v>0</v>
      </c>
      <c r="Y202" s="163">
        <f t="shared" si="71"/>
        <v>0</v>
      </c>
      <c r="Z202" s="163">
        <f t="shared" si="71"/>
        <v>0</v>
      </c>
      <c r="AA202" s="163">
        <f t="shared" si="71"/>
        <v>0</v>
      </c>
      <c r="AB202" s="163">
        <f t="shared" si="71"/>
        <v>0</v>
      </c>
      <c r="AC202" s="163">
        <f t="shared" si="71"/>
        <v>0</v>
      </c>
      <c r="AD202" s="163">
        <f t="shared" si="71"/>
        <v>0</v>
      </c>
      <c r="AE202" s="163">
        <f t="shared" si="71"/>
        <v>0</v>
      </c>
      <c r="AF202" s="176">
        <f t="shared" si="71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f t="shared" si="72"/>
        <v>0</v>
      </c>
      <c r="G203" s="163">
        <f t="shared" si="72"/>
        <v>0</v>
      </c>
      <c r="H203" s="163">
        <f t="shared" si="72"/>
        <v>0</v>
      </c>
      <c r="I203" s="163">
        <f t="shared" si="72"/>
        <v>0</v>
      </c>
      <c r="J203" s="163">
        <f t="shared" si="72"/>
        <v>0</v>
      </c>
      <c r="K203" s="163">
        <f t="shared" si="72"/>
        <v>0</v>
      </c>
      <c r="L203" s="163">
        <f t="shared" si="72"/>
        <v>0</v>
      </c>
      <c r="M203" s="163">
        <f t="shared" si="72"/>
        <v>0</v>
      </c>
      <c r="N203" s="163">
        <f t="shared" si="72"/>
        <v>0</v>
      </c>
      <c r="O203" s="163">
        <f t="shared" si="72"/>
        <v>0</v>
      </c>
      <c r="P203" s="163">
        <f t="shared" si="72"/>
        <v>0</v>
      </c>
      <c r="Q203" s="163">
        <f t="shared" si="66"/>
        <v>0</v>
      </c>
      <c r="R203" s="163">
        <f t="shared" si="67"/>
        <v>0</v>
      </c>
      <c r="S203" s="163">
        <f t="shared" si="71"/>
        <v>0</v>
      </c>
      <c r="T203" s="163">
        <f t="shared" si="71"/>
        <v>0</v>
      </c>
      <c r="U203" s="163">
        <f t="shared" si="71"/>
        <v>0</v>
      </c>
      <c r="V203" s="163">
        <f t="shared" si="71"/>
        <v>0</v>
      </c>
      <c r="W203" s="163">
        <f t="shared" si="71"/>
        <v>0</v>
      </c>
      <c r="X203" s="163">
        <f t="shared" si="71"/>
        <v>0</v>
      </c>
      <c r="Y203" s="163">
        <f t="shared" si="71"/>
        <v>0</v>
      </c>
      <c r="Z203" s="163">
        <f t="shared" si="71"/>
        <v>0</v>
      </c>
      <c r="AA203" s="163">
        <f t="shared" si="71"/>
        <v>0</v>
      </c>
      <c r="AB203" s="163">
        <f t="shared" si="71"/>
        <v>0</v>
      </c>
      <c r="AC203" s="163">
        <f t="shared" si="71"/>
        <v>0</v>
      </c>
      <c r="AD203" s="163">
        <f t="shared" si="71"/>
        <v>0</v>
      </c>
      <c r="AE203" s="163">
        <f t="shared" si="71"/>
        <v>0</v>
      </c>
      <c r="AF203" s="176">
        <f t="shared" si="71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v>0</v>
      </c>
      <c r="D204" s="163">
        <v>0</v>
      </c>
      <c r="E204" s="163">
        <v>0</v>
      </c>
      <c r="F204" s="163">
        <f t="shared" si="72"/>
        <v>0</v>
      </c>
      <c r="G204" s="163">
        <f t="shared" si="72"/>
        <v>0</v>
      </c>
      <c r="H204" s="163">
        <f t="shared" si="72"/>
        <v>0</v>
      </c>
      <c r="I204" s="163">
        <f t="shared" si="72"/>
        <v>0</v>
      </c>
      <c r="J204" s="163">
        <f t="shared" si="72"/>
        <v>0</v>
      </c>
      <c r="K204" s="163">
        <f t="shared" si="72"/>
        <v>0</v>
      </c>
      <c r="L204" s="163">
        <f t="shared" si="72"/>
        <v>0</v>
      </c>
      <c r="M204" s="163">
        <f t="shared" si="72"/>
        <v>0</v>
      </c>
      <c r="N204" s="163">
        <f t="shared" si="72"/>
        <v>0</v>
      </c>
      <c r="O204" s="163">
        <f t="shared" si="72"/>
        <v>0</v>
      </c>
      <c r="P204" s="163">
        <f t="shared" si="72"/>
        <v>0</v>
      </c>
      <c r="Q204" s="163">
        <f t="shared" si="66"/>
        <v>0</v>
      </c>
      <c r="R204" s="163">
        <f t="shared" si="67"/>
        <v>0</v>
      </c>
      <c r="S204" s="163">
        <f t="shared" si="71"/>
        <v>0</v>
      </c>
      <c r="T204" s="163">
        <f t="shared" si="71"/>
        <v>0</v>
      </c>
      <c r="U204" s="163">
        <f t="shared" si="71"/>
        <v>0</v>
      </c>
      <c r="V204" s="163">
        <f t="shared" si="71"/>
        <v>0</v>
      </c>
      <c r="W204" s="163">
        <f t="shared" si="71"/>
        <v>0</v>
      </c>
      <c r="X204" s="163">
        <f t="shared" si="71"/>
        <v>0</v>
      </c>
      <c r="Y204" s="163">
        <f t="shared" si="71"/>
        <v>0</v>
      </c>
      <c r="Z204" s="163">
        <f t="shared" si="71"/>
        <v>0</v>
      </c>
      <c r="AA204" s="163">
        <f t="shared" si="71"/>
        <v>0</v>
      </c>
      <c r="AB204" s="163">
        <f t="shared" si="71"/>
        <v>0</v>
      </c>
      <c r="AC204" s="163">
        <f t="shared" si="71"/>
        <v>0</v>
      </c>
      <c r="AD204" s="163">
        <f t="shared" si="71"/>
        <v>0</v>
      </c>
      <c r="AE204" s="163">
        <f t="shared" si="71"/>
        <v>0</v>
      </c>
      <c r="AF204" s="176">
        <f t="shared" si="71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v>0</v>
      </c>
      <c r="D205" s="163">
        <v>0</v>
      </c>
      <c r="E205" s="163">
        <v>0</v>
      </c>
      <c r="F205" s="163">
        <f t="shared" si="72"/>
        <v>0</v>
      </c>
      <c r="G205" s="163">
        <f t="shared" si="72"/>
        <v>0</v>
      </c>
      <c r="H205" s="163">
        <f t="shared" si="72"/>
        <v>0</v>
      </c>
      <c r="I205" s="163">
        <f t="shared" si="72"/>
        <v>0</v>
      </c>
      <c r="J205" s="163">
        <f t="shared" si="72"/>
        <v>0</v>
      </c>
      <c r="K205" s="163">
        <f t="shared" si="72"/>
        <v>0</v>
      </c>
      <c r="L205" s="163">
        <f t="shared" si="72"/>
        <v>0</v>
      </c>
      <c r="M205" s="163">
        <f t="shared" si="72"/>
        <v>0</v>
      </c>
      <c r="N205" s="163">
        <f t="shared" si="72"/>
        <v>0</v>
      </c>
      <c r="O205" s="163">
        <f t="shared" si="72"/>
        <v>0</v>
      </c>
      <c r="P205" s="163">
        <f t="shared" si="72"/>
        <v>0</v>
      </c>
      <c r="Q205" s="163">
        <f t="shared" si="66"/>
        <v>0</v>
      </c>
      <c r="R205" s="163">
        <f t="shared" si="67"/>
        <v>0</v>
      </c>
      <c r="S205" s="163">
        <f t="shared" si="71"/>
        <v>0</v>
      </c>
      <c r="T205" s="163">
        <f t="shared" si="71"/>
        <v>0</v>
      </c>
      <c r="U205" s="163">
        <f t="shared" si="71"/>
        <v>0</v>
      </c>
      <c r="V205" s="163">
        <f t="shared" si="71"/>
        <v>0</v>
      </c>
      <c r="W205" s="163">
        <f t="shared" si="71"/>
        <v>0</v>
      </c>
      <c r="X205" s="163">
        <f t="shared" si="71"/>
        <v>0</v>
      </c>
      <c r="Y205" s="163">
        <f t="shared" si="71"/>
        <v>0</v>
      </c>
      <c r="Z205" s="163">
        <f t="shared" si="71"/>
        <v>0</v>
      </c>
      <c r="AA205" s="163">
        <f t="shared" si="71"/>
        <v>0</v>
      </c>
      <c r="AB205" s="163">
        <f t="shared" si="71"/>
        <v>0</v>
      </c>
      <c r="AC205" s="163">
        <f t="shared" si="71"/>
        <v>0</v>
      </c>
      <c r="AD205" s="163">
        <f t="shared" si="71"/>
        <v>0</v>
      </c>
      <c r="AE205" s="163">
        <f t="shared" si="71"/>
        <v>0</v>
      </c>
      <c r="AF205" s="176">
        <f t="shared" si="71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v>0</v>
      </c>
      <c r="D206" s="163">
        <v>0</v>
      </c>
      <c r="E206" s="163">
        <v>0</v>
      </c>
      <c r="F206" s="163">
        <f t="shared" si="72"/>
        <v>0</v>
      </c>
      <c r="G206" s="163">
        <f t="shared" si="72"/>
        <v>0</v>
      </c>
      <c r="H206" s="163">
        <f t="shared" si="72"/>
        <v>0</v>
      </c>
      <c r="I206" s="163">
        <f t="shared" si="72"/>
        <v>0</v>
      </c>
      <c r="J206" s="163">
        <f t="shared" si="72"/>
        <v>0</v>
      </c>
      <c r="K206" s="163">
        <f t="shared" si="72"/>
        <v>0</v>
      </c>
      <c r="L206" s="163">
        <f t="shared" si="72"/>
        <v>0</v>
      </c>
      <c r="M206" s="163">
        <f t="shared" si="72"/>
        <v>0</v>
      </c>
      <c r="N206" s="163">
        <f t="shared" si="72"/>
        <v>0</v>
      </c>
      <c r="O206" s="163">
        <f t="shared" si="72"/>
        <v>0</v>
      </c>
      <c r="P206" s="163">
        <f t="shared" si="72"/>
        <v>0</v>
      </c>
      <c r="Q206" s="163">
        <f t="shared" si="66"/>
        <v>0</v>
      </c>
      <c r="R206" s="163">
        <f t="shared" si="67"/>
        <v>0</v>
      </c>
      <c r="S206" s="163">
        <f t="shared" si="71"/>
        <v>0</v>
      </c>
      <c r="T206" s="163">
        <f t="shared" si="71"/>
        <v>0</v>
      </c>
      <c r="U206" s="163">
        <f t="shared" si="71"/>
        <v>0</v>
      </c>
      <c r="V206" s="163">
        <f t="shared" si="71"/>
        <v>0</v>
      </c>
      <c r="W206" s="163">
        <f t="shared" si="71"/>
        <v>0</v>
      </c>
      <c r="X206" s="163">
        <f t="shared" si="71"/>
        <v>0</v>
      </c>
      <c r="Y206" s="163">
        <f t="shared" si="71"/>
        <v>0</v>
      </c>
      <c r="Z206" s="163">
        <f t="shared" si="71"/>
        <v>0</v>
      </c>
      <c r="AA206" s="163">
        <f t="shared" si="71"/>
        <v>0</v>
      </c>
      <c r="AB206" s="163">
        <f t="shared" si="71"/>
        <v>0</v>
      </c>
      <c r="AC206" s="163">
        <f t="shared" si="71"/>
        <v>0</v>
      </c>
      <c r="AD206" s="163">
        <f t="shared" si="71"/>
        <v>0</v>
      </c>
      <c r="AE206" s="163">
        <f t="shared" si="71"/>
        <v>0</v>
      </c>
      <c r="AF206" s="176">
        <f t="shared" si="71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v>0</v>
      </c>
      <c r="D207" s="163">
        <v>0</v>
      </c>
      <c r="E207" s="163">
        <v>0</v>
      </c>
      <c r="F207" s="163">
        <f t="shared" si="72"/>
        <v>0</v>
      </c>
      <c r="G207" s="163">
        <f t="shared" si="72"/>
        <v>0</v>
      </c>
      <c r="H207" s="163">
        <f t="shared" si="72"/>
        <v>0</v>
      </c>
      <c r="I207" s="163">
        <f t="shared" si="72"/>
        <v>0</v>
      </c>
      <c r="J207" s="163">
        <f t="shared" si="72"/>
        <v>0</v>
      </c>
      <c r="K207" s="163">
        <f t="shared" si="72"/>
        <v>0</v>
      </c>
      <c r="L207" s="163">
        <f t="shared" si="72"/>
        <v>0</v>
      </c>
      <c r="M207" s="163">
        <f t="shared" si="72"/>
        <v>0</v>
      </c>
      <c r="N207" s="163">
        <f t="shared" si="72"/>
        <v>0</v>
      </c>
      <c r="O207" s="163">
        <f t="shared" si="72"/>
        <v>0</v>
      </c>
      <c r="P207" s="163">
        <f t="shared" si="72"/>
        <v>0</v>
      </c>
      <c r="Q207" s="163">
        <f t="shared" si="66"/>
        <v>0</v>
      </c>
      <c r="R207" s="163">
        <f t="shared" si="67"/>
        <v>0</v>
      </c>
      <c r="S207" s="163">
        <f t="shared" si="71"/>
        <v>0</v>
      </c>
      <c r="T207" s="163">
        <f t="shared" si="71"/>
        <v>0</v>
      </c>
      <c r="U207" s="163">
        <f t="shared" si="71"/>
        <v>0</v>
      </c>
      <c r="V207" s="163">
        <f t="shared" si="71"/>
        <v>0</v>
      </c>
      <c r="W207" s="163">
        <f t="shared" si="71"/>
        <v>0</v>
      </c>
      <c r="X207" s="163">
        <f t="shared" si="71"/>
        <v>0</v>
      </c>
      <c r="Y207" s="163">
        <f t="shared" si="71"/>
        <v>0</v>
      </c>
      <c r="Z207" s="163">
        <f t="shared" si="71"/>
        <v>0</v>
      </c>
      <c r="AA207" s="163">
        <f t="shared" si="71"/>
        <v>0</v>
      </c>
      <c r="AB207" s="163">
        <f t="shared" si="71"/>
        <v>0</v>
      </c>
      <c r="AC207" s="163">
        <f t="shared" si="71"/>
        <v>0</v>
      </c>
      <c r="AD207" s="163">
        <f t="shared" si="71"/>
        <v>0</v>
      </c>
      <c r="AE207" s="163">
        <f t="shared" si="71"/>
        <v>0</v>
      </c>
      <c r="AF207" s="176">
        <f t="shared" si="71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v>0</v>
      </c>
      <c r="D208" s="163">
        <v>0</v>
      </c>
      <c r="E208" s="163">
        <v>0</v>
      </c>
      <c r="F208" s="163">
        <f t="shared" si="72"/>
        <v>0</v>
      </c>
      <c r="G208" s="163">
        <f t="shared" si="72"/>
        <v>0</v>
      </c>
      <c r="H208" s="163">
        <f t="shared" si="72"/>
        <v>0</v>
      </c>
      <c r="I208" s="163">
        <f t="shared" si="72"/>
        <v>0</v>
      </c>
      <c r="J208" s="163">
        <f t="shared" si="72"/>
        <v>0</v>
      </c>
      <c r="K208" s="163">
        <f t="shared" si="72"/>
        <v>0</v>
      </c>
      <c r="L208" s="163">
        <f t="shared" si="72"/>
        <v>0</v>
      </c>
      <c r="M208" s="163">
        <f t="shared" si="72"/>
        <v>0</v>
      </c>
      <c r="N208" s="163">
        <f t="shared" si="72"/>
        <v>0</v>
      </c>
      <c r="O208" s="163">
        <f t="shared" si="72"/>
        <v>0</v>
      </c>
      <c r="P208" s="163">
        <f t="shared" si="72"/>
        <v>0</v>
      </c>
      <c r="Q208" s="163">
        <f t="shared" si="66"/>
        <v>0</v>
      </c>
      <c r="R208" s="163">
        <f t="shared" si="67"/>
        <v>0</v>
      </c>
      <c r="S208" s="163">
        <f t="shared" si="71"/>
        <v>0</v>
      </c>
      <c r="T208" s="163">
        <f t="shared" si="71"/>
        <v>0</v>
      </c>
      <c r="U208" s="163">
        <f t="shared" si="71"/>
        <v>0</v>
      </c>
      <c r="V208" s="163">
        <f t="shared" si="71"/>
        <v>0</v>
      </c>
      <c r="W208" s="163">
        <f t="shared" si="71"/>
        <v>0</v>
      </c>
      <c r="X208" s="163">
        <f t="shared" si="71"/>
        <v>0</v>
      </c>
      <c r="Y208" s="163">
        <f t="shared" si="71"/>
        <v>0</v>
      </c>
      <c r="Z208" s="163">
        <f t="shared" si="71"/>
        <v>0</v>
      </c>
      <c r="AA208" s="163">
        <f t="shared" si="71"/>
        <v>0</v>
      </c>
      <c r="AB208" s="163">
        <f t="shared" si="71"/>
        <v>0</v>
      </c>
      <c r="AC208" s="163">
        <f t="shared" si="71"/>
        <v>0</v>
      </c>
      <c r="AD208" s="163">
        <f t="shared" si="71"/>
        <v>0</v>
      </c>
      <c r="AE208" s="163">
        <f t="shared" si="71"/>
        <v>0</v>
      </c>
      <c r="AF208" s="176">
        <f t="shared" si="71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v>0</v>
      </c>
      <c r="D209" s="163">
        <v>0</v>
      </c>
      <c r="E209" s="163">
        <v>0</v>
      </c>
      <c r="F209" s="163">
        <f t="shared" si="72"/>
        <v>0</v>
      </c>
      <c r="G209" s="163">
        <f t="shared" si="72"/>
        <v>0</v>
      </c>
      <c r="H209" s="163">
        <f t="shared" si="72"/>
        <v>0</v>
      </c>
      <c r="I209" s="163">
        <f t="shared" si="72"/>
        <v>0</v>
      </c>
      <c r="J209" s="163">
        <f t="shared" si="72"/>
        <v>0</v>
      </c>
      <c r="K209" s="163">
        <f t="shared" si="72"/>
        <v>0</v>
      </c>
      <c r="L209" s="163">
        <f t="shared" si="72"/>
        <v>0</v>
      </c>
      <c r="M209" s="163">
        <f t="shared" si="72"/>
        <v>0</v>
      </c>
      <c r="N209" s="163">
        <f t="shared" si="72"/>
        <v>0</v>
      </c>
      <c r="O209" s="163">
        <f t="shared" si="72"/>
        <v>0</v>
      </c>
      <c r="P209" s="163">
        <f t="shared" si="72"/>
        <v>0</v>
      </c>
      <c r="Q209" s="163">
        <f t="shared" si="66"/>
        <v>0</v>
      </c>
      <c r="R209" s="163">
        <f t="shared" si="67"/>
        <v>0</v>
      </c>
      <c r="S209" s="163">
        <f t="shared" si="71"/>
        <v>0</v>
      </c>
      <c r="T209" s="163">
        <f t="shared" si="71"/>
        <v>0</v>
      </c>
      <c r="U209" s="163">
        <f t="shared" si="71"/>
        <v>0</v>
      </c>
      <c r="V209" s="163">
        <f t="shared" si="71"/>
        <v>0</v>
      </c>
      <c r="W209" s="163">
        <f t="shared" si="71"/>
        <v>0</v>
      </c>
      <c r="X209" s="163">
        <f t="shared" si="71"/>
        <v>0</v>
      </c>
      <c r="Y209" s="163">
        <f t="shared" si="71"/>
        <v>0</v>
      </c>
      <c r="Z209" s="163">
        <f t="shared" si="71"/>
        <v>0</v>
      </c>
      <c r="AA209" s="163">
        <f t="shared" si="71"/>
        <v>0</v>
      </c>
      <c r="AB209" s="163">
        <f t="shared" si="71"/>
        <v>0</v>
      </c>
      <c r="AC209" s="163">
        <f t="shared" si="71"/>
        <v>0</v>
      </c>
      <c r="AD209" s="163">
        <f t="shared" si="71"/>
        <v>0</v>
      </c>
      <c r="AE209" s="163">
        <f t="shared" si="71"/>
        <v>0</v>
      </c>
      <c r="AF209" s="176">
        <f t="shared" si="71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v>0</v>
      </c>
      <c r="D210" s="163">
        <v>0</v>
      </c>
      <c r="E210" s="163">
        <v>0</v>
      </c>
      <c r="F210" s="163">
        <f t="shared" si="72"/>
        <v>0</v>
      </c>
      <c r="G210" s="163">
        <f t="shared" si="72"/>
        <v>0</v>
      </c>
      <c r="H210" s="163">
        <f t="shared" si="72"/>
        <v>0</v>
      </c>
      <c r="I210" s="163">
        <f t="shared" si="72"/>
        <v>0</v>
      </c>
      <c r="J210" s="163">
        <f t="shared" si="72"/>
        <v>0</v>
      </c>
      <c r="K210" s="163">
        <f t="shared" si="72"/>
        <v>0</v>
      </c>
      <c r="L210" s="163">
        <f t="shared" si="72"/>
        <v>0</v>
      </c>
      <c r="M210" s="163">
        <f t="shared" si="72"/>
        <v>0</v>
      </c>
      <c r="N210" s="163">
        <f t="shared" si="72"/>
        <v>0</v>
      </c>
      <c r="O210" s="163">
        <f t="shared" si="72"/>
        <v>0</v>
      </c>
      <c r="P210" s="163">
        <f t="shared" si="72"/>
        <v>0</v>
      </c>
      <c r="Q210" s="163">
        <f t="shared" si="66"/>
        <v>0</v>
      </c>
      <c r="R210" s="163">
        <f t="shared" si="67"/>
        <v>0</v>
      </c>
      <c r="S210" s="163">
        <f t="shared" si="71"/>
        <v>0</v>
      </c>
      <c r="T210" s="163">
        <f t="shared" si="71"/>
        <v>0</v>
      </c>
      <c r="U210" s="163">
        <f t="shared" si="71"/>
        <v>0</v>
      </c>
      <c r="V210" s="163">
        <f t="shared" si="71"/>
        <v>0</v>
      </c>
      <c r="W210" s="163">
        <f t="shared" si="71"/>
        <v>0</v>
      </c>
      <c r="X210" s="163">
        <f t="shared" si="71"/>
        <v>0</v>
      </c>
      <c r="Y210" s="163">
        <f t="shared" si="71"/>
        <v>0</v>
      </c>
      <c r="Z210" s="163">
        <f t="shared" si="71"/>
        <v>0</v>
      </c>
      <c r="AA210" s="163">
        <f t="shared" si="71"/>
        <v>0</v>
      </c>
      <c r="AB210" s="163">
        <f t="shared" si="71"/>
        <v>0</v>
      </c>
      <c r="AC210" s="163">
        <f t="shared" si="71"/>
        <v>0</v>
      </c>
      <c r="AD210" s="163">
        <f t="shared" si="71"/>
        <v>0</v>
      </c>
      <c r="AE210" s="163">
        <f t="shared" si="71"/>
        <v>0</v>
      </c>
      <c r="AF210" s="176">
        <f t="shared" si="71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v>0</v>
      </c>
      <c r="D211" s="163">
        <v>0</v>
      </c>
      <c r="E211" s="163">
        <v>0</v>
      </c>
      <c r="F211" s="163">
        <f t="shared" si="72"/>
        <v>0</v>
      </c>
      <c r="G211" s="163">
        <f t="shared" si="72"/>
        <v>0</v>
      </c>
      <c r="H211" s="163">
        <f t="shared" si="72"/>
        <v>0</v>
      </c>
      <c r="I211" s="163">
        <f t="shared" si="72"/>
        <v>0</v>
      </c>
      <c r="J211" s="163">
        <f t="shared" si="72"/>
        <v>0</v>
      </c>
      <c r="K211" s="163">
        <f t="shared" si="72"/>
        <v>0</v>
      </c>
      <c r="L211" s="163">
        <f t="shared" si="72"/>
        <v>0</v>
      </c>
      <c r="M211" s="163">
        <f t="shared" si="72"/>
        <v>0</v>
      </c>
      <c r="N211" s="163">
        <f t="shared" si="72"/>
        <v>0</v>
      </c>
      <c r="O211" s="163">
        <f t="shared" si="72"/>
        <v>0</v>
      </c>
      <c r="P211" s="163">
        <f t="shared" si="72"/>
        <v>0</v>
      </c>
      <c r="Q211" s="163">
        <f t="shared" si="66"/>
        <v>0</v>
      </c>
      <c r="R211" s="163">
        <f t="shared" si="67"/>
        <v>0</v>
      </c>
      <c r="S211" s="163">
        <f t="shared" si="71"/>
        <v>0</v>
      </c>
      <c r="T211" s="163">
        <f t="shared" si="71"/>
        <v>0</v>
      </c>
      <c r="U211" s="163">
        <f t="shared" si="71"/>
        <v>0</v>
      </c>
      <c r="V211" s="163">
        <f t="shared" si="71"/>
        <v>0</v>
      </c>
      <c r="W211" s="163">
        <f t="shared" si="71"/>
        <v>0</v>
      </c>
      <c r="X211" s="163">
        <f t="shared" si="71"/>
        <v>0</v>
      </c>
      <c r="Y211" s="163">
        <f t="shared" si="71"/>
        <v>0</v>
      </c>
      <c r="Z211" s="163">
        <f t="shared" si="71"/>
        <v>0</v>
      </c>
      <c r="AA211" s="163">
        <f t="shared" si="71"/>
        <v>0</v>
      </c>
      <c r="AB211" s="163">
        <f t="shared" si="71"/>
        <v>0</v>
      </c>
      <c r="AC211" s="163">
        <f t="shared" si="71"/>
        <v>0</v>
      </c>
      <c r="AD211" s="163">
        <f t="shared" si="71"/>
        <v>0</v>
      </c>
      <c r="AE211" s="163">
        <f t="shared" si="71"/>
        <v>0</v>
      </c>
      <c r="AF211" s="176">
        <f t="shared" si="71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v>0</v>
      </c>
      <c r="D212" s="163">
        <v>0</v>
      </c>
      <c r="E212" s="163">
        <v>0</v>
      </c>
      <c r="F212" s="163">
        <f t="shared" si="72"/>
        <v>0</v>
      </c>
      <c r="G212" s="163">
        <f t="shared" si="72"/>
        <v>0</v>
      </c>
      <c r="H212" s="163">
        <f t="shared" si="72"/>
        <v>0</v>
      </c>
      <c r="I212" s="163">
        <f t="shared" si="72"/>
        <v>0</v>
      </c>
      <c r="J212" s="163">
        <f t="shared" si="72"/>
        <v>0</v>
      </c>
      <c r="K212" s="163">
        <f t="shared" si="72"/>
        <v>0</v>
      </c>
      <c r="L212" s="163">
        <f t="shared" si="72"/>
        <v>0</v>
      </c>
      <c r="M212" s="163">
        <f t="shared" si="72"/>
        <v>0</v>
      </c>
      <c r="N212" s="163">
        <f t="shared" si="72"/>
        <v>0</v>
      </c>
      <c r="O212" s="163">
        <f t="shared" si="72"/>
        <v>0</v>
      </c>
      <c r="P212" s="163">
        <f t="shared" si="72"/>
        <v>0</v>
      </c>
      <c r="Q212" s="163">
        <f t="shared" si="66"/>
        <v>0</v>
      </c>
      <c r="R212" s="163">
        <f t="shared" si="67"/>
        <v>0</v>
      </c>
      <c r="S212" s="163">
        <f t="shared" si="71"/>
        <v>0</v>
      </c>
      <c r="T212" s="163">
        <f t="shared" si="71"/>
        <v>0</v>
      </c>
      <c r="U212" s="163">
        <f t="shared" si="71"/>
        <v>0</v>
      </c>
      <c r="V212" s="163">
        <f t="shared" si="71"/>
        <v>0</v>
      </c>
      <c r="W212" s="163">
        <f t="shared" si="71"/>
        <v>0</v>
      </c>
      <c r="X212" s="163">
        <f t="shared" si="71"/>
        <v>0</v>
      </c>
      <c r="Y212" s="163">
        <f t="shared" si="71"/>
        <v>0</v>
      </c>
      <c r="Z212" s="163">
        <f t="shared" si="71"/>
        <v>0</v>
      </c>
      <c r="AA212" s="163">
        <f t="shared" si="71"/>
        <v>0</v>
      </c>
      <c r="AB212" s="163">
        <f t="shared" si="71"/>
        <v>0</v>
      </c>
      <c r="AC212" s="163">
        <f t="shared" si="71"/>
        <v>0</v>
      </c>
      <c r="AD212" s="163">
        <f t="shared" si="71"/>
        <v>0</v>
      </c>
      <c r="AE212" s="163">
        <f t="shared" si="71"/>
        <v>0</v>
      </c>
      <c r="AF212" s="176">
        <f t="shared" si="71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v>0</v>
      </c>
      <c r="D213" s="163">
        <v>0</v>
      </c>
      <c r="E213" s="163">
        <v>0</v>
      </c>
      <c r="F213" s="163">
        <f t="shared" si="72"/>
        <v>0</v>
      </c>
      <c r="G213" s="163">
        <f t="shared" si="72"/>
        <v>0</v>
      </c>
      <c r="H213" s="163">
        <f t="shared" si="72"/>
        <v>0</v>
      </c>
      <c r="I213" s="163">
        <f t="shared" si="72"/>
        <v>0</v>
      </c>
      <c r="J213" s="163">
        <f t="shared" si="72"/>
        <v>0</v>
      </c>
      <c r="K213" s="163">
        <f t="shared" si="72"/>
        <v>0</v>
      </c>
      <c r="L213" s="163">
        <f t="shared" si="72"/>
        <v>0</v>
      </c>
      <c r="M213" s="163">
        <f t="shared" si="72"/>
        <v>0</v>
      </c>
      <c r="N213" s="163">
        <f t="shared" si="72"/>
        <v>0</v>
      </c>
      <c r="O213" s="163">
        <f t="shared" si="72"/>
        <v>0</v>
      </c>
      <c r="P213" s="163">
        <f t="shared" si="72"/>
        <v>0</v>
      </c>
      <c r="Q213" s="163">
        <f t="shared" si="66"/>
        <v>0</v>
      </c>
      <c r="R213" s="163">
        <f t="shared" si="67"/>
        <v>0</v>
      </c>
      <c r="S213" s="163">
        <f t="shared" si="71"/>
        <v>0</v>
      </c>
      <c r="T213" s="163">
        <f t="shared" si="71"/>
        <v>0</v>
      </c>
      <c r="U213" s="163">
        <f t="shared" si="71"/>
        <v>0</v>
      </c>
      <c r="V213" s="163">
        <f t="shared" si="71"/>
        <v>0</v>
      </c>
      <c r="W213" s="163">
        <f t="shared" si="71"/>
        <v>0</v>
      </c>
      <c r="X213" s="163">
        <f t="shared" si="71"/>
        <v>0</v>
      </c>
      <c r="Y213" s="163">
        <f t="shared" si="71"/>
        <v>0</v>
      </c>
      <c r="Z213" s="163">
        <f t="shared" si="71"/>
        <v>0</v>
      </c>
      <c r="AA213" s="163">
        <f t="shared" si="71"/>
        <v>0</v>
      </c>
      <c r="AB213" s="163">
        <f t="shared" si="71"/>
        <v>0</v>
      </c>
      <c r="AC213" s="163">
        <f t="shared" si="71"/>
        <v>0</v>
      </c>
      <c r="AD213" s="163">
        <f t="shared" si="71"/>
        <v>0</v>
      </c>
      <c r="AE213" s="163">
        <f t="shared" si="71"/>
        <v>0</v>
      </c>
      <c r="AF213" s="176">
        <f t="shared" si="71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v>0</v>
      </c>
      <c r="D214" s="163">
        <v>0</v>
      </c>
      <c r="E214" s="163">
        <v>0</v>
      </c>
      <c r="F214" s="163">
        <f t="shared" si="72"/>
        <v>0</v>
      </c>
      <c r="G214" s="163">
        <f t="shared" si="72"/>
        <v>0</v>
      </c>
      <c r="H214" s="163">
        <f t="shared" si="72"/>
        <v>0</v>
      </c>
      <c r="I214" s="163">
        <f t="shared" si="72"/>
        <v>0</v>
      </c>
      <c r="J214" s="163">
        <f t="shared" si="72"/>
        <v>0</v>
      </c>
      <c r="K214" s="163">
        <f t="shared" si="72"/>
        <v>0</v>
      </c>
      <c r="L214" s="163">
        <f t="shared" si="72"/>
        <v>0</v>
      </c>
      <c r="M214" s="163">
        <f t="shared" si="72"/>
        <v>0</v>
      </c>
      <c r="N214" s="163">
        <f t="shared" si="72"/>
        <v>0</v>
      </c>
      <c r="O214" s="163">
        <f t="shared" si="72"/>
        <v>0</v>
      </c>
      <c r="P214" s="163">
        <f t="shared" si="72"/>
        <v>0</v>
      </c>
      <c r="Q214" s="163">
        <f t="shared" si="66"/>
        <v>0</v>
      </c>
      <c r="R214" s="163">
        <f t="shared" si="67"/>
        <v>0</v>
      </c>
      <c r="S214" s="163">
        <f t="shared" si="71"/>
        <v>0</v>
      </c>
      <c r="T214" s="163">
        <f t="shared" si="71"/>
        <v>0</v>
      </c>
      <c r="U214" s="163">
        <f t="shared" si="71"/>
        <v>0</v>
      </c>
      <c r="V214" s="163">
        <f t="shared" si="71"/>
        <v>0</v>
      </c>
      <c r="W214" s="163">
        <f t="shared" si="71"/>
        <v>0</v>
      </c>
      <c r="X214" s="163">
        <f t="shared" si="71"/>
        <v>0</v>
      </c>
      <c r="Y214" s="163">
        <f t="shared" si="71"/>
        <v>0</v>
      </c>
      <c r="Z214" s="163">
        <f t="shared" si="71"/>
        <v>0</v>
      </c>
      <c r="AA214" s="163">
        <f t="shared" si="71"/>
        <v>0</v>
      </c>
      <c r="AB214" s="163">
        <f t="shared" si="71"/>
        <v>0</v>
      </c>
      <c r="AC214" s="163">
        <f t="shared" si="71"/>
        <v>0</v>
      </c>
      <c r="AD214" s="163">
        <f t="shared" si="71"/>
        <v>0</v>
      </c>
      <c r="AE214" s="163">
        <f t="shared" si="71"/>
        <v>0</v>
      </c>
      <c r="AF214" s="176">
        <f t="shared" si="71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v>0</v>
      </c>
      <c r="D215" s="163">
        <v>0</v>
      </c>
      <c r="E215" s="163">
        <v>0</v>
      </c>
      <c r="F215" s="163">
        <f t="shared" si="72"/>
        <v>0</v>
      </c>
      <c r="G215" s="163">
        <f t="shared" si="72"/>
        <v>0</v>
      </c>
      <c r="H215" s="163">
        <f t="shared" si="72"/>
        <v>0</v>
      </c>
      <c r="I215" s="163">
        <f t="shared" si="72"/>
        <v>0</v>
      </c>
      <c r="J215" s="163">
        <f t="shared" si="72"/>
        <v>0</v>
      </c>
      <c r="K215" s="163">
        <f t="shared" si="72"/>
        <v>0</v>
      </c>
      <c r="L215" s="163">
        <f t="shared" si="72"/>
        <v>0</v>
      </c>
      <c r="M215" s="163">
        <f t="shared" si="72"/>
        <v>0</v>
      </c>
      <c r="N215" s="163">
        <f t="shared" si="72"/>
        <v>0</v>
      </c>
      <c r="O215" s="163">
        <f t="shared" si="72"/>
        <v>0</v>
      </c>
      <c r="P215" s="163">
        <f t="shared" si="72"/>
        <v>0</v>
      </c>
      <c r="Q215" s="163">
        <f t="shared" si="66"/>
        <v>0</v>
      </c>
      <c r="R215" s="163">
        <f t="shared" si="67"/>
        <v>0</v>
      </c>
      <c r="S215" s="163">
        <f t="shared" si="71"/>
        <v>0</v>
      </c>
      <c r="T215" s="163">
        <f t="shared" si="71"/>
        <v>0</v>
      </c>
      <c r="U215" s="163">
        <f t="shared" si="71"/>
        <v>0</v>
      </c>
      <c r="V215" s="163">
        <f t="shared" si="71"/>
        <v>0</v>
      </c>
      <c r="W215" s="163">
        <f t="shared" si="71"/>
        <v>0</v>
      </c>
      <c r="X215" s="163">
        <f t="shared" si="71"/>
        <v>0</v>
      </c>
      <c r="Y215" s="163">
        <f t="shared" si="71"/>
        <v>0</v>
      </c>
      <c r="Z215" s="163">
        <f t="shared" si="71"/>
        <v>0</v>
      </c>
      <c r="AA215" s="163">
        <f t="shared" si="71"/>
        <v>0</v>
      </c>
      <c r="AB215" s="163">
        <f t="shared" si="71"/>
        <v>0</v>
      </c>
      <c r="AC215" s="163">
        <f t="shared" si="71"/>
        <v>0</v>
      </c>
      <c r="AD215" s="163">
        <f t="shared" si="71"/>
        <v>0</v>
      </c>
      <c r="AE215" s="163">
        <f t="shared" si="71"/>
        <v>0</v>
      </c>
      <c r="AF215" s="176">
        <f t="shared" si="71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v>0</v>
      </c>
      <c r="D216" s="163">
        <v>0</v>
      </c>
      <c r="E216" s="163">
        <v>0</v>
      </c>
      <c r="F216" s="163">
        <f t="shared" si="72"/>
        <v>0</v>
      </c>
      <c r="G216" s="163">
        <f t="shared" si="72"/>
        <v>0</v>
      </c>
      <c r="H216" s="163">
        <f t="shared" si="72"/>
        <v>0</v>
      </c>
      <c r="I216" s="163">
        <f t="shared" si="72"/>
        <v>0</v>
      </c>
      <c r="J216" s="163">
        <f t="shared" si="72"/>
        <v>0</v>
      </c>
      <c r="K216" s="163">
        <f t="shared" si="72"/>
        <v>0</v>
      </c>
      <c r="L216" s="163">
        <f t="shared" si="72"/>
        <v>0</v>
      </c>
      <c r="M216" s="163">
        <f t="shared" si="72"/>
        <v>0</v>
      </c>
      <c r="N216" s="163">
        <f t="shared" si="72"/>
        <v>0</v>
      </c>
      <c r="O216" s="163">
        <f t="shared" si="72"/>
        <v>0</v>
      </c>
      <c r="P216" s="163">
        <f t="shared" si="72"/>
        <v>0</v>
      </c>
      <c r="Q216" s="163">
        <f t="shared" si="66"/>
        <v>0</v>
      </c>
      <c r="R216" s="163">
        <f t="shared" si="67"/>
        <v>0</v>
      </c>
      <c r="S216" s="163">
        <f t="shared" ref="S216:AF231" si="73">R216</f>
        <v>0</v>
      </c>
      <c r="T216" s="163">
        <f t="shared" si="73"/>
        <v>0</v>
      </c>
      <c r="U216" s="163">
        <f t="shared" si="73"/>
        <v>0</v>
      </c>
      <c r="V216" s="163">
        <f t="shared" si="73"/>
        <v>0</v>
      </c>
      <c r="W216" s="163">
        <f t="shared" si="73"/>
        <v>0</v>
      </c>
      <c r="X216" s="163">
        <f t="shared" si="73"/>
        <v>0</v>
      </c>
      <c r="Y216" s="163">
        <f t="shared" si="73"/>
        <v>0</v>
      </c>
      <c r="Z216" s="163">
        <f t="shared" si="73"/>
        <v>0</v>
      </c>
      <c r="AA216" s="163">
        <f t="shared" si="73"/>
        <v>0</v>
      </c>
      <c r="AB216" s="163">
        <f t="shared" si="73"/>
        <v>0</v>
      </c>
      <c r="AC216" s="163">
        <f t="shared" si="73"/>
        <v>0</v>
      </c>
      <c r="AD216" s="163">
        <f t="shared" si="73"/>
        <v>0</v>
      </c>
      <c r="AE216" s="163">
        <f t="shared" si="73"/>
        <v>0</v>
      </c>
      <c r="AF216" s="176">
        <f t="shared" si="73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v>0</v>
      </c>
      <c r="D217" s="163">
        <v>0</v>
      </c>
      <c r="E217" s="163">
        <v>0</v>
      </c>
      <c r="F217" s="163">
        <f t="shared" ref="F217:P232" si="74">E217</f>
        <v>0</v>
      </c>
      <c r="G217" s="163">
        <f t="shared" si="74"/>
        <v>0</v>
      </c>
      <c r="H217" s="163">
        <f t="shared" si="74"/>
        <v>0</v>
      </c>
      <c r="I217" s="163">
        <f t="shared" si="74"/>
        <v>0</v>
      </c>
      <c r="J217" s="163">
        <f t="shared" si="74"/>
        <v>0</v>
      </c>
      <c r="K217" s="163">
        <f t="shared" si="74"/>
        <v>0</v>
      </c>
      <c r="L217" s="163">
        <f t="shared" si="74"/>
        <v>0</v>
      </c>
      <c r="M217" s="163">
        <f t="shared" si="74"/>
        <v>0</v>
      </c>
      <c r="N217" s="163">
        <f t="shared" si="74"/>
        <v>0</v>
      </c>
      <c r="O217" s="163">
        <f t="shared" si="74"/>
        <v>0</v>
      </c>
      <c r="P217" s="163">
        <f t="shared" si="74"/>
        <v>0</v>
      </c>
      <c r="Q217" s="163">
        <f t="shared" si="66"/>
        <v>0</v>
      </c>
      <c r="R217" s="163">
        <f t="shared" si="67"/>
        <v>0</v>
      </c>
      <c r="S217" s="163">
        <f t="shared" si="73"/>
        <v>0</v>
      </c>
      <c r="T217" s="163">
        <f t="shared" si="73"/>
        <v>0</v>
      </c>
      <c r="U217" s="163">
        <f t="shared" si="73"/>
        <v>0</v>
      </c>
      <c r="V217" s="163">
        <f t="shared" si="73"/>
        <v>0</v>
      </c>
      <c r="W217" s="163">
        <f t="shared" si="73"/>
        <v>0</v>
      </c>
      <c r="X217" s="163">
        <f t="shared" si="73"/>
        <v>0</v>
      </c>
      <c r="Y217" s="163">
        <f t="shared" si="73"/>
        <v>0</v>
      </c>
      <c r="Z217" s="163">
        <f t="shared" si="73"/>
        <v>0</v>
      </c>
      <c r="AA217" s="163">
        <f t="shared" si="73"/>
        <v>0</v>
      </c>
      <c r="AB217" s="163">
        <f t="shared" si="73"/>
        <v>0</v>
      </c>
      <c r="AC217" s="163">
        <f t="shared" si="73"/>
        <v>0</v>
      </c>
      <c r="AD217" s="163">
        <f t="shared" si="73"/>
        <v>0</v>
      </c>
      <c r="AE217" s="163">
        <f t="shared" si="73"/>
        <v>0</v>
      </c>
      <c r="AF217" s="176">
        <f t="shared" si="73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v>0</v>
      </c>
      <c r="D218" s="163">
        <v>0</v>
      </c>
      <c r="E218" s="163">
        <v>0</v>
      </c>
      <c r="F218" s="163">
        <f t="shared" si="74"/>
        <v>0</v>
      </c>
      <c r="G218" s="163">
        <f t="shared" si="74"/>
        <v>0</v>
      </c>
      <c r="H218" s="163">
        <f t="shared" si="74"/>
        <v>0</v>
      </c>
      <c r="I218" s="163">
        <f t="shared" si="74"/>
        <v>0</v>
      </c>
      <c r="J218" s="163">
        <f t="shared" si="74"/>
        <v>0</v>
      </c>
      <c r="K218" s="163">
        <f t="shared" si="74"/>
        <v>0</v>
      </c>
      <c r="L218" s="163">
        <f t="shared" si="74"/>
        <v>0</v>
      </c>
      <c r="M218" s="163">
        <f t="shared" si="74"/>
        <v>0</v>
      </c>
      <c r="N218" s="163">
        <f t="shared" si="74"/>
        <v>0</v>
      </c>
      <c r="O218" s="163">
        <f t="shared" si="74"/>
        <v>0</v>
      </c>
      <c r="P218" s="163">
        <f t="shared" si="74"/>
        <v>0</v>
      </c>
      <c r="Q218" s="163">
        <f t="shared" si="66"/>
        <v>0</v>
      </c>
      <c r="R218" s="163">
        <f t="shared" si="67"/>
        <v>0</v>
      </c>
      <c r="S218" s="163">
        <f t="shared" si="73"/>
        <v>0</v>
      </c>
      <c r="T218" s="163">
        <f t="shared" si="73"/>
        <v>0</v>
      </c>
      <c r="U218" s="163">
        <f t="shared" si="73"/>
        <v>0</v>
      </c>
      <c r="V218" s="163">
        <f t="shared" si="73"/>
        <v>0</v>
      </c>
      <c r="W218" s="163">
        <f t="shared" si="73"/>
        <v>0</v>
      </c>
      <c r="X218" s="163">
        <f t="shared" si="73"/>
        <v>0</v>
      </c>
      <c r="Y218" s="163">
        <f t="shared" si="73"/>
        <v>0</v>
      </c>
      <c r="Z218" s="163">
        <f t="shared" si="73"/>
        <v>0</v>
      </c>
      <c r="AA218" s="163">
        <f t="shared" si="73"/>
        <v>0</v>
      </c>
      <c r="AB218" s="163">
        <f t="shared" si="73"/>
        <v>0</v>
      </c>
      <c r="AC218" s="163">
        <f t="shared" si="73"/>
        <v>0</v>
      </c>
      <c r="AD218" s="163">
        <f t="shared" si="73"/>
        <v>0</v>
      </c>
      <c r="AE218" s="163">
        <f t="shared" si="73"/>
        <v>0</v>
      </c>
      <c r="AF218" s="176">
        <f t="shared" si="73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v>0</v>
      </c>
      <c r="D219" s="163">
        <v>0</v>
      </c>
      <c r="E219" s="163">
        <v>0</v>
      </c>
      <c r="F219" s="163">
        <f t="shared" si="74"/>
        <v>0</v>
      </c>
      <c r="G219" s="163">
        <f t="shared" si="74"/>
        <v>0</v>
      </c>
      <c r="H219" s="163">
        <f t="shared" si="74"/>
        <v>0</v>
      </c>
      <c r="I219" s="163">
        <f t="shared" si="74"/>
        <v>0</v>
      </c>
      <c r="J219" s="163">
        <f t="shared" si="74"/>
        <v>0</v>
      </c>
      <c r="K219" s="163">
        <f t="shared" si="74"/>
        <v>0</v>
      </c>
      <c r="L219" s="163">
        <f t="shared" si="74"/>
        <v>0</v>
      </c>
      <c r="M219" s="163">
        <f t="shared" si="74"/>
        <v>0</v>
      </c>
      <c r="N219" s="163">
        <f t="shared" si="74"/>
        <v>0</v>
      </c>
      <c r="O219" s="163">
        <f t="shared" si="74"/>
        <v>0</v>
      </c>
      <c r="P219" s="163">
        <f t="shared" si="74"/>
        <v>0</v>
      </c>
      <c r="Q219" s="163">
        <f t="shared" si="66"/>
        <v>0</v>
      </c>
      <c r="R219" s="163">
        <f t="shared" si="67"/>
        <v>0</v>
      </c>
      <c r="S219" s="163">
        <f t="shared" si="73"/>
        <v>0</v>
      </c>
      <c r="T219" s="163">
        <f t="shared" si="73"/>
        <v>0</v>
      </c>
      <c r="U219" s="163">
        <f t="shared" si="73"/>
        <v>0</v>
      </c>
      <c r="V219" s="163">
        <f t="shared" si="73"/>
        <v>0</v>
      </c>
      <c r="W219" s="163">
        <f t="shared" si="73"/>
        <v>0</v>
      </c>
      <c r="X219" s="163">
        <f t="shared" si="73"/>
        <v>0</v>
      </c>
      <c r="Y219" s="163">
        <f t="shared" si="73"/>
        <v>0</v>
      </c>
      <c r="Z219" s="163">
        <f t="shared" si="73"/>
        <v>0</v>
      </c>
      <c r="AA219" s="163">
        <f t="shared" si="73"/>
        <v>0</v>
      </c>
      <c r="AB219" s="163">
        <f t="shared" si="73"/>
        <v>0</v>
      </c>
      <c r="AC219" s="163">
        <f t="shared" si="73"/>
        <v>0</v>
      </c>
      <c r="AD219" s="163">
        <f t="shared" si="73"/>
        <v>0</v>
      </c>
      <c r="AE219" s="163">
        <f t="shared" si="73"/>
        <v>0</v>
      </c>
      <c r="AF219" s="176">
        <f t="shared" si="73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v>0</v>
      </c>
      <c r="D220" s="163">
        <v>0</v>
      </c>
      <c r="E220" s="163">
        <v>0</v>
      </c>
      <c r="F220" s="163">
        <f t="shared" si="74"/>
        <v>0</v>
      </c>
      <c r="G220" s="163">
        <f t="shared" si="74"/>
        <v>0</v>
      </c>
      <c r="H220" s="163">
        <f t="shared" si="74"/>
        <v>0</v>
      </c>
      <c r="I220" s="163">
        <f t="shared" si="74"/>
        <v>0</v>
      </c>
      <c r="J220" s="163">
        <f t="shared" si="74"/>
        <v>0</v>
      </c>
      <c r="K220" s="163">
        <f t="shared" si="74"/>
        <v>0</v>
      </c>
      <c r="L220" s="163">
        <f t="shared" si="74"/>
        <v>0</v>
      </c>
      <c r="M220" s="163">
        <f t="shared" si="74"/>
        <v>0</v>
      </c>
      <c r="N220" s="163">
        <f t="shared" si="74"/>
        <v>0</v>
      </c>
      <c r="O220" s="163">
        <f t="shared" si="74"/>
        <v>0</v>
      </c>
      <c r="P220" s="163">
        <f t="shared" si="74"/>
        <v>0</v>
      </c>
      <c r="Q220" s="163">
        <f t="shared" si="66"/>
        <v>0</v>
      </c>
      <c r="R220" s="163">
        <f t="shared" si="67"/>
        <v>0</v>
      </c>
      <c r="S220" s="163">
        <f t="shared" si="73"/>
        <v>0</v>
      </c>
      <c r="T220" s="163">
        <f t="shared" si="73"/>
        <v>0</v>
      </c>
      <c r="U220" s="163">
        <f t="shared" si="73"/>
        <v>0</v>
      </c>
      <c r="V220" s="163">
        <f t="shared" si="73"/>
        <v>0</v>
      </c>
      <c r="W220" s="163">
        <f t="shared" si="73"/>
        <v>0</v>
      </c>
      <c r="X220" s="163">
        <f t="shared" si="73"/>
        <v>0</v>
      </c>
      <c r="Y220" s="163">
        <f t="shared" si="73"/>
        <v>0</v>
      </c>
      <c r="Z220" s="163">
        <f t="shared" si="73"/>
        <v>0</v>
      </c>
      <c r="AA220" s="163">
        <f t="shared" si="73"/>
        <v>0</v>
      </c>
      <c r="AB220" s="163">
        <f t="shared" si="73"/>
        <v>0</v>
      </c>
      <c r="AC220" s="163">
        <f t="shared" si="73"/>
        <v>0</v>
      </c>
      <c r="AD220" s="163">
        <f t="shared" si="73"/>
        <v>0</v>
      </c>
      <c r="AE220" s="163">
        <f t="shared" si="73"/>
        <v>0</v>
      </c>
      <c r="AF220" s="176">
        <f t="shared" si="73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v>0</v>
      </c>
      <c r="D221" s="163">
        <v>0</v>
      </c>
      <c r="E221" s="163">
        <v>0</v>
      </c>
      <c r="F221" s="163">
        <f t="shared" si="74"/>
        <v>0</v>
      </c>
      <c r="G221" s="163">
        <f t="shared" si="74"/>
        <v>0</v>
      </c>
      <c r="H221" s="163">
        <f t="shared" si="74"/>
        <v>0</v>
      </c>
      <c r="I221" s="163">
        <f t="shared" si="74"/>
        <v>0</v>
      </c>
      <c r="J221" s="163">
        <f t="shared" si="74"/>
        <v>0</v>
      </c>
      <c r="K221" s="163">
        <f t="shared" si="74"/>
        <v>0</v>
      </c>
      <c r="L221" s="163">
        <f t="shared" si="74"/>
        <v>0</v>
      </c>
      <c r="M221" s="163">
        <f t="shared" si="74"/>
        <v>0</v>
      </c>
      <c r="N221" s="163">
        <f t="shared" si="74"/>
        <v>0</v>
      </c>
      <c r="O221" s="163">
        <f t="shared" si="74"/>
        <v>0</v>
      </c>
      <c r="P221" s="163">
        <f t="shared" si="74"/>
        <v>0</v>
      </c>
      <c r="Q221" s="163">
        <f t="shared" si="66"/>
        <v>0</v>
      </c>
      <c r="R221" s="163">
        <f t="shared" si="67"/>
        <v>0</v>
      </c>
      <c r="S221" s="163">
        <f t="shared" si="73"/>
        <v>0</v>
      </c>
      <c r="T221" s="163">
        <f t="shared" si="73"/>
        <v>0</v>
      </c>
      <c r="U221" s="163">
        <f t="shared" si="73"/>
        <v>0</v>
      </c>
      <c r="V221" s="163">
        <f t="shared" si="73"/>
        <v>0</v>
      </c>
      <c r="W221" s="163">
        <f t="shared" si="73"/>
        <v>0</v>
      </c>
      <c r="X221" s="163">
        <f t="shared" si="73"/>
        <v>0</v>
      </c>
      <c r="Y221" s="163">
        <f t="shared" si="73"/>
        <v>0</v>
      </c>
      <c r="Z221" s="163">
        <f t="shared" si="73"/>
        <v>0</v>
      </c>
      <c r="AA221" s="163">
        <f t="shared" si="73"/>
        <v>0</v>
      </c>
      <c r="AB221" s="163">
        <f t="shared" si="73"/>
        <v>0</v>
      </c>
      <c r="AC221" s="163">
        <f t="shared" si="73"/>
        <v>0</v>
      </c>
      <c r="AD221" s="163">
        <f t="shared" si="73"/>
        <v>0</v>
      </c>
      <c r="AE221" s="163">
        <f t="shared" si="73"/>
        <v>0</v>
      </c>
      <c r="AF221" s="176">
        <f t="shared" si="73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v>0</v>
      </c>
      <c r="D222" s="163">
        <v>0</v>
      </c>
      <c r="E222" s="163">
        <v>0</v>
      </c>
      <c r="F222" s="163">
        <f t="shared" si="74"/>
        <v>0</v>
      </c>
      <c r="G222" s="163">
        <f t="shared" si="74"/>
        <v>0</v>
      </c>
      <c r="H222" s="163">
        <f t="shared" si="74"/>
        <v>0</v>
      </c>
      <c r="I222" s="163">
        <f t="shared" si="74"/>
        <v>0</v>
      </c>
      <c r="J222" s="163">
        <f t="shared" si="74"/>
        <v>0</v>
      </c>
      <c r="K222" s="163">
        <f t="shared" si="74"/>
        <v>0</v>
      </c>
      <c r="L222" s="163">
        <f t="shared" si="74"/>
        <v>0</v>
      </c>
      <c r="M222" s="163">
        <f t="shared" si="74"/>
        <v>0</v>
      </c>
      <c r="N222" s="163">
        <f t="shared" si="74"/>
        <v>0</v>
      </c>
      <c r="O222" s="163">
        <f t="shared" si="74"/>
        <v>0</v>
      </c>
      <c r="P222" s="163">
        <f t="shared" si="74"/>
        <v>0</v>
      </c>
      <c r="Q222" s="163">
        <f t="shared" si="66"/>
        <v>0</v>
      </c>
      <c r="R222" s="163">
        <f t="shared" si="67"/>
        <v>0</v>
      </c>
      <c r="S222" s="163">
        <f t="shared" si="73"/>
        <v>0</v>
      </c>
      <c r="T222" s="163">
        <f t="shared" si="73"/>
        <v>0</v>
      </c>
      <c r="U222" s="163">
        <f t="shared" si="73"/>
        <v>0</v>
      </c>
      <c r="V222" s="163">
        <f t="shared" si="73"/>
        <v>0</v>
      </c>
      <c r="W222" s="163">
        <f t="shared" si="73"/>
        <v>0</v>
      </c>
      <c r="X222" s="163">
        <f t="shared" si="73"/>
        <v>0</v>
      </c>
      <c r="Y222" s="163">
        <f t="shared" si="73"/>
        <v>0</v>
      </c>
      <c r="Z222" s="163">
        <f t="shared" si="73"/>
        <v>0</v>
      </c>
      <c r="AA222" s="163">
        <f t="shared" si="73"/>
        <v>0</v>
      </c>
      <c r="AB222" s="163">
        <f t="shared" si="73"/>
        <v>0</v>
      </c>
      <c r="AC222" s="163">
        <f t="shared" si="73"/>
        <v>0</v>
      </c>
      <c r="AD222" s="163">
        <f t="shared" si="73"/>
        <v>0</v>
      </c>
      <c r="AE222" s="163">
        <f t="shared" si="73"/>
        <v>0</v>
      </c>
      <c r="AF222" s="176">
        <f t="shared" si="73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v>0</v>
      </c>
      <c r="D223" s="163">
        <v>0</v>
      </c>
      <c r="E223" s="163">
        <v>0</v>
      </c>
      <c r="F223" s="163">
        <f t="shared" si="74"/>
        <v>0</v>
      </c>
      <c r="G223" s="163">
        <f t="shared" si="74"/>
        <v>0</v>
      </c>
      <c r="H223" s="163">
        <f t="shared" si="74"/>
        <v>0</v>
      </c>
      <c r="I223" s="163">
        <f t="shared" si="74"/>
        <v>0</v>
      </c>
      <c r="J223" s="163">
        <f t="shared" si="74"/>
        <v>0</v>
      </c>
      <c r="K223" s="163">
        <f t="shared" si="74"/>
        <v>0</v>
      </c>
      <c r="L223" s="163">
        <f t="shared" si="74"/>
        <v>0</v>
      </c>
      <c r="M223" s="163">
        <f t="shared" si="74"/>
        <v>0</v>
      </c>
      <c r="N223" s="163">
        <f t="shared" si="74"/>
        <v>0</v>
      </c>
      <c r="O223" s="163">
        <f t="shared" si="74"/>
        <v>0</v>
      </c>
      <c r="P223" s="163">
        <f t="shared" si="74"/>
        <v>0</v>
      </c>
      <c r="Q223" s="163">
        <f t="shared" si="66"/>
        <v>0</v>
      </c>
      <c r="R223" s="163">
        <f t="shared" si="67"/>
        <v>0</v>
      </c>
      <c r="S223" s="163">
        <f t="shared" si="73"/>
        <v>0</v>
      </c>
      <c r="T223" s="163">
        <f t="shared" si="73"/>
        <v>0</v>
      </c>
      <c r="U223" s="163">
        <f t="shared" si="73"/>
        <v>0</v>
      </c>
      <c r="V223" s="163">
        <f t="shared" si="73"/>
        <v>0</v>
      </c>
      <c r="W223" s="163">
        <f t="shared" si="73"/>
        <v>0</v>
      </c>
      <c r="X223" s="163">
        <f t="shared" si="73"/>
        <v>0</v>
      </c>
      <c r="Y223" s="163">
        <f t="shared" si="73"/>
        <v>0</v>
      </c>
      <c r="Z223" s="163">
        <f t="shared" si="73"/>
        <v>0</v>
      </c>
      <c r="AA223" s="163">
        <f t="shared" si="73"/>
        <v>0</v>
      </c>
      <c r="AB223" s="163">
        <f t="shared" si="73"/>
        <v>0</v>
      </c>
      <c r="AC223" s="163">
        <f t="shared" si="73"/>
        <v>0</v>
      </c>
      <c r="AD223" s="163">
        <f t="shared" si="73"/>
        <v>0</v>
      </c>
      <c r="AE223" s="163">
        <f t="shared" si="73"/>
        <v>0</v>
      </c>
      <c r="AF223" s="176">
        <f t="shared" si="73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v>0</v>
      </c>
      <c r="D224" s="163">
        <v>0</v>
      </c>
      <c r="E224" s="163">
        <v>0</v>
      </c>
      <c r="F224" s="163">
        <f t="shared" si="74"/>
        <v>0</v>
      </c>
      <c r="G224" s="163">
        <f t="shared" si="74"/>
        <v>0</v>
      </c>
      <c r="H224" s="163">
        <f t="shared" si="74"/>
        <v>0</v>
      </c>
      <c r="I224" s="163">
        <f t="shared" si="74"/>
        <v>0</v>
      </c>
      <c r="J224" s="163">
        <f t="shared" si="74"/>
        <v>0</v>
      </c>
      <c r="K224" s="163">
        <f t="shared" si="74"/>
        <v>0</v>
      </c>
      <c r="L224" s="163">
        <f t="shared" si="74"/>
        <v>0</v>
      </c>
      <c r="M224" s="163">
        <f t="shared" si="74"/>
        <v>0</v>
      </c>
      <c r="N224" s="163">
        <f t="shared" si="74"/>
        <v>0</v>
      </c>
      <c r="O224" s="163">
        <f t="shared" si="74"/>
        <v>0</v>
      </c>
      <c r="P224" s="163">
        <f t="shared" si="74"/>
        <v>0</v>
      </c>
      <c r="Q224" s="163">
        <f t="shared" si="66"/>
        <v>0</v>
      </c>
      <c r="R224" s="163">
        <f t="shared" si="67"/>
        <v>0</v>
      </c>
      <c r="S224" s="163">
        <f t="shared" si="73"/>
        <v>0</v>
      </c>
      <c r="T224" s="163">
        <f t="shared" si="73"/>
        <v>0</v>
      </c>
      <c r="U224" s="163">
        <f t="shared" si="73"/>
        <v>0</v>
      </c>
      <c r="V224" s="163">
        <f t="shared" si="73"/>
        <v>0</v>
      </c>
      <c r="W224" s="163">
        <f t="shared" si="73"/>
        <v>0</v>
      </c>
      <c r="X224" s="163">
        <f t="shared" si="73"/>
        <v>0</v>
      </c>
      <c r="Y224" s="163">
        <f t="shared" si="73"/>
        <v>0</v>
      </c>
      <c r="Z224" s="163">
        <f t="shared" si="73"/>
        <v>0</v>
      </c>
      <c r="AA224" s="163">
        <f t="shared" si="73"/>
        <v>0</v>
      </c>
      <c r="AB224" s="163">
        <f t="shared" si="73"/>
        <v>0</v>
      </c>
      <c r="AC224" s="163">
        <f t="shared" si="73"/>
        <v>0</v>
      </c>
      <c r="AD224" s="163">
        <f t="shared" si="73"/>
        <v>0</v>
      </c>
      <c r="AE224" s="163">
        <f t="shared" si="73"/>
        <v>0</v>
      </c>
      <c r="AF224" s="176">
        <f t="shared" si="73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v>0</v>
      </c>
      <c r="D225" s="163">
        <v>0</v>
      </c>
      <c r="E225" s="163">
        <v>0</v>
      </c>
      <c r="F225" s="163">
        <f t="shared" si="74"/>
        <v>0</v>
      </c>
      <c r="G225" s="163">
        <f t="shared" si="74"/>
        <v>0</v>
      </c>
      <c r="H225" s="163">
        <f t="shared" si="74"/>
        <v>0</v>
      </c>
      <c r="I225" s="163">
        <f t="shared" si="74"/>
        <v>0</v>
      </c>
      <c r="J225" s="163">
        <f t="shared" si="74"/>
        <v>0</v>
      </c>
      <c r="K225" s="163">
        <f t="shared" si="74"/>
        <v>0</v>
      </c>
      <c r="L225" s="163">
        <f t="shared" si="74"/>
        <v>0</v>
      </c>
      <c r="M225" s="163">
        <f t="shared" si="74"/>
        <v>0</v>
      </c>
      <c r="N225" s="163">
        <f t="shared" si="74"/>
        <v>0</v>
      </c>
      <c r="O225" s="163">
        <f t="shared" si="74"/>
        <v>0</v>
      </c>
      <c r="P225" s="163">
        <f t="shared" si="74"/>
        <v>0</v>
      </c>
      <c r="Q225" s="163">
        <f t="shared" si="66"/>
        <v>0</v>
      </c>
      <c r="R225" s="163">
        <f t="shared" si="67"/>
        <v>0</v>
      </c>
      <c r="S225" s="163">
        <f t="shared" si="73"/>
        <v>0</v>
      </c>
      <c r="T225" s="163">
        <f t="shared" si="73"/>
        <v>0</v>
      </c>
      <c r="U225" s="163">
        <f t="shared" si="73"/>
        <v>0</v>
      </c>
      <c r="V225" s="163">
        <f t="shared" si="73"/>
        <v>0</v>
      </c>
      <c r="W225" s="163">
        <f t="shared" si="73"/>
        <v>0</v>
      </c>
      <c r="X225" s="163">
        <f t="shared" si="73"/>
        <v>0</v>
      </c>
      <c r="Y225" s="163">
        <f t="shared" si="73"/>
        <v>0</v>
      </c>
      <c r="Z225" s="163">
        <f t="shared" si="73"/>
        <v>0</v>
      </c>
      <c r="AA225" s="163">
        <f t="shared" si="73"/>
        <v>0</v>
      </c>
      <c r="AB225" s="163">
        <f t="shared" si="73"/>
        <v>0</v>
      </c>
      <c r="AC225" s="163">
        <f t="shared" si="73"/>
        <v>0</v>
      </c>
      <c r="AD225" s="163">
        <f t="shared" si="73"/>
        <v>0</v>
      </c>
      <c r="AE225" s="163">
        <f t="shared" si="73"/>
        <v>0</v>
      </c>
      <c r="AF225" s="176">
        <f t="shared" si="73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v>0</v>
      </c>
      <c r="D226" s="163">
        <v>0</v>
      </c>
      <c r="E226" s="163">
        <v>0</v>
      </c>
      <c r="F226" s="163">
        <f t="shared" si="74"/>
        <v>0</v>
      </c>
      <c r="G226" s="163">
        <f t="shared" si="74"/>
        <v>0</v>
      </c>
      <c r="H226" s="163">
        <f t="shared" si="74"/>
        <v>0</v>
      </c>
      <c r="I226" s="163">
        <f t="shared" si="74"/>
        <v>0</v>
      </c>
      <c r="J226" s="163">
        <f t="shared" si="74"/>
        <v>0</v>
      </c>
      <c r="K226" s="163">
        <f t="shared" si="74"/>
        <v>0</v>
      </c>
      <c r="L226" s="163">
        <f t="shared" si="74"/>
        <v>0</v>
      </c>
      <c r="M226" s="163">
        <f t="shared" si="74"/>
        <v>0</v>
      </c>
      <c r="N226" s="163">
        <f t="shared" si="74"/>
        <v>0</v>
      </c>
      <c r="O226" s="163">
        <f t="shared" si="74"/>
        <v>0</v>
      </c>
      <c r="P226" s="163">
        <f t="shared" si="74"/>
        <v>0</v>
      </c>
      <c r="Q226" s="163">
        <f t="shared" si="66"/>
        <v>0</v>
      </c>
      <c r="R226" s="163">
        <f t="shared" si="67"/>
        <v>0</v>
      </c>
      <c r="S226" s="163">
        <f t="shared" si="73"/>
        <v>0</v>
      </c>
      <c r="T226" s="163">
        <f t="shared" si="73"/>
        <v>0</v>
      </c>
      <c r="U226" s="163">
        <f t="shared" si="73"/>
        <v>0</v>
      </c>
      <c r="V226" s="163">
        <f t="shared" si="73"/>
        <v>0</v>
      </c>
      <c r="W226" s="163">
        <f t="shared" si="73"/>
        <v>0</v>
      </c>
      <c r="X226" s="163">
        <f t="shared" si="73"/>
        <v>0</v>
      </c>
      <c r="Y226" s="163">
        <f t="shared" si="73"/>
        <v>0</v>
      </c>
      <c r="Z226" s="163">
        <f t="shared" si="73"/>
        <v>0</v>
      </c>
      <c r="AA226" s="163">
        <f t="shared" si="73"/>
        <v>0</v>
      </c>
      <c r="AB226" s="163">
        <f t="shared" si="73"/>
        <v>0</v>
      </c>
      <c r="AC226" s="163">
        <f t="shared" si="73"/>
        <v>0</v>
      </c>
      <c r="AD226" s="163">
        <f t="shared" si="73"/>
        <v>0</v>
      </c>
      <c r="AE226" s="163">
        <f t="shared" si="73"/>
        <v>0</v>
      </c>
      <c r="AF226" s="176">
        <f t="shared" si="73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v>0</v>
      </c>
      <c r="D227" s="163">
        <v>0</v>
      </c>
      <c r="E227" s="163">
        <v>0</v>
      </c>
      <c r="F227" s="163">
        <f t="shared" si="74"/>
        <v>0</v>
      </c>
      <c r="G227" s="163">
        <f t="shared" si="74"/>
        <v>0</v>
      </c>
      <c r="H227" s="163">
        <f t="shared" si="74"/>
        <v>0</v>
      </c>
      <c r="I227" s="163">
        <f t="shared" si="74"/>
        <v>0</v>
      </c>
      <c r="J227" s="163">
        <f t="shared" si="74"/>
        <v>0</v>
      </c>
      <c r="K227" s="163">
        <f t="shared" si="74"/>
        <v>0</v>
      </c>
      <c r="L227" s="163">
        <f t="shared" si="74"/>
        <v>0</v>
      </c>
      <c r="M227" s="163">
        <f t="shared" si="74"/>
        <v>0</v>
      </c>
      <c r="N227" s="163">
        <f t="shared" si="74"/>
        <v>0</v>
      </c>
      <c r="O227" s="163">
        <f t="shared" si="74"/>
        <v>0</v>
      </c>
      <c r="P227" s="163">
        <f t="shared" si="74"/>
        <v>0</v>
      </c>
      <c r="Q227" s="163">
        <f t="shared" si="66"/>
        <v>0</v>
      </c>
      <c r="R227" s="163">
        <f t="shared" si="67"/>
        <v>0</v>
      </c>
      <c r="S227" s="163">
        <f t="shared" si="73"/>
        <v>0</v>
      </c>
      <c r="T227" s="163">
        <f t="shared" si="73"/>
        <v>0</v>
      </c>
      <c r="U227" s="163">
        <f t="shared" si="73"/>
        <v>0</v>
      </c>
      <c r="V227" s="163">
        <f t="shared" si="73"/>
        <v>0</v>
      </c>
      <c r="W227" s="163">
        <f t="shared" si="73"/>
        <v>0</v>
      </c>
      <c r="X227" s="163">
        <f t="shared" si="73"/>
        <v>0</v>
      </c>
      <c r="Y227" s="163">
        <f t="shared" si="73"/>
        <v>0</v>
      </c>
      <c r="Z227" s="163">
        <f t="shared" si="73"/>
        <v>0</v>
      </c>
      <c r="AA227" s="163">
        <f t="shared" si="73"/>
        <v>0</v>
      </c>
      <c r="AB227" s="163">
        <f t="shared" si="73"/>
        <v>0</v>
      </c>
      <c r="AC227" s="163">
        <f t="shared" si="73"/>
        <v>0</v>
      </c>
      <c r="AD227" s="163">
        <f t="shared" si="73"/>
        <v>0</v>
      </c>
      <c r="AE227" s="163">
        <f t="shared" si="73"/>
        <v>0</v>
      </c>
      <c r="AF227" s="176">
        <f t="shared" si="73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v>0</v>
      </c>
      <c r="D228" s="163">
        <v>0</v>
      </c>
      <c r="E228" s="163">
        <v>0</v>
      </c>
      <c r="F228" s="163">
        <f t="shared" si="74"/>
        <v>0</v>
      </c>
      <c r="G228" s="163">
        <f t="shared" si="74"/>
        <v>0</v>
      </c>
      <c r="H228" s="163">
        <f t="shared" si="74"/>
        <v>0</v>
      </c>
      <c r="I228" s="163">
        <f t="shared" si="74"/>
        <v>0</v>
      </c>
      <c r="J228" s="163">
        <f t="shared" si="74"/>
        <v>0</v>
      </c>
      <c r="K228" s="163">
        <f t="shared" si="74"/>
        <v>0</v>
      </c>
      <c r="L228" s="163">
        <f t="shared" si="74"/>
        <v>0</v>
      </c>
      <c r="M228" s="163">
        <f t="shared" si="74"/>
        <v>0</v>
      </c>
      <c r="N228" s="163">
        <f t="shared" si="74"/>
        <v>0</v>
      </c>
      <c r="O228" s="163">
        <f t="shared" si="74"/>
        <v>0</v>
      </c>
      <c r="P228" s="163">
        <f t="shared" si="74"/>
        <v>0</v>
      </c>
      <c r="Q228" s="163">
        <f t="shared" si="66"/>
        <v>0</v>
      </c>
      <c r="R228" s="163">
        <f t="shared" si="67"/>
        <v>0</v>
      </c>
      <c r="S228" s="163">
        <f t="shared" si="73"/>
        <v>0</v>
      </c>
      <c r="T228" s="163">
        <f t="shared" si="73"/>
        <v>0</v>
      </c>
      <c r="U228" s="163">
        <f t="shared" si="73"/>
        <v>0</v>
      </c>
      <c r="V228" s="163">
        <f t="shared" si="73"/>
        <v>0</v>
      </c>
      <c r="W228" s="163">
        <f t="shared" si="73"/>
        <v>0</v>
      </c>
      <c r="X228" s="163">
        <f t="shared" si="73"/>
        <v>0</v>
      </c>
      <c r="Y228" s="163">
        <f t="shared" si="73"/>
        <v>0</v>
      </c>
      <c r="Z228" s="163">
        <f t="shared" si="73"/>
        <v>0</v>
      </c>
      <c r="AA228" s="163">
        <f t="shared" si="73"/>
        <v>0</v>
      </c>
      <c r="AB228" s="163">
        <f t="shared" si="73"/>
        <v>0</v>
      </c>
      <c r="AC228" s="163">
        <f t="shared" si="73"/>
        <v>0</v>
      </c>
      <c r="AD228" s="163">
        <f t="shared" si="73"/>
        <v>0</v>
      </c>
      <c r="AE228" s="163">
        <f t="shared" si="73"/>
        <v>0</v>
      </c>
      <c r="AF228" s="176">
        <f t="shared" si="73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v>0</v>
      </c>
      <c r="D229" s="163">
        <v>0</v>
      </c>
      <c r="E229" s="163">
        <v>0</v>
      </c>
      <c r="F229" s="163">
        <f t="shared" si="74"/>
        <v>0</v>
      </c>
      <c r="G229" s="163">
        <f t="shared" si="74"/>
        <v>0</v>
      </c>
      <c r="H229" s="163">
        <f t="shared" si="74"/>
        <v>0</v>
      </c>
      <c r="I229" s="163">
        <f t="shared" si="74"/>
        <v>0</v>
      </c>
      <c r="J229" s="163">
        <f t="shared" si="74"/>
        <v>0</v>
      </c>
      <c r="K229" s="163">
        <f t="shared" si="74"/>
        <v>0</v>
      </c>
      <c r="L229" s="163">
        <f t="shared" si="74"/>
        <v>0</v>
      </c>
      <c r="M229" s="163">
        <f t="shared" si="74"/>
        <v>0</v>
      </c>
      <c r="N229" s="163">
        <f t="shared" si="74"/>
        <v>0</v>
      </c>
      <c r="O229" s="163">
        <f t="shared" si="74"/>
        <v>0</v>
      </c>
      <c r="P229" s="163">
        <f t="shared" si="74"/>
        <v>0</v>
      </c>
      <c r="Q229" s="163">
        <f t="shared" si="66"/>
        <v>0</v>
      </c>
      <c r="R229" s="163">
        <f t="shared" si="67"/>
        <v>0</v>
      </c>
      <c r="S229" s="163">
        <f t="shared" si="73"/>
        <v>0</v>
      </c>
      <c r="T229" s="163">
        <f t="shared" si="73"/>
        <v>0</v>
      </c>
      <c r="U229" s="163">
        <f t="shared" si="73"/>
        <v>0</v>
      </c>
      <c r="V229" s="163">
        <f t="shared" si="73"/>
        <v>0</v>
      </c>
      <c r="W229" s="163">
        <f t="shared" si="73"/>
        <v>0</v>
      </c>
      <c r="X229" s="163">
        <f t="shared" si="73"/>
        <v>0</v>
      </c>
      <c r="Y229" s="163">
        <f t="shared" si="73"/>
        <v>0</v>
      </c>
      <c r="Z229" s="163">
        <f t="shared" si="73"/>
        <v>0</v>
      </c>
      <c r="AA229" s="163">
        <f t="shared" si="73"/>
        <v>0</v>
      </c>
      <c r="AB229" s="163">
        <f t="shared" si="73"/>
        <v>0</v>
      </c>
      <c r="AC229" s="163">
        <f t="shared" si="73"/>
        <v>0</v>
      </c>
      <c r="AD229" s="163">
        <f t="shared" si="73"/>
        <v>0</v>
      </c>
      <c r="AE229" s="163">
        <f t="shared" si="73"/>
        <v>0</v>
      </c>
      <c r="AF229" s="176">
        <f t="shared" si="73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v>0</v>
      </c>
      <c r="D230" s="163">
        <v>0</v>
      </c>
      <c r="E230" s="163">
        <v>0</v>
      </c>
      <c r="F230" s="163">
        <f t="shared" si="74"/>
        <v>0</v>
      </c>
      <c r="G230" s="163">
        <f t="shared" si="74"/>
        <v>0</v>
      </c>
      <c r="H230" s="163">
        <f t="shared" si="74"/>
        <v>0</v>
      </c>
      <c r="I230" s="163">
        <f t="shared" si="74"/>
        <v>0</v>
      </c>
      <c r="J230" s="163">
        <f t="shared" si="74"/>
        <v>0</v>
      </c>
      <c r="K230" s="163">
        <f t="shared" si="74"/>
        <v>0</v>
      </c>
      <c r="L230" s="163">
        <f t="shared" si="74"/>
        <v>0</v>
      </c>
      <c r="M230" s="163">
        <f t="shared" si="74"/>
        <v>0</v>
      </c>
      <c r="N230" s="163">
        <f t="shared" si="74"/>
        <v>0</v>
      </c>
      <c r="O230" s="163">
        <f t="shared" si="74"/>
        <v>0</v>
      </c>
      <c r="P230" s="163">
        <f t="shared" si="74"/>
        <v>0</v>
      </c>
      <c r="Q230" s="163">
        <f t="shared" si="66"/>
        <v>0</v>
      </c>
      <c r="R230" s="163">
        <f t="shared" si="67"/>
        <v>0</v>
      </c>
      <c r="S230" s="163">
        <f t="shared" si="73"/>
        <v>0</v>
      </c>
      <c r="T230" s="163">
        <f t="shared" si="73"/>
        <v>0</v>
      </c>
      <c r="U230" s="163">
        <f t="shared" si="73"/>
        <v>0</v>
      </c>
      <c r="V230" s="163">
        <f t="shared" si="73"/>
        <v>0</v>
      </c>
      <c r="W230" s="163">
        <f t="shared" si="73"/>
        <v>0</v>
      </c>
      <c r="X230" s="163">
        <f t="shared" si="73"/>
        <v>0</v>
      </c>
      <c r="Y230" s="163">
        <f t="shared" si="73"/>
        <v>0</v>
      </c>
      <c r="Z230" s="163">
        <f t="shared" si="73"/>
        <v>0</v>
      </c>
      <c r="AA230" s="163">
        <f t="shared" si="73"/>
        <v>0</v>
      </c>
      <c r="AB230" s="163">
        <f t="shared" si="73"/>
        <v>0</v>
      </c>
      <c r="AC230" s="163">
        <f t="shared" si="73"/>
        <v>0</v>
      </c>
      <c r="AD230" s="163">
        <f t="shared" si="73"/>
        <v>0</v>
      </c>
      <c r="AE230" s="163">
        <f t="shared" si="73"/>
        <v>0</v>
      </c>
      <c r="AF230" s="176">
        <f t="shared" si="73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v>0</v>
      </c>
      <c r="D231" s="163">
        <v>0</v>
      </c>
      <c r="E231" s="163">
        <v>0</v>
      </c>
      <c r="F231" s="163">
        <f t="shared" si="74"/>
        <v>0</v>
      </c>
      <c r="G231" s="163">
        <f t="shared" si="74"/>
        <v>0</v>
      </c>
      <c r="H231" s="163">
        <f t="shared" si="74"/>
        <v>0</v>
      </c>
      <c r="I231" s="163">
        <f t="shared" si="74"/>
        <v>0</v>
      </c>
      <c r="J231" s="163">
        <f t="shared" si="74"/>
        <v>0</v>
      </c>
      <c r="K231" s="163">
        <f t="shared" si="74"/>
        <v>0</v>
      </c>
      <c r="L231" s="163">
        <f t="shared" si="74"/>
        <v>0</v>
      </c>
      <c r="M231" s="163">
        <f t="shared" si="74"/>
        <v>0</v>
      </c>
      <c r="N231" s="163">
        <f t="shared" si="74"/>
        <v>0</v>
      </c>
      <c r="O231" s="163">
        <f t="shared" si="74"/>
        <v>0</v>
      </c>
      <c r="P231" s="163">
        <f t="shared" si="74"/>
        <v>0</v>
      </c>
      <c r="Q231" s="163">
        <f t="shared" si="66"/>
        <v>0</v>
      </c>
      <c r="R231" s="163">
        <f t="shared" si="67"/>
        <v>0</v>
      </c>
      <c r="S231" s="163">
        <f t="shared" si="73"/>
        <v>0</v>
      </c>
      <c r="T231" s="163">
        <f t="shared" si="73"/>
        <v>0</v>
      </c>
      <c r="U231" s="163">
        <f t="shared" si="73"/>
        <v>0</v>
      </c>
      <c r="V231" s="163">
        <f t="shared" si="73"/>
        <v>0</v>
      </c>
      <c r="W231" s="163">
        <f t="shared" si="73"/>
        <v>0</v>
      </c>
      <c r="X231" s="163">
        <f t="shared" si="73"/>
        <v>0</v>
      </c>
      <c r="Y231" s="163">
        <f t="shared" si="73"/>
        <v>0</v>
      </c>
      <c r="Z231" s="163">
        <f t="shared" si="73"/>
        <v>0</v>
      </c>
      <c r="AA231" s="163">
        <f t="shared" si="73"/>
        <v>0</v>
      </c>
      <c r="AB231" s="163">
        <f t="shared" si="73"/>
        <v>0</v>
      </c>
      <c r="AC231" s="163">
        <f t="shared" si="73"/>
        <v>0</v>
      </c>
      <c r="AD231" s="163">
        <f t="shared" si="73"/>
        <v>0</v>
      </c>
      <c r="AE231" s="163">
        <f t="shared" si="73"/>
        <v>0</v>
      </c>
      <c r="AF231" s="176">
        <f t="shared" si="73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v>0</v>
      </c>
      <c r="D232" s="163">
        <v>0</v>
      </c>
      <c r="E232" s="163">
        <v>0</v>
      </c>
      <c r="F232" s="163">
        <f t="shared" si="74"/>
        <v>0</v>
      </c>
      <c r="G232" s="163">
        <f t="shared" si="74"/>
        <v>0</v>
      </c>
      <c r="H232" s="163">
        <f t="shared" si="74"/>
        <v>0</v>
      </c>
      <c r="I232" s="163">
        <f t="shared" si="74"/>
        <v>0</v>
      </c>
      <c r="J232" s="163">
        <f t="shared" si="74"/>
        <v>0</v>
      </c>
      <c r="K232" s="163">
        <f t="shared" si="74"/>
        <v>0</v>
      </c>
      <c r="L232" s="163">
        <f t="shared" si="74"/>
        <v>0</v>
      </c>
      <c r="M232" s="163">
        <f t="shared" si="74"/>
        <v>0</v>
      </c>
      <c r="N232" s="163">
        <f t="shared" si="74"/>
        <v>0</v>
      </c>
      <c r="O232" s="163">
        <f t="shared" si="74"/>
        <v>0</v>
      </c>
      <c r="P232" s="163">
        <f t="shared" si="74"/>
        <v>0</v>
      </c>
      <c r="Q232" s="163">
        <f t="shared" si="66"/>
        <v>0</v>
      </c>
      <c r="R232" s="163">
        <f t="shared" si="67"/>
        <v>0</v>
      </c>
      <c r="S232" s="163">
        <f t="shared" ref="S232:AF247" si="75">R232</f>
        <v>0</v>
      </c>
      <c r="T232" s="163">
        <f t="shared" si="75"/>
        <v>0</v>
      </c>
      <c r="U232" s="163">
        <f t="shared" si="75"/>
        <v>0</v>
      </c>
      <c r="V232" s="163">
        <f t="shared" si="75"/>
        <v>0</v>
      </c>
      <c r="W232" s="163">
        <f t="shared" si="75"/>
        <v>0</v>
      </c>
      <c r="X232" s="163">
        <f t="shared" si="75"/>
        <v>0</v>
      </c>
      <c r="Y232" s="163">
        <f t="shared" si="75"/>
        <v>0</v>
      </c>
      <c r="Z232" s="163">
        <f t="shared" si="75"/>
        <v>0</v>
      </c>
      <c r="AA232" s="163">
        <f t="shared" si="75"/>
        <v>0</v>
      </c>
      <c r="AB232" s="163">
        <f t="shared" si="75"/>
        <v>0</v>
      </c>
      <c r="AC232" s="163">
        <f t="shared" si="75"/>
        <v>0</v>
      </c>
      <c r="AD232" s="163">
        <f t="shared" si="75"/>
        <v>0</v>
      </c>
      <c r="AE232" s="163">
        <f t="shared" si="75"/>
        <v>0</v>
      </c>
      <c r="AF232" s="176">
        <f t="shared" si="75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v>0</v>
      </c>
      <c r="D233" s="163">
        <v>0</v>
      </c>
      <c r="E233" s="163">
        <v>0</v>
      </c>
      <c r="F233" s="163">
        <f t="shared" ref="F233:P248" si="76">E233</f>
        <v>0</v>
      </c>
      <c r="G233" s="163">
        <f t="shared" si="76"/>
        <v>0</v>
      </c>
      <c r="H233" s="163">
        <f t="shared" si="76"/>
        <v>0</v>
      </c>
      <c r="I233" s="163">
        <f t="shared" si="76"/>
        <v>0</v>
      </c>
      <c r="J233" s="163">
        <f t="shared" si="76"/>
        <v>0</v>
      </c>
      <c r="K233" s="163">
        <f t="shared" si="76"/>
        <v>0</v>
      </c>
      <c r="L233" s="163">
        <f t="shared" si="76"/>
        <v>0</v>
      </c>
      <c r="M233" s="163">
        <f t="shared" si="76"/>
        <v>0</v>
      </c>
      <c r="N233" s="163">
        <f t="shared" si="76"/>
        <v>0</v>
      </c>
      <c r="O233" s="163">
        <f t="shared" si="76"/>
        <v>0</v>
      </c>
      <c r="P233" s="163">
        <f t="shared" si="76"/>
        <v>0</v>
      </c>
      <c r="Q233" s="163">
        <f t="shared" ref="Q233:Q273" si="77">P233</f>
        <v>0</v>
      </c>
      <c r="R233" s="163">
        <f t="shared" ref="R233:R273" si="78">Q233</f>
        <v>0</v>
      </c>
      <c r="S233" s="163">
        <f t="shared" si="75"/>
        <v>0</v>
      </c>
      <c r="T233" s="163">
        <f t="shared" si="75"/>
        <v>0</v>
      </c>
      <c r="U233" s="163">
        <f t="shared" si="75"/>
        <v>0</v>
      </c>
      <c r="V233" s="163">
        <f t="shared" si="75"/>
        <v>0</v>
      </c>
      <c r="W233" s="163">
        <f t="shared" si="75"/>
        <v>0</v>
      </c>
      <c r="X233" s="163">
        <f t="shared" si="75"/>
        <v>0</v>
      </c>
      <c r="Y233" s="163">
        <f t="shared" si="75"/>
        <v>0</v>
      </c>
      <c r="Z233" s="163">
        <f t="shared" si="75"/>
        <v>0</v>
      </c>
      <c r="AA233" s="163">
        <f t="shared" si="75"/>
        <v>0</v>
      </c>
      <c r="AB233" s="163">
        <f t="shared" si="75"/>
        <v>0</v>
      </c>
      <c r="AC233" s="163">
        <f t="shared" si="75"/>
        <v>0</v>
      </c>
      <c r="AD233" s="163">
        <f t="shared" si="75"/>
        <v>0</v>
      </c>
      <c r="AE233" s="163">
        <f t="shared" si="75"/>
        <v>0</v>
      </c>
      <c r="AF233" s="176">
        <f t="shared" si="75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v>0</v>
      </c>
      <c r="D234" s="163">
        <v>0</v>
      </c>
      <c r="E234" s="163">
        <v>0</v>
      </c>
      <c r="F234" s="163">
        <f t="shared" si="76"/>
        <v>0</v>
      </c>
      <c r="G234" s="163">
        <f t="shared" si="76"/>
        <v>0</v>
      </c>
      <c r="H234" s="163">
        <f t="shared" si="76"/>
        <v>0</v>
      </c>
      <c r="I234" s="163">
        <f t="shared" si="76"/>
        <v>0</v>
      </c>
      <c r="J234" s="163">
        <f t="shared" si="76"/>
        <v>0</v>
      </c>
      <c r="K234" s="163">
        <f t="shared" si="76"/>
        <v>0</v>
      </c>
      <c r="L234" s="163">
        <f t="shared" si="76"/>
        <v>0</v>
      </c>
      <c r="M234" s="163">
        <f t="shared" si="76"/>
        <v>0</v>
      </c>
      <c r="N234" s="163">
        <f t="shared" si="76"/>
        <v>0</v>
      </c>
      <c r="O234" s="163">
        <f t="shared" si="76"/>
        <v>0</v>
      </c>
      <c r="P234" s="163">
        <f t="shared" si="76"/>
        <v>0</v>
      </c>
      <c r="Q234" s="163">
        <f t="shared" si="77"/>
        <v>0</v>
      </c>
      <c r="R234" s="163">
        <f t="shared" si="78"/>
        <v>0</v>
      </c>
      <c r="S234" s="163">
        <f t="shared" si="75"/>
        <v>0</v>
      </c>
      <c r="T234" s="163">
        <f t="shared" si="75"/>
        <v>0</v>
      </c>
      <c r="U234" s="163">
        <f t="shared" si="75"/>
        <v>0</v>
      </c>
      <c r="V234" s="163">
        <f t="shared" si="75"/>
        <v>0</v>
      </c>
      <c r="W234" s="163">
        <f t="shared" si="75"/>
        <v>0</v>
      </c>
      <c r="X234" s="163">
        <f t="shared" si="75"/>
        <v>0</v>
      </c>
      <c r="Y234" s="163">
        <f t="shared" si="75"/>
        <v>0</v>
      </c>
      <c r="Z234" s="163">
        <f t="shared" si="75"/>
        <v>0</v>
      </c>
      <c r="AA234" s="163">
        <f t="shared" si="75"/>
        <v>0</v>
      </c>
      <c r="AB234" s="163">
        <f t="shared" si="75"/>
        <v>0</v>
      </c>
      <c r="AC234" s="163">
        <f t="shared" si="75"/>
        <v>0</v>
      </c>
      <c r="AD234" s="163">
        <f t="shared" si="75"/>
        <v>0</v>
      </c>
      <c r="AE234" s="163">
        <f t="shared" si="75"/>
        <v>0</v>
      </c>
      <c r="AF234" s="176">
        <f t="shared" si="75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v>0</v>
      </c>
      <c r="D235" s="163">
        <v>0</v>
      </c>
      <c r="E235" s="163">
        <v>0</v>
      </c>
      <c r="F235" s="163">
        <f t="shared" si="76"/>
        <v>0</v>
      </c>
      <c r="G235" s="163">
        <f t="shared" si="76"/>
        <v>0</v>
      </c>
      <c r="H235" s="163">
        <f t="shared" si="76"/>
        <v>0</v>
      </c>
      <c r="I235" s="163">
        <f t="shared" si="76"/>
        <v>0</v>
      </c>
      <c r="J235" s="163">
        <f t="shared" si="76"/>
        <v>0</v>
      </c>
      <c r="K235" s="163">
        <f t="shared" si="76"/>
        <v>0</v>
      </c>
      <c r="L235" s="163">
        <f t="shared" si="76"/>
        <v>0</v>
      </c>
      <c r="M235" s="163">
        <f t="shared" si="76"/>
        <v>0</v>
      </c>
      <c r="N235" s="163">
        <f t="shared" si="76"/>
        <v>0</v>
      </c>
      <c r="O235" s="163">
        <f t="shared" si="76"/>
        <v>0</v>
      </c>
      <c r="P235" s="163">
        <f t="shared" si="76"/>
        <v>0</v>
      </c>
      <c r="Q235" s="163">
        <f t="shared" si="77"/>
        <v>0</v>
      </c>
      <c r="R235" s="163">
        <f t="shared" si="78"/>
        <v>0</v>
      </c>
      <c r="S235" s="163">
        <f t="shared" si="75"/>
        <v>0</v>
      </c>
      <c r="T235" s="163">
        <f t="shared" si="75"/>
        <v>0</v>
      </c>
      <c r="U235" s="163">
        <f t="shared" si="75"/>
        <v>0</v>
      </c>
      <c r="V235" s="163">
        <f t="shared" si="75"/>
        <v>0</v>
      </c>
      <c r="W235" s="163">
        <f t="shared" si="75"/>
        <v>0</v>
      </c>
      <c r="X235" s="163">
        <f t="shared" si="75"/>
        <v>0</v>
      </c>
      <c r="Y235" s="163">
        <f t="shared" si="75"/>
        <v>0</v>
      </c>
      <c r="Z235" s="163">
        <f t="shared" si="75"/>
        <v>0</v>
      </c>
      <c r="AA235" s="163">
        <f t="shared" si="75"/>
        <v>0</v>
      </c>
      <c r="AB235" s="163">
        <f t="shared" si="75"/>
        <v>0</v>
      </c>
      <c r="AC235" s="163">
        <f t="shared" si="75"/>
        <v>0</v>
      </c>
      <c r="AD235" s="163">
        <f t="shared" si="75"/>
        <v>0</v>
      </c>
      <c r="AE235" s="163">
        <f t="shared" si="75"/>
        <v>0</v>
      </c>
      <c r="AF235" s="176">
        <f t="shared" si="75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v>0</v>
      </c>
      <c r="D236" s="163">
        <v>0</v>
      </c>
      <c r="E236" s="163">
        <v>0</v>
      </c>
      <c r="F236" s="163">
        <f t="shared" si="76"/>
        <v>0</v>
      </c>
      <c r="G236" s="163">
        <f t="shared" si="76"/>
        <v>0</v>
      </c>
      <c r="H236" s="163">
        <f t="shared" si="76"/>
        <v>0</v>
      </c>
      <c r="I236" s="163">
        <f t="shared" si="76"/>
        <v>0</v>
      </c>
      <c r="J236" s="163">
        <f t="shared" si="76"/>
        <v>0</v>
      </c>
      <c r="K236" s="163">
        <f t="shared" si="76"/>
        <v>0</v>
      </c>
      <c r="L236" s="163">
        <f t="shared" si="76"/>
        <v>0</v>
      </c>
      <c r="M236" s="163">
        <f t="shared" si="76"/>
        <v>0</v>
      </c>
      <c r="N236" s="163">
        <f t="shared" si="76"/>
        <v>0</v>
      </c>
      <c r="O236" s="163">
        <f t="shared" si="76"/>
        <v>0</v>
      </c>
      <c r="P236" s="163">
        <f t="shared" si="76"/>
        <v>0</v>
      </c>
      <c r="Q236" s="163">
        <f t="shared" si="77"/>
        <v>0</v>
      </c>
      <c r="R236" s="163">
        <f t="shared" si="78"/>
        <v>0</v>
      </c>
      <c r="S236" s="163">
        <f t="shared" si="75"/>
        <v>0</v>
      </c>
      <c r="T236" s="163">
        <f t="shared" si="75"/>
        <v>0</v>
      </c>
      <c r="U236" s="163">
        <f t="shared" si="75"/>
        <v>0</v>
      </c>
      <c r="V236" s="163">
        <f t="shared" si="75"/>
        <v>0</v>
      </c>
      <c r="W236" s="163">
        <f t="shared" si="75"/>
        <v>0</v>
      </c>
      <c r="X236" s="163">
        <f t="shared" si="75"/>
        <v>0</v>
      </c>
      <c r="Y236" s="163">
        <f t="shared" si="75"/>
        <v>0</v>
      </c>
      <c r="Z236" s="163">
        <f t="shared" si="75"/>
        <v>0</v>
      </c>
      <c r="AA236" s="163">
        <f t="shared" si="75"/>
        <v>0</v>
      </c>
      <c r="AB236" s="163">
        <f t="shared" si="75"/>
        <v>0</v>
      </c>
      <c r="AC236" s="163">
        <f t="shared" si="75"/>
        <v>0</v>
      </c>
      <c r="AD236" s="163">
        <f t="shared" si="75"/>
        <v>0</v>
      </c>
      <c r="AE236" s="163">
        <f t="shared" si="75"/>
        <v>0</v>
      </c>
      <c r="AF236" s="176">
        <f t="shared" si="75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v>0</v>
      </c>
      <c r="D237" s="163">
        <v>0</v>
      </c>
      <c r="E237" s="163">
        <v>0</v>
      </c>
      <c r="F237" s="163">
        <f t="shared" si="76"/>
        <v>0</v>
      </c>
      <c r="G237" s="163">
        <f t="shared" si="76"/>
        <v>0</v>
      </c>
      <c r="H237" s="163">
        <f t="shared" si="76"/>
        <v>0</v>
      </c>
      <c r="I237" s="163">
        <f t="shared" si="76"/>
        <v>0</v>
      </c>
      <c r="J237" s="163">
        <f t="shared" si="76"/>
        <v>0</v>
      </c>
      <c r="K237" s="163">
        <f t="shared" si="76"/>
        <v>0</v>
      </c>
      <c r="L237" s="163">
        <f t="shared" si="76"/>
        <v>0</v>
      </c>
      <c r="M237" s="163">
        <f t="shared" si="76"/>
        <v>0</v>
      </c>
      <c r="N237" s="163">
        <f t="shared" si="76"/>
        <v>0</v>
      </c>
      <c r="O237" s="163">
        <f t="shared" si="76"/>
        <v>0</v>
      </c>
      <c r="P237" s="163">
        <f t="shared" si="76"/>
        <v>0</v>
      </c>
      <c r="Q237" s="163">
        <f t="shared" si="77"/>
        <v>0</v>
      </c>
      <c r="R237" s="163">
        <f t="shared" si="78"/>
        <v>0</v>
      </c>
      <c r="S237" s="163">
        <f t="shared" si="75"/>
        <v>0</v>
      </c>
      <c r="T237" s="163">
        <f t="shared" si="75"/>
        <v>0</v>
      </c>
      <c r="U237" s="163">
        <f t="shared" si="75"/>
        <v>0</v>
      </c>
      <c r="V237" s="163">
        <f t="shared" si="75"/>
        <v>0</v>
      </c>
      <c r="W237" s="163">
        <f t="shared" si="75"/>
        <v>0</v>
      </c>
      <c r="X237" s="163">
        <f t="shared" si="75"/>
        <v>0</v>
      </c>
      <c r="Y237" s="163">
        <f t="shared" si="75"/>
        <v>0</v>
      </c>
      <c r="Z237" s="163">
        <f t="shared" si="75"/>
        <v>0</v>
      </c>
      <c r="AA237" s="163">
        <f t="shared" si="75"/>
        <v>0</v>
      </c>
      <c r="AB237" s="163">
        <f t="shared" si="75"/>
        <v>0</v>
      </c>
      <c r="AC237" s="163">
        <f t="shared" si="75"/>
        <v>0</v>
      </c>
      <c r="AD237" s="163">
        <f t="shared" si="75"/>
        <v>0</v>
      </c>
      <c r="AE237" s="163">
        <f t="shared" si="75"/>
        <v>0</v>
      </c>
      <c r="AF237" s="176">
        <f t="shared" si="75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v>0</v>
      </c>
      <c r="D238" s="163">
        <v>0</v>
      </c>
      <c r="E238" s="163">
        <v>0</v>
      </c>
      <c r="F238" s="163">
        <f t="shared" si="76"/>
        <v>0</v>
      </c>
      <c r="G238" s="163">
        <f t="shared" si="76"/>
        <v>0</v>
      </c>
      <c r="H238" s="163">
        <f t="shared" si="76"/>
        <v>0</v>
      </c>
      <c r="I238" s="163">
        <f t="shared" si="76"/>
        <v>0</v>
      </c>
      <c r="J238" s="163">
        <f t="shared" si="76"/>
        <v>0</v>
      </c>
      <c r="K238" s="163">
        <f t="shared" si="76"/>
        <v>0</v>
      </c>
      <c r="L238" s="163">
        <f t="shared" si="76"/>
        <v>0</v>
      </c>
      <c r="M238" s="163">
        <f t="shared" si="76"/>
        <v>0</v>
      </c>
      <c r="N238" s="163">
        <f t="shared" si="76"/>
        <v>0</v>
      </c>
      <c r="O238" s="163">
        <f t="shared" si="76"/>
        <v>0</v>
      </c>
      <c r="P238" s="163">
        <f t="shared" si="76"/>
        <v>0</v>
      </c>
      <c r="Q238" s="163">
        <f t="shared" si="77"/>
        <v>0</v>
      </c>
      <c r="R238" s="163">
        <f t="shared" si="78"/>
        <v>0</v>
      </c>
      <c r="S238" s="163">
        <f t="shared" si="75"/>
        <v>0</v>
      </c>
      <c r="T238" s="163">
        <f t="shared" si="75"/>
        <v>0</v>
      </c>
      <c r="U238" s="163">
        <f t="shared" si="75"/>
        <v>0</v>
      </c>
      <c r="V238" s="163">
        <f t="shared" si="75"/>
        <v>0</v>
      </c>
      <c r="W238" s="163">
        <f t="shared" si="75"/>
        <v>0</v>
      </c>
      <c r="X238" s="163">
        <f t="shared" si="75"/>
        <v>0</v>
      </c>
      <c r="Y238" s="163">
        <f t="shared" si="75"/>
        <v>0</v>
      </c>
      <c r="Z238" s="163">
        <f t="shared" si="75"/>
        <v>0</v>
      </c>
      <c r="AA238" s="163">
        <f t="shared" si="75"/>
        <v>0</v>
      </c>
      <c r="AB238" s="163">
        <f t="shared" si="75"/>
        <v>0</v>
      </c>
      <c r="AC238" s="163">
        <f t="shared" si="75"/>
        <v>0</v>
      </c>
      <c r="AD238" s="163">
        <f t="shared" si="75"/>
        <v>0</v>
      </c>
      <c r="AE238" s="163">
        <f t="shared" si="75"/>
        <v>0</v>
      </c>
      <c r="AF238" s="176">
        <f t="shared" si="75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v>0</v>
      </c>
      <c r="D239" s="163">
        <v>0</v>
      </c>
      <c r="E239" s="163">
        <v>0</v>
      </c>
      <c r="F239" s="163">
        <f t="shared" si="76"/>
        <v>0</v>
      </c>
      <c r="G239" s="163">
        <f t="shared" si="76"/>
        <v>0</v>
      </c>
      <c r="H239" s="163">
        <f t="shared" si="76"/>
        <v>0</v>
      </c>
      <c r="I239" s="163">
        <f t="shared" si="76"/>
        <v>0</v>
      </c>
      <c r="J239" s="163">
        <f t="shared" si="76"/>
        <v>0</v>
      </c>
      <c r="K239" s="163">
        <f t="shared" si="76"/>
        <v>0</v>
      </c>
      <c r="L239" s="163">
        <f t="shared" si="76"/>
        <v>0</v>
      </c>
      <c r="M239" s="163">
        <f t="shared" si="76"/>
        <v>0</v>
      </c>
      <c r="N239" s="163">
        <f t="shared" si="76"/>
        <v>0</v>
      </c>
      <c r="O239" s="163">
        <f t="shared" si="76"/>
        <v>0</v>
      </c>
      <c r="P239" s="163">
        <f t="shared" si="76"/>
        <v>0</v>
      </c>
      <c r="Q239" s="163">
        <f t="shared" si="77"/>
        <v>0</v>
      </c>
      <c r="R239" s="163">
        <f t="shared" si="78"/>
        <v>0</v>
      </c>
      <c r="S239" s="163">
        <f t="shared" si="75"/>
        <v>0</v>
      </c>
      <c r="T239" s="163">
        <f t="shared" si="75"/>
        <v>0</v>
      </c>
      <c r="U239" s="163">
        <f t="shared" si="75"/>
        <v>0</v>
      </c>
      <c r="V239" s="163">
        <f t="shared" si="75"/>
        <v>0</v>
      </c>
      <c r="W239" s="163">
        <f t="shared" si="75"/>
        <v>0</v>
      </c>
      <c r="X239" s="163">
        <f t="shared" si="75"/>
        <v>0</v>
      </c>
      <c r="Y239" s="163">
        <f t="shared" si="75"/>
        <v>0</v>
      </c>
      <c r="Z239" s="163">
        <f t="shared" si="75"/>
        <v>0</v>
      </c>
      <c r="AA239" s="163">
        <f t="shared" si="75"/>
        <v>0</v>
      </c>
      <c r="AB239" s="163">
        <f t="shared" si="75"/>
        <v>0</v>
      </c>
      <c r="AC239" s="163">
        <f t="shared" si="75"/>
        <v>0</v>
      </c>
      <c r="AD239" s="163">
        <f t="shared" si="75"/>
        <v>0</v>
      </c>
      <c r="AE239" s="163">
        <f t="shared" si="75"/>
        <v>0</v>
      </c>
      <c r="AF239" s="176">
        <f t="shared" si="75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v>0</v>
      </c>
      <c r="D240" s="163">
        <v>0</v>
      </c>
      <c r="E240" s="163">
        <v>0</v>
      </c>
      <c r="F240" s="163">
        <f t="shared" si="76"/>
        <v>0</v>
      </c>
      <c r="G240" s="163">
        <f t="shared" si="76"/>
        <v>0</v>
      </c>
      <c r="H240" s="163">
        <f t="shared" si="76"/>
        <v>0</v>
      </c>
      <c r="I240" s="163">
        <f t="shared" si="76"/>
        <v>0</v>
      </c>
      <c r="J240" s="163">
        <f t="shared" si="76"/>
        <v>0</v>
      </c>
      <c r="K240" s="163">
        <f t="shared" si="76"/>
        <v>0</v>
      </c>
      <c r="L240" s="163">
        <f t="shared" si="76"/>
        <v>0</v>
      </c>
      <c r="M240" s="163">
        <f t="shared" si="76"/>
        <v>0</v>
      </c>
      <c r="N240" s="163">
        <f t="shared" si="76"/>
        <v>0</v>
      </c>
      <c r="O240" s="163">
        <f t="shared" si="76"/>
        <v>0</v>
      </c>
      <c r="P240" s="163">
        <f t="shared" si="76"/>
        <v>0</v>
      </c>
      <c r="Q240" s="163">
        <f t="shared" si="77"/>
        <v>0</v>
      </c>
      <c r="R240" s="163">
        <f t="shared" si="78"/>
        <v>0</v>
      </c>
      <c r="S240" s="163">
        <f t="shared" si="75"/>
        <v>0</v>
      </c>
      <c r="T240" s="163">
        <f t="shared" si="75"/>
        <v>0</v>
      </c>
      <c r="U240" s="163">
        <f t="shared" si="75"/>
        <v>0</v>
      </c>
      <c r="V240" s="163">
        <f t="shared" si="75"/>
        <v>0</v>
      </c>
      <c r="W240" s="163">
        <f t="shared" si="75"/>
        <v>0</v>
      </c>
      <c r="X240" s="163">
        <f t="shared" si="75"/>
        <v>0</v>
      </c>
      <c r="Y240" s="163">
        <f t="shared" si="75"/>
        <v>0</v>
      </c>
      <c r="Z240" s="163">
        <f t="shared" si="75"/>
        <v>0</v>
      </c>
      <c r="AA240" s="163">
        <f t="shared" si="75"/>
        <v>0</v>
      </c>
      <c r="AB240" s="163">
        <f t="shared" si="75"/>
        <v>0</v>
      </c>
      <c r="AC240" s="163">
        <f t="shared" si="75"/>
        <v>0</v>
      </c>
      <c r="AD240" s="163">
        <f t="shared" si="75"/>
        <v>0</v>
      </c>
      <c r="AE240" s="163">
        <f t="shared" si="75"/>
        <v>0</v>
      </c>
      <c r="AF240" s="176">
        <f t="shared" si="75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v>0</v>
      </c>
      <c r="D241" s="163">
        <v>0</v>
      </c>
      <c r="E241" s="163">
        <v>0</v>
      </c>
      <c r="F241" s="163">
        <f t="shared" si="76"/>
        <v>0</v>
      </c>
      <c r="G241" s="163">
        <f t="shared" si="76"/>
        <v>0</v>
      </c>
      <c r="H241" s="163">
        <f t="shared" si="76"/>
        <v>0</v>
      </c>
      <c r="I241" s="163">
        <f t="shared" si="76"/>
        <v>0</v>
      </c>
      <c r="J241" s="163">
        <f t="shared" si="76"/>
        <v>0</v>
      </c>
      <c r="K241" s="163">
        <f t="shared" si="76"/>
        <v>0</v>
      </c>
      <c r="L241" s="163">
        <f t="shared" si="76"/>
        <v>0</v>
      </c>
      <c r="M241" s="163">
        <f t="shared" si="76"/>
        <v>0</v>
      </c>
      <c r="N241" s="163">
        <f t="shared" si="76"/>
        <v>0</v>
      </c>
      <c r="O241" s="163">
        <f t="shared" si="76"/>
        <v>0</v>
      </c>
      <c r="P241" s="163">
        <f t="shared" si="76"/>
        <v>0</v>
      </c>
      <c r="Q241" s="163">
        <f t="shared" si="77"/>
        <v>0</v>
      </c>
      <c r="R241" s="163">
        <f t="shared" si="78"/>
        <v>0</v>
      </c>
      <c r="S241" s="163">
        <f t="shared" si="75"/>
        <v>0</v>
      </c>
      <c r="T241" s="163">
        <f t="shared" si="75"/>
        <v>0</v>
      </c>
      <c r="U241" s="163">
        <f t="shared" si="75"/>
        <v>0</v>
      </c>
      <c r="V241" s="163">
        <f t="shared" si="75"/>
        <v>0</v>
      </c>
      <c r="W241" s="163">
        <f t="shared" si="75"/>
        <v>0</v>
      </c>
      <c r="X241" s="163">
        <f t="shared" si="75"/>
        <v>0</v>
      </c>
      <c r="Y241" s="163">
        <f t="shared" si="75"/>
        <v>0</v>
      </c>
      <c r="Z241" s="163">
        <f t="shared" si="75"/>
        <v>0</v>
      </c>
      <c r="AA241" s="163">
        <f t="shared" si="75"/>
        <v>0</v>
      </c>
      <c r="AB241" s="163">
        <f t="shared" si="75"/>
        <v>0</v>
      </c>
      <c r="AC241" s="163">
        <f t="shared" si="75"/>
        <v>0</v>
      </c>
      <c r="AD241" s="163">
        <f t="shared" si="75"/>
        <v>0</v>
      </c>
      <c r="AE241" s="163">
        <f t="shared" si="75"/>
        <v>0</v>
      </c>
      <c r="AF241" s="176">
        <f t="shared" si="75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v>0</v>
      </c>
      <c r="D242" s="163">
        <v>0</v>
      </c>
      <c r="E242" s="163">
        <v>0</v>
      </c>
      <c r="F242" s="163">
        <f t="shared" si="76"/>
        <v>0</v>
      </c>
      <c r="G242" s="163">
        <f t="shared" si="76"/>
        <v>0</v>
      </c>
      <c r="H242" s="163">
        <f t="shared" si="76"/>
        <v>0</v>
      </c>
      <c r="I242" s="163">
        <f t="shared" si="76"/>
        <v>0</v>
      </c>
      <c r="J242" s="163">
        <f t="shared" si="76"/>
        <v>0</v>
      </c>
      <c r="K242" s="163">
        <f t="shared" si="76"/>
        <v>0</v>
      </c>
      <c r="L242" s="163">
        <f t="shared" si="76"/>
        <v>0</v>
      </c>
      <c r="M242" s="163">
        <f t="shared" si="76"/>
        <v>0</v>
      </c>
      <c r="N242" s="163">
        <f t="shared" si="76"/>
        <v>0</v>
      </c>
      <c r="O242" s="163">
        <f t="shared" si="76"/>
        <v>0</v>
      </c>
      <c r="P242" s="163">
        <f t="shared" si="76"/>
        <v>0</v>
      </c>
      <c r="Q242" s="163">
        <f t="shared" si="77"/>
        <v>0</v>
      </c>
      <c r="R242" s="163">
        <f t="shared" si="78"/>
        <v>0</v>
      </c>
      <c r="S242" s="163">
        <f t="shared" si="75"/>
        <v>0</v>
      </c>
      <c r="T242" s="163">
        <f t="shared" si="75"/>
        <v>0</v>
      </c>
      <c r="U242" s="163">
        <f t="shared" si="75"/>
        <v>0</v>
      </c>
      <c r="V242" s="163">
        <f t="shared" si="75"/>
        <v>0</v>
      </c>
      <c r="W242" s="163">
        <f t="shared" si="75"/>
        <v>0</v>
      </c>
      <c r="X242" s="163">
        <f t="shared" si="75"/>
        <v>0</v>
      </c>
      <c r="Y242" s="163">
        <f t="shared" si="75"/>
        <v>0</v>
      </c>
      <c r="Z242" s="163">
        <f t="shared" si="75"/>
        <v>0</v>
      </c>
      <c r="AA242" s="163">
        <f t="shared" si="75"/>
        <v>0</v>
      </c>
      <c r="AB242" s="163">
        <f t="shared" si="75"/>
        <v>0</v>
      </c>
      <c r="AC242" s="163">
        <f t="shared" si="75"/>
        <v>0</v>
      </c>
      <c r="AD242" s="163">
        <f t="shared" si="75"/>
        <v>0</v>
      </c>
      <c r="AE242" s="163">
        <f t="shared" si="75"/>
        <v>0</v>
      </c>
      <c r="AF242" s="176">
        <f t="shared" si="75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v>0</v>
      </c>
      <c r="D243" s="163">
        <v>0</v>
      </c>
      <c r="E243" s="163">
        <v>0</v>
      </c>
      <c r="F243" s="163">
        <f t="shared" si="76"/>
        <v>0</v>
      </c>
      <c r="G243" s="163">
        <f t="shared" si="76"/>
        <v>0</v>
      </c>
      <c r="H243" s="163">
        <f t="shared" si="76"/>
        <v>0</v>
      </c>
      <c r="I243" s="163">
        <f t="shared" si="76"/>
        <v>0</v>
      </c>
      <c r="J243" s="163">
        <f t="shared" si="76"/>
        <v>0</v>
      </c>
      <c r="K243" s="163">
        <f t="shared" si="76"/>
        <v>0</v>
      </c>
      <c r="L243" s="163">
        <f t="shared" si="76"/>
        <v>0</v>
      </c>
      <c r="M243" s="163">
        <f t="shared" si="76"/>
        <v>0</v>
      </c>
      <c r="N243" s="163">
        <f t="shared" si="76"/>
        <v>0</v>
      </c>
      <c r="O243" s="163">
        <f t="shared" si="76"/>
        <v>0</v>
      </c>
      <c r="P243" s="163">
        <f t="shared" si="76"/>
        <v>0</v>
      </c>
      <c r="Q243" s="163">
        <f t="shared" si="77"/>
        <v>0</v>
      </c>
      <c r="R243" s="163">
        <f t="shared" si="78"/>
        <v>0</v>
      </c>
      <c r="S243" s="163">
        <f t="shared" si="75"/>
        <v>0</v>
      </c>
      <c r="T243" s="163">
        <f t="shared" si="75"/>
        <v>0</v>
      </c>
      <c r="U243" s="163">
        <f t="shared" si="75"/>
        <v>0</v>
      </c>
      <c r="V243" s="163">
        <f t="shared" si="75"/>
        <v>0</v>
      </c>
      <c r="W243" s="163">
        <f t="shared" si="75"/>
        <v>0</v>
      </c>
      <c r="X243" s="163">
        <f t="shared" si="75"/>
        <v>0</v>
      </c>
      <c r="Y243" s="163">
        <f t="shared" si="75"/>
        <v>0</v>
      </c>
      <c r="Z243" s="163">
        <f t="shared" si="75"/>
        <v>0</v>
      </c>
      <c r="AA243" s="163">
        <f t="shared" si="75"/>
        <v>0</v>
      </c>
      <c r="AB243" s="163">
        <f t="shared" si="75"/>
        <v>0</v>
      </c>
      <c r="AC243" s="163">
        <f t="shared" si="75"/>
        <v>0</v>
      </c>
      <c r="AD243" s="163">
        <f t="shared" si="75"/>
        <v>0</v>
      </c>
      <c r="AE243" s="163">
        <f t="shared" si="75"/>
        <v>0</v>
      </c>
      <c r="AF243" s="176">
        <f t="shared" si="75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v>0</v>
      </c>
      <c r="D244" s="163">
        <v>0</v>
      </c>
      <c r="E244" s="163">
        <v>0</v>
      </c>
      <c r="F244" s="163">
        <f t="shared" si="76"/>
        <v>0</v>
      </c>
      <c r="G244" s="163">
        <f t="shared" si="76"/>
        <v>0</v>
      </c>
      <c r="H244" s="163">
        <f t="shared" si="76"/>
        <v>0</v>
      </c>
      <c r="I244" s="163">
        <f t="shared" si="76"/>
        <v>0</v>
      </c>
      <c r="J244" s="163">
        <f t="shared" si="76"/>
        <v>0</v>
      </c>
      <c r="K244" s="163">
        <f t="shared" si="76"/>
        <v>0</v>
      </c>
      <c r="L244" s="163">
        <f t="shared" si="76"/>
        <v>0</v>
      </c>
      <c r="M244" s="163">
        <f t="shared" si="76"/>
        <v>0</v>
      </c>
      <c r="N244" s="163">
        <f t="shared" si="76"/>
        <v>0</v>
      </c>
      <c r="O244" s="163">
        <f t="shared" si="76"/>
        <v>0</v>
      </c>
      <c r="P244" s="163">
        <f t="shared" si="76"/>
        <v>0</v>
      </c>
      <c r="Q244" s="163">
        <f t="shared" si="77"/>
        <v>0</v>
      </c>
      <c r="R244" s="163">
        <f t="shared" si="78"/>
        <v>0</v>
      </c>
      <c r="S244" s="163">
        <f t="shared" si="75"/>
        <v>0</v>
      </c>
      <c r="T244" s="163">
        <f t="shared" si="75"/>
        <v>0</v>
      </c>
      <c r="U244" s="163">
        <f t="shared" si="75"/>
        <v>0</v>
      </c>
      <c r="V244" s="163">
        <f t="shared" si="75"/>
        <v>0</v>
      </c>
      <c r="W244" s="163">
        <f t="shared" si="75"/>
        <v>0</v>
      </c>
      <c r="X244" s="163">
        <f t="shared" si="75"/>
        <v>0</v>
      </c>
      <c r="Y244" s="163">
        <f t="shared" si="75"/>
        <v>0</v>
      </c>
      <c r="Z244" s="163">
        <f t="shared" si="75"/>
        <v>0</v>
      </c>
      <c r="AA244" s="163">
        <f t="shared" si="75"/>
        <v>0</v>
      </c>
      <c r="AB244" s="163">
        <f t="shared" si="75"/>
        <v>0</v>
      </c>
      <c r="AC244" s="163">
        <f t="shared" si="75"/>
        <v>0</v>
      </c>
      <c r="AD244" s="163">
        <f t="shared" si="75"/>
        <v>0</v>
      </c>
      <c r="AE244" s="163">
        <f t="shared" si="75"/>
        <v>0</v>
      </c>
      <c r="AF244" s="176">
        <f t="shared" si="75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v>0</v>
      </c>
      <c r="D245" s="163">
        <v>0</v>
      </c>
      <c r="E245" s="163">
        <v>0</v>
      </c>
      <c r="F245" s="163">
        <f t="shared" si="76"/>
        <v>0</v>
      </c>
      <c r="G245" s="163">
        <f t="shared" si="76"/>
        <v>0</v>
      </c>
      <c r="H245" s="163">
        <f t="shared" si="76"/>
        <v>0</v>
      </c>
      <c r="I245" s="163">
        <f t="shared" si="76"/>
        <v>0</v>
      </c>
      <c r="J245" s="163">
        <f t="shared" si="76"/>
        <v>0</v>
      </c>
      <c r="K245" s="163">
        <f t="shared" si="76"/>
        <v>0</v>
      </c>
      <c r="L245" s="163">
        <f t="shared" si="76"/>
        <v>0</v>
      </c>
      <c r="M245" s="163">
        <f t="shared" si="76"/>
        <v>0</v>
      </c>
      <c r="N245" s="163">
        <f t="shared" si="76"/>
        <v>0</v>
      </c>
      <c r="O245" s="163">
        <f t="shared" si="76"/>
        <v>0</v>
      </c>
      <c r="P245" s="163">
        <f t="shared" si="76"/>
        <v>0</v>
      </c>
      <c r="Q245" s="163">
        <f t="shared" si="77"/>
        <v>0</v>
      </c>
      <c r="R245" s="163">
        <f t="shared" si="78"/>
        <v>0</v>
      </c>
      <c r="S245" s="163">
        <f t="shared" si="75"/>
        <v>0</v>
      </c>
      <c r="T245" s="163">
        <f t="shared" si="75"/>
        <v>0</v>
      </c>
      <c r="U245" s="163">
        <f t="shared" si="75"/>
        <v>0</v>
      </c>
      <c r="V245" s="163">
        <f t="shared" si="75"/>
        <v>0</v>
      </c>
      <c r="W245" s="163">
        <f t="shared" si="75"/>
        <v>0</v>
      </c>
      <c r="X245" s="163">
        <f t="shared" si="75"/>
        <v>0</v>
      </c>
      <c r="Y245" s="163">
        <f t="shared" si="75"/>
        <v>0</v>
      </c>
      <c r="Z245" s="163">
        <f t="shared" si="75"/>
        <v>0</v>
      </c>
      <c r="AA245" s="163">
        <f t="shared" si="75"/>
        <v>0</v>
      </c>
      <c r="AB245" s="163">
        <f t="shared" si="75"/>
        <v>0</v>
      </c>
      <c r="AC245" s="163">
        <f t="shared" si="75"/>
        <v>0</v>
      </c>
      <c r="AD245" s="163">
        <f t="shared" si="75"/>
        <v>0</v>
      </c>
      <c r="AE245" s="163">
        <f t="shared" si="75"/>
        <v>0</v>
      </c>
      <c r="AF245" s="176">
        <f t="shared" si="75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v>0</v>
      </c>
      <c r="D246" s="163">
        <v>0</v>
      </c>
      <c r="E246" s="163">
        <v>0</v>
      </c>
      <c r="F246" s="163">
        <f t="shared" si="76"/>
        <v>0</v>
      </c>
      <c r="G246" s="163">
        <f t="shared" si="76"/>
        <v>0</v>
      </c>
      <c r="H246" s="163">
        <f t="shared" si="76"/>
        <v>0</v>
      </c>
      <c r="I246" s="163">
        <f t="shared" si="76"/>
        <v>0</v>
      </c>
      <c r="J246" s="163">
        <f t="shared" si="76"/>
        <v>0</v>
      </c>
      <c r="K246" s="163">
        <f t="shared" si="76"/>
        <v>0</v>
      </c>
      <c r="L246" s="163">
        <f t="shared" si="76"/>
        <v>0</v>
      </c>
      <c r="M246" s="163">
        <f t="shared" si="76"/>
        <v>0</v>
      </c>
      <c r="N246" s="163">
        <f t="shared" si="76"/>
        <v>0</v>
      </c>
      <c r="O246" s="163">
        <f t="shared" si="76"/>
        <v>0</v>
      </c>
      <c r="P246" s="163">
        <f t="shared" si="76"/>
        <v>0</v>
      </c>
      <c r="Q246" s="163">
        <f t="shared" si="77"/>
        <v>0</v>
      </c>
      <c r="R246" s="163">
        <f t="shared" si="78"/>
        <v>0</v>
      </c>
      <c r="S246" s="163">
        <f t="shared" si="75"/>
        <v>0</v>
      </c>
      <c r="T246" s="163">
        <f t="shared" si="75"/>
        <v>0</v>
      </c>
      <c r="U246" s="163">
        <f t="shared" si="75"/>
        <v>0</v>
      </c>
      <c r="V246" s="163">
        <f t="shared" si="75"/>
        <v>0</v>
      </c>
      <c r="W246" s="163">
        <f t="shared" si="75"/>
        <v>0</v>
      </c>
      <c r="X246" s="163">
        <f t="shared" si="75"/>
        <v>0</v>
      </c>
      <c r="Y246" s="163">
        <f t="shared" si="75"/>
        <v>0</v>
      </c>
      <c r="Z246" s="163">
        <f t="shared" si="75"/>
        <v>0</v>
      </c>
      <c r="AA246" s="163">
        <f t="shared" si="75"/>
        <v>0</v>
      </c>
      <c r="AB246" s="163">
        <f t="shared" si="75"/>
        <v>0</v>
      </c>
      <c r="AC246" s="163">
        <f t="shared" si="75"/>
        <v>0</v>
      </c>
      <c r="AD246" s="163">
        <f t="shared" si="75"/>
        <v>0</v>
      </c>
      <c r="AE246" s="163">
        <f t="shared" si="75"/>
        <v>0</v>
      </c>
      <c r="AF246" s="176">
        <f t="shared" si="75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v>0</v>
      </c>
      <c r="D247" s="163">
        <v>0</v>
      </c>
      <c r="E247" s="163">
        <v>0</v>
      </c>
      <c r="F247" s="163">
        <f t="shared" si="76"/>
        <v>0</v>
      </c>
      <c r="G247" s="163">
        <f t="shared" si="76"/>
        <v>0</v>
      </c>
      <c r="H247" s="163">
        <f t="shared" si="76"/>
        <v>0</v>
      </c>
      <c r="I247" s="163">
        <f t="shared" si="76"/>
        <v>0</v>
      </c>
      <c r="J247" s="163">
        <f t="shared" si="76"/>
        <v>0</v>
      </c>
      <c r="K247" s="163">
        <f t="shared" si="76"/>
        <v>0</v>
      </c>
      <c r="L247" s="163">
        <f t="shared" si="76"/>
        <v>0</v>
      </c>
      <c r="M247" s="163">
        <f t="shared" si="76"/>
        <v>0</v>
      </c>
      <c r="N247" s="163">
        <f t="shared" si="76"/>
        <v>0</v>
      </c>
      <c r="O247" s="163">
        <f t="shared" si="76"/>
        <v>0</v>
      </c>
      <c r="P247" s="163">
        <f t="shared" si="76"/>
        <v>0</v>
      </c>
      <c r="Q247" s="163">
        <f t="shared" si="77"/>
        <v>0</v>
      </c>
      <c r="R247" s="163">
        <f t="shared" si="78"/>
        <v>0</v>
      </c>
      <c r="S247" s="163">
        <f t="shared" si="75"/>
        <v>0</v>
      </c>
      <c r="T247" s="163">
        <f t="shared" si="75"/>
        <v>0</v>
      </c>
      <c r="U247" s="163">
        <f t="shared" si="75"/>
        <v>0</v>
      </c>
      <c r="V247" s="163">
        <f t="shared" si="75"/>
        <v>0</v>
      </c>
      <c r="W247" s="163">
        <f t="shared" si="75"/>
        <v>0</v>
      </c>
      <c r="X247" s="163">
        <f t="shared" si="75"/>
        <v>0</v>
      </c>
      <c r="Y247" s="163">
        <f t="shared" si="75"/>
        <v>0</v>
      </c>
      <c r="Z247" s="163">
        <f t="shared" si="75"/>
        <v>0</v>
      </c>
      <c r="AA247" s="163">
        <f t="shared" si="75"/>
        <v>0</v>
      </c>
      <c r="AB247" s="163">
        <f t="shared" si="75"/>
        <v>0</v>
      </c>
      <c r="AC247" s="163">
        <f t="shared" si="75"/>
        <v>0</v>
      </c>
      <c r="AD247" s="163">
        <f t="shared" si="75"/>
        <v>0</v>
      </c>
      <c r="AE247" s="163">
        <f t="shared" si="75"/>
        <v>0</v>
      </c>
      <c r="AF247" s="176">
        <f t="shared" si="75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v>0</v>
      </c>
      <c r="D248" s="163">
        <v>0</v>
      </c>
      <c r="E248" s="163">
        <v>0</v>
      </c>
      <c r="F248" s="163">
        <f t="shared" si="76"/>
        <v>0</v>
      </c>
      <c r="G248" s="163">
        <f t="shared" si="76"/>
        <v>0</v>
      </c>
      <c r="H248" s="163">
        <f t="shared" si="76"/>
        <v>0</v>
      </c>
      <c r="I248" s="163">
        <f t="shared" si="76"/>
        <v>0</v>
      </c>
      <c r="J248" s="163">
        <f t="shared" si="76"/>
        <v>0</v>
      </c>
      <c r="K248" s="163">
        <f t="shared" si="76"/>
        <v>0</v>
      </c>
      <c r="L248" s="163">
        <f t="shared" si="76"/>
        <v>0</v>
      </c>
      <c r="M248" s="163">
        <f t="shared" si="76"/>
        <v>0</v>
      </c>
      <c r="N248" s="163">
        <f t="shared" si="76"/>
        <v>0</v>
      </c>
      <c r="O248" s="163">
        <f t="shared" si="76"/>
        <v>0</v>
      </c>
      <c r="P248" s="163">
        <f t="shared" si="76"/>
        <v>0</v>
      </c>
      <c r="Q248" s="163">
        <f t="shared" si="77"/>
        <v>0</v>
      </c>
      <c r="R248" s="163">
        <f t="shared" si="78"/>
        <v>0</v>
      </c>
      <c r="S248" s="163">
        <f t="shared" ref="S248:AF263" si="79">R248</f>
        <v>0</v>
      </c>
      <c r="T248" s="163">
        <f t="shared" si="79"/>
        <v>0</v>
      </c>
      <c r="U248" s="163">
        <f t="shared" si="79"/>
        <v>0</v>
      </c>
      <c r="V248" s="163">
        <f t="shared" si="79"/>
        <v>0</v>
      </c>
      <c r="W248" s="163">
        <f t="shared" si="79"/>
        <v>0</v>
      </c>
      <c r="X248" s="163">
        <f t="shared" si="79"/>
        <v>0</v>
      </c>
      <c r="Y248" s="163">
        <f t="shared" si="79"/>
        <v>0</v>
      </c>
      <c r="Z248" s="163">
        <f t="shared" si="79"/>
        <v>0</v>
      </c>
      <c r="AA248" s="163">
        <f t="shared" si="79"/>
        <v>0</v>
      </c>
      <c r="AB248" s="163">
        <f t="shared" si="79"/>
        <v>0</v>
      </c>
      <c r="AC248" s="163">
        <f t="shared" si="79"/>
        <v>0</v>
      </c>
      <c r="AD248" s="163">
        <f t="shared" si="79"/>
        <v>0</v>
      </c>
      <c r="AE248" s="163">
        <f t="shared" si="79"/>
        <v>0</v>
      </c>
      <c r="AF248" s="176">
        <f t="shared" si="79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v>0</v>
      </c>
      <c r="D249" s="163">
        <v>0</v>
      </c>
      <c r="E249" s="163">
        <v>0</v>
      </c>
      <c r="F249" s="163">
        <f t="shared" ref="E249:P264" si="80">E249</f>
        <v>0</v>
      </c>
      <c r="G249" s="163">
        <f t="shared" si="80"/>
        <v>0</v>
      </c>
      <c r="H249" s="163">
        <f t="shared" si="80"/>
        <v>0</v>
      </c>
      <c r="I249" s="163">
        <f t="shared" si="80"/>
        <v>0</v>
      </c>
      <c r="J249" s="163">
        <f t="shared" si="80"/>
        <v>0</v>
      </c>
      <c r="K249" s="163">
        <f t="shared" si="80"/>
        <v>0</v>
      </c>
      <c r="L249" s="163">
        <f t="shared" si="80"/>
        <v>0</v>
      </c>
      <c r="M249" s="163">
        <f t="shared" si="80"/>
        <v>0</v>
      </c>
      <c r="N249" s="163">
        <f t="shared" si="80"/>
        <v>0</v>
      </c>
      <c r="O249" s="163">
        <f t="shared" si="80"/>
        <v>0</v>
      </c>
      <c r="P249" s="163">
        <f t="shared" si="80"/>
        <v>0</v>
      </c>
      <c r="Q249" s="163">
        <f t="shared" si="77"/>
        <v>0</v>
      </c>
      <c r="R249" s="163">
        <f t="shared" si="78"/>
        <v>0</v>
      </c>
      <c r="S249" s="163">
        <f t="shared" si="79"/>
        <v>0</v>
      </c>
      <c r="T249" s="163">
        <f t="shared" si="79"/>
        <v>0</v>
      </c>
      <c r="U249" s="163">
        <f t="shared" si="79"/>
        <v>0</v>
      </c>
      <c r="V249" s="163">
        <f t="shared" si="79"/>
        <v>0</v>
      </c>
      <c r="W249" s="163">
        <f t="shared" si="79"/>
        <v>0</v>
      </c>
      <c r="X249" s="163">
        <f t="shared" si="79"/>
        <v>0</v>
      </c>
      <c r="Y249" s="163">
        <f t="shared" si="79"/>
        <v>0</v>
      </c>
      <c r="Z249" s="163">
        <f t="shared" si="79"/>
        <v>0</v>
      </c>
      <c r="AA249" s="163">
        <f t="shared" si="79"/>
        <v>0</v>
      </c>
      <c r="AB249" s="163">
        <f t="shared" si="79"/>
        <v>0</v>
      </c>
      <c r="AC249" s="163">
        <f t="shared" si="79"/>
        <v>0</v>
      </c>
      <c r="AD249" s="163">
        <f t="shared" si="79"/>
        <v>0</v>
      </c>
      <c r="AE249" s="163">
        <f t="shared" si="79"/>
        <v>0</v>
      </c>
      <c r="AF249" s="176">
        <f t="shared" si="79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v>0</v>
      </c>
      <c r="D250" s="163">
        <v>0</v>
      </c>
      <c r="E250" s="163">
        <v>0</v>
      </c>
      <c r="F250" s="163">
        <f t="shared" si="80"/>
        <v>0</v>
      </c>
      <c r="G250" s="163">
        <f t="shared" si="80"/>
        <v>0</v>
      </c>
      <c r="H250" s="163">
        <f t="shared" si="80"/>
        <v>0</v>
      </c>
      <c r="I250" s="163">
        <f t="shared" si="80"/>
        <v>0</v>
      </c>
      <c r="J250" s="163">
        <f t="shared" si="80"/>
        <v>0</v>
      </c>
      <c r="K250" s="163">
        <f t="shared" si="80"/>
        <v>0</v>
      </c>
      <c r="L250" s="163">
        <f t="shared" si="80"/>
        <v>0</v>
      </c>
      <c r="M250" s="163">
        <f t="shared" si="80"/>
        <v>0</v>
      </c>
      <c r="N250" s="163">
        <f t="shared" si="80"/>
        <v>0</v>
      </c>
      <c r="O250" s="163">
        <f t="shared" si="80"/>
        <v>0</v>
      </c>
      <c r="P250" s="163">
        <f t="shared" si="80"/>
        <v>0</v>
      </c>
      <c r="Q250" s="163">
        <f t="shared" si="77"/>
        <v>0</v>
      </c>
      <c r="R250" s="163">
        <f t="shared" si="78"/>
        <v>0</v>
      </c>
      <c r="S250" s="163">
        <f t="shared" si="79"/>
        <v>0</v>
      </c>
      <c r="T250" s="163">
        <f t="shared" si="79"/>
        <v>0</v>
      </c>
      <c r="U250" s="163">
        <f t="shared" si="79"/>
        <v>0</v>
      </c>
      <c r="V250" s="163">
        <f t="shared" si="79"/>
        <v>0</v>
      </c>
      <c r="W250" s="163">
        <f t="shared" si="79"/>
        <v>0</v>
      </c>
      <c r="X250" s="163">
        <f t="shared" si="79"/>
        <v>0</v>
      </c>
      <c r="Y250" s="163">
        <f t="shared" si="79"/>
        <v>0</v>
      </c>
      <c r="Z250" s="163">
        <f t="shared" si="79"/>
        <v>0</v>
      </c>
      <c r="AA250" s="163">
        <f t="shared" si="79"/>
        <v>0</v>
      </c>
      <c r="AB250" s="163">
        <f t="shared" si="79"/>
        <v>0</v>
      </c>
      <c r="AC250" s="163">
        <f t="shared" si="79"/>
        <v>0</v>
      </c>
      <c r="AD250" s="163">
        <f t="shared" si="79"/>
        <v>0</v>
      </c>
      <c r="AE250" s="163">
        <f t="shared" si="79"/>
        <v>0</v>
      </c>
      <c r="AF250" s="176">
        <f t="shared" si="79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v>0</v>
      </c>
      <c r="D251" s="163">
        <v>0</v>
      </c>
      <c r="E251" s="163">
        <v>0</v>
      </c>
      <c r="F251" s="163">
        <f t="shared" si="80"/>
        <v>0</v>
      </c>
      <c r="G251" s="163">
        <f t="shared" si="80"/>
        <v>0</v>
      </c>
      <c r="H251" s="163">
        <f t="shared" si="80"/>
        <v>0</v>
      </c>
      <c r="I251" s="163">
        <f t="shared" si="80"/>
        <v>0</v>
      </c>
      <c r="J251" s="163">
        <f t="shared" si="80"/>
        <v>0</v>
      </c>
      <c r="K251" s="163">
        <f t="shared" si="80"/>
        <v>0</v>
      </c>
      <c r="L251" s="163">
        <f t="shared" si="80"/>
        <v>0</v>
      </c>
      <c r="M251" s="163">
        <f t="shared" si="80"/>
        <v>0</v>
      </c>
      <c r="N251" s="163">
        <f t="shared" si="80"/>
        <v>0</v>
      </c>
      <c r="O251" s="163">
        <f t="shared" si="80"/>
        <v>0</v>
      </c>
      <c r="P251" s="163">
        <f t="shared" si="80"/>
        <v>0</v>
      </c>
      <c r="Q251" s="163">
        <f t="shared" si="77"/>
        <v>0</v>
      </c>
      <c r="R251" s="163">
        <f t="shared" si="78"/>
        <v>0</v>
      </c>
      <c r="S251" s="163">
        <f t="shared" si="79"/>
        <v>0</v>
      </c>
      <c r="T251" s="163">
        <f t="shared" si="79"/>
        <v>0</v>
      </c>
      <c r="U251" s="163">
        <f t="shared" si="79"/>
        <v>0</v>
      </c>
      <c r="V251" s="163">
        <f t="shared" si="79"/>
        <v>0</v>
      </c>
      <c r="W251" s="163">
        <f t="shared" si="79"/>
        <v>0</v>
      </c>
      <c r="X251" s="163">
        <f t="shared" si="79"/>
        <v>0</v>
      </c>
      <c r="Y251" s="163">
        <f t="shared" si="79"/>
        <v>0</v>
      </c>
      <c r="Z251" s="163">
        <f t="shared" si="79"/>
        <v>0</v>
      </c>
      <c r="AA251" s="163">
        <f t="shared" si="79"/>
        <v>0</v>
      </c>
      <c r="AB251" s="163">
        <f t="shared" si="79"/>
        <v>0</v>
      </c>
      <c r="AC251" s="163">
        <f t="shared" si="79"/>
        <v>0</v>
      </c>
      <c r="AD251" s="163">
        <f t="shared" si="79"/>
        <v>0</v>
      </c>
      <c r="AE251" s="163">
        <f t="shared" si="79"/>
        <v>0</v>
      </c>
      <c r="AF251" s="176">
        <f t="shared" si="79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v>0</v>
      </c>
      <c r="D252" s="163">
        <v>0</v>
      </c>
      <c r="E252" s="163">
        <v>0</v>
      </c>
      <c r="F252" s="163">
        <f t="shared" si="80"/>
        <v>0</v>
      </c>
      <c r="G252" s="163">
        <f t="shared" si="80"/>
        <v>0</v>
      </c>
      <c r="H252" s="163">
        <f t="shared" si="80"/>
        <v>0</v>
      </c>
      <c r="I252" s="163">
        <f t="shared" si="80"/>
        <v>0</v>
      </c>
      <c r="J252" s="163">
        <f t="shared" si="80"/>
        <v>0</v>
      </c>
      <c r="K252" s="163">
        <f t="shared" si="80"/>
        <v>0</v>
      </c>
      <c r="L252" s="163">
        <f t="shared" si="80"/>
        <v>0</v>
      </c>
      <c r="M252" s="163">
        <f t="shared" si="80"/>
        <v>0</v>
      </c>
      <c r="N252" s="163">
        <f t="shared" si="80"/>
        <v>0</v>
      </c>
      <c r="O252" s="163">
        <f t="shared" si="80"/>
        <v>0</v>
      </c>
      <c r="P252" s="163">
        <f t="shared" si="80"/>
        <v>0</v>
      </c>
      <c r="Q252" s="163">
        <f t="shared" si="77"/>
        <v>0</v>
      </c>
      <c r="R252" s="163">
        <f t="shared" si="78"/>
        <v>0</v>
      </c>
      <c r="S252" s="163">
        <f t="shared" si="79"/>
        <v>0</v>
      </c>
      <c r="T252" s="163">
        <f t="shared" si="79"/>
        <v>0</v>
      </c>
      <c r="U252" s="163">
        <f t="shared" si="79"/>
        <v>0</v>
      </c>
      <c r="V252" s="163">
        <f t="shared" si="79"/>
        <v>0</v>
      </c>
      <c r="W252" s="163">
        <f t="shared" si="79"/>
        <v>0</v>
      </c>
      <c r="X252" s="163">
        <f t="shared" si="79"/>
        <v>0</v>
      </c>
      <c r="Y252" s="163">
        <f t="shared" si="79"/>
        <v>0</v>
      </c>
      <c r="Z252" s="163">
        <f t="shared" si="79"/>
        <v>0</v>
      </c>
      <c r="AA252" s="163">
        <f t="shared" si="79"/>
        <v>0</v>
      </c>
      <c r="AB252" s="163">
        <f t="shared" si="79"/>
        <v>0</v>
      </c>
      <c r="AC252" s="163">
        <f t="shared" si="79"/>
        <v>0</v>
      </c>
      <c r="AD252" s="163">
        <f t="shared" si="79"/>
        <v>0</v>
      </c>
      <c r="AE252" s="163">
        <f t="shared" si="79"/>
        <v>0</v>
      </c>
      <c r="AF252" s="176">
        <f t="shared" si="79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v>0</v>
      </c>
      <c r="D253" s="163">
        <v>0</v>
      </c>
      <c r="E253" s="163">
        <f t="shared" si="80"/>
        <v>0</v>
      </c>
      <c r="F253" s="163">
        <f t="shared" si="80"/>
        <v>0</v>
      </c>
      <c r="G253" s="163">
        <f t="shared" si="80"/>
        <v>0</v>
      </c>
      <c r="H253" s="163">
        <f t="shared" si="80"/>
        <v>0</v>
      </c>
      <c r="I253" s="163">
        <f t="shared" si="80"/>
        <v>0</v>
      </c>
      <c r="J253" s="163">
        <f t="shared" si="80"/>
        <v>0</v>
      </c>
      <c r="K253" s="163">
        <f t="shared" si="80"/>
        <v>0</v>
      </c>
      <c r="L253" s="163">
        <f t="shared" si="80"/>
        <v>0</v>
      </c>
      <c r="M253" s="163">
        <f t="shared" si="80"/>
        <v>0</v>
      </c>
      <c r="N253" s="163">
        <f t="shared" si="80"/>
        <v>0</v>
      </c>
      <c r="O253" s="163">
        <f t="shared" si="80"/>
        <v>0</v>
      </c>
      <c r="P253" s="163">
        <f t="shared" si="80"/>
        <v>0</v>
      </c>
      <c r="Q253" s="163">
        <f t="shared" si="77"/>
        <v>0</v>
      </c>
      <c r="R253" s="163">
        <f t="shared" si="78"/>
        <v>0</v>
      </c>
      <c r="S253" s="163">
        <f t="shared" si="79"/>
        <v>0</v>
      </c>
      <c r="T253" s="163">
        <f t="shared" si="79"/>
        <v>0</v>
      </c>
      <c r="U253" s="163">
        <f t="shared" si="79"/>
        <v>0</v>
      </c>
      <c r="V253" s="163">
        <f t="shared" si="79"/>
        <v>0</v>
      </c>
      <c r="W253" s="163">
        <f t="shared" si="79"/>
        <v>0</v>
      </c>
      <c r="X253" s="163">
        <f t="shared" si="79"/>
        <v>0</v>
      </c>
      <c r="Y253" s="163">
        <f t="shared" si="79"/>
        <v>0</v>
      </c>
      <c r="Z253" s="163">
        <f t="shared" si="79"/>
        <v>0</v>
      </c>
      <c r="AA253" s="163">
        <f t="shared" si="79"/>
        <v>0</v>
      </c>
      <c r="AB253" s="163">
        <f t="shared" si="79"/>
        <v>0</v>
      </c>
      <c r="AC253" s="163">
        <f t="shared" si="79"/>
        <v>0</v>
      </c>
      <c r="AD253" s="163">
        <f t="shared" si="79"/>
        <v>0</v>
      </c>
      <c r="AE253" s="163">
        <f t="shared" si="79"/>
        <v>0</v>
      </c>
      <c r="AF253" s="176">
        <f t="shared" si="79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v>0</v>
      </c>
      <c r="D254" s="163">
        <v>0</v>
      </c>
      <c r="E254" s="163">
        <f t="shared" si="80"/>
        <v>0</v>
      </c>
      <c r="F254" s="163">
        <f t="shared" si="80"/>
        <v>0</v>
      </c>
      <c r="G254" s="163">
        <f t="shared" si="80"/>
        <v>0</v>
      </c>
      <c r="H254" s="163">
        <f t="shared" si="80"/>
        <v>0</v>
      </c>
      <c r="I254" s="163">
        <f t="shared" si="80"/>
        <v>0</v>
      </c>
      <c r="J254" s="163">
        <f t="shared" si="80"/>
        <v>0</v>
      </c>
      <c r="K254" s="163">
        <f t="shared" si="80"/>
        <v>0</v>
      </c>
      <c r="L254" s="163">
        <f t="shared" si="80"/>
        <v>0</v>
      </c>
      <c r="M254" s="163">
        <f t="shared" si="80"/>
        <v>0</v>
      </c>
      <c r="N254" s="163">
        <f t="shared" si="80"/>
        <v>0</v>
      </c>
      <c r="O254" s="163">
        <f t="shared" si="80"/>
        <v>0</v>
      </c>
      <c r="P254" s="163">
        <f t="shared" si="80"/>
        <v>0</v>
      </c>
      <c r="Q254" s="163">
        <f t="shared" si="77"/>
        <v>0</v>
      </c>
      <c r="R254" s="163">
        <f t="shared" si="78"/>
        <v>0</v>
      </c>
      <c r="S254" s="163">
        <f t="shared" si="79"/>
        <v>0</v>
      </c>
      <c r="T254" s="163">
        <f t="shared" si="79"/>
        <v>0</v>
      </c>
      <c r="U254" s="163">
        <f t="shared" si="79"/>
        <v>0</v>
      </c>
      <c r="V254" s="163">
        <f t="shared" si="79"/>
        <v>0</v>
      </c>
      <c r="W254" s="163">
        <f t="shared" si="79"/>
        <v>0</v>
      </c>
      <c r="X254" s="163">
        <f t="shared" si="79"/>
        <v>0</v>
      </c>
      <c r="Y254" s="163">
        <f t="shared" si="79"/>
        <v>0</v>
      </c>
      <c r="Z254" s="163">
        <f t="shared" si="79"/>
        <v>0</v>
      </c>
      <c r="AA254" s="163">
        <f t="shared" si="79"/>
        <v>0</v>
      </c>
      <c r="AB254" s="163">
        <f t="shared" si="79"/>
        <v>0</v>
      </c>
      <c r="AC254" s="163">
        <f t="shared" si="79"/>
        <v>0</v>
      </c>
      <c r="AD254" s="163">
        <f t="shared" si="79"/>
        <v>0</v>
      </c>
      <c r="AE254" s="163">
        <f t="shared" si="79"/>
        <v>0</v>
      </c>
      <c r="AF254" s="176">
        <f t="shared" si="79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v>0</v>
      </c>
      <c r="D255" s="163">
        <v>0</v>
      </c>
      <c r="E255" s="163">
        <f t="shared" si="80"/>
        <v>0</v>
      </c>
      <c r="F255" s="163">
        <f t="shared" si="80"/>
        <v>0</v>
      </c>
      <c r="G255" s="163">
        <f t="shared" si="80"/>
        <v>0</v>
      </c>
      <c r="H255" s="163">
        <f t="shared" si="80"/>
        <v>0</v>
      </c>
      <c r="I255" s="163">
        <f t="shared" si="80"/>
        <v>0</v>
      </c>
      <c r="J255" s="163">
        <f t="shared" si="80"/>
        <v>0</v>
      </c>
      <c r="K255" s="163">
        <f t="shared" si="80"/>
        <v>0</v>
      </c>
      <c r="L255" s="163">
        <f t="shared" si="80"/>
        <v>0</v>
      </c>
      <c r="M255" s="163">
        <f t="shared" si="80"/>
        <v>0</v>
      </c>
      <c r="N255" s="163">
        <f t="shared" si="80"/>
        <v>0</v>
      </c>
      <c r="O255" s="163">
        <f t="shared" si="80"/>
        <v>0</v>
      </c>
      <c r="P255" s="163">
        <f t="shared" si="80"/>
        <v>0</v>
      </c>
      <c r="Q255" s="163">
        <f t="shared" si="77"/>
        <v>0</v>
      </c>
      <c r="R255" s="163">
        <f t="shared" si="78"/>
        <v>0</v>
      </c>
      <c r="S255" s="163">
        <f t="shared" si="79"/>
        <v>0</v>
      </c>
      <c r="T255" s="163">
        <f t="shared" si="79"/>
        <v>0</v>
      </c>
      <c r="U255" s="163">
        <f t="shared" si="79"/>
        <v>0</v>
      </c>
      <c r="V255" s="163">
        <f t="shared" si="79"/>
        <v>0</v>
      </c>
      <c r="W255" s="163">
        <f t="shared" si="79"/>
        <v>0</v>
      </c>
      <c r="X255" s="163">
        <f t="shared" si="79"/>
        <v>0</v>
      </c>
      <c r="Y255" s="163">
        <f t="shared" si="79"/>
        <v>0</v>
      </c>
      <c r="Z255" s="163">
        <f t="shared" si="79"/>
        <v>0</v>
      </c>
      <c r="AA255" s="163">
        <f t="shared" si="79"/>
        <v>0</v>
      </c>
      <c r="AB255" s="163">
        <f t="shared" si="79"/>
        <v>0</v>
      </c>
      <c r="AC255" s="163">
        <f t="shared" si="79"/>
        <v>0</v>
      </c>
      <c r="AD255" s="163">
        <f t="shared" si="79"/>
        <v>0</v>
      </c>
      <c r="AE255" s="163">
        <f t="shared" si="79"/>
        <v>0</v>
      </c>
      <c r="AF255" s="176">
        <f t="shared" si="79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v>0</v>
      </c>
      <c r="D256" s="163">
        <v>0</v>
      </c>
      <c r="E256" s="163">
        <f t="shared" si="80"/>
        <v>0</v>
      </c>
      <c r="F256" s="163">
        <f t="shared" si="80"/>
        <v>0</v>
      </c>
      <c r="G256" s="163">
        <f t="shared" si="80"/>
        <v>0</v>
      </c>
      <c r="H256" s="163">
        <f t="shared" si="80"/>
        <v>0</v>
      </c>
      <c r="I256" s="163">
        <f t="shared" si="80"/>
        <v>0</v>
      </c>
      <c r="J256" s="163">
        <f t="shared" si="80"/>
        <v>0</v>
      </c>
      <c r="K256" s="163">
        <f t="shared" si="80"/>
        <v>0</v>
      </c>
      <c r="L256" s="163">
        <f t="shared" si="80"/>
        <v>0</v>
      </c>
      <c r="M256" s="163">
        <f t="shared" si="80"/>
        <v>0</v>
      </c>
      <c r="N256" s="163">
        <f t="shared" si="80"/>
        <v>0</v>
      </c>
      <c r="O256" s="163">
        <f t="shared" si="80"/>
        <v>0</v>
      </c>
      <c r="P256" s="163">
        <f t="shared" si="80"/>
        <v>0</v>
      </c>
      <c r="Q256" s="163">
        <f t="shared" si="77"/>
        <v>0</v>
      </c>
      <c r="R256" s="163">
        <f t="shared" si="78"/>
        <v>0</v>
      </c>
      <c r="S256" s="163">
        <f t="shared" si="79"/>
        <v>0</v>
      </c>
      <c r="T256" s="163">
        <f t="shared" si="79"/>
        <v>0</v>
      </c>
      <c r="U256" s="163">
        <f t="shared" si="79"/>
        <v>0</v>
      </c>
      <c r="V256" s="163">
        <f t="shared" si="79"/>
        <v>0</v>
      </c>
      <c r="W256" s="163">
        <f t="shared" si="79"/>
        <v>0</v>
      </c>
      <c r="X256" s="163">
        <f t="shared" si="79"/>
        <v>0</v>
      </c>
      <c r="Y256" s="163">
        <f t="shared" si="79"/>
        <v>0</v>
      </c>
      <c r="Z256" s="163">
        <f t="shared" si="79"/>
        <v>0</v>
      </c>
      <c r="AA256" s="163">
        <f t="shared" si="79"/>
        <v>0</v>
      </c>
      <c r="AB256" s="163">
        <f t="shared" si="79"/>
        <v>0</v>
      </c>
      <c r="AC256" s="163">
        <f t="shared" si="79"/>
        <v>0</v>
      </c>
      <c r="AD256" s="163">
        <f t="shared" si="79"/>
        <v>0</v>
      </c>
      <c r="AE256" s="163">
        <f t="shared" si="79"/>
        <v>0</v>
      </c>
      <c r="AF256" s="176">
        <f t="shared" si="79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v>0</v>
      </c>
      <c r="D257" s="163">
        <v>0</v>
      </c>
      <c r="E257" s="163">
        <f t="shared" si="80"/>
        <v>0</v>
      </c>
      <c r="F257" s="163">
        <f t="shared" si="80"/>
        <v>0</v>
      </c>
      <c r="G257" s="163">
        <f t="shared" si="80"/>
        <v>0</v>
      </c>
      <c r="H257" s="163">
        <f t="shared" si="80"/>
        <v>0</v>
      </c>
      <c r="I257" s="163">
        <f t="shared" si="80"/>
        <v>0</v>
      </c>
      <c r="J257" s="163">
        <f t="shared" si="80"/>
        <v>0</v>
      </c>
      <c r="K257" s="163">
        <f t="shared" si="80"/>
        <v>0</v>
      </c>
      <c r="L257" s="163">
        <f t="shared" si="80"/>
        <v>0</v>
      </c>
      <c r="M257" s="163">
        <f t="shared" si="80"/>
        <v>0</v>
      </c>
      <c r="N257" s="163">
        <f t="shared" si="80"/>
        <v>0</v>
      </c>
      <c r="O257" s="163">
        <f t="shared" si="80"/>
        <v>0</v>
      </c>
      <c r="P257" s="163">
        <f t="shared" si="80"/>
        <v>0</v>
      </c>
      <c r="Q257" s="163">
        <f t="shared" si="77"/>
        <v>0</v>
      </c>
      <c r="R257" s="163">
        <f t="shared" si="78"/>
        <v>0</v>
      </c>
      <c r="S257" s="163">
        <f t="shared" si="79"/>
        <v>0</v>
      </c>
      <c r="T257" s="163">
        <f t="shared" si="79"/>
        <v>0</v>
      </c>
      <c r="U257" s="163">
        <f t="shared" si="79"/>
        <v>0</v>
      </c>
      <c r="V257" s="163">
        <f t="shared" si="79"/>
        <v>0</v>
      </c>
      <c r="W257" s="163">
        <f t="shared" si="79"/>
        <v>0</v>
      </c>
      <c r="X257" s="163">
        <f t="shared" si="79"/>
        <v>0</v>
      </c>
      <c r="Y257" s="163">
        <f t="shared" si="79"/>
        <v>0</v>
      </c>
      <c r="Z257" s="163">
        <f t="shared" si="79"/>
        <v>0</v>
      </c>
      <c r="AA257" s="163">
        <f t="shared" si="79"/>
        <v>0</v>
      </c>
      <c r="AB257" s="163">
        <f t="shared" si="79"/>
        <v>0</v>
      </c>
      <c r="AC257" s="163">
        <f t="shared" si="79"/>
        <v>0</v>
      </c>
      <c r="AD257" s="163">
        <f t="shared" si="79"/>
        <v>0</v>
      </c>
      <c r="AE257" s="163">
        <f t="shared" si="79"/>
        <v>0</v>
      </c>
      <c r="AF257" s="176">
        <f t="shared" si="79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v>0</v>
      </c>
      <c r="D258" s="163">
        <v>0</v>
      </c>
      <c r="E258" s="163">
        <f t="shared" si="80"/>
        <v>0</v>
      </c>
      <c r="F258" s="163">
        <f t="shared" si="80"/>
        <v>0</v>
      </c>
      <c r="G258" s="163">
        <f t="shared" si="80"/>
        <v>0</v>
      </c>
      <c r="H258" s="163">
        <f t="shared" si="80"/>
        <v>0</v>
      </c>
      <c r="I258" s="163">
        <f t="shared" si="80"/>
        <v>0</v>
      </c>
      <c r="J258" s="163">
        <f t="shared" si="80"/>
        <v>0</v>
      </c>
      <c r="K258" s="163">
        <f t="shared" si="80"/>
        <v>0</v>
      </c>
      <c r="L258" s="163">
        <f t="shared" si="80"/>
        <v>0</v>
      </c>
      <c r="M258" s="163">
        <f t="shared" si="80"/>
        <v>0</v>
      </c>
      <c r="N258" s="163">
        <f t="shared" si="80"/>
        <v>0</v>
      </c>
      <c r="O258" s="163">
        <f t="shared" si="80"/>
        <v>0</v>
      </c>
      <c r="P258" s="163">
        <f t="shared" si="80"/>
        <v>0</v>
      </c>
      <c r="Q258" s="163">
        <f t="shared" si="77"/>
        <v>0</v>
      </c>
      <c r="R258" s="163">
        <f t="shared" si="78"/>
        <v>0</v>
      </c>
      <c r="S258" s="163">
        <f t="shared" si="79"/>
        <v>0</v>
      </c>
      <c r="T258" s="163">
        <f t="shared" si="79"/>
        <v>0</v>
      </c>
      <c r="U258" s="163">
        <f t="shared" si="79"/>
        <v>0</v>
      </c>
      <c r="V258" s="163">
        <f t="shared" si="79"/>
        <v>0</v>
      </c>
      <c r="W258" s="163">
        <f t="shared" si="79"/>
        <v>0</v>
      </c>
      <c r="X258" s="163">
        <f t="shared" si="79"/>
        <v>0</v>
      </c>
      <c r="Y258" s="163">
        <f t="shared" si="79"/>
        <v>0</v>
      </c>
      <c r="Z258" s="163">
        <f t="shared" si="79"/>
        <v>0</v>
      </c>
      <c r="AA258" s="163">
        <f t="shared" si="79"/>
        <v>0</v>
      </c>
      <c r="AB258" s="163">
        <f t="shared" si="79"/>
        <v>0</v>
      </c>
      <c r="AC258" s="163">
        <f t="shared" si="79"/>
        <v>0</v>
      </c>
      <c r="AD258" s="163">
        <f t="shared" si="79"/>
        <v>0</v>
      </c>
      <c r="AE258" s="163">
        <f t="shared" si="79"/>
        <v>0</v>
      </c>
      <c r="AF258" s="176">
        <f t="shared" si="79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v>0</v>
      </c>
      <c r="D259" s="163">
        <v>0</v>
      </c>
      <c r="E259" s="163">
        <f t="shared" si="80"/>
        <v>0</v>
      </c>
      <c r="F259" s="163">
        <f t="shared" si="80"/>
        <v>0</v>
      </c>
      <c r="G259" s="163">
        <f t="shared" si="80"/>
        <v>0</v>
      </c>
      <c r="H259" s="163">
        <f t="shared" si="80"/>
        <v>0</v>
      </c>
      <c r="I259" s="163">
        <f t="shared" si="80"/>
        <v>0</v>
      </c>
      <c r="J259" s="163">
        <f t="shared" si="80"/>
        <v>0</v>
      </c>
      <c r="K259" s="163">
        <f t="shared" si="80"/>
        <v>0</v>
      </c>
      <c r="L259" s="163">
        <f t="shared" si="80"/>
        <v>0</v>
      </c>
      <c r="M259" s="163">
        <f t="shared" si="80"/>
        <v>0</v>
      </c>
      <c r="N259" s="163">
        <f t="shared" si="80"/>
        <v>0</v>
      </c>
      <c r="O259" s="163">
        <f t="shared" si="80"/>
        <v>0</v>
      </c>
      <c r="P259" s="163">
        <f t="shared" si="80"/>
        <v>0</v>
      </c>
      <c r="Q259" s="163">
        <f t="shared" si="77"/>
        <v>0</v>
      </c>
      <c r="R259" s="163">
        <f t="shared" si="78"/>
        <v>0</v>
      </c>
      <c r="S259" s="163">
        <f t="shared" si="79"/>
        <v>0</v>
      </c>
      <c r="T259" s="163">
        <f t="shared" si="79"/>
        <v>0</v>
      </c>
      <c r="U259" s="163">
        <f t="shared" si="79"/>
        <v>0</v>
      </c>
      <c r="V259" s="163">
        <f t="shared" si="79"/>
        <v>0</v>
      </c>
      <c r="W259" s="163">
        <f t="shared" si="79"/>
        <v>0</v>
      </c>
      <c r="X259" s="163">
        <f t="shared" si="79"/>
        <v>0</v>
      </c>
      <c r="Y259" s="163">
        <f t="shared" si="79"/>
        <v>0</v>
      </c>
      <c r="Z259" s="163">
        <f t="shared" si="79"/>
        <v>0</v>
      </c>
      <c r="AA259" s="163">
        <f t="shared" si="79"/>
        <v>0</v>
      </c>
      <c r="AB259" s="163">
        <f t="shared" si="79"/>
        <v>0</v>
      </c>
      <c r="AC259" s="163">
        <f t="shared" si="79"/>
        <v>0</v>
      </c>
      <c r="AD259" s="163">
        <f t="shared" si="79"/>
        <v>0</v>
      </c>
      <c r="AE259" s="163">
        <f t="shared" si="79"/>
        <v>0</v>
      </c>
      <c r="AF259" s="176">
        <f t="shared" si="79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v>0</v>
      </c>
      <c r="D260" s="163">
        <v>0</v>
      </c>
      <c r="E260" s="163">
        <f t="shared" si="80"/>
        <v>0</v>
      </c>
      <c r="F260" s="163">
        <f t="shared" si="80"/>
        <v>0</v>
      </c>
      <c r="G260" s="163">
        <f t="shared" si="80"/>
        <v>0</v>
      </c>
      <c r="H260" s="163">
        <f t="shared" si="80"/>
        <v>0</v>
      </c>
      <c r="I260" s="163">
        <f t="shared" si="80"/>
        <v>0</v>
      </c>
      <c r="J260" s="163">
        <f t="shared" si="80"/>
        <v>0</v>
      </c>
      <c r="K260" s="163">
        <f t="shared" si="80"/>
        <v>0</v>
      </c>
      <c r="L260" s="163">
        <f t="shared" si="80"/>
        <v>0</v>
      </c>
      <c r="M260" s="163">
        <f t="shared" si="80"/>
        <v>0</v>
      </c>
      <c r="N260" s="163">
        <f t="shared" si="80"/>
        <v>0</v>
      </c>
      <c r="O260" s="163">
        <f t="shared" si="80"/>
        <v>0</v>
      </c>
      <c r="P260" s="163">
        <f t="shared" si="80"/>
        <v>0</v>
      </c>
      <c r="Q260" s="163">
        <f t="shared" si="77"/>
        <v>0</v>
      </c>
      <c r="R260" s="163">
        <f t="shared" si="78"/>
        <v>0</v>
      </c>
      <c r="S260" s="163">
        <f t="shared" si="79"/>
        <v>0</v>
      </c>
      <c r="T260" s="163">
        <f t="shared" si="79"/>
        <v>0</v>
      </c>
      <c r="U260" s="163">
        <f t="shared" si="79"/>
        <v>0</v>
      </c>
      <c r="V260" s="163">
        <f t="shared" si="79"/>
        <v>0</v>
      </c>
      <c r="W260" s="163">
        <f t="shared" si="79"/>
        <v>0</v>
      </c>
      <c r="X260" s="163">
        <f t="shared" si="79"/>
        <v>0</v>
      </c>
      <c r="Y260" s="163">
        <f t="shared" si="79"/>
        <v>0</v>
      </c>
      <c r="Z260" s="163">
        <f t="shared" si="79"/>
        <v>0</v>
      </c>
      <c r="AA260" s="163">
        <f t="shared" si="79"/>
        <v>0</v>
      </c>
      <c r="AB260" s="163">
        <f t="shared" si="79"/>
        <v>0</v>
      </c>
      <c r="AC260" s="163">
        <f t="shared" si="79"/>
        <v>0</v>
      </c>
      <c r="AD260" s="163">
        <f t="shared" si="79"/>
        <v>0</v>
      </c>
      <c r="AE260" s="163">
        <f t="shared" si="79"/>
        <v>0</v>
      </c>
      <c r="AF260" s="176">
        <f t="shared" si="79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v>0</v>
      </c>
      <c r="D261" s="163">
        <v>0</v>
      </c>
      <c r="E261" s="163">
        <f t="shared" si="80"/>
        <v>0</v>
      </c>
      <c r="F261" s="163">
        <f t="shared" si="80"/>
        <v>0</v>
      </c>
      <c r="G261" s="163">
        <f t="shared" si="80"/>
        <v>0</v>
      </c>
      <c r="H261" s="163">
        <f t="shared" si="80"/>
        <v>0</v>
      </c>
      <c r="I261" s="163">
        <f t="shared" si="80"/>
        <v>0</v>
      </c>
      <c r="J261" s="163">
        <f t="shared" si="80"/>
        <v>0</v>
      </c>
      <c r="K261" s="163">
        <f t="shared" si="80"/>
        <v>0</v>
      </c>
      <c r="L261" s="163">
        <f t="shared" si="80"/>
        <v>0</v>
      </c>
      <c r="M261" s="163">
        <f t="shared" si="80"/>
        <v>0</v>
      </c>
      <c r="N261" s="163">
        <f t="shared" si="80"/>
        <v>0</v>
      </c>
      <c r="O261" s="163">
        <f t="shared" si="80"/>
        <v>0</v>
      </c>
      <c r="P261" s="163">
        <f t="shared" si="80"/>
        <v>0</v>
      </c>
      <c r="Q261" s="163">
        <f t="shared" si="77"/>
        <v>0</v>
      </c>
      <c r="R261" s="163">
        <f t="shared" si="78"/>
        <v>0</v>
      </c>
      <c r="S261" s="163">
        <f t="shared" si="79"/>
        <v>0</v>
      </c>
      <c r="T261" s="163">
        <f t="shared" si="79"/>
        <v>0</v>
      </c>
      <c r="U261" s="163">
        <f t="shared" si="79"/>
        <v>0</v>
      </c>
      <c r="V261" s="163">
        <f t="shared" si="79"/>
        <v>0</v>
      </c>
      <c r="W261" s="163">
        <f t="shared" si="79"/>
        <v>0</v>
      </c>
      <c r="X261" s="163">
        <f t="shared" si="79"/>
        <v>0</v>
      </c>
      <c r="Y261" s="163">
        <f t="shared" si="79"/>
        <v>0</v>
      </c>
      <c r="Z261" s="163">
        <f t="shared" si="79"/>
        <v>0</v>
      </c>
      <c r="AA261" s="163">
        <f t="shared" si="79"/>
        <v>0</v>
      </c>
      <c r="AB261" s="163">
        <f t="shared" si="79"/>
        <v>0</v>
      </c>
      <c r="AC261" s="163">
        <f t="shared" si="79"/>
        <v>0</v>
      </c>
      <c r="AD261" s="163">
        <f t="shared" si="79"/>
        <v>0</v>
      </c>
      <c r="AE261" s="163">
        <f t="shared" si="79"/>
        <v>0</v>
      </c>
      <c r="AF261" s="176">
        <f t="shared" si="79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v>0</v>
      </c>
      <c r="D262" s="163">
        <v>0</v>
      </c>
      <c r="E262" s="163">
        <f t="shared" si="80"/>
        <v>0</v>
      </c>
      <c r="F262" s="163">
        <f t="shared" si="80"/>
        <v>0</v>
      </c>
      <c r="G262" s="163">
        <f t="shared" si="80"/>
        <v>0</v>
      </c>
      <c r="H262" s="163">
        <f t="shared" si="80"/>
        <v>0</v>
      </c>
      <c r="I262" s="163">
        <f t="shared" si="80"/>
        <v>0</v>
      </c>
      <c r="J262" s="163">
        <f t="shared" si="80"/>
        <v>0</v>
      </c>
      <c r="K262" s="163">
        <f t="shared" si="80"/>
        <v>0</v>
      </c>
      <c r="L262" s="163">
        <f t="shared" si="80"/>
        <v>0</v>
      </c>
      <c r="M262" s="163">
        <f t="shared" si="80"/>
        <v>0</v>
      </c>
      <c r="N262" s="163">
        <f t="shared" si="80"/>
        <v>0</v>
      </c>
      <c r="O262" s="163">
        <f t="shared" si="80"/>
        <v>0</v>
      </c>
      <c r="P262" s="163">
        <f t="shared" si="80"/>
        <v>0</v>
      </c>
      <c r="Q262" s="163">
        <f t="shared" si="77"/>
        <v>0</v>
      </c>
      <c r="R262" s="163">
        <f t="shared" si="78"/>
        <v>0</v>
      </c>
      <c r="S262" s="163">
        <f t="shared" si="79"/>
        <v>0</v>
      </c>
      <c r="T262" s="163">
        <f t="shared" si="79"/>
        <v>0</v>
      </c>
      <c r="U262" s="163">
        <f t="shared" si="79"/>
        <v>0</v>
      </c>
      <c r="V262" s="163">
        <f t="shared" si="79"/>
        <v>0</v>
      </c>
      <c r="W262" s="163">
        <f t="shared" si="79"/>
        <v>0</v>
      </c>
      <c r="X262" s="163">
        <f t="shared" si="79"/>
        <v>0</v>
      </c>
      <c r="Y262" s="163">
        <f t="shared" si="79"/>
        <v>0</v>
      </c>
      <c r="Z262" s="163">
        <f t="shared" si="79"/>
        <v>0</v>
      </c>
      <c r="AA262" s="163">
        <f t="shared" si="79"/>
        <v>0</v>
      </c>
      <c r="AB262" s="163">
        <f t="shared" si="79"/>
        <v>0</v>
      </c>
      <c r="AC262" s="163">
        <f t="shared" si="79"/>
        <v>0</v>
      </c>
      <c r="AD262" s="163">
        <f t="shared" si="79"/>
        <v>0</v>
      </c>
      <c r="AE262" s="163">
        <f t="shared" si="79"/>
        <v>0</v>
      </c>
      <c r="AF262" s="176">
        <f t="shared" si="79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v>0</v>
      </c>
      <c r="D263" s="163">
        <v>0</v>
      </c>
      <c r="E263" s="163">
        <f t="shared" si="80"/>
        <v>0</v>
      </c>
      <c r="F263" s="163">
        <f t="shared" si="80"/>
        <v>0</v>
      </c>
      <c r="G263" s="163">
        <f t="shared" si="80"/>
        <v>0</v>
      </c>
      <c r="H263" s="163">
        <f t="shared" si="80"/>
        <v>0</v>
      </c>
      <c r="I263" s="163">
        <f t="shared" si="80"/>
        <v>0</v>
      </c>
      <c r="J263" s="163">
        <f t="shared" si="80"/>
        <v>0</v>
      </c>
      <c r="K263" s="163">
        <f t="shared" si="80"/>
        <v>0</v>
      </c>
      <c r="L263" s="163">
        <f t="shared" si="80"/>
        <v>0</v>
      </c>
      <c r="M263" s="163">
        <f t="shared" si="80"/>
        <v>0</v>
      </c>
      <c r="N263" s="163">
        <f t="shared" si="80"/>
        <v>0</v>
      </c>
      <c r="O263" s="163">
        <f t="shared" si="80"/>
        <v>0</v>
      </c>
      <c r="P263" s="163">
        <f t="shared" si="80"/>
        <v>0</v>
      </c>
      <c r="Q263" s="163">
        <f t="shared" si="77"/>
        <v>0</v>
      </c>
      <c r="R263" s="163">
        <f t="shared" si="78"/>
        <v>0</v>
      </c>
      <c r="S263" s="163">
        <f t="shared" si="79"/>
        <v>0</v>
      </c>
      <c r="T263" s="163">
        <f t="shared" si="79"/>
        <v>0</v>
      </c>
      <c r="U263" s="163">
        <f t="shared" si="79"/>
        <v>0</v>
      </c>
      <c r="V263" s="163">
        <f t="shared" si="79"/>
        <v>0</v>
      </c>
      <c r="W263" s="163">
        <f t="shared" si="79"/>
        <v>0</v>
      </c>
      <c r="X263" s="163">
        <f t="shared" si="79"/>
        <v>0</v>
      </c>
      <c r="Y263" s="163">
        <f t="shared" si="79"/>
        <v>0</v>
      </c>
      <c r="Z263" s="163">
        <f t="shared" si="79"/>
        <v>0</v>
      </c>
      <c r="AA263" s="163">
        <f t="shared" si="79"/>
        <v>0</v>
      </c>
      <c r="AB263" s="163">
        <f t="shared" si="79"/>
        <v>0</v>
      </c>
      <c r="AC263" s="163">
        <f t="shared" si="79"/>
        <v>0</v>
      </c>
      <c r="AD263" s="163">
        <f t="shared" si="79"/>
        <v>0</v>
      </c>
      <c r="AE263" s="163">
        <f t="shared" si="79"/>
        <v>0</v>
      </c>
      <c r="AF263" s="176">
        <f t="shared" si="79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v>0</v>
      </c>
      <c r="D264" s="163">
        <v>0</v>
      </c>
      <c r="E264" s="163">
        <f t="shared" si="80"/>
        <v>0</v>
      </c>
      <c r="F264" s="163">
        <f t="shared" si="80"/>
        <v>0</v>
      </c>
      <c r="G264" s="163">
        <f t="shared" si="80"/>
        <v>0</v>
      </c>
      <c r="H264" s="163">
        <f t="shared" si="80"/>
        <v>0</v>
      </c>
      <c r="I264" s="163">
        <f t="shared" si="80"/>
        <v>0</v>
      </c>
      <c r="J264" s="163">
        <f t="shared" si="80"/>
        <v>0</v>
      </c>
      <c r="K264" s="163">
        <f t="shared" si="80"/>
        <v>0</v>
      </c>
      <c r="L264" s="163">
        <f t="shared" si="80"/>
        <v>0</v>
      </c>
      <c r="M264" s="163">
        <f t="shared" si="80"/>
        <v>0</v>
      </c>
      <c r="N264" s="163">
        <f t="shared" si="80"/>
        <v>0</v>
      </c>
      <c r="O264" s="163">
        <f t="shared" si="80"/>
        <v>0</v>
      </c>
      <c r="P264" s="163">
        <f t="shared" si="80"/>
        <v>0</v>
      </c>
      <c r="Q264" s="163">
        <f t="shared" si="77"/>
        <v>0</v>
      </c>
      <c r="R264" s="163">
        <f t="shared" si="78"/>
        <v>0</v>
      </c>
      <c r="S264" s="163">
        <f t="shared" ref="S264:AF273" si="81">R264</f>
        <v>0</v>
      </c>
      <c r="T264" s="163">
        <f t="shared" si="81"/>
        <v>0</v>
      </c>
      <c r="U264" s="163">
        <f t="shared" si="81"/>
        <v>0</v>
      </c>
      <c r="V264" s="163">
        <f t="shared" si="81"/>
        <v>0</v>
      </c>
      <c r="W264" s="163">
        <f t="shared" si="81"/>
        <v>0</v>
      </c>
      <c r="X264" s="163">
        <f t="shared" si="81"/>
        <v>0</v>
      </c>
      <c r="Y264" s="163">
        <f t="shared" si="81"/>
        <v>0</v>
      </c>
      <c r="Z264" s="163">
        <f t="shared" si="81"/>
        <v>0</v>
      </c>
      <c r="AA264" s="163">
        <f t="shared" si="81"/>
        <v>0</v>
      </c>
      <c r="AB264" s="163">
        <f t="shared" si="81"/>
        <v>0</v>
      </c>
      <c r="AC264" s="163">
        <f t="shared" si="81"/>
        <v>0</v>
      </c>
      <c r="AD264" s="163">
        <f t="shared" si="81"/>
        <v>0</v>
      </c>
      <c r="AE264" s="163">
        <f t="shared" si="81"/>
        <v>0</v>
      </c>
      <c r="AF264" s="176">
        <f t="shared" si="81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v>0</v>
      </c>
      <c r="D265" s="163">
        <v>0</v>
      </c>
      <c r="E265" s="163">
        <f t="shared" ref="E265:P273" si="82">D265</f>
        <v>0</v>
      </c>
      <c r="F265" s="163">
        <f t="shared" si="82"/>
        <v>0</v>
      </c>
      <c r="G265" s="163">
        <f t="shared" si="82"/>
        <v>0</v>
      </c>
      <c r="H265" s="163">
        <f t="shared" si="82"/>
        <v>0</v>
      </c>
      <c r="I265" s="163">
        <f t="shared" si="82"/>
        <v>0</v>
      </c>
      <c r="J265" s="163">
        <f t="shared" si="82"/>
        <v>0</v>
      </c>
      <c r="K265" s="163">
        <f t="shared" si="82"/>
        <v>0</v>
      </c>
      <c r="L265" s="163">
        <f t="shared" si="82"/>
        <v>0</v>
      </c>
      <c r="M265" s="163">
        <f t="shared" si="82"/>
        <v>0</v>
      </c>
      <c r="N265" s="163">
        <f t="shared" si="82"/>
        <v>0</v>
      </c>
      <c r="O265" s="163">
        <f t="shared" si="82"/>
        <v>0</v>
      </c>
      <c r="P265" s="163">
        <f t="shared" si="82"/>
        <v>0</v>
      </c>
      <c r="Q265" s="163">
        <f t="shared" si="77"/>
        <v>0</v>
      </c>
      <c r="R265" s="163">
        <f t="shared" si="78"/>
        <v>0</v>
      </c>
      <c r="S265" s="163">
        <f t="shared" si="81"/>
        <v>0</v>
      </c>
      <c r="T265" s="163">
        <f t="shared" si="81"/>
        <v>0</v>
      </c>
      <c r="U265" s="163">
        <f t="shared" si="81"/>
        <v>0</v>
      </c>
      <c r="V265" s="163">
        <f t="shared" si="81"/>
        <v>0</v>
      </c>
      <c r="W265" s="163">
        <f t="shared" si="81"/>
        <v>0</v>
      </c>
      <c r="X265" s="163">
        <f t="shared" si="81"/>
        <v>0</v>
      </c>
      <c r="Y265" s="163">
        <f t="shared" si="81"/>
        <v>0</v>
      </c>
      <c r="Z265" s="163">
        <f t="shared" si="81"/>
        <v>0</v>
      </c>
      <c r="AA265" s="163">
        <f t="shared" si="81"/>
        <v>0</v>
      </c>
      <c r="AB265" s="163">
        <f t="shared" si="81"/>
        <v>0</v>
      </c>
      <c r="AC265" s="163">
        <f t="shared" si="81"/>
        <v>0</v>
      </c>
      <c r="AD265" s="163">
        <f t="shared" si="81"/>
        <v>0</v>
      </c>
      <c r="AE265" s="163">
        <f t="shared" si="81"/>
        <v>0</v>
      </c>
      <c r="AF265" s="176">
        <f t="shared" si="81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v>0</v>
      </c>
      <c r="D266" s="163">
        <v>0</v>
      </c>
      <c r="E266" s="163">
        <f t="shared" si="82"/>
        <v>0</v>
      </c>
      <c r="F266" s="163">
        <f t="shared" si="82"/>
        <v>0</v>
      </c>
      <c r="G266" s="163">
        <f t="shared" si="82"/>
        <v>0</v>
      </c>
      <c r="H266" s="163">
        <f t="shared" si="82"/>
        <v>0</v>
      </c>
      <c r="I266" s="163">
        <f t="shared" si="82"/>
        <v>0</v>
      </c>
      <c r="J266" s="163">
        <f t="shared" si="82"/>
        <v>0</v>
      </c>
      <c r="K266" s="163">
        <f t="shared" si="82"/>
        <v>0</v>
      </c>
      <c r="L266" s="163">
        <f t="shared" si="82"/>
        <v>0</v>
      </c>
      <c r="M266" s="163">
        <f t="shared" si="82"/>
        <v>0</v>
      </c>
      <c r="N266" s="163">
        <f t="shared" si="82"/>
        <v>0</v>
      </c>
      <c r="O266" s="163">
        <f t="shared" si="82"/>
        <v>0</v>
      </c>
      <c r="P266" s="163">
        <f t="shared" si="82"/>
        <v>0</v>
      </c>
      <c r="Q266" s="163">
        <f t="shared" si="77"/>
        <v>0</v>
      </c>
      <c r="R266" s="163">
        <f t="shared" si="78"/>
        <v>0</v>
      </c>
      <c r="S266" s="163">
        <f t="shared" si="81"/>
        <v>0</v>
      </c>
      <c r="T266" s="163">
        <f t="shared" si="81"/>
        <v>0</v>
      </c>
      <c r="U266" s="163">
        <f t="shared" si="81"/>
        <v>0</v>
      </c>
      <c r="V266" s="163">
        <f t="shared" si="81"/>
        <v>0</v>
      </c>
      <c r="W266" s="163">
        <f t="shared" si="81"/>
        <v>0</v>
      </c>
      <c r="X266" s="163">
        <f t="shared" si="81"/>
        <v>0</v>
      </c>
      <c r="Y266" s="163">
        <f t="shared" si="81"/>
        <v>0</v>
      </c>
      <c r="Z266" s="163">
        <f t="shared" si="81"/>
        <v>0</v>
      </c>
      <c r="AA266" s="163">
        <f t="shared" si="81"/>
        <v>0</v>
      </c>
      <c r="AB266" s="163">
        <f t="shared" si="81"/>
        <v>0</v>
      </c>
      <c r="AC266" s="163">
        <f t="shared" si="81"/>
        <v>0</v>
      </c>
      <c r="AD266" s="163">
        <f t="shared" si="81"/>
        <v>0</v>
      </c>
      <c r="AE266" s="163">
        <f t="shared" si="81"/>
        <v>0</v>
      </c>
      <c r="AF266" s="176">
        <f t="shared" si="81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v>0</v>
      </c>
      <c r="D267" s="163">
        <v>0</v>
      </c>
      <c r="E267" s="163">
        <f t="shared" si="82"/>
        <v>0</v>
      </c>
      <c r="F267" s="163">
        <f t="shared" si="82"/>
        <v>0</v>
      </c>
      <c r="G267" s="163">
        <f t="shared" si="82"/>
        <v>0</v>
      </c>
      <c r="H267" s="163">
        <f t="shared" si="82"/>
        <v>0</v>
      </c>
      <c r="I267" s="163">
        <f t="shared" si="82"/>
        <v>0</v>
      </c>
      <c r="J267" s="163">
        <f t="shared" si="82"/>
        <v>0</v>
      </c>
      <c r="K267" s="163">
        <f t="shared" si="82"/>
        <v>0</v>
      </c>
      <c r="L267" s="163">
        <f t="shared" si="82"/>
        <v>0</v>
      </c>
      <c r="M267" s="163">
        <f t="shared" si="82"/>
        <v>0</v>
      </c>
      <c r="N267" s="163">
        <f t="shared" si="82"/>
        <v>0</v>
      </c>
      <c r="O267" s="163">
        <f t="shared" si="82"/>
        <v>0</v>
      </c>
      <c r="P267" s="163">
        <f t="shared" si="82"/>
        <v>0</v>
      </c>
      <c r="Q267" s="163">
        <f t="shared" si="77"/>
        <v>0</v>
      </c>
      <c r="R267" s="163">
        <f t="shared" si="78"/>
        <v>0</v>
      </c>
      <c r="S267" s="163">
        <f t="shared" si="81"/>
        <v>0</v>
      </c>
      <c r="T267" s="163">
        <f t="shared" si="81"/>
        <v>0</v>
      </c>
      <c r="U267" s="163">
        <f t="shared" si="81"/>
        <v>0</v>
      </c>
      <c r="V267" s="163">
        <f t="shared" si="81"/>
        <v>0</v>
      </c>
      <c r="W267" s="163">
        <f t="shared" si="81"/>
        <v>0</v>
      </c>
      <c r="X267" s="163">
        <f t="shared" si="81"/>
        <v>0</v>
      </c>
      <c r="Y267" s="163">
        <f t="shared" si="81"/>
        <v>0</v>
      </c>
      <c r="Z267" s="163">
        <f t="shared" si="81"/>
        <v>0</v>
      </c>
      <c r="AA267" s="163">
        <f t="shared" si="81"/>
        <v>0</v>
      </c>
      <c r="AB267" s="163">
        <f t="shared" si="81"/>
        <v>0</v>
      </c>
      <c r="AC267" s="163">
        <f t="shared" si="81"/>
        <v>0</v>
      </c>
      <c r="AD267" s="163">
        <f t="shared" si="81"/>
        <v>0</v>
      </c>
      <c r="AE267" s="163">
        <f t="shared" si="81"/>
        <v>0</v>
      </c>
      <c r="AF267" s="176">
        <f t="shared" si="81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v>0</v>
      </c>
      <c r="D268" s="163">
        <v>0</v>
      </c>
      <c r="E268" s="163">
        <f t="shared" si="82"/>
        <v>0</v>
      </c>
      <c r="F268" s="163">
        <f t="shared" si="82"/>
        <v>0</v>
      </c>
      <c r="G268" s="163">
        <f t="shared" si="82"/>
        <v>0</v>
      </c>
      <c r="H268" s="163">
        <f t="shared" si="82"/>
        <v>0</v>
      </c>
      <c r="I268" s="163">
        <f t="shared" si="82"/>
        <v>0</v>
      </c>
      <c r="J268" s="163">
        <f t="shared" si="82"/>
        <v>0</v>
      </c>
      <c r="K268" s="163">
        <f t="shared" si="82"/>
        <v>0</v>
      </c>
      <c r="L268" s="163">
        <f t="shared" si="82"/>
        <v>0</v>
      </c>
      <c r="M268" s="163">
        <f t="shared" si="82"/>
        <v>0</v>
      </c>
      <c r="N268" s="163">
        <f t="shared" si="82"/>
        <v>0</v>
      </c>
      <c r="O268" s="163">
        <f t="shared" si="82"/>
        <v>0</v>
      </c>
      <c r="P268" s="163">
        <f t="shared" si="82"/>
        <v>0</v>
      </c>
      <c r="Q268" s="163">
        <f t="shared" si="77"/>
        <v>0</v>
      </c>
      <c r="R268" s="163">
        <f t="shared" si="78"/>
        <v>0</v>
      </c>
      <c r="S268" s="163">
        <f t="shared" si="81"/>
        <v>0</v>
      </c>
      <c r="T268" s="163">
        <f t="shared" si="81"/>
        <v>0</v>
      </c>
      <c r="U268" s="163">
        <f t="shared" si="81"/>
        <v>0</v>
      </c>
      <c r="V268" s="163">
        <f t="shared" si="81"/>
        <v>0</v>
      </c>
      <c r="W268" s="163">
        <f t="shared" si="81"/>
        <v>0</v>
      </c>
      <c r="X268" s="163">
        <f t="shared" si="81"/>
        <v>0</v>
      </c>
      <c r="Y268" s="163">
        <f t="shared" si="81"/>
        <v>0</v>
      </c>
      <c r="Z268" s="163">
        <f t="shared" si="81"/>
        <v>0</v>
      </c>
      <c r="AA268" s="163">
        <f t="shared" si="81"/>
        <v>0</v>
      </c>
      <c r="AB268" s="163">
        <f t="shared" si="81"/>
        <v>0</v>
      </c>
      <c r="AC268" s="163">
        <f t="shared" si="81"/>
        <v>0</v>
      </c>
      <c r="AD268" s="163">
        <f t="shared" si="81"/>
        <v>0</v>
      </c>
      <c r="AE268" s="163">
        <f t="shared" si="81"/>
        <v>0</v>
      </c>
      <c r="AF268" s="176">
        <f t="shared" si="81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v>0</v>
      </c>
      <c r="D269" s="163">
        <v>0</v>
      </c>
      <c r="E269" s="163">
        <f t="shared" si="82"/>
        <v>0</v>
      </c>
      <c r="F269" s="163">
        <f t="shared" si="82"/>
        <v>0</v>
      </c>
      <c r="G269" s="163">
        <f t="shared" si="82"/>
        <v>0</v>
      </c>
      <c r="H269" s="163">
        <f t="shared" si="82"/>
        <v>0</v>
      </c>
      <c r="I269" s="163">
        <f t="shared" si="82"/>
        <v>0</v>
      </c>
      <c r="J269" s="163">
        <f t="shared" si="82"/>
        <v>0</v>
      </c>
      <c r="K269" s="163">
        <f t="shared" si="82"/>
        <v>0</v>
      </c>
      <c r="L269" s="163">
        <f t="shared" si="82"/>
        <v>0</v>
      </c>
      <c r="M269" s="163">
        <f t="shared" si="82"/>
        <v>0</v>
      </c>
      <c r="N269" s="163">
        <f t="shared" si="82"/>
        <v>0</v>
      </c>
      <c r="O269" s="163">
        <f t="shared" si="82"/>
        <v>0</v>
      </c>
      <c r="P269" s="163">
        <f t="shared" si="82"/>
        <v>0</v>
      </c>
      <c r="Q269" s="163">
        <f t="shared" si="77"/>
        <v>0</v>
      </c>
      <c r="R269" s="163">
        <f t="shared" si="78"/>
        <v>0</v>
      </c>
      <c r="S269" s="163">
        <f t="shared" si="81"/>
        <v>0</v>
      </c>
      <c r="T269" s="163">
        <f t="shared" si="81"/>
        <v>0</v>
      </c>
      <c r="U269" s="163">
        <f t="shared" si="81"/>
        <v>0</v>
      </c>
      <c r="V269" s="163">
        <f t="shared" si="81"/>
        <v>0</v>
      </c>
      <c r="W269" s="163">
        <f t="shared" si="81"/>
        <v>0</v>
      </c>
      <c r="X269" s="163">
        <f t="shared" si="81"/>
        <v>0</v>
      </c>
      <c r="Y269" s="163">
        <f t="shared" si="81"/>
        <v>0</v>
      </c>
      <c r="Z269" s="163">
        <f t="shared" si="81"/>
        <v>0</v>
      </c>
      <c r="AA269" s="163">
        <f t="shared" si="81"/>
        <v>0</v>
      </c>
      <c r="AB269" s="163">
        <f t="shared" si="81"/>
        <v>0</v>
      </c>
      <c r="AC269" s="163">
        <f t="shared" si="81"/>
        <v>0</v>
      </c>
      <c r="AD269" s="163">
        <f t="shared" si="81"/>
        <v>0</v>
      </c>
      <c r="AE269" s="163">
        <f t="shared" si="81"/>
        <v>0</v>
      </c>
      <c r="AF269" s="176">
        <f t="shared" si="81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v>0</v>
      </c>
      <c r="D270" s="163">
        <v>0</v>
      </c>
      <c r="E270" s="163">
        <f t="shared" si="82"/>
        <v>0</v>
      </c>
      <c r="F270" s="163">
        <f t="shared" si="82"/>
        <v>0</v>
      </c>
      <c r="G270" s="163">
        <f t="shared" si="82"/>
        <v>0</v>
      </c>
      <c r="H270" s="163">
        <f t="shared" si="82"/>
        <v>0</v>
      </c>
      <c r="I270" s="163">
        <f t="shared" si="82"/>
        <v>0</v>
      </c>
      <c r="J270" s="163">
        <f t="shared" si="82"/>
        <v>0</v>
      </c>
      <c r="K270" s="163">
        <f t="shared" si="82"/>
        <v>0</v>
      </c>
      <c r="L270" s="163">
        <f t="shared" si="82"/>
        <v>0</v>
      </c>
      <c r="M270" s="163">
        <f t="shared" si="82"/>
        <v>0</v>
      </c>
      <c r="N270" s="163">
        <f t="shared" si="82"/>
        <v>0</v>
      </c>
      <c r="O270" s="163">
        <f t="shared" si="82"/>
        <v>0</v>
      </c>
      <c r="P270" s="163">
        <f t="shared" si="82"/>
        <v>0</v>
      </c>
      <c r="Q270" s="163">
        <f t="shared" si="77"/>
        <v>0</v>
      </c>
      <c r="R270" s="163">
        <f t="shared" si="78"/>
        <v>0</v>
      </c>
      <c r="S270" s="163">
        <f t="shared" si="81"/>
        <v>0</v>
      </c>
      <c r="T270" s="163">
        <f t="shared" si="81"/>
        <v>0</v>
      </c>
      <c r="U270" s="163">
        <f t="shared" si="81"/>
        <v>0</v>
      </c>
      <c r="V270" s="163">
        <f t="shared" si="81"/>
        <v>0</v>
      </c>
      <c r="W270" s="163">
        <f t="shared" si="81"/>
        <v>0</v>
      </c>
      <c r="X270" s="163">
        <f t="shared" si="81"/>
        <v>0</v>
      </c>
      <c r="Y270" s="163">
        <f t="shared" si="81"/>
        <v>0</v>
      </c>
      <c r="Z270" s="163">
        <f t="shared" si="81"/>
        <v>0</v>
      </c>
      <c r="AA270" s="163">
        <f t="shared" si="81"/>
        <v>0</v>
      </c>
      <c r="AB270" s="163">
        <f t="shared" si="81"/>
        <v>0</v>
      </c>
      <c r="AC270" s="163">
        <f t="shared" si="81"/>
        <v>0</v>
      </c>
      <c r="AD270" s="163">
        <f t="shared" si="81"/>
        <v>0</v>
      </c>
      <c r="AE270" s="163">
        <f t="shared" si="81"/>
        <v>0</v>
      </c>
      <c r="AF270" s="176">
        <f t="shared" si="81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v>0</v>
      </c>
      <c r="D271" s="163">
        <v>0</v>
      </c>
      <c r="E271" s="163">
        <f t="shared" si="82"/>
        <v>0</v>
      </c>
      <c r="F271" s="163">
        <f t="shared" si="82"/>
        <v>0</v>
      </c>
      <c r="G271" s="163">
        <f t="shared" si="82"/>
        <v>0</v>
      </c>
      <c r="H271" s="163">
        <f t="shared" si="82"/>
        <v>0</v>
      </c>
      <c r="I271" s="163">
        <f t="shared" si="82"/>
        <v>0</v>
      </c>
      <c r="J271" s="163">
        <f t="shared" si="82"/>
        <v>0</v>
      </c>
      <c r="K271" s="163">
        <f t="shared" si="82"/>
        <v>0</v>
      </c>
      <c r="L271" s="163">
        <f t="shared" si="82"/>
        <v>0</v>
      </c>
      <c r="M271" s="163">
        <f t="shared" si="82"/>
        <v>0</v>
      </c>
      <c r="N271" s="163">
        <f t="shared" si="82"/>
        <v>0</v>
      </c>
      <c r="O271" s="163">
        <f t="shared" si="82"/>
        <v>0</v>
      </c>
      <c r="P271" s="163">
        <f t="shared" si="82"/>
        <v>0</v>
      </c>
      <c r="Q271" s="163">
        <f t="shared" si="77"/>
        <v>0</v>
      </c>
      <c r="R271" s="163">
        <f t="shared" si="78"/>
        <v>0</v>
      </c>
      <c r="S271" s="163">
        <f t="shared" si="81"/>
        <v>0</v>
      </c>
      <c r="T271" s="163">
        <f t="shared" si="81"/>
        <v>0</v>
      </c>
      <c r="U271" s="163">
        <f t="shared" si="81"/>
        <v>0</v>
      </c>
      <c r="V271" s="163">
        <f t="shared" si="81"/>
        <v>0</v>
      </c>
      <c r="W271" s="163">
        <f t="shared" si="81"/>
        <v>0</v>
      </c>
      <c r="X271" s="163">
        <f t="shared" si="81"/>
        <v>0</v>
      </c>
      <c r="Y271" s="163">
        <f t="shared" si="81"/>
        <v>0</v>
      </c>
      <c r="Z271" s="163">
        <f t="shared" si="81"/>
        <v>0</v>
      </c>
      <c r="AA271" s="163">
        <f t="shared" si="81"/>
        <v>0</v>
      </c>
      <c r="AB271" s="163">
        <f t="shared" si="81"/>
        <v>0</v>
      </c>
      <c r="AC271" s="163">
        <f t="shared" si="81"/>
        <v>0</v>
      </c>
      <c r="AD271" s="163">
        <f t="shared" si="81"/>
        <v>0</v>
      </c>
      <c r="AE271" s="163">
        <f t="shared" si="81"/>
        <v>0</v>
      </c>
      <c r="AF271" s="176">
        <f t="shared" si="81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v>0</v>
      </c>
      <c r="D272" s="163">
        <v>0</v>
      </c>
      <c r="E272" s="163">
        <f t="shared" si="82"/>
        <v>0</v>
      </c>
      <c r="F272" s="163">
        <f t="shared" si="82"/>
        <v>0</v>
      </c>
      <c r="G272" s="163">
        <f t="shared" si="82"/>
        <v>0</v>
      </c>
      <c r="H272" s="163">
        <f t="shared" si="82"/>
        <v>0</v>
      </c>
      <c r="I272" s="163">
        <f t="shared" si="82"/>
        <v>0</v>
      </c>
      <c r="J272" s="163">
        <f t="shared" si="82"/>
        <v>0</v>
      </c>
      <c r="K272" s="163">
        <f t="shared" si="82"/>
        <v>0</v>
      </c>
      <c r="L272" s="163">
        <f t="shared" si="82"/>
        <v>0</v>
      </c>
      <c r="M272" s="163">
        <f t="shared" si="82"/>
        <v>0</v>
      </c>
      <c r="N272" s="163">
        <f t="shared" si="82"/>
        <v>0</v>
      </c>
      <c r="O272" s="163">
        <f t="shared" si="82"/>
        <v>0</v>
      </c>
      <c r="P272" s="163">
        <f t="shared" si="82"/>
        <v>0</v>
      </c>
      <c r="Q272" s="163">
        <f t="shared" si="77"/>
        <v>0</v>
      </c>
      <c r="R272" s="163">
        <f t="shared" si="78"/>
        <v>0</v>
      </c>
      <c r="S272" s="163">
        <f t="shared" si="81"/>
        <v>0</v>
      </c>
      <c r="T272" s="163">
        <f t="shared" si="81"/>
        <v>0</v>
      </c>
      <c r="U272" s="163">
        <f t="shared" si="81"/>
        <v>0</v>
      </c>
      <c r="V272" s="163">
        <f t="shared" si="81"/>
        <v>0</v>
      </c>
      <c r="W272" s="163">
        <f t="shared" si="81"/>
        <v>0</v>
      </c>
      <c r="X272" s="163">
        <f t="shared" si="81"/>
        <v>0</v>
      </c>
      <c r="Y272" s="163">
        <f t="shared" si="81"/>
        <v>0</v>
      </c>
      <c r="Z272" s="163">
        <f t="shared" si="81"/>
        <v>0</v>
      </c>
      <c r="AA272" s="163">
        <f t="shared" si="81"/>
        <v>0</v>
      </c>
      <c r="AB272" s="163">
        <f t="shared" si="81"/>
        <v>0</v>
      </c>
      <c r="AC272" s="163">
        <f t="shared" si="81"/>
        <v>0</v>
      </c>
      <c r="AD272" s="163">
        <f t="shared" si="81"/>
        <v>0</v>
      </c>
      <c r="AE272" s="163">
        <f t="shared" si="81"/>
        <v>0</v>
      </c>
      <c r="AF272" s="176">
        <f t="shared" si="81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v>0</v>
      </c>
      <c r="D273" s="179">
        <v>0</v>
      </c>
      <c r="E273" s="179">
        <f t="shared" si="82"/>
        <v>0</v>
      </c>
      <c r="F273" s="179">
        <f t="shared" si="82"/>
        <v>0</v>
      </c>
      <c r="G273" s="179">
        <f t="shared" si="82"/>
        <v>0</v>
      </c>
      <c r="H273" s="179">
        <f t="shared" si="82"/>
        <v>0</v>
      </c>
      <c r="I273" s="179">
        <f t="shared" si="82"/>
        <v>0</v>
      </c>
      <c r="J273" s="179">
        <f t="shared" si="82"/>
        <v>0</v>
      </c>
      <c r="K273" s="179">
        <f t="shared" si="82"/>
        <v>0</v>
      </c>
      <c r="L273" s="179">
        <f t="shared" si="82"/>
        <v>0</v>
      </c>
      <c r="M273" s="179">
        <f t="shared" si="82"/>
        <v>0</v>
      </c>
      <c r="N273" s="179">
        <f t="shared" si="82"/>
        <v>0</v>
      </c>
      <c r="O273" s="179">
        <f t="shared" si="82"/>
        <v>0</v>
      </c>
      <c r="P273" s="179">
        <f t="shared" si="82"/>
        <v>0</v>
      </c>
      <c r="Q273" s="179">
        <f t="shared" si="77"/>
        <v>0</v>
      </c>
      <c r="R273" s="179">
        <f t="shared" si="78"/>
        <v>0</v>
      </c>
      <c r="S273" s="179">
        <f t="shared" si="81"/>
        <v>0</v>
      </c>
      <c r="T273" s="179">
        <f t="shared" si="81"/>
        <v>0</v>
      </c>
      <c r="U273" s="179">
        <f t="shared" si="81"/>
        <v>0</v>
      </c>
      <c r="V273" s="179">
        <f t="shared" si="81"/>
        <v>0</v>
      </c>
      <c r="W273" s="179">
        <f t="shared" si="81"/>
        <v>0</v>
      </c>
      <c r="X273" s="179">
        <f t="shared" si="81"/>
        <v>0</v>
      </c>
      <c r="Y273" s="179">
        <f t="shared" si="81"/>
        <v>0</v>
      </c>
      <c r="Z273" s="179">
        <f t="shared" si="81"/>
        <v>0</v>
      </c>
      <c r="AA273" s="179">
        <f t="shared" si="81"/>
        <v>0</v>
      </c>
      <c r="AB273" s="179">
        <f t="shared" si="81"/>
        <v>0</v>
      </c>
      <c r="AC273" s="179">
        <f t="shared" si="81"/>
        <v>0</v>
      </c>
      <c r="AD273" s="179">
        <f t="shared" si="81"/>
        <v>0</v>
      </c>
      <c r="AE273" s="179">
        <f t="shared" si="81"/>
        <v>0</v>
      </c>
      <c r="AF273" s="180">
        <f t="shared" si="81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83">SUM(B169:B273)</f>
        <v>0</v>
      </c>
      <c r="C274" s="182">
        <f>SUM(C169:C273)</f>
        <v>0</v>
      </c>
      <c r="D274" s="182">
        <f>SUM(D169:D273)</f>
        <v>0</v>
      </c>
      <c r="E274" s="182">
        <f t="shared" si="83"/>
        <v>0</v>
      </c>
      <c r="F274" s="182">
        <f t="shared" si="83"/>
        <v>0</v>
      </c>
      <c r="G274" s="182">
        <f t="shared" si="83"/>
        <v>0</v>
      </c>
      <c r="H274" s="182">
        <f t="shared" si="83"/>
        <v>0</v>
      </c>
      <c r="I274" s="182">
        <f t="shared" si="83"/>
        <v>0</v>
      </c>
      <c r="J274" s="182">
        <f t="shared" si="83"/>
        <v>0</v>
      </c>
      <c r="K274" s="182">
        <f t="shared" si="83"/>
        <v>0</v>
      </c>
      <c r="L274" s="182">
        <f t="shared" si="83"/>
        <v>0</v>
      </c>
      <c r="M274" s="182">
        <f t="shared" ref="M274:R274" si="84">SUM(M169:M273)</f>
        <v>0</v>
      </c>
      <c r="N274" s="182">
        <f t="shared" si="84"/>
        <v>0</v>
      </c>
      <c r="O274" s="182">
        <f t="shared" si="84"/>
        <v>0</v>
      </c>
      <c r="P274" s="182">
        <f t="shared" si="84"/>
        <v>0</v>
      </c>
      <c r="Q274" s="182">
        <f t="shared" si="84"/>
        <v>0</v>
      </c>
      <c r="R274" s="182">
        <f t="shared" si="84"/>
        <v>0</v>
      </c>
      <c r="S274" s="182">
        <f t="shared" si="83"/>
        <v>0</v>
      </c>
      <c r="T274" s="182">
        <f t="shared" si="83"/>
        <v>0</v>
      </c>
      <c r="U274" s="182">
        <f t="shared" si="83"/>
        <v>0</v>
      </c>
      <c r="V274" s="182">
        <f t="shared" si="83"/>
        <v>0</v>
      </c>
      <c r="W274" s="182">
        <f t="shared" si="83"/>
        <v>0</v>
      </c>
      <c r="X274" s="182">
        <f t="shared" si="83"/>
        <v>0</v>
      </c>
      <c r="Y274" s="182">
        <f t="shared" si="83"/>
        <v>0</v>
      </c>
      <c r="Z274" s="182">
        <f t="shared" si="83"/>
        <v>0</v>
      </c>
      <c r="AA274" s="182">
        <f t="shared" si="83"/>
        <v>0</v>
      </c>
      <c r="AB274" s="182">
        <f t="shared" si="83"/>
        <v>0</v>
      </c>
      <c r="AC274" s="182">
        <f t="shared" si="83"/>
        <v>0</v>
      </c>
      <c r="AD274" s="182">
        <f t="shared" si="83"/>
        <v>0</v>
      </c>
      <c r="AE274" s="182">
        <f t="shared" si="83"/>
        <v>0</v>
      </c>
      <c r="AF274" s="183">
        <f t="shared" si="83"/>
        <v>0</v>
      </c>
      <c r="AG274" s="184">
        <f t="shared" si="8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144" priority="97">
      <formula>$AH11=0</formula>
    </cfRule>
  </conditionalFormatting>
  <conditionalFormatting sqref="A101:A102">
    <cfRule type="expression" dxfId="5143" priority="265">
      <formula>$AH106=0</formula>
    </cfRule>
  </conditionalFormatting>
  <conditionalFormatting sqref="A103:A107">
    <cfRule type="expression" dxfId="5142" priority="213">
      <formula>$AH102=0</formula>
    </cfRule>
  </conditionalFormatting>
  <conditionalFormatting sqref="A160:A167">
    <cfRule type="expression" dxfId="5141" priority="266">
      <formula>$AH267=0</formula>
    </cfRule>
  </conditionalFormatting>
  <conditionalFormatting sqref="A168:A275">
    <cfRule type="expression" dxfId="5140" priority="136">
      <formula>$AH168=0</formula>
    </cfRule>
  </conditionalFormatting>
  <conditionalFormatting sqref="B8">
    <cfRule type="expression" dxfId="5139" priority="261">
      <formula>AND(C$9&gt;=14/24,C$9&lt;20/24)</formula>
    </cfRule>
    <cfRule type="expression" dxfId="5138" priority="262">
      <formula>AND(C$9&gt;=8/24,C$9&lt;14/24)</formula>
    </cfRule>
    <cfRule type="expression" dxfId="5137" priority="263">
      <formula>C$9&lt;8/24</formula>
    </cfRule>
    <cfRule type="expression" dxfId="5136" priority="264">
      <formula>C$9&gt;=20/24</formula>
    </cfRule>
  </conditionalFormatting>
  <conditionalFormatting sqref="G93:L96 B9:AF10 F125:L125 G117:L124 G134:L134 G103:L115 H97:L102 L126:L133 B115:F115 B113:F113 B108:F108 F152:AF159 T11:AF13 T76:AF77 T85:AF85 M93:AF115 M117:AF134 S137:AF151">
    <cfRule type="expression" dxfId="5135" priority="178">
      <formula>B$9&gt;=20/24</formula>
    </cfRule>
  </conditionalFormatting>
  <conditionalFormatting sqref="B9:AF10 G93:L96 F125:L125 G117:L124 G134:L134 G103:L115 H97:L102 L126:L133 B115:F115 B113:F113 B108:F108 F152:AF159 T11:AF13 T76:AF77 T85:AF85 M93:AF115 M117:AF134 S137:AF151">
    <cfRule type="expression" dxfId="5134" priority="179">
      <formula>AND(B$9&gt;=14/24,B$9&lt;20/24)</formula>
    </cfRule>
    <cfRule type="expression" dxfId="5133" priority="180">
      <formula>AND(B$9&gt;=8/24,B$9&lt;14/24)</formula>
    </cfRule>
    <cfRule type="expression" dxfId="5132" priority="181">
      <formula>B$9&lt;8/24</formula>
    </cfRule>
  </conditionalFormatting>
  <conditionalFormatting sqref="T14:AF38">
    <cfRule type="expression" dxfId="5131" priority="121">
      <formula>T14&gt;$AG14*1</formula>
    </cfRule>
    <cfRule type="expression" dxfId="5130" priority="122">
      <formula>T$9&gt;=20/24</formula>
    </cfRule>
    <cfRule type="expression" dxfId="5129" priority="123">
      <formula>AND(T$9&gt;=14/24,T$9&lt;20/24)</formula>
    </cfRule>
    <cfRule type="expression" dxfId="5128" priority="124">
      <formula>AND(T$9&gt;=8/24,T$9&lt;14/24)</formula>
    </cfRule>
    <cfRule type="expression" dxfId="5127" priority="125">
      <formula>T$9&lt;8/24</formula>
    </cfRule>
  </conditionalFormatting>
  <conditionalFormatting sqref="G69:AF70">
    <cfRule type="expression" dxfId="5126" priority="111">
      <formula>G$9&gt;=20/24</formula>
    </cfRule>
    <cfRule type="expression" dxfId="5125" priority="112">
      <formula>AND(G$9&gt;=14/24,G$9&lt;20/24)</formula>
    </cfRule>
    <cfRule type="expression" dxfId="5124" priority="113">
      <formula>AND(G$9&gt;=8/24,G$9&lt;14/24)</formula>
    </cfRule>
  </conditionalFormatting>
  <conditionalFormatting sqref="G69:AF70">
    <cfRule type="expression" dxfId="5123" priority="186">
      <formula>G$9&lt;8/24</formula>
    </cfRule>
  </conditionalFormatting>
  <conditionalFormatting sqref="T72:AF75">
    <cfRule type="expression" dxfId="5122" priority="102">
      <formula>T72&gt;$AG72*1</formula>
    </cfRule>
  </conditionalFormatting>
  <conditionalFormatting sqref="T73:AF75">
    <cfRule type="expression" dxfId="5121" priority="103">
      <formula>T$9&gt;=20/24</formula>
    </cfRule>
    <cfRule type="expression" dxfId="5120" priority="104">
      <formula>AND(T$9&gt;=14/24,T$9&lt;20/24)</formula>
    </cfRule>
    <cfRule type="expression" dxfId="5119" priority="105">
      <formula>AND(T$9&gt;=8/24,T$9&lt;14/24)</formula>
    </cfRule>
    <cfRule type="expression" dxfId="5118" priority="106">
      <formula>T$9&lt;8/24</formula>
    </cfRule>
  </conditionalFormatting>
  <conditionalFormatting sqref="F161:AF167">
    <cfRule type="expression" dxfId="5117" priority="137">
      <formula>F$9&gt;=20/24</formula>
    </cfRule>
    <cfRule type="expression" dxfId="5116" priority="138">
      <formula>AND(F$9&gt;=14/24,F$9&lt;20/24)</formula>
    </cfRule>
    <cfRule type="expression" dxfId="5115" priority="139">
      <formula>AND(F$9&gt;=8/24,F$9&lt;14/24)</formula>
    </cfRule>
    <cfRule type="expression" dxfId="5114" priority="140">
      <formula>F$9&lt;8/24</formula>
    </cfRule>
  </conditionalFormatting>
  <conditionalFormatting sqref="E253:L274 F169:L252 M169:AF274">
    <cfRule type="expression" dxfId="5113" priority="98">
      <formula>E$9&gt;=20/24</formula>
    </cfRule>
    <cfRule type="expression" dxfId="5112" priority="99">
      <formula>AND(E$9&gt;=14/24,E$9&lt;20/24)</formula>
    </cfRule>
    <cfRule type="expression" dxfId="5111" priority="100">
      <formula>AND(E$9&gt;=8/24,E$9&lt;14/24)</formula>
    </cfRule>
    <cfRule type="expression" dxfId="5110" priority="101">
      <formula>E$9&lt;8/24</formula>
    </cfRule>
  </conditionalFormatting>
  <conditionalFormatting sqref="T79:T85 T76:T77 B78:T78 AG78 AG96 B71:AG71 T11:AF13 G69:AF69 U76:AF85 G91:AF96">
    <cfRule type="expression" dxfId="5109" priority="177">
      <formula>B11&gt;$AG11*1</formula>
    </cfRule>
  </conditionalFormatting>
  <conditionalFormatting sqref="B78:AA78 T76:AA77 T72:AF72 AB76:AF78">
    <cfRule type="expression" dxfId="5108" priority="197">
      <formula>B$9&gt;=20/24</formula>
    </cfRule>
    <cfRule type="expression" dxfId="5107" priority="198">
      <formula>AND(B$9&gt;=14/24,B$9&lt;20/24)</formula>
    </cfRule>
    <cfRule type="expression" dxfId="5106" priority="199">
      <formula>AND(B$9&gt;=8/24,B$9&lt;14/24)</formula>
    </cfRule>
    <cfRule type="expression" dxfId="5105" priority="200">
      <formula>B$9&lt;8/24</formula>
    </cfRule>
  </conditionalFormatting>
  <conditionalFormatting sqref="T73:AF75">
    <cfRule type="expression" dxfId="5104" priority="107">
      <formula>T$9&gt;=20/24</formula>
    </cfRule>
    <cfRule type="expression" dxfId="5103" priority="108">
      <formula>AND(T$9&gt;=14/24,T$9&lt;20/24)</formula>
    </cfRule>
    <cfRule type="expression" dxfId="5102" priority="109">
      <formula>AND(T$9&gt;=8/24,T$9&lt;14/24)</formula>
    </cfRule>
    <cfRule type="expression" dxfId="5101" priority="110">
      <formula>T$9&lt;8/24</formula>
    </cfRule>
  </conditionalFormatting>
  <conditionalFormatting sqref="T84:AF84">
    <cfRule type="expression" dxfId="5100" priority="201">
      <formula>T$9&gt;=20/24</formula>
    </cfRule>
    <cfRule type="expression" dxfId="5099" priority="202">
      <formula>AND(T$9&gt;=14/24,T$9&lt;20/24)</formula>
    </cfRule>
    <cfRule type="expression" dxfId="5098" priority="203">
      <formula>AND(T$9&gt;=8/24,T$9&lt;14/24)</formula>
    </cfRule>
    <cfRule type="expression" dxfId="5097" priority="204">
      <formula>T$9&lt;8/24</formula>
    </cfRule>
  </conditionalFormatting>
  <conditionalFormatting sqref="M8 S8 AB8">
    <cfRule type="expression" dxfId="5096" priority="254">
      <formula>AND(N$9&gt;=14/24,N$9&lt;20/24)</formula>
    </cfRule>
    <cfRule type="expression" dxfId="5095" priority="255">
      <formula>AND(N$9&gt;=8/24,N$9&lt;14/24)</formula>
    </cfRule>
    <cfRule type="expression" dxfId="5094" priority="256">
      <formula>N$9&lt;8/24</formula>
    </cfRule>
  </conditionalFormatting>
  <conditionalFormatting sqref="T79:AF83">
    <cfRule type="expression" dxfId="5093" priority="209">
      <formula>T$9&gt;=20/24</formula>
    </cfRule>
    <cfRule type="expression" dxfId="5092" priority="210">
      <formula>AND(T$9&gt;=14/24,T$9&lt;20/24)</formula>
    </cfRule>
    <cfRule type="expression" dxfId="5091" priority="211">
      <formula>AND(T$9&gt;=8/24,T$9&lt;14/24)</formula>
    </cfRule>
    <cfRule type="expression" dxfId="5090" priority="212">
      <formula>T$9&lt;8/24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089" priority="253">
      <formula>N$9&gt;=20/24</formula>
    </cfRule>
  </conditionalFormatting>
  <conditionalFormatting sqref="S8">
    <cfRule type="expression" dxfId="5088" priority="244">
      <formula>U$9&gt;=20/24</formula>
    </cfRule>
    <cfRule type="expression" dxfId="5087" priority="245">
      <formula>AND(U$9&gt;=14/24,U$9&lt;20/24)</formula>
    </cfRule>
    <cfRule type="expression" dxfId="5086" priority="246">
      <formula>AND(U$9&gt;=8/24,U$9&lt;14/24)</formula>
    </cfRule>
    <cfRule type="expression" dxfId="5085" priority="247">
      <formula>U$9&lt;8/24</formula>
    </cfRule>
  </conditionalFormatting>
  <conditionalFormatting sqref="T79:AF84">
    <cfRule type="expression" dxfId="5084" priority="131">
      <formula>T$9&gt;=20/24</formula>
    </cfRule>
    <cfRule type="expression" dxfId="5083" priority="132">
      <formula>AND(T$9&gt;=14/24,T$9&lt;20/24)</formula>
    </cfRule>
    <cfRule type="expression" dxfId="5082" priority="133">
      <formula>AND(T$9&gt;=8/24,T$9&lt;14/24)</formula>
    </cfRule>
    <cfRule type="expression" dxfId="5081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G69:AF70">
    <cfRule type="expression" dxfId="5080" priority="191">
      <formula>G69&gt;$AG69</formula>
    </cfRule>
  </conditionalFormatting>
  <conditionalFormatting sqref="AB8">
    <cfRule type="expression" dxfId="5079" priority="240">
      <formula>AD$9&gt;=20/24</formula>
    </cfRule>
    <cfRule type="expression" dxfId="5078" priority="241">
      <formula>AND(AD$9&gt;=14/24,AD$9&lt;20/24)</formula>
    </cfRule>
    <cfRule type="expression" dxfId="5077" priority="242">
      <formula>AND(AD$9&gt;=8/24,AD$9&lt;14/24)</formula>
    </cfRule>
    <cfRule type="expression" dxfId="5076" priority="243">
      <formula>AD$9&lt;8/24</formula>
    </cfRule>
  </conditionalFormatting>
  <conditionalFormatting sqref="AG78">
    <cfRule type="expression" dxfId="5075" priority="219">
      <formula>AG$9&gt;=20/24</formula>
    </cfRule>
    <cfRule type="expression" dxfId="5074" priority="220">
      <formula>AND(AG$9&gt;=14/24,AG$9&lt;20/24)</formula>
    </cfRule>
    <cfRule type="expression" dxfId="5073" priority="221">
      <formula>AND(AG$9&gt;=8/24,AG$9&lt;14/24)</formula>
    </cfRule>
    <cfRule type="expression" dxfId="5072" priority="222">
      <formula>AG$9&lt;8/24</formula>
    </cfRule>
  </conditionalFormatting>
  <conditionalFormatting sqref="AG91:AG92">
    <cfRule type="expression" dxfId="5071" priority="214">
      <formula>AG91&gt;$AG91</formula>
    </cfRule>
  </conditionalFormatting>
  <conditionalFormatting sqref="AG96">
    <cfRule type="expression" dxfId="5070" priority="215">
      <formula>AG$9&gt;=20/24</formula>
    </cfRule>
    <cfRule type="expression" dxfId="5069" priority="216">
      <formula>AND(AG$9&gt;=14/24,AG$9&lt;20/24)</formula>
    </cfRule>
    <cfRule type="expression" dxfId="5068" priority="217">
      <formula>AND(AG$9&gt;=8/24,AG$9&lt;14/24)</formula>
    </cfRule>
    <cfRule type="expression" dxfId="5067" priority="218">
      <formula>AG$9&lt;8/24</formula>
    </cfRule>
  </conditionalFormatting>
  <conditionalFormatting sqref="AG113">
    <cfRule type="expression" dxfId="5066" priority="236">
      <formula>AG$9&gt;=20/24</formula>
    </cfRule>
    <cfRule type="expression" dxfId="5065" priority="237">
      <formula>AND(AG$9&gt;=14/24,AG$9&lt;20/24)</formula>
    </cfRule>
    <cfRule type="expression" dxfId="5064" priority="238">
      <formula>AND(AG$9&gt;=8/24,AG$9&lt;14/24)</formula>
    </cfRule>
    <cfRule type="expression" dxfId="5063" priority="239">
      <formula>AG$9&lt;8/24</formula>
    </cfRule>
  </conditionalFormatting>
  <conditionalFormatting sqref="AH8:AI10">
    <cfRule type="expression" dxfId="5062" priority="127">
      <formula>AH$9&gt;=20/24</formula>
    </cfRule>
    <cfRule type="expression" dxfId="5061" priority="128">
      <formula>AND(AH$9&gt;=14/24,AH$9&lt;20/24)</formula>
    </cfRule>
    <cfRule type="expression" dxfId="5060" priority="129">
      <formula>AND(AH$9&gt;=8/24,AH$9&lt;14/24)</formula>
    </cfRule>
    <cfRule type="expression" dxfId="5059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58" priority="257">
      <formula>AJ$9&gt;=20/24</formula>
    </cfRule>
    <cfRule type="expression" dxfId="5057" priority="258">
      <formula>AND(AJ$9&gt;=14/24,AJ$9&lt;20/24)</formula>
    </cfRule>
    <cfRule type="expression" dxfId="5056" priority="259">
      <formula>AND(AJ$9&gt;=8/24,AJ$9&lt;14/24)</formula>
    </cfRule>
    <cfRule type="expression" dxfId="5055" priority="260">
      <formula>AJ$9&lt;8/24</formula>
    </cfRule>
  </conditionalFormatting>
  <conditionalFormatting sqref="AL99:AN99 AL105:AN105">
    <cfRule type="expression" dxfId="5054" priority="229">
      <formula>AL$9&gt;=20/24</formula>
    </cfRule>
    <cfRule type="expression" dxfId="5053" priority="230">
      <formula>AND(AL$9&gt;=14/24,AL$9&lt;20/24)</formula>
    </cfRule>
    <cfRule type="expression" dxfId="5052" priority="231">
      <formula>AND(AL$9&gt;=8/24,AL$9&lt;14/24)</formula>
    </cfRule>
    <cfRule type="expression" dxfId="5051" priority="232">
      <formula>AL$9&lt;8/24</formula>
    </cfRule>
  </conditionalFormatting>
  <conditionalFormatting sqref="AM15:AM21 AN16:AR21">
    <cfRule type="expression" dxfId="5050" priority="153">
      <formula>AX$9&gt;=20/24</formula>
    </cfRule>
    <cfRule type="expression" dxfId="5049" priority="154">
      <formula>AND(AX$9&gt;=14/24,AX$9&lt;20/24)</formula>
    </cfRule>
    <cfRule type="expression" dxfId="5048" priority="155">
      <formula>AND(AX$9&gt;=8/24,AX$9&lt;14/24)</formula>
    </cfRule>
    <cfRule type="expression" dxfId="5047" priority="156">
      <formula>AX$9&lt;8/24</formula>
    </cfRule>
  </conditionalFormatting>
  <conditionalFormatting sqref="AN100:AN103">
    <cfRule type="expression" dxfId="5046" priority="225">
      <formula>AN$9&gt;=20/24</formula>
    </cfRule>
    <cfRule type="expression" dxfId="5045" priority="226">
      <formula>AND(AN$9&gt;=14/24,AN$9&lt;20/24)</formula>
    </cfRule>
    <cfRule type="expression" dxfId="5044" priority="227">
      <formula>AND(AN$9&gt;=8/24,AN$9&lt;14/24)</formula>
    </cfRule>
    <cfRule type="expression" dxfId="5043" priority="228">
      <formula>AN$9&lt;8/24</formula>
    </cfRule>
  </conditionalFormatting>
  <conditionalFormatting sqref="AN15:AR15">
    <cfRule type="expression" dxfId="5042" priority="141">
      <formula>U$9&gt;=20/24</formula>
    </cfRule>
    <cfRule type="expression" dxfId="5041" priority="142">
      <formula>AND(U$9&gt;=14/24,U$9&lt;20/24)</formula>
    </cfRule>
    <cfRule type="expression" dxfId="5040" priority="143">
      <formula>AND(U$9&gt;=8/24,U$9&lt;14/24)</formula>
    </cfRule>
    <cfRule type="expression" dxfId="5039" priority="144">
      <formula>U$9&lt;8/24</formula>
    </cfRule>
  </conditionalFormatting>
  <conditionalFormatting sqref="AS15">
    <cfRule type="expression" dxfId="5038" priority="149">
      <formula>AA$9&gt;=20/24</formula>
    </cfRule>
    <cfRule type="expression" dxfId="5037" priority="150">
      <formula>AND(AA$9&gt;=14/24,AA$9&lt;20/24)</formula>
    </cfRule>
    <cfRule type="expression" dxfId="5036" priority="151">
      <formula>AND(AA$9&gt;=8/24,AA$9&lt;14/24)</formula>
    </cfRule>
    <cfRule type="expression" dxfId="5035" priority="152">
      <formula>AA$9&lt;8/24</formula>
    </cfRule>
  </conditionalFormatting>
  <conditionalFormatting sqref="AS16:AS21">
    <cfRule type="expression" dxfId="5034" priority="157">
      <formula>BE$9&gt;=20/24</formula>
    </cfRule>
    <cfRule type="expression" dxfId="5033" priority="158">
      <formula>AND(BE$9&gt;=14/24,BE$9&lt;20/24)</formula>
    </cfRule>
    <cfRule type="expression" dxfId="5032" priority="159">
      <formula>AND(BE$9&gt;=8/24,BE$9&lt;14/24)</formula>
    </cfRule>
    <cfRule type="expression" dxfId="5031" priority="160">
      <formula>BE$9&lt;8/24</formula>
    </cfRule>
  </conditionalFormatting>
  <conditionalFormatting sqref="AT15 AX15:BJ15">
    <cfRule type="expression" dxfId="5030" priority="161">
      <formula>AC$9&gt;=20/24</formula>
    </cfRule>
    <cfRule type="expression" dxfId="5029" priority="162">
      <formula>AND(AC$9&gt;=14/24,AC$9&lt;20/24)</formula>
    </cfRule>
    <cfRule type="expression" dxfId="5028" priority="163">
      <formula>AND(AC$9&gt;=8/24,AC$9&lt;14/24)</formula>
    </cfRule>
    <cfRule type="expression" dxfId="5027" priority="164">
      <formula>AC$9&lt;8/24</formula>
    </cfRule>
  </conditionalFormatting>
  <conditionalFormatting sqref="AT16:AT21">
    <cfRule type="expression" dxfId="5026" priority="165">
      <formula>BG$9&gt;=20/24</formula>
    </cfRule>
    <cfRule type="expression" dxfId="5025" priority="166">
      <formula>AND(BG$9&gt;=14/24,BG$9&lt;20/24)</formula>
    </cfRule>
    <cfRule type="expression" dxfId="5024" priority="167">
      <formula>AND(BG$9&gt;=8/24,BG$9&lt;14/24)</formula>
    </cfRule>
    <cfRule type="expression" dxfId="5023" priority="168">
      <formula>BG$9&lt;8/24</formula>
    </cfRule>
  </conditionalFormatting>
  <conditionalFormatting sqref="AU15:AV15">
    <cfRule type="expression" dxfId="5022" priority="169">
      <formula>AE$9&gt;=20/24</formula>
    </cfRule>
    <cfRule type="expression" dxfId="5021" priority="170">
      <formula>AND(AE$9&gt;=14/24,AE$9&lt;20/24)</formula>
    </cfRule>
    <cfRule type="expression" dxfId="5020" priority="171">
      <formula>AND(AE$9&gt;=8/24,AE$9&lt;14/24)</formula>
    </cfRule>
    <cfRule type="expression" dxfId="5019" priority="172">
      <formula>AE$9&lt;8/24</formula>
    </cfRule>
  </conditionalFormatting>
  <conditionalFormatting sqref="AU16:BJ21">
    <cfRule type="expression" dxfId="5018" priority="173">
      <formula>BI$9&gt;=20/24</formula>
    </cfRule>
    <cfRule type="expression" dxfId="5017" priority="174">
      <formula>AND(BI$9&gt;=14/24,BI$9&lt;20/24)</formula>
    </cfRule>
    <cfRule type="expression" dxfId="5016" priority="175">
      <formula>AND(BI$9&gt;=8/24,BI$9&lt;14/24)</formula>
    </cfRule>
    <cfRule type="expression" dxfId="5015" priority="176">
      <formula>BI$9&lt;8/24</formula>
    </cfRule>
  </conditionalFormatting>
  <conditionalFormatting sqref="AW15">
    <cfRule type="expression" dxfId="5014" priority="145">
      <formula>B$9&gt;=20/24</formula>
    </cfRule>
    <cfRule type="expression" dxfId="5013" priority="146">
      <formula>AND(B$9&gt;=14/24,B$9&lt;20/24)</formula>
    </cfRule>
    <cfRule type="expression" dxfId="5012" priority="147">
      <formula>AND(B$9&gt;=8/24,B$9&lt;14/24)</formula>
    </cfRule>
    <cfRule type="expression" dxfId="5011" priority="148">
      <formula>B$9&lt;8/24</formula>
    </cfRule>
  </conditionalFormatting>
  <conditionalFormatting sqref="A73">
    <cfRule type="expression" dxfId="5010" priority="96">
      <formula>$AH73=0</formula>
    </cfRule>
  </conditionalFormatting>
  <conditionalFormatting sqref="B152:E159 B117:E125 B93:F107 F117:F124 B134:F134 G97:G102 B114:F114 B109:F112">
    <cfRule type="expression" dxfId="5009" priority="90">
      <formula>B$9&gt;=20/24</formula>
    </cfRule>
  </conditionalFormatting>
  <conditionalFormatting sqref="B152:E159 B117:E125 B93:F107 F117:F124 B134:F134 G97:G102 B114:F114 B109:F112">
    <cfRule type="expression" dxfId="5008" priority="91">
      <formula>AND(B$9&gt;=14/24,B$9&lt;20/24)</formula>
    </cfRule>
    <cfRule type="expression" dxfId="5007" priority="92">
      <formula>AND(B$9&gt;=8/24,B$9&lt;14/24)</formula>
    </cfRule>
    <cfRule type="expression" dxfId="5006" priority="93">
      <formula>B$9&lt;8/24</formula>
    </cfRule>
  </conditionalFormatting>
  <conditionalFormatting sqref="B161:E167">
    <cfRule type="expression" dxfId="5005" priority="85">
      <formula>B$9&gt;=20/24</formula>
    </cfRule>
    <cfRule type="expression" dxfId="5004" priority="86">
      <formula>AND(B$9&gt;=14/24,B$9&lt;20/24)</formula>
    </cfRule>
    <cfRule type="expression" dxfId="5003" priority="87">
      <formula>AND(B$9&gt;=8/24,B$9&lt;14/24)</formula>
    </cfRule>
    <cfRule type="expression" dxfId="5002" priority="88">
      <formula>B$9&lt;8/24</formula>
    </cfRule>
  </conditionalFormatting>
  <conditionalFormatting sqref="B169:D274 E169:E252">
    <cfRule type="expression" dxfId="5001" priority="66">
      <formula>B$9&gt;=20/24</formula>
    </cfRule>
    <cfRule type="expression" dxfId="5000" priority="67">
      <formula>AND(B$9&gt;=14/24,B$9&lt;20/24)</formula>
    </cfRule>
    <cfRule type="expression" dxfId="4999" priority="68">
      <formula>AND(B$9&gt;=8/24,B$9&lt;14/24)</formula>
    </cfRule>
    <cfRule type="expression" dxfId="4998" priority="69">
      <formula>B$9&lt;8/24</formula>
    </cfRule>
  </conditionalFormatting>
  <conditionalFormatting sqref="B91:F96">
    <cfRule type="expression" dxfId="4997" priority="89">
      <formula>B91&gt;$AG91*1</formula>
    </cfRule>
  </conditionalFormatting>
  <conditionalFormatting sqref="B11:S13">
    <cfRule type="expression" dxfId="4996" priority="59">
      <formula>B$9&gt;=20/24</formula>
    </cfRule>
  </conditionalFormatting>
  <conditionalFormatting sqref="B11:S13">
    <cfRule type="expression" dxfId="4995" priority="60">
      <formula>AND(B$9&gt;=14/24,B$9&lt;20/24)</formula>
    </cfRule>
    <cfRule type="expression" dxfId="4994" priority="61">
      <formula>AND(B$9&gt;=8/24,B$9&lt;14/24)</formula>
    </cfRule>
    <cfRule type="expression" dxfId="4993" priority="62">
      <formula>B$9&lt;8/24</formula>
    </cfRule>
  </conditionalFormatting>
  <conditionalFormatting sqref="B14:S53 T39:AF53">
    <cfRule type="expression" dxfId="4992" priority="53">
      <formula>B14&gt;$AG14*1</formula>
    </cfRule>
    <cfRule type="expression" dxfId="4991" priority="54">
      <formula>B$9&gt;=20/24</formula>
    </cfRule>
    <cfRule type="expression" dxfId="4990" priority="55">
      <formula>AND(B$9&gt;=14/24,B$9&lt;20/24)</formula>
    </cfRule>
    <cfRule type="expression" dxfId="4989" priority="56">
      <formula>AND(B$9&gt;=8/24,B$9&lt;14/24)</formula>
    </cfRule>
    <cfRule type="expression" dxfId="4988" priority="57">
      <formula>B$9&lt;8/24</formula>
    </cfRule>
  </conditionalFormatting>
  <conditionalFormatting sqref="B54:AF68">
    <cfRule type="expression" dxfId="4987" priority="47">
      <formula>B$9&lt;8/24</formula>
    </cfRule>
  </conditionalFormatting>
  <conditionalFormatting sqref="B54:F70 G54:AF68">
    <cfRule type="expression" dxfId="4986" priority="44">
      <formula>B$9&gt;=20/24</formula>
    </cfRule>
    <cfRule type="expression" dxfId="4985" priority="45">
      <formula>AND(B$9&gt;=14/24,B$9&lt;20/24)</formula>
    </cfRule>
    <cfRule type="expression" dxfId="4984" priority="46">
      <formula>AND(B$9&gt;=8/24,B$9&lt;14/24)</formula>
    </cfRule>
  </conditionalFormatting>
  <conditionalFormatting sqref="B63:AF65">
    <cfRule type="expression" dxfId="4983" priority="48">
      <formula>B63&gt;$AG63</formula>
    </cfRule>
  </conditionalFormatting>
  <conditionalFormatting sqref="B69:F70">
    <cfRule type="expression" dxfId="4982" priority="63">
      <formula>B$9&lt;8/24</formula>
    </cfRule>
  </conditionalFormatting>
  <conditionalFormatting sqref="B69:F69 B11:S13">
    <cfRule type="expression" dxfId="4981" priority="58">
      <formula>B11&gt;$AG11*1</formula>
    </cfRule>
  </conditionalFormatting>
  <conditionalFormatting sqref="B65:AF65">
    <cfRule type="expression" dxfId="4980" priority="49">
      <formula>B$9&gt;=20/24</formula>
    </cfRule>
    <cfRule type="expression" dxfId="4979" priority="50">
      <formula>AND(B$9&gt;=14/24,B$9&lt;20/24)</formula>
    </cfRule>
    <cfRule type="expression" dxfId="4978" priority="51">
      <formula>AND(B$9&gt;=8/24,B$9&lt;14/24)</formula>
    </cfRule>
    <cfRule type="expression" dxfId="4977" priority="52">
      <formula>B$9&lt;8/24</formula>
    </cfRule>
  </conditionalFormatting>
  <conditionalFormatting sqref="B69:F70">
    <cfRule type="expression" dxfId="4976" priority="65">
      <formula>B69&gt;$AG69</formula>
    </cfRule>
  </conditionalFormatting>
  <conditionalFormatting sqref="B66:F69 G66:AF68 B54:AF62">
    <cfRule type="expression" dxfId="4975" priority="64">
      <formula>B54&gt;$AG54</formula>
    </cfRule>
  </conditionalFormatting>
  <conditionalFormatting sqref="B76:S77">
    <cfRule type="expression" dxfId="4974" priority="36">
      <formula>B$9&gt;=20/24</formula>
    </cfRule>
  </conditionalFormatting>
  <conditionalFormatting sqref="B76:S77">
    <cfRule type="expression" dxfId="4973" priority="37">
      <formula>AND(B$9&gt;=14/24,B$9&lt;20/24)</formula>
    </cfRule>
    <cfRule type="expression" dxfId="4972" priority="38">
      <formula>AND(B$9&gt;=8/24,B$9&lt;14/24)</formula>
    </cfRule>
    <cfRule type="expression" dxfId="4971" priority="39">
      <formula>B$9&lt;8/24</formula>
    </cfRule>
  </conditionalFormatting>
  <conditionalFormatting sqref="B72:S75">
    <cfRule type="expression" dxfId="4970" priority="26">
      <formula>B72&gt;$AG72*1</formula>
    </cfRule>
  </conditionalFormatting>
  <conditionalFormatting sqref="B73:S75">
    <cfRule type="expression" dxfId="4969" priority="27">
      <formula>B$9&gt;=20/24</formula>
    </cfRule>
    <cfRule type="expression" dxfId="4968" priority="28">
      <formula>AND(B$9&gt;=14/24,B$9&lt;20/24)</formula>
    </cfRule>
    <cfRule type="expression" dxfId="4967" priority="29">
      <formula>AND(B$9&gt;=8/24,B$9&lt;14/24)</formula>
    </cfRule>
    <cfRule type="expression" dxfId="4966" priority="30">
      <formula>B$9&lt;8/24</formula>
    </cfRule>
  </conditionalFormatting>
  <conditionalFormatting sqref="B76:S77">
    <cfRule type="expression" dxfId="4965" priority="35">
      <formula>B76&gt;$AG76*1</formula>
    </cfRule>
  </conditionalFormatting>
  <conditionalFormatting sqref="B72:S72 B76:S77">
    <cfRule type="expression" dxfId="4964" priority="40">
      <formula>B$9&gt;=20/24</formula>
    </cfRule>
    <cfRule type="expression" dxfId="4963" priority="41">
      <formula>AND(B$9&gt;=14/24,B$9&lt;20/24)</formula>
    </cfRule>
    <cfRule type="expression" dxfId="4962" priority="42">
      <formula>AND(B$9&gt;=8/24,B$9&lt;14/24)</formula>
    </cfRule>
    <cfRule type="expression" dxfId="4961" priority="43">
      <formula>B$9&lt;8/24</formula>
    </cfRule>
  </conditionalFormatting>
  <conditionalFormatting sqref="B73:S75">
    <cfRule type="expression" dxfId="4960" priority="31">
      <formula>B$9&gt;=20/24</formula>
    </cfRule>
    <cfRule type="expression" dxfId="4959" priority="32">
      <formula>AND(B$9&gt;=14/24,B$9&lt;20/24)</formula>
    </cfRule>
    <cfRule type="expression" dxfId="4958" priority="33">
      <formula>AND(B$9&gt;=8/24,B$9&lt;14/24)</formula>
    </cfRule>
    <cfRule type="expression" dxfId="4957" priority="34">
      <formula>B$9&lt;8/24</formula>
    </cfRule>
  </conditionalFormatting>
  <conditionalFormatting sqref="B85:S90 T86:AF90">
    <cfRule type="expression" dxfId="4956" priority="14">
      <formula>B$9&gt;=20/24</formula>
    </cfRule>
  </conditionalFormatting>
  <conditionalFormatting sqref="B85:S90 T86:AF90">
    <cfRule type="expression" dxfId="4955" priority="15">
      <formula>AND(B$9&gt;=14/24,B$9&lt;20/24)</formula>
    </cfRule>
    <cfRule type="expression" dxfId="4954" priority="16">
      <formula>AND(B$9&gt;=8/24,B$9&lt;14/24)</formula>
    </cfRule>
    <cfRule type="expression" dxfId="4953" priority="17">
      <formula>B$9&lt;8/24</formula>
    </cfRule>
  </conditionalFormatting>
  <conditionalFormatting sqref="B79:S90 T86:AF90">
    <cfRule type="expression" dxfId="4952" priority="13">
      <formula>B79&gt;$AG79*1</formula>
    </cfRule>
  </conditionalFormatting>
  <conditionalFormatting sqref="B84:S84">
    <cfRule type="expression" dxfId="4951" priority="18">
      <formula>B$9&gt;=20/24</formula>
    </cfRule>
    <cfRule type="expression" dxfId="4950" priority="19">
      <formula>AND(B$9&gt;=14/24,B$9&lt;20/24)</formula>
    </cfRule>
    <cfRule type="expression" dxfId="4949" priority="20">
      <formula>AND(B$9&gt;=8/24,B$9&lt;14/24)</formula>
    </cfRule>
    <cfRule type="expression" dxfId="4948" priority="21">
      <formula>B$9&lt;8/24</formula>
    </cfRule>
  </conditionalFormatting>
  <conditionalFormatting sqref="B80:S83">
    <cfRule type="expression" dxfId="4947" priority="22">
      <formula>B$9&gt;=20/24</formula>
    </cfRule>
    <cfRule type="expression" dxfId="4946" priority="23">
      <formula>AND(B$9&gt;=14/24,B$9&lt;20/24)</formula>
    </cfRule>
    <cfRule type="expression" dxfId="4945" priority="24">
      <formula>AND(B$9&gt;=8/24,B$9&lt;14/24)</formula>
    </cfRule>
    <cfRule type="expression" dxfId="4944" priority="25">
      <formula>B$9&lt;8/24</formula>
    </cfRule>
  </conditionalFormatting>
  <conditionalFormatting sqref="B79:S84">
    <cfRule type="expression" dxfId="4943" priority="9">
      <formula>B$9&gt;=20/24</formula>
    </cfRule>
    <cfRule type="expression" dxfId="4942" priority="10">
      <formula>AND(B$9&gt;=14/24,B$9&lt;20/24)</formula>
    </cfRule>
    <cfRule type="expression" dxfId="4941" priority="11">
      <formula>AND(B$9&gt;=8/24,B$9&lt;14/24)</formula>
    </cfRule>
    <cfRule type="expression" dxfId="4940" priority="12">
      <formula>B$9&lt;8/24</formula>
    </cfRule>
  </conditionalFormatting>
  <conditionalFormatting sqref="B126:K133">
    <cfRule type="expression" dxfId="4939" priority="5">
      <formula>B$9&gt;=20/24</formula>
    </cfRule>
  </conditionalFormatting>
  <conditionalFormatting sqref="B126:K133">
    <cfRule type="expression" dxfId="4938" priority="6">
      <formula>AND(B$9&gt;=14/24,B$9&lt;20/24)</formula>
    </cfRule>
    <cfRule type="expression" dxfId="4937" priority="7">
      <formula>AND(B$9&gt;=8/24,B$9&lt;14/24)</formula>
    </cfRule>
    <cfRule type="expression" dxfId="4936" priority="8">
      <formula>B$9&lt;8/24</formula>
    </cfRule>
  </conditionalFormatting>
  <conditionalFormatting sqref="B137:R151">
    <cfRule type="expression" dxfId="4935" priority="1">
      <formula>B$9&gt;=20/24</formula>
    </cfRule>
  </conditionalFormatting>
  <conditionalFormatting sqref="B137:R151">
    <cfRule type="expression" dxfId="4934" priority="2">
      <formula>AND(B$9&gt;=14/24,B$9&lt;20/24)</formula>
    </cfRule>
    <cfRule type="expression" dxfId="4933" priority="3">
      <formula>AND(B$9&gt;=8/24,B$9&lt;14/24)</formula>
    </cfRule>
    <cfRule type="expression" dxfId="4932" priority="4">
      <formula>B$9&lt;8/24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70" zoomScaleNormal="70" workbookViewId="0">
      <pane xSplit="1" ySplit="10" topLeftCell="B60" activePane="bottomRight" state="frozen"/>
      <selection activeCell="C158" sqref="C158"/>
      <selection pane="topRight" activeCell="C158" sqref="C158"/>
      <selection pane="bottomLeft" activeCell="C158" sqref="C158"/>
      <selection pane="bottomRight" activeCell="Z97" sqref="Z97:AF97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2080/10/1</v>
      </c>
      <c r="C4" s="230"/>
      <c r="D4" s="230"/>
      <c r="E4" s="231" t="str">
        <f ca="1">"2080/"&amp;"10/"&amp;INT(MID(CELL("filename",G6),FIND("]",CELL("filename",G6))+1,200))</f>
        <v>2080/10/1</v>
      </c>
      <c r="F4" s="231"/>
      <c r="G4" s="231"/>
      <c r="H4" s="231" t="str">
        <f ca="1">TEXT(E4,"dddd")</f>
        <v>Tuesday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210.29999999999998</v>
      </c>
      <c r="C5" s="30">
        <f t="shared" si="0"/>
        <v>243.8</v>
      </c>
      <c r="D5" s="30">
        <f t="shared" si="0"/>
        <v>440.90000000000003</v>
      </c>
      <c r="E5" s="30">
        <f t="shared" si="0"/>
        <v>431.29999999999995</v>
      </c>
      <c r="F5" s="30">
        <f t="shared" si="0"/>
        <v>465.40000000000003</v>
      </c>
      <c r="G5" s="30">
        <f t="shared" si="0"/>
        <v>248.39999999999998</v>
      </c>
      <c r="H5" s="30">
        <f t="shared" si="0"/>
        <v>241.1</v>
      </c>
      <c r="I5" s="30">
        <f t="shared" si="0"/>
        <v>212.00000000000003</v>
      </c>
      <c r="J5" s="30">
        <f t="shared" si="0"/>
        <v>205.5</v>
      </c>
      <c r="K5" s="30">
        <f t="shared" si="0"/>
        <v>251.40000000000003</v>
      </c>
      <c r="L5" s="30">
        <f t="shared" si="0"/>
        <v>392.4</v>
      </c>
      <c r="M5" s="30">
        <f t="shared" si="0"/>
        <v>356.40000000000003</v>
      </c>
      <c r="N5" s="30">
        <f t="shared" si="0"/>
        <v>342.40000000000003</v>
      </c>
      <c r="O5" s="30">
        <f t="shared" si="0"/>
        <v>425.79999999999995</v>
      </c>
      <c r="P5" s="30">
        <f t="shared" si="0"/>
        <v>416.4</v>
      </c>
      <c r="Q5" s="30">
        <f t="shared" si="0"/>
        <v>383.7</v>
      </c>
      <c r="R5" s="30">
        <f t="shared" si="0"/>
        <v>386</v>
      </c>
      <c r="S5" s="30">
        <f t="shared" si="0"/>
        <v>378.3</v>
      </c>
      <c r="T5" s="30">
        <f t="shared" si="0"/>
        <v>317.80000000000007</v>
      </c>
      <c r="U5" s="30">
        <f t="shared" si="0"/>
        <v>274.59999999999997</v>
      </c>
      <c r="V5" s="30">
        <f t="shared" si="0"/>
        <v>310</v>
      </c>
      <c r="W5" s="30">
        <f t="shared" si="0"/>
        <v>262</v>
      </c>
      <c r="X5" s="30">
        <f t="shared" si="0"/>
        <v>166.9</v>
      </c>
      <c r="Y5" s="30">
        <f t="shared" si="0"/>
        <v>197.8</v>
      </c>
      <c r="Z5" s="30">
        <f t="shared" si="0"/>
        <v>175</v>
      </c>
      <c r="AA5" s="30">
        <f>AB108</f>
        <v>168</v>
      </c>
      <c r="AB5" s="30">
        <f t="shared" si="0"/>
        <v>168</v>
      </c>
      <c r="AC5" s="30">
        <f t="shared" si="0"/>
        <v>159</v>
      </c>
      <c r="AD5" s="30">
        <f t="shared" si="0"/>
        <v>159</v>
      </c>
      <c r="AE5" s="30">
        <f t="shared" si="0"/>
        <v>136</v>
      </c>
      <c r="AF5" s="30">
        <f>B108</f>
        <v>175.5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Load=1290</v>
      </c>
      <c r="B7" s="35">
        <f t="shared" ref="B7:AF7" si="1">B116</f>
        <v>1450.0600000000002</v>
      </c>
      <c r="C7" s="35">
        <f t="shared" si="1"/>
        <v>1428.0600000000002</v>
      </c>
      <c r="D7" s="35">
        <f t="shared" si="1"/>
        <v>1362.7600000000002</v>
      </c>
      <c r="E7" s="35">
        <f t="shared" si="1"/>
        <v>1302.3600000000004</v>
      </c>
      <c r="F7" s="35">
        <f t="shared" si="1"/>
        <v>1292.6600000000001</v>
      </c>
      <c r="G7" s="35">
        <f t="shared" si="1"/>
        <v>1326.7600000000002</v>
      </c>
      <c r="H7" s="35">
        <f t="shared" si="1"/>
        <v>1409.7600000000002</v>
      </c>
      <c r="I7" s="35">
        <f t="shared" si="1"/>
        <v>1471.21</v>
      </c>
      <c r="J7" s="35">
        <f t="shared" si="1"/>
        <v>1484.1600000000003</v>
      </c>
      <c r="K7" s="35">
        <f t="shared" si="1"/>
        <v>1490.46</v>
      </c>
      <c r="L7" s="35">
        <f t="shared" si="1"/>
        <v>1448.3600000000001</v>
      </c>
      <c r="M7" s="35">
        <f t="shared" si="1"/>
        <v>1512</v>
      </c>
      <c r="N7" s="35">
        <f t="shared" si="1"/>
        <v>1553.7500000000002</v>
      </c>
      <c r="O7" s="35">
        <f t="shared" si="1"/>
        <v>1347.5000000000002</v>
      </c>
      <c r="P7" s="35">
        <f t="shared" si="1"/>
        <v>1364.6000000000001</v>
      </c>
      <c r="Q7" s="35">
        <f t="shared" si="1"/>
        <v>1316.7000000000003</v>
      </c>
      <c r="R7" s="35">
        <f t="shared" si="1"/>
        <v>1300.1000000000001</v>
      </c>
      <c r="S7" s="35">
        <f t="shared" si="1"/>
        <v>1289.8200000000002</v>
      </c>
      <c r="T7" s="35">
        <f t="shared" si="1"/>
        <v>1293.6200000000001</v>
      </c>
      <c r="U7" s="35">
        <f t="shared" si="1"/>
        <v>1339.3700000000001</v>
      </c>
      <c r="V7" s="35">
        <f t="shared" si="1"/>
        <v>1364.4299999999998</v>
      </c>
      <c r="W7" s="35">
        <f t="shared" si="1"/>
        <v>1389.83</v>
      </c>
      <c r="X7" s="35">
        <f t="shared" si="1"/>
        <v>1443.8300000000002</v>
      </c>
      <c r="Y7" s="35">
        <f t="shared" si="1"/>
        <v>1536.2300000000002</v>
      </c>
      <c r="Z7" s="35">
        <f t="shared" si="1"/>
        <v>1825.7299999999998</v>
      </c>
      <c r="AA7" s="35">
        <f t="shared" si="1"/>
        <v>1710.9299999999998</v>
      </c>
      <c r="AB7" s="35">
        <f>AB116</f>
        <v>1652.9299999999998</v>
      </c>
      <c r="AC7" s="35">
        <f t="shared" si="1"/>
        <v>1652.9299999999998</v>
      </c>
      <c r="AD7" s="35">
        <f t="shared" si="1"/>
        <v>1492.83</v>
      </c>
      <c r="AE7" s="35">
        <f t="shared" si="1"/>
        <v>1452.83</v>
      </c>
      <c r="AF7" s="35">
        <f t="shared" si="1"/>
        <v>1316.83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1943.73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1825.73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192" t="s">
        <v>19</v>
      </c>
      <c r="AI10" s="192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26</v>
      </c>
      <c r="C11" s="43">
        <v>26</v>
      </c>
      <c r="D11" s="43">
        <v>26</v>
      </c>
      <c r="E11" s="43">
        <v>26</v>
      </c>
      <c r="F11" s="43">
        <v>26</v>
      </c>
      <c r="G11" s="43">
        <v>26</v>
      </c>
      <c r="H11" s="43">
        <v>26</v>
      </c>
      <c r="I11" s="43">
        <v>26</v>
      </c>
      <c r="J11" s="43">
        <v>26</v>
      </c>
      <c r="K11" s="43">
        <v>26</v>
      </c>
      <c r="L11" s="43">
        <v>26</v>
      </c>
      <c r="M11" s="43">
        <v>28</v>
      </c>
      <c r="N11" s="43">
        <v>28</v>
      </c>
      <c r="O11" s="43">
        <v>29</v>
      </c>
      <c r="P11" s="43">
        <v>29</v>
      </c>
      <c r="Q11" s="43">
        <v>26.6</v>
      </c>
      <c r="R11" s="43">
        <v>25</v>
      </c>
      <c r="S11" s="44">
        <v>10.8</v>
      </c>
      <c r="T11" s="44">
        <v>12.8</v>
      </c>
      <c r="U11" s="44">
        <v>40</v>
      </c>
      <c r="V11" s="44">
        <v>48.2</v>
      </c>
      <c r="W11" s="44">
        <v>48.2</v>
      </c>
      <c r="X11" s="44">
        <v>48.2</v>
      </c>
      <c r="Y11" s="44">
        <v>29.1</v>
      </c>
      <c r="Z11" s="44">
        <v>48.2</v>
      </c>
      <c r="AA11" s="44">
        <v>48.2</v>
      </c>
      <c r="AB11" s="44">
        <v>48.2</v>
      </c>
      <c r="AC11" s="44">
        <v>48.2</v>
      </c>
      <c r="AD11" s="44">
        <v>48.2</v>
      </c>
      <c r="AE11" s="44">
        <v>48.2</v>
      </c>
      <c r="AF11" s="44">
        <v>48.2</v>
      </c>
      <c r="AG11" s="45">
        <v>86</v>
      </c>
      <c r="AH11" s="46">
        <f t="shared" ref="AH11:AH74" si="2">MAX(B11:AF11)</f>
        <v>48.2</v>
      </c>
      <c r="AI11" s="47">
        <f t="shared" ref="AI11:AI74" si="3">MIN(B11:AF11)</f>
        <v>10.8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</v>
      </c>
      <c r="C12" s="43">
        <v>22</v>
      </c>
      <c r="D12" s="43">
        <v>22</v>
      </c>
      <c r="E12" s="43">
        <v>22</v>
      </c>
      <c r="F12" s="43">
        <v>22</v>
      </c>
      <c r="G12" s="43">
        <v>22</v>
      </c>
      <c r="H12" s="43">
        <v>22</v>
      </c>
      <c r="I12" s="43">
        <v>22</v>
      </c>
      <c r="J12" s="43">
        <v>22</v>
      </c>
      <c r="K12" s="43">
        <v>22</v>
      </c>
      <c r="L12" s="43">
        <v>22</v>
      </c>
      <c r="M12" s="43">
        <v>22</v>
      </c>
      <c r="N12" s="43">
        <v>22</v>
      </c>
      <c r="O12" s="43">
        <v>22</v>
      </c>
      <c r="P12" s="43">
        <v>22</v>
      </c>
      <c r="Q12" s="43">
        <v>22</v>
      </c>
      <c r="R12" s="43">
        <v>14</v>
      </c>
      <c r="S12" s="44">
        <v>7.2</v>
      </c>
      <c r="T12" s="44">
        <v>10</v>
      </c>
      <c r="U12" s="44">
        <v>30</v>
      </c>
      <c r="V12" s="44">
        <v>41.9</v>
      </c>
      <c r="W12" s="44">
        <v>41.9</v>
      </c>
      <c r="X12" s="44">
        <v>41.9</v>
      </c>
      <c r="Y12" s="44">
        <v>20</v>
      </c>
      <c r="Z12" s="44">
        <v>41.9</v>
      </c>
      <c r="AA12" s="44">
        <v>41.9</v>
      </c>
      <c r="AB12" s="44">
        <v>41.9</v>
      </c>
      <c r="AC12" s="44">
        <v>41.9</v>
      </c>
      <c r="AD12" s="44">
        <v>41.9</v>
      </c>
      <c r="AE12" s="44">
        <v>41.9</v>
      </c>
      <c r="AF12" s="44">
        <v>41.9</v>
      </c>
      <c r="AG12" s="48">
        <v>82</v>
      </c>
      <c r="AH12" s="46">
        <f t="shared" si="2"/>
        <v>41.9</v>
      </c>
      <c r="AI12" s="47">
        <f t="shared" si="3"/>
        <v>7.2</v>
      </c>
      <c r="AK12" s="49"/>
      <c r="AL12" s="50" t="str">
        <f ca="1">MID(CELL("filename",C7),FIND("]",CELL("filename",C7))+1,600)</f>
        <v>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26.96</v>
      </c>
      <c r="C13" s="43">
        <v>26.96</v>
      </c>
      <c r="D13" s="43">
        <v>26.96</v>
      </c>
      <c r="E13" s="43">
        <v>26.96</v>
      </c>
      <c r="F13" s="43">
        <v>26.96</v>
      </c>
      <c r="G13" s="43">
        <v>26.96</v>
      </c>
      <c r="H13" s="43">
        <v>26.96</v>
      </c>
      <c r="I13" s="43">
        <v>26.96</v>
      </c>
      <c r="J13" s="43">
        <v>26.96</v>
      </c>
      <c r="K13" s="43">
        <v>26.96</v>
      </c>
      <c r="L13" s="43">
        <v>26.96</v>
      </c>
      <c r="M13" s="43">
        <v>23.3</v>
      </c>
      <c r="N13" s="43">
        <v>23.3</v>
      </c>
      <c r="O13" s="43">
        <v>23.2</v>
      </c>
      <c r="P13" s="43">
        <v>23.2</v>
      </c>
      <c r="Q13" s="43">
        <v>23.2</v>
      </c>
      <c r="R13" s="43">
        <v>23.2</v>
      </c>
      <c r="S13" s="44">
        <v>24.4</v>
      </c>
      <c r="T13" s="44">
        <v>24.4</v>
      </c>
      <c r="U13" s="44">
        <v>26.8</v>
      </c>
      <c r="V13" s="44">
        <v>28.5</v>
      </c>
      <c r="W13" s="44">
        <v>28.5</v>
      </c>
      <c r="X13" s="44">
        <v>28.5</v>
      </c>
      <c r="Y13" s="44">
        <v>29.3</v>
      </c>
      <c r="Z13" s="44">
        <v>28.5</v>
      </c>
      <c r="AA13" s="44">
        <v>28.5</v>
      </c>
      <c r="AB13" s="44">
        <v>28.5</v>
      </c>
      <c r="AC13" s="44">
        <v>28.5</v>
      </c>
      <c r="AD13" s="44">
        <v>28.5</v>
      </c>
      <c r="AE13" s="44">
        <v>28.5</v>
      </c>
      <c r="AF13" s="44">
        <v>28.5</v>
      </c>
      <c r="AG13" s="48">
        <v>78</v>
      </c>
      <c r="AH13" s="46">
        <f t="shared" si="2"/>
        <v>29.3</v>
      </c>
      <c r="AI13" s="47">
        <f t="shared" si="3"/>
        <v>23.2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14.5</v>
      </c>
      <c r="C14" s="43">
        <v>14.5</v>
      </c>
      <c r="D14" s="43">
        <v>14.5</v>
      </c>
      <c r="E14" s="43">
        <v>14.5</v>
      </c>
      <c r="F14" s="43">
        <v>14.5</v>
      </c>
      <c r="G14" s="43">
        <v>14.5</v>
      </c>
      <c r="H14" s="43">
        <v>14.5</v>
      </c>
      <c r="I14" s="43">
        <v>14.5</v>
      </c>
      <c r="J14" s="43">
        <v>14.5</v>
      </c>
      <c r="K14" s="43">
        <v>14.5</v>
      </c>
      <c r="L14" s="43">
        <v>14.5</v>
      </c>
      <c r="M14" s="43">
        <v>15.5</v>
      </c>
      <c r="N14" s="43">
        <v>15.5</v>
      </c>
      <c r="O14" s="43">
        <v>15.5</v>
      </c>
      <c r="P14" s="43">
        <v>15.5</v>
      </c>
      <c r="Q14" s="43">
        <v>14.5</v>
      </c>
      <c r="R14" s="43">
        <v>14.5</v>
      </c>
      <c r="S14" s="44">
        <v>15</v>
      </c>
      <c r="T14" s="44">
        <v>15</v>
      </c>
      <c r="U14" s="44">
        <v>16.5</v>
      </c>
      <c r="V14" s="44">
        <v>16</v>
      </c>
      <c r="W14" s="44">
        <v>16</v>
      </c>
      <c r="X14" s="44">
        <v>16</v>
      </c>
      <c r="Y14" s="44">
        <v>16</v>
      </c>
      <c r="Z14" s="44">
        <v>16</v>
      </c>
      <c r="AA14" s="44">
        <v>16</v>
      </c>
      <c r="AB14" s="44">
        <v>16</v>
      </c>
      <c r="AC14" s="44">
        <v>16</v>
      </c>
      <c r="AD14" s="44">
        <v>16</v>
      </c>
      <c r="AE14" s="44">
        <v>16</v>
      </c>
      <c r="AF14" s="44">
        <v>16</v>
      </c>
      <c r="AG14" s="48">
        <v>77</v>
      </c>
      <c r="AH14" s="46">
        <f t="shared" si="2"/>
        <v>16.5</v>
      </c>
      <c r="AI14" s="47">
        <f t="shared" si="3"/>
        <v>14.5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26.4</v>
      </c>
      <c r="C15" s="43">
        <v>26.4</v>
      </c>
      <c r="D15" s="43">
        <v>26.4</v>
      </c>
      <c r="E15" s="43">
        <v>26.4</v>
      </c>
      <c r="F15" s="43">
        <v>26.4</v>
      </c>
      <c r="G15" s="43">
        <v>26.4</v>
      </c>
      <c r="H15" s="43">
        <v>26.4</v>
      </c>
      <c r="I15" s="43">
        <v>26.4</v>
      </c>
      <c r="J15" s="43">
        <v>26.4</v>
      </c>
      <c r="K15" s="43">
        <v>26.4</v>
      </c>
      <c r="L15" s="43">
        <v>26.4</v>
      </c>
      <c r="M15" s="43">
        <v>26.4</v>
      </c>
      <c r="N15" s="43">
        <v>26.4</v>
      </c>
      <c r="O15" s="43">
        <v>27.4</v>
      </c>
      <c r="P15" s="43">
        <v>27.4</v>
      </c>
      <c r="Q15" s="43">
        <v>27.4</v>
      </c>
      <c r="R15" s="43">
        <v>27.4</v>
      </c>
      <c r="S15" s="44">
        <v>27.1</v>
      </c>
      <c r="T15" s="44">
        <v>27.1</v>
      </c>
      <c r="U15" s="44">
        <v>26.6</v>
      </c>
      <c r="V15" s="44">
        <v>26.2</v>
      </c>
      <c r="W15" s="44">
        <v>26.2</v>
      </c>
      <c r="X15" s="44">
        <v>26.2</v>
      </c>
      <c r="Y15" s="44">
        <v>26.2</v>
      </c>
      <c r="Z15" s="44">
        <v>26.2</v>
      </c>
      <c r="AA15" s="44">
        <v>26.2</v>
      </c>
      <c r="AB15" s="44">
        <v>26.2</v>
      </c>
      <c r="AC15" s="44">
        <v>26.2</v>
      </c>
      <c r="AD15" s="44">
        <v>26.2</v>
      </c>
      <c r="AE15" s="44">
        <v>26.2</v>
      </c>
      <c r="AF15" s="44">
        <v>26.2</v>
      </c>
      <c r="AG15" s="48">
        <v>73</v>
      </c>
      <c r="AH15" s="46">
        <f t="shared" si="2"/>
        <v>27.4</v>
      </c>
      <c r="AI15" s="47">
        <f t="shared" si="3"/>
        <v>26.2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12.8</v>
      </c>
      <c r="C16" s="43">
        <v>12.8</v>
      </c>
      <c r="D16" s="43">
        <v>12.8</v>
      </c>
      <c r="E16" s="43">
        <v>12.8</v>
      </c>
      <c r="F16" s="43">
        <v>12.8</v>
      </c>
      <c r="G16" s="43">
        <v>12.8</v>
      </c>
      <c r="H16" s="43">
        <v>12.8</v>
      </c>
      <c r="I16" s="43">
        <v>12.8</v>
      </c>
      <c r="J16" s="43">
        <v>12.8</v>
      </c>
      <c r="K16" s="43">
        <v>12.8</v>
      </c>
      <c r="L16" s="43">
        <v>12.8</v>
      </c>
      <c r="M16" s="43">
        <v>12.8</v>
      </c>
      <c r="N16" s="43">
        <v>12.8</v>
      </c>
      <c r="O16" s="43">
        <v>12.8</v>
      </c>
      <c r="P16" s="43">
        <v>12.8</v>
      </c>
      <c r="Q16" s="43">
        <v>12.8</v>
      </c>
      <c r="R16" s="43">
        <v>12.8</v>
      </c>
      <c r="S16" s="44">
        <v>13</v>
      </c>
      <c r="T16" s="44">
        <v>13</v>
      </c>
      <c r="U16" s="44">
        <v>11.8</v>
      </c>
      <c r="V16" s="44">
        <v>12.6</v>
      </c>
      <c r="W16" s="44">
        <v>12.6</v>
      </c>
      <c r="X16" s="44">
        <v>12.6</v>
      </c>
      <c r="Y16" s="44">
        <v>12.6</v>
      </c>
      <c r="Z16" s="44">
        <v>12.6</v>
      </c>
      <c r="AA16" s="44">
        <v>12.6</v>
      </c>
      <c r="AB16" s="44">
        <v>12.6</v>
      </c>
      <c r="AC16" s="44">
        <v>12.6</v>
      </c>
      <c r="AD16" s="44">
        <v>12.6</v>
      </c>
      <c r="AE16" s="44">
        <v>12.6</v>
      </c>
      <c r="AF16" s="44">
        <v>12.6</v>
      </c>
      <c r="AG16" s="48">
        <v>71</v>
      </c>
      <c r="AH16" s="46">
        <f t="shared" si="2"/>
        <v>13</v>
      </c>
      <c r="AI16" s="47">
        <f t="shared" si="3"/>
        <v>11.8</v>
      </c>
      <c r="AK16" s="49"/>
      <c r="AL16" s="52" t="s">
        <v>7</v>
      </c>
      <c r="AM16" s="57">
        <f t="shared" ref="AM16:AR16" si="4">B71</f>
        <v>639.26000000000022</v>
      </c>
      <c r="AN16" s="57">
        <f t="shared" si="4"/>
        <v>639.26000000000022</v>
      </c>
      <c r="AO16" s="57">
        <f t="shared" si="4"/>
        <v>639.26000000000022</v>
      </c>
      <c r="AP16" s="57">
        <f t="shared" si="4"/>
        <v>639.26000000000022</v>
      </c>
      <c r="AQ16" s="57">
        <f t="shared" si="4"/>
        <v>639.26000000000022</v>
      </c>
      <c r="AR16" s="57">
        <f t="shared" si="4"/>
        <v>639.26000000000022</v>
      </c>
      <c r="AS16" s="57">
        <f>I71</f>
        <v>639.26000000000022</v>
      </c>
      <c r="AT16" s="57">
        <f>K71</f>
        <v>639.26000000000022</v>
      </c>
      <c r="AU16" s="57">
        <f t="shared" ref="AU16:BD16" si="5">M71</f>
        <v>680.60000000000014</v>
      </c>
      <c r="AV16" s="57">
        <f t="shared" si="5"/>
        <v>680.60000000000014</v>
      </c>
      <c r="AW16" s="57">
        <f t="shared" si="5"/>
        <v>682.50000000000011</v>
      </c>
      <c r="AX16" s="57">
        <f t="shared" si="5"/>
        <v>661.80000000000018</v>
      </c>
      <c r="AY16" s="57">
        <f t="shared" si="5"/>
        <v>656.80000000000018</v>
      </c>
      <c r="AZ16" s="57">
        <f t="shared" si="5"/>
        <v>675.00000000000011</v>
      </c>
      <c r="BA16" s="57">
        <f t="shared" si="5"/>
        <v>654.12000000000012</v>
      </c>
      <c r="BB16" s="57">
        <f t="shared" si="5"/>
        <v>665.62000000000012</v>
      </c>
      <c r="BC16" s="57">
        <f t="shared" si="5"/>
        <v>731.87000000000012</v>
      </c>
      <c r="BD16" s="57">
        <f t="shared" si="5"/>
        <v>755.13</v>
      </c>
      <c r="BE16" s="58">
        <f>X71</f>
        <v>755.13</v>
      </c>
      <c r="BF16" s="58">
        <f>Z71</f>
        <v>755.13</v>
      </c>
      <c r="BG16" s="58">
        <f>AB71</f>
        <v>756.13</v>
      </c>
      <c r="BH16" s="58">
        <f>AD71</f>
        <v>756.13</v>
      </c>
      <c r="BI16" s="58">
        <f>AE71</f>
        <v>756.13</v>
      </c>
      <c r="BJ16" s="58">
        <f>AF71</f>
        <v>756.13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18</v>
      </c>
      <c r="C17" s="44">
        <v>18</v>
      </c>
      <c r="D17" s="44">
        <v>18</v>
      </c>
      <c r="E17" s="44">
        <v>18</v>
      </c>
      <c r="F17" s="44">
        <v>18</v>
      </c>
      <c r="G17" s="44">
        <v>18</v>
      </c>
      <c r="H17" s="44">
        <v>18</v>
      </c>
      <c r="I17" s="44">
        <v>18</v>
      </c>
      <c r="J17" s="44">
        <v>18</v>
      </c>
      <c r="K17" s="44">
        <v>18</v>
      </c>
      <c r="L17" s="44">
        <v>18</v>
      </c>
      <c r="M17" s="44">
        <v>18</v>
      </c>
      <c r="N17" s="44">
        <v>18</v>
      </c>
      <c r="O17" s="44">
        <v>18</v>
      </c>
      <c r="P17" s="44">
        <v>18</v>
      </c>
      <c r="Q17" s="44">
        <v>18</v>
      </c>
      <c r="R17" s="44">
        <v>18</v>
      </c>
      <c r="S17" s="44">
        <v>17.850000000000001</v>
      </c>
      <c r="T17" s="44">
        <v>17.850000000000001</v>
      </c>
      <c r="U17" s="44">
        <v>20.6</v>
      </c>
      <c r="V17" s="44">
        <v>20.6</v>
      </c>
      <c r="W17" s="44">
        <v>20.6</v>
      </c>
      <c r="X17" s="44">
        <v>20.6</v>
      </c>
      <c r="Y17" s="44">
        <v>20.6</v>
      </c>
      <c r="Z17" s="44">
        <v>20.6</v>
      </c>
      <c r="AA17" s="44">
        <v>20.6</v>
      </c>
      <c r="AB17" s="44">
        <v>20.6</v>
      </c>
      <c r="AC17" s="44">
        <v>20.6</v>
      </c>
      <c r="AD17" s="44">
        <v>20.6</v>
      </c>
      <c r="AE17" s="44">
        <v>20.6</v>
      </c>
      <c r="AF17" s="44">
        <v>20.6</v>
      </c>
      <c r="AG17" s="45">
        <v>54</v>
      </c>
      <c r="AH17" s="46">
        <f t="shared" si="2"/>
        <v>20.6</v>
      </c>
      <c r="AI17" s="47">
        <f t="shared" si="3"/>
        <v>17.850000000000001</v>
      </c>
      <c r="AK17" s="49"/>
      <c r="AL17" s="52" t="s">
        <v>29</v>
      </c>
      <c r="AM17" s="57">
        <f t="shared" ref="AM17:AR17" si="6">B78</f>
        <v>247.7</v>
      </c>
      <c r="AN17" s="57">
        <f t="shared" si="6"/>
        <v>247.39999999999998</v>
      </c>
      <c r="AO17" s="57">
        <f t="shared" si="6"/>
        <v>228.79999999999998</v>
      </c>
      <c r="AP17" s="57">
        <f t="shared" si="6"/>
        <v>123.9</v>
      </c>
      <c r="AQ17" s="57">
        <f t="shared" si="6"/>
        <v>123.79999999999998</v>
      </c>
      <c r="AR17" s="57">
        <f t="shared" si="6"/>
        <v>123.79999999999998</v>
      </c>
      <c r="AS17" s="57">
        <f>I78</f>
        <v>414.8</v>
      </c>
      <c r="AT17" s="57">
        <f>K78</f>
        <v>364.8</v>
      </c>
      <c r="AU17" s="57">
        <f t="shared" ref="AU17:BD17" si="7">M78</f>
        <v>142</v>
      </c>
      <c r="AV17" s="57">
        <f t="shared" si="7"/>
        <v>162</v>
      </c>
      <c r="AW17" s="57">
        <f t="shared" si="7"/>
        <v>137.29999999999998</v>
      </c>
      <c r="AX17" s="57">
        <f t="shared" si="7"/>
        <v>137.29999999999998</v>
      </c>
      <c r="AY17" s="57">
        <f t="shared" si="7"/>
        <v>117.29999999999998</v>
      </c>
      <c r="AZ17" s="57">
        <f t="shared" si="7"/>
        <v>117.29999999999998</v>
      </c>
      <c r="BA17" s="57">
        <f t="shared" si="7"/>
        <v>117.29999999999998</v>
      </c>
      <c r="BB17" s="57">
        <f t="shared" si="7"/>
        <v>117.29999999999998</v>
      </c>
      <c r="BC17" s="57">
        <f t="shared" si="7"/>
        <v>117.29999999999998</v>
      </c>
      <c r="BD17" s="57">
        <f t="shared" si="7"/>
        <v>117.29999999999998</v>
      </c>
      <c r="BE17" s="58">
        <f>X78</f>
        <v>199.3</v>
      </c>
      <c r="BF17" s="58">
        <f>Z78</f>
        <v>522.29999999999995</v>
      </c>
      <c r="BG17" s="58">
        <f>AB78</f>
        <v>539.29999999999995</v>
      </c>
      <c r="BH17" s="58">
        <f>AD78</f>
        <v>331.3</v>
      </c>
      <c r="BI17" s="58">
        <f>AE78</f>
        <v>331.3</v>
      </c>
      <c r="BJ17" s="58">
        <f>AF78</f>
        <v>300.3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9</v>
      </c>
      <c r="C18" s="44">
        <v>9</v>
      </c>
      <c r="D18" s="44">
        <v>9</v>
      </c>
      <c r="E18" s="44">
        <v>9</v>
      </c>
      <c r="F18" s="44">
        <v>9</v>
      </c>
      <c r="G18" s="44">
        <v>9</v>
      </c>
      <c r="H18" s="44">
        <v>9</v>
      </c>
      <c r="I18" s="44">
        <v>9</v>
      </c>
      <c r="J18" s="44">
        <v>9</v>
      </c>
      <c r="K18" s="44">
        <v>9</v>
      </c>
      <c r="L18" s="44">
        <v>9</v>
      </c>
      <c r="M18" s="44">
        <v>9</v>
      </c>
      <c r="N18" s="44">
        <v>9</v>
      </c>
      <c r="O18" s="44">
        <v>9</v>
      </c>
      <c r="P18" s="44">
        <v>9</v>
      </c>
      <c r="Q18" s="44">
        <v>9</v>
      </c>
      <c r="R18" s="44">
        <v>9</v>
      </c>
      <c r="S18" s="44">
        <v>9.5</v>
      </c>
      <c r="T18" s="44">
        <v>9.5</v>
      </c>
      <c r="U18" s="44">
        <v>9.5</v>
      </c>
      <c r="V18" s="44">
        <v>9.5</v>
      </c>
      <c r="W18" s="44">
        <v>9.5</v>
      </c>
      <c r="X18" s="44">
        <v>9.5</v>
      </c>
      <c r="Y18" s="44">
        <v>9.5</v>
      </c>
      <c r="Z18" s="44">
        <v>9.5</v>
      </c>
      <c r="AA18" s="44">
        <v>9.5</v>
      </c>
      <c r="AB18" s="44">
        <v>9.5</v>
      </c>
      <c r="AC18" s="44">
        <v>9.5</v>
      </c>
      <c r="AD18" s="44">
        <v>9.5</v>
      </c>
      <c r="AE18" s="44">
        <v>9.5</v>
      </c>
      <c r="AF18" s="44">
        <v>9.5</v>
      </c>
      <c r="AG18" s="48">
        <v>52.465000000000003</v>
      </c>
      <c r="AH18" s="46">
        <f t="shared" si="2"/>
        <v>9.5</v>
      </c>
      <c r="AI18" s="47">
        <f t="shared" si="3"/>
        <v>9</v>
      </c>
      <c r="AK18" s="49"/>
      <c r="AL18" s="52" t="s">
        <v>31</v>
      </c>
      <c r="AM18" s="57">
        <f t="shared" ref="AM18:AR18" si="8">B92</f>
        <v>289.50000000000006</v>
      </c>
      <c r="AN18" s="57">
        <f t="shared" si="8"/>
        <v>227.10000000000002</v>
      </c>
      <c r="AO18" s="57">
        <f t="shared" si="8"/>
        <v>170.3</v>
      </c>
      <c r="AP18" s="57">
        <f t="shared" si="8"/>
        <v>98.300000000000011</v>
      </c>
      <c r="AQ18" s="57">
        <f t="shared" si="8"/>
        <v>98.300000000000011</v>
      </c>
      <c r="AR18" s="57">
        <f t="shared" si="8"/>
        <v>98.300000000000011</v>
      </c>
      <c r="AS18" s="57">
        <f>I92</f>
        <v>184.05</v>
      </c>
      <c r="AT18" s="57">
        <f>K92</f>
        <v>293.89999999999998</v>
      </c>
      <c r="AU18" s="57">
        <f t="shared" ref="AU18:BD18" si="9">M92</f>
        <v>297</v>
      </c>
      <c r="AV18" s="57">
        <f t="shared" si="9"/>
        <v>354.75</v>
      </c>
      <c r="AW18" s="57">
        <f t="shared" si="9"/>
        <v>185.3</v>
      </c>
      <c r="AX18" s="57">
        <f t="shared" si="9"/>
        <v>139.69999999999999</v>
      </c>
      <c r="AY18" s="57">
        <f t="shared" si="9"/>
        <v>126.2</v>
      </c>
      <c r="AZ18" s="57">
        <f t="shared" si="9"/>
        <v>124.10000000000001</v>
      </c>
      <c r="BA18" s="57">
        <f t="shared" si="9"/>
        <v>132.4</v>
      </c>
      <c r="BB18" s="57">
        <f t="shared" si="9"/>
        <v>132.4</v>
      </c>
      <c r="BC18" s="57">
        <f t="shared" si="9"/>
        <v>172.4</v>
      </c>
      <c r="BD18" s="57">
        <f t="shared" si="9"/>
        <v>217.4</v>
      </c>
      <c r="BE18" s="58">
        <f>X92</f>
        <v>227.4</v>
      </c>
      <c r="BF18" s="58">
        <f>Z92</f>
        <v>398.4</v>
      </c>
      <c r="BG18" s="58">
        <f>AB92</f>
        <v>409.4</v>
      </c>
      <c r="BH18" s="58">
        <f>AD92</f>
        <v>350.4</v>
      </c>
      <c r="BI18" s="58">
        <f>AE92</f>
        <v>350.4</v>
      </c>
      <c r="BJ18" s="58">
        <f>AF92</f>
        <v>349.4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11.1</v>
      </c>
      <c r="C19" s="44">
        <v>11.1</v>
      </c>
      <c r="D19" s="44">
        <v>11.1</v>
      </c>
      <c r="E19" s="44">
        <v>11.1</v>
      </c>
      <c r="F19" s="44">
        <v>11.1</v>
      </c>
      <c r="G19" s="44">
        <v>11.1</v>
      </c>
      <c r="H19" s="44">
        <v>11.1</v>
      </c>
      <c r="I19" s="44">
        <v>11.1</v>
      </c>
      <c r="J19" s="44">
        <v>11.1</v>
      </c>
      <c r="K19" s="44">
        <v>11.1</v>
      </c>
      <c r="L19" s="44">
        <v>11.1</v>
      </c>
      <c r="M19" s="44">
        <v>11.1</v>
      </c>
      <c r="N19" s="44">
        <v>11.1</v>
      </c>
      <c r="O19" s="44">
        <v>11.1</v>
      </c>
      <c r="P19" s="44">
        <v>11.1</v>
      </c>
      <c r="Q19" s="44">
        <v>11.1</v>
      </c>
      <c r="R19" s="44">
        <v>11.1</v>
      </c>
      <c r="S19" s="44">
        <v>11.9</v>
      </c>
      <c r="T19" s="44">
        <v>11.9</v>
      </c>
      <c r="U19" s="44">
        <v>11.8</v>
      </c>
      <c r="V19" s="44">
        <v>11.3</v>
      </c>
      <c r="W19" s="44">
        <v>11.3</v>
      </c>
      <c r="X19" s="44">
        <v>11.3</v>
      </c>
      <c r="Y19" s="44">
        <v>11.3</v>
      </c>
      <c r="Z19" s="44">
        <v>11.3</v>
      </c>
      <c r="AA19" s="44">
        <v>11.3</v>
      </c>
      <c r="AB19" s="44">
        <v>11.3</v>
      </c>
      <c r="AC19" s="44">
        <v>11.3</v>
      </c>
      <c r="AD19" s="44">
        <v>11.3</v>
      </c>
      <c r="AE19" s="44">
        <v>11.3</v>
      </c>
      <c r="AF19" s="44">
        <v>11.3</v>
      </c>
      <c r="AG19" s="48">
        <v>52.4</v>
      </c>
      <c r="AH19" s="46">
        <f t="shared" si="2"/>
        <v>11.9</v>
      </c>
      <c r="AI19" s="47">
        <f t="shared" si="3"/>
        <v>11.1</v>
      </c>
      <c r="AK19" s="49"/>
      <c r="AL19" s="52" t="s">
        <v>33</v>
      </c>
      <c r="AM19" s="57">
        <f t="shared" ref="AM19:AR19" si="10">B108</f>
        <v>175.5</v>
      </c>
      <c r="AN19" s="57">
        <f t="shared" si="10"/>
        <v>210.29999999999998</v>
      </c>
      <c r="AO19" s="57">
        <f t="shared" si="10"/>
        <v>243.8</v>
      </c>
      <c r="AP19" s="57">
        <f t="shared" si="10"/>
        <v>440.90000000000003</v>
      </c>
      <c r="AQ19" s="57">
        <f t="shared" si="10"/>
        <v>431.29999999999995</v>
      </c>
      <c r="AR19" s="57">
        <f t="shared" si="10"/>
        <v>465.40000000000003</v>
      </c>
      <c r="AS19" s="57">
        <f>I108</f>
        <v>241.1</v>
      </c>
      <c r="AT19" s="57">
        <f>K108</f>
        <v>205.5</v>
      </c>
      <c r="AU19" s="57">
        <f t="shared" ref="AU19:BD19" si="11">M108</f>
        <v>392.4</v>
      </c>
      <c r="AV19" s="57">
        <f t="shared" si="11"/>
        <v>356.40000000000003</v>
      </c>
      <c r="AW19" s="57">
        <f t="shared" si="11"/>
        <v>342.40000000000003</v>
      </c>
      <c r="AX19" s="57">
        <f t="shared" si="11"/>
        <v>425.79999999999995</v>
      </c>
      <c r="AY19" s="57">
        <f t="shared" si="11"/>
        <v>416.4</v>
      </c>
      <c r="AZ19" s="57">
        <f t="shared" si="11"/>
        <v>383.7</v>
      </c>
      <c r="BA19" s="57">
        <f t="shared" si="11"/>
        <v>386</v>
      </c>
      <c r="BB19" s="57">
        <f t="shared" si="11"/>
        <v>378.3</v>
      </c>
      <c r="BC19" s="57">
        <f t="shared" si="11"/>
        <v>317.80000000000007</v>
      </c>
      <c r="BD19" s="57">
        <f t="shared" si="11"/>
        <v>274.59999999999997</v>
      </c>
      <c r="BE19" s="58">
        <f>X108</f>
        <v>262</v>
      </c>
      <c r="BF19" s="58">
        <f>Z108</f>
        <v>197.8</v>
      </c>
      <c r="BG19" s="58">
        <f>AB108</f>
        <v>168</v>
      </c>
      <c r="BH19" s="58">
        <f>AD108</f>
        <v>159</v>
      </c>
      <c r="BI19" s="58">
        <f>AE108</f>
        <v>159</v>
      </c>
      <c r="BJ19" s="58">
        <f>AF108</f>
        <v>136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25</v>
      </c>
      <c r="C20" s="44">
        <v>25</v>
      </c>
      <c r="D20" s="44">
        <v>25</v>
      </c>
      <c r="E20" s="44">
        <v>25</v>
      </c>
      <c r="F20" s="44">
        <v>25</v>
      </c>
      <c r="G20" s="44">
        <v>25</v>
      </c>
      <c r="H20" s="44">
        <v>25</v>
      </c>
      <c r="I20" s="44">
        <v>25</v>
      </c>
      <c r="J20" s="44">
        <v>25</v>
      </c>
      <c r="K20" s="44">
        <v>25</v>
      </c>
      <c r="L20" s="44">
        <v>25</v>
      </c>
      <c r="M20" s="44">
        <v>25</v>
      </c>
      <c r="N20" s="44">
        <v>25</v>
      </c>
      <c r="O20" s="44">
        <v>25</v>
      </c>
      <c r="P20" s="44">
        <v>25</v>
      </c>
      <c r="Q20" s="44">
        <v>25</v>
      </c>
      <c r="R20" s="44">
        <v>25</v>
      </c>
      <c r="S20" s="44">
        <v>25.7</v>
      </c>
      <c r="T20" s="44">
        <v>25.7</v>
      </c>
      <c r="U20" s="44">
        <v>25.6</v>
      </c>
      <c r="V20" s="44">
        <v>25.36</v>
      </c>
      <c r="W20" s="44">
        <v>25.36</v>
      </c>
      <c r="X20" s="44">
        <v>25.36</v>
      </c>
      <c r="Y20" s="44">
        <v>25.36</v>
      </c>
      <c r="Z20" s="44">
        <v>25.36</v>
      </c>
      <c r="AA20" s="44">
        <v>25.36</v>
      </c>
      <c r="AB20" s="44">
        <v>25.36</v>
      </c>
      <c r="AC20" s="44">
        <v>25.36</v>
      </c>
      <c r="AD20" s="44">
        <v>25.36</v>
      </c>
      <c r="AE20" s="44">
        <v>25.36</v>
      </c>
      <c r="AF20" s="44">
        <v>25.36</v>
      </c>
      <c r="AG20" s="48">
        <v>50</v>
      </c>
      <c r="AH20" s="46">
        <f t="shared" si="2"/>
        <v>25.7</v>
      </c>
      <c r="AI20" s="47">
        <f t="shared" si="3"/>
        <v>25</v>
      </c>
      <c r="AK20" s="49"/>
      <c r="AL20" s="52" t="s">
        <v>35</v>
      </c>
      <c r="AM20" s="57">
        <f t="shared" ref="AM20:AR20" si="12">B96</f>
        <v>104</v>
      </c>
      <c r="AN20" s="57">
        <f t="shared" si="12"/>
        <v>104</v>
      </c>
      <c r="AO20" s="57">
        <f t="shared" si="12"/>
        <v>80.599999999999994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104</v>
      </c>
      <c r="AT20" s="57">
        <f>K96</f>
        <v>87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70.099999999999994</v>
      </c>
      <c r="BG20" s="58">
        <f>AB96</f>
        <v>70.099999999999994</v>
      </c>
      <c r="BH20" s="58">
        <f>AD96</f>
        <v>46</v>
      </c>
      <c r="BI20" s="58">
        <f>AE96</f>
        <v>33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23.1</v>
      </c>
      <c r="C21" s="44">
        <v>23.1</v>
      </c>
      <c r="D21" s="44">
        <v>23.1</v>
      </c>
      <c r="E21" s="44">
        <v>23.1</v>
      </c>
      <c r="F21" s="44">
        <v>23.1</v>
      </c>
      <c r="G21" s="44">
        <v>23.1</v>
      </c>
      <c r="H21" s="44">
        <v>23.1</v>
      </c>
      <c r="I21" s="44">
        <v>23.1</v>
      </c>
      <c r="J21" s="44">
        <v>23.1</v>
      </c>
      <c r="K21" s="44">
        <v>23.1</v>
      </c>
      <c r="L21" s="44">
        <v>23.1</v>
      </c>
      <c r="M21" s="44">
        <v>23.1</v>
      </c>
      <c r="N21" s="44">
        <v>23.1</v>
      </c>
      <c r="O21" s="44">
        <v>23.1</v>
      </c>
      <c r="P21" s="44">
        <v>23.1</v>
      </c>
      <c r="Q21" s="44">
        <v>23.1</v>
      </c>
      <c r="R21" s="44">
        <v>23.1</v>
      </c>
      <c r="S21" s="44">
        <v>24</v>
      </c>
      <c r="T21" s="44">
        <v>24</v>
      </c>
      <c r="U21" s="44">
        <v>24.2</v>
      </c>
      <c r="V21" s="44">
        <v>24.2</v>
      </c>
      <c r="W21" s="44">
        <v>24.2</v>
      </c>
      <c r="X21" s="44">
        <v>24.2</v>
      </c>
      <c r="Y21" s="44">
        <v>24.2</v>
      </c>
      <c r="Z21" s="44">
        <v>24.2</v>
      </c>
      <c r="AA21" s="44">
        <v>24.2</v>
      </c>
      <c r="AB21" s="44">
        <v>24.2</v>
      </c>
      <c r="AC21" s="44">
        <v>24.2</v>
      </c>
      <c r="AD21" s="44">
        <v>24.2</v>
      </c>
      <c r="AE21" s="44">
        <v>24.2</v>
      </c>
      <c r="AF21" s="44">
        <v>24.2</v>
      </c>
      <c r="AG21" s="48">
        <v>45</v>
      </c>
      <c r="AH21" s="46">
        <f t="shared" si="2"/>
        <v>24.2</v>
      </c>
      <c r="AI21" s="47">
        <f t="shared" si="3"/>
        <v>23.1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18.8</v>
      </c>
      <c r="C22" s="44">
        <v>18.8</v>
      </c>
      <c r="D22" s="44">
        <v>18.8</v>
      </c>
      <c r="E22" s="44">
        <v>18.8</v>
      </c>
      <c r="F22" s="44">
        <v>18.8</v>
      </c>
      <c r="G22" s="44">
        <v>18.8</v>
      </c>
      <c r="H22" s="44">
        <v>18.8</v>
      </c>
      <c r="I22" s="44">
        <v>18.8</v>
      </c>
      <c r="J22" s="44">
        <v>18.8</v>
      </c>
      <c r="K22" s="44">
        <v>18.8</v>
      </c>
      <c r="L22" s="44">
        <v>18.8</v>
      </c>
      <c r="M22" s="44">
        <v>18.8</v>
      </c>
      <c r="N22" s="44">
        <v>18.8</v>
      </c>
      <c r="O22" s="44">
        <v>18.8</v>
      </c>
      <c r="P22" s="44">
        <v>18.8</v>
      </c>
      <c r="Q22" s="44">
        <v>18.8</v>
      </c>
      <c r="R22" s="44">
        <v>18.8</v>
      </c>
      <c r="S22" s="44">
        <v>18.100000000000001</v>
      </c>
      <c r="T22" s="44">
        <v>18.100000000000001</v>
      </c>
      <c r="U22" s="44">
        <v>21</v>
      </c>
      <c r="V22" s="44">
        <v>21</v>
      </c>
      <c r="W22" s="44">
        <v>21</v>
      </c>
      <c r="X22" s="44">
        <v>21</v>
      </c>
      <c r="Y22" s="44">
        <v>21</v>
      </c>
      <c r="Z22" s="44">
        <v>21</v>
      </c>
      <c r="AA22" s="44">
        <v>21</v>
      </c>
      <c r="AB22" s="44">
        <v>21</v>
      </c>
      <c r="AC22" s="44">
        <v>21</v>
      </c>
      <c r="AD22" s="44">
        <v>21</v>
      </c>
      <c r="AE22" s="44">
        <v>21</v>
      </c>
      <c r="AF22" s="44">
        <v>21</v>
      </c>
      <c r="AG22" s="48">
        <v>44</v>
      </c>
      <c r="AH22" s="46">
        <f t="shared" si="2"/>
        <v>21</v>
      </c>
      <c r="AI22" s="47">
        <f t="shared" si="3"/>
        <v>18.100000000000001</v>
      </c>
      <c r="AK22" s="49"/>
      <c r="AL22" s="59" t="s">
        <v>39</v>
      </c>
      <c r="AM22" s="60">
        <f t="shared" ref="AM22:BJ22" si="16">SUM(AM16:AM21)</f>
        <v>1455.9600000000003</v>
      </c>
      <c r="AN22" s="60">
        <f t="shared" si="16"/>
        <v>1428.0600000000002</v>
      </c>
      <c r="AO22" s="60">
        <f t="shared" si="16"/>
        <v>1362.76</v>
      </c>
      <c r="AP22" s="60">
        <f t="shared" si="16"/>
        <v>1302.3600000000004</v>
      </c>
      <c r="AQ22" s="60">
        <f t="shared" si="16"/>
        <v>1292.6600000000001</v>
      </c>
      <c r="AR22" s="60">
        <f t="shared" si="16"/>
        <v>1326.7600000000002</v>
      </c>
      <c r="AS22" s="60">
        <f t="shared" si="16"/>
        <v>1583.21</v>
      </c>
      <c r="AT22" s="60">
        <f t="shared" si="16"/>
        <v>1590.46</v>
      </c>
      <c r="AU22" s="60">
        <f t="shared" si="16"/>
        <v>1512</v>
      </c>
      <c r="AV22" s="60">
        <f t="shared" si="16"/>
        <v>1553.7500000000002</v>
      </c>
      <c r="AW22" s="60">
        <f t="shared" si="16"/>
        <v>1347.5000000000002</v>
      </c>
      <c r="AX22" s="60">
        <f t="shared" si="16"/>
        <v>1364.6000000000001</v>
      </c>
      <c r="AY22" s="60">
        <f t="shared" si="16"/>
        <v>1316.7000000000003</v>
      </c>
      <c r="AZ22" s="60">
        <f t="shared" si="16"/>
        <v>1300.1000000000001</v>
      </c>
      <c r="BA22" s="60">
        <f t="shared" si="16"/>
        <v>1289.8200000000002</v>
      </c>
      <c r="BB22" s="60">
        <f t="shared" si="16"/>
        <v>1293.6200000000001</v>
      </c>
      <c r="BC22" s="60">
        <f t="shared" si="16"/>
        <v>1339.3700000000001</v>
      </c>
      <c r="BD22" s="60">
        <f t="shared" si="16"/>
        <v>1364.4299999999998</v>
      </c>
      <c r="BE22" s="60">
        <f t="shared" si="16"/>
        <v>1443.8300000000002</v>
      </c>
      <c r="BF22" s="60">
        <f t="shared" si="16"/>
        <v>1943.7299999999998</v>
      </c>
      <c r="BG22" s="60">
        <f t="shared" si="16"/>
        <v>1942.9299999999998</v>
      </c>
      <c r="BH22" s="60">
        <f t="shared" si="16"/>
        <v>1642.83</v>
      </c>
      <c r="BI22" s="60">
        <f t="shared" si="16"/>
        <v>1629.83</v>
      </c>
      <c r="BJ22" s="60">
        <f t="shared" si="16"/>
        <v>1541.83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10.5</v>
      </c>
      <c r="C23" s="44">
        <v>10.5</v>
      </c>
      <c r="D23" s="44">
        <v>10.5</v>
      </c>
      <c r="E23" s="44">
        <v>10.5</v>
      </c>
      <c r="F23" s="44">
        <v>10.5</v>
      </c>
      <c r="G23" s="44">
        <v>10.5</v>
      </c>
      <c r="H23" s="44">
        <v>10.5</v>
      </c>
      <c r="I23" s="44">
        <v>10.5</v>
      </c>
      <c r="J23" s="44">
        <v>10.5</v>
      </c>
      <c r="K23" s="44">
        <v>10.5</v>
      </c>
      <c r="L23" s="44">
        <v>10.5</v>
      </c>
      <c r="M23" s="44">
        <v>10.5</v>
      </c>
      <c r="N23" s="44">
        <v>10.5</v>
      </c>
      <c r="O23" s="44">
        <v>10.5</v>
      </c>
      <c r="P23" s="44">
        <v>10.5</v>
      </c>
      <c r="Q23" s="44">
        <v>10.5</v>
      </c>
      <c r="R23" s="44">
        <v>10.5</v>
      </c>
      <c r="S23" s="44">
        <v>11.3</v>
      </c>
      <c r="T23" s="44">
        <v>11.3</v>
      </c>
      <c r="U23" s="44">
        <v>12</v>
      </c>
      <c r="V23" s="44">
        <v>12</v>
      </c>
      <c r="W23" s="44">
        <v>12</v>
      </c>
      <c r="X23" s="44">
        <v>12</v>
      </c>
      <c r="Y23" s="44">
        <v>12</v>
      </c>
      <c r="Z23" s="44">
        <v>12</v>
      </c>
      <c r="AA23" s="44">
        <v>12</v>
      </c>
      <c r="AB23" s="44">
        <v>12</v>
      </c>
      <c r="AC23" s="44">
        <v>12</v>
      </c>
      <c r="AD23" s="44">
        <v>12</v>
      </c>
      <c r="AE23" s="44">
        <v>12</v>
      </c>
      <c r="AF23" s="44">
        <v>12</v>
      </c>
      <c r="AG23" s="48">
        <v>42</v>
      </c>
      <c r="AH23" s="46">
        <f t="shared" si="2"/>
        <v>12</v>
      </c>
      <c r="AI23" s="47">
        <f t="shared" si="3"/>
        <v>10.5</v>
      </c>
      <c r="AK23" s="49"/>
      <c r="AL23" s="59" t="s">
        <v>41</v>
      </c>
      <c r="AM23" s="60">
        <f t="shared" ref="AM23:AR23" si="17">B123*-1</f>
        <v>-5.9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-112</v>
      </c>
      <c r="AT23" s="60">
        <f>K123*-1</f>
        <v>-100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-118</v>
      </c>
      <c r="BG23" s="60">
        <f>AB123*-1</f>
        <v>-290</v>
      </c>
      <c r="BH23" s="60">
        <f>AD123*-1</f>
        <v>-150</v>
      </c>
      <c r="BI23" s="60">
        <f>AE123*-1</f>
        <v>-177</v>
      </c>
      <c r="BJ23" s="60">
        <f>AF123*-1</f>
        <v>-225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13.8</v>
      </c>
      <c r="C24" s="44">
        <v>13.8</v>
      </c>
      <c r="D24" s="44">
        <v>13.8</v>
      </c>
      <c r="E24" s="44">
        <v>13.8</v>
      </c>
      <c r="F24" s="44">
        <v>13.8</v>
      </c>
      <c r="G24" s="44">
        <v>13.8</v>
      </c>
      <c r="H24" s="44">
        <v>13.8</v>
      </c>
      <c r="I24" s="44">
        <v>13.8</v>
      </c>
      <c r="J24" s="44">
        <v>13.8</v>
      </c>
      <c r="K24" s="44">
        <v>13.8</v>
      </c>
      <c r="L24" s="44">
        <v>13.8</v>
      </c>
      <c r="M24" s="44">
        <v>13.8</v>
      </c>
      <c r="N24" s="44">
        <v>13.8</v>
      </c>
      <c r="O24" s="44">
        <v>13.8</v>
      </c>
      <c r="P24" s="44">
        <v>13.8</v>
      </c>
      <c r="Q24" s="44">
        <v>13.8</v>
      </c>
      <c r="R24" s="44">
        <v>13.8</v>
      </c>
      <c r="S24" s="44">
        <v>13.7</v>
      </c>
      <c r="T24" s="44">
        <v>13.7</v>
      </c>
      <c r="U24" s="44">
        <v>13.7</v>
      </c>
      <c r="V24" s="44">
        <v>13.7</v>
      </c>
      <c r="W24" s="44">
        <v>13.7</v>
      </c>
      <c r="X24" s="44">
        <v>13.7</v>
      </c>
      <c r="Y24" s="44">
        <v>13.7</v>
      </c>
      <c r="Z24" s="44">
        <v>13.7</v>
      </c>
      <c r="AA24" s="44">
        <v>13.7</v>
      </c>
      <c r="AB24" s="44">
        <v>13.7</v>
      </c>
      <c r="AC24" s="44">
        <v>13.7</v>
      </c>
      <c r="AD24" s="44">
        <v>13.7</v>
      </c>
      <c r="AE24" s="44">
        <v>13.7</v>
      </c>
      <c r="AF24" s="44">
        <v>13.7</v>
      </c>
      <c r="AG24" s="48">
        <v>40</v>
      </c>
      <c r="AH24" s="46">
        <f t="shared" si="2"/>
        <v>13.8</v>
      </c>
      <c r="AI24" s="47">
        <f t="shared" si="3"/>
        <v>13.7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12.2</v>
      </c>
      <c r="C25" s="44">
        <v>12.2</v>
      </c>
      <c r="D25" s="44">
        <v>12.2</v>
      </c>
      <c r="E25" s="44">
        <v>12.2</v>
      </c>
      <c r="F25" s="44">
        <v>12.2</v>
      </c>
      <c r="G25" s="44">
        <v>12.2</v>
      </c>
      <c r="H25" s="44">
        <v>12.2</v>
      </c>
      <c r="I25" s="44">
        <v>12.2</v>
      </c>
      <c r="J25" s="44">
        <v>12.2</v>
      </c>
      <c r="K25" s="44">
        <v>12.2</v>
      </c>
      <c r="L25" s="44">
        <v>12.2</v>
      </c>
      <c r="M25" s="44">
        <v>12.2</v>
      </c>
      <c r="N25" s="44">
        <v>12.2</v>
      </c>
      <c r="O25" s="44">
        <v>12.2</v>
      </c>
      <c r="P25" s="44">
        <v>12.2</v>
      </c>
      <c r="Q25" s="44">
        <v>12.2</v>
      </c>
      <c r="R25" s="44">
        <v>12.2</v>
      </c>
      <c r="S25" s="44">
        <v>12.7</v>
      </c>
      <c r="T25" s="44">
        <v>12.7</v>
      </c>
      <c r="U25" s="44">
        <v>13.2</v>
      </c>
      <c r="V25" s="44">
        <v>13.2</v>
      </c>
      <c r="W25" s="44">
        <v>13.2</v>
      </c>
      <c r="X25" s="44">
        <v>13.2</v>
      </c>
      <c r="Y25" s="44">
        <v>13.2</v>
      </c>
      <c r="Z25" s="44">
        <v>13.2</v>
      </c>
      <c r="AA25" s="44">
        <v>13.2</v>
      </c>
      <c r="AB25" s="44">
        <v>13.2</v>
      </c>
      <c r="AC25" s="44">
        <v>13.2</v>
      </c>
      <c r="AD25" s="44">
        <v>13.2</v>
      </c>
      <c r="AE25" s="44">
        <v>13.2</v>
      </c>
      <c r="AF25" s="44">
        <v>13.2</v>
      </c>
      <c r="AG25" s="48">
        <v>38.46</v>
      </c>
      <c r="AH25" s="46">
        <f t="shared" si="2"/>
        <v>13.2</v>
      </c>
      <c r="AI25" s="47">
        <f t="shared" si="3"/>
        <v>12.2</v>
      </c>
      <c r="AK25" s="49"/>
      <c r="AL25" s="59" t="s">
        <v>44</v>
      </c>
      <c r="AM25" s="60">
        <f t="shared" ref="AM25:BJ25" si="19">AM22+AM23</f>
        <v>1450.0600000000002</v>
      </c>
      <c r="AN25" s="60">
        <f t="shared" si="19"/>
        <v>1428.0600000000002</v>
      </c>
      <c r="AO25" s="60">
        <f t="shared" si="19"/>
        <v>1362.76</v>
      </c>
      <c r="AP25" s="60">
        <f t="shared" si="19"/>
        <v>1302.3600000000004</v>
      </c>
      <c r="AQ25" s="60">
        <f t="shared" si="19"/>
        <v>1292.6600000000001</v>
      </c>
      <c r="AR25" s="60">
        <f t="shared" si="19"/>
        <v>1326.7600000000002</v>
      </c>
      <c r="AS25" s="60">
        <f t="shared" si="19"/>
        <v>1471.21</v>
      </c>
      <c r="AT25" s="60">
        <f t="shared" si="19"/>
        <v>1490.46</v>
      </c>
      <c r="AU25" s="60">
        <f t="shared" si="19"/>
        <v>1512</v>
      </c>
      <c r="AV25" s="60">
        <f t="shared" si="19"/>
        <v>1553.7500000000002</v>
      </c>
      <c r="AW25" s="60">
        <f t="shared" si="19"/>
        <v>1347.5000000000002</v>
      </c>
      <c r="AX25" s="60">
        <f t="shared" si="19"/>
        <v>1364.6000000000001</v>
      </c>
      <c r="AY25" s="60">
        <f t="shared" si="19"/>
        <v>1316.7000000000003</v>
      </c>
      <c r="AZ25" s="60">
        <f t="shared" si="19"/>
        <v>1300.1000000000001</v>
      </c>
      <c r="BA25" s="60">
        <f t="shared" si="19"/>
        <v>1289.8200000000002</v>
      </c>
      <c r="BB25" s="60">
        <f t="shared" si="19"/>
        <v>1293.6200000000001</v>
      </c>
      <c r="BC25" s="60">
        <f t="shared" si="19"/>
        <v>1339.3700000000001</v>
      </c>
      <c r="BD25" s="60">
        <f t="shared" si="19"/>
        <v>1364.4299999999998</v>
      </c>
      <c r="BE25" s="60">
        <f t="shared" si="19"/>
        <v>1443.8300000000002</v>
      </c>
      <c r="BF25" s="60">
        <f t="shared" si="19"/>
        <v>1825.7299999999998</v>
      </c>
      <c r="BG25" s="60">
        <f t="shared" si="19"/>
        <v>1652.9299999999998</v>
      </c>
      <c r="BH25" s="60">
        <f t="shared" si="19"/>
        <v>1492.83</v>
      </c>
      <c r="BI25" s="60">
        <f t="shared" si="19"/>
        <v>1452.83</v>
      </c>
      <c r="BJ25" s="60">
        <f t="shared" si="19"/>
        <v>1316.83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6.2</v>
      </c>
      <c r="C26" s="44">
        <v>6.2</v>
      </c>
      <c r="D26" s="44">
        <v>6.2</v>
      </c>
      <c r="E26" s="44">
        <v>6.2</v>
      </c>
      <c r="F26" s="44">
        <v>6.2</v>
      </c>
      <c r="G26" s="44">
        <v>6.2</v>
      </c>
      <c r="H26" s="44">
        <v>6.2</v>
      </c>
      <c r="I26" s="44">
        <v>6.2</v>
      </c>
      <c r="J26" s="44">
        <v>6.2</v>
      </c>
      <c r="K26" s="44">
        <v>6.2</v>
      </c>
      <c r="L26" s="44">
        <v>6.2</v>
      </c>
      <c r="M26" s="44">
        <v>6.2</v>
      </c>
      <c r="N26" s="44">
        <v>6.2</v>
      </c>
      <c r="O26" s="44">
        <v>6.2</v>
      </c>
      <c r="P26" s="44">
        <v>6.2</v>
      </c>
      <c r="Q26" s="44">
        <v>6.2</v>
      </c>
      <c r="R26" s="44">
        <v>6.2</v>
      </c>
      <c r="S26" s="44">
        <v>6.3</v>
      </c>
      <c r="T26" s="44">
        <v>6.3</v>
      </c>
      <c r="U26" s="44">
        <v>6.2</v>
      </c>
      <c r="V26" s="44">
        <v>6.2</v>
      </c>
      <c r="W26" s="44">
        <v>6.2</v>
      </c>
      <c r="X26" s="44">
        <v>6.2</v>
      </c>
      <c r="Y26" s="44">
        <v>6.2</v>
      </c>
      <c r="Z26" s="44">
        <v>6.2</v>
      </c>
      <c r="AA26" s="44">
        <v>6.2</v>
      </c>
      <c r="AB26" s="44">
        <v>6.2</v>
      </c>
      <c r="AC26" s="44">
        <v>6.2</v>
      </c>
      <c r="AD26" s="44">
        <v>6.2</v>
      </c>
      <c r="AE26" s="44">
        <v>6.2</v>
      </c>
      <c r="AF26" s="44">
        <v>6.2</v>
      </c>
      <c r="AG26" s="61">
        <v>38</v>
      </c>
      <c r="AH26" s="46">
        <f t="shared" si="2"/>
        <v>6.3</v>
      </c>
      <c r="AI26" s="47">
        <f t="shared" si="3"/>
        <v>6.2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21</v>
      </c>
      <c r="C28" s="44">
        <v>21</v>
      </c>
      <c r="D28" s="44">
        <v>21</v>
      </c>
      <c r="E28" s="44">
        <v>21</v>
      </c>
      <c r="F28" s="44">
        <v>21</v>
      </c>
      <c r="G28" s="44">
        <v>21</v>
      </c>
      <c r="H28" s="44">
        <v>21</v>
      </c>
      <c r="I28" s="44">
        <v>21</v>
      </c>
      <c r="J28" s="44">
        <v>21</v>
      </c>
      <c r="K28" s="44">
        <v>21</v>
      </c>
      <c r="L28" s="44">
        <v>21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17.600000000000001</v>
      </c>
      <c r="T28" s="44">
        <v>17.600000000000001</v>
      </c>
      <c r="U28" s="44">
        <v>20</v>
      </c>
      <c r="V28" s="44">
        <v>20</v>
      </c>
      <c r="W28" s="44">
        <v>20</v>
      </c>
      <c r="X28" s="44">
        <v>20</v>
      </c>
      <c r="Y28" s="44">
        <v>20</v>
      </c>
      <c r="Z28" s="44">
        <v>20</v>
      </c>
      <c r="AA28" s="44">
        <v>20</v>
      </c>
      <c r="AB28" s="44">
        <v>20</v>
      </c>
      <c r="AC28" s="44">
        <v>20</v>
      </c>
      <c r="AD28" s="44">
        <v>20</v>
      </c>
      <c r="AE28" s="44">
        <v>20</v>
      </c>
      <c r="AF28" s="44">
        <v>20</v>
      </c>
      <c r="AG28" s="48">
        <v>35.5</v>
      </c>
      <c r="AH28" s="46">
        <f t="shared" si="2"/>
        <v>21</v>
      </c>
      <c r="AI28" s="47">
        <f t="shared" si="3"/>
        <v>17.600000000000001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v>0</v>
      </c>
      <c r="L29" s="44">
        <v>0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10.5</v>
      </c>
      <c r="C30" s="44">
        <v>10.5</v>
      </c>
      <c r="D30" s="44">
        <v>10.5</v>
      </c>
      <c r="E30" s="44">
        <v>10.5</v>
      </c>
      <c r="F30" s="44">
        <v>10.5</v>
      </c>
      <c r="G30" s="44">
        <v>10.5</v>
      </c>
      <c r="H30" s="44">
        <v>10.5</v>
      </c>
      <c r="I30" s="44">
        <v>10.5</v>
      </c>
      <c r="J30" s="44">
        <v>10.5</v>
      </c>
      <c r="K30" s="44">
        <v>10.5</v>
      </c>
      <c r="L30" s="44">
        <v>10.5</v>
      </c>
      <c r="M30" s="44">
        <v>10.5</v>
      </c>
      <c r="N30" s="44">
        <v>10.5</v>
      </c>
      <c r="O30" s="44">
        <v>10.5</v>
      </c>
      <c r="P30" s="44">
        <v>10.5</v>
      </c>
      <c r="Q30" s="44">
        <v>10.5</v>
      </c>
      <c r="R30" s="44">
        <v>10.5</v>
      </c>
      <c r="S30" s="44">
        <v>10.199999999999999</v>
      </c>
      <c r="T30" s="44">
        <v>10.199999999999999</v>
      </c>
      <c r="U30" s="44">
        <v>11.5</v>
      </c>
      <c r="V30" s="44">
        <v>11.5</v>
      </c>
      <c r="W30" s="44">
        <v>11.5</v>
      </c>
      <c r="X30" s="44">
        <v>11.5</v>
      </c>
      <c r="Y30" s="44">
        <v>11.5</v>
      </c>
      <c r="Z30" s="44">
        <v>11.5</v>
      </c>
      <c r="AA30" s="44">
        <v>11.5</v>
      </c>
      <c r="AB30" s="44">
        <v>11.5</v>
      </c>
      <c r="AC30" s="44">
        <v>11.5</v>
      </c>
      <c r="AD30" s="44">
        <v>11.5</v>
      </c>
      <c r="AE30" s="44">
        <v>11.5</v>
      </c>
      <c r="AF30" s="44">
        <v>11.5</v>
      </c>
      <c r="AG30" s="48">
        <v>30</v>
      </c>
      <c r="AH30" s="46">
        <f t="shared" si="2"/>
        <v>11.5</v>
      </c>
      <c r="AI30" s="47">
        <f t="shared" si="3"/>
        <v>10.199999999999999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6.8</v>
      </c>
      <c r="C31" s="44">
        <v>6.8</v>
      </c>
      <c r="D31" s="44">
        <v>6.8</v>
      </c>
      <c r="E31" s="44">
        <v>6.8</v>
      </c>
      <c r="F31" s="44">
        <v>6.8</v>
      </c>
      <c r="G31" s="44">
        <v>6.8</v>
      </c>
      <c r="H31" s="44">
        <v>6.8</v>
      </c>
      <c r="I31" s="44">
        <v>6.8</v>
      </c>
      <c r="J31" s="44">
        <v>6.8</v>
      </c>
      <c r="K31" s="44">
        <v>6.8</v>
      </c>
      <c r="L31" s="44">
        <v>6.8</v>
      </c>
      <c r="M31" s="44">
        <v>6.8</v>
      </c>
      <c r="N31" s="44">
        <v>6.8</v>
      </c>
      <c r="O31" s="44">
        <v>6.8</v>
      </c>
      <c r="P31" s="44">
        <v>6.8</v>
      </c>
      <c r="Q31" s="44">
        <v>6.8</v>
      </c>
      <c r="R31" s="44">
        <v>6.8</v>
      </c>
      <c r="S31" s="44">
        <v>7</v>
      </c>
      <c r="T31" s="44">
        <v>7</v>
      </c>
      <c r="U31" s="44">
        <v>7.2</v>
      </c>
      <c r="V31" s="44">
        <v>7.2</v>
      </c>
      <c r="W31" s="44">
        <v>7.2</v>
      </c>
      <c r="X31" s="44">
        <v>7.2</v>
      </c>
      <c r="Y31" s="44">
        <v>7.2</v>
      </c>
      <c r="Z31" s="44">
        <v>7.2</v>
      </c>
      <c r="AA31" s="44">
        <v>7.2</v>
      </c>
      <c r="AB31" s="44">
        <v>7.2</v>
      </c>
      <c r="AC31" s="44">
        <v>7.2</v>
      </c>
      <c r="AD31" s="44">
        <v>7.2</v>
      </c>
      <c r="AE31" s="44">
        <v>7.2</v>
      </c>
      <c r="AF31" s="44">
        <v>7.2</v>
      </c>
      <c r="AG31" s="48">
        <v>29.04</v>
      </c>
      <c r="AH31" s="46">
        <f t="shared" si="2"/>
        <v>7.2</v>
      </c>
      <c r="AI31" s="47">
        <f t="shared" si="3"/>
        <v>6.8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7.8</v>
      </c>
      <c r="C32" s="44">
        <v>7.8</v>
      </c>
      <c r="D32" s="44">
        <v>7.8</v>
      </c>
      <c r="E32" s="44">
        <v>7.8</v>
      </c>
      <c r="F32" s="44">
        <v>7.8</v>
      </c>
      <c r="G32" s="44">
        <v>7.8</v>
      </c>
      <c r="H32" s="44">
        <v>7.8</v>
      </c>
      <c r="I32" s="44">
        <v>7.8</v>
      </c>
      <c r="J32" s="44">
        <v>7.8</v>
      </c>
      <c r="K32" s="44">
        <v>7.8</v>
      </c>
      <c r="L32" s="44">
        <v>7.8</v>
      </c>
      <c r="M32" s="44">
        <v>7.8</v>
      </c>
      <c r="N32" s="44">
        <v>7.8</v>
      </c>
      <c r="O32" s="44">
        <v>7.8</v>
      </c>
      <c r="P32" s="44">
        <v>7.8</v>
      </c>
      <c r="Q32" s="44">
        <v>7.8</v>
      </c>
      <c r="R32" s="44">
        <v>7.8</v>
      </c>
      <c r="S32" s="44">
        <v>8.8000000000000007</v>
      </c>
      <c r="T32" s="44">
        <v>8.8000000000000007</v>
      </c>
      <c r="U32" s="44">
        <v>8.3000000000000007</v>
      </c>
      <c r="V32" s="44">
        <v>8.3000000000000007</v>
      </c>
      <c r="W32" s="44">
        <v>8.3000000000000007</v>
      </c>
      <c r="X32" s="44">
        <v>8.3000000000000007</v>
      </c>
      <c r="Y32" s="44">
        <v>8.3000000000000007</v>
      </c>
      <c r="Z32" s="44">
        <v>8.3000000000000007</v>
      </c>
      <c r="AA32" s="44">
        <v>8.3000000000000007</v>
      </c>
      <c r="AB32" s="44">
        <v>8.3000000000000007</v>
      </c>
      <c r="AC32" s="44">
        <v>8.3000000000000007</v>
      </c>
      <c r="AD32" s="44">
        <v>8.3000000000000007</v>
      </c>
      <c r="AE32" s="44">
        <v>8.3000000000000007</v>
      </c>
      <c r="AF32" s="44">
        <v>8.3000000000000007</v>
      </c>
      <c r="AG32" s="48">
        <v>28.1</v>
      </c>
      <c r="AH32" s="46">
        <f t="shared" si="2"/>
        <v>8.8000000000000007</v>
      </c>
      <c r="AI32" s="47">
        <f t="shared" si="3"/>
        <v>7.8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v>0</v>
      </c>
      <c r="L33" s="44">
        <v>0</v>
      </c>
      <c r="M33" s="44">
        <v>8.1999999999999993</v>
      </c>
      <c r="N33" s="44">
        <v>8.1999999999999993</v>
      </c>
      <c r="O33" s="44">
        <v>8.1999999999999993</v>
      </c>
      <c r="P33" s="44">
        <v>1.6</v>
      </c>
      <c r="Q33" s="44">
        <v>0</v>
      </c>
      <c r="R33" s="44">
        <v>12.2</v>
      </c>
      <c r="S33" s="44">
        <v>14.7</v>
      </c>
      <c r="T33" s="44">
        <v>14.7</v>
      </c>
      <c r="U33" s="44">
        <v>10.3</v>
      </c>
      <c r="V33" s="44">
        <v>10.3</v>
      </c>
      <c r="W33" s="44">
        <v>10.3</v>
      </c>
      <c r="X33" s="44">
        <v>10.3</v>
      </c>
      <c r="Y33" s="44">
        <v>10.3</v>
      </c>
      <c r="Z33" s="44">
        <v>10.3</v>
      </c>
      <c r="AA33" s="44">
        <v>10.3</v>
      </c>
      <c r="AB33" s="44">
        <v>10.3</v>
      </c>
      <c r="AC33" s="44">
        <v>10.3</v>
      </c>
      <c r="AD33" s="44">
        <v>10.3</v>
      </c>
      <c r="AE33" s="44">
        <v>10.3</v>
      </c>
      <c r="AF33" s="44">
        <v>10.3</v>
      </c>
      <c r="AG33" s="48">
        <v>27</v>
      </c>
      <c r="AH33" s="46">
        <f t="shared" si="2"/>
        <v>14.7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9.1</v>
      </c>
      <c r="N34" s="44">
        <v>9.1</v>
      </c>
      <c r="O34" s="44">
        <v>9.1</v>
      </c>
      <c r="P34" s="44">
        <v>9.1</v>
      </c>
      <c r="Q34" s="44">
        <v>9.1</v>
      </c>
      <c r="R34" s="44">
        <v>9.1</v>
      </c>
      <c r="S34" s="44">
        <v>9.6</v>
      </c>
      <c r="T34" s="44">
        <v>9.6</v>
      </c>
      <c r="U34" s="44">
        <v>11.1</v>
      </c>
      <c r="V34" s="44">
        <v>11.1</v>
      </c>
      <c r="W34" s="44">
        <v>11.1</v>
      </c>
      <c r="X34" s="44">
        <v>11.1</v>
      </c>
      <c r="Y34" s="44">
        <v>11.1</v>
      </c>
      <c r="Z34" s="44">
        <v>11.1</v>
      </c>
      <c r="AA34" s="44">
        <v>11.1</v>
      </c>
      <c r="AB34" s="44">
        <v>11.1</v>
      </c>
      <c r="AC34" s="44">
        <v>11.1</v>
      </c>
      <c r="AD34" s="44">
        <v>11.1</v>
      </c>
      <c r="AE34" s="44">
        <v>11.1</v>
      </c>
      <c r="AF34" s="44">
        <v>11.1</v>
      </c>
      <c r="AG34" s="48">
        <v>25</v>
      </c>
      <c r="AH34" s="46">
        <f t="shared" si="2"/>
        <v>11.1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13.9</v>
      </c>
      <c r="C35" s="44">
        <v>13.9</v>
      </c>
      <c r="D35" s="44">
        <v>13.9</v>
      </c>
      <c r="E35" s="44">
        <v>13.9</v>
      </c>
      <c r="F35" s="44">
        <v>13.9</v>
      </c>
      <c r="G35" s="44">
        <v>13.9</v>
      </c>
      <c r="H35" s="44">
        <v>13.9</v>
      </c>
      <c r="I35" s="44">
        <v>13.9</v>
      </c>
      <c r="J35" s="44">
        <v>13.9</v>
      </c>
      <c r="K35" s="44">
        <v>13.9</v>
      </c>
      <c r="L35" s="44">
        <v>13.9</v>
      </c>
      <c r="M35" s="44">
        <v>13.9</v>
      </c>
      <c r="N35" s="44">
        <v>13.9</v>
      </c>
      <c r="O35" s="44">
        <v>13.9</v>
      </c>
      <c r="P35" s="44">
        <v>13.9</v>
      </c>
      <c r="Q35" s="44">
        <v>13.9</v>
      </c>
      <c r="R35" s="44">
        <v>13.9</v>
      </c>
      <c r="S35" s="44">
        <v>11.1</v>
      </c>
      <c r="T35" s="44">
        <v>11.1</v>
      </c>
      <c r="U35" s="44">
        <v>11.6</v>
      </c>
      <c r="V35" s="44">
        <v>11.6</v>
      </c>
      <c r="W35" s="44">
        <v>11.6</v>
      </c>
      <c r="X35" s="44">
        <v>11.6</v>
      </c>
      <c r="Y35" s="44">
        <v>11.6</v>
      </c>
      <c r="Z35" s="44">
        <v>11.6</v>
      </c>
      <c r="AA35" s="44">
        <v>11.6</v>
      </c>
      <c r="AB35" s="44">
        <v>11.6</v>
      </c>
      <c r="AC35" s="44">
        <v>11.6</v>
      </c>
      <c r="AD35" s="44">
        <v>11.6</v>
      </c>
      <c r="AE35" s="44">
        <v>11.6</v>
      </c>
      <c r="AF35" s="44">
        <v>11.6</v>
      </c>
      <c r="AG35" s="48">
        <v>25</v>
      </c>
      <c r="AH35" s="46">
        <f t="shared" si="2"/>
        <v>13.9</v>
      </c>
      <c r="AI35" s="47">
        <f t="shared" si="3"/>
        <v>11.1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6.5</v>
      </c>
      <c r="C36" s="44">
        <v>6.5</v>
      </c>
      <c r="D36" s="44">
        <v>6.5</v>
      </c>
      <c r="E36" s="44">
        <v>6.5</v>
      </c>
      <c r="F36" s="44">
        <v>6.5</v>
      </c>
      <c r="G36" s="44">
        <v>6.5</v>
      </c>
      <c r="H36" s="44">
        <v>6.5</v>
      </c>
      <c r="I36" s="44">
        <v>6.5</v>
      </c>
      <c r="J36" s="44">
        <v>6.5</v>
      </c>
      <c r="K36" s="44">
        <v>6.5</v>
      </c>
      <c r="L36" s="44">
        <v>6.5</v>
      </c>
      <c r="M36" s="44">
        <v>6.5</v>
      </c>
      <c r="N36" s="44">
        <v>6.5</v>
      </c>
      <c r="O36" s="44">
        <v>6.5</v>
      </c>
      <c r="P36" s="44">
        <v>6.5</v>
      </c>
      <c r="Q36" s="44">
        <v>6.5</v>
      </c>
      <c r="R36" s="44">
        <v>6.5</v>
      </c>
      <c r="S36" s="44">
        <v>6</v>
      </c>
      <c r="T36" s="44">
        <v>6</v>
      </c>
      <c r="U36" s="44">
        <v>6</v>
      </c>
      <c r="V36" s="44">
        <v>6</v>
      </c>
      <c r="W36" s="44">
        <v>6</v>
      </c>
      <c r="X36" s="44">
        <v>6</v>
      </c>
      <c r="Y36" s="44">
        <v>6</v>
      </c>
      <c r="Z36" s="44">
        <v>6</v>
      </c>
      <c r="AA36" s="44">
        <v>6</v>
      </c>
      <c r="AB36" s="44">
        <v>6</v>
      </c>
      <c r="AC36" s="44">
        <v>6</v>
      </c>
      <c r="AD36" s="44">
        <v>6</v>
      </c>
      <c r="AE36" s="44">
        <v>6</v>
      </c>
      <c r="AF36" s="44">
        <v>6</v>
      </c>
      <c r="AG36" s="48">
        <v>25</v>
      </c>
      <c r="AH36" s="46">
        <f t="shared" si="2"/>
        <v>6.5</v>
      </c>
      <c r="AI36" s="47">
        <f t="shared" si="3"/>
        <v>6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9.6</v>
      </c>
      <c r="O37" s="44">
        <v>9.6</v>
      </c>
      <c r="P37" s="44">
        <v>0</v>
      </c>
      <c r="Q37" s="44">
        <v>0</v>
      </c>
      <c r="R37" s="44">
        <v>9.6999999999999993</v>
      </c>
      <c r="S37" s="44">
        <v>11.3</v>
      </c>
      <c r="T37" s="44">
        <v>11.3</v>
      </c>
      <c r="U37" s="44">
        <v>13.3</v>
      </c>
      <c r="V37" s="44">
        <v>13.3</v>
      </c>
      <c r="W37" s="44">
        <v>13.3</v>
      </c>
      <c r="X37" s="44">
        <v>13.3</v>
      </c>
      <c r="Y37" s="44">
        <v>13.3</v>
      </c>
      <c r="Z37" s="44">
        <v>13.3</v>
      </c>
      <c r="AA37" s="44">
        <v>13.3</v>
      </c>
      <c r="AB37" s="44">
        <v>13.3</v>
      </c>
      <c r="AC37" s="44">
        <v>13.3</v>
      </c>
      <c r="AD37" s="44">
        <v>13.3</v>
      </c>
      <c r="AE37" s="44">
        <v>13.3</v>
      </c>
      <c r="AF37" s="44">
        <v>13.3</v>
      </c>
      <c r="AG37" s="48">
        <v>25</v>
      </c>
      <c r="AH37" s="46">
        <f t="shared" si="2"/>
        <v>13.3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7</v>
      </c>
      <c r="C39" s="44">
        <v>7</v>
      </c>
      <c r="D39" s="44">
        <v>7</v>
      </c>
      <c r="E39" s="44">
        <v>7</v>
      </c>
      <c r="F39" s="44">
        <v>7</v>
      </c>
      <c r="G39" s="44">
        <v>7</v>
      </c>
      <c r="H39" s="44">
        <v>7</v>
      </c>
      <c r="I39" s="44">
        <v>7</v>
      </c>
      <c r="J39" s="44">
        <v>7</v>
      </c>
      <c r="K39" s="44">
        <v>7</v>
      </c>
      <c r="L39" s="44">
        <v>7</v>
      </c>
      <c r="M39" s="44">
        <v>7</v>
      </c>
      <c r="N39" s="44">
        <v>7</v>
      </c>
      <c r="O39" s="44">
        <v>7</v>
      </c>
      <c r="P39" s="44">
        <v>7</v>
      </c>
      <c r="Q39" s="44">
        <v>7</v>
      </c>
      <c r="R39" s="44">
        <v>7</v>
      </c>
      <c r="S39" s="44">
        <v>4</v>
      </c>
      <c r="T39" s="44">
        <v>4</v>
      </c>
      <c r="U39" s="44">
        <v>12.6</v>
      </c>
      <c r="V39" s="44">
        <v>14.9</v>
      </c>
      <c r="W39" s="44">
        <v>14.9</v>
      </c>
      <c r="X39" s="44">
        <v>14.9</v>
      </c>
      <c r="Y39" s="44">
        <v>14.9</v>
      </c>
      <c r="Z39" s="44">
        <v>14.9</v>
      </c>
      <c r="AA39" s="44">
        <v>14.9</v>
      </c>
      <c r="AB39" s="44">
        <v>14.9</v>
      </c>
      <c r="AC39" s="44">
        <v>14.9</v>
      </c>
      <c r="AD39" s="44">
        <v>14.9</v>
      </c>
      <c r="AE39" s="44">
        <v>14.9</v>
      </c>
      <c r="AF39" s="44">
        <v>14.9</v>
      </c>
      <c r="AG39" s="48">
        <v>23.5</v>
      </c>
      <c r="AH39" s="46">
        <f t="shared" si="2"/>
        <v>14.9</v>
      </c>
      <c r="AI39" s="47">
        <f t="shared" si="3"/>
        <v>4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4.3</v>
      </c>
      <c r="C40" s="44">
        <v>4.3</v>
      </c>
      <c r="D40" s="44">
        <v>4.3</v>
      </c>
      <c r="E40" s="44">
        <v>4.3</v>
      </c>
      <c r="F40" s="44">
        <v>4.3</v>
      </c>
      <c r="G40" s="44">
        <v>4.3</v>
      </c>
      <c r="H40" s="44">
        <v>4.3</v>
      </c>
      <c r="I40" s="44">
        <v>4.3</v>
      </c>
      <c r="J40" s="44">
        <v>4.3</v>
      </c>
      <c r="K40" s="44">
        <v>4.3</v>
      </c>
      <c r="L40" s="44">
        <v>4.3</v>
      </c>
      <c r="M40" s="44">
        <v>4.3</v>
      </c>
      <c r="N40" s="44">
        <v>4.3</v>
      </c>
      <c r="O40" s="44">
        <v>4.3</v>
      </c>
      <c r="P40" s="44">
        <v>4.3</v>
      </c>
      <c r="Q40" s="44">
        <v>4.3</v>
      </c>
      <c r="R40" s="44">
        <v>4.3</v>
      </c>
      <c r="S40" s="44">
        <v>4.2</v>
      </c>
      <c r="T40" s="44">
        <v>4.2</v>
      </c>
      <c r="U40" s="44">
        <v>4.2</v>
      </c>
      <c r="V40" s="44">
        <v>4.2</v>
      </c>
      <c r="W40" s="44">
        <v>4.2</v>
      </c>
      <c r="X40" s="44">
        <v>4.2</v>
      </c>
      <c r="Y40" s="44">
        <v>4.2</v>
      </c>
      <c r="Z40" s="44">
        <v>4.2</v>
      </c>
      <c r="AA40" s="44">
        <v>4.2</v>
      </c>
      <c r="AB40" s="44">
        <v>4.2</v>
      </c>
      <c r="AC40" s="44">
        <v>4.2</v>
      </c>
      <c r="AD40" s="44">
        <v>4.2</v>
      </c>
      <c r="AE40" s="44">
        <v>4.2</v>
      </c>
      <c r="AF40" s="44">
        <v>4.2</v>
      </c>
      <c r="AG40" s="48">
        <v>22.2</v>
      </c>
      <c r="AH40" s="46">
        <f t="shared" si="2"/>
        <v>4.3</v>
      </c>
      <c r="AI40" s="47">
        <f t="shared" si="3"/>
        <v>4.2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4.7</v>
      </c>
      <c r="C41" s="44">
        <v>4.7</v>
      </c>
      <c r="D41" s="44">
        <v>4.7</v>
      </c>
      <c r="E41" s="44">
        <v>4.7</v>
      </c>
      <c r="F41" s="44">
        <v>4.7</v>
      </c>
      <c r="G41" s="44">
        <v>4.7</v>
      </c>
      <c r="H41" s="44">
        <v>4.7</v>
      </c>
      <c r="I41" s="44">
        <v>4.7</v>
      </c>
      <c r="J41" s="44">
        <v>4.7</v>
      </c>
      <c r="K41" s="44">
        <v>4.7</v>
      </c>
      <c r="L41" s="44">
        <v>4.7</v>
      </c>
      <c r="M41" s="44">
        <v>4.7</v>
      </c>
      <c r="N41" s="44">
        <v>4.7</v>
      </c>
      <c r="O41" s="44">
        <v>4.7</v>
      </c>
      <c r="P41" s="44">
        <v>4.7</v>
      </c>
      <c r="Q41" s="44">
        <v>4.7</v>
      </c>
      <c r="R41" s="44">
        <v>4.7</v>
      </c>
      <c r="S41" s="44">
        <v>4.5</v>
      </c>
      <c r="T41" s="44">
        <v>4.5</v>
      </c>
      <c r="U41" s="44">
        <v>4.5</v>
      </c>
      <c r="V41" s="44">
        <v>4.5</v>
      </c>
      <c r="W41" s="44">
        <v>4.5</v>
      </c>
      <c r="X41" s="44">
        <v>4.5</v>
      </c>
      <c r="Y41" s="44">
        <v>4.5</v>
      </c>
      <c r="Z41" s="44">
        <v>4.5</v>
      </c>
      <c r="AA41" s="44">
        <v>4.5</v>
      </c>
      <c r="AB41" s="44">
        <v>4.5</v>
      </c>
      <c r="AC41" s="44">
        <v>4.5</v>
      </c>
      <c r="AD41" s="44">
        <v>4.5</v>
      </c>
      <c r="AE41" s="44">
        <v>4.5</v>
      </c>
      <c r="AF41" s="44">
        <v>4.5</v>
      </c>
      <c r="AG41" s="48">
        <v>22.1</v>
      </c>
      <c r="AH41" s="46">
        <f t="shared" si="2"/>
        <v>4.7</v>
      </c>
      <c r="AI41" s="47">
        <f t="shared" si="3"/>
        <v>4.5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6.4</v>
      </c>
      <c r="C42" s="44">
        <v>6.4</v>
      </c>
      <c r="D42" s="44">
        <v>6.4</v>
      </c>
      <c r="E42" s="44">
        <v>6.4</v>
      </c>
      <c r="F42" s="44">
        <v>6.4</v>
      </c>
      <c r="G42" s="44">
        <v>6.4</v>
      </c>
      <c r="H42" s="44">
        <v>6.4</v>
      </c>
      <c r="I42" s="44">
        <v>6.4</v>
      </c>
      <c r="J42" s="44">
        <v>6.4</v>
      </c>
      <c r="K42" s="44">
        <v>6.4</v>
      </c>
      <c r="L42" s="44">
        <v>6.4</v>
      </c>
      <c r="M42" s="44">
        <v>6.4</v>
      </c>
      <c r="N42" s="44">
        <v>6.4</v>
      </c>
      <c r="O42" s="44">
        <v>6.4</v>
      </c>
      <c r="P42" s="44">
        <v>6.4</v>
      </c>
      <c r="Q42" s="44">
        <v>6.4</v>
      </c>
      <c r="R42" s="44">
        <v>6.4</v>
      </c>
      <c r="S42" s="44">
        <v>4.5999999999999996</v>
      </c>
      <c r="T42" s="44">
        <v>4.5999999999999996</v>
      </c>
      <c r="U42" s="44">
        <v>6.1</v>
      </c>
      <c r="V42" s="44">
        <v>6.1</v>
      </c>
      <c r="W42" s="44">
        <v>6.1</v>
      </c>
      <c r="X42" s="44">
        <v>6.1</v>
      </c>
      <c r="Y42" s="44">
        <v>6.1</v>
      </c>
      <c r="Z42" s="44">
        <v>6.1</v>
      </c>
      <c r="AA42" s="44">
        <v>6.1</v>
      </c>
      <c r="AB42" s="44">
        <v>6.1</v>
      </c>
      <c r="AC42" s="44">
        <v>6.1</v>
      </c>
      <c r="AD42" s="44">
        <v>6.1</v>
      </c>
      <c r="AE42" s="44">
        <v>6.1</v>
      </c>
      <c r="AF42" s="44">
        <v>6.1</v>
      </c>
      <c r="AG42" s="48">
        <v>22</v>
      </c>
      <c r="AH42" s="46">
        <f t="shared" si="2"/>
        <v>6.4</v>
      </c>
      <c r="AI42" s="47">
        <f t="shared" si="3"/>
        <v>4.5999999999999996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5.5</v>
      </c>
      <c r="C43" s="44">
        <v>5.5</v>
      </c>
      <c r="D43" s="44">
        <v>5.5</v>
      </c>
      <c r="E43" s="44">
        <v>5.5</v>
      </c>
      <c r="F43" s="44">
        <v>5.5</v>
      </c>
      <c r="G43" s="44">
        <v>5.5</v>
      </c>
      <c r="H43" s="44">
        <v>5.5</v>
      </c>
      <c r="I43" s="44">
        <v>5.5</v>
      </c>
      <c r="J43" s="44">
        <v>5.5</v>
      </c>
      <c r="K43" s="44">
        <v>5.5</v>
      </c>
      <c r="L43" s="44">
        <v>5.5</v>
      </c>
      <c r="M43" s="44">
        <v>5.5</v>
      </c>
      <c r="N43" s="44">
        <v>5.5</v>
      </c>
      <c r="O43" s="44">
        <v>5.5</v>
      </c>
      <c r="P43" s="44">
        <v>5.5</v>
      </c>
      <c r="Q43" s="44">
        <v>5.5</v>
      </c>
      <c r="R43" s="44">
        <v>5.5</v>
      </c>
      <c r="S43" s="44">
        <v>5.5</v>
      </c>
      <c r="T43" s="44">
        <v>5.5</v>
      </c>
      <c r="U43" s="44">
        <v>5.0999999999999996</v>
      </c>
      <c r="V43" s="44">
        <v>5.0999999999999996</v>
      </c>
      <c r="W43" s="44">
        <v>5.0999999999999996</v>
      </c>
      <c r="X43" s="44">
        <v>5.0999999999999996</v>
      </c>
      <c r="Y43" s="44">
        <v>5.0999999999999996</v>
      </c>
      <c r="Z43" s="44">
        <v>5.0999999999999996</v>
      </c>
      <c r="AA43" s="44">
        <v>5.0999999999999996</v>
      </c>
      <c r="AB43" s="44">
        <v>5.0999999999999996</v>
      </c>
      <c r="AC43" s="44">
        <v>5.0999999999999996</v>
      </c>
      <c r="AD43" s="44">
        <v>5.0999999999999996</v>
      </c>
      <c r="AE43" s="44">
        <v>5.0999999999999996</v>
      </c>
      <c r="AF43" s="44">
        <v>5.0999999999999996</v>
      </c>
      <c r="AG43" s="48">
        <v>22</v>
      </c>
      <c r="AH43" s="46">
        <f t="shared" si="2"/>
        <v>5.5</v>
      </c>
      <c r="AI43" s="47">
        <f t="shared" si="3"/>
        <v>5.0999999999999996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v>0</v>
      </c>
      <c r="L44" s="44">
        <v>0</v>
      </c>
      <c r="M44" s="44">
        <v>10.1</v>
      </c>
      <c r="N44" s="44">
        <v>10.1</v>
      </c>
      <c r="O44" s="44">
        <v>10.1</v>
      </c>
      <c r="P44" s="44">
        <v>10.1</v>
      </c>
      <c r="Q44" s="44">
        <v>10.1</v>
      </c>
      <c r="R44" s="44">
        <v>10.1</v>
      </c>
      <c r="S44" s="44">
        <v>10.1</v>
      </c>
      <c r="T44" s="44">
        <v>10.1</v>
      </c>
      <c r="U44" s="44">
        <v>10.1</v>
      </c>
      <c r="V44" s="44">
        <v>10.1</v>
      </c>
      <c r="W44" s="44">
        <v>10.1</v>
      </c>
      <c r="X44" s="44">
        <v>10.1</v>
      </c>
      <c r="Y44" s="44">
        <v>10.1</v>
      </c>
      <c r="Z44" s="44">
        <v>10.1</v>
      </c>
      <c r="AA44" s="44">
        <v>10.1</v>
      </c>
      <c r="AB44" s="44">
        <v>10.1</v>
      </c>
      <c r="AC44" s="44">
        <v>10.1</v>
      </c>
      <c r="AD44" s="44">
        <v>10.1</v>
      </c>
      <c r="AE44" s="44">
        <v>10.1</v>
      </c>
      <c r="AF44" s="44">
        <v>10.1</v>
      </c>
      <c r="AG44" s="48">
        <v>21.93</v>
      </c>
      <c r="AH44" s="46">
        <f t="shared" si="2"/>
        <v>10.1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14.6</v>
      </c>
      <c r="C45" s="44">
        <v>14.6</v>
      </c>
      <c r="D45" s="44">
        <v>14.6</v>
      </c>
      <c r="E45" s="44">
        <v>14.6</v>
      </c>
      <c r="F45" s="44">
        <v>14.6</v>
      </c>
      <c r="G45" s="44">
        <v>14.6</v>
      </c>
      <c r="H45" s="44">
        <v>14.6</v>
      </c>
      <c r="I45" s="44">
        <v>14.6</v>
      </c>
      <c r="J45" s="44">
        <v>14.6</v>
      </c>
      <c r="K45" s="44">
        <v>14.6</v>
      </c>
      <c r="L45" s="44">
        <v>14.6</v>
      </c>
      <c r="M45" s="44">
        <v>14.6</v>
      </c>
      <c r="N45" s="44">
        <v>14.6</v>
      </c>
      <c r="O45" s="44">
        <v>14.6</v>
      </c>
      <c r="P45" s="44">
        <v>14.6</v>
      </c>
      <c r="Q45" s="44">
        <v>14.6</v>
      </c>
      <c r="R45" s="44">
        <v>14.6</v>
      </c>
      <c r="S45" s="44">
        <v>14.6</v>
      </c>
      <c r="T45" s="44">
        <v>14.6</v>
      </c>
      <c r="U45" s="44">
        <v>15</v>
      </c>
      <c r="V45" s="44">
        <v>15</v>
      </c>
      <c r="W45" s="44">
        <v>15</v>
      </c>
      <c r="X45" s="44">
        <v>15</v>
      </c>
      <c r="Y45" s="44">
        <v>15</v>
      </c>
      <c r="Z45" s="44">
        <v>15</v>
      </c>
      <c r="AA45" s="44">
        <v>15</v>
      </c>
      <c r="AB45" s="44">
        <v>15</v>
      </c>
      <c r="AC45" s="44">
        <v>15</v>
      </c>
      <c r="AD45" s="44">
        <v>15</v>
      </c>
      <c r="AE45" s="44">
        <v>15</v>
      </c>
      <c r="AF45" s="44">
        <v>15</v>
      </c>
      <c r="AG45" s="48">
        <v>21.3</v>
      </c>
      <c r="AH45" s="46">
        <f t="shared" si="2"/>
        <v>15</v>
      </c>
      <c r="AI45" s="47">
        <f t="shared" si="3"/>
        <v>14.6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7.9</v>
      </c>
      <c r="C46" s="44">
        <v>7.9</v>
      </c>
      <c r="D46" s="44">
        <v>7.9</v>
      </c>
      <c r="E46" s="44">
        <v>7.9</v>
      </c>
      <c r="F46" s="44">
        <v>7.9</v>
      </c>
      <c r="G46" s="44">
        <v>7.9</v>
      </c>
      <c r="H46" s="44">
        <v>7.9</v>
      </c>
      <c r="I46" s="44">
        <v>7.9</v>
      </c>
      <c r="J46" s="44">
        <v>7.9</v>
      </c>
      <c r="K46" s="44">
        <v>7.9</v>
      </c>
      <c r="L46" s="44">
        <v>7.9</v>
      </c>
      <c r="M46" s="44">
        <v>7.9</v>
      </c>
      <c r="N46" s="44">
        <v>7.9</v>
      </c>
      <c r="O46" s="44">
        <v>7.9</v>
      </c>
      <c r="P46" s="44">
        <v>7.9</v>
      </c>
      <c r="Q46" s="44">
        <v>7.9</v>
      </c>
      <c r="R46" s="44">
        <v>7.9</v>
      </c>
      <c r="S46" s="44">
        <v>7.9</v>
      </c>
      <c r="T46" s="44">
        <v>7.9</v>
      </c>
      <c r="U46" s="44">
        <v>7.2</v>
      </c>
      <c r="V46" s="44">
        <v>7.2</v>
      </c>
      <c r="W46" s="44">
        <v>7.2</v>
      </c>
      <c r="X46" s="44">
        <v>7.2</v>
      </c>
      <c r="Y46" s="44">
        <v>7.2</v>
      </c>
      <c r="Z46" s="44">
        <v>7.2</v>
      </c>
      <c r="AA46" s="44">
        <v>7.2</v>
      </c>
      <c r="AB46" s="44">
        <v>7.2</v>
      </c>
      <c r="AC46" s="44">
        <v>7.2</v>
      </c>
      <c r="AD46" s="44">
        <v>7.2</v>
      </c>
      <c r="AE46" s="44">
        <v>7.2</v>
      </c>
      <c r="AF46" s="44">
        <v>7.2</v>
      </c>
      <c r="AG46" s="48">
        <v>20</v>
      </c>
      <c r="AH46" s="46">
        <f t="shared" si="2"/>
        <v>7.9</v>
      </c>
      <c r="AI46" s="47">
        <f t="shared" si="3"/>
        <v>7.2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4.3</v>
      </c>
      <c r="C47" s="44">
        <v>4.3</v>
      </c>
      <c r="D47" s="44">
        <v>4.3</v>
      </c>
      <c r="E47" s="44">
        <v>4.3</v>
      </c>
      <c r="F47" s="44">
        <v>4.3</v>
      </c>
      <c r="G47" s="44">
        <v>4.3</v>
      </c>
      <c r="H47" s="44">
        <v>4.3</v>
      </c>
      <c r="I47" s="44">
        <v>4.3</v>
      </c>
      <c r="J47" s="44">
        <v>4.3</v>
      </c>
      <c r="K47" s="44">
        <v>4.3</v>
      </c>
      <c r="L47" s="44">
        <v>4.3</v>
      </c>
      <c r="M47" s="44">
        <v>4.3</v>
      </c>
      <c r="N47" s="44">
        <v>4.3</v>
      </c>
      <c r="O47" s="44">
        <v>4.3</v>
      </c>
      <c r="P47" s="44">
        <v>4.3</v>
      </c>
      <c r="Q47" s="44">
        <v>4.3</v>
      </c>
      <c r="R47" s="44">
        <v>4.3</v>
      </c>
      <c r="S47" s="44">
        <v>0</v>
      </c>
      <c r="T47" s="44">
        <v>6.7</v>
      </c>
      <c r="U47" s="44">
        <v>4.5999999999999996</v>
      </c>
      <c r="V47" s="44">
        <v>4.5999999999999996</v>
      </c>
      <c r="W47" s="44">
        <v>4.5999999999999996</v>
      </c>
      <c r="X47" s="44">
        <v>4.5999999999999996</v>
      </c>
      <c r="Y47" s="44">
        <v>4.5999999999999996</v>
      </c>
      <c r="Z47" s="44">
        <v>4.5999999999999996</v>
      </c>
      <c r="AA47" s="44">
        <v>4.5999999999999996</v>
      </c>
      <c r="AB47" s="44">
        <v>4.5999999999999996</v>
      </c>
      <c r="AC47" s="44">
        <v>4.5999999999999996</v>
      </c>
      <c r="AD47" s="44">
        <v>4.5999999999999996</v>
      </c>
      <c r="AE47" s="44">
        <v>4.5999999999999996</v>
      </c>
      <c r="AF47" s="44">
        <v>4.5999999999999996</v>
      </c>
      <c r="AG47" s="48">
        <v>19.8</v>
      </c>
      <c r="AH47" s="46">
        <f t="shared" si="2"/>
        <v>6.7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6.1</v>
      </c>
      <c r="V49" s="44">
        <v>6.1</v>
      </c>
      <c r="W49" s="44">
        <v>6.1</v>
      </c>
      <c r="X49" s="44">
        <v>6.1</v>
      </c>
      <c r="Y49" s="44">
        <v>6.1</v>
      </c>
      <c r="Z49" s="44">
        <v>6.1</v>
      </c>
      <c r="AA49" s="44">
        <v>6.1</v>
      </c>
      <c r="AB49" s="44">
        <v>6.1</v>
      </c>
      <c r="AC49" s="44">
        <v>6.1</v>
      </c>
      <c r="AD49" s="44">
        <v>6.1</v>
      </c>
      <c r="AE49" s="44">
        <v>6.1</v>
      </c>
      <c r="AF49" s="44">
        <v>6.1</v>
      </c>
      <c r="AG49" s="48">
        <v>15.33</v>
      </c>
      <c r="AH49" s="46">
        <f t="shared" si="2"/>
        <v>6.1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2</v>
      </c>
      <c r="C50" s="44">
        <v>2</v>
      </c>
      <c r="D50" s="44">
        <v>2</v>
      </c>
      <c r="E50" s="44">
        <v>2</v>
      </c>
      <c r="F50" s="44">
        <v>2</v>
      </c>
      <c r="G50" s="44">
        <v>2</v>
      </c>
      <c r="H50" s="44">
        <v>2</v>
      </c>
      <c r="I50" s="44">
        <v>2</v>
      </c>
      <c r="J50" s="44">
        <v>2</v>
      </c>
      <c r="K50" s="44">
        <v>2</v>
      </c>
      <c r="L50" s="44">
        <v>2</v>
      </c>
      <c r="M50" s="44">
        <v>2</v>
      </c>
      <c r="N50" s="44">
        <v>2</v>
      </c>
      <c r="O50" s="44">
        <v>2</v>
      </c>
      <c r="P50" s="44">
        <v>2</v>
      </c>
      <c r="Q50" s="44">
        <v>2</v>
      </c>
      <c r="R50" s="44">
        <v>2</v>
      </c>
      <c r="S50" s="44">
        <v>2</v>
      </c>
      <c r="T50" s="44">
        <v>2</v>
      </c>
      <c r="U50" s="44">
        <v>2</v>
      </c>
      <c r="V50" s="44">
        <v>2</v>
      </c>
      <c r="W50" s="44">
        <v>2</v>
      </c>
      <c r="X50" s="44">
        <v>2</v>
      </c>
      <c r="Y50" s="44">
        <v>2</v>
      </c>
      <c r="Z50" s="44">
        <v>2</v>
      </c>
      <c r="AA50" s="44">
        <v>2</v>
      </c>
      <c r="AB50" s="44">
        <v>2</v>
      </c>
      <c r="AC50" s="44">
        <v>2</v>
      </c>
      <c r="AD50" s="44">
        <v>2</v>
      </c>
      <c r="AE50" s="44">
        <v>2</v>
      </c>
      <c r="AF50" s="44">
        <v>2</v>
      </c>
      <c r="AG50" s="48">
        <v>14.9</v>
      </c>
      <c r="AH50" s="46">
        <f t="shared" si="2"/>
        <v>2</v>
      </c>
      <c r="AI50" s="47">
        <f t="shared" si="3"/>
        <v>2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3.1</v>
      </c>
      <c r="C51" s="44">
        <v>3.1</v>
      </c>
      <c r="D51" s="44">
        <v>3.1</v>
      </c>
      <c r="E51" s="44">
        <v>3.1</v>
      </c>
      <c r="F51" s="44">
        <v>3.1</v>
      </c>
      <c r="G51" s="44">
        <v>3.1</v>
      </c>
      <c r="H51" s="44">
        <v>3.1</v>
      </c>
      <c r="I51" s="44">
        <v>3.1</v>
      </c>
      <c r="J51" s="44">
        <v>3.1</v>
      </c>
      <c r="K51" s="44">
        <v>3.1</v>
      </c>
      <c r="L51" s="44">
        <v>3.1</v>
      </c>
      <c r="M51" s="44">
        <v>3.1</v>
      </c>
      <c r="N51" s="44">
        <v>3.1</v>
      </c>
      <c r="O51" s="44">
        <v>3.1</v>
      </c>
      <c r="P51" s="44">
        <v>3.1</v>
      </c>
      <c r="Q51" s="44">
        <v>3.1</v>
      </c>
      <c r="R51" s="44">
        <v>3.1</v>
      </c>
      <c r="S51" s="44">
        <v>3.1</v>
      </c>
      <c r="T51" s="44">
        <v>3.1</v>
      </c>
      <c r="U51" s="44">
        <v>2.9</v>
      </c>
      <c r="V51" s="44">
        <v>2.9</v>
      </c>
      <c r="W51" s="44">
        <v>2.9</v>
      </c>
      <c r="X51" s="44">
        <v>2.9</v>
      </c>
      <c r="Y51" s="44">
        <v>2.9</v>
      </c>
      <c r="Z51" s="44">
        <v>2.9</v>
      </c>
      <c r="AA51" s="44">
        <v>2.9</v>
      </c>
      <c r="AB51" s="44">
        <v>2.9</v>
      </c>
      <c r="AC51" s="44">
        <v>2.9</v>
      </c>
      <c r="AD51" s="44">
        <v>2.9</v>
      </c>
      <c r="AE51" s="44">
        <v>2.9</v>
      </c>
      <c r="AF51" s="44">
        <v>2.9</v>
      </c>
      <c r="AG51" s="48">
        <v>14.9</v>
      </c>
      <c r="AH51" s="46">
        <f t="shared" si="2"/>
        <v>3.1</v>
      </c>
      <c r="AI51" s="47">
        <f t="shared" si="3"/>
        <v>2.9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</v>
      </c>
      <c r="C52" s="44">
        <v>7</v>
      </c>
      <c r="D52" s="44">
        <v>7</v>
      </c>
      <c r="E52" s="44">
        <v>7</v>
      </c>
      <c r="F52" s="44">
        <v>7</v>
      </c>
      <c r="G52" s="44">
        <v>7</v>
      </c>
      <c r="H52" s="44">
        <v>7</v>
      </c>
      <c r="I52" s="44">
        <v>7</v>
      </c>
      <c r="J52" s="44">
        <v>7</v>
      </c>
      <c r="K52" s="44">
        <v>7</v>
      </c>
      <c r="L52" s="44">
        <v>7</v>
      </c>
      <c r="M52" s="44">
        <v>7</v>
      </c>
      <c r="N52" s="44">
        <v>7</v>
      </c>
      <c r="O52" s="44">
        <v>7</v>
      </c>
      <c r="P52" s="44">
        <v>7</v>
      </c>
      <c r="Q52" s="44">
        <v>7</v>
      </c>
      <c r="R52" s="44">
        <v>7</v>
      </c>
      <c r="S52" s="44">
        <v>7</v>
      </c>
      <c r="T52" s="44">
        <v>7</v>
      </c>
      <c r="U52" s="44">
        <v>7.9</v>
      </c>
      <c r="V52" s="44">
        <v>7.9</v>
      </c>
      <c r="W52" s="44">
        <v>7.9</v>
      </c>
      <c r="X52" s="44">
        <v>7.9</v>
      </c>
      <c r="Y52" s="44">
        <v>7.9</v>
      </c>
      <c r="Z52" s="44">
        <v>7.9</v>
      </c>
      <c r="AA52" s="44">
        <v>7.9</v>
      </c>
      <c r="AB52" s="44">
        <v>7.9</v>
      </c>
      <c r="AC52" s="44">
        <v>7.9</v>
      </c>
      <c r="AD52" s="44">
        <v>7.9</v>
      </c>
      <c r="AE52" s="44">
        <v>7.9</v>
      </c>
      <c r="AF52" s="44">
        <v>7.9</v>
      </c>
      <c r="AG52" s="48">
        <v>14.3</v>
      </c>
      <c r="AH52" s="46">
        <f t="shared" si="2"/>
        <v>7.9</v>
      </c>
      <c r="AI52" s="47">
        <f t="shared" si="3"/>
        <v>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3.1</v>
      </c>
      <c r="C53" s="44">
        <v>3.1</v>
      </c>
      <c r="D53" s="44">
        <v>3.1</v>
      </c>
      <c r="E53" s="44">
        <v>3.1</v>
      </c>
      <c r="F53" s="44">
        <v>3.1</v>
      </c>
      <c r="G53" s="44">
        <v>3.1</v>
      </c>
      <c r="H53" s="44">
        <v>3.1</v>
      </c>
      <c r="I53" s="44">
        <v>3.1</v>
      </c>
      <c r="J53" s="44">
        <v>3.1</v>
      </c>
      <c r="K53" s="44">
        <v>3.1</v>
      </c>
      <c r="L53" s="44">
        <v>3.1</v>
      </c>
      <c r="M53" s="44">
        <v>3.1</v>
      </c>
      <c r="N53" s="44">
        <v>3.1</v>
      </c>
      <c r="O53" s="44">
        <v>3.1</v>
      </c>
      <c r="P53" s="44">
        <v>3.1</v>
      </c>
      <c r="Q53" s="44">
        <v>3.1</v>
      </c>
      <c r="R53" s="44">
        <v>3.1</v>
      </c>
      <c r="S53" s="44">
        <v>3.1</v>
      </c>
      <c r="T53" s="44">
        <v>3.1</v>
      </c>
      <c r="U53" s="44">
        <v>3.1</v>
      </c>
      <c r="V53" s="44">
        <v>3.1</v>
      </c>
      <c r="W53" s="44">
        <v>3.1</v>
      </c>
      <c r="X53" s="44">
        <v>3.1</v>
      </c>
      <c r="Y53" s="44">
        <v>3.1</v>
      </c>
      <c r="Z53" s="44">
        <v>3.1</v>
      </c>
      <c r="AA53" s="44">
        <v>3.1</v>
      </c>
      <c r="AB53" s="44">
        <v>3.1</v>
      </c>
      <c r="AC53" s="44">
        <v>3.1</v>
      </c>
      <c r="AD53" s="44">
        <v>3.1</v>
      </c>
      <c r="AE53" s="44">
        <v>3.1</v>
      </c>
      <c r="AF53" s="44">
        <v>3.1</v>
      </c>
      <c r="AG53" s="48">
        <v>14</v>
      </c>
      <c r="AH53" s="46">
        <f t="shared" si="2"/>
        <v>3.1</v>
      </c>
      <c r="AI53" s="47">
        <f t="shared" si="3"/>
        <v>3.1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Q54" s="44">
        <v>0</v>
      </c>
      <c r="R54" s="44">
        <v>0</v>
      </c>
      <c r="S54" s="44">
        <v>0</v>
      </c>
      <c r="T54" s="44">
        <v>0</v>
      </c>
      <c r="U54" s="44">
        <v>0</v>
      </c>
      <c r="V54" s="44">
        <v>0</v>
      </c>
      <c r="W54" s="44">
        <v>0</v>
      </c>
      <c r="X54" s="44">
        <v>0</v>
      </c>
      <c r="Y54" s="44">
        <v>0</v>
      </c>
      <c r="Z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v>0</v>
      </c>
      <c r="L55" s="44">
        <v>0</v>
      </c>
      <c r="M55" s="44">
        <v>0</v>
      </c>
      <c r="N55" s="44">
        <v>0</v>
      </c>
      <c r="O55" s="44">
        <v>0</v>
      </c>
      <c r="P55" s="44">
        <v>0</v>
      </c>
      <c r="Q55" s="44">
        <v>0</v>
      </c>
      <c r="R55" s="44">
        <v>0</v>
      </c>
      <c r="S55" s="44">
        <v>5.77</v>
      </c>
      <c r="T55" s="44">
        <v>5.77</v>
      </c>
      <c r="U55" s="44">
        <v>5.77</v>
      </c>
      <c r="V55" s="44">
        <v>5.77</v>
      </c>
      <c r="W55" s="44">
        <v>5.77</v>
      </c>
      <c r="X55" s="44">
        <v>5.77</v>
      </c>
      <c r="Y55" s="44">
        <v>5.77</v>
      </c>
      <c r="Z55" s="44">
        <v>5.77</v>
      </c>
      <c r="AA55" s="44">
        <v>5.77</v>
      </c>
      <c r="AB55" s="44">
        <v>5.77</v>
      </c>
      <c r="AC55" s="44">
        <v>5.77</v>
      </c>
      <c r="AD55" s="44">
        <v>5.77</v>
      </c>
      <c r="AE55" s="44">
        <v>5.77</v>
      </c>
      <c r="AF55" s="44">
        <v>5.77</v>
      </c>
      <c r="AG55" s="48">
        <v>13.5</v>
      </c>
      <c r="AH55" s="46">
        <f t="shared" si="2"/>
        <v>5.77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4.5</v>
      </c>
      <c r="C57" s="44">
        <v>4.5</v>
      </c>
      <c r="D57" s="44">
        <v>4.5</v>
      </c>
      <c r="E57" s="44">
        <v>4.5</v>
      </c>
      <c r="F57" s="44">
        <v>4.5</v>
      </c>
      <c r="G57" s="44">
        <v>4.5</v>
      </c>
      <c r="H57" s="44">
        <v>4.5</v>
      </c>
      <c r="I57" s="44">
        <v>4.5</v>
      </c>
      <c r="J57" s="44">
        <v>4.5</v>
      </c>
      <c r="K57" s="44">
        <v>4.5</v>
      </c>
      <c r="L57" s="44">
        <v>4.5</v>
      </c>
      <c r="M57" s="44">
        <v>4.5</v>
      </c>
      <c r="N57" s="44">
        <v>4.5</v>
      </c>
      <c r="O57" s="44">
        <v>4.5</v>
      </c>
      <c r="P57" s="44">
        <v>0</v>
      </c>
      <c r="Q57" s="44">
        <v>0</v>
      </c>
      <c r="R57" s="44">
        <v>5.9</v>
      </c>
      <c r="S57" s="44">
        <v>5.9</v>
      </c>
      <c r="T57" s="44">
        <v>5.9</v>
      </c>
      <c r="U57" s="44">
        <v>5.9</v>
      </c>
      <c r="V57" s="44">
        <v>5.9</v>
      </c>
      <c r="W57" s="44">
        <v>5.9</v>
      </c>
      <c r="X57" s="44">
        <v>5.9</v>
      </c>
      <c r="Y57" s="44">
        <v>5.9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3.3</v>
      </c>
      <c r="C58" s="44">
        <v>3.3</v>
      </c>
      <c r="D58" s="44">
        <v>3.3</v>
      </c>
      <c r="E58" s="44">
        <v>3.3</v>
      </c>
      <c r="F58" s="44">
        <v>3.3</v>
      </c>
      <c r="G58" s="44">
        <v>3.3</v>
      </c>
      <c r="H58" s="44">
        <v>3.3</v>
      </c>
      <c r="I58" s="44">
        <v>3.3</v>
      </c>
      <c r="J58" s="44">
        <v>3.3</v>
      </c>
      <c r="K58" s="44">
        <v>3.3</v>
      </c>
      <c r="L58" s="44">
        <v>3.3</v>
      </c>
      <c r="M58" s="44">
        <v>3.3</v>
      </c>
      <c r="N58" s="44">
        <v>3.3</v>
      </c>
      <c r="O58" s="44">
        <v>3.3</v>
      </c>
      <c r="P58" s="44">
        <v>3.3</v>
      </c>
      <c r="Q58" s="44">
        <v>3.3</v>
      </c>
      <c r="R58" s="44">
        <v>3.3</v>
      </c>
      <c r="S58" s="44">
        <v>3.3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3.3</v>
      </c>
      <c r="Z58" s="44">
        <v>3.3</v>
      </c>
      <c r="AA58" s="44">
        <v>3.3</v>
      </c>
      <c r="AB58" s="44">
        <v>3.3</v>
      </c>
      <c r="AC58" s="44">
        <v>3.3</v>
      </c>
      <c r="AD58" s="44">
        <v>3.3</v>
      </c>
      <c r="AE58" s="44">
        <v>3.3</v>
      </c>
      <c r="AF58" s="44">
        <v>3.3</v>
      </c>
      <c r="AG58" s="48">
        <v>12</v>
      </c>
      <c r="AH58" s="46">
        <f t="shared" si="2"/>
        <v>3.3</v>
      </c>
      <c r="AI58" s="47">
        <f t="shared" si="3"/>
        <v>3.3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1.8</v>
      </c>
      <c r="C59" s="44">
        <v>1.8</v>
      </c>
      <c r="D59" s="44">
        <v>1.8</v>
      </c>
      <c r="E59" s="44">
        <v>1.8</v>
      </c>
      <c r="F59" s="44">
        <v>1.8</v>
      </c>
      <c r="G59" s="44">
        <v>1.8</v>
      </c>
      <c r="H59" s="44">
        <v>1.8</v>
      </c>
      <c r="I59" s="44">
        <v>1.8</v>
      </c>
      <c r="J59" s="44">
        <v>1.8</v>
      </c>
      <c r="K59" s="44">
        <v>1.8</v>
      </c>
      <c r="L59" s="44">
        <v>1.8</v>
      </c>
      <c r="M59" s="44">
        <v>1.8</v>
      </c>
      <c r="N59" s="44">
        <v>1.8</v>
      </c>
      <c r="O59" s="44">
        <v>1.8</v>
      </c>
      <c r="P59" s="44">
        <v>1.8</v>
      </c>
      <c r="Q59" s="44">
        <v>1.8</v>
      </c>
      <c r="R59" s="44">
        <v>1.8</v>
      </c>
      <c r="S59" s="44">
        <v>1.8</v>
      </c>
      <c r="T59" s="44">
        <v>1.8</v>
      </c>
      <c r="U59" s="44">
        <v>1.8</v>
      </c>
      <c r="V59" s="44">
        <v>1.8</v>
      </c>
      <c r="W59" s="44">
        <v>1.8</v>
      </c>
      <c r="X59" s="44">
        <v>1.8</v>
      </c>
      <c r="Y59" s="44">
        <v>1.8</v>
      </c>
      <c r="Z59" s="44">
        <v>1.8</v>
      </c>
      <c r="AA59" s="44">
        <v>1.8</v>
      </c>
      <c r="AB59" s="44">
        <v>1.8</v>
      </c>
      <c r="AC59" s="44">
        <v>1.8</v>
      </c>
      <c r="AD59" s="44">
        <v>1.8</v>
      </c>
      <c r="AE59" s="44">
        <v>1.8</v>
      </c>
      <c r="AF59" s="44">
        <v>1.8</v>
      </c>
      <c r="AG59" s="48">
        <v>12</v>
      </c>
      <c r="AH59" s="46">
        <f t="shared" si="2"/>
        <v>1.8</v>
      </c>
      <c r="AI59" s="47">
        <f t="shared" si="3"/>
        <v>1.8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5.0999999999999996</v>
      </c>
      <c r="C60" s="44">
        <v>5.0999999999999996</v>
      </c>
      <c r="D60" s="44">
        <v>5.0999999999999996</v>
      </c>
      <c r="E60" s="44">
        <v>5.0999999999999996</v>
      </c>
      <c r="F60" s="44">
        <v>5.0999999999999996</v>
      </c>
      <c r="G60" s="44">
        <v>5.0999999999999996</v>
      </c>
      <c r="H60" s="44">
        <v>5.0999999999999996</v>
      </c>
      <c r="I60" s="44">
        <v>5.0999999999999996</v>
      </c>
      <c r="J60" s="44">
        <v>5.0999999999999996</v>
      </c>
      <c r="K60" s="44">
        <v>5.0999999999999996</v>
      </c>
      <c r="L60" s="44">
        <v>5.0999999999999996</v>
      </c>
      <c r="M60" s="44">
        <v>5.0999999999999996</v>
      </c>
      <c r="N60" s="44">
        <v>5.0999999999999996</v>
      </c>
      <c r="O60" s="44">
        <v>5.0999999999999996</v>
      </c>
      <c r="P60" s="44">
        <v>5.0999999999999996</v>
      </c>
      <c r="Q60" s="44">
        <v>5.0999999999999996</v>
      </c>
      <c r="R60" s="44">
        <v>5.0999999999999996</v>
      </c>
      <c r="S60" s="44">
        <v>5.0999999999999996</v>
      </c>
      <c r="T60" s="44">
        <v>5.0999999999999996</v>
      </c>
      <c r="U60" s="44">
        <v>5.0999999999999996</v>
      </c>
      <c r="V60" s="44">
        <v>5.0999999999999996</v>
      </c>
      <c r="W60" s="44">
        <v>5.0999999999999996</v>
      </c>
      <c r="X60" s="44">
        <v>5.0999999999999996</v>
      </c>
      <c r="Y60" s="44">
        <v>5.0999999999999996</v>
      </c>
      <c r="Z60" s="44">
        <v>5.0999999999999996</v>
      </c>
      <c r="AA60" s="44">
        <v>5.0999999999999996</v>
      </c>
      <c r="AB60" s="44">
        <v>5.0999999999999996</v>
      </c>
      <c r="AC60" s="44">
        <v>5.0999999999999996</v>
      </c>
      <c r="AD60" s="44">
        <v>5.0999999999999996</v>
      </c>
      <c r="AE60" s="44">
        <v>5.0999999999999996</v>
      </c>
      <c r="AF60" s="44">
        <v>5.0999999999999996</v>
      </c>
      <c r="AG60" s="48">
        <v>12</v>
      </c>
      <c r="AH60" s="46">
        <f t="shared" si="2"/>
        <v>5.0999999999999996</v>
      </c>
      <c r="AI60" s="47">
        <f t="shared" si="3"/>
        <v>5.0999999999999996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11.7</v>
      </c>
      <c r="C61" s="44">
        <v>11.7</v>
      </c>
      <c r="D61" s="44">
        <v>11.7</v>
      </c>
      <c r="E61" s="44">
        <v>11.7</v>
      </c>
      <c r="F61" s="44">
        <v>11.7</v>
      </c>
      <c r="G61" s="44">
        <v>11.7</v>
      </c>
      <c r="H61" s="44">
        <v>11.7</v>
      </c>
      <c r="I61" s="44">
        <v>11.7</v>
      </c>
      <c r="J61" s="44">
        <v>11.7</v>
      </c>
      <c r="K61" s="44">
        <v>11.7</v>
      </c>
      <c r="L61" s="44">
        <v>11.7</v>
      </c>
      <c r="M61" s="44">
        <v>11.7</v>
      </c>
      <c r="N61" s="44">
        <v>11.7</v>
      </c>
      <c r="O61" s="44">
        <v>11.7</v>
      </c>
      <c r="P61" s="44">
        <v>11.7</v>
      </c>
      <c r="Q61" s="44">
        <v>11.7</v>
      </c>
      <c r="R61" s="44">
        <v>11.7</v>
      </c>
      <c r="S61" s="44">
        <v>11.7</v>
      </c>
      <c r="T61" s="44">
        <v>11.7</v>
      </c>
      <c r="U61" s="44">
        <v>11.7</v>
      </c>
      <c r="V61" s="44">
        <v>11.7</v>
      </c>
      <c r="W61" s="44">
        <v>11.7</v>
      </c>
      <c r="X61" s="44">
        <v>11.7</v>
      </c>
      <c r="Y61" s="44">
        <v>11.7</v>
      </c>
      <c r="Z61" s="44">
        <v>11.7</v>
      </c>
      <c r="AA61" s="44">
        <v>11.7</v>
      </c>
      <c r="AB61" s="44">
        <v>11.7</v>
      </c>
      <c r="AC61" s="44">
        <v>11.7</v>
      </c>
      <c r="AD61" s="44">
        <v>11.7</v>
      </c>
      <c r="AE61" s="44">
        <v>11.7</v>
      </c>
      <c r="AF61" s="44">
        <v>11.7</v>
      </c>
      <c r="AG61" s="48">
        <v>12</v>
      </c>
      <c r="AH61" s="46">
        <f t="shared" si="2"/>
        <v>11.7</v>
      </c>
      <c r="AI61" s="47">
        <f t="shared" si="3"/>
        <v>11.7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1.3</v>
      </c>
      <c r="C62" s="44">
        <v>1.3</v>
      </c>
      <c r="D62" s="44">
        <v>1.3</v>
      </c>
      <c r="E62" s="44">
        <v>1.3</v>
      </c>
      <c r="F62" s="44">
        <v>1.3</v>
      </c>
      <c r="G62" s="44">
        <v>1.3</v>
      </c>
      <c r="H62" s="44">
        <v>1.3</v>
      </c>
      <c r="I62" s="44">
        <v>1.3</v>
      </c>
      <c r="J62" s="44">
        <v>1.3</v>
      </c>
      <c r="K62" s="44">
        <v>1.3</v>
      </c>
      <c r="L62" s="44">
        <v>1.3</v>
      </c>
      <c r="M62" s="44">
        <v>1.3</v>
      </c>
      <c r="N62" s="44">
        <v>1.3</v>
      </c>
      <c r="O62" s="44">
        <v>1.3</v>
      </c>
      <c r="P62" s="44">
        <v>1.3</v>
      </c>
      <c r="Q62" s="44">
        <v>1.3</v>
      </c>
      <c r="R62" s="44">
        <v>1.3</v>
      </c>
      <c r="S62" s="44">
        <v>1.3</v>
      </c>
      <c r="T62" s="44">
        <v>1.3</v>
      </c>
      <c r="U62" s="44">
        <v>1.3</v>
      </c>
      <c r="V62" s="44">
        <v>1.3</v>
      </c>
      <c r="W62" s="44">
        <v>1.3</v>
      </c>
      <c r="X62" s="44">
        <v>1.3</v>
      </c>
      <c r="Y62" s="44">
        <v>1.3</v>
      </c>
      <c r="Z62" s="44">
        <v>1.3</v>
      </c>
      <c r="AA62" s="44">
        <v>1.3</v>
      </c>
      <c r="AB62" s="44">
        <v>1.3</v>
      </c>
      <c r="AC62" s="44">
        <v>1.3</v>
      </c>
      <c r="AD62" s="44">
        <v>1.3</v>
      </c>
      <c r="AE62" s="44">
        <v>1.3</v>
      </c>
      <c r="AF62" s="44">
        <v>1.3</v>
      </c>
      <c r="AG62" s="48">
        <v>11.88</v>
      </c>
      <c r="AH62" s="46">
        <f t="shared" si="2"/>
        <v>1.3</v>
      </c>
      <c r="AI62" s="47">
        <f t="shared" si="3"/>
        <v>1.3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0</v>
      </c>
      <c r="N63" s="44">
        <v>0</v>
      </c>
      <c r="O63" s="44">
        <v>0</v>
      </c>
      <c r="P63" s="44">
        <v>0</v>
      </c>
      <c r="Q63" s="44">
        <v>0</v>
      </c>
      <c r="R63" s="44">
        <v>0</v>
      </c>
      <c r="S63" s="44">
        <v>0</v>
      </c>
      <c r="T63" s="44">
        <v>0</v>
      </c>
      <c r="U63" s="44">
        <v>0</v>
      </c>
      <c r="V63" s="44">
        <v>0</v>
      </c>
      <c r="W63" s="44">
        <v>0</v>
      </c>
      <c r="X63" s="44">
        <v>0</v>
      </c>
      <c r="Y63" s="44">
        <v>0</v>
      </c>
      <c r="Z63" s="44">
        <v>0</v>
      </c>
      <c r="AA63" s="44">
        <v>0</v>
      </c>
      <c r="AB63" s="44">
        <v>0</v>
      </c>
      <c r="AC63" s="44">
        <v>0</v>
      </c>
      <c r="AD63" s="44">
        <v>0</v>
      </c>
      <c r="AE63" s="44">
        <v>0</v>
      </c>
      <c r="AF63" s="44">
        <v>0</v>
      </c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4.5999999999999996</v>
      </c>
      <c r="C66" s="44">
        <v>4.5999999999999996</v>
      </c>
      <c r="D66" s="44">
        <v>4.5999999999999996</v>
      </c>
      <c r="E66" s="44">
        <v>4.5999999999999996</v>
      </c>
      <c r="F66" s="44">
        <v>4.5999999999999996</v>
      </c>
      <c r="G66" s="44">
        <v>4.5999999999999996</v>
      </c>
      <c r="H66" s="44">
        <v>4.5999999999999996</v>
      </c>
      <c r="I66" s="44">
        <v>4.5999999999999996</v>
      </c>
      <c r="J66" s="44">
        <v>4.5999999999999996</v>
      </c>
      <c r="K66" s="44">
        <v>4.5999999999999996</v>
      </c>
      <c r="L66" s="44">
        <v>4.5999999999999996</v>
      </c>
      <c r="M66" s="44">
        <v>4.5999999999999996</v>
      </c>
      <c r="N66" s="44">
        <v>4.5999999999999996</v>
      </c>
      <c r="O66" s="44">
        <v>4.5999999999999996</v>
      </c>
      <c r="P66" s="44">
        <v>4.5999999999999996</v>
      </c>
      <c r="Q66" s="44">
        <v>4.5999999999999996</v>
      </c>
      <c r="R66" s="44">
        <v>4.5999999999999996</v>
      </c>
      <c r="S66" s="44">
        <v>4.5999999999999996</v>
      </c>
      <c r="T66" s="44">
        <v>4.5999999999999996</v>
      </c>
      <c r="U66" s="44">
        <v>4.5999999999999996</v>
      </c>
      <c r="V66" s="44">
        <v>4.5999999999999996</v>
      </c>
      <c r="W66" s="44">
        <v>4.5999999999999996</v>
      </c>
      <c r="X66" s="44">
        <v>4.5999999999999996</v>
      </c>
      <c r="Y66" s="44">
        <v>4.5999999999999996</v>
      </c>
      <c r="Z66" s="44">
        <v>4.5999999999999996</v>
      </c>
      <c r="AA66" s="44">
        <v>4.5999999999999996</v>
      </c>
      <c r="AB66" s="44">
        <v>4.5999999999999996</v>
      </c>
      <c r="AC66" s="44">
        <v>4.5999999999999996</v>
      </c>
      <c r="AD66" s="44">
        <v>4.5999999999999996</v>
      </c>
      <c r="AE66" s="44">
        <v>4.5999999999999996</v>
      </c>
      <c r="AF66" s="44">
        <v>4.5999999999999996</v>
      </c>
      <c r="AG66" s="62">
        <v>10.3</v>
      </c>
      <c r="AH66" s="46">
        <f t="shared" si="2"/>
        <v>4.5999999999999996</v>
      </c>
      <c r="AI66" s="47">
        <f t="shared" si="3"/>
        <v>4.5999999999999996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0</v>
      </c>
      <c r="C67" s="44">
        <v>0</v>
      </c>
      <c r="D67" s="44">
        <v>0</v>
      </c>
      <c r="E67" s="44">
        <v>0</v>
      </c>
      <c r="F67" s="44">
        <v>0</v>
      </c>
      <c r="G67" s="44">
        <v>0</v>
      </c>
      <c r="H67" s="44">
        <v>0</v>
      </c>
      <c r="I67" s="44">
        <v>0</v>
      </c>
      <c r="J67" s="44">
        <v>0</v>
      </c>
      <c r="K67" s="44">
        <v>0</v>
      </c>
      <c r="L67" s="44">
        <v>0</v>
      </c>
      <c r="M67" s="44">
        <v>3</v>
      </c>
      <c r="N67" s="44">
        <v>3</v>
      </c>
      <c r="O67" s="44">
        <v>3</v>
      </c>
      <c r="P67" s="44">
        <v>3</v>
      </c>
      <c r="Q67" s="44">
        <v>3</v>
      </c>
      <c r="R67" s="44">
        <v>3</v>
      </c>
      <c r="S67" s="44">
        <v>3</v>
      </c>
      <c r="T67" s="44">
        <v>3</v>
      </c>
      <c r="U67" s="44">
        <v>3</v>
      </c>
      <c r="V67" s="44">
        <v>3</v>
      </c>
      <c r="W67" s="44">
        <v>3</v>
      </c>
      <c r="X67" s="44">
        <v>3</v>
      </c>
      <c r="Y67" s="44">
        <v>3</v>
      </c>
      <c r="Z67" s="44">
        <v>3</v>
      </c>
      <c r="AA67" s="44">
        <v>3</v>
      </c>
      <c r="AB67" s="44">
        <v>3</v>
      </c>
      <c r="AC67" s="44">
        <v>3</v>
      </c>
      <c r="AD67" s="44">
        <v>3</v>
      </c>
      <c r="AE67" s="44">
        <v>3</v>
      </c>
      <c r="AF67" s="44">
        <v>3</v>
      </c>
      <c r="AG67" s="61">
        <v>10</v>
      </c>
      <c r="AH67" s="46">
        <f t="shared" si="2"/>
        <v>3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5</v>
      </c>
      <c r="C68" s="44">
        <v>5</v>
      </c>
      <c r="D68" s="44">
        <v>5</v>
      </c>
      <c r="E68" s="44">
        <v>5</v>
      </c>
      <c r="F68" s="44">
        <v>5</v>
      </c>
      <c r="G68" s="44">
        <v>5</v>
      </c>
      <c r="H68" s="44">
        <v>5</v>
      </c>
      <c r="I68" s="44">
        <v>5</v>
      </c>
      <c r="J68" s="44">
        <v>5</v>
      </c>
      <c r="K68" s="44">
        <v>5</v>
      </c>
      <c r="L68" s="44">
        <v>5</v>
      </c>
      <c r="M68" s="44">
        <v>5</v>
      </c>
      <c r="N68" s="44">
        <v>5</v>
      </c>
      <c r="O68" s="44">
        <v>5</v>
      </c>
      <c r="P68" s="44">
        <v>5</v>
      </c>
      <c r="Q68" s="44">
        <v>5</v>
      </c>
      <c r="R68" s="44">
        <v>5</v>
      </c>
      <c r="S68" s="44">
        <v>5</v>
      </c>
      <c r="T68" s="44">
        <v>5</v>
      </c>
      <c r="U68" s="44">
        <v>5</v>
      </c>
      <c r="V68" s="44">
        <v>5</v>
      </c>
      <c r="W68" s="44">
        <v>5</v>
      </c>
      <c r="X68" s="44">
        <v>5</v>
      </c>
      <c r="Y68" s="44">
        <v>5</v>
      </c>
      <c r="Z68" s="44">
        <v>5</v>
      </c>
      <c r="AA68" s="44">
        <v>5</v>
      </c>
      <c r="AB68" s="44">
        <v>5</v>
      </c>
      <c r="AC68" s="44">
        <v>5</v>
      </c>
      <c r="AD68" s="44">
        <v>5</v>
      </c>
      <c r="AE68" s="44">
        <v>5</v>
      </c>
      <c r="AF68" s="44">
        <v>5</v>
      </c>
      <c r="AG68" s="64">
        <v>10</v>
      </c>
      <c r="AH68" s="46">
        <f t="shared" si="2"/>
        <v>5</v>
      </c>
      <c r="AI68" s="47">
        <f t="shared" si="3"/>
        <v>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149</v>
      </c>
      <c r="V69" s="66">
        <v>149</v>
      </c>
      <c r="W69" s="66">
        <v>149</v>
      </c>
      <c r="X69" s="66">
        <v>149</v>
      </c>
      <c r="Y69" s="66">
        <v>149</v>
      </c>
      <c r="Z69" s="66">
        <v>149</v>
      </c>
      <c r="AA69" s="66">
        <v>149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149</v>
      </c>
      <c r="AK69" s="49"/>
    </row>
    <row r="70" spans="1:88" ht="15.75" thickBot="1">
      <c r="A70" s="67" t="s">
        <v>89</v>
      </c>
      <c r="B70" s="66">
        <f t="shared" ref="B70:I70" si="20">29+38.7</f>
        <v>67.7</v>
      </c>
      <c r="C70" s="66">
        <f t="shared" si="20"/>
        <v>67.7</v>
      </c>
      <c r="D70" s="66">
        <f t="shared" si="20"/>
        <v>67.7</v>
      </c>
      <c r="E70" s="66">
        <f t="shared" si="20"/>
        <v>67.7</v>
      </c>
      <c r="F70" s="66">
        <f t="shared" si="20"/>
        <v>67.7</v>
      </c>
      <c r="G70" s="66">
        <f t="shared" si="20"/>
        <v>67.7</v>
      </c>
      <c r="H70" s="66">
        <f t="shared" si="20"/>
        <v>67.7</v>
      </c>
      <c r="I70" s="66">
        <f t="shared" si="20"/>
        <v>67.7</v>
      </c>
      <c r="J70" s="66">
        <f>32.9+41.1</f>
        <v>74</v>
      </c>
      <c r="K70" s="66">
        <f>32+40.3</f>
        <v>72.3</v>
      </c>
      <c r="L70" s="66">
        <f>32.2+39</f>
        <v>71.2</v>
      </c>
      <c r="M70" s="66">
        <f>28.5+36.2</f>
        <v>64.7</v>
      </c>
      <c r="N70" s="66">
        <f>28.5+36.2</f>
        <v>64.7</v>
      </c>
      <c r="O70" s="66">
        <f>28.3+38</f>
        <v>66.3</v>
      </c>
      <c r="P70" s="66">
        <f>27+35.8</f>
        <v>62.8</v>
      </c>
      <c r="Q70" s="66">
        <f>26.8+35.6</f>
        <v>62.400000000000006</v>
      </c>
      <c r="R70" s="66">
        <f>33.3+42.5</f>
        <v>75.8</v>
      </c>
      <c r="S70" s="68">
        <f t="shared" ref="S70:X70" si="21">33.4+42.5</f>
        <v>75.900000000000006</v>
      </c>
      <c r="T70" s="68">
        <f t="shared" si="21"/>
        <v>75.900000000000006</v>
      </c>
      <c r="U70" s="68">
        <f t="shared" si="21"/>
        <v>75.900000000000006</v>
      </c>
      <c r="V70" s="68">
        <f t="shared" si="21"/>
        <v>75.900000000000006</v>
      </c>
      <c r="W70" s="68">
        <f t="shared" si="21"/>
        <v>75.900000000000006</v>
      </c>
      <c r="X70" s="68">
        <f t="shared" si="21"/>
        <v>75.900000000000006</v>
      </c>
      <c r="Y70" s="68">
        <f>33.4+42.5</f>
        <v>75.900000000000006</v>
      </c>
      <c r="Z70" s="68">
        <f>33.4+42.5</f>
        <v>75.900000000000006</v>
      </c>
      <c r="AA70" s="68">
        <f>33.4+42.5</f>
        <v>75.900000000000006</v>
      </c>
      <c r="AB70" s="66">
        <v>73</v>
      </c>
      <c r="AC70" s="66">
        <v>73</v>
      </c>
      <c r="AD70" s="66">
        <v>73</v>
      </c>
      <c r="AE70" s="66">
        <v>73</v>
      </c>
      <c r="AF70" s="66">
        <v>84</v>
      </c>
      <c r="AG70" s="64">
        <v>240</v>
      </c>
      <c r="AH70" s="46">
        <f t="shared" si="2"/>
        <v>84</v>
      </c>
      <c r="AI70" s="47">
        <f t="shared" si="3"/>
        <v>62.400000000000006</v>
      </c>
      <c r="AK70" s="49"/>
    </row>
    <row r="71" spans="1:88" ht="15.75" thickBot="1">
      <c r="A71" s="69" t="s">
        <v>90</v>
      </c>
      <c r="B71" s="70">
        <f>SUM(B11:B69)</f>
        <v>639.26000000000022</v>
      </c>
      <c r="C71" s="70">
        <f>SUM(C11:C69)</f>
        <v>639.26000000000022</v>
      </c>
      <c r="D71" s="70">
        <f>SUM(D11:D69)</f>
        <v>639.26000000000022</v>
      </c>
      <c r="E71" s="70">
        <f>SUM(E11:E69)</f>
        <v>639.26000000000022</v>
      </c>
      <c r="F71" s="70">
        <f>SUM(F11:F69)</f>
        <v>639.26000000000022</v>
      </c>
      <c r="G71" s="70">
        <f t="shared" ref="G71:AG71" si="22">SUM(G11:G69)</f>
        <v>639.26000000000022</v>
      </c>
      <c r="H71" s="70">
        <f t="shared" si="22"/>
        <v>639.26000000000022</v>
      </c>
      <c r="I71" s="70">
        <f t="shared" si="22"/>
        <v>639.26000000000022</v>
      </c>
      <c r="J71" s="70">
        <f t="shared" si="22"/>
        <v>639.26000000000022</v>
      </c>
      <c r="K71" s="70">
        <f t="shared" si="22"/>
        <v>639.26000000000022</v>
      </c>
      <c r="L71" s="70">
        <f t="shared" si="22"/>
        <v>639.26000000000022</v>
      </c>
      <c r="M71" s="70">
        <f t="shared" si="22"/>
        <v>680.60000000000014</v>
      </c>
      <c r="N71" s="70">
        <f t="shared" si="22"/>
        <v>680.60000000000014</v>
      </c>
      <c r="O71" s="70">
        <f t="shared" si="22"/>
        <v>682.50000000000011</v>
      </c>
      <c r="P71" s="70">
        <f t="shared" si="22"/>
        <v>661.80000000000018</v>
      </c>
      <c r="Q71" s="70">
        <f t="shared" si="22"/>
        <v>656.80000000000018</v>
      </c>
      <c r="R71" s="70">
        <f t="shared" si="22"/>
        <v>675.00000000000011</v>
      </c>
      <c r="S71" s="70">
        <f t="shared" si="22"/>
        <v>654.12000000000012</v>
      </c>
      <c r="T71" s="70">
        <f t="shared" si="22"/>
        <v>665.62000000000012</v>
      </c>
      <c r="U71" s="70">
        <f>SUM(U11:U69)</f>
        <v>731.87000000000012</v>
      </c>
      <c r="V71" s="70">
        <f>SUM(V11:V69)</f>
        <v>755.13</v>
      </c>
      <c r="W71" s="70">
        <f t="shared" si="22"/>
        <v>755.13</v>
      </c>
      <c r="X71" s="70">
        <f t="shared" si="22"/>
        <v>755.13</v>
      </c>
      <c r="Y71" s="70">
        <f>SUM(Y11:Y69)</f>
        <v>714.93000000000006</v>
      </c>
      <c r="Z71" s="70">
        <f>SUM(Z11:Z69)</f>
        <v>755.13</v>
      </c>
      <c r="AA71" s="70">
        <f t="shared" si="22"/>
        <v>755.13</v>
      </c>
      <c r="AB71" s="70">
        <f>SUM(AB11:AB69)</f>
        <v>756.13</v>
      </c>
      <c r="AC71" s="70">
        <f t="shared" si="22"/>
        <v>756.13</v>
      </c>
      <c r="AD71" s="70">
        <f t="shared" si="22"/>
        <v>756.13</v>
      </c>
      <c r="AE71" s="70">
        <f t="shared" si="22"/>
        <v>756.13</v>
      </c>
      <c r="AF71" s="70">
        <f t="shared" si="22"/>
        <v>756.13</v>
      </c>
      <c r="AG71" s="70">
        <f t="shared" si="22"/>
        <v>1812.2049999999999</v>
      </c>
      <c r="AH71" s="46">
        <f t="shared" si="2"/>
        <v>756.13</v>
      </c>
      <c r="AI71" s="47">
        <f t="shared" si="3"/>
        <v>639.26000000000022</v>
      </c>
      <c r="AK71" s="49"/>
    </row>
    <row r="72" spans="1:88">
      <c r="A72" s="71" t="s">
        <v>91</v>
      </c>
      <c r="B72" s="44">
        <v>110.7</v>
      </c>
      <c r="C72" s="44">
        <v>110.7</v>
      </c>
      <c r="D72" s="44">
        <v>101.3</v>
      </c>
      <c r="E72" s="44">
        <v>0</v>
      </c>
      <c r="F72" s="44">
        <v>0</v>
      </c>
      <c r="G72" s="44">
        <v>0</v>
      </c>
      <c r="H72" s="44">
        <v>160</v>
      </c>
      <c r="I72" s="44">
        <v>291</v>
      </c>
      <c r="J72" s="44">
        <v>221.2</v>
      </c>
      <c r="K72" s="44">
        <v>241</v>
      </c>
      <c r="L72" s="44">
        <v>140</v>
      </c>
      <c r="M72" s="44">
        <v>20</v>
      </c>
      <c r="N72" s="44">
        <v>40</v>
      </c>
      <c r="O72" s="44">
        <v>20</v>
      </c>
      <c r="P72" s="44">
        <v>20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82</v>
      </c>
      <c r="Y72" s="44">
        <v>200</v>
      </c>
      <c r="Z72" s="44">
        <v>405</v>
      </c>
      <c r="AA72" s="44">
        <v>422</v>
      </c>
      <c r="AB72" s="44">
        <v>422</v>
      </c>
      <c r="AC72" s="44">
        <v>422</v>
      </c>
      <c r="AD72" s="44">
        <v>212</v>
      </c>
      <c r="AE72" s="44">
        <v>212</v>
      </c>
      <c r="AF72" s="44">
        <v>181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>
      <c r="A73" s="72" t="s">
        <v>92</v>
      </c>
      <c r="B73" s="43">
        <v>58.7</v>
      </c>
      <c r="C73" s="43">
        <v>58.7</v>
      </c>
      <c r="D73" s="43">
        <v>49.9</v>
      </c>
      <c r="E73" s="43">
        <v>49.8</v>
      </c>
      <c r="F73" s="43">
        <v>49.9</v>
      </c>
      <c r="G73" s="43">
        <v>49.9</v>
      </c>
      <c r="H73" s="43">
        <v>49.9</v>
      </c>
      <c r="I73" s="43">
        <v>49.9</v>
      </c>
      <c r="J73" s="43">
        <v>49.9</v>
      </c>
      <c r="K73" s="43">
        <v>49.9</v>
      </c>
      <c r="L73" s="43">
        <v>49.9</v>
      </c>
      <c r="M73" s="43">
        <v>48.1</v>
      </c>
      <c r="N73" s="43">
        <v>48.1</v>
      </c>
      <c r="O73" s="43">
        <v>47.8</v>
      </c>
      <c r="P73" s="43">
        <v>47.8</v>
      </c>
      <c r="Q73" s="43">
        <v>47.8</v>
      </c>
      <c r="R73" s="43">
        <v>47.8</v>
      </c>
      <c r="S73" s="43">
        <v>47.8</v>
      </c>
      <c r="T73" s="43">
        <v>47.8</v>
      </c>
      <c r="U73" s="43">
        <v>47.8</v>
      </c>
      <c r="V73" s="43">
        <v>47.8</v>
      </c>
      <c r="W73" s="43">
        <v>47.8</v>
      </c>
      <c r="X73" s="43">
        <v>47.8</v>
      </c>
      <c r="Y73" s="43">
        <v>47.8</v>
      </c>
      <c r="Z73" s="43">
        <v>47.8</v>
      </c>
      <c r="AA73" s="43">
        <v>47.8</v>
      </c>
      <c r="AB73" s="43">
        <v>47.8</v>
      </c>
      <c r="AC73" s="43">
        <v>47.8</v>
      </c>
      <c r="AD73" s="43">
        <v>47.8</v>
      </c>
      <c r="AE73" s="43">
        <v>47.8</v>
      </c>
      <c r="AF73" s="43">
        <v>47.8</v>
      </c>
      <c r="AG73" s="64">
        <v>111</v>
      </c>
      <c r="AH73" s="46">
        <f t="shared" si="2"/>
        <v>58.7</v>
      </c>
      <c r="AI73" s="47">
        <f t="shared" si="3"/>
        <v>47.8</v>
      </c>
      <c r="AK73" s="49"/>
    </row>
    <row r="74" spans="1:88">
      <c r="A74" s="73" t="s">
        <v>93</v>
      </c>
      <c r="B74" s="43">
        <v>28.4</v>
      </c>
      <c r="C74" s="43">
        <v>28.2</v>
      </c>
      <c r="D74" s="43">
        <v>28</v>
      </c>
      <c r="E74" s="43">
        <v>29.2</v>
      </c>
      <c r="F74" s="43">
        <v>28.7</v>
      </c>
      <c r="G74" s="43">
        <v>28.7</v>
      </c>
      <c r="H74" s="43">
        <v>28.7</v>
      </c>
      <c r="I74" s="43">
        <v>28.7</v>
      </c>
      <c r="J74" s="43">
        <v>28.7</v>
      </c>
      <c r="K74" s="43">
        <v>28.7</v>
      </c>
      <c r="L74" s="43">
        <v>28.7</v>
      </c>
      <c r="M74" s="43">
        <v>28.7</v>
      </c>
      <c r="N74" s="43">
        <v>28.7</v>
      </c>
      <c r="O74" s="43">
        <v>28.4</v>
      </c>
      <c r="P74" s="43">
        <v>28.4</v>
      </c>
      <c r="Q74" s="43">
        <v>28.4</v>
      </c>
      <c r="R74" s="43">
        <v>28.4</v>
      </c>
      <c r="S74" s="43">
        <v>28.4</v>
      </c>
      <c r="T74" s="43">
        <v>28.4</v>
      </c>
      <c r="U74" s="43">
        <v>28.4</v>
      </c>
      <c r="V74" s="43">
        <v>28.4</v>
      </c>
      <c r="W74" s="43">
        <v>28.4</v>
      </c>
      <c r="X74" s="43">
        <v>28.4</v>
      </c>
      <c r="Y74" s="43">
        <v>28.4</v>
      </c>
      <c r="Z74" s="43">
        <v>28.4</v>
      </c>
      <c r="AA74" s="43">
        <v>28.4</v>
      </c>
      <c r="AB74" s="43">
        <v>28.4</v>
      </c>
      <c r="AC74" s="43">
        <v>28.4</v>
      </c>
      <c r="AD74" s="43">
        <v>28.4</v>
      </c>
      <c r="AE74" s="43">
        <v>28.4</v>
      </c>
      <c r="AF74" s="43">
        <v>28.4</v>
      </c>
      <c r="AG74" s="64">
        <v>60</v>
      </c>
      <c r="AH74" s="46">
        <f t="shared" si="2"/>
        <v>29.2</v>
      </c>
      <c r="AI74" s="47">
        <f t="shared" si="3"/>
        <v>28</v>
      </c>
      <c r="AK74" s="49"/>
    </row>
    <row r="75" spans="1:88">
      <c r="A75" s="74" t="s">
        <v>94</v>
      </c>
      <c r="B75" s="43">
        <v>21.7</v>
      </c>
      <c r="C75" s="43">
        <v>21.7</v>
      </c>
      <c r="D75" s="43">
        <v>21.6</v>
      </c>
      <c r="E75" s="43">
        <v>17.8</v>
      </c>
      <c r="F75" s="43">
        <v>18.100000000000001</v>
      </c>
      <c r="G75" s="43">
        <v>18.100000000000001</v>
      </c>
      <c r="H75" s="43">
        <v>18.100000000000001</v>
      </c>
      <c r="I75" s="43">
        <v>18.100000000000001</v>
      </c>
      <c r="J75" s="43">
        <v>18.100000000000001</v>
      </c>
      <c r="K75" s="43">
        <v>18.100000000000001</v>
      </c>
      <c r="L75" s="43">
        <v>18.100000000000001</v>
      </c>
      <c r="M75" s="43">
        <v>18.100000000000001</v>
      </c>
      <c r="N75" s="43">
        <v>18.100000000000001</v>
      </c>
      <c r="O75" s="43">
        <v>18.100000000000001</v>
      </c>
      <c r="P75" s="43">
        <v>18.100000000000001</v>
      </c>
      <c r="Q75" s="43">
        <v>18.100000000000001</v>
      </c>
      <c r="R75" s="43">
        <v>18.100000000000001</v>
      </c>
      <c r="S75" s="43">
        <v>18.100000000000001</v>
      </c>
      <c r="T75" s="43">
        <v>18.100000000000001</v>
      </c>
      <c r="U75" s="43">
        <v>18.100000000000001</v>
      </c>
      <c r="V75" s="43">
        <v>18.100000000000001</v>
      </c>
      <c r="W75" s="43">
        <v>18.100000000000001</v>
      </c>
      <c r="X75" s="43">
        <v>18.100000000000001</v>
      </c>
      <c r="Y75" s="43">
        <v>18.100000000000001</v>
      </c>
      <c r="Z75" s="43">
        <v>18.100000000000001</v>
      </c>
      <c r="AA75" s="43">
        <v>18.100000000000001</v>
      </c>
      <c r="AB75" s="43">
        <v>18.100000000000001</v>
      </c>
      <c r="AC75" s="43">
        <v>18.100000000000001</v>
      </c>
      <c r="AD75" s="43">
        <v>18.100000000000001</v>
      </c>
      <c r="AE75" s="43">
        <v>18.100000000000001</v>
      </c>
      <c r="AF75" s="43">
        <v>18.100000000000001</v>
      </c>
      <c r="AG75" s="75">
        <v>42.5</v>
      </c>
      <c r="AH75" s="46">
        <f t="shared" ref="AH75:AH138" si="23">MAX(B75:AF75)</f>
        <v>21.7</v>
      </c>
      <c r="AI75" s="47">
        <f t="shared" ref="AI75:AI138" si="24">MIN(B75:AF75)</f>
        <v>17.8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22.1</v>
      </c>
      <c r="N76" s="43">
        <v>22.1</v>
      </c>
      <c r="O76" s="43">
        <v>18</v>
      </c>
      <c r="P76" s="43">
        <v>18</v>
      </c>
      <c r="Q76" s="43">
        <v>18</v>
      </c>
      <c r="R76" s="43">
        <v>18</v>
      </c>
      <c r="S76" s="43">
        <v>18</v>
      </c>
      <c r="T76" s="43">
        <v>18</v>
      </c>
      <c r="U76" s="43">
        <v>18</v>
      </c>
      <c r="V76" s="43">
        <v>18</v>
      </c>
      <c r="W76" s="43">
        <v>18</v>
      </c>
      <c r="X76" s="43">
        <v>18</v>
      </c>
      <c r="Y76" s="43">
        <v>18</v>
      </c>
      <c r="Z76" s="43">
        <v>18</v>
      </c>
      <c r="AA76" s="43">
        <v>18</v>
      </c>
      <c r="AB76" s="43">
        <v>18</v>
      </c>
      <c r="AC76" s="43">
        <v>18</v>
      </c>
      <c r="AD76" s="43">
        <v>20</v>
      </c>
      <c r="AE76" s="43">
        <v>20</v>
      </c>
      <c r="AF76" s="43">
        <v>20</v>
      </c>
      <c r="AG76" s="75">
        <v>22.1</v>
      </c>
      <c r="AH76" s="46">
        <f t="shared" si="23"/>
        <v>22.1</v>
      </c>
      <c r="AI76" s="47">
        <f t="shared" si="24"/>
        <v>18</v>
      </c>
      <c r="AK76" s="49"/>
    </row>
    <row r="77" spans="1:88" ht="15.75" thickBot="1">
      <c r="A77" s="76" t="s">
        <v>96</v>
      </c>
      <c r="B77" s="77">
        <v>6.1</v>
      </c>
      <c r="C77" s="77">
        <v>6</v>
      </c>
      <c r="D77" s="77">
        <v>5.9</v>
      </c>
      <c r="E77" s="77">
        <v>5</v>
      </c>
      <c r="F77" s="77">
        <v>5</v>
      </c>
      <c r="G77" s="77">
        <v>5</v>
      </c>
      <c r="H77" s="77">
        <v>5</v>
      </c>
      <c r="I77" s="77">
        <v>5</v>
      </c>
      <c r="J77" s="77">
        <v>5</v>
      </c>
      <c r="K77" s="77">
        <v>5</v>
      </c>
      <c r="L77" s="77">
        <v>5</v>
      </c>
      <c r="M77" s="77">
        <v>5</v>
      </c>
      <c r="N77" s="77">
        <v>5</v>
      </c>
      <c r="O77" s="77">
        <v>5</v>
      </c>
      <c r="P77" s="77">
        <v>5</v>
      </c>
      <c r="Q77" s="77">
        <v>5</v>
      </c>
      <c r="R77" s="77">
        <v>5</v>
      </c>
      <c r="S77" s="77">
        <v>5</v>
      </c>
      <c r="T77" s="77">
        <v>5</v>
      </c>
      <c r="U77" s="77">
        <v>5</v>
      </c>
      <c r="V77" s="77">
        <v>5</v>
      </c>
      <c r="W77" s="77">
        <v>5</v>
      </c>
      <c r="X77" s="77">
        <v>5</v>
      </c>
      <c r="Y77" s="77">
        <v>5</v>
      </c>
      <c r="Z77" s="77">
        <v>5</v>
      </c>
      <c r="AA77" s="77">
        <v>5</v>
      </c>
      <c r="AB77" s="77">
        <v>5</v>
      </c>
      <c r="AC77" s="77">
        <v>5</v>
      </c>
      <c r="AD77" s="77">
        <v>5</v>
      </c>
      <c r="AE77" s="77">
        <v>5</v>
      </c>
      <c r="AF77" s="77">
        <v>5</v>
      </c>
      <c r="AG77" s="78">
        <v>14.8</v>
      </c>
      <c r="AH77" s="46">
        <f t="shared" si="23"/>
        <v>6.1</v>
      </c>
      <c r="AI77" s="47">
        <f t="shared" si="24"/>
        <v>5</v>
      </c>
      <c r="AK77" s="49"/>
    </row>
    <row r="78" spans="1:88" ht="15.75" thickBot="1">
      <c r="A78" s="79" t="s">
        <v>97</v>
      </c>
      <c r="B78" s="70">
        <f>SUM(B72:B77)</f>
        <v>247.7</v>
      </c>
      <c r="C78" s="70">
        <f>SUM(C72:C77)</f>
        <v>247.39999999999998</v>
      </c>
      <c r="D78" s="70">
        <f>SUM(D72:D77)</f>
        <v>228.79999999999998</v>
      </c>
      <c r="E78" s="70">
        <f>SUM(E72:E77)</f>
        <v>123.9</v>
      </c>
      <c r="F78" s="70">
        <f>SUM(F72:F77)</f>
        <v>123.79999999999998</v>
      </c>
      <c r="G78" s="70">
        <f t="shared" ref="G78:AG78" si="25">SUM(G72:G77)</f>
        <v>123.79999999999998</v>
      </c>
      <c r="H78" s="70">
        <f t="shared" si="25"/>
        <v>283.8</v>
      </c>
      <c r="I78" s="70">
        <f t="shared" si="25"/>
        <v>414.8</v>
      </c>
      <c r="J78" s="70">
        <f t="shared" si="25"/>
        <v>345</v>
      </c>
      <c r="K78" s="70">
        <f t="shared" si="25"/>
        <v>364.8</v>
      </c>
      <c r="L78" s="70">
        <f t="shared" si="25"/>
        <v>263.8</v>
      </c>
      <c r="M78" s="70">
        <f t="shared" si="25"/>
        <v>142</v>
      </c>
      <c r="N78" s="70">
        <f t="shared" si="25"/>
        <v>162</v>
      </c>
      <c r="O78" s="70">
        <f t="shared" si="25"/>
        <v>137.29999999999998</v>
      </c>
      <c r="P78" s="70">
        <f t="shared" si="25"/>
        <v>137.29999999999998</v>
      </c>
      <c r="Q78" s="70">
        <f t="shared" si="25"/>
        <v>117.29999999999998</v>
      </c>
      <c r="R78" s="70">
        <f t="shared" si="25"/>
        <v>117.29999999999998</v>
      </c>
      <c r="S78" s="70">
        <f t="shared" si="25"/>
        <v>117.29999999999998</v>
      </c>
      <c r="T78" s="70">
        <f>SUM(T72:T77)</f>
        <v>117.29999999999998</v>
      </c>
      <c r="U78" s="70">
        <f>SUM(U72:U77)</f>
        <v>117.29999999999998</v>
      </c>
      <c r="V78" s="70">
        <f>SUM(V72:V77)</f>
        <v>117.29999999999998</v>
      </c>
      <c r="W78" s="70">
        <f t="shared" si="25"/>
        <v>117.29999999999998</v>
      </c>
      <c r="X78" s="70">
        <f t="shared" si="25"/>
        <v>199.3</v>
      </c>
      <c r="Y78" s="70">
        <f>SUM(Y72:Y77)</f>
        <v>317.3</v>
      </c>
      <c r="Z78" s="70">
        <f>SUM(Z72:Z77)</f>
        <v>522.29999999999995</v>
      </c>
      <c r="AA78" s="70">
        <f t="shared" si="25"/>
        <v>539.29999999999995</v>
      </c>
      <c r="AB78" s="70">
        <f t="shared" si="25"/>
        <v>539.29999999999995</v>
      </c>
      <c r="AC78" s="70">
        <f t="shared" si="25"/>
        <v>539.29999999999995</v>
      </c>
      <c r="AD78" s="70">
        <f t="shared" si="25"/>
        <v>331.3</v>
      </c>
      <c r="AE78" s="70">
        <f t="shared" si="25"/>
        <v>331.3</v>
      </c>
      <c r="AF78" s="70">
        <f t="shared" si="25"/>
        <v>300.3</v>
      </c>
      <c r="AG78" s="80">
        <f t="shared" si="25"/>
        <v>706.4</v>
      </c>
      <c r="AH78" s="46">
        <f t="shared" si="23"/>
        <v>539.29999999999995</v>
      </c>
      <c r="AI78" s="47">
        <f t="shared" si="24"/>
        <v>117.29999999999998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96.7</v>
      </c>
      <c r="C79" s="44">
        <v>96.7</v>
      </c>
      <c r="D79" s="44">
        <v>49</v>
      </c>
      <c r="E79" s="44">
        <v>0</v>
      </c>
      <c r="F79" s="44">
        <v>0</v>
      </c>
      <c r="G79" s="44">
        <v>0</v>
      </c>
      <c r="H79" s="44">
        <v>30</v>
      </c>
      <c r="I79" s="44">
        <v>30.5</v>
      </c>
      <c r="J79" s="44">
        <v>73.3</v>
      </c>
      <c r="K79" s="44">
        <v>73.3</v>
      </c>
      <c r="L79" s="44">
        <v>73.3</v>
      </c>
      <c r="M79" s="44">
        <v>73.3</v>
      </c>
      <c r="N79" s="44">
        <v>96.1</v>
      </c>
      <c r="O79" s="44">
        <v>32.6</v>
      </c>
      <c r="P79" s="44">
        <v>0</v>
      </c>
      <c r="Q79" s="44">
        <v>0</v>
      </c>
      <c r="R79" s="44">
        <v>0</v>
      </c>
      <c r="S79" s="44">
        <v>0</v>
      </c>
      <c r="T79" s="44">
        <v>0</v>
      </c>
      <c r="U79" s="44">
        <v>30</v>
      </c>
      <c r="V79" s="44">
        <v>65</v>
      </c>
      <c r="W79" s="44">
        <v>65</v>
      </c>
      <c r="X79" s="44">
        <v>75</v>
      </c>
      <c r="Y79" s="44">
        <v>144</v>
      </c>
      <c r="Z79" s="44">
        <v>144</v>
      </c>
      <c r="AA79" s="44">
        <v>144</v>
      </c>
      <c r="AB79" s="44">
        <v>144</v>
      </c>
      <c r="AC79" s="44">
        <v>144</v>
      </c>
      <c r="AD79" s="44">
        <v>110</v>
      </c>
      <c r="AE79" s="44">
        <v>110</v>
      </c>
      <c r="AF79" s="44">
        <v>109</v>
      </c>
      <c r="AG79" s="61">
        <v>144</v>
      </c>
      <c r="AH79" s="46">
        <f t="shared" si="23"/>
        <v>144</v>
      </c>
      <c r="AI79" s="47">
        <f t="shared" si="24"/>
        <v>0</v>
      </c>
      <c r="AK79" s="49"/>
      <c r="AY79" s="1" t="s">
        <v>99</v>
      </c>
      <c r="AZ79" s="82">
        <f>ROUND(C97,0)</f>
        <v>63</v>
      </c>
      <c r="BA79" s="81">
        <f t="shared" ref="BA79:BD83" si="26">D97</f>
        <v>63.1</v>
      </c>
      <c r="BB79" s="81">
        <f t="shared" si="26"/>
        <v>234.3</v>
      </c>
      <c r="BC79" s="81">
        <f t="shared" si="26"/>
        <v>215.3</v>
      </c>
      <c r="BD79" s="81">
        <f t="shared" si="26"/>
        <v>242</v>
      </c>
      <c r="BE79" s="82">
        <f>I97</f>
        <v>-112</v>
      </c>
      <c r="BF79" s="82">
        <f>K97</f>
        <v>-100</v>
      </c>
      <c r="BG79" s="82">
        <f t="shared" ref="BG79:BP83" si="27">M97</f>
        <v>201</v>
      </c>
      <c r="BH79" s="82">
        <f t="shared" si="27"/>
        <v>155</v>
      </c>
      <c r="BI79" s="82">
        <f t="shared" si="27"/>
        <v>143</v>
      </c>
      <c r="BJ79" s="82">
        <f t="shared" si="27"/>
        <v>219</v>
      </c>
      <c r="BK79" s="82">
        <f t="shared" si="27"/>
        <v>204.6</v>
      </c>
      <c r="BL79" s="82">
        <f t="shared" si="27"/>
        <v>172.1</v>
      </c>
      <c r="BM79" s="82">
        <f t="shared" si="27"/>
        <v>173.1</v>
      </c>
      <c r="BN79" s="82">
        <f t="shared" si="27"/>
        <v>184.5</v>
      </c>
      <c r="BO79" s="82">
        <f t="shared" si="27"/>
        <v>128.30000000000001</v>
      </c>
      <c r="BP79" s="82">
        <f t="shared" si="27"/>
        <v>52.6</v>
      </c>
      <c r="BQ79" s="82">
        <f>X97</f>
        <v>84</v>
      </c>
      <c r="BR79" s="82">
        <f>Z97</f>
        <v>-118</v>
      </c>
      <c r="BS79" s="81">
        <f>AB97</f>
        <v>-290</v>
      </c>
      <c r="BT79" s="81">
        <f t="shared" ref="BT79:BV83" si="28">AD97</f>
        <v>-150</v>
      </c>
      <c r="BU79" s="81">
        <f t="shared" si="28"/>
        <v>-177</v>
      </c>
      <c r="BV79" s="81">
        <f t="shared" si="28"/>
        <v>-225</v>
      </c>
      <c r="BW79" s="81">
        <f>B97</f>
        <v>-5.9</v>
      </c>
    </row>
    <row r="80" spans="1:88">
      <c r="A80" s="63" t="s">
        <v>100</v>
      </c>
      <c r="B80" s="43">
        <v>49.8</v>
      </c>
      <c r="C80" s="43">
        <v>9.8000000000000007</v>
      </c>
      <c r="D80" s="43">
        <v>0</v>
      </c>
      <c r="E80" s="43">
        <v>0</v>
      </c>
      <c r="F80" s="43">
        <v>0</v>
      </c>
      <c r="G80" s="43">
        <v>0</v>
      </c>
      <c r="H80" s="43">
        <v>0</v>
      </c>
      <c r="I80" s="43">
        <v>25.55</v>
      </c>
      <c r="J80" s="43">
        <v>50</v>
      </c>
      <c r="K80" s="43">
        <v>50</v>
      </c>
      <c r="L80" s="43">
        <v>50</v>
      </c>
      <c r="M80" s="43">
        <v>51.3</v>
      </c>
      <c r="N80" s="43">
        <v>68.900000000000006</v>
      </c>
      <c r="O80" s="43">
        <v>0</v>
      </c>
      <c r="P80" s="43">
        <v>0</v>
      </c>
      <c r="Q80" s="43">
        <v>0</v>
      </c>
      <c r="R80" s="43">
        <v>0</v>
      </c>
      <c r="S80" s="43">
        <v>25</v>
      </c>
      <c r="T80" s="43">
        <v>25</v>
      </c>
      <c r="U80" s="43">
        <v>25</v>
      </c>
      <c r="V80" s="43">
        <v>35</v>
      </c>
      <c r="W80" s="43">
        <v>25</v>
      </c>
      <c r="X80" s="43">
        <v>35</v>
      </c>
      <c r="Y80" s="43">
        <v>68.5</v>
      </c>
      <c r="Z80" s="43">
        <v>69</v>
      </c>
      <c r="AA80" s="43">
        <v>69</v>
      </c>
      <c r="AB80" s="43">
        <v>69</v>
      </c>
      <c r="AC80" s="43">
        <v>69</v>
      </c>
      <c r="AD80" s="43">
        <v>53</v>
      </c>
      <c r="AE80" s="43">
        <v>53</v>
      </c>
      <c r="AF80" s="43">
        <v>53</v>
      </c>
      <c r="AG80" s="64">
        <v>70</v>
      </c>
      <c r="AH80" s="46">
        <f t="shared" si="23"/>
        <v>69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>
      <c r="A81" s="63" t="s">
        <v>102</v>
      </c>
      <c r="B81" s="43">
        <v>45.3</v>
      </c>
      <c r="C81" s="43">
        <v>22.6</v>
      </c>
      <c r="D81" s="43">
        <v>22.9</v>
      </c>
      <c r="E81" s="43">
        <v>0</v>
      </c>
      <c r="F81" s="43">
        <v>0</v>
      </c>
      <c r="G81" s="43">
        <v>0</v>
      </c>
      <c r="H81" s="43">
        <v>23</v>
      </c>
      <c r="I81" s="43">
        <v>29.7</v>
      </c>
      <c r="J81" s="43">
        <v>51.4</v>
      </c>
      <c r="K81" s="43">
        <v>51.4</v>
      </c>
      <c r="L81" s="43">
        <v>51.4</v>
      </c>
      <c r="M81" s="43">
        <v>52.5</v>
      </c>
      <c r="N81" s="43">
        <v>69.55</v>
      </c>
      <c r="O81" s="43">
        <v>34.299999999999997</v>
      </c>
      <c r="P81" s="43">
        <v>20</v>
      </c>
      <c r="Q81" s="43">
        <v>16.7</v>
      </c>
      <c r="R81" s="43">
        <v>16.7</v>
      </c>
      <c r="S81" s="43">
        <v>0</v>
      </c>
      <c r="T81" s="43">
        <v>0</v>
      </c>
      <c r="U81" s="43">
        <v>0</v>
      </c>
      <c r="V81" s="43">
        <v>0</v>
      </c>
      <c r="W81" s="43">
        <v>0</v>
      </c>
      <c r="X81" s="43">
        <v>0</v>
      </c>
      <c r="Y81" s="43">
        <v>16</v>
      </c>
      <c r="Z81" s="43">
        <v>68</v>
      </c>
      <c r="AA81" s="43">
        <v>68</v>
      </c>
      <c r="AB81" s="43">
        <v>68</v>
      </c>
      <c r="AC81" s="43">
        <v>68</v>
      </c>
      <c r="AD81" s="43">
        <v>52</v>
      </c>
      <c r="AE81" s="43">
        <v>52</v>
      </c>
      <c r="AF81" s="43">
        <v>52</v>
      </c>
      <c r="AG81" s="64">
        <v>69</v>
      </c>
      <c r="AH81" s="46">
        <f t="shared" si="23"/>
        <v>69.55</v>
      </c>
      <c r="AI81" s="47">
        <f t="shared" si="24"/>
        <v>0</v>
      </c>
      <c r="AK81" s="49"/>
      <c r="AL81" s="83"/>
      <c r="AO81" s="83"/>
      <c r="AY81" s="1" t="s">
        <v>103</v>
      </c>
      <c r="AZ81" s="82">
        <f>ROUND(C99,0)</f>
        <v>114</v>
      </c>
      <c r="BA81" s="81">
        <f t="shared" si="26"/>
        <v>126</v>
      </c>
      <c r="BB81" s="81">
        <f t="shared" si="26"/>
        <v>119.2</v>
      </c>
      <c r="BC81" s="81">
        <f t="shared" si="26"/>
        <v>116.1</v>
      </c>
      <c r="BD81" s="81">
        <f t="shared" si="26"/>
        <v>121</v>
      </c>
      <c r="BE81" s="82">
        <f>I99</f>
        <v>129.30000000000001</v>
      </c>
      <c r="BF81" s="82">
        <f>K99</f>
        <v>111</v>
      </c>
      <c r="BG81" s="82">
        <f t="shared" si="27"/>
        <v>102.4</v>
      </c>
      <c r="BH81" s="82">
        <f t="shared" si="27"/>
        <v>109.6</v>
      </c>
      <c r="BI81" s="82">
        <f t="shared" si="27"/>
        <v>108.9</v>
      </c>
      <c r="BJ81" s="82">
        <f t="shared" si="27"/>
        <v>108.7</v>
      </c>
      <c r="BK81" s="82">
        <f t="shared" si="27"/>
        <v>94.3</v>
      </c>
      <c r="BL81" s="82">
        <f t="shared" si="27"/>
        <v>96</v>
      </c>
      <c r="BM81" s="82">
        <f t="shared" si="27"/>
        <v>107.7</v>
      </c>
      <c r="BN81" s="82">
        <f t="shared" si="27"/>
        <v>108.7</v>
      </c>
      <c r="BO81" s="82">
        <f t="shared" si="27"/>
        <v>98.9</v>
      </c>
      <c r="BP81" s="82">
        <f t="shared" si="27"/>
        <v>128.80000000000001</v>
      </c>
      <c r="BQ81" s="82">
        <f>X99</f>
        <v>132</v>
      </c>
      <c r="BR81" s="82">
        <f>Z99</f>
        <v>119</v>
      </c>
      <c r="BS81" s="81">
        <f>AB99</f>
        <v>122</v>
      </c>
      <c r="BT81" s="81">
        <f t="shared" si="28"/>
        <v>121</v>
      </c>
      <c r="BU81" s="81">
        <f t="shared" si="28"/>
        <v>128</v>
      </c>
      <c r="BV81" s="81">
        <f t="shared" si="28"/>
        <v>116</v>
      </c>
      <c r="BW81" s="81">
        <f>B99</f>
        <v>145.80000000000001</v>
      </c>
    </row>
    <row r="82" spans="1:75" s="83" customFormat="1">
      <c r="A82" s="63" t="s">
        <v>104</v>
      </c>
      <c r="B82" s="43">
        <v>58.2</v>
      </c>
      <c r="C82" s="43">
        <v>58.2</v>
      </c>
      <c r="D82" s="43">
        <v>58.5</v>
      </c>
      <c r="E82" s="43">
        <v>58.2</v>
      </c>
      <c r="F82" s="43">
        <v>58.2</v>
      </c>
      <c r="G82" s="43">
        <v>58.2</v>
      </c>
      <c r="H82" s="43">
        <v>58.2</v>
      </c>
      <c r="I82" s="43">
        <v>58.2</v>
      </c>
      <c r="J82" s="43">
        <v>58.3</v>
      </c>
      <c r="K82" s="43">
        <v>58.3</v>
      </c>
      <c r="L82" s="43">
        <v>58.3</v>
      </c>
      <c r="M82" s="43">
        <v>55.5</v>
      </c>
      <c r="N82" s="43">
        <v>55.5</v>
      </c>
      <c r="O82" s="43">
        <v>55.5</v>
      </c>
      <c r="P82" s="43">
        <v>55.5</v>
      </c>
      <c r="Q82" s="43">
        <v>55.5</v>
      </c>
      <c r="R82" s="43">
        <v>55.5</v>
      </c>
      <c r="S82" s="43">
        <v>55.5</v>
      </c>
      <c r="T82" s="43">
        <v>55.5</v>
      </c>
      <c r="U82" s="43">
        <v>55.5</v>
      </c>
      <c r="V82" s="43">
        <v>55.5</v>
      </c>
      <c r="W82" s="43">
        <v>55.5</v>
      </c>
      <c r="X82" s="43">
        <v>55.5</v>
      </c>
      <c r="Y82" s="43">
        <v>55.5</v>
      </c>
      <c r="Z82" s="43">
        <v>55.5</v>
      </c>
      <c r="AA82" s="43">
        <v>55.5</v>
      </c>
      <c r="AB82" s="43">
        <v>55.5</v>
      </c>
      <c r="AC82" s="43">
        <v>55.5</v>
      </c>
      <c r="AD82" s="43">
        <v>55.5</v>
      </c>
      <c r="AE82" s="43">
        <v>55.5</v>
      </c>
      <c r="AF82" s="43">
        <v>55.5</v>
      </c>
      <c r="AG82" s="64">
        <v>60</v>
      </c>
      <c r="AH82" s="46">
        <f t="shared" si="23"/>
        <v>58.5</v>
      </c>
      <c r="AI82" s="47">
        <f t="shared" si="24"/>
        <v>55.5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17</v>
      </c>
      <c r="BA82" s="81">
        <f t="shared" si="26"/>
        <v>15.8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6.2</v>
      </c>
      <c r="BK82" s="82">
        <f t="shared" si="27"/>
        <v>9.5</v>
      </c>
      <c r="BL82" s="82">
        <f t="shared" si="27"/>
        <v>9.8000000000000007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15.8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16.600000000000001</v>
      </c>
    </row>
    <row r="83" spans="1:7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0</v>
      </c>
      <c r="I83" s="44">
        <v>0</v>
      </c>
      <c r="J83" s="43">
        <v>20</v>
      </c>
      <c r="K83" s="43">
        <v>20</v>
      </c>
      <c r="L83" s="43">
        <v>20</v>
      </c>
      <c r="M83" s="43">
        <v>19.5</v>
      </c>
      <c r="N83" s="43">
        <v>15</v>
      </c>
      <c r="O83" s="43">
        <v>10.3</v>
      </c>
      <c r="P83" s="43">
        <v>10.3</v>
      </c>
      <c r="Q83" s="43">
        <v>0</v>
      </c>
      <c r="R83" s="43">
        <v>0</v>
      </c>
      <c r="S83" s="43">
        <v>0</v>
      </c>
      <c r="T83" s="43">
        <v>0</v>
      </c>
      <c r="U83" s="43">
        <v>10</v>
      </c>
      <c r="V83" s="43">
        <v>10</v>
      </c>
      <c r="W83" s="43">
        <v>10</v>
      </c>
      <c r="X83" s="43">
        <v>10</v>
      </c>
      <c r="Y83" s="43">
        <v>10</v>
      </c>
      <c r="Z83" s="43">
        <v>10</v>
      </c>
      <c r="AA83" s="43">
        <v>21</v>
      </c>
      <c r="AB83" s="43">
        <v>21</v>
      </c>
      <c r="AC83" s="43">
        <v>21</v>
      </c>
      <c r="AD83" s="43">
        <v>28</v>
      </c>
      <c r="AE83" s="43">
        <v>28</v>
      </c>
      <c r="AF83" s="43">
        <v>28</v>
      </c>
      <c r="AG83" s="64">
        <v>30</v>
      </c>
      <c r="AH83" s="46">
        <f t="shared" si="23"/>
        <v>28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46.6</v>
      </c>
      <c r="BC83" s="81">
        <f t="shared" si="26"/>
        <v>59.5</v>
      </c>
      <c r="BD83" s="81">
        <f t="shared" si="26"/>
        <v>59.1</v>
      </c>
      <c r="BE83" s="82">
        <f>I101</f>
        <v>56.2</v>
      </c>
      <c r="BF83" s="82">
        <f>K101</f>
        <v>51.4</v>
      </c>
      <c r="BG83" s="82">
        <f t="shared" si="27"/>
        <v>50.4</v>
      </c>
      <c r="BH83" s="82">
        <f t="shared" si="27"/>
        <v>40</v>
      </c>
      <c r="BI83" s="82">
        <f t="shared" si="27"/>
        <v>40.4</v>
      </c>
      <c r="BJ83" s="82">
        <f t="shared" si="27"/>
        <v>41.4</v>
      </c>
      <c r="BK83" s="82">
        <f t="shared" si="27"/>
        <v>45.8</v>
      </c>
      <c r="BL83" s="82">
        <f t="shared" si="27"/>
        <v>45.4</v>
      </c>
      <c r="BM83" s="82">
        <f t="shared" si="27"/>
        <v>44.4</v>
      </c>
      <c r="BN83" s="82">
        <f t="shared" si="27"/>
        <v>40.299999999999997</v>
      </c>
      <c r="BO83" s="82">
        <f t="shared" si="27"/>
        <v>54.5</v>
      </c>
      <c r="BP83" s="82">
        <f t="shared" si="27"/>
        <v>52.8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0.8</v>
      </c>
      <c r="K84" s="44">
        <v>0.8</v>
      </c>
      <c r="L84" s="44">
        <v>0.8</v>
      </c>
      <c r="M84" s="44">
        <v>6</v>
      </c>
      <c r="N84" s="44">
        <v>10.8</v>
      </c>
      <c r="O84" s="44">
        <v>13.7</v>
      </c>
      <c r="P84" s="44">
        <v>15</v>
      </c>
      <c r="Q84" s="44">
        <v>15.1</v>
      </c>
      <c r="R84" s="44">
        <v>13</v>
      </c>
      <c r="S84" s="44">
        <v>13</v>
      </c>
      <c r="T84" s="44">
        <v>13</v>
      </c>
      <c r="U84" s="44">
        <v>13</v>
      </c>
      <c r="V84" s="44">
        <v>13</v>
      </c>
      <c r="W84" s="44">
        <v>13</v>
      </c>
      <c r="X84" s="44">
        <v>13</v>
      </c>
      <c r="Y84" s="44">
        <v>13</v>
      </c>
      <c r="Z84" s="44">
        <v>13</v>
      </c>
      <c r="AA84" s="44">
        <v>13</v>
      </c>
      <c r="AB84" s="44">
        <v>13</v>
      </c>
      <c r="AC84" s="44">
        <v>13</v>
      </c>
      <c r="AD84" s="44">
        <v>13</v>
      </c>
      <c r="AE84" s="44">
        <v>13</v>
      </c>
      <c r="AF84" s="44">
        <v>13</v>
      </c>
      <c r="AG84" s="64">
        <v>25</v>
      </c>
      <c r="AH84" s="46">
        <f t="shared" si="23"/>
        <v>15.1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11.8</v>
      </c>
      <c r="C85" s="43">
        <v>11.8</v>
      </c>
      <c r="D85" s="43">
        <v>11.8</v>
      </c>
      <c r="E85" s="43">
        <v>11.9</v>
      </c>
      <c r="F85" s="43">
        <v>11.9</v>
      </c>
      <c r="G85" s="43">
        <v>11.9</v>
      </c>
      <c r="H85" s="43">
        <v>11.9</v>
      </c>
      <c r="I85" s="43">
        <v>11.9</v>
      </c>
      <c r="J85" s="43">
        <v>11.9</v>
      </c>
      <c r="K85" s="43">
        <v>11.9</v>
      </c>
      <c r="L85" s="43">
        <v>11.9</v>
      </c>
      <c r="M85" s="43">
        <v>11.9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11.9</v>
      </c>
      <c r="T85" s="43">
        <v>11.9</v>
      </c>
      <c r="U85" s="43">
        <v>11.9</v>
      </c>
      <c r="V85" s="43">
        <v>11.9</v>
      </c>
      <c r="W85" s="43">
        <v>11.9</v>
      </c>
      <c r="X85" s="43">
        <v>11.9</v>
      </c>
      <c r="Y85" s="43">
        <v>11.9</v>
      </c>
      <c r="Z85" s="43">
        <v>11.9</v>
      </c>
      <c r="AA85" s="43">
        <v>11.9</v>
      </c>
      <c r="AB85" s="43">
        <v>11.9</v>
      </c>
      <c r="AC85" s="43">
        <v>11.9</v>
      </c>
      <c r="AD85" s="43">
        <v>11.9</v>
      </c>
      <c r="AE85" s="43">
        <v>11.9</v>
      </c>
      <c r="AF85" s="43">
        <v>11.9</v>
      </c>
      <c r="AG85" s="64">
        <v>24</v>
      </c>
      <c r="AH85" s="46">
        <f t="shared" si="23"/>
        <v>11.9</v>
      </c>
      <c r="AI85" s="47">
        <f t="shared" si="24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0">VALUE(AZ79)</f>
        <v>63</v>
      </c>
      <c r="BA86" s="82">
        <f t="shared" si="30"/>
        <v>63.1</v>
      </c>
      <c r="BB86" s="82">
        <f t="shared" si="30"/>
        <v>234.3</v>
      </c>
      <c r="BC86" s="82">
        <f t="shared" si="30"/>
        <v>215.3</v>
      </c>
      <c r="BD86" s="82">
        <f t="shared" si="30"/>
        <v>242</v>
      </c>
      <c r="BE86" s="82">
        <f t="shared" si="30"/>
        <v>-112</v>
      </c>
      <c r="BF86" s="82">
        <f t="shared" si="30"/>
        <v>-100</v>
      </c>
      <c r="BG86" s="82">
        <f t="shared" si="30"/>
        <v>201</v>
      </c>
      <c r="BH86" s="82">
        <f t="shared" si="30"/>
        <v>155</v>
      </c>
      <c r="BI86" s="82">
        <f t="shared" si="30"/>
        <v>143</v>
      </c>
      <c r="BJ86" s="82">
        <f t="shared" si="30"/>
        <v>219</v>
      </c>
      <c r="BK86" s="82">
        <f t="shared" si="30"/>
        <v>204.6</v>
      </c>
      <c r="BL86" s="82">
        <f t="shared" si="30"/>
        <v>172.1</v>
      </c>
      <c r="BM86" s="82">
        <f t="shared" si="30"/>
        <v>173.1</v>
      </c>
      <c r="BN86" s="82">
        <f t="shared" si="30"/>
        <v>184.5</v>
      </c>
      <c r="BO86" s="82">
        <f t="shared" si="30"/>
        <v>128.30000000000001</v>
      </c>
      <c r="BP86" s="82">
        <f t="shared" si="30"/>
        <v>52.6</v>
      </c>
      <c r="BQ86" s="82">
        <f t="shared" si="30"/>
        <v>84</v>
      </c>
      <c r="BR86" s="82">
        <f t="shared" si="30"/>
        <v>-118</v>
      </c>
      <c r="BS86" s="82">
        <f t="shared" si="30"/>
        <v>-290</v>
      </c>
      <c r="BT86" s="82">
        <f t="shared" si="30"/>
        <v>-150</v>
      </c>
      <c r="BU86" s="82">
        <f t="shared" si="30"/>
        <v>-177</v>
      </c>
      <c r="BV86" s="82">
        <f t="shared" si="30"/>
        <v>-225</v>
      </c>
      <c r="BW86" s="82">
        <f t="shared" si="30"/>
        <v>-5.9</v>
      </c>
    </row>
    <row r="87" spans="1:75">
      <c r="A87" s="63" t="s">
        <v>112</v>
      </c>
      <c r="B87" s="43">
        <v>9.6</v>
      </c>
      <c r="C87" s="43">
        <v>9.6999999999999993</v>
      </c>
      <c r="D87" s="43">
        <v>9.6999999999999993</v>
      </c>
      <c r="E87" s="43">
        <v>9.9</v>
      </c>
      <c r="F87" s="43">
        <v>9.9</v>
      </c>
      <c r="G87" s="43">
        <v>9.9</v>
      </c>
      <c r="H87" s="43">
        <v>9.9</v>
      </c>
      <c r="I87" s="43">
        <v>9.9</v>
      </c>
      <c r="J87" s="43">
        <v>9.9</v>
      </c>
      <c r="K87" s="43">
        <v>9.9</v>
      </c>
      <c r="L87" s="43">
        <v>9.9</v>
      </c>
      <c r="M87" s="43">
        <v>9.9</v>
      </c>
      <c r="N87" s="43">
        <v>9.9</v>
      </c>
      <c r="O87" s="43">
        <v>9.9</v>
      </c>
      <c r="P87" s="43">
        <v>9.9</v>
      </c>
      <c r="Q87" s="43">
        <v>9.9</v>
      </c>
      <c r="R87" s="43">
        <v>9.9</v>
      </c>
      <c r="S87" s="43">
        <v>9.9</v>
      </c>
      <c r="T87" s="43">
        <v>9.9</v>
      </c>
      <c r="U87" s="43">
        <v>9.9</v>
      </c>
      <c r="V87" s="43">
        <v>9.9</v>
      </c>
      <c r="W87" s="43">
        <v>9.9</v>
      </c>
      <c r="X87" s="43">
        <v>9.9</v>
      </c>
      <c r="Y87" s="43">
        <v>9.9</v>
      </c>
      <c r="Z87" s="43">
        <v>9.9</v>
      </c>
      <c r="AA87" s="43">
        <v>9.9</v>
      </c>
      <c r="AB87" s="43">
        <v>9.9</v>
      </c>
      <c r="AC87" s="43">
        <v>9.9</v>
      </c>
      <c r="AD87" s="43">
        <v>9.9</v>
      </c>
      <c r="AE87" s="43">
        <v>9.9</v>
      </c>
      <c r="AF87" s="43">
        <v>9.9</v>
      </c>
      <c r="AG87" s="64">
        <v>14.1</v>
      </c>
      <c r="AH87" s="46">
        <f t="shared" si="23"/>
        <v>9.9</v>
      </c>
      <c r="AI87" s="47">
        <f t="shared" si="24"/>
        <v>9.6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>
      <c r="A88" s="84" t="s">
        <v>113</v>
      </c>
      <c r="B88" s="43">
        <v>6.1</v>
      </c>
      <c r="C88" s="43">
        <v>6.3</v>
      </c>
      <c r="D88" s="43">
        <v>6.4</v>
      </c>
      <c r="E88" s="43">
        <v>6.3</v>
      </c>
      <c r="F88" s="43">
        <v>6.3</v>
      </c>
      <c r="G88" s="43">
        <v>6.3</v>
      </c>
      <c r="H88" s="43">
        <v>6.3</v>
      </c>
      <c r="I88" s="43">
        <v>6.3</v>
      </c>
      <c r="J88" s="43">
        <v>6.3</v>
      </c>
      <c r="K88" s="43">
        <v>6.3</v>
      </c>
      <c r="L88" s="43">
        <v>6.3</v>
      </c>
      <c r="M88" s="43">
        <v>5.0999999999999996</v>
      </c>
      <c r="N88" s="43">
        <v>5.0999999999999996</v>
      </c>
      <c r="O88" s="43">
        <v>5.0999999999999996</v>
      </c>
      <c r="P88" s="43">
        <v>5.0999999999999996</v>
      </c>
      <c r="Q88" s="43">
        <v>5.0999999999999996</v>
      </c>
      <c r="R88" s="43">
        <v>5.0999999999999996</v>
      </c>
      <c r="S88" s="43">
        <v>5.0999999999999996</v>
      </c>
      <c r="T88" s="43">
        <v>5.0999999999999996</v>
      </c>
      <c r="U88" s="43">
        <v>5.0999999999999996</v>
      </c>
      <c r="V88" s="43">
        <v>5.0999999999999996</v>
      </c>
      <c r="W88" s="43">
        <v>5.0999999999999996</v>
      </c>
      <c r="X88" s="43">
        <v>5.0999999999999996</v>
      </c>
      <c r="Y88" s="43">
        <v>5.0999999999999996</v>
      </c>
      <c r="Z88" s="43">
        <v>5.0999999999999996</v>
      </c>
      <c r="AA88" s="43">
        <v>5.0999999999999996</v>
      </c>
      <c r="AB88" s="43">
        <v>5.0999999999999996</v>
      </c>
      <c r="AC88" s="43">
        <v>5.0999999999999996</v>
      </c>
      <c r="AD88" s="43">
        <v>5.0999999999999996</v>
      </c>
      <c r="AE88" s="43">
        <v>5.0999999999999996</v>
      </c>
      <c r="AF88" s="43">
        <v>5.0999999999999996</v>
      </c>
      <c r="AG88" s="64">
        <v>14</v>
      </c>
      <c r="AH88" s="46">
        <f t="shared" si="23"/>
        <v>6.4</v>
      </c>
      <c r="AI88" s="47">
        <f t="shared" si="24"/>
        <v>5.0999999999999996</v>
      </c>
      <c r="AK88" s="49"/>
      <c r="AZ88" s="82">
        <f t="shared" si="30"/>
        <v>114</v>
      </c>
      <c r="BA88" s="82">
        <f t="shared" si="30"/>
        <v>126</v>
      </c>
      <c r="BB88" s="82">
        <f t="shared" si="30"/>
        <v>119.2</v>
      </c>
      <c r="BC88" s="82">
        <f t="shared" si="30"/>
        <v>116.1</v>
      </c>
      <c r="BD88" s="82">
        <f t="shared" si="30"/>
        <v>121</v>
      </c>
      <c r="BE88" s="82">
        <f t="shared" si="30"/>
        <v>129.30000000000001</v>
      </c>
      <c r="BF88" s="82">
        <f t="shared" si="30"/>
        <v>111</v>
      </c>
      <c r="BG88" s="82">
        <f t="shared" si="30"/>
        <v>102.4</v>
      </c>
      <c r="BH88" s="82">
        <f t="shared" si="30"/>
        <v>109.6</v>
      </c>
      <c r="BI88" s="82">
        <f t="shared" si="30"/>
        <v>108.9</v>
      </c>
      <c r="BJ88" s="82">
        <f t="shared" si="30"/>
        <v>108.7</v>
      </c>
      <c r="BK88" s="82">
        <f t="shared" si="30"/>
        <v>94.3</v>
      </c>
      <c r="BL88" s="82">
        <f t="shared" si="30"/>
        <v>96</v>
      </c>
      <c r="BM88" s="82">
        <f t="shared" si="30"/>
        <v>107.7</v>
      </c>
      <c r="BN88" s="82">
        <f t="shared" si="30"/>
        <v>108.7</v>
      </c>
      <c r="BO88" s="82">
        <f t="shared" si="30"/>
        <v>98.9</v>
      </c>
      <c r="BP88" s="82">
        <f t="shared" si="30"/>
        <v>128.80000000000001</v>
      </c>
      <c r="BQ88" s="82">
        <f t="shared" si="30"/>
        <v>132</v>
      </c>
      <c r="BR88" s="82">
        <f t="shared" si="30"/>
        <v>119</v>
      </c>
      <c r="BS88" s="82">
        <f t="shared" si="30"/>
        <v>122</v>
      </c>
      <c r="BT88" s="82">
        <f t="shared" si="30"/>
        <v>121</v>
      </c>
      <c r="BU88" s="82">
        <f t="shared" si="30"/>
        <v>128</v>
      </c>
      <c r="BV88" s="82">
        <f t="shared" si="30"/>
        <v>116</v>
      </c>
      <c r="BW88" s="82">
        <f t="shared" si="30"/>
        <v>145.80000000000001</v>
      </c>
    </row>
    <row r="89" spans="1:75">
      <c r="A89" s="63" t="s">
        <v>114</v>
      </c>
      <c r="B89" s="43">
        <v>5.8</v>
      </c>
      <c r="C89" s="43">
        <v>5.8</v>
      </c>
      <c r="D89" s="43">
        <v>5.8</v>
      </c>
      <c r="E89" s="43">
        <v>5.8</v>
      </c>
      <c r="F89" s="43">
        <v>5.8</v>
      </c>
      <c r="G89" s="43">
        <v>5.8</v>
      </c>
      <c r="H89" s="43">
        <v>5.8</v>
      </c>
      <c r="I89" s="43">
        <v>5.8</v>
      </c>
      <c r="J89" s="43">
        <v>5.8</v>
      </c>
      <c r="K89" s="43">
        <v>5.8</v>
      </c>
      <c r="L89" s="43">
        <v>5.8</v>
      </c>
      <c r="M89" s="43">
        <v>5.8</v>
      </c>
      <c r="N89" s="43">
        <v>5.8</v>
      </c>
      <c r="O89" s="43">
        <v>5.8</v>
      </c>
      <c r="P89" s="43">
        <v>5.8</v>
      </c>
      <c r="Q89" s="43">
        <v>5.8</v>
      </c>
      <c r="R89" s="43">
        <v>5.8</v>
      </c>
      <c r="S89" s="43">
        <v>5.8</v>
      </c>
      <c r="T89" s="43">
        <v>5.8</v>
      </c>
      <c r="U89" s="43">
        <v>5.8</v>
      </c>
      <c r="V89" s="43">
        <v>5.8</v>
      </c>
      <c r="W89" s="43">
        <v>5.8</v>
      </c>
      <c r="X89" s="43">
        <v>5.8</v>
      </c>
      <c r="Y89" s="43">
        <v>5.8</v>
      </c>
      <c r="Z89" s="43">
        <v>5.8</v>
      </c>
      <c r="AA89" s="43">
        <v>5.8</v>
      </c>
      <c r="AB89" s="43">
        <v>5.8</v>
      </c>
      <c r="AC89" s="43">
        <v>5.8</v>
      </c>
      <c r="AD89" s="43">
        <v>5.8</v>
      </c>
      <c r="AE89" s="43">
        <v>5.8</v>
      </c>
      <c r="AF89" s="43">
        <v>5.8</v>
      </c>
      <c r="AG89" s="64">
        <v>10.050000000000001</v>
      </c>
      <c r="AH89" s="46">
        <f t="shared" si="23"/>
        <v>5.8</v>
      </c>
      <c r="AI89" s="47">
        <f t="shared" si="24"/>
        <v>5.8</v>
      </c>
      <c r="AK89" s="49"/>
      <c r="AZ89" s="82">
        <f t="shared" si="30"/>
        <v>17</v>
      </c>
      <c r="BA89" s="82">
        <f t="shared" si="30"/>
        <v>15.8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6.2</v>
      </c>
      <c r="BK89" s="82">
        <f t="shared" si="30"/>
        <v>9.5</v>
      </c>
      <c r="BL89" s="82">
        <f t="shared" si="30"/>
        <v>9.8000000000000007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15.8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16.600000000000001</v>
      </c>
    </row>
    <row r="90" spans="1:75">
      <c r="A90" s="63" t="s">
        <v>115</v>
      </c>
      <c r="B90" s="43">
        <v>4.2</v>
      </c>
      <c r="C90" s="43">
        <v>4.2</v>
      </c>
      <c r="D90" s="43">
        <v>4.2</v>
      </c>
      <c r="E90" s="43">
        <v>4.2</v>
      </c>
      <c r="F90" s="43">
        <v>4.2</v>
      </c>
      <c r="G90" s="43">
        <v>4.2</v>
      </c>
      <c r="H90" s="43">
        <v>4.2</v>
      </c>
      <c r="I90" s="43">
        <v>4.2</v>
      </c>
      <c r="J90" s="43">
        <v>4.2</v>
      </c>
      <c r="K90" s="43">
        <v>4.2</v>
      </c>
      <c r="L90" s="43">
        <v>4.2</v>
      </c>
      <c r="M90" s="43">
        <v>4.2</v>
      </c>
      <c r="N90" s="43">
        <v>4.2</v>
      </c>
      <c r="O90" s="43">
        <v>4.2</v>
      </c>
      <c r="P90" s="43">
        <v>4.2</v>
      </c>
      <c r="Q90" s="43">
        <v>4.2</v>
      </c>
      <c r="R90" s="43">
        <v>4.2</v>
      </c>
      <c r="S90" s="43">
        <v>4.2</v>
      </c>
      <c r="T90" s="43">
        <v>4.2</v>
      </c>
      <c r="U90" s="43">
        <v>4.2</v>
      </c>
      <c r="V90" s="43">
        <v>4.2</v>
      </c>
      <c r="W90" s="43">
        <v>4.2</v>
      </c>
      <c r="X90" s="43">
        <v>4.2</v>
      </c>
      <c r="Y90" s="43">
        <v>4.2</v>
      </c>
      <c r="Z90" s="43">
        <v>4.2</v>
      </c>
      <c r="AA90" s="43">
        <v>4.2</v>
      </c>
      <c r="AB90" s="43">
        <v>4.2</v>
      </c>
      <c r="AC90" s="43">
        <v>4.2</v>
      </c>
      <c r="AD90" s="43">
        <v>4.2</v>
      </c>
      <c r="AE90" s="43">
        <v>4.2</v>
      </c>
      <c r="AF90" s="43">
        <v>4.2</v>
      </c>
      <c r="AG90" s="64">
        <v>6.2</v>
      </c>
      <c r="AH90" s="46">
        <f t="shared" si="23"/>
        <v>4.2</v>
      </c>
      <c r="AI90" s="47">
        <f t="shared" si="24"/>
        <v>4.2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46.6</v>
      </c>
      <c r="BC90" s="82">
        <f t="shared" si="30"/>
        <v>59.5</v>
      </c>
      <c r="BD90" s="82">
        <f t="shared" si="30"/>
        <v>59.1</v>
      </c>
      <c r="BE90" s="82">
        <f t="shared" si="30"/>
        <v>56.2</v>
      </c>
      <c r="BF90" s="82">
        <f t="shared" si="30"/>
        <v>51.4</v>
      </c>
      <c r="BG90" s="82">
        <f t="shared" si="30"/>
        <v>50.4</v>
      </c>
      <c r="BH90" s="82">
        <f t="shared" si="30"/>
        <v>40</v>
      </c>
      <c r="BI90" s="82">
        <f t="shared" si="30"/>
        <v>40.4</v>
      </c>
      <c r="BJ90" s="82">
        <f t="shared" si="30"/>
        <v>41.4</v>
      </c>
      <c r="BK90" s="82">
        <f t="shared" si="30"/>
        <v>45.8</v>
      </c>
      <c r="BL90" s="82">
        <f t="shared" si="30"/>
        <v>45.4</v>
      </c>
      <c r="BM90" s="82">
        <f t="shared" si="30"/>
        <v>44.4</v>
      </c>
      <c r="BN90" s="82">
        <f t="shared" si="30"/>
        <v>40.299999999999997</v>
      </c>
      <c r="BO90" s="82">
        <f t="shared" si="30"/>
        <v>54.5</v>
      </c>
      <c r="BP90" s="82">
        <f t="shared" si="30"/>
        <v>52.8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>
      <c r="A92" s="87" t="s">
        <v>117</v>
      </c>
      <c r="B92" s="70">
        <f>SUM(B79:B91)</f>
        <v>289.50000000000006</v>
      </c>
      <c r="C92" s="70">
        <f>SUM(C79:C91)</f>
        <v>227.10000000000002</v>
      </c>
      <c r="D92" s="70">
        <f>SUM(D79:D91)</f>
        <v>170.3</v>
      </c>
      <c r="E92" s="70">
        <f>SUM(E79:E91)</f>
        <v>98.300000000000011</v>
      </c>
      <c r="F92" s="70">
        <f>SUM(F79:F91)</f>
        <v>98.300000000000011</v>
      </c>
      <c r="G92" s="70">
        <f t="shared" ref="G92:AG92" si="31">SUM(G79:G91)</f>
        <v>98.300000000000011</v>
      </c>
      <c r="H92" s="70">
        <f t="shared" si="31"/>
        <v>151.30000000000001</v>
      </c>
      <c r="I92" s="70">
        <f t="shared" si="31"/>
        <v>184.05</v>
      </c>
      <c r="J92" s="70">
        <f t="shared" si="31"/>
        <v>293.89999999999998</v>
      </c>
      <c r="K92" s="70">
        <f t="shared" si="31"/>
        <v>293.89999999999998</v>
      </c>
      <c r="L92" s="70">
        <f t="shared" si="31"/>
        <v>293.89999999999998</v>
      </c>
      <c r="M92" s="70">
        <f t="shared" si="31"/>
        <v>297</v>
      </c>
      <c r="N92" s="70">
        <f t="shared" si="31"/>
        <v>354.75</v>
      </c>
      <c r="O92" s="70">
        <f t="shared" si="31"/>
        <v>185.3</v>
      </c>
      <c r="P92" s="70">
        <f t="shared" si="31"/>
        <v>139.69999999999999</v>
      </c>
      <c r="Q92" s="70">
        <f t="shared" si="31"/>
        <v>126.2</v>
      </c>
      <c r="R92" s="70">
        <f t="shared" si="31"/>
        <v>124.10000000000001</v>
      </c>
      <c r="S92" s="70">
        <f t="shared" si="31"/>
        <v>132.4</v>
      </c>
      <c r="T92" s="70">
        <f t="shared" si="31"/>
        <v>132.4</v>
      </c>
      <c r="U92" s="70">
        <f>SUM(U79:U91)</f>
        <v>172.4</v>
      </c>
      <c r="V92" s="70">
        <f>SUM(V79:V91)</f>
        <v>217.4</v>
      </c>
      <c r="W92" s="70">
        <f t="shared" si="31"/>
        <v>207.4</v>
      </c>
      <c r="X92" s="70">
        <f t="shared" si="31"/>
        <v>227.4</v>
      </c>
      <c r="Y92" s="70">
        <f>SUM(Y79:Y91)</f>
        <v>345.9</v>
      </c>
      <c r="Z92" s="70">
        <f>SUM(Z79:Z91)</f>
        <v>398.4</v>
      </c>
      <c r="AA92" s="70">
        <f t="shared" si="31"/>
        <v>409.4</v>
      </c>
      <c r="AB92" s="70">
        <f t="shared" si="31"/>
        <v>409.4</v>
      </c>
      <c r="AC92" s="70">
        <f t="shared" si="31"/>
        <v>409.4</v>
      </c>
      <c r="AD92" s="70">
        <f t="shared" si="31"/>
        <v>350.4</v>
      </c>
      <c r="AE92" s="70">
        <f t="shared" si="31"/>
        <v>350.4</v>
      </c>
      <c r="AF92" s="70">
        <f t="shared" si="31"/>
        <v>349.4</v>
      </c>
      <c r="AG92" s="80">
        <f t="shared" si="31"/>
        <v>489.91</v>
      </c>
      <c r="AH92" s="46">
        <f t="shared" si="23"/>
        <v>409.4</v>
      </c>
      <c r="AI92" s="47">
        <f t="shared" si="24"/>
        <v>98.300000000000011</v>
      </c>
      <c r="AK92" s="49"/>
      <c r="AY92" s="82"/>
    </row>
    <row r="93" spans="1:75">
      <c r="A93" s="42" t="s">
        <v>118</v>
      </c>
      <c r="B93" s="44">
        <v>60</v>
      </c>
      <c r="C93" s="44">
        <v>60</v>
      </c>
      <c r="D93" s="44">
        <v>60</v>
      </c>
      <c r="E93" s="44">
        <v>0</v>
      </c>
      <c r="F93" s="44">
        <v>0</v>
      </c>
      <c r="G93" s="44">
        <v>0</v>
      </c>
      <c r="H93" s="44">
        <v>50</v>
      </c>
      <c r="I93" s="44">
        <v>60</v>
      </c>
      <c r="J93" s="44">
        <v>60</v>
      </c>
      <c r="K93" s="44">
        <v>50</v>
      </c>
      <c r="L93" s="44">
        <v>0</v>
      </c>
      <c r="M93" s="44"/>
      <c r="N93" s="44"/>
      <c r="O93" s="44"/>
      <c r="P93" s="44"/>
      <c r="Q93" s="44"/>
      <c r="R93" s="44"/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10</v>
      </c>
      <c r="Z93" s="199">
        <v>50</v>
      </c>
      <c r="AA93" s="199">
        <v>50</v>
      </c>
      <c r="AB93" s="199">
        <v>50</v>
      </c>
      <c r="AC93" s="199">
        <v>50</v>
      </c>
      <c r="AD93" s="44">
        <v>30</v>
      </c>
      <c r="AE93" s="44">
        <v>15</v>
      </c>
      <c r="AF93" s="44">
        <v>0</v>
      </c>
      <c r="AG93" s="61">
        <v>60</v>
      </c>
      <c r="AH93" s="46">
        <f t="shared" si="23"/>
        <v>60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30</v>
      </c>
      <c r="C94" s="43">
        <v>30</v>
      </c>
      <c r="D94" s="43">
        <v>14.3</v>
      </c>
      <c r="E94" s="43">
        <v>0</v>
      </c>
      <c r="F94" s="43">
        <v>0</v>
      </c>
      <c r="G94" s="43">
        <v>0</v>
      </c>
      <c r="H94" s="43">
        <v>25</v>
      </c>
      <c r="I94" s="43">
        <v>30</v>
      </c>
      <c r="J94" s="43">
        <v>30</v>
      </c>
      <c r="K94" s="43">
        <v>25</v>
      </c>
      <c r="L94" s="43">
        <v>0</v>
      </c>
      <c r="M94" s="43"/>
      <c r="N94" s="43"/>
      <c r="O94" s="43"/>
      <c r="P94" s="43"/>
      <c r="Q94" s="43"/>
      <c r="R94" s="43"/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200">
        <v>14</v>
      </c>
      <c r="AA94" s="200">
        <v>14</v>
      </c>
      <c r="AB94" s="200">
        <v>14</v>
      </c>
      <c r="AC94" s="200">
        <v>14</v>
      </c>
      <c r="AD94" s="43">
        <v>11</v>
      </c>
      <c r="AE94" s="43">
        <v>12</v>
      </c>
      <c r="AF94" s="43">
        <v>0</v>
      </c>
      <c r="AG94" s="64">
        <v>32</v>
      </c>
      <c r="AH94" s="46">
        <f t="shared" si="23"/>
        <v>30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14</v>
      </c>
      <c r="C95" s="77">
        <v>14</v>
      </c>
      <c r="D95" s="77">
        <v>6.3</v>
      </c>
      <c r="E95" s="77">
        <v>0</v>
      </c>
      <c r="F95" s="77">
        <v>0</v>
      </c>
      <c r="G95" s="77">
        <v>0</v>
      </c>
      <c r="H95" s="77">
        <v>12</v>
      </c>
      <c r="I95" s="77">
        <v>14</v>
      </c>
      <c r="J95" s="77">
        <v>14</v>
      </c>
      <c r="K95" s="77">
        <v>12</v>
      </c>
      <c r="L95" s="77">
        <v>0</v>
      </c>
      <c r="M95" s="77"/>
      <c r="N95" s="77"/>
      <c r="O95" s="77"/>
      <c r="P95" s="77"/>
      <c r="Q95" s="77"/>
      <c r="R95" s="77"/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201">
        <v>6.1</v>
      </c>
      <c r="AA95" s="201">
        <v>6.1</v>
      </c>
      <c r="AB95" s="201">
        <v>6.1</v>
      </c>
      <c r="AC95" s="201">
        <v>6.1</v>
      </c>
      <c r="AD95" s="77">
        <v>5</v>
      </c>
      <c r="AE95" s="77">
        <v>6</v>
      </c>
      <c r="AF95" s="77">
        <v>0</v>
      </c>
      <c r="AG95" s="78">
        <v>14</v>
      </c>
      <c r="AH95" s="46">
        <f t="shared" si="23"/>
        <v>14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63</v>
      </c>
      <c r="BH95" s="82">
        <v>0</v>
      </c>
      <c r="BI95" s="82">
        <v>114</v>
      </c>
      <c r="BJ95" s="82">
        <v>17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>B93+B94+B95</f>
        <v>104</v>
      </c>
      <c r="C96" s="70">
        <f>C93+C94+C95</f>
        <v>104</v>
      </c>
      <c r="D96" s="70">
        <f>D93+D94+D95</f>
        <v>80.599999999999994</v>
      </c>
      <c r="E96" s="70">
        <f>E93+E94+E95</f>
        <v>0</v>
      </c>
      <c r="F96" s="70">
        <f>F93+F94+F95</f>
        <v>0</v>
      </c>
      <c r="G96" s="70">
        <f t="shared" ref="G96:AF96" si="32">G93+G94+G95</f>
        <v>0</v>
      </c>
      <c r="H96" s="70">
        <f t="shared" si="32"/>
        <v>87</v>
      </c>
      <c r="I96" s="70">
        <f t="shared" si="32"/>
        <v>104</v>
      </c>
      <c r="J96" s="70">
        <f t="shared" si="32"/>
        <v>104</v>
      </c>
      <c r="K96" s="70">
        <f t="shared" si="32"/>
        <v>87</v>
      </c>
      <c r="L96" s="70">
        <f t="shared" si="32"/>
        <v>0</v>
      </c>
      <c r="M96" s="70">
        <f t="shared" si="32"/>
        <v>0</v>
      </c>
      <c r="N96" s="70">
        <f t="shared" si="32"/>
        <v>0</v>
      </c>
      <c r="O96" s="70">
        <f t="shared" si="32"/>
        <v>0</v>
      </c>
      <c r="P96" s="70">
        <f t="shared" si="32"/>
        <v>0</v>
      </c>
      <c r="Q96" s="70">
        <f t="shared" si="32"/>
        <v>0</v>
      </c>
      <c r="R96" s="70">
        <f t="shared" si="32"/>
        <v>0</v>
      </c>
      <c r="S96" s="70">
        <f t="shared" si="32"/>
        <v>0</v>
      </c>
      <c r="T96" s="70">
        <f t="shared" si="32"/>
        <v>0</v>
      </c>
      <c r="U96" s="70">
        <f t="shared" si="32"/>
        <v>0</v>
      </c>
      <c r="V96" s="70">
        <f t="shared" si="32"/>
        <v>0</v>
      </c>
      <c r="W96" s="70">
        <f t="shared" si="32"/>
        <v>0</v>
      </c>
      <c r="X96" s="70">
        <f t="shared" si="32"/>
        <v>0</v>
      </c>
      <c r="Y96" s="70">
        <f t="shared" si="32"/>
        <v>10</v>
      </c>
      <c r="Z96" s="70">
        <f t="shared" si="32"/>
        <v>70.099999999999994</v>
      </c>
      <c r="AA96" s="70">
        <f t="shared" si="32"/>
        <v>70.099999999999994</v>
      </c>
      <c r="AB96" s="70">
        <f t="shared" si="32"/>
        <v>70.099999999999994</v>
      </c>
      <c r="AC96" s="70">
        <f t="shared" si="32"/>
        <v>70.099999999999994</v>
      </c>
      <c r="AD96" s="70">
        <f t="shared" si="32"/>
        <v>46</v>
      </c>
      <c r="AE96" s="70">
        <f t="shared" si="32"/>
        <v>33</v>
      </c>
      <c r="AF96" s="70">
        <f t="shared" si="32"/>
        <v>0</v>
      </c>
      <c r="AG96" s="80">
        <f>SUM(AG93:AG95)</f>
        <v>106</v>
      </c>
      <c r="AH96" s="46">
        <f t="shared" si="23"/>
        <v>104</v>
      </c>
      <c r="AI96" s="47">
        <f t="shared" si="24"/>
        <v>0</v>
      </c>
      <c r="AK96" s="49"/>
      <c r="AY96" s="82"/>
      <c r="BF96" s="81"/>
      <c r="BG96" s="82">
        <v>63.1</v>
      </c>
      <c r="BH96" s="82">
        <v>0</v>
      </c>
      <c r="BI96" s="82">
        <v>126</v>
      </c>
      <c r="BJ96" s="82">
        <v>15.8</v>
      </c>
      <c r="BK96" s="82">
        <v>0</v>
      </c>
      <c r="BL96" s="82">
        <v>0</v>
      </c>
    </row>
    <row r="97" spans="1:64">
      <c r="A97" s="42" t="s">
        <v>122</v>
      </c>
      <c r="B97" s="44">
        <v>-5.9</v>
      </c>
      <c r="C97" s="44">
        <v>63.1</v>
      </c>
      <c r="D97" s="44">
        <v>63.1</v>
      </c>
      <c r="E97" s="44">
        <v>234.3</v>
      </c>
      <c r="F97" s="44">
        <v>215.3</v>
      </c>
      <c r="G97" s="44">
        <v>242</v>
      </c>
      <c r="H97" s="44">
        <v>25</v>
      </c>
      <c r="I97" s="44">
        <v>-112</v>
      </c>
      <c r="J97" s="44">
        <v>-110</v>
      </c>
      <c r="K97" s="44">
        <v>-100</v>
      </c>
      <c r="L97" s="44">
        <v>40</v>
      </c>
      <c r="M97" s="44">
        <v>201</v>
      </c>
      <c r="N97" s="44">
        <v>155</v>
      </c>
      <c r="O97" s="44">
        <v>143</v>
      </c>
      <c r="P97" s="44">
        <v>219</v>
      </c>
      <c r="Q97" s="44">
        <v>204.6</v>
      </c>
      <c r="R97" s="44">
        <v>172.1</v>
      </c>
      <c r="S97" s="44">
        <v>173.1</v>
      </c>
      <c r="T97" s="44">
        <v>184.5</v>
      </c>
      <c r="U97" s="44">
        <v>128.30000000000001</v>
      </c>
      <c r="V97" s="44">
        <v>52.6</v>
      </c>
      <c r="W97" s="44">
        <v>84</v>
      </c>
      <c r="X97" s="44">
        <v>84</v>
      </c>
      <c r="Y97" s="44">
        <v>-18.8</v>
      </c>
      <c r="Z97" s="44">
        <v>-118</v>
      </c>
      <c r="AA97" s="44">
        <v>-238</v>
      </c>
      <c r="AB97" s="44">
        <v>-290</v>
      </c>
      <c r="AC97" s="44">
        <v>-290</v>
      </c>
      <c r="AD97" s="44">
        <v>-150</v>
      </c>
      <c r="AE97" s="44">
        <v>-177</v>
      </c>
      <c r="AF97" s="44">
        <v>-225</v>
      </c>
      <c r="AG97" s="61"/>
      <c r="AH97" s="46">
        <f t="shared" si="23"/>
        <v>242</v>
      </c>
      <c r="AI97" s="47">
        <f t="shared" si="24"/>
        <v>-290</v>
      </c>
      <c r="AK97" s="49"/>
      <c r="AY97" s="82"/>
      <c r="BF97" s="81"/>
      <c r="BG97" s="82">
        <v>234.3</v>
      </c>
      <c r="BH97" s="82">
        <v>0</v>
      </c>
      <c r="BI97" s="82">
        <v>119.2</v>
      </c>
      <c r="BJ97" s="82">
        <v>0</v>
      </c>
      <c r="BK97" s="82">
        <v>46.6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215.3</v>
      </c>
      <c r="BH98" s="82">
        <v>0</v>
      </c>
      <c r="BI98" s="82">
        <v>116.1</v>
      </c>
      <c r="BJ98" s="82">
        <v>0</v>
      </c>
      <c r="BK98" s="82">
        <v>59.5</v>
      </c>
      <c r="BL98" s="82">
        <v>0</v>
      </c>
    </row>
    <row r="99" spans="1:64">
      <c r="A99" s="63" t="s">
        <v>125</v>
      </c>
      <c r="B99" s="43">
        <v>145.80000000000001</v>
      </c>
      <c r="C99" s="43">
        <v>114.1</v>
      </c>
      <c r="D99" s="43">
        <v>126</v>
      </c>
      <c r="E99" s="43">
        <v>119.2</v>
      </c>
      <c r="F99" s="43">
        <v>116.1</v>
      </c>
      <c r="G99" s="43">
        <v>121</v>
      </c>
      <c r="H99" s="43">
        <v>121</v>
      </c>
      <c r="I99" s="43">
        <v>129.30000000000001</v>
      </c>
      <c r="J99" s="43">
        <v>114.9</v>
      </c>
      <c r="K99" s="43">
        <v>111</v>
      </c>
      <c r="L99" s="43">
        <v>121.8</v>
      </c>
      <c r="M99" s="43">
        <v>102.4</v>
      </c>
      <c r="N99" s="43">
        <v>109.6</v>
      </c>
      <c r="O99" s="43">
        <v>108.9</v>
      </c>
      <c r="P99" s="43">
        <v>108.7</v>
      </c>
      <c r="Q99" s="43">
        <v>94.3</v>
      </c>
      <c r="R99" s="43">
        <v>96</v>
      </c>
      <c r="S99" s="43">
        <v>107.7</v>
      </c>
      <c r="T99" s="43">
        <v>108.7</v>
      </c>
      <c r="U99" s="43">
        <v>98.9</v>
      </c>
      <c r="V99" s="43">
        <v>128.80000000000001</v>
      </c>
      <c r="W99" s="43">
        <v>131</v>
      </c>
      <c r="X99" s="43">
        <v>132</v>
      </c>
      <c r="Y99" s="43">
        <v>120.3</v>
      </c>
      <c r="Z99" s="43">
        <v>119</v>
      </c>
      <c r="AA99" s="43">
        <v>110</v>
      </c>
      <c r="AB99" s="43">
        <v>122</v>
      </c>
      <c r="AC99" s="43">
        <v>122</v>
      </c>
      <c r="AD99" s="43">
        <v>121</v>
      </c>
      <c r="AE99" s="43">
        <v>128</v>
      </c>
      <c r="AF99" s="43">
        <v>116</v>
      </c>
      <c r="AG99" s="89"/>
      <c r="AH99" s="46">
        <f t="shared" si="23"/>
        <v>145.80000000000001</v>
      </c>
      <c r="AI99" s="47">
        <f t="shared" si="24"/>
        <v>94.3</v>
      </c>
      <c r="AK99" s="90"/>
      <c r="AL99" s="91"/>
      <c r="AM99" s="91"/>
      <c r="AN99" s="92"/>
      <c r="AY99" s="82"/>
      <c r="BF99" s="82"/>
      <c r="BG99" s="82">
        <v>242</v>
      </c>
      <c r="BH99" s="82">
        <v>0</v>
      </c>
      <c r="BI99" s="82">
        <v>121</v>
      </c>
      <c r="BJ99" s="82">
        <v>0</v>
      </c>
      <c r="BK99" s="82">
        <v>59.1</v>
      </c>
      <c r="BL99" s="82">
        <v>0</v>
      </c>
    </row>
    <row r="100" spans="1:64">
      <c r="A100" s="63" t="s">
        <v>126</v>
      </c>
      <c r="B100" s="43">
        <v>16.600000000000001</v>
      </c>
      <c r="C100" s="43">
        <v>16.7</v>
      </c>
      <c r="D100" s="43">
        <v>15.8</v>
      </c>
      <c r="E100" s="43">
        <v>0</v>
      </c>
      <c r="F100" s="43">
        <v>0</v>
      </c>
      <c r="G100" s="93">
        <v>0</v>
      </c>
      <c r="H100" s="93">
        <v>0</v>
      </c>
      <c r="I100" s="93">
        <v>0</v>
      </c>
      <c r="J100" s="93"/>
      <c r="K100" s="93"/>
      <c r="L100" s="93"/>
      <c r="M100" s="93">
        <v>0</v>
      </c>
      <c r="N100" s="93">
        <v>0</v>
      </c>
      <c r="O100" s="93">
        <v>0</v>
      </c>
      <c r="P100" s="93">
        <v>6.2</v>
      </c>
      <c r="Q100" s="93">
        <v>9.5</v>
      </c>
      <c r="R100" s="93">
        <v>9.8000000000000007</v>
      </c>
      <c r="S100" s="93">
        <v>0</v>
      </c>
      <c r="T100" s="93">
        <v>0</v>
      </c>
      <c r="U100" s="93">
        <v>0</v>
      </c>
      <c r="V100" s="93">
        <v>0</v>
      </c>
      <c r="W100" s="93"/>
      <c r="X100" s="93"/>
      <c r="Y100" s="93">
        <v>0</v>
      </c>
      <c r="Z100" s="93">
        <v>15.8</v>
      </c>
      <c r="AA100" s="93">
        <v>16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3"/>
        <v>16.7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-112</v>
      </c>
      <c r="BH100" s="82">
        <v>0</v>
      </c>
      <c r="BI100" s="82">
        <v>129.30000000000001</v>
      </c>
      <c r="BJ100" s="82">
        <v>0</v>
      </c>
      <c r="BK100" s="82">
        <v>56.2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46.6</v>
      </c>
      <c r="F101" s="44">
        <v>59.5</v>
      </c>
      <c r="G101" s="44">
        <v>59.1</v>
      </c>
      <c r="H101" s="44">
        <v>59.1</v>
      </c>
      <c r="I101" s="44">
        <v>56.2</v>
      </c>
      <c r="J101" s="44">
        <v>56.2</v>
      </c>
      <c r="K101" s="44">
        <v>51.4</v>
      </c>
      <c r="L101" s="44">
        <v>48.9</v>
      </c>
      <c r="M101" s="44">
        <v>50.4</v>
      </c>
      <c r="N101" s="44">
        <v>40</v>
      </c>
      <c r="O101" s="44">
        <v>40.4</v>
      </c>
      <c r="P101" s="44">
        <v>41.4</v>
      </c>
      <c r="Q101" s="44">
        <v>45.8</v>
      </c>
      <c r="R101" s="44">
        <v>45.4</v>
      </c>
      <c r="S101" s="44">
        <v>44.4</v>
      </c>
      <c r="T101" s="44">
        <v>40.299999999999997</v>
      </c>
      <c r="U101" s="44">
        <v>54.5</v>
      </c>
      <c r="V101" s="44">
        <v>52.8</v>
      </c>
      <c r="W101" s="44">
        <v>51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3"/>
        <v>59.5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-100</v>
      </c>
      <c r="BH101" s="82">
        <v>0</v>
      </c>
      <c r="BI101" s="82">
        <v>111</v>
      </c>
      <c r="BJ101" s="82">
        <v>0</v>
      </c>
      <c r="BK101" s="82">
        <v>51.4</v>
      </c>
      <c r="BL101" s="82">
        <v>0</v>
      </c>
    </row>
    <row r="102" spans="1:64" ht="15.75" thickBot="1">
      <c r="A102" s="96" t="s">
        <v>130</v>
      </c>
      <c r="B102" s="97">
        <v>13.1</v>
      </c>
      <c r="C102" s="97">
        <v>16.399999999999999</v>
      </c>
      <c r="D102" s="97">
        <v>38.9</v>
      </c>
      <c r="E102" s="97">
        <v>40.799999999999997</v>
      </c>
      <c r="F102" s="97">
        <v>40.4</v>
      </c>
      <c r="G102" s="97">
        <v>43.3</v>
      </c>
      <c r="H102" s="97">
        <v>43.3</v>
      </c>
      <c r="I102" s="97">
        <v>55.6</v>
      </c>
      <c r="J102" s="97">
        <v>40.9</v>
      </c>
      <c r="K102" s="97">
        <v>43.1</v>
      </c>
      <c r="L102" s="97">
        <v>40.700000000000003</v>
      </c>
      <c r="M102" s="97">
        <v>38.6</v>
      </c>
      <c r="N102" s="97">
        <v>51.8</v>
      </c>
      <c r="O102" s="97">
        <v>50.1</v>
      </c>
      <c r="P102" s="97">
        <v>50.5</v>
      </c>
      <c r="Q102" s="97">
        <v>62.2</v>
      </c>
      <c r="R102" s="97">
        <v>60.4</v>
      </c>
      <c r="S102" s="97">
        <v>60.8</v>
      </c>
      <c r="T102" s="97">
        <v>44.8</v>
      </c>
      <c r="U102" s="97">
        <v>36.1</v>
      </c>
      <c r="V102" s="97">
        <v>40.4</v>
      </c>
      <c r="W102" s="97">
        <v>44</v>
      </c>
      <c r="X102" s="97">
        <v>46</v>
      </c>
      <c r="Y102" s="97">
        <v>46.6</v>
      </c>
      <c r="Z102" s="97">
        <v>63</v>
      </c>
      <c r="AA102" s="97">
        <v>49</v>
      </c>
      <c r="AB102" s="97">
        <v>46</v>
      </c>
      <c r="AC102" s="97">
        <v>46</v>
      </c>
      <c r="AD102" s="97">
        <v>38</v>
      </c>
      <c r="AE102" s="97">
        <v>31</v>
      </c>
      <c r="AF102" s="97">
        <v>20</v>
      </c>
      <c r="AG102" s="89"/>
      <c r="AH102" s="46">
        <f t="shared" si="23"/>
        <v>63</v>
      </c>
      <c r="AI102" s="47">
        <f t="shared" si="24"/>
        <v>13.1</v>
      </c>
      <c r="AK102" s="94"/>
      <c r="AL102" s="44"/>
      <c r="AM102" s="44"/>
      <c r="AN102" s="98"/>
      <c r="AY102" s="82"/>
      <c r="BF102" s="82"/>
      <c r="BG102" s="82">
        <v>201</v>
      </c>
      <c r="BH102" s="82">
        <v>0</v>
      </c>
      <c r="BI102" s="82">
        <v>102.4</v>
      </c>
      <c r="BJ102" s="82">
        <v>0</v>
      </c>
      <c r="BK102" s="82">
        <v>50.4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2"/>
      <c r="AY103" s="82"/>
      <c r="BF103" s="82"/>
      <c r="BG103" s="82">
        <v>155</v>
      </c>
      <c r="BH103" s="82">
        <v>0</v>
      </c>
      <c r="BI103" s="82">
        <v>109.6</v>
      </c>
      <c r="BJ103" s="82">
        <v>0</v>
      </c>
      <c r="BK103" s="82">
        <v>40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3"/>
      <c r="BF104" s="82"/>
      <c r="BG104" s="82">
        <v>143</v>
      </c>
      <c r="BH104" s="82">
        <v>0</v>
      </c>
      <c r="BI104" s="82">
        <v>108.9</v>
      </c>
      <c r="BJ104" s="82">
        <v>0</v>
      </c>
      <c r="BK104" s="82">
        <v>40.4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219</v>
      </c>
      <c r="BH105" s="82">
        <v>0</v>
      </c>
      <c r="BI105" s="82">
        <v>108.7</v>
      </c>
      <c r="BJ105" s="82">
        <v>6.2</v>
      </c>
      <c r="BK105" s="82">
        <v>41.4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204.6</v>
      </c>
      <c r="BH106" s="82">
        <v>0</v>
      </c>
      <c r="BI106" s="82">
        <v>94.3</v>
      </c>
      <c r="BJ106" s="82">
        <v>9.5</v>
      </c>
      <c r="BK106" s="82">
        <v>45.8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172.1</v>
      </c>
      <c r="BH107" s="82">
        <v>0</v>
      </c>
      <c r="BI107" s="82">
        <v>96</v>
      </c>
      <c r="BJ107" s="82">
        <v>9.8000000000000007</v>
      </c>
      <c r="BK107" s="82">
        <v>45.4</v>
      </c>
      <c r="BL107" s="82">
        <v>0</v>
      </c>
    </row>
    <row r="108" spans="1:64" ht="15.75" thickBot="1">
      <c r="A108" s="87" t="s">
        <v>136</v>
      </c>
      <c r="B108" s="70">
        <f>SUMIF(B97:B107,"&gt;0")</f>
        <v>175.5</v>
      </c>
      <c r="C108" s="70">
        <f>SUMIF(C97:C107,"&gt;0")</f>
        <v>210.29999999999998</v>
      </c>
      <c r="D108" s="70">
        <f>SUMIF(D97:D107,"&gt;0")</f>
        <v>243.8</v>
      </c>
      <c r="E108" s="70">
        <f>SUMIF(E97:E107,"&gt;0")</f>
        <v>440.90000000000003</v>
      </c>
      <c r="F108" s="70">
        <f>SUMIF(F97:F107,"&gt;0")</f>
        <v>431.29999999999995</v>
      </c>
      <c r="G108" s="70">
        <f t="shared" ref="G108:AF108" si="33">SUMIF(G97:G107,"&gt;0")</f>
        <v>465.40000000000003</v>
      </c>
      <c r="H108" s="70">
        <f t="shared" si="33"/>
        <v>248.39999999999998</v>
      </c>
      <c r="I108" s="70">
        <f t="shared" si="33"/>
        <v>241.1</v>
      </c>
      <c r="J108" s="70">
        <f t="shared" si="33"/>
        <v>212.00000000000003</v>
      </c>
      <c r="K108" s="70">
        <f t="shared" si="33"/>
        <v>205.5</v>
      </c>
      <c r="L108" s="70">
        <f t="shared" si="33"/>
        <v>251.40000000000003</v>
      </c>
      <c r="M108" s="70">
        <f t="shared" si="33"/>
        <v>392.4</v>
      </c>
      <c r="N108" s="70">
        <f t="shared" si="33"/>
        <v>356.40000000000003</v>
      </c>
      <c r="O108" s="70">
        <f t="shared" si="33"/>
        <v>342.40000000000003</v>
      </c>
      <c r="P108" s="70">
        <f t="shared" si="33"/>
        <v>425.79999999999995</v>
      </c>
      <c r="Q108" s="70">
        <f t="shared" si="33"/>
        <v>416.4</v>
      </c>
      <c r="R108" s="70">
        <f t="shared" si="33"/>
        <v>383.7</v>
      </c>
      <c r="S108" s="70">
        <f t="shared" si="33"/>
        <v>386</v>
      </c>
      <c r="T108" s="70">
        <f t="shared" si="33"/>
        <v>378.3</v>
      </c>
      <c r="U108" s="70">
        <f t="shared" si="33"/>
        <v>317.80000000000007</v>
      </c>
      <c r="V108" s="70">
        <f t="shared" si="33"/>
        <v>274.59999999999997</v>
      </c>
      <c r="W108" s="70">
        <f t="shared" si="33"/>
        <v>310</v>
      </c>
      <c r="X108" s="70">
        <f t="shared" si="33"/>
        <v>262</v>
      </c>
      <c r="Y108" s="70">
        <f t="shared" si="33"/>
        <v>166.9</v>
      </c>
      <c r="Z108" s="70">
        <f t="shared" si="33"/>
        <v>197.8</v>
      </c>
      <c r="AA108" s="70">
        <f t="shared" si="33"/>
        <v>175</v>
      </c>
      <c r="AB108" s="70">
        <f t="shared" si="33"/>
        <v>168</v>
      </c>
      <c r="AC108" s="70">
        <f t="shared" si="33"/>
        <v>168</v>
      </c>
      <c r="AD108" s="70">
        <f t="shared" si="33"/>
        <v>159</v>
      </c>
      <c r="AE108" s="70">
        <f t="shared" si="33"/>
        <v>159</v>
      </c>
      <c r="AF108" s="70">
        <f t="shared" si="33"/>
        <v>136</v>
      </c>
      <c r="AG108" s="104">
        <f>SUM(AG97:AG107)</f>
        <v>0</v>
      </c>
      <c r="AH108" s="46">
        <f t="shared" si="23"/>
        <v>465.40000000000003</v>
      </c>
      <c r="AI108" s="47">
        <f t="shared" si="24"/>
        <v>136</v>
      </c>
      <c r="AJ108" s="105">
        <f t="array" ref="AJ108">MIN(IF(B108:AF108&lt;&gt;0,B108:AF108))</f>
        <v>136</v>
      </c>
      <c r="BF108" s="82"/>
      <c r="BG108" s="82">
        <v>173.1</v>
      </c>
      <c r="BH108" s="82">
        <v>0</v>
      </c>
      <c r="BI108" s="82">
        <v>107.7</v>
      </c>
      <c r="BJ108" s="82">
        <v>0</v>
      </c>
      <c r="BK108" s="82">
        <v>44.4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184.5</v>
      </c>
      <c r="BH109" s="82">
        <v>0</v>
      </c>
      <c r="BI109" s="82">
        <v>108.7</v>
      </c>
      <c r="BJ109" s="82">
        <v>0</v>
      </c>
      <c r="BK109" s="82">
        <v>40.299999999999997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128.30000000000001</v>
      </c>
      <c r="BH110" s="82">
        <v>0</v>
      </c>
      <c r="BI110" s="82">
        <v>98.9</v>
      </c>
      <c r="BJ110" s="82">
        <v>0</v>
      </c>
      <c r="BK110" s="82">
        <v>54.5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52.6</v>
      </c>
      <c r="BH111" s="82">
        <v>0</v>
      </c>
      <c r="BI111" s="82">
        <v>128.80000000000001</v>
      </c>
      <c r="BJ111" s="82">
        <v>0</v>
      </c>
      <c r="BK111" s="82">
        <v>52.8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84</v>
      </c>
      <c r="BH112" s="82">
        <v>0</v>
      </c>
      <c r="BI112" s="82">
        <v>132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>B71+B78+B96+B92+B108+B112</f>
        <v>1455.9600000000003</v>
      </c>
      <c r="C113" s="108">
        <f>C71+C78+C96+C92+C108+C112</f>
        <v>1428.0600000000002</v>
      </c>
      <c r="D113" s="108">
        <f>D71+D78+D96+D92+D108+D112</f>
        <v>1362.7600000000002</v>
      </c>
      <c r="E113" s="108">
        <f>E71+E78+E96+E92+E108+E112</f>
        <v>1302.3600000000004</v>
      </c>
      <c r="F113" s="108">
        <f>F71+F78+F96+F92+F108+F112</f>
        <v>1292.6600000000001</v>
      </c>
      <c r="G113" s="108">
        <f t="shared" ref="G113:AG113" si="34">G71+G78+G96+G92+G108+G112</f>
        <v>1326.7600000000002</v>
      </c>
      <c r="H113" s="108">
        <f t="shared" si="34"/>
        <v>1409.7600000000002</v>
      </c>
      <c r="I113" s="108">
        <f t="shared" si="34"/>
        <v>1583.21</v>
      </c>
      <c r="J113" s="108">
        <f t="shared" si="34"/>
        <v>1594.1600000000003</v>
      </c>
      <c r="K113" s="108">
        <f t="shared" si="34"/>
        <v>1590.46</v>
      </c>
      <c r="L113" s="108">
        <f t="shared" si="34"/>
        <v>1448.3600000000001</v>
      </c>
      <c r="M113" s="108">
        <f t="shared" si="34"/>
        <v>1512</v>
      </c>
      <c r="N113" s="108">
        <f t="shared" si="34"/>
        <v>1553.7500000000002</v>
      </c>
      <c r="O113" s="108">
        <f t="shared" si="34"/>
        <v>1347.5000000000002</v>
      </c>
      <c r="P113" s="108">
        <f t="shared" si="34"/>
        <v>1364.6000000000001</v>
      </c>
      <c r="Q113" s="108">
        <f t="shared" si="34"/>
        <v>1316.7000000000003</v>
      </c>
      <c r="R113" s="108">
        <f t="shared" si="34"/>
        <v>1300.1000000000001</v>
      </c>
      <c r="S113" s="108">
        <f t="shared" si="34"/>
        <v>1289.8200000000002</v>
      </c>
      <c r="T113" s="108">
        <f t="shared" si="34"/>
        <v>1293.6200000000001</v>
      </c>
      <c r="U113" s="108">
        <f t="shared" si="34"/>
        <v>1339.3700000000001</v>
      </c>
      <c r="V113" s="108">
        <f t="shared" si="34"/>
        <v>1364.4299999999998</v>
      </c>
      <c r="W113" s="108">
        <f t="shared" si="34"/>
        <v>1389.83</v>
      </c>
      <c r="X113" s="108">
        <f t="shared" si="34"/>
        <v>1443.8300000000002</v>
      </c>
      <c r="Y113" s="108">
        <f t="shared" si="34"/>
        <v>1555.0300000000002</v>
      </c>
      <c r="Z113" s="108">
        <f t="shared" si="34"/>
        <v>1943.7299999999998</v>
      </c>
      <c r="AA113" s="108">
        <f t="shared" si="34"/>
        <v>1948.9299999999998</v>
      </c>
      <c r="AB113" s="108">
        <f t="shared" si="34"/>
        <v>1942.9299999999998</v>
      </c>
      <c r="AC113" s="108">
        <f t="shared" si="34"/>
        <v>1942.9299999999998</v>
      </c>
      <c r="AD113" s="108">
        <f t="shared" si="34"/>
        <v>1642.83</v>
      </c>
      <c r="AE113" s="108">
        <f t="shared" si="34"/>
        <v>1629.83</v>
      </c>
      <c r="AF113" s="108">
        <f t="shared" si="34"/>
        <v>1541.83</v>
      </c>
      <c r="AG113" s="80">
        <f t="shared" si="34"/>
        <v>3169.915</v>
      </c>
      <c r="AH113" s="46">
        <f t="shared" si="23"/>
        <v>1948.9299999999998</v>
      </c>
      <c r="AI113" s="47">
        <f t="shared" si="24"/>
        <v>1289.8200000000002</v>
      </c>
      <c r="BF113" s="81"/>
      <c r="BG113" s="82">
        <v>-118</v>
      </c>
      <c r="BH113" s="82">
        <v>0</v>
      </c>
      <c r="BI113" s="82">
        <v>119</v>
      </c>
      <c r="BJ113" s="82">
        <v>15.8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-290</v>
      </c>
      <c r="BH114" s="82">
        <v>0</v>
      </c>
      <c r="BI114" s="82">
        <v>122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1455.9600000000003</v>
      </c>
      <c r="C115" s="108">
        <f>C113+C114</f>
        <v>1428.0600000000002</v>
      </c>
      <c r="D115" s="108">
        <f>D113+D114</f>
        <v>1362.7600000000002</v>
      </c>
      <c r="E115" s="108">
        <f>E113+E114</f>
        <v>1302.3600000000004</v>
      </c>
      <c r="F115" s="108">
        <f>F113+F114</f>
        <v>1292.6600000000001</v>
      </c>
      <c r="G115" s="108">
        <f t="shared" ref="G115:AF115" si="35">G113+G114</f>
        <v>1326.7600000000002</v>
      </c>
      <c r="H115" s="108">
        <f t="shared" si="35"/>
        <v>1409.7600000000002</v>
      </c>
      <c r="I115" s="108">
        <f t="shared" si="35"/>
        <v>1583.21</v>
      </c>
      <c r="J115" s="108">
        <f t="shared" si="35"/>
        <v>1594.1600000000003</v>
      </c>
      <c r="K115" s="108">
        <f t="shared" si="35"/>
        <v>1590.46</v>
      </c>
      <c r="L115" s="108">
        <f t="shared" si="35"/>
        <v>1448.3600000000001</v>
      </c>
      <c r="M115" s="108">
        <f t="shared" si="35"/>
        <v>1512</v>
      </c>
      <c r="N115" s="108">
        <f t="shared" si="35"/>
        <v>1553.7500000000002</v>
      </c>
      <c r="O115" s="108">
        <f t="shared" si="35"/>
        <v>1347.5000000000002</v>
      </c>
      <c r="P115" s="108">
        <f t="shared" si="35"/>
        <v>1364.6000000000001</v>
      </c>
      <c r="Q115" s="108">
        <f t="shared" si="35"/>
        <v>1316.7000000000003</v>
      </c>
      <c r="R115" s="108">
        <f t="shared" si="35"/>
        <v>1300.1000000000001</v>
      </c>
      <c r="S115" s="108">
        <f t="shared" si="35"/>
        <v>1289.8200000000002</v>
      </c>
      <c r="T115" s="108">
        <f t="shared" si="35"/>
        <v>1293.6200000000001</v>
      </c>
      <c r="U115" s="108">
        <f t="shared" si="35"/>
        <v>1339.3700000000001</v>
      </c>
      <c r="V115" s="108">
        <f t="shared" si="35"/>
        <v>1364.4299999999998</v>
      </c>
      <c r="W115" s="108">
        <f t="shared" si="35"/>
        <v>1389.83</v>
      </c>
      <c r="X115" s="108">
        <f t="shared" si="35"/>
        <v>1443.8300000000002</v>
      </c>
      <c r="Y115" s="108">
        <f t="shared" si="35"/>
        <v>1555.0300000000002</v>
      </c>
      <c r="Z115" s="108">
        <f t="shared" si="35"/>
        <v>1943.7299999999998</v>
      </c>
      <c r="AA115" s="108">
        <f t="shared" si="35"/>
        <v>1948.9299999999998</v>
      </c>
      <c r="AB115" s="108">
        <f t="shared" si="35"/>
        <v>1942.9299999999998</v>
      </c>
      <c r="AC115" s="108">
        <f t="shared" si="35"/>
        <v>1942.9299999999998</v>
      </c>
      <c r="AD115" s="108">
        <f t="shared" si="35"/>
        <v>1642.83</v>
      </c>
      <c r="AE115" s="108">
        <f t="shared" si="35"/>
        <v>1629.83</v>
      </c>
      <c r="AF115" s="108">
        <f t="shared" si="35"/>
        <v>1541.83</v>
      </c>
      <c r="AG115" s="104">
        <f>AG112+AG108+AG96+AG92+AG71+AG114</f>
        <v>2463.5149999999999</v>
      </c>
      <c r="AH115" s="46">
        <f t="shared" si="23"/>
        <v>1948.9299999999998</v>
      </c>
      <c r="AI115" s="47">
        <f t="shared" si="24"/>
        <v>1289.8200000000002</v>
      </c>
      <c r="BF115" s="81"/>
      <c r="BG115" s="82">
        <v>-150</v>
      </c>
      <c r="BH115" s="82">
        <v>0</v>
      </c>
      <c r="BI115" s="82">
        <v>121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1450.0600000000002</v>
      </c>
      <c r="C116" s="108">
        <f>C115-(C123)</f>
        <v>1428.0600000000002</v>
      </c>
      <c r="D116" s="108">
        <f>D115-(D123)</f>
        <v>1362.7600000000002</v>
      </c>
      <c r="E116" s="108">
        <f>E115-(E123)</f>
        <v>1302.3600000000004</v>
      </c>
      <c r="F116" s="108">
        <f>F115-(F123)</f>
        <v>1292.6600000000001</v>
      </c>
      <c r="G116" s="108">
        <f t="shared" ref="G116:AF116" si="36">G115-(G123)</f>
        <v>1326.7600000000002</v>
      </c>
      <c r="H116" s="108">
        <f t="shared" si="36"/>
        <v>1409.7600000000002</v>
      </c>
      <c r="I116" s="108">
        <f t="shared" si="36"/>
        <v>1471.21</v>
      </c>
      <c r="J116" s="108">
        <f t="shared" si="36"/>
        <v>1484.1600000000003</v>
      </c>
      <c r="K116" s="108">
        <f t="shared" si="36"/>
        <v>1490.46</v>
      </c>
      <c r="L116" s="108">
        <f t="shared" si="36"/>
        <v>1448.3600000000001</v>
      </c>
      <c r="M116" s="108">
        <f t="shared" si="36"/>
        <v>1512</v>
      </c>
      <c r="N116" s="108">
        <f t="shared" si="36"/>
        <v>1553.7500000000002</v>
      </c>
      <c r="O116" s="108">
        <f t="shared" si="36"/>
        <v>1347.5000000000002</v>
      </c>
      <c r="P116" s="108">
        <f t="shared" si="36"/>
        <v>1364.6000000000001</v>
      </c>
      <c r="Q116" s="108">
        <f t="shared" si="36"/>
        <v>1316.7000000000003</v>
      </c>
      <c r="R116" s="108">
        <f t="shared" si="36"/>
        <v>1300.1000000000001</v>
      </c>
      <c r="S116" s="108">
        <f t="shared" si="36"/>
        <v>1289.8200000000002</v>
      </c>
      <c r="T116" s="108">
        <f t="shared" si="36"/>
        <v>1293.6200000000001</v>
      </c>
      <c r="U116" s="108">
        <f t="shared" si="36"/>
        <v>1339.3700000000001</v>
      </c>
      <c r="V116" s="108">
        <f t="shared" si="36"/>
        <v>1364.4299999999998</v>
      </c>
      <c r="W116" s="108">
        <f t="shared" si="36"/>
        <v>1389.83</v>
      </c>
      <c r="X116" s="108">
        <f t="shared" si="36"/>
        <v>1443.8300000000002</v>
      </c>
      <c r="Y116" s="108">
        <f t="shared" si="36"/>
        <v>1536.2300000000002</v>
      </c>
      <c r="Z116" s="108">
        <f t="shared" si="36"/>
        <v>1825.7299999999998</v>
      </c>
      <c r="AA116" s="108">
        <f t="shared" si="36"/>
        <v>1710.9299999999998</v>
      </c>
      <c r="AB116" s="108">
        <f t="shared" si="36"/>
        <v>1652.9299999999998</v>
      </c>
      <c r="AC116" s="108">
        <f t="shared" si="36"/>
        <v>1652.9299999999998</v>
      </c>
      <c r="AD116" s="108">
        <f t="shared" si="36"/>
        <v>1492.83</v>
      </c>
      <c r="AE116" s="108">
        <f t="shared" si="36"/>
        <v>1452.83</v>
      </c>
      <c r="AF116" s="108">
        <f t="shared" si="36"/>
        <v>1316.83</v>
      </c>
      <c r="AG116" s="104"/>
      <c r="AH116" s="46">
        <f t="shared" si="23"/>
        <v>1825.7299999999998</v>
      </c>
      <c r="AI116" s="47">
        <f t="shared" si="24"/>
        <v>1289.8200000000002</v>
      </c>
      <c r="BF116" s="81"/>
      <c r="BG116" s="82">
        <v>-177</v>
      </c>
      <c r="BH116" s="82">
        <v>0</v>
      </c>
      <c r="BI116" s="82">
        <v>128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37">IF(B97&lt;0,B97*-1,0)</f>
        <v>5.9</v>
      </c>
      <c r="C117" s="93">
        <f t="shared" si="37"/>
        <v>0</v>
      </c>
      <c r="D117" s="93">
        <f t="shared" ref="D117:F122" si="38">IF(D97&lt;0,D97*-1,0)</f>
        <v>0</v>
      </c>
      <c r="E117" s="93">
        <f t="shared" si="38"/>
        <v>0</v>
      </c>
      <c r="F117" s="93">
        <f t="shared" si="38"/>
        <v>0</v>
      </c>
      <c r="G117" s="93">
        <f t="shared" ref="G117:AF122" si="39">IF(G97&lt;0,G97*-1,0)</f>
        <v>0</v>
      </c>
      <c r="H117" s="93">
        <f t="shared" si="39"/>
        <v>0</v>
      </c>
      <c r="I117" s="93">
        <f t="shared" si="39"/>
        <v>112</v>
      </c>
      <c r="J117" s="93">
        <f t="shared" si="39"/>
        <v>110</v>
      </c>
      <c r="K117" s="93">
        <f t="shared" si="39"/>
        <v>100</v>
      </c>
      <c r="L117" s="93">
        <f t="shared" si="39"/>
        <v>0</v>
      </c>
      <c r="M117" s="93">
        <f t="shared" si="39"/>
        <v>0</v>
      </c>
      <c r="N117" s="93">
        <f t="shared" si="39"/>
        <v>0</v>
      </c>
      <c r="O117" s="93">
        <f t="shared" si="39"/>
        <v>0</v>
      </c>
      <c r="P117" s="93">
        <f t="shared" si="39"/>
        <v>0</v>
      </c>
      <c r="Q117" s="93">
        <f t="shared" si="39"/>
        <v>0</v>
      </c>
      <c r="R117" s="93">
        <f t="shared" si="39"/>
        <v>0</v>
      </c>
      <c r="S117" s="93">
        <f t="shared" si="39"/>
        <v>0</v>
      </c>
      <c r="T117" s="93">
        <f t="shared" si="39"/>
        <v>0</v>
      </c>
      <c r="U117" s="93">
        <f t="shared" si="39"/>
        <v>0</v>
      </c>
      <c r="V117" s="93">
        <f t="shared" si="39"/>
        <v>0</v>
      </c>
      <c r="W117" s="93">
        <f t="shared" si="39"/>
        <v>0</v>
      </c>
      <c r="X117" s="93">
        <f t="shared" si="39"/>
        <v>0</v>
      </c>
      <c r="Y117" s="93">
        <f t="shared" si="39"/>
        <v>18.8</v>
      </c>
      <c r="Z117" s="93">
        <f t="shared" si="39"/>
        <v>118</v>
      </c>
      <c r="AA117" s="93">
        <f t="shared" si="39"/>
        <v>238</v>
      </c>
      <c r="AB117" s="93">
        <f t="shared" si="39"/>
        <v>290</v>
      </c>
      <c r="AC117" s="93">
        <f t="shared" si="39"/>
        <v>290</v>
      </c>
      <c r="AD117" s="93">
        <f t="shared" si="39"/>
        <v>150</v>
      </c>
      <c r="AE117" s="93">
        <f t="shared" si="39"/>
        <v>177</v>
      </c>
      <c r="AF117" s="93">
        <f t="shared" si="39"/>
        <v>225</v>
      </c>
      <c r="AG117" s="61"/>
      <c r="AH117" s="46">
        <f t="shared" si="23"/>
        <v>290</v>
      </c>
      <c r="AI117" s="47">
        <f t="shared" si="24"/>
        <v>0</v>
      </c>
      <c r="BG117" s="82">
        <v>-225</v>
      </c>
      <c r="BH117" s="82">
        <v>0</v>
      </c>
      <c r="BI117" s="82">
        <v>116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7"/>
        <v>0</v>
      </c>
      <c r="C118" s="93">
        <f t="shared" si="37"/>
        <v>0</v>
      </c>
      <c r="D118" s="93">
        <f t="shared" si="38"/>
        <v>0</v>
      </c>
      <c r="E118" s="93">
        <f t="shared" si="38"/>
        <v>0</v>
      </c>
      <c r="F118" s="93">
        <f t="shared" si="38"/>
        <v>0</v>
      </c>
      <c r="G118" s="93">
        <f t="shared" si="39"/>
        <v>0</v>
      </c>
      <c r="H118" s="93">
        <f t="shared" si="39"/>
        <v>0</v>
      </c>
      <c r="I118" s="93">
        <f t="shared" si="39"/>
        <v>0</v>
      </c>
      <c r="J118" s="93">
        <f t="shared" si="39"/>
        <v>0</v>
      </c>
      <c r="K118" s="93">
        <f t="shared" si="39"/>
        <v>0</v>
      </c>
      <c r="L118" s="93">
        <f t="shared" si="39"/>
        <v>0</v>
      </c>
      <c r="M118" s="93">
        <f t="shared" si="39"/>
        <v>0</v>
      </c>
      <c r="N118" s="93">
        <f t="shared" si="39"/>
        <v>0</v>
      </c>
      <c r="O118" s="93">
        <f t="shared" si="39"/>
        <v>0</v>
      </c>
      <c r="P118" s="93">
        <f t="shared" si="39"/>
        <v>0</v>
      </c>
      <c r="Q118" s="93">
        <f t="shared" si="39"/>
        <v>0</v>
      </c>
      <c r="R118" s="93">
        <f t="shared" si="39"/>
        <v>0</v>
      </c>
      <c r="S118" s="93">
        <f t="shared" si="39"/>
        <v>0</v>
      </c>
      <c r="T118" s="93">
        <f t="shared" si="39"/>
        <v>0</v>
      </c>
      <c r="U118" s="93">
        <f t="shared" si="39"/>
        <v>0</v>
      </c>
      <c r="V118" s="93">
        <f t="shared" si="39"/>
        <v>0</v>
      </c>
      <c r="W118" s="93">
        <f t="shared" si="39"/>
        <v>0</v>
      </c>
      <c r="X118" s="93">
        <f t="shared" si="39"/>
        <v>0</v>
      </c>
      <c r="Y118" s="93">
        <f t="shared" si="39"/>
        <v>0</v>
      </c>
      <c r="Z118" s="93">
        <f t="shared" si="39"/>
        <v>0</v>
      </c>
      <c r="AA118" s="93">
        <f t="shared" si="39"/>
        <v>0</v>
      </c>
      <c r="AB118" s="93">
        <f t="shared" si="39"/>
        <v>0</v>
      </c>
      <c r="AC118" s="93">
        <f t="shared" si="39"/>
        <v>0</v>
      </c>
      <c r="AD118" s="93">
        <f t="shared" si="39"/>
        <v>0</v>
      </c>
      <c r="AE118" s="93">
        <f t="shared" si="39"/>
        <v>0</v>
      </c>
      <c r="AF118" s="93">
        <f t="shared" si="39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-5.9</v>
      </c>
      <c r="BH118" s="82">
        <v>0</v>
      </c>
      <c r="BI118" s="82">
        <v>145.80000000000001</v>
      </c>
      <c r="BJ118" s="82">
        <v>16.600000000000001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7"/>
        <v>0</v>
      </c>
      <c r="C119" s="93">
        <f t="shared" si="37"/>
        <v>0</v>
      </c>
      <c r="D119" s="93">
        <f t="shared" si="38"/>
        <v>0</v>
      </c>
      <c r="E119" s="93">
        <f t="shared" si="38"/>
        <v>0</v>
      </c>
      <c r="F119" s="93">
        <f t="shared" si="38"/>
        <v>0</v>
      </c>
      <c r="G119" s="93">
        <f t="shared" si="39"/>
        <v>0</v>
      </c>
      <c r="H119" s="93">
        <f t="shared" si="39"/>
        <v>0</v>
      </c>
      <c r="I119" s="93">
        <f t="shared" si="39"/>
        <v>0</v>
      </c>
      <c r="J119" s="93">
        <f t="shared" si="39"/>
        <v>0</v>
      </c>
      <c r="K119" s="93">
        <f t="shared" si="39"/>
        <v>0</v>
      </c>
      <c r="L119" s="93">
        <f t="shared" si="39"/>
        <v>0</v>
      </c>
      <c r="M119" s="93">
        <f t="shared" si="39"/>
        <v>0</v>
      </c>
      <c r="N119" s="93">
        <f t="shared" si="39"/>
        <v>0</v>
      </c>
      <c r="O119" s="93">
        <f t="shared" si="39"/>
        <v>0</v>
      </c>
      <c r="P119" s="93">
        <f t="shared" si="39"/>
        <v>0</v>
      </c>
      <c r="Q119" s="93">
        <f t="shared" si="39"/>
        <v>0</v>
      </c>
      <c r="R119" s="93">
        <f t="shared" si="39"/>
        <v>0</v>
      </c>
      <c r="S119" s="93">
        <f t="shared" si="39"/>
        <v>0</v>
      </c>
      <c r="T119" s="93">
        <f t="shared" si="39"/>
        <v>0</v>
      </c>
      <c r="U119" s="93">
        <f t="shared" si="39"/>
        <v>0</v>
      </c>
      <c r="V119" s="93">
        <f t="shared" si="39"/>
        <v>0</v>
      </c>
      <c r="W119" s="93">
        <f t="shared" si="39"/>
        <v>0</v>
      </c>
      <c r="X119" s="93">
        <f t="shared" si="39"/>
        <v>0</v>
      </c>
      <c r="Y119" s="93">
        <f t="shared" si="39"/>
        <v>0</v>
      </c>
      <c r="Z119" s="93">
        <f t="shared" si="39"/>
        <v>0</v>
      </c>
      <c r="AA119" s="93">
        <f t="shared" si="39"/>
        <v>0</v>
      </c>
      <c r="AB119" s="93">
        <f t="shared" si="39"/>
        <v>0</v>
      </c>
      <c r="AC119" s="93">
        <f t="shared" si="39"/>
        <v>0</v>
      </c>
      <c r="AD119" s="93">
        <f t="shared" si="39"/>
        <v>0</v>
      </c>
      <c r="AE119" s="93">
        <f t="shared" si="39"/>
        <v>0</v>
      </c>
      <c r="AF119" s="93">
        <f t="shared" si="39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37"/>
        <v>0</v>
      </c>
      <c r="C120" s="93">
        <f t="shared" si="37"/>
        <v>0</v>
      </c>
      <c r="D120" s="93">
        <f t="shared" si="38"/>
        <v>0</v>
      </c>
      <c r="E120" s="93">
        <f t="shared" si="38"/>
        <v>0</v>
      </c>
      <c r="F120" s="93">
        <f t="shared" si="38"/>
        <v>0</v>
      </c>
      <c r="G120" s="93">
        <f t="shared" si="39"/>
        <v>0</v>
      </c>
      <c r="H120" s="93">
        <f t="shared" si="39"/>
        <v>0</v>
      </c>
      <c r="I120" s="93">
        <f t="shared" si="39"/>
        <v>0</v>
      </c>
      <c r="J120" s="93">
        <f t="shared" si="39"/>
        <v>0</v>
      </c>
      <c r="K120" s="93">
        <f t="shared" si="39"/>
        <v>0</v>
      </c>
      <c r="L120" s="93">
        <f t="shared" si="39"/>
        <v>0</v>
      </c>
      <c r="M120" s="93">
        <f t="shared" si="39"/>
        <v>0</v>
      </c>
      <c r="N120" s="93">
        <f t="shared" si="39"/>
        <v>0</v>
      </c>
      <c r="O120" s="93">
        <f t="shared" si="39"/>
        <v>0</v>
      </c>
      <c r="P120" s="93">
        <f t="shared" si="39"/>
        <v>0</v>
      </c>
      <c r="Q120" s="93">
        <f t="shared" si="39"/>
        <v>0</v>
      </c>
      <c r="R120" s="93">
        <f t="shared" si="39"/>
        <v>0</v>
      </c>
      <c r="S120" s="93">
        <f t="shared" si="39"/>
        <v>0</v>
      </c>
      <c r="T120" s="93">
        <f t="shared" si="39"/>
        <v>0</v>
      </c>
      <c r="U120" s="93">
        <f t="shared" si="39"/>
        <v>0</v>
      </c>
      <c r="V120" s="93">
        <f t="shared" si="39"/>
        <v>0</v>
      </c>
      <c r="W120" s="93">
        <f t="shared" si="39"/>
        <v>0</v>
      </c>
      <c r="X120" s="93">
        <f t="shared" si="39"/>
        <v>0</v>
      </c>
      <c r="Y120" s="93">
        <f t="shared" si="39"/>
        <v>0</v>
      </c>
      <c r="Z120" s="93">
        <f t="shared" si="39"/>
        <v>0</v>
      </c>
      <c r="AA120" s="93">
        <f t="shared" si="39"/>
        <v>0</v>
      </c>
      <c r="AB120" s="93">
        <f t="shared" si="39"/>
        <v>0</v>
      </c>
      <c r="AC120" s="93">
        <f t="shared" si="39"/>
        <v>0</v>
      </c>
      <c r="AD120" s="93">
        <f t="shared" si="39"/>
        <v>0</v>
      </c>
      <c r="AE120" s="93">
        <f t="shared" si="39"/>
        <v>0</v>
      </c>
      <c r="AF120" s="93">
        <f t="shared" si="39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37"/>
        <v>0</v>
      </c>
      <c r="C121" s="93">
        <f t="shared" si="37"/>
        <v>0</v>
      </c>
      <c r="D121" s="93">
        <f t="shared" si="38"/>
        <v>0</v>
      </c>
      <c r="E121" s="93">
        <f t="shared" si="38"/>
        <v>0</v>
      </c>
      <c r="F121" s="93">
        <f t="shared" si="38"/>
        <v>0</v>
      </c>
      <c r="G121" s="93">
        <f t="shared" si="39"/>
        <v>0</v>
      </c>
      <c r="H121" s="93">
        <f t="shared" si="39"/>
        <v>0</v>
      </c>
      <c r="I121" s="93">
        <f t="shared" si="39"/>
        <v>0</v>
      </c>
      <c r="J121" s="93">
        <f t="shared" si="39"/>
        <v>0</v>
      </c>
      <c r="K121" s="93">
        <f t="shared" si="39"/>
        <v>0</v>
      </c>
      <c r="L121" s="93">
        <f t="shared" si="39"/>
        <v>0</v>
      </c>
      <c r="M121" s="93">
        <f t="shared" si="39"/>
        <v>0</v>
      </c>
      <c r="N121" s="93">
        <f t="shared" si="39"/>
        <v>0</v>
      </c>
      <c r="O121" s="93">
        <f t="shared" si="39"/>
        <v>0</v>
      </c>
      <c r="P121" s="93">
        <f t="shared" si="39"/>
        <v>0</v>
      </c>
      <c r="Q121" s="93">
        <f t="shared" si="39"/>
        <v>0</v>
      </c>
      <c r="R121" s="93">
        <f t="shared" si="39"/>
        <v>0</v>
      </c>
      <c r="S121" s="93">
        <f t="shared" si="39"/>
        <v>0</v>
      </c>
      <c r="T121" s="93">
        <f t="shared" si="39"/>
        <v>0</v>
      </c>
      <c r="U121" s="93">
        <f t="shared" si="39"/>
        <v>0</v>
      </c>
      <c r="V121" s="93">
        <f t="shared" si="39"/>
        <v>0</v>
      </c>
      <c r="W121" s="93">
        <f t="shared" si="39"/>
        <v>0</v>
      </c>
      <c r="X121" s="93">
        <f t="shared" si="39"/>
        <v>0</v>
      </c>
      <c r="Y121" s="93">
        <f t="shared" si="39"/>
        <v>0</v>
      </c>
      <c r="Z121" s="93">
        <f t="shared" si="39"/>
        <v>0</v>
      </c>
      <c r="AA121" s="93">
        <f t="shared" si="39"/>
        <v>0</v>
      </c>
      <c r="AB121" s="93">
        <f t="shared" si="39"/>
        <v>0</v>
      </c>
      <c r="AC121" s="93">
        <f t="shared" si="39"/>
        <v>0</v>
      </c>
      <c r="AD121" s="93">
        <f t="shared" si="39"/>
        <v>0</v>
      </c>
      <c r="AE121" s="93">
        <f t="shared" si="39"/>
        <v>0</v>
      </c>
      <c r="AF121" s="93">
        <f t="shared" si="39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37"/>
        <v>0</v>
      </c>
      <c r="C122" s="93">
        <f t="shared" si="37"/>
        <v>0</v>
      </c>
      <c r="D122" s="93">
        <f t="shared" si="38"/>
        <v>0</v>
      </c>
      <c r="E122" s="93">
        <f t="shared" si="38"/>
        <v>0</v>
      </c>
      <c r="F122" s="93">
        <f t="shared" si="38"/>
        <v>0</v>
      </c>
      <c r="G122" s="93">
        <f t="shared" si="39"/>
        <v>0</v>
      </c>
      <c r="H122" s="93">
        <f t="shared" si="39"/>
        <v>0</v>
      </c>
      <c r="I122" s="93">
        <f t="shared" si="39"/>
        <v>0</v>
      </c>
      <c r="J122" s="93">
        <f t="shared" si="39"/>
        <v>0</v>
      </c>
      <c r="K122" s="93">
        <f t="shared" si="39"/>
        <v>0</v>
      </c>
      <c r="L122" s="93">
        <f t="shared" si="39"/>
        <v>0</v>
      </c>
      <c r="M122" s="93">
        <f t="shared" si="39"/>
        <v>0</v>
      </c>
      <c r="N122" s="93">
        <f t="shared" si="39"/>
        <v>0</v>
      </c>
      <c r="O122" s="93">
        <f t="shared" si="39"/>
        <v>0</v>
      </c>
      <c r="P122" s="93">
        <f t="shared" si="39"/>
        <v>0</v>
      </c>
      <c r="Q122" s="93">
        <f t="shared" si="39"/>
        <v>0</v>
      </c>
      <c r="R122" s="93">
        <f t="shared" si="39"/>
        <v>0</v>
      </c>
      <c r="S122" s="93">
        <f t="shared" si="39"/>
        <v>0</v>
      </c>
      <c r="T122" s="93">
        <f t="shared" si="39"/>
        <v>0</v>
      </c>
      <c r="U122" s="93">
        <f t="shared" si="39"/>
        <v>0</v>
      </c>
      <c r="V122" s="93">
        <f t="shared" si="39"/>
        <v>0</v>
      </c>
      <c r="W122" s="93">
        <f t="shared" si="39"/>
        <v>0</v>
      </c>
      <c r="X122" s="93">
        <f t="shared" si="39"/>
        <v>0</v>
      </c>
      <c r="Y122" s="93">
        <f t="shared" si="39"/>
        <v>0</v>
      </c>
      <c r="Z122" s="93">
        <f t="shared" si="39"/>
        <v>0</v>
      </c>
      <c r="AA122" s="93">
        <f t="shared" si="39"/>
        <v>0</v>
      </c>
      <c r="AB122" s="93">
        <f t="shared" si="39"/>
        <v>0</v>
      </c>
      <c r="AC122" s="93">
        <f t="shared" si="39"/>
        <v>0</v>
      </c>
      <c r="AD122" s="93">
        <f t="shared" si="39"/>
        <v>0</v>
      </c>
      <c r="AE122" s="93">
        <f t="shared" si="39"/>
        <v>0</v>
      </c>
      <c r="AF122" s="93">
        <f t="shared" si="39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>SUM(B117:B122)</f>
        <v>5.9</v>
      </c>
      <c r="C123" s="70">
        <f>SUM(C117:C122)</f>
        <v>0</v>
      </c>
      <c r="D123" s="70">
        <f>SUM(D117:D122)</f>
        <v>0</v>
      </c>
      <c r="E123" s="70">
        <f>SUM(E117:E122)</f>
        <v>0</v>
      </c>
      <c r="F123" s="70">
        <f>SUM(F117:F122)</f>
        <v>0</v>
      </c>
      <c r="G123" s="70">
        <f t="shared" ref="G123:AF123" si="40">SUM(G117:G122)</f>
        <v>0</v>
      </c>
      <c r="H123" s="70">
        <f t="shared" si="40"/>
        <v>0</v>
      </c>
      <c r="I123" s="70">
        <f t="shared" si="40"/>
        <v>112</v>
      </c>
      <c r="J123" s="70">
        <f t="shared" si="40"/>
        <v>110</v>
      </c>
      <c r="K123" s="70">
        <f t="shared" si="40"/>
        <v>100</v>
      </c>
      <c r="L123" s="70">
        <f t="shared" si="40"/>
        <v>0</v>
      </c>
      <c r="M123" s="70">
        <f t="shared" si="40"/>
        <v>0</v>
      </c>
      <c r="N123" s="70">
        <f t="shared" si="40"/>
        <v>0</v>
      </c>
      <c r="O123" s="70">
        <f t="shared" si="40"/>
        <v>0</v>
      </c>
      <c r="P123" s="70">
        <f t="shared" si="40"/>
        <v>0</v>
      </c>
      <c r="Q123" s="70">
        <f t="shared" si="40"/>
        <v>0</v>
      </c>
      <c r="R123" s="70">
        <f t="shared" si="40"/>
        <v>0</v>
      </c>
      <c r="S123" s="70">
        <f t="shared" si="40"/>
        <v>0</v>
      </c>
      <c r="T123" s="70">
        <f t="shared" si="40"/>
        <v>0</v>
      </c>
      <c r="U123" s="70">
        <f t="shared" si="40"/>
        <v>0</v>
      </c>
      <c r="V123" s="70">
        <f t="shared" si="40"/>
        <v>0</v>
      </c>
      <c r="W123" s="70">
        <f t="shared" si="40"/>
        <v>0</v>
      </c>
      <c r="X123" s="70">
        <f t="shared" si="40"/>
        <v>0</v>
      </c>
      <c r="Y123" s="70">
        <f t="shared" si="40"/>
        <v>18.8</v>
      </c>
      <c r="Z123" s="70">
        <f t="shared" si="40"/>
        <v>118</v>
      </c>
      <c r="AA123" s="70">
        <f t="shared" si="40"/>
        <v>238</v>
      </c>
      <c r="AB123" s="70">
        <f t="shared" si="40"/>
        <v>290</v>
      </c>
      <c r="AC123" s="70">
        <f t="shared" si="40"/>
        <v>290</v>
      </c>
      <c r="AD123" s="70">
        <f t="shared" si="40"/>
        <v>150</v>
      </c>
      <c r="AE123" s="70">
        <f t="shared" si="40"/>
        <v>177</v>
      </c>
      <c r="AF123" s="70">
        <f t="shared" si="40"/>
        <v>225</v>
      </c>
      <c r="AG123" s="104"/>
      <c r="AH123" s="46">
        <f t="shared" si="23"/>
        <v>290</v>
      </c>
      <c r="AI123" s="47">
        <f t="shared" si="24"/>
        <v>0</v>
      </c>
      <c r="AJ123" s="105">
        <f t="array" ref="AJ123">MIN(IF(B123:AF123&lt;&gt;0,B123:AF123))</f>
        <v>5.9</v>
      </c>
    </row>
    <row r="124" spans="1:64" ht="15.75" thickBot="1">
      <c r="A124" s="87" t="s">
        <v>146</v>
      </c>
      <c r="B124" s="70">
        <f>B108-B123</f>
        <v>169.6</v>
      </c>
      <c r="C124" s="70">
        <f>C108-C123</f>
        <v>210.29999999999998</v>
      </c>
      <c r="D124" s="70">
        <f>D108-D123</f>
        <v>243.8</v>
      </c>
      <c r="E124" s="70">
        <f>E108-E123</f>
        <v>440.90000000000003</v>
      </c>
      <c r="F124" s="70">
        <f>F108-F123</f>
        <v>431.29999999999995</v>
      </c>
      <c r="G124" s="70">
        <f t="shared" ref="G124:AF124" si="41">G108-G123</f>
        <v>465.40000000000003</v>
      </c>
      <c r="H124" s="70">
        <f t="shared" si="41"/>
        <v>248.39999999999998</v>
      </c>
      <c r="I124" s="70">
        <f t="shared" si="41"/>
        <v>129.1</v>
      </c>
      <c r="J124" s="70">
        <f t="shared" si="41"/>
        <v>102.00000000000003</v>
      </c>
      <c r="K124" s="70">
        <f t="shared" si="41"/>
        <v>105.5</v>
      </c>
      <c r="L124" s="70">
        <f t="shared" si="41"/>
        <v>251.40000000000003</v>
      </c>
      <c r="M124" s="70">
        <f t="shared" si="41"/>
        <v>392.4</v>
      </c>
      <c r="N124" s="70">
        <f t="shared" si="41"/>
        <v>356.40000000000003</v>
      </c>
      <c r="O124" s="70">
        <f t="shared" si="41"/>
        <v>342.40000000000003</v>
      </c>
      <c r="P124" s="70">
        <f t="shared" si="41"/>
        <v>425.79999999999995</v>
      </c>
      <c r="Q124" s="70">
        <f t="shared" si="41"/>
        <v>416.4</v>
      </c>
      <c r="R124" s="70">
        <f t="shared" si="41"/>
        <v>383.7</v>
      </c>
      <c r="S124" s="70">
        <f t="shared" si="41"/>
        <v>386</v>
      </c>
      <c r="T124" s="70">
        <f t="shared" si="41"/>
        <v>378.3</v>
      </c>
      <c r="U124" s="70">
        <f t="shared" si="41"/>
        <v>317.80000000000007</v>
      </c>
      <c r="V124" s="70">
        <f t="shared" si="41"/>
        <v>274.59999999999997</v>
      </c>
      <c r="W124" s="70">
        <f t="shared" si="41"/>
        <v>310</v>
      </c>
      <c r="X124" s="70">
        <f t="shared" si="41"/>
        <v>262</v>
      </c>
      <c r="Y124" s="70">
        <f t="shared" si="41"/>
        <v>148.1</v>
      </c>
      <c r="Z124" s="70">
        <f t="shared" si="41"/>
        <v>79.800000000000011</v>
      </c>
      <c r="AA124" s="70">
        <f t="shared" si="41"/>
        <v>-63</v>
      </c>
      <c r="AB124" s="70">
        <f t="shared" si="41"/>
        <v>-122</v>
      </c>
      <c r="AC124" s="70">
        <f t="shared" si="41"/>
        <v>-122</v>
      </c>
      <c r="AD124" s="70">
        <f t="shared" si="41"/>
        <v>9</v>
      </c>
      <c r="AE124" s="70">
        <f t="shared" si="41"/>
        <v>-18</v>
      </c>
      <c r="AF124" s="70">
        <f t="shared" si="41"/>
        <v>-89</v>
      </c>
      <c r="AG124" s="104"/>
      <c r="AH124" s="46">
        <f t="shared" si="23"/>
        <v>465.40000000000003</v>
      </c>
      <c r="AI124" s="47">
        <f t="shared" si="24"/>
        <v>-122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50.035499999999999</v>
      </c>
      <c r="C126" s="117">
        <v>50.035499999999999</v>
      </c>
      <c r="D126" s="117">
        <v>49.854999999999997</v>
      </c>
      <c r="E126" s="117">
        <v>49.977899999999998</v>
      </c>
      <c r="F126" s="117">
        <v>50.039000000000001</v>
      </c>
      <c r="G126" s="117">
        <v>49.994</v>
      </c>
      <c r="H126" s="117">
        <v>49.994</v>
      </c>
      <c r="I126" s="117">
        <v>50.075000000000003</v>
      </c>
      <c r="J126" s="117">
        <v>50.078000000000003</v>
      </c>
      <c r="K126" s="117">
        <v>50.06</v>
      </c>
      <c r="L126" s="117">
        <v>49.886000000000003</v>
      </c>
      <c r="M126" s="117">
        <v>49.951999999999998</v>
      </c>
      <c r="N126" s="117">
        <v>50.024999999999999</v>
      </c>
      <c r="O126" s="117">
        <v>50.042999999999999</v>
      </c>
      <c r="P126" s="117">
        <v>50.055700000000002</v>
      </c>
      <c r="Q126" s="117">
        <v>49.973999999999997</v>
      </c>
      <c r="R126" s="117">
        <v>50.014000000000003</v>
      </c>
      <c r="S126" s="117">
        <v>50</v>
      </c>
      <c r="T126" s="117">
        <v>49.984000000000002</v>
      </c>
      <c r="U126" s="117">
        <v>49.933</v>
      </c>
      <c r="V126" s="117">
        <v>50.063000000000002</v>
      </c>
      <c r="W126" s="117">
        <v>50.063000000000002</v>
      </c>
      <c r="X126" s="117">
        <v>50.063000000000002</v>
      </c>
      <c r="Y126" s="117">
        <v>50.063000000000002</v>
      </c>
      <c r="Z126" s="117">
        <v>50.063000000000002</v>
      </c>
      <c r="AA126" s="117">
        <v>50.063000000000002</v>
      </c>
      <c r="AB126" s="117">
        <v>50.063000000000002</v>
      </c>
      <c r="AC126" s="117">
        <v>50.02</v>
      </c>
      <c r="AD126" s="117">
        <v>50.02</v>
      </c>
      <c r="AE126" s="117">
        <v>50.05</v>
      </c>
      <c r="AF126" s="117">
        <v>50.02</v>
      </c>
      <c r="AG126" s="118"/>
      <c r="AH126" s="46">
        <f t="shared" si="23"/>
        <v>50.078000000000003</v>
      </c>
      <c r="AI126" s="47">
        <f t="shared" si="24"/>
        <v>49.854999999999997</v>
      </c>
    </row>
    <row r="127" spans="1:64">
      <c r="A127" s="119" t="s">
        <v>149</v>
      </c>
      <c r="B127" s="43">
        <v>133</v>
      </c>
      <c r="C127" s="43">
        <v>133</v>
      </c>
      <c r="D127" s="43">
        <v>132.1</v>
      </c>
      <c r="E127" s="43">
        <v>132.80000000000001</v>
      </c>
      <c r="F127" s="43">
        <v>133.9</v>
      </c>
      <c r="G127" s="43">
        <v>133.6</v>
      </c>
      <c r="H127" s="43">
        <v>133.6</v>
      </c>
      <c r="I127" s="43">
        <v>132.30000000000001</v>
      </c>
      <c r="J127" s="43">
        <v>131.19999999999999</v>
      </c>
      <c r="K127" s="43">
        <v>132.80000000000001</v>
      </c>
      <c r="L127" s="43">
        <v>131.80000000000001</v>
      </c>
      <c r="M127" s="43">
        <v>131.30000000000001</v>
      </c>
      <c r="N127" s="43">
        <v>131.30000000000001</v>
      </c>
      <c r="O127" s="43">
        <v>131.80000000000001</v>
      </c>
      <c r="P127" s="43">
        <v>130.9</v>
      </c>
      <c r="Q127" s="43">
        <v>130.6</v>
      </c>
      <c r="R127" s="43">
        <v>132.4</v>
      </c>
      <c r="S127" s="43">
        <v>132.1</v>
      </c>
      <c r="T127" s="43">
        <v>131.9</v>
      </c>
      <c r="U127" s="43">
        <v>132.5</v>
      </c>
      <c r="V127" s="43">
        <v>132.19999999999999</v>
      </c>
      <c r="W127" s="43">
        <v>132.19999999999999</v>
      </c>
      <c r="X127" s="43">
        <v>132.19999999999999</v>
      </c>
      <c r="Y127" s="43">
        <v>132.19999999999999</v>
      </c>
      <c r="Z127" s="43">
        <v>132.19999999999999</v>
      </c>
      <c r="AA127" s="43">
        <v>132.19999999999999</v>
      </c>
      <c r="AB127" s="43">
        <v>132.19999999999999</v>
      </c>
      <c r="AC127" s="43">
        <v>136.1</v>
      </c>
      <c r="AD127" s="43">
        <v>136.1</v>
      </c>
      <c r="AE127" s="43">
        <v>134.5</v>
      </c>
      <c r="AF127" s="43">
        <v>136.1</v>
      </c>
      <c r="AG127" s="120"/>
      <c r="AH127" s="46">
        <f t="shared" si="23"/>
        <v>136.1</v>
      </c>
      <c r="AI127" s="47">
        <f t="shared" si="24"/>
        <v>130.6</v>
      </c>
    </row>
    <row r="128" spans="1:64">
      <c r="A128" s="119" t="s">
        <v>150</v>
      </c>
      <c r="B128" s="43">
        <v>132.6</v>
      </c>
      <c r="C128" s="43">
        <v>132.6</v>
      </c>
      <c r="D128" s="43">
        <v>131.4</v>
      </c>
      <c r="E128" s="43">
        <v>132.1</v>
      </c>
      <c r="F128" s="43">
        <v>133.4</v>
      </c>
      <c r="G128" s="43">
        <v>133.4</v>
      </c>
      <c r="H128" s="43">
        <v>133.4</v>
      </c>
      <c r="I128" s="43">
        <v>132.9</v>
      </c>
      <c r="J128" s="43">
        <v>131.9</v>
      </c>
      <c r="K128" s="43">
        <v>133</v>
      </c>
      <c r="L128" s="43">
        <v>131.9</v>
      </c>
      <c r="M128" s="43">
        <v>132.19999999999999</v>
      </c>
      <c r="N128" s="43">
        <v>132.19999999999999</v>
      </c>
      <c r="O128" s="43">
        <v>132.1</v>
      </c>
      <c r="P128" s="43">
        <v>131.19999999999999</v>
      </c>
      <c r="Q128" s="43">
        <v>130</v>
      </c>
      <c r="R128" s="43">
        <v>131.4</v>
      </c>
      <c r="S128" s="43">
        <v>131.54</v>
      </c>
      <c r="T128" s="43">
        <v>131.6</v>
      </c>
      <c r="U128" s="43">
        <v>132.4</v>
      </c>
      <c r="V128" s="43">
        <v>131.80000000000001</v>
      </c>
      <c r="W128" s="43">
        <v>131.80000000000001</v>
      </c>
      <c r="X128" s="43">
        <v>131.80000000000001</v>
      </c>
      <c r="Y128" s="43">
        <v>131.80000000000001</v>
      </c>
      <c r="Z128" s="43">
        <v>131.80000000000001</v>
      </c>
      <c r="AA128" s="43">
        <v>131.80000000000001</v>
      </c>
      <c r="AB128" s="43">
        <v>131.80000000000001</v>
      </c>
      <c r="AC128" s="43">
        <v>133.9</v>
      </c>
      <c r="AD128" s="43">
        <v>133.9</v>
      </c>
      <c r="AE128" s="43">
        <v>132.6</v>
      </c>
      <c r="AF128" s="43">
        <v>133.5</v>
      </c>
      <c r="AG128" s="120"/>
      <c r="AH128" s="46">
        <f t="shared" si="23"/>
        <v>133.9</v>
      </c>
      <c r="AI128" s="47">
        <f t="shared" si="24"/>
        <v>130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139</v>
      </c>
      <c r="C130" s="43">
        <v>139</v>
      </c>
      <c r="D130" s="43">
        <v>139.5</v>
      </c>
      <c r="E130" s="43">
        <v>139.19999999999999</v>
      </c>
      <c r="F130" s="43">
        <v>139.80000000000001</v>
      </c>
      <c r="G130" s="43">
        <v>138.77000000000001</v>
      </c>
      <c r="H130" s="43">
        <v>138.77000000000001</v>
      </c>
      <c r="I130" s="43">
        <v>138.1</v>
      </c>
      <c r="J130" s="43">
        <v>136.80000000000001</v>
      </c>
      <c r="K130" s="43">
        <v>137.1</v>
      </c>
      <c r="L130" s="43">
        <v>135.30000000000001</v>
      </c>
      <c r="M130" s="43">
        <v>135.30000000000001</v>
      </c>
      <c r="N130" s="43">
        <v>135.30000000000001</v>
      </c>
      <c r="O130" s="43">
        <v>136.19999999999999</v>
      </c>
      <c r="P130" s="43">
        <v>137.4</v>
      </c>
      <c r="Q130" s="43">
        <v>137.4</v>
      </c>
      <c r="R130" s="43">
        <v>138</v>
      </c>
      <c r="S130" s="43">
        <v>138.69999999999999</v>
      </c>
      <c r="T130" s="43">
        <v>137.6</v>
      </c>
      <c r="U130" s="43">
        <v>137.80000000000001</v>
      </c>
      <c r="V130" s="43">
        <v>137.19999999999999</v>
      </c>
      <c r="W130" s="43">
        <v>137.19999999999999</v>
      </c>
      <c r="X130" s="43">
        <v>137.19999999999999</v>
      </c>
      <c r="Y130" s="43">
        <v>137.19999999999999</v>
      </c>
      <c r="Z130" s="43">
        <v>137.19999999999999</v>
      </c>
      <c r="AA130" s="43">
        <v>137.19999999999999</v>
      </c>
      <c r="AB130" s="43">
        <v>137.19999999999999</v>
      </c>
      <c r="AC130" s="43">
        <v>136.19999999999999</v>
      </c>
      <c r="AD130" s="43">
        <v>136.19999999999999</v>
      </c>
      <c r="AE130" s="43">
        <v>135.6</v>
      </c>
      <c r="AF130" s="43">
        <v>136.1</v>
      </c>
      <c r="AG130" s="120"/>
      <c r="AH130" s="46">
        <f t="shared" si="23"/>
        <v>139.80000000000001</v>
      </c>
      <c r="AI130" s="47">
        <f t="shared" si="24"/>
        <v>135.30000000000001</v>
      </c>
    </row>
    <row r="131" spans="1:35">
      <c r="A131" s="121" t="s">
        <v>153</v>
      </c>
      <c r="B131" s="122">
        <v>133.19999999999999</v>
      </c>
      <c r="C131" s="122">
        <v>133.19999999999999</v>
      </c>
      <c r="D131" s="122">
        <v>134</v>
      </c>
      <c r="E131" s="122">
        <v>134.19999999999999</v>
      </c>
      <c r="F131" s="122">
        <v>133.69999999999999</v>
      </c>
      <c r="G131" s="122">
        <v>133.30000000000001</v>
      </c>
      <c r="H131" s="122">
        <v>133.30000000000001</v>
      </c>
      <c r="I131" s="122">
        <v>132.69999999999999</v>
      </c>
      <c r="J131" s="122">
        <v>131.80000000000001</v>
      </c>
      <c r="K131" s="122">
        <v>134.5</v>
      </c>
      <c r="L131" s="122">
        <v>133.6</v>
      </c>
      <c r="M131" s="122">
        <v>133.19999999999999</v>
      </c>
      <c r="N131" s="122">
        <v>133.19999999999999</v>
      </c>
      <c r="O131" s="122">
        <v>133.9</v>
      </c>
      <c r="P131" s="122">
        <v>134.6</v>
      </c>
      <c r="Q131" s="122">
        <v>134.6</v>
      </c>
      <c r="R131" s="122">
        <v>133.80000000000001</v>
      </c>
      <c r="S131" s="122">
        <v>134.80000000000001</v>
      </c>
      <c r="T131" s="122">
        <v>134.80000000000001</v>
      </c>
      <c r="U131" s="122">
        <v>134.80000000000001</v>
      </c>
      <c r="V131" s="122">
        <v>133.6</v>
      </c>
      <c r="W131" s="122">
        <v>133.6</v>
      </c>
      <c r="X131" s="122">
        <v>133.6</v>
      </c>
      <c r="Y131" s="122">
        <v>133.6</v>
      </c>
      <c r="Z131" s="122">
        <v>133.6</v>
      </c>
      <c r="AA131" s="122">
        <v>133.6</v>
      </c>
      <c r="AB131" s="122">
        <v>133.6</v>
      </c>
      <c r="AC131" s="122">
        <v>134.4</v>
      </c>
      <c r="AD131" s="122">
        <v>134.4</v>
      </c>
      <c r="AE131" s="122">
        <v>131</v>
      </c>
      <c r="AF131" s="122">
        <v>133.5</v>
      </c>
      <c r="AG131" s="123"/>
      <c r="AH131" s="46">
        <f t="shared" si="23"/>
        <v>134.80000000000001</v>
      </c>
      <c r="AI131" s="47">
        <f t="shared" si="24"/>
        <v>131</v>
      </c>
    </row>
    <row r="132" spans="1:35">
      <c r="A132" s="119" t="s">
        <v>154</v>
      </c>
      <c r="B132" s="43">
        <v>134.6</v>
      </c>
      <c r="C132" s="43">
        <v>134.6</v>
      </c>
      <c r="D132" s="43">
        <v>132.30000000000001</v>
      </c>
      <c r="E132" s="43">
        <v>133.5</v>
      </c>
      <c r="F132" s="43">
        <v>134</v>
      </c>
      <c r="G132" s="43">
        <v>131</v>
      </c>
      <c r="H132" s="43">
        <v>131</v>
      </c>
      <c r="I132" s="43">
        <v>129.19999999999999</v>
      </c>
      <c r="J132" s="43">
        <v>129.1</v>
      </c>
      <c r="K132" s="43">
        <v>134</v>
      </c>
      <c r="L132" s="43">
        <v>131.19999999999999</v>
      </c>
      <c r="M132" s="43">
        <v>128.69999999999999</v>
      </c>
      <c r="N132" s="43">
        <v>128.69999999999999</v>
      </c>
      <c r="O132" s="43">
        <v>131.5</v>
      </c>
      <c r="P132" s="43">
        <v>128.80000000000001</v>
      </c>
      <c r="Q132" s="43">
        <v>131.1</v>
      </c>
      <c r="R132" s="43">
        <v>131</v>
      </c>
      <c r="S132" s="43">
        <v>129.9</v>
      </c>
      <c r="T132" s="43">
        <v>134.4</v>
      </c>
      <c r="U132" s="43">
        <v>131.11000000000001</v>
      </c>
      <c r="V132" s="43">
        <v>130</v>
      </c>
      <c r="W132" s="43">
        <v>130</v>
      </c>
      <c r="X132" s="43">
        <v>130</v>
      </c>
      <c r="Y132" s="43">
        <v>130</v>
      </c>
      <c r="Z132" s="43">
        <v>130</v>
      </c>
      <c r="AA132" s="43">
        <v>130</v>
      </c>
      <c r="AB132" s="43">
        <v>130</v>
      </c>
      <c r="AC132" s="43">
        <v>132.30000000000001</v>
      </c>
      <c r="AD132" s="43">
        <v>132.30000000000001</v>
      </c>
      <c r="AE132" s="43">
        <v>126.1</v>
      </c>
      <c r="AF132" s="43">
        <v>134.6</v>
      </c>
      <c r="AG132" s="120"/>
      <c r="AH132" s="46">
        <f t="shared" si="23"/>
        <v>134.6</v>
      </c>
      <c r="AI132" s="47">
        <f t="shared" si="24"/>
        <v>126.1</v>
      </c>
    </row>
    <row r="133" spans="1:35" ht="15.75" thickBot="1">
      <c r="A133" s="119" t="s">
        <v>155</v>
      </c>
      <c r="B133" s="101">
        <v>68</v>
      </c>
      <c r="C133" s="101">
        <v>68</v>
      </c>
      <c r="D133" s="101">
        <v>69.55</v>
      </c>
      <c r="E133" s="101">
        <v>69.5</v>
      </c>
      <c r="F133" s="101">
        <v>69.5</v>
      </c>
      <c r="G133" s="101">
        <v>69.55</v>
      </c>
      <c r="H133" s="101">
        <v>69.55</v>
      </c>
      <c r="I133" s="101">
        <v>69.5</v>
      </c>
      <c r="J133" s="101">
        <v>68</v>
      </c>
      <c r="K133" s="101">
        <v>68</v>
      </c>
      <c r="L133" s="101">
        <v>68</v>
      </c>
      <c r="M133" s="101">
        <v>68</v>
      </c>
      <c r="N133" s="101">
        <v>68</v>
      </c>
      <c r="O133" s="101">
        <v>68</v>
      </c>
      <c r="P133" s="101">
        <v>68</v>
      </c>
      <c r="Q133" s="101">
        <v>68</v>
      </c>
      <c r="R133" s="101">
        <v>68</v>
      </c>
      <c r="S133" s="101">
        <v>68</v>
      </c>
      <c r="T133" s="101">
        <v>68</v>
      </c>
      <c r="U133" s="101">
        <v>68</v>
      </c>
      <c r="V133" s="101">
        <v>68</v>
      </c>
      <c r="W133" s="101">
        <v>68</v>
      </c>
      <c r="X133" s="101">
        <v>68</v>
      </c>
      <c r="Y133" s="101">
        <v>68</v>
      </c>
      <c r="Z133" s="101">
        <v>68</v>
      </c>
      <c r="AA133" s="101">
        <v>68</v>
      </c>
      <c r="AB133" s="101">
        <v>68</v>
      </c>
      <c r="AC133" s="101">
        <v>68</v>
      </c>
      <c r="AD133" s="101">
        <v>68</v>
      </c>
      <c r="AE133" s="101">
        <v>68</v>
      </c>
      <c r="AF133" s="101">
        <v>68</v>
      </c>
      <c r="AG133" s="124"/>
      <c r="AH133" s="46">
        <f t="shared" si="23"/>
        <v>69.55</v>
      </c>
      <c r="AI133" s="47">
        <f t="shared" si="24"/>
        <v>68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218.99999999999997</v>
      </c>
      <c r="C135" s="114">
        <f>SUM(C26,C32,C45:C46,C82,C84:C85,C87,C89,C137:C142,C177,C183,C189,C198,C200,C212,C219,C222:C223,C230,C232,C234,C238:C240,C242:C244,C249,C255:C256,C258:C260,C161,C166)</f>
        <v>167.4</v>
      </c>
      <c r="D135" s="114">
        <v>164.4</v>
      </c>
      <c r="E135" s="114">
        <v>157.9</v>
      </c>
      <c r="F135" s="114">
        <v>162.9</v>
      </c>
      <c r="G135" s="114">
        <f t="shared" ref="G135:O135" si="42">SUM(G26,G32,G45:G46,G82,G84:G85,G87,G89,G137:G142,G177,G183,G189,G198,G200,G212,G219,G222:G223,G230,G232,G234,G238:G240,G242:G244,G249,G255:G256,G258:G260,G161,G166)</f>
        <v>129.4</v>
      </c>
      <c r="H135" s="114">
        <f t="shared" si="42"/>
        <v>129.4</v>
      </c>
      <c r="I135" s="114">
        <f t="shared" si="42"/>
        <v>237.40000000000003</v>
      </c>
      <c r="J135" s="114">
        <f t="shared" si="42"/>
        <v>276.5</v>
      </c>
      <c r="K135" s="114">
        <f t="shared" si="42"/>
        <v>267.39999999999998</v>
      </c>
      <c r="L135" s="114">
        <f t="shared" si="42"/>
        <v>254.1</v>
      </c>
      <c r="M135" s="114">
        <f t="shared" si="42"/>
        <v>257.3</v>
      </c>
      <c r="N135" s="114">
        <f t="shared" si="42"/>
        <v>262.10000000000002</v>
      </c>
      <c r="O135" s="114">
        <f t="shared" si="42"/>
        <v>234.60000000000002</v>
      </c>
      <c r="P135" s="114">
        <v>42</v>
      </c>
      <c r="Q135" s="114">
        <f t="shared" ref="Q135:X135" si="43">SUM(Q26,Q32,Q45:Q46,Q82,Q84:Q85,Q87,Q89,Q137:Q142,Q177,Q183,Q189,Q198,Q200,Q212,Q219,Q222:Q223,Q230,Q232,Q234,Q238:Q240,Q242:Q244,Q249,Q255:Q256,Q258:Q260,Q161,Q166)</f>
        <v>191.90000000000003</v>
      </c>
      <c r="R135" s="114">
        <f t="shared" si="43"/>
        <v>176.1</v>
      </c>
      <c r="S135" s="114">
        <f t="shared" si="43"/>
        <v>190.20000000000002</v>
      </c>
      <c r="T135" s="114">
        <f t="shared" si="43"/>
        <v>151.18</v>
      </c>
      <c r="U135" s="114">
        <f t="shared" si="43"/>
        <v>198.70000000000002</v>
      </c>
      <c r="V135" s="114">
        <f t="shared" si="43"/>
        <v>212.3</v>
      </c>
      <c r="W135" s="114">
        <f t="shared" si="43"/>
        <v>212.3</v>
      </c>
      <c r="X135" s="114">
        <f t="shared" si="43"/>
        <v>506</v>
      </c>
      <c r="Y135" s="114">
        <f>SUM(Y23,Y30,Y51:Y52,Y82,Y84:Y85,Y87,Y89,Y137:Y142,Y170,Y176,Y182,Y191,Y193,Y205,Y212,Y215:Y216,Y223,Y225,Y227,Y231:Y233,Y235:Y237,Y242,Y248:Y249,Y251:Y253,Y261,Y266)</f>
        <v>503.6</v>
      </c>
      <c r="Z135" s="114">
        <f>SUM(Z23,Z30,Z51:Z52,Z82,Z84:Z85,Z87,Z89,Z137:Z142,Z170,Z176,Z182,Z191,Z193,Z205,Z212,Z215:Z216,Z223,Z225,Z227,Z231:Z233,Z235:Z237,Z242,Z248:Z249,Z251:Z253,Z261,Z266)</f>
        <v>493.6</v>
      </c>
      <c r="AA135" s="114">
        <f t="shared" ref="AA135:AF135" si="44">SUM(AA26,AA32,AA45:AA46,AA82,AA84:AA85,AA87,AA89,AA137:AA142,AA177,AA183,AA189,AA198,AA200,AA212,AA219,AA222:AA223,AA230,AA232,AA234,AA238:AA240,AA242:AA244,AA249,AA255:AA256,AA258:AA260,AA161,AA166)</f>
        <v>496</v>
      </c>
      <c r="AB135" s="114">
        <f t="shared" si="44"/>
        <v>496</v>
      </c>
      <c r="AC135" s="114">
        <f t="shared" si="44"/>
        <v>303.60000000000002</v>
      </c>
      <c r="AD135" s="114">
        <f t="shared" si="44"/>
        <v>303.60000000000002</v>
      </c>
      <c r="AE135" s="114">
        <f t="shared" si="44"/>
        <v>303.60000000000002</v>
      </c>
      <c r="AF135" s="114">
        <f t="shared" si="44"/>
        <v>206.8</v>
      </c>
      <c r="AG135" s="127"/>
      <c r="AH135" s="46">
        <f t="shared" si="23"/>
        <v>506</v>
      </c>
      <c r="AI135" s="47">
        <f t="shared" si="24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23.4</v>
      </c>
      <c r="C137" s="132">
        <v>-14</v>
      </c>
      <c r="D137" s="132">
        <v>-13.9</v>
      </c>
      <c r="E137" s="132">
        <v>-15.2</v>
      </c>
      <c r="F137" s="132">
        <v>-14.6</v>
      </c>
      <c r="G137" s="133">
        <v>-7.5</v>
      </c>
      <c r="H137" s="133">
        <v>-7.5</v>
      </c>
      <c r="I137" s="133">
        <v>3.1</v>
      </c>
      <c r="J137" s="133">
        <v>34.799999999999997</v>
      </c>
      <c r="K137" s="133">
        <v>34.700000000000003</v>
      </c>
      <c r="L137" s="133">
        <v>38.5</v>
      </c>
      <c r="M137" s="133">
        <v>37.700000000000003</v>
      </c>
      <c r="N137" s="133">
        <v>37.700000000000003</v>
      </c>
      <c r="O137" s="133">
        <v>26.3</v>
      </c>
      <c r="P137" s="133">
        <v>-1.3</v>
      </c>
      <c r="Q137" s="133">
        <v>-4.4000000000000004</v>
      </c>
      <c r="R137" s="133">
        <v>1.7</v>
      </c>
      <c r="S137" s="133">
        <v>15.9</v>
      </c>
      <c r="T137" s="133">
        <v>11.52</v>
      </c>
      <c r="U137" s="133">
        <v>13.1</v>
      </c>
      <c r="V137" s="133">
        <v>21.1</v>
      </c>
      <c r="W137" s="133">
        <v>21.1</v>
      </c>
      <c r="X137" s="195">
        <v>70</v>
      </c>
      <c r="Y137" s="195">
        <v>70</v>
      </c>
      <c r="Z137" s="195">
        <v>60</v>
      </c>
      <c r="AA137" s="195">
        <v>60</v>
      </c>
      <c r="AB137" s="195">
        <v>60</v>
      </c>
      <c r="AC137" s="133">
        <v>53.4</v>
      </c>
      <c r="AD137" s="133">
        <v>53.4</v>
      </c>
      <c r="AE137" s="133">
        <v>53.4</v>
      </c>
      <c r="AF137" s="133">
        <v>60.4</v>
      </c>
      <c r="AG137" s="134">
        <v>75</v>
      </c>
      <c r="AH137" s="46">
        <f t="shared" si="23"/>
        <v>70</v>
      </c>
      <c r="AI137" s="47">
        <f t="shared" si="24"/>
        <v>-15.2</v>
      </c>
    </row>
    <row r="138" spans="1:35">
      <c r="A138" s="135" t="s">
        <v>160</v>
      </c>
      <c r="B138" s="132">
        <v>0</v>
      </c>
      <c r="C138" s="132">
        <v>0</v>
      </c>
      <c r="D138" s="132">
        <v>0</v>
      </c>
      <c r="E138" s="132">
        <v>0</v>
      </c>
      <c r="F138" s="132">
        <v>0</v>
      </c>
      <c r="G138" s="136">
        <v>0</v>
      </c>
      <c r="H138" s="136">
        <v>0</v>
      </c>
      <c r="I138" s="136">
        <v>0</v>
      </c>
      <c r="J138" s="136">
        <v>0</v>
      </c>
      <c r="K138" s="136">
        <v>0</v>
      </c>
      <c r="L138" s="136">
        <v>0</v>
      </c>
      <c r="M138" s="136">
        <v>0</v>
      </c>
      <c r="N138" s="136">
        <v>0</v>
      </c>
      <c r="O138" s="136">
        <v>0</v>
      </c>
      <c r="P138" s="136">
        <v>0</v>
      </c>
      <c r="Q138" s="136">
        <v>0</v>
      </c>
      <c r="R138" s="136">
        <v>0</v>
      </c>
      <c r="S138" s="136">
        <v>0</v>
      </c>
      <c r="T138" s="136">
        <v>0</v>
      </c>
      <c r="U138" s="136">
        <v>0</v>
      </c>
      <c r="V138" s="136">
        <v>0</v>
      </c>
      <c r="W138" s="136">
        <v>0</v>
      </c>
      <c r="X138" s="196">
        <v>0</v>
      </c>
      <c r="Y138" s="196">
        <v>0</v>
      </c>
      <c r="Z138" s="196">
        <v>0</v>
      </c>
      <c r="AA138" s="196">
        <v>0</v>
      </c>
      <c r="AB138" s="196">
        <v>0</v>
      </c>
      <c r="AC138" s="136">
        <v>0</v>
      </c>
      <c r="AD138" s="136">
        <v>0</v>
      </c>
      <c r="AE138" s="136">
        <v>0</v>
      </c>
      <c r="AF138" s="136">
        <v>0</v>
      </c>
      <c r="AG138" s="134">
        <v>240</v>
      </c>
      <c r="AH138" s="46">
        <f t="shared" si="23"/>
        <v>0</v>
      </c>
      <c r="AI138" s="47">
        <f t="shared" si="24"/>
        <v>0</v>
      </c>
    </row>
    <row r="139" spans="1:35">
      <c r="A139" s="135" t="s">
        <v>161</v>
      </c>
      <c r="B139" s="132">
        <v>-50.5</v>
      </c>
      <c r="C139" s="132">
        <v>-42.8</v>
      </c>
      <c r="D139" s="132">
        <v>-44</v>
      </c>
      <c r="E139" s="132">
        <v>-27.1</v>
      </c>
      <c r="F139" s="132">
        <v>-26.2</v>
      </c>
      <c r="G139" s="136">
        <v>-23.6</v>
      </c>
      <c r="H139" s="136">
        <v>-23.6</v>
      </c>
      <c r="I139" s="136">
        <v>-27.1</v>
      </c>
      <c r="J139" s="136">
        <v>-35.1</v>
      </c>
      <c r="K139" s="136">
        <v>-21.3</v>
      </c>
      <c r="L139" s="136">
        <v>-13.3</v>
      </c>
      <c r="M139" s="136">
        <v>-6</v>
      </c>
      <c r="N139" s="136">
        <v>-6</v>
      </c>
      <c r="O139" s="136">
        <v>-1.8</v>
      </c>
      <c r="P139" s="136">
        <v>-4.0999999999999996</v>
      </c>
      <c r="Q139" s="136">
        <v>-5.8</v>
      </c>
      <c r="R139" s="136">
        <v>-13.2</v>
      </c>
      <c r="S139" s="136">
        <v>-20.100000000000001</v>
      </c>
      <c r="T139" s="136">
        <v>-18.600000000000001</v>
      </c>
      <c r="U139" s="136">
        <v>-19.100000000000001</v>
      </c>
      <c r="V139" s="136">
        <v>-22.5</v>
      </c>
      <c r="W139" s="136">
        <v>-22.5</v>
      </c>
      <c r="X139" s="196">
        <v>-25</v>
      </c>
      <c r="Y139" s="196">
        <v>-25</v>
      </c>
      <c r="Z139" s="196">
        <v>-25</v>
      </c>
      <c r="AA139" s="196">
        <v>-25</v>
      </c>
      <c r="AB139" s="196">
        <v>-25</v>
      </c>
      <c r="AC139" s="136">
        <v>-41.1</v>
      </c>
      <c r="AD139" s="136">
        <v>-41.1</v>
      </c>
      <c r="AE139" s="136">
        <v>-41.1</v>
      </c>
      <c r="AF139" s="136">
        <v>-62.2</v>
      </c>
      <c r="AG139" s="134">
        <v>240</v>
      </c>
      <c r="AH139" s="46">
        <f t="shared" ref="AH139:AH145" si="45">MAX(B139:AF139)</f>
        <v>-1.8</v>
      </c>
      <c r="AI139" s="47">
        <f t="shared" ref="AI139:AI145" si="46">MIN(B139:AF139)</f>
        <v>-62.2</v>
      </c>
    </row>
    <row r="140" spans="1:35">
      <c r="A140" s="135" t="s">
        <v>162</v>
      </c>
      <c r="B140" s="132">
        <v>78.099999999999994</v>
      </c>
      <c r="C140" s="132">
        <v>71.2</v>
      </c>
      <c r="D140" s="132">
        <v>69.8</v>
      </c>
      <c r="E140" s="132">
        <v>25.7</v>
      </c>
      <c r="F140" s="132">
        <v>24.7</v>
      </c>
      <c r="G140" s="137">
        <v>22.6</v>
      </c>
      <c r="H140" s="137">
        <v>22.6</v>
      </c>
      <c r="I140" s="137">
        <v>60.5</v>
      </c>
      <c r="J140" s="137">
        <v>65.900000000000006</v>
      </c>
      <c r="K140" s="137">
        <v>46.5</v>
      </c>
      <c r="L140" s="137">
        <v>18.399999999999999</v>
      </c>
      <c r="M140" s="137">
        <v>5.6</v>
      </c>
      <c r="N140" s="137">
        <v>5.6</v>
      </c>
      <c r="O140" s="137">
        <v>1.6</v>
      </c>
      <c r="P140" s="137">
        <v>7.2</v>
      </c>
      <c r="Q140" s="137">
        <v>5.0999999999999996</v>
      </c>
      <c r="R140" s="137">
        <v>12.4</v>
      </c>
      <c r="S140" s="137">
        <v>19.2</v>
      </c>
      <c r="T140" s="137">
        <v>19.36</v>
      </c>
      <c r="U140" s="137">
        <v>18.7</v>
      </c>
      <c r="V140" s="137">
        <v>21.5</v>
      </c>
      <c r="W140" s="137">
        <v>21.5</v>
      </c>
      <c r="X140" s="196">
        <v>21.2</v>
      </c>
      <c r="Y140" s="196">
        <v>21.2</v>
      </c>
      <c r="Z140" s="196">
        <v>21.2</v>
      </c>
      <c r="AA140" s="196">
        <v>21.2</v>
      </c>
      <c r="AB140" s="196">
        <v>21.2</v>
      </c>
      <c r="AC140" s="137">
        <v>58.5</v>
      </c>
      <c r="AD140" s="137">
        <v>58.5</v>
      </c>
      <c r="AE140" s="137">
        <v>58.5</v>
      </c>
      <c r="AF140" s="137">
        <v>64</v>
      </c>
      <c r="AG140" s="134"/>
      <c r="AH140" s="46">
        <f t="shared" si="45"/>
        <v>78.099999999999994</v>
      </c>
      <c r="AI140" s="47">
        <f t="shared" si="46"/>
        <v>1.6</v>
      </c>
    </row>
    <row r="141" spans="1:35">
      <c r="A141" s="135" t="s">
        <v>163</v>
      </c>
      <c r="B141" s="132">
        <v>27.7</v>
      </c>
      <c r="C141" s="132">
        <v>27.8</v>
      </c>
      <c r="D141" s="132">
        <v>27.2</v>
      </c>
      <c r="E141" s="132">
        <v>2.9</v>
      </c>
      <c r="F141" s="132">
        <v>3.1</v>
      </c>
      <c r="G141" s="136">
        <v>4.3</v>
      </c>
      <c r="H141" s="136">
        <v>4.3</v>
      </c>
      <c r="I141" s="136">
        <v>34.299999999999997</v>
      </c>
      <c r="J141" s="136">
        <v>34</v>
      </c>
      <c r="K141" s="136">
        <v>20.9</v>
      </c>
      <c r="L141" s="136">
        <v>12.4</v>
      </c>
      <c r="M141" s="136">
        <v>14.4</v>
      </c>
      <c r="N141" s="136">
        <v>14.4</v>
      </c>
      <c r="O141" s="136">
        <v>14.3</v>
      </c>
      <c r="P141" s="136">
        <v>9.6999999999999993</v>
      </c>
      <c r="Q141" s="136">
        <v>9</v>
      </c>
      <c r="R141" s="136">
        <v>5.6</v>
      </c>
      <c r="S141" s="136">
        <v>3.5</v>
      </c>
      <c r="T141" s="136">
        <v>5.2</v>
      </c>
      <c r="U141" s="136">
        <v>5.8</v>
      </c>
      <c r="V141" s="136">
        <v>5.8</v>
      </c>
      <c r="W141" s="136">
        <v>5.8</v>
      </c>
      <c r="X141" s="196">
        <v>127</v>
      </c>
      <c r="Y141" s="196">
        <v>127</v>
      </c>
      <c r="Z141" s="196">
        <v>127</v>
      </c>
      <c r="AA141" s="196">
        <v>127</v>
      </c>
      <c r="AB141" s="196">
        <v>127</v>
      </c>
      <c r="AC141" s="136">
        <v>20</v>
      </c>
      <c r="AD141" s="136">
        <v>20</v>
      </c>
      <c r="AE141" s="136">
        <v>20</v>
      </c>
      <c r="AF141" s="136">
        <v>-6.2</v>
      </c>
      <c r="AG141" s="134">
        <v>60</v>
      </c>
      <c r="AH141" s="46">
        <f t="shared" si="45"/>
        <v>127</v>
      </c>
      <c r="AI141" s="47">
        <f t="shared" si="46"/>
        <v>-6.2</v>
      </c>
    </row>
    <row r="142" spans="1:35">
      <c r="A142" s="135" t="s">
        <v>164</v>
      </c>
      <c r="B142" s="132">
        <v>18.399999999999999</v>
      </c>
      <c r="C142" s="132">
        <v>3.2</v>
      </c>
      <c r="D142" s="132">
        <v>-0.1</v>
      </c>
      <c r="E142" s="132">
        <v>-2.6</v>
      </c>
      <c r="F142" s="132">
        <v>-2.9</v>
      </c>
      <c r="G142" s="137">
        <v>11.3</v>
      </c>
      <c r="H142" s="137">
        <v>11.3</v>
      </c>
      <c r="I142" s="137">
        <v>44.3</v>
      </c>
      <c r="J142" s="137">
        <v>53.7</v>
      </c>
      <c r="K142" s="137">
        <v>63.4</v>
      </c>
      <c r="L142" s="137">
        <v>74.900000000000006</v>
      </c>
      <c r="M142" s="137">
        <v>80</v>
      </c>
      <c r="N142" s="137">
        <v>80</v>
      </c>
      <c r="O142" s="137">
        <v>60.9</v>
      </c>
      <c r="P142" s="137">
        <v>60.9</v>
      </c>
      <c r="Q142" s="137">
        <v>53.3</v>
      </c>
      <c r="R142" s="137">
        <v>37</v>
      </c>
      <c r="S142" s="137">
        <v>38</v>
      </c>
      <c r="T142" s="137" t="s">
        <v>302</v>
      </c>
      <c r="U142" s="137">
        <v>47.4</v>
      </c>
      <c r="V142" s="137">
        <v>53.6</v>
      </c>
      <c r="W142" s="137">
        <v>53.6</v>
      </c>
      <c r="X142" s="196">
        <v>180</v>
      </c>
      <c r="Y142" s="196">
        <v>180</v>
      </c>
      <c r="Z142" s="196">
        <v>180</v>
      </c>
      <c r="AA142" s="196">
        <v>180</v>
      </c>
      <c r="AB142" s="196">
        <v>180</v>
      </c>
      <c r="AC142" s="137">
        <v>80</v>
      </c>
      <c r="AD142" s="137">
        <v>80</v>
      </c>
      <c r="AE142" s="137">
        <v>80</v>
      </c>
      <c r="AF142" s="137">
        <v>18</v>
      </c>
      <c r="AG142" s="138">
        <v>120</v>
      </c>
      <c r="AH142" s="46">
        <f t="shared" si="45"/>
        <v>180</v>
      </c>
      <c r="AI142" s="47">
        <f t="shared" si="46"/>
        <v>-2.9</v>
      </c>
    </row>
    <row r="143" spans="1:35">
      <c r="A143" s="135" t="s">
        <v>165</v>
      </c>
      <c r="B143" s="132">
        <v>36.200000000000003</v>
      </c>
      <c r="C143" s="132">
        <v>28.8</v>
      </c>
      <c r="D143" s="132">
        <v>27.2</v>
      </c>
      <c r="E143" s="132">
        <v>25.8</v>
      </c>
      <c r="F143" s="132">
        <v>27.2</v>
      </c>
      <c r="G143" s="137">
        <v>32.9</v>
      </c>
      <c r="H143" s="137">
        <v>32.9</v>
      </c>
      <c r="I143" s="137">
        <v>50.1</v>
      </c>
      <c r="J143" s="137">
        <v>54.9</v>
      </c>
      <c r="K143" s="137">
        <v>59.3</v>
      </c>
      <c r="L143" s="137">
        <v>65.3</v>
      </c>
      <c r="M143" s="137">
        <v>67.7</v>
      </c>
      <c r="N143" s="137">
        <v>67.7</v>
      </c>
      <c r="O143" s="137">
        <v>58.4</v>
      </c>
      <c r="P143" s="137">
        <v>58.1</v>
      </c>
      <c r="Q143" s="137">
        <v>53.4</v>
      </c>
      <c r="R143" s="137">
        <v>46.3</v>
      </c>
      <c r="S143" s="137">
        <v>47.1</v>
      </c>
      <c r="T143" s="137">
        <v>48.7</v>
      </c>
      <c r="U143" s="137">
        <v>51.54</v>
      </c>
      <c r="V143" s="137">
        <v>54.6</v>
      </c>
      <c r="W143" s="137">
        <v>54.6</v>
      </c>
      <c r="X143" s="196">
        <v>-38</v>
      </c>
      <c r="Y143" s="196">
        <v>-38</v>
      </c>
      <c r="Z143" s="196">
        <v>-38</v>
      </c>
      <c r="AA143" s="196">
        <v>-38</v>
      </c>
      <c r="AB143" s="196">
        <v>-38</v>
      </c>
      <c r="AC143" s="137">
        <v>68.7</v>
      </c>
      <c r="AD143" s="137">
        <v>68.7</v>
      </c>
      <c r="AE143" s="137">
        <v>68.7</v>
      </c>
      <c r="AF143" s="137">
        <v>38</v>
      </c>
      <c r="AG143" s="138"/>
      <c r="AH143" s="46">
        <f t="shared" si="45"/>
        <v>68.7</v>
      </c>
      <c r="AI143" s="47">
        <f t="shared" si="46"/>
        <v>-38</v>
      </c>
    </row>
    <row r="144" spans="1:35">
      <c r="A144" s="135" t="s">
        <v>166</v>
      </c>
      <c r="B144" s="132">
        <v>-17.2</v>
      </c>
      <c r="C144" s="132">
        <v>3.8</v>
      </c>
      <c r="D144" s="132">
        <v>4.8</v>
      </c>
      <c r="E144" s="132">
        <v>11.2</v>
      </c>
      <c r="F144" s="132">
        <v>10.9</v>
      </c>
      <c r="G144" s="137">
        <v>-18.2</v>
      </c>
      <c r="H144" s="137">
        <v>-18.2</v>
      </c>
      <c r="I144" s="137">
        <v>-22</v>
      </c>
      <c r="J144" s="137">
        <v>-25.9</v>
      </c>
      <c r="K144" s="137">
        <v>-32.1</v>
      </c>
      <c r="L144" s="137">
        <v>-36.4</v>
      </c>
      <c r="M144" s="137">
        <v>-38</v>
      </c>
      <c r="N144" s="137">
        <v>-38</v>
      </c>
      <c r="O144" s="137">
        <v>-37.1</v>
      </c>
      <c r="P144" s="137">
        <v>-28.7</v>
      </c>
      <c r="Q144" s="137">
        <v>-25.4</v>
      </c>
      <c r="R144" s="137">
        <v>-22.3</v>
      </c>
      <c r="S144" s="137">
        <v>-22.3</v>
      </c>
      <c r="T144" s="137">
        <v>-22.3</v>
      </c>
      <c r="U144" s="137">
        <v>-2.9</v>
      </c>
      <c r="V144" s="137">
        <v>-23.6</v>
      </c>
      <c r="W144" s="137">
        <v>-23.6</v>
      </c>
      <c r="X144" s="197">
        <v>-19</v>
      </c>
      <c r="Y144" s="197">
        <v>-19</v>
      </c>
      <c r="Z144" s="197">
        <v>-19</v>
      </c>
      <c r="AA144" s="197">
        <v>-19</v>
      </c>
      <c r="AB144" s="197">
        <v>-19</v>
      </c>
      <c r="AC144" s="137">
        <v>-28</v>
      </c>
      <c r="AD144" s="137">
        <v>-28</v>
      </c>
      <c r="AE144" s="137">
        <v>-28</v>
      </c>
      <c r="AF144" s="137">
        <v>-19</v>
      </c>
      <c r="AG144" s="138"/>
      <c r="AH144" s="46">
        <f t="shared" si="45"/>
        <v>11.2</v>
      </c>
      <c r="AI144" s="47">
        <f t="shared" si="46"/>
        <v>-38</v>
      </c>
    </row>
    <row r="145" spans="1:37">
      <c r="A145" s="135" t="s">
        <v>167</v>
      </c>
      <c r="B145" s="132">
        <v>38.1</v>
      </c>
      <c r="C145" s="132">
        <v>-15.1</v>
      </c>
      <c r="D145" s="132">
        <v>-20.9</v>
      </c>
      <c r="E145" s="132">
        <v>-110.3</v>
      </c>
      <c r="F145" s="132">
        <v>-102.9</v>
      </c>
      <c r="G145" s="137">
        <v>-117.4</v>
      </c>
      <c r="H145" s="137">
        <v>-117.4</v>
      </c>
      <c r="I145" s="137">
        <v>-24</v>
      </c>
      <c r="J145" s="137">
        <v>59.2</v>
      </c>
      <c r="K145" s="137">
        <v>2.2000000000000002</v>
      </c>
      <c r="L145" s="137">
        <v>-42</v>
      </c>
      <c r="M145" s="137">
        <v>-64.5</v>
      </c>
      <c r="N145" s="137">
        <v>-64.5</v>
      </c>
      <c r="O145" s="137">
        <v>-70.3</v>
      </c>
      <c r="P145" s="137">
        <v>-125.1</v>
      </c>
      <c r="Q145" s="137">
        <v>-122.5</v>
      </c>
      <c r="R145" s="137">
        <v>-78.3</v>
      </c>
      <c r="S145" s="137">
        <v>-47.1</v>
      </c>
      <c r="T145" s="137">
        <v>-52.2</v>
      </c>
      <c r="U145" s="137">
        <v>-46.9</v>
      </c>
      <c r="V145" s="137">
        <v>-15.9</v>
      </c>
      <c r="W145" s="137">
        <v>-15.9</v>
      </c>
      <c r="X145" s="197">
        <v>-170</v>
      </c>
      <c r="Y145" s="197">
        <v>-170</v>
      </c>
      <c r="Z145" s="197">
        <v>-170</v>
      </c>
      <c r="AA145" s="197">
        <v>-170</v>
      </c>
      <c r="AB145" s="197">
        <v>-170</v>
      </c>
      <c r="AC145" s="137">
        <v>130.5</v>
      </c>
      <c r="AD145" s="137">
        <v>130.5</v>
      </c>
      <c r="AE145" s="137">
        <v>130.5</v>
      </c>
      <c r="AF145" s="137">
        <v>157</v>
      </c>
      <c r="AG145" s="138"/>
      <c r="AH145" s="46">
        <f t="shared" si="45"/>
        <v>157</v>
      </c>
      <c r="AI145" s="47">
        <f t="shared" si="46"/>
        <v>-170</v>
      </c>
    </row>
    <row r="146" spans="1:37">
      <c r="A146" s="135" t="s">
        <v>168</v>
      </c>
      <c r="B146" s="132">
        <v>-138.1</v>
      </c>
      <c r="C146" s="132">
        <v>-122.55</v>
      </c>
      <c r="D146" s="132">
        <v>-117.3</v>
      </c>
      <c r="E146" s="132">
        <v>-69.2</v>
      </c>
      <c r="F146" s="132">
        <v>-67.599999999999994</v>
      </c>
      <c r="G146" s="137">
        <v>-60.3</v>
      </c>
      <c r="H146" s="137">
        <v>-60.3</v>
      </c>
      <c r="I146" s="137">
        <v>-185.8</v>
      </c>
      <c r="J146" s="137">
        <v>-146.80000000000001</v>
      </c>
      <c r="K146" s="137">
        <v>-101.7</v>
      </c>
      <c r="L146" s="137">
        <v>-96.9</v>
      </c>
      <c r="M146" s="137">
        <v>-355</v>
      </c>
      <c r="N146" s="137">
        <v>-355</v>
      </c>
      <c r="O146" s="137">
        <v>-43.9</v>
      </c>
      <c r="P146" s="137">
        <v>-43</v>
      </c>
      <c r="Q146" s="137">
        <v>-46.2</v>
      </c>
      <c r="R146" s="137">
        <v>-45</v>
      </c>
      <c r="S146" s="137">
        <v>-43.3</v>
      </c>
      <c r="T146" s="137">
        <v>-41.3</v>
      </c>
      <c r="U146" s="137">
        <v>-38.6</v>
      </c>
      <c r="V146" s="137">
        <v>-37.1</v>
      </c>
      <c r="W146" s="137">
        <v>-37.1</v>
      </c>
      <c r="X146" s="197"/>
      <c r="Y146" s="197"/>
      <c r="Z146" s="197"/>
      <c r="AA146" s="197"/>
      <c r="AB146" s="197"/>
      <c r="AC146" s="137">
        <v>-160</v>
      </c>
      <c r="AD146" s="137">
        <v>-160</v>
      </c>
      <c r="AE146" s="137">
        <v>-160</v>
      </c>
      <c r="AF146" s="137">
        <v>-158</v>
      </c>
      <c r="AG146" s="138"/>
      <c r="AH146" s="46">
        <f t="shared" ref="AH146:AH158" si="47">MAX(B146:AF146)</f>
        <v>-37.1</v>
      </c>
      <c r="AI146" s="47">
        <f t="shared" ref="AI146:AI158" si="48">MIN(B146:AF146)</f>
        <v>-355</v>
      </c>
    </row>
    <row r="147" spans="1:37">
      <c r="A147" s="135" t="s">
        <v>169</v>
      </c>
      <c r="B147" s="132">
        <v>0</v>
      </c>
      <c r="C147" s="132">
        <v>0</v>
      </c>
      <c r="D147" s="132">
        <v>0</v>
      </c>
      <c r="E147" s="132">
        <v>0</v>
      </c>
      <c r="F147" s="132">
        <v>0</v>
      </c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97">
        <v>12.4</v>
      </c>
      <c r="Y147" s="197">
        <v>12.4</v>
      </c>
      <c r="Z147" s="197">
        <v>12.4</v>
      </c>
      <c r="AA147" s="197">
        <v>12.4</v>
      </c>
      <c r="AB147" s="197">
        <v>12.4</v>
      </c>
      <c r="AC147" s="137">
        <v>0</v>
      </c>
      <c r="AD147" s="137">
        <v>0</v>
      </c>
      <c r="AE147" s="137">
        <v>0</v>
      </c>
      <c r="AF147" s="137">
        <v>0</v>
      </c>
      <c r="AG147" s="138"/>
      <c r="AH147" s="46">
        <f t="shared" si="47"/>
        <v>12.4</v>
      </c>
      <c r="AI147" s="47">
        <f t="shared" si="48"/>
        <v>0</v>
      </c>
    </row>
    <row r="148" spans="1:37">
      <c r="A148" s="135" t="s">
        <v>170</v>
      </c>
      <c r="B148" s="132">
        <v>2.4</v>
      </c>
      <c r="C148" s="132">
        <v>3.7</v>
      </c>
      <c r="D148" s="132">
        <v>4.9000000000000004</v>
      </c>
      <c r="E148" s="132">
        <v>6.5</v>
      </c>
      <c r="F148" s="132">
        <v>5.6</v>
      </c>
      <c r="G148" s="137">
        <v>6.1</v>
      </c>
      <c r="H148" s="137">
        <v>6.1</v>
      </c>
      <c r="I148" s="137">
        <v>5.8</v>
      </c>
      <c r="J148" s="137">
        <v>6.2</v>
      </c>
      <c r="K148" s="137">
        <v>5.7</v>
      </c>
      <c r="L148" s="137">
        <v>7.2</v>
      </c>
      <c r="M148" s="137">
        <v>9.1999999999999993</v>
      </c>
      <c r="N148" s="137">
        <v>9.1999999999999993</v>
      </c>
      <c r="O148" s="137">
        <v>15.8</v>
      </c>
      <c r="P148" s="137">
        <v>14.9</v>
      </c>
      <c r="Q148" s="137">
        <v>1.4</v>
      </c>
      <c r="R148" s="137">
        <v>3.3</v>
      </c>
      <c r="S148" s="137">
        <v>-7.9</v>
      </c>
      <c r="T148" s="137">
        <v>-3.8</v>
      </c>
      <c r="U148" s="137">
        <v>-17</v>
      </c>
      <c r="V148" s="137">
        <v>-39.4</v>
      </c>
      <c r="W148" s="137">
        <v>-39.4</v>
      </c>
      <c r="X148" s="198">
        <v>26</v>
      </c>
      <c r="Y148" s="198">
        <v>26</v>
      </c>
      <c r="Z148" s="198">
        <v>26</v>
      </c>
      <c r="AA148" s="198">
        <v>26</v>
      </c>
      <c r="AB148" s="198">
        <v>26</v>
      </c>
      <c r="AC148" s="137">
        <v>14.5</v>
      </c>
      <c r="AD148" s="137">
        <v>14.5</v>
      </c>
      <c r="AE148" s="137">
        <v>14.5</v>
      </c>
      <c r="AF148" s="137">
        <v>8</v>
      </c>
      <c r="AG148" s="134"/>
      <c r="AH148" s="46">
        <f t="shared" si="47"/>
        <v>26</v>
      </c>
      <c r="AI148" s="47">
        <f t="shared" si="48"/>
        <v>-39.4</v>
      </c>
    </row>
    <row r="149" spans="1:37">
      <c r="A149" s="135" t="s">
        <v>171</v>
      </c>
      <c r="B149" s="132">
        <v>158.9</v>
      </c>
      <c r="C149" s="132">
        <v>158.9</v>
      </c>
      <c r="D149" s="132">
        <v>158.9</v>
      </c>
      <c r="E149" s="132">
        <v>158.9</v>
      </c>
      <c r="F149" s="132">
        <v>158.9</v>
      </c>
      <c r="G149" s="122">
        <v>152.4</v>
      </c>
      <c r="H149" s="122">
        <v>152.4</v>
      </c>
      <c r="I149" s="122">
        <f>77.1+75.8</f>
        <v>152.89999999999998</v>
      </c>
      <c r="J149" s="122">
        <v>153</v>
      </c>
      <c r="K149" s="122">
        <v>152.6</v>
      </c>
      <c r="L149" s="122">
        <v>152.9</v>
      </c>
      <c r="M149" s="122">
        <f>75.2*2</f>
        <v>150.4</v>
      </c>
      <c r="N149" s="122">
        <f>75.2*2</f>
        <v>150.4</v>
      </c>
      <c r="O149" s="122">
        <f>73.5*2</f>
        <v>147</v>
      </c>
      <c r="P149" s="122">
        <f>74.4*2</f>
        <v>148.80000000000001</v>
      </c>
      <c r="Q149" s="122">
        <f>74.4*2</f>
        <v>148.80000000000001</v>
      </c>
      <c r="R149" s="122">
        <f>72.4*2</f>
        <v>144.80000000000001</v>
      </c>
      <c r="S149" s="122">
        <f>72.4+67.4</f>
        <v>139.80000000000001</v>
      </c>
      <c r="T149" s="122">
        <v>146.30000000000001</v>
      </c>
      <c r="U149" s="122">
        <v>140.19999999999999</v>
      </c>
      <c r="V149" s="122">
        <v>147.80000000000001</v>
      </c>
      <c r="W149" s="122">
        <v>147.80000000000001</v>
      </c>
      <c r="X149" s="198">
        <v>150</v>
      </c>
      <c r="Y149" s="198">
        <v>150</v>
      </c>
      <c r="Z149" s="198">
        <v>150</v>
      </c>
      <c r="AA149" s="198">
        <v>150</v>
      </c>
      <c r="AB149" s="198">
        <v>150</v>
      </c>
      <c r="AC149" s="122">
        <v>145.11000000000001</v>
      </c>
      <c r="AD149" s="122">
        <v>145.11000000000001</v>
      </c>
      <c r="AE149" s="122">
        <v>145.11000000000001</v>
      </c>
      <c r="AF149" s="122">
        <v>160</v>
      </c>
      <c r="AG149" s="134"/>
      <c r="AH149" s="46">
        <f t="shared" si="47"/>
        <v>160</v>
      </c>
      <c r="AI149" s="47">
        <f t="shared" si="48"/>
        <v>139.80000000000001</v>
      </c>
    </row>
    <row r="150" spans="1:37">
      <c r="A150" s="135" t="s">
        <v>172</v>
      </c>
      <c r="B150" s="132">
        <v>31.4</v>
      </c>
      <c r="C150" s="132">
        <v>32</v>
      </c>
      <c r="D150" s="132">
        <v>32</v>
      </c>
      <c r="E150" s="132">
        <v>32.4</v>
      </c>
      <c r="F150" s="132">
        <v>32.200000000000003</v>
      </c>
      <c r="G150" s="122">
        <v>32.5</v>
      </c>
      <c r="H150" s="122">
        <v>32.5</v>
      </c>
      <c r="I150" s="122">
        <v>27.8</v>
      </c>
      <c r="J150" s="122">
        <v>27.9</v>
      </c>
      <c r="K150" s="122">
        <v>27.7</v>
      </c>
      <c r="L150" s="122">
        <v>27.7</v>
      </c>
      <c r="M150" s="122">
        <v>27.5</v>
      </c>
      <c r="N150" s="122">
        <v>27.5</v>
      </c>
      <c r="O150" s="122">
        <v>28.3</v>
      </c>
      <c r="P150" s="122">
        <v>28.4</v>
      </c>
      <c r="Q150" s="122">
        <v>28.8</v>
      </c>
      <c r="R150" s="122">
        <v>26.9</v>
      </c>
      <c r="S150" s="122">
        <v>26.4</v>
      </c>
      <c r="T150" s="122">
        <v>26.6</v>
      </c>
      <c r="U150" s="122">
        <v>24.4</v>
      </c>
      <c r="V150" s="122">
        <v>24</v>
      </c>
      <c r="W150" s="122">
        <v>24</v>
      </c>
      <c r="X150" s="198">
        <v>23</v>
      </c>
      <c r="Y150" s="198">
        <v>23</v>
      </c>
      <c r="Z150" s="198">
        <v>23</v>
      </c>
      <c r="AA150" s="198">
        <v>23</v>
      </c>
      <c r="AB150" s="198">
        <v>23</v>
      </c>
      <c r="AC150" s="122">
        <v>28</v>
      </c>
      <c r="AD150" s="122">
        <v>28</v>
      </c>
      <c r="AE150" s="122">
        <v>28</v>
      </c>
      <c r="AF150" s="122">
        <v>29.2</v>
      </c>
      <c r="AG150" s="134"/>
      <c r="AH150" s="46">
        <f t="shared" si="47"/>
        <v>32.5</v>
      </c>
      <c r="AI150" s="47">
        <f t="shared" si="48"/>
        <v>23</v>
      </c>
    </row>
    <row r="151" spans="1:37" ht="15.75" thickBot="1">
      <c r="A151" s="139" t="s">
        <v>173</v>
      </c>
      <c r="B151" s="132">
        <v>9</v>
      </c>
      <c r="C151" s="132">
        <v>10.7</v>
      </c>
      <c r="D151" s="132">
        <v>11.1</v>
      </c>
      <c r="E151" s="132">
        <v>11.8</v>
      </c>
      <c r="F151" s="132">
        <v>11.6</v>
      </c>
      <c r="G151" s="122">
        <v>11.8</v>
      </c>
      <c r="H151" s="122">
        <v>11.8</v>
      </c>
      <c r="I151" s="122">
        <v>10.3</v>
      </c>
      <c r="J151" s="122">
        <v>10.7</v>
      </c>
      <c r="K151" s="122">
        <v>12.3</v>
      </c>
      <c r="L151" s="122">
        <v>10.3</v>
      </c>
      <c r="M151" s="122">
        <v>12</v>
      </c>
      <c r="N151" s="122">
        <v>12</v>
      </c>
      <c r="O151" s="122">
        <v>22.4</v>
      </c>
      <c r="P151" s="122">
        <v>25.6</v>
      </c>
      <c r="Q151" s="122">
        <v>27.1</v>
      </c>
      <c r="R151" s="122">
        <v>26</v>
      </c>
      <c r="S151" s="122">
        <v>24.6</v>
      </c>
      <c r="T151" s="122">
        <v>22.4</v>
      </c>
      <c r="U151" s="122">
        <v>18.5</v>
      </c>
      <c r="V151" s="122">
        <v>14.6</v>
      </c>
      <c r="W151" s="122">
        <v>14.6</v>
      </c>
      <c r="X151" s="198">
        <v>6.9</v>
      </c>
      <c r="Y151" s="198">
        <v>6.9</v>
      </c>
      <c r="Z151" s="198">
        <v>6.9</v>
      </c>
      <c r="AA151" s="198">
        <v>6.9</v>
      </c>
      <c r="AB151" s="198">
        <v>6.9</v>
      </c>
      <c r="AC151" s="122">
        <v>10.199999999999999</v>
      </c>
      <c r="AD151" s="122">
        <v>10.199999999999999</v>
      </c>
      <c r="AE151" s="122">
        <v>10.199999999999999</v>
      </c>
      <c r="AF151" s="122">
        <v>13</v>
      </c>
      <c r="AG151" s="134"/>
      <c r="AH151" s="46">
        <f t="shared" si="47"/>
        <v>27.1</v>
      </c>
      <c r="AI151" s="47">
        <f t="shared" si="48"/>
        <v>6.9</v>
      </c>
    </row>
    <row r="152" spans="1:37" ht="15.75" thickBot="1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7"/>
        <v>0</v>
      </c>
      <c r="AI152" s="47">
        <f t="shared" si="48"/>
        <v>0</v>
      </c>
    </row>
    <row r="153" spans="1:37">
      <c r="A153" s="144" t="s">
        <v>175</v>
      </c>
      <c r="B153" s="145">
        <v>1982.75</v>
      </c>
      <c r="C153" s="145">
        <v>1982.83</v>
      </c>
      <c r="D153" s="145"/>
      <c r="E153" s="145">
        <v>1983.3</v>
      </c>
      <c r="F153" s="145">
        <v>1983.77</v>
      </c>
      <c r="G153" s="146">
        <v>1984.22</v>
      </c>
      <c r="H153" s="146"/>
      <c r="I153" s="146">
        <v>1983.79</v>
      </c>
      <c r="J153" s="146"/>
      <c r="K153" s="146">
        <v>1983.38</v>
      </c>
      <c r="L153" s="146"/>
      <c r="M153" s="146"/>
      <c r="N153" s="146"/>
      <c r="O153" s="146"/>
      <c r="P153" s="146"/>
      <c r="Q153" s="146"/>
      <c r="R153" s="146"/>
      <c r="S153" s="146">
        <v>1985.5</v>
      </c>
      <c r="T153" s="146"/>
      <c r="U153" s="146">
        <v>1986.2</v>
      </c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47"/>
        <v>1986.2</v>
      </c>
      <c r="AI153" s="47">
        <f t="shared" si="48"/>
        <v>1982.75</v>
      </c>
    </row>
    <row r="154" spans="1:37">
      <c r="A154" s="135" t="s">
        <v>176</v>
      </c>
      <c r="B154" s="149">
        <v>520.15</v>
      </c>
      <c r="C154" s="149">
        <v>519.91</v>
      </c>
      <c r="D154" s="149"/>
      <c r="E154" s="149">
        <v>520.08000000000004</v>
      </c>
      <c r="F154" s="149">
        <v>520.54999999999995</v>
      </c>
      <c r="G154" s="146">
        <v>521.02</v>
      </c>
      <c r="H154" s="150"/>
      <c r="I154" s="150">
        <v>521.32000000000005</v>
      </c>
      <c r="J154" s="150"/>
      <c r="K154" s="150"/>
      <c r="L154" s="150"/>
      <c r="M154" s="150"/>
      <c r="N154" s="150"/>
      <c r="O154" s="150"/>
      <c r="P154" s="150"/>
      <c r="Q154" s="150"/>
      <c r="R154" s="150"/>
      <c r="S154" s="150">
        <v>523.12</v>
      </c>
      <c r="T154" s="150"/>
      <c r="U154" s="150">
        <v>523.79999999999995</v>
      </c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47"/>
        <v>523.79999999999995</v>
      </c>
      <c r="AI154" s="47">
        <f t="shared" si="48"/>
        <v>519.91</v>
      </c>
      <c r="AK154" s="49"/>
    </row>
    <row r="155" spans="1:37">
      <c r="A155" s="135" t="s">
        <v>177</v>
      </c>
      <c r="B155" s="149">
        <v>621.53</v>
      </c>
      <c r="C155" s="149">
        <v>621.4</v>
      </c>
      <c r="D155" s="149"/>
      <c r="E155" s="149">
        <v>622.97</v>
      </c>
      <c r="F155" s="149">
        <v>623.54999999999995</v>
      </c>
      <c r="G155" s="146">
        <v>623.97</v>
      </c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>
        <v>625.35</v>
      </c>
      <c r="T155" s="150"/>
      <c r="U155" s="150">
        <v>625.45000000000005</v>
      </c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47"/>
        <v>625.45000000000005</v>
      </c>
      <c r="AI155" s="47">
        <f t="shared" si="48"/>
        <v>621.4</v>
      </c>
      <c r="AK155" s="49"/>
    </row>
    <row r="156" spans="1:37">
      <c r="A156" s="135" t="s">
        <v>178</v>
      </c>
      <c r="B156" s="149">
        <v>334.1</v>
      </c>
      <c r="C156" s="149">
        <v>334.07</v>
      </c>
      <c r="D156" s="149"/>
      <c r="E156" s="149">
        <v>335.22</v>
      </c>
      <c r="F156" s="149">
        <v>335.93</v>
      </c>
      <c r="G156" s="146">
        <v>336.51</v>
      </c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>
        <v>336.24</v>
      </c>
      <c r="T156" s="150"/>
      <c r="U156" s="150">
        <v>337.1</v>
      </c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47"/>
        <v>337.1</v>
      </c>
      <c r="AI156" s="47">
        <f t="shared" si="48"/>
        <v>334.07</v>
      </c>
      <c r="AK156" s="49"/>
    </row>
    <row r="157" spans="1:37">
      <c r="A157" s="135" t="s">
        <v>179</v>
      </c>
      <c r="B157" s="149">
        <v>881.9</v>
      </c>
      <c r="C157" s="149">
        <v>883</v>
      </c>
      <c r="D157" s="149"/>
      <c r="E157" s="149">
        <v>884.8</v>
      </c>
      <c r="F157" s="149">
        <v>885.6</v>
      </c>
      <c r="G157" s="146">
        <v>886.2</v>
      </c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>
        <v>887.2</v>
      </c>
      <c r="T157" s="150"/>
      <c r="U157" s="150">
        <v>887.9</v>
      </c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7"/>
        <v>887.9</v>
      </c>
      <c r="AI157" s="47">
        <f t="shared" si="48"/>
        <v>881.9</v>
      </c>
      <c r="AK157" s="49"/>
    </row>
    <row r="158" spans="1:37">
      <c r="A158" s="152" t="s">
        <v>180</v>
      </c>
      <c r="B158" s="153">
        <v>1223.8599999999999</v>
      </c>
      <c r="C158" s="153"/>
      <c r="D158" s="153"/>
      <c r="E158" s="153"/>
      <c r="F158" s="153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7"/>
        <v>1223.8599999999999</v>
      </c>
      <c r="AI158" s="47">
        <f t="shared" si="48"/>
        <v>1223.8599999999999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 t="str">
        <f t="shared" ref="B161:C166" si="49">A161</f>
        <v>PANAUTI(2.4)</v>
      </c>
      <c r="C161" s="161" t="str">
        <f t="shared" si="49"/>
        <v>PANAUTI(2.4)</v>
      </c>
      <c r="D161" s="161" t="str">
        <f t="shared" ref="D161:R166" si="50">C161</f>
        <v>PANAUTI(2.4)</v>
      </c>
      <c r="E161" s="161" t="str">
        <f t="shared" si="50"/>
        <v>PANAUTI(2.4)</v>
      </c>
      <c r="F161" s="161" t="str">
        <f t="shared" si="50"/>
        <v>PANAUTI(2.4)</v>
      </c>
      <c r="G161" s="161" t="str">
        <f t="shared" si="50"/>
        <v>PANAUTI(2.4)</v>
      </c>
      <c r="H161" s="161" t="str">
        <f t="shared" si="50"/>
        <v>PANAUTI(2.4)</v>
      </c>
      <c r="I161" s="161" t="str">
        <f t="shared" si="50"/>
        <v>PANAUTI(2.4)</v>
      </c>
      <c r="J161" s="161" t="str">
        <f t="shared" si="50"/>
        <v>PANAUTI(2.4)</v>
      </c>
      <c r="K161" s="161" t="str">
        <f t="shared" si="50"/>
        <v>PANAUTI(2.4)</v>
      </c>
      <c r="L161" s="161" t="str">
        <f t="shared" si="50"/>
        <v>PANAUTI(2.4)</v>
      </c>
      <c r="M161" s="161" t="str">
        <f t="shared" si="50"/>
        <v>PANAUTI(2.4)</v>
      </c>
      <c r="N161" s="161" t="str">
        <f t="shared" si="50"/>
        <v>PANAUTI(2.4)</v>
      </c>
      <c r="O161" s="161" t="str">
        <f t="shared" si="50"/>
        <v>PANAUTI(2.4)</v>
      </c>
      <c r="P161" s="161" t="str">
        <f t="shared" si="50"/>
        <v>PANAUTI(2.4)</v>
      </c>
      <c r="Q161" s="161" t="str">
        <f t="shared" si="50"/>
        <v>PANAUTI(2.4)</v>
      </c>
      <c r="R161" s="161" t="str">
        <f t="shared" si="50"/>
        <v>PANAUTI(2.4)</v>
      </c>
      <c r="S161" s="161" t="str">
        <f t="shared" ref="S161:AF166" si="51">R161</f>
        <v>PANAUTI(2.4)</v>
      </c>
      <c r="T161" s="161" t="str">
        <f t="shared" si="51"/>
        <v>PANAUTI(2.4)</v>
      </c>
      <c r="U161" s="161" t="str">
        <f t="shared" si="51"/>
        <v>PANAUTI(2.4)</v>
      </c>
      <c r="V161" s="161" t="str">
        <f t="shared" si="51"/>
        <v>PANAUTI(2.4)</v>
      </c>
      <c r="W161" s="161" t="str">
        <f t="shared" si="51"/>
        <v>PANAUTI(2.4)</v>
      </c>
      <c r="X161" s="161" t="str">
        <f t="shared" si="51"/>
        <v>PANAUTI(2.4)</v>
      </c>
      <c r="Y161" s="161" t="str">
        <f t="shared" si="51"/>
        <v>PANAUTI(2.4)</v>
      </c>
      <c r="Z161" s="161" t="str">
        <f t="shared" si="51"/>
        <v>PANAUTI(2.4)</v>
      </c>
      <c r="AA161" s="161" t="str">
        <f t="shared" si="51"/>
        <v>PANAUTI(2.4)</v>
      </c>
      <c r="AB161" s="161" t="str">
        <f t="shared" si="51"/>
        <v>PANAUTI(2.4)</v>
      </c>
      <c r="AC161" s="161" t="str">
        <f t="shared" si="51"/>
        <v>PANAUTI(2.4)</v>
      </c>
      <c r="AD161" s="161" t="str">
        <f t="shared" si="51"/>
        <v>PANAUTI(2.4)</v>
      </c>
      <c r="AE161" s="161" t="str">
        <f t="shared" si="51"/>
        <v>PANAUTI(2.4)</v>
      </c>
      <c r="AF161" s="161" t="str">
        <f t="shared" si="51"/>
        <v>PANAUTI(2.4)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 t="str">
        <f t="shared" si="49"/>
        <v>TATOPANI(2)</v>
      </c>
      <c r="C162" s="163" t="str">
        <f t="shared" si="49"/>
        <v>TATOPANI(2)</v>
      </c>
      <c r="D162" s="163" t="str">
        <f t="shared" si="50"/>
        <v>TATOPANI(2)</v>
      </c>
      <c r="E162" s="163" t="str">
        <f t="shared" si="50"/>
        <v>TATOPANI(2)</v>
      </c>
      <c r="F162" s="163" t="str">
        <f t="shared" si="50"/>
        <v>TATOPANI(2)</v>
      </c>
      <c r="G162" s="163" t="str">
        <f t="shared" si="50"/>
        <v>TATOPANI(2)</v>
      </c>
      <c r="H162" s="163" t="str">
        <f t="shared" si="50"/>
        <v>TATOPANI(2)</v>
      </c>
      <c r="I162" s="163" t="str">
        <f t="shared" si="50"/>
        <v>TATOPANI(2)</v>
      </c>
      <c r="J162" s="163" t="str">
        <f t="shared" si="50"/>
        <v>TATOPANI(2)</v>
      </c>
      <c r="K162" s="163" t="str">
        <f t="shared" si="50"/>
        <v>TATOPANI(2)</v>
      </c>
      <c r="L162" s="163" t="str">
        <f t="shared" si="50"/>
        <v>TATOPANI(2)</v>
      </c>
      <c r="M162" s="163" t="str">
        <f t="shared" si="50"/>
        <v>TATOPANI(2)</v>
      </c>
      <c r="N162" s="163" t="str">
        <f t="shared" si="50"/>
        <v>TATOPANI(2)</v>
      </c>
      <c r="O162" s="163" t="str">
        <f t="shared" si="50"/>
        <v>TATOPANI(2)</v>
      </c>
      <c r="P162" s="163" t="str">
        <f t="shared" si="50"/>
        <v>TATOPANI(2)</v>
      </c>
      <c r="Q162" s="163" t="str">
        <f t="shared" si="50"/>
        <v>TATOPANI(2)</v>
      </c>
      <c r="R162" s="163" t="str">
        <f t="shared" si="50"/>
        <v>TATOPANI(2)</v>
      </c>
      <c r="S162" s="163" t="str">
        <f t="shared" si="51"/>
        <v>TATOPANI(2)</v>
      </c>
      <c r="T162" s="163" t="str">
        <f t="shared" si="51"/>
        <v>TATOPANI(2)</v>
      </c>
      <c r="U162" s="163" t="str">
        <f t="shared" si="51"/>
        <v>TATOPANI(2)</v>
      </c>
      <c r="V162" s="163" t="str">
        <f t="shared" si="51"/>
        <v>TATOPANI(2)</v>
      </c>
      <c r="W162" s="163" t="str">
        <f t="shared" si="51"/>
        <v>TATOPANI(2)</v>
      </c>
      <c r="X162" s="163" t="str">
        <f t="shared" si="51"/>
        <v>TATOPANI(2)</v>
      </c>
      <c r="Y162" s="163" t="str">
        <f t="shared" si="51"/>
        <v>TATOPANI(2)</v>
      </c>
      <c r="Z162" s="163" t="str">
        <f t="shared" si="51"/>
        <v>TATOPANI(2)</v>
      </c>
      <c r="AA162" s="163" t="str">
        <f t="shared" si="51"/>
        <v>TATOPANI(2)</v>
      </c>
      <c r="AB162" s="163" t="str">
        <f t="shared" si="51"/>
        <v>TATOPANI(2)</v>
      </c>
      <c r="AC162" s="163" t="str">
        <f t="shared" si="51"/>
        <v>TATOPANI(2)</v>
      </c>
      <c r="AD162" s="163" t="str">
        <f t="shared" si="51"/>
        <v>TATOPANI(2)</v>
      </c>
      <c r="AE162" s="163" t="str">
        <f t="shared" si="51"/>
        <v>TATOPANI(2)</v>
      </c>
      <c r="AF162" s="163" t="str">
        <f t="shared" si="51"/>
        <v>TATOPANI(2)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 t="str">
        <f t="shared" si="49"/>
        <v>SETI(1.5)</v>
      </c>
      <c r="C163" s="163" t="str">
        <f t="shared" si="49"/>
        <v>SETI(1.5)</v>
      </c>
      <c r="D163" s="163" t="str">
        <f t="shared" si="50"/>
        <v>SETI(1.5)</v>
      </c>
      <c r="E163" s="163" t="str">
        <f t="shared" si="50"/>
        <v>SETI(1.5)</v>
      </c>
      <c r="F163" s="163" t="str">
        <f t="shared" si="50"/>
        <v>SETI(1.5)</v>
      </c>
      <c r="G163" s="163" t="str">
        <f t="shared" si="50"/>
        <v>SETI(1.5)</v>
      </c>
      <c r="H163" s="163" t="str">
        <f t="shared" si="50"/>
        <v>SETI(1.5)</v>
      </c>
      <c r="I163" s="163" t="str">
        <f t="shared" si="50"/>
        <v>SETI(1.5)</v>
      </c>
      <c r="J163" s="163" t="str">
        <f t="shared" si="50"/>
        <v>SETI(1.5)</v>
      </c>
      <c r="K163" s="163" t="str">
        <f t="shared" si="50"/>
        <v>SETI(1.5)</v>
      </c>
      <c r="L163" s="163" t="str">
        <f t="shared" si="50"/>
        <v>SETI(1.5)</v>
      </c>
      <c r="M163" s="163" t="str">
        <f t="shared" si="50"/>
        <v>SETI(1.5)</v>
      </c>
      <c r="N163" s="163" t="str">
        <f t="shared" si="50"/>
        <v>SETI(1.5)</v>
      </c>
      <c r="O163" s="163" t="str">
        <f t="shared" si="50"/>
        <v>SETI(1.5)</v>
      </c>
      <c r="P163" s="163" t="str">
        <f t="shared" si="50"/>
        <v>SETI(1.5)</v>
      </c>
      <c r="Q163" s="163" t="str">
        <f t="shared" si="50"/>
        <v>SETI(1.5)</v>
      </c>
      <c r="R163" s="163" t="str">
        <f t="shared" si="50"/>
        <v>SETI(1.5)</v>
      </c>
      <c r="S163" s="163" t="str">
        <f t="shared" si="51"/>
        <v>SETI(1.5)</v>
      </c>
      <c r="T163" s="163" t="str">
        <f t="shared" si="51"/>
        <v>SETI(1.5)</v>
      </c>
      <c r="U163" s="163" t="str">
        <f t="shared" si="51"/>
        <v>SETI(1.5)</v>
      </c>
      <c r="V163" s="163" t="str">
        <f t="shared" si="51"/>
        <v>SETI(1.5)</v>
      </c>
      <c r="W163" s="163" t="str">
        <f t="shared" si="51"/>
        <v>SETI(1.5)</v>
      </c>
      <c r="X163" s="163" t="str">
        <f t="shared" si="51"/>
        <v>SETI(1.5)</v>
      </c>
      <c r="Y163" s="163" t="str">
        <f t="shared" si="51"/>
        <v>SETI(1.5)</v>
      </c>
      <c r="Z163" s="163" t="str">
        <f t="shared" si="51"/>
        <v>SETI(1.5)</v>
      </c>
      <c r="AA163" s="163" t="str">
        <f t="shared" si="51"/>
        <v>SETI(1.5)</v>
      </c>
      <c r="AB163" s="163" t="str">
        <f t="shared" si="51"/>
        <v>SETI(1.5)</v>
      </c>
      <c r="AC163" s="163" t="str">
        <f t="shared" si="51"/>
        <v>SETI(1.5)</v>
      </c>
      <c r="AD163" s="163" t="str">
        <f t="shared" si="51"/>
        <v>SETI(1.5)</v>
      </c>
      <c r="AE163" s="163" t="str">
        <f t="shared" si="51"/>
        <v>SETI(1.5)</v>
      </c>
      <c r="AF163" s="163" t="str">
        <f t="shared" si="51"/>
        <v>SETI(1.5)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 t="str">
        <f t="shared" si="49"/>
        <v>FEWA(1)</v>
      </c>
      <c r="C164" s="163" t="str">
        <f t="shared" si="49"/>
        <v>FEWA(1)</v>
      </c>
      <c r="D164" s="163" t="str">
        <f t="shared" si="50"/>
        <v>FEWA(1)</v>
      </c>
      <c r="E164" s="163" t="str">
        <f t="shared" si="50"/>
        <v>FEWA(1)</v>
      </c>
      <c r="F164" s="163" t="str">
        <f t="shared" si="50"/>
        <v>FEWA(1)</v>
      </c>
      <c r="G164" s="163" t="str">
        <f t="shared" si="50"/>
        <v>FEWA(1)</v>
      </c>
      <c r="H164" s="163" t="str">
        <f t="shared" si="50"/>
        <v>FEWA(1)</v>
      </c>
      <c r="I164" s="163" t="str">
        <f t="shared" si="50"/>
        <v>FEWA(1)</v>
      </c>
      <c r="J164" s="163" t="str">
        <f t="shared" si="50"/>
        <v>FEWA(1)</v>
      </c>
      <c r="K164" s="163" t="str">
        <f t="shared" si="50"/>
        <v>FEWA(1)</v>
      </c>
      <c r="L164" s="163" t="str">
        <f t="shared" si="50"/>
        <v>FEWA(1)</v>
      </c>
      <c r="M164" s="163" t="str">
        <f t="shared" si="50"/>
        <v>FEWA(1)</v>
      </c>
      <c r="N164" s="163" t="str">
        <f t="shared" si="50"/>
        <v>FEWA(1)</v>
      </c>
      <c r="O164" s="163" t="str">
        <f t="shared" si="50"/>
        <v>FEWA(1)</v>
      </c>
      <c r="P164" s="163" t="str">
        <f t="shared" si="50"/>
        <v>FEWA(1)</v>
      </c>
      <c r="Q164" s="163" t="str">
        <f t="shared" si="50"/>
        <v>FEWA(1)</v>
      </c>
      <c r="R164" s="163" t="str">
        <f t="shared" si="50"/>
        <v>FEWA(1)</v>
      </c>
      <c r="S164" s="163" t="str">
        <f t="shared" si="51"/>
        <v>FEWA(1)</v>
      </c>
      <c r="T164" s="163" t="str">
        <f t="shared" si="51"/>
        <v>FEWA(1)</v>
      </c>
      <c r="U164" s="163" t="str">
        <f t="shared" si="51"/>
        <v>FEWA(1)</v>
      </c>
      <c r="V164" s="163" t="str">
        <f t="shared" si="51"/>
        <v>FEWA(1)</v>
      </c>
      <c r="W164" s="163" t="str">
        <f t="shared" si="51"/>
        <v>FEWA(1)</v>
      </c>
      <c r="X164" s="163" t="str">
        <f t="shared" si="51"/>
        <v>FEWA(1)</v>
      </c>
      <c r="Y164" s="163" t="str">
        <f t="shared" si="51"/>
        <v>FEWA(1)</v>
      </c>
      <c r="Z164" s="163" t="str">
        <f t="shared" si="51"/>
        <v>FEWA(1)</v>
      </c>
      <c r="AA164" s="163" t="str">
        <f t="shared" si="51"/>
        <v>FEWA(1)</v>
      </c>
      <c r="AB164" s="163" t="str">
        <f t="shared" si="51"/>
        <v>FEWA(1)</v>
      </c>
      <c r="AC164" s="163" t="str">
        <f t="shared" si="51"/>
        <v>FEWA(1)</v>
      </c>
      <c r="AD164" s="163" t="str">
        <f t="shared" si="51"/>
        <v>FEWA(1)</v>
      </c>
      <c r="AE164" s="163" t="str">
        <f t="shared" si="51"/>
        <v>FEWA(1)</v>
      </c>
      <c r="AF164" s="163" t="str">
        <f t="shared" si="51"/>
        <v>FEWA(1)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 t="str">
        <f t="shared" si="49"/>
        <v>TINAU(1)</v>
      </c>
      <c r="C165" s="163" t="str">
        <f t="shared" si="49"/>
        <v>TINAU(1)</v>
      </c>
      <c r="D165" s="163" t="str">
        <f t="shared" si="50"/>
        <v>TINAU(1)</v>
      </c>
      <c r="E165" s="163" t="str">
        <f t="shared" si="50"/>
        <v>TINAU(1)</v>
      </c>
      <c r="F165" s="163" t="str">
        <f t="shared" si="50"/>
        <v>TINAU(1)</v>
      </c>
      <c r="G165" s="163" t="str">
        <f t="shared" si="50"/>
        <v>TINAU(1)</v>
      </c>
      <c r="H165" s="163" t="str">
        <f t="shared" si="50"/>
        <v>TINAU(1)</v>
      </c>
      <c r="I165" s="163" t="str">
        <f t="shared" si="50"/>
        <v>TINAU(1)</v>
      </c>
      <c r="J165" s="163" t="str">
        <f t="shared" si="50"/>
        <v>TINAU(1)</v>
      </c>
      <c r="K165" s="163" t="str">
        <f t="shared" si="50"/>
        <v>TINAU(1)</v>
      </c>
      <c r="L165" s="163" t="str">
        <f t="shared" si="50"/>
        <v>TINAU(1)</v>
      </c>
      <c r="M165" s="163" t="str">
        <f t="shared" si="50"/>
        <v>TINAU(1)</v>
      </c>
      <c r="N165" s="163" t="str">
        <f t="shared" si="50"/>
        <v>TINAU(1)</v>
      </c>
      <c r="O165" s="163" t="str">
        <f t="shared" si="50"/>
        <v>TINAU(1)</v>
      </c>
      <c r="P165" s="163" t="str">
        <f t="shared" si="50"/>
        <v>TINAU(1)</v>
      </c>
      <c r="Q165" s="163" t="str">
        <f t="shared" si="50"/>
        <v>TINAU(1)</v>
      </c>
      <c r="R165" s="163" t="str">
        <f t="shared" si="50"/>
        <v>TINAU(1)</v>
      </c>
      <c r="S165" s="163" t="str">
        <f t="shared" si="51"/>
        <v>TINAU(1)</v>
      </c>
      <c r="T165" s="163" t="str">
        <f t="shared" si="51"/>
        <v>TINAU(1)</v>
      </c>
      <c r="U165" s="163" t="str">
        <f t="shared" si="51"/>
        <v>TINAU(1)</v>
      </c>
      <c r="V165" s="163" t="str">
        <f t="shared" si="51"/>
        <v>TINAU(1)</v>
      </c>
      <c r="W165" s="163" t="str">
        <f t="shared" si="51"/>
        <v>TINAU(1)</v>
      </c>
      <c r="X165" s="163" t="str">
        <f t="shared" si="51"/>
        <v>TINAU(1)</v>
      </c>
      <c r="Y165" s="163" t="str">
        <f t="shared" si="51"/>
        <v>TINAU(1)</v>
      </c>
      <c r="Z165" s="163" t="str">
        <f t="shared" si="51"/>
        <v>TINAU(1)</v>
      </c>
      <c r="AA165" s="163" t="str">
        <f t="shared" si="51"/>
        <v>TINAU(1)</v>
      </c>
      <c r="AB165" s="163" t="str">
        <f t="shared" si="51"/>
        <v>TINAU(1)</v>
      </c>
      <c r="AC165" s="163" t="str">
        <f t="shared" si="51"/>
        <v>TINAU(1)</v>
      </c>
      <c r="AD165" s="163" t="str">
        <f t="shared" si="51"/>
        <v>TINAU(1)</v>
      </c>
      <c r="AE165" s="163" t="str">
        <f t="shared" si="51"/>
        <v>TINAU(1)</v>
      </c>
      <c r="AF165" s="163" t="str">
        <f t="shared" si="51"/>
        <v>TINAU(1)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 t="str">
        <f t="shared" si="49"/>
        <v>SUNDARIJAL(0.66)</v>
      </c>
      <c r="C166" s="166" t="str">
        <f t="shared" si="49"/>
        <v>SUNDARIJAL(0.66)</v>
      </c>
      <c r="D166" s="166" t="str">
        <f t="shared" si="50"/>
        <v>SUNDARIJAL(0.66)</v>
      </c>
      <c r="E166" s="166" t="str">
        <f t="shared" si="50"/>
        <v>SUNDARIJAL(0.66)</v>
      </c>
      <c r="F166" s="166" t="str">
        <f t="shared" si="50"/>
        <v>SUNDARIJAL(0.66)</v>
      </c>
      <c r="G166" s="166" t="str">
        <f t="shared" si="50"/>
        <v>SUNDARIJAL(0.66)</v>
      </c>
      <c r="H166" s="166" t="str">
        <f t="shared" si="50"/>
        <v>SUNDARIJAL(0.66)</v>
      </c>
      <c r="I166" s="166" t="str">
        <f t="shared" si="50"/>
        <v>SUNDARIJAL(0.66)</v>
      </c>
      <c r="J166" s="166" t="str">
        <f t="shared" si="50"/>
        <v>SUNDARIJAL(0.66)</v>
      </c>
      <c r="K166" s="166" t="str">
        <f t="shared" si="50"/>
        <v>SUNDARIJAL(0.66)</v>
      </c>
      <c r="L166" s="166" t="str">
        <f t="shared" si="50"/>
        <v>SUNDARIJAL(0.66)</v>
      </c>
      <c r="M166" s="166" t="str">
        <f t="shared" si="50"/>
        <v>SUNDARIJAL(0.66)</v>
      </c>
      <c r="N166" s="166" t="str">
        <f t="shared" si="50"/>
        <v>SUNDARIJAL(0.66)</v>
      </c>
      <c r="O166" s="166" t="str">
        <f t="shared" si="50"/>
        <v>SUNDARIJAL(0.66)</v>
      </c>
      <c r="P166" s="166" t="str">
        <f t="shared" si="50"/>
        <v>SUNDARIJAL(0.66)</v>
      </c>
      <c r="Q166" s="166" t="str">
        <f t="shared" si="50"/>
        <v>SUNDARIJAL(0.66)</v>
      </c>
      <c r="R166" s="166" t="str">
        <f t="shared" si="50"/>
        <v>SUNDARIJAL(0.66)</v>
      </c>
      <c r="S166" s="166" t="str">
        <f t="shared" si="51"/>
        <v>SUNDARIJAL(0.66)</v>
      </c>
      <c r="T166" s="166" t="str">
        <f t="shared" si="51"/>
        <v>SUNDARIJAL(0.66)</v>
      </c>
      <c r="U166" s="166" t="str">
        <f t="shared" si="51"/>
        <v>SUNDARIJAL(0.66)</v>
      </c>
      <c r="V166" s="166" t="str">
        <f t="shared" si="51"/>
        <v>SUNDARIJAL(0.66)</v>
      </c>
      <c r="W166" s="166" t="str">
        <f t="shared" si="51"/>
        <v>SUNDARIJAL(0.66)</v>
      </c>
      <c r="X166" s="166" t="str">
        <f t="shared" si="51"/>
        <v>SUNDARIJAL(0.66)</v>
      </c>
      <c r="Y166" s="166" t="str">
        <f t="shared" si="51"/>
        <v>SUNDARIJAL(0.66)</v>
      </c>
      <c r="Z166" s="166" t="str">
        <f t="shared" si="51"/>
        <v>SUNDARIJAL(0.66)</v>
      </c>
      <c r="AA166" s="166" t="str">
        <f t="shared" si="51"/>
        <v>SUNDARIJAL(0.66)</v>
      </c>
      <c r="AB166" s="166" t="str">
        <f t="shared" si="51"/>
        <v>SUNDARIJAL(0.66)</v>
      </c>
      <c r="AC166" s="166" t="str">
        <f t="shared" si="51"/>
        <v>SUNDARIJAL(0.66)</v>
      </c>
      <c r="AD166" s="166" t="str">
        <f t="shared" si="51"/>
        <v>SUNDARIJAL(0.66)</v>
      </c>
      <c r="AE166" s="166" t="str">
        <f t="shared" si="51"/>
        <v>SUNDARIJAL(0.66)</v>
      </c>
      <c r="AF166" s="166" t="str">
        <f t="shared" si="51"/>
        <v>SUNDARIJAL(0.66)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f>SUM(B161:B166)</f>
        <v>0</v>
      </c>
      <c r="C167" s="169">
        <f>SUM(C161:C166)</f>
        <v>0</v>
      </c>
      <c r="D167" s="169">
        <f t="shared" ref="D167:AG167" si="52">SUM(D161:D166)</f>
        <v>0</v>
      </c>
      <c r="E167" s="169">
        <f>SUM(E161:E166)</f>
        <v>0</v>
      </c>
      <c r="F167" s="169">
        <f t="shared" si="52"/>
        <v>0</v>
      </c>
      <c r="G167" s="169">
        <f t="shared" si="52"/>
        <v>0</v>
      </c>
      <c r="H167" s="169">
        <f t="shared" si="52"/>
        <v>0</v>
      </c>
      <c r="I167" s="169">
        <f t="shared" si="52"/>
        <v>0</v>
      </c>
      <c r="J167" s="169">
        <f t="shared" si="52"/>
        <v>0</v>
      </c>
      <c r="K167" s="169">
        <f t="shared" si="52"/>
        <v>0</v>
      </c>
      <c r="L167" s="169">
        <f t="shared" si="52"/>
        <v>0</v>
      </c>
      <c r="M167" s="169">
        <f t="shared" si="52"/>
        <v>0</v>
      </c>
      <c r="N167" s="169">
        <f t="shared" si="52"/>
        <v>0</v>
      </c>
      <c r="O167" s="169">
        <f t="shared" si="52"/>
        <v>0</v>
      </c>
      <c r="P167" s="169">
        <f t="shared" si="52"/>
        <v>0</v>
      </c>
      <c r="Q167" s="169">
        <f t="shared" si="52"/>
        <v>0</v>
      </c>
      <c r="R167" s="169">
        <f t="shared" si="52"/>
        <v>0</v>
      </c>
      <c r="S167" s="169">
        <f t="shared" si="52"/>
        <v>0</v>
      </c>
      <c r="T167" s="169">
        <f t="shared" si="52"/>
        <v>0</v>
      </c>
      <c r="U167" s="169">
        <f t="shared" si="52"/>
        <v>0</v>
      </c>
      <c r="V167" s="169">
        <f t="shared" si="52"/>
        <v>0</v>
      </c>
      <c r="W167" s="169">
        <f t="shared" si="52"/>
        <v>0</v>
      </c>
      <c r="X167" s="169">
        <f t="shared" si="52"/>
        <v>0</v>
      </c>
      <c r="Y167" s="169">
        <f t="shared" si="52"/>
        <v>0</v>
      </c>
      <c r="Z167" s="169">
        <f t="shared" si="52"/>
        <v>0</v>
      </c>
      <c r="AA167" s="169">
        <f t="shared" si="52"/>
        <v>0</v>
      </c>
      <c r="AB167" s="169">
        <f t="shared" si="52"/>
        <v>0</v>
      </c>
      <c r="AC167" s="169">
        <f t="shared" si="52"/>
        <v>0</v>
      </c>
      <c r="AD167" s="169">
        <f t="shared" si="52"/>
        <v>0</v>
      </c>
      <c r="AE167" s="169">
        <f t="shared" si="52"/>
        <v>0</v>
      </c>
      <c r="AF167" s="169">
        <f t="shared" si="52"/>
        <v>0</v>
      </c>
      <c r="AG167" s="170">
        <f t="shared" si="52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 t="str">
        <f t="shared" ref="B169:C232" si="53">A169</f>
        <v>Upper Mai Khola(9.98)</v>
      </c>
      <c r="C169" s="161" t="str">
        <f t="shared" si="53"/>
        <v>Upper Mai Khola(9.98)</v>
      </c>
      <c r="D169" s="161" t="str">
        <f t="shared" ref="D169:R184" si="54">C169</f>
        <v>Upper Mai Khola(9.98)</v>
      </c>
      <c r="E169" s="161" t="str">
        <f t="shared" ref="E169:E232" si="55">D169</f>
        <v>Upper Mai Khola(9.98)</v>
      </c>
      <c r="F169" s="161" t="str">
        <f t="shared" si="54"/>
        <v>Upper Mai Khola(9.98)</v>
      </c>
      <c r="G169" s="161" t="str">
        <f t="shared" si="54"/>
        <v>Upper Mai Khola(9.98)</v>
      </c>
      <c r="H169" s="161" t="str">
        <f t="shared" si="54"/>
        <v>Upper Mai Khola(9.98)</v>
      </c>
      <c r="I169" s="161" t="str">
        <f t="shared" si="54"/>
        <v>Upper Mai Khola(9.98)</v>
      </c>
      <c r="J169" s="161" t="str">
        <f t="shared" si="54"/>
        <v>Upper Mai Khola(9.98)</v>
      </c>
      <c r="K169" s="161" t="str">
        <f t="shared" si="54"/>
        <v>Upper Mai Khola(9.98)</v>
      </c>
      <c r="L169" s="161" t="str">
        <f t="shared" si="54"/>
        <v>Upper Mai Khola(9.98)</v>
      </c>
      <c r="M169" s="161" t="str">
        <f t="shared" si="54"/>
        <v>Upper Mai Khola(9.98)</v>
      </c>
      <c r="N169" s="161" t="str">
        <f t="shared" si="54"/>
        <v>Upper Mai Khola(9.98)</v>
      </c>
      <c r="O169" s="161" t="str">
        <f t="shared" si="54"/>
        <v>Upper Mai Khola(9.98)</v>
      </c>
      <c r="P169" s="161" t="str">
        <f t="shared" si="54"/>
        <v>Upper Mai Khola(9.98)</v>
      </c>
      <c r="Q169" s="161" t="str">
        <f t="shared" si="54"/>
        <v>Upper Mai Khola(9.98)</v>
      </c>
      <c r="R169" s="161" t="str">
        <f t="shared" si="54"/>
        <v>Upper Mai Khola(9.98)</v>
      </c>
      <c r="S169" s="161" t="str">
        <f t="shared" ref="S169:AF184" si="56">R169</f>
        <v>Upper Mai Khola(9.98)</v>
      </c>
      <c r="T169" s="161" t="str">
        <f t="shared" si="56"/>
        <v>Upper Mai Khola(9.98)</v>
      </c>
      <c r="U169" s="161" t="str">
        <f t="shared" si="56"/>
        <v>Upper Mai Khola(9.98)</v>
      </c>
      <c r="V169" s="161" t="str">
        <f t="shared" si="56"/>
        <v>Upper Mai Khola(9.98)</v>
      </c>
      <c r="W169" s="161" t="str">
        <f t="shared" si="56"/>
        <v>Upper Mai Khola(9.98)</v>
      </c>
      <c r="X169" s="161" t="str">
        <f t="shared" si="56"/>
        <v>Upper Mai Khola(9.98)</v>
      </c>
      <c r="Y169" s="161" t="str">
        <f t="shared" si="56"/>
        <v>Upper Mai Khola(9.98)</v>
      </c>
      <c r="Z169" s="161" t="str">
        <f t="shared" si="56"/>
        <v>Upper Mai Khola(9.98)</v>
      </c>
      <c r="AA169" s="161" t="str">
        <f t="shared" si="56"/>
        <v>Upper Mai Khola(9.98)</v>
      </c>
      <c r="AB169" s="161" t="str">
        <f t="shared" si="56"/>
        <v>Upper Mai Khola(9.98)</v>
      </c>
      <c r="AC169" s="161" t="str">
        <f t="shared" si="56"/>
        <v>Upper Mai Khola(9.98)</v>
      </c>
      <c r="AD169" s="161" t="str">
        <f t="shared" si="56"/>
        <v>Upper Mai Khola(9.98)</v>
      </c>
      <c r="AE169" s="161" t="str">
        <f t="shared" si="56"/>
        <v>Upper Mai Khola(9.98)</v>
      </c>
      <c r="AF169" s="174" t="str">
        <f t="shared" si="56"/>
        <v>Upper Mai Khola(9.98)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 t="str">
        <f t="shared" si="53"/>
        <v>Kabeli B-1 Cascade(9.94)</v>
      </c>
      <c r="C170" s="163" t="str">
        <f t="shared" si="53"/>
        <v>Kabeli B-1 Cascade(9.94)</v>
      </c>
      <c r="D170" s="163" t="str">
        <f t="shared" si="54"/>
        <v>Kabeli B-1 Cascade(9.94)</v>
      </c>
      <c r="E170" s="163" t="str">
        <f t="shared" si="55"/>
        <v>Kabeli B-1 Cascade(9.94)</v>
      </c>
      <c r="F170" s="163" t="str">
        <f t="shared" si="54"/>
        <v>Kabeli B-1 Cascade(9.94)</v>
      </c>
      <c r="G170" s="163" t="str">
        <f t="shared" si="54"/>
        <v>Kabeli B-1 Cascade(9.94)</v>
      </c>
      <c r="H170" s="163" t="str">
        <f t="shared" si="54"/>
        <v>Kabeli B-1 Cascade(9.94)</v>
      </c>
      <c r="I170" s="163" t="str">
        <f t="shared" si="54"/>
        <v>Kabeli B-1 Cascade(9.94)</v>
      </c>
      <c r="J170" s="163" t="str">
        <f t="shared" si="54"/>
        <v>Kabeli B-1 Cascade(9.94)</v>
      </c>
      <c r="K170" s="163" t="str">
        <f t="shared" si="54"/>
        <v>Kabeli B-1 Cascade(9.94)</v>
      </c>
      <c r="L170" s="163" t="str">
        <f t="shared" si="54"/>
        <v>Kabeli B-1 Cascade(9.94)</v>
      </c>
      <c r="M170" s="163" t="str">
        <f t="shared" si="54"/>
        <v>Kabeli B-1 Cascade(9.94)</v>
      </c>
      <c r="N170" s="163" t="str">
        <f t="shared" si="54"/>
        <v>Kabeli B-1 Cascade(9.94)</v>
      </c>
      <c r="O170" s="163" t="str">
        <f t="shared" si="54"/>
        <v>Kabeli B-1 Cascade(9.94)</v>
      </c>
      <c r="P170" s="163" t="str">
        <f t="shared" si="54"/>
        <v>Kabeli B-1 Cascade(9.94)</v>
      </c>
      <c r="Q170" s="163" t="str">
        <f t="shared" si="54"/>
        <v>Kabeli B-1 Cascade(9.94)</v>
      </c>
      <c r="R170" s="163" t="str">
        <f t="shared" si="54"/>
        <v>Kabeli B-1 Cascade(9.94)</v>
      </c>
      <c r="S170" s="163" t="str">
        <f t="shared" si="56"/>
        <v>Kabeli B-1 Cascade(9.94)</v>
      </c>
      <c r="T170" s="163" t="str">
        <f t="shared" si="56"/>
        <v>Kabeli B-1 Cascade(9.94)</v>
      </c>
      <c r="U170" s="163" t="str">
        <f t="shared" si="56"/>
        <v>Kabeli B-1 Cascade(9.94)</v>
      </c>
      <c r="V170" s="163" t="str">
        <f t="shared" si="56"/>
        <v>Kabeli B-1 Cascade(9.94)</v>
      </c>
      <c r="W170" s="163" t="str">
        <f t="shared" si="56"/>
        <v>Kabeli B-1 Cascade(9.94)</v>
      </c>
      <c r="X170" s="163" t="str">
        <f t="shared" si="56"/>
        <v>Kabeli B-1 Cascade(9.94)</v>
      </c>
      <c r="Y170" s="163" t="str">
        <f t="shared" si="56"/>
        <v>Kabeli B-1 Cascade(9.94)</v>
      </c>
      <c r="Z170" s="163" t="str">
        <f t="shared" si="56"/>
        <v>Kabeli B-1 Cascade(9.94)</v>
      </c>
      <c r="AA170" s="163" t="str">
        <f t="shared" si="56"/>
        <v>Kabeli B-1 Cascade(9.94)</v>
      </c>
      <c r="AB170" s="163" t="str">
        <f t="shared" si="56"/>
        <v>Kabeli B-1 Cascade(9.94)</v>
      </c>
      <c r="AC170" s="163" t="str">
        <f t="shared" si="56"/>
        <v>Kabeli B-1 Cascade(9.94)</v>
      </c>
      <c r="AD170" s="163" t="str">
        <f t="shared" si="56"/>
        <v>Kabeli B-1 Cascade(9.94)</v>
      </c>
      <c r="AE170" s="163" t="str">
        <f t="shared" si="56"/>
        <v>Kabeli B-1 Cascade(9.94)</v>
      </c>
      <c r="AF170" s="176" t="str">
        <f t="shared" si="56"/>
        <v>Kabeli B-1 Cascade(9.94)</v>
      </c>
      <c r="AG170" s="175"/>
      <c r="AH170" s="46"/>
      <c r="AI170" s="47"/>
      <c r="AK170" s="49"/>
    </row>
    <row r="171" spans="1:37">
      <c r="A171" s="121" t="s">
        <v>192</v>
      </c>
      <c r="B171" s="163" t="str">
        <f t="shared" si="53"/>
        <v>Iwa Khola(9.9)</v>
      </c>
      <c r="C171" s="163" t="str">
        <f t="shared" si="53"/>
        <v>Iwa Khola(9.9)</v>
      </c>
      <c r="D171" s="163" t="str">
        <f t="shared" si="54"/>
        <v>Iwa Khola(9.9)</v>
      </c>
      <c r="E171" s="163" t="str">
        <f t="shared" si="55"/>
        <v>Iwa Khola(9.9)</v>
      </c>
      <c r="F171" s="163" t="str">
        <f t="shared" si="54"/>
        <v>Iwa Khola(9.9)</v>
      </c>
      <c r="G171" s="163" t="str">
        <f t="shared" si="54"/>
        <v>Iwa Khola(9.9)</v>
      </c>
      <c r="H171" s="163" t="str">
        <f t="shared" si="54"/>
        <v>Iwa Khola(9.9)</v>
      </c>
      <c r="I171" s="163" t="str">
        <f t="shared" si="54"/>
        <v>Iwa Khola(9.9)</v>
      </c>
      <c r="J171" s="163" t="str">
        <f t="shared" si="54"/>
        <v>Iwa Khola(9.9)</v>
      </c>
      <c r="K171" s="163" t="str">
        <f t="shared" si="54"/>
        <v>Iwa Khola(9.9)</v>
      </c>
      <c r="L171" s="163" t="str">
        <f t="shared" si="54"/>
        <v>Iwa Khola(9.9)</v>
      </c>
      <c r="M171" s="163" t="str">
        <f t="shared" si="54"/>
        <v>Iwa Khola(9.9)</v>
      </c>
      <c r="N171" s="163" t="str">
        <f t="shared" si="54"/>
        <v>Iwa Khola(9.9)</v>
      </c>
      <c r="O171" s="163" t="str">
        <f t="shared" si="54"/>
        <v>Iwa Khola(9.9)</v>
      </c>
      <c r="P171" s="163" t="str">
        <f t="shared" si="54"/>
        <v>Iwa Khola(9.9)</v>
      </c>
      <c r="Q171" s="163" t="str">
        <f t="shared" si="54"/>
        <v>Iwa Khola(9.9)</v>
      </c>
      <c r="R171" s="163" t="str">
        <f t="shared" si="54"/>
        <v>Iwa Khola(9.9)</v>
      </c>
      <c r="S171" s="163" t="str">
        <f t="shared" si="56"/>
        <v>Iwa Khola(9.9)</v>
      </c>
      <c r="T171" s="163" t="str">
        <f t="shared" si="56"/>
        <v>Iwa Khola(9.9)</v>
      </c>
      <c r="U171" s="163" t="str">
        <f t="shared" si="56"/>
        <v>Iwa Khola(9.9)</v>
      </c>
      <c r="V171" s="163" t="str">
        <f t="shared" si="56"/>
        <v>Iwa Khola(9.9)</v>
      </c>
      <c r="W171" s="163" t="str">
        <f t="shared" si="56"/>
        <v>Iwa Khola(9.9)</v>
      </c>
      <c r="X171" s="163" t="str">
        <f t="shared" si="56"/>
        <v>Iwa Khola(9.9)</v>
      </c>
      <c r="Y171" s="163" t="str">
        <f t="shared" si="56"/>
        <v>Iwa Khola(9.9)</v>
      </c>
      <c r="Z171" s="163" t="str">
        <f t="shared" si="56"/>
        <v>Iwa Khola(9.9)</v>
      </c>
      <c r="AA171" s="163" t="str">
        <f t="shared" si="56"/>
        <v>Iwa Khola(9.9)</v>
      </c>
      <c r="AB171" s="163" t="str">
        <f t="shared" si="56"/>
        <v>Iwa Khola(9.9)</v>
      </c>
      <c r="AC171" s="163" t="str">
        <f t="shared" si="56"/>
        <v>Iwa Khola(9.9)</v>
      </c>
      <c r="AD171" s="163" t="str">
        <f t="shared" si="56"/>
        <v>Iwa Khola(9.9)</v>
      </c>
      <c r="AE171" s="163" t="str">
        <f t="shared" si="56"/>
        <v>Iwa Khola(9.9)</v>
      </c>
      <c r="AF171" s="176" t="str">
        <f t="shared" si="56"/>
        <v>Iwa Khola(9.9)</v>
      </c>
      <c r="AG171" s="175"/>
      <c r="AH171" s="46"/>
      <c r="AI171" s="47"/>
      <c r="AK171" s="49"/>
    </row>
    <row r="172" spans="1:37">
      <c r="A172" s="121" t="s">
        <v>193</v>
      </c>
      <c r="B172" s="163" t="str">
        <f t="shared" si="53"/>
        <v>Sipring Khola(9.658)</v>
      </c>
      <c r="C172" s="163" t="str">
        <f t="shared" si="53"/>
        <v>Sipring Khola(9.658)</v>
      </c>
      <c r="D172" s="163" t="str">
        <f t="shared" si="54"/>
        <v>Sipring Khola(9.658)</v>
      </c>
      <c r="E172" s="163" t="str">
        <f t="shared" si="55"/>
        <v>Sipring Khola(9.658)</v>
      </c>
      <c r="F172" s="163" t="str">
        <f t="shared" si="54"/>
        <v>Sipring Khola(9.658)</v>
      </c>
      <c r="G172" s="163" t="str">
        <f t="shared" si="54"/>
        <v>Sipring Khola(9.658)</v>
      </c>
      <c r="H172" s="163" t="str">
        <f t="shared" si="54"/>
        <v>Sipring Khola(9.658)</v>
      </c>
      <c r="I172" s="163" t="str">
        <f t="shared" si="54"/>
        <v>Sipring Khola(9.658)</v>
      </c>
      <c r="J172" s="163" t="str">
        <f t="shared" si="54"/>
        <v>Sipring Khola(9.658)</v>
      </c>
      <c r="K172" s="163" t="str">
        <f t="shared" si="54"/>
        <v>Sipring Khola(9.658)</v>
      </c>
      <c r="L172" s="163" t="str">
        <f t="shared" si="54"/>
        <v>Sipring Khola(9.658)</v>
      </c>
      <c r="M172" s="163" t="str">
        <f t="shared" si="54"/>
        <v>Sipring Khola(9.658)</v>
      </c>
      <c r="N172" s="163" t="str">
        <f t="shared" si="54"/>
        <v>Sipring Khola(9.658)</v>
      </c>
      <c r="O172" s="163" t="str">
        <f t="shared" si="54"/>
        <v>Sipring Khola(9.658)</v>
      </c>
      <c r="P172" s="163" t="str">
        <f t="shared" si="54"/>
        <v>Sipring Khola(9.658)</v>
      </c>
      <c r="Q172" s="163" t="str">
        <f t="shared" si="54"/>
        <v>Sipring Khola(9.658)</v>
      </c>
      <c r="R172" s="163" t="str">
        <f t="shared" si="54"/>
        <v>Sipring Khola(9.658)</v>
      </c>
      <c r="S172" s="163" t="str">
        <f t="shared" si="56"/>
        <v>Sipring Khola(9.658)</v>
      </c>
      <c r="T172" s="163" t="str">
        <f t="shared" si="56"/>
        <v>Sipring Khola(9.658)</v>
      </c>
      <c r="U172" s="163" t="str">
        <f t="shared" si="56"/>
        <v>Sipring Khola(9.658)</v>
      </c>
      <c r="V172" s="163" t="str">
        <f t="shared" si="56"/>
        <v>Sipring Khola(9.658)</v>
      </c>
      <c r="W172" s="163" t="str">
        <f t="shared" si="56"/>
        <v>Sipring Khola(9.658)</v>
      </c>
      <c r="X172" s="163" t="str">
        <f t="shared" si="56"/>
        <v>Sipring Khola(9.658)</v>
      </c>
      <c r="Y172" s="163" t="str">
        <f t="shared" si="56"/>
        <v>Sipring Khola(9.658)</v>
      </c>
      <c r="Z172" s="163" t="str">
        <f t="shared" si="56"/>
        <v>Sipring Khola(9.658)</v>
      </c>
      <c r="AA172" s="163" t="str">
        <f t="shared" si="56"/>
        <v>Sipring Khola(9.658)</v>
      </c>
      <c r="AB172" s="163" t="str">
        <f t="shared" si="56"/>
        <v>Sipring Khola(9.658)</v>
      </c>
      <c r="AC172" s="163" t="str">
        <f t="shared" si="56"/>
        <v>Sipring Khola(9.658)</v>
      </c>
      <c r="AD172" s="163" t="str">
        <f t="shared" si="56"/>
        <v>Sipring Khola(9.658)</v>
      </c>
      <c r="AE172" s="163" t="str">
        <f t="shared" si="56"/>
        <v>Sipring Khola(9.658)</v>
      </c>
      <c r="AF172" s="176" t="str">
        <f t="shared" si="56"/>
        <v>Sipring Khola(9.658)</v>
      </c>
      <c r="AG172" s="175"/>
      <c r="AH172" s="46"/>
      <c r="AI172" s="47"/>
      <c r="AK172" s="49"/>
    </row>
    <row r="173" spans="1:37">
      <c r="A173" s="121" t="s">
        <v>194</v>
      </c>
      <c r="B173" s="163" t="str">
        <f t="shared" si="53"/>
        <v>Super Mai 'A' (9.6)</v>
      </c>
      <c r="C173" s="163" t="str">
        <f t="shared" si="53"/>
        <v>Super Mai 'A' (9.6)</v>
      </c>
      <c r="D173" s="163" t="str">
        <f t="shared" si="54"/>
        <v>Super Mai 'A' (9.6)</v>
      </c>
      <c r="E173" s="163" t="str">
        <f t="shared" si="55"/>
        <v>Super Mai 'A' (9.6)</v>
      </c>
      <c r="F173" s="163" t="str">
        <f t="shared" si="54"/>
        <v>Super Mai 'A' (9.6)</v>
      </c>
      <c r="G173" s="163" t="str">
        <f t="shared" si="54"/>
        <v>Super Mai 'A' (9.6)</v>
      </c>
      <c r="H173" s="163" t="str">
        <f t="shared" si="54"/>
        <v>Super Mai 'A' (9.6)</v>
      </c>
      <c r="I173" s="163" t="str">
        <f t="shared" si="54"/>
        <v>Super Mai 'A' (9.6)</v>
      </c>
      <c r="J173" s="163" t="str">
        <f t="shared" si="54"/>
        <v>Super Mai 'A' (9.6)</v>
      </c>
      <c r="K173" s="163" t="str">
        <f t="shared" si="54"/>
        <v>Super Mai 'A' (9.6)</v>
      </c>
      <c r="L173" s="163" t="str">
        <f t="shared" si="54"/>
        <v>Super Mai 'A' (9.6)</v>
      </c>
      <c r="M173" s="163" t="str">
        <f t="shared" si="54"/>
        <v>Super Mai 'A' (9.6)</v>
      </c>
      <c r="N173" s="163" t="str">
        <f t="shared" si="54"/>
        <v>Super Mai 'A' (9.6)</v>
      </c>
      <c r="O173" s="163" t="str">
        <f t="shared" si="54"/>
        <v>Super Mai 'A' (9.6)</v>
      </c>
      <c r="P173" s="163" t="str">
        <f t="shared" si="54"/>
        <v>Super Mai 'A' (9.6)</v>
      </c>
      <c r="Q173" s="163" t="str">
        <f t="shared" si="54"/>
        <v>Super Mai 'A' (9.6)</v>
      </c>
      <c r="R173" s="163" t="str">
        <f t="shared" si="54"/>
        <v>Super Mai 'A' (9.6)</v>
      </c>
      <c r="S173" s="163" t="str">
        <f t="shared" si="56"/>
        <v>Super Mai 'A' (9.6)</v>
      </c>
      <c r="T173" s="163" t="str">
        <f t="shared" si="56"/>
        <v>Super Mai 'A' (9.6)</v>
      </c>
      <c r="U173" s="163" t="str">
        <f t="shared" si="56"/>
        <v>Super Mai 'A' (9.6)</v>
      </c>
      <c r="V173" s="163" t="str">
        <f t="shared" si="56"/>
        <v>Super Mai 'A' (9.6)</v>
      </c>
      <c r="W173" s="163" t="str">
        <f t="shared" si="56"/>
        <v>Super Mai 'A' (9.6)</v>
      </c>
      <c r="X173" s="163" t="str">
        <f t="shared" si="56"/>
        <v>Super Mai 'A' (9.6)</v>
      </c>
      <c r="Y173" s="163" t="str">
        <f t="shared" si="56"/>
        <v>Super Mai 'A' (9.6)</v>
      </c>
      <c r="Z173" s="163" t="str">
        <f t="shared" si="56"/>
        <v>Super Mai 'A' (9.6)</v>
      </c>
      <c r="AA173" s="163" t="str">
        <f t="shared" si="56"/>
        <v>Super Mai 'A' (9.6)</v>
      </c>
      <c r="AB173" s="163" t="str">
        <f t="shared" si="56"/>
        <v>Super Mai 'A' (9.6)</v>
      </c>
      <c r="AC173" s="163" t="str">
        <f t="shared" si="56"/>
        <v>Super Mai 'A' (9.6)</v>
      </c>
      <c r="AD173" s="163" t="str">
        <f t="shared" si="56"/>
        <v>Super Mai 'A' (9.6)</v>
      </c>
      <c r="AE173" s="163" t="str">
        <f t="shared" si="56"/>
        <v>Super Mai 'A' (9.6)</v>
      </c>
      <c r="AF173" s="176" t="str">
        <f t="shared" si="56"/>
        <v>Super Mai 'A' (9.6)</v>
      </c>
      <c r="AG173" s="175"/>
      <c r="AH173" s="46"/>
      <c r="AI173" s="47"/>
      <c r="AK173" s="49"/>
    </row>
    <row r="174" spans="1:37">
      <c r="A174" s="121" t="s">
        <v>195</v>
      </c>
      <c r="B174" s="163" t="str">
        <f t="shared" si="53"/>
        <v>Mai Beni(9.51)</v>
      </c>
      <c r="C174" s="163" t="str">
        <f t="shared" si="53"/>
        <v>Mai Beni(9.51)</v>
      </c>
      <c r="D174" s="163" t="str">
        <f t="shared" si="54"/>
        <v>Mai Beni(9.51)</v>
      </c>
      <c r="E174" s="163" t="str">
        <f t="shared" si="55"/>
        <v>Mai Beni(9.51)</v>
      </c>
      <c r="F174" s="163" t="str">
        <f t="shared" si="54"/>
        <v>Mai Beni(9.51)</v>
      </c>
      <c r="G174" s="163" t="str">
        <f t="shared" si="54"/>
        <v>Mai Beni(9.51)</v>
      </c>
      <c r="H174" s="163" t="str">
        <f t="shared" si="54"/>
        <v>Mai Beni(9.51)</v>
      </c>
      <c r="I174" s="163" t="str">
        <f t="shared" si="54"/>
        <v>Mai Beni(9.51)</v>
      </c>
      <c r="J174" s="163" t="str">
        <f t="shared" si="54"/>
        <v>Mai Beni(9.51)</v>
      </c>
      <c r="K174" s="163" t="str">
        <f t="shared" si="54"/>
        <v>Mai Beni(9.51)</v>
      </c>
      <c r="L174" s="163" t="str">
        <f t="shared" si="54"/>
        <v>Mai Beni(9.51)</v>
      </c>
      <c r="M174" s="163" t="str">
        <f t="shared" si="54"/>
        <v>Mai Beni(9.51)</v>
      </c>
      <c r="N174" s="163" t="str">
        <f t="shared" si="54"/>
        <v>Mai Beni(9.51)</v>
      </c>
      <c r="O174" s="163" t="str">
        <f t="shared" si="54"/>
        <v>Mai Beni(9.51)</v>
      </c>
      <c r="P174" s="163" t="str">
        <f t="shared" si="54"/>
        <v>Mai Beni(9.51)</v>
      </c>
      <c r="Q174" s="163" t="str">
        <f t="shared" si="54"/>
        <v>Mai Beni(9.51)</v>
      </c>
      <c r="R174" s="163" t="str">
        <f t="shared" si="54"/>
        <v>Mai Beni(9.51)</v>
      </c>
      <c r="S174" s="163" t="str">
        <f t="shared" si="56"/>
        <v>Mai Beni(9.51)</v>
      </c>
      <c r="T174" s="163" t="str">
        <f t="shared" si="56"/>
        <v>Mai Beni(9.51)</v>
      </c>
      <c r="U174" s="163" t="str">
        <f t="shared" si="56"/>
        <v>Mai Beni(9.51)</v>
      </c>
      <c r="V174" s="163" t="str">
        <f t="shared" si="56"/>
        <v>Mai Beni(9.51)</v>
      </c>
      <c r="W174" s="163" t="str">
        <f t="shared" si="56"/>
        <v>Mai Beni(9.51)</v>
      </c>
      <c r="X174" s="163" t="str">
        <f t="shared" si="56"/>
        <v>Mai Beni(9.51)</v>
      </c>
      <c r="Y174" s="163" t="str">
        <f t="shared" si="56"/>
        <v>Mai Beni(9.51)</v>
      </c>
      <c r="Z174" s="163" t="str">
        <f t="shared" si="56"/>
        <v>Mai Beni(9.51)</v>
      </c>
      <c r="AA174" s="163" t="str">
        <f t="shared" si="56"/>
        <v>Mai Beni(9.51)</v>
      </c>
      <c r="AB174" s="163" t="str">
        <f t="shared" si="56"/>
        <v>Mai Beni(9.51)</v>
      </c>
      <c r="AC174" s="163" t="str">
        <f t="shared" si="56"/>
        <v>Mai Beni(9.51)</v>
      </c>
      <c r="AD174" s="163" t="str">
        <f t="shared" si="56"/>
        <v>Mai Beni(9.51)</v>
      </c>
      <c r="AE174" s="163" t="str">
        <f t="shared" si="56"/>
        <v>Mai Beni(9.51)</v>
      </c>
      <c r="AF174" s="176" t="str">
        <f t="shared" si="56"/>
        <v>Mai Beni(9.51)</v>
      </c>
      <c r="AG174" s="175"/>
      <c r="AH174" s="46"/>
      <c r="AI174" s="47"/>
      <c r="AK174" s="49"/>
    </row>
    <row r="175" spans="1:37">
      <c r="A175" s="121" t="s">
        <v>196</v>
      </c>
      <c r="B175" s="163" t="str">
        <f t="shared" si="53"/>
        <v>Andhi Khola(9.4)</v>
      </c>
      <c r="C175" s="163" t="str">
        <f t="shared" si="53"/>
        <v>Andhi Khola(9.4)</v>
      </c>
      <c r="D175" s="163" t="str">
        <f t="shared" si="54"/>
        <v>Andhi Khola(9.4)</v>
      </c>
      <c r="E175" s="163" t="str">
        <f t="shared" si="55"/>
        <v>Andhi Khola(9.4)</v>
      </c>
      <c r="F175" s="163" t="str">
        <f t="shared" si="54"/>
        <v>Andhi Khola(9.4)</v>
      </c>
      <c r="G175" s="163" t="str">
        <f t="shared" si="54"/>
        <v>Andhi Khola(9.4)</v>
      </c>
      <c r="H175" s="163" t="str">
        <f t="shared" si="54"/>
        <v>Andhi Khola(9.4)</v>
      </c>
      <c r="I175" s="163" t="str">
        <f t="shared" si="54"/>
        <v>Andhi Khola(9.4)</v>
      </c>
      <c r="J175" s="163" t="str">
        <f t="shared" si="54"/>
        <v>Andhi Khola(9.4)</v>
      </c>
      <c r="K175" s="163" t="str">
        <f t="shared" si="54"/>
        <v>Andhi Khola(9.4)</v>
      </c>
      <c r="L175" s="163" t="str">
        <f t="shared" si="54"/>
        <v>Andhi Khola(9.4)</v>
      </c>
      <c r="M175" s="163" t="str">
        <f t="shared" si="54"/>
        <v>Andhi Khola(9.4)</v>
      </c>
      <c r="N175" s="163" t="str">
        <f t="shared" si="54"/>
        <v>Andhi Khola(9.4)</v>
      </c>
      <c r="O175" s="163" t="str">
        <f t="shared" si="54"/>
        <v>Andhi Khola(9.4)</v>
      </c>
      <c r="P175" s="163" t="str">
        <f t="shared" si="54"/>
        <v>Andhi Khola(9.4)</v>
      </c>
      <c r="Q175" s="163" t="str">
        <f t="shared" si="54"/>
        <v>Andhi Khola(9.4)</v>
      </c>
      <c r="R175" s="163" t="str">
        <f t="shared" si="54"/>
        <v>Andhi Khola(9.4)</v>
      </c>
      <c r="S175" s="163" t="str">
        <f t="shared" si="56"/>
        <v>Andhi Khola(9.4)</v>
      </c>
      <c r="T175" s="163" t="str">
        <f t="shared" si="56"/>
        <v>Andhi Khola(9.4)</v>
      </c>
      <c r="U175" s="163" t="str">
        <f t="shared" si="56"/>
        <v>Andhi Khola(9.4)</v>
      </c>
      <c r="V175" s="163" t="str">
        <f t="shared" si="56"/>
        <v>Andhi Khola(9.4)</v>
      </c>
      <c r="W175" s="163" t="str">
        <f t="shared" si="56"/>
        <v>Andhi Khola(9.4)</v>
      </c>
      <c r="X175" s="163" t="str">
        <f t="shared" si="56"/>
        <v>Andhi Khola(9.4)</v>
      </c>
      <c r="Y175" s="163" t="str">
        <f t="shared" si="56"/>
        <v>Andhi Khola(9.4)</v>
      </c>
      <c r="Z175" s="163" t="str">
        <f t="shared" si="56"/>
        <v>Andhi Khola(9.4)</v>
      </c>
      <c r="AA175" s="163" t="str">
        <f t="shared" si="56"/>
        <v>Andhi Khola(9.4)</v>
      </c>
      <c r="AB175" s="163" t="str">
        <f t="shared" si="56"/>
        <v>Andhi Khola(9.4)</v>
      </c>
      <c r="AC175" s="163" t="str">
        <f t="shared" si="56"/>
        <v>Andhi Khola(9.4)</v>
      </c>
      <c r="AD175" s="163" t="str">
        <f t="shared" si="56"/>
        <v>Andhi Khola(9.4)</v>
      </c>
      <c r="AE175" s="163" t="str">
        <f t="shared" si="56"/>
        <v>Andhi Khola(9.4)</v>
      </c>
      <c r="AF175" s="176" t="str">
        <f t="shared" si="56"/>
        <v>Andhi Khola(9.4)</v>
      </c>
      <c r="AG175" s="175"/>
      <c r="AH175" s="46"/>
      <c r="AI175" s="47"/>
      <c r="AK175" s="49"/>
    </row>
    <row r="176" spans="1:37">
      <c r="A176" s="121" t="s">
        <v>197</v>
      </c>
      <c r="B176" s="163" t="str">
        <f t="shared" si="53"/>
        <v>Rudi Khola A(8.8)</v>
      </c>
      <c r="C176" s="163" t="str">
        <f t="shared" si="53"/>
        <v>Rudi Khola A(8.8)</v>
      </c>
      <c r="D176" s="163" t="str">
        <f t="shared" si="54"/>
        <v>Rudi Khola A(8.8)</v>
      </c>
      <c r="E176" s="163" t="str">
        <f t="shared" si="55"/>
        <v>Rudi Khola A(8.8)</v>
      </c>
      <c r="F176" s="163" t="str">
        <f t="shared" si="54"/>
        <v>Rudi Khola A(8.8)</v>
      </c>
      <c r="G176" s="163" t="str">
        <f t="shared" si="54"/>
        <v>Rudi Khola A(8.8)</v>
      </c>
      <c r="H176" s="163" t="str">
        <f t="shared" si="54"/>
        <v>Rudi Khola A(8.8)</v>
      </c>
      <c r="I176" s="163" t="str">
        <f t="shared" si="54"/>
        <v>Rudi Khola A(8.8)</v>
      </c>
      <c r="J176" s="163" t="str">
        <f t="shared" si="54"/>
        <v>Rudi Khola A(8.8)</v>
      </c>
      <c r="K176" s="163" t="str">
        <f t="shared" si="54"/>
        <v>Rudi Khola A(8.8)</v>
      </c>
      <c r="L176" s="163" t="str">
        <f t="shared" si="54"/>
        <v>Rudi Khola A(8.8)</v>
      </c>
      <c r="M176" s="163" t="str">
        <f t="shared" si="54"/>
        <v>Rudi Khola A(8.8)</v>
      </c>
      <c r="N176" s="163" t="str">
        <f t="shared" si="54"/>
        <v>Rudi Khola A(8.8)</v>
      </c>
      <c r="O176" s="163" t="str">
        <f t="shared" si="54"/>
        <v>Rudi Khola A(8.8)</v>
      </c>
      <c r="P176" s="163" t="str">
        <f t="shared" si="54"/>
        <v>Rudi Khola A(8.8)</v>
      </c>
      <c r="Q176" s="163" t="str">
        <f t="shared" si="54"/>
        <v>Rudi Khola A(8.8)</v>
      </c>
      <c r="R176" s="163" t="str">
        <f t="shared" si="54"/>
        <v>Rudi Khola A(8.8)</v>
      </c>
      <c r="S176" s="163" t="str">
        <f t="shared" si="56"/>
        <v>Rudi Khola A(8.8)</v>
      </c>
      <c r="T176" s="163" t="str">
        <f t="shared" si="56"/>
        <v>Rudi Khola A(8.8)</v>
      </c>
      <c r="U176" s="163" t="str">
        <f t="shared" si="56"/>
        <v>Rudi Khola A(8.8)</v>
      </c>
      <c r="V176" s="163" t="str">
        <f t="shared" si="56"/>
        <v>Rudi Khola A(8.8)</v>
      </c>
      <c r="W176" s="163" t="str">
        <f t="shared" si="56"/>
        <v>Rudi Khola A(8.8)</v>
      </c>
      <c r="X176" s="163" t="str">
        <f t="shared" si="56"/>
        <v>Rudi Khola A(8.8)</v>
      </c>
      <c r="Y176" s="163" t="str">
        <f t="shared" si="56"/>
        <v>Rudi Khola A(8.8)</v>
      </c>
      <c r="Z176" s="163" t="str">
        <f t="shared" si="56"/>
        <v>Rudi Khola A(8.8)</v>
      </c>
      <c r="AA176" s="163" t="str">
        <f t="shared" si="56"/>
        <v>Rudi Khola A(8.8)</v>
      </c>
      <c r="AB176" s="163" t="str">
        <f t="shared" si="56"/>
        <v>Rudi Khola A(8.8)</v>
      </c>
      <c r="AC176" s="163" t="str">
        <f t="shared" si="56"/>
        <v>Rudi Khola A(8.8)</v>
      </c>
      <c r="AD176" s="163" t="str">
        <f t="shared" si="56"/>
        <v>Rudi Khola A(8.8)</v>
      </c>
      <c r="AE176" s="163" t="str">
        <f t="shared" si="56"/>
        <v>Rudi Khola A(8.8)</v>
      </c>
      <c r="AF176" s="176" t="str">
        <f t="shared" si="56"/>
        <v>Rudi Khola A(8.8)</v>
      </c>
      <c r="AG176" s="175"/>
      <c r="AH176" s="46"/>
      <c r="AI176" s="47"/>
      <c r="AK176" s="49"/>
    </row>
    <row r="177" spans="1:37">
      <c r="A177" s="121" t="s">
        <v>198</v>
      </c>
      <c r="B177" s="163" t="str">
        <f t="shared" si="53"/>
        <v>Naugadh gad Khola(8.5)</v>
      </c>
      <c r="C177" s="163" t="str">
        <f t="shared" si="53"/>
        <v>Naugadh gad Khola(8.5)</v>
      </c>
      <c r="D177" s="163" t="str">
        <f t="shared" si="54"/>
        <v>Naugadh gad Khola(8.5)</v>
      </c>
      <c r="E177" s="163" t="str">
        <f t="shared" si="55"/>
        <v>Naugadh gad Khola(8.5)</v>
      </c>
      <c r="F177" s="163" t="str">
        <f t="shared" si="54"/>
        <v>Naugadh gad Khola(8.5)</v>
      </c>
      <c r="G177" s="163" t="str">
        <f t="shared" si="54"/>
        <v>Naugadh gad Khola(8.5)</v>
      </c>
      <c r="H177" s="163" t="str">
        <f t="shared" si="54"/>
        <v>Naugadh gad Khola(8.5)</v>
      </c>
      <c r="I177" s="163" t="str">
        <f t="shared" si="54"/>
        <v>Naugadh gad Khola(8.5)</v>
      </c>
      <c r="J177" s="163" t="str">
        <f t="shared" si="54"/>
        <v>Naugadh gad Khola(8.5)</v>
      </c>
      <c r="K177" s="163" t="str">
        <f t="shared" si="54"/>
        <v>Naugadh gad Khola(8.5)</v>
      </c>
      <c r="L177" s="163" t="str">
        <f t="shared" si="54"/>
        <v>Naugadh gad Khola(8.5)</v>
      </c>
      <c r="M177" s="163" t="str">
        <f t="shared" si="54"/>
        <v>Naugadh gad Khola(8.5)</v>
      </c>
      <c r="N177" s="163" t="str">
        <f t="shared" si="54"/>
        <v>Naugadh gad Khola(8.5)</v>
      </c>
      <c r="O177" s="163" t="str">
        <f t="shared" si="54"/>
        <v>Naugadh gad Khola(8.5)</v>
      </c>
      <c r="P177" s="163" t="str">
        <f t="shared" si="54"/>
        <v>Naugadh gad Khola(8.5)</v>
      </c>
      <c r="Q177" s="163" t="str">
        <f t="shared" si="54"/>
        <v>Naugadh gad Khola(8.5)</v>
      </c>
      <c r="R177" s="163" t="str">
        <f t="shared" si="54"/>
        <v>Naugadh gad Khola(8.5)</v>
      </c>
      <c r="S177" s="163" t="str">
        <f t="shared" si="56"/>
        <v>Naugadh gad Khola(8.5)</v>
      </c>
      <c r="T177" s="163" t="str">
        <f t="shared" si="56"/>
        <v>Naugadh gad Khola(8.5)</v>
      </c>
      <c r="U177" s="163" t="str">
        <f t="shared" si="56"/>
        <v>Naugadh gad Khola(8.5)</v>
      </c>
      <c r="V177" s="163" t="str">
        <f t="shared" si="56"/>
        <v>Naugadh gad Khola(8.5)</v>
      </c>
      <c r="W177" s="163" t="str">
        <f t="shared" si="56"/>
        <v>Naugadh gad Khola(8.5)</v>
      </c>
      <c r="X177" s="163" t="str">
        <f t="shared" si="56"/>
        <v>Naugadh gad Khola(8.5)</v>
      </c>
      <c r="Y177" s="163" t="str">
        <f t="shared" si="56"/>
        <v>Naugadh gad Khola(8.5)</v>
      </c>
      <c r="Z177" s="163" t="str">
        <f t="shared" si="56"/>
        <v>Naugadh gad Khola(8.5)</v>
      </c>
      <c r="AA177" s="163" t="str">
        <f t="shared" si="56"/>
        <v>Naugadh gad Khola(8.5)</v>
      </c>
      <c r="AB177" s="163" t="str">
        <f t="shared" si="56"/>
        <v>Naugadh gad Khola(8.5)</v>
      </c>
      <c r="AC177" s="163" t="str">
        <f t="shared" si="56"/>
        <v>Naugadh gad Khola(8.5)</v>
      </c>
      <c r="AD177" s="163" t="str">
        <f t="shared" si="56"/>
        <v>Naugadh gad Khola(8.5)</v>
      </c>
      <c r="AE177" s="163" t="str">
        <f t="shared" si="56"/>
        <v>Naugadh gad Khola(8.5)</v>
      </c>
      <c r="AF177" s="176" t="str">
        <f t="shared" si="56"/>
        <v>Naugadh gad Khola(8.5)</v>
      </c>
      <c r="AG177" s="175"/>
      <c r="AH177" s="46"/>
      <c r="AI177" s="47"/>
      <c r="AK177" s="49"/>
    </row>
    <row r="178" spans="1:37">
      <c r="A178" s="121" t="s">
        <v>199</v>
      </c>
      <c r="B178" s="163" t="str">
        <f t="shared" si="53"/>
        <v>Butwal Solar Project(8.5)</v>
      </c>
      <c r="C178" s="163" t="str">
        <f t="shared" si="53"/>
        <v>Butwal Solar Project(8.5)</v>
      </c>
      <c r="D178" s="163" t="str">
        <f t="shared" si="54"/>
        <v>Butwal Solar Project(8.5)</v>
      </c>
      <c r="E178" s="163" t="str">
        <f t="shared" si="55"/>
        <v>Butwal Solar Project(8.5)</v>
      </c>
      <c r="F178" s="163" t="str">
        <f t="shared" si="54"/>
        <v>Butwal Solar Project(8.5)</v>
      </c>
      <c r="G178" s="163" t="str">
        <f t="shared" si="54"/>
        <v>Butwal Solar Project(8.5)</v>
      </c>
      <c r="H178" s="163" t="str">
        <f t="shared" si="54"/>
        <v>Butwal Solar Project(8.5)</v>
      </c>
      <c r="I178" s="163" t="str">
        <f t="shared" si="54"/>
        <v>Butwal Solar Project(8.5)</v>
      </c>
      <c r="J178" s="163" t="str">
        <f t="shared" si="54"/>
        <v>Butwal Solar Project(8.5)</v>
      </c>
      <c r="K178" s="163" t="str">
        <f t="shared" si="54"/>
        <v>Butwal Solar Project(8.5)</v>
      </c>
      <c r="L178" s="163" t="str">
        <f t="shared" si="54"/>
        <v>Butwal Solar Project(8.5)</v>
      </c>
      <c r="M178" s="163" t="str">
        <f t="shared" si="54"/>
        <v>Butwal Solar Project(8.5)</v>
      </c>
      <c r="N178" s="163" t="str">
        <f t="shared" si="54"/>
        <v>Butwal Solar Project(8.5)</v>
      </c>
      <c r="O178" s="163" t="str">
        <f t="shared" si="54"/>
        <v>Butwal Solar Project(8.5)</v>
      </c>
      <c r="P178" s="163" t="str">
        <f t="shared" si="54"/>
        <v>Butwal Solar Project(8.5)</v>
      </c>
      <c r="Q178" s="163" t="str">
        <f t="shared" si="54"/>
        <v>Butwal Solar Project(8.5)</v>
      </c>
      <c r="R178" s="163" t="str">
        <f t="shared" si="54"/>
        <v>Butwal Solar Project(8.5)</v>
      </c>
      <c r="S178" s="163" t="str">
        <f t="shared" si="56"/>
        <v>Butwal Solar Project(8.5)</v>
      </c>
      <c r="T178" s="163" t="str">
        <f t="shared" si="56"/>
        <v>Butwal Solar Project(8.5)</v>
      </c>
      <c r="U178" s="163" t="str">
        <f t="shared" si="56"/>
        <v>Butwal Solar Project(8.5)</v>
      </c>
      <c r="V178" s="163" t="str">
        <f t="shared" si="56"/>
        <v>Butwal Solar Project(8.5)</v>
      </c>
      <c r="W178" s="163" t="str">
        <f t="shared" si="56"/>
        <v>Butwal Solar Project(8.5)</v>
      </c>
      <c r="X178" s="163" t="str">
        <f t="shared" si="56"/>
        <v>Butwal Solar Project(8.5)</v>
      </c>
      <c r="Y178" s="163" t="str">
        <f t="shared" si="56"/>
        <v>Butwal Solar Project(8.5)</v>
      </c>
      <c r="Z178" s="163" t="str">
        <f t="shared" si="56"/>
        <v>Butwal Solar Project(8.5)</v>
      </c>
      <c r="AA178" s="163" t="str">
        <f t="shared" si="56"/>
        <v>Butwal Solar Project(8.5)</v>
      </c>
      <c r="AB178" s="163" t="str">
        <f t="shared" si="56"/>
        <v>Butwal Solar Project(8.5)</v>
      </c>
      <c r="AC178" s="163" t="str">
        <f t="shared" si="56"/>
        <v>Butwal Solar Project(8.5)</v>
      </c>
      <c r="AD178" s="163" t="str">
        <f t="shared" si="56"/>
        <v>Butwal Solar Project(8.5)</v>
      </c>
      <c r="AE178" s="163" t="str">
        <f t="shared" si="56"/>
        <v>Butwal Solar Project(8.5)</v>
      </c>
      <c r="AF178" s="176" t="str">
        <f t="shared" si="56"/>
        <v>Butwal Solar Project(8.5)</v>
      </c>
      <c r="AG178" s="175"/>
      <c r="AH178" s="46"/>
      <c r="AI178" s="47"/>
      <c r="AK178" s="49"/>
    </row>
    <row r="179" spans="1:37">
      <c r="A179" s="121" t="s">
        <v>200</v>
      </c>
      <c r="B179" s="163" t="str">
        <f t="shared" si="53"/>
        <v>Upper Hewa Khola Small(8.5)</v>
      </c>
      <c r="C179" s="163" t="str">
        <f t="shared" si="53"/>
        <v>Upper Hewa Khola Small(8.5)</v>
      </c>
      <c r="D179" s="163" t="str">
        <f t="shared" si="54"/>
        <v>Upper Hewa Khola Small(8.5)</v>
      </c>
      <c r="E179" s="163" t="str">
        <f t="shared" si="55"/>
        <v>Upper Hewa Khola Small(8.5)</v>
      </c>
      <c r="F179" s="163" t="str">
        <f t="shared" si="54"/>
        <v>Upper Hewa Khola Small(8.5)</v>
      </c>
      <c r="G179" s="163" t="str">
        <f t="shared" si="54"/>
        <v>Upper Hewa Khola Small(8.5)</v>
      </c>
      <c r="H179" s="163" t="str">
        <f t="shared" si="54"/>
        <v>Upper Hewa Khola Small(8.5)</v>
      </c>
      <c r="I179" s="163" t="str">
        <f t="shared" si="54"/>
        <v>Upper Hewa Khola Small(8.5)</v>
      </c>
      <c r="J179" s="163" t="str">
        <f t="shared" si="54"/>
        <v>Upper Hewa Khola Small(8.5)</v>
      </c>
      <c r="K179" s="163" t="str">
        <f t="shared" si="54"/>
        <v>Upper Hewa Khola Small(8.5)</v>
      </c>
      <c r="L179" s="163" t="str">
        <f t="shared" si="54"/>
        <v>Upper Hewa Khola Small(8.5)</v>
      </c>
      <c r="M179" s="163" t="str">
        <f t="shared" si="54"/>
        <v>Upper Hewa Khola Small(8.5)</v>
      </c>
      <c r="N179" s="163" t="str">
        <f t="shared" si="54"/>
        <v>Upper Hewa Khola Small(8.5)</v>
      </c>
      <c r="O179" s="163" t="str">
        <f t="shared" si="54"/>
        <v>Upper Hewa Khola Small(8.5)</v>
      </c>
      <c r="P179" s="163" t="str">
        <f t="shared" si="54"/>
        <v>Upper Hewa Khola Small(8.5)</v>
      </c>
      <c r="Q179" s="163" t="str">
        <f t="shared" si="54"/>
        <v>Upper Hewa Khola Small(8.5)</v>
      </c>
      <c r="R179" s="163" t="str">
        <f t="shared" si="54"/>
        <v>Upper Hewa Khola Small(8.5)</v>
      </c>
      <c r="S179" s="163" t="str">
        <f t="shared" si="56"/>
        <v>Upper Hewa Khola Small(8.5)</v>
      </c>
      <c r="T179" s="163" t="str">
        <f t="shared" si="56"/>
        <v>Upper Hewa Khola Small(8.5)</v>
      </c>
      <c r="U179" s="163" t="str">
        <f t="shared" si="56"/>
        <v>Upper Hewa Khola Small(8.5)</v>
      </c>
      <c r="V179" s="163" t="str">
        <f t="shared" si="56"/>
        <v>Upper Hewa Khola Small(8.5)</v>
      </c>
      <c r="W179" s="163" t="str">
        <f t="shared" si="56"/>
        <v>Upper Hewa Khola Small(8.5)</v>
      </c>
      <c r="X179" s="163" t="str">
        <f t="shared" si="56"/>
        <v>Upper Hewa Khola Small(8.5)</v>
      </c>
      <c r="Y179" s="163" t="str">
        <f t="shared" si="56"/>
        <v>Upper Hewa Khola Small(8.5)</v>
      </c>
      <c r="Z179" s="163" t="str">
        <f t="shared" si="56"/>
        <v>Upper Hewa Khola Small(8.5)</v>
      </c>
      <c r="AA179" s="163" t="str">
        <f t="shared" si="56"/>
        <v>Upper Hewa Khola Small(8.5)</v>
      </c>
      <c r="AB179" s="163" t="str">
        <f t="shared" si="56"/>
        <v>Upper Hewa Khola Small(8.5)</v>
      </c>
      <c r="AC179" s="163" t="str">
        <f t="shared" si="56"/>
        <v>Upper Hewa Khola Small(8.5)</v>
      </c>
      <c r="AD179" s="163" t="str">
        <f t="shared" si="56"/>
        <v>Upper Hewa Khola Small(8.5)</v>
      </c>
      <c r="AE179" s="163" t="str">
        <f t="shared" si="56"/>
        <v>Upper Hewa Khola Small(8.5)</v>
      </c>
      <c r="AF179" s="176" t="str">
        <f t="shared" si="56"/>
        <v>Upper Hewa Khola Small(8.5)</v>
      </c>
      <c r="AG179" s="175"/>
      <c r="AH179" s="46"/>
      <c r="AI179" s="47"/>
      <c r="AK179" s="49"/>
    </row>
    <row r="180" spans="1:37">
      <c r="A180" s="121" t="s">
        <v>201</v>
      </c>
      <c r="B180" s="163" t="str">
        <f t="shared" si="53"/>
        <v>Ankhu Khola - 1(8.4)</v>
      </c>
      <c r="C180" s="163" t="str">
        <f t="shared" si="53"/>
        <v>Ankhu Khola - 1(8.4)</v>
      </c>
      <c r="D180" s="163" t="str">
        <f t="shared" si="54"/>
        <v>Ankhu Khola - 1(8.4)</v>
      </c>
      <c r="E180" s="163" t="str">
        <f t="shared" si="55"/>
        <v>Ankhu Khola - 1(8.4)</v>
      </c>
      <c r="F180" s="163" t="str">
        <f t="shared" si="54"/>
        <v>Ankhu Khola - 1(8.4)</v>
      </c>
      <c r="G180" s="163" t="str">
        <f t="shared" si="54"/>
        <v>Ankhu Khola - 1(8.4)</v>
      </c>
      <c r="H180" s="163" t="str">
        <f t="shared" si="54"/>
        <v>Ankhu Khola - 1(8.4)</v>
      </c>
      <c r="I180" s="163" t="str">
        <f t="shared" si="54"/>
        <v>Ankhu Khola - 1(8.4)</v>
      </c>
      <c r="J180" s="163" t="str">
        <f t="shared" si="54"/>
        <v>Ankhu Khola - 1(8.4)</v>
      </c>
      <c r="K180" s="163" t="str">
        <f t="shared" si="54"/>
        <v>Ankhu Khola - 1(8.4)</v>
      </c>
      <c r="L180" s="163" t="str">
        <f t="shared" si="54"/>
        <v>Ankhu Khola - 1(8.4)</v>
      </c>
      <c r="M180" s="163" t="str">
        <f t="shared" si="54"/>
        <v>Ankhu Khola - 1(8.4)</v>
      </c>
      <c r="N180" s="163" t="str">
        <f t="shared" si="54"/>
        <v>Ankhu Khola - 1(8.4)</v>
      </c>
      <c r="O180" s="163" t="str">
        <f t="shared" si="54"/>
        <v>Ankhu Khola - 1(8.4)</v>
      </c>
      <c r="P180" s="163" t="str">
        <f t="shared" si="54"/>
        <v>Ankhu Khola - 1(8.4)</v>
      </c>
      <c r="Q180" s="163" t="str">
        <f t="shared" si="54"/>
        <v>Ankhu Khola - 1(8.4)</v>
      </c>
      <c r="R180" s="163" t="str">
        <f t="shared" si="54"/>
        <v>Ankhu Khola - 1(8.4)</v>
      </c>
      <c r="S180" s="163" t="str">
        <f t="shared" si="56"/>
        <v>Ankhu Khola - 1(8.4)</v>
      </c>
      <c r="T180" s="163" t="str">
        <f t="shared" si="56"/>
        <v>Ankhu Khola - 1(8.4)</v>
      </c>
      <c r="U180" s="163" t="str">
        <f t="shared" si="56"/>
        <v>Ankhu Khola - 1(8.4)</v>
      </c>
      <c r="V180" s="163" t="str">
        <f t="shared" si="56"/>
        <v>Ankhu Khola - 1(8.4)</v>
      </c>
      <c r="W180" s="163" t="str">
        <f t="shared" si="56"/>
        <v>Ankhu Khola - 1(8.4)</v>
      </c>
      <c r="X180" s="163" t="str">
        <f t="shared" si="56"/>
        <v>Ankhu Khola - 1(8.4)</v>
      </c>
      <c r="Y180" s="163" t="str">
        <f t="shared" si="56"/>
        <v>Ankhu Khola - 1(8.4)</v>
      </c>
      <c r="Z180" s="163" t="str">
        <f t="shared" si="56"/>
        <v>Ankhu Khola - 1(8.4)</v>
      </c>
      <c r="AA180" s="163" t="str">
        <f t="shared" si="56"/>
        <v>Ankhu Khola - 1(8.4)</v>
      </c>
      <c r="AB180" s="163" t="str">
        <f t="shared" si="56"/>
        <v>Ankhu Khola - 1(8.4)</v>
      </c>
      <c r="AC180" s="163" t="str">
        <f t="shared" si="56"/>
        <v>Ankhu Khola - 1(8.4)</v>
      </c>
      <c r="AD180" s="163" t="str">
        <f t="shared" si="56"/>
        <v>Ankhu Khola - 1(8.4)</v>
      </c>
      <c r="AE180" s="163" t="str">
        <f t="shared" si="56"/>
        <v>Ankhu Khola - 1(8.4)</v>
      </c>
      <c r="AF180" s="176" t="str">
        <f t="shared" si="56"/>
        <v>Ankhu Khola - 1(8.4)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 t="str">
        <f t="shared" si="53"/>
        <v>Mai sana Cascade(8)</v>
      </c>
      <c r="C181" s="163" t="str">
        <f t="shared" si="53"/>
        <v>Mai sana Cascade(8)</v>
      </c>
      <c r="D181" s="163" t="str">
        <f t="shared" si="54"/>
        <v>Mai sana Cascade(8)</v>
      </c>
      <c r="E181" s="163" t="str">
        <f t="shared" si="55"/>
        <v>Mai sana Cascade(8)</v>
      </c>
      <c r="F181" s="163" t="str">
        <f t="shared" si="54"/>
        <v>Mai sana Cascade(8)</v>
      </c>
      <c r="G181" s="163" t="str">
        <f t="shared" si="54"/>
        <v>Mai sana Cascade(8)</v>
      </c>
      <c r="H181" s="163" t="str">
        <f t="shared" si="54"/>
        <v>Mai sana Cascade(8)</v>
      </c>
      <c r="I181" s="163" t="str">
        <f t="shared" si="54"/>
        <v>Mai sana Cascade(8)</v>
      </c>
      <c r="J181" s="163" t="str">
        <f t="shared" si="54"/>
        <v>Mai sana Cascade(8)</v>
      </c>
      <c r="K181" s="163" t="str">
        <f t="shared" si="54"/>
        <v>Mai sana Cascade(8)</v>
      </c>
      <c r="L181" s="163" t="str">
        <f t="shared" si="54"/>
        <v>Mai sana Cascade(8)</v>
      </c>
      <c r="M181" s="163" t="str">
        <f t="shared" si="54"/>
        <v>Mai sana Cascade(8)</v>
      </c>
      <c r="N181" s="163" t="str">
        <f t="shared" si="54"/>
        <v>Mai sana Cascade(8)</v>
      </c>
      <c r="O181" s="163" t="str">
        <f t="shared" si="54"/>
        <v>Mai sana Cascade(8)</v>
      </c>
      <c r="P181" s="163" t="str">
        <f t="shared" si="54"/>
        <v>Mai sana Cascade(8)</v>
      </c>
      <c r="Q181" s="163" t="str">
        <f t="shared" si="54"/>
        <v>Mai sana Cascade(8)</v>
      </c>
      <c r="R181" s="163" t="str">
        <f t="shared" si="54"/>
        <v>Mai sana Cascade(8)</v>
      </c>
      <c r="S181" s="163" t="str">
        <f t="shared" si="56"/>
        <v>Mai sana Cascade(8)</v>
      </c>
      <c r="T181" s="163" t="str">
        <f t="shared" si="56"/>
        <v>Mai sana Cascade(8)</v>
      </c>
      <c r="U181" s="163" t="str">
        <f t="shared" si="56"/>
        <v>Mai sana Cascade(8)</v>
      </c>
      <c r="V181" s="163" t="str">
        <f t="shared" si="56"/>
        <v>Mai sana Cascade(8)</v>
      </c>
      <c r="W181" s="163" t="str">
        <f t="shared" si="56"/>
        <v>Mai sana Cascade(8)</v>
      </c>
      <c r="X181" s="163" t="str">
        <f t="shared" si="56"/>
        <v>Mai sana Cascade(8)</v>
      </c>
      <c r="Y181" s="163" t="str">
        <f t="shared" si="56"/>
        <v>Mai sana Cascade(8)</v>
      </c>
      <c r="Z181" s="163" t="str">
        <f t="shared" si="56"/>
        <v>Mai sana Cascade(8)</v>
      </c>
      <c r="AA181" s="163" t="str">
        <f t="shared" si="56"/>
        <v>Mai sana Cascade(8)</v>
      </c>
      <c r="AB181" s="163" t="str">
        <f t="shared" si="56"/>
        <v>Mai sana Cascade(8)</v>
      </c>
      <c r="AC181" s="163" t="str">
        <f t="shared" si="56"/>
        <v>Mai sana Cascade(8)</v>
      </c>
      <c r="AD181" s="163" t="str">
        <f t="shared" si="56"/>
        <v>Mai sana Cascade(8)</v>
      </c>
      <c r="AE181" s="163" t="str">
        <f t="shared" si="56"/>
        <v>Mai sana Cascade(8)</v>
      </c>
      <c r="AF181" s="176" t="str">
        <f t="shared" si="56"/>
        <v>Mai sana Cascade(8)</v>
      </c>
      <c r="AG181" s="175"/>
      <c r="AH181" s="46"/>
      <c r="AI181" s="47"/>
      <c r="AK181" s="49"/>
    </row>
    <row r="182" spans="1:37">
      <c r="A182" s="121" t="s">
        <v>203</v>
      </c>
      <c r="B182" s="163" t="str">
        <f t="shared" si="53"/>
        <v>Upper Naugad Gad(8)</v>
      </c>
      <c r="C182" s="163" t="str">
        <f t="shared" si="53"/>
        <v>Upper Naugad Gad(8)</v>
      </c>
      <c r="D182" s="163" t="str">
        <f t="shared" si="54"/>
        <v>Upper Naugad Gad(8)</v>
      </c>
      <c r="E182" s="163" t="str">
        <f t="shared" si="55"/>
        <v>Upper Naugad Gad(8)</v>
      </c>
      <c r="F182" s="163" t="str">
        <f t="shared" si="54"/>
        <v>Upper Naugad Gad(8)</v>
      </c>
      <c r="G182" s="163" t="str">
        <f t="shared" si="54"/>
        <v>Upper Naugad Gad(8)</v>
      </c>
      <c r="H182" s="163" t="str">
        <f t="shared" si="54"/>
        <v>Upper Naugad Gad(8)</v>
      </c>
      <c r="I182" s="163" t="str">
        <f t="shared" si="54"/>
        <v>Upper Naugad Gad(8)</v>
      </c>
      <c r="J182" s="163" t="str">
        <f t="shared" si="54"/>
        <v>Upper Naugad Gad(8)</v>
      </c>
      <c r="K182" s="163" t="str">
        <f t="shared" si="54"/>
        <v>Upper Naugad Gad(8)</v>
      </c>
      <c r="L182" s="163" t="str">
        <f t="shared" si="54"/>
        <v>Upper Naugad Gad(8)</v>
      </c>
      <c r="M182" s="163" t="str">
        <f t="shared" si="54"/>
        <v>Upper Naugad Gad(8)</v>
      </c>
      <c r="N182" s="163" t="str">
        <f t="shared" si="54"/>
        <v>Upper Naugad Gad(8)</v>
      </c>
      <c r="O182" s="163" t="str">
        <f t="shared" si="54"/>
        <v>Upper Naugad Gad(8)</v>
      </c>
      <c r="P182" s="163" t="str">
        <f t="shared" si="54"/>
        <v>Upper Naugad Gad(8)</v>
      </c>
      <c r="Q182" s="163" t="str">
        <f t="shared" si="54"/>
        <v>Upper Naugad Gad(8)</v>
      </c>
      <c r="R182" s="163" t="str">
        <f t="shared" si="54"/>
        <v>Upper Naugad Gad(8)</v>
      </c>
      <c r="S182" s="163" t="str">
        <f t="shared" si="56"/>
        <v>Upper Naugad Gad(8)</v>
      </c>
      <c r="T182" s="163" t="str">
        <f t="shared" si="56"/>
        <v>Upper Naugad Gad(8)</v>
      </c>
      <c r="U182" s="163" t="str">
        <f t="shared" si="56"/>
        <v>Upper Naugad Gad(8)</v>
      </c>
      <c r="V182" s="163" t="str">
        <f t="shared" si="56"/>
        <v>Upper Naugad Gad(8)</v>
      </c>
      <c r="W182" s="163" t="str">
        <f t="shared" si="56"/>
        <v>Upper Naugad Gad(8)</v>
      </c>
      <c r="X182" s="163" t="str">
        <f t="shared" si="56"/>
        <v>Upper Naugad Gad(8)</v>
      </c>
      <c r="Y182" s="163" t="str">
        <f t="shared" si="56"/>
        <v>Upper Naugad Gad(8)</v>
      </c>
      <c r="Z182" s="163" t="str">
        <f t="shared" si="56"/>
        <v>Upper Naugad Gad(8)</v>
      </c>
      <c r="AA182" s="163" t="str">
        <f t="shared" si="56"/>
        <v>Upper Naugad Gad(8)</v>
      </c>
      <c r="AB182" s="163" t="str">
        <f t="shared" si="56"/>
        <v>Upper Naugad Gad(8)</v>
      </c>
      <c r="AC182" s="163" t="str">
        <f t="shared" si="56"/>
        <v>Upper Naugad Gad(8)</v>
      </c>
      <c r="AD182" s="163" t="str">
        <f t="shared" si="56"/>
        <v>Upper Naugad Gad(8)</v>
      </c>
      <c r="AE182" s="163" t="str">
        <f t="shared" si="56"/>
        <v>Upper Naugad Gad(8)</v>
      </c>
      <c r="AF182" s="176" t="str">
        <f t="shared" si="56"/>
        <v>Upper Naugad Gad(8)</v>
      </c>
      <c r="AG182" s="175"/>
      <c r="AH182" s="46"/>
      <c r="AI182" s="47"/>
      <c r="AK182" s="49"/>
    </row>
    <row r="183" spans="1:37">
      <c r="A183" s="121" t="s">
        <v>204</v>
      </c>
      <c r="B183" s="163" t="str">
        <f t="shared" si="53"/>
        <v>Taksar Pikhuwa(8)</v>
      </c>
      <c r="C183" s="163" t="str">
        <f t="shared" si="53"/>
        <v>Taksar Pikhuwa(8)</v>
      </c>
      <c r="D183" s="163" t="str">
        <f t="shared" si="54"/>
        <v>Taksar Pikhuwa(8)</v>
      </c>
      <c r="E183" s="163" t="str">
        <f t="shared" si="55"/>
        <v>Taksar Pikhuwa(8)</v>
      </c>
      <c r="F183" s="163" t="str">
        <f t="shared" si="54"/>
        <v>Taksar Pikhuwa(8)</v>
      </c>
      <c r="G183" s="163" t="str">
        <f t="shared" si="54"/>
        <v>Taksar Pikhuwa(8)</v>
      </c>
      <c r="H183" s="163" t="str">
        <f t="shared" si="54"/>
        <v>Taksar Pikhuwa(8)</v>
      </c>
      <c r="I183" s="163" t="str">
        <f t="shared" si="54"/>
        <v>Taksar Pikhuwa(8)</v>
      </c>
      <c r="J183" s="163" t="str">
        <f t="shared" si="54"/>
        <v>Taksar Pikhuwa(8)</v>
      </c>
      <c r="K183" s="163" t="str">
        <f t="shared" si="54"/>
        <v>Taksar Pikhuwa(8)</v>
      </c>
      <c r="L183" s="163" t="str">
        <f t="shared" si="54"/>
        <v>Taksar Pikhuwa(8)</v>
      </c>
      <c r="M183" s="163" t="str">
        <f t="shared" si="54"/>
        <v>Taksar Pikhuwa(8)</v>
      </c>
      <c r="N183" s="163" t="str">
        <f t="shared" si="54"/>
        <v>Taksar Pikhuwa(8)</v>
      </c>
      <c r="O183" s="163" t="str">
        <f t="shared" si="54"/>
        <v>Taksar Pikhuwa(8)</v>
      </c>
      <c r="P183" s="163" t="str">
        <f t="shared" si="54"/>
        <v>Taksar Pikhuwa(8)</v>
      </c>
      <c r="Q183" s="163" t="str">
        <f t="shared" si="54"/>
        <v>Taksar Pikhuwa(8)</v>
      </c>
      <c r="R183" s="163" t="str">
        <f t="shared" si="54"/>
        <v>Taksar Pikhuwa(8)</v>
      </c>
      <c r="S183" s="163" t="str">
        <f t="shared" si="56"/>
        <v>Taksar Pikhuwa(8)</v>
      </c>
      <c r="T183" s="163" t="str">
        <f t="shared" si="56"/>
        <v>Taksar Pikhuwa(8)</v>
      </c>
      <c r="U183" s="163" t="str">
        <f t="shared" si="56"/>
        <v>Taksar Pikhuwa(8)</v>
      </c>
      <c r="V183" s="163" t="str">
        <f t="shared" si="56"/>
        <v>Taksar Pikhuwa(8)</v>
      </c>
      <c r="W183" s="163" t="str">
        <f t="shared" si="56"/>
        <v>Taksar Pikhuwa(8)</v>
      </c>
      <c r="X183" s="163" t="str">
        <f t="shared" si="56"/>
        <v>Taksar Pikhuwa(8)</v>
      </c>
      <c r="Y183" s="163" t="str">
        <f t="shared" si="56"/>
        <v>Taksar Pikhuwa(8)</v>
      </c>
      <c r="Z183" s="163" t="str">
        <f t="shared" si="56"/>
        <v>Taksar Pikhuwa(8)</v>
      </c>
      <c r="AA183" s="163" t="str">
        <f t="shared" si="56"/>
        <v>Taksar Pikhuwa(8)</v>
      </c>
      <c r="AB183" s="163" t="str">
        <f t="shared" si="56"/>
        <v>Taksar Pikhuwa(8)</v>
      </c>
      <c r="AC183" s="163" t="str">
        <f t="shared" si="56"/>
        <v>Taksar Pikhuwa(8)</v>
      </c>
      <c r="AD183" s="163" t="str">
        <f t="shared" si="56"/>
        <v>Taksar Pikhuwa(8)</v>
      </c>
      <c r="AE183" s="163" t="str">
        <f t="shared" si="56"/>
        <v>Taksar Pikhuwa(8)</v>
      </c>
      <c r="AF183" s="176" t="str">
        <f t="shared" si="56"/>
        <v>Taksar Pikhuwa(8)</v>
      </c>
      <c r="AG183" s="175"/>
      <c r="AH183" s="46"/>
      <c r="AI183" s="47"/>
      <c r="AK183" s="49"/>
    </row>
    <row r="184" spans="1:37">
      <c r="A184" s="121" t="s">
        <v>205</v>
      </c>
      <c r="B184" s="163" t="str">
        <f t="shared" si="53"/>
        <v>Super Mai(7.8)</v>
      </c>
      <c r="C184" s="163" t="str">
        <f t="shared" si="53"/>
        <v>Super Mai(7.8)</v>
      </c>
      <c r="D184" s="163" t="str">
        <f t="shared" si="54"/>
        <v>Super Mai(7.8)</v>
      </c>
      <c r="E184" s="163" t="str">
        <f t="shared" si="55"/>
        <v>Super Mai(7.8)</v>
      </c>
      <c r="F184" s="163" t="str">
        <f t="shared" si="54"/>
        <v>Super Mai(7.8)</v>
      </c>
      <c r="G184" s="163" t="str">
        <f t="shared" si="54"/>
        <v>Super Mai(7.8)</v>
      </c>
      <c r="H184" s="163" t="str">
        <f t="shared" si="54"/>
        <v>Super Mai(7.8)</v>
      </c>
      <c r="I184" s="163" t="str">
        <f t="shared" si="54"/>
        <v>Super Mai(7.8)</v>
      </c>
      <c r="J184" s="163" t="str">
        <f t="shared" si="54"/>
        <v>Super Mai(7.8)</v>
      </c>
      <c r="K184" s="163" t="str">
        <f t="shared" si="54"/>
        <v>Super Mai(7.8)</v>
      </c>
      <c r="L184" s="163" t="str">
        <f t="shared" si="54"/>
        <v>Super Mai(7.8)</v>
      </c>
      <c r="M184" s="163" t="str">
        <f t="shared" si="54"/>
        <v>Super Mai(7.8)</v>
      </c>
      <c r="N184" s="163" t="str">
        <f t="shared" si="54"/>
        <v>Super Mai(7.8)</v>
      </c>
      <c r="O184" s="163" t="str">
        <f t="shared" si="54"/>
        <v>Super Mai(7.8)</v>
      </c>
      <c r="P184" s="163" t="str">
        <f t="shared" si="54"/>
        <v>Super Mai(7.8)</v>
      </c>
      <c r="Q184" s="163" t="str">
        <f t="shared" si="54"/>
        <v>Super Mai(7.8)</v>
      </c>
      <c r="R184" s="163" t="str">
        <f t="shared" ref="R184:AF199" si="57">Q184</f>
        <v>Super Mai(7.8)</v>
      </c>
      <c r="S184" s="163" t="str">
        <f t="shared" si="57"/>
        <v>Super Mai(7.8)</v>
      </c>
      <c r="T184" s="163" t="str">
        <f t="shared" si="57"/>
        <v>Super Mai(7.8)</v>
      </c>
      <c r="U184" s="163" t="str">
        <f t="shared" si="57"/>
        <v>Super Mai(7.8)</v>
      </c>
      <c r="V184" s="163" t="str">
        <f t="shared" si="57"/>
        <v>Super Mai(7.8)</v>
      </c>
      <c r="W184" s="163" t="str">
        <f t="shared" si="57"/>
        <v>Super Mai(7.8)</v>
      </c>
      <c r="X184" s="163" t="str">
        <f t="shared" si="57"/>
        <v>Super Mai(7.8)</v>
      </c>
      <c r="Y184" s="163" t="str">
        <f t="shared" si="57"/>
        <v>Super Mai(7.8)</v>
      </c>
      <c r="Z184" s="163" t="str">
        <f t="shared" si="57"/>
        <v>Super Mai(7.8)</v>
      </c>
      <c r="AA184" s="163" t="str">
        <f t="shared" si="57"/>
        <v>Super Mai(7.8)</v>
      </c>
      <c r="AB184" s="163" t="str">
        <f t="shared" si="56"/>
        <v>Super Mai(7.8)</v>
      </c>
      <c r="AC184" s="163" t="str">
        <f t="shared" si="56"/>
        <v>Super Mai(7.8)</v>
      </c>
      <c r="AD184" s="163" t="str">
        <f t="shared" si="57"/>
        <v>Super Mai(7.8)</v>
      </c>
      <c r="AE184" s="163" t="str">
        <f t="shared" si="57"/>
        <v>Super Mai(7.8)</v>
      </c>
      <c r="AF184" s="176" t="str">
        <f t="shared" si="57"/>
        <v>Super Mai(7.8)</v>
      </c>
      <c r="AG184" s="175"/>
      <c r="AH184" s="46"/>
      <c r="AI184" s="47"/>
      <c r="AK184" s="49"/>
    </row>
    <row r="185" spans="1:37">
      <c r="A185" s="121" t="s">
        <v>206</v>
      </c>
      <c r="B185" s="163" t="str">
        <f t="shared" si="53"/>
        <v>Jogmai(7.6)</v>
      </c>
      <c r="C185" s="163" t="str">
        <f t="shared" si="53"/>
        <v>Jogmai(7.6)</v>
      </c>
      <c r="D185" s="163" t="str">
        <f t="shared" ref="D185:R200" si="58">C185</f>
        <v>Jogmai(7.6)</v>
      </c>
      <c r="E185" s="163" t="str">
        <f t="shared" si="55"/>
        <v>Jogmai(7.6)</v>
      </c>
      <c r="F185" s="163" t="str">
        <f t="shared" si="58"/>
        <v>Jogmai(7.6)</v>
      </c>
      <c r="G185" s="163" t="str">
        <f t="shared" si="58"/>
        <v>Jogmai(7.6)</v>
      </c>
      <c r="H185" s="163" t="str">
        <f t="shared" si="58"/>
        <v>Jogmai(7.6)</v>
      </c>
      <c r="I185" s="163" t="str">
        <f t="shared" si="58"/>
        <v>Jogmai(7.6)</v>
      </c>
      <c r="J185" s="163" t="str">
        <f t="shared" si="58"/>
        <v>Jogmai(7.6)</v>
      </c>
      <c r="K185" s="163" t="str">
        <f t="shared" si="58"/>
        <v>Jogmai(7.6)</v>
      </c>
      <c r="L185" s="163" t="str">
        <f t="shared" si="58"/>
        <v>Jogmai(7.6)</v>
      </c>
      <c r="M185" s="163" t="str">
        <f t="shared" si="58"/>
        <v>Jogmai(7.6)</v>
      </c>
      <c r="N185" s="163" t="str">
        <f t="shared" si="58"/>
        <v>Jogmai(7.6)</v>
      </c>
      <c r="O185" s="163" t="str">
        <f t="shared" si="58"/>
        <v>Jogmai(7.6)</v>
      </c>
      <c r="P185" s="163" t="str">
        <f t="shared" si="58"/>
        <v>Jogmai(7.6)</v>
      </c>
      <c r="Q185" s="163" t="str">
        <f t="shared" si="58"/>
        <v>Jogmai(7.6)</v>
      </c>
      <c r="R185" s="163" t="str">
        <f t="shared" si="58"/>
        <v>Jogmai(7.6)</v>
      </c>
      <c r="S185" s="163" t="str">
        <f t="shared" si="57"/>
        <v>Jogmai(7.6)</v>
      </c>
      <c r="T185" s="163" t="str">
        <f t="shared" si="57"/>
        <v>Jogmai(7.6)</v>
      </c>
      <c r="U185" s="163" t="str">
        <f t="shared" si="57"/>
        <v>Jogmai(7.6)</v>
      </c>
      <c r="V185" s="163" t="str">
        <f t="shared" si="57"/>
        <v>Jogmai(7.6)</v>
      </c>
      <c r="W185" s="163" t="str">
        <f t="shared" si="57"/>
        <v>Jogmai(7.6)</v>
      </c>
      <c r="X185" s="163" t="str">
        <f t="shared" si="57"/>
        <v>Jogmai(7.6)</v>
      </c>
      <c r="Y185" s="163" t="str">
        <f t="shared" si="57"/>
        <v>Jogmai(7.6)</v>
      </c>
      <c r="Z185" s="163" t="str">
        <f t="shared" si="57"/>
        <v>Jogmai(7.6)</v>
      </c>
      <c r="AA185" s="163" t="str">
        <f t="shared" si="57"/>
        <v>Jogmai(7.6)</v>
      </c>
      <c r="AB185" s="163" t="str">
        <f t="shared" si="57"/>
        <v>Jogmai(7.6)</v>
      </c>
      <c r="AC185" s="163" t="str">
        <f t="shared" si="57"/>
        <v>Jogmai(7.6)</v>
      </c>
      <c r="AD185" s="163" t="str">
        <f t="shared" si="57"/>
        <v>Jogmai(7.6)</v>
      </c>
      <c r="AE185" s="163" t="str">
        <f t="shared" si="57"/>
        <v>Jogmai(7.6)</v>
      </c>
      <c r="AF185" s="176" t="str">
        <f t="shared" si="57"/>
        <v>Jogmai(7.6)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 t="str">
        <f t="shared" si="53"/>
        <v>Indrawati - III (7.5)</v>
      </c>
      <c r="C186" s="163" t="str">
        <f t="shared" si="53"/>
        <v>Indrawati - III (7.5)</v>
      </c>
      <c r="D186" s="163" t="str">
        <f t="shared" si="58"/>
        <v>Indrawati - III (7.5)</v>
      </c>
      <c r="E186" s="163" t="str">
        <f t="shared" si="55"/>
        <v>Indrawati - III (7.5)</v>
      </c>
      <c r="F186" s="163" t="str">
        <f t="shared" si="58"/>
        <v>Indrawati - III (7.5)</v>
      </c>
      <c r="G186" s="163" t="str">
        <f t="shared" si="58"/>
        <v>Indrawati - III (7.5)</v>
      </c>
      <c r="H186" s="163" t="str">
        <f t="shared" si="58"/>
        <v>Indrawati - III (7.5)</v>
      </c>
      <c r="I186" s="163" t="str">
        <f t="shared" si="58"/>
        <v>Indrawati - III (7.5)</v>
      </c>
      <c r="J186" s="163" t="str">
        <f t="shared" si="58"/>
        <v>Indrawati - III (7.5)</v>
      </c>
      <c r="K186" s="163" t="str">
        <f t="shared" si="58"/>
        <v>Indrawati - III (7.5)</v>
      </c>
      <c r="L186" s="163" t="str">
        <f t="shared" si="58"/>
        <v>Indrawati - III (7.5)</v>
      </c>
      <c r="M186" s="163" t="str">
        <f t="shared" si="58"/>
        <v>Indrawati - III (7.5)</v>
      </c>
      <c r="N186" s="163" t="str">
        <f t="shared" si="58"/>
        <v>Indrawati - III (7.5)</v>
      </c>
      <c r="O186" s="163" t="str">
        <f t="shared" si="58"/>
        <v>Indrawati - III (7.5)</v>
      </c>
      <c r="P186" s="163" t="str">
        <f t="shared" si="58"/>
        <v>Indrawati - III (7.5)</v>
      </c>
      <c r="Q186" s="163" t="str">
        <f t="shared" si="58"/>
        <v>Indrawati - III (7.5)</v>
      </c>
      <c r="R186" s="163" t="str">
        <f t="shared" si="58"/>
        <v>Indrawati - III (7.5)</v>
      </c>
      <c r="S186" s="163" t="str">
        <f t="shared" si="57"/>
        <v>Indrawati - III (7.5)</v>
      </c>
      <c r="T186" s="163" t="str">
        <f t="shared" si="57"/>
        <v>Indrawati - III (7.5)</v>
      </c>
      <c r="U186" s="163" t="str">
        <f t="shared" si="57"/>
        <v>Indrawati - III (7.5)</v>
      </c>
      <c r="V186" s="163" t="str">
        <f t="shared" si="57"/>
        <v>Indrawati - III (7.5)</v>
      </c>
      <c r="W186" s="163" t="str">
        <f t="shared" si="57"/>
        <v>Indrawati - III (7.5)</v>
      </c>
      <c r="X186" s="163" t="str">
        <f t="shared" si="57"/>
        <v>Indrawati - III (7.5)</v>
      </c>
      <c r="Y186" s="163" t="str">
        <f t="shared" si="57"/>
        <v>Indrawati - III (7.5)</v>
      </c>
      <c r="Z186" s="163" t="str">
        <f t="shared" si="57"/>
        <v>Indrawati - III (7.5)</v>
      </c>
      <c r="AA186" s="163" t="str">
        <f t="shared" si="57"/>
        <v>Indrawati - III (7.5)</v>
      </c>
      <c r="AB186" s="163" t="str">
        <f t="shared" si="57"/>
        <v>Indrawati - III (7.5)</v>
      </c>
      <c r="AC186" s="163" t="str">
        <f t="shared" si="57"/>
        <v>Indrawati - III (7.5)</v>
      </c>
      <c r="AD186" s="163" t="str">
        <f t="shared" si="57"/>
        <v>Indrawati - III (7.5)</v>
      </c>
      <c r="AE186" s="163" t="str">
        <f t="shared" si="57"/>
        <v>Indrawati - III (7.5)</v>
      </c>
      <c r="AF186" s="176" t="str">
        <f t="shared" si="57"/>
        <v>Indrawati - III (7.5)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 t="str">
        <f t="shared" si="53"/>
        <v>Upper Khorunga(7.5)</v>
      </c>
      <c r="C187" s="163" t="str">
        <f t="shared" si="53"/>
        <v>Upper Khorunga(7.5)</v>
      </c>
      <c r="D187" s="163" t="str">
        <f t="shared" si="58"/>
        <v>Upper Khorunga(7.5)</v>
      </c>
      <c r="E187" s="163" t="str">
        <f t="shared" si="55"/>
        <v>Upper Khorunga(7.5)</v>
      </c>
      <c r="F187" s="163" t="str">
        <f t="shared" si="58"/>
        <v>Upper Khorunga(7.5)</v>
      </c>
      <c r="G187" s="163" t="str">
        <f t="shared" si="58"/>
        <v>Upper Khorunga(7.5)</v>
      </c>
      <c r="H187" s="163" t="str">
        <f t="shared" si="58"/>
        <v>Upper Khorunga(7.5)</v>
      </c>
      <c r="I187" s="163" t="str">
        <f t="shared" si="58"/>
        <v>Upper Khorunga(7.5)</v>
      </c>
      <c r="J187" s="163" t="str">
        <f t="shared" si="58"/>
        <v>Upper Khorunga(7.5)</v>
      </c>
      <c r="K187" s="163" t="str">
        <f t="shared" si="58"/>
        <v>Upper Khorunga(7.5)</v>
      </c>
      <c r="L187" s="163" t="str">
        <f t="shared" si="58"/>
        <v>Upper Khorunga(7.5)</v>
      </c>
      <c r="M187" s="163" t="str">
        <f t="shared" si="58"/>
        <v>Upper Khorunga(7.5)</v>
      </c>
      <c r="N187" s="163" t="str">
        <f t="shared" si="58"/>
        <v>Upper Khorunga(7.5)</v>
      </c>
      <c r="O187" s="163" t="str">
        <f t="shared" si="58"/>
        <v>Upper Khorunga(7.5)</v>
      </c>
      <c r="P187" s="163" t="str">
        <f t="shared" si="58"/>
        <v>Upper Khorunga(7.5)</v>
      </c>
      <c r="Q187" s="163" t="str">
        <f t="shared" si="58"/>
        <v>Upper Khorunga(7.5)</v>
      </c>
      <c r="R187" s="163" t="str">
        <f t="shared" si="58"/>
        <v>Upper Khorunga(7.5)</v>
      </c>
      <c r="S187" s="163" t="str">
        <f t="shared" si="57"/>
        <v>Upper Khorunga(7.5)</v>
      </c>
      <c r="T187" s="163" t="str">
        <f t="shared" si="57"/>
        <v>Upper Khorunga(7.5)</v>
      </c>
      <c r="U187" s="163" t="str">
        <f t="shared" si="57"/>
        <v>Upper Khorunga(7.5)</v>
      </c>
      <c r="V187" s="163" t="str">
        <f t="shared" si="57"/>
        <v>Upper Khorunga(7.5)</v>
      </c>
      <c r="W187" s="163" t="str">
        <f t="shared" si="57"/>
        <v>Upper Khorunga(7.5)</v>
      </c>
      <c r="X187" s="163" t="str">
        <f t="shared" si="57"/>
        <v>Upper Khorunga(7.5)</v>
      </c>
      <c r="Y187" s="163" t="str">
        <f t="shared" si="57"/>
        <v>Upper Khorunga(7.5)</v>
      </c>
      <c r="Z187" s="163" t="str">
        <f t="shared" si="57"/>
        <v>Upper Khorunga(7.5)</v>
      </c>
      <c r="AA187" s="163" t="str">
        <f t="shared" si="57"/>
        <v>Upper Khorunga(7.5)</v>
      </c>
      <c r="AB187" s="163" t="str">
        <f t="shared" si="57"/>
        <v>Upper Khorunga(7.5)</v>
      </c>
      <c r="AC187" s="163" t="str">
        <f t="shared" si="57"/>
        <v>Upper Khorunga(7.5)</v>
      </c>
      <c r="AD187" s="163" t="str">
        <f t="shared" si="57"/>
        <v>Upper Khorunga(7.5)</v>
      </c>
      <c r="AE187" s="163" t="str">
        <f t="shared" si="57"/>
        <v>Upper Khorunga(7.5)</v>
      </c>
      <c r="AF187" s="176" t="str">
        <f t="shared" si="57"/>
        <v>Upper Khorunga(7.5)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 t="str">
        <f t="shared" si="53"/>
        <v>Mai Cascade(7)</v>
      </c>
      <c r="C188" s="163" t="str">
        <f t="shared" si="53"/>
        <v>Mai Cascade(7)</v>
      </c>
      <c r="D188" s="163" t="str">
        <f t="shared" si="58"/>
        <v>Mai Cascade(7)</v>
      </c>
      <c r="E188" s="163" t="str">
        <f t="shared" si="55"/>
        <v>Mai Cascade(7)</v>
      </c>
      <c r="F188" s="163" t="str">
        <f t="shared" si="58"/>
        <v>Mai Cascade(7)</v>
      </c>
      <c r="G188" s="163" t="str">
        <f t="shared" si="58"/>
        <v>Mai Cascade(7)</v>
      </c>
      <c r="H188" s="163" t="str">
        <f t="shared" si="58"/>
        <v>Mai Cascade(7)</v>
      </c>
      <c r="I188" s="163" t="str">
        <f t="shared" si="58"/>
        <v>Mai Cascade(7)</v>
      </c>
      <c r="J188" s="163" t="str">
        <f t="shared" si="58"/>
        <v>Mai Cascade(7)</v>
      </c>
      <c r="K188" s="163" t="str">
        <f t="shared" si="58"/>
        <v>Mai Cascade(7)</v>
      </c>
      <c r="L188" s="163" t="str">
        <f t="shared" si="58"/>
        <v>Mai Cascade(7)</v>
      </c>
      <c r="M188" s="163" t="str">
        <f t="shared" si="58"/>
        <v>Mai Cascade(7)</v>
      </c>
      <c r="N188" s="163" t="str">
        <f t="shared" si="58"/>
        <v>Mai Cascade(7)</v>
      </c>
      <c r="O188" s="163" t="str">
        <f t="shared" si="58"/>
        <v>Mai Cascade(7)</v>
      </c>
      <c r="P188" s="163" t="str">
        <f t="shared" si="58"/>
        <v>Mai Cascade(7)</v>
      </c>
      <c r="Q188" s="163" t="str">
        <f t="shared" si="58"/>
        <v>Mai Cascade(7)</v>
      </c>
      <c r="R188" s="163" t="str">
        <f t="shared" si="58"/>
        <v>Mai Cascade(7)</v>
      </c>
      <c r="S188" s="163" t="str">
        <f t="shared" si="57"/>
        <v>Mai Cascade(7)</v>
      </c>
      <c r="T188" s="163" t="str">
        <f t="shared" si="57"/>
        <v>Mai Cascade(7)</v>
      </c>
      <c r="U188" s="163" t="str">
        <f t="shared" si="57"/>
        <v>Mai Cascade(7)</v>
      </c>
      <c r="V188" s="163" t="str">
        <f t="shared" si="57"/>
        <v>Mai Cascade(7)</v>
      </c>
      <c r="W188" s="163" t="str">
        <f t="shared" si="57"/>
        <v>Mai Cascade(7)</v>
      </c>
      <c r="X188" s="163" t="str">
        <f t="shared" si="57"/>
        <v>Mai Cascade(7)</v>
      </c>
      <c r="Y188" s="163" t="str">
        <f t="shared" si="57"/>
        <v>Mai Cascade(7)</v>
      </c>
      <c r="Z188" s="163" t="str">
        <f t="shared" si="57"/>
        <v>Mai Cascade(7)</v>
      </c>
      <c r="AA188" s="163" t="str">
        <f t="shared" si="57"/>
        <v>Mai Cascade(7)</v>
      </c>
      <c r="AB188" s="163" t="str">
        <f t="shared" si="57"/>
        <v>Mai Cascade(7)</v>
      </c>
      <c r="AC188" s="163" t="str">
        <f t="shared" si="57"/>
        <v>Mai Cascade(7)</v>
      </c>
      <c r="AD188" s="163" t="str">
        <f t="shared" si="57"/>
        <v>Mai Cascade(7)</v>
      </c>
      <c r="AE188" s="163" t="str">
        <f t="shared" si="57"/>
        <v>Mai Cascade(7)</v>
      </c>
      <c r="AF188" s="176" t="str">
        <f t="shared" si="57"/>
        <v>Mai Cascade(7)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 t="str">
        <f t="shared" si="53"/>
        <v>Molung Khola(7)</v>
      </c>
      <c r="C189" s="163" t="str">
        <f t="shared" si="53"/>
        <v>Molung Khola(7)</v>
      </c>
      <c r="D189" s="163" t="str">
        <f t="shared" si="58"/>
        <v>Molung Khola(7)</v>
      </c>
      <c r="E189" s="163" t="str">
        <f t="shared" si="55"/>
        <v>Molung Khola(7)</v>
      </c>
      <c r="F189" s="163" t="str">
        <f t="shared" si="58"/>
        <v>Molung Khola(7)</v>
      </c>
      <c r="G189" s="163" t="str">
        <f t="shared" si="58"/>
        <v>Molung Khola(7)</v>
      </c>
      <c r="H189" s="163" t="str">
        <f t="shared" si="58"/>
        <v>Molung Khola(7)</v>
      </c>
      <c r="I189" s="163" t="str">
        <f t="shared" si="58"/>
        <v>Molung Khola(7)</v>
      </c>
      <c r="J189" s="163" t="str">
        <f t="shared" si="58"/>
        <v>Molung Khola(7)</v>
      </c>
      <c r="K189" s="163" t="str">
        <f t="shared" si="58"/>
        <v>Molung Khola(7)</v>
      </c>
      <c r="L189" s="163" t="str">
        <f t="shared" si="58"/>
        <v>Molung Khola(7)</v>
      </c>
      <c r="M189" s="163" t="str">
        <f t="shared" si="58"/>
        <v>Molung Khola(7)</v>
      </c>
      <c r="N189" s="163" t="str">
        <f t="shared" si="58"/>
        <v>Molung Khola(7)</v>
      </c>
      <c r="O189" s="163" t="str">
        <f t="shared" si="58"/>
        <v>Molung Khola(7)</v>
      </c>
      <c r="P189" s="163" t="str">
        <f t="shared" si="58"/>
        <v>Molung Khola(7)</v>
      </c>
      <c r="Q189" s="163" t="str">
        <f t="shared" si="58"/>
        <v>Molung Khola(7)</v>
      </c>
      <c r="R189" s="163" t="str">
        <f t="shared" si="58"/>
        <v>Molung Khola(7)</v>
      </c>
      <c r="S189" s="163" t="str">
        <f t="shared" si="57"/>
        <v>Molung Khola(7)</v>
      </c>
      <c r="T189" s="163" t="str">
        <f t="shared" si="57"/>
        <v>Molung Khola(7)</v>
      </c>
      <c r="U189" s="163" t="str">
        <f t="shared" si="57"/>
        <v>Molung Khola(7)</v>
      </c>
      <c r="V189" s="163" t="str">
        <f t="shared" si="57"/>
        <v>Molung Khola(7)</v>
      </c>
      <c r="W189" s="163" t="str">
        <f t="shared" si="57"/>
        <v>Molung Khola(7)</v>
      </c>
      <c r="X189" s="163" t="str">
        <f t="shared" si="57"/>
        <v>Molung Khola(7)</v>
      </c>
      <c r="Y189" s="163" t="str">
        <f t="shared" si="57"/>
        <v>Molung Khola(7)</v>
      </c>
      <c r="Z189" s="163" t="str">
        <f t="shared" si="57"/>
        <v>Molung Khola(7)</v>
      </c>
      <c r="AA189" s="163" t="str">
        <f t="shared" si="57"/>
        <v>Molung Khola(7)</v>
      </c>
      <c r="AB189" s="163" t="str">
        <f t="shared" si="57"/>
        <v>Molung Khola(7)</v>
      </c>
      <c r="AC189" s="163" t="str">
        <f t="shared" si="57"/>
        <v>Molung Khola(7)</v>
      </c>
      <c r="AD189" s="163" t="str">
        <f t="shared" si="57"/>
        <v>Molung Khola(7)</v>
      </c>
      <c r="AE189" s="163" t="str">
        <f t="shared" si="57"/>
        <v>Molung Khola(7)</v>
      </c>
      <c r="AF189" s="176" t="str">
        <f t="shared" si="57"/>
        <v>Molung Khola(7)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 t="str">
        <f t="shared" si="53"/>
        <v>Upper Mardi(7)</v>
      </c>
      <c r="C190" s="163" t="str">
        <f t="shared" si="53"/>
        <v>Upper Mardi(7)</v>
      </c>
      <c r="D190" s="163" t="str">
        <f t="shared" si="58"/>
        <v>Upper Mardi(7)</v>
      </c>
      <c r="E190" s="163" t="str">
        <f t="shared" si="55"/>
        <v>Upper Mardi(7)</v>
      </c>
      <c r="F190" s="163" t="str">
        <f t="shared" si="58"/>
        <v>Upper Mardi(7)</v>
      </c>
      <c r="G190" s="163" t="str">
        <f t="shared" si="58"/>
        <v>Upper Mardi(7)</v>
      </c>
      <c r="H190" s="163" t="str">
        <f t="shared" si="58"/>
        <v>Upper Mardi(7)</v>
      </c>
      <c r="I190" s="163" t="str">
        <f t="shared" si="58"/>
        <v>Upper Mardi(7)</v>
      </c>
      <c r="J190" s="163" t="str">
        <f t="shared" si="58"/>
        <v>Upper Mardi(7)</v>
      </c>
      <c r="K190" s="163" t="str">
        <f t="shared" si="58"/>
        <v>Upper Mardi(7)</v>
      </c>
      <c r="L190" s="163" t="str">
        <f t="shared" si="58"/>
        <v>Upper Mardi(7)</v>
      </c>
      <c r="M190" s="163" t="str">
        <f t="shared" si="58"/>
        <v>Upper Mardi(7)</v>
      </c>
      <c r="N190" s="163" t="str">
        <f t="shared" si="58"/>
        <v>Upper Mardi(7)</v>
      </c>
      <c r="O190" s="163" t="str">
        <f t="shared" si="58"/>
        <v>Upper Mardi(7)</v>
      </c>
      <c r="P190" s="163" t="str">
        <f t="shared" si="58"/>
        <v>Upper Mardi(7)</v>
      </c>
      <c r="Q190" s="163" t="str">
        <f t="shared" si="58"/>
        <v>Upper Mardi(7)</v>
      </c>
      <c r="R190" s="163" t="str">
        <f t="shared" si="58"/>
        <v>Upper Mardi(7)</v>
      </c>
      <c r="S190" s="163" t="str">
        <f t="shared" si="57"/>
        <v>Upper Mardi(7)</v>
      </c>
      <c r="T190" s="163" t="str">
        <f t="shared" si="57"/>
        <v>Upper Mardi(7)</v>
      </c>
      <c r="U190" s="163" t="str">
        <f t="shared" si="57"/>
        <v>Upper Mardi(7)</v>
      </c>
      <c r="V190" s="163" t="str">
        <f t="shared" si="57"/>
        <v>Upper Mardi(7)</v>
      </c>
      <c r="W190" s="163" t="str">
        <f t="shared" si="57"/>
        <v>Upper Mardi(7)</v>
      </c>
      <c r="X190" s="163" t="str">
        <f t="shared" si="57"/>
        <v>Upper Mardi(7)</v>
      </c>
      <c r="Y190" s="163" t="str">
        <f t="shared" si="57"/>
        <v>Upper Mardi(7)</v>
      </c>
      <c r="Z190" s="163" t="str">
        <f t="shared" si="57"/>
        <v>Upper Mardi(7)</v>
      </c>
      <c r="AA190" s="163" t="str">
        <f t="shared" si="57"/>
        <v>Upper Mardi(7)</v>
      </c>
      <c r="AB190" s="163" t="str">
        <f t="shared" si="57"/>
        <v>Upper Mardi(7)</v>
      </c>
      <c r="AC190" s="163" t="str">
        <f t="shared" si="57"/>
        <v>Upper Mardi(7)</v>
      </c>
      <c r="AD190" s="163" t="str">
        <f t="shared" si="57"/>
        <v>Upper Mardi(7)</v>
      </c>
      <c r="AE190" s="163" t="str">
        <f t="shared" si="57"/>
        <v>Upper Mardi(7)</v>
      </c>
      <c r="AF190" s="176" t="str">
        <f t="shared" si="57"/>
        <v>Upper Mardi(7)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 t="str">
        <f t="shared" si="53"/>
        <v>Upper Khimti II(7)</v>
      </c>
      <c r="C191" s="163" t="str">
        <f t="shared" si="53"/>
        <v>Upper Khimti II(7)</v>
      </c>
      <c r="D191" s="163" t="str">
        <f t="shared" si="58"/>
        <v>Upper Khimti II(7)</v>
      </c>
      <c r="E191" s="163" t="str">
        <f t="shared" si="55"/>
        <v>Upper Khimti II(7)</v>
      </c>
      <c r="F191" s="163" t="str">
        <f t="shared" si="58"/>
        <v>Upper Khimti II(7)</v>
      </c>
      <c r="G191" s="163" t="str">
        <f t="shared" si="58"/>
        <v>Upper Khimti II(7)</v>
      </c>
      <c r="H191" s="163" t="str">
        <f t="shared" si="58"/>
        <v>Upper Khimti II(7)</v>
      </c>
      <c r="I191" s="163" t="str">
        <f t="shared" si="58"/>
        <v>Upper Khimti II(7)</v>
      </c>
      <c r="J191" s="163" t="str">
        <f t="shared" si="58"/>
        <v>Upper Khimti II(7)</v>
      </c>
      <c r="K191" s="163" t="str">
        <f t="shared" si="58"/>
        <v>Upper Khimti II(7)</v>
      </c>
      <c r="L191" s="163" t="str">
        <f t="shared" si="58"/>
        <v>Upper Khimti II(7)</v>
      </c>
      <c r="M191" s="163" t="str">
        <f t="shared" si="58"/>
        <v>Upper Khimti II(7)</v>
      </c>
      <c r="N191" s="163" t="str">
        <f t="shared" si="58"/>
        <v>Upper Khimti II(7)</v>
      </c>
      <c r="O191" s="163" t="str">
        <f t="shared" si="58"/>
        <v>Upper Khimti II(7)</v>
      </c>
      <c r="P191" s="163" t="str">
        <f t="shared" si="58"/>
        <v>Upper Khimti II(7)</v>
      </c>
      <c r="Q191" s="163" t="str">
        <f t="shared" si="58"/>
        <v>Upper Khimti II(7)</v>
      </c>
      <c r="R191" s="163" t="str">
        <f t="shared" si="58"/>
        <v>Upper Khimti II(7)</v>
      </c>
      <c r="S191" s="163" t="str">
        <f t="shared" si="57"/>
        <v>Upper Khimti II(7)</v>
      </c>
      <c r="T191" s="163" t="str">
        <f t="shared" si="57"/>
        <v>Upper Khimti II(7)</v>
      </c>
      <c r="U191" s="163" t="str">
        <f t="shared" si="57"/>
        <v>Upper Khimti II(7)</v>
      </c>
      <c r="V191" s="163" t="str">
        <f t="shared" si="57"/>
        <v>Upper Khimti II(7)</v>
      </c>
      <c r="W191" s="163" t="str">
        <f t="shared" si="57"/>
        <v>Upper Khimti II(7)</v>
      </c>
      <c r="X191" s="163" t="str">
        <f t="shared" si="57"/>
        <v>Upper Khimti II(7)</v>
      </c>
      <c r="Y191" s="163" t="str">
        <f t="shared" si="57"/>
        <v>Upper Khimti II(7)</v>
      </c>
      <c r="Z191" s="163" t="str">
        <f t="shared" si="57"/>
        <v>Upper Khimti II(7)</v>
      </c>
      <c r="AA191" s="163" t="str">
        <f t="shared" si="57"/>
        <v>Upper Khimti II(7)</v>
      </c>
      <c r="AB191" s="163" t="str">
        <f t="shared" si="57"/>
        <v>Upper Khimti II(7)</v>
      </c>
      <c r="AC191" s="163" t="str">
        <f t="shared" si="57"/>
        <v>Upper Khimti II(7)</v>
      </c>
      <c r="AD191" s="163" t="str">
        <f t="shared" si="57"/>
        <v>Upper Khimti II(7)</v>
      </c>
      <c r="AE191" s="163" t="str">
        <f t="shared" si="57"/>
        <v>Upper Khimti II(7)</v>
      </c>
      <c r="AF191" s="176" t="str">
        <f t="shared" si="57"/>
        <v>Upper Khimti II(7)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 t="str">
        <f t="shared" si="53"/>
        <v>Rudi Khola B(6.6)</v>
      </c>
      <c r="C192" s="163" t="str">
        <f t="shared" si="53"/>
        <v>Rudi Khola B(6.6)</v>
      </c>
      <c r="D192" s="163" t="str">
        <f t="shared" si="58"/>
        <v>Rudi Khola B(6.6)</v>
      </c>
      <c r="E192" s="163" t="str">
        <f t="shared" si="55"/>
        <v>Rudi Khola B(6.6)</v>
      </c>
      <c r="F192" s="163" t="str">
        <f t="shared" si="58"/>
        <v>Rudi Khola B(6.6)</v>
      </c>
      <c r="G192" s="163" t="str">
        <f t="shared" si="58"/>
        <v>Rudi Khola B(6.6)</v>
      </c>
      <c r="H192" s="163" t="str">
        <f t="shared" si="58"/>
        <v>Rudi Khola B(6.6)</v>
      </c>
      <c r="I192" s="163" t="str">
        <f t="shared" si="58"/>
        <v>Rudi Khola B(6.6)</v>
      </c>
      <c r="J192" s="163" t="str">
        <f t="shared" si="58"/>
        <v>Rudi Khola B(6.6)</v>
      </c>
      <c r="K192" s="163" t="str">
        <f t="shared" si="58"/>
        <v>Rudi Khola B(6.6)</v>
      </c>
      <c r="L192" s="163" t="str">
        <f t="shared" si="58"/>
        <v>Rudi Khola B(6.6)</v>
      </c>
      <c r="M192" s="163" t="str">
        <f t="shared" si="58"/>
        <v>Rudi Khola B(6.6)</v>
      </c>
      <c r="N192" s="163" t="str">
        <f t="shared" si="58"/>
        <v>Rudi Khola B(6.6)</v>
      </c>
      <c r="O192" s="163" t="str">
        <f t="shared" si="58"/>
        <v>Rudi Khola B(6.6)</v>
      </c>
      <c r="P192" s="163" t="str">
        <f t="shared" si="58"/>
        <v>Rudi Khola B(6.6)</v>
      </c>
      <c r="Q192" s="163" t="str">
        <f t="shared" si="58"/>
        <v>Rudi Khola B(6.6)</v>
      </c>
      <c r="R192" s="163" t="str">
        <f t="shared" si="58"/>
        <v>Rudi Khola B(6.6)</v>
      </c>
      <c r="S192" s="163" t="str">
        <f t="shared" si="57"/>
        <v>Rudi Khola B(6.6)</v>
      </c>
      <c r="T192" s="163" t="str">
        <f t="shared" si="57"/>
        <v>Rudi Khola B(6.6)</v>
      </c>
      <c r="U192" s="163" t="str">
        <f t="shared" si="57"/>
        <v>Rudi Khola B(6.6)</v>
      </c>
      <c r="V192" s="163" t="str">
        <f t="shared" si="57"/>
        <v>Rudi Khola B(6.6)</v>
      </c>
      <c r="W192" s="163" t="str">
        <f t="shared" si="57"/>
        <v>Rudi Khola B(6.6)</v>
      </c>
      <c r="X192" s="163" t="str">
        <f t="shared" si="57"/>
        <v>Rudi Khola B(6.6)</v>
      </c>
      <c r="Y192" s="163" t="str">
        <f t="shared" si="57"/>
        <v>Rudi Khola B(6.6)</v>
      </c>
      <c r="Z192" s="163" t="str">
        <f t="shared" si="57"/>
        <v>Rudi Khola B(6.6)</v>
      </c>
      <c r="AA192" s="163" t="str">
        <f t="shared" si="57"/>
        <v>Rudi Khola B(6.6)</v>
      </c>
      <c r="AB192" s="163" t="str">
        <f t="shared" si="57"/>
        <v>Rudi Khola B(6.6)</v>
      </c>
      <c r="AC192" s="163" t="str">
        <f t="shared" si="57"/>
        <v>Rudi Khola B(6.6)</v>
      </c>
      <c r="AD192" s="163" t="str">
        <f t="shared" si="57"/>
        <v>Rudi Khola B(6.6)</v>
      </c>
      <c r="AE192" s="163" t="str">
        <f t="shared" si="57"/>
        <v>Rudi Khola B(6.6)</v>
      </c>
      <c r="AF192" s="176" t="str">
        <f t="shared" si="57"/>
        <v>Rudi Khola B(6.6)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 t="str">
        <f t="shared" si="53"/>
        <v>Sapsup Khola(6.6)</v>
      </c>
      <c r="C193" s="163" t="str">
        <f t="shared" si="53"/>
        <v>Sapsup Khola(6.6)</v>
      </c>
      <c r="D193" s="163" t="str">
        <f t="shared" si="58"/>
        <v>Sapsup Khola(6.6)</v>
      </c>
      <c r="E193" s="163" t="str">
        <f t="shared" si="55"/>
        <v>Sapsup Khola(6.6)</v>
      </c>
      <c r="F193" s="163" t="str">
        <f t="shared" si="58"/>
        <v>Sapsup Khola(6.6)</v>
      </c>
      <c r="G193" s="163" t="str">
        <f t="shared" si="58"/>
        <v>Sapsup Khola(6.6)</v>
      </c>
      <c r="H193" s="163" t="str">
        <f t="shared" si="58"/>
        <v>Sapsup Khola(6.6)</v>
      </c>
      <c r="I193" s="163" t="str">
        <f t="shared" si="58"/>
        <v>Sapsup Khola(6.6)</v>
      </c>
      <c r="J193" s="163" t="str">
        <f t="shared" si="58"/>
        <v>Sapsup Khola(6.6)</v>
      </c>
      <c r="K193" s="163" t="str">
        <f t="shared" si="58"/>
        <v>Sapsup Khola(6.6)</v>
      </c>
      <c r="L193" s="163" t="str">
        <f t="shared" si="58"/>
        <v>Sapsup Khola(6.6)</v>
      </c>
      <c r="M193" s="163" t="str">
        <f t="shared" si="58"/>
        <v>Sapsup Khola(6.6)</v>
      </c>
      <c r="N193" s="163" t="str">
        <f t="shared" si="58"/>
        <v>Sapsup Khola(6.6)</v>
      </c>
      <c r="O193" s="163" t="str">
        <f t="shared" si="58"/>
        <v>Sapsup Khola(6.6)</v>
      </c>
      <c r="P193" s="163" t="str">
        <f t="shared" si="58"/>
        <v>Sapsup Khola(6.6)</v>
      </c>
      <c r="Q193" s="163" t="str">
        <f t="shared" si="58"/>
        <v>Sapsup Khola(6.6)</v>
      </c>
      <c r="R193" s="163" t="str">
        <f t="shared" si="58"/>
        <v>Sapsup Khola(6.6)</v>
      </c>
      <c r="S193" s="163" t="str">
        <f t="shared" si="57"/>
        <v>Sapsup Khola(6.6)</v>
      </c>
      <c r="T193" s="163" t="str">
        <f t="shared" si="57"/>
        <v>Sapsup Khola(6.6)</v>
      </c>
      <c r="U193" s="163" t="str">
        <f t="shared" si="57"/>
        <v>Sapsup Khola(6.6)</v>
      </c>
      <c r="V193" s="163" t="str">
        <f t="shared" si="57"/>
        <v>Sapsup Khola(6.6)</v>
      </c>
      <c r="W193" s="163" t="str">
        <f t="shared" si="57"/>
        <v>Sapsup Khola(6.6)</v>
      </c>
      <c r="X193" s="163" t="str">
        <f t="shared" si="57"/>
        <v>Sapsup Khola(6.6)</v>
      </c>
      <c r="Y193" s="163" t="str">
        <f t="shared" si="57"/>
        <v>Sapsup Khola(6.6)</v>
      </c>
      <c r="Z193" s="163" t="str">
        <f t="shared" si="57"/>
        <v>Sapsup Khola(6.6)</v>
      </c>
      <c r="AA193" s="163" t="str">
        <f t="shared" si="57"/>
        <v>Sapsup Khola(6.6)</v>
      </c>
      <c r="AB193" s="163" t="str">
        <f t="shared" si="57"/>
        <v>Sapsup Khola(6.6)</v>
      </c>
      <c r="AC193" s="163" t="str">
        <f t="shared" si="57"/>
        <v>Sapsup Khola(6.6)</v>
      </c>
      <c r="AD193" s="163" t="str">
        <f t="shared" si="57"/>
        <v>Sapsup Khola(6.6)</v>
      </c>
      <c r="AE193" s="163" t="str">
        <f t="shared" si="57"/>
        <v>Sapsup Khola(6.6)</v>
      </c>
      <c r="AF193" s="176" t="str">
        <f t="shared" si="57"/>
        <v>Sapsup Khola(6.6)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 t="str">
        <f t="shared" si="53"/>
        <v>Suri Khola(6.4)</v>
      </c>
      <c r="C194" s="163" t="str">
        <f t="shared" si="53"/>
        <v>Suri Khola(6.4)</v>
      </c>
      <c r="D194" s="163" t="str">
        <f t="shared" si="58"/>
        <v>Suri Khola(6.4)</v>
      </c>
      <c r="E194" s="163" t="str">
        <f t="shared" si="55"/>
        <v>Suri Khola(6.4)</v>
      </c>
      <c r="F194" s="163" t="str">
        <f t="shared" si="58"/>
        <v>Suri Khola(6.4)</v>
      </c>
      <c r="G194" s="163" t="str">
        <f t="shared" si="58"/>
        <v>Suri Khola(6.4)</v>
      </c>
      <c r="H194" s="163" t="str">
        <f t="shared" si="58"/>
        <v>Suri Khola(6.4)</v>
      </c>
      <c r="I194" s="163" t="str">
        <f t="shared" si="58"/>
        <v>Suri Khola(6.4)</v>
      </c>
      <c r="J194" s="163" t="str">
        <f t="shared" si="58"/>
        <v>Suri Khola(6.4)</v>
      </c>
      <c r="K194" s="163" t="str">
        <f t="shared" si="58"/>
        <v>Suri Khola(6.4)</v>
      </c>
      <c r="L194" s="163" t="str">
        <f t="shared" si="58"/>
        <v>Suri Khola(6.4)</v>
      </c>
      <c r="M194" s="163" t="str">
        <f t="shared" si="58"/>
        <v>Suri Khola(6.4)</v>
      </c>
      <c r="N194" s="163" t="str">
        <f t="shared" si="58"/>
        <v>Suri Khola(6.4)</v>
      </c>
      <c r="O194" s="163" t="str">
        <f t="shared" si="58"/>
        <v>Suri Khola(6.4)</v>
      </c>
      <c r="P194" s="163" t="str">
        <f t="shared" si="58"/>
        <v>Suri Khola(6.4)</v>
      </c>
      <c r="Q194" s="163" t="str">
        <f t="shared" si="58"/>
        <v>Suri Khola(6.4)</v>
      </c>
      <c r="R194" s="163" t="str">
        <f t="shared" si="58"/>
        <v>Suri Khola(6.4)</v>
      </c>
      <c r="S194" s="163" t="str">
        <f t="shared" si="57"/>
        <v>Suri Khola(6.4)</v>
      </c>
      <c r="T194" s="163" t="str">
        <f t="shared" si="57"/>
        <v>Suri Khola(6.4)</v>
      </c>
      <c r="U194" s="163" t="str">
        <f t="shared" si="57"/>
        <v>Suri Khola(6.4)</v>
      </c>
      <c r="V194" s="163" t="str">
        <f t="shared" si="57"/>
        <v>Suri Khola(6.4)</v>
      </c>
      <c r="W194" s="163" t="str">
        <f t="shared" si="57"/>
        <v>Suri Khola(6.4)</v>
      </c>
      <c r="X194" s="163" t="str">
        <f t="shared" si="57"/>
        <v>Suri Khola(6.4)</v>
      </c>
      <c r="Y194" s="163" t="str">
        <f t="shared" si="57"/>
        <v>Suri Khola(6.4)</v>
      </c>
      <c r="Z194" s="163" t="str">
        <f t="shared" si="57"/>
        <v>Suri Khola(6.4)</v>
      </c>
      <c r="AA194" s="163" t="str">
        <f t="shared" si="57"/>
        <v>Suri Khola(6.4)</v>
      </c>
      <c r="AB194" s="163" t="str">
        <f t="shared" si="57"/>
        <v>Suri Khola(6.4)</v>
      </c>
      <c r="AC194" s="163" t="str">
        <f t="shared" si="57"/>
        <v>Suri Khola(6.4)</v>
      </c>
      <c r="AD194" s="163" t="str">
        <f t="shared" si="57"/>
        <v>Suri Khola(6.4)</v>
      </c>
      <c r="AE194" s="163" t="str">
        <f t="shared" si="57"/>
        <v>Suri Khola(6.4)</v>
      </c>
      <c r="AF194" s="176" t="str">
        <f t="shared" si="57"/>
        <v>Suri Khola(6.4)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 t="str">
        <f t="shared" si="53"/>
        <v>Lower Jogmai(6.2)</v>
      </c>
      <c r="C195" s="163" t="str">
        <f t="shared" si="53"/>
        <v>Lower Jogmai(6.2)</v>
      </c>
      <c r="D195" s="163" t="str">
        <f t="shared" si="58"/>
        <v>Lower Jogmai(6.2)</v>
      </c>
      <c r="E195" s="163" t="str">
        <f t="shared" si="55"/>
        <v>Lower Jogmai(6.2)</v>
      </c>
      <c r="F195" s="163" t="str">
        <f t="shared" si="58"/>
        <v>Lower Jogmai(6.2)</v>
      </c>
      <c r="G195" s="163" t="str">
        <f t="shared" si="58"/>
        <v>Lower Jogmai(6.2)</v>
      </c>
      <c r="H195" s="163" t="str">
        <f t="shared" si="58"/>
        <v>Lower Jogmai(6.2)</v>
      </c>
      <c r="I195" s="163" t="str">
        <f t="shared" si="58"/>
        <v>Lower Jogmai(6.2)</v>
      </c>
      <c r="J195" s="163" t="str">
        <f t="shared" si="58"/>
        <v>Lower Jogmai(6.2)</v>
      </c>
      <c r="K195" s="163" t="str">
        <f t="shared" si="58"/>
        <v>Lower Jogmai(6.2)</v>
      </c>
      <c r="L195" s="163" t="str">
        <f t="shared" si="58"/>
        <v>Lower Jogmai(6.2)</v>
      </c>
      <c r="M195" s="163" t="str">
        <f t="shared" si="58"/>
        <v>Lower Jogmai(6.2)</v>
      </c>
      <c r="N195" s="163" t="str">
        <f t="shared" si="58"/>
        <v>Lower Jogmai(6.2)</v>
      </c>
      <c r="O195" s="163" t="str">
        <f t="shared" si="58"/>
        <v>Lower Jogmai(6.2)</v>
      </c>
      <c r="P195" s="163" t="str">
        <f t="shared" si="58"/>
        <v>Lower Jogmai(6.2)</v>
      </c>
      <c r="Q195" s="163" t="str">
        <f t="shared" si="58"/>
        <v>Lower Jogmai(6.2)</v>
      </c>
      <c r="R195" s="163" t="str">
        <f t="shared" si="58"/>
        <v>Lower Jogmai(6.2)</v>
      </c>
      <c r="S195" s="163" t="str">
        <f t="shared" si="57"/>
        <v>Lower Jogmai(6.2)</v>
      </c>
      <c r="T195" s="163" t="str">
        <f t="shared" si="57"/>
        <v>Lower Jogmai(6.2)</v>
      </c>
      <c r="U195" s="163" t="str">
        <f t="shared" si="57"/>
        <v>Lower Jogmai(6.2)</v>
      </c>
      <c r="V195" s="163" t="str">
        <f t="shared" si="57"/>
        <v>Lower Jogmai(6.2)</v>
      </c>
      <c r="W195" s="163" t="str">
        <f t="shared" si="57"/>
        <v>Lower Jogmai(6.2)</v>
      </c>
      <c r="X195" s="163" t="str">
        <f t="shared" si="57"/>
        <v>Lower Jogmai(6.2)</v>
      </c>
      <c r="Y195" s="163" t="str">
        <f t="shared" si="57"/>
        <v>Lower Jogmai(6.2)</v>
      </c>
      <c r="Z195" s="163" t="str">
        <f t="shared" si="57"/>
        <v>Lower Jogmai(6.2)</v>
      </c>
      <c r="AA195" s="163" t="str">
        <f t="shared" si="57"/>
        <v>Lower Jogmai(6.2)</v>
      </c>
      <c r="AB195" s="163" t="str">
        <f t="shared" si="57"/>
        <v>Lower Jogmai(6.2)</v>
      </c>
      <c r="AC195" s="163" t="str">
        <f t="shared" si="57"/>
        <v>Lower Jogmai(6.2)</v>
      </c>
      <c r="AD195" s="163" t="str">
        <f t="shared" si="57"/>
        <v>Lower Jogmai(6.2)</v>
      </c>
      <c r="AE195" s="163" t="str">
        <f t="shared" si="57"/>
        <v>Lower Jogmai(6.2)</v>
      </c>
      <c r="AF195" s="176" t="str">
        <f t="shared" si="57"/>
        <v>Lower Jogmai(6.2)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 t="str">
        <f t="shared" si="53"/>
        <v>Daraudi Khola A(6)</v>
      </c>
      <c r="C196" s="163" t="str">
        <f t="shared" si="53"/>
        <v>Daraudi Khola A(6)</v>
      </c>
      <c r="D196" s="163" t="str">
        <f t="shared" si="58"/>
        <v>Daraudi Khola A(6)</v>
      </c>
      <c r="E196" s="163" t="str">
        <f t="shared" si="55"/>
        <v>Daraudi Khola A(6)</v>
      </c>
      <c r="F196" s="163" t="str">
        <f t="shared" si="58"/>
        <v>Daraudi Khola A(6)</v>
      </c>
      <c r="G196" s="163" t="str">
        <f t="shared" si="58"/>
        <v>Daraudi Khola A(6)</v>
      </c>
      <c r="H196" s="163" t="str">
        <f t="shared" si="58"/>
        <v>Daraudi Khola A(6)</v>
      </c>
      <c r="I196" s="163" t="str">
        <f t="shared" si="58"/>
        <v>Daraudi Khola A(6)</v>
      </c>
      <c r="J196" s="163" t="str">
        <f t="shared" si="58"/>
        <v>Daraudi Khola A(6)</v>
      </c>
      <c r="K196" s="163" t="str">
        <f t="shared" si="58"/>
        <v>Daraudi Khola A(6)</v>
      </c>
      <c r="L196" s="163" t="str">
        <f t="shared" si="58"/>
        <v>Daraudi Khola A(6)</v>
      </c>
      <c r="M196" s="163" t="str">
        <f t="shared" si="58"/>
        <v>Daraudi Khola A(6)</v>
      </c>
      <c r="N196" s="163" t="str">
        <f t="shared" si="58"/>
        <v>Daraudi Khola A(6)</v>
      </c>
      <c r="O196" s="163" t="str">
        <f t="shared" si="58"/>
        <v>Daraudi Khola A(6)</v>
      </c>
      <c r="P196" s="163" t="str">
        <f t="shared" si="58"/>
        <v>Daraudi Khola A(6)</v>
      </c>
      <c r="Q196" s="163" t="str">
        <f t="shared" si="58"/>
        <v>Daraudi Khola A(6)</v>
      </c>
      <c r="R196" s="163" t="str">
        <f t="shared" si="58"/>
        <v>Daraudi Khola A(6)</v>
      </c>
      <c r="S196" s="163" t="str">
        <f t="shared" si="57"/>
        <v>Daraudi Khola A(6)</v>
      </c>
      <c r="T196" s="163" t="str">
        <f t="shared" si="57"/>
        <v>Daraudi Khola A(6)</v>
      </c>
      <c r="U196" s="163" t="str">
        <f t="shared" si="57"/>
        <v>Daraudi Khola A(6)</v>
      </c>
      <c r="V196" s="163" t="str">
        <f t="shared" si="57"/>
        <v>Daraudi Khola A(6)</v>
      </c>
      <c r="W196" s="163" t="str">
        <f t="shared" si="57"/>
        <v>Daraudi Khola A(6)</v>
      </c>
      <c r="X196" s="163" t="str">
        <f t="shared" si="57"/>
        <v>Daraudi Khola A(6)</v>
      </c>
      <c r="Y196" s="163" t="str">
        <f t="shared" si="57"/>
        <v>Daraudi Khola A(6)</v>
      </c>
      <c r="Z196" s="163" t="str">
        <f t="shared" si="57"/>
        <v>Daraudi Khola A(6)</v>
      </c>
      <c r="AA196" s="163" t="str">
        <f t="shared" si="57"/>
        <v>Daraudi Khola A(6)</v>
      </c>
      <c r="AB196" s="163" t="str">
        <f t="shared" si="57"/>
        <v>Daraudi Khola A(6)</v>
      </c>
      <c r="AC196" s="163" t="str">
        <f t="shared" si="57"/>
        <v>Daraudi Khola A(6)</v>
      </c>
      <c r="AD196" s="163" t="str">
        <f t="shared" si="57"/>
        <v>Daraudi Khola A(6)</v>
      </c>
      <c r="AE196" s="163" t="str">
        <f t="shared" si="57"/>
        <v>Daraudi Khola A(6)</v>
      </c>
      <c r="AF196" s="176" t="str">
        <f t="shared" si="57"/>
        <v>Daraudi Khola A(6)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 t="str">
        <f t="shared" si="53"/>
        <v>Upper Mai C(5.1)</v>
      </c>
      <c r="C197" s="163" t="str">
        <f t="shared" si="53"/>
        <v>Upper Mai C(5.1)</v>
      </c>
      <c r="D197" s="163" t="str">
        <f t="shared" si="58"/>
        <v>Upper Mai C(5.1)</v>
      </c>
      <c r="E197" s="163" t="str">
        <f t="shared" si="55"/>
        <v>Upper Mai C(5.1)</v>
      </c>
      <c r="F197" s="163" t="str">
        <f t="shared" si="58"/>
        <v>Upper Mai C(5.1)</v>
      </c>
      <c r="G197" s="163" t="str">
        <f t="shared" si="58"/>
        <v>Upper Mai C(5.1)</v>
      </c>
      <c r="H197" s="163" t="str">
        <f t="shared" si="58"/>
        <v>Upper Mai C(5.1)</v>
      </c>
      <c r="I197" s="163" t="str">
        <f t="shared" si="58"/>
        <v>Upper Mai C(5.1)</v>
      </c>
      <c r="J197" s="163" t="str">
        <f t="shared" si="58"/>
        <v>Upper Mai C(5.1)</v>
      </c>
      <c r="K197" s="163" t="str">
        <f t="shared" si="58"/>
        <v>Upper Mai C(5.1)</v>
      </c>
      <c r="L197" s="163" t="str">
        <f t="shared" si="58"/>
        <v>Upper Mai C(5.1)</v>
      </c>
      <c r="M197" s="163" t="str">
        <f t="shared" si="58"/>
        <v>Upper Mai C(5.1)</v>
      </c>
      <c r="N197" s="163" t="str">
        <f t="shared" si="58"/>
        <v>Upper Mai C(5.1)</v>
      </c>
      <c r="O197" s="163" t="str">
        <f t="shared" si="58"/>
        <v>Upper Mai C(5.1)</v>
      </c>
      <c r="P197" s="163" t="str">
        <f t="shared" si="58"/>
        <v>Upper Mai C(5.1)</v>
      </c>
      <c r="Q197" s="163" t="str">
        <f t="shared" si="58"/>
        <v>Upper Mai C(5.1)</v>
      </c>
      <c r="R197" s="163" t="str">
        <f t="shared" si="58"/>
        <v>Upper Mai C(5.1)</v>
      </c>
      <c r="S197" s="163" t="str">
        <f t="shared" si="57"/>
        <v>Upper Mai C(5.1)</v>
      </c>
      <c r="T197" s="163" t="str">
        <f t="shared" si="57"/>
        <v>Upper Mai C(5.1)</v>
      </c>
      <c r="U197" s="163" t="str">
        <f t="shared" si="57"/>
        <v>Upper Mai C(5.1)</v>
      </c>
      <c r="V197" s="163" t="str">
        <f t="shared" si="57"/>
        <v>Upper Mai C(5.1)</v>
      </c>
      <c r="W197" s="163" t="str">
        <f t="shared" si="57"/>
        <v>Upper Mai C(5.1)</v>
      </c>
      <c r="X197" s="163" t="str">
        <f t="shared" si="57"/>
        <v>Upper Mai C(5.1)</v>
      </c>
      <c r="Y197" s="163" t="str">
        <f t="shared" si="57"/>
        <v>Upper Mai C(5.1)</v>
      </c>
      <c r="Z197" s="163" t="str">
        <f t="shared" si="57"/>
        <v>Upper Mai C(5.1)</v>
      </c>
      <c r="AA197" s="163" t="str">
        <f t="shared" si="57"/>
        <v>Upper Mai C(5.1)</v>
      </c>
      <c r="AB197" s="163" t="str">
        <f t="shared" si="57"/>
        <v>Upper Mai C(5.1)</v>
      </c>
      <c r="AC197" s="163" t="str">
        <f t="shared" si="57"/>
        <v>Upper Mai C(5.1)</v>
      </c>
      <c r="AD197" s="163" t="str">
        <f t="shared" si="57"/>
        <v>Upper Mai C(5.1)</v>
      </c>
      <c r="AE197" s="163" t="str">
        <f t="shared" si="57"/>
        <v>Upper Mai C(5.1)</v>
      </c>
      <c r="AF197" s="176" t="str">
        <f t="shared" si="57"/>
        <v>Upper Mai C(5.1)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 t="str">
        <f t="shared" si="53"/>
        <v>Tadi Khola (Thaprek)(5)</v>
      </c>
      <c r="C198" s="163" t="str">
        <f t="shared" si="53"/>
        <v>Tadi Khola (Thaprek)(5)</v>
      </c>
      <c r="D198" s="163" t="str">
        <f t="shared" si="58"/>
        <v>Tadi Khola (Thaprek)(5)</v>
      </c>
      <c r="E198" s="163" t="str">
        <f t="shared" si="55"/>
        <v>Tadi Khola (Thaprek)(5)</v>
      </c>
      <c r="F198" s="163" t="str">
        <f t="shared" si="58"/>
        <v>Tadi Khola (Thaprek)(5)</v>
      </c>
      <c r="G198" s="163" t="str">
        <f t="shared" si="58"/>
        <v>Tadi Khola (Thaprek)(5)</v>
      </c>
      <c r="H198" s="163" t="str">
        <f t="shared" si="58"/>
        <v>Tadi Khola (Thaprek)(5)</v>
      </c>
      <c r="I198" s="163" t="str">
        <f t="shared" si="58"/>
        <v>Tadi Khola (Thaprek)(5)</v>
      </c>
      <c r="J198" s="163" t="str">
        <f t="shared" si="58"/>
        <v>Tadi Khola (Thaprek)(5)</v>
      </c>
      <c r="K198" s="163" t="str">
        <f t="shared" si="58"/>
        <v>Tadi Khola (Thaprek)(5)</v>
      </c>
      <c r="L198" s="163" t="str">
        <f t="shared" si="58"/>
        <v>Tadi Khola (Thaprek)(5)</v>
      </c>
      <c r="M198" s="163" t="str">
        <f t="shared" si="58"/>
        <v>Tadi Khola (Thaprek)(5)</v>
      </c>
      <c r="N198" s="163" t="str">
        <f t="shared" si="58"/>
        <v>Tadi Khola (Thaprek)(5)</v>
      </c>
      <c r="O198" s="163" t="str">
        <f t="shared" si="58"/>
        <v>Tadi Khola (Thaprek)(5)</v>
      </c>
      <c r="P198" s="163" t="str">
        <f t="shared" si="58"/>
        <v>Tadi Khola (Thaprek)(5)</v>
      </c>
      <c r="Q198" s="163" t="str">
        <f t="shared" si="58"/>
        <v>Tadi Khola (Thaprek)(5)</v>
      </c>
      <c r="R198" s="163" t="str">
        <f t="shared" si="58"/>
        <v>Tadi Khola (Thaprek)(5)</v>
      </c>
      <c r="S198" s="163" t="str">
        <f t="shared" si="57"/>
        <v>Tadi Khola (Thaprek)(5)</v>
      </c>
      <c r="T198" s="163" t="str">
        <f t="shared" si="57"/>
        <v>Tadi Khola (Thaprek)(5)</v>
      </c>
      <c r="U198" s="163" t="str">
        <f t="shared" si="57"/>
        <v>Tadi Khola (Thaprek)(5)</v>
      </c>
      <c r="V198" s="163" t="str">
        <f t="shared" si="57"/>
        <v>Tadi Khola (Thaprek)(5)</v>
      </c>
      <c r="W198" s="163" t="str">
        <f t="shared" si="57"/>
        <v>Tadi Khola (Thaprek)(5)</v>
      </c>
      <c r="X198" s="163" t="str">
        <f t="shared" si="57"/>
        <v>Tadi Khola (Thaprek)(5)</v>
      </c>
      <c r="Y198" s="163" t="str">
        <f t="shared" si="57"/>
        <v>Tadi Khola (Thaprek)(5)</v>
      </c>
      <c r="Z198" s="163" t="str">
        <f t="shared" si="57"/>
        <v>Tadi Khola (Thaprek)(5)</v>
      </c>
      <c r="AA198" s="163" t="str">
        <f t="shared" si="57"/>
        <v>Tadi Khola (Thaprek)(5)</v>
      </c>
      <c r="AB198" s="163" t="str">
        <f t="shared" si="57"/>
        <v>Tadi Khola (Thaprek)(5)</v>
      </c>
      <c r="AC198" s="163" t="str">
        <f t="shared" si="57"/>
        <v>Tadi Khola (Thaprek)(5)</v>
      </c>
      <c r="AD198" s="163" t="str">
        <f t="shared" si="57"/>
        <v>Tadi Khola (Thaprek)(5)</v>
      </c>
      <c r="AE198" s="163" t="str">
        <f t="shared" si="57"/>
        <v>Tadi Khola (Thaprek)(5)</v>
      </c>
      <c r="AF198" s="176" t="str">
        <f t="shared" si="57"/>
        <v>Tadi Khola (Thaprek)(5)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 t="str">
        <f t="shared" si="53"/>
        <v>Mailung Khola(5)</v>
      </c>
      <c r="C199" s="163" t="str">
        <f t="shared" si="53"/>
        <v>Mailung Khola(5)</v>
      </c>
      <c r="D199" s="163" t="str">
        <f t="shared" si="58"/>
        <v>Mailung Khola(5)</v>
      </c>
      <c r="E199" s="163" t="str">
        <f t="shared" si="55"/>
        <v>Mailung Khola(5)</v>
      </c>
      <c r="F199" s="163" t="str">
        <f t="shared" si="58"/>
        <v>Mailung Khola(5)</v>
      </c>
      <c r="G199" s="163" t="str">
        <f t="shared" si="58"/>
        <v>Mailung Khola(5)</v>
      </c>
      <c r="H199" s="163" t="str">
        <f t="shared" si="58"/>
        <v>Mailung Khola(5)</v>
      </c>
      <c r="I199" s="163" t="str">
        <f t="shared" si="58"/>
        <v>Mailung Khola(5)</v>
      </c>
      <c r="J199" s="163" t="str">
        <f t="shared" si="58"/>
        <v>Mailung Khola(5)</v>
      </c>
      <c r="K199" s="163" t="str">
        <f t="shared" si="58"/>
        <v>Mailung Khola(5)</v>
      </c>
      <c r="L199" s="163" t="str">
        <f t="shared" si="58"/>
        <v>Mailung Khola(5)</v>
      </c>
      <c r="M199" s="163" t="str">
        <f t="shared" si="58"/>
        <v>Mailung Khola(5)</v>
      </c>
      <c r="N199" s="163" t="str">
        <f t="shared" si="58"/>
        <v>Mailung Khola(5)</v>
      </c>
      <c r="O199" s="163" t="str">
        <f t="shared" si="58"/>
        <v>Mailung Khola(5)</v>
      </c>
      <c r="P199" s="163" t="str">
        <f t="shared" si="58"/>
        <v>Mailung Khola(5)</v>
      </c>
      <c r="Q199" s="163" t="str">
        <f t="shared" si="58"/>
        <v>Mailung Khola(5)</v>
      </c>
      <c r="R199" s="163" t="str">
        <f t="shared" si="58"/>
        <v>Mailung Khola(5)</v>
      </c>
      <c r="S199" s="163" t="str">
        <f t="shared" si="57"/>
        <v>Mailung Khola(5)</v>
      </c>
      <c r="T199" s="163" t="str">
        <f t="shared" si="57"/>
        <v>Mailung Khola(5)</v>
      </c>
      <c r="U199" s="163" t="str">
        <f t="shared" si="57"/>
        <v>Mailung Khola(5)</v>
      </c>
      <c r="V199" s="163" t="str">
        <f t="shared" si="57"/>
        <v>Mailung Khola(5)</v>
      </c>
      <c r="W199" s="163" t="str">
        <f t="shared" si="57"/>
        <v>Mailung Khola(5)</v>
      </c>
      <c r="X199" s="163" t="str">
        <f t="shared" si="57"/>
        <v>Mailung Khola(5)</v>
      </c>
      <c r="Y199" s="163" t="str">
        <f t="shared" si="57"/>
        <v>Mailung Khola(5)</v>
      </c>
      <c r="Z199" s="163" t="str">
        <f t="shared" si="57"/>
        <v>Mailung Khola(5)</v>
      </c>
      <c r="AA199" s="163" t="str">
        <f t="shared" si="57"/>
        <v>Mailung Khola(5)</v>
      </c>
      <c r="AB199" s="163" t="str">
        <f t="shared" si="57"/>
        <v>Mailung Khola(5)</v>
      </c>
      <c r="AC199" s="163" t="str">
        <f t="shared" si="57"/>
        <v>Mailung Khola(5)</v>
      </c>
      <c r="AD199" s="163" t="str">
        <f t="shared" si="57"/>
        <v>Mailung Khola(5)</v>
      </c>
      <c r="AE199" s="163" t="str">
        <f t="shared" si="57"/>
        <v>Mailung Khola(5)</v>
      </c>
      <c r="AF199" s="176" t="str">
        <f t="shared" si="57"/>
        <v>Mailung Khola(5)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 t="str">
        <f t="shared" si="53"/>
        <v>Upper Hugdi Khola(5)</v>
      </c>
      <c r="C200" s="163" t="str">
        <f t="shared" si="53"/>
        <v>Upper Hugdi Khola(5)</v>
      </c>
      <c r="D200" s="163" t="str">
        <f t="shared" si="58"/>
        <v>Upper Hugdi Khola(5)</v>
      </c>
      <c r="E200" s="163" t="str">
        <f t="shared" si="55"/>
        <v>Upper Hugdi Khola(5)</v>
      </c>
      <c r="F200" s="163" t="str">
        <f t="shared" si="58"/>
        <v>Upper Hugdi Khola(5)</v>
      </c>
      <c r="G200" s="163" t="str">
        <f t="shared" si="58"/>
        <v>Upper Hugdi Khola(5)</v>
      </c>
      <c r="H200" s="163" t="str">
        <f t="shared" si="58"/>
        <v>Upper Hugdi Khola(5)</v>
      </c>
      <c r="I200" s="163" t="str">
        <f t="shared" si="58"/>
        <v>Upper Hugdi Khola(5)</v>
      </c>
      <c r="J200" s="163" t="str">
        <f t="shared" si="58"/>
        <v>Upper Hugdi Khola(5)</v>
      </c>
      <c r="K200" s="163" t="str">
        <f t="shared" si="58"/>
        <v>Upper Hugdi Khola(5)</v>
      </c>
      <c r="L200" s="163" t="str">
        <f t="shared" si="58"/>
        <v>Upper Hugdi Khola(5)</v>
      </c>
      <c r="M200" s="163" t="str">
        <f t="shared" si="58"/>
        <v>Upper Hugdi Khola(5)</v>
      </c>
      <c r="N200" s="163" t="str">
        <f t="shared" si="58"/>
        <v>Upper Hugdi Khola(5)</v>
      </c>
      <c r="O200" s="163" t="str">
        <f t="shared" si="58"/>
        <v>Upper Hugdi Khola(5)</v>
      </c>
      <c r="P200" s="163" t="str">
        <f t="shared" si="58"/>
        <v>Upper Hugdi Khola(5)</v>
      </c>
      <c r="Q200" s="163" t="str">
        <f t="shared" si="58"/>
        <v>Upper Hugdi Khola(5)</v>
      </c>
      <c r="R200" s="163" t="str">
        <f t="shared" ref="R200:AF215" si="59">Q200</f>
        <v>Upper Hugdi Khola(5)</v>
      </c>
      <c r="S200" s="163" t="str">
        <f t="shared" si="59"/>
        <v>Upper Hugdi Khola(5)</v>
      </c>
      <c r="T200" s="163" t="str">
        <f t="shared" si="59"/>
        <v>Upper Hugdi Khola(5)</v>
      </c>
      <c r="U200" s="163" t="str">
        <f t="shared" si="59"/>
        <v>Upper Hugdi Khola(5)</v>
      </c>
      <c r="V200" s="163" t="str">
        <f t="shared" si="59"/>
        <v>Upper Hugdi Khola(5)</v>
      </c>
      <c r="W200" s="163" t="str">
        <f t="shared" si="59"/>
        <v>Upper Hugdi Khola(5)</v>
      </c>
      <c r="X200" s="163" t="str">
        <f t="shared" si="59"/>
        <v>Upper Hugdi Khola(5)</v>
      </c>
      <c r="Y200" s="163" t="str">
        <f t="shared" si="59"/>
        <v>Upper Hugdi Khola(5)</v>
      </c>
      <c r="Z200" s="163" t="str">
        <f t="shared" si="59"/>
        <v>Upper Hugdi Khola(5)</v>
      </c>
      <c r="AA200" s="163" t="str">
        <f t="shared" si="59"/>
        <v>Upper Hugdi Khola(5)</v>
      </c>
      <c r="AB200" s="163" t="str">
        <f t="shared" si="59"/>
        <v>Upper Hugdi Khola(5)</v>
      </c>
      <c r="AC200" s="163" t="str">
        <f t="shared" si="59"/>
        <v>Upper Hugdi Khola(5)</v>
      </c>
      <c r="AD200" s="163" t="str">
        <f t="shared" si="59"/>
        <v>Upper Hugdi Khola(5)</v>
      </c>
      <c r="AE200" s="163" t="str">
        <f t="shared" si="59"/>
        <v>Upper Hugdi Khola(5)</v>
      </c>
      <c r="AF200" s="176" t="str">
        <f t="shared" si="59"/>
        <v>Upper Hugdi Khola(5)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 t="str">
        <f t="shared" si="53"/>
        <v>Pikhuwa Khola(5)</v>
      </c>
      <c r="C201" s="163" t="str">
        <f t="shared" si="53"/>
        <v>Pikhuwa Khola(5)</v>
      </c>
      <c r="D201" s="163" t="str">
        <f t="shared" ref="D201:R216" si="60">C201</f>
        <v>Pikhuwa Khola(5)</v>
      </c>
      <c r="E201" s="163" t="str">
        <f t="shared" si="55"/>
        <v>Pikhuwa Khola(5)</v>
      </c>
      <c r="F201" s="163" t="str">
        <f t="shared" si="60"/>
        <v>Pikhuwa Khola(5)</v>
      </c>
      <c r="G201" s="163" t="str">
        <f t="shared" si="60"/>
        <v>Pikhuwa Khola(5)</v>
      </c>
      <c r="H201" s="163" t="str">
        <f t="shared" si="60"/>
        <v>Pikhuwa Khola(5)</v>
      </c>
      <c r="I201" s="163" t="str">
        <f t="shared" si="60"/>
        <v>Pikhuwa Khola(5)</v>
      </c>
      <c r="J201" s="163" t="str">
        <f t="shared" si="60"/>
        <v>Pikhuwa Khola(5)</v>
      </c>
      <c r="K201" s="163" t="str">
        <f t="shared" si="60"/>
        <v>Pikhuwa Khola(5)</v>
      </c>
      <c r="L201" s="163" t="str">
        <f t="shared" si="60"/>
        <v>Pikhuwa Khola(5)</v>
      </c>
      <c r="M201" s="163" t="str">
        <f t="shared" si="60"/>
        <v>Pikhuwa Khola(5)</v>
      </c>
      <c r="N201" s="163" t="str">
        <f t="shared" si="60"/>
        <v>Pikhuwa Khola(5)</v>
      </c>
      <c r="O201" s="163" t="str">
        <f t="shared" si="60"/>
        <v>Pikhuwa Khola(5)</v>
      </c>
      <c r="P201" s="163" t="str">
        <f t="shared" si="60"/>
        <v>Pikhuwa Khola(5)</v>
      </c>
      <c r="Q201" s="163" t="str">
        <f t="shared" si="60"/>
        <v>Pikhuwa Khola(5)</v>
      </c>
      <c r="R201" s="163" t="str">
        <f t="shared" si="60"/>
        <v>Pikhuwa Khola(5)</v>
      </c>
      <c r="S201" s="163" t="str">
        <f t="shared" si="59"/>
        <v>Pikhuwa Khola(5)</v>
      </c>
      <c r="T201" s="163" t="str">
        <f t="shared" si="59"/>
        <v>Pikhuwa Khola(5)</v>
      </c>
      <c r="U201" s="163" t="str">
        <f t="shared" si="59"/>
        <v>Pikhuwa Khola(5)</v>
      </c>
      <c r="V201" s="163" t="str">
        <f t="shared" si="59"/>
        <v>Pikhuwa Khola(5)</v>
      </c>
      <c r="W201" s="163" t="str">
        <f t="shared" si="59"/>
        <v>Pikhuwa Khola(5)</v>
      </c>
      <c r="X201" s="163" t="str">
        <f t="shared" si="59"/>
        <v>Pikhuwa Khola(5)</v>
      </c>
      <c r="Y201" s="163" t="str">
        <f t="shared" si="59"/>
        <v>Pikhuwa Khola(5)</v>
      </c>
      <c r="Z201" s="163" t="str">
        <f t="shared" si="59"/>
        <v>Pikhuwa Khola(5)</v>
      </c>
      <c r="AA201" s="163" t="str">
        <f t="shared" si="59"/>
        <v>Pikhuwa Khola(5)</v>
      </c>
      <c r="AB201" s="163" t="str">
        <f t="shared" si="59"/>
        <v>Pikhuwa Khola(5)</v>
      </c>
      <c r="AC201" s="163" t="str">
        <f t="shared" si="59"/>
        <v>Pikhuwa Khola(5)</v>
      </c>
      <c r="AD201" s="163" t="str">
        <f t="shared" si="59"/>
        <v>Pikhuwa Khola(5)</v>
      </c>
      <c r="AE201" s="163" t="str">
        <f t="shared" si="59"/>
        <v>Pikhuwa Khola(5)</v>
      </c>
      <c r="AF201" s="176" t="str">
        <f t="shared" si="59"/>
        <v>Pikhuwa Khola(5)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 t="str">
        <f t="shared" si="53"/>
        <v>Ghalemdi Khola(5)</v>
      </c>
      <c r="C202" s="163" t="str">
        <f t="shared" si="53"/>
        <v>Ghalemdi Khola(5)</v>
      </c>
      <c r="D202" s="163" t="str">
        <f t="shared" si="60"/>
        <v>Ghalemdi Khola(5)</v>
      </c>
      <c r="E202" s="163" t="str">
        <f t="shared" si="55"/>
        <v>Ghalemdi Khola(5)</v>
      </c>
      <c r="F202" s="163" t="str">
        <f t="shared" si="60"/>
        <v>Ghalemdi Khola(5)</v>
      </c>
      <c r="G202" s="163" t="str">
        <f t="shared" si="60"/>
        <v>Ghalemdi Khola(5)</v>
      </c>
      <c r="H202" s="163" t="str">
        <f t="shared" si="60"/>
        <v>Ghalemdi Khola(5)</v>
      </c>
      <c r="I202" s="163" t="str">
        <f t="shared" si="60"/>
        <v>Ghalemdi Khola(5)</v>
      </c>
      <c r="J202" s="163" t="str">
        <f t="shared" si="60"/>
        <v>Ghalemdi Khola(5)</v>
      </c>
      <c r="K202" s="163" t="str">
        <f t="shared" si="60"/>
        <v>Ghalemdi Khola(5)</v>
      </c>
      <c r="L202" s="163" t="str">
        <f t="shared" si="60"/>
        <v>Ghalemdi Khola(5)</v>
      </c>
      <c r="M202" s="163" t="str">
        <f t="shared" si="60"/>
        <v>Ghalemdi Khola(5)</v>
      </c>
      <c r="N202" s="163" t="str">
        <f t="shared" si="60"/>
        <v>Ghalemdi Khola(5)</v>
      </c>
      <c r="O202" s="163" t="str">
        <f t="shared" si="60"/>
        <v>Ghalemdi Khola(5)</v>
      </c>
      <c r="P202" s="163" t="str">
        <f t="shared" si="60"/>
        <v>Ghalemdi Khola(5)</v>
      </c>
      <c r="Q202" s="163" t="str">
        <f t="shared" si="60"/>
        <v>Ghalemdi Khola(5)</v>
      </c>
      <c r="R202" s="163" t="str">
        <f t="shared" si="60"/>
        <v>Ghalemdi Khola(5)</v>
      </c>
      <c r="S202" s="163" t="str">
        <f t="shared" si="59"/>
        <v>Ghalemdi Khola(5)</v>
      </c>
      <c r="T202" s="163" t="str">
        <f t="shared" si="59"/>
        <v>Ghalemdi Khola(5)</v>
      </c>
      <c r="U202" s="163" t="str">
        <f t="shared" si="59"/>
        <v>Ghalemdi Khola(5)</v>
      </c>
      <c r="V202" s="163" t="str">
        <f t="shared" si="59"/>
        <v>Ghalemdi Khola(5)</v>
      </c>
      <c r="W202" s="163" t="str">
        <f t="shared" si="59"/>
        <v>Ghalemdi Khola(5)</v>
      </c>
      <c r="X202" s="163" t="str">
        <f t="shared" si="59"/>
        <v>Ghalemdi Khola(5)</v>
      </c>
      <c r="Y202" s="163" t="str">
        <f t="shared" si="59"/>
        <v>Ghalemdi Khola(5)</v>
      </c>
      <c r="Z202" s="163" t="str">
        <f t="shared" si="59"/>
        <v>Ghalemdi Khola(5)</v>
      </c>
      <c r="AA202" s="163" t="str">
        <f t="shared" si="59"/>
        <v>Ghalemdi Khola(5)</v>
      </c>
      <c r="AB202" s="163" t="str">
        <f t="shared" si="59"/>
        <v>Ghalemdi Khola(5)</v>
      </c>
      <c r="AC202" s="163" t="str">
        <f t="shared" si="59"/>
        <v>Ghalemdi Khola(5)</v>
      </c>
      <c r="AD202" s="163" t="str">
        <f t="shared" si="59"/>
        <v>Ghalemdi Khola(5)</v>
      </c>
      <c r="AE202" s="163" t="str">
        <f t="shared" si="59"/>
        <v>Ghalemdi Khola(5)</v>
      </c>
      <c r="AF202" s="176" t="str">
        <f t="shared" si="59"/>
        <v>Ghalemdi Khola(5)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 t="str">
        <f t="shared" si="53"/>
        <v>Ghatte Khola(5)</v>
      </c>
      <c r="C203" s="163" t="str">
        <f t="shared" si="53"/>
        <v>Ghatte Khola(5)</v>
      </c>
      <c r="D203" s="163" t="str">
        <f t="shared" si="60"/>
        <v>Ghatte Khola(5)</v>
      </c>
      <c r="E203" s="163" t="str">
        <f t="shared" si="55"/>
        <v>Ghatte Khola(5)</v>
      </c>
      <c r="F203" s="163" t="str">
        <f t="shared" si="60"/>
        <v>Ghatte Khola(5)</v>
      </c>
      <c r="G203" s="163" t="str">
        <f t="shared" si="60"/>
        <v>Ghatte Khola(5)</v>
      </c>
      <c r="H203" s="163" t="str">
        <f t="shared" si="60"/>
        <v>Ghatte Khola(5)</v>
      </c>
      <c r="I203" s="163" t="str">
        <f t="shared" si="60"/>
        <v>Ghatte Khola(5)</v>
      </c>
      <c r="J203" s="163" t="str">
        <f t="shared" si="60"/>
        <v>Ghatte Khola(5)</v>
      </c>
      <c r="K203" s="163" t="str">
        <f t="shared" si="60"/>
        <v>Ghatte Khola(5)</v>
      </c>
      <c r="L203" s="163" t="str">
        <f t="shared" si="60"/>
        <v>Ghatte Khola(5)</v>
      </c>
      <c r="M203" s="163" t="str">
        <f t="shared" si="60"/>
        <v>Ghatte Khola(5)</v>
      </c>
      <c r="N203" s="163" t="str">
        <f t="shared" si="60"/>
        <v>Ghatte Khola(5)</v>
      </c>
      <c r="O203" s="163" t="str">
        <f t="shared" si="60"/>
        <v>Ghatte Khola(5)</v>
      </c>
      <c r="P203" s="163" t="str">
        <f t="shared" si="60"/>
        <v>Ghatte Khola(5)</v>
      </c>
      <c r="Q203" s="163" t="str">
        <f t="shared" si="60"/>
        <v>Ghatte Khola(5)</v>
      </c>
      <c r="R203" s="163" t="str">
        <f t="shared" si="60"/>
        <v>Ghatte Khola(5)</v>
      </c>
      <c r="S203" s="163" t="str">
        <f t="shared" si="59"/>
        <v>Ghatte Khola(5)</v>
      </c>
      <c r="T203" s="163" t="str">
        <f t="shared" si="59"/>
        <v>Ghatte Khola(5)</v>
      </c>
      <c r="U203" s="163" t="str">
        <f t="shared" si="59"/>
        <v>Ghatte Khola(5)</v>
      </c>
      <c r="V203" s="163" t="str">
        <f t="shared" si="59"/>
        <v>Ghatte Khola(5)</v>
      </c>
      <c r="W203" s="163" t="str">
        <f t="shared" si="59"/>
        <v>Ghatte Khola(5)</v>
      </c>
      <c r="X203" s="163" t="str">
        <f t="shared" si="59"/>
        <v>Ghatte Khola(5)</v>
      </c>
      <c r="Y203" s="163" t="str">
        <f t="shared" si="59"/>
        <v>Ghatte Khola(5)</v>
      </c>
      <c r="Z203" s="163" t="str">
        <f t="shared" si="59"/>
        <v>Ghatte Khola(5)</v>
      </c>
      <c r="AA203" s="163" t="str">
        <f t="shared" si="59"/>
        <v>Ghatte Khola(5)</v>
      </c>
      <c r="AB203" s="163" t="str">
        <f t="shared" si="59"/>
        <v>Ghatte Khola(5)</v>
      </c>
      <c r="AC203" s="163" t="str">
        <f t="shared" si="59"/>
        <v>Ghatte Khola(5)</v>
      </c>
      <c r="AD203" s="163" t="str">
        <f t="shared" si="59"/>
        <v>Ghatte Khola(5)</v>
      </c>
      <c r="AE203" s="163" t="str">
        <f t="shared" si="59"/>
        <v>Ghatte Khola(5)</v>
      </c>
      <c r="AF203" s="176" t="str">
        <f t="shared" si="59"/>
        <v>Ghatte Khola(5)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 t="str">
        <f t="shared" si="53"/>
        <v>Belchautara Solar Project(5)</v>
      </c>
      <c r="C204" s="163" t="str">
        <f t="shared" si="53"/>
        <v>Belchautara Solar Project(5)</v>
      </c>
      <c r="D204" s="163" t="str">
        <f t="shared" si="60"/>
        <v>Belchautara Solar Project(5)</v>
      </c>
      <c r="E204" s="163" t="str">
        <f t="shared" si="55"/>
        <v>Belchautara Solar Project(5)</v>
      </c>
      <c r="F204" s="163" t="str">
        <f t="shared" si="60"/>
        <v>Belchautara Solar Project(5)</v>
      </c>
      <c r="G204" s="163" t="str">
        <f t="shared" si="60"/>
        <v>Belchautara Solar Project(5)</v>
      </c>
      <c r="H204" s="163" t="str">
        <f t="shared" si="60"/>
        <v>Belchautara Solar Project(5)</v>
      </c>
      <c r="I204" s="163" t="str">
        <f t="shared" si="60"/>
        <v>Belchautara Solar Project(5)</v>
      </c>
      <c r="J204" s="163" t="str">
        <f t="shared" si="60"/>
        <v>Belchautara Solar Project(5)</v>
      </c>
      <c r="K204" s="163" t="str">
        <f t="shared" si="60"/>
        <v>Belchautara Solar Project(5)</v>
      </c>
      <c r="L204" s="163" t="str">
        <f t="shared" si="60"/>
        <v>Belchautara Solar Project(5)</v>
      </c>
      <c r="M204" s="163" t="str">
        <f t="shared" si="60"/>
        <v>Belchautara Solar Project(5)</v>
      </c>
      <c r="N204" s="163" t="str">
        <f t="shared" si="60"/>
        <v>Belchautara Solar Project(5)</v>
      </c>
      <c r="O204" s="163" t="str">
        <f t="shared" si="60"/>
        <v>Belchautara Solar Project(5)</v>
      </c>
      <c r="P204" s="163" t="str">
        <f t="shared" si="60"/>
        <v>Belchautara Solar Project(5)</v>
      </c>
      <c r="Q204" s="163" t="str">
        <f t="shared" si="60"/>
        <v>Belchautara Solar Project(5)</v>
      </c>
      <c r="R204" s="163" t="str">
        <f t="shared" si="60"/>
        <v>Belchautara Solar Project(5)</v>
      </c>
      <c r="S204" s="163" t="str">
        <f t="shared" si="59"/>
        <v>Belchautara Solar Project(5)</v>
      </c>
      <c r="T204" s="163" t="str">
        <f t="shared" si="59"/>
        <v>Belchautara Solar Project(5)</v>
      </c>
      <c r="U204" s="163" t="str">
        <f t="shared" si="59"/>
        <v>Belchautara Solar Project(5)</v>
      </c>
      <c r="V204" s="163" t="str">
        <f t="shared" si="59"/>
        <v>Belchautara Solar Project(5)</v>
      </c>
      <c r="W204" s="163" t="str">
        <f t="shared" si="59"/>
        <v>Belchautara Solar Project(5)</v>
      </c>
      <c r="X204" s="163" t="str">
        <f t="shared" si="59"/>
        <v>Belchautara Solar Project(5)</v>
      </c>
      <c r="Y204" s="163" t="str">
        <f t="shared" si="59"/>
        <v>Belchautara Solar Project(5)</v>
      </c>
      <c r="Z204" s="163" t="str">
        <f t="shared" si="59"/>
        <v>Belchautara Solar Project(5)</v>
      </c>
      <c r="AA204" s="163" t="str">
        <f t="shared" si="59"/>
        <v>Belchautara Solar Project(5)</v>
      </c>
      <c r="AB204" s="163" t="str">
        <f t="shared" si="59"/>
        <v>Belchautara Solar Project(5)</v>
      </c>
      <c r="AC204" s="163" t="str">
        <f t="shared" si="59"/>
        <v>Belchautara Solar Project(5)</v>
      </c>
      <c r="AD204" s="163" t="str">
        <f t="shared" si="59"/>
        <v>Belchautara Solar Project(5)</v>
      </c>
      <c r="AE204" s="163" t="str">
        <f t="shared" si="59"/>
        <v>Belchautara Solar Project(5)</v>
      </c>
      <c r="AF204" s="176" t="str">
        <f t="shared" si="59"/>
        <v>Belchautara Solar Project(5)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 t="str">
        <f t="shared" si="53"/>
        <v>Lower Tadi(4.993)</v>
      </c>
      <c r="C205" s="163" t="str">
        <f t="shared" si="53"/>
        <v>Lower Tadi(4.993)</v>
      </c>
      <c r="D205" s="163" t="str">
        <f t="shared" si="60"/>
        <v>Lower Tadi(4.993)</v>
      </c>
      <c r="E205" s="163" t="str">
        <f t="shared" si="55"/>
        <v>Lower Tadi(4.993)</v>
      </c>
      <c r="F205" s="163" t="str">
        <f t="shared" si="60"/>
        <v>Lower Tadi(4.993)</v>
      </c>
      <c r="G205" s="163" t="str">
        <f t="shared" si="60"/>
        <v>Lower Tadi(4.993)</v>
      </c>
      <c r="H205" s="163" t="str">
        <f t="shared" si="60"/>
        <v>Lower Tadi(4.993)</v>
      </c>
      <c r="I205" s="163" t="str">
        <f t="shared" si="60"/>
        <v>Lower Tadi(4.993)</v>
      </c>
      <c r="J205" s="163" t="str">
        <f t="shared" si="60"/>
        <v>Lower Tadi(4.993)</v>
      </c>
      <c r="K205" s="163" t="str">
        <f t="shared" si="60"/>
        <v>Lower Tadi(4.993)</v>
      </c>
      <c r="L205" s="163" t="str">
        <f t="shared" si="60"/>
        <v>Lower Tadi(4.993)</v>
      </c>
      <c r="M205" s="163" t="str">
        <f t="shared" si="60"/>
        <v>Lower Tadi(4.993)</v>
      </c>
      <c r="N205" s="163" t="str">
        <f t="shared" si="60"/>
        <v>Lower Tadi(4.993)</v>
      </c>
      <c r="O205" s="163" t="str">
        <f t="shared" si="60"/>
        <v>Lower Tadi(4.993)</v>
      </c>
      <c r="P205" s="163" t="str">
        <f t="shared" si="60"/>
        <v>Lower Tadi(4.993)</v>
      </c>
      <c r="Q205" s="163" t="str">
        <f t="shared" si="60"/>
        <v>Lower Tadi(4.993)</v>
      </c>
      <c r="R205" s="163" t="str">
        <f t="shared" si="60"/>
        <v>Lower Tadi(4.993)</v>
      </c>
      <c r="S205" s="163" t="str">
        <f t="shared" si="59"/>
        <v>Lower Tadi(4.993)</v>
      </c>
      <c r="T205" s="163" t="str">
        <f t="shared" si="59"/>
        <v>Lower Tadi(4.993)</v>
      </c>
      <c r="U205" s="163" t="str">
        <f t="shared" si="59"/>
        <v>Lower Tadi(4.993)</v>
      </c>
      <c r="V205" s="163" t="str">
        <f t="shared" si="59"/>
        <v>Lower Tadi(4.993)</v>
      </c>
      <c r="W205" s="163" t="str">
        <f t="shared" si="59"/>
        <v>Lower Tadi(4.993)</v>
      </c>
      <c r="X205" s="163" t="str">
        <f t="shared" si="59"/>
        <v>Lower Tadi(4.993)</v>
      </c>
      <c r="Y205" s="163" t="str">
        <f t="shared" si="59"/>
        <v>Lower Tadi(4.993)</v>
      </c>
      <c r="Z205" s="163" t="str">
        <f t="shared" si="59"/>
        <v>Lower Tadi(4.993)</v>
      </c>
      <c r="AA205" s="163" t="str">
        <f t="shared" si="59"/>
        <v>Lower Tadi(4.993)</v>
      </c>
      <c r="AB205" s="163" t="str">
        <f t="shared" si="59"/>
        <v>Lower Tadi(4.993)</v>
      </c>
      <c r="AC205" s="163" t="str">
        <f t="shared" si="59"/>
        <v>Lower Tadi(4.993)</v>
      </c>
      <c r="AD205" s="163" t="str">
        <f t="shared" si="59"/>
        <v>Lower Tadi(4.993)</v>
      </c>
      <c r="AE205" s="163" t="str">
        <f t="shared" si="59"/>
        <v>Lower Tadi(4.993)</v>
      </c>
      <c r="AF205" s="176" t="str">
        <f t="shared" si="59"/>
        <v>Lower Tadi(4.993)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 t="str">
        <f t="shared" si="53"/>
        <v>Richet Khola(4.98)</v>
      </c>
      <c r="C206" s="163" t="str">
        <f t="shared" si="53"/>
        <v>Richet Khola(4.98)</v>
      </c>
      <c r="D206" s="163" t="str">
        <f t="shared" si="60"/>
        <v>Richet Khola(4.98)</v>
      </c>
      <c r="E206" s="163" t="str">
        <f t="shared" si="55"/>
        <v>Richet Khola(4.98)</v>
      </c>
      <c r="F206" s="163" t="str">
        <f t="shared" si="60"/>
        <v>Richet Khola(4.98)</v>
      </c>
      <c r="G206" s="163" t="str">
        <f t="shared" si="60"/>
        <v>Richet Khola(4.98)</v>
      </c>
      <c r="H206" s="163" t="str">
        <f t="shared" si="60"/>
        <v>Richet Khola(4.98)</v>
      </c>
      <c r="I206" s="163" t="str">
        <f t="shared" si="60"/>
        <v>Richet Khola(4.98)</v>
      </c>
      <c r="J206" s="163" t="str">
        <f t="shared" si="60"/>
        <v>Richet Khola(4.98)</v>
      </c>
      <c r="K206" s="163" t="str">
        <f t="shared" si="60"/>
        <v>Richet Khola(4.98)</v>
      </c>
      <c r="L206" s="163" t="str">
        <f t="shared" si="60"/>
        <v>Richet Khola(4.98)</v>
      </c>
      <c r="M206" s="163" t="str">
        <f t="shared" si="60"/>
        <v>Richet Khola(4.98)</v>
      </c>
      <c r="N206" s="163" t="str">
        <f t="shared" si="60"/>
        <v>Richet Khola(4.98)</v>
      </c>
      <c r="O206" s="163" t="str">
        <f t="shared" si="60"/>
        <v>Richet Khola(4.98)</v>
      </c>
      <c r="P206" s="163" t="str">
        <f t="shared" si="60"/>
        <v>Richet Khola(4.98)</v>
      </c>
      <c r="Q206" s="163" t="str">
        <f t="shared" si="60"/>
        <v>Richet Khola(4.98)</v>
      </c>
      <c r="R206" s="163" t="str">
        <f t="shared" si="60"/>
        <v>Richet Khola(4.98)</v>
      </c>
      <c r="S206" s="163" t="str">
        <f t="shared" si="59"/>
        <v>Richet Khola(4.98)</v>
      </c>
      <c r="T206" s="163" t="str">
        <f t="shared" si="59"/>
        <v>Richet Khola(4.98)</v>
      </c>
      <c r="U206" s="163" t="str">
        <f t="shared" si="59"/>
        <v>Richet Khola(4.98)</v>
      </c>
      <c r="V206" s="163" t="str">
        <f t="shared" si="59"/>
        <v>Richet Khola(4.98)</v>
      </c>
      <c r="W206" s="163" t="str">
        <f t="shared" si="59"/>
        <v>Richet Khola(4.98)</v>
      </c>
      <c r="X206" s="163" t="str">
        <f t="shared" si="59"/>
        <v>Richet Khola(4.98)</v>
      </c>
      <c r="Y206" s="163" t="str">
        <f t="shared" si="59"/>
        <v>Richet Khola(4.98)</v>
      </c>
      <c r="Z206" s="163" t="str">
        <f t="shared" si="59"/>
        <v>Richet Khola(4.98)</v>
      </c>
      <c r="AA206" s="163" t="str">
        <f t="shared" si="59"/>
        <v>Richet Khola(4.98)</v>
      </c>
      <c r="AB206" s="163" t="str">
        <f t="shared" si="59"/>
        <v>Richet Khola(4.98)</v>
      </c>
      <c r="AC206" s="163" t="str">
        <f t="shared" si="59"/>
        <v>Richet Khola(4.98)</v>
      </c>
      <c r="AD206" s="163" t="str">
        <f t="shared" si="59"/>
        <v>Richet Khola(4.98)</v>
      </c>
      <c r="AE206" s="163" t="str">
        <f t="shared" si="59"/>
        <v>Richet Khola(4.98)</v>
      </c>
      <c r="AF206" s="176" t="str">
        <f t="shared" si="59"/>
        <v>Richet Khola(4.98)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 t="str">
        <f t="shared" si="53"/>
        <v>Siuri Khola(4.95)</v>
      </c>
      <c r="C207" s="163" t="str">
        <f t="shared" si="53"/>
        <v>Siuri Khola(4.95)</v>
      </c>
      <c r="D207" s="163" t="str">
        <f t="shared" si="60"/>
        <v>Siuri Khola(4.95)</v>
      </c>
      <c r="E207" s="163" t="str">
        <f t="shared" si="55"/>
        <v>Siuri Khola(4.95)</v>
      </c>
      <c r="F207" s="163" t="str">
        <f t="shared" si="60"/>
        <v>Siuri Khola(4.95)</v>
      </c>
      <c r="G207" s="163" t="str">
        <f t="shared" si="60"/>
        <v>Siuri Khola(4.95)</v>
      </c>
      <c r="H207" s="163" t="str">
        <f t="shared" si="60"/>
        <v>Siuri Khola(4.95)</v>
      </c>
      <c r="I207" s="163" t="str">
        <f t="shared" si="60"/>
        <v>Siuri Khola(4.95)</v>
      </c>
      <c r="J207" s="163" t="str">
        <f t="shared" si="60"/>
        <v>Siuri Khola(4.95)</v>
      </c>
      <c r="K207" s="163" t="str">
        <f t="shared" si="60"/>
        <v>Siuri Khola(4.95)</v>
      </c>
      <c r="L207" s="163" t="str">
        <f t="shared" si="60"/>
        <v>Siuri Khola(4.95)</v>
      </c>
      <c r="M207" s="163" t="str">
        <f t="shared" si="60"/>
        <v>Siuri Khola(4.95)</v>
      </c>
      <c r="N207" s="163" t="str">
        <f t="shared" si="60"/>
        <v>Siuri Khola(4.95)</v>
      </c>
      <c r="O207" s="163" t="str">
        <f t="shared" si="60"/>
        <v>Siuri Khola(4.95)</v>
      </c>
      <c r="P207" s="163" t="str">
        <f t="shared" si="60"/>
        <v>Siuri Khola(4.95)</v>
      </c>
      <c r="Q207" s="163" t="str">
        <f t="shared" si="60"/>
        <v>Siuri Khola(4.95)</v>
      </c>
      <c r="R207" s="163" t="str">
        <f t="shared" si="60"/>
        <v>Siuri Khola(4.95)</v>
      </c>
      <c r="S207" s="163" t="str">
        <f t="shared" si="59"/>
        <v>Siuri Khola(4.95)</v>
      </c>
      <c r="T207" s="163" t="str">
        <f t="shared" si="59"/>
        <v>Siuri Khola(4.95)</v>
      </c>
      <c r="U207" s="163" t="str">
        <f t="shared" si="59"/>
        <v>Siuri Khola(4.95)</v>
      </c>
      <c r="V207" s="163" t="str">
        <f t="shared" si="59"/>
        <v>Siuri Khola(4.95)</v>
      </c>
      <c r="W207" s="163" t="str">
        <f t="shared" si="59"/>
        <v>Siuri Khola(4.95)</v>
      </c>
      <c r="X207" s="163" t="str">
        <f t="shared" si="59"/>
        <v>Siuri Khola(4.95)</v>
      </c>
      <c r="Y207" s="163" t="str">
        <f t="shared" si="59"/>
        <v>Siuri Khola(4.95)</v>
      </c>
      <c r="Z207" s="163" t="str">
        <f t="shared" si="59"/>
        <v>Siuri Khola(4.95)</v>
      </c>
      <c r="AA207" s="163" t="str">
        <f t="shared" si="59"/>
        <v>Siuri Khola(4.95)</v>
      </c>
      <c r="AB207" s="163" t="str">
        <f t="shared" si="59"/>
        <v>Siuri Khola(4.95)</v>
      </c>
      <c r="AC207" s="163" t="str">
        <f t="shared" si="59"/>
        <v>Siuri Khola(4.95)</v>
      </c>
      <c r="AD207" s="163" t="str">
        <f t="shared" si="59"/>
        <v>Siuri Khola(4.95)</v>
      </c>
      <c r="AE207" s="163" t="str">
        <f t="shared" si="59"/>
        <v>Siuri Khola(4.95)</v>
      </c>
      <c r="AF207" s="176" t="str">
        <f t="shared" si="59"/>
        <v>Siuri Khola(4.95)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 t="str">
        <f t="shared" si="53"/>
        <v>Phawa Khola(4.95)</v>
      </c>
      <c r="C208" s="163" t="str">
        <f t="shared" si="53"/>
        <v>Phawa Khola(4.95)</v>
      </c>
      <c r="D208" s="163" t="str">
        <f t="shared" si="60"/>
        <v>Phawa Khola(4.95)</v>
      </c>
      <c r="E208" s="163" t="str">
        <f t="shared" si="55"/>
        <v>Phawa Khola(4.95)</v>
      </c>
      <c r="F208" s="163" t="str">
        <f t="shared" si="60"/>
        <v>Phawa Khola(4.95)</v>
      </c>
      <c r="G208" s="163" t="str">
        <f t="shared" si="60"/>
        <v>Phawa Khola(4.95)</v>
      </c>
      <c r="H208" s="163" t="str">
        <f t="shared" si="60"/>
        <v>Phawa Khola(4.95)</v>
      </c>
      <c r="I208" s="163" t="str">
        <f t="shared" si="60"/>
        <v>Phawa Khola(4.95)</v>
      </c>
      <c r="J208" s="163" t="str">
        <f t="shared" si="60"/>
        <v>Phawa Khola(4.95)</v>
      </c>
      <c r="K208" s="163" t="str">
        <f t="shared" si="60"/>
        <v>Phawa Khola(4.95)</v>
      </c>
      <c r="L208" s="163" t="str">
        <f t="shared" si="60"/>
        <v>Phawa Khola(4.95)</v>
      </c>
      <c r="M208" s="163" t="str">
        <f t="shared" si="60"/>
        <v>Phawa Khola(4.95)</v>
      </c>
      <c r="N208" s="163" t="str">
        <f t="shared" si="60"/>
        <v>Phawa Khola(4.95)</v>
      </c>
      <c r="O208" s="163" t="str">
        <f t="shared" si="60"/>
        <v>Phawa Khola(4.95)</v>
      </c>
      <c r="P208" s="163" t="str">
        <f t="shared" si="60"/>
        <v>Phawa Khola(4.95)</v>
      </c>
      <c r="Q208" s="163" t="str">
        <f t="shared" si="60"/>
        <v>Phawa Khola(4.95)</v>
      </c>
      <c r="R208" s="163" t="str">
        <f t="shared" si="60"/>
        <v>Phawa Khola(4.95)</v>
      </c>
      <c r="S208" s="163" t="str">
        <f t="shared" si="59"/>
        <v>Phawa Khola(4.95)</v>
      </c>
      <c r="T208" s="163" t="str">
        <f t="shared" si="59"/>
        <v>Phawa Khola(4.95)</v>
      </c>
      <c r="U208" s="163" t="str">
        <f t="shared" si="59"/>
        <v>Phawa Khola(4.95)</v>
      </c>
      <c r="V208" s="163" t="str">
        <f t="shared" si="59"/>
        <v>Phawa Khola(4.95)</v>
      </c>
      <c r="W208" s="163" t="str">
        <f t="shared" si="59"/>
        <v>Phawa Khola(4.95)</v>
      </c>
      <c r="X208" s="163" t="str">
        <f t="shared" si="59"/>
        <v>Phawa Khola(4.95)</v>
      </c>
      <c r="Y208" s="163" t="str">
        <f t="shared" si="59"/>
        <v>Phawa Khola(4.95)</v>
      </c>
      <c r="Z208" s="163" t="str">
        <f t="shared" si="59"/>
        <v>Phawa Khola(4.95)</v>
      </c>
      <c r="AA208" s="163" t="str">
        <f t="shared" si="59"/>
        <v>Phawa Khola(4.95)</v>
      </c>
      <c r="AB208" s="163" t="str">
        <f t="shared" si="59"/>
        <v>Phawa Khola(4.95)</v>
      </c>
      <c r="AC208" s="163" t="str">
        <f t="shared" si="59"/>
        <v>Phawa Khola(4.95)</v>
      </c>
      <c r="AD208" s="163" t="str">
        <f t="shared" si="59"/>
        <v>Phawa Khola(4.95)</v>
      </c>
      <c r="AE208" s="163" t="str">
        <f t="shared" si="59"/>
        <v>Phawa Khola(4.95)</v>
      </c>
      <c r="AF208" s="176" t="str">
        <f t="shared" si="59"/>
        <v>Phawa Khola(4.95)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 t="str">
        <f t="shared" si="53"/>
        <v>Mardi Khola(4.8)</v>
      </c>
      <c r="C209" s="163" t="str">
        <f t="shared" si="53"/>
        <v>Mardi Khola(4.8)</v>
      </c>
      <c r="D209" s="163" t="str">
        <f t="shared" si="60"/>
        <v>Mardi Khola(4.8)</v>
      </c>
      <c r="E209" s="163" t="str">
        <f t="shared" si="55"/>
        <v>Mardi Khola(4.8)</v>
      </c>
      <c r="F209" s="163" t="str">
        <f t="shared" si="60"/>
        <v>Mardi Khola(4.8)</v>
      </c>
      <c r="G209" s="163" t="str">
        <f t="shared" si="60"/>
        <v>Mardi Khola(4.8)</v>
      </c>
      <c r="H209" s="163" t="str">
        <f t="shared" si="60"/>
        <v>Mardi Khola(4.8)</v>
      </c>
      <c r="I209" s="163" t="str">
        <f t="shared" si="60"/>
        <v>Mardi Khola(4.8)</v>
      </c>
      <c r="J209" s="163" t="str">
        <f t="shared" si="60"/>
        <v>Mardi Khola(4.8)</v>
      </c>
      <c r="K209" s="163" t="str">
        <f t="shared" si="60"/>
        <v>Mardi Khola(4.8)</v>
      </c>
      <c r="L209" s="163" t="str">
        <f t="shared" si="60"/>
        <v>Mardi Khola(4.8)</v>
      </c>
      <c r="M209" s="163" t="str">
        <f t="shared" si="60"/>
        <v>Mardi Khola(4.8)</v>
      </c>
      <c r="N209" s="163" t="str">
        <f t="shared" si="60"/>
        <v>Mardi Khola(4.8)</v>
      </c>
      <c r="O209" s="163" t="str">
        <f t="shared" si="60"/>
        <v>Mardi Khola(4.8)</v>
      </c>
      <c r="P209" s="163" t="str">
        <f t="shared" si="60"/>
        <v>Mardi Khola(4.8)</v>
      </c>
      <c r="Q209" s="163" t="str">
        <f t="shared" si="60"/>
        <v>Mardi Khola(4.8)</v>
      </c>
      <c r="R209" s="163" t="str">
        <f t="shared" si="60"/>
        <v>Mardi Khola(4.8)</v>
      </c>
      <c r="S209" s="163" t="str">
        <f t="shared" si="59"/>
        <v>Mardi Khola(4.8)</v>
      </c>
      <c r="T209" s="163" t="str">
        <f t="shared" si="59"/>
        <v>Mardi Khola(4.8)</v>
      </c>
      <c r="U209" s="163" t="str">
        <f t="shared" si="59"/>
        <v>Mardi Khola(4.8)</v>
      </c>
      <c r="V209" s="163" t="str">
        <f t="shared" si="59"/>
        <v>Mardi Khola(4.8)</v>
      </c>
      <c r="W209" s="163" t="str">
        <f t="shared" si="59"/>
        <v>Mardi Khola(4.8)</v>
      </c>
      <c r="X209" s="163" t="str">
        <f t="shared" si="59"/>
        <v>Mardi Khola(4.8)</v>
      </c>
      <c r="Y209" s="163" t="str">
        <f t="shared" si="59"/>
        <v>Mardi Khola(4.8)</v>
      </c>
      <c r="Z209" s="163" t="str">
        <f t="shared" si="59"/>
        <v>Mardi Khola(4.8)</v>
      </c>
      <c r="AA209" s="163" t="str">
        <f t="shared" si="59"/>
        <v>Mardi Khola(4.8)</v>
      </c>
      <c r="AB209" s="163" t="str">
        <f t="shared" si="59"/>
        <v>Mardi Khola(4.8)</v>
      </c>
      <c r="AC209" s="163" t="str">
        <f t="shared" si="59"/>
        <v>Mardi Khola(4.8)</v>
      </c>
      <c r="AD209" s="163" t="str">
        <f t="shared" si="59"/>
        <v>Mardi Khola(4.8)</v>
      </c>
      <c r="AE209" s="163" t="str">
        <f t="shared" si="59"/>
        <v>Mardi Khola(4.8)</v>
      </c>
      <c r="AF209" s="176" t="str">
        <f t="shared" si="59"/>
        <v>Mardi Khola(4.8)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 t="str">
        <f t="shared" si="53"/>
        <v>Padam Khola(4.8)</v>
      </c>
      <c r="C210" s="163" t="str">
        <f t="shared" si="53"/>
        <v>Padam Khola(4.8)</v>
      </c>
      <c r="D210" s="163" t="str">
        <f t="shared" si="60"/>
        <v>Padam Khola(4.8)</v>
      </c>
      <c r="E210" s="163" t="str">
        <f t="shared" si="55"/>
        <v>Padam Khola(4.8)</v>
      </c>
      <c r="F210" s="163" t="str">
        <f t="shared" si="60"/>
        <v>Padam Khola(4.8)</v>
      </c>
      <c r="G210" s="163" t="str">
        <f t="shared" si="60"/>
        <v>Padam Khola(4.8)</v>
      </c>
      <c r="H210" s="163" t="str">
        <f t="shared" si="60"/>
        <v>Padam Khola(4.8)</v>
      </c>
      <c r="I210" s="163" t="str">
        <f t="shared" si="60"/>
        <v>Padam Khola(4.8)</v>
      </c>
      <c r="J210" s="163" t="str">
        <f t="shared" si="60"/>
        <v>Padam Khola(4.8)</v>
      </c>
      <c r="K210" s="163" t="str">
        <f t="shared" si="60"/>
        <v>Padam Khola(4.8)</v>
      </c>
      <c r="L210" s="163" t="str">
        <f t="shared" si="60"/>
        <v>Padam Khola(4.8)</v>
      </c>
      <c r="M210" s="163" t="str">
        <f t="shared" si="60"/>
        <v>Padam Khola(4.8)</v>
      </c>
      <c r="N210" s="163" t="str">
        <f t="shared" si="60"/>
        <v>Padam Khola(4.8)</v>
      </c>
      <c r="O210" s="163" t="str">
        <f t="shared" si="60"/>
        <v>Padam Khola(4.8)</v>
      </c>
      <c r="P210" s="163" t="str">
        <f t="shared" si="60"/>
        <v>Padam Khola(4.8)</v>
      </c>
      <c r="Q210" s="163" t="str">
        <f t="shared" si="60"/>
        <v>Padam Khola(4.8)</v>
      </c>
      <c r="R210" s="163" t="str">
        <f t="shared" si="60"/>
        <v>Padam Khola(4.8)</v>
      </c>
      <c r="S210" s="163" t="str">
        <f t="shared" si="59"/>
        <v>Padam Khola(4.8)</v>
      </c>
      <c r="T210" s="163" t="str">
        <f t="shared" si="59"/>
        <v>Padam Khola(4.8)</v>
      </c>
      <c r="U210" s="163" t="str">
        <f t="shared" si="59"/>
        <v>Padam Khola(4.8)</v>
      </c>
      <c r="V210" s="163" t="str">
        <f t="shared" si="59"/>
        <v>Padam Khola(4.8)</v>
      </c>
      <c r="W210" s="163" t="str">
        <f t="shared" si="59"/>
        <v>Padam Khola(4.8)</v>
      </c>
      <c r="X210" s="163" t="str">
        <f t="shared" si="59"/>
        <v>Padam Khola(4.8)</v>
      </c>
      <c r="Y210" s="163" t="str">
        <f t="shared" si="59"/>
        <v>Padam Khola(4.8)</v>
      </c>
      <c r="Z210" s="163" t="str">
        <f t="shared" si="59"/>
        <v>Padam Khola(4.8)</v>
      </c>
      <c r="AA210" s="163" t="str">
        <f t="shared" si="59"/>
        <v>Padam Khola(4.8)</v>
      </c>
      <c r="AB210" s="163" t="str">
        <f t="shared" si="59"/>
        <v>Padam Khola(4.8)</v>
      </c>
      <c r="AC210" s="163" t="str">
        <f t="shared" si="59"/>
        <v>Padam Khola(4.8)</v>
      </c>
      <c r="AD210" s="163" t="str">
        <f t="shared" si="59"/>
        <v>Padam Khola(4.8)</v>
      </c>
      <c r="AE210" s="163" t="str">
        <f t="shared" si="59"/>
        <v>Padam Khola(4.8)</v>
      </c>
      <c r="AF210" s="176" t="str">
        <f t="shared" si="59"/>
        <v>Padam Khola(4.8)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 t="str">
        <f t="shared" si="53"/>
        <v>Mai Khola(4.5)</v>
      </c>
      <c r="C211" s="163" t="str">
        <f t="shared" si="53"/>
        <v>Mai Khola(4.5)</v>
      </c>
      <c r="D211" s="163" t="str">
        <f t="shared" si="60"/>
        <v>Mai Khola(4.5)</v>
      </c>
      <c r="E211" s="163" t="str">
        <f t="shared" si="55"/>
        <v>Mai Khola(4.5)</v>
      </c>
      <c r="F211" s="163" t="str">
        <f t="shared" si="60"/>
        <v>Mai Khola(4.5)</v>
      </c>
      <c r="G211" s="163" t="str">
        <f t="shared" si="60"/>
        <v>Mai Khola(4.5)</v>
      </c>
      <c r="H211" s="163" t="str">
        <f t="shared" si="60"/>
        <v>Mai Khola(4.5)</v>
      </c>
      <c r="I211" s="163" t="str">
        <f t="shared" si="60"/>
        <v>Mai Khola(4.5)</v>
      </c>
      <c r="J211" s="163" t="str">
        <f t="shared" si="60"/>
        <v>Mai Khola(4.5)</v>
      </c>
      <c r="K211" s="163" t="str">
        <f t="shared" si="60"/>
        <v>Mai Khola(4.5)</v>
      </c>
      <c r="L211" s="163" t="str">
        <f t="shared" si="60"/>
        <v>Mai Khola(4.5)</v>
      </c>
      <c r="M211" s="163" t="str">
        <f t="shared" si="60"/>
        <v>Mai Khola(4.5)</v>
      </c>
      <c r="N211" s="163" t="str">
        <f t="shared" si="60"/>
        <v>Mai Khola(4.5)</v>
      </c>
      <c r="O211" s="163" t="str">
        <f t="shared" si="60"/>
        <v>Mai Khola(4.5)</v>
      </c>
      <c r="P211" s="163" t="str">
        <f t="shared" si="60"/>
        <v>Mai Khola(4.5)</v>
      </c>
      <c r="Q211" s="163" t="str">
        <f t="shared" si="60"/>
        <v>Mai Khola(4.5)</v>
      </c>
      <c r="R211" s="163" t="str">
        <f t="shared" si="60"/>
        <v>Mai Khola(4.5)</v>
      </c>
      <c r="S211" s="163" t="str">
        <f t="shared" si="59"/>
        <v>Mai Khola(4.5)</v>
      </c>
      <c r="T211" s="163" t="str">
        <f t="shared" si="59"/>
        <v>Mai Khola(4.5)</v>
      </c>
      <c r="U211" s="163" t="str">
        <f t="shared" si="59"/>
        <v>Mai Khola(4.5)</v>
      </c>
      <c r="V211" s="163" t="str">
        <f t="shared" si="59"/>
        <v>Mai Khola(4.5)</v>
      </c>
      <c r="W211" s="163" t="str">
        <f t="shared" si="59"/>
        <v>Mai Khola(4.5)</v>
      </c>
      <c r="X211" s="163" t="str">
        <f t="shared" si="59"/>
        <v>Mai Khola(4.5)</v>
      </c>
      <c r="Y211" s="163" t="str">
        <f t="shared" si="59"/>
        <v>Mai Khola(4.5)</v>
      </c>
      <c r="Z211" s="163" t="str">
        <f t="shared" si="59"/>
        <v>Mai Khola(4.5)</v>
      </c>
      <c r="AA211" s="163" t="str">
        <f t="shared" si="59"/>
        <v>Mai Khola(4.5)</v>
      </c>
      <c r="AB211" s="163" t="str">
        <f t="shared" si="59"/>
        <v>Mai Khola(4.5)</v>
      </c>
      <c r="AC211" s="163" t="str">
        <f t="shared" si="59"/>
        <v>Mai Khola(4.5)</v>
      </c>
      <c r="AD211" s="163" t="str">
        <f t="shared" si="59"/>
        <v>Mai Khola(4.5)</v>
      </c>
      <c r="AE211" s="163" t="str">
        <f t="shared" si="59"/>
        <v>Mai Khola(4.5)</v>
      </c>
      <c r="AF211" s="176" t="str">
        <f t="shared" si="59"/>
        <v>Mai Khola(4.5)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 t="str">
        <f t="shared" si="53"/>
        <v>Bijayapur 2 Khola Small(4.5)</v>
      </c>
      <c r="C212" s="163" t="str">
        <f t="shared" si="53"/>
        <v>Bijayapur 2 Khola Small(4.5)</v>
      </c>
      <c r="D212" s="163" t="str">
        <f t="shared" si="60"/>
        <v>Bijayapur 2 Khola Small(4.5)</v>
      </c>
      <c r="E212" s="163" t="str">
        <f t="shared" si="55"/>
        <v>Bijayapur 2 Khola Small(4.5)</v>
      </c>
      <c r="F212" s="163" t="str">
        <f t="shared" si="60"/>
        <v>Bijayapur 2 Khola Small(4.5)</v>
      </c>
      <c r="G212" s="163" t="str">
        <f t="shared" si="60"/>
        <v>Bijayapur 2 Khola Small(4.5)</v>
      </c>
      <c r="H212" s="163" t="str">
        <f t="shared" si="60"/>
        <v>Bijayapur 2 Khola Small(4.5)</v>
      </c>
      <c r="I212" s="163" t="str">
        <f t="shared" si="60"/>
        <v>Bijayapur 2 Khola Small(4.5)</v>
      </c>
      <c r="J212" s="163" t="str">
        <f t="shared" si="60"/>
        <v>Bijayapur 2 Khola Small(4.5)</v>
      </c>
      <c r="K212" s="163" t="str">
        <f t="shared" si="60"/>
        <v>Bijayapur 2 Khola Small(4.5)</v>
      </c>
      <c r="L212" s="163" t="str">
        <f t="shared" si="60"/>
        <v>Bijayapur 2 Khola Small(4.5)</v>
      </c>
      <c r="M212" s="163" t="str">
        <f t="shared" si="60"/>
        <v>Bijayapur 2 Khola Small(4.5)</v>
      </c>
      <c r="N212" s="163" t="str">
        <f t="shared" si="60"/>
        <v>Bijayapur 2 Khola Small(4.5)</v>
      </c>
      <c r="O212" s="163" t="str">
        <f t="shared" si="60"/>
        <v>Bijayapur 2 Khola Small(4.5)</v>
      </c>
      <c r="P212" s="163" t="str">
        <f t="shared" si="60"/>
        <v>Bijayapur 2 Khola Small(4.5)</v>
      </c>
      <c r="Q212" s="163" t="str">
        <f t="shared" si="60"/>
        <v>Bijayapur 2 Khola Small(4.5)</v>
      </c>
      <c r="R212" s="163" t="str">
        <f t="shared" si="60"/>
        <v>Bijayapur 2 Khola Small(4.5)</v>
      </c>
      <c r="S212" s="163" t="str">
        <f t="shared" si="59"/>
        <v>Bijayapur 2 Khola Small(4.5)</v>
      </c>
      <c r="T212" s="163" t="str">
        <f t="shared" si="59"/>
        <v>Bijayapur 2 Khola Small(4.5)</v>
      </c>
      <c r="U212" s="163" t="str">
        <f t="shared" si="59"/>
        <v>Bijayapur 2 Khola Small(4.5)</v>
      </c>
      <c r="V212" s="163" t="str">
        <f t="shared" si="59"/>
        <v>Bijayapur 2 Khola Small(4.5)</v>
      </c>
      <c r="W212" s="163" t="str">
        <f t="shared" si="59"/>
        <v>Bijayapur 2 Khola Small(4.5)</v>
      </c>
      <c r="X212" s="163" t="str">
        <f t="shared" si="59"/>
        <v>Bijayapur 2 Khola Small(4.5)</v>
      </c>
      <c r="Y212" s="163" t="str">
        <f t="shared" si="59"/>
        <v>Bijayapur 2 Khola Small(4.5)</v>
      </c>
      <c r="Z212" s="163" t="str">
        <f t="shared" si="59"/>
        <v>Bijayapur 2 Khola Small(4.5)</v>
      </c>
      <c r="AA212" s="163" t="str">
        <f t="shared" si="59"/>
        <v>Bijayapur 2 Khola Small(4.5)</v>
      </c>
      <c r="AB212" s="163" t="str">
        <f t="shared" si="59"/>
        <v>Bijayapur 2 Khola Small(4.5)</v>
      </c>
      <c r="AC212" s="163" t="str">
        <f t="shared" si="59"/>
        <v>Bijayapur 2 Khola Small(4.5)</v>
      </c>
      <c r="AD212" s="163" t="str">
        <f t="shared" si="59"/>
        <v>Bijayapur 2 Khola Small(4.5)</v>
      </c>
      <c r="AE212" s="163" t="str">
        <f t="shared" si="59"/>
        <v>Bijayapur 2 Khola Small(4.5)</v>
      </c>
      <c r="AF212" s="176" t="str">
        <f t="shared" si="59"/>
        <v>Bijayapur 2 Khola Small(4.5)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 t="str">
        <f t="shared" si="53"/>
        <v>Hewa Khola(4.455)</v>
      </c>
      <c r="C213" s="163" t="str">
        <f t="shared" si="53"/>
        <v>Hewa Khola(4.455)</v>
      </c>
      <c r="D213" s="163" t="str">
        <f t="shared" si="60"/>
        <v>Hewa Khola(4.455)</v>
      </c>
      <c r="E213" s="163" t="str">
        <f t="shared" si="55"/>
        <v>Hewa Khola(4.455)</v>
      </c>
      <c r="F213" s="163" t="str">
        <f t="shared" si="60"/>
        <v>Hewa Khola(4.455)</v>
      </c>
      <c r="G213" s="163" t="str">
        <f t="shared" si="60"/>
        <v>Hewa Khola(4.455)</v>
      </c>
      <c r="H213" s="163" t="str">
        <f t="shared" si="60"/>
        <v>Hewa Khola(4.455)</v>
      </c>
      <c r="I213" s="163" t="str">
        <f t="shared" si="60"/>
        <v>Hewa Khola(4.455)</v>
      </c>
      <c r="J213" s="163" t="str">
        <f t="shared" si="60"/>
        <v>Hewa Khola(4.455)</v>
      </c>
      <c r="K213" s="163" t="str">
        <f t="shared" si="60"/>
        <v>Hewa Khola(4.455)</v>
      </c>
      <c r="L213" s="163" t="str">
        <f t="shared" si="60"/>
        <v>Hewa Khola(4.455)</v>
      </c>
      <c r="M213" s="163" t="str">
        <f t="shared" si="60"/>
        <v>Hewa Khola(4.455)</v>
      </c>
      <c r="N213" s="163" t="str">
        <f t="shared" si="60"/>
        <v>Hewa Khola(4.455)</v>
      </c>
      <c r="O213" s="163" t="str">
        <f t="shared" si="60"/>
        <v>Hewa Khola(4.455)</v>
      </c>
      <c r="P213" s="163" t="str">
        <f t="shared" si="60"/>
        <v>Hewa Khola(4.455)</v>
      </c>
      <c r="Q213" s="163" t="str">
        <f t="shared" si="60"/>
        <v>Hewa Khola(4.455)</v>
      </c>
      <c r="R213" s="163" t="str">
        <f t="shared" si="60"/>
        <v>Hewa Khola(4.455)</v>
      </c>
      <c r="S213" s="163" t="str">
        <f t="shared" si="59"/>
        <v>Hewa Khola(4.455)</v>
      </c>
      <c r="T213" s="163" t="str">
        <f t="shared" si="59"/>
        <v>Hewa Khola(4.455)</v>
      </c>
      <c r="U213" s="163" t="str">
        <f t="shared" si="59"/>
        <v>Hewa Khola(4.455)</v>
      </c>
      <c r="V213" s="163" t="str">
        <f t="shared" si="59"/>
        <v>Hewa Khola(4.455)</v>
      </c>
      <c r="W213" s="163" t="str">
        <f t="shared" si="59"/>
        <v>Hewa Khola(4.455)</v>
      </c>
      <c r="X213" s="163" t="str">
        <f t="shared" si="59"/>
        <v>Hewa Khola(4.455)</v>
      </c>
      <c r="Y213" s="163" t="str">
        <f t="shared" si="59"/>
        <v>Hewa Khola(4.455)</v>
      </c>
      <c r="Z213" s="163" t="str">
        <f t="shared" si="59"/>
        <v>Hewa Khola(4.455)</v>
      </c>
      <c r="AA213" s="163" t="str">
        <f t="shared" si="59"/>
        <v>Hewa Khola(4.455)</v>
      </c>
      <c r="AB213" s="163" t="str">
        <f t="shared" si="59"/>
        <v>Hewa Khola(4.455)</v>
      </c>
      <c r="AC213" s="163" t="str">
        <f t="shared" si="59"/>
        <v>Hewa Khola(4.455)</v>
      </c>
      <c r="AD213" s="163" t="str">
        <f t="shared" si="59"/>
        <v>Hewa Khola(4.455)</v>
      </c>
      <c r="AE213" s="163" t="str">
        <f t="shared" si="59"/>
        <v>Hewa Khola(4.455)</v>
      </c>
      <c r="AF213" s="176" t="str">
        <f t="shared" si="59"/>
        <v>Hewa Khola(4.455)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 t="str">
        <f t="shared" si="53"/>
        <v>Bijayapur-1(4.41)</v>
      </c>
      <c r="C214" s="163" t="str">
        <f t="shared" si="53"/>
        <v>Bijayapur-1(4.41)</v>
      </c>
      <c r="D214" s="163" t="str">
        <f t="shared" si="60"/>
        <v>Bijayapur-1(4.41)</v>
      </c>
      <c r="E214" s="163" t="str">
        <f t="shared" si="55"/>
        <v>Bijayapur-1(4.41)</v>
      </c>
      <c r="F214" s="163" t="str">
        <f t="shared" si="60"/>
        <v>Bijayapur-1(4.41)</v>
      </c>
      <c r="G214" s="163" t="str">
        <f t="shared" si="60"/>
        <v>Bijayapur-1(4.41)</v>
      </c>
      <c r="H214" s="163" t="str">
        <f t="shared" si="60"/>
        <v>Bijayapur-1(4.41)</v>
      </c>
      <c r="I214" s="163" t="str">
        <f t="shared" si="60"/>
        <v>Bijayapur-1(4.41)</v>
      </c>
      <c r="J214" s="163" t="str">
        <f t="shared" si="60"/>
        <v>Bijayapur-1(4.41)</v>
      </c>
      <c r="K214" s="163" t="str">
        <f t="shared" si="60"/>
        <v>Bijayapur-1(4.41)</v>
      </c>
      <c r="L214" s="163" t="str">
        <f t="shared" si="60"/>
        <v>Bijayapur-1(4.41)</v>
      </c>
      <c r="M214" s="163" t="str">
        <f t="shared" si="60"/>
        <v>Bijayapur-1(4.41)</v>
      </c>
      <c r="N214" s="163" t="str">
        <f t="shared" si="60"/>
        <v>Bijayapur-1(4.41)</v>
      </c>
      <c r="O214" s="163" t="str">
        <f t="shared" si="60"/>
        <v>Bijayapur-1(4.41)</v>
      </c>
      <c r="P214" s="163" t="str">
        <f t="shared" si="60"/>
        <v>Bijayapur-1(4.41)</v>
      </c>
      <c r="Q214" s="163" t="str">
        <f t="shared" si="60"/>
        <v>Bijayapur-1(4.41)</v>
      </c>
      <c r="R214" s="163" t="str">
        <f t="shared" si="60"/>
        <v>Bijayapur-1(4.41)</v>
      </c>
      <c r="S214" s="163" t="str">
        <f t="shared" si="59"/>
        <v>Bijayapur-1(4.41)</v>
      </c>
      <c r="T214" s="163" t="str">
        <f t="shared" si="59"/>
        <v>Bijayapur-1(4.41)</v>
      </c>
      <c r="U214" s="163" t="str">
        <f t="shared" si="59"/>
        <v>Bijayapur-1(4.41)</v>
      </c>
      <c r="V214" s="163" t="str">
        <f t="shared" si="59"/>
        <v>Bijayapur-1(4.41)</v>
      </c>
      <c r="W214" s="163" t="str">
        <f t="shared" si="59"/>
        <v>Bijayapur-1(4.41)</v>
      </c>
      <c r="X214" s="163" t="str">
        <f t="shared" si="59"/>
        <v>Bijayapur-1(4.41)</v>
      </c>
      <c r="Y214" s="163" t="str">
        <f t="shared" si="59"/>
        <v>Bijayapur-1(4.41)</v>
      </c>
      <c r="Z214" s="163" t="str">
        <f t="shared" si="59"/>
        <v>Bijayapur-1(4.41)</v>
      </c>
      <c r="AA214" s="163" t="str">
        <f t="shared" si="59"/>
        <v>Bijayapur-1(4.41)</v>
      </c>
      <c r="AB214" s="163" t="str">
        <f t="shared" si="59"/>
        <v>Bijayapur-1(4.41)</v>
      </c>
      <c r="AC214" s="163" t="str">
        <f t="shared" si="59"/>
        <v>Bijayapur-1(4.41)</v>
      </c>
      <c r="AD214" s="163" t="str">
        <f t="shared" si="59"/>
        <v>Bijayapur-1(4.41)</v>
      </c>
      <c r="AE214" s="163" t="str">
        <f t="shared" si="59"/>
        <v>Bijayapur-1(4.41)</v>
      </c>
      <c r="AF214" s="176" t="str">
        <f t="shared" si="59"/>
        <v>Bijayapur-1(4.41)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 t="str">
        <f t="shared" si="53"/>
        <v>Radhi Khola(4.4)</v>
      </c>
      <c r="C215" s="163" t="str">
        <f t="shared" si="53"/>
        <v>Radhi Khola(4.4)</v>
      </c>
      <c r="D215" s="163" t="str">
        <f t="shared" si="60"/>
        <v>Radhi Khola(4.4)</v>
      </c>
      <c r="E215" s="163" t="str">
        <f t="shared" si="55"/>
        <v>Radhi Khola(4.4)</v>
      </c>
      <c r="F215" s="163" t="str">
        <f t="shared" si="60"/>
        <v>Radhi Khola(4.4)</v>
      </c>
      <c r="G215" s="163" t="str">
        <f t="shared" si="60"/>
        <v>Radhi Khola(4.4)</v>
      </c>
      <c r="H215" s="163" t="str">
        <f t="shared" si="60"/>
        <v>Radhi Khola(4.4)</v>
      </c>
      <c r="I215" s="163" t="str">
        <f t="shared" si="60"/>
        <v>Radhi Khola(4.4)</v>
      </c>
      <c r="J215" s="163" t="str">
        <f t="shared" si="60"/>
        <v>Radhi Khola(4.4)</v>
      </c>
      <c r="K215" s="163" t="str">
        <f t="shared" si="60"/>
        <v>Radhi Khola(4.4)</v>
      </c>
      <c r="L215" s="163" t="str">
        <f t="shared" si="60"/>
        <v>Radhi Khola(4.4)</v>
      </c>
      <c r="M215" s="163" t="str">
        <f t="shared" si="60"/>
        <v>Radhi Khola(4.4)</v>
      </c>
      <c r="N215" s="163" t="str">
        <f t="shared" si="60"/>
        <v>Radhi Khola(4.4)</v>
      </c>
      <c r="O215" s="163" t="str">
        <f t="shared" si="60"/>
        <v>Radhi Khola(4.4)</v>
      </c>
      <c r="P215" s="163" t="str">
        <f t="shared" si="60"/>
        <v>Radhi Khola(4.4)</v>
      </c>
      <c r="Q215" s="163" t="str">
        <f t="shared" si="60"/>
        <v>Radhi Khola(4.4)</v>
      </c>
      <c r="R215" s="163" t="str">
        <f t="shared" si="60"/>
        <v>Radhi Khola(4.4)</v>
      </c>
      <c r="S215" s="163" t="str">
        <f t="shared" si="59"/>
        <v>Radhi Khola(4.4)</v>
      </c>
      <c r="T215" s="163" t="str">
        <f t="shared" si="59"/>
        <v>Radhi Khola(4.4)</v>
      </c>
      <c r="U215" s="163" t="str">
        <f t="shared" si="59"/>
        <v>Radhi Khola(4.4)</v>
      </c>
      <c r="V215" s="163" t="str">
        <f t="shared" si="59"/>
        <v>Radhi Khola(4.4)</v>
      </c>
      <c r="W215" s="163" t="str">
        <f t="shared" si="59"/>
        <v>Radhi Khola(4.4)</v>
      </c>
      <c r="X215" s="163" t="str">
        <f t="shared" si="59"/>
        <v>Radhi Khola(4.4)</v>
      </c>
      <c r="Y215" s="163" t="str">
        <f t="shared" si="59"/>
        <v>Radhi Khola(4.4)</v>
      </c>
      <c r="Z215" s="163" t="str">
        <f t="shared" si="59"/>
        <v>Radhi Khola(4.4)</v>
      </c>
      <c r="AA215" s="163" t="str">
        <f t="shared" si="59"/>
        <v>Radhi Khola(4.4)</v>
      </c>
      <c r="AB215" s="163" t="str">
        <f t="shared" si="59"/>
        <v>Radhi Khola(4.4)</v>
      </c>
      <c r="AC215" s="163" t="str">
        <f t="shared" si="59"/>
        <v>Radhi Khola(4.4)</v>
      </c>
      <c r="AD215" s="163" t="str">
        <f t="shared" si="59"/>
        <v>Radhi Khola(4.4)</v>
      </c>
      <c r="AE215" s="163" t="str">
        <f t="shared" si="59"/>
        <v>Radhi Khola(4.4)</v>
      </c>
      <c r="AF215" s="176" t="str">
        <f t="shared" si="59"/>
        <v>Radhi Khola(4.4)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 t="str">
        <f t="shared" si="53"/>
        <v>Tungun-Thosne(4.36)</v>
      </c>
      <c r="C216" s="163" t="str">
        <f t="shared" si="53"/>
        <v>Tungun-Thosne(4.36)</v>
      </c>
      <c r="D216" s="163" t="str">
        <f t="shared" si="60"/>
        <v>Tungun-Thosne(4.36)</v>
      </c>
      <c r="E216" s="163" t="str">
        <f t="shared" si="55"/>
        <v>Tungun-Thosne(4.36)</v>
      </c>
      <c r="F216" s="163" t="str">
        <f t="shared" si="60"/>
        <v>Tungun-Thosne(4.36)</v>
      </c>
      <c r="G216" s="163" t="str">
        <f t="shared" si="60"/>
        <v>Tungun-Thosne(4.36)</v>
      </c>
      <c r="H216" s="163" t="str">
        <f t="shared" si="60"/>
        <v>Tungun-Thosne(4.36)</v>
      </c>
      <c r="I216" s="163" t="str">
        <f t="shared" si="60"/>
        <v>Tungun-Thosne(4.36)</v>
      </c>
      <c r="J216" s="163" t="str">
        <f t="shared" si="60"/>
        <v>Tungun-Thosne(4.36)</v>
      </c>
      <c r="K216" s="163" t="str">
        <f t="shared" si="60"/>
        <v>Tungun-Thosne(4.36)</v>
      </c>
      <c r="L216" s="163" t="str">
        <f t="shared" si="60"/>
        <v>Tungun-Thosne(4.36)</v>
      </c>
      <c r="M216" s="163" t="str">
        <f t="shared" si="60"/>
        <v>Tungun-Thosne(4.36)</v>
      </c>
      <c r="N216" s="163" t="str">
        <f t="shared" si="60"/>
        <v>Tungun-Thosne(4.36)</v>
      </c>
      <c r="O216" s="163" t="str">
        <f t="shared" si="60"/>
        <v>Tungun-Thosne(4.36)</v>
      </c>
      <c r="P216" s="163" t="str">
        <f t="shared" si="60"/>
        <v>Tungun-Thosne(4.36)</v>
      </c>
      <c r="Q216" s="163" t="str">
        <f t="shared" si="60"/>
        <v>Tungun-Thosne(4.36)</v>
      </c>
      <c r="R216" s="163" t="str">
        <f t="shared" ref="R216:AF231" si="61">Q216</f>
        <v>Tungun-Thosne(4.36)</v>
      </c>
      <c r="S216" s="163" t="str">
        <f t="shared" si="61"/>
        <v>Tungun-Thosne(4.36)</v>
      </c>
      <c r="T216" s="163" t="str">
        <f t="shared" si="61"/>
        <v>Tungun-Thosne(4.36)</v>
      </c>
      <c r="U216" s="163" t="str">
        <f t="shared" si="61"/>
        <v>Tungun-Thosne(4.36)</v>
      </c>
      <c r="V216" s="163" t="str">
        <f t="shared" si="61"/>
        <v>Tungun-Thosne(4.36)</v>
      </c>
      <c r="W216" s="163" t="str">
        <f t="shared" si="61"/>
        <v>Tungun-Thosne(4.36)</v>
      </c>
      <c r="X216" s="163" t="str">
        <f t="shared" si="61"/>
        <v>Tungun-Thosne(4.36)</v>
      </c>
      <c r="Y216" s="163" t="str">
        <f t="shared" si="61"/>
        <v>Tungun-Thosne(4.36)</v>
      </c>
      <c r="Z216" s="163" t="str">
        <f t="shared" si="61"/>
        <v>Tungun-Thosne(4.36)</v>
      </c>
      <c r="AA216" s="163" t="str">
        <f t="shared" si="61"/>
        <v>Tungun-Thosne(4.36)</v>
      </c>
      <c r="AB216" s="163" t="str">
        <f t="shared" si="61"/>
        <v>Tungun-Thosne(4.36)</v>
      </c>
      <c r="AC216" s="163" t="str">
        <f t="shared" si="61"/>
        <v>Tungun-Thosne(4.36)</v>
      </c>
      <c r="AD216" s="163" t="str">
        <f t="shared" si="61"/>
        <v>Tungun-Thosne(4.36)</v>
      </c>
      <c r="AE216" s="163" t="str">
        <f t="shared" si="61"/>
        <v>Tungun-Thosne(4.36)</v>
      </c>
      <c r="AF216" s="176" t="str">
        <f t="shared" si="61"/>
        <v>Tungun-Thosne(4.36)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 t="str">
        <f t="shared" si="53"/>
        <v>Baramchi Khola(4.2)</v>
      </c>
      <c r="C217" s="163" t="str">
        <f t="shared" si="53"/>
        <v>Baramchi Khola(4.2)</v>
      </c>
      <c r="D217" s="163" t="str">
        <f t="shared" ref="D217:R232" si="62">C217</f>
        <v>Baramchi Khola(4.2)</v>
      </c>
      <c r="E217" s="163" t="str">
        <f t="shared" si="55"/>
        <v>Baramchi Khola(4.2)</v>
      </c>
      <c r="F217" s="163" t="str">
        <f t="shared" si="62"/>
        <v>Baramchi Khola(4.2)</v>
      </c>
      <c r="G217" s="163" t="str">
        <f t="shared" si="62"/>
        <v>Baramchi Khola(4.2)</v>
      </c>
      <c r="H217" s="163" t="str">
        <f t="shared" si="62"/>
        <v>Baramchi Khola(4.2)</v>
      </c>
      <c r="I217" s="163" t="str">
        <f t="shared" si="62"/>
        <v>Baramchi Khola(4.2)</v>
      </c>
      <c r="J217" s="163" t="str">
        <f t="shared" si="62"/>
        <v>Baramchi Khola(4.2)</v>
      </c>
      <c r="K217" s="163" t="str">
        <f t="shared" si="62"/>
        <v>Baramchi Khola(4.2)</v>
      </c>
      <c r="L217" s="163" t="str">
        <f t="shared" si="62"/>
        <v>Baramchi Khola(4.2)</v>
      </c>
      <c r="M217" s="163" t="str">
        <f t="shared" si="62"/>
        <v>Baramchi Khola(4.2)</v>
      </c>
      <c r="N217" s="163" t="str">
        <f t="shared" si="62"/>
        <v>Baramchi Khola(4.2)</v>
      </c>
      <c r="O217" s="163" t="str">
        <f t="shared" si="62"/>
        <v>Baramchi Khola(4.2)</v>
      </c>
      <c r="P217" s="163" t="str">
        <f t="shared" si="62"/>
        <v>Baramchi Khola(4.2)</v>
      </c>
      <c r="Q217" s="163" t="str">
        <f t="shared" si="62"/>
        <v>Baramchi Khola(4.2)</v>
      </c>
      <c r="R217" s="163" t="str">
        <f t="shared" si="62"/>
        <v>Baramchi Khola(4.2)</v>
      </c>
      <c r="S217" s="163" t="str">
        <f t="shared" si="61"/>
        <v>Baramchi Khola(4.2)</v>
      </c>
      <c r="T217" s="163" t="str">
        <f t="shared" si="61"/>
        <v>Baramchi Khola(4.2)</v>
      </c>
      <c r="U217" s="163" t="str">
        <f t="shared" si="61"/>
        <v>Baramchi Khola(4.2)</v>
      </c>
      <c r="V217" s="163" t="str">
        <f t="shared" si="61"/>
        <v>Baramchi Khola(4.2)</v>
      </c>
      <c r="W217" s="163" t="str">
        <f t="shared" si="61"/>
        <v>Baramchi Khola(4.2)</v>
      </c>
      <c r="X217" s="163" t="str">
        <f t="shared" si="61"/>
        <v>Baramchi Khola(4.2)</v>
      </c>
      <c r="Y217" s="163" t="str">
        <f t="shared" si="61"/>
        <v>Baramchi Khola(4.2)</v>
      </c>
      <c r="Z217" s="163" t="str">
        <f t="shared" si="61"/>
        <v>Baramchi Khola(4.2)</v>
      </c>
      <c r="AA217" s="163" t="str">
        <f t="shared" si="61"/>
        <v>Baramchi Khola(4.2)</v>
      </c>
      <c r="AB217" s="163" t="str">
        <f t="shared" si="61"/>
        <v>Baramchi Khola(4.2)</v>
      </c>
      <c r="AC217" s="163" t="str">
        <f t="shared" si="61"/>
        <v>Baramchi Khola(4.2)</v>
      </c>
      <c r="AD217" s="163" t="str">
        <f t="shared" si="61"/>
        <v>Baramchi Khola(4.2)</v>
      </c>
      <c r="AE217" s="163" t="str">
        <f t="shared" si="61"/>
        <v>Baramchi Khola(4.2)</v>
      </c>
      <c r="AF217" s="176" t="str">
        <f t="shared" si="61"/>
        <v>Baramchi Khola(4.2)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 t="str">
        <f t="shared" si="53"/>
        <v>Khudi Khola(4)</v>
      </c>
      <c r="C218" s="163" t="str">
        <f t="shared" si="53"/>
        <v>Khudi Khola(4)</v>
      </c>
      <c r="D218" s="163" t="str">
        <f t="shared" si="62"/>
        <v>Khudi Khola(4)</v>
      </c>
      <c r="E218" s="163" t="str">
        <f t="shared" si="55"/>
        <v>Khudi Khola(4)</v>
      </c>
      <c r="F218" s="163" t="str">
        <f t="shared" si="62"/>
        <v>Khudi Khola(4)</v>
      </c>
      <c r="G218" s="163" t="str">
        <f t="shared" si="62"/>
        <v>Khudi Khola(4)</v>
      </c>
      <c r="H218" s="163" t="str">
        <f t="shared" si="62"/>
        <v>Khudi Khola(4)</v>
      </c>
      <c r="I218" s="163" t="str">
        <f t="shared" si="62"/>
        <v>Khudi Khola(4)</v>
      </c>
      <c r="J218" s="163" t="str">
        <f t="shared" si="62"/>
        <v>Khudi Khola(4)</v>
      </c>
      <c r="K218" s="163" t="str">
        <f t="shared" si="62"/>
        <v>Khudi Khola(4)</v>
      </c>
      <c r="L218" s="163" t="str">
        <f t="shared" si="62"/>
        <v>Khudi Khola(4)</v>
      </c>
      <c r="M218" s="163" t="str">
        <f t="shared" si="62"/>
        <v>Khudi Khola(4)</v>
      </c>
      <c r="N218" s="163" t="str">
        <f t="shared" si="62"/>
        <v>Khudi Khola(4)</v>
      </c>
      <c r="O218" s="163" t="str">
        <f t="shared" si="62"/>
        <v>Khudi Khola(4)</v>
      </c>
      <c r="P218" s="163" t="str">
        <f t="shared" si="62"/>
        <v>Khudi Khola(4)</v>
      </c>
      <c r="Q218" s="163" t="str">
        <f t="shared" si="62"/>
        <v>Khudi Khola(4)</v>
      </c>
      <c r="R218" s="163" t="str">
        <f t="shared" si="62"/>
        <v>Khudi Khola(4)</v>
      </c>
      <c r="S218" s="163" t="str">
        <f t="shared" si="61"/>
        <v>Khudi Khola(4)</v>
      </c>
      <c r="T218" s="163" t="str">
        <f t="shared" si="61"/>
        <v>Khudi Khola(4)</v>
      </c>
      <c r="U218" s="163" t="str">
        <f t="shared" si="61"/>
        <v>Khudi Khola(4)</v>
      </c>
      <c r="V218" s="163" t="str">
        <f t="shared" si="61"/>
        <v>Khudi Khola(4)</v>
      </c>
      <c r="W218" s="163" t="str">
        <f t="shared" si="61"/>
        <v>Khudi Khola(4)</v>
      </c>
      <c r="X218" s="163" t="str">
        <f t="shared" si="61"/>
        <v>Khudi Khola(4)</v>
      </c>
      <c r="Y218" s="163" t="str">
        <f t="shared" si="61"/>
        <v>Khudi Khola(4)</v>
      </c>
      <c r="Z218" s="163" t="str">
        <f t="shared" si="61"/>
        <v>Khudi Khola(4)</v>
      </c>
      <c r="AA218" s="163" t="str">
        <f t="shared" si="61"/>
        <v>Khudi Khola(4)</v>
      </c>
      <c r="AB218" s="163" t="str">
        <f t="shared" si="61"/>
        <v>Khudi Khola(4)</v>
      </c>
      <c r="AC218" s="163" t="str">
        <f t="shared" si="61"/>
        <v>Khudi Khola(4)</v>
      </c>
      <c r="AD218" s="163" t="str">
        <f t="shared" si="61"/>
        <v>Khudi Khola(4)</v>
      </c>
      <c r="AE218" s="163" t="str">
        <f t="shared" si="61"/>
        <v>Khudi Khola(4)</v>
      </c>
      <c r="AF218" s="176" t="str">
        <f t="shared" si="61"/>
        <v>Khudi Khola(4)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 t="str">
        <f t="shared" si="53"/>
        <v>Sabha Khola(4)</v>
      </c>
      <c r="C219" s="163" t="str">
        <f t="shared" si="53"/>
        <v>Sabha Khola(4)</v>
      </c>
      <c r="D219" s="163" t="str">
        <f t="shared" si="62"/>
        <v>Sabha Khola(4)</v>
      </c>
      <c r="E219" s="163" t="str">
        <f t="shared" si="55"/>
        <v>Sabha Khola(4)</v>
      </c>
      <c r="F219" s="163" t="str">
        <f t="shared" si="62"/>
        <v>Sabha Khola(4)</v>
      </c>
      <c r="G219" s="163" t="str">
        <f t="shared" si="62"/>
        <v>Sabha Khola(4)</v>
      </c>
      <c r="H219" s="163" t="str">
        <f t="shared" si="62"/>
        <v>Sabha Khola(4)</v>
      </c>
      <c r="I219" s="163" t="str">
        <f t="shared" si="62"/>
        <v>Sabha Khola(4)</v>
      </c>
      <c r="J219" s="163" t="str">
        <f t="shared" si="62"/>
        <v>Sabha Khola(4)</v>
      </c>
      <c r="K219" s="163" t="str">
        <f t="shared" si="62"/>
        <v>Sabha Khola(4)</v>
      </c>
      <c r="L219" s="163" t="str">
        <f t="shared" si="62"/>
        <v>Sabha Khola(4)</v>
      </c>
      <c r="M219" s="163" t="str">
        <f t="shared" si="62"/>
        <v>Sabha Khola(4)</v>
      </c>
      <c r="N219" s="163" t="str">
        <f t="shared" si="62"/>
        <v>Sabha Khola(4)</v>
      </c>
      <c r="O219" s="163" t="str">
        <f t="shared" si="62"/>
        <v>Sabha Khola(4)</v>
      </c>
      <c r="P219" s="163" t="str">
        <f t="shared" si="62"/>
        <v>Sabha Khola(4)</v>
      </c>
      <c r="Q219" s="163" t="str">
        <f t="shared" si="62"/>
        <v>Sabha Khola(4)</v>
      </c>
      <c r="R219" s="163" t="str">
        <f t="shared" si="62"/>
        <v>Sabha Khola(4)</v>
      </c>
      <c r="S219" s="163" t="str">
        <f t="shared" si="61"/>
        <v>Sabha Khola(4)</v>
      </c>
      <c r="T219" s="163" t="str">
        <f t="shared" si="61"/>
        <v>Sabha Khola(4)</v>
      </c>
      <c r="U219" s="163" t="str">
        <f t="shared" si="61"/>
        <v>Sabha Khola(4)</v>
      </c>
      <c r="V219" s="163" t="str">
        <f t="shared" si="61"/>
        <v>Sabha Khola(4)</v>
      </c>
      <c r="W219" s="163" t="str">
        <f t="shared" si="61"/>
        <v>Sabha Khola(4)</v>
      </c>
      <c r="X219" s="163" t="str">
        <f t="shared" si="61"/>
        <v>Sabha Khola(4)</v>
      </c>
      <c r="Y219" s="163" t="str">
        <f t="shared" si="61"/>
        <v>Sabha Khola(4)</v>
      </c>
      <c r="Z219" s="163" t="str">
        <f t="shared" si="61"/>
        <v>Sabha Khola(4)</v>
      </c>
      <c r="AA219" s="163" t="str">
        <f t="shared" si="61"/>
        <v>Sabha Khola(4)</v>
      </c>
      <c r="AB219" s="163" t="str">
        <f t="shared" si="61"/>
        <v>Sabha Khola(4)</v>
      </c>
      <c r="AC219" s="163" t="str">
        <f t="shared" si="61"/>
        <v>Sabha Khola(4)</v>
      </c>
      <c r="AD219" s="163" t="str">
        <f t="shared" si="61"/>
        <v>Sabha Khola(4)</v>
      </c>
      <c r="AE219" s="163" t="str">
        <f t="shared" si="61"/>
        <v>Sabha Khola(4)</v>
      </c>
      <c r="AF219" s="176" t="str">
        <f t="shared" si="61"/>
        <v>Sabha Khola(4)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 t="str">
        <f t="shared" si="53"/>
        <v>Puwa Khola -1 (4)</v>
      </c>
      <c r="C220" s="163" t="str">
        <f t="shared" si="53"/>
        <v>Puwa Khola -1 (4)</v>
      </c>
      <c r="D220" s="163" t="str">
        <f t="shared" si="62"/>
        <v>Puwa Khola -1 (4)</v>
      </c>
      <c r="E220" s="163" t="str">
        <f t="shared" si="55"/>
        <v>Puwa Khola -1 (4)</v>
      </c>
      <c r="F220" s="163" t="str">
        <f t="shared" si="62"/>
        <v>Puwa Khola -1 (4)</v>
      </c>
      <c r="G220" s="163" t="str">
        <f t="shared" si="62"/>
        <v>Puwa Khola -1 (4)</v>
      </c>
      <c r="H220" s="163" t="str">
        <f t="shared" si="62"/>
        <v>Puwa Khola -1 (4)</v>
      </c>
      <c r="I220" s="163" t="str">
        <f t="shared" si="62"/>
        <v>Puwa Khola -1 (4)</v>
      </c>
      <c r="J220" s="163" t="str">
        <f t="shared" si="62"/>
        <v>Puwa Khola -1 (4)</v>
      </c>
      <c r="K220" s="163" t="str">
        <f t="shared" si="62"/>
        <v>Puwa Khola -1 (4)</v>
      </c>
      <c r="L220" s="163" t="str">
        <f t="shared" si="62"/>
        <v>Puwa Khola -1 (4)</v>
      </c>
      <c r="M220" s="163" t="str">
        <f t="shared" si="62"/>
        <v>Puwa Khola -1 (4)</v>
      </c>
      <c r="N220" s="163" t="str">
        <f t="shared" si="62"/>
        <v>Puwa Khola -1 (4)</v>
      </c>
      <c r="O220" s="163" t="str">
        <f t="shared" si="62"/>
        <v>Puwa Khola -1 (4)</v>
      </c>
      <c r="P220" s="163" t="str">
        <f t="shared" si="62"/>
        <v>Puwa Khola -1 (4)</v>
      </c>
      <c r="Q220" s="163" t="str">
        <f t="shared" si="62"/>
        <v>Puwa Khola -1 (4)</v>
      </c>
      <c r="R220" s="163" t="str">
        <f t="shared" si="62"/>
        <v>Puwa Khola -1 (4)</v>
      </c>
      <c r="S220" s="163" t="str">
        <f t="shared" si="61"/>
        <v>Puwa Khola -1 (4)</v>
      </c>
      <c r="T220" s="163" t="str">
        <f t="shared" si="61"/>
        <v>Puwa Khola -1 (4)</v>
      </c>
      <c r="U220" s="163" t="str">
        <f t="shared" si="61"/>
        <v>Puwa Khola -1 (4)</v>
      </c>
      <c r="V220" s="163" t="str">
        <f t="shared" si="61"/>
        <v>Puwa Khola -1 (4)</v>
      </c>
      <c r="W220" s="163" t="str">
        <f t="shared" si="61"/>
        <v>Puwa Khola -1 (4)</v>
      </c>
      <c r="X220" s="163" t="str">
        <f t="shared" si="61"/>
        <v>Puwa Khola -1 (4)</v>
      </c>
      <c r="Y220" s="163" t="str">
        <f t="shared" si="61"/>
        <v>Puwa Khola -1 (4)</v>
      </c>
      <c r="Z220" s="163" t="str">
        <f t="shared" si="61"/>
        <v>Puwa Khola -1 (4)</v>
      </c>
      <c r="AA220" s="163" t="str">
        <f t="shared" si="61"/>
        <v>Puwa Khola -1 (4)</v>
      </c>
      <c r="AB220" s="163" t="str">
        <f t="shared" si="61"/>
        <v>Puwa Khola -1 (4)</v>
      </c>
      <c r="AC220" s="163" t="str">
        <f t="shared" si="61"/>
        <v>Puwa Khola -1 (4)</v>
      </c>
      <c r="AD220" s="163" t="str">
        <f t="shared" si="61"/>
        <v>Puwa Khola -1 (4)</v>
      </c>
      <c r="AE220" s="163" t="str">
        <f t="shared" si="61"/>
        <v>Puwa Khola -1 (4)</v>
      </c>
      <c r="AF220" s="176" t="str">
        <f t="shared" si="61"/>
        <v>Puwa Khola -1 (4)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 t="str">
        <f t="shared" si="53"/>
        <v>Sardi Khola(4)</v>
      </c>
      <c r="C221" s="163" t="str">
        <f t="shared" si="53"/>
        <v>Sardi Khola(4)</v>
      </c>
      <c r="D221" s="163" t="str">
        <f t="shared" si="62"/>
        <v>Sardi Khola(4)</v>
      </c>
      <c r="E221" s="163" t="str">
        <f t="shared" si="55"/>
        <v>Sardi Khola(4)</v>
      </c>
      <c r="F221" s="163" t="str">
        <f t="shared" si="62"/>
        <v>Sardi Khola(4)</v>
      </c>
      <c r="G221" s="163" t="str">
        <f t="shared" si="62"/>
        <v>Sardi Khola(4)</v>
      </c>
      <c r="H221" s="163" t="str">
        <f t="shared" si="62"/>
        <v>Sardi Khola(4)</v>
      </c>
      <c r="I221" s="163" t="str">
        <f t="shared" si="62"/>
        <v>Sardi Khola(4)</v>
      </c>
      <c r="J221" s="163" t="str">
        <f t="shared" si="62"/>
        <v>Sardi Khola(4)</v>
      </c>
      <c r="K221" s="163" t="str">
        <f t="shared" si="62"/>
        <v>Sardi Khola(4)</v>
      </c>
      <c r="L221" s="163" t="str">
        <f t="shared" si="62"/>
        <v>Sardi Khola(4)</v>
      </c>
      <c r="M221" s="163" t="str">
        <f t="shared" si="62"/>
        <v>Sardi Khola(4)</v>
      </c>
      <c r="N221" s="163" t="str">
        <f t="shared" si="62"/>
        <v>Sardi Khola(4)</v>
      </c>
      <c r="O221" s="163" t="str">
        <f t="shared" si="62"/>
        <v>Sardi Khola(4)</v>
      </c>
      <c r="P221" s="163" t="str">
        <f t="shared" si="62"/>
        <v>Sardi Khola(4)</v>
      </c>
      <c r="Q221" s="163" t="str">
        <f t="shared" si="62"/>
        <v>Sardi Khola(4)</v>
      </c>
      <c r="R221" s="163" t="str">
        <f t="shared" si="62"/>
        <v>Sardi Khola(4)</v>
      </c>
      <c r="S221" s="163" t="str">
        <f t="shared" si="61"/>
        <v>Sardi Khola(4)</v>
      </c>
      <c r="T221" s="163" t="str">
        <f t="shared" si="61"/>
        <v>Sardi Khola(4)</v>
      </c>
      <c r="U221" s="163" t="str">
        <f t="shared" si="61"/>
        <v>Sardi Khola(4)</v>
      </c>
      <c r="V221" s="163" t="str">
        <f t="shared" si="61"/>
        <v>Sardi Khola(4)</v>
      </c>
      <c r="W221" s="163" t="str">
        <f t="shared" si="61"/>
        <v>Sardi Khola(4)</v>
      </c>
      <c r="X221" s="163" t="str">
        <f t="shared" si="61"/>
        <v>Sardi Khola(4)</v>
      </c>
      <c r="Y221" s="163" t="str">
        <f t="shared" si="61"/>
        <v>Sardi Khola(4)</v>
      </c>
      <c r="Z221" s="163" t="str">
        <f t="shared" si="61"/>
        <v>Sardi Khola(4)</v>
      </c>
      <c r="AA221" s="163" t="str">
        <f t="shared" si="61"/>
        <v>Sardi Khola(4)</v>
      </c>
      <c r="AB221" s="163" t="str">
        <f t="shared" si="61"/>
        <v>Sardi Khola(4)</v>
      </c>
      <c r="AC221" s="163" t="str">
        <f t="shared" si="61"/>
        <v>Sardi Khola(4)</v>
      </c>
      <c r="AD221" s="163" t="str">
        <f t="shared" si="61"/>
        <v>Sardi Khola(4)</v>
      </c>
      <c r="AE221" s="163" t="str">
        <f t="shared" si="61"/>
        <v>Sardi Khola(4)</v>
      </c>
      <c r="AF221" s="176" t="str">
        <f t="shared" si="61"/>
        <v>Sardi Khola(4)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 t="str">
        <f t="shared" si="53"/>
        <v>Chandranigahpur Solar Project(4)</v>
      </c>
      <c r="C222" s="163" t="str">
        <f t="shared" si="53"/>
        <v>Chandranigahpur Solar Project(4)</v>
      </c>
      <c r="D222" s="163" t="str">
        <f t="shared" si="62"/>
        <v>Chandranigahpur Solar Project(4)</v>
      </c>
      <c r="E222" s="163" t="str">
        <f t="shared" si="55"/>
        <v>Chandranigahpur Solar Project(4)</v>
      </c>
      <c r="F222" s="163" t="str">
        <f t="shared" si="62"/>
        <v>Chandranigahpur Solar Project(4)</v>
      </c>
      <c r="G222" s="163" t="str">
        <f t="shared" si="62"/>
        <v>Chandranigahpur Solar Project(4)</v>
      </c>
      <c r="H222" s="163" t="str">
        <f t="shared" si="62"/>
        <v>Chandranigahpur Solar Project(4)</v>
      </c>
      <c r="I222" s="163" t="str">
        <f t="shared" si="62"/>
        <v>Chandranigahpur Solar Project(4)</v>
      </c>
      <c r="J222" s="163" t="str">
        <f t="shared" si="62"/>
        <v>Chandranigahpur Solar Project(4)</v>
      </c>
      <c r="K222" s="163" t="str">
        <f t="shared" si="62"/>
        <v>Chandranigahpur Solar Project(4)</v>
      </c>
      <c r="L222" s="163" t="str">
        <f t="shared" si="62"/>
        <v>Chandranigahpur Solar Project(4)</v>
      </c>
      <c r="M222" s="163" t="str">
        <f t="shared" si="62"/>
        <v>Chandranigahpur Solar Project(4)</v>
      </c>
      <c r="N222" s="163" t="str">
        <f t="shared" si="62"/>
        <v>Chandranigahpur Solar Project(4)</v>
      </c>
      <c r="O222" s="163" t="str">
        <f t="shared" si="62"/>
        <v>Chandranigahpur Solar Project(4)</v>
      </c>
      <c r="P222" s="163" t="str">
        <f t="shared" si="62"/>
        <v>Chandranigahpur Solar Project(4)</v>
      </c>
      <c r="Q222" s="163" t="str">
        <f t="shared" si="62"/>
        <v>Chandranigahpur Solar Project(4)</v>
      </c>
      <c r="R222" s="163" t="str">
        <f t="shared" si="62"/>
        <v>Chandranigahpur Solar Project(4)</v>
      </c>
      <c r="S222" s="163" t="str">
        <f t="shared" si="61"/>
        <v>Chandranigahpur Solar Project(4)</v>
      </c>
      <c r="T222" s="163" t="str">
        <f t="shared" si="61"/>
        <v>Chandranigahpur Solar Project(4)</v>
      </c>
      <c r="U222" s="163" t="str">
        <f t="shared" si="61"/>
        <v>Chandranigahpur Solar Project(4)</v>
      </c>
      <c r="V222" s="163" t="str">
        <f t="shared" si="61"/>
        <v>Chandranigahpur Solar Project(4)</v>
      </c>
      <c r="W222" s="163" t="str">
        <f t="shared" si="61"/>
        <v>Chandranigahpur Solar Project(4)</v>
      </c>
      <c r="X222" s="163" t="str">
        <f t="shared" si="61"/>
        <v>Chandranigahpur Solar Project(4)</v>
      </c>
      <c r="Y222" s="163" t="str">
        <f t="shared" si="61"/>
        <v>Chandranigahpur Solar Project(4)</v>
      </c>
      <c r="Z222" s="163" t="str">
        <f t="shared" si="61"/>
        <v>Chandranigahpur Solar Project(4)</v>
      </c>
      <c r="AA222" s="163" t="str">
        <f t="shared" si="61"/>
        <v>Chandranigahpur Solar Project(4)</v>
      </c>
      <c r="AB222" s="163" t="str">
        <f t="shared" si="61"/>
        <v>Chandranigahpur Solar Project(4)</v>
      </c>
      <c r="AC222" s="163" t="str">
        <f t="shared" si="61"/>
        <v>Chandranigahpur Solar Project(4)</v>
      </c>
      <c r="AD222" s="163" t="str">
        <f t="shared" si="61"/>
        <v>Chandranigahpur Solar Project(4)</v>
      </c>
      <c r="AE222" s="163" t="str">
        <f t="shared" si="61"/>
        <v>Chandranigahpur Solar Project(4)</v>
      </c>
      <c r="AF222" s="176" t="str">
        <f t="shared" si="61"/>
        <v>Chandranigahpur Solar Project(4)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 t="str">
        <f t="shared" si="53"/>
        <v>Upper Chhyangdi Khola(4)</v>
      </c>
      <c r="C223" s="163" t="str">
        <f t="shared" si="53"/>
        <v>Upper Chhyangdi Khola(4)</v>
      </c>
      <c r="D223" s="163" t="str">
        <f t="shared" si="62"/>
        <v>Upper Chhyangdi Khola(4)</v>
      </c>
      <c r="E223" s="163" t="str">
        <f t="shared" si="55"/>
        <v>Upper Chhyangdi Khola(4)</v>
      </c>
      <c r="F223" s="163" t="str">
        <f t="shared" si="62"/>
        <v>Upper Chhyangdi Khola(4)</v>
      </c>
      <c r="G223" s="163" t="str">
        <f t="shared" si="62"/>
        <v>Upper Chhyangdi Khola(4)</v>
      </c>
      <c r="H223" s="163" t="str">
        <f t="shared" si="62"/>
        <v>Upper Chhyangdi Khola(4)</v>
      </c>
      <c r="I223" s="163" t="str">
        <f t="shared" si="62"/>
        <v>Upper Chhyangdi Khola(4)</v>
      </c>
      <c r="J223" s="163" t="str">
        <f t="shared" si="62"/>
        <v>Upper Chhyangdi Khola(4)</v>
      </c>
      <c r="K223" s="163" t="str">
        <f t="shared" si="62"/>
        <v>Upper Chhyangdi Khola(4)</v>
      </c>
      <c r="L223" s="163" t="str">
        <f t="shared" si="62"/>
        <v>Upper Chhyangdi Khola(4)</v>
      </c>
      <c r="M223" s="163" t="str">
        <f t="shared" si="62"/>
        <v>Upper Chhyangdi Khola(4)</v>
      </c>
      <c r="N223" s="163" t="str">
        <f t="shared" si="62"/>
        <v>Upper Chhyangdi Khola(4)</v>
      </c>
      <c r="O223" s="163" t="str">
        <f t="shared" si="62"/>
        <v>Upper Chhyangdi Khola(4)</v>
      </c>
      <c r="P223" s="163" t="str">
        <f t="shared" si="62"/>
        <v>Upper Chhyangdi Khola(4)</v>
      </c>
      <c r="Q223" s="163" t="str">
        <f t="shared" si="62"/>
        <v>Upper Chhyangdi Khola(4)</v>
      </c>
      <c r="R223" s="163" t="str">
        <f t="shared" si="62"/>
        <v>Upper Chhyangdi Khola(4)</v>
      </c>
      <c r="S223" s="163" t="str">
        <f t="shared" si="61"/>
        <v>Upper Chhyangdi Khola(4)</v>
      </c>
      <c r="T223" s="163" t="str">
        <f t="shared" si="61"/>
        <v>Upper Chhyangdi Khola(4)</v>
      </c>
      <c r="U223" s="163" t="str">
        <f t="shared" si="61"/>
        <v>Upper Chhyangdi Khola(4)</v>
      </c>
      <c r="V223" s="163" t="str">
        <f t="shared" si="61"/>
        <v>Upper Chhyangdi Khola(4)</v>
      </c>
      <c r="W223" s="163" t="str">
        <f t="shared" si="61"/>
        <v>Upper Chhyangdi Khola(4)</v>
      </c>
      <c r="X223" s="163" t="str">
        <f t="shared" si="61"/>
        <v>Upper Chhyangdi Khola(4)</v>
      </c>
      <c r="Y223" s="163" t="str">
        <f t="shared" si="61"/>
        <v>Upper Chhyangdi Khola(4)</v>
      </c>
      <c r="Z223" s="163" t="str">
        <f t="shared" si="61"/>
        <v>Upper Chhyangdi Khola(4)</v>
      </c>
      <c r="AA223" s="163" t="str">
        <f t="shared" si="61"/>
        <v>Upper Chhyangdi Khola(4)</v>
      </c>
      <c r="AB223" s="163" t="str">
        <f t="shared" si="61"/>
        <v>Upper Chhyangdi Khola(4)</v>
      </c>
      <c r="AC223" s="163" t="str">
        <f t="shared" si="61"/>
        <v>Upper Chhyangdi Khola(4)</v>
      </c>
      <c r="AD223" s="163" t="str">
        <f t="shared" si="61"/>
        <v>Upper Chhyangdi Khola(4)</v>
      </c>
      <c r="AE223" s="163" t="str">
        <f t="shared" si="61"/>
        <v>Upper Chhyangdi Khola(4)</v>
      </c>
      <c r="AF223" s="176" t="str">
        <f t="shared" si="61"/>
        <v>Upper Chhyangdi Khola(4)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 t="str">
        <f t="shared" si="53"/>
        <v>Super Mai Cascade(3.8)</v>
      </c>
      <c r="C224" s="163" t="str">
        <f t="shared" si="53"/>
        <v>Super Mai Cascade(3.8)</v>
      </c>
      <c r="D224" s="163" t="str">
        <f t="shared" si="62"/>
        <v>Super Mai Cascade(3.8)</v>
      </c>
      <c r="E224" s="163" t="str">
        <f t="shared" si="55"/>
        <v>Super Mai Cascade(3.8)</v>
      </c>
      <c r="F224" s="163" t="str">
        <f t="shared" si="62"/>
        <v>Super Mai Cascade(3.8)</v>
      </c>
      <c r="G224" s="163" t="str">
        <f t="shared" si="62"/>
        <v>Super Mai Cascade(3.8)</v>
      </c>
      <c r="H224" s="163" t="str">
        <f t="shared" si="62"/>
        <v>Super Mai Cascade(3.8)</v>
      </c>
      <c r="I224" s="163" t="str">
        <f t="shared" si="62"/>
        <v>Super Mai Cascade(3.8)</v>
      </c>
      <c r="J224" s="163" t="str">
        <f t="shared" si="62"/>
        <v>Super Mai Cascade(3.8)</v>
      </c>
      <c r="K224" s="163" t="str">
        <f t="shared" si="62"/>
        <v>Super Mai Cascade(3.8)</v>
      </c>
      <c r="L224" s="163" t="str">
        <f t="shared" si="62"/>
        <v>Super Mai Cascade(3.8)</v>
      </c>
      <c r="M224" s="163" t="str">
        <f t="shared" si="62"/>
        <v>Super Mai Cascade(3.8)</v>
      </c>
      <c r="N224" s="163" t="str">
        <f t="shared" si="62"/>
        <v>Super Mai Cascade(3.8)</v>
      </c>
      <c r="O224" s="163" t="str">
        <f t="shared" si="62"/>
        <v>Super Mai Cascade(3.8)</v>
      </c>
      <c r="P224" s="163" t="str">
        <f t="shared" si="62"/>
        <v>Super Mai Cascade(3.8)</v>
      </c>
      <c r="Q224" s="163" t="str">
        <f t="shared" si="62"/>
        <v>Super Mai Cascade(3.8)</v>
      </c>
      <c r="R224" s="163" t="str">
        <f t="shared" si="62"/>
        <v>Super Mai Cascade(3.8)</v>
      </c>
      <c r="S224" s="163" t="str">
        <f t="shared" si="61"/>
        <v>Super Mai Cascade(3.8)</v>
      </c>
      <c r="T224" s="163" t="str">
        <f t="shared" si="61"/>
        <v>Super Mai Cascade(3.8)</v>
      </c>
      <c r="U224" s="163" t="str">
        <f t="shared" si="61"/>
        <v>Super Mai Cascade(3.8)</v>
      </c>
      <c r="V224" s="163" t="str">
        <f t="shared" si="61"/>
        <v>Super Mai Cascade(3.8)</v>
      </c>
      <c r="W224" s="163" t="str">
        <f t="shared" si="61"/>
        <v>Super Mai Cascade(3.8)</v>
      </c>
      <c r="X224" s="163" t="str">
        <f t="shared" si="61"/>
        <v>Super Mai Cascade(3.8)</v>
      </c>
      <c r="Y224" s="163" t="str">
        <f t="shared" si="61"/>
        <v>Super Mai Cascade(3.8)</v>
      </c>
      <c r="Z224" s="163" t="str">
        <f t="shared" si="61"/>
        <v>Super Mai Cascade(3.8)</v>
      </c>
      <c r="AA224" s="163" t="str">
        <f t="shared" si="61"/>
        <v>Super Mai Cascade(3.8)</v>
      </c>
      <c r="AB224" s="163" t="str">
        <f t="shared" si="61"/>
        <v>Super Mai Cascade(3.8)</v>
      </c>
      <c r="AC224" s="163" t="str">
        <f t="shared" si="61"/>
        <v>Super Mai Cascade(3.8)</v>
      </c>
      <c r="AD224" s="163" t="str">
        <f t="shared" si="61"/>
        <v>Super Mai Cascade(3.8)</v>
      </c>
      <c r="AE224" s="163" t="str">
        <f t="shared" si="61"/>
        <v>Super Mai Cascade(3.8)</v>
      </c>
      <c r="AF224" s="176" t="str">
        <f t="shared" si="61"/>
        <v>Super Mai Cascade(3.8)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 t="str">
        <f t="shared" si="53"/>
        <v>Dwari Khola(3.75)</v>
      </c>
      <c r="C225" s="163" t="str">
        <f t="shared" si="53"/>
        <v>Dwari Khola(3.75)</v>
      </c>
      <c r="D225" s="163" t="str">
        <f t="shared" si="62"/>
        <v>Dwari Khola(3.75)</v>
      </c>
      <c r="E225" s="163" t="str">
        <f t="shared" si="55"/>
        <v>Dwari Khola(3.75)</v>
      </c>
      <c r="F225" s="163" t="str">
        <f t="shared" si="62"/>
        <v>Dwari Khola(3.75)</v>
      </c>
      <c r="G225" s="163" t="str">
        <f t="shared" si="62"/>
        <v>Dwari Khola(3.75)</v>
      </c>
      <c r="H225" s="163" t="str">
        <f t="shared" si="62"/>
        <v>Dwari Khola(3.75)</v>
      </c>
      <c r="I225" s="163" t="str">
        <f t="shared" si="62"/>
        <v>Dwari Khola(3.75)</v>
      </c>
      <c r="J225" s="163" t="str">
        <f t="shared" si="62"/>
        <v>Dwari Khola(3.75)</v>
      </c>
      <c r="K225" s="163" t="str">
        <f t="shared" si="62"/>
        <v>Dwari Khola(3.75)</v>
      </c>
      <c r="L225" s="163" t="str">
        <f t="shared" si="62"/>
        <v>Dwari Khola(3.75)</v>
      </c>
      <c r="M225" s="163" t="str">
        <f t="shared" si="62"/>
        <v>Dwari Khola(3.75)</v>
      </c>
      <c r="N225" s="163" t="str">
        <f t="shared" si="62"/>
        <v>Dwari Khola(3.75)</v>
      </c>
      <c r="O225" s="163" t="str">
        <f t="shared" si="62"/>
        <v>Dwari Khola(3.75)</v>
      </c>
      <c r="P225" s="163" t="str">
        <f t="shared" si="62"/>
        <v>Dwari Khola(3.75)</v>
      </c>
      <c r="Q225" s="163" t="str">
        <f t="shared" si="62"/>
        <v>Dwari Khola(3.75)</v>
      </c>
      <c r="R225" s="163" t="str">
        <f t="shared" si="62"/>
        <v>Dwari Khola(3.75)</v>
      </c>
      <c r="S225" s="163" t="str">
        <f t="shared" si="61"/>
        <v>Dwari Khola(3.75)</v>
      </c>
      <c r="T225" s="163" t="str">
        <f t="shared" si="61"/>
        <v>Dwari Khola(3.75)</v>
      </c>
      <c r="U225" s="163" t="str">
        <f t="shared" si="61"/>
        <v>Dwari Khola(3.75)</v>
      </c>
      <c r="V225" s="163" t="str">
        <f t="shared" si="61"/>
        <v>Dwari Khola(3.75)</v>
      </c>
      <c r="W225" s="163" t="str">
        <f t="shared" si="61"/>
        <v>Dwari Khola(3.75)</v>
      </c>
      <c r="X225" s="163" t="str">
        <f t="shared" si="61"/>
        <v>Dwari Khola(3.75)</v>
      </c>
      <c r="Y225" s="163" t="str">
        <f t="shared" si="61"/>
        <v>Dwari Khola(3.75)</v>
      </c>
      <c r="Z225" s="163" t="str">
        <f t="shared" si="61"/>
        <v>Dwari Khola(3.75)</v>
      </c>
      <c r="AA225" s="163" t="str">
        <f t="shared" si="61"/>
        <v>Dwari Khola(3.75)</v>
      </c>
      <c r="AB225" s="163" t="str">
        <f t="shared" si="61"/>
        <v>Dwari Khola(3.75)</v>
      </c>
      <c r="AC225" s="163" t="str">
        <f t="shared" si="61"/>
        <v>Dwari Khola(3.75)</v>
      </c>
      <c r="AD225" s="163" t="str">
        <f t="shared" si="61"/>
        <v>Dwari Khola(3.75)</v>
      </c>
      <c r="AE225" s="163" t="str">
        <f t="shared" si="61"/>
        <v>Dwari Khola(3.75)</v>
      </c>
      <c r="AF225" s="176" t="str">
        <f t="shared" si="61"/>
        <v>Dwari Khola(3.75)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 t="str">
        <f t="shared" si="53"/>
        <v>Charanawati  Khola(3.52)</v>
      </c>
      <c r="C226" s="163" t="str">
        <f t="shared" si="53"/>
        <v>Charanawati  Khola(3.52)</v>
      </c>
      <c r="D226" s="163" t="str">
        <f t="shared" si="62"/>
        <v>Charanawati  Khola(3.52)</v>
      </c>
      <c r="E226" s="163" t="str">
        <f t="shared" si="55"/>
        <v>Charanawati  Khola(3.52)</v>
      </c>
      <c r="F226" s="163" t="str">
        <f t="shared" si="62"/>
        <v>Charanawati  Khola(3.52)</v>
      </c>
      <c r="G226" s="163" t="str">
        <f t="shared" si="62"/>
        <v>Charanawati  Khola(3.52)</v>
      </c>
      <c r="H226" s="163" t="str">
        <f t="shared" si="62"/>
        <v>Charanawati  Khola(3.52)</v>
      </c>
      <c r="I226" s="163" t="str">
        <f t="shared" si="62"/>
        <v>Charanawati  Khola(3.52)</v>
      </c>
      <c r="J226" s="163" t="str">
        <f t="shared" si="62"/>
        <v>Charanawati  Khola(3.52)</v>
      </c>
      <c r="K226" s="163" t="str">
        <f t="shared" si="62"/>
        <v>Charanawati  Khola(3.52)</v>
      </c>
      <c r="L226" s="163" t="str">
        <f t="shared" si="62"/>
        <v>Charanawati  Khola(3.52)</v>
      </c>
      <c r="M226" s="163" t="str">
        <f t="shared" si="62"/>
        <v>Charanawati  Khola(3.52)</v>
      </c>
      <c r="N226" s="163" t="str">
        <f t="shared" si="62"/>
        <v>Charanawati  Khola(3.52)</v>
      </c>
      <c r="O226" s="163" t="str">
        <f t="shared" si="62"/>
        <v>Charanawati  Khola(3.52)</v>
      </c>
      <c r="P226" s="163" t="str">
        <f t="shared" si="62"/>
        <v>Charanawati  Khola(3.52)</v>
      </c>
      <c r="Q226" s="163" t="str">
        <f t="shared" si="62"/>
        <v>Charanawati  Khola(3.52)</v>
      </c>
      <c r="R226" s="163" t="str">
        <f t="shared" si="62"/>
        <v>Charanawati  Khola(3.52)</v>
      </c>
      <c r="S226" s="163" t="str">
        <f t="shared" si="61"/>
        <v>Charanawati  Khola(3.52)</v>
      </c>
      <c r="T226" s="163" t="str">
        <f t="shared" si="61"/>
        <v>Charanawati  Khola(3.52)</v>
      </c>
      <c r="U226" s="163" t="str">
        <f t="shared" si="61"/>
        <v>Charanawati  Khola(3.52)</v>
      </c>
      <c r="V226" s="163" t="str">
        <f t="shared" si="61"/>
        <v>Charanawati  Khola(3.52)</v>
      </c>
      <c r="W226" s="163" t="str">
        <f t="shared" si="61"/>
        <v>Charanawati  Khola(3.52)</v>
      </c>
      <c r="X226" s="163" t="str">
        <f t="shared" si="61"/>
        <v>Charanawati  Khola(3.52)</v>
      </c>
      <c r="Y226" s="163" t="str">
        <f t="shared" si="61"/>
        <v>Charanawati  Khola(3.52)</v>
      </c>
      <c r="Z226" s="163" t="str">
        <f t="shared" si="61"/>
        <v>Charanawati  Khola(3.52)</v>
      </c>
      <c r="AA226" s="163" t="str">
        <f t="shared" si="61"/>
        <v>Charanawati  Khola(3.52)</v>
      </c>
      <c r="AB226" s="163" t="str">
        <f t="shared" si="61"/>
        <v>Charanawati  Khola(3.52)</v>
      </c>
      <c r="AC226" s="163" t="str">
        <f t="shared" si="61"/>
        <v>Charanawati  Khola(3.52)</v>
      </c>
      <c r="AD226" s="163" t="str">
        <f t="shared" si="61"/>
        <v>Charanawati  Khola(3.52)</v>
      </c>
      <c r="AE226" s="163" t="str">
        <f t="shared" si="61"/>
        <v>Charanawati  Khola(3.52)</v>
      </c>
      <c r="AF226" s="176" t="str">
        <f t="shared" si="61"/>
        <v>Charanawati  Khola(3.52)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 t="str">
        <f t="shared" si="53"/>
        <v>Kapadi Gad(3.33)</v>
      </c>
      <c r="C227" s="163" t="str">
        <f t="shared" si="53"/>
        <v>Kapadi Gad(3.33)</v>
      </c>
      <c r="D227" s="163" t="str">
        <f t="shared" si="62"/>
        <v>Kapadi Gad(3.33)</v>
      </c>
      <c r="E227" s="163" t="str">
        <f t="shared" si="55"/>
        <v>Kapadi Gad(3.33)</v>
      </c>
      <c r="F227" s="163" t="str">
        <f t="shared" si="62"/>
        <v>Kapadi Gad(3.33)</v>
      </c>
      <c r="G227" s="163" t="str">
        <f t="shared" si="62"/>
        <v>Kapadi Gad(3.33)</v>
      </c>
      <c r="H227" s="163" t="str">
        <f t="shared" si="62"/>
        <v>Kapadi Gad(3.33)</v>
      </c>
      <c r="I227" s="163" t="str">
        <f t="shared" si="62"/>
        <v>Kapadi Gad(3.33)</v>
      </c>
      <c r="J227" s="163" t="str">
        <f t="shared" si="62"/>
        <v>Kapadi Gad(3.33)</v>
      </c>
      <c r="K227" s="163" t="str">
        <f t="shared" si="62"/>
        <v>Kapadi Gad(3.33)</v>
      </c>
      <c r="L227" s="163" t="str">
        <f t="shared" si="62"/>
        <v>Kapadi Gad(3.33)</v>
      </c>
      <c r="M227" s="163" t="str">
        <f t="shared" si="62"/>
        <v>Kapadi Gad(3.33)</v>
      </c>
      <c r="N227" s="163" t="str">
        <f t="shared" si="62"/>
        <v>Kapadi Gad(3.33)</v>
      </c>
      <c r="O227" s="163" t="str">
        <f t="shared" si="62"/>
        <v>Kapadi Gad(3.33)</v>
      </c>
      <c r="P227" s="163" t="str">
        <f t="shared" si="62"/>
        <v>Kapadi Gad(3.33)</v>
      </c>
      <c r="Q227" s="163" t="str">
        <f t="shared" si="62"/>
        <v>Kapadi Gad(3.33)</v>
      </c>
      <c r="R227" s="163" t="str">
        <f t="shared" si="62"/>
        <v>Kapadi Gad(3.33)</v>
      </c>
      <c r="S227" s="163" t="str">
        <f t="shared" si="61"/>
        <v>Kapadi Gad(3.33)</v>
      </c>
      <c r="T227" s="163" t="str">
        <f t="shared" si="61"/>
        <v>Kapadi Gad(3.33)</v>
      </c>
      <c r="U227" s="163" t="str">
        <f t="shared" si="61"/>
        <v>Kapadi Gad(3.33)</v>
      </c>
      <c r="V227" s="163" t="str">
        <f t="shared" si="61"/>
        <v>Kapadi Gad(3.33)</v>
      </c>
      <c r="W227" s="163" t="str">
        <f t="shared" si="61"/>
        <v>Kapadi Gad(3.33)</v>
      </c>
      <c r="X227" s="163" t="str">
        <f t="shared" si="61"/>
        <v>Kapadi Gad(3.33)</v>
      </c>
      <c r="Y227" s="163" t="str">
        <f t="shared" si="61"/>
        <v>Kapadi Gad(3.33)</v>
      </c>
      <c r="Z227" s="163" t="str">
        <f t="shared" si="61"/>
        <v>Kapadi Gad(3.33)</v>
      </c>
      <c r="AA227" s="163" t="str">
        <f t="shared" si="61"/>
        <v>Kapadi Gad(3.33)</v>
      </c>
      <c r="AB227" s="163" t="str">
        <f t="shared" si="61"/>
        <v>Kapadi Gad(3.33)</v>
      </c>
      <c r="AC227" s="163" t="str">
        <f t="shared" si="61"/>
        <v>Kapadi Gad(3.33)</v>
      </c>
      <c r="AD227" s="163" t="str">
        <f t="shared" si="61"/>
        <v>Kapadi Gad(3.33)</v>
      </c>
      <c r="AE227" s="163" t="str">
        <f t="shared" si="61"/>
        <v>Kapadi Gad(3.33)</v>
      </c>
      <c r="AF227" s="176" t="str">
        <f t="shared" si="61"/>
        <v>Kapadi Gad(3.33)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 t="str">
        <f t="shared" si="53"/>
        <v>Piluwa Khola Small(3)</v>
      </c>
      <c r="C228" s="163" t="str">
        <f t="shared" si="53"/>
        <v>Piluwa Khola Small(3)</v>
      </c>
      <c r="D228" s="163" t="str">
        <f t="shared" si="62"/>
        <v>Piluwa Khola Small(3)</v>
      </c>
      <c r="E228" s="163" t="str">
        <f t="shared" si="55"/>
        <v>Piluwa Khola Small(3)</v>
      </c>
      <c r="F228" s="163" t="str">
        <f t="shared" si="62"/>
        <v>Piluwa Khola Small(3)</v>
      </c>
      <c r="G228" s="163" t="str">
        <f t="shared" si="62"/>
        <v>Piluwa Khola Small(3)</v>
      </c>
      <c r="H228" s="163" t="str">
        <f t="shared" si="62"/>
        <v>Piluwa Khola Small(3)</v>
      </c>
      <c r="I228" s="163" t="str">
        <f t="shared" si="62"/>
        <v>Piluwa Khola Small(3)</v>
      </c>
      <c r="J228" s="163" t="str">
        <f t="shared" si="62"/>
        <v>Piluwa Khola Small(3)</v>
      </c>
      <c r="K228" s="163" t="str">
        <f t="shared" si="62"/>
        <v>Piluwa Khola Small(3)</v>
      </c>
      <c r="L228" s="163" t="str">
        <f t="shared" si="62"/>
        <v>Piluwa Khola Small(3)</v>
      </c>
      <c r="M228" s="163" t="str">
        <f t="shared" si="62"/>
        <v>Piluwa Khola Small(3)</v>
      </c>
      <c r="N228" s="163" t="str">
        <f t="shared" si="62"/>
        <v>Piluwa Khola Small(3)</v>
      </c>
      <c r="O228" s="163" t="str">
        <f t="shared" si="62"/>
        <v>Piluwa Khola Small(3)</v>
      </c>
      <c r="P228" s="163" t="str">
        <f t="shared" si="62"/>
        <v>Piluwa Khola Small(3)</v>
      </c>
      <c r="Q228" s="163" t="str">
        <f t="shared" si="62"/>
        <v>Piluwa Khola Small(3)</v>
      </c>
      <c r="R228" s="163" t="str">
        <f t="shared" si="62"/>
        <v>Piluwa Khola Small(3)</v>
      </c>
      <c r="S228" s="163" t="str">
        <f t="shared" si="61"/>
        <v>Piluwa Khola Small(3)</v>
      </c>
      <c r="T228" s="163" t="str">
        <f t="shared" si="61"/>
        <v>Piluwa Khola Small(3)</v>
      </c>
      <c r="U228" s="163" t="str">
        <f t="shared" si="61"/>
        <v>Piluwa Khola Small(3)</v>
      </c>
      <c r="V228" s="163" t="str">
        <f t="shared" si="61"/>
        <v>Piluwa Khola Small(3)</v>
      </c>
      <c r="W228" s="163" t="str">
        <f t="shared" si="61"/>
        <v>Piluwa Khola Small(3)</v>
      </c>
      <c r="X228" s="163" t="str">
        <f t="shared" si="61"/>
        <v>Piluwa Khola Small(3)</v>
      </c>
      <c r="Y228" s="163" t="str">
        <f t="shared" si="61"/>
        <v>Piluwa Khola Small(3)</v>
      </c>
      <c r="Z228" s="163" t="str">
        <f t="shared" si="61"/>
        <v>Piluwa Khola Small(3)</v>
      </c>
      <c r="AA228" s="163" t="str">
        <f t="shared" si="61"/>
        <v>Piluwa Khola Small(3)</v>
      </c>
      <c r="AB228" s="163" t="str">
        <f t="shared" si="61"/>
        <v>Piluwa Khola Small(3)</v>
      </c>
      <c r="AC228" s="163" t="str">
        <f t="shared" si="61"/>
        <v>Piluwa Khola Small(3)</v>
      </c>
      <c r="AD228" s="163" t="str">
        <f t="shared" si="61"/>
        <v>Piluwa Khola Small(3)</v>
      </c>
      <c r="AE228" s="163" t="str">
        <f t="shared" si="61"/>
        <v>Piluwa Khola Small(3)</v>
      </c>
      <c r="AF228" s="176" t="str">
        <f t="shared" si="61"/>
        <v>Piluwa Khola Small(3)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 t="str">
        <f t="shared" si="53"/>
        <v>Chaku Khola(3)</v>
      </c>
      <c r="C229" s="163" t="str">
        <f t="shared" si="53"/>
        <v>Chaku Khola(3)</v>
      </c>
      <c r="D229" s="163" t="str">
        <f t="shared" si="62"/>
        <v>Chaku Khola(3)</v>
      </c>
      <c r="E229" s="163" t="str">
        <f t="shared" si="55"/>
        <v>Chaku Khola(3)</v>
      </c>
      <c r="F229" s="163" t="str">
        <f t="shared" si="62"/>
        <v>Chaku Khola(3)</v>
      </c>
      <c r="G229" s="163" t="str">
        <f t="shared" si="62"/>
        <v>Chaku Khola(3)</v>
      </c>
      <c r="H229" s="163" t="str">
        <f t="shared" si="62"/>
        <v>Chaku Khola(3)</v>
      </c>
      <c r="I229" s="163" t="str">
        <f t="shared" si="62"/>
        <v>Chaku Khola(3)</v>
      </c>
      <c r="J229" s="163" t="str">
        <f t="shared" si="62"/>
        <v>Chaku Khola(3)</v>
      </c>
      <c r="K229" s="163" t="str">
        <f t="shared" si="62"/>
        <v>Chaku Khola(3)</v>
      </c>
      <c r="L229" s="163" t="str">
        <f t="shared" si="62"/>
        <v>Chaku Khola(3)</v>
      </c>
      <c r="M229" s="163" t="str">
        <f t="shared" si="62"/>
        <v>Chaku Khola(3)</v>
      </c>
      <c r="N229" s="163" t="str">
        <f t="shared" si="62"/>
        <v>Chaku Khola(3)</v>
      </c>
      <c r="O229" s="163" t="str">
        <f t="shared" si="62"/>
        <v>Chaku Khola(3)</v>
      </c>
      <c r="P229" s="163" t="str">
        <f t="shared" si="62"/>
        <v>Chaku Khola(3)</v>
      </c>
      <c r="Q229" s="163" t="str">
        <f t="shared" si="62"/>
        <v>Chaku Khola(3)</v>
      </c>
      <c r="R229" s="163" t="str">
        <f t="shared" si="62"/>
        <v>Chaku Khola(3)</v>
      </c>
      <c r="S229" s="163" t="str">
        <f t="shared" si="61"/>
        <v>Chaku Khola(3)</v>
      </c>
      <c r="T229" s="163" t="str">
        <f t="shared" si="61"/>
        <v>Chaku Khola(3)</v>
      </c>
      <c r="U229" s="163" t="str">
        <f t="shared" si="61"/>
        <v>Chaku Khola(3)</v>
      </c>
      <c r="V229" s="163" t="str">
        <f t="shared" si="61"/>
        <v>Chaku Khola(3)</v>
      </c>
      <c r="W229" s="163" t="str">
        <f t="shared" si="61"/>
        <v>Chaku Khola(3)</v>
      </c>
      <c r="X229" s="163" t="str">
        <f t="shared" si="61"/>
        <v>Chaku Khola(3)</v>
      </c>
      <c r="Y229" s="163" t="str">
        <f t="shared" si="61"/>
        <v>Chaku Khola(3)</v>
      </c>
      <c r="Z229" s="163" t="str">
        <f t="shared" si="61"/>
        <v>Chaku Khola(3)</v>
      </c>
      <c r="AA229" s="163" t="str">
        <f t="shared" si="61"/>
        <v>Chaku Khola(3)</v>
      </c>
      <c r="AB229" s="163" t="str">
        <f t="shared" si="61"/>
        <v>Chaku Khola(3)</v>
      </c>
      <c r="AC229" s="163" t="str">
        <f t="shared" si="61"/>
        <v>Chaku Khola(3)</v>
      </c>
      <c r="AD229" s="163" t="str">
        <f t="shared" si="61"/>
        <v>Chaku Khola(3)</v>
      </c>
      <c r="AE229" s="163" t="str">
        <f t="shared" si="61"/>
        <v>Chaku Khola(3)</v>
      </c>
      <c r="AF229" s="176" t="str">
        <f t="shared" si="61"/>
        <v>Chaku Khola(3)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 t="str">
        <f t="shared" si="53"/>
        <v>Bhairab Kunda(3)</v>
      </c>
      <c r="C230" s="163" t="str">
        <f t="shared" si="53"/>
        <v>Bhairab Kunda(3)</v>
      </c>
      <c r="D230" s="163" t="str">
        <f t="shared" si="62"/>
        <v>Bhairab Kunda(3)</v>
      </c>
      <c r="E230" s="163" t="str">
        <f t="shared" si="55"/>
        <v>Bhairab Kunda(3)</v>
      </c>
      <c r="F230" s="163" t="str">
        <f t="shared" si="62"/>
        <v>Bhairab Kunda(3)</v>
      </c>
      <c r="G230" s="163" t="str">
        <f t="shared" si="62"/>
        <v>Bhairab Kunda(3)</v>
      </c>
      <c r="H230" s="163" t="str">
        <f t="shared" si="62"/>
        <v>Bhairab Kunda(3)</v>
      </c>
      <c r="I230" s="163" t="str">
        <f t="shared" si="62"/>
        <v>Bhairab Kunda(3)</v>
      </c>
      <c r="J230" s="163" t="str">
        <f t="shared" si="62"/>
        <v>Bhairab Kunda(3)</v>
      </c>
      <c r="K230" s="163" t="str">
        <f t="shared" si="62"/>
        <v>Bhairab Kunda(3)</v>
      </c>
      <c r="L230" s="163" t="str">
        <f t="shared" si="62"/>
        <v>Bhairab Kunda(3)</v>
      </c>
      <c r="M230" s="163" t="str">
        <f t="shared" si="62"/>
        <v>Bhairab Kunda(3)</v>
      </c>
      <c r="N230" s="163" t="str">
        <f t="shared" si="62"/>
        <v>Bhairab Kunda(3)</v>
      </c>
      <c r="O230" s="163" t="str">
        <f t="shared" si="62"/>
        <v>Bhairab Kunda(3)</v>
      </c>
      <c r="P230" s="163" t="str">
        <f t="shared" si="62"/>
        <v>Bhairab Kunda(3)</v>
      </c>
      <c r="Q230" s="163" t="str">
        <f t="shared" si="62"/>
        <v>Bhairab Kunda(3)</v>
      </c>
      <c r="R230" s="163" t="str">
        <f t="shared" si="62"/>
        <v>Bhairab Kunda(3)</v>
      </c>
      <c r="S230" s="163" t="str">
        <f t="shared" si="61"/>
        <v>Bhairab Kunda(3)</v>
      </c>
      <c r="T230" s="163" t="str">
        <f t="shared" si="61"/>
        <v>Bhairab Kunda(3)</v>
      </c>
      <c r="U230" s="163" t="str">
        <f t="shared" si="61"/>
        <v>Bhairab Kunda(3)</v>
      </c>
      <c r="V230" s="163" t="str">
        <f t="shared" si="61"/>
        <v>Bhairab Kunda(3)</v>
      </c>
      <c r="W230" s="163" t="str">
        <f t="shared" si="61"/>
        <v>Bhairab Kunda(3)</v>
      </c>
      <c r="X230" s="163" t="str">
        <f t="shared" si="61"/>
        <v>Bhairab Kunda(3)</v>
      </c>
      <c r="Y230" s="163" t="str">
        <f t="shared" si="61"/>
        <v>Bhairab Kunda(3)</v>
      </c>
      <c r="Z230" s="163" t="str">
        <f t="shared" si="61"/>
        <v>Bhairab Kunda(3)</v>
      </c>
      <c r="AA230" s="163" t="str">
        <f t="shared" si="61"/>
        <v>Bhairab Kunda(3)</v>
      </c>
      <c r="AB230" s="163" t="str">
        <f t="shared" si="61"/>
        <v>Bhairab Kunda(3)</v>
      </c>
      <c r="AC230" s="163" t="str">
        <f t="shared" si="61"/>
        <v>Bhairab Kunda(3)</v>
      </c>
      <c r="AD230" s="163" t="str">
        <f t="shared" si="61"/>
        <v>Bhairab Kunda(3)</v>
      </c>
      <c r="AE230" s="163" t="str">
        <f t="shared" si="61"/>
        <v>Bhairab Kunda(3)</v>
      </c>
      <c r="AF230" s="176" t="str">
        <f t="shared" si="61"/>
        <v>Bhairab Kunda(3)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 t="str">
        <f t="shared" si="53"/>
        <v>Upper Puwa -1(3)</v>
      </c>
      <c r="C231" s="163" t="str">
        <f t="shared" si="53"/>
        <v>Upper Puwa -1(3)</v>
      </c>
      <c r="D231" s="163" t="str">
        <f t="shared" si="62"/>
        <v>Upper Puwa -1(3)</v>
      </c>
      <c r="E231" s="163" t="str">
        <f t="shared" si="55"/>
        <v>Upper Puwa -1(3)</v>
      </c>
      <c r="F231" s="163" t="str">
        <f t="shared" si="62"/>
        <v>Upper Puwa -1(3)</v>
      </c>
      <c r="G231" s="163" t="str">
        <f t="shared" si="62"/>
        <v>Upper Puwa -1(3)</v>
      </c>
      <c r="H231" s="163" t="str">
        <f t="shared" si="62"/>
        <v>Upper Puwa -1(3)</v>
      </c>
      <c r="I231" s="163" t="str">
        <f t="shared" si="62"/>
        <v>Upper Puwa -1(3)</v>
      </c>
      <c r="J231" s="163" t="str">
        <f t="shared" si="62"/>
        <v>Upper Puwa -1(3)</v>
      </c>
      <c r="K231" s="163" t="str">
        <f t="shared" si="62"/>
        <v>Upper Puwa -1(3)</v>
      </c>
      <c r="L231" s="163" t="str">
        <f t="shared" si="62"/>
        <v>Upper Puwa -1(3)</v>
      </c>
      <c r="M231" s="163" t="str">
        <f t="shared" si="62"/>
        <v>Upper Puwa -1(3)</v>
      </c>
      <c r="N231" s="163" t="str">
        <f t="shared" si="62"/>
        <v>Upper Puwa -1(3)</v>
      </c>
      <c r="O231" s="163" t="str">
        <f t="shared" si="62"/>
        <v>Upper Puwa -1(3)</v>
      </c>
      <c r="P231" s="163" t="str">
        <f t="shared" si="62"/>
        <v>Upper Puwa -1(3)</v>
      </c>
      <c r="Q231" s="163" t="str">
        <f t="shared" si="62"/>
        <v>Upper Puwa -1(3)</v>
      </c>
      <c r="R231" s="163" t="str">
        <f t="shared" si="62"/>
        <v>Upper Puwa -1(3)</v>
      </c>
      <c r="S231" s="163" t="str">
        <f t="shared" si="61"/>
        <v>Upper Puwa -1(3)</v>
      </c>
      <c r="T231" s="163" t="str">
        <f t="shared" si="61"/>
        <v>Upper Puwa -1(3)</v>
      </c>
      <c r="U231" s="163" t="str">
        <f t="shared" si="61"/>
        <v>Upper Puwa -1(3)</v>
      </c>
      <c r="V231" s="163" t="str">
        <f t="shared" si="61"/>
        <v>Upper Puwa -1(3)</v>
      </c>
      <c r="W231" s="163" t="str">
        <f t="shared" si="61"/>
        <v>Upper Puwa -1(3)</v>
      </c>
      <c r="X231" s="163" t="str">
        <f t="shared" si="61"/>
        <v>Upper Puwa -1(3)</v>
      </c>
      <c r="Y231" s="163" t="str">
        <f t="shared" si="61"/>
        <v>Upper Puwa -1(3)</v>
      </c>
      <c r="Z231" s="163" t="str">
        <f t="shared" si="61"/>
        <v>Upper Puwa -1(3)</v>
      </c>
      <c r="AA231" s="163" t="str">
        <f t="shared" si="61"/>
        <v>Upper Puwa -1(3)</v>
      </c>
      <c r="AB231" s="163" t="str">
        <f t="shared" si="61"/>
        <v>Upper Puwa -1(3)</v>
      </c>
      <c r="AC231" s="163" t="str">
        <f t="shared" si="61"/>
        <v>Upper Puwa -1(3)</v>
      </c>
      <c r="AD231" s="163" t="str">
        <f t="shared" si="61"/>
        <v>Upper Puwa -1(3)</v>
      </c>
      <c r="AE231" s="163" t="str">
        <f t="shared" si="61"/>
        <v>Upper Puwa -1(3)</v>
      </c>
      <c r="AF231" s="176" t="str">
        <f t="shared" si="61"/>
        <v>Upper Puwa -1(3)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 t="str">
        <f t="shared" si="53"/>
        <v>Midim Karapu(3)</v>
      </c>
      <c r="C232" s="163" t="str">
        <f t="shared" si="53"/>
        <v>Midim Karapu(3)</v>
      </c>
      <c r="D232" s="163" t="str">
        <f t="shared" si="62"/>
        <v>Midim Karapu(3)</v>
      </c>
      <c r="E232" s="163" t="str">
        <f t="shared" si="55"/>
        <v>Midim Karapu(3)</v>
      </c>
      <c r="F232" s="163" t="str">
        <f t="shared" si="62"/>
        <v>Midim Karapu(3)</v>
      </c>
      <c r="G232" s="163" t="str">
        <f t="shared" si="62"/>
        <v>Midim Karapu(3)</v>
      </c>
      <c r="H232" s="163" t="str">
        <f t="shared" si="62"/>
        <v>Midim Karapu(3)</v>
      </c>
      <c r="I232" s="163" t="str">
        <f t="shared" si="62"/>
        <v>Midim Karapu(3)</v>
      </c>
      <c r="J232" s="163" t="str">
        <f t="shared" si="62"/>
        <v>Midim Karapu(3)</v>
      </c>
      <c r="K232" s="163" t="str">
        <f t="shared" si="62"/>
        <v>Midim Karapu(3)</v>
      </c>
      <c r="L232" s="163" t="str">
        <f t="shared" si="62"/>
        <v>Midim Karapu(3)</v>
      </c>
      <c r="M232" s="163" t="str">
        <f t="shared" si="62"/>
        <v>Midim Karapu(3)</v>
      </c>
      <c r="N232" s="163" t="str">
        <f t="shared" si="62"/>
        <v>Midim Karapu(3)</v>
      </c>
      <c r="O232" s="163" t="str">
        <f t="shared" si="62"/>
        <v>Midim Karapu(3)</v>
      </c>
      <c r="P232" s="163" t="str">
        <f t="shared" si="62"/>
        <v>Midim Karapu(3)</v>
      </c>
      <c r="Q232" s="163" t="str">
        <f t="shared" si="62"/>
        <v>Midim Karapu(3)</v>
      </c>
      <c r="R232" s="163" t="str">
        <f t="shared" ref="R232:AF247" si="63">Q232</f>
        <v>Midim Karapu(3)</v>
      </c>
      <c r="S232" s="163" t="str">
        <f t="shared" si="63"/>
        <v>Midim Karapu(3)</v>
      </c>
      <c r="T232" s="163" t="str">
        <f t="shared" si="63"/>
        <v>Midim Karapu(3)</v>
      </c>
      <c r="U232" s="163" t="str">
        <f t="shared" si="63"/>
        <v>Midim Karapu(3)</v>
      </c>
      <c r="V232" s="163" t="str">
        <f t="shared" si="63"/>
        <v>Midim Karapu(3)</v>
      </c>
      <c r="W232" s="163" t="str">
        <f t="shared" si="63"/>
        <v>Midim Karapu(3)</v>
      </c>
      <c r="X232" s="163" t="str">
        <f t="shared" si="63"/>
        <v>Midim Karapu(3)</v>
      </c>
      <c r="Y232" s="163" t="str">
        <f t="shared" si="63"/>
        <v>Midim Karapu(3)</v>
      </c>
      <c r="Z232" s="163" t="str">
        <f t="shared" si="63"/>
        <v>Midim Karapu(3)</v>
      </c>
      <c r="AA232" s="163" t="str">
        <f t="shared" si="63"/>
        <v>Midim Karapu(3)</v>
      </c>
      <c r="AB232" s="163" t="str">
        <f t="shared" si="63"/>
        <v>Midim Karapu(3)</v>
      </c>
      <c r="AC232" s="163" t="str">
        <f t="shared" si="63"/>
        <v>Midim Karapu(3)</v>
      </c>
      <c r="AD232" s="163" t="str">
        <f t="shared" si="63"/>
        <v>Midim Karapu(3)</v>
      </c>
      <c r="AE232" s="163" t="str">
        <f t="shared" si="63"/>
        <v>Midim Karapu(3)</v>
      </c>
      <c r="AF232" s="176" t="str">
        <f t="shared" si="63"/>
        <v>Midim Karapu(3)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 t="str">
        <f t="shared" ref="B233:C273" si="64">A233</f>
        <v>Upper Rawa(3)</v>
      </c>
      <c r="C233" s="163" t="str">
        <f t="shared" si="64"/>
        <v>Upper Rawa(3)</v>
      </c>
      <c r="D233" s="163" t="str">
        <f t="shared" ref="D233:R248" si="65">C233</f>
        <v>Upper Rawa(3)</v>
      </c>
      <c r="E233" s="163" t="str">
        <f t="shared" ref="E233:E264" si="66">D233</f>
        <v>Upper Rawa(3)</v>
      </c>
      <c r="F233" s="163" t="str">
        <f t="shared" si="65"/>
        <v>Upper Rawa(3)</v>
      </c>
      <c r="G233" s="163" t="str">
        <f t="shared" si="65"/>
        <v>Upper Rawa(3)</v>
      </c>
      <c r="H233" s="163" t="str">
        <f t="shared" si="65"/>
        <v>Upper Rawa(3)</v>
      </c>
      <c r="I233" s="163" t="str">
        <f t="shared" si="65"/>
        <v>Upper Rawa(3)</v>
      </c>
      <c r="J233" s="163" t="str">
        <f t="shared" si="65"/>
        <v>Upper Rawa(3)</v>
      </c>
      <c r="K233" s="163" t="str">
        <f t="shared" si="65"/>
        <v>Upper Rawa(3)</v>
      </c>
      <c r="L233" s="163" t="str">
        <f t="shared" si="65"/>
        <v>Upper Rawa(3)</v>
      </c>
      <c r="M233" s="163" t="str">
        <f t="shared" si="65"/>
        <v>Upper Rawa(3)</v>
      </c>
      <c r="N233" s="163" t="str">
        <f t="shared" si="65"/>
        <v>Upper Rawa(3)</v>
      </c>
      <c r="O233" s="163" t="str">
        <f t="shared" si="65"/>
        <v>Upper Rawa(3)</v>
      </c>
      <c r="P233" s="163" t="str">
        <f t="shared" si="65"/>
        <v>Upper Rawa(3)</v>
      </c>
      <c r="Q233" s="163" t="str">
        <f t="shared" si="65"/>
        <v>Upper Rawa(3)</v>
      </c>
      <c r="R233" s="163" t="str">
        <f t="shared" si="65"/>
        <v>Upper Rawa(3)</v>
      </c>
      <c r="S233" s="163" t="str">
        <f t="shared" si="63"/>
        <v>Upper Rawa(3)</v>
      </c>
      <c r="T233" s="163" t="str">
        <f t="shared" si="63"/>
        <v>Upper Rawa(3)</v>
      </c>
      <c r="U233" s="163" t="str">
        <f t="shared" si="63"/>
        <v>Upper Rawa(3)</v>
      </c>
      <c r="V233" s="163" t="str">
        <f t="shared" si="63"/>
        <v>Upper Rawa(3)</v>
      </c>
      <c r="W233" s="163" t="str">
        <f t="shared" si="63"/>
        <v>Upper Rawa(3)</v>
      </c>
      <c r="X233" s="163" t="str">
        <f t="shared" si="63"/>
        <v>Upper Rawa(3)</v>
      </c>
      <c r="Y233" s="163" t="str">
        <f t="shared" si="63"/>
        <v>Upper Rawa(3)</v>
      </c>
      <c r="Z233" s="163" t="str">
        <f t="shared" si="63"/>
        <v>Upper Rawa(3)</v>
      </c>
      <c r="AA233" s="163" t="str">
        <f t="shared" si="63"/>
        <v>Upper Rawa(3)</v>
      </c>
      <c r="AB233" s="163" t="str">
        <f t="shared" si="63"/>
        <v>Upper Rawa(3)</v>
      </c>
      <c r="AC233" s="163" t="str">
        <f t="shared" si="63"/>
        <v>Upper Rawa(3)</v>
      </c>
      <c r="AD233" s="163" t="str">
        <f t="shared" si="63"/>
        <v>Upper Rawa(3)</v>
      </c>
      <c r="AE233" s="163" t="str">
        <f t="shared" si="63"/>
        <v>Upper Rawa(3)</v>
      </c>
      <c r="AF233" s="176" t="str">
        <f t="shared" si="63"/>
        <v>Upper Rawa(3)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 t="str">
        <f t="shared" si="64"/>
        <v>Everest Sugar and Chemical Industries Ltd.(3)</v>
      </c>
      <c r="C234" s="163" t="str">
        <f t="shared" si="64"/>
        <v>Everest Sugar and Chemical Industries Ltd.(3)</v>
      </c>
      <c r="D234" s="163" t="str">
        <f t="shared" si="65"/>
        <v>Everest Sugar and Chemical Industries Ltd.(3)</v>
      </c>
      <c r="E234" s="163" t="str">
        <f t="shared" si="66"/>
        <v>Everest Sugar and Chemical Industries Ltd.(3)</v>
      </c>
      <c r="F234" s="163" t="str">
        <f t="shared" si="65"/>
        <v>Everest Sugar and Chemical Industries Ltd.(3)</v>
      </c>
      <c r="G234" s="163" t="str">
        <f t="shared" si="65"/>
        <v>Everest Sugar and Chemical Industries Ltd.(3)</v>
      </c>
      <c r="H234" s="163" t="str">
        <f t="shared" si="65"/>
        <v>Everest Sugar and Chemical Industries Ltd.(3)</v>
      </c>
      <c r="I234" s="163" t="str">
        <f t="shared" si="65"/>
        <v>Everest Sugar and Chemical Industries Ltd.(3)</v>
      </c>
      <c r="J234" s="163" t="str">
        <f t="shared" si="65"/>
        <v>Everest Sugar and Chemical Industries Ltd.(3)</v>
      </c>
      <c r="K234" s="163" t="str">
        <f t="shared" si="65"/>
        <v>Everest Sugar and Chemical Industries Ltd.(3)</v>
      </c>
      <c r="L234" s="163" t="str">
        <f t="shared" si="65"/>
        <v>Everest Sugar and Chemical Industries Ltd.(3)</v>
      </c>
      <c r="M234" s="163" t="str">
        <f t="shared" si="65"/>
        <v>Everest Sugar and Chemical Industries Ltd.(3)</v>
      </c>
      <c r="N234" s="163" t="str">
        <f t="shared" si="65"/>
        <v>Everest Sugar and Chemical Industries Ltd.(3)</v>
      </c>
      <c r="O234" s="163" t="str">
        <f t="shared" si="65"/>
        <v>Everest Sugar and Chemical Industries Ltd.(3)</v>
      </c>
      <c r="P234" s="163" t="str">
        <f t="shared" si="65"/>
        <v>Everest Sugar and Chemical Industries Ltd.(3)</v>
      </c>
      <c r="Q234" s="163" t="str">
        <f t="shared" si="65"/>
        <v>Everest Sugar and Chemical Industries Ltd.(3)</v>
      </c>
      <c r="R234" s="163" t="str">
        <f t="shared" si="65"/>
        <v>Everest Sugar and Chemical Industries Ltd.(3)</v>
      </c>
      <c r="S234" s="163" t="str">
        <f t="shared" si="63"/>
        <v>Everest Sugar and Chemical Industries Ltd.(3)</v>
      </c>
      <c r="T234" s="163" t="str">
        <f t="shared" si="63"/>
        <v>Everest Sugar and Chemical Industries Ltd.(3)</v>
      </c>
      <c r="U234" s="163" t="str">
        <f t="shared" si="63"/>
        <v>Everest Sugar and Chemical Industries Ltd.(3)</v>
      </c>
      <c r="V234" s="163" t="str">
        <f t="shared" si="63"/>
        <v>Everest Sugar and Chemical Industries Ltd.(3)</v>
      </c>
      <c r="W234" s="163" t="str">
        <f t="shared" si="63"/>
        <v>Everest Sugar and Chemical Industries Ltd.(3)</v>
      </c>
      <c r="X234" s="163" t="str">
        <f t="shared" si="63"/>
        <v>Everest Sugar and Chemical Industries Ltd.(3)</v>
      </c>
      <c r="Y234" s="163" t="str">
        <f t="shared" si="63"/>
        <v>Everest Sugar and Chemical Industries Ltd.(3)</v>
      </c>
      <c r="Z234" s="163" t="str">
        <f t="shared" si="63"/>
        <v>Everest Sugar and Chemical Industries Ltd.(3)</v>
      </c>
      <c r="AA234" s="163" t="str">
        <f t="shared" si="63"/>
        <v>Everest Sugar and Chemical Industries Ltd.(3)</v>
      </c>
      <c r="AB234" s="163" t="str">
        <f t="shared" si="63"/>
        <v>Everest Sugar and Chemical Industries Ltd.(3)</v>
      </c>
      <c r="AC234" s="163" t="str">
        <f t="shared" si="63"/>
        <v>Everest Sugar and Chemical Industries Ltd.(3)</v>
      </c>
      <c r="AD234" s="163" t="str">
        <f t="shared" si="63"/>
        <v>Everest Sugar and Chemical Industries Ltd.(3)</v>
      </c>
      <c r="AE234" s="163" t="str">
        <f t="shared" si="63"/>
        <v>Everest Sugar and Chemical Industries Ltd.(3)</v>
      </c>
      <c r="AF234" s="176" t="str">
        <f t="shared" si="63"/>
        <v>Everest Sugar and Chemical Industries Ltd.(3)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 t="str">
        <f t="shared" si="64"/>
        <v>Indushankar Chini Udhyog Ltd.(3)</v>
      </c>
      <c r="C235" s="163" t="str">
        <f t="shared" si="64"/>
        <v>Indushankar Chini Udhyog Ltd.(3)</v>
      </c>
      <c r="D235" s="163" t="str">
        <f t="shared" si="65"/>
        <v>Indushankar Chini Udhyog Ltd.(3)</v>
      </c>
      <c r="E235" s="163" t="str">
        <f t="shared" si="66"/>
        <v>Indushankar Chini Udhyog Ltd.(3)</v>
      </c>
      <c r="F235" s="163" t="str">
        <f t="shared" si="65"/>
        <v>Indushankar Chini Udhyog Ltd.(3)</v>
      </c>
      <c r="G235" s="163" t="str">
        <f t="shared" si="65"/>
        <v>Indushankar Chini Udhyog Ltd.(3)</v>
      </c>
      <c r="H235" s="163" t="str">
        <f t="shared" si="65"/>
        <v>Indushankar Chini Udhyog Ltd.(3)</v>
      </c>
      <c r="I235" s="163" t="str">
        <f t="shared" si="65"/>
        <v>Indushankar Chini Udhyog Ltd.(3)</v>
      </c>
      <c r="J235" s="163" t="str">
        <f t="shared" si="65"/>
        <v>Indushankar Chini Udhyog Ltd.(3)</v>
      </c>
      <c r="K235" s="163" t="str">
        <f t="shared" si="65"/>
        <v>Indushankar Chini Udhyog Ltd.(3)</v>
      </c>
      <c r="L235" s="163" t="str">
        <f t="shared" si="65"/>
        <v>Indushankar Chini Udhyog Ltd.(3)</v>
      </c>
      <c r="M235" s="163" t="str">
        <f t="shared" si="65"/>
        <v>Indushankar Chini Udhyog Ltd.(3)</v>
      </c>
      <c r="N235" s="163" t="str">
        <f t="shared" si="65"/>
        <v>Indushankar Chini Udhyog Ltd.(3)</v>
      </c>
      <c r="O235" s="163" t="str">
        <f t="shared" si="65"/>
        <v>Indushankar Chini Udhyog Ltd.(3)</v>
      </c>
      <c r="P235" s="163" t="str">
        <f t="shared" si="65"/>
        <v>Indushankar Chini Udhyog Ltd.(3)</v>
      </c>
      <c r="Q235" s="163" t="str">
        <f t="shared" si="65"/>
        <v>Indushankar Chini Udhyog Ltd.(3)</v>
      </c>
      <c r="R235" s="163" t="str">
        <f t="shared" si="65"/>
        <v>Indushankar Chini Udhyog Ltd.(3)</v>
      </c>
      <c r="S235" s="163" t="str">
        <f t="shared" si="63"/>
        <v>Indushankar Chini Udhyog Ltd.(3)</v>
      </c>
      <c r="T235" s="163" t="str">
        <f t="shared" si="63"/>
        <v>Indushankar Chini Udhyog Ltd.(3)</v>
      </c>
      <c r="U235" s="163" t="str">
        <f t="shared" si="63"/>
        <v>Indushankar Chini Udhyog Ltd.(3)</v>
      </c>
      <c r="V235" s="163" t="str">
        <f t="shared" si="63"/>
        <v>Indushankar Chini Udhyog Ltd.(3)</v>
      </c>
      <c r="W235" s="163" t="str">
        <f t="shared" si="63"/>
        <v>Indushankar Chini Udhyog Ltd.(3)</v>
      </c>
      <c r="X235" s="163" t="str">
        <f t="shared" si="63"/>
        <v>Indushankar Chini Udhyog Ltd.(3)</v>
      </c>
      <c r="Y235" s="163" t="str">
        <f t="shared" si="63"/>
        <v>Indushankar Chini Udhyog Ltd.(3)</v>
      </c>
      <c r="Z235" s="163" t="str">
        <f t="shared" si="63"/>
        <v>Indushankar Chini Udhyog Ltd.(3)</v>
      </c>
      <c r="AA235" s="163" t="str">
        <f t="shared" si="63"/>
        <v>Indushankar Chini Udhyog Ltd.(3)</v>
      </c>
      <c r="AB235" s="163" t="str">
        <f t="shared" si="63"/>
        <v>Indushankar Chini Udhyog Ltd.(3)</v>
      </c>
      <c r="AC235" s="163" t="str">
        <f t="shared" si="63"/>
        <v>Indushankar Chini Udhyog Ltd.(3)</v>
      </c>
      <c r="AD235" s="163" t="str">
        <f t="shared" si="63"/>
        <v>Indushankar Chini Udhyog Ltd.(3)</v>
      </c>
      <c r="AE235" s="163" t="str">
        <f t="shared" si="63"/>
        <v>Indushankar Chini Udhyog Ltd.(3)</v>
      </c>
      <c r="AF235" s="176" t="str">
        <f t="shared" si="63"/>
        <v>Indushankar Chini Udhyog Ltd.(3)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 t="str">
        <f t="shared" si="64"/>
        <v>Dhalkebar Solar Project(3)</v>
      </c>
      <c r="C236" s="163" t="str">
        <f t="shared" si="64"/>
        <v>Dhalkebar Solar Project(3)</v>
      </c>
      <c r="D236" s="163" t="str">
        <f t="shared" si="65"/>
        <v>Dhalkebar Solar Project(3)</v>
      </c>
      <c r="E236" s="163" t="str">
        <f t="shared" si="66"/>
        <v>Dhalkebar Solar Project(3)</v>
      </c>
      <c r="F236" s="163" t="str">
        <f t="shared" si="65"/>
        <v>Dhalkebar Solar Project(3)</v>
      </c>
      <c r="G236" s="163" t="str">
        <f t="shared" si="65"/>
        <v>Dhalkebar Solar Project(3)</v>
      </c>
      <c r="H236" s="163" t="str">
        <f t="shared" si="65"/>
        <v>Dhalkebar Solar Project(3)</v>
      </c>
      <c r="I236" s="163" t="str">
        <f t="shared" si="65"/>
        <v>Dhalkebar Solar Project(3)</v>
      </c>
      <c r="J236" s="163" t="str">
        <f t="shared" si="65"/>
        <v>Dhalkebar Solar Project(3)</v>
      </c>
      <c r="K236" s="163" t="str">
        <f t="shared" si="65"/>
        <v>Dhalkebar Solar Project(3)</v>
      </c>
      <c r="L236" s="163" t="str">
        <f t="shared" si="65"/>
        <v>Dhalkebar Solar Project(3)</v>
      </c>
      <c r="M236" s="163" t="str">
        <f t="shared" si="65"/>
        <v>Dhalkebar Solar Project(3)</v>
      </c>
      <c r="N236" s="163" t="str">
        <f t="shared" si="65"/>
        <v>Dhalkebar Solar Project(3)</v>
      </c>
      <c r="O236" s="163" t="str">
        <f t="shared" si="65"/>
        <v>Dhalkebar Solar Project(3)</v>
      </c>
      <c r="P236" s="163" t="str">
        <f t="shared" si="65"/>
        <v>Dhalkebar Solar Project(3)</v>
      </c>
      <c r="Q236" s="163" t="str">
        <f t="shared" si="65"/>
        <v>Dhalkebar Solar Project(3)</v>
      </c>
      <c r="R236" s="163" t="str">
        <f t="shared" si="65"/>
        <v>Dhalkebar Solar Project(3)</v>
      </c>
      <c r="S236" s="163" t="str">
        <f t="shared" si="63"/>
        <v>Dhalkebar Solar Project(3)</v>
      </c>
      <c r="T236" s="163" t="str">
        <f t="shared" si="63"/>
        <v>Dhalkebar Solar Project(3)</v>
      </c>
      <c r="U236" s="163" t="str">
        <f t="shared" si="63"/>
        <v>Dhalkebar Solar Project(3)</v>
      </c>
      <c r="V236" s="163" t="str">
        <f t="shared" si="63"/>
        <v>Dhalkebar Solar Project(3)</v>
      </c>
      <c r="W236" s="163" t="str">
        <f t="shared" si="63"/>
        <v>Dhalkebar Solar Project(3)</v>
      </c>
      <c r="X236" s="163" t="str">
        <f t="shared" si="63"/>
        <v>Dhalkebar Solar Project(3)</v>
      </c>
      <c r="Y236" s="163" t="str">
        <f t="shared" si="63"/>
        <v>Dhalkebar Solar Project(3)</v>
      </c>
      <c r="Z236" s="163" t="str">
        <f t="shared" si="63"/>
        <v>Dhalkebar Solar Project(3)</v>
      </c>
      <c r="AA236" s="163" t="str">
        <f t="shared" si="63"/>
        <v>Dhalkebar Solar Project(3)</v>
      </c>
      <c r="AB236" s="163" t="str">
        <f t="shared" si="63"/>
        <v>Dhalkebar Solar Project(3)</v>
      </c>
      <c r="AC236" s="163" t="str">
        <f t="shared" si="63"/>
        <v>Dhalkebar Solar Project(3)</v>
      </c>
      <c r="AD236" s="163" t="str">
        <f t="shared" si="63"/>
        <v>Dhalkebar Solar Project(3)</v>
      </c>
      <c r="AE236" s="163" t="str">
        <f t="shared" si="63"/>
        <v>Dhalkebar Solar Project(3)</v>
      </c>
      <c r="AF236" s="176" t="str">
        <f t="shared" si="63"/>
        <v>Dhalkebar Solar Project(3)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 t="str">
        <f t="shared" si="64"/>
        <v>Chake Khola(2.83)</v>
      </c>
      <c r="C237" s="163" t="str">
        <f t="shared" si="64"/>
        <v>Chake Khola(2.83)</v>
      </c>
      <c r="D237" s="163" t="str">
        <f t="shared" si="65"/>
        <v>Chake Khola(2.83)</v>
      </c>
      <c r="E237" s="163" t="str">
        <f t="shared" si="66"/>
        <v>Chake Khola(2.83)</v>
      </c>
      <c r="F237" s="163" t="str">
        <f t="shared" si="65"/>
        <v>Chake Khola(2.83)</v>
      </c>
      <c r="G237" s="163" t="str">
        <f t="shared" si="65"/>
        <v>Chake Khola(2.83)</v>
      </c>
      <c r="H237" s="163" t="str">
        <f t="shared" si="65"/>
        <v>Chake Khola(2.83)</v>
      </c>
      <c r="I237" s="163" t="str">
        <f t="shared" si="65"/>
        <v>Chake Khola(2.83)</v>
      </c>
      <c r="J237" s="163" t="str">
        <f t="shared" si="65"/>
        <v>Chake Khola(2.83)</v>
      </c>
      <c r="K237" s="163" t="str">
        <f t="shared" si="65"/>
        <v>Chake Khola(2.83)</v>
      </c>
      <c r="L237" s="163" t="str">
        <f t="shared" si="65"/>
        <v>Chake Khola(2.83)</v>
      </c>
      <c r="M237" s="163" t="str">
        <f t="shared" si="65"/>
        <v>Chake Khola(2.83)</v>
      </c>
      <c r="N237" s="163" t="str">
        <f t="shared" si="65"/>
        <v>Chake Khola(2.83)</v>
      </c>
      <c r="O237" s="163" t="str">
        <f t="shared" si="65"/>
        <v>Chake Khola(2.83)</v>
      </c>
      <c r="P237" s="163" t="str">
        <f t="shared" si="65"/>
        <v>Chake Khola(2.83)</v>
      </c>
      <c r="Q237" s="163" t="str">
        <f t="shared" si="65"/>
        <v>Chake Khola(2.83)</v>
      </c>
      <c r="R237" s="163" t="str">
        <f t="shared" si="65"/>
        <v>Chake Khola(2.83)</v>
      </c>
      <c r="S237" s="163" t="str">
        <f t="shared" si="63"/>
        <v>Chake Khola(2.83)</v>
      </c>
      <c r="T237" s="163" t="str">
        <f t="shared" si="63"/>
        <v>Chake Khola(2.83)</v>
      </c>
      <c r="U237" s="163" t="str">
        <f t="shared" si="63"/>
        <v>Chake Khola(2.83)</v>
      </c>
      <c r="V237" s="163" t="str">
        <f t="shared" si="63"/>
        <v>Chake Khola(2.83)</v>
      </c>
      <c r="W237" s="163" t="str">
        <f t="shared" si="63"/>
        <v>Chake Khola(2.83)</v>
      </c>
      <c r="X237" s="163" t="str">
        <f t="shared" si="63"/>
        <v>Chake Khola(2.83)</v>
      </c>
      <c r="Y237" s="163" t="str">
        <f t="shared" si="63"/>
        <v>Chake Khola(2.83)</v>
      </c>
      <c r="Z237" s="163" t="str">
        <f t="shared" si="63"/>
        <v>Chake Khola(2.83)</v>
      </c>
      <c r="AA237" s="163" t="str">
        <f t="shared" si="63"/>
        <v>Chake Khola(2.83)</v>
      </c>
      <c r="AB237" s="163" t="str">
        <f t="shared" si="63"/>
        <v>Chake Khola(2.83)</v>
      </c>
      <c r="AC237" s="163" t="str">
        <f t="shared" si="63"/>
        <v>Chake Khola(2.83)</v>
      </c>
      <c r="AD237" s="163" t="str">
        <f t="shared" si="63"/>
        <v>Chake Khola(2.83)</v>
      </c>
      <c r="AE237" s="163" t="str">
        <f t="shared" si="63"/>
        <v>Chake Khola(2.83)</v>
      </c>
      <c r="AF237" s="176" t="str">
        <f t="shared" si="63"/>
        <v>Chake Khola(2.83)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 t="str">
        <f t="shared" si="64"/>
        <v>Sunkoshi Small(2.5)</v>
      </c>
      <c r="C238" s="163" t="str">
        <f t="shared" si="64"/>
        <v>Sunkoshi Small(2.5)</v>
      </c>
      <c r="D238" s="163" t="str">
        <f t="shared" si="65"/>
        <v>Sunkoshi Small(2.5)</v>
      </c>
      <c r="E238" s="163" t="str">
        <f t="shared" si="66"/>
        <v>Sunkoshi Small(2.5)</v>
      </c>
      <c r="F238" s="163" t="str">
        <f t="shared" si="65"/>
        <v>Sunkoshi Small(2.5)</v>
      </c>
      <c r="G238" s="163" t="str">
        <f t="shared" si="65"/>
        <v>Sunkoshi Small(2.5)</v>
      </c>
      <c r="H238" s="163" t="str">
        <f t="shared" si="65"/>
        <v>Sunkoshi Small(2.5)</v>
      </c>
      <c r="I238" s="163" t="str">
        <f t="shared" si="65"/>
        <v>Sunkoshi Small(2.5)</v>
      </c>
      <c r="J238" s="163" t="str">
        <f t="shared" si="65"/>
        <v>Sunkoshi Small(2.5)</v>
      </c>
      <c r="K238" s="163" t="str">
        <f t="shared" si="65"/>
        <v>Sunkoshi Small(2.5)</v>
      </c>
      <c r="L238" s="163" t="str">
        <f t="shared" si="65"/>
        <v>Sunkoshi Small(2.5)</v>
      </c>
      <c r="M238" s="163" t="str">
        <f t="shared" si="65"/>
        <v>Sunkoshi Small(2.5)</v>
      </c>
      <c r="N238" s="163" t="str">
        <f t="shared" si="65"/>
        <v>Sunkoshi Small(2.5)</v>
      </c>
      <c r="O238" s="163" t="str">
        <f t="shared" si="65"/>
        <v>Sunkoshi Small(2.5)</v>
      </c>
      <c r="P238" s="163" t="str">
        <f t="shared" si="65"/>
        <v>Sunkoshi Small(2.5)</v>
      </c>
      <c r="Q238" s="163" t="str">
        <f t="shared" si="65"/>
        <v>Sunkoshi Small(2.5)</v>
      </c>
      <c r="R238" s="163" t="str">
        <f t="shared" si="65"/>
        <v>Sunkoshi Small(2.5)</v>
      </c>
      <c r="S238" s="163" t="str">
        <f t="shared" si="63"/>
        <v>Sunkoshi Small(2.5)</v>
      </c>
      <c r="T238" s="163" t="str">
        <f t="shared" si="63"/>
        <v>Sunkoshi Small(2.5)</v>
      </c>
      <c r="U238" s="163" t="str">
        <f t="shared" si="63"/>
        <v>Sunkoshi Small(2.5)</v>
      </c>
      <c r="V238" s="163" t="str">
        <f t="shared" si="63"/>
        <v>Sunkoshi Small(2.5)</v>
      </c>
      <c r="W238" s="163" t="str">
        <f t="shared" si="63"/>
        <v>Sunkoshi Small(2.5)</v>
      </c>
      <c r="X238" s="163" t="str">
        <f t="shared" si="63"/>
        <v>Sunkoshi Small(2.5)</v>
      </c>
      <c r="Y238" s="163" t="str">
        <f t="shared" si="63"/>
        <v>Sunkoshi Small(2.5)</v>
      </c>
      <c r="Z238" s="163" t="str">
        <f t="shared" si="63"/>
        <v>Sunkoshi Small(2.5)</v>
      </c>
      <c r="AA238" s="163" t="str">
        <f t="shared" si="63"/>
        <v>Sunkoshi Small(2.5)</v>
      </c>
      <c r="AB238" s="163" t="str">
        <f t="shared" si="63"/>
        <v>Sunkoshi Small(2.5)</v>
      </c>
      <c r="AC238" s="163" t="str">
        <f t="shared" si="63"/>
        <v>Sunkoshi Small(2.5)</v>
      </c>
      <c r="AD238" s="163" t="str">
        <f t="shared" si="63"/>
        <v>Sunkoshi Small(2.5)</v>
      </c>
      <c r="AE238" s="163" t="str">
        <f t="shared" si="63"/>
        <v>Sunkoshi Small(2.5)</v>
      </c>
      <c r="AF238" s="176" t="str">
        <f t="shared" si="63"/>
        <v>Sunkoshi Small(2.5)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 t="str">
        <f t="shared" si="64"/>
        <v>Daram Khola A(2.5)</v>
      </c>
      <c r="C239" s="163" t="str">
        <f t="shared" si="64"/>
        <v>Daram Khola A(2.5)</v>
      </c>
      <c r="D239" s="163" t="str">
        <f t="shared" si="65"/>
        <v>Daram Khola A(2.5)</v>
      </c>
      <c r="E239" s="163" t="str">
        <f t="shared" si="66"/>
        <v>Daram Khola A(2.5)</v>
      </c>
      <c r="F239" s="163" t="str">
        <f t="shared" si="65"/>
        <v>Daram Khola A(2.5)</v>
      </c>
      <c r="G239" s="163" t="str">
        <f t="shared" si="65"/>
        <v>Daram Khola A(2.5)</v>
      </c>
      <c r="H239" s="163" t="str">
        <f t="shared" si="65"/>
        <v>Daram Khola A(2.5)</v>
      </c>
      <c r="I239" s="163" t="str">
        <f t="shared" si="65"/>
        <v>Daram Khola A(2.5)</v>
      </c>
      <c r="J239" s="163" t="str">
        <f t="shared" si="65"/>
        <v>Daram Khola A(2.5)</v>
      </c>
      <c r="K239" s="163" t="str">
        <f t="shared" si="65"/>
        <v>Daram Khola A(2.5)</v>
      </c>
      <c r="L239" s="163" t="str">
        <f t="shared" si="65"/>
        <v>Daram Khola A(2.5)</v>
      </c>
      <c r="M239" s="163" t="str">
        <f t="shared" si="65"/>
        <v>Daram Khola A(2.5)</v>
      </c>
      <c r="N239" s="163" t="str">
        <f t="shared" si="65"/>
        <v>Daram Khola A(2.5)</v>
      </c>
      <c r="O239" s="163" t="str">
        <f t="shared" si="65"/>
        <v>Daram Khola A(2.5)</v>
      </c>
      <c r="P239" s="163" t="str">
        <f t="shared" si="65"/>
        <v>Daram Khola A(2.5)</v>
      </c>
      <c r="Q239" s="163" t="str">
        <f t="shared" si="65"/>
        <v>Daram Khola A(2.5)</v>
      </c>
      <c r="R239" s="163" t="str">
        <f t="shared" si="65"/>
        <v>Daram Khola A(2.5)</v>
      </c>
      <c r="S239" s="163" t="str">
        <f t="shared" si="63"/>
        <v>Daram Khola A(2.5)</v>
      </c>
      <c r="T239" s="163" t="str">
        <f t="shared" si="63"/>
        <v>Daram Khola A(2.5)</v>
      </c>
      <c r="U239" s="163" t="str">
        <f t="shared" si="63"/>
        <v>Daram Khola A(2.5)</v>
      </c>
      <c r="V239" s="163" t="str">
        <f t="shared" si="63"/>
        <v>Daram Khola A(2.5)</v>
      </c>
      <c r="W239" s="163" t="str">
        <f t="shared" si="63"/>
        <v>Daram Khola A(2.5)</v>
      </c>
      <c r="X239" s="163" t="str">
        <f t="shared" si="63"/>
        <v>Daram Khola A(2.5)</v>
      </c>
      <c r="Y239" s="163" t="str">
        <f t="shared" si="63"/>
        <v>Daram Khola A(2.5)</v>
      </c>
      <c r="Z239" s="163" t="str">
        <f t="shared" si="63"/>
        <v>Daram Khola A(2.5)</v>
      </c>
      <c r="AA239" s="163" t="str">
        <f t="shared" si="63"/>
        <v>Daram Khola A(2.5)</v>
      </c>
      <c r="AB239" s="163" t="str">
        <f t="shared" si="63"/>
        <v>Daram Khola A(2.5)</v>
      </c>
      <c r="AC239" s="163" t="str">
        <f t="shared" si="63"/>
        <v>Daram Khola A(2.5)</v>
      </c>
      <c r="AD239" s="163" t="str">
        <f t="shared" si="63"/>
        <v>Daram Khola A(2.5)</v>
      </c>
      <c r="AE239" s="163" t="str">
        <f t="shared" si="63"/>
        <v>Daram Khola A(2.5)</v>
      </c>
      <c r="AF239" s="176" t="str">
        <f t="shared" si="63"/>
        <v>Daram Khola A(2.5)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 t="str">
        <f t="shared" si="64"/>
        <v>Ridi Khola(2.4)</v>
      </c>
      <c r="C240" s="163" t="str">
        <f t="shared" si="64"/>
        <v>Ridi Khola(2.4)</v>
      </c>
      <c r="D240" s="163" t="str">
        <f t="shared" si="65"/>
        <v>Ridi Khola(2.4)</v>
      </c>
      <c r="E240" s="163" t="str">
        <f t="shared" si="66"/>
        <v>Ridi Khola(2.4)</v>
      </c>
      <c r="F240" s="163" t="str">
        <f t="shared" si="65"/>
        <v>Ridi Khola(2.4)</v>
      </c>
      <c r="G240" s="163" t="str">
        <f t="shared" si="65"/>
        <v>Ridi Khola(2.4)</v>
      </c>
      <c r="H240" s="163" t="str">
        <f t="shared" si="65"/>
        <v>Ridi Khola(2.4)</v>
      </c>
      <c r="I240" s="163" t="str">
        <f t="shared" si="65"/>
        <v>Ridi Khola(2.4)</v>
      </c>
      <c r="J240" s="163" t="str">
        <f t="shared" si="65"/>
        <v>Ridi Khola(2.4)</v>
      </c>
      <c r="K240" s="163" t="str">
        <f t="shared" si="65"/>
        <v>Ridi Khola(2.4)</v>
      </c>
      <c r="L240" s="163" t="str">
        <f t="shared" si="65"/>
        <v>Ridi Khola(2.4)</v>
      </c>
      <c r="M240" s="163" t="str">
        <f t="shared" si="65"/>
        <v>Ridi Khola(2.4)</v>
      </c>
      <c r="N240" s="163" t="str">
        <f t="shared" si="65"/>
        <v>Ridi Khola(2.4)</v>
      </c>
      <c r="O240" s="163" t="str">
        <f t="shared" si="65"/>
        <v>Ridi Khola(2.4)</v>
      </c>
      <c r="P240" s="163" t="str">
        <f t="shared" si="65"/>
        <v>Ridi Khola(2.4)</v>
      </c>
      <c r="Q240" s="163" t="str">
        <f t="shared" si="65"/>
        <v>Ridi Khola(2.4)</v>
      </c>
      <c r="R240" s="163" t="str">
        <f t="shared" si="65"/>
        <v>Ridi Khola(2.4)</v>
      </c>
      <c r="S240" s="163" t="str">
        <f t="shared" si="63"/>
        <v>Ridi Khola(2.4)</v>
      </c>
      <c r="T240" s="163" t="str">
        <f t="shared" si="63"/>
        <v>Ridi Khola(2.4)</v>
      </c>
      <c r="U240" s="163" t="str">
        <f t="shared" si="63"/>
        <v>Ridi Khola(2.4)</v>
      </c>
      <c r="V240" s="163" t="str">
        <f t="shared" si="63"/>
        <v>Ridi Khola(2.4)</v>
      </c>
      <c r="W240" s="163" t="str">
        <f t="shared" si="63"/>
        <v>Ridi Khola(2.4)</v>
      </c>
      <c r="X240" s="163" t="str">
        <f t="shared" si="63"/>
        <v>Ridi Khola(2.4)</v>
      </c>
      <c r="Y240" s="163" t="str">
        <f t="shared" si="63"/>
        <v>Ridi Khola(2.4)</v>
      </c>
      <c r="Z240" s="163" t="str">
        <f t="shared" si="63"/>
        <v>Ridi Khola(2.4)</v>
      </c>
      <c r="AA240" s="163" t="str">
        <f t="shared" si="63"/>
        <v>Ridi Khola(2.4)</v>
      </c>
      <c r="AB240" s="163" t="str">
        <f t="shared" si="63"/>
        <v>Ridi Khola(2.4)</v>
      </c>
      <c r="AC240" s="163" t="str">
        <f t="shared" si="63"/>
        <v>Ridi Khola(2.4)</v>
      </c>
      <c r="AD240" s="163" t="str">
        <f t="shared" si="63"/>
        <v>Ridi Khola(2.4)</v>
      </c>
      <c r="AE240" s="163" t="str">
        <f t="shared" si="63"/>
        <v>Ridi Khola(2.4)</v>
      </c>
      <c r="AF240" s="176" t="str">
        <f t="shared" si="63"/>
        <v>Ridi Khola(2.4)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 t="str">
        <f t="shared" si="64"/>
        <v>Upper Syange Khola(2.4)</v>
      </c>
      <c r="C241" s="163" t="str">
        <f t="shared" si="64"/>
        <v>Upper Syange Khola(2.4)</v>
      </c>
      <c r="D241" s="163" t="str">
        <f t="shared" si="65"/>
        <v>Upper Syange Khola(2.4)</v>
      </c>
      <c r="E241" s="163" t="str">
        <f t="shared" si="66"/>
        <v>Upper Syange Khola(2.4)</v>
      </c>
      <c r="F241" s="163" t="str">
        <f t="shared" si="65"/>
        <v>Upper Syange Khola(2.4)</v>
      </c>
      <c r="G241" s="163" t="str">
        <f t="shared" si="65"/>
        <v>Upper Syange Khola(2.4)</v>
      </c>
      <c r="H241" s="163" t="str">
        <f t="shared" si="65"/>
        <v>Upper Syange Khola(2.4)</v>
      </c>
      <c r="I241" s="163" t="str">
        <f t="shared" si="65"/>
        <v>Upper Syange Khola(2.4)</v>
      </c>
      <c r="J241" s="163" t="str">
        <f t="shared" si="65"/>
        <v>Upper Syange Khola(2.4)</v>
      </c>
      <c r="K241" s="163" t="str">
        <f t="shared" si="65"/>
        <v>Upper Syange Khola(2.4)</v>
      </c>
      <c r="L241" s="163" t="str">
        <f t="shared" si="65"/>
        <v>Upper Syange Khola(2.4)</v>
      </c>
      <c r="M241" s="163" t="str">
        <f t="shared" si="65"/>
        <v>Upper Syange Khola(2.4)</v>
      </c>
      <c r="N241" s="163" t="str">
        <f t="shared" si="65"/>
        <v>Upper Syange Khola(2.4)</v>
      </c>
      <c r="O241" s="163" t="str">
        <f t="shared" si="65"/>
        <v>Upper Syange Khola(2.4)</v>
      </c>
      <c r="P241" s="163" t="str">
        <f t="shared" si="65"/>
        <v>Upper Syange Khola(2.4)</v>
      </c>
      <c r="Q241" s="163" t="str">
        <f t="shared" si="65"/>
        <v>Upper Syange Khola(2.4)</v>
      </c>
      <c r="R241" s="163" t="str">
        <f t="shared" si="65"/>
        <v>Upper Syange Khola(2.4)</v>
      </c>
      <c r="S241" s="163" t="str">
        <f t="shared" si="63"/>
        <v>Upper Syange Khola(2.4)</v>
      </c>
      <c r="T241" s="163" t="str">
        <f t="shared" si="63"/>
        <v>Upper Syange Khola(2.4)</v>
      </c>
      <c r="U241" s="163" t="str">
        <f t="shared" si="63"/>
        <v>Upper Syange Khola(2.4)</v>
      </c>
      <c r="V241" s="163" t="str">
        <f t="shared" si="63"/>
        <v>Upper Syange Khola(2.4)</v>
      </c>
      <c r="W241" s="163" t="str">
        <f t="shared" si="63"/>
        <v>Upper Syange Khola(2.4)</v>
      </c>
      <c r="X241" s="163" t="str">
        <f t="shared" si="63"/>
        <v>Upper Syange Khola(2.4)</v>
      </c>
      <c r="Y241" s="163" t="str">
        <f t="shared" si="63"/>
        <v>Upper Syange Khola(2.4)</v>
      </c>
      <c r="Z241" s="163" t="str">
        <f t="shared" si="63"/>
        <v>Upper Syange Khola(2.4)</v>
      </c>
      <c r="AA241" s="163" t="str">
        <f t="shared" si="63"/>
        <v>Upper Syange Khola(2.4)</v>
      </c>
      <c r="AB241" s="163" t="str">
        <f t="shared" si="63"/>
        <v>Upper Syange Khola(2.4)</v>
      </c>
      <c r="AC241" s="163" t="str">
        <f t="shared" si="63"/>
        <v>Upper Syange Khola(2.4)</v>
      </c>
      <c r="AD241" s="163" t="str">
        <f t="shared" si="63"/>
        <v>Upper Syange Khola(2.4)</v>
      </c>
      <c r="AE241" s="163" t="str">
        <f t="shared" si="63"/>
        <v>Upper Syange Khola(2.4)</v>
      </c>
      <c r="AF241" s="176" t="str">
        <f t="shared" si="63"/>
        <v>Upper Syange Khola(2.4)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 t="str">
        <f t="shared" si="64"/>
        <v>Jiri Khola Small(2.2)</v>
      </c>
      <c r="C242" s="163" t="str">
        <f t="shared" si="64"/>
        <v>Jiri Khola Small(2.2)</v>
      </c>
      <c r="D242" s="163" t="str">
        <f t="shared" si="65"/>
        <v>Jiri Khola Small(2.2)</v>
      </c>
      <c r="E242" s="163" t="str">
        <f t="shared" si="66"/>
        <v>Jiri Khola Small(2.2)</v>
      </c>
      <c r="F242" s="163" t="str">
        <f t="shared" si="65"/>
        <v>Jiri Khola Small(2.2)</v>
      </c>
      <c r="G242" s="163" t="str">
        <f t="shared" si="65"/>
        <v>Jiri Khola Small(2.2)</v>
      </c>
      <c r="H242" s="163" t="str">
        <f t="shared" si="65"/>
        <v>Jiri Khola Small(2.2)</v>
      </c>
      <c r="I242" s="163" t="str">
        <f t="shared" si="65"/>
        <v>Jiri Khola Small(2.2)</v>
      </c>
      <c r="J242" s="163" t="str">
        <f t="shared" si="65"/>
        <v>Jiri Khola Small(2.2)</v>
      </c>
      <c r="K242" s="163" t="str">
        <f t="shared" si="65"/>
        <v>Jiri Khola Small(2.2)</v>
      </c>
      <c r="L242" s="163" t="str">
        <f t="shared" si="65"/>
        <v>Jiri Khola Small(2.2)</v>
      </c>
      <c r="M242" s="163" t="str">
        <f t="shared" si="65"/>
        <v>Jiri Khola Small(2.2)</v>
      </c>
      <c r="N242" s="163" t="str">
        <f t="shared" si="65"/>
        <v>Jiri Khola Small(2.2)</v>
      </c>
      <c r="O242" s="163" t="str">
        <f t="shared" si="65"/>
        <v>Jiri Khola Small(2.2)</v>
      </c>
      <c r="P242" s="163" t="str">
        <f t="shared" si="65"/>
        <v>Jiri Khola Small(2.2)</v>
      </c>
      <c r="Q242" s="163" t="str">
        <f t="shared" si="65"/>
        <v>Jiri Khola Small(2.2)</v>
      </c>
      <c r="R242" s="163" t="str">
        <f t="shared" si="65"/>
        <v>Jiri Khola Small(2.2)</v>
      </c>
      <c r="S242" s="163" t="str">
        <f t="shared" si="63"/>
        <v>Jiri Khola Small(2.2)</v>
      </c>
      <c r="T242" s="163" t="str">
        <f t="shared" si="63"/>
        <v>Jiri Khola Small(2.2)</v>
      </c>
      <c r="U242" s="163" t="str">
        <f t="shared" si="63"/>
        <v>Jiri Khola Small(2.2)</v>
      </c>
      <c r="V242" s="163" t="str">
        <f t="shared" si="63"/>
        <v>Jiri Khola Small(2.2)</v>
      </c>
      <c r="W242" s="163" t="str">
        <f t="shared" si="63"/>
        <v>Jiri Khola Small(2.2)</v>
      </c>
      <c r="X242" s="163" t="str">
        <f t="shared" si="63"/>
        <v>Jiri Khola Small(2.2)</v>
      </c>
      <c r="Y242" s="163" t="str">
        <f t="shared" si="63"/>
        <v>Jiri Khola Small(2.2)</v>
      </c>
      <c r="Z242" s="163" t="str">
        <f t="shared" si="63"/>
        <v>Jiri Khola Small(2.2)</v>
      </c>
      <c r="AA242" s="163" t="str">
        <f t="shared" si="63"/>
        <v>Jiri Khola Small(2.2)</v>
      </c>
      <c r="AB242" s="163" t="str">
        <f t="shared" si="63"/>
        <v>Jiri Khola Small(2.2)</v>
      </c>
      <c r="AC242" s="163" t="str">
        <f t="shared" si="63"/>
        <v>Jiri Khola Small(2.2)</v>
      </c>
      <c r="AD242" s="163" t="str">
        <f t="shared" si="63"/>
        <v>Jiri Khola Small(2.2)</v>
      </c>
      <c r="AE242" s="163" t="str">
        <f t="shared" si="63"/>
        <v>Jiri Khola Small(2.2)</v>
      </c>
      <c r="AF242" s="176" t="str">
        <f t="shared" si="63"/>
        <v>Jiri Khola Small(2.2)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 t="str">
        <f t="shared" si="64"/>
        <v>Chhandi(2)</v>
      </c>
      <c r="C243" s="163" t="str">
        <f t="shared" si="64"/>
        <v>Chhandi(2)</v>
      </c>
      <c r="D243" s="163" t="str">
        <f t="shared" si="65"/>
        <v>Chhandi(2)</v>
      </c>
      <c r="E243" s="163" t="str">
        <f t="shared" si="66"/>
        <v>Chhandi(2)</v>
      </c>
      <c r="F243" s="163" t="str">
        <f t="shared" si="65"/>
        <v>Chhandi(2)</v>
      </c>
      <c r="G243" s="163" t="str">
        <f t="shared" si="65"/>
        <v>Chhandi(2)</v>
      </c>
      <c r="H243" s="163" t="str">
        <f t="shared" si="65"/>
        <v>Chhandi(2)</v>
      </c>
      <c r="I243" s="163" t="str">
        <f t="shared" si="65"/>
        <v>Chhandi(2)</v>
      </c>
      <c r="J243" s="163" t="str">
        <f t="shared" si="65"/>
        <v>Chhandi(2)</v>
      </c>
      <c r="K243" s="163" t="str">
        <f t="shared" si="65"/>
        <v>Chhandi(2)</v>
      </c>
      <c r="L243" s="163" t="str">
        <f t="shared" si="65"/>
        <v>Chhandi(2)</v>
      </c>
      <c r="M243" s="163" t="str">
        <f t="shared" si="65"/>
        <v>Chhandi(2)</v>
      </c>
      <c r="N243" s="163" t="str">
        <f t="shared" si="65"/>
        <v>Chhandi(2)</v>
      </c>
      <c r="O243" s="163" t="str">
        <f t="shared" si="65"/>
        <v>Chhandi(2)</v>
      </c>
      <c r="P243" s="163" t="str">
        <f t="shared" si="65"/>
        <v>Chhandi(2)</v>
      </c>
      <c r="Q243" s="163" t="str">
        <f t="shared" si="65"/>
        <v>Chhandi(2)</v>
      </c>
      <c r="R243" s="163" t="str">
        <f t="shared" si="65"/>
        <v>Chhandi(2)</v>
      </c>
      <c r="S243" s="163" t="str">
        <f t="shared" si="63"/>
        <v>Chhandi(2)</v>
      </c>
      <c r="T243" s="163" t="str">
        <f t="shared" si="63"/>
        <v>Chhandi(2)</v>
      </c>
      <c r="U243" s="163" t="str">
        <f t="shared" si="63"/>
        <v>Chhandi(2)</v>
      </c>
      <c r="V243" s="163" t="str">
        <f t="shared" si="63"/>
        <v>Chhandi(2)</v>
      </c>
      <c r="W243" s="163" t="str">
        <f t="shared" si="63"/>
        <v>Chhandi(2)</v>
      </c>
      <c r="X243" s="163" t="str">
        <f t="shared" si="63"/>
        <v>Chhandi(2)</v>
      </c>
      <c r="Y243" s="163" t="str">
        <f t="shared" si="63"/>
        <v>Chhandi(2)</v>
      </c>
      <c r="Z243" s="163" t="str">
        <f t="shared" si="63"/>
        <v>Chhandi(2)</v>
      </c>
      <c r="AA243" s="163" t="str">
        <f t="shared" si="63"/>
        <v>Chhandi(2)</v>
      </c>
      <c r="AB243" s="163" t="str">
        <f t="shared" si="63"/>
        <v>Chhandi(2)</v>
      </c>
      <c r="AC243" s="163" t="str">
        <f t="shared" si="63"/>
        <v>Chhandi(2)</v>
      </c>
      <c r="AD243" s="163" t="str">
        <f t="shared" si="63"/>
        <v>Chhandi(2)</v>
      </c>
      <c r="AE243" s="163" t="str">
        <f t="shared" si="63"/>
        <v>Chhandi(2)</v>
      </c>
      <c r="AF243" s="176" t="str">
        <f t="shared" si="63"/>
        <v>Chhandi(2)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 t="str">
        <f t="shared" si="64"/>
        <v>Jhyadi Khola(2)</v>
      </c>
      <c r="C244" s="163" t="str">
        <f t="shared" si="64"/>
        <v>Jhyadi Khola(2)</v>
      </c>
      <c r="D244" s="163" t="str">
        <f t="shared" si="65"/>
        <v>Jhyadi Khola(2)</v>
      </c>
      <c r="E244" s="163" t="str">
        <f t="shared" si="66"/>
        <v>Jhyadi Khola(2)</v>
      </c>
      <c r="F244" s="163" t="str">
        <f t="shared" si="65"/>
        <v>Jhyadi Khola(2)</v>
      </c>
      <c r="G244" s="163" t="str">
        <f t="shared" si="65"/>
        <v>Jhyadi Khola(2)</v>
      </c>
      <c r="H244" s="163" t="str">
        <f t="shared" si="65"/>
        <v>Jhyadi Khola(2)</v>
      </c>
      <c r="I244" s="163" t="str">
        <f t="shared" si="65"/>
        <v>Jhyadi Khola(2)</v>
      </c>
      <c r="J244" s="163" t="str">
        <f t="shared" si="65"/>
        <v>Jhyadi Khola(2)</v>
      </c>
      <c r="K244" s="163" t="str">
        <f t="shared" si="65"/>
        <v>Jhyadi Khola(2)</v>
      </c>
      <c r="L244" s="163" t="str">
        <f t="shared" si="65"/>
        <v>Jhyadi Khola(2)</v>
      </c>
      <c r="M244" s="163" t="str">
        <f t="shared" si="65"/>
        <v>Jhyadi Khola(2)</v>
      </c>
      <c r="N244" s="163" t="str">
        <f t="shared" si="65"/>
        <v>Jhyadi Khola(2)</v>
      </c>
      <c r="O244" s="163" t="str">
        <f t="shared" si="65"/>
        <v>Jhyadi Khola(2)</v>
      </c>
      <c r="P244" s="163" t="str">
        <f t="shared" si="65"/>
        <v>Jhyadi Khola(2)</v>
      </c>
      <c r="Q244" s="163" t="str">
        <f t="shared" si="65"/>
        <v>Jhyadi Khola(2)</v>
      </c>
      <c r="R244" s="163" t="str">
        <f t="shared" si="65"/>
        <v>Jhyadi Khola(2)</v>
      </c>
      <c r="S244" s="163" t="str">
        <f t="shared" si="63"/>
        <v>Jhyadi Khola(2)</v>
      </c>
      <c r="T244" s="163" t="str">
        <f t="shared" si="63"/>
        <v>Jhyadi Khola(2)</v>
      </c>
      <c r="U244" s="163" t="str">
        <f t="shared" si="63"/>
        <v>Jhyadi Khola(2)</v>
      </c>
      <c r="V244" s="163" t="str">
        <f t="shared" si="63"/>
        <v>Jhyadi Khola(2)</v>
      </c>
      <c r="W244" s="163" t="str">
        <f t="shared" si="63"/>
        <v>Jhyadi Khola(2)</v>
      </c>
      <c r="X244" s="163" t="str">
        <f t="shared" si="63"/>
        <v>Jhyadi Khola(2)</v>
      </c>
      <c r="Y244" s="163" t="str">
        <f t="shared" si="63"/>
        <v>Jhyadi Khola(2)</v>
      </c>
      <c r="Z244" s="163" t="str">
        <f t="shared" si="63"/>
        <v>Jhyadi Khola(2)</v>
      </c>
      <c r="AA244" s="163" t="str">
        <f t="shared" si="63"/>
        <v>Jhyadi Khola(2)</v>
      </c>
      <c r="AB244" s="163" t="str">
        <f t="shared" si="63"/>
        <v>Jhyadi Khola(2)</v>
      </c>
      <c r="AC244" s="163" t="str">
        <f t="shared" si="63"/>
        <v>Jhyadi Khola(2)</v>
      </c>
      <c r="AD244" s="163" t="str">
        <f t="shared" si="63"/>
        <v>Jhyadi Khola(2)</v>
      </c>
      <c r="AE244" s="163" t="str">
        <f t="shared" si="63"/>
        <v>Jhyadi Khola(2)</v>
      </c>
      <c r="AF244" s="176" t="str">
        <f t="shared" si="63"/>
        <v>Jhyadi Khola(2)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 t="str">
        <f t="shared" si="64"/>
        <v>Khani Khola(2)</v>
      </c>
      <c r="C245" s="163" t="str">
        <f t="shared" si="64"/>
        <v>Khani Khola(2)</v>
      </c>
      <c r="D245" s="163" t="str">
        <f t="shared" si="65"/>
        <v>Khani Khola(2)</v>
      </c>
      <c r="E245" s="163" t="str">
        <f t="shared" si="66"/>
        <v>Khani Khola(2)</v>
      </c>
      <c r="F245" s="163" t="str">
        <f t="shared" si="65"/>
        <v>Khani Khola(2)</v>
      </c>
      <c r="G245" s="163" t="str">
        <f t="shared" si="65"/>
        <v>Khani Khola(2)</v>
      </c>
      <c r="H245" s="163" t="str">
        <f t="shared" si="65"/>
        <v>Khani Khola(2)</v>
      </c>
      <c r="I245" s="163" t="str">
        <f t="shared" si="65"/>
        <v>Khani Khola(2)</v>
      </c>
      <c r="J245" s="163" t="str">
        <f t="shared" si="65"/>
        <v>Khani Khola(2)</v>
      </c>
      <c r="K245" s="163" t="str">
        <f t="shared" si="65"/>
        <v>Khani Khola(2)</v>
      </c>
      <c r="L245" s="163" t="str">
        <f t="shared" si="65"/>
        <v>Khani Khola(2)</v>
      </c>
      <c r="M245" s="163" t="str">
        <f t="shared" si="65"/>
        <v>Khani Khola(2)</v>
      </c>
      <c r="N245" s="163" t="str">
        <f t="shared" si="65"/>
        <v>Khani Khola(2)</v>
      </c>
      <c r="O245" s="163" t="str">
        <f t="shared" si="65"/>
        <v>Khani Khola(2)</v>
      </c>
      <c r="P245" s="163" t="str">
        <f t="shared" si="65"/>
        <v>Khani Khola(2)</v>
      </c>
      <c r="Q245" s="163" t="str">
        <f t="shared" si="65"/>
        <v>Khani Khola(2)</v>
      </c>
      <c r="R245" s="163" t="str">
        <f t="shared" si="65"/>
        <v>Khani Khola(2)</v>
      </c>
      <c r="S245" s="163" t="str">
        <f t="shared" si="63"/>
        <v>Khani Khola(2)</v>
      </c>
      <c r="T245" s="163" t="str">
        <f t="shared" si="63"/>
        <v>Khani Khola(2)</v>
      </c>
      <c r="U245" s="163" t="str">
        <f t="shared" si="63"/>
        <v>Khani Khola(2)</v>
      </c>
      <c r="V245" s="163" t="str">
        <f t="shared" si="63"/>
        <v>Khani Khola(2)</v>
      </c>
      <c r="W245" s="163" t="str">
        <f t="shared" si="63"/>
        <v>Khani Khola(2)</v>
      </c>
      <c r="X245" s="163" t="str">
        <f t="shared" si="63"/>
        <v>Khani Khola(2)</v>
      </c>
      <c r="Y245" s="163" t="str">
        <f t="shared" si="63"/>
        <v>Khani Khola(2)</v>
      </c>
      <c r="Z245" s="163" t="str">
        <f t="shared" si="63"/>
        <v>Khani Khola(2)</v>
      </c>
      <c r="AA245" s="163" t="str">
        <f t="shared" si="63"/>
        <v>Khani Khola(2)</v>
      </c>
      <c r="AB245" s="163" t="str">
        <f t="shared" si="63"/>
        <v>Khani Khola(2)</v>
      </c>
      <c r="AC245" s="163" t="str">
        <f t="shared" si="63"/>
        <v>Khani Khola(2)</v>
      </c>
      <c r="AD245" s="163" t="str">
        <f t="shared" si="63"/>
        <v>Khani Khola(2)</v>
      </c>
      <c r="AE245" s="163" t="str">
        <f t="shared" si="63"/>
        <v>Khani Khola(2)</v>
      </c>
      <c r="AF245" s="176" t="str">
        <f t="shared" si="63"/>
        <v>Khani Khola(2)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 t="str">
        <f t="shared" si="64"/>
        <v>Middle Chaku(1.8)</v>
      </c>
      <c r="C246" s="163" t="str">
        <f t="shared" si="64"/>
        <v>Middle Chaku(1.8)</v>
      </c>
      <c r="D246" s="163" t="str">
        <f t="shared" si="65"/>
        <v>Middle Chaku(1.8)</v>
      </c>
      <c r="E246" s="163" t="str">
        <f t="shared" si="66"/>
        <v>Middle Chaku(1.8)</v>
      </c>
      <c r="F246" s="163" t="str">
        <f t="shared" si="65"/>
        <v>Middle Chaku(1.8)</v>
      </c>
      <c r="G246" s="163" t="str">
        <f t="shared" si="65"/>
        <v>Middle Chaku(1.8)</v>
      </c>
      <c r="H246" s="163" t="str">
        <f t="shared" si="65"/>
        <v>Middle Chaku(1.8)</v>
      </c>
      <c r="I246" s="163" t="str">
        <f t="shared" si="65"/>
        <v>Middle Chaku(1.8)</v>
      </c>
      <c r="J246" s="163" t="str">
        <f t="shared" si="65"/>
        <v>Middle Chaku(1.8)</v>
      </c>
      <c r="K246" s="163" t="str">
        <f t="shared" si="65"/>
        <v>Middle Chaku(1.8)</v>
      </c>
      <c r="L246" s="163" t="str">
        <f t="shared" si="65"/>
        <v>Middle Chaku(1.8)</v>
      </c>
      <c r="M246" s="163" t="str">
        <f t="shared" si="65"/>
        <v>Middle Chaku(1.8)</v>
      </c>
      <c r="N246" s="163" t="str">
        <f t="shared" si="65"/>
        <v>Middle Chaku(1.8)</v>
      </c>
      <c r="O246" s="163" t="str">
        <f t="shared" si="65"/>
        <v>Middle Chaku(1.8)</v>
      </c>
      <c r="P246" s="163" t="str">
        <f t="shared" si="65"/>
        <v>Middle Chaku(1.8)</v>
      </c>
      <c r="Q246" s="163" t="str">
        <f t="shared" si="65"/>
        <v>Middle Chaku(1.8)</v>
      </c>
      <c r="R246" s="163" t="str">
        <f t="shared" si="65"/>
        <v>Middle Chaku(1.8)</v>
      </c>
      <c r="S246" s="163" t="str">
        <f t="shared" si="63"/>
        <v>Middle Chaku(1.8)</v>
      </c>
      <c r="T246" s="163" t="str">
        <f t="shared" si="63"/>
        <v>Middle Chaku(1.8)</v>
      </c>
      <c r="U246" s="163" t="str">
        <f t="shared" si="63"/>
        <v>Middle Chaku(1.8)</v>
      </c>
      <c r="V246" s="163" t="str">
        <f t="shared" si="63"/>
        <v>Middle Chaku(1.8)</v>
      </c>
      <c r="W246" s="163" t="str">
        <f t="shared" si="63"/>
        <v>Middle Chaku(1.8)</v>
      </c>
      <c r="X246" s="163" t="str">
        <f t="shared" si="63"/>
        <v>Middle Chaku(1.8)</v>
      </c>
      <c r="Y246" s="163" t="str">
        <f t="shared" si="63"/>
        <v>Middle Chaku(1.8)</v>
      </c>
      <c r="Z246" s="163" t="str">
        <f t="shared" si="63"/>
        <v>Middle Chaku(1.8)</v>
      </c>
      <c r="AA246" s="163" t="str">
        <f t="shared" si="63"/>
        <v>Middle Chaku(1.8)</v>
      </c>
      <c r="AB246" s="163" t="str">
        <f t="shared" si="63"/>
        <v>Middle Chaku(1.8)</v>
      </c>
      <c r="AC246" s="163" t="str">
        <f t="shared" si="63"/>
        <v>Middle Chaku(1.8)</v>
      </c>
      <c r="AD246" s="163" t="str">
        <f t="shared" si="63"/>
        <v>Middle Chaku(1.8)</v>
      </c>
      <c r="AE246" s="163" t="str">
        <f t="shared" si="63"/>
        <v>Middle Chaku(1.8)</v>
      </c>
      <c r="AF246" s="176" t="str">
        <f t="shared" si="63"/>
        <v>Middle Chaku(1.8)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 t="str">
        <f t="shared" si="64"/>
        <v>Lower Chaku Khola(1.8)</v>
      </c>
      <c r="C247" s="163" t="str">
        <f t="shared" si="64"/>
        <v>Lower Chaku Khola(1.8)</v>
      </c>
      <c r="D247" s="163" t="str">
        <f t="shared" si="65"/>
        <v>Lower Chaku Khola(1.8)</v>
      </c>
      <c r="E247" s="163" t="str">
        <f t="shared" si="66"/>
        <v>Lower Chaku Khola(1.8)</v>
      </c>
      <c r="F247" s="163" t="str">
        <f t="shared" si="65"/>
        <v>Lower Chaku Khola(1.8)</v>
      </c>
      <c r="G247" s="163" t="str">
        <f t="shared" si="65"/>
        <v>Lower Chaku Khola(1.8)</v>
      </c>
      <c r="H247" s="163" t="str">
        <f t="shared" si="65"/>
        <v>Lower Chaku Khola(1.8)</v>
      </c>
      <c r="I247" s="163" t="str">
        <f t="shared" si="65"/>
        <v>Lower Chaku Khola(1.8)</v>
      </c>
      <c r="J247" s="163" t="str">
        <f t="shared" si="65"/>
        <v>Lower Chaku Khola(1.8)</v>
      </c>
      <c r="K247" s="163" t="str">
        <f t="shared" si="65"/>
        <v>Lower Chaku Khola(1.8)</v>
      </c>
      <c r="L247" s="163" t="str">
        <f t="shared" si="65"/>
        <v>Lower Chaku Khola(1.8)</v>
      </c>
      <c r="M247" s="163" t="str">
        <f t="shared" si="65"/>
        <v>Lower Chaku Khola(1.8)</v>
      </c>
      <c r="N247" s="163" t="str">
        <f t="shared" si="65"/>
        <v>Lower Chaku Khola(1.8)</v>
      </c>
      <c r="O247" s="163" t="str">
        <f t="shared" si="65"/>
        <v>Lower Chaku Khola(1.8)</v>
      </c>
      <c r="P247" s="163" t="str">
        <f t="shared" si="65"/>
        <v>Lower Chaku Khola(1.8)</v>
      </c>
      <c r="Q247" s="163" t="str">
        <f t="shared" si="65"/>
        <v>Lower Chaku Khola(1.8)</v>
      </c>
      <c r="R247" s="163" t="str">
        <f t="shared" si="65"/>
        <v>Lower Chaku Khola(1.8)</v>
      </c>
      <c r="S247" s="163" t="str">
        <f t="shared" si="63"/>
        <v>Lower Chaku Khola(1.8)</v>
      </c>
      <c r="T247" s="163" t="str">
        <f t="shared" si="63"/>
        <v>Lower Chaku Khola(1.8)</v>
      </c>
      <c r="U247" s="163" t="str">
        <f t="shared" si="63"/>
        <v>Lower Chaku Khola(1.8)</v>
      </c>
      <c r="V247" s="163" t="str">
        <f t="shared" si="63"/>
        <v>Lower Chaku Khola(1.8)</v>
      </c>
      <c r="W247" s="163" t="str">
        <f t="shared" si="63"/>
        <v>Lower Chaku Khola(1.8)</v>
      </c>
      <c r="X247" s="163" t="str">
        <f t="shared" si="63"/>
        <v>Lower Chaku Khola(1.8)</v>
      </c>
      <c r="Y247" s="163" t="str">
        <f t="shared" si="63"/>
        <v>Lower Chaku Khola(1.8)</v>
      </c>
      <c r="Z247" s="163" t="str">
        <f t="shared" si="63"/>
        <v>Lower Chaku Khola(1.8)</v>
      </c>
      <c r="AA247" s="163" t="str">
        <f t="shared" si="63"/>
        <v>Lower Chaku Khola(1.8)</v>
      </c>
      <c r="AB247" s="163" t="str">
        <f t="shared" si="63"/>
        <v>Lower Chaku Khola(1.8)</v>
      </c>
      <c r="AC247" s="163" t="str">
        <f t="shared" si="63"/>
        <v>Lower Chaku Khola(1.8)</v>
      </c>
      <c r="AD247" s="163" t="str">
        <f t="shared" si="63"/>
        <v>Lower Chaku Khola(1.8)</v>
      </c>
      <c r="AE247" s="163" t="str">
        <f t="shared" si="63"/>
        <v>Lower Chaku Khola(1.8)</v>
      </c>
      <c r="AF247" s="176" t="str">
        <f t="shared" si="63"/>
        <v>Lower Chaku Khola(1.8)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 t="str">
        <f t="shared" si="64"/>
        <v>Thoppal Khola(1.65)</v>
      </c>
      <c r="C248" s="163" t="str">
        <f t="shared" si="64"/>
        <v>Thoppal Khola(1.65)</v>
      </c>
      <c r="D248" s="163" t="str">
        <f t="shared" si="65"/>
        <v>Thoppal Khola(1.65)</v>
      </c>
      <c r="E248" s="163" t="str">
        <f t="shared" si="66"/>
        <v>Thoppal Khola(1.65)</v>
      </c>
      <c r="F248" s="163" t="str">
        <f t="shared" si="65"/>
        <v>Thoppal Khola(1.65)</v>
      </c>
      <c r="G248" s="163" t="str">
        <f t="shared" si="65"/>
        <v>Thoppal Khola(1.65)</v>
      </c>
      <c r="H248" s="163" t="str">
        <f t="shared" si="65"/>
        <v>Thoppal Khola(1.65)</v>
      </c>
      <c r="I248" s="163" t="str">
        <f t="shared" si="65"/>
        <v>Thoppal Khola(1.65)</v>
      </c>
      <c r="J248" s="163" t="str">
        <f t="shared" si="65"/>
        <v>Thoppal Khola(1.65)</v>
      </c>
      <c r="K248" s="163" t="str">
        <f t="shared" si="65"/>
        <v>Thoppal Khola(1.65)</v>
      </c>
      <c r="L248" s="163" t="str">
        <f t="shared" si="65"/>
        <v>Thoppal Khola(1.65)</v>
      </c>
      <c r="M248" s="163" t="str">
        <f t="shared" si="65"/>
        <v>Thoppal Khola(1.65)</v>
      </c>
      <c r="N248" s="163" t="str">
        <f t="shared" si="65"/>
        <v>Thoppal Khola(1.65)</v>
      </c>
      <c r="O248" s="163" t="str">
        <f t="shared" si="65"/>
        <v>Thoppal Khola(1.65)</v>
      </c>
      <c r="P248" s="163" t="str">
        <f t="shared" si="65"/>
        <v>Thoppal Khola(1.65)</v>
      </c>
      <c r="Q248" s="163" t="str">
        <f t="shared" si="65"/>
        <v>Thoppal Khola(1.65)</v>
      </c>
      <c r="R248" s="163" t="str">
        <f t="shared" ref="R248:AF263" si="67">Q248</f>
        <v>Thoppal Khola(1.65)</v>
      </c>
      <c r="S248" s="163" t="str">
        <f t="shared" si="67"/>
        <v>Thoppal Khola(1.65)</v>
      </c>
      <c r="T248" s="163" t="str">
        <f t="shared" si="67"/>
        <v>Thoppal Khola(1.65)</v>
      </c>
      <c r="U248" s="163" t="str">
        <f t="shared" si="67"/>
        <v>Thoppal Khola(1.65)</v>
      </c>
      <c r="V248" s="163" t="str">
        <f t="shared" si="67"/>
        <v>Thoppal Khola(1.65)</v>
      </c>
      <c r="W248" s="163" t="str">
        <f t="shared" si="67"/>
        <v>Thoppal Khola(1.65)</v>
      </c>
      <c r="X248" s="163" t="str">
        <f t="shared" si="67"/>
        <v>Thoppal Khola(1.65)</v>
      </c>
      <c r="Y248" s="163" t="str">
        <f t="shared" si="67"/>
        <v>Thoppal Khola(1.65)</v>
      </c>
      <c r="Z248" s="163" t="str">
        <f t="shared" si="67"/>
        <v>Thoppal Khola(1.65)</v>
      </c>
      <c r="AA248" s="163" t="str">
        <f t="shared" si="67"/>
        <v>Thoppal Khola(1.65)</v>
      </c>
      <c r="AB248" s="163" t="str">
        <f t="shared" si="67"/>
        <v>Thoppal Khola(1.65)</v>
      </c>
      <c r="AC248" s="163" t="str">
        <f t="shared" si="67"/>
        <v>Thoppal Khola(1.65)</v>
      </c>
      <c r="AD248" s="163" t="str">
        <f t="shared" si="67"/>
        <v>Thoppal Khola(1.65)</v>
      </c>
      <c r="AE248" s="163" t="str">
        <f t="shared" si="67"/>
        <v>Thoppal Khola(1.65)</v>
      </c>
      <c r="AF248" s="176" t="str">
        <f t="shared" si="67"/>
        <v>Thoppal Khola(1.65)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 t="str">
        <f t="shared" si="64"/>
        <v>Theule Khola(1.5)</v>
      </c>
      <c r="C249" s="163" t="str">
        <f t="shared" si="64"/>
        <v>Theule Khola(1.5)</v>
      </c>
      <c r="D249" s="163" t="str">
        <f t="shared" ref="D249:R264" si="68">C249</f>
        <v>Theule Khola(1.5)</v>
      </c>
      <c r="E249" s="163" t="str">
        <f t="shared" si="66"/>
        <v>Theule Khola(1.5)</v>
      </c>
      <c r="F249" s="163" t="str">
        <f t="shared" si="68"/>
        <v>Theule Khola(1.5)</v>
      </c>
      <c r="G249" s="163" t="str">
        <f t="shared" si="68"/>
        <v>Theule Khola(1.5)</v>
      </c>
      <c r="H249" s="163" t="str">
        <f t="shared" si="68"/>
        <v>Theule Khola(1.5)</v>
      </c>
      <c r="I249" s="163" t="str">
        <f t="shared" si="68"/>
        <v>Theule Khola(1.5)</v>
      </c>
      <c r="J249" s="163" t="str">
        <f t="shared" si="68"/>
        <v>Theule Khola(1.5)</v>
      </c>
      <c r="K249" s="163" t="str">
        <f t="shared" si="68"/>
        <v>Theule Khola(1.5)</v>
      </c>
      <c r="L249" s="163" t="str">
        <f t="shared" si="68"/>
        <v>Theule Khola(1.5)</v>
      </c>
      <c r="M249" s="163" t="str">
        <f t="shared" si="68"/>
        <v>Theule Khola(1.5)</v>
      </c>
      <c r="N249" s="163" t="str">
        <f t="shared" si="68"/>
        <v>Theule Khola(1.5)</v>
      </c>
      <c r="O249" s="163" t="str">
        <f t="shared" si="68"/>
        <v>Theule Khola(1.5)</v>
      </c>
      <c r="P249" s="163" t="str">
        <f t="shared" si="68"/>
        <v>Theule Khola(1.5)</v>
      </c>
      <c r="Q249" s="163" t="str">
        <f t="shared" si="68"/>
        <v>Theule Khola(1.5)</v>
      </c>
      <c r="R249" s="163" t="str">
        <f t="shared" si="67"/>
        <v>Theule Khola(1.5)</v>
      </c>
      <c r="S249" s="163" t="str">
        <f t="shared" si="67"/>
        <v>Theule Khola(1.5)</v>
      </c>
      <c r="T249" s="163" t="str">
        <f t="shared" si="67"/>
        <v>Theule Khola(1.5)</v>
      </c>
      <c r="U249" s="163" t="str">
        <f t="shared" si="67"/>
        <v>Theule Khola(1.5)</v>
      </c>
      <c r="V249" s="163" t="str">
        <f t="shared" si="67"/>
        <v>Theule Khola(1.5)</v>
      </c>
      <c r="W249" s="163" t="str">
        <f t="shared" si="67"/>
        <v>Theule Khola(1.5)</v>
      </c>
      <c r="X249" s="163" t="str">
        <f t="shared" si="67"/>
        <v>Theule Khola(1.5)</v>
      </c>
      <c r="Y249" s="163" t="str">
        <f t="shared" si="67"/>
        <v>Theule Khola(1.5)</v>
      </c>
      <c r="Z249" s="163" t="str">
        <f t="shared" si="67"/>
        <v>Theule Khola(1.5)</v>
      </c>
      <c r="AA249" s="163" t="str">
        <f t="shared" si="67"/>
        <v>Theule Khola(1.5)</v>
      </c>
      <c r="AB249" s="163" t="str">
        <f t="shared" si="67"/>
        <v>Theule Khola(1.5)</v>
      </c>
      <c r="AC249" s="163" t="str">
        <f t="shared" si="67"/>
        <v>Theule Khola(1.5)</v>
      </c>
      <c r="AD249" s="163" t="str">
        <f t="shared" si="67"/>
        <v>Theule Khola(1.5)</v>
      </c>
      <c r="AE249" s="163" t="str">
        <f t="shared" si="67"/>
        <v>Theule Khola(1.5)</v>
      </c>
      <c r="AF249" s="176" t="str">
        <f t="shared" si="67"/>
        <v>Theule Khola(1.5)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 t="str">
        <f t="shared" si="64"/>
        <v>Dhalkebar Saurya Aayojana(1)</v>
      </c>
      <c r="C250" s="163" t="str">
        <f t="shared" si="64"/>
        <v>Dhalkebar Saurya Aayojana(1)</v>
      </c>
      <c r="D250" s="163" t="str">
        <f t="shared" si="68"/>
        <v>Dhalkebar Saurya Aayojana(1)</v>
      </c>
      <c r="E250" s="163" t="str">
        <f t="shared" si="66"/>
        <v>Dhalkebar Saurya Aayojana(1)</v>
      </c>
      <c r="F250" s="163" t="str">
        <f t="shared" si="68"/>
        <v>Dhalkebar Saurya Aayojana(1)</v>
      </c>
      <c r="G250" s="163" t="str">
        <f t="shared" si="68"/>
        <v>Dhalkebar Saurya Aayojana(1)</v>
      </c>
      <c r="H250" s="163" t="str">
        <f t="shared" si="68"/>
        <v>Dhalkebar Saurya Aayojana(1)</v>
      </c>
      <c r="I250" s="163" t="str">
        <f t="shared" si="68"/>
        <v>Dhalkebar Saurya Aayojana(1)</v>
      </c>
      <c r="J250" s="163" t="str">
        <f t="shared" si="68"/>
        <v>Dhalkebar Saurya Aayojana(1)</v>
      </c>
      <c r="K250" s="163" t="str">
        <f t="shared" si="68"/>
        <v>Dhalkebar Saurya Aayojana(1)</v>
      </c>
      <c r="L250" s="163" t="str">
        <f t="shared" si="68"/>
        <v>Dhalkebar Saurya Aayojana(1)</v>
      </c>
      <c r="M250" s="163" t="str">
        <f t="shared" si="68"/>
        <v>Dhalkebar Saurya Aayojana(1)</v>
      </c>
      <c r="N250" s="163" t="str">
        <f t="shared" si="68"/>
        <v>Dhalkebar Saurya Aayojana(1)</v>
      </c>
      <c r="O250" s="163" t="str">
        <f t="shared" si="68"/>
        <v>Dhalkebar Saurya Aayojana(1)</v>
      </c>
      <c r="P250" s="163" t="str">
        <f t="shared" si="68"/>
        <v>Dhalkebar Saurya Aayojana(1)</v>
      </c>
      <c r="Q250" s="163" t="str">
        <f t="shared" si="68"/>
        <v>Dhalkebar Saurya Aayojana(1)</v>
      </c>
      <c r="R250" s="163" t="str">
        <f t="shared" si="68"/>
        <v>Dhalkebar Saurya Aayojana(1)</v>
      </c>
      <c r="S250" s="163" t="str">
        <f t="shared" si="67"/>
        <v>Dhalkebar Saurya Aayojana(1)</v>
      </c>
      <c r="T250" s="163" t="str">
        <f t="shared" si="67"/>
        <v>Dhalkebar Saurya Aayojana(1)</v>
      </c>
      <c r="U250" s="163" t="str">
        <f t="shared" si="67"/>
        <v>Dhalkebar Saurya Aayojana(1)</v>
      </c>
      <c r="V250" s="163" t="str">
        <f t="shared" si="67"/>
        <v>Dhalkebar Saurya Aayojana(1)</v>
      </c>
      <c r="W250" s="163" t="str">
        <f t="shared" si="67"/>
        <v>Dhalkebar Saurya Aayojana(1)</v>
      </c>
      <c r="X250" s="163" t="str">
        <f t="shared" si="67"/>
        <v>Dhalkebar Saurya Aayojana(1)</v>
      </c>
      <c r="Y250" s="163" t="str">
        <f t="shared" si="67"/>
        <v>Dhalkebar Saurya Aayojana(1)</v>
      </c>
      <c r="Z250" s="163" t="str">
        <f t="shared" si="67"/>
        <v>Dhalkebar Saurya Aayojana(1)</v>
      </c>
      <c r="AA250" s="163" t="str">
        <f t="shared" si="67"/>
        <v>Dhalkebar Saurya Aayojana(1)</v>
      </c>
      <c r="AB250" s="163" t="str">
        <f t="shared" si="67"/>
        <v>Dhalkebar Saurya Aayojana(1)</v>
      </c>
      <c r="AC250" s="163" t="str">
        <f t="shared" si="67"/>
        <v>Dhalkebar Saurya Aayojana(1)</v>
      </c>
      <c r="AD250" s="163" t="str">
        <f t="shared" si="67"/>
        <v>Dhalkebar Saurya Aayojana(1)</v>
      </c>
      <c r="AE250" s="163" t="str">
        <f t="shared" si="67"/>
        <v>Dhalkebar Saurya Aayojana(1)</v>
      </c>
      <c r="AF250" s="176" t="str">
        <f t="shared" si="67"/>
        <v>Dhalkebar Saurya Aayojana(1)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 t="str">
        <f t="shared" si="64"/>
        <v>Suspa Bukhari(0.998)</v>
      </c>
      <c r="C251" s="163" t="str">
        <f t="shared" si="64"/>
        <v>Suspa Bukhari(0.998)</v>
      </c>
      <c r="D251" s="163" t="str">
        <f t="shared" si="68"/>
        <v>Suspa Bukhari(0.998)</v>
      </c>
      <c r="E251" s="163" t="str">
        <f t="shared" si="66"/>
        <v>Suspa Bukhari(0.998)</v>
      </c>
      <c r="F251" s="163" t="str">
        <f t="shared" si="68"/>
        <v>Suspa Bukhari(0.998)</v>
      </c>
      <c r="G251" s="163" t="str">
        <f t="shared" si="68"/>
        <v>Suspa Bukhari(0.998)</v>
      </c>
      <c r="H251" s="163" t="str">
        <f t="shared" si="68"/>
        <v>Suspa Bukhari(0.998)</v>
      </c>
      <c r="I251" s="163" t="str">
        <f t="shared" si="68"/>
        <v>Suspa Bukhari(0.998)</v>
      </c>
      <c r="J251" s="163" t="str">
        <f t="shared" si="68"/>
        <v>Suspa Bukhari(0.998)</v>
      </c>
      <c r="K251" s="163" t="str">
        <f t="shared" si="68"/>
        <v>Suspa Bukhari(0.998)</v>
      </c>
      <c r="L251" s="163" t="str">
        <f t="shared" si="68"/>
        <v>Suspa Bukhari(0.998)</v>
      </c>
      <c r="M251" s="163" t="str">
        <f t="shared" si="68"/>
        <v>Suspa Bukhari(0.998)</v>
      </c>
      <c r="N251" s="163" t="str">
        <f t="shared" si="68"/>
        <v>Suspa Bukhari(0.998)</v>
      </c>
      <c r="O251" s="163" t="str">
        <f t="shared" si="68"/>
        <v>Suspa Bukhari(0.998)</v>
      </c>
      <c r="P251" s="163" t="str">
        <f t="shared" si="68"/>
        <v>Suspa Bukhari(0.998)</v>
      </c>
      <c r="Q251" s="163" t="str">
        <f t="shared" si="68"/>
        <v>Suspa Bukhari(0.998)</v>
      </c>
      <c r="R251" s="163" t="str">
        <f t="shared" si="68"/>
        <v>Suspa Bukhari(0.998)</v>
      </c>
      <c r="S251" s="163" t="str">
        <f t="shared" si="67"/>
        <v>Suspa Bukhari(0.998)</v>
      </c>
      <c r="T251" s="163" t="str">
        <f t="shared" si="67"/>
        <v>Suspa Bukhari(0.998)</v>
      </c>
      <c r="U251" s="163" t="str">
        <f t="shared" si="67"/>
        <v>Suspa Bukhari(0.998)</v>
      </c>
      <c r="V251" s="163" t="str">
        <f t="shared" si="67"/>
        <v>Suspa Bukhari(0.998)</v>
      </c>
      <c r="W251" s="163" t="str">
        <f t="shared" si="67"/>
        <v>Suspa Bukhari(0.998)</v>
      </c>
      <c r="X251" s="163" t="str">
        <f t="shared" si="67"/>
        <v>Suspa Bukhari(0.998)</v>
      </c>
      <c r="Y251" s="163" t="str">
        <f t="shared" si="67"/>
        <v>Suspa Bukhari(0.998)</v>
      </c>
      <c r="Z251" s="163" t="str">
        <f t="shared" si="67"/>
        <v>Suspa Bukhari(0.998)</v>
      </c>
      <c r="AA251" s="163" t="str">
        <f t="shared" si="67"/>
        <v>Suspa Bukhari(0.998)</v>
      </c>
      <c r="AB251" s="163" t="str">
        <f t="shared" si="67"/>
        <v>Suspa Bukhari(0.998)</v>
      </c>
      <c r="AC251" s="163" t="str">
        <f t="shared" si="67"/>
        <v>Suspa Bukhari(0.998)</v>
      </c>
      <c r="AD251" s="163" t="str">
        <f t="shared" si="67"/>
        <v>Suspa Bukhari(0.998)</v>
      </c>
      <c r="AE251" s="163" t="str">
        <f t="shared" si="67"/>
        <v>Suspa Bukhari(0.998)</v>
      </c>
      <c r="AF251" s="176" t="str">
        <f t="shared" si="67"/>
        <v>Suspa Bukhari(0.998)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 t="str">
        <f t="shared" si="64"/>
        <v>Lower Chhote Khola(0.997)</v>
      </c>
      <c r="C252" s="163" t="str">
        <f t="shared" si="64"/>
        <v>Lower Chhote Khola(0.997)</v>
      </c>
      <c r="D252" s="163" t="str">
        <f t="shared" si="68"/>
        <v>Lower Chhote Khola(0.997)</v>
      </c>
      <c r="E252" s="163" t="str">
        <f t="shared" si="66"/>
        <v>Lower Chhote Khola(0.997)</v>
      </c>
      <c r="F252" s="163" t="str">
        <f t="shared" si="68"/>
        <v>Lower Chhote Khola(0.997)</v>
      </c>
      <c r="G252" s="163" t="str">
        <f t="shared" si="68"/>
        <v>Lower Chhote Khola(0.997)</v>
      </c>
      <c r="H252" s="163" t="str">
        <f t="shared" si="68"/>
        <v>Lower Chhote Khola(0.997)</v>
      </c>
      <c r="I252" s="163" t="str">
        <f t="shared" si="68"/>
        <v>Lower Chhote Khola(0.997)</v>
      </c>
      <c r="J252" s="163" t="str">
        <f t="shared" si="68"/>
        <v>Lower Chhote Khola(0.997)</v>
      </c>
      <c r="K252" s="163" t="str">
        <f t="shared" si="68"/>
        <v>Lower Chhote Khola(0.997)</v>
      </c>
      <c r="L252" s="163" t="str">
        <f t="shared" si="68"/>
        <v>Lower Chhote Khola(0.997)</v>
      </c>
      <c r="M252" s="163" t="str">
        <f t="shared" si="68"/>
        <v>Lower Chhote Khola(0.997)</v>
      </c>
      <c r="N252" s="163" t="str">
        <f t="shared" si="68"/>
        <v>Lower Chhote Khola(0.997)</v>
      </c>
      <c r="O252" s="163" t="str">
        <f t="shared" si="68"/>
        <v>Lower Chhote Khola(0.997)</v>
      </c>
      <c r="P252" s="163" t="str">
        <f t="shared" si="68"/>
        <v>Lower Chhote Khola(0.997)</v>
      </c>
      <c r="Q252" s="163" t="str">
        <f t="shared" si="68"/>
        <v>Lower Chhote Khola(0.997)</v>
      </c>
      <c r="R252" s="163" t="str">
        <f t="shared" si="68"/>
        <v>Lower Chhote Khola(0.997)</v>
      </c>
      <c r="S252" s="163" t="str">
        <f t="shared" si="67"/>
        <v>Lower Chhote Khola(0.997)</v>
      </c>
      <c r="T252" s="163" t="str">
        <f t="shared" si="67"/>
        <v>Lower Chhote Khola(0.997)</v>
      </c>
      <c r="U252" s="163" t="str">
        <f t="shared" si="67"/>
        <v>Lower Chhote Khola(0.997)</v>
      </c>
      <c r="V252" s="163" t="str">
        <f t="shared" si="67"/>
        <v>Lower Chhote Khola(0.997)</v>
      </c>
      <c r="W252" s="163" t="str">
        <f t="shared" si="67"/>
        <v>Lower Chhote Khola(0.997)</v>
      </c>
      <c r="X252" s="163" t="str">
        <f t="shared" si="67"/>
        <v>Lower Chhote Khola(0.997)</v>
      </c>
      <c r="Y252" s="163" t="str">
        <f t="shared" si="67"/>
        <v>Lower Chhote Khola(0.997)</v>
      </c>
      <c r="Z252" s="163" t="str">
        <f t="shared" si="67"/>
        <v>Lower Chhote Khola(0.997)</v>
      </c>
      <c r="AA252" s="163" t="str">
        <f t="shared" si="67"/>
        <v>Lower Chhote Khola(0.997)</v>
      </c>
      <c r="AB252" s="163" t="str">
        <f t="shared" si="67"/>
        <v>Lower Chhote Khola(0.997)</v>
      </c>
      <c r="AC252" s="163" t="str">
        <f t="shared" si="67"/>
        <v>Lower Chhote Khola(0.997)</v>
      </c>
      <c r="AD252" s="163" t="str">
        <f t="shared" si="67"/>
        <v>Lower Chhote Khola(0.997)</v>
      </c>
      <c r="AE252" s="163" t="str">
        <f t="shared" si="67"/>
        <v>Lower Chhote Khola(0.997)</v>
      </c>
      <c r="AF252" s="176" t="str">
        <f t="shared" si="67"/>
        <v>Lower Chhote Khola(0.997)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 t="str">
        <f t="shared" si="64"/>
        <v>Hadi Khola Sunkoshi A(0.997)</v>
      </c>
      <c r="C253" s="163" t="str">
        <f t="shared" si="64"/>
        <v>Hadi Khola Sunkoshi A(0.997)</v>
      </c>
      <c r="D253" s="163" t="str">
        <f t="shared" si="68"/>
        <v>Hadi Khola Sunkoshi A(0.997)</v>
      </c>
      <c r="E253" s="163" t="str">
        <f t="shared" si="66"/>
        <v>Hadi Khola Sunkoshi A(0.997)</v>
      </c>
      <c r="F253" s="163" t="str">
        <f t="shared" si="68"/>
        <v>Hadi Khola Sunkoshi A(0.997)</v>
      </c>
      <c r="G253" s="163" t="str">
        <f t="shared" si="68"/>
        <v>Hadi Khola Sunkoshi A(0.997)</v>
      </c>
      <c r="H253" s="163" t="str">
        <f t="shared" si="68"/>
        <v>Hadi Khola Sunkoshi A(0.997)</v>
      </c>
      <c r="I253" s="163" t="str">
        <f t="shared" si="68"/>
        <v>Hadi Khola Sunkoshi A(0.997)</v>
      </c>
      <c r="J253" s="163" t="str">
        <f t="shared" si="68"/>
        <v>Hadi Khola Sunkoshi A(0.997)</v>
      </c>
      <c r="K253" s="163" t="str">
        <f t="shared" si="68"/>
        <v>Hadi Khola Sunkoshi A(0.997)</v>
      </c>
      <c r="L253" s="163" t="str">
        <f t="shared" si="68"/>
        <v>Hadi Khola Sunkoshi A(0.997)</v>
      </c>
      <c r="M253" s="163" t="str">
        <f t="shared" si="68"/>
        <v>Hadi Khola Sunkoshi A(0.997)</v>
      </c>
      <c r="N253" s="163" t="str">
        <f t="shared" si="68"/>
        <v>Hadi Khola Sunkoshi A(0.997)</v>
      </c>
      <c r="O253" s="163" t="str">
        <f t="shared" si="68"/>
        <v>Hadi Khola Sunkoshi A(0.997)</v>
      </c>
      <c r="P253" s="163" t="str">
        <f t="shared" si="68"/>
        <v>Hadi Khola Sunkoshi A(0.997)</v>
      </c>
      <c r="Q253" s="163" t="str">
        <f t="shared" si="68"/>
        <v>Hadi Khola Sunkoshi A(0.997)</v>
      </c>
      <c r="R253" s="163" t="str">
        <f t="shared" si="68"/>
        <v>Hadi Khola Sunkoshi A(0.997)</v>
      </c>
      <c r="S253" s="163" t="str">
        <f t="shared" si="67"/>
        <v>Hadi Khola Sunkoshi A(0.997)</v>
      </c>
      <c r="T253" s="163" t="str">
        <f t="shared" si="67"/>
        <v>Hadi Khola Sunkoshi A(0.997)</v>
      </c>
      <c r="U253" s="163" t="str">
        <f t="shared" si="67"/>
        <v>Hadi Khola Sunkoshi A(0.997)</v>
      </c>
      <c r="V253" s="163" t="str">
        <f t="shared" si="67"/>
        <v>Hadi Khola Sunkoshi A(0.997)</v>
      </c>
      <c r="W253" s="163" t="str">
        <f t="shared" si="67"/>
        <v>Hadi Khola Sunkoshi A(0.997)</v>
      </c>
      <c r="X253" s="163" t="str">
        <f t="shared" si="67"/>
        <v>Hadi Khola Sunkoshi A(0.997)</v>
      </c>
      <c r="Y253" s="163" t="str">
        <f t="shared" si="67"/>
        <v>Hadi Khola Sunkoshi A(0.997)</v>
      </c>
      <c r="Z253" s="163" t="str">
        <f t="shared" si="67"/>
        <v>Hadi Khola Sunkoshi A(0.997)</v>
      </c>
      <c r="AA253" s="163" t="str">
        <f t="shared" si="67"/>
        <v>Hadi Khola Sunkoshi A(0.997)</v>
      </c>
      <c r="AB253" s="163" t="str">
        <f t="shared" si="67"/>
        <v>Hadi Khola Sunkoshi A(0.997)</v>
      </c>
      <c r="AC253" s="163" t="str">
        <f t="shared" si="67"/>
        <v>Hadi Khola Sunkoshi A(0.997)</v>
      </c>
      <c r="AD253" s="163" t="str">
        <f t="shared" si="67"/>
        <v>Hadi Khola Sunkoshi A(0.997)</v>
      </c>
      <c r="AE253" s="163" t="str">
        <f t="shared" si="67"/>
        <v>Hadi Khola Sunkoshi A(0.997)</v>
      </c>
      <c r="AF253" s="176" t="str">
        <f t="shared" si="67"/>
        <v>Hadi Khola Sunkoshi A(0.997)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 t="str">
        <f t="shared" si="64"/>
        <v>Pati Khola Small(0.996)</v>
      </c>
      <c r="C254" s="163" t="str">
        <f t="shared" si="64"/>
        <v>Pati Khola Small(0.996)</v>
      </c>
      <c r="D254" s="163" t="str">
        <f t="shared" si="68"/>
        <v>Pati Khola Small(0.996)</v>
      </c>
      <c r="E254" s="163" t="str">
        <f t="shared" si="66"/>
        <v>Pati Khola Small(0.996)</v>
      </c>
      <c r="F254" s="163" t="str">
        <f t="shared" si="68"/>
        <v>Pati Khola Small(0.996)</v>
      </c>
      <c r="G254" s="163" t="str">
        <f t="shared" si="68"/>
        <v>Pati Khola Small(0.996)</v>
      </c>
      <c r="H254" s="163" t="str">
        <f t="shared" si="68"/>
        <v>Pati Khola Small(0.996)</v>
      </c>
      <c r="I254" s="163" t="str">
        <f t="shared" si="68"/>
        <v>Pati Khola Small(0.996)</v>
      </c>
      <c r="J254" s="163" t="str">
        <f t="shared" si="68"/>
        <v>Pati Khola Small(0.996)</v>
      </c>
      <c r="K254" s="163" t="str">
        <f t="shared" si="68"/>
        <v>Pati Khola Small(0.996)</v>
      </c>
      <c r="L254" s="163" t="str">
        <f t="shared" si="68"/>
        <v>Pati Khola Small(0.996)</v>
      </c>
      <c r="M254" s="163" t="str">
        <f t="shared" si="68"/>
        <v>Pati Khola Small(0.996)</v>
      </c>
      <c r="N254" s="163" t="str">
        <f t="shared" si="68"/>
        <v>Pati Khola Small(0.996)</v>
      </c>
      <c r="O254" s="163" t="str">
        <f t="shared" si="68"/>
        <v>Pati Khola Small(0.996)</v>
      </c>
      <c r="P254" s="163" t="str">
        <f t="shared" si="68"/>
        <v>Pati Khola Small(0.996)</v>
      </c>
      <c r="Q254" s="163" t="str">
        <f t="shared" si="68"/>
        <v>Pati Khola Small(0.996)</v>
      </c>
      <c r="R254" s="163" t="str">
        <f t="shared" si="68"/>
        <v>Pati Khola Small(0.996)</v>
      </c>
      <c r="S254" s="163" t="str">
        <f t="shared" si="67"/>
        <v>Pati Khola Small(0.996)</v>
      </c>
      <c r="T254" s="163" t="str">
        <f t="shared" si="67"/>
        <v>Pati Khola Small(0.996)</v>
      </c>
      <c r="U254" s="163" t="str">
        <f t="shared" si="67"/>
        <v>Pati Khola Small(0.996)</v>
      </c>
      <c r="V254" s="163" t="str">
        <f t="shared" si="67"/>
        <v>Pati Khola Small(0.996)</v>
      </c>
      <c r="W254" s="163" t="str">
        <f t="shared" si="67"/>
        <v>Pati Khola Small(0.996)</v>
      </c>
      <c r="X254" s="163" t="str">
        <f t="shared" si="67"/>
        <v>Pati Khola Small(0.996)</v>
      </c>
      <c r="Y254" s="163" t="str">
        <f t="shared" si="67"/>
        <v>Pati Khola Small(0.996)</v>
      </c>
      <c r="Z254" s="163" t="str">
        <f t="shared" si="67"/>
        <v>Pati Khola Small(0.996)</v>
      </c>
      <c r="AA254" s="163" t="str">
        <f t="shared" si="67"/>
        <v>Pati Khola Small(0.996)</v>
      </c>
      <c r="AB254" s="163" t="str">
        <f t="shared" si="67"/>
        <v>Pati Khola Small(0.996)</v>
      </c>
      <c r="AC254" s="163" t="str">
        <f t="shared" si="67"/>
        <v>Pati Khola Small(0.996)</v>
      </c>
      <c r="AD254" s="163" t="str">
        <f t="shared" si="67"/>
        <v>Pati Khola Small(0.996)</v>
      </c>
      <c r="AE254" s="163" t="str">
        <f t="shared" si="67"/>
        <v>Pati Khola Small(0.996)</v>
      </c>
      <c r="AF254" s="176" t="str">
        <f t="shared" si="67"/>
        <v>Pati Khola Small(0.996)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 t="str">
        <f t="shared" si="64"/>
        <v>Miya Khola(0.996)</v>
      </c>
      <c r="C255" s="163" t="str">
        <f t="shared" si="64"/>
        <v>Miya Khola(0.996)</v>
      </c>
      <c r="D255" s="163" t="str">
        <f t="shared" si="68"/>
        <v>Miya Khola(0.996)</v>
      </c>
      <c r="E255" s="163" t="str">
        <f t="shared" si="66"/>
        <v>Miya Khola(0.996)</v>
      </c>
      <c r="F255" s="163" t="str">
        <f t="shared" si="68"/>
        <v>Miya Khola(0.996)</v>
      </c>
      <c r="G255" s="163" t="str">
        <f t="shared" si="68"/>
        <v>Miya Khola(0.996)</v>
      </c>
      <c r="H255" s="163" t="str">
        <f t="shared" si="68"/>
        <v>Miya Khola(0.996)</v>
      </c>
      <c r="I255" s="163" t="str">
        <f t="shared" si="68"/>
        <v>Miya Khola(0.996)</v>
      </c>
      <c r="J255" s="163" t="str">
        <f t="shared" si="68"/>
        <v>Miya Khola(0.996)</v>
      </c>
      <c r="K255" s="163" t="str">
        <f t="shared" si="68"/>
        <v>Miya Khola(0.996)</v>
      </c>
      <c r="L255" s="163" t="str">
        <f t="shared" si="68"/>
        <v>Miya Khola(0.996)</v>
      </c>
      <c r="M255" s="163" t="str">
        <f t="shared" si="68"/>
        <v>Miya Khola(0.996)</v>
      </c>
      <c r="N255" s="163" t="str">
        <f t="shared" si="68"/>
        <v>Miya Khola(0.996)</v>
      </c>
      <c r="O255" s="163" t="str">
        <f t="shared" si="68"/>
        <v>Miya Khola(0.996)</v>
      </c>
      <c r="P255" s="163" t="str">
        <f t="shared" si="68"/>
        <v>Miya Khola(0.996)</v>
      </c>
      <c r="Q255" s="163" t="str">
        <f t="shared" si="68"/>
        <v>Miya Khola(0.996)</v>
      </c>
      <c r="R255" s="163" t="str">
        <f t="shared" si="68"/>
        <v>Miya Khola(0.996)</v>
      </c>
      <c r="S255" s="163" t="str">
        <f t="shared" si="67"/>
        <v>Miya Khola(0.996)</v>
      </c>
      <c r="T255" s="163" t="str">
        <f t="shared" si="67"/>
        <v>Miya Khola(0.996)</v>
      </c>
      <c r="U255" s="163" t="str">
        <f t="shared" si="67"/>
        <v>Miya Khola(0.996)</v>
      </c>
      <c r="V255" s="163" t="str">
        <f t="shared" si="67"/>
        <v>Miya Khola(0.996)</v>
      </c>
      <c r="W255" s="163" t="str">
        <f t="shared" si="67"/>
        <v>Miya Khola(0.996)</v>
      </c>
      <c r="X255" s="163" t="str">
        <f t="shared" si="67"/>
        <v>Miya Khola(0.996)</v>
      </c>
      <c r="Y255" s="163" t="str">
        <f t="shared" si="67"/>
        <v>Miya Khola(0.996)</v>
      </c>
      <c r="Z255" s="163" t="str">
        <f t="shared" si="67"/>
        <v>Miya Khola(0.996)</v>
      </c>
      <c r="AA255" s="163" t="str">
        <f t="shared" si="67"/>
        <v>Miya Khola(0.996)</v>
      </c>
      <c r="AB255" s="163" t="str">
        <f t="shared" si="67"/>
        <v>Miya Khola(0.996)</v>
      </c>
      <c r="AC255" s="163" t="str">
        <f t="shared" si="67"/>
        <v>Miya Khola(0.996)</v>
      </c>
      <c r="AD255" s="163" t="str">
        <f t="shared" si="67"/>
        <v>Miya Khola(0.996)</v>
      </c>
      <c r="AE255" s="163" t="str">
        <f t="shared" si="67"/>
        <v>Miya Khola(0.996)</v>
      </c>
      <c r="AF255" s="176" t="str">
        <f t="shared" si="67"/>
        <v>Miya Khola(0.996)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 t="str">
        <f t="shared" si="64"/>
        <v>Jeuligad(0.996)</v>
      </c>
      <c r="C256" s="163" t="str">
        <f t="shared" si="64"/>
        <v>Jeuligad(0.996)</v>
      </c>
      <c r="D256" s="163" t="str">
        <f t="shared" si="68"/>
        <v>Jeuligad(0.996)</v>
      </c>
      <c r="E256" s="163" t="str">
        <f t="shared" si="66"/>
        <v>Jeuligad(0.996)</v>
      </c>
      <c r="F256" s="163" t="str">
        <f t="shared" si="68"/>
        <v>Jeuligad(0.996)</v>
      </c>
      <c r="G256" s="163" t="str">
        <f t="shared" si="68"/>
        <v>Jeuligad(0.996)</v>
      </c>
      <c r="H256" s="163" t="str">
        <f t="shared" si="68"/>
        <v>Jeuligad(0.996)</v>
      </c>
      <c r="I256" s="163" t="str">
        <f t="shared" si="68"/>
        <v>Jeuligad(0.996)</v>
      </c>
      <c r="J256" s="163" t="str">
        <f t="shared" si="68"/>
        <v>Jeuligad(0.996)</v>
      </c>
      <c r="K256" s="163" t="str">
        <f t="shared" si="68"/>
        <v>Jeuligad(0.996)</v>
      </c>
      <c r="L256" s="163" t="str">
        <f t="shared" si="68"/>
        <v>Jeuligad(0.996)</v>
      </c>
      <c r="M256" s="163" t="str">
        <f t="shared" si="68"/>
        <v>Jeuligad(0.996)</v>
      </c>
      <c r="N256" s="163" t="str">
        <f t="shared" si="68"/>
        <v>Jeuligad(0.996)</v>
      </c>
      <c r="O256" s="163" t="str">
        <f t="shared" si="68"/>
        <v>Jeuligad(0.996)</v>
      </c>
      <c r="P256" s="163" t="str">
        <f t="shared" si="68"/>
        <v>Jeuligad(0.996)</v>
      </c>
      <c r="Q256" s="163" t="str">
        <f t="shared" si="68"/>
        <v>Jeuligad(0.996)</v>
      </c>
      <c r="R256" s="163" t="str">
        <f t="shared" si="68"/>
        <v>Jeuligad(0.996)</v>
      </c>
      <c r="S256" s="163" t="str">
        <f t="shared" si="67"/>
        <v>Jeuligad(0.996)</v>
      </c>
      <c r="T256" s="163" t="str">
        <f t="shared" si="67"/>
        <v>Jeuligad(0.996)</v>
      </c>
      <c r="U256" s="163" t="str">
        <f t="shared" si="67"/>
        <v>Jeuligad(0.996)</v>
      </c>
      <c r="V256" s="163" t="str">
        <f t="shared" si="67"/>
        <v>Jeuligad(0.996)</v>
      </c>
      <c r="W256" s="163" t="str">
        <f t="shared" si="67"/>
        <v>Jeuligad(0.996)</v>
      </c>
      <c r="X256" s="163" t="str">
        <f t="shared" si="67"/>
        <v>Jeuligad(0.996)</v>
      </c>
      <c r="Y256" s="163" t="str">
        <f t="shared" si="67"/>
        <v>Jeuligad(0.996)</v>
      </c>
      <c r="Z256" s="163" t="str">
        <f t="shared" si="67"/>
        <v>Jeuligad(0.996)</v>
      </c>
      <c r="AA256" s="163" t="str">
        <f t="shared" si="67"/>
        <v>Jeuligad(0.996)</v>
      </c>
      <c r="AB256" s="163" t="str">
        <f t="shared" si="67"/>
        <v>Jeuligad(0.996)</v>
      </c>
      <c r="AC256" s="163" t="str">
        <f t="shared" si="67"/>
        <v>Jeuligad(0.996)</v>
      </c>
      <c r="AD256" s="163" t="str">
        <f t="shared" si="67"/>
        <v>Jeuligad(0.996)</v>
      </c>
      <c r="AE256" s="163" t="str">
        <f t="shared" si="67"/>
        <v>Jeuligad(0.996)</v>
      </c>
      <c r="AF256" s="176" t="str">
        <f t="shared" si="67"/>
        <v>Jeuligad(0.996)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 t="str">
        <f t="shared" si="64"/>
        <v>Pheme Khola(0.995)</v>
      </c>
      <c r="C257" s="163" t="str">
        <f t="shared" si="64"/>
        <v>Pheme Khola(0.995)</v>
      </c>
      <c r="D257" s="163" t="str">
        <f t="shared" si="68"/>
        <v>Pheme Khola(0.995)</v>
      </c>
      <c r="E257" s="163" t="str">
        <f t="shared" si="66"/>
        <v>Pheme Khola(0.995)</v>
      </c>
      <c r="F257" s="163" t="str">
        <f t="shared" si="68"/>
        <v>Pheme Khola(0.995)</v>
      </c>
      <c r="G257" s="163" t="str">
        <f t="shared" si="68"/>
        <v>Pheme Khola(0.995)</v>
      </c>
      <c r="H257" s="163" t="str">
        <f t="shared" si="68"/>
        <v>Pheme Khola(0.995)</v>
      </c>
      <c r="I257" s="163" t="str">
        <f t="shared" si="68"/>
        <v>Pheme Khola(0.995)</v>
      </c>
      <c r="J257" s="163" t="str">
        <f t="shared" si="68"/>
        <v>Pheme Khola(0.995)</v>
      </c>
      <c r="K257" s="163" t="str">
        <f t="shared" si="68"/>
        <v>Pheme Khola(0.995)</v>
      </c>
      <c r="L257" s="163" t="str">
        <f t="shared" si="68"/>
        <v>Pheme Khola(0.995)</v>
      </c>
      <c r="M257" s="163" t="str">
        <f t="shared" si="68"/>
        <v>Pheme Khola(0.995)</v>
      </c>
      <c r="N257" s="163" t="str">
        <f t="shared" si="68"/>
        <v>Pheme Khola(0.995)</v>
      </c>
      <c r="O257" s="163" t="str">
        <f t="shared" si="68"/>
        <v>Pheme Khola(0.995)</v>
      </c>
      <c r="P257" s="163" t="str">
        <f t="shared" si="68"/>
        <v>Pheme Khola(0.995)</v>
      </c>
      <c r="Q257" s="163" t="str">
        <f t="shared" si="68"/>
        <v>Pheme Khola(0.995)</v>
      </c>
      <c r="R257" s="163" t="str">
        <f t="shared" si="68"/>
        <v>Pheme Khola(0.995)</v>
      </c>
      <c r="S257" s="163" t="str">
        <f t="shared" si="67"/>
        <v>Pheme Khola(0.995)</v>
      </c>
      <c r="T257" s="163" t="str">
        <f t="shared" si="67"/>
        <v>Pheme Khola(0.995)</v>
      </c>
      <c r="U257" s="163" t="str">
        <f t="shared" si="67"/>
        <v>Pheme Khola(0.995)</v>
      </c>
      <c r="V257" s="163" t="str">
        <f t="shared" si="67"/>
        <v>Pheme Khola(0.995)</v>
      </c>
      <c r="W257" s="163" t="str">
        <f t="shared" si="67"/>
        <v>Pheme Khola(0.995)</v>
      </c>
      <c r="X257" s="163" t="str">
        <f t="shared" si="67"/>
        <v>Pheme Khola(0.995)</v>
      </c>
      <c r="Y257" s="163" t="str">
        <f t="shared" si="67"/>
        <v>Pheme Khola(0.995)</v>
      </c>
      <c r="Z257" s="163" t="str">
        <f t="shared" si="67"/>
        <v>Pheme Khola(0.995)</v>
      </c>
      <c r="AA257" s="163" t="str">
        <f t="shared" si="67"/>
        <v>Pheme Khola(0.995)</v>
      </c>
      <c r="AB257" s="163" t="str">
        <f t="shared" si="67"/>
        <v>Pheme Khola(0.995)</v>
      </c>
      <c r="AC257" s="163" t="str">
        <f t="shared" si="67"/>
        <v>Pheme Khola(0.995)</v>
      </c>
      <c r="AD257" s="163" t="str">
        <f t="shared" si="67"/>
        <v>Pheme Khola(0.995)</v>
      </c>
      <c r="AE257" s="163" t="str">
        <f t="shared" si="67"/>
        <v>Pheme Khola(0.995)</v>
      </c>
      <c r="AF257" s="176" t="str">
        <f t="shared" si="67"/>
        <v>Pheme Khola(0.995)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 t="str">
        <f t="shared" si="64"/>
        <v>Chhote Khola(0.993)</v>
      </c>
      <c r="C258" s="163" t="str">
        <f t="shared" si="64"/>
        <v>Chhote Khola(0.993)</v>
      </c>
      <c r="D258" s="163" t="str">
        <f t="shared" si="68"/>
        <v>Chhote Khola(0.993)</v>
      </c>
      <c r="E258" s="163" t="str">
        <f t="shared" si="66"/>
        <v>Chhote Khola(0.993)</v>
      </c>
      <c r="F258" s="163" t="str">
        <f t="shared" si="68"/>
        <v>Chhote Khola(0.993)</v>
      </c>
      <c r="G258" s="163" t="str">
        <f t="shared" si="68"/>
        <v>Chhote Khola(0.993)</v>
      </c>
      <c r="H258" s="163" t="str">
        <f t="shared" si="68"/>
        <v>Chhote Khola(0.993)</v>
      </c>
      <c r="I258" s="163" t="str">
        <f t="shared" si="68"/>
        <v>Chhote Khola(0.993)</v>
      </c>
      <c r="J258" s="163" t="str">
        <f t="shared" si="68"/>
        <v>Chhote Khola(0.993)</v>
      </c>
      <c r="K258" s="163" t="str">
        <f t="shared" si="68"/>
        <v>Chhote Khola(0.993)</v>
      </c>
      <c r="L258" s="163" t="str">
        <f t="shared" si="68"/>
        <v>Chhote Khola(0.993)</v>
      </c>
      <c r="M258" s="163" t="str">
        <f t="shared" si="68"/>
        <v>Chhote Khola(0.993)</v>
      </c>
      <c r="N258" s="163" t="str">
        <f t="shared" si="68"/>
        <v>Chhote Khola(0.993)</v>
      </c>
      <c r="O258" s="163" t="str">
        <f t="shared" si="68"/>
        <v>Chhote Khola(0.993)</v>
      </c>
      <c r="P258" s="163" t="str">
        <f t="shared" si="68"/>
        <v>Chhote Khola(0.993)</v>
      </c>
      <c r="Q258" s="163" t="str">
        <f t="shared" si="68"/>
        <v>Chhote Khola(0.993)</v>
      </c>
      <c r="R258" s="163" t="str">
        <f t="shared" si="68"/>
        <v>Chhote Khola(0.993)</v>
      </c>
      <c r="S258" s="163" t="str">
        <f t="shared" si="67"/>
        <v>Chhote Khola(0.993)</v>
      </c>
      <c r="T258" s="163" t="str">
        <f t="shared" si="67"/>
        <v>Chhote Khola(0.993)</v>
      </c>
      <c r="U258" s="163" t="str">
        <f t="shared" si="67"/>
        <v>Chhote Khola(0.993)</v>
      </c>
      <c r="V258" s="163" t="str">
        <f t="shared" si="67"/>
        <v>Chhote Khola(0.993)</v>
      </c>
      <c r="W258" s="163" t="str">
        <f t="shared" si="67"/>
        <v>Chhote Khola(0.993)</v>
      </c>
      <c r="X258" s="163" t="str">
        <f t="shared" si="67"/>
        <v>Chhote Khola(0.993)</v>
      </c>
      <c r="Y258" s="163" t="str">
        <f t="shared" si="67"/>
        <v>Chhote Khola(0.993)</v>
      </c>
      <c r="Z258" s="163" t="str">
        <f t="shared" si="67"/>
        <v>Chhote Khola(0.993)</v>
      </c>
      <c r="AA258" s="163" t="str">
        <f t="shared" si="67"/>
        <v>Chhote Khola(0.993)</v>
      </c>
      <c r="AB258" s="163" t="str">
        <f t="shared" si="67"/>
        <v>Chhote Khola(0.993)</v>
      </c>
      <c r="AC258" s="163" t="str">
        <f t="shared" si="67"/>
        <v>Chhote Khola(0.993)</v>
      </c>
      <c r="AD258" s="163" t="str">
        <f t="shared" si="67"/>
        <v>Chhote Khola(0.993)</v>
      </c>
      <c r="AE258" s="163" t="str">
        <f t="shared" si="67"/>
        <v>Chhote Khola(0.993)</v>
      </c>
      <c r="AF258" s="176" t="str">
        <f t="shared" si="67"/>
        <v>Chhote Khola(0.993)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 t="str">
        <f t="shared" si="64"/>
        <v>Upper Hadi Khola(0.991)</v>
      </c>
      <c r="C259" s="163" t="str">
        <f t="shared" si="64"/>
        <v>Upper Hadi Khola(0.991)</v>
      </c>
      <c r="D259" s="163" t="str">
        <f t="shared" si="68"/>
        <v>Upper Hadi Khola(0.991)</v>
      </c>
      <c r="E259" s="163" t="str">
        <f t="shared" si="66"/>
        <v>Upper Hadi Khola(0.991)</v>
      </c>
      <c r="F259" s="163" t="str">
        <f t="shared" si="68"/>
        <v>Upper Hadi Khola(0.991)</v>
      </c>
      <c r="G259" s="163" t="str">
        <f t="shared" si="68"/>
        <v>Upper Hadi Khola(0.991)</v>
      </c>
      <c r="H259" s="163" t="str">
        <f t="shared" si="68"/>
        <v>Upper Hadi Khola(0.991)</v>
      </c>
      <c r="I259" s="163" t="str">
        <f t="shared" si="68"/>
        <v>Upper Hadi Khola(0.991)</v>
      </c>
      <c r="J259" s="163" t="str">
        <f t="shared" si="68"/>
        <v>Upper Hadi Khola(0.991)</v>
      </c>
      <c r="K259" s="163" t="str">
        <f t="shared" si="68"/>
        <v>Upper Hadi Khola(0.991)</v>
      </c>
      <c r="L259" s="163" t="str">
        <f t="shared" si="68"/>
        <v>Upper Hadi Khola(0.991)</v>
      </c>
      <c r="M259" s="163" t="str">
        <f t="shared" si="68"/>
        <v>Upper Hadi Khola(0.991)</v>
      </c>
      <c r="N259" s="163" t="str">
        <f t="shared" si="68"/>
        <v>Upper Hadi Khola(0.991)</v>
      </c>
      <c r="O259" s="163" t="str">
        <f t="shared" si="68"/>
        <v>Upper Hadi Khola(0.991)</v>
      </c>
      <c r="P259" s="163" t="str">
        <f t="shared" si="68"/>
        <v>Upper Hadi Khola(0.991)</v>
      </c>
      <c r="Q259" s="163" t="str">
        <f t="shared" si="68"/>
        <v>Upper Hadi Khola(0.991)</v>
      </c>
      <c r="R259" s="163" t="str">
        <f t="shared" si="68"/>
        <v>Upper Hadi Khola(0.991)</v>
      </c>
      <c r="S259" s="163" t="str">
        <f t="shared" si="67"/>
        <v>Upper Hadi Khola(0.991)</v>
      </c>
      <c r="T259" s="163" t="str">
        <f t="shared" si="67"/>
        <v>Upper Hadi Khola(0.991)</v>
      </c>
      <c r="U259" s="163" t="str">
        <f t="shared" si="67"/>
        <v>Upper Hadi Khola(0.991)</v>
      </c>
      <c r="V259" s="163" t="str">
        <f t="shared" si="67"/>
        <v>Upper Hadi Khola(0.991)</v>
      </c>
      <c r="W259" s="163" t="str">
        <f t="shared" si="67"/>
        <v>Upper Hadi Khola(0.991)</v>
      </c>
      <c r="X259" s="163" t="str">
        <f t="shared" si="67"/>
        <v>Upper Hadi Khola(0.991)</v>
      </c>
      <c r="Y259" s="163" t="str">
        <f t="shared" si="67"/>
        <v>Upper Hadi Khola(0.991)</v>
      </c>
      <c r="Z259" s="163" t="str">
        <f t="shared" si="67"/>
        <v>Upper Hadi Khola(0.991)</v>
      </c>
      <c r="AA259" s="163" t="str">
        <f t="shared" si="67"/>
        <v>Upper Hadi Khola(0.991)</v>
      </c>
      <c r="AB259" s="163" t="str">
        <f t="shared" si="67"/>
        <v>Upper Hadi Khola(0.991)</v>
      </c>
      <c r="AC259" s="163" t="str">
        <f t="shared" si="67"/>
        <v>Upper Hadi Khola(0.991)</v>
      </c>
      <c r="AD259" s="163" t="str">
        <f t="shared" si="67"/>
        <v>Upper Hadi Khola(0.991)</v>
      </c>
      <c r="AE259" s="163" t="str">
        <f t="shared" si="67"/>
        <v>Upper Hadi Khola(0.991)</v>
      </c>
      <c r="AF259" s="176" t="str">
        <f t="shared" si="67"/>
        <v>Upper Hadi Khola(0.991)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 t="str">
        <f t="shared" si="64"/>
        <v>Lower Piluwa Small(0.99)</v>
      </c>
      <c r="C260" s="163" t="str">
        <f t="shared" si="64"/>
        <v>Lower Piluwa Small(0.99)</v>
      </c>
      <c r="D260" s="163" t="str">
        <f t="shared" si="68"/>
        <v>Lower Piluwa Small(0.99)</v>
      </c>
      <c r="E260" s="163" t="str">
        <f t="shared" si="66"/>
        <v>Lower Piluwa Small(0.99)</v>
      </c>
      <c r="F260" s="163" t="str">
        <f t="shared" si="68"/>
        <v>Lower Piluwa Small(0.99)</v>
      </c>
      <c r="G260" s="163" t="str">
        <f t="shared" si="68"/>
        <v>Lower Piluwa Small(0.99)</v>
      </c>
      <c r="H260" s="163" t="str">
        <f t="shared" si="68"/>
        <v>Lower Piluwa Small(0.99)</v>
      </c>
      <c r="I260" s="163" t="str">
        <f t="shared" si="68"/>
        <v>Lower Piluwa Small(0.99)</v>
      </c>
      <c r="J260" s="163" t="str">
        <f t="shared" si="68"/>
        <v>Lower Piluwa Small(0.99)</v>
      </c>
      <c r="K260" s="163" t="str">
        <f t="shared" si="68"/>
        <v>Lower Piluwa Small(0.99)</v>
      </c>
      <c r="L260" s="163" t="str">
        <f t="shared" si="68"/>
        <v>Lower Piluwa Small(0.99)</v>
      </c>
      <c r="M260" s="163" t="str">
        <f t="shared" si="68"/>
        <v>Lower Piluwa Small(0.99)</v>
      </c>
      <c r="N260" s="163" t="str">
        <f t="shared" si="68"/>
        <v>Lower Piluwa Small(0.99)</v>
      </c>
      <c r="O260" s="163" t="str">
        <f t="shared" si="68"/>
        <v>Lower Piluwa Small(0.99)</v>
      </c>
      <c r="P260" s="163" t="str">
        <f t="shared" si="68"/>
        <v>Lower Piluwa Small(0.99)</v>
      </c>
      <c r="Q260" s="163" t="str">
        <f t="shared" si="68"/>
        <v>Lower Piluwa Small(0.99)</v>
      </c>
      <c r="R260" s="163" t="str">
        <f t="shared" si="68"/>
        <v>Lower Piluwa Small(0.99)</v>
      </c>
      <c r="S260" s="163" t="str">
        <f t="shared" si="67"/>
        <v>Lower Piluwa Small(0.99)</v>
      </c>
      <c r="T260" s="163" t="str">
        <f t="shared" si="67"/>
        <v>Lower Piluwa Small(0.99)</v>
      </c>
      <c r="U260" s="163" t="str">
        <f t="shared" si="67"/>
        <v>Lower Piluwa Small(0.99)</v>
      </c>
      <c r="V260" s="163" t="str">
        <f t="shared" si="67"/>
        <v>Lower Piluwa Small(0.99)</v>
      </c>
      <c r="W260" s="163" t="str">
        <f t="shared" si="67"/>
        <v>Lower Piluwa Small(0.99)</v>
      </c>
      <c r="X260" s="163" t="str">
        <f t="shared" si="67"/>
        <v>Lower Piluwa Small(0.99)</v>
      </c>
      <c r="Y260" s="163" t="str">
        <f t="shared" si="67"/>
        <v>Lower Piluwa Small(0.99)</v>
      </c>
      <c r="Z260" s="163" t="str">
        <f t="shared" si="67"/>
        <v>Lower Piluwa Small(0.99)</v>
      </c>
      <c r="AA260" s="163" t="str">
        <f t="shared" si="67"/>
        <v>Lower Piluwa Small(0.99)</v>
      </c>
      <c r="AB260" s="163" t="str">
        <f t="shared" si="67"/>
        <v>Lower Piluwa Small(0.99)</v>
      </c>
      <c r="AC260" s="163" t="str">
        <f t="shared" si="67"/>
        <v>Lower Piluwa Small(0.99)</v>
      </c>
      <c r="AD260" s="163" t="str">
        <f t="shared" si="67"/>
        <v>Lower Piluwa Small(0.99)</v>
      </c>
      <c r="AE260" s="163" t="str">
        <f t="shared" si="67"/>
        <v>Lower Piluwa Small(0.99)</v>
      </c>
      <c r="AF260" s="176" t="str">
        <f t="shared" si="67"/>
        <v>Lower Piluwa Small(0.99)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 t="str">
        <f t="shared" si="64"/>
        <v>Seti-II(0.979)</v>
      </c>
      <c r="C261" s="163" t="str">
        <f t="shared" si="64"/>
        <v>Seti-II(0.979)</v>
      </c>
      <c r="D261" s="163" t="str">
        <f t="shared" si="68"/>
        <v>Seti-II(0.979)</v>
      </c>
      <c r="E261" s="163" t="str">
        <f t="shared" si="66"/>
        <v>Seti-II(0.979)</v>
      </c>
      <c r="F261" s="163" t="str">
        <f t="shared" si="68"/>
        <v>Seti-II(0.979)</v>
      </c>
      <c r="G261" s="163" t="str">
        <f t="shared" si="68"/>
        <v>Seti-II(0.979)</v>
      </c>
      <c r="H261" s="163" t="str">
        <f t="shared" si="68"/>
        <v>Seti-II(0.979)</v>
      </c>
      <c r="I261" s="163" t="str">
        <f t="shared" si="68"/>
        <v>Seti-II(0.979)</v>
      </c>
      <c r="J261" s="163" t="str">
        <f t="shared" si="68"/>
        <v>Seti-II(0.979)</v>
      </c>
      <c r="K261" s="163" t="str">
        <f t="shared" si="68"/>
        <v>Seti-II(0.979)</v>
      </c>
      <c r="L261" s="163" t="str">
        <f t="shared" si="68"/>
        <v>Seti-II(0.979)</v>
      </c>
      <c r="M261" s="163" t="str">
        <f t="shared" si="68"/>
        <v>Seti-II(0.979)</v>
      </c>
      <c r="N261" s="163" t="str">
        <f t="shared" si="68"/>
        <v>Seti-II(0.979)</v>
      </c>
      <c r="O261" s="163" t="str">
        <f t="shared" si="68"/>
        <v>Seti-II(0.979)</v>
      </c>
      <c r="P261" s="163" t="str">
        <f t="shared" si="68"/>
        <v>Seti-II(0.979)</v>
      </c>
      <c r="Q261" s="163" t="str">
        <f t="shared" si="68"/>
        <v>Seti-II(0.979)</v>
      </c>
      <c r="R261" s="163" t="str">
        <f t="shared" si="68"/>
        <v>Seti-II(0.979)</v>
      </c>
      <c r="S261" s="163" t="str">
        <f t="shared" si="67"/>
        <v>Seti-II(0.979)</v>
      </c>
      <c r="T261" s="163" t="str">
        <f t="shared" si="67"/>
        <v>Seti-II(0.979)</v>
      </c>
      <c r="U261" s="163" t="str">
        <f t="shared" si="67"/>
        <v>Seti-II(0.979)</v>
      </c>
      <c r="V261" s="163" t="str">
        <f t="shared" si="67"/>
        <v>Seti-II(0.979)</v>
      </c>
      <c r="W261" s="163" t="str">
        <f t="shared" si="67"/>
        <v>Seti-II(0.979)</v>
      </c>
      <c r="X261" s="163" t="str">
        <f t="shared" si="67"/>
        <v>Seti-II(0.979)</v>
      </c>
      <c r="Y261" s="163" t="str">
        <f t="shared" si="67"/>
        <v>Seti-II(0.979)</v>
      </c>
      <c r="Z261" s="163" t="str">
        <f t="shared" si="67"/>
        <v>Seti-II(0.979)</v>
      </c>
      <c r="AA261" s="163" t="str">
        <f t="shared" si="67"/>
        <v>Seti-II(0.979)</v>
      </c>
      <c r="AB261" s="163" t="str">
        <f t="shared" si="67"/>
        <v>Seti-II(0.979)</v>
      </c>
      <c r="AC261" s="163" t="str">
        <f t="shared" si="67"/>
        <v>Seti-II(0.979)</v>
      </c>
      <c r="AD261" s="163" t="str">
        <f t="shared" si="67"/>
        <v>Seti-II(0.979)</v>
      </c>
      <c r="AE261" s="163" t="str">
        <f t="shared" si="67"/>
        <v>Seti-II(0.979)</v>
      </c>
      <c r="AF261" s="176" t="str">
        <f t="shared" si="67"/>
        <v>Seti-II(0.979)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 t="str">
        <f t="shared" si="64"/>
        <v>Bishnu Priya Solar Farm Project(0.96)</v>
      </c>
      <c r="C262" s="163" t="str">
        <f t="shared" si="64"/>
        <v>Bishnu Priya Solar Farm Project(0.96)</v>
      </c>
      <c r="D262" s="163" t="str">
        <f t="shared" si="68"/>
        <v>Bishnu Priya Solar Farm Project(0.96)</v>
      </c>
      <c r="E262" s="163" t="str">
        <f t="shared" si="66"/>
        <v>Bishnu Priya Solar Farm Project(0.96)</v>
      </c>
      <c r="F262" s="163" t="str">
        <f t="shared" si="68"/>
        <v>Bishnu Priya Solar Farm Project(0.96)</v>
      </c>
      <c r="G262" s="163" t="str">
        <f t="shared" si="68"/>
        <v>Bishnu Priya Solar Farm Project(0.96)</v>
      </c>
      <c r="H262" s="163" t="str">
        <f t="shared" si="68"/>
        <v>Bishnu Priya Solar Farm Project(0.96)</v>
      </c>
      <c r="I262" s="163" t="str">
        <f t="shared" si="68"/>
        <v>Bishnu Priya Solar Farm Project(0.96)</v>
      </c>
      <c r="J262" s="163" t="str">
        <f t="shared" si="68"/>
        <v>Bishnu Priya Solar Farm Project(0.96)</v>
      </c>
      <c r="K262" s="163" t="str">
        <f t="shared" si="68"/>
        <v>Bishnu Priya Solar Farm Project(0.96)</v>
      </c>
      <c r="L262" s="163" t="str">
        <f t="shared" si="68"/>
        <v>Bishnu Priya Solar Farm Project(0.96)</v>
      </c>
      <c r="M262" s="163" t="str">
        <f t="shared" si="68"/>
        <v>Bishnu Priya Solar Farm Project(0.96)</v>
      </c>
      <c r="N262" s="163" t="str">
        <f t="shared" si="68"/>
        <v>Bishnu Priya Solar Farm Project(0.96)</v>
      </c>
      <c r="O262" s="163" t="str">
        <f t="shared" si="68"/>
        <v>Bishnu Priya Solar Farm Project(0.96)</v>
      </c>
      <c r="P262" s="163" t="str">
        <f t="shared" si="68"/>
        <v>Bishnu Priya Solar Farm Project(0.96)</v>
      </c>
      <c r="Q262" s="163" t="str">
        <f t="shared" si="68"/>
        <v>Bishnu Priya Solar Farm Project(0.96)</v>
      </c>
      <c r="R262" s="163" t="str">
        <f t="shared" si="68"/>
        <v>Bishnu Priya Solar Farm Project(0.96)</v>
      </c>
      <c r="S262" s="163" t="str">
        <f t="shared" si="67"/>
        <v>Bishnu Priya Solar Farm Project(0.96)</v>
      </c>
      <c r="T262" s="163" t="str">
        <f t="shared" si="67"/>
        <v>Bishnu Priya Solar Farm Project(0.96)</v>
      </c>
      <c r="U262" s="163" t="str">
        <f t="shared" si="67"/>
        <v>Bishnu Priya Solar Farm Project(0.96)</v>
      </c>
      <c r="V262" s="163" t="str">
        <f t="shared" si="67"/>
        <v>Bishnu Priya Solar Farm Project(0.96)</v>
      </c>
      <c r="W262" s="163" t="str">
        <f t="shared" si="67"/>
        <v>Bishnu Priya Solar Farm Project(0.96)</v>
      </c>
      <c r="X262" s="163" t="str">
        <f t="shared" si="67"/>
        <v>Bishnu Priya Solar Farm Project(0.96)</v>
      </c>
      <c r="Y262" s="163" t="str">
        <f t="shared" si="67"/>
        <v>Bishnu Priya Solar Farm Project(0.96)</v>
      </c>
      <c r="Z262" s="163" t="str">
        <f t="shared" si="67"/>
        <v>Bishnu Priya Solar Farm Project(0.96)</v>
      </c>
      <c r="AA262" s="163" t="str">
        <f t="shared" si="67"/>
        <v>Bishnu Priya Solar Farm Project(0.96)</v>
      </c>
      <c r="AB262" s="163" t="str">
        <f t="shared" si="67"/>
        <v>Bishnu Priya Solar Farm Project(0.96)</v>
      </c>
      <c r="AC262" s="163" t="str">
        <f t="shared" si="67"/>
        <v>Bishnu Priya Solar Farm Project(0.96)</v>
      </c>
      <c r="AD262" s="163" t="str">
        <f t="shared" si="67"/>
        <v>Bishnu Priya Solar Farm Project(0.96)</v>
      </c>
      <c r="AE262" s="163" t="str">
        <f t="shared" si="67"/>
        <v>Bishnu Priya Solar Farm Project(0.96)</v>
      </c>
      <c r="AF262" s="176" t="str">
        <f t="shared" si="67"/>
        <v>Bishnu Priya Solar Farm Project(0.96)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 t="str">
        <f t="shared" si="64"/>
        <v>Sisne Khola Small(0.75)</v>
      </c>
      <c r="C263" s="163" t="str">
        <f t="shared" si="64"/>
        <v>Sisne Khola Small(0.75)</v>
      </c>
      <c r="D263" s="163" t="str">
        <f t="shared" si="68"/>
        <v>Sisne Khola Small(0.75)</v>
      </c>
      <c r="E263" s="163" t="str">
        <f t="shared" si="66"/>
        <v>Sisne Khola Small(0.75)</v>
      </c>
      <c r="F263" s="163" t="str">
        <f t="shared" si="68"/>
        <v>Sisne Khola Small(0.75)</v>
      </c>
      <c r="G263" s="163" t="str">
        <f t="shared" si="68"/>
        <v>Sisne Khola Small(0.75)</v>
      </c>
      <c r="H263" s="163" t="str">
        <f t="shared" si="68"/>
        <v>Sisne Khola Small(0.75)</v>
      </c>
      <c r="I263" s="163" t="str">
        <f t="shared" si="68"/>
        <v>Sisne Khola Small(0.75)</v>
      </c>
      <c r="J263" s="163" t="str">
        <f t="shared" si="68"/>
        <v>Sisne Khola Small(0.75)</v>
      </c>
      <c r="K263" s="163" t="str">
        <f t="shared" si="68"/>
        <v>Sisne Khola Small(0.75)</v>
      </c>
      <c r="L263" s="163" t="str">
        <f t="shared" si="68"/>
        <v>Sisne Khola Small(0.75)</v>
      </c>
      <c r="M263" s="163" t="str">
        <f t="shared" si="68"/>
        <v>Sisne Khola Small(0.75)</v>
      </c>
      <c r="N263" s="163" t="str">
        <f t="shared" si="68"/>
        <v>Sisne Khola Small(0.75)</v>
      </c>
      <c r="O263" s="163" t="str">
        <f t="shared" si="68"/>
        <v>Sisne Khola Small(0.75)</v>
      </c>
      <c r="P263" s="163" t="str">
        <f t="shared" si="68"/>
        <v>Sisne Khola Small(0.75)</v>
      </c>
      <c r="Q263" s="163" t="str">
        <f t="shared" si="68"/>
        <v>Sisne Khola Small(0.75)</v>
      </c>
      <c r="R263" s="163" t="str">
        <f t="shared" si="68"/>
        <v>Sisne Khola Small(0.75)</v>
      </c>
      <c r="S263" s="163" t="str">
        <f t="shared" si="67"/>
        <v>Sisne Khola Small(0.75)</v>
      </c>
      <c r="T263" s="163" t="str">
        <f t="shared" si="67"/>
        <v>Sisne Khola Small(0.75)</v>
      </c>
      <c r="U263" s="163" t="str">
        <f t="shared" si="67"/>
        <v>Sisne Khola Small(0.75)</v>
      </c>
      <c r="V263" s="163" t="str">
        <f t="shared" si="67"/>
        <v>Sisne Khola Small(0.75)</v>
      </c>
      <c r="W263" s="163" t="str">
        <f t="shared" si="67"/>
        <v>Sisne Khola Small(0.75)</v>
      </c>
      <c r="X263" s="163" t="str">
        <f t="shared" si="67"/>
        <v>Sisne Khola Small(0.75)</v>
      </c>
      <c r="Y263" s="163" t="str">
        <f t="shared" si="67"/>
        <v>Sisne Khola Small(0.75)</v>
      </c>
      <c r="Z263" s="163" t="str">
        <f t="shared" si="67"/>
        <v>Sisne Khola Small(0.75)</v>
      </c>
      <c r="AA263" s="163" t="str">
        <f t="shared" si="67"/>
        <v>Sisne Khola Small(0.75)</v>
      </c>
      <c r="AB263" s="163" t="str">
        <f t="shared" si="67"/>
        <v>Sisne Khola Small(0.75)</v>
      </c>
      <c r="AC263" s="163" t="str">
        <f t="shared" si="67"/>
        <v>Sisne Khola Small(0.75)</v>
      </c>
      <c r="AD263" s="163" t="str">
        <f t="shared" si="67"/>
        <v>Sisne Khola Small(0.75)</v>
      </c>
      <c r="AE263" s="163" t="str">
        <f t="shared" si="67"/>
        <v>Sisne Khola Small(0.75)</v>
      </c>
      <c r="AF263" s="176" t="str">
        <f t="shared" si="67"/>
        <v>Sisne Khola Small(0.75)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 t="str">
        <f t="shared" si="64"/>
        <v>Solar(0.68)</v>
      </c>
      <c r="C264" s="163" t="str">
        <f t="shared" si="64"/>
        <v>Solar(0.68)</v>
      </c>
      <c r="D264" s="163" t="str">
        <f t="shared" si="68"/>
        <v>Solar(0.68)</v>
      </c>
      <c r="E264" s="163" t="str">
        <f t="shared" si="66"/>
        <v>Solar(0.68)</v>
      </c>
      <c r="F264" s="163" t="str">
        <f t="shared" si="68"/>
        <v>Solar(0.68)</v>
      </c>
      <c r="G264" s="163" t="str">
        <f t="shared" si="68"/>
        <v>Solar(0.68)</v>
      </c>
      <c r="H264" s="163" t="str">
        <f t="shared" si="68"/>
        <v>Solar(0.68)</v>
      </c>
      <c r="I264" s="163" t="str">
        <f t="shared" si="68"/>
        <v>Solar(0.68)</v>
      </c>
      <c r="J264" s="163" t="str">
        <f t="shared" si="68"/>
        <v>Solar(0.68)</v>
      </c>
      <c r="K264" s="163" t="str">
        <f t="shared" si="68"/>
        <v>Solar(0.68)</v>
      </c>
      <c r="L264" s="163" t="str">
        <f t="shared" si="68"/>
        <v>Solar(0.68)</v>
      </c>
      <c r="M264" s="163" t="str">
        <f t="shared" si="68"/>
        <v>Solar(0.68)</v>
      </c>
      <c r="N264" s="163" t="str">
        <f t="shared" si="68"/>
        <v>Solar(0.68)</v>
      </c>
      <c r="O264" s="163" t="str">
        <f t="shared" si="68"/>
        <v>Solar(0.68)</v>
      </c>
      <c r="P264" s="163" t="str">
        <f t="shared" si="68"/>
        <v>Solar(0.68)</v>
      </c>
      <c r="Q264" s="163" t="str">
        <f t="shared" si="68"/>
        <v>Solar(0.68)</v>
      </c>
      <c r="R264" s="163" t="str">
        <f t="shared" si="68"/>
        <v>Solar(0.68)</v>
      </c>
      <c r="S264" s="163" t="str">
        <f t="shared" ref="S264:AF273" si="69">R264</f>
        <v>Solar(0.68)</v>
      </c>
      <c r="T264" s="163" t="str">
        <f t="shared" si="69"/>
        <v>Solar(0.68)</v>
      </c>
      <c r="U264" s="163" t="str">
        <f t="shared" si="69"/>
        <v>Solar(0.68)</v>
      </c>
      <c r="V264" s="163" t="str">
        <f t="shared" si="69"/>
        <v>Solar(0.68)</v>
      </c>
      <c r="W264" s="163" t="str">
        <f t="shared" si="69"/>
        <v>Solar(0.68)</v>
      </c>
      <c r="X264" s="163" t="str">
        <f t="shared" si="69"/>
        <v>Solar(0.68)</v>
      </c>
      <c r="Y264" s="163" t="str">
        <f t="shared" si="69"/>
        <v>Solar(0.68)</v>
      </c>
      <c r="Z264" s="163" t="str">
        <f t="shared" si="69"/>
        <v>Solar(0.68)</v>
      </c>
      <c r="AA264" s="163" t="str">
        <f t="shared" si="69"/>
        <v>Solar(0.68)</v>
      </c>
      <c r="AB264" s="163" t="str">
        <f t="shared" si="69"/>
        <v>Solar(0.68)</v>
      </c>
      <c r="AC264" s="163" t="str">
        <f t="shared" si="69"/>
        <v>Solar(0.68)</v>
      </c>
      <c r="AD264" s="163" t="str">
        <f t="shared" si="69"/>
        <v>Solar(0.68)</v>
      </c>
      <c r="AE264" s="163" t="str">
        <f t="shared" si="69"/>
        <v>Solar(0.68)</v>
      </c>
      <c r="AF264" s="176" t="str">
        <f t="shared" si="69"/>
        <v>Solar(0.68)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 t="str">
        <f t="shared" si="64"/>
        <v>Dhunge-Jiri(0.6)</v>
      </c>
      <c r="C265" s="163" t="str">
        <f t="shared" si="64"/>
        <v>Dhunge-Jiri(0.6)</v>
      </c>
      <c r="D265" s="163" t="str">
        <f t="shared" ref="D265:R273" si="70">C265</f>
        <v>Dhunge-Jiri(0.6)</v>
      </c>
      <c r="E265" s="163" t="str">
        <f t="shared" si="70"/>
        <v>Dhunge-Jiri(0.6)</v>
      </c>
      <c r="F265" s="163" t="str">
        <f t="shared" si="70"/>
        <v>Dhunge-Jiri(0.6)</v>
      </c>
      <c r="G265" s="163" t="str">
        <f t="shared" si="70"/>
        <v>Dhunge-Jiri(0.6)</v>
      </c>
      <c r="H265" s="163" t="str">
        <f t="shared" si="70"/>
        <v>Dhunge-Jiri(0.6)</v>
      </c>
      <c r="I265" s="163" t="str">
        <f t="shared" si="70"/>
        <v>Dhunge-Jiri(0.6)</v>
      </c>
      <c r="J265" s="163" t="str">
        <f t="shared" si="70"/>
        <v>Dhunge-Jiri(0.6)</v>
      </c>
      <c r="K265" s="163" t="str">
        <f t="shared" si="70"/>
        <v>Dhunge-Jiri(0.6)</v>
      </c>
      <c r="L265" s="163" t="str">
        <f t="shared" si="70"/>
        <v>Dhunge-Jiri(0.6)</v>
      </c>
      <c r="M265" s="163" t="str">
        <f t="shared" si="70"/>
        <v>Dhunge-Jiri(0.6)</v>
      </c>
      <c r="N265" s="163" t="str">
        <f t="shared" si="70"/>
        <v>Dhunge-Jiri(0.6)</v>
      </c>
      <c r="O265" s="163" t="str">
        <f t="shared" si="70"/>
        <v>Dhunge-Jiri(0.6)</v>
      </c>
      <c r="P265" s="163" t="str">
        <f t="shared" si="70"/>
        <v>Dhunge-Jiri(0.6)</v>
      </c>
      <c r="Q265" s="163" t="str">
        <f t="shared" si="70"/>
        <v>Dhunge-Jiri(0.6)</v>
      </c>
      <c r="R265" s="163" t="str">
        <f t="shared" si="70"/>
        <v>Dhunge-Jiri(0.6)</v>
      </c>
      <c r="S265" s="163" t="str">
        <f t="shared" si="69"/>
        <v>Dhunge-Jiri(0.6)</v>
      </c>
      <c r="T265" s="163" t="str">
        <f t="shared" si="69"/>
        <v>Dhunge-Jiri(0.6)</v>
      </c>
      <c r="U265" s="163" t="str">
        <f t="shared" si="69"/>
        <v>Dhunge-Jiri(0.6)</v>
      </c>
      <c r="V265" s="163" t="str">
        <f t="shared" si="69"/>
        <v>Dhunge-Jiri(0.6)</v>
      </c>
      <c r="W265" s="163" t="str">
        <f t="shared" si="69"/>
        <v>Dhunge-Jiri(0.6)</v>
      </c>
      <c r="X265" s="163" t="str">
        <f t="shared" si="69"/>
        <v>Dhunge-Jiri(0.6)</v>
      </c>
      <c r="Y265" s="163" t="str">
        <f t="shared" si="69"/>
        <v>Dhunge-Jiri(0.6)</v>
      </c>
      <c r="Z265" s="163" t="str">
        <f t="shared" si="69"/>
        <v>Dhunge-Jiri(0.6)</v>
      </c>
      <c r="AA265" s="163" t="str">
        <f t="shared" si="69"/>
        <v>Dhunge-Jiri(0.6)</v>
      </c>
      <c r="AB265" s="163" t="str">
        <f t="shared" si="69"/>
        <v>Dhunge-Jiri(0.6)</v>
      </c>
      <c r="AC265" s="163" t="str">
        <f t="shared" si="69"/>
        <v>Dhunge-Jiri(0.6)</v>
      </c>
      <c r="AD265" s="163" t="str">
        <f t="shared" si="69"/>
        <v>Dhunge-Jiri(0.6)</v>
      </c>
      <c r="AE265" s="163" t="str">
        <f t="shared" si="69"/>
        <v>Dhunge-Jiri(0.6)</v>
      </c>
      <c r="AF265" s="176" t="str">
        <f t="shared" si="69"/>
        <v>Dhunge-Jiri(0.6)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 t="str">
        <f t="shared" si="64"/>
        <v>Belkhu(0.518)</v>
      </c>
      <c r="C266" s="163" t="str">
        <f t="shared" si="64"/>
        <v>Belkhu(0.518)</v>
      </c>
      <c r="D266" s="163" t="str">
        <f t="shared" si="70"/>
        <v>Belkhu(0.518)</v>
      </c>
      <c r="E266" s="163" t="str">
        <f t="shared" si="70"/>
        <v>Belkhu(0.518)</v>
      </c>
      <c r="F266" s="163" t="str">
        <f t="shared" si="70"/>
        <v>Belkhu(0.518)</v>
      </c>
      <c r="G266" s="163" t="str">
        <f t="shared" si="70"/>
        <v>Belkhu(0.518)</v>
      </c>
      <c r="H266" s="163" t="str">
        <f t="shared" si="70"/>
        <v>Belkhu(0.518)</v>
      </c>
      <c r="I266" s="163" t="str">
        <f t="shared" si="70"/>
        <v>Belkhu(0.518)</v>
      </c>
      <c r="J266" s="163" t="str">
        <f t="shared" si="70"/>
        <v>Belkhu(0.518)</v>
      </c>
      <c r="K266" s="163" t="str">
        <f t="shared" si="70"/>
        <v>Belkhu(0.518)</v>
      </c>
      <c r="L266" s="163" t="str">
        <f t="shared" si="70"/>
        <v>Belkhu(0.518)</v>
      </c>
      <c r="M266" s="163" t="str">
        <f t="shared" si="70"/>
        <v>Belkhu(0.518)</v>
      </c>
      <c r="N266" s="163" t="str">
        <f t="shared" si="70"/>
        <v>Belkhu(0.518)</v>
      </c>
      <c r="O266" s="163" t="str">
        <f t="shared" si="70"/>
        <v>Belkhu(0.518)</v>
      </c>
      <c r="P266" s="163" t="str">
        <f t="shared" si="70"/>
        <v>Belkhu(0.518)</v>
      </c>
      <c r="Q266" s="163" t="str">
        <f t="shared" si="70"/>
        <v>Belkhu(0.518)</v>
      </c>
      <c r="R266" s="163" t="str">
        <f t="shared" si="70"/>
        <v>Belkhu(0.518)</v>
      </c>
      <c r="S266" s="163" t="str">
        <f t="shared" si="69"/>
        <v>Belkhu(0.518)</v>
      </c>
      <c r="T266" s="163" t="str">
        <f t="shared" si="69"/>
        <v>Belkhu(0.518)</v>
      </c>
      <c r="U266" s="163" t="str">
        <f t="shared" si="69"/>
        <v>Belkhu(0.518)</v>
      </c>
      <c r="V266" s="163" t="str">
        <f t="shared" si="69"/>
        <v>Belkhu(0.518)</v>
      </c>
      <c r="W266" s="163" t="str">
        <f t="shared" si="69"/>
        <v>Belkhu(0.518)</v>
      </c>
      <c r="X266" s="163" t="str">
        <f t="shared" si="69"/>
        <v>Belkhu(0.518)</v>
      </c>
      <c r="Y266" s="163" t="str">
        <f t="shared" si="69"/>
        <v>Belkhu(0.518)</v>
      </c>
      <c r="Z266" s="163" t="str">
        <f t="shared" si="69"/>
        <v>Belkhu(0.518)</v>
      </c>
      <c r="AA266" s="163" t="str">
        <f t="shared" si="69"/>
        <v>Belkhu(0.518)</v>
      </c>
      <c r="AB266" s="163" t="str">
        <f t="shared" si="69"/>
        <v>Belkhu(0.518)</v>
      </c>
      <c r="AC266" s="163" t="str">
        <f t="shared" si="69"/>
        <v>Belkhu(0.518)</v>
      </c>
      <c r="AD266" s="163" t="str">
        <f t="shared" si="69"/>
        <v>Belkhu(0.518)</v>
      </c>
      <c r="AE266" s="163" t="str">
        <f t="shared" si="69"/>
        <v>Belkhu(0.518)</v>
      </c>
      <c r="AF266" s="176" t="str">
        <f t="shared" si="69"/>
        <v>Belkhu(0.518)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 t="str">
        <f t="shared" si="64"/>
        <v>Rairang Khola(0.5)</v>
      </c>
      <c r="C267" s="163" t="str">
        <f t="shared" si="64"/>
        <v>Rairang Khola(0.5)</v>
      </c>
      <c r="D267" s="163" t="str">
        <f t="shared" si="70"/>
        <v>Rairang Khola(0.5)</v>
      </c>
      <c r="E267" s="163" t="str">
        <f t="shared" si="70"/>
        <v>Rairang Khola(0.5)</v>
      </c>
      <c r="F267" s="163" t="str">
        <f t="shared" si="70"/>
        <v>Rairang Khola(0.5)</v>
      </c>
      <c r="G267" s="163" t="str">
        <f t="shared" si="70"/>
        <v>Rairang Khola(0.5)</v>
      </c>
      <c r="H267" s="163" t="str">
        <f t="shared" si="70"/>
        <v>Rairang Khola(0.5)</v>
      </c>
      <c r="I267" s="163" t="str">
        <f t="shared" si="70"/>
        <v>Rairang Khola(0.5)</v>
      </c>
      <c r="J267" s="163" t="str">
        <f t="shared" si="70"/>
        <v>Rairang Khola(0.5)</v>
      </c>
      <c r="K267" s="163" t="str">
        <f t="shared" si="70"/>
        <v>Rairang Khola(0.5)</v>
      </c>
      <c r="L267" s="163" t="str">
        <f t="shared" si="70"/>
        <v>Rairang Khola(0.5)</v>
      </c>
      <c r="M267" s="163" t="str">
        <f t="shared" si="70"/>
        <v>Rairang Khola(0.5)</v>
      </c>
      <c r="N267" s="163" t="str">
        <f t="shared" si="70"/>
        <v>Rairang Khola(0.5)</v>
      </c>
      <c r="O267" s="163" t="str">
        <f t="shared" si="70"/>
        <v>Rairang Khola(0.5)</v>
      </c>
      <c r="P267" s="163" t="str">
        <f t="shared" si="70"/>
        <v>Rairang Khola(0.5)</v>
      </c>
      <c r="Q267" s="163" t="str">
        <f t="shared" si="70"/>
        <v>Rairang Khola(0.5)</v>
      </c>
      <c r="R267" s="163" t="str">
        <f t="shared" si="70"/>
        <v>Rairang Khola(0.5)</v>
      </c>
      <c r="S267" s="163" t="str">
        <f t="shared" si="69"/>
        <v>Rairang Khola(0.5)</v>
      </c>
      <c r="T267" s="163" t="str">
        <f t="shared" si="69"/>
        <v>Rairang Khola(0.5)</v>
      </c>
      <c r="U267" s="163" t="str">
        <f t="shared" si="69"/>
        <v>Rairang Khola(0.5)</v>
      </c>
      <c r="V267" s="163" t="str">
        <f t="shared" si="69"/>
        <v>Rairang Khola(0.5)</v>
      </c>
      <c r="W267" s="163" t="str">
        <f t="shared" si="69"/>
        <v>Rairang Khola(0.5)</v>
      </c>
      <c r="X267" s="163" t="str">
        <f t="shared" si="69"/>
        <v>Rairang Khola(0.5)</v>
      </c>
      <c r="Y267" s="163" t="str">
        <f t="shared" si="69"/>
        <v>Rairang Khola(0.5)</v>
      </c>
      <c r="Z267" s="163" t="str">
        <f t="shared" si="69"/>
        <v>Rairang Khola(0.5)</v>
      </c>
      <c r="AA267" s="163" t="str">
        <f t="shared" si="69"/>
        <v>Rairang Khola(0.5)</v>
      </c>
      <c r="AB267" s="163" t="str">
        <f t="shared" si="69"/>
        <v>Rairang Khola(0.5)</v>
      </c>
      <c r="AC267" s="163" t="str">
        <f t="shared" si="69"/>
        <v>Rairang Khola(0.5)</v>
      </c>
      <c r="AD267" s="163" t="str">
        <f t="shared" si="69"/>
        <v>Rairang Khola(0.5)</v>
      </c>
      <c r="AE267" s="163" t="str">
        <f t="shared" si="69"/>
        <v>Rairang Khola(0.5)</v>
      </c>
      <c r="AF267" s="176" t="str">
        <f t="shared" si="69"/>
        <v>Rairang Khola(0.5)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 t="str">
        <f t="shared" si="64"/>
        <v>Sali Nadi(0.25)</v>
      </c>
      <c r="C268" s="163" t="str">
        <f t="shared" si="64"/>
        <v>Sali Nadi(0.25)</v>
      </c>
      <c r="D268" s="163" t="str">
        <f t="shared" si="70"/>
        <v>Sali Nadi(0.25)</v>
      </c>
      <c r="E268" s="163" t="str">
        <f t="shared" si="70"/>
        <v>Sali Nadi(0.25)</v>
      </c>
      <c r="F268" s="163" t="str">
        <f t="shared" si="70"/>
        <v>Sali Nadi(0.25)</v>
      </c>
      <c r="G268" s="163" t="str">
        <f t="shared" si="70"/>
        <v>Sali Nadi(0.25)</v>
      </c>
      <c r="H268" s="163" t="str">
        <f t="shared" si="70"/>
        <v>Sali Nadi(0.25)</v>
      </c>
      <c r="I268" s="163" t="str">
        <f t="shared" si="70"/>
        <v>Sali Nadi(0.25)</v>
      </c>
      <c r="J268" s="163" t="str">
        <f t="shared" si="70"/>
        <v>Sali Nadi(0.25)</v>
      </c>
      <c r="K268" s="163" t="str">
        <f t="shared" si="70"/>
        <v>Sali Nadi(0.25)</v>
      </c>
      <c r="L268" s="163" t="str">
        <f t="shared" si="70"/>
        <v>Sali Nadi(0.25)</v>
      </c>
      <c r="M268" s="163" t="str">
        <f t="shared" si="70"/>
        <v>Sali Nadi(0.25)</v>
      </c>
      <c r="N268" s="163" t="str">
        <f t="shared" si="70"/>
        <v>Sali Nadi(0.25)</v>
      </c>
      <c r="O268" s="163" t="str">
        <f t="shared" si="70"/>
        <v>Sali Nadi(0.25)</v>
      </c>
      <c r="P268" s="163" t="str">
        <f t="shared" si="70"/>
        <v>Sali Nadi(0.25)</v>
      </c>
      <c r="Q268" s="163" t="str">
        <f t="shared" si="70"/>
        <v>Sali Nadi(0.25)</v>
      </c>
      <c r="R268" s="163" t="str">
        <f t="shared" si="70"/>
        <v>Sali Nadi(0.25)</v>
      </c>
      <c r="S268" s="163" t="str">
        <f t="shared" si="69"/>
        <v>Sali Nadi(0.25)</v>
      </c>
      <c r="T268" s="163" t="str">
        <f t="shared" si="69"/>
        <v>Sali Nadi(0.25)</v>
      </c>
      <c r="U268" s="163" t="str">
        <f t="shared" si="69"/>
        <v>Sali Nadi(0.25)</v>
      </c>
      <c r="V268" s="163" t="str">
        <f t="shared" si="69"/>
        <v>Sali Nadi(0.25)</v>
      </c>
      <c r="W268" s="163" t="str">
        <f t="shared" si="69"/>
        <v>Sali Nadi(0.25)</v>
      </c>
      <c r="X268" s="163" t="str">
        <f t="shared" si="69"/>
        <v>Sali Nadi(0.25)</v>
      </c>
      <c r="Y268" s="163" t="str">
        <f t="shared" si="69"/>
        <v>Sali Nadi(0.25)</v>
      </c>
      <c r="Z268" s="163" t="str">
        <f t="shared" si="69"/>
        <v>Sali Nadi(0.25)</v>
      </c>
      <c r="AA268" s="163" t="str">
        <f t="shared" si="69"/>
        <v>Sali Nadi(0.25)</v>
      </c>
      <c r="AB268" s="163" t="str">
        <f t="shared" si="69"/>
        <v>Sali Nadi(0.25)</v>
      </c>
      <c r="AC268" s="163" t="str">
        <f t="shared" si="69"/>
        <v>Sali Nadi(0.25)</v>
      </c>
      <c r="AD268" s="163" t="str">
        <f t="shared" si="69"/>
        <v>Sali Nadi(0.25)</v>
      </c>
      <c r="AE268" s="163" t="str">
        <f t="shared" si="69"/>
        <v>Sali Nadi(0.25)</v>
      </c>
      <c r="AF268" s="176" t="str">
        <f t="shared" si="69"/>
        <v>Sali Nadi(0.25)</v>
      </c>
      <c r="AG268" s="178">
        <v>0.996</v>
      </c>
      <c r="AH268" s="46"/>
      <c r="AI268" s="47"/>
    </row>
    <row r="269" spans="1:37">
      <c r="A269" s="74" t="s">
        <v>290</v>
      </c>
      <c r="B269" s="163" t="str">
        <f t="shared" si="64"/>
        <v>Syange Khola(0.183)</v>
      </c>
      <c r="C269" s="163" t="str">
        <f t="shared" si="64"/>
        <v>Syange Khola(0.183)</v>
      </c>
      <c r="D269" s="163" t="str">
        <f t="shared" si="70"/>
        <v>Syange Khola(0.183)</v>
      </c>
      <c r="E269" s="163" t="str">
        <f t="shared" si="70"/>
        <v>Syange Khola(0.183)</v>
      </c>
      <c r="F269" s="163" t="str">
        <f t="shared" si="70"/>
        <v>Syange Khola(0.183)</v>
      </c>
      <c r="G269" s="163" t="str">
        <f t="shared" si="70"/>
        <v>Syange Khola(0.183)</v>
      </c>
      <c r="H269" s="163" t="str">
        <f t="shared" si="70"/>
        <v>Syange Khola(0.183)</v>
      </c>
      <c r="I269" s="163" t="str">
        <f t="shared" si="70"/>
        <v>Syange Khola(0.183)</v>
      </c>
      <c r="J269" s="163" t="str">
        <f t="shared" si="70"/>
        <v>Syange Khola(0.183)</v>
      </c>
      <c r="K269" s="163" t="str">
        <f t="shared" si="70"/>
        <v>Syange Khola(0.183)</v>
      </c>
      <c r="L269" s="163" t="str">
        <f t="shared" si="70"/>
        <v>Syange Khola(0.183)</v>
      </c>
      <c r="M269" s="163" t="str">
        <f t="shared" si="70"/>
        <v>Syange Khola(0.183)</v>
      </c>
      <c r="N269" s="163" t="str">
        <f t="shared" si="70"/>
        <v>Syange Khola(0.183)</v>
      </c>
      <c r="O269" s="163" t="str">
        <f t="shared" si="70"/>
        <v>Syange Khola(0.183)</v>
      </c>
      <c r="P269" s="163" t="str">
        <f t="shared" si="70"/>
        <v>Syange Khola(0.183)</v>
      </c>
      <c r="Q269" s="163" t="str">
        <f t="shared" si="70"/>
        <v>Syange Khola(0.183)</v>
      </c>
      <c r="R269" s="163" t="str">
        <f t="shared" si="70"/>
        <v>Syange Khola(0.183)</v>
      </c>
      <c r="S269" s="163" t="str">
        <f t="shared" si="69"/>
        <v>Syange Khola(0.183)</v>
      </c>
      <c r="T269" s="163" t="str">
        <f t="shared" si="69"/>
        <v>Syange Khola(0.183)</v>
      </c>
      <c r="U269" s="163" t="str">
        <f t="shared" si="69"/>
        <v>Syange Khola(0.183)</v>
      </c>
      <c r="V269" s="163" t="str">
        <f t="shared" si="69"/>
        <v>Syange Khola(0.183)</v>
      </c>
      <c r="W269" s="163" t="str">
        <f t="shared" si="69"/>
        <v>Syange Khola(0.183)</v>
      </c>
      <c r="X269" s="163" t="str">
        <f t="shared" si="69"/>
        <v>Syange Khola(0.183)</v>
      </c>
      <c r="Y269" s="163" t="str">
        <f t="shared" si="69"/>
        <v>Syange Khola(0.183)</v>
      </c>
      <c r="Z269" s="163" t="str">
        <f t="shared" si="69"/>
        <v>Syange Khola(0.183)</v>
      </c>
      <c r="AA269" s="163" t="str">
        <f t="shared" si="69"/>
        <v>Syange Khola(0.183)</v>
      </c>
      <c r="AB269" s="163" t="str">
        <f t="shared" si="69"/>
        <v>Syange Khola(0.183)</v>
      </c>
      <c r="AC269" s="163" t="str">
        <f t="shared" si="69"/>
        <v>Syange Khola(0.183)</v>
      </c>
      <c r="AD269" s="163" t="str">
        <f t="shared" si="69"/>
        <v>Syange Khola(0.183)</v>
      </c>
      <c r="AE269" s="163" t="str">
        <f t="shared" si="69"/>
        <v>Syange Khola(0.183)</v>
      </c>
      <c r="AF269" s="176" t="str">
        <f t="shared" si="69"/>
        <v>Syange Khola(0.183)</v>
      </c>
      <c r="AG269" s="178">
        <v>0.996</v>
      </c>
      <c r="AH269" s="46"/>
      <c r="AI269" s="47"/>
    </row>
    <row r="270" spans="1:37">
      <c r="A270" s="74" t="s">
        <v>291</v>
      </c>
      <c r="B270" s="163" t="str">
        <f t="shared" si="64"/>
        <v>Midim Khola(0.1)</v>
      </c>
      <c r="C270" s="163" t="str">
        <f t="shared" si="64"/>
        <v>Midim Khola(0.1)</v>
      </c>
      <c r="D270" s="163" t="str">
        <f t="shared" si="70"/>
        <v>Midim Khola(0.1)</v>
      </c>
      <c r="E270" s="163" t="str">
        <f t="shared" si="70"/>
        <v>Midim Khola(0.1)</v>
      </c>
      <c r="F270" s="163" t="str">
        <f t="shared" si="70"/>
        <v>Midim Khola(0.1)</v>
      </c>
      <c r="G270" s="163" t="str">
        <f t="shared" si="70"/>
        <v>Midim Khola(0.1)</v>
      </c>
      <c r="H270" s="163" t="str">
        <f t="shared" si="70"/>
        <v>Midim Khola(0.1)</v>
      </c>
      <c r="I270" s="163" t="str">
        <f t="shared" si="70"/>
        <v>Midim Khola(0.1)</v>
      </c>
      <c r="J270" s="163" t="str">
        <f t="shared" si="70"/>
        <v>Midim Khola(0.1)</v>
      </c>
      <c r="K270" s="163" t="str">
        <f t="shared" si="70"/>
        <v>Midim Khola(0.1)</v>
      </c>
      <c r="L270" s="163" t="str">
        <f t="shared" si="70"/>
        <v>Midim Khola(0.1)</v>
      </c>
      <c r="M270" s="163" t="str">
        <f t="shared" si="70"/>
        <v>Midim Khola(0.1)</v>
      </c>
      <c r="N270" s="163" t="str">
        <f t="shared" si="70"/>
        <v>Midim Khola(0.1)</v>
      </c>
      <c r="O270" s="163" t="str">
        <f t="shared" si="70"/>
        <v>Midim Khola(0.1)</v>
      </c>
      <c r="P270" s="163" t="str">
        <f t="shared" si="70"/>
        <v>Midim Khola(0.1)</v>
      </c>
      <c r="Q270" s="163" t="str">
        <f t="shared" si="70"/>
        <v>Midim Khola(0.1)</v>
      </c>
      <c r="R270" s="163" t="str">
        <f t="shared" si="70"/>
        <v>Midim Khola(0.1)</v>
      </c>
      <c r="S270" s="163" t="str">
        <f t="shared" si="69"/>
        <v>Midim Khola(0.1)</v>
      </c>
      <c r="T270" s="163" t="str">
        <f t="shared" si="69"/>
        <v>Midim Khola(0.1)</v>
      </c>
      <c r="U270" s="163" t="str">
        <f t="shared" si="69"/>
        <v>Midim Khola(0.1)</v>
      </c>
      <c r="V270" s="163" t="str">
        <f t="shared" si="69"/>
        <v>Midim Khola(0.1)</v>
      </c>
      <c r="W270" s="163" t="str">
        <f t="shared" si="69"/>
        <v>Midim Khola(0.1)</v>
      </c>
      <c r="X270" s="163" t="str">
        <f t="shared" si="69"/>
        <v>Midim Khola(0.1)</v>
      </c>
      <c r="Y270" s="163" t="str">
        <f t="shared" si="69"/>
        <v>Midim Khola(0.1)</v>
      </c>
      <c r="Z270" s="163" t="str">
        <f t="shared" si="69"/>
        <v>Midim Khola(0.1)</v>
      </c>
      <c r="AA270" s="163" t="str">
        <f t="shared" si="69"/>
        <v>Midim Khola(0.1)</v>
      </c>
      <c r="AB270" s="163" t="str">
        <f t="shared" si="69"/>
        <v>Midim Khola(0.1)</v>
      </c>
      <c r="AC270" s="163" t="str">
        <f t="shared" si="69"/>
        <v>Midim Khola(0.1)</v>
      </c>
      <c r="AD270" s="163" t="str">
        <f t="shared" si="69"/>
        <v>Midim Khola(0.1)</v>
      </c>
      <c r="AE270" s="163" t="str">
        <f t="shared" si="69"/>
        <v>Midim Khola(0.1)</v>
      </c>
      <c r="AF270" s="176" t="str">
        <f t="shared" si="69"/>
        <v>Midim Khola(0.1)</v>
      </c>
      <c r="AG270" s="178">
        <v>0.995</v>
      </c>
      <c r="AH270" s="46"/>
      <c r="AI270" s="47"/>
    </row>
    <row r="271" spans="1:37">
      <c r="A271" s="74" t="s">
        <v>292</v>
      </c>
      <c r="B271" s="163" t="str">
        <f t="shared" si="64"/>
        <v>Sobuwa Khola-2 MHP(0.09)</v>
      </c>
      <c r="C271" s="163" t="str">
        <f t="shared" si="64"/>
        <v>Sobuwa Khola-2 MHP(0.09)</v>
      </c>
      <c r="D271" s="163" t="str">
        <f t="shared" si="70"/>
        <v>Sobuwa Khola-2 MHP(0.09)</v>
      </c>
      <c r="E271" s="163" t="str">
        <f t="shared" si="70"/>
        <v>Sobuwa Khola-2 MHP(0.09)</v>
      </c>
      <c r="F271" s="163" t="str">
        <f t="shared" si="70"/>
        <v>Sobuwa Khola-2 MHP(0.09)</v>
      </c>
      <c r="G271" s="163" t="str">
        <f t="shared" si="70"/>
        <v>Sobuwa Khola-2 MHP(0.09)</v>
      </c>
      <c r="H271" s="163" t="str">
        <f t="shared" si="70"/>
        <v>Sobuwa Khola-2 MHP(0.09)</v>
      </c>
      <c r="I271" s="163" t="str">
        <f t="shared" si="70"/>
        <v>Sobuwa Khola-2 MHP(0.09)</v>
      </c>
      <c r="J271" s="163" t="str">
        <f t="shared" si="70"/>
        <v>Sobuwa Khola-2 MHP(0.09)</v>
      </c>
      <c r="K271" s="163" t="str">
        <f t="shared" si="70"/>
        <v>Sobuwa Khola-2 MHP(0.09)</v>
      </c>
      <c r="L271" s="163" t="str">
        <f t="shared" si="70"/>
        <v>Sobuwa Khola-2 MHP(0.09)</v>
      </c>
      <c r="M271" s="163" t="str">
        <f t="shared" si="70"/>
        <v>Sobuwa Khola-2 MHP(0.09)</v>
      </c>
      <c r="N271" s="163" t="str">
        <f t="shared" si="70"/>
        <v>Sobuwa Khola-2 MHP(0.09)</v>
      </c>
      <c r="O271" s="163" t="str">
        <f t="shared" si="70"/>
        <v>Sobuwa Khola-2 MHP(0.09)</v>
      </c>
      <c r="P271" s="163" t="str">
        <f t="shared" si="70"/>
        <v>Sobuwa Khola-2 MHP(0.09)</v>
      </c>
      <c r="Q271" s="163" t="str">
        <f t="shared" si="70"/>
        <v>Sobuwa Khola-2 MHP(0.09)</v>
      </c>
      <c r="R271" s="163" t="str">
        <f t="shared" si="70"/>
        <v>Sobuwa Khola-2 MHP(0.09)</v>
      </c>
      <c r="S271" s="163" t="str">
        <f t="shared" si="69"/>
        <v>Sobuwa Khola-2 MHP(0.09)</v>
      </c>
      <c r="T271" s="163" t="str">
        <f t="shared" si="69"/>
        <v>Sobuwa Khola-2 MHP(0.09)</v>
      </c>
      <c r="U271" s="163" t="str">
        <f t="shared" si="69"/>
        <v>Sobuwa Khola-2 MHP(0.09)</v>
      </c>
      <c r="V271" s="163" t="str">
        <f t="shared" si="69"/>
        <v>Sobuwa Khola-2 MHP(0.09)</v>
      </c>
      <c r="W271" s="163" t="str">
        <f t="shared" si="69"/>
        <v>Sobuwa Khola-2 MHP(0.09)</v>
      </c>
      <c r="X271" s="163" t="str">
        <f t="shared" si="69"/>
        <v>Sobuwa Khola-2 MHP(0.09)</v>
      </c>
      <c r="Y271" s="163" t="str">
        <f t="shared" si="69"/>
        <v>Sobuwa Khola-2 MHP(0.09)</v>
      </c>
      <c r="Z271" s="163" t="str">
        <f t="shared" si="69"/>
        <v>Sobuwa Khola-2 MHP(0.09)</v>
      </c>
      <c r="AA271" s="163" t="str">
        <f t="shared" si="69"/>
        <v>Sobuwa Khola-2 MHP(0.09)</v>
      </c>
      <c r="AB271" s="163" t="str">
        <f t="shared" si="69"/>
        <v>Sobuwa Khola-2 MHP(0.09)</v>
      </c>
      <c r="AC271" s="163" t="str">
        <f t="shared" si="69"/>
        <v>Sobuwa Khola-2 MHP(0.09)</v>
      </c>
      <c r="AD271" s="163" t="str">
        <f t="shared" si="69"/>
        <v>Sobuwa Khola-2 MHP(0.09)</v>
      </c>
      <c r="AE271" s="163" t="str">
        <f t="shared" si="69"/>
        <v>Sobuwa Khola-2 MHP(0.09)</v>
      </c>
      <c r="AF271" s="176" t="str">
        <f t="shared" si="69"/>
        <v>Sobuwa Khola-2 MHP(0.09)</v>
      </c>
      <c r="AG271" s="178">
        <v>0.99299999999999999</v>
      </c>
      <c r="AH271" s="46"/>
      <c r="AI271" s="47"/>
    </row>
    <row r="272" spans="1:37">
      <c r="A272" s="74" t="s">
        <v>293</v>
      </c>
      <c r="B272" s="163" t="str">
        <f t="shared" si="64"/>
        <v>Leguwa Khola(0.04)</v>
      </c>
      <c r="C272" s="163" t="str">
        <f t="shared" si="64"/>
        <v>Leguwa Khola(0.04)</v>
      </c>
      <c r="D272" s="163" t="str">
        <f t="shared" si="70"/>
        <v>Leguwa Khola(0.04)</v>
      </c>
      <c r="E272" s="163" t="str">
        <f t="shared" si="70"/>
        <v>Leguwa Khola(0.04)</v>
      </c>
      <c r="F272" s="163" t="str">
        <f t="shared" si="70"/>
        <v>Leguwa Khola(0.04)</v>
      </c>
      <c r="G272" s="163" t="str">
        <f t="shared" si="70"/>
        <v>Leguwa Khola(0.04)</v>
      </c>
      <c r="H272" s="163" t="str">
        <f t="shared" si="70"/>
        <v>Leguwa Khola(0.04)</v>
      </c>
      <c r="I272" s="163" t="str">
        <f t="shared" si="70"/>
        <v>Leguwa Khola(0.04)</v>
      </c>
      <c r="J272" s="163" t="str">
        <f t="shared" si="70"/>
        <v>Leguwa Khola(0.04)</v>
      </c>
      <c r="K272" s="163" t="str">
        <f t="shared" si="70"/>
        <v>Leguwa Khola(0.04)</v>
      </c>
      <c r="L272" s="163" t="str">
        <f t="shared" si="70"/>
        <v>Leguwa Khola(0.04)</v>
      </c>
      <c r="M272" s="163" t="str">
        <f t="shared" si="70"/>
        <v>Leguwa Khola(0.04)</v>
      </c>
      <c r="N272" s="163" t="str">
        <f t="shared" si="70"/>
        <v>Leguwa Khola(0.04)</v>
      </c>
      <c r="O272" s="163" t="str">
        <f t="shared" si="70"/>
        <v>Leguwa Khola(0.04)</v>
      </c>
      <c r="P272" s="163" t="str">
        <f t="shared" si="70"/>
        <v>Leguwa Khola(0.04)</v>
      </c>
      <c r="Q272" s="163" t="str">
        <f t="shared" si="70"/>
        <v>Leguwa Khola(0.04)</v>
      </c>
      <c r="R272" s="163" t="str">
        <f t="shared" si="70"/>
        <v>Leguwa Khola(0.04)</v>
      </c>
      <c r="S272" s="163" t="str">
        <f t="shared" si="69"/>
        <v>Leguwa Khola(0.04)</v>
      </c>
      <c r="T272" s="163" t="str">
        <f t="shared" si="69"/>
        <v>Leguwa Khola(0.04)</v>
      </c>
      <c r="U272" s="163" t="str">
        <f t="shared" si="69"/>
        <v>Leguwa Khola(0.04)</v>
      </c>
      <c r="V272" s="163" t="str">
        <f t="shared" si="69"/>
        <v>Leguwa Khola(0.04)</v>
      </c>
      <c r="W272" s="163" t="str">
        <f t="shared" si="69"/>
        <v>Leguwa Khola(0.04)</v>
      </c>
      <c r="X272" s="163" t="str">
        <f t="shared" si="69"/>
        <v>Leguwa Khola(0.04)</v>
      </c>
      <c r="Y272" s="163" t="str">
        <f t="shared" si="69"/>
        <v>Leguwa Khola(0.04)</v>
      </c>
      <c r="Z272" s="163" t="str">
        <f t="shared" si="69"/>
        <v>Leguwa Khola(0.04)</v>
      </c>
      <c r="AA272" s="163" t="str">
        <f t="shared" si="69"/>
        <v>Leguwa Khola(0.04)</v>
      </c>
      <c r="AB272" s="163" t="str">
        <f t="shared" si="69"/>
        <v>Leguwa Khola(0.04)</v>
      </c>
      <c r="AC272" s="163" t="str">
        <f t="shared" si="69"/>
        <v>Leguwa Khola(0.04)</v>
      </c>
      <c r="AD272" s="163" t="str">
        <f t="shared" si="69"/>
        <v>Leguwa Khola(0.04)</v>
      </c>
      <c r="AE272" s="163" t="str">
        <f t="shared" si="69"/>
        <v>Leguwa Khola(0.04)</v>
      </c>
      <c r="AF272" s="176" t="str">
        <f t="shared" si="69"/>
        <v>Leguwa Khola(0.04)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 t="str">
        <f t="shared" si="64"/>
        <v>Syauri Bhumey(0.023)</v>
      </c>
      <c r="C273" s="179" t="str">
        <f t="shared" si="64"/>
        <v>Syauri Bhumey(0.023)</v>
      </c>
      <c r="D273" s="179" t="str">
        <f t="shared" si="70"/>
        <v>Syauri Bhumey(0.023)</v>
      </c>
      <c r="E273" s="179" t="str">
        <f t="shared" si="70"/>
        <v>Syauri Bhumey(0.023)</v>
      </c>
      <c r="F273" s="179" t="str">
        <f t="shared" si="70"/>
        <v>Syauri Bhumey(0.023)</v>
      </c>
      <c r="G273" s="179" t="str">
        <f t="shared" si="70"/>
        <v>Syauri Bhumey(0.023)</v>
      </c>
      <c r="H273" s="179" t="str">
        <f t="shared" si="70"/>
        <v>Syauri Bhumey(0.023)</v>
      </c>
      <c r="I273" s="179" t="str">
        <f t="shared" si="70"/>
        <v>Syauri Bhumey(0.023)</v>
      </c>
      <c r="J273" s="179" t="str">
        <f t="shared" si="70"/>
        <v>Syauri Bhumey(0.023)</v>
      </c>
      <c r="K273" s="179" t="str">
        <f t="shared" si="70"/>
        <v>Syauri Bhumey(0.023)</v>
      </c>
      <c r="L273" s="179" t="str">
        <f t="shared" si="70"/>
        <v>Syauri Bhumey(0.023)</v>
      </c>
      <c r="M273" s="179" t="str">
        <f t="shared" si="70"/>
        <v>Syauri Bhumey(0.023)</v>
      </c>
      <c r="N273" s="179" t="str">
        <f t="shared" si="70"/>
        <v>Syauri Bhumey(0.023)</v>
      </c>
      <c r="O273" s="179" t="str">
        <f t="shared" si="70"/>
        <v>Syauri Bhumey(0.023)</v>
      </c>
      <c r="P273" s="179" t="str">
        <f t="shared" si="70"/>
        <v>Syauri Bhumey(0.023)</v>
      </c>
      <c r="Q273" s="179" t="str">
        <f t="shared" si="70"/>
        <v>Syauri Bhumey(0.023)</v>
      </c>
      <c r="R273" s="179" t="str">
        <f t="shared" si="70"/>
        <v>Syauri Bhumey(0.023)</v>
      </c>
      <c r="S273" s="179" t="str">
        <f t="shared" si="69"/>
        <v>Syauri Bhumey(0.023)</v>
      </c>
      <c r="T273" s="179" t="str">
        <f t="shared" si="69"/>
        <v>Syauri Bhumey(0.023)</v>
      </c>
      <c r="U273" s="179" t="str">
        <f t="shared" si="69"/>
        <v>Syauri Bhumey(0.023)</v>
      </c>
      <c r="V273" s="179" t="str">
        <f t="shared" si="69"/>
        <v>Syauri Bhumey(0.023)</v>
      </c>
      <c r="W273" s="179" t="str">
        <f t="shared" si="69"/>
        <v>Syauri Bhumey(0.023)</v>
      </c>
      <c r="X273" s="179" t="str">
        <f t="shared" si="69"/>
        <v>Syauri Bhumey(0.023)</v>
      </c>
      <c r="Y273" s="179" t="str">
        <f t="shared" si="69"/>
        <v>Syauri Bhumey(0.023)</v>
      </c>
      <c r="Z273" s="179" t="str">
        <f t="shared" si="69"/>
        <v>Syauri Bhumey(0.023)</v>
      </c>
      <c r="AA273" s="179" t="str">
        <f t="shared" si="69"/>
        <v>Syauri Bhumey(0.023)</v>
      </c>
      <c r="AB273" s="179" t="str">
        <f t="shared" si="69"/>
        <v>Syauri Bhumey(0.023)</v>
      </c>
      <c r="AC273" s="179" t="str">
        <f t="shared" si="69"/>
        <v>Syauri Bhumey(0.023)</v>
      </c>
      <c r="AD273" s="179" t="str">
        <f t="shared" si="69"/>
        <v>Syauri Bhumey(0.023)</v>
      </c>
      <c r="AE273" s="179" t="str">
        <f t="shared" si="69"/>
        <v>Syauri Bhumey(0.023)</v>
      </c>
      <c r="AF273" s="180" t="str">
        <f t="shared" si="69"/>
        <v>Syauri Bhumey(0.023)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>SUM(B169:B273)</f>
        <v>0</v>
      </c>
      <c r="C274" s="182">
        <f>SUM(C169:C273)</f>
        <v>0</v>
      </c>
      <c r="D274" s="182">
        <f t="shared" ref="D274:AG274" si="71">SUM(D169:D273)</f>
        <v>0</v>
      </c>
      <c r="E274" s="182">
        <f>SUM(E169:E273)</f>
        <v>0</v>
      </c>
      <c r="F274" s="182">
        <f t="shared" si="71"/>
        <v>0</v>
      </c>
      <c r="G274" s="182">
        <f t="shared" si="71"/>
        <v>0</v>
      </c>
      <c r="H274" s="182">
        <f t="shared" si="71"/>
        <v>0</v>
      </c>
      <c r="I274" s="182">
        <f t="shared" si="71"/>
        <v>0</v>
      </c>
      <c r="J274" s="182">
        <f t="shared" si="71"/>
        <v>0</v>
      </c>
      <c r="K274" s="182">
        <f t="shared" si="71"/>
        <v>0</v>
      </c>
      <c r="L274" s="182">
        <f t="shared" si="71"/>
        <v>0</v>
      </c>
      <c r="M274" s="182">
        <f t="shared" si="71"/>
        <v>0</v>
      </c>
      <c r="N274" s="182">
        <f t="shared" si="71"/>
        <v>0</v>
      </c>
      <c r="O274" s="182">
        <f t="shared" si="71"/>
        <v>0</v>
      </c>
      <c r="P274" s="182">
        <f t="shared" si="71"/>
        <v>0</v>
      </c>
      <c r="Q274" s="182">
        <f t="shared" si="71"/>
        <v>0</v>
      </c>
      <c r="R274" s="182">
        <f t="shared" si="71"/>
        <v>0</v>
      </c>
      <c r="S274" s="182">
        <f t="shared" si="71"/>
        <v>0</v>
      </c>
      <c r="T274" s="182">
        <f t="shared" si="71"/>
        <v>0</v>
      </c>
      <c r="U274" s="182">
        <f t="shared" si="71"/>
        <v>0</v>
      </c>
      <c r="V274" s="182">
        <f t="shared" si="71"/>
        <v>0</v>
      </c>
      <c r="W274" s="182">
        <f t="shared" si="71"/>
        <v>0</v>
      </c>
      <c r="X274" s="182">
        <f t="shared" si="71"/>
        <v>0</v>
      </c>
      <c r="Y274" s="182">
        <f t="shared" si="71"/>
        <v>0</v>
      </c>
      <c r="Z274" s="182">
        <f t="shared" si="71"/>
        <v>0</v>
      </c>
      <c r="AA274" s="182">
        <f t="shared" si="71"/>
        <v>0</v>
      </c>
      <c r="AB274" s="182">
        <f t="shared" si="71"/>
        <v>0</v>
      </c>
      <c r="AC274" s="182">
        <f t="shared" si="71"/>
        <v>0</v>
      </c>
      <c r="AD274" s="182">
        <f t="shared" si="71"/>
        <v>0</v>
      </c>
      <c r="AE274" s="182">
        <f t="shared" si="71"/>
        <v>0</v>
      </c>
      <c r="AF274" s="183">
        <f t="shared" si="71"/>
        <v>0</v>
      </c>
      <c r="AG274" s="184">
        <f t="shared" si="7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931" priority="45">
      <formula>$AH11=0</formula>
    </cfRule>
  </conditionalFormatting>
  <conditionalFormatting sqref="A101:A102">
    <cfRule type="expression" dxfId="4930" priority="213">
      <formula>$AH106=0</formula>
    </cfRule>
  </conditionalFormatting>
  <conditionalFormatting sqref="A103:A107">
    <cfRule type="expression" dxfId="4929" priority="161">
      <formula>$AH102=0</formula>
    </cfRule>
  </conditionalFormatting>
  <conditionalFormatting sqref="A160:A167">
    <cfRule type="expression" dxfId="4928" priority="214">
      <formula>$AH267=0</formula>
    </cfRule>
  </conditionalFormatting>
  <conditionalFormatting sqref="A168:A275">
    <cfRule type="expression" dxfId="4927" priority="84">
      <formula>$AH168=0</formula>
    </cfRule>
  </conditionalFormatting>
  <conditionalFormatting sqref="B8">
    <cfRule type="expression" dxfId="4926" priority="209">
      <formula>AND(C$9&gt;=14/24,C$9&lt;20/24)</formula>
    </cfRule>
    <cfRule type="expression" dxfId="4925" priority="210">
      <formula>AND(C$9&gt;=8/24,C$9&lt;14/24)</formula>
    </cfRule>
    <cfRule type="expression" dxfId="4924" priority="211">
      <formula>C$9&lt;8/24</formula>
    </cfRule>
    <cfRule type="expression" dxfId="4923" priority="212">
      <formula>C$9&gt;=20/24</formula>
    </cfRule>
  </conditionalFormatting>
  <conditionalFormatting sqref="B9:AF10 G152:AF159 I93:Y95 G137:W151 AD93:AF95 G117:AF134 G96:AF115 AC137:AF151 J84:AF84 S11:AF13">
    <cfRule type="expression" dxfId="4922" priority="126">
      <formula>B$9&gt;=20/24</formula>
    </cfRule>
  </conditionalFormatting>
  <conditionalFormatting sqref="B9:AF10 G152:AF159 I93:Y95 G137:W151 AD93:AF95 G117:AF134 G96:AF115 AC137:AF151 J84:AF84 S11:AF13">
    <cfRule type="expression" dxfId="4921" priority="127">
      <formula>AND(B$9&gt;=14/24,B$9&lt;20/24)</formula>
    </cfRule>
    <cfRule type="expression" dxfId="4920" priority="128">
      <formula>AND(B$9&gt;=8/24,B$9&lt;14/24)</formula>
    </cfRule>
    <cfRule type="expression" dxfId="4919" priority="129">
      <formula>B$9&lt;8/24</formula>
    </cfRule>
  </conditionalFormatting>
  <conditionalFormatting sqref="S14:T43 U14:AF53">
    <cfRule type="expression" dxfId="4918" priority="69">
      <formula>S14&gt;$AG14*1</formula>
    </cfRule>
    <cfRule type="expression" dxfId="4917" priority="70">
      <formula>S$9&gt;=20/24</formula>
    </cfRule>
    <cfRule type="expression" dxfId="4916" priority="71">
      <formula>AND(S$9&gt;=14/24,S$9&lt;20/24)</formula>
    </cfRule>
    <cfRule type="expression" dxfId="4915" priority="72">
      <formula>AND(S$9&gt;=8/24,S$9&lt;14/24)</formula>
    </cfRule>
    <cfRule type="expression" dxfId="4914" priority="73">
      <formula>S$9&lt;8/24</formula>
    </cfRule>
  </conditionalFormatting>
  <conditionalFormatting sqref="S55:T55 U54:AF55">
    <cfRule type="expression" dxfId="4913" priority="62">
      <formula>S$9&lt;8/24</formula>
    </cfRule>
  </conditionalFormatting>
  <conditionalFormatting sqref="S70:T70 S55:T55 U69:AF70 U54:AF55">
    <cfRule type="expression" dxfId="4912" priority="59">
      <formula>S$9&gt;=20/24</formula>
    </cfRule>
    <cfRule type="expression" dxfId="4911" priority="60">
      <formula>AND(S$9&gt;=14/24,S$9&lt;20/24)</formula>
    </cfRule>
    <cfRule type="expression" dxfId="4910" priority="61">
      <formula>AND(S$9&gt;=8/24,S$9&lt;14/24)</formula>
    </cfRule>
  </conditionalFormatting>
  <conditionalFormatting sqref="S70:T70 U69:AF70">
    <cfRule type="expression" dxfId="4909" priority="134">
      <formula>S$9&lt;8/24</formula>
    </cfRule>
  </conditionalFormatting>
  <conditionalFormatting sqref="I72:AF72">
    <cfRule type="expression" dxfId="4908" priority="50">
      <formula>I72&gt;$AG72*1</formula>
    </cfRule>
  </conditionalFormatting>
  <conditionalFormatting sqref="D161:AF167">
    <cfRule type="expression" dxfId="4907" priority="85">
      <formula>D$9&gt;=20/24</formula>
    </cfRule>
    <cfRule type="expression" dxfId="4906" priority="86">
      <formula>AND(D$9&gt;=14/24,D$9&lt;20/24)</formula>
    </cfRule>
    <cfRule type="expression" dxfId="4905" priority="87">
      <formula>AND(D$9&gt;=8/24,D$9&lt;14/24)</formula>
    </cfRule>
    <cfRule type="expression" dxfId="4904" priority="88">
      <formula>D$9&lt;8/24</formula>
    </cfRule>
  </conditionalFormatting>
  <conditionalFormatting sqref="D169:AF274">
    <cfRule type="expression" dxfId="4903" priority="46">
      <formula>D$9&gt;=20/24</formula>
    </cfRule>
    <cfRule type="expression" dxfId="4902" priority="47">
      <formula>AND(D$9&gt;=14/24,D$9&lt;20/24)</formula>
    </cfRule>
    <cfRule type="expression" dxfId="4901" priority="48">
      <formula>AND(D$9&gt;=8/24,D$9&lt;14/24)</formula>
    </cfRule>
    <cfRule type="expression" dxfId="4900" priority="49">
      <formula>D$9&lt;8/24</formula>
    </cfRule>
  </conditionalFormatting>
  <conditionalFormatting sqref="I79:J81 G78:S78 G96:AG96 J82:J84 K79:S84 S81:T81 AA78:AG78 G71:AG71 G91:AF92 T78:Z84 U69:AA69 I93:Y95 AD93:AF95 AA79:AD84 AB69:AF70 AE80:AF84 S11:AF13">
    <cfRule type="expression" dxfId="4899" priority="125">
      <formula>G11&gt;$AG11*1</formula>
    </cfRule>
  </conditionalFormatting>
  <conditionalFormatting sqref="I79:I81 J80:AF83">
    <cfRule type="expression" dxfId="4898" priority="135">
      <formula>I$9&gt;=20/24</formula>
    </cfRule>
    <cfRule type="expression" dxfId="4897" priority="136">
      <formula>AND(I$9&gt;=14/24,I$9&lt;20/24)</formula>
    </cfRule>
    <cfRule type="expression" dxfId="4896" priority="137">
      <formula>AND(I$9&gt;=8/24,I$9&lt;14/24)</formula>
    </cfRule>
    <cfRule type="expression" dxfId="4895" priority="138">
      <formula>I$9&lt;8/24</formula>
    </cfRule>
  </conditionalFormatting>
  <conditionalFormatting sqref="J84:AF84">
    <cfRule type="expression" dxfId="4894" priority="130">
      <formula>J$9&gt;=20/24</formula>
    </cfRule>
    <cfRule type="expression" dxfId="4893" priority="131">
      <formula>AND(J$9&gt;=14/24,J$9&lt;20/24)</formula>
    </cfRule>
    <cfRule type="expression" dxfId="4892" priority="132">
      <formula>AND(J$9&gt;=8/24,J$9&lt;14/24)</formula>
    </cfRule>
    <cfRule type="expression" dxfId="4891" priority="133">
      <formula>J$9&lt;8/24</formula>
    </cfRule>
  </conditionalFormatting>
  <conditionalFormatting sqref="G78:AF78 I72:AF72">
    <cfRule type="expression" dxfId="4890" priority="145">
      <formula>G$9&gt;=20/24</formula>
    </cfRule>
    <cfRule type="expression" dxfId="4889" priority="146">
      <formula>AND(G$9&gt;=14/24,G$9&lt;20/24)</formula>
    </cfRule>
    <cfRule type="expression" dxfId="4888" priority="147">
      <formula>AND(G$9&gt;=8/24,G$9&lt;14/24)</formula>
    </cfRule>
    <cfRule type="expression" dxfId="4887" priority="148">
      <formula>G$9&lt;8/24</formula>
    </cfRule>
  </conditionalFormatting>
  <conditionalFormatting sqref="I79:AD81 AE80:AF81">
    <cfRule type="expression" dxfId="4886" priority="153">
      <formula>I$9&gt;=20/24</formula>
    </cfRule>
    <cfRule type="expression" dxfId="4885" priority="154">
      <formula>AND(I$9&gt;=14/24,I$9&lt;20/24)</formula>
    </cfRule>
    <cfRule type="expression" dxfId="4884" priority="155">
      <formula>AND(I$9&gt;=8/24,I$9&lt;14/24)</formula>
    </cfRule>
    <cfRule type="expression" dxfId="4883" priority="156">
      <formula>I$9&lt;8/24</formula>
    </cfRule>
  </conditionalFormatting>
  <conditionalFormatting sqref="M8 S8 AB8">
    <cfRule type="expression" dxfId="4882" priority="202">
      <formula>AND(N$9&gt;=14/24,N$9&lt;20/24)</formula>
    </cfRule>
    <cfRule type="expression" dxfId="4881" priority="203">
      <formula>AND(N$9&gt;=8/24,N$9&lt;14/24)</formula>
    </cfRule>
    <cfRule type="expression" dxfId="4880" priority="204">
      <formula>N$9&lt;8/24</formula>
    </cfRule>
  </conditionalFormatting>
  <conditionalFormatting sqref="O3:P3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79" priority="201">
      <formula>N$9&gt;=20/24</formula>
    </cfRule>
  </conditionalFormatting>
  <conditionalFormatting sqref="S8">
    <cfRule type="expression" dxfId="4878" priority="192">
      <formula>U$9&gt;=20/24</formula>
    </cfRule>
    <cfRule type="expression" dxfId="4877" priority="193">
      <formula>AND(U$9&gt;=14/24,U$9&lt;20/24)</formula>
    </cfRule>
    <cfRule type="expression" dxfId="4876" priority="194">
      <formula>AND(U$9&gt;=8/24,U$9&lt;14/24)</formula>
    </cfRule>
    <cfRule type="expression" dxfId="4875" priority="195">
      <formula>U$9&lt;8/24</formula>
    </cfRule>
  </conditionalFormatting>
  <conditionalFormatting sqref="AE79:AF79">
    <cfRule type="expression" dxfId="4874" priority="79">
      <formula>AE$9&gt;=20/24</formula>
    </cfRule>
    <cfRule type="expression" dxfId="4873" priority="80">
      <formula>AND(AE$9&gt;=14/24,AE$9&lt;20/24)</formula>
    </cfRule>
    <cfRule type="expression" dxfId="4872" priority="81">
      <formula>AND(AE$9&gt;=8/24,AE$9&lt;14/24)</formula>
    </cfRule>
    <cfRule type="expression" dxfId="4871" priority="82">
      <formula>AE$9&lt;8/24</formula>
    </cfRule>
  </conditionalFormatting>
  <conditionalFormatting sqref="V3 AB3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B69:AF69 S70:T70 S55:T55 U69:AA70 U54:AF55">
    <cfRule type="expression" dxfId="4870" priority="139">
      <formula>S54&gt;$AG54</formula>
    </cfRule>
  </conditionalFormatting>
  <conditionalFormatting sqref="AB8">
    <cfRule type="expression" dxfId="4869" priority="188">
      <formula>AD$9&gt;=20/24</formula>
    </cfRule>
    <cfRule type="expression" dxfId="4868" priority="189">
      <formula>AND(AD$9&gt;=14/24,AD$9&lt;20/24)</formula>
    </cfRule>
    <cfRule type="expression" dxfId="4867" priority="190">
      <formula>AND(AD$9&gt;=8/24,AD$9&lt;14/24)</formula>
    </cfRule>
    <cfRule type="expression" dxfId="4866" priority="191">
      <formula>AD$9&lt;8/24</formula>
    </cfRule>
  </conditionalFormatting>
  <conditionalFormatting sqref="AE79:AF79">
    <cfRule type="expression" dxfId="4865" priority="215">
      <formula>AE79&gt;$AG80*1</formula>
    </cfRule>
  </conditionalFormatting>
  <conditionalFormatting sqref="AG78">
    <cfRule type="expression" dxfId="4864" priority="167">
      <formula>AG$9&gt;=20/24</formula>
    </cfRule>
    <cfRule type="expression" dxfId="4863" priority="168">
      <formula>AND(AG$9&gt;=14/24,AG$9&lt;20/24)</formula>
    </cfRule>
    <cfRule type="expression" dxfId="4862" priority="169">
      <formula>AND(AG$9&gt;=8/24,AG$9&lt;14/24)</formula>
    </cfRule>
    <cfRule type="expression" dxfId="4861" priority="170">
      <formula>AG$9&lt;8/24</formula>
    </cfRule>
  </conditionalFormatting>
  <conditionalFormatting sqref="AG91:AG92">
    <cfRule type="expression" dxfId="4860" priority="162">
      <formula>AG91&gt;$AG91</formula>
    </cfRule>
  </conditionalFormatting>
  <conditionalFormatting sqref="AG96">
    <cfRule type="expression" dxfId="4859" priority="163">
      <formula>AG$9&gt;=20/24</formula>
    </cfRule>
    <cfRule type="expression" dxfId="4858" priority="164">
      <formula>AND(AG$9&gt;=14/24,AG$9&lt;20/24)</formula>
    </cfRule>
    <cfRule type="expression" dxfId="4857" priority="165">
      <formula>AND(AG$9&gt;=8/24,AG$9&lt;14/24)</formula>
    </cfRule>
    <cfRule type="expression" dxfId="4856" priority="166">
      <formula>AG$9&lt;8/24</formula>
    </cfRule>
  </conditionalFormatting>
  <conditionalFormatting sqref="AG113">
    <cfRule type="expression" dxfId="4855" priority="184">
      <formula>AG$9&gt;=20/24</formula>
    </cfRule>
    <cfRule type="expression" dxfId="4854" priority="185">
      <formula>AND(AG$9&gt;=14/24,AG$9&lt;20/24)</formula>
    </cfRule>
    <cfRule type="expression" dxfId="4853" priority="186">
      <formula>AND(AG$9&gt;=8/24,AG$9&lt;14/24)</formula>
    </cfRule>
    <cfRule type="expression" dxfId="4852" priority="187">
      <formula>AG$9&lt;8/24</formula>
    </cfRule>
  </conditionalFormatting>
  <conditionalFormatting sqref="AH8:AI10">
    <cfRule type="expression" dxfId="4851" priority="75">
      <formula>AH$9&gt;=20/24</formula>
    </cfRule>
    <cfRule type="expression" dxfId="4850" priority="76">
      <formula>AND(AH$9&gt;=14/24,AH$9&lt;20/24)</formula>
    </cfRule>
    <cfRule type="expression" dxfId="4849" priority="77">
      <formula>AND(AH$9&gt;=8/24,AH$9&lt;14/24)</formula>
    </cfRule>
    <cfRule type="expression" dxfId="4848" priority="78">
      <formula>AH$9&lt;8/24</formula>
    </cfRule>
  </conditionalFormatting>
  <conditionalFormatting sqref="AL4:AL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847" priority="205">
      <formula>AJ$9&gt;=20/24</formula>
    </cfRule>
    <cfRule type="expression" dxfId="4846" priority="206">
      <formula>AND(AJ$9&gt;=14/24,AJ$9&lt;20/24)</formula>
    </cfRule>
    <cfRule type="expression" dxfId="4845" priority="207">
      <formula>AND(AJ$9&gt;=8/24,AJ$9&lt;14/24)</formula>
    </cfRule>
    <cfRule type="expression" dxfId="4844" priority="208">
      <formula>AJ$9&lt;8/24</formula>
    </cfRule>
  </conditionalFormatting>
  <conditionalFormatting sqref="AL99:AN99 AL105:AN105">
    <cfRule type="expression" dxfId="4843" priority="177">
      <formula>AL$9&gt;=20/24</formula>
    </cfRule>
    <cfRule type="expression" dxfId="4842" priority="178">
      <formula>AND(AL$9&gt;=14/24,AL$9&lt;20/24)</formula>
    </cfRule>
    <cfRule type="expression" dxfId="4841" priority="179">
      <formula>AND(AL$9&gt;=8/24,AL$9&lt;14/24)</formula>
    </cfRule>
    <cfRule type="expression" dxfId="4840" priority="180">
      <formula>AL$9&lt;8/24</formula>
    </cfRule>
  </conditionalFormatting>
  <conditionalFormatting sqref="AM15:AM21 AN16:AR21">
    <cfRule type="expression" dxfId="4839" priority="101">
      <formula>AX$9&gt;=20/24</formula>
    </cfRule>
    <cfRule type="expression" dxfId="4838" priority="102">
      <formula>AND(AX$9&gt;=14/24,AX$9&lt;20/24)</formula>
    </cfRule>
    <cfRule type="expression" dxfId="4837" priority="103">
      <formula>AND(AX$9&gt;=8/24,AX$9&lt;14/24)</formula>
    </cfRule>
    <cfRule type="expression" dxfId="4836" priority="104">
      <formula>AX$9&lt;8/24</formula>
    </cfRule>
  </conditionalFormatting>
  <conditionalFormatting sqref="AN100:AN103">
    <cfRule type="expression" dxfId="4835" priority="173">
      <formula>AN$9&gt;=20/24</formula>
    </cfRule>
    <cfRule type="expression" dxfId="4834" priority="174">
      <formula>AND(AN$9&gt;=14/24,AN$9&lt;20/24)</formula>
    </cfRule>
    <cfRule type="expression" dxfId="4833" priority="175">
      <formula>AND(AN$9&gt;=8/24,AN$9&lt;14/24)</formula>
    </cfRule>
    <cfRule type="expression" dxfId="4832" priority="176">
      <formula>AN$9&lt;8/24</formula>
    </cfRule>
  </conditionalFormatting>
  <conditionalFormatting sqref="AN15:AR15">
    <cfRule type="expression" dxfId="4831" priority="89">
      <formula>U$9&gt;=20/24</formula>
    </cfRule>
    <cfRule type="expression" dxfId="4830" priority="90">
      <formula>AND(U$9&gt;=14/24,U$9&lt;20/24)</formula>
    </cfRule>
    <cfRule type="expression" dxfId="4829" priority="91">
      <formula>AND(U$9&gt;=8/24,U$9&lt;14/24)</formula>
    </cfRule>
    <cfRule type="expression" dxfId="4828" priority="92">
      <formula>U$9&lt;8/24</formula>
    </cfRule>
  </conditionalFormatting>
  <conditionalFormatting sqref="AS15">
    <cfRule type="expression" dxfId="4827" priority="97">
      <formula>AA$9&gt;=20/24</formula>
    </cfRule>
    <cfRule type="expression" dxfId="4826" priority="98">
      <formula>AND(AA$9&gt;=14/24,AA$9&lt;20/24)</formula>
    </cfRule>
    <cfRule type="expression" dxfId="4825" priority="99">
      <formula>AND(AA$9&gt;=8/24,AA$9&lt;14/24)</formula>
    </cfRule>
    <cfRule type="expression" dxfId="4824" priority="100">
      <formula>AA$9&lt;8/24</formula>
    </cfRule>
  </conditionalFormatting>
  <conditionalFormatting sqref="AS16:AS21">
    <cfRule type="expression" dxfId="4823" priority="105">
      <formula>BE$9&gt;=20/24</formula>
    </cfRule>
    <cfRule type="expression" dxfId="4822" priority="106">
      <formula>AND(BE$9&gt;=14/24,BE$9&lt;20/24)</formula>
    </cfRule>
    <cfRule type="expression" dxfId="4821" priority="107">
      <formula>AND(BE$9&gt;=8/24,BE$9&lt;14/24)</formula>
    </cfRule>
    <cfRule type="expression" dxfId="4820" priority="108">
      <formula>BE$9&lt;8/24</formula>
    </cfRule>
  </conditionalFormatting>
  <conditionalFormatting sqref="AT15 AX15:BJ15">
    <cfRule type="expression" dxfId="4819" priority="109">
      <formula>AC$9&gt;=20/24</formula>
    </cfRule>
    <cfRule type="expression" dxfId="4818" priority="110">
      <formula>AND(AC$9&gt;=14/24,AC$9&lt;20/24)</formula>
    </cfRule>
    <cfRule type="expression" dxfId="4817" priority="111">
      <formula>AND(AC$9&gt;=8/24,AC$9&lt;14/24)</formula>
    </cfRule>
    <cfRule type="expression" dxfId="4816" priority="112">
      <formula>AC$9&lt;8/24</formula>
    </cfRule>
  </conditionalFormatting>
  <conditionalFormatting sqref="AT16:AT21">
    <cfRule type="expression" dxfId="4815" priority="113">
      <formula>BG$9&gt;=20/24</formula>
    </cfRule>
    <cfRule type="expression" dxfId="4814" priority="114">
      <formula>AND(BG$9&gt;=14/24,BG$9&lt;20/24)</formula>
    </cfRule>
    <cfRule type="expression" dxfId="4813" priority="115">
      <formula>AND(BG$9&gt;=8/24,BG$9&lt;14/24)</formula>
    </cfRule>
    <cfRule type="expression" dxfId="4812" priority="116">
      <formula>BG$9&lt;8/24</formula>
    </cfRule>
  </conditionalFormatting>
  <conditionalFormatting sqref="AU15:AV15">
    <cfRule type="expression" dxfId="4811" priority="117">
      <formula>AE$9&gt;=20/24</formula>
    </cfRule>
    <cfRule type="expression" dxfId="4810" priority="118">
      <formula>AND(AE$9&gt;=14/24,AE$9&lt;20/24)</formula>
    </cfRule>
    <cfRule type="expression" dxfId="4809" priority="119">
      <formula>AND(AE$9&gt;=8/24,AE$9&lt;14/24)</formula>
    </cfRule>
    <cfRule type="expression" dxfId="4808" priority="120">
      <formula>AE$9&lt;8/24</formula>
    </cfRule>
  </conditionalFormatting>
  <conditionalFormatting sqref="AU16:BJ21">
    <cfRule type="expression" dxfId="4807" priority="121">
      <formula>BI$9&gt;=20/24</formula>
    </cfRule>
    <cfRule type="expression" dxfId="4806" priority="122">
      <formula>AND(BI$9&gt;=14/24,BI$9&lt;20/24)</formula>
    </cfRule>
    <cfRule type="expression" dxfId="4805" priority="123">
      <formula>AND(BI$9&gt;=8/24,BI$9&lt;14/24)</formula>
    </cfRule>
    <cfRule type="expression" dxfId="4804" priority="124">
      <formula>BI$9&lt;8/24</formula>
    </cfRule>
  </conditionalFormatting>
  <conditionalFormatting sqref="AW15">
    <cfRule type="expression" dxfId="4803" priority="93">
      <formula>B$9&gt;=20/24</formula>
    </cfRule>
    <cfRule type="expression" dxfId="4802" priority="94">
      <formula>AND(B$9&gt;=14/24,B$9&lt;20/24)</formula>
    </cfRule>
    <cfRule type="expression" dxfId="4801" priority="95">
      <formula>AND(B$9&gt;=8/24,B$9&lt;14/24)</formula>
    </cfRule>
    <cfRule type="expression" dxfId="4800" priority="96">
      <formula>B$9&lt;8/24</formula>
    </cfRule>
  </conditionalFormatting>
  <conditionalFormatting sqref="A73">
    <cfRule type="expression" dxfId="4799" priority="44">
      <formula>$AH73=0</formula>
    </cfRule>
  </conditionalFormatting>
  <conditionalFormatting sqref="B93:F115 B76:F90 B117:F134 B137:F159 B72:H72 G79:H90 G93:H95 I82:I90 B11:R13 G76:AF77 J85:AF90">
    <cfRule type="expression" dxfId="4798" priority="38">
      <formula>B$9&gt;=20/24</formula>
    </cfRule>
  </conditionalFormatting>
  <conditionalFormatting sqref="B93:F115 B76:F90 B117:F134 B137:F159 B72:H72 G79:H90 G93:H95 I82:I90 B11:R13 G76:AF77 J85:AF90">
    <cfRule type="expression" dxfId="4797" priority="39">
      <formula>AND(B$9&gt;=14/24,B$9&lt;20/24)</formula>
    </cfRule>
    <cfRule type="expression" dxfId="4796" priority="40">
      <formula>AND(B$9&gt;=8/24,B$9&lt;14/24)</formula>
    </cfRule>
    <cfRule type="expression" dxfId="4795" priority="41">
      <formula>B$9&lt;8/24</formula>
    </cfRule>
  </conditionalFormatting>
  <conditionalFormatting sqref="B14:R53 S44:T53">
    <cfRule type="expression" dxfId="4794" priority="28">
      <formula>B14&gt;$AG14*1</formula>
    </cfRule>
    <cfRule type="expression" dxfId="4793" priority="29">
      <formula>B$9&gt;=20/24</formula>
    </cfRule>
    <cfRule type="expression" dxfId="4792" priority="30">
      <formula>AND(B$9&gt;=14/24,B$9&lt;20/24)</formula>
    </cfRule>
    <cfRule type="expression" dxfId="4791" priority="31">
      <formula>AND(B$9&gt;=8/24,B$9&lt;14/24)</formula>
    </cfRule>
    <cfRule type="expression" dxfId="4790" priority="32">
      <formula>B$9&lt;8/24</formula>
    </cfRule>
  </conditionalFormatting>
  <conditionalFormatting sqref="B54:T54 B55:R55 B56:AF68">
    <cfRule type="expression" dxfId="4789" priority="26">
      <formula>B$9&lt;8/24</formula>
    </cfRule>
  </conditionalFormatting>
  <conditionalFormatting sqref="B54:R70 S54:T54 S56:T69 U56:AF68">
    <cfRule type="expression" dxfId="4788" priority="23">
      <formula>B$9&gt;=20/24</formula>
    </cfRule>
    <cfRule type="expression" dxfId="4787" priority="24">
      <formula>AND(B$9&gt;=14/24,B$9&lt;20/24)</formula>
    </cfRule>
    <cfRule type="expression" dxfId="4786" priority="25">
      <formula>AND(B$9&gt;=8/24,B$9&lt;14/24)</formula>
    </cfRule>
  </conditionalFormatting>
  <conditionalFormatting sqref="B63:AF65">
    <cfRule type="expression" dxfId="4785" priority="27">
      <formula>B63&gt;$AG63</formula>
    </cfRule>
  </conditionalFormatting>
  <conditionalFormatting sqref="B69:R70 S69:T69">
    <cfRule type="expression" dxfId="4784" priority="42">
      <formula>B$9&lt;8/24</formula>
    </cfRule>
  </conditionalFormatting>
  <conditionalFormatting sqref="B72:H75 I73:AF75">
    <cfRule type="expression" dxfId="4783" priority="18">
      <formula>B72&gt;$AG72*1</formula>
    </cfRule>
  </conditionalFormatting>
  <conditionalFormatting sqref="B73:AF75">
    <cfRule type="expression" dxfId="4782" priority="19">
      <formula>B$9&gt;=20/24</formula>
    </cfRule>
    <cfRule type="expression" dxfId="4781" priority="20">
      <formula>AND(B$9&gt;=14/24,B$9&lt;20/24)</formula>
    </cfRule>
    <cfRule type="expression" dxfId="4780" priority="21">
      <formula>AND(B$9&gt;=8/24,B$9&lt;14/24)</formula>
    </cfRule>
    <cfRule type="expression" dxfId="4779" priority="22">
      <formula>B$9&lt;8/24</formula>
    </cfRule>
  </conditionalFormatting>
  <conditionalFormatting sqref="B161:C167">
    <cfRule type="expression" dxfId="4778" priority="33">
      <formula>B$9&gt;=20/24</formula>
    </cfRule>
    <cfRule type="expression" dxfId="4777" priority="34">
      <formula>AND(B$9&gt;=14/24,B$9&lt;20/24)</formula>
    </cfRule>
    <cfRule type="expression" dxfId="4776" priority="35">
      <formula>AND(B$9&gt;=8/24,B$9&lt;14/24)</formula>
    </cfRule>
    <cfRule type="expression" dxfId="4775" priority="36">
      <formula>B$9&lt;8/24</formula>
    </cfRule>
  </conditionalFormatting>
  <conditionalFormatting sqref="B169:C274">
    <cfRule type="expression" dxfId="4774" priority="14">
      <formula>B$9&gt;=20/24</formula>
    </cfRule>
    <cfRule type="expression" dxfId="4773" priority="15">
      <formula>AND(B$9&gt;=14/24,B$9&lt;20/24)</formula>
    </cfRule>
    <cfRule type="expression" dxfId="4772" priority="16">
      <formula>AND(B$9&gt;=8/24,B$9&lt;14/24)</formula>
    </cfRule>
    <cfRule type="expression" dxfId="4771" priority="17">
      <formula>B$9&lt;8/24</formula>
    </cfRule>
  </conditionalFormatting>
  <conditionalFormatting sqref="B71:F71 B76:F96 G79:H90 G93:H95 I82:I90 B11:R13 B69:T69 G76:AF77 J85:AF90">
    <cfRule type="expression" dxfId="4770" priority="37">
      <formula>B11&gt;$AG11*1</formula>
    </cfRule>
  </conditionalFormatting>
  <conditionalFormatting sqref="B66:R70 B54:T54 S66:T69 B55:R55 U66:AF68 B56:AF62">
    <cfRule type="expression" dxfId="4769" priority="43">
      <formula>B54&gt;$AG54</formula>
    </cfRule>
  </conditionalFormatting>
  <conditionalFormatting sqref="X137:AB151">
    <cfRule type="expression" dxfId="4768" priority="10">
      <formula>X$9&gt;=20/24</formula>
    </cfRule>
    <cfRule type="expression" dxfId="4767" priority="11">
      <formula>AND(X$9&gt;=14/24,X$9&lt;20/24)</formula>
    </cfRule>
    <cfRule type="expression" dxfId="4766" priority="12">
      <formula>AND(X$9&gt;=8/24,X$9&lt;14/24)</formula>
    </cfRule>
    <cfRule type="expression" dxfId="4765" priority="13">
      <formula>X$9&lt;8/24</formula>
    </cfRule>
  </conditionalFormatting>
  <conditionalFormatting sqref="Z93:AC95">
    <cfRule type="expression" dxfId="4764" priority="1">
      <formula>Z93&gt;$AK93*1</formula>
    </cfRule>
  </conditionalFormatting>
  <conditionalFormatting sqref="Z93:AC95">
    <cfRule type="expression" dxfId="4763" priority="2">
      <formula>Z$9&gt;=20/24</formula>
    </cfRule>
    <cfRule type="expression" dxfId="4762" priority="3">
      <formula>AND(Z$9&gt;=14/24,Z$9&lt;20/24)</formula>
    </cfRule>
    <cfRule type="expression" dxfId="4761" priority="4">
      <formula>AND(Z$9&gt;=8/24,Z$9&lt;14/24)</formula>
    </cfRule>
    <cfRule type="expression" dxfId="4760" priority="5">
      <formula>Z$9&lt;8/24</formula>
    </cfRule>
  </conditionalFormatting>
  <conditionalFormatting sqref="Z93:AC95">
    <cfRule type="expression" dxfId="4759" priority="6">
      <formula>Z93&gt;$AN93*1</formula>
    </cfRule>
    <cfRule type="expression" dxfId="4758" priority="7">
      <formula>AND(Z$9&gt;=14/24,Z$9&lt;20/24)</formula>
    </cfRule>
    <cfRule type="expression" dxfId="4757" priority="8">
      <formula>AND(Z$9&gt;=8/24,Z$9&lt;14/24)</formula>
    </cfRule>
    <cfRule type="expression" dxfId="4756" priority="9">
      <formula>Z$9&lt;8/24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93" zoomScaleNormal="93" workbookViewId="0">
      <pane xSplit="1" ySplit="10" topLeftCell="E101" activePane="bottomRight" state="frozen"/>
      <selection activeCell="C158" sqref="C158"/>
      <selection pane="topRight" activeCell="C158" sqref="C158"/>
      <selection pane="bottomLeft" activeCell="C158" sqref="C158"/>
      <selection pane="bottomRight" activeCell="A142" sqref="A142:XFD142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2080/10/2</v>
      </c>
      <c r="C4" s="230"/>
      <c r="D4" s="230"/>
      <c r="E4" s="231" t="str">
        <f ca="1">"2080/"&amp;"10/"&amp;INT(MID(CELL("filename",G6),FIND("]",CELL("filename",G6))+1,200))</f>
        <v>2080/10/2</v>
      </c>
      <c r="F4" s="231"/>
      <c r="G4" s="231"/>
      <c r="H4" s="231" t="str">
        <f ca="1">TEXT(E4,"dddd")</f>
        <v>Wednesday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127.6</v>
      </c>
      <c r="C5" s="30">
        <f t="shared" si="0"/>
        <v>136</v>
      </c>
      <c r="D5" s="30">
        <f t="shared" si="0"/>
        <v>122.3</v>
      </c>
      <c r="E5" s="30">
        <f t="shared" si="0"/>
        <v>127.4</v>
      </c>
      <c r="F5" s="30">
        <f t="shared" si="0"/>
        <v>107.4</v>
      </c>
      <c r="G5" s="30">
        <f t="shared" si="0"/>
        <v>116</v>
      </c>
      <c r="H5" s="30">
        <f t="shared" si="0"/>
        <v>112</v>
      </c>
      <c r="I5" s="30">
        <f t="shared" si="0"/>
        <v>154</v>
      </c>
      <c r="J5" s="30">
        <f t="shared" si="0"/>
        <v>234</v>
      </c>
      <c r="K5" s="30">
        <f t="shared" si="0"/>
        <v>234</v>
      </c>
      <c r="L5" s="30">
        <f t="shared" si="0"/>
        <v>267.60000000000002</v>
      </c>
      <c r="M5" s="30">
        <f t="shared" si="0"/>
        <v>250.7</v>
      </c>
      <c r="N5" s="30">
        <f t="shared" si="0"/>
        <v>398.5</v>
      </c>
      <c r="O5" s="30">
        <f t="shared" si="0"/>
        <v>454.9</v>
      </c>
      <c r="P5" s="30">
        <f t="shared" si="0"/>
        <v>466.40000000000003</v>
      </c>
      <c r="Q5" s="30">
        <f t="shared" si="0"/>
        <v>437</v>
      </c>
      <c r="R5" s="30">
        <f t="shared" si="0"/>
        <v>480.59999999999997</v>
      </c>
      <c r="S5" s="30">
        <f t="shared" si="0"/>
        <v>421.99999999999994</v>
      </c>
      <c r="T5" s="30">
        <f t="shared" si="0"/>
        <v>431.3</v>
      </c>
      <c r="U5" s="30">
        <f t="shared" si="0"/>
        <v>416.95000000000005</v>
      </c>
      <c r="V5" s="30">
        <f t="shared" si="0"/>
        <v>374.70000000000005</v>
      </c>
      <c r="W5" s="30">
        <f t="shared" si="0"/>
        <v>344.6</v>
      </c>
      <c r="X5" s="30">
        <f t="shared" si="0"/>
        <v>235.20000000000002</v>
      </c>
      <c r="Y5" s="30">
        <f t="shared" si="0"/>
        <v>213.3</v>
      </c>
      <c r="Z5" s="30">
        <f t="shared" si="0"/>
        <v>193.8</v>
      </c>
      <c r="AA5" s="30">
        <f>AB108</f>
        <v>187.5</v>
      </c>
      <c r="AB5" s="30">
        <f t="shared" si="0"/>
        <v>153</v>
      </c>
      <c r="AC5" s="30">
        <f t="shared" si="0"/>
        <v>146.30000000000001</v>
      </c>
      <c r="AD5" s="30">
        <f t="shared" si="0"/>
        <v>134</v>
      </c>
      <c r="AE5" s="30">
        <f t="shared" si="0"/>
        <v>147</v>
      </c>
      <c r="AF5" s="30">
        <f>B108</f>
        <v>271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Load=1032</v>
      </c>
      <c r="B7" s="35">
        <f t="shared" ref="B7:AF7" si="1">B116</f>
        <v>1377.73</v>
      </c>
      <c r="C7" s="35">
        <f t="shared" si="1"/>
        <v>1157.6299999999999</v>
      </c>
      <c r="D7" s="35">
        <f t="shared" si="1"/>
        <v>1228.3299999999997</v>
      </c>
      <c r="E7" s="35">
        <f t="shared" si="1"/>
        <v>1160.33</v>
      </c>
      <c r="F7" s="35">
        <f t="shared" si="1"/>
        <v>1141.6299999999999</v>
      </c>
      <c r="G7" s="35">
        <f t="shared" si="1"/>
        <v>1031.6299999999999</v>
      </c>
      <c r="H7" s="35">
        <f t="shared" si="1"/>
        <v>1203.2299999999998</v>
      </c>
      <c r="I7" s="35">
        <f t="shared" si="1"/>
        <v>1264.23</v>
      </c>
      <c r="J7" s="35">
        <f t="shared" si="1"/>
        <v>1395.7299999999998</v>
      </c>
      <c r="K7" s="35">
        <f t="shared" si="1"/>
        <v>1758.2299999999998</v>
      </c>
      <c r="L7" s="35">
        <f t="shared" si="1"/>
        <v>1761.2299999999998</v>
      </c>
      <c r="M7" s="35">
        <f t="shared" si="1"/>
        <v>1614.5299999999997</v>
      </c>
      <c r="N7" s="35">
        <f t="shared" si="1"/>
        <v>1576.8300000000002</v>
      </c>
      <c r="O7" s="35">
        <f t="shared" si="1"/>
        <v>1565.23</v>
      </c>
      <c r="P7" s="35">
        <f t="shared" si="1"/>
        <v>1586.5300000000002</v>
      </c>
      <c r="Q7" s="35">
        <f t="shared" si="1"/>
        <v>1598.93</v>
      </c>
      <c r="R7" s="35">
        <f t="shared" si="1"/>
        <v>1585.33</v>
      </c>
      <c r="S7" s="35">
        <f t="shared" si="1"/>
        <v>1643.83</v>
      </c>
      <c r="T7" s="35">
        <f t="shared" si="1"/>
        <v>1673.53</v>
      </c>
      <c r="U7" s="35">
        <f t="shared" si="1"/>
        <v>1675.2299999999998</v>
      </c>
      <c r="V7" s="35">
        <f t="shared" si="1"/>
        <v>1675.48</v>
      </c>
      <c r="W7" s="35">
        <f t="shared" si="1"/>
        <v>1651.7299999999998</v>
      </c>
      <c r="X7" s="35">
        <f t="shared" si="1"/>
        <v>1675.5299999999997</v>
      </c>
      <c r="Y7" s="35">
        <f t="shared" si="1"/>
        <v>1797.93</v>
      </c>
      <c r="Z7" s="35">
        <f t="shared" si="1"/>
        <v>2008.3089473684211</v>
      </c>
      <c r="AA7" s="35">
        <f t="shared" si="1"/>
        <v>1911.5089473684209</v>
      </c>
      <c r="AB7" s="35">
        <f>AB116</f>
        <v>1733.03</v>
      </c>
      <c r="AC7" s="35">
        <f t="shared" si="1"/>
        <v>1756.1299999999999</v>
      </c>
      <c r="AD7" s="35">
        <f t="shared" si="1"/>
        <v>1639.83</v>
      </c>
      <c r="AE7" s="35">
        <f t="shared" si="1"/>
        <v>1542.53</v>
      </c>
      <c r="AF7" s="35">
        <f t="shared" si="1"/>
        <v>1545.13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2081.50894736842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2008.30894736842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192" t="s">
        <v>19</v>
      </c>
      <c r="AI10" s="192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4">
        <v>48.2</v>
      </c>
      <c r="C11" s="44">
        <v>31</v>
      </c>
      <c r="D11" s="44">
        <v>31</v>
      </c>
      <c r="E11" s="44">
        <v>31</v>
      </c>
      <c r="F11" s="44">
        <v>29.1</v>
      </c>
      <c r="G11" s="44">
        <v>29.1</v>
      </c>
      <c r="H11" s="44">
        <v>29.1</v>
      </c>
      <c r="I11" s="44">
        <v>29.1</v>
      </c>
      <c r="J11" s="44">
        <v>29.1</v>
      </c>
      <c r="K11" s="44">
        <v>29.1</v>
      </c>
      <c r="L11" s="44">
        <v>29.1</v>
      </c>
      <c r="M11" s="44">
        <v>32.200000000000003</v>
      </c>
      <c r="N11" s="44">
        <v>32.200000000000003</v>
      </c>
      <c r="O11" s="44">
        <v>32.200000000000003</v>
      </c>
      <c r="P11" s="44">
        <v>32.200000000000003</v>
      </c>
      <c r="Q11" s="44">
        <v>32.200000000000003</v>
      </c>
      <c r="R11" s="44">
        <v>32.200000000000003</v>
      </c>
      <c r="S11" s="44">
        <v>29.9</v>
      </c>
      <c r="T11" s="44">
        <v>29.9</v>
      </c>
      <c r="U11" s="44">
        <v>29.9</v>
      </c>
      <c r="V11" s="44">
        <v>29.9</v>
      </c>
      <c r="W11" s="44">
        <v>26.6</v>
      </c>
      <c r="X11" s="44">
        <v>28.3</v>
      </c>
      <c r="Y11" s="44">
        <v>31.1</v>
      </c>
      <c r="Z11" s="44">
        <v>30.1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48.2</v>
      </c>
      <c r="AI11" s="47">
        <f t="shared" ref="AI11:AI74" si="3">MIN(B11:AF11)</f>
        <v>26.6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4">
        <v>41.9</v>
      </c>
      <c r="C12" s="44">
        <v>24</v>
      </c>
      <c r="D12" s="44">
        <v>24</v>
      </c>
      <c r="E12" s="44">
        <v>24</v>
      </c>
      <c r="F12" s="44">
        <v>23</v>
      </c>
      <c r="G12" s="44">
        <v>23</v>
      </c>
      <c r="H12" s="44">
        <v>23</v>
      </c>
      <c r="I12" s="44">
        <v>23</v>
      </c>
      <c r="J12" s="44">
        <v>23</v>
      </c>
      <c r="K12" s="44">
        <v>23</v>
      </c>
      <c r="L12" s="44">
        <v>23</v>
      </c>
      <c r="M12" s="44">
        <v>23</v>
      </c>
      <c r="N12" s="44">
        <v>23</v>
      </c>
      <c r="O12" s="44">
        <v>23</v>
      </c>
      <c r="P12" s="44">
        <v>23</v>
      </c>
      <c r="Q12" s="44">
        <v>23</v>
      </c>
      <c r="R12" s="44">
        <v>23</v>
      </c>
      <c r="S12" s="44">
        <v>25</v>
      </c>
      <c r="T12" s="44">
        <v>25</v>
      </c>
      <c r="U12" s="44">
        <v>25</v>
      </c>
      <c r="V12" s="44">
        <v>25</v>
      </c>
      <c r="W12" s="44">
        <v>20</v>
      </c>
      <c r="X12" s="44">
        <v>25</v>
      </c>
      <c r="Y12" s="44">
        <v>21.7</v>
      </c>
      <c r="Z12" s="44">
        <v>24</v>
      </c>
      <c r="AA12" s="44">
        <v>24</v>
      </c>
      <c r="AB12" s="44">
        <v>24</v>
      </c>
      <c r="AC12" s="44">
        <v>24</v>
      </c>
      <c r="AD12" s="44">
        <v>24</v>
      </c>
      <c r="AE12" s="44">
        <v>24</v>
      </c>
      <c r="AF12" s="44">
        <v>24</v>
      </c>
      <c r="AG12" s="48">
        <v>82</v>
      </c>
      <c r="AH12" s="46">
        <f t="shared" si="2"/>
        <v>41.9</v>
      </c>
      <c r="AI12" s="47">
        <f t="shared" si="3"/>
        <v>20</v>
      </c>
      <c r="AK12" s="49"/>
      <c r="AL12" s="50" t="str">
        <f ca="1">MID(CELL("filename",C7),FIND("]",CELL("filename",C7))+1,600)</f>
        <v>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4">
        <v>28.5</v>
      </c>
      <c r="C13" s="44">
        <v>28.5</v>
      </c>
      <c r="D13" s="44">
        <v>27.2</v>
      </c>
      <c r="E13" s="44">
        <v>26.1</v>
      </c>
      <c r="F13" s="44">
        <v>25.2</v>
      </c>
      <c r="G13" s="44">
        <v>25.2</v>
      </c>
      <c r="H13" s="44">
        <v>25.2</v>
      </c>
      <c r="I13" s="44">
        <v>25.2</v>
      </c>
      <c r="J13" s="44">
        <v>25.2</v>
      </c>
      <c r="K13" s="44">
        <v>25.2</v>
      </c>
      <c r="L13" s="44">
        <v>25.2</v>
      </c>
      <c r="M13" s="44">
        <v>25.2</v>
      </c>
      <c r="N13" s="44">
        <v>25.2</v>
      </c>
      <c r="O13" s="44">
        <v>25.2</v>
      </c>
      <c r="P13" s="44">
        <v>25.2</v>
      </c>
      <c r="Q13" s="44">
        <v>25.2</v>
      </c>
      <c r="R13" s="44">
        <v>25.2</v>
      </c>
      <c r="S13" s="44">
        <v>25.2</v>
      </c>
      <c r="T13" s="44">
        <v>25.2</v>
      </c>
      <c r="U13" s="44">
        <v>25.2</v>
      </c>
      <c r="V13" s="44">
        <v>25.2</v>
      </c>
      <c r="W13" s="44">
        <v>32</v>
      </c>
      <c r="X13" s="44">
        <v>32</v>
      </c>
      <c r="Y13" s="44">
        <v>31.1</v>
      </c>
      <c r="Z13" s="44">
        <v>31.1</v>
      </c>
      <c r="AA13" s="44">
        <v>31.1</v>
      </c>
      <c r="AB13" s="44">
        <v>31.1</v>
      </c>
      <c r="AC13" s="44">
        <v>31.1</v>
      </c>
      <c r="AD13" s="44">
        <v>31.1</v>
      </c>
      <c r="AE13" s="44">
        <v>31.1</v>
      </c>
      <c r="AF13" s="44">
        <v>31.1</v>
      </c>
      <c r="AG13" s="48">
        <v>78</v>
      </c>
      <c r="AH13" s="46">
        <f t="shared" si="2"/>
        <v>32</v>
      </c>
      <c r="AI13" s="47">
        <f t="shared" si="3"/>
        <v>25.2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4">
        <v>16</v>
      </c>
      <c r="C14" s="44">
        <v>16</v>
      </c>
      <c r="D14" s="44">
        <v>19</v>
      </c>
      <c r="E14" s="44">
        <v>19</v>
      </c>
      <c r="F14" s="44">
        <v>18</v>
      </c>
      <c r="G14" s="44">
        <v>18</v>
      </c>
      <c r="H14" s="44">
        <v>18</v>
      </c>
      <c r="I14" s="44">
        <v>18</v>
      </c>
      <c r="J14" s="44">
        <v>18</v>
      </c>
      <c r="K14" s="44">
        <v>18</v>
      </c>
      <c r="L14" s="44">
        <v>18</v>
      </c>
      <c r="M14" s="44">
        <v>18</v>
      </c>
      <c r="N14" s="44">
        <v>18</v>
      </c>
      <c r="O14" s="44">
        <v>18</v>
      </c>
      <c r="P14" s="44">
        <v>18</v>
      </c>
      <c r="Q14" s="44">
        <v>18</v>
      </c>
      <c r="R14" s="44">
        <v>18</v>
      </c>
      <c r="S14" s="44">
        <v>18</v>
      </c>
      <c r="T14" s="44">
        <v>18</v>
      </c>
      <c r="U14" s="44">
        <v>18</v>
      </c>
      <c r="V14" s="44">
        <v>18</v>
      </c>
      <c r="W14" s="44">
        <v>17.5</v>
      </c>
      <c r="X14" s="44">
        <v>17.5</v>
      </c>
      <c r="Y14" s="44">
        <v>17.5</v>
      </c>
      <c r="Z14" s="44">
        <v>17.5</v>
      </c>
      <c r="AA14" s="44">
        <v>17.5</v>
      </c>
      <c r="AB14" s="44">
        <v>17.5</v>
      </c>
      <c r="AC14" s="44">
        <v>17.5</v>
      </c>
      <c r="AD14" s="44">
        <v>17.5</v>
      </c>
      <c r="AE14" s="44">
        <v>17.5</v>
      </c>
      <c r="AF14" s="44">
        <v>17.5</v>
      </c>
      <c r="AG14" s="48">
        <v>77</v>
      </c>
      <c r="AH14" s="46">
        <f t="shared" si="2"/>
        <v>19</v>
      </c>
      <c r="AI14" s="47">
        <f t="shared" si="3"/>
        <v>16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4">
        <v>26.2</v>
      </c>
      <c r="C15" s="44">
        <v>26.2</v>
      </c>
      <c r="D15" s="44">
        <v>29.8</v>
      </c>
      <c r="E15" s="44">
        <v>30.2</v>
      </c>
      <c r="F15" s="44">
        <v>30.2</v>
      </c>
      <c r="G15" s="44">
        <v>30.2</v>
      </c>
      <c r="H15" s="44">
        <v>30.2</v>
      </c>
      <c r="I15" s="44">
        <v>30.2</v>
      </c>
      <c r="J15" s="44">
        <v>30.2</v>
      </c>
      <c r="K15" s="44">
        <v>30.2</v>
      </c>
      <c r="L15" s="44">
        <v>30.2</v>
      </c>
      <c r="M15" s="44">
        <v>30.2</v>
      </c>
      <c r="N15" s="44">
        <v>30.2</v>
      </c>
      <c r="O15" s="44">
        <v>30.2</v>
      </c>
      <c r="P15" s="44">
        <v>30.2</v>
      </c>
      <c r="Q15" s="44">
        <v>30.2</v>
      </c>
      <c r="R15" s="44">
        <v>30.2</v>
      </c>
      <c r="S15" s="44">
        <v>30.2</v>
      </c>
      <c r="T15" s="44">
        <v>30.2</v>
      </c>
      <c r="U15" s="44">
        <v>30.2</v>
      </c>
      <c r="V15" s="44">
        <v>30.2</v>
      </c>
      <c r="W15" s="44">
        <v>28.8</v>
      </c>
      <c r="X15" s="44">
        <v>28.8</v>
      </c>
      <c r="Y15" s="44">
        <v>29.2</v>
      </c>
      <c r="Z15" s="44">
        <v>29.2</v>
      </c>
      <c r="AA15" s="44">
        <v>29.2</v>
      </c>
      <c r="AB15" s="44">
        <v>29.2</v>
      </c>
      <c r="AC15" s="44">
        <v>29.2</v>
      </c>
      <c r="AD15" s="44">
        <v>29.2</v>
      </c>
      <c r="AE15" s="44">
        <v>29.2</v>
      </c>
      <c r="AF15" s="44">
        <v>29.2</v>
      </c>
      <c r="AG15" s="48">
        <v>73</v>
      </c>
      <c r="AH15" s="46">
        <f t="shared" si="2"/>
        <v>30.2</v>
      </c>
      <c r="AI15" s="47">
        <f t="shared" si="3"/>
        <v>26.2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4">
        <v>12.6</v>
      </c>
      <c r="C16" s="44">
        <v>12.6</v>
      </c>
      <c r="D16" s="44">
        <v>13.6</v>
      </c>
      <c r="E16" s="44">
        <v>13.6</v>
      </c>
      <c r="F16" s="44">
        <v>13.6</v>
      </c>
      <c r="G16" s="44">
        <v>13.6</v>
      </c>
      <c r="H16" s="44">
        <v>13.6</v>
      </c>
      <c r="I16" s="44">
        <v>13.6</v>
      </c>
      <c r="J16" s="44">
        <v>13.6</v>
      </c>
      <c r="K16" s="44">
        <v>13.6</v>
      </c>
      <c r="L16" s="44">
        <v>13.6</v>
      </c>
      <c r="M16" s="44">
        <v>13.6</v>
      </c>
      <c r="N16" s="44">
        <v>13.6</v>
      </c>
      <c r="O16" s="44">
        <v>13.6</v>
      </c>
      <c r="P16" s="44">
        <v>13.6</v>
      </c>
      <c r="Q16" s="44">
        <v>13.6</v>
      </c>
      <c r="R16" s="44">
        <v>13.6</v>
      </c>
      <c r="S16" s="44">
        <v>13.6</v>
      </c>
      <c r="T16" s="44">
        <v>13.6</v>
      </c>
      <c r="U16" s="44">
        <v>13.6</v>
      </c>
      <c r="V16" s="44">
        <v>13.6</v>
      </c>
      <c r="W16" s="44">
        <v>15.8</v>
      </c>
      <c r="X16" s="44">
        <v>15.8</v>
      </c>
      <c r="Y16" s="44">
        <v>15.8</v>
      </c>
      <c r="Z16" s="44">
        <v>15.8</v>
      </c>
      <c r="AA16" s="44">
        <v>15.8</v>
      </c>
      <c r="AB16" s="44">
        <v>15.8</v>
      </c>
      <c r="AC16" s="44">
        <v>15.8</v>
      </c>
      <c r="AD16" s="44">
        <v>15.8</v>
      </c>
      <c r="AE16" s="44">
        <v>15.8</v>
      </c>
      <c r="AF16" s="44">
        <v>15.8</v>
      </c>
      <c r="AG16" s="48">
        <v>71</v>
      </c>
      <c r="AH16" s="46">
        <f t="shared" si="2"/>
        <v>15.8</v>
      </c>
      <c r="AI16" s="47">
        <f t="shared" si="3"/>
        <v>12.6</v>
      </c>
      <c r="AK16" s="49"/>
      <c r="AL16" s="52" t="s">
        <v>7</v>
      </c>
      <c r="AM16" s="57">
        <f t="shared" ref="AM16:AR16" si="4">B71</f>
        <v>756.13</v>
      </c>
      <c r="AN16" s="57">
        <f t="shared" si="4"/>
        <v>721.03</v>
      </c>
      <c r="AO16" s="57">
        <f t="shared" si="4"/>
        <v>783.62999999999988</v>
      </c>
      <c r="AP16" s="57">
        <f t="shared" si="4"/>
        <v>782.93</v>
      </c>
      <c r="AQ16" s="57">
        <f t="shared" si="4"/>
        <v>778.12999999999988</v>
      </c>
      <c r="AR16" s="57">
        <f t="shared" si="4"/>
        <v>778.12999999999988</v>
      </c>
      <c r="AS16" s="57">
        <f>I71</f>
        <v>778.12999999999988</v>
      </c>
      <c r="AT16" s="57">
        <f>K71</f>
        <v>778.12999999999988</v>
      </c>
      <c r="AU16" s="57">
        <f t="shared" ref="AU16:BD16" si="5">M71</f>
        <v>769.93</v>
      </c>
      <c r="AV16" s="57">
        <f t="shared" si="5"/>
        <v>769.93</v>
      </c>
      <c r="AW16" s="57">
        <f t="shared" si="5"/>
        <v>769.93</v>
      </c>
      <c r="AX16" s="57">
        <f t="shared" si="5"/>
        <v>769.93</v>
      </c>
      <c r="AY16" s="57">
        <f t="shared" si="5"/>
        <v>769.93</v>
      </c>
      <c r="AZ16" s="57">
        <f t="shared" si="5"/>
        <v>769.93</v>
      </c>
      <c r="BA16" s="57">
        <f t="shared" si="5"/>
        <v>769.63</v>
      </c>
      <c r="BB16" s="57">
        <f t="shared" si="5"/>
        <v>769.63</v>
      </c>
      <c r="BC16" s="57">
        <f t="shared" si="5"/>
        <v>769.63</v>
      </c>
      <c r="BD16" s="57">
        <f t="shared" si="5"/>
        <v>759.33</v>
      </c>
      <c r="BE16" s="58">
        <f>X71</f>
        <v>770.63</v>
      </c>
      <c r="BF16" s="58">
        <f>Z71</f>
        <v>770.93</v>
      </c>
      <c r="BG16" s="58">
        <f>AB71</f>
        <v>770.93</v>
      </c>
      <c r="BH16" s="58">
        <f>AD71</f>
        <v>770.93</v>
      </c>
      <c r="BI16" s="58">
        <f>AE71</f>
        <v>770.93</v>
      </c>
      <c r="BJ16" s="58">
        <f>AF71</f>
        <v>770.93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20.6</v>
      </c>
      <c r="C17" s="44">
        <v>20.6</v>
      </c>
      <c r="D17" s="44">
        <v>24.9</v>
      </c>
      <c r="E17" s="44">
        <v>24.9</v>
      </c>
      <c r="F17" s="44">
        <v>24.9</v>
      </c>
      <c r="G17" s="44">
        <v>24.9</v>
      </c>
      <c r="H17" s="44">
        <v>24.9</v>
      </c>
      <c r="I17" s="44">
        <v>24.9</v>
      </c>
      <c r="J17" s="44">
        <v>24.9</v>
      </c>
      <c r="K17" s="44">
        <v>24.9</v>
      </c>
      <c r="L17" s="44">
        <v>24.9</v>
      </c>
      <c r="M17" s="44">
        <v>24.9</v>
      </c>
      <c r="N17" s="44">
        <v>24.9</v>
      </c>
      <c r="O17" s="44">
        <v>24.9</v>
      </c>
      <c r="P17" s="44">
        <v>24.9</v>
      </c>
      <c r="Q17" s="44">
        <v>24.9</v>
      </c>
      <c r="R17" s="44">
        <v>24.9</v>
      </c>
      <c r="S17" s="44">
        <v>24.9</v>
      </c>
      <c r="T17" s="44">
        <v>24.9</v>
      </c>
      <c r="U17" s="44">
        <v>24.9</v>
      </c>
      <c r="V17" s="44">
        <v>24.9</v>
      </c>
      <c r="W17" s="44">
        <v>21</v>
      </c>
      <c r="X17" s="44">
        <v>21</v>
      </c>
      <c r="Y17" s="44">
        <v>21</v>
      </c>
      <c r="Z17" s="44">
        <v>21</v>
      </c>
      <c r="AA17" s="44">
        <v>21</v>
      </c>
      <c r="AB17" s="44">
        <v>21</v>
      </c>
      <c r="AC17" s="44">
        <v>21</v>
      </c>
      <c r="AD17" s="44">
        <v>21</v>
      </c>
      <c r="AE17" s="44">
        <v>21</v>
      </c>
      <c r="AF17" s="44">
        <v>21</v>
      </c>
      <c r="AG17" s="45">
        <v>54</v>
      </c>
      <c r="AH17" s="46">
        <f t="shared" si="2"/>
        <v>24.9</v>
      </c>
      <c r="AI17" s="47">
        <f t="shared" si="3"/>
        <v>20.6</v>
      </c>
      <c r="AK17" s="49"/>
      <c r="AL17" s="52" t="s">
        <v>29</v>
      </c>
      <c r="AM17" s="57">
        <f t="shared" ref="AM17:AR17" si="6">B78</f>
        <v>215.8</v>
      </c>
      <c r="AN17" s="57">
        <f t="shared" si="6"/>
        <v>156.4</v>
      </c>
      <c r="AO17" s="57">
        <f t="shared" si="6"/>
        <v>146.29999999999998</v>
      </c>
      <c r="AP17" s="57">
        <f t="shared" si="6"/>
        <v>136.29999999999998</v>
      </c>
      <c r="AQ17" s="57">
        <f t="shared" si="6"/>
        <v>125</v>
      </c>
      <c r="AR17" s="57">
        <f t="shared" si="6"/>
        <v>125</v>
      </c>
      <c r="AS17" s="57">
        <f>I78</f>
        <v>375.00000000000006</v>
      </c>
      <c r="AT17" s="57">
        <f>K78</f>
        <v>425.00000000000006</v>
      </c>
      <c r="AU17" s="57">
        <f t="shared" ref="AU17:BD17" si="7">M78</f>
        <v>204.10000000000002</v>
      </c>
      <c r="AV17" s="57">
        <f t="shared" si="7"/>
        <v>178.10000000000002</v>
      </c>
      <c r="AW17" s="57">
        <f t="shared" si="7"/>
        <v>148.20000000000002</v>
      </c>
      <c r="AX17" s="57">
        <f t="shared" si="7"/>
        <v>171.3</v>
      </c>
      <c r="AY17" s="57">
        <f t="shared" si="7"/>
        <v>171.10000000000002</v>
      </c>
      <c r="AZ17" s="57">
        <f t="shared" si="7"/>
        <v>188.3</v>
      </c>
      <c r="BA17" s="57">
        <f t="shared" si="7"/>
        <v>195.89999999999998</v>
      </c>
      <c r="BB17" s="57">
        <f t="shared" si="7"/>
        <v>250.29999999999998</v>
      </c>
      <c r="BC17" s="57">
        <f t="shared" si="7"/>
        <v>231.29999999999998</v>
      </c>
      <c r="BD17" s="57">
        <f t="shared" si="7"/>
        <v>231.29999999999998</v>
      </c>
      <c r="BE17" s="58">
        <f>X78</f>
        <v>248.7</v>
      </c>
      <c r="BF17" s="58">
        <f>Z78</f>
        <v>586.19999999999993</v>
      </c>
      <c r="BG17" s="58">
        <f>AB78</f>
        <v>398.7</v>
      </c>
      <c r="BH17" s="58">
        <f>AD78</f>
        <v>409.7</v>
      </c>
      <c r="BI17" s="58">
        <f>AE78</f>
        <v>340.7</v>
      </c>
      <c r="BJ17" s="58">
        <f>AF78</f>
        <v>332.8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9.5</v>
      </c>
      <c r="C18" s="44">
        <v>9.5</v>
      </c>
      <c r="D18" s="44">
        <v>11.6</v>
      </c>
      <c r="E18" s="44">
        <v>11.6</v>
      </c>
      <c r="F18" s="44">
        <v>11.6</v>
      </c>
      <c r="G18" s="44">
        <v>11.6</v>
      </c>
      <c r="H18" s="44">
        <v>11.6</v>
      </c>
      <c r="I18" s="44">
        <v>11.6</v>
      </c>
      <c r="J18" s="44">
        <v>11.6</v>
      </c>
      <c r="K18" s="44">
        <v>11.6</v>
      </c>
      <c r="L18" s="44">
        <v>11.6</v>
      </c>
      <c r="M18" s="44">
        <v>11.6</v>
      </c>
      <c r="N18" s="44">
        <v>11.6</v>
      </c>
      <c r="O18" s="44">
        <v>11.6</v>
      </c>
      <c r="P18" s="44">
        <v>11.6</v>
      </c>
      <c r="Q18" s="44">
        <v>11.6</v>
      </c>
      <c r="R18" s="44">
        <v>11.6</v>
      </c>
      <c r="S18" s="44">
        <v>11.6</v>
      </c>
      <c r="T18" s="44">
        <v>11.6</v>
      </c>
      <c r="U18" s="44">
        <v>11.6</v>
      </c>
      <c r="V18" s="44">
        <v>11.6</v>
      </c>
      <c r="W18" s="44">
        <v>11</v>
      </c>
      <c r="X18" s="44">
        <v>11</v>
      </c>
      <c r="Y18" s="44">
        <v>11</v>
      </c>
      <c r="Z18" s="44">
        <v>11</v>
      </c>
      <c r="AA18" s="44">
        <v>11</v>
      </c>
      <c r="AB18" s="44">
        <v>11</v>
      </c>
      <c r="AC18" s="44">
        <v>11</v>
      </c>
      <c r="AD18" s="44">
        <v>11</v>
      </c>
      <c r="AE18" s="44">
        <v>11</v>
      </c>
      <c r="AF18" s="44">
        <v>11</v>
      </c>
      <c r="AG18" s="48">
        <v>52.465000000000003</v>
      </c>
      <c r="AH18" s="46">
        <f t="shared" si="2"/>
        <v>11.6</v>
      </c>
      <c r="AI18" s="47">
        <f t="shared" si="3"/>
        <v>9.5</v>
      </c>
      <c r="AK18" s="49"/>
      <c r="AL18" s="52" t="s">
        <v>31</v>
      </c>
      <c r="AM18" s="57">
        <f t="shared" ref="AM18:AR18" si="8">B92</f>
        <v>134.79999999999998</v>
      </c>
      <c r="AN18" s="57">
        <f t="shared" si="8"/>
        <v>253.80000000000004</v>
      </c>
      <c r="AO18" s="57">
        <f t="shared" si="8"/>
        <v>222.20000000000002</v>
      </c>
      <c r="AP18" s="57">
        <f t="shared" si="8"/>
        <v>190.5</v>
      </c>
      <c r="AQ18" s="57">
        <f t="shared" si="8"/>
        <v>111.10000000000001</v>
      </c>
      <c r="AR18" s="57">
        <f t="shared" si="8"/>
        <v>111.10000000000001</v>
      </c>
      <c r="AS18" s="57">
        <f>I92</f>
        <v>269.10000000000002</v>
      </c>
      <c r="AT18" s="57">
        <f>K92</f>
        <v>321.09999999999997</v>
      </c>
      <c r="AU18" s="57">
        <f t="shared" ref="AU18:BD18" si="9">M92</f>
        <v>372.9</v>
      </c>
      <c r="AV18" s="57">
        <f t="shared" si="9"/>
        <v>378.1</v>
      </c>
      <c r="AW18" s="57">
        <f t="shared" si="9"/>
        <v>248.6</v>
      </c>
      <c r="AX18" s="57">
        <f t="shared" si="9"/>
        <v>190.4</v>
      </c>
      <c r="AY18" s="57">
        <f t="shared" si="9"/>
        <v>191.5</v>
      </c>
      <c r="AZ18" s="57">
        <f t="shared" si="9"/>
        <v>190.1</v>
      </c>
      <c r="BA18" s="57">
        <f t="shared" si="9"/>
        <v>197.7</v>
      </c>
      <c r="BB18" s="57">
        <f t="shared" si="9"/>
        <v>231.60000000000002</v>
      </c>
      <c r="BC18" s="57">
        <f t="shared" si="9"/>
        <v>243</v>
      </c>
      <c r="BD18" s="57">
        <f t="shared" si="9"/>
        <v>267.90000000000003</v>
      </c>
      <c r="BE18" s="58">
        <f>X92</f>
        <v>311.59999999999997</v>
      </c>
      <c r="BF18" s="58">
        <f>Z92</f>
        <v>405.49999999999994</v>
      </c>
      <c r="BG18" s="58">
        <f>AB92</f>
        <v>396.8</v>
      </c>
      <c r="BH18" s="58">
        <f>AD92</f>
        <v>347.2</v>
      </c>
      <c r="BI18" s="58">
        <f>AE92</f>
        <v>328.2</v>
      </c>
      <c r="BJ18" s="58">
        <f>AF92</f>
        <v>328.2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11.3</v>
      </c>
      <c r="C19" s="44">
        <v>11.3</v>
      </c>
      <c r="D19" s="44">
        <v>14</v>
      </c>
      <c r="E19" s="44">
        <v>14</v>
      </c>
      <c r="F19" s="44">
        <v>14</v>
      </c>
      <c r="G19" s="44">
        <v>14</v>
      </c>
      <c r="H19" s="44">
        <v>14</v>
      </c>
      <c r="I19" s="44">
        <v>14</v>
      </c>
      <c r="J19" s="44">
        <v>14</v>
      </c>
      <c r="K19" s="44">
        <v>14</v>
      </c>
      <c r="L19" s="44">
        <v>14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14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271</v>
      </c>
      <c r="AN19" s="57">
        <f t="shared" si="10"/>
        <v>127.6</v>
      </c>
      <c r="AO19" s="57">
        <f t="shared" si="10"/>
        <v>136</v>
      </c>
      <c r="AP19" s="57">
        <f t="shared" si="10"/>
        <v>122.3</v>
      </c>
      <c r="AQ19" s="57">
        <f t="shared" si="10"/>
        <v>127.4</v>
      </c>
      <c r="AR19" s="57">
        <f t="shared" si="10"/>
        <v>107.4</v>
      </c>
      <c r="AS19" s="57">
        <f>I108</f>
        <v>112</v>
      </c>
      <c r="AT19" s="57">
        <f>K108</f>
        <v>234</v>
      </c>
      <c r="AU19" s="57">
        <f t="shared" ref="AU19:BD19" si="11">M108</f>
        <v>267.60000000000002</v>
      </c>
      <c r="AV19" s="57">
        <f t="shared" si="11"/>
        <v>250.7</v>
      </c>
      <c r="AW19" s="57">
        <f t="shared" si="11"/>
        <v>398.5</v>
      </c>
      <c r="AX19" s="57">
        <f t="shared" si="11"/>
        <v>454.9</v>
      </c>
      <c r="AY19" s="57">
        <f t="shared" si="11"/>
        <v>466.40000000000003</v>
      </c>
      <c r="AZ19" s="57">
        <f t="shared" si="11"/>
        <v>437</v>
      </c>
      <c r="BA19" s="57">
        <f t="shared" si="11"/>
        <v>480.59999999999997</v>
      </c>
      <c r="BB19" s="57">
        <f t="shared" si="11"/>
        <v>421.99999999999994</v>
      </c>
      <c r="BC19" s="57">
        <f t="shared" si="11"/>
        <v>431.3</v>
      </c>
      <c r="BD19" s="57">
        <f t="shared" si="11"/>
        <v>416.95000000000005</v>
      </c>
      <c r="BE19" s="58">
        <f>X108</f>
        <v>344.6</v>
      </c>
      <c r="BF19" s="58">
        <f>Z108</f>
        <v>213.3</v>
      </c>
      <c r="BG19" s="58">
        <f>AB108</f>
        <v>187.5</v>
      </c>
      <c r="BH19" s="58">
        <f>AD108</f>
        <v>146.30000000000001</v>
      </c>
      <c r="BI19" s="58">
        <f>AE108</f>
        <v>134</v>
      </c>
      <c r="BJ19" s="58">
        <f>AF108</f>
        <v>147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25.36</v>
      </c>
      <c r="C20" s="44">
        <v>25.36</v>
      </c>
      <c r="D20" s="44">
        <v>25.36</v>
      </c>
      <c r="E20" s="44">
        <v>25.36</v>
      </c>
      <c r="F20" s="44">
        <v>25.36</v>
      </c>
      <c r="G20" s="44">
        <v>25.36</v>
      </c>
      <c r="H20" s="44">
        <v>25.36</v>
      </c>
      <c r="I20" s="44">
        <v>25.36</v>
      </c>
      <c r="J20" s="44">
        <v>25.36</v>
      </c>
      <c r="K20" s="44">
        <v>25.36</v>
      </c>
      <c r="L20" s="44">
        <v>25.36</v>
      </c>
      <c r="M20" s="44">
        <v>25.36</v>
      </c>
      <c r="N20" s="44">
        <v>25.36</v>
      </c>
      <c r="O20" s="44">
        <v>25.36</v>
      </c>
      <c r="P20" s="44">
        <v>25.36</v>
      </c>
      <c r="Q20" s="44">
        <v>25.36</v>
      </c>
      <c r="R20" s="44">
        <v>25.36</v>
      </c>
      <c r="S20" s="44">
        <v>25.36</v>
      </c>
      <c r="T20" s="44">
        <v>25.36</v>
      </c>
      <c r="U20" s="44">
        <v>25.36</v>
      </c>
      <c r="V20" s="44">
        <v>25.36</v>
      </c>
      <c r="W20" s="44">
        <v>25.36</v>
      </c>
      <c r="X20" s="44">
        <v>25.36</v>
      </c>
      <c r="Y20" s="44">
        <v>25.36</v>
      </c>
      <c r="Z20" s="44">
        <v>25.36</v>
      </c>
      <c r="AA20" s="44">
        <v>25.36</v>
      </c>
      <c r="AB20" s="44">
        <v>25.36</v>
      </c>
      <c r="AC20" s="44">
        <v>25.36</v>
      </c>
      <c r="AD20" s="44">
        <v>25.36</v>
      </c>
      <c r="AE20" s="44">
        <v>25.36</v>
      </c>
      <c r="AF20" s="44">
        <v>25.36</v>
      </c>
      <c r="AG20" s="48">
        <v>50</v>
      </c>
      <c r="AH20" s="46">
        <f t="shared" si="2"/>
        <v>25.36</v>
      </c>
      <c r="AI20" s="47">
        <f t="shared" si="3"/>
        <v>25.36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36.6</v>
      </c>
      <c r="AP20" s="57">
        <f t="shared" si="12"/>
        <v>35.6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105.57894736842105</v>
      </c>
      <c r="BG20" s="58">
        <f>AB96</f>
        <v>78.7</v>
      </c>
      <c r="BH20" s="58">
        <f>AD96</f>
        <v>78.7</v>
      </c>
      <c r="BI20" s="58">
        <f>AE96</f>
        <v>68.7</v>
      </c>
      <c r="BJ20" s="58">
        <f>AF96</f>
        <v>71.2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24.2</v>
      </c>
      <c r="C21" s="44">
        <v>24.2</v>
      </c>
      <c r="D21" s="44">
        <v>24.8</v>
      </c>
      <c r="E21" s="44">
        <v>24.8</v>
      </c>
      <c r="F21" s="44">
        <v>24.8</v>
      </c>
      <c r="G21" s="44">
        <v>24.8</v>
      </c>
      <c r="H21" s="44">
        <v>24.8</v>
      </c>
      <c r="I21" s="44">
        <v>24.8</v>
      </c>
      <c r="J21" s="44">
        <v>24.8</v>
      </c>
      <c r="K21" s="44">
        <v>24.8</v>
      </c>
      <c r="L21" s="44">
        <v>24.8</v>
      </c>
      <c r="M21" s="44">
        <v>24.8</v>
      </c>
      <c r="N21" s="44">
        <v>24.8</v>
      </c>
      <c r="O21" s="44">
        <v>24.8</v>
      </c>
      <c r="P21" s="44">
        <v>24.8</v>
      </c>
      <c r="Q21" s="44">
        <v>24.8</v>
      </c>
      <c r="R21" s="44">
        <v>24.8</v>
      </c>
      <c r="S21" s="44">
        <v>24.8</v>
      </c>
      <c r="T21" s="44">
        <v>24.8</v>
      </c>
      <c r="U21" s="44">
        <v>24.8</v>
      </c>
      <c r="V21" s="44">
        <v>24.8</v>
      </c>
      <c r="W21" s="44">
        <v>24.8</v>
      </c>
      <c r="X21" s="44">
        <v>24.8</v>
      </c>
      <c r="Y21" s="44">
        <v>24.8</v>
      </c>
      <c r="Z21" s="44">
        <v>24.8</v>
      </c>
      <c r="AA21" s="44">
        <v>24.8</v>
      </c>
      <c r="AB21" s="44">
        <v>24.8</v>
      </c>
      <c r="AC21" s="44">
        <v>24.8</v>
      </c>
      <c r="AD21" s="44">
        <v>24.8</v>
      </c>
      <c r="AE21" s="44">
        <v>24.8</v>
      </c>
      <c r="AF21" s="44">
        <v>24.8</v>
      </c>
      <c r="AG21" s="48">
        <v>45</v>
      </c>
      <c r="AH21" s="46">
        <f t="shared" si="2"/>
        <v>24.8</v>
      </c>
      <c r="AI21" s="47">
        <f t="shared" si="3"/>
        <v>24.2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21</v>
      </c>
      <c r="C22" s="44">
        <v>21</v>
      </c>
      <c r="D22" s="44">
        <v>34.5</v>
      </c>
      <c r="E22" s="44">
        <v>34.5</v>
      </c>
      <c r="F22" s="44">
        <v>34.5</v>
      </c>
      <c r="G22" s="44">
        <v>34.5</v>
      </c>
      <c r="H22" s="44">
        <v>34.5</v>
      </c>
      <c r="I22" s="44">
        <v>34.5</v>
      </c>
      <c r="J22" s="44">
        <v>34.5</v>
      </c>
      <c r="K22" s="44">
        <v>34.5</v>
      </c>
      <c r="L22" s="44">
        <v>34.5</v>
      </c>
      <c r="M22" s="44">
        <v>34.5</v>
      </c>
      <c r="N22" s="44">
        <v>34.5</v>
      </c>
      <c r="O22" s="44">
        <v>34.5</v>
      </c>
      <c r="P22" s="44">
        <v>34.5</v>
      </c>
      <c r="Q22" s="44">
        <v>34.5</v>
      </c>
      <c r="R22" s="44">
        <v>34.5</v>
      </c>
      <c r="S22" s="44">
        <v>34.5</v>
      </c>
      <c r="T22" s="44">
        <v>34.5</v>
      </c>
      <c r="U22" s="44">
        <v>34.5</v>
      </c>
      <c r="V22" s="44">
        <v>34.5</v>
      </c>
      <c r="W22" s="44">
        <v>34.5</v>
      </c>
      <c r="X22" s="44">
        <v>34.5</v>
      </c>
      <c r="Y22" s="44">
        <v>34.5</v>
      </c>
      <c r="Z22" s="44">
        <v>34.5</v>
      </c>
      <c r="AA22" s="44">
        <v>34.5</v>
      </c>
      <c r="AB22" s="44">
        <v>34.5</v>
      </c>
      <c r="AC22" s="44">
        <v>34.5</v>
      </c>
      <c r="AD22" s="44">
        <v>34.5</v>
      </c>
      <c r="AE22" s="44">
        <v>34.5</v>
      </c>
      <c r="AF22" s="44">
        <v>34.5</v>
      </c>
      <c r="AG22" s="48">
        <v>44</v>
      </c>
      <c r="AH22" s="46">
        <f t="shared" si="2"/>
        <v>34.5</v>
      </c>
      <c r="AI22" s="47">
        <f t="shared" si="3"/>
        <v>21</v>
      </c>
      <c r="AK22" s="49"/>
      <c r="AL22" s="59" t="s">
        <v>39</v>
      </c>
      <c r="AM22" s="60">
        <f t="shared" ref="AM22:BJ22" si="16">SUM(AM16:AM21)</f>
        <v>1377.73</v>
      </c>
      <c r="AN22" s="60">
        <f t="shared" si="16"/>
        <v>1258.83</v>
      </c>
      <c r="AO22" s="60">
        <f t="shared" si="16"/>
        <v>1324.7299999999998</v>
      </c>
      <c r="AP22" s="60">
        <f t="shared" si="16"/>
        <v>1267.6299999999999</v>
      </c>
      <c r="AQ22" s="60">
        <f t="shared" si="16"/>
        <v>1141.6299999999999</v>
      </c>
      <c r="AR22" s="60">
        <f t="shared" si="16"/>
        <v>1121.6299999999999</v>
      </c>
      <c r="AS22" s="60">
        <f t="shared" si="16"/>
        <v>1534.23</v>
      </c>
      <c r="AT22" s="60">
        <f t="shared" si="16"/>
        <v>1758.2299999999998</v>
      </c>
      <c r="AU22" s="60">
        <f t="shared" si="16"/>
        <v>1614.5299999999997</v>
      </c>
      <c r="AV22" s="60">
        <f t="shared" si="16"/>
        <v>1576.8300000000002</v>
      </c>
      <c r="AW22" s="60">
        <f t="shared" si="16"/>
        <v>1565.23</v>
      </c>
      <c r="AX22" s="60">
        <f t="shared" si="16"/>
        <v>1586.5300000000002</v>
      </c>
      <c r="AY22" s="60">
        <f t="shared" si="16"/>
        <v>1598.93</v>
      </c>
      <c r="AZ22" s="60">
        <f t="shared" si="16"/>
        <v>1585.33</v>
      </c>
      <c r="BA22" s="60">
        <f t="shared" si="16"/>
        <v>1643.83</v>
      </c>
      <c r="BB22" s="60">
        <f t="shared" si="16"/>
        <v>1673.53</v>
      </c>
      <c r="BC22" s="60">
        <f t="shared" si="16"/>
        <v>1675.2299999999998</v>
      </c>
      <c r="BD22" s="60">
        <f t="shared" si="16"/>
        <v>1675.48</v>
      </c>
      <c r="BE22" s="60">
        <f t="shared" si="16"/>
        <v>1675.5299999999997</v>
      </c>
      <c r="BF22" s="60">
        <f t="shared" si="16"/>
        <v>2081.5089473684211</v>
      </c>
      <c r="BG22" s="60">
        <f t="shared" si="16"/>
        <v>1832.6299999999999</v>
      </c>
      <c r="BH22" s="60">
        <f t="shared" si="16"/>
        <v>1752.83</v>
      </c>
      <c r="BI22" s="60">
        <f t="shared" si="16"/>
        <v>1642.53</v>
      </c>
      <c r="BJ22" s="60">
        <f t="shared" si="16"/>
        <v>1650.13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12</v>
      </c>
      <c r="C23" s="44">
        <v>12</v>
      </c>
      <c r="D23" s="44">
        <v>13</v>
      </c>
      <c r="E23" s="44">
        <v>13</v>
      </c>
      <c r="F23" s="44">
        <v>13</v>
      </c>
      <c r="G23" s="44">
        <v>13</v>
      </c>
      <c r="H23" s="44">
        <v>13</v>
      </c>
      <c r="I23" s="44">
        <v>13</v>
      </c>
      <c r="J23" s="44">
        <v>13</v>
      </c>
      <c r="K23" s="44">
        <v>13</v>
      </c>
      <c r="L23" s="44">
        <v>13</v>
      </c>
      <c r="M23" s="44">
        <v>13</v>
      </c>
      <c r="N23" s="44">
        <v>13</v>
      </c>
      <c r="O23" s="44">
        <v>13</v>
      </c>
      <c r="P23" s="44">
        <v>13</v>
      </c>
      <c r="Q23" s="44">
        <v>13</v>
      </c>
      <c r="R23" s="44">
        <v>13</v>
      </c>
      <c r="S23" s="44">
        <v>13</v>
      </c>
      <c r="T23" s="44">
        <v>13</v>
      </c>
      <c r="U23" s="44">
        <v>13</v>
      </c>
      <c r="V23" s="44">
        <v>13</v>
      </c>
      <c r="W23" s="44">
        <v>13</v>
      </c>
      <c r="X23" s="44">
        <v>13</v>
      </c>
      <c r="Y23" s="44">
        <v>13</v>
      </c>
      <c r="Z23" s="44">
        <v>13</v>
      </c>
      <c r="AA23" s="44">
        <v>13</v>
      </c>
      <c r="AB23" s="44">
        <v>13</v>
      </c>
      <c r="AC23" s="44">
        <v>13</v>
      </c>
      <c r="AD23" s="44">
        <v>13</v>
      </c>
      <c r="AE23" s="44">
        <v>13</v>
      </c>
      <c r="AF23" s="44">
        <v>13</v>
      </c>
      <c r="AG23" s="48">
        <v>42</v>
      </c>
      <c r="AH23" s="46">
        <f t="shared" si="2"/>
        <v>13</v>
      </c>
      <c r="AI23" s="47">
        <f t="shared" si="3"/>
        <v>12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-101.2</v>
      </c>
      <c r="AO23" s="60">
        <f t="shared" si="17"/>
        <v>-96.4</v>
      </c>
      <c r="AP23" s="60">
        <f t="shared" si="17"/>
        <v>-107.3</v>
      </c>
      <c r="AQ23" s="60">
        <f t="shared" si="17"/>
        <v>0</v>
      </c>
      <c r="AR23" s="60">
        <f t="shared" si="17"/>
        <v>-90</v>
      </c>
      <c r="AS23" s="60">
        <f>I123*-1</f>
        <v>-270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-73.2</v>
      </c>
      <c r="BG23" s="60">
        <f>AB123*-1</f>
        <v>-99.6</v>
      </c>
      <c r="BH23" s="60">
        <f>AD123*-1</f>
        <v>-113</v>
      </c>
      <c r="BI23" s="60">
        <f>AE123*-1</f>
        <v>-100</v>
      </c>
      <c r="BJ23" s="60">
        <f>AF123*-1</f>
        <v>-105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13.7</v>
      </c>
      <c r="C24" s="44">
        <v>13.7</v>
      </c>
      <c r="D24" s="44">
        <v>14.8</v>
      </c>
      <c r="E24" s="44">
        <v>14.8</v>
      </c>
      <c r="F24" s="44">
        <v>14.8</v>
      </c>
      <c r="G24" s="44">
        <v>14.8</v>
      </c>
      <c r="H24" s="44">
        <v>14.8</v>
      </c>
      <c r="I24" s="44">
        <v>14.8</v>
      </c>
      <c r="J24" s="44">
        <v>14.8</v>
      </c>
      <c r="K24" s="44">
        <v>14.8</v>
      </c>
      <c r="L24" s="44">
        <v>14.8</v>
      </c>
      <c r="M24" s="44">
        <v>14.8</v>
      </c>
      <c r="N24" s="44">
        <v>14.8</v>
      </c>
      <c r="O24" s="44">
        <v>14.8</v>
      </c>
      <c r="P24" s="44">
        <v>14.8</v>
      </c>
      <c r="Q24" s="44">
        <v>14.8</v>
      </c>
      <c r="R24" s="44">
        <v>14.8</v>
      </c>
      <c r="S24" s="44">
        <v>14.8</v>
      </c>
      <c r="T24" s="44">
        <v>14.8</v>
      </c>
      <c r="U24" s="44">
        <v>14.8</v>
      </c>
      <c r="V24" s="44">
        <v>14.8</v>
      </c>
      <c r="W24" s="44">
        <v>14.8</v>
      </c>
      <c r="X24" s="44">
        <v>14.8</v>
      </c>
      <c r="Y24" s="44">
        <v>14.8</v>
      </c>
      <c r="Z24" s="44">
        <v>14.8</v>
      </c>
      <c r="AA24" s="44">
        <v>14.8</v>
      </c>
      <c r="AB24" s="44">
        <v>14.8</v>
      </c>
      <c r="AC24" s="44">
        <v>14.8</v>
      </c>
      <c r="AD24" s="44">
        <v>14.8</v>
      </c>
      <c r="AE24" s="44">
        <v>14.8</v>
      </c>
      <c r="AF24" s="44">
        <v>14.8</v>
      </c>
      <c r="AG24" s="48">
        <v>40</v>
      </c>
      <c r="AH24" s="46">
        <f t="shared" si="2"/>
        <v>14.8</v>
      </c>
      <c r="AI24" s="47">
        <f t="shared" si="3"/>
        <v>13.7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13.2</v>
      </c>
      <c r="C25" s="44">
        <v>13.2</v>
      </c>
      <c r="D25" s="44">
        <v>14.9</v>
      </c>
      <c r="E25" s="44">
        <v>14.9</v>
      </c>
      <c r="F25" s="44">
        <v>14.9</v>
      </c>
      <c r="G25" s="44">
        <v>14.9</v>
      </c>
      <c r="H25" s="44">
        <v>14.9</v>
      </c>
      <c r="I25" s="44">
        <v>14.9</v>
      </c>
      <c r="J25" s="44">
        <v>14.9</v>
      </c>
      <c r="K25" s="44">
        <v>14.9</v>
      </c>
      <c r="L25" s="44">
        <v>14.9</v>
      </c>
      <c r="M25" s="44">
        <v>14.9</v>
      </c>
      <c r="N25" s="44">
        <v>14.9</v>
      </c>
      <c r="O25" s="44">
        <v>14.9</v>
      </c>
      <c r="P25" s="44">
        <v>14.9</v>
      </c>
      <c r="Q25" s="44">
        <v>14.9</v>
      </c>
      <c r="R25" s="44">
        <v>14.9</v>
      </c>
      <c r="S25" s="44">
        <v>14.9</v>
      </c>
      <c r="T25" s="44">
        <v>14.9</v>
      </c>
      <c r="U25" s="44">
        <v>14.9</v>
      </c>
      <c r="V25" s="44">
        <v>14.9</v>
      </c>
      <c r="W25" s="44">
        <v>14.9</v>
      </c>
      <c r="X25" s="44">
        <v>14.9</v>
      </c>
      <c r="Y25" s="44">
        <v>14.9</v>
      </c>
      <c r="Z25" s="44">
        <v>14.9</v>
      </c>
      <c r="AA25" s="44">
        <v>14.9</v>
      </c>
      <c r="AB25" s="44">
        <v>14.9</v>
      </c>
      <c r="AC25" s="44">
        <v>14.9</v>
      </c>
      <c r="AD25" s="44">
        <v>14.9</v>
      </c>
      <c r="AE25" s="44">
        <v>14.9</v>
      </c>
      <c r="AF25" s="44">
        <v>14.9</v>
      </c>
      <c r="AG25" s="48">
        <v>38.46</v>
      </c>
      <c r="AH25" s="46">
        <f t="shared" si="2"/>
        <v>14.9</v>
      </c>
      <c r="AI25" s="47">
        <f t="shared" si="3"/>
        <v>13.2</v>
      </c>
      <c r="AK25" s="49"/>
      <c r="AL25" s="59" t="s">
        <v>44</v>
      </c>
      <c r="AM25" s="60">
        <f t="shared" ref="AM25:BJ25" si="19">AM22+AM23</f>
        <v>1377.73</v>
      </c>
      <c r="AN25" s="60">
        <f t="shared" si="19"/>
        <v>1157.6299999999999</v>
      </c>
      <c r="AO25" s="60">
        <f t="shared" si="19"/>
        <v>1228.3299999999997</v>
      </c>
      <c r="AP25" s="60">
        <f t="shared" si="19"/>
        <v>1160.33</v>
      </c>
      <c r="AQ25" s="60">
        <f t="shared" si="19"/>
        <v>1141.6299999999999</v>
      </c>
      <c r="AR25" s="60">
        <f t="shared" si="19"/>
        <v>1031.6299999999999</v>
      </c>
      <c r="AS25" s="60">
        <f t="shared" si="19"/>
        <v>1264.23</v>
      </c>
      <c r="AT25" s="60">
        <f t="shared" si="19"/>
        <v>1758.2299999999998</v>
      </c>
      <c r="AU25" s="60">
        <f t="shared" si="19"/>
        <v>1614.5299999999997</v>
      </c>
      <c r="AV25" s="60">
        <f t="shared" si="19"/>
        <v>1576.8300000000002</v>
      </c>
      <c r="AW25" s="60">
        <f t="shared" si="19"/>
        <v>1565.23</v>
      </c>
      <c r="AX25" s="60">
        <f t="shared" si="19"/>
        <v>1586.5300000000002</v>
      </c>
      <c r="AY25" s="60">
        <f t="shared" si="19"/>
        <v>1598.93</v>
      </c>
      <c r="AZ25" s="60">
        <f t="shared" si="19"/>
        <v>1585.33</v>
      </c>
      <c r="BA25" s="60">
        <f t="shared" si="19"/>
        <v>1643.83</v>
      </c>
      <c r="BB25" s="60">
        <f t="shared" si="19"/>
        <v>1673.53</v>
      </c>
      <c r="BC25" s="60">
        <f t="shared" si="19"/>
        <v>1675.2299999999998</v>
      </c>
      <c r="BD25" s="60">
        <f t="shared" si="19"/>
        <v>1675.48</v>
      </c>
      <c r="BE25" s="60">
        <f t="shared" si="19"/>
        <v>1675.5299999999997</v>
      </c>
      <c r="BF25" s="60">
        <f t="shared" si="19"/>
        <v>2008.3089473684211</v>
      </c>
      <c r="BG25" s="60">
        <f t="shared" si="19"/>
        <v>1733.03</v>
      </c>
      <c r="BH25" s="60">
        <f t="shared" si="19"/>
        <v>1639.83</v>
      </c>
      <c r="BI25" s="60">
        <f t="shared" si="19"/>
        <v>1542.53</v>
      </c>
      <c r="BJ25" s="60">
        <f t="shared" si="19"/>
        <v>1545.13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6.2</v>
      </c>
      <c r="C26" s="44">
        <v>6.2</v>
      </c>
      <c r="D26" s="44">
        <v>7.2</v>
      </c>
      <c r="E26" s="44">
        <v>7.2</v>
      </c>
      <c r="F26" s="44">
        <v>7.2</v>
      </c>
      <c r="G26" s="44">
        <v>7.2</v>
      </c>
      <c r="H26" s="44">
        <v>7.2</v>
      </c>
      <c r="I26" s="44">
        <v>7.2</v>
      </c>
      <c r="J26" s="44">
        <v>7.2</v>
      </c>
      <c r="K26" s="44">
        <v>7.2</v>
      </c>
      <c r="L26" s="44">
        <v>7.2</v>
      </c>
      <c r="M26" s="44">
        <v>7.2</v>
      </c>
      <c r="N26" s="44">
        <v>7.2</v>
      </c>
      <c r="O26" s="44">
        <v>7.2</v>
      </c>
      <c r="P26" s="44">
        <v>7.2</v>
      </c>
      <c r="Q26" s="44">
        <v>7.2</v>
      </c>
      <c r="R26" s="44">
        <v>7.2</v>
      </c>
      <c r="S26" s="44">
        <v>7.2</v>
      </c>
      <c r="T26" s="44">
        <v>7.2</v>
      </c>
      <c r="U26" s="44">
        <v>7.2</v>
      </c>
      <c r="V26" s="44">
        <v>7.2</v>
      </c>
      <c r="W26" s="44">
        <v>7.2</v>
      </c>
      <c r="X26" s="44">
        <v>7.2</v>
      </c>
      <c r="Y26" s="44">
        <v>7.2</v>
      </c>
      <c r="Z26" s="44">
        <v>7.2</v>
      </c>
      <c r="AA26" s="44">
        <v>7.2</v>
      </c>
      <c r="AB26" s="44">
        <v>7.2</v>
      </c>
      <c r="AC26" s="44">
        <v>7.2</v>
      </c>
      <c r="AD26" s="44">
        <v>7.2</v>
      </c>
      <c r="AE26" s="44">
        <v>7.2</v>
      </c>
      <c r="AF26" s="44">
        <v>7.2</v>
      </c>
      <c r="AG26" s="61">
        <v>38</v>
      </c>
      <c r="AH26" s="46">
        <f t="shared" si="2"/>
        <v>7.2</v>
      </c>
      <c r="AI26" s="47">
        <f t="shared" si="3"/>
        <v>6.2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20</v>
      </c>
      <c r="C28" s="44">
        <v>20</v>
      </c>
      <c r="D28" s="44">
        <v>29.3</v>
      </c>
      <c r="E28" s="44">
        <v>29.3</v>
      </c>
      <c r="F28" s="44">
        <v>29.3</v>
      </c>
      <c r="G28" s="44">
        <v>29.3</v>
      </c>
      <c r="H28" s="44">
        <v>29.3</v>
      </c>
      <c r="I28" s="44">
        <v>29.3</v>
      </c>
      <c r="J28" s="44">
        <v>29.3</v>
      </c>
      <c r="K28" s="44">
        <v>29.3</v>
      </c>
      <c r="L28" s="44">
        <v>29.3</v>
      </c>
      <c r="M28" s="44">
        <v>29.3</v>
      </c>
      <c r="N28" s="44">
        <v>29.3</v>
      </c>
      <c r="O28" s="44">
        <v>29.3</v>
      </c>
      <c r="P28" s="44">
        <v>29.3</v>
      </c>
      <c r="Q28" s="44">
        <v>29.3</v>
      </c>
      <c r="R28" s="44">
        <v>29.3</v>
      </c>
      <c r="S28" s="44">
        <v>29.3</v>
      </c>
      <c r="T28" s="44">
        <v>29.3</v>
      </c>
      <c r="U28" s="44">
        <v>29.3</v>
      </c>
      <c r="V28" s="44">
        <v>29.3</v>
      </c>
      <c r="W28" s="44">
        <v>29.3</v>
      </c>
      <c r="X28" s="44">
        <v>29.3</v>
      </c>
      <c r="Y28" s="44">
        <v>29.3</v>
      </c>
      <c r="Z28" s="44">
        <v>29.3</v>
      </c>
      <c r="AA28" s="44">
        <v>29.3</v>
      </c>
      <c r="AB28" s="44">
        <v>29.3</v>
      </c>
      <c r="AC28" s="44">
        <v>29.3</v>
      </c>
      <c r="AD28" s="44">
        <v>29.3</v>
      </c>
      <c r="AE28" s="44">
        <v>29.3</v>
      </c>
      <c r="AF28" s="44">
        <v>29.3</v>
      </c>
      <c r="AG28" s="48">
        <v>35.5</v>
      </c>
      <c r="AH28" s="46">
        <f t="shared" si="2"/>
        <v>29.3</v>
      </c>
      <c r="AI28" s="47">
        <f t="shared" si="3"/>
        <v>20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11.5</v>
      </c>
      <c r="C30" s="44">
        <v>11.5</v>
      </c>
      <c r="D30" s="44">
        <v>16.899999999999999</v>
      </c>
      <c r="E30" s="44">
        <v>16.899999999999999</v>
      </c>
      <c r="F30" s="44">
        <v>16.899999999999999</v>
      </c>
      <c r="G30" s="44">
        <v>16.899999999999999</v>
      </c>
      <c r="H30" s="44">
        <v>16.899999999999999</v>
      </c>
      <c r="I30" s="44">
        <v>16.899999999999999</v>
      </c>
      <c r="J30" s="44">
        <v>16.899999999999999</v>
      </c>
      <c r="K30" s="44">
        <v>16.899999999999999</v>
      </c>
      <c r="L30" s="44">
        <v>16.899999999999999</v>
      </c>
      <c r="M30" s="44">
        <v>16.899999999999999</v>
      </c>
      <c r="N30" s="44">
        <v>16.899999999999999</v>
      </c>
      <c r="O30" s="44">
        <v>16.899999999999999</v>
      </c>
      <c r="P30" s="44">
        <v>16.899999999999999</v>
      </c>
      <c r="Q30" s="44">
        <v>16.899999999999999</v>
      </c>
      <c r="R30" s="44">
        <v>16.899999999999999</v>
      </c>
      <c r="S30" s="44">
        <v>16.899999999999999</v>
      </c>
      <c r="T30" s="44">
        <v>16.899999999999999</v>
      </c>
      <c r="U30" s="44">
        <v>16.899999999999999</v>
      </c>
      <c r="V30" s="44">
        <v>16.899999999999999</v>
      </c>
      <c r="W30" s="44">
        <v>16.899999999999999</v>
      </c>
      <c r="X30" s="44">
        <v>16.899999999999999</v>
      </c>
      <c r="Y30" s="44">
        <v>16.899999999999999</v>
      </c>
      <c r="Z30" s="44">
        <v>16.899999999999999</v>
      </c>
      <c r="AA30" s="44">
        <v>16.899999999999999</v>
      </c>
      <c r="AB30" s="44">
        <v>16.899999999999999</v>
      </c>
      <c r="AC30" s="44">
        <v>16.899999999999999</v>
      </c>
      <c r="AD30" s="44">
        <v>16.899999999999999</v>
      </c>
      <c r="AE30" s="44">
        <v>16.899999999999999</v>
      </c>
      <c r="AF30" s="44">
        <v>16.899999999999999</v>
      </c>
      <c r="AG30" s="48">
        <v>30</v>
      </c>
      <c r="AH30" s="46">
        <f t="shared" si="2"/>
        <v>16.899999999999999</v>
      </c>
      <c r="AI30" s="47">
        <f t="shared" si="3"/>
        <v>11.5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7.2</v>
      </c>
      <c r="C31" s="44">
        <v>7.2</v>
      </c>
      <c r="D31" s="44">
        <v>9.5</v>
      </c>
      <c r="E31" s="44">
        <v>9.5</v>
      </c>
      <c r="F31" s="44">
        <v>9.5</v>
      </c>
      <c r="G31" s="44">
        <v>9.5</v>
      </c>
      <c r="H31" s="44">
        <v>9.5</v>
      </c>
      <c r="I31" s="44">
        <v>9.5</v>
      </c>
      <c r="J31" s="44">
        <v>9.5</v>
      </c>
      <c r="K31" s="44">
        <v>9.5</v>
      </c>
      <c r="L31" s="44">
        <v>9.5</v>
      </c>
      <c r="M31" s="44">
        <v>9.5</v>
      </c>
      <c r="N31" s="44">
        <v>9.5</v>
      </c>
      <c r="O31" s="44">
        <v>9.5</v>
      </c>
      <c r="P31" s="44">
        <v>9.5</v>
      </c>
      <c r="Q31" s="44">
        <v>9.5</v>
      </c>
      <c r="R31" s="44">
        <v>9.5</v>
      </c>
      <c r="S31" s="44">
        <v>9.5</v>
      </c>
      <c r="T31" s="44">
        <v>9.5</v>
      </c>
      <c r="U31" s="44">
        <v>9.5</v>
      </c>
      <c r="V31" s="44">
        <v>9.5</v>
      </c>
      <c r="W31" s="44">
        <v>9.5</v>
      </c>
      <c r="X31" s="44">
        <v>9.5</v>
      </c>
      <c r="Y31" s="44">
        <v>9.5</v>
      </c>
      <c r="Z31" s="44">
        <v>9.5</v>
      </c>
      <c r="AA31" s="44">
        <v>9.5</v>
      </c>
      <c r="AB31" s="44">
        <v>9.5</v>
      </c>
      <c r="AC31" s="44">
        <v>9.5</v>
      </c>
      <c r="AD31" s="44">
        <v>9.5</v>
      </c>
      <c r="AE31" s="44">
        <v>9.5</v>
      </c>
      <c r="AF31" s="44">
        <v>9.5</v>
      </c>
      <c r="AG31" s="48">
        <v>29.04</v>
      </c>
      <c r="AH31" s="46">
        <f t="shared" si="2"/>
        <v>9.5</v>
      </c>
      <c r="AI31" s="47">
        <f t="shared" si="3"/>
        <v>7.2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8.3000000000000007</v>
      </c>
      <c r="C32" s="44">
        <v>8.3000000000000007</v>
      </c>
      <c r="D32" s="44">
        <v>9.1999999999999993</v>
      </c>
      <c r="E32" s="44">
        <v>9.1999999999999993</v>
      </c>
      <c r="F32" s="44">
        <v>9.1999999999999993</v>
      </c>
      <c r="G32" s="44">
        <v>9.1999999999999993</v>
      </c>
      <c r="H32" s="44">
        <v>9.1999999999999993</v>
      </c>
      <c r="I32" s="44">
        <v>9.1999999999999993</v>
      </c>
      <c r="J32" s="44">
        <v>9.1999999999999993</v>
      </c>
      <c r="K32" s="44">
        <v>9.1999999999999993</v>
      </c>
      <c r="L32" s="44">
        <v>9.1999999999999993</v>
      </c>
      <c r="M32" s="44">
        <v>9.1999999999999993</v>
      </c>
      <c r="N32" s="44">
        <v>9.1999999999999993</v>
      </c>
      <c r="O32" s="44">
        <v>9.1999999999999993</v>
      </c>
      <c r="P32" s="44">
        <v>9.1999999999999993</v>
      </c>
      <c r="Q32" s="44">
        <v>9.1999999999999993</v>
      </c>
      <c r="R32" s="44">
        <v>9.1999999999999993</v>
      </c>
      <c r="S32" s="44">
        <v>9.1999999999999993</v>
      </c>
      <c r="T32" s="44">
        <v>9.1999999999999993</v>
      </c>
      <c r="U32" s="44">
        <v>9.1999999999999993</v>
      </c>
      <c r="V32" s="44">
        <v>9.1999999999999993</v>
      </c>
      <c r="W32" s="44">
        <v>9.1999999999999993</v>
      </c>
      <c r="X32" s="44">
        <v>9.1999999999999993</v>
      </c>
      <c r="Y32" s="44">
        <v>9.1999999999999993</v>
      </c>
      <c r="Z32" s="44">
        <v>9.1999999999999993</v>
      </c>
      <c r="AA32" s="44">
        <v>9.1999999999999993</v>
      </c>
      <c r="AB32" s="44">
        <v>9.1999999999999993</v>
      </c>
      <c r="AC32" s="44">
        <v>9.1999999999999993</v>
      </c>
      <c r="AD32" s="44">
        <v>9.1999999999999993</v>
      </c>
      <c r="AE32" s="44">
        <v>9.1999999999999993</v>
      </c>
      <c r="AF32" s="44">
        <v>9.1999999999999993</v>
      </c>
      <c r="AG32" s="48">
        <v>28.1</v>
      </c>
      <c r="AH32" s="46">
        <f t="shared" si="2"/>
        <v>9.1999999999999993</v>
      </c>
      <c r="AI32" s="47">
        <f t="shared" si="3"/>
        <v>8.3000000000000007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10.3</v>
      </c>
      <c r="C33" s="44">
        <v>10.3</v>
      </c>
      <c r="D33" s="44">
        <v>13</v>
      </c>
      <c r="E33" s="44">
        <v>13</v>
      </c>
      <c r="F33" s="44">
        <v>13</v>
      </c>
      <c r="G33" s="44">
        <v>13</v>
      </c>
      <c r="H33" s="44">
        <v>13</v>
      </c>
      <c r="I33" s="44">
        <v>13</v>
      </c>
      <c r="J33" s="44">
        <v>13</v>
      </c>
      <c r="K33" s="44">
        <v>13</v>
      </c>
      <c r="L33" s="44">
        <v>13</v>
      </c>
      <c r="M33" s="44">
        <v>13</v>
      </c>
      <c r="N33" s="44">
        <v>13</v>
      </c>
      <c r="O33" s="44">
        <v>13</v>
      </c>
      <c r="P33" s="44">
        <v>13</v>
      </c>
      <c r="Q33" s="44">
        <v>13</v>
      </c>
      <c r="R33" s="44">
        <v>13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</v>
      </c>
      <c r="AA33" s="44">
        <v>13</v>
      </c>
      <c r="AB33" s="44">
        <v>13</v>
      </c>
      <c r="AC33" s="44">
        <v>13</v>
      </c>
      <c r="AD33" s="44">
        <v>13</v>
      </c>
      <c r="AE33" s="44">
        <v>13</v>
      </c>
      <c r="AF33" s="44">
        <v>13</v>
      </c>
      <c r="AG33" s="48">
        <v>27</v>
      </c>
      <c r="AH33" s="46">
        <f t="shared" si="2"/>
        <v>13</v>
      </c>
      <c r="AI33" s="47">
        <f t="shared" si="3"/>
        <v>10.3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11.1</v>
      </c>
      <c r="C34" s="44">
        <v>11.1</v>
      </c>
      <c r="D34" s="44">
        <v>13</v>
      </c>
      <c r="E34" s="44">
        <v>13</v>
      </c>
      <c r="F34" s="44">
        <v>13</v>
      </c>
      <c r="G34" s="44">
        <v>13</v>
      </c>
      <c r="H34" s="44">
        <v>13</v>
      </c>
      <c r="I34" s="44">
        <v>13</v>
      </c>
      <c r="J34" s="44">
        <v>13</v>
      </c>
      <c r="K34" s="44">
        <v>13</v>
      </c>
      <c r="L34" s="44">
        <v>13</v>
      </c>
      <c r="M34" s="44">
        <v>13</v>
      </c>
      <c r="N34" s="44">
        <v>13</v>
      </c>
      <c r="O34" s="44">
        <v>13</v>
      </c>
      <c r="P34" s="44">
        <v>13</v>
      </c>
      <c r="Q34" s="44">
        <v>13</v>
      </c>
      <c r="R34" s="44">
        <v>13</v>
      </c>
      <c r="S34" s="44">
        <v>13</v>
      </c>
      <c r="T34" s="44">
        <v>13</v>
      </c>
      <c r="U34" s="44">
        <v>13</v>
      </c>
      <c r="V34" s="44">
        <v>13</v>
      </c>
      <c r="W34" s="44">
        <v>13</v>
      </c>
      <c r="X34" s="44">
        <v>13</v>
      </c>
      <c r="Y34" s="44">
        <v>13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11.1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11.6</v>
      </c>
      <c r="C35" s="44">
        <v>11.6</v>
      </c>
      <c r="D35" s="44">
        <v>14.2</v>
      </c>
      <c r="E35" s="44">
        <v>14.2</v>
      </c>
      <c r="F35" s="44">
        <v>14.2</v>
      </c>
      <c r="G35" s="44">
        <v>14.2</v>
      </c>
      <c r="H35" s="44">
        <v>14.2</v>
      </c>
      <c r="I35" s="44">
        <v>14.2</v>
      </c>
      <c r="J35" s="44">
        <v>14.2</v>
      </c>
      <c r="K35" s="44">
        <v>14.2</v>
      </c>
      <c r="L35" s="44">
        <v>14.2</v>
      </c>
      <c r="M35" s="44">
        <v>14.2</v>
      </c>
      <c r="N35" s="44">
        <v>14.2</v>
      </c>
      <c r="O35" s="44">
        <v>14.2</v>
      </c>
      <c r="P35" s="44">
        <v>14.2</v>
      </c>
      <c r="Q35" s="44">
        <v>14.2</v>
      </c>
      <c r="R35" s="44">
        <v>14.2</v>
      </c>
      <c r="S35" s="44">
        <v>14.2</v>
      </c>
      <c r="T35" s="44">
        <v>14.2</v>
      </c>
      <c r="U35" s="44">
        <v>14.2</v>
      </c>
      <c r="V35" s="44">
        <v>14.2</v>
      </c>
      <c r="W35" s="44">
        <v>14.2</v>
      </c>
      <c r="X35" s="44">
        <v>14.2</v>
      </c>
      <c r="Y35" s="44">
        <v>14.2</v>
      </c>
      <c r="Z35" s="44">
        <v>14.2</v>
      </c>
      <c r="AA35" s="44">
        <v>14.2</v>
      </c>
      <c r="AB35" s="44">
        <v>14.2</v>
      </c>
      <c r="AC35" s="44">
        <v>14.2</v>
      </c>
      <c r="AD35" s="44">
        <v>14.2</v>
      </c>
      <c r="AE35" s="44">
        <v>14.2</v>
      </c>
      <c r="AF35" s="44">
        <v>14.2</v>
      </c>
      <c r="AG35" s="48">
        <v>25</v>
      </c>
      <c r="AH35" s="46">
        <f t="shared" si="2"/>
        <v>14.2</v>
      </c>
      <c r="AI35" s="47">
        <f t="shared" si="3"/>
        <v>11.6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6</v>
      </c>
      <c r="C36" s="44">
        <v>6</v>
      </c>
      <c r="D36" s="44">
        <v>6</v>
      </c>
      <c r="E36" s="44">
        <v>6</v>
      </c>
      <c r="F36" s="44">
        <v>6</v>
      </c>
      <c r="G36" s="44">
        <v>6</v>
      </c>
      <c r="H36" s="44">
        <v>6</v>
      </c>
      <c r="I36" s="44">
        <v>6</v>
      </c>
      <c r="J36" s="44">
        <v>6</v>
      </c>
      <c r="K36" s="44">
        <v>6</v>
      </c>
      <c r="L36" s="44">
        <v>6</v>
      </c>
      <c r="M36" s="44">
        <v>6</v>
      </c>
      <c r="N36" s="44">
        <v>6</v>
      </c>
      <c r="O36" s="44">
        <v>6</v>
      </c>
      <c r="P36" s="44">
        <v>6</v>
      </c>
      <c r="Q36" s="44">
        <v>6</v>
      </c>
      <c r="R36" s="44">
        <v>6</v>
      </c>
      <c r="S36" s="44">
        <v>6</v>
      </c>
      <c r="T36" s="44">
        <v>6</v>
      </c>
      <c r="U36" s="44">
        <v>6</v>
      </c>
      <c r="V36" s="44">
        <v>6</v>
      </c>
      <c r="W36" s="44">
        <v>6</v>
      </c>
      <c r="X36" s="44">
        <v>6</v>
      </c>
      <c r="Y36" s="44">
        <v>6</v>
      </c>
      <c r="Z36" s="44">
        <v>6</v>
      </c>
      <c r="AA36" s="44">
        <v>6</v>
      </c>
      <c r="AB36" s="44">
        <v>6</v>
      </c>
      <c r="AC36" s="44">
        <v>6</v>
      </c>
      <c r="AD36" s="44">
        <v>6</v>
      </c>
      <c r="AE36" s="44">
        <v>6</v>
      </c>
      <c r="AF36" s="44">
        <v>6</v>
      </c>
      <c r="AG36" s="48">
        <v>25</v>
      </c>
      <c r="AH36" s="46">
        <f t="shared" si="2"/>
        <v>6</v>
      </c>
      <c r="AI36" s="47">
        <f t="shared" si="3"/>
        <v>6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13.3</v>
      </c>
      <c r="C37" s="44">
        <v>13.3</v>
      </c>
      <c r="D37" s="44">
        <v>16.2</v>
      </c>
      <c r="E37" s="44">
        <v>16.2</v>
      </c>
      <c r="F37" s="44">
        <v>16.2</v>
      </c>
      <c r="G37" s="44">
        <v>16.2</v>
      </c>
      <c r="H37" s="44">
        <v>16.2</v>
      </c>
      <c r="I37" s="44">
        <v>16.2</v>
      </c>
      <c r="J37" s="44">
        <v>16.2</v>
      </c>
      <c r="K37" s="44">
        <v>16.2</v>
      </c>
      <c r="L37" s="44">
        <v>16.2</v>
      </c>
      <c r="M37" s="44">
        <v>16.2</v>
      </c>
      <c r="N37" s="44">
        <v>16.2</v>
      </c>
      <c r="O37" s="44">
        <v>16.2</v>
      </c>
      <c r="P37" s="44">
        <v>16.2</v>
      </c>
      <c r="Q37" s="44">
        <v>16.2</v>
      </c>
      <c r="R37" s="44">
        <v>16.2</v>
      </c>
      <c r="S37" s="44">
        <v>16.2</v>
      </c>
      <c r="T37" s="44">
        <v>16.2</v>
      </c>
      <c r="U37" s="44">
        <v>16.2</v>
      </c>
      <c r="V37" s="44">
        <v>16.2</v>
      </c>
      <c r="W37" s="44">
        <v>16.2</v>
      </c>
      <c r="X37" s="44">
        <v>16.2</v>
      </c>
      <c r="Y37" s="44">
        <v>16.2</v>
      </c>
      <c r="Z37" s="44">
        <v>16.2</v>
      </c>
      <c r="AA37" s="44">
        <v>16.2</v>
      </c>
      <c r="AB37" s="44">
        <v>16.2</v>
      </c>
      <c r="AC37" s="44">
        <v>16.2</v>
      </c>
      <c r="AD37" s="44">
        <v>16.2</v>
      </c>
      <c r="AE37" s="44">
        <v>16.2</v>
      </c>
      <c r="AF37" s="44">
        <v>16.2</v>
      </c>
      <c r="AG37" s="48">
        <v>25</v>
      </c>
      <c r="AH37" s="46">
        <f t="shared" si="2"/>
        <v>16.2</v>
      </c>
      <c r="AI37" s="47">
        <f t="shared" si="3"/>
        <v>13.3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14.9</v>
      </c>
      <c r="C39" s="44">
        <v>14.9</v>
      </c>
      <c r="D39" s="44">
        <v>7.5</v>
      </c>
      <c r="E39" s="44">
        <v>7.5</v>
      </c>
      <c r="F39" s="44">
        <v>7.5</v>
      </c>
      <c r="G39" s="44">
        <v>7.5</v>
      </c>
      <c r="H39" s="44">
        <v>7.5</v>
      </c>
      <c r="I39" s="44">
        <v>7.5</v>
      </c>
      <c r="J39" s="44">
        <v>7.5</v>
      </c>
      <c r="K39" s="44">
        <v>7.5</v>
      </c>
      <c r="L39" s="44">
        <v>7.5</v>
      </c>
      <c r="M39" s="44">
        <v>7.5</v>
      </c>
      <c r="N39" s="44">
        <v>7.5</v>
      </c>
      <c r="O39" s="44">
        <v>7.5</v>
      </c>
      <c r="P39" s="44">
        <v>7.5</v>
      </c>
      <c r="Q39" s="44">
        <v>7.5</v>
      </c>
      <c r="R39" s="44">
        <v>7.5</v>
      </c>
      <c r="S39" s="44">
        <v>7.5</v>
      </c>
      <c r="T39" s="44">
        <v>7.5</v>
      </c>
      <c r="U39" s="44">
        <v>7.5</v>
      </c>
      <c r="V39" s="44">
        <v>7.5</v>
      </c>
      <c r="W39" s="44">
        <v>7.5</v>
      </c>
      <c r="X39" s="44">
        <v>7.5</v>
      </c>
      <c r="Y39" s="44">
        <v>7.5</v>
      </c>
      <c r="Z39" s="44">
        <v>7.5</v>
      </c>
      <c r="AA39" s="44">
        <v>7.5</v>
      </c>
      <c r="AB39" s="44">
        <v>7.5</v>
      </c>
      <c r="AC39" s="44">
        <v>7.5</v>
      </c>
      <c r="AD39" s="44">
        <v>7.5</v>
      </c>
      <c r="AE39" s="44">
        <v>7.5</v>
      </c>
      <c r="AF39" s="44">
        <v>7.5</v>
      </c>
      <c r="AG39" s="48">
        <v>23.5</v>
      </c>
      <c r="AH39" s="46">
        <f t="shared" si="2"/>
        <v>14.9</v>
      </c>
      <c r="AI39" s="47">
        <f t="shared" si="3"/>
        <v>7.5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4.2</v>
      </c>
      <c r="C40" s="44">
        <v>4.2</v>
      </c>
      <c r="D40" s="44">
        <v>4.2</v>
      </c>
      <c r="E40" s="44">
        <v>4.2</v>
      </c>
      <c r="F40" s="44">
        <v>4.2</v>
      </c>
      <c r="G40" s="44">
        <v>4.2</v>
      </c>
      <c r="H40" s="44">
        <v>4.2</v>
      </c>
      <c r="I40" s="44">
        <v>4.2</v>
      </c>
      <c r="J40" s="44">
        <v>4.2</v>
      </c>
      <c r="K40" s="44">
        <v>4.2</v>
      </c>
      <c r="L40" s="44">
        <v>4.2</v>
      </c>
      <c r="M40" s="44">
        <v>4.2</v>
      </c>
      <c r="N40" s="44">
        <v>4.2</v>
      </c>
      <c r="O40" s="44">
        <v>4.2</v>
      </c>
      <c r="P40" s="44">
        <v>4.2</v>
      </c>
      <c r="Q40" s="44">
        <v>4.2</v>
      </c>
      <c r="R40" s="44">
        <v>4.2</v>
      </c>
      <c r="S40" s="44">
        <v>4.2</v>
      </c>
      <c r="T40" s="44">
        <v>4.2</v>
      </c>
      <c r="U40" s="44">
        <v>4.2</v>
      </c>
      <c r="V40" s="44">
        <v>4.2</v>
      </c>
      <c r="W40" s="44">
        <v>4.2</v>
      </c>
      <c r="X40" s="44">
        <v>4.2</v>
      </c>
      <c r="Y40" s="44">
        <v>4.2</v>
      </c>
      <c r="Z40" s="44">
        <v>4.2</v>
      </c>
      <c r="AA40" s="44">
        <v>4.2</v>
      </c>
      <c r="AB40" s="44">
        <v>4.2</v>
      </c>
      <c r="AC40" s="44">
        <v>4.2</v>
      </c>
      <c r="AD40" s="44">
        <v>4.2</v>
      </c>
      <c r="AE40" s="44">
        <v>4.2</v>
      </c>
      <c r="AF40" s="44">
        <v>4.2</v>
      </c>
      <c r="AG40" s="48">
        <v>22.2</v>
      </c>
      <c r="AH40" s="46">
        <f t="shared" si="2"/>
        <v>4.2</v>
      </c>
      <c r="AI40" s="47">
        <f t="shared" si="3"/>
        <v>4.2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4.5</v>
      </c>
      <c r="C41" s="44">
        <v>4.5</v>
      </c>
      <c r="D41" s="44">
        <v>4.5</v>
      </c>
      <c r="E41" s="44">
        <v>4.5</v>
      </c>
      <c r="F41" s="44">
        <v>4.5</v>
      </c>
      <c r="G41" s="44">
        <v>4.5</v>
      </c>
      <c r="H41" s="44">
        <v>4.5</v>
      </c>
      <c r="I41" s="44">
        <v>4.5</v>
      </c>
      <c r="J41" s="44">
        <v>4.5</v>
      </c>
      <c r="K41" s="44">
        <v>4.5</v>
      </c>
      <c r="L41" s="44">
        <v>4.5</v>
      </c>
      <c r="M41" s="44">
        <v>4.5</v>
      </c>
      <c r="N41" s="44">
        <v>4.5</v>
      </c>
      <c r="O41" s="44">
        <v>4.5</v>
      </c>
      <c r="P41" s="44">
        <v>4.5</v>
      </c>
      <c r="Q41" s="44">
        <v>4.5</v>
      </c>
      <c r="R41" s="44">
        <v>4.5</v>
      </c>
      <c r="S41" s="44">
        <v>4.5</v>
      </c>
      <c r="T41" s="44">
        <v>4.5</v>
      </c>
      <c r="U41" s="44">
        <v>4.5</v>
      </c>
      <c r="V41" s="44">
        <v>4.5</v>
      </c>
      <c r="W41" s="44">
        <v>4.5</v>
      </c>
      <c r="X41" s="44">
        <v>4.5</v>
      </c>
      <c r="Y41" s="44">
        <v>4.5</v>
      </c>
      <c r="Z41" s="44">
        <v>4.5</v>
      </c>
      <c r="AA41" s="44">
        <v>4.5</v>
      </c>
      <c r="AB41" s="44">
        <v>4.5</v>
      </c>
      <c r="AC41" s="44">
        <v>4.5</v>
      </c>
      <c r="AD41" s="44">
        <v>4.5</v>
      </c>
      <c r="AE41" s="44">
        <v>4.5</v>
      </c>
      <c r="AF41" s="44">
        <v>4.5</v>
      </c>
      <c r="AG41" s="48">
        <v>22.1</v>
      </c>
      <c r="AH41" s="46">
        <f t="shared" si="2"/>
        <v>4.5</v>
      </c>
      <c r="AI41" s="47">
        <f t="shared" si="3"/>
        <v>4.5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6.1</v>
      </c>
      <c r="C42" s="44">
        <v>6.1</v>
      </c>
      <c r="D42" s="44">
        <v>6.1</v>
      </c>
      <c r="E42" s="44">
        <v>6.1</v>
      </c>
      <c r="F42" s="44">
        <v>6.1</v>
      </c>
      <c r="G42" s="44">
        <v>6.1</v>
      </c>
      <c r="H42" s="44">
        <v>6.1</v>
      </c>
      <c r="I42" s="44">
        <v>6.1</v>
      </c>
      <c r="J42" s="44">
        <v>6.1</v>
      </c>
      <c r="K42" s="44">
        <v>6.1</v>
      </c>
      <c r="L42" s="44">
        <v>6.1</v>
      </c>
      <c r="M42" s="44">
        <v>6.1</v>
      </c>
      <c r="N42" s="44">
        <v>6.1</v>
      </c>
      <c r="O42" s="44">
        <v>6.1</v>
      </c>
      <c r="P42" s="44">
        <v>6.1</v>
      </c>
      <c r="Q42" s="44">
        <v>6.1</v>
      </c>
      <c r="R42" s="44">
        <v>6.1</v>
      </c>
      <c r="S42" s="44">
        <v>6.1</v>
      </c>
      <c r="T42" s="44">
        <v>6.1</v>
      </c>
      <c r="U42" s="44">
        <v>6.1</v>
      </c>
      <c r="V42" s="44">
        <v>6.1</v>
      </c>
      <c r="W42" s="44">
        <v>6.1</v>
      </c>
      <c r="X42" s="44">
        <v>6.1</v>
      </c>
      <c r="Y42" s="44">
        <v>6.1</v>
      </c>
      <c r="Z42" s="44">
        <v>6.1</v>
      </c>
      <c r="AA42" s="44">
        <v>6.1</v>
      </c>
      <c r="AB42" s="44">
        <v>6.1</v>
      </c>
      <c r="AC42" s="44">
        <v>6.1</v>
      </c>
      <c r="AD42" s="44">
        <v>6.1</v>
      </c>
      <c r="AE42" s="44">
        <v>6.1</v>
      </c>
      <c r="AF42" s="44">
        <v>6.1</v>
      </c>
      <c r="AG42" s="48">
        <v>22</v>
      </c>
      <c r="AH42" s="46">
        <f t="shared" si="2"/>
        <v>6.1</v>
      </c>
      <c r="AI42" s="47">
        <f t="shared" si="3"/>
        <v>6.1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5.0999999999999996</v>
      </c>
      <c r="C43" s="44">
        <v>5.0999999999999996</v>
      </c>
      <c r="D43" s="44">
        <v>5.0999999999999996</v>
      </c>
      <c r="E43" s="44">
        <v>5.0999999999999996</v>
      </c>
      <c r="F43" s="44">
        <v>5.0999999999999996</v>
      </c>
      <c r="G43" s="44">
        <v>5.0999999999999996</v>
      </c>
      <c r="H43" s="44">
        <v>5.0999999999999996</v>
      </c>
      <c r="I43" s="44">
        <v>5.0999999999999996</v>
      </c>
      <c r="J43" s="44">
        <v>5.0999999999999996</v>
      </c>
      <c r="K43" s="44">
        <v>5.0999999999999996</v>
      </c>
      <c r="L43" s="44">
        <v>5.0999999999999996</v>
      </c>
      <c r="M43" s="44">
        <v>5.0999999999999996</v>
      </c>
      <c r="N43" s="44">
        <v>5.0999999999999996</v>
      </c>
      <c r="O43" s="44">
        <v>5.0999999999999996</v>
      </c>
      <c r="P43" s="44">
        <v>5.0999999999999996</v>
      </c>
      <c r="Q43" s="44">
        <v>5.0999999999999996</v>
      </c>
      <c r="R43" s="44">
        <v>5.0999999999999996</v>
      </c>
      <c r="S43" s="44">
        <v>5.0999999999999996</v>
      </c>
      <c r="T43" s="44">
        <v>5.0999999999999996</v>
      </c>
      <c r="U43" s="44">
        <v>5.0999999999999996</v>
      </c>
      <c r="V43" s="44">
        <v>5.0999999999999996</v>
      </c>
      <c r="W43" s="44">
        <v>5.0999999999999996</v>
      </c>
      <c r="X43" s="44">
        <v>5.0999999999999996</v>
      </c>
      <c r="Y43" s="44">
        <v>5.0999999999999996</v>
      </c>
      <c r="Z43" s="44">
        <v>5.0999999999999996</v>
      </c>
      <c r="AA43" s="44">
        <v>5.0999999999999996</v>
      </c>
      <c r="AB43" s="44">
        <v>5.0999999999999996</v>
      </c>
      <c r="AC43" s="44">
        <v>5.0999999999999996</v>
      </c>
      <c r="AD43" s="44">
        <v>5.0999999999999996</v>
      </c>
      <c r="AE43" s="44">
        <v>5.0999999999999996</v>
      </c>
      <c r="AF43" s="44">
        <v>5.0999999999999996</v>
      </c>
      <c r="AG43" s="48">
        <v>22</v>
      </c>
      <c r="AH43" s="46">
        <f t="shared" si="2"/>
        <v>5.0999999999999996</v>
      </c>
      <c r="AI43" s="47">
        <f t="shared" si="3"/>
        <v>5.0999999999999996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10.1</v>
      </c>
      <c r="C44" s="44">
        <v>10.1</v>
      </c>
      <c r="D44" s="44">
        <v>12.1</v>
      </c>
      <c r="E44" s="44">
        <v>12.1</v>
      </c>
      <c r="F44" s="44">
        <v>12.1</v>
      </c>
      <c r="G44" s="44">
        <v>12.1</v>
      </c>
      <c r="H44" s="44">
        <v>12.1</v>
      </c>
      <c r="I44" s="44">
        <v>12.1</v>
      </c>
      <c r="J44" s="44">
        <v>12.1</v>
      </c>
      <c r="K44" s="44">
        <v>12.1</v>
      </c>
      <c r="L44" s="44">
        <v>12.1</v>
      </c>
      <c r="M44" s="44">
        <v>12.1</v>
      </c>
      <c r="N44" s="44">
        <v>12.1</v>
      </c>
      <c r="O44" s="44">
        <v>12.1</v>
      </c>
      <c r="P44" s="44">
        <v>12.1</v>
      </c>
      <c r="Q44" s="44">
        <v>12.1</v>
      </c>
      <c r="R44" s="44">
        <v>12.1</v>
      </c>
      <c r="S44" s="44">
        <v>12.1</v>
      </c>
      <c r="T44" s="44">
        <v>12.1</v>
      </c>
      <c r="U44" s="44">
        <v>12.1</v>
      </c>
      <c r="V44" s="44">
        <v>12.1</v>
      </c>
      <c r="W44" s="44">
        <v>12.1</v>
      </c>
      <c r="X44" s="44">
        <v>12.1</v>
      </c>
      <c r="Y44" s="44">
        <v>12.1</v>
      </c>
      <c r="Z44" s="44">
        <v>12.1</v>
      </c>
      <c r="AA44" s="44">
        <v>12.1</v>
      </c>
      <c r="AB44" s="44">
        <v>12.1</v>
      </c>
      <c r="AC44" s="44">
        <v>12.1</v>
      </c>
      <c r="AD44" s="44">
        <v>12.1</v>
      </c>
      <c r="AE44" s="44">
        <v>12.1</v>
      </c>
      <c r="AF44" s="44">
        <v>12.1</v>
      </c>
      <c r="AG44" s="48">
        <v>21.93</v>
      </c>
      <c r="AH44" s="46">
        <f t="shared" si="2"/>
        <v>12.1</v>
      </c>
      <c r="AI44" s="47">
        <f t="shared" si="3"/>
        <v>10.1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17.2</v>
      </c>
      <c r="E45" s="44">
        <v>17.2</v>
      </c>
      <c r="F45" s="44">
        <v>17.2</v>
      </c>
      <c r="G45" s="44">
        <v>17.2</v>
      </c>
      <c r="H45" s="44">
        <v>17.2</v>
      </c>
      <c r="I45" s="44">
        <v>17.2</v>
      </c>
      <c r="J45" s="44">
        <v>17.2</v>
      </c>
      <c r="K45" s="44">
        <v>17.2</v>
      </c>
      <c r="L45" s="44">
        <v>17.2</v>
      </c>
      <c r="M45" s="44">
        <v>17.2</v>
      </c>
      <c r="N45" s="44">
        <v>17.2</v>
      </c>
      <c r="O45" s="44">
        <v>17.2</v>
      </c>
      <c r="P45" s="44">
        <v>17.2</v>
      </c>
      <c r="Q45" s="44">
        <v>17.2</v>
      </c>
      <c r="R45" s="44">
        <v>17.2</v>
      </c>
      <c r="S45" s="44">
        <v>17.2</v>
      </c>
      <c r="T45" s="44">
        <v>17.2</v>
      </c>
      <c r="U45" s="44">
        <v>17.2</v>
      </c>
      <c r="V45" s="44">
        <v>17.2</v>
      </c>
      <c r="W45" s="44">
        <v>17.2</v>
      </c>
      <c r="X45" s="44">
        <v>17.2</v>
      </c>
      <c r="Y45" s="44">
        <v>17.2</v>
      </c>
      <c r="Z45" s="44">
        <v>17.2</v>
      </c>
      <c r="AA45" s="44">
        <v>17.2</v>
      </c>
      <c r="AB45" s="44">
        <v>17.2</v>
      </c>
      <c r="AC45" s="44">
        <v>17.2</v>
      </c>
      <c r="AD45" s="44">
        <v>17.2</v>
      </c>
      <c r="AE45" s="44">
        <v>17.2</v>
      </c>
      <c r="AF45" s="44">
        <v>17.2</v>
      </c>
      <c r="AG45" s="48">
        <v>21.3</v>
      </c>
      <c r="AH45" s="46">
        <f t="shared" si="2"/>
        <v>17.2</v>
      </c>
      <c r="AI45" s="47">
        <f t="shared" si="3"/>
        <v>15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7.2</v>
      </c>
      <c r="C46" s="44">
        <v>7.2</v>
      </c>
      <c r="D46" s="44">
        <v>10.3</v>
      </c>
      <c r="E46" s="44">
        <v>10.3</v>
      </c>
      <c r="F46" s="44">
        <v>10.3</v>
      </c>
      <c r="G46" s="44">
        <v>10.3</v>
      </c>
      <c r="H46" s="44">
        <v>10.3</v>
      </c>
      <c r="I46" s="44">
        <v>10.3</v>
      </c>
      <c r="J46" s="44">
        <v>10.3</v>
      </c>
      <c r="K46" s="44">
        <v>10.3</v>
      </c>
      <c r="L46" s="44">
        <v>10.3</v>
      </c>
      <c r="M46" s="44">
        <v>10.3</v>
      </c>
      <c r="N46" s="44">
        <v>10.3</v>
      </c>
      <c r="O46" s="44">
        <v>10.3</v>
      </c>
      <c r="P46" s="44">
        <v>10.3</v>
      </c>
      <c r="Q46" s="44">
        <v>10.3</v>
      </c>
      <c r="R46" s="44">
        <v>10.3</v>
      </c>
      <c r="S46" s="44">
        <v>10.3</v>
      </c>
      <c r="T46" s="44">
        <v>10.3</v>
      </c>
      <c r="U46" s="44">
        <v>10.3</v>
      </c>
      <c r="V46" s="44">
        <v>0</v>
      </c>
      <c r="W46" s="44">
        <v>10.3</v>
      </c>
      <c r="X46" s="44">
        <v>10.3</v>
      </c>
      <c r="Y46" s="44">
        <v>10.3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10.3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4.5999999999999996</v>
      </c>
      <c r="C47" s="44">
        <v>4.5999999999999996</v>
      </c>
      <c r="D47" s="44">
        <v>4.5999999999999996</v>
      </c>
      <c r="E47" s="44">
        <v>4.5999999999999996</v>
      </c>
      <c r="F47" s="44">
        <v>4.5999999999999996</v>
      </c>
      <c r="G47" s="44">
        <v>4.5999999999999996</v>
      </c>
      <c r="H47" s="44">
        <v>4.5999999999999996</v>
      </c>
      <c r="I47" s="44">
        <v>4.5999999999999996</v>
      </c>
      <c r="J47" s="44">
        <v>4.5999999999999996</v>
      </c>
      <c r="K47" s="44">
        <v>4.5999999999999996</v>
      </c>
      <c r="L47" s="44">
        <v>4.5999999999999996</v>
      </c>
      <c r="M47" s="44">
        <v>4.5999999999999996</v>
      </c>
      <c r="N47" s="44">
        <v>4.5999999999999996</v>
      </c>
      <c r="O47" s="44">
        <v>4.5999999999999996</v>
      </c>
      <c r="P47" s="44">
        <v>4.5999999999999996</v>
      </c>
      <c r="Q47" s="44">
        <v>4.5999999999999996</v>
      </c>
      <c r="R47" s="44">
        <v>4.5999999999999996</v>
      </c>
      <c r="S47" s="44">
        <v>4.5999999999999996</v>
      </c>
      <c r="T47" s="44">
        <v>4.5999999999999996</v>
      </c>
      <c r="U47" s="44">
        <v>4.5999999999999996</v>
      </c>
      <c r="V47" s="44">
        <v>4.5999999999999996</v>
      </c>
      <c r="W47" s="44">
        <v>4.5999999999999996</v>
      </c>
      <c r="X47" s="44">
        <v>4.5999999999999996</v>
      </c>
      <c r="Y47" s="44">
        <v>4.5999999999999996</v>
      </c>
      <c r="Z47" s="44">
        <v>4.5999999999999996</v>
      </c>
      <c r="AA47" s="44">
        <v>4.5999999999999996</v>
      </c>
      <c r="AB47" s="44">
        <v>4.5999999999999996</v>
      </c>
      <c r="AC47" s="44">
        <v>4.5999999999999996</v>
      </c>
      <c r="AD47" s="44">
        <v>4.5999999999999996</v>
      </c>
      <c r="AE47" s="44">
        <v>4.5999999999999996</v>
      </c>
      <c r="AF47" s="44">
        <v>4.5999999999999996</v>
      </c>
      <c r="AG47" s="48">
        <v>19.8</v>
      </c>
      <c r="AH47" s="46">
        <f t="shared" si="2"/>
        <v>4.5999999999999996</v>
      </c>
      <c r="AI47" s="47">
        <f t="shared" si="3"/>
        <v>4.5999999999999996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6.1</v>
      </c>
      <c r="C49" s="44">
        <v>6.1</v>
      </c>
      <c r="D49" s="44">
        <v>6.5</v>
      </c>
      <c r="E49" s="44">
        <v>6.5</v>
      </c>
      <c r="F49" s="44">
        <v>6.5</v>
      </c>
      <c r="G49" s="44">
        <v>6.5</v>
      </c>
      <c r="H49" s="44">
        <v>6.5</v>
      </c>
      <c r="I49" s="44">
        <v>6.5</v>
      </c>
      <c r="J49" s="44">
        <v>6.5</v>
      </c>
      <c r="K49" s="44">
        <v>6.5</v>
      </c>
      <c r="L49" s="44">
        <v>6.5</v>
      </c>
      <c r="M49" s="44">
        <v>6.5</v>
      </c>
      <c r="N49" s="44">
        <v>6.5</v>
      </c>
      <c r="O49" s="44">
        <v>6.5</v>
      </c>
      <c r="P49" s="44">
        <v>6.5</v>
      </c>
      <c r="Q49" s="44">
        <v>6.5</v>
      </c>
      <c r="R49" s="44">
        <v>6.5</v>
      </c>
      <c r="S49" s="44">
        <v>6.5</v>
      </c>
      <c r="T49" s="44">
        <v>6.5</v>
      </c>
      <c r="U49" s="44">
        <v>6.5</v>
      </c>
      <c r="V49" s="44">
        <v>6.5</v>
      </c>
      <c r="W49" s="44">
        <v>6.5</v>
      </c>
      <c r="X49" s="44">
        <v>6.5</v>
      </c>
      <c r="Y49" s="44">
        <v>6.5</v>
      </c>
      <c r="Z49" s="44">
        <v>6.5</v>
      </c>
      <c r="AA49" s="44">
        <v>6.5</v>
      </c>
      <c r="AB49" s="44">
        <v>6.5</v>
      </c>
      <c r="AC49" s="44">
        <v>6.5</v>
      </c>
      <c r="AD49" s="44">
        <v>6.5</v>
      </c>
      <c r="AE49" s="44">
        <v>6.5</v>
      </c>
      <c r="AF49" s="44">
        <v>6.5</v>
      </c>
      <c r="AG49" s="48">
        <v>15.33</v>
      </c>
      <c r="AH49" s="46">
        <f t="shared" si="2"/>
        <v>6.5</v>
      </c>
      <c r="AI49" s="47">
        <f t="shared" si="3"/>
        <v>6.1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2</v>
      </c>
      <c r="C50" s="44">
        <v>2</v>
      </c>
      <c r="D50" s="44">
        <v>2</v>
      </c>
      <c r="E50" s="44">
        <v>2</v>
      </c>
      <c r="F50" s="44">
        <v>2</v>
      </c>
      <c r="G50" s="44">
        <v>2</v>
      </c>
      <c r="H50" s="44">
        <v>2</v>
      </c>
      <c r="I50" s="44">
        <v>2</v>
      </c>
      <c r="J50" s="44">
        <v>2</v>
      </c>
      <c r="K50" s="44">
        <v>2</v>
      </c>
      <c r="L50" s="44">
        <v>2</v>
      </c>
      <c r="M50" s="44">
        <v>2</v>
      </c>
      <c r="N50" s="44">
        <v>2</v>
      </c>
      <c r="O50" s="44">
        <v>2</v>
      </c>
      <c r="P50" s="44">
        <v>2</v>
      </c>
      <c r="Q50" s="44">
        <v>2</v>
      </c>
      <c r="R50" s="44">
        <v>2</v>
      </c>
      <c r="S50" s="44">
        <v>2</v>
      </c>
      <c r="T50" s="44">
        <v>2</v>
      </c>
      <c r="U50" s="44">
        <v>2</v>
      </c>
      <c r="V50" s="44">
        <v>2</v>
      </c>
      <c r="W50" s="44">
        <v>2</v>
      </c>
      <c r="X50" s="44">
        <v>2</v>
      </c>
      <c r="Y50" s="44">
        <v>2</v>
      </c>
      <c r="Z50" s="44">
        <v>2</v>
      </c>
      <c r="AA50" s="44">
        <v>2</v>
      </c>
      <c r="AB50" s="44">
        <v>2</v>
      </c>
      <c r="AC50" s="44">
        <v>2</v>
      </c>
      <c r="AD50" s="44">
        <v>2</v>
      </c>
      <c r="AE50" s="44">
        <v>2</v>
      </c>
      <c r="AF50" s="44">
        <v>2</v>
      </c>
      <c r="AG50" s="48">
        <v>14.9</v>
      </c>
      <c r="AH50" s="46">
        <f t="shared" si="2"/>
        <v>2</v>
      </c>
      <c r="AI50" s="47">
        <f t="shared" si="3"/>
        <v>2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2.9</v>
      </c>
      <c r="C51" s="44">
        <v>2.9</v>
      </c>
      <c r="D51" s="44">
        <v>2.9</v>
      </c>
      <c r="E51" s="44">
        <v>2.9</v>
      </c>
      <c r="F51" s="44">
        <v>2.9</v>
      </c>
      <c r="G51" s="44">
        <v>2.9</v>
      </c>
      <c r="H51" s="44">
        <v>2.9</v>
      </c>
      <c r="I51" s="44">
        <v>2.9</v>
      </c>
      <c r="J51" s="44">
        <v>2.9</v>
      </c>
      <c r="K51" s="44">
        <v>2.9</v>
      </c>
      <c r="L51" s="44">
        <v>2.9</v>
      </c>
      <c r="M51" s="44">
        <v>2.9</v>
      </c>
      <c r="N51" s="44">
        <v>2.9</v>
      </c>
      <c r="O51" s="44">
        <v>2.9</v>
      </c>
      <c r="P51" s="44">
        <v>2.9</v>
      </c>
      <c r="Q51" s="44">
        <v>2.9</v>
      </c>
      <c r="R51" s="44">
        <v>2.9</v>
      </c>
      <c r="S51" s="44">
        <v>2.9</v>
      </c>
      <c r="T51" s="44">
        <v>2.9</v>
      </c>
      <c r="U51" s="44">
        <v>2.9</v>
      </c>
      <c r="V51" s="44">
        <v>2.9</v>
      </c>
      <c r="W51" s="44">
        <v>2.9</v>
      </c>
      <c r="X51" s="44">
        <v>2.9</v>
      </c>
      <c r="Y51" s="44">
        <v>2.9</v>
      </c>
      <c r="Z51" s="44">
        <v>2.9</v>
      </c>
      <c r="AA51" s="44">
        <v>2.9</v>
      </c>
      <c r="AB51" s="44">
        <v>2.9</v>
      </c>
      <c r="AC51" s="44">
        <v>2.9</v>
      </c>
      <c r="AD51" s="44">
        <v>2.9</v>
      </c>
      <c r="AE51" s="44">
        <v>2.9</v>
      </c>
      <c r="AF51" s="44">
        <v>2.9</v>
      </c>
      <c r="AG51" s="48">
        <v>14.9</v>
      </c>
      <c r="AH51" s="46">
        <f t="shared" si="2"/>
        <v>2.9</v>
      </c>
      <c r="AI51" s="47">
        <f t="shared" si="3"/>
        <v>2.9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7.9</v>
      </c>
      <c r="C52" s="44">
        <v>7.9</v>
      </c>
      <c r="D52" s="44">
        <v>7.9</v>
      </c>
      <c r="E52" s="44">
        <v>7.9</v>
      </c>
      <c r="F52" s="44">
        <v>7.9</v>
      </c>
      <c r="G52" s="44">
        <v>7.9</v>
      </c>
      <c r="H52" s="44">
        <v>7.9</v>
      </c>
      <c r="I52" s="44">
        <v>7.9</v>
      </c>
      <c r="J52" s="44">
        <v>7.9</v>
      </c>
      <c r="K52" s="44">
        <v>7.9</v>
      </c>
      <c r="L52" s="44">
        <v>7.9</v>
      </c>
      <c r="M52" s="44">
        <v>7.9</v>
      </c>
      <c r="N52" s="44">
        <v>7.9</v>
      </c>
      <c r="O52" s="44">
        <v>7.9</v>
      </c>
      <c r="P52" s="44">
        <v>7.9</v>
      </c>
      <c r="Q52" s="44">
        <v>7.9</v>
      </c>
      <c r="R52" s="44">
        <v>7.9</v>
      </c>
      <c r="S52" s="44">
        <v>7.9</v>
      </c>
      <c r="T52" s="44">
        <v>7.9</v>
      </c>
      <c r="U52" s="44">
        <v>7.9</v>
      </c>
      <c r="V52" s="44">
        <v>7.9</v>
      </c>
      <c r="W52" s="44">
        <v>7.9</v>
      </c>
      <c r="X52" s="44">
        <v>7.9</v>
      </c>
      <c r="Y52" s="44">
        <v>7.9</v>
      </c>
      <c r="Z52" s="44">
        <v>7.9</v>
      </c>
      <c r="AA52" s="44">
        <v>7.9</v>
      </c>
      <c r="AB52" s="44">
        <v>7.9</v>
      </c>
      <c r="AC52" s="44">
        <v>7.9</v>
      </c>
      <c r="AD52" s="44">
        <v>7.9</v>
      </c>
      <c r="AE52" s="44">
        <v>7.9</v>
      </c>
      <c r="AF52" s="44">
        <v>7.9</v>
      </c>
      <c r="AG52" s="48">
        <v>14.3</v>
      </c>
      <c r="AH52" s="46">
        <f t="shared" si="2"/>
        <v>7.9</v>
      </c>
      <c r="AI52" s="47">
        <f t="shared" si="3"/>
        <v>7.9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3.1</v>
      </c>
      <c r="C53" s="44">
        <v>3.1</v>
      </c>
      <c r="D53" s="44">
        <v>3.1</v>
      </c>
      <c r="E53" s="44">
        <v>3.1</v>
      </c>
      <c r="F53" s="44">
        <v>3.1</v>
      </c>
      <c r="G53" s="44">
        <v>3.1</v>
      </c>
      <c r="H53" s="44">
        <v>3.1</v>
      </c>
      <c r="I53" s="44">
        <v>3.1</v>
      </c>
      <c r="J53" s="44">
        <v>3.1</v>
      </c>
      <c r="K53" s="44">
        <v>3.1</v>
      </c>
      <c r="L53" s="44">
        <v>3.1</v>
      </c>
      <c r="M53" s="44">
        <v>3.1</v>
      </c>
      <c r="N53" s="44">
        <v>3.1</v>
      </c>
      <c r="O53" s="44">
        <v>3.1</v>
      </c>
      <c r="P53" s="44">
        <v>3.1</v>
      </c>
      <c r="Q53" s="44">
        <v>3.1</v>
      </c>
      <c r="R53" s="44">
        <v>3.1</v>
      </c>
      <c r="S53" s="44">
        <v>3.1</v>
      </c>
      <c r="T53" s="44">
        <v>3.1</v>
      </c>
      <c r="U53" s="44">
        <v>3.1</v>
      </c>
      <c r="V53" s="44">
        <v>3.1</v>
      </c>
      <c r="W53" s="44">
        <v>3.1</v>
      </c>
      <c r="X53" s="44">
        <v>3.1</v>
      </c>
      <c r="Y53" s="44">
        <v>3.1</v>
      </c>
      <c r="Z53" s="44">
        <v>3.1</v>
      </c>
      <c r="AA53" s="44">
        <v>3.1</v>
      </c>
      <c r="AB53" s="44">
        <v>3.1</v>
      </c>
      <c r="AC53" s="44">
        <v>3.1</v>
      </c>
      <c r="AD53" s="44">
        <v>3.1</v>
      </c>
      <c r="AE53" s="44">
        <v>3.1</v>
      </c>
      <c r="AF53" s="44">
        <v>3.1</v>
      </c>
      <c r="AG53" s="48">
        <v>14</v>
      </c>
      <c r="AH53" s="46">
        <f t="shared" si="2"/>
        <v>3.1</v>
      </c>
      <c r="AI53" s="47">
        <f t="shared" si="3"/>
        <v>3.1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Q54" s="44">
        <v>0</v>
      </c>
      <c r="R54" s="44">
        <v>0</v>
      </c>
      <c r="S54" s="44">
        <v>0</v>
      </c>
      <c r="T54" s="44">
        <v>0</v>
      </c>
      <c r="U54" s="44">
        <v>0</v>
      </c>
      <c r="V54" s="44">
        <v>0</v>
      </c>
      <c r="W54" s="44">
        <v>0</v>
      </c>
      <c r="X54" s="44">
        <v>0</v>
      </c>
      <c r="Y54" s="44">
        <v>0</v>
      </c>
      <c r="Z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5.77</v>
      </c>
      <c r="C55" s="44">
        <v>5.77</v>
      </c>
      <c r="D55" s="44">
        <v>5.77</v>
      </c>
      <c r="E55" s="44">
        <v>5.77</v>
      </c>
      <c r="F55" s="44">
        <v>5.77</v>
      </c>
      <c r="G55" s="44">
        <v>5.77</v>
      </c>
      <c r="H55" s="44">
        <v>5.77</v>
      </c>
      <c r="I55" s="44">
        <v>5.77</v>
      </c>
      <c r="J55" s="44">
        <v>5.77</v>
      </c>
      <c r="K55" s="44">
        <v>5.77</v>
      </c>
      <c r="L55" s="44">
        <v>5.77</v>
      </c>
      <c r="M55" s="44">
        <v>5.77</v>
      </c>
      <c r="N55" s="44">
        <v>5.77</v>
      </c>
      <c r="O55" s="44">
        <v>5.77</v>
      </c>
      <c r="P55" s="44">
        <v>5.77</v>
      </c>
      <c r="Q55" s="44">
        <v>5.77</v>
      </c>
      <c r="R55" s="44">
        <v>5.77</v>
      </c>
      <c r="S55" s="44">
        <v>5.77</v>
      </c>
      <c r="T55" s="44">
        <v>5.77</v>
      </c>
      <c r="U55" s="44">
        <v>5.77</v>
      </c>
      <c r="V55" s="44">
        <v>5.77</v>
      </c>
      <c r="W55" s="44">
        <v>5.77</v>
      </c>
      <c r="X55" s="44">
        <v>5.77</v>
      </c>
      <c r="Y55" s="44">
        <v>5.77</v>
      </c>
      <c r="Z55" s="44">
        <v>5.77</v>
      </c>
      <c r="AA55" s="44">
        <v>5.77</v>
      </c>
      <c r="AB55" s="44">
        <v>5.77</v>
      </c>
      <c r="AC55" s="44">
        <v>5.77</v>
      </c>
      <c r="AD55" s="44">
        <v>5.77</v>
      </c>
      <c r="AE55" s="44">
        <v>5.77</v>
      </c>
      <c r="AF55" s="44">
        <v>5.77</v>
      </c>
      <c r="AG55" s="48">
        <v>13.5</v>
      </c>
      <c r="AH55" s="46">
        <f t="shared" si="2"/>
        <v>5.77</v>
      </c>
      <c r="AI55" s="47">
        <f t="shared" si="3"/>
        <v>5.77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5.9</v>
      </c>
      <c r="O57" s="44">
        <v>5.9</v>
      </c>
      <c r="P57" s="44">
        <v>5.9</v>
      </c>
      <c r="Q57" s="44">
        <v>5.9</v>
      </c>
      <c r="R57" s="44">
        <v>5.9</v>
      </c>
      <c r="S57" s="44">
        <v>5.9</v>
      </c>
      <c r="T57" s="44">
        <v>5.9</v>
      </c>
      <c r="U57" s="44">
        <v>5.9</v>
      </c>
      <c r="V57" s="44">
        <v>5.9</v>
      </c>
      <c r="W57" s="44">
        <v>5.9</v>
      </c>
      <c r="X57" s="44">
        <v>5.9</v>
      </c>
      <c r="Y57" s="44">
        <v>5.9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3.3</v>
      </c>
      <c r="C58" s="44">
        <v>3.3</v>
      </c>
      <c r="D58" s="44">
        <v>3.3</v>
      </c>
      <c r="E58" s="44">
        <v>3.3</v>
      </c>
      <c r="F58" s="44">
        <v>3.3</v>
      </c>
      <c r="G58" s="44">
        <v>3.3</v>
      </c>
      <c r="H58" s="44">
        <v>3.3</v>
      </c>
      <c r="I58" s="44">
        <v>3.3</v>
      </c>
      <c r="J58" s="44">
        <v>3.3</v>
      </c>
      <c r="K58" s="44">
        <v>3.3</v>
      </c>
      <c r="L58" s="44">
        <v>3.3</v>
      </c>
      <c r="M58" s="44">
        <v>3.3</v>
      </c>
      <c r="N58" s="44">
        <v>3.3</v>
      </c>
      <c r="O58" s="44">
        <v>3.3</v>
      </c>
      <c r="P58" s="44">
        <v>3.3</v>
      </c>
      <c r="Q58" s="44">
        <v>3.3</v>
      </c>
      <c r="R58" s="44">
        <v>3.3</v>
      </c>
      <c r="S58" s="44">
        <v>3.3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3.3</v>
      </c>
      <c r="Z58" s="44">
        <v>3.3</v>
      </c>
      <c r="AA58" s="44">
        <v>3.3</v>
      </c>
      <c r="AB58" s="44">
        <v>3.3</v>
      </c>
      <c r="AC58" s="44">
        <v>3.3</v>
      </c>
      <c r="AD58" s="44">
        <v>3.3</v>
      </c>
      <c r="AE58" s="44">
        <v>3.3</v>
      </c>
      <c r="AF58" s="44">
        <v>3.3</v>
      </c>
      <c r="AG58" s="48">
        <v>12</v>
      </c>
      <c r="AH58" s="46">
        <f t="shared" si="2"/>
        <v>3.3</v>
      </c>
      <c r="AI58" s="47">
        <f t="shared" si="3"/>
        <v>3.3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1.8</v>
      </c>
      <c r="C59" s="44">
        <v>1.8</v>
      </c>
      <c r="D59" s="44">
        <v>1.8</v>
      </c>
      <c r="E59" s="44">
        <v>1.8</v>
      </c>
      <c r="F59" s="44">
        <v>1.8</v>
      </c>
      <c r="G59" s="44">
        <v>1.8</v>
      </c>
      <c r="H59" s="44">
        <v>1.8</v>
      </c>
      <c r="I59" s="44">
        <v>1.8</v>
      </c>
      <c r="J59" s="44">
        <v>1.8</v>
      </c>
      <c r="K59" s="44">
        <v>1.8</v>
      </c>
      <c r="L59" s="44">
        <v>1.8</v>
      </c>
      <c r="M59" s="44">
        <v>1.8</v>
      </c>
      <c r="N59" s="44">
        <v>1.8</v>
      </c>
      <c r="O59" s="44">
        <v>1.8</v>
      </c>
      <c r="P59" s="44">
        <v>1.8</v>
      </c>
      <c r="Q59" s="44">
        <v>1.8</v>
      </c>
      <c r="R59" s="44">
        <v>1.8</v>
      </c>
      <c r="S59" s="44">
        <v>1.8</v>
      </c>
      <c r="T59" s="44">
        <v>1.8</v>
      </c>
      <c r="U59" s="44">
        <v>1.8</v>
      </c>
      <c r="V59" s="44">
        <v>1.8</v>
      </c>
      <c r="W59" s="44">
        <v>1.8</v>
      </c>
      <c r="X59" s="44">
        <v>1.8</v>
      </c>
      <c r="Y59" s="44">
        <v>1.8</v>
      </c>
      <c r="Z59" s="44">
        <v>1.8</v>
      </c>
      <c r="AA59" s="44">
        <v>1.8</v>
      </c>
      <c r="AB59" s="44">
        <v>1.8</v>
      </c>
      <c r="AC59" s="44">
        <v>1.8</v>
      </c>
      <c r="AD59" s="44">
        <v>1.8</v>
      </c>
      <c r="AE59" s="44">
        <v>1.8</v>
      </c>
      <c r="AF59" s="44">
        <v>1.8</v>
      </c>
      <c r="AG59" s="48">
        <v>12</v>
      </c>
      <c r="AH59" s="46">
        <f t="shared" si="2"/>
        <v>1.8</v>
      </c>
      <c r="AI59" s="47">
        <f t="shared" si="3"/>
        <v>1.8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5.0999999999999996</v>
      </c>
      <c r="C60" s="44">
        <v>5.0999999999999996</v>
      </c>
      <c r="D60" s="44">
        <v>5.0999999999999996</v>
      </c>
      <c r="E60" s="44">
        <v>5.0999999999999996</v>
      </c>
      <c r="F60" s="44">
        <v>5.0999999999999996</v>
      </c>
      <c r="G60" s="44">
        <v>5.0999999999999996</v>
      </c>
      <c r="H60" s="44">
        <v>5.0999999999999996</v>
      </c>
      <c r="I60" s="44">
        <v>5.0999999999999996</v>
      </c>
      <c r="J60" s="44">
        <v>5.0999999999999996</v>
      </c>
      <c r="K60" s="44">
        <v>5.0999999999999996</v>
      </c>
      <c r="L60" s="44">
        <v>5.0999999999999996</v>
      </c>
      <c r="M60" s="44">
        <v>5.0999999999999996</v>
      </c>
      <c r="N60" s="44">
        <v>5.0999999999999996</v>
      </c>
      <c r="O60" s="44">
        <v>5.0999999999999996</v>
      </c>
      <c r="P60" s="44">
        <v>5.0999999999999996</v>
      </c>
      <c r="Q60" s="44">
        <v>5.0999999999999996</v>
      </c>
      <c r="R60" s="44">
        <v>5.0999999999999996</v>
      </c>
      <c r="S60" s="44">
        <v>5.0999999999999996</v>
      </c>
      <c r="T60" s="44">
        <v>5.0999999999999996</v>
      </c>
      <c r="U60" s="44">
        <v>5.0999999999999996</v>
      </c>
      <c r="V60" s="44">
        <v>5.0999999999999996</v>
      </c>
      <c r="W60" s="44">
        <v>5.0999999999999996</v>
      </c>
      <c r="X60" s="44">
        <v>5.0999999999999996</v>
      </c>
      <c r="Y60" s="44">
        <v>5.0999999999999996</v>
      </c>
      <c r="Z60" s="44">
        <v>5.0999999999999996</v>
      </c>
      <c r="AA60" s="44">
        <v>5.0999999999999996</v>
      </c>
      <c r="AB60" s="44">
        <v>5.0999999999999996</v>
      </c>
      <c r="AC60" s="44">
        <v>5.0999999999999996</v>
      </c>
      <c r="AD60" s="44">
        <v>5.0999999999999996</v>
      </c>
      <c r="AE60" s="44">
        <v>5.0999999999999996</v>
      </c>
      <c r="AF60" s="44">
        <v>5.0999999999999996</v>
      </c>
      <c r="AG60" s="48">
        <v>12</v>
      </c>
      <c r="AH60" s="46">
        <f t="shared" si="2"/>
        <v>5.0999999999999996</v>
      </c>
      <c r="AI60" s="47">
        <f t="shared" si="3"/>
        <v>5.0999999999999996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11.7</v>
      </c>
      <c r="C61" s="44">
        <v>11.7</v>
      </c>
      <c r="D61" s="44">
        <v>11.7</v>
      </c>
      <c r="E61" s="44">
        <v>11.7</v>
      </c>
      <c r="F61" s="44">
        <v>11.7</v>
      </c>
      <c r="G61" s="44">
        <v>11.7</v>
      </c>
      <c r="H61" s="44">
        <v>11.7</v>
      </c>
      <c r="I61" s="44">
        <v>11.7</v>
      </c>
      <c r="J61" s="44">
        <v>11.7</v>
      </c>
      <c r="K61" s="44">
        <v>11.7</v>
      </c>
      <c r="L61" s="44">
        <v>11.7</v>
      </c>
      <c r="M61" s="44">
        <v>11.7</v>
      </c>
      <c r="N61" s="44">
        <v>11.7</v>
      </c>
      <c r="O61" s="44">
        <v>11.7</v>
      </c>
      <c r="P61" s="44">
        <v>11.7</v>
      </c>
      <c r="Q61" s="44">
        <v>11.7</v>
      </c>
      <c r="R61" s="44">
        <v>11.7</v>
      </c>
      <c r="S61" s="44">
        <v>11.7</v>
      </c>
      <c r="T61" s="44">
        <v>11.7</v>
      </c>
      <c r="U61" s="44">
        <v>11.7</v>
      </c>
      <c r="V61" s="44">
        <v>11.7</v>
      </c>
      <c r="W61" s="44">
        <v>11.7</v>
      </c>
      <c r="X61" s="44">
        <v>11.7</v>
      </c>
      <c r="Y61" s="44">
        <v>11.7</v>
      </c>
      <c r="Z61" s="44">
        <v>11.7</v>
      </c>
      <c r="AA61" s="44">
        <v>11.7</v>
      </c>
      <c r="AB61" s="44">
        <v>11.7</v>
      </c>
      <c r="AC61" s="44">
        <v>11.7</v>
      </c>
      <c r="AD61" s="44">
        <v>11.7</v>
      </c>
      <c r="AE61" s="44">
        <v>11.7</v>
      </c>
      <c r="AF61" s="44">
        <v>11.7</v>
      </c>
      <c r="AG61" s="48">
        <v>12</v>
      </c>
      <c r="AH61" s="46">
        <f t="shared" si="2"/>
        <v>11.7</v>
      </c>
      <c r="AI61" s="47">
        <f t="shared" si="3"/>
        <v>11.7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1.3</v>
      </c>
      <c r="C62" s="44">
        <v>1.3</v>
      </c>
      <c r="D62" s="44">
        <v>1.3</v>
      </c>
      <c r="E62" s="44">
        <v>1.3</v>
      </c>
      <c r="F62" s="44">
        <v>1.3</v>
      </c>
      <c r="G62" s="44">
        <v>1.3</v>
      </c>
      <c r="H62" s="44">
        <v>1.3</v>
      </c>
      <c r="I62" s="44">
        <v>1.3</v>
      </c>
      <c r="J62" s="44">
        <v>1.3</v>
      </c>
      <c r="K62" s="44">
        <v>1.3</v>
      </c>
      <c r="L62" s="44">
        <v>1.3</v>
      </c>
      <c r="M62" s="44">
        <v>1.3</v>
      </c>
      <c r="N62" s="44">
        <v>1.3</v>
      </c>
      <c r="O62" s="44">
        <v>1.3</v>
      </c>
      <c r="P62" s="44">
        <v>1.3</v>
      </c>
      <c r="Q62" s="44">
        <v>1.3</v>
      </c>
      <c r="R62" s="44">
        <v>1.3</v>
      </c>
      <c r="S62" s="44">
        <v>1.3</v>
      </c>
      <c r="T62" s="44">
        <v>1.3</v>
      </c>
      <c r="U62" s="44">
        <v>1.3</v>
      </c>
      <c r="V62" s="44">
        <v>1.3</v>
      </c>
      <c r="W62" s="44">
        <v>1.3</v>
      </c>
      <c r="X62" s="44">
        <v>1.3</v>
      </c>
      <c r="Y62" s="44">
        <v>1.3</v>
      </c>
      <c r="Z62" s="44">
        <v>1.3</v>
      </c>
      <c r="AA62" s="44">
        <v>1.3</v>
      </c>
      <c r="AB62" s="44">
        <v>1.3</v>
      </c>
      <c r="AC62" s="44">
        <v>1.3</v>
      </c>
      <c r="AD62" s="44">
        <v>1.3</v>
      </c>
      <c r="AE62" s="44">
        <v>1.3</v>
      </c>
      <c r="AF62" s="44">
        <v>1.3</v>
      </c>
      <c r="AG62" s="48">
        <v>11.88</v>
      </c>
      <c r="AH62" s="46">
        <f t="shared" si="2"/>
        <v>1.3</v>
      </c>
      <c r="AI62" s="47">
        <f t="shared" si="3"/>
        <v>1.3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0</v>
      </c>
      <c r="C63" s="44">
        <v>0</v>
      </c>
      <c r="D63" s="44">
        <v>0</v>
      </c>
      <c r="E63" s="44">
        <v>0</v>
      </c>
      <c r="F63" s="44">
        <v>0</v>
      </c>
      <c r="G63" s="44">
        <v>0</v>
      </c>
      <c r="H63" s="44">
        <v>0</v>
      </c>
      <c r="I63" s="44">
        <v>0</v>
      </c>
      <c r="J63" s="44">
        <v>0</v>
      </c>
      <c r="K63" s="44">
        <v>0</v>
      </c>
      <c r="L63" s="44">
        <v>0</v>
      </c>
      <c r="M63" s="44">
        <v>2.7</v>
      </c>
      <c r="N63" s="44">
        <v>2.7</v>
      </c>
      <c r="O63" s="44">
        <v>2.7</v>
      </c>
      <c r="P63" s="44">
        <v>2.7</v>
      </c>
      <c r="Q63" s="44">
        <v>2.7</v>
      </c>
      <c r="R63" s="44">
        <v>2.7</v>
      </c>
      <c r="S63" s="44">
        <v>2.7</v>
      </c>
      <c r="T63" s="44">
        <v>2.7</v>
      </c>
      <c r="U63" s="44">
        <v>2.7</v>
      </c>
      <c r="V63" s="44">
        <v>2.7</v>
      </c>
      <c r="W63" s="44">
        <v>2.7</v>
      </c>
      <c r="X63" s="44">
        <v>2.7</v>
      </c>
      <c r="Y63" s="44">
        <v>2.7</v>
      </c>
      <c r="Z63" s="44">
        <v>2.7</v>
      </c>
      <c r="AA63" s="44">
        <v>2.7</v>
      </c>
      <c r="AB63" s="44">
        <v>2.7</v>
      </c>
      <c r="AC63" s="44">
        <v>2.7</v>
      </c>
      <c r="AD63" s="44">
        <v>2.7</v>
      </c>
      <c r="AE63" s="44">
        <v>2.7</v>
      </c>
      <c r="AF63" s="44">
        <v>2.7</v>
      </c>
      <c r="AG63" s="48">
        <v>11</v>
      </c>
      <c r="AH63" s="46">
        <f t="shared" si="2"/>
        <v>2.7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2</v>
      </c>
      <c r="AA64" s="44">
        <v>2</v>
      </c>
      <c r="AB64" s="44">
        <v>2</v>
      </c>
      <c r="AC64" s="44">
        <v>2</v>
      </c>
      <c r="AD64" s="44">
        <v>2</v>
      </c>
      <c r="AE64" s="44">
        <v>2</v>
      </c>
      <c r="AF64" s="44">
        <v>2</v>
      </c>
      <c r="AG64" s="48">
        <v>11</v>
      </c>
      <c r="AH64" s="46">
        <f>MAX(B64:AF64)</f>
        <v>2</v>
      </c>
      <c r="AI64" s="47">
        <f>MIN(B64:AF64)</f>
        <v>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4.5999999999999996</v>
      </c>
      <c r="C66" s="44">
        <v>4.5999999999999996</v>
      </c>
      <c r="D66" s="44">
        <v>4.5999999999999996</v>
      </c>
      <c r="E66" s="44">
        <v>4.5999999999999996</v>
      </c>
      <c r="F66" s="44">
        <v>4.5999999999999996</v>
      </c>
      <c r="G66" s="44">
        <v>4.5999999999999996</v>
      </c>
      <c r="H66" s="44">
        <v>4.5999999999999996</v>
      </c>
      <c r="I66" s="44">
        <v>4.5999999999999996</v>
      </c>
      <c r="J66" s="44">
        <v>4.5999999999999996</v>
      </c>
      <c r="K66" s="44">
        <v>4.5999999999999996</v>
      </c>
      <c r="L66" s="44">
        <v>4.5999999999999996</v>
      </c>
      <c r="M66" s="44">
        <v>4.5999999999999996</v>
      </c>
      <c r="N66" s="44">
        <v>4.5999999999999996</v>
      </c>
      <c r="O66" s="44">
        <v>4.5999999999999996</v>
      </c>
      <c r="P66" s="44">
        <v>4.5999999999999996</v>
      </c>
      <c r="Q66" s="44">
        <v>4.5999999999999996</v>
      </c>
      <c r="R66" s="44">
        <v>4.5999999999999996</v>
      </c>
      <c r="S66" s="44">
        <v>4.5999999999999996</v>
      </c>
      <c r="T66" s="44">
        <v>4.5999999999999996</v>
      </c>
      <c r="U66" s="44">
        <v>4.5999999999999996</v>
      </c>
      <c r="V66" s="44">
        <v>4.5999999999999996</v>
      </c>
      <c r="W66" s="44">
        <v>4.5999999999999996</v>
      </c>
      <c r="X66" s="44">
        <v>4.5999999999999996</v>
      </c>
      <c r="Y66" s="44">
        <v>4.5999999999999996</v>
      </c>
      <c r="Z66" s="44">
        <v>4.5999999999999996</v>
      </c>
      <c r="AA66" s="44">
        <v>4.5999999999999996</v>
      </c>
      <c r="AB66" s="44">
        <v>4.5999999999999996</v>
      </c>
      <c r="AC66" s="44">
        <v>4.5999999999999996</v>
      </c>
      <c r="AD66" s="44">
        <v>4.5999999999999996</v>
      </c>
      <c r="AE66" s="44">
        <v>4.5999999999999996</v>
      </c>
      <c r="AF66" s="44">
        <v>4.5999999999999996</v>
      </c>
      <c r="AG66" s="62">
        <v>10.3</v>
      </c>
      <c r="AH66" s="46">
        <f t="shared" si="2"/>
        <v>4.5999999999999996</v>
      </c>
      <c r="AI66" s="47">
        <f t="shared" si="3"/>
        <v>4.5999999999999996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</v>
      </c>
      <c r="C67" s="44">
        <v>3</v>
      </c>
      <c r="D67" s="44">
        <v>3</v>
      </c>
      <c r="E67" s="44">
        <v>3</v>
      </c>
      <c r="F67" s="44">
        <v>3</v>
      </c>
      <c r="G67" s="44">
        <v>3</v>
      </c>
      <c r="H67" s="44">
        <v>3</v>
      </c>
      <c r="I67" s="44">
        <v>3</v>
      </c>
      <c r="J67" s="44">
        <v>3</v>
      </c>
      <c r="K67" s="44">
        <v>3</v>
      </c>
      <c r="L67" s="44">
        <v>3</v>
      </c>
      <c r="M67" s="44">
        <v>3</v>
      </c>
      <c r="N67" s="44">
        <v>3</v>
      </c>
      <c r="O67" s="44">
        <v>3</v>
      </c>
      <c r="P67" s="44">
        <v>3</v>
      </c>
      <c r="Q67" s="44">
        <v>3</v>
      </c>
      <c r="R67" s="44">
        <v>3</v>
      </c>
      <c r="S67" s="44">
        <v>3</v>
      </c>
      <c r="T67" s="44">
        <v>3</v>
      </c>
      <c r="U67" s="44">
        <v>3</v>
      </c>
      <c r="V67" s="44">
        <v>3</v>
      </c>
      <c r="W67" s="44">
        <v>3</v>
      </c>
      <c r="X67" s="44">
        <v>3</v>
      </c>
      <c r="Y67" s="44">
        <v>3</v>
      </c>
      <c r="Z67" s="44">
        <v>3</v>
      </c>
      <c r="AA67" s="44">
        <v>3</v>
      </c>
      <c r="AB67" s="44">
        <v>3</v>
      </c>
      <c r="AC67" s="44">
        <v>3</v>
      </c>
      <c r="AD67" s="44">
        <v>3</v>
      </c>
      <c r="AE67" s="44">
        <v>3</v>
      </c>
      <c r="AF67" s="44">
        <v>3</v>
      </c>
      <c r="AG67" s="61">
        <v>10</v>
      </c>
      <c r="AH67" s="46">
        <f t="shared" si="2"/>
        <v>3</v>
      </c>
      <c r="AI67" s="47">
        <f t="shared" si="3"/>
        <v>3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5</v>
      </c>
      <c r="C68" s="44">
        <v>5</v>
      </c>
      <c r="D68" s="44">
        <v>5</v>
      </c>
      <c r="E68" s="44">
        <v>5</v>
      </c>
      <c r="F68" s="44">
        <v>5</v>
      </c>
      <c r="G68" s="44">
        <v>5</v>
      </c>
      <c r="H68" s="44">
        <v>5</v>
      </c>
      <c r="I68" s="44">
        <v>5</v>
      </c>
      <c r="J68" s="44">
        <v>5</v>
      </c>
      <c r="K68" s="44">
        <v>5</v>
      </c>
      <c r="L68" s="44">
        <v>5</v>
      </c>
      <c r="M68" s="44">
        <v>5</v>
      </c>
      <c r="N68" s="44">
        <v>5</v>
      </c>
      <c r="O68" s="44">
        <v>5</v>
      </c>
      <c r="P68" s="44">
        <v>5</v>
      </c>
      <c r="Q68" s="44">
        <v>5</v>
      </c>
      <c r="R68" s="44">
        <v>5</v>
      </c>
      <c r="S68" s="44">
        <v>5</v>
      </c>
      <c r="T68" s="44">
        <v>5</v>
      </c>
      <c r="U68" s="44">
        <v>5</v>
      </c>
      <c r="V68" s="44">
        <v>5</v>
      </c>
      <c r="W68" s="44">
        <v>5</v>
      </c>
      <c r="X68" s="44">
        <v>5</v>
      </c>
      <c r="Y68" s="44">
        <v>5</v>
      </c>
      <c r="Z68" s="44">
        <v>5</v>
      </c>
      <c r="AA68" s="44">
        <v>5</v>
      </c>
      <c r="AB68" s="44">
        <v>5</v>
      </c>
      <c r="AC68" s="44">
        <v>5</v>
      </c>
      <c r="AD68" s="44">
        <v>5</v>
      </c>
      <c r="AE68" s="44">
        <v>5</v>
      </c>
      <c r="AF68" s="44">
        <v>5</v>
      </c>
      <c r="AG68" s="64">
        <v>10</v>
      </c>
      <c r="AH68" s="46">
        <f t="shared" si="2"/>
        <v>5</v>
      </c>
      <c r="AI68" s="47">
        <f t="shared" si="3"/>
        <v>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v>90</v>
      </c>
      <c r="C70" s="66">
        <v>90</v>
      </c>
      <c r="D70" s="66">
        <f>42+50.4</f>
        <v>92.4</v>
      </c>
      <c r="E70" s="66">
        <f>42.8+51.1</f>
        <v>93.9</v>
      </c>
      <c r="F70" s="66">
        <f>42.5+50.5</f>
        <v>93</v>
      </c>
      <c r="G70" s="66">
        <f t="shared" ref="G70:N70" si="20">42.5+50.5</f>
        <v>93</v>
      </c>
      <c r="H70" s="66">
        <f t="shared" si="20"/>
        <v>93</v>
      </c>
      <c r="I70" s="66">
        <f t="shared" si="20"/>
        <v>93</v>
      </c>
      <c r="J70" s="66">
        <f t="shared" si="20"/>
        <v>93</v>
      </c>
      <c r="K70" s="66">
        <f t="shared" si="20"/>
        <v>93</v>
      </c>
      <c r="L70" s="66">
        <f t="shared" si="20"/>
        <v>93</v>
      </c>
      <c r="M70" s="66">
        <f t="shared" si="20"/>
        <v>93</v>
      </c>
      <c r="N70" s="66">
        <f t="shared" si="20"/>
        <v>93</v>
      </c>
      <c r="O70" s="66">
        <v>85.1</v>
      </c>
      <c r="P70" s="68">
        <f>85.8</f>
        <v>85.8</v>
      </c>
      <c r="Q70" s="68">
        <f>85.8</f>
        <v>85.8</v>
      </c>
      <c r="R70" s="68">
        <f>85.8</f>
        <v>85.8</v>
      </c>
      <c r="S70" s="68">
        <f>81.3</f>
        <v>81.3</v>
      </c>
      <c r="T70" s="68">
        <f>81.3</f>
        <v>81.3</v>
      </c>
      <c r="U70" s="68">
        <f>81.3</f>
        <v>81.3</v>
      </c>
      <c r="V70" s="68">
        <f>81.3</f>
        <v>81.3</v>
      </c>
      <c r="W70" s="68">
        <f>24.7+34.1</f>
        <v>58.8</v>
      </c>
      <c r="X70" s="68">
        <f>24.1+31.8</f>
        <v>55.900000000000006</v>
      </c>
      <c r="Y70" s="68">
        <f>24.1+31.8</f>
        <v>55.900000000000006</v>
      </c>
      <c r="Z70" s="68">
        <f>35.5+45.3</f>
        <v>80.8</v>
      </c>
      <c r="AA70" s="68">
        <f t="shared" ref="AA70:AF70" si="21">36.1+45.9</f>
        <v>82</v>
      </c>
      <c r="AB70" s="68">
        <f t="shared" si="21"/>
        <v>82</v>
      </c>
      <c r="AC70" s="68">
        <f t="shared" si="21"/>
        <v>82</v>
      </c>
      <c r="AD70" s="68">
        <f t="shared" si="21"/>
        <v>82</v>
      </c>
      <c r="AE70" s="68">
        <f t="shared" si="21"/>
        <v>82</v>
      </c>
      <c r="AF70" s="68">
        <f t="shared" si="21"/>
        <v>82</v>
      </c>
      <c r="AG70" s="64">
        <v>240</v>
      </c>
      <c r="AH70" s="46">
        <f t="shared" si="2"/>
        <v>93.9</v>
      </c>
      <c r="AI70" s="47">
        <f t="shared" si="3"/>
        <v>55.900000000000006</v>
      </c>
      <c r="AK70" s="49"/>
    </row>
    <row r="71" spans="1:88" ht="15.75" thickBot="1">
      <c r="A71" s="69" t="s">
        <v>90</v>
      </c>
      <c r="B71" s="70">
        <f t="shared" ref="B71:AG71" si="22">SUM(B11:B69)</f>
        <v>756.13</v>
      </c>
      <c r="C71" s="70">
        <f t="shared" si="22"/>
        <v>721.03</v>
      </c>
      <c r="D71" s="70">
        <f t="shared" si="22"/>
        <v>783.62999999999988</v>
      </c>
      <c r="E71" s="70">
        <f t="shared" si="22"/>
        <v>782.93</v>
      </c>
      <c r="F71" s="70">
        <f t="shared" si="22"/>
        <v>778.12999999999988</v>
      </c>
      <c r="G71" s="70">
        <f t="shared" ref="G71:M71" si="23">SUM(G11:G69)</f>
        <v>778.12999999999988</v>
      </c>
      <c r="H71" s="70">
        <f t="shared" si="23"/>
        <v>778.12999999999988</v>
      </c>
      <c r="I71" s="70">
        <f t="shared" si="23"/>
        <v>778.12999999999988</v>
      </c>
      <c r="J71" s="70">
        <f t="shared" si="23"/>
        <v>778.12999999999988</v>
      </c>
      <c r="K71" s="70">
        <f t="shared" si="23"/>
        <v>778.12999999999988</v>
      </c>
      <c r="L71" s="70">
        <f t="shared" si="23"/>
        <v>778.12999999999988</v>
      </c>
      <c r="M71" s="70">
        <f t="shared" si="23"/>
        <v>769.93</v>
      </c>
      <c r="N71" s="70">
        <f t="shared" si="22"/>
        <v>769.93</v>
      </c>
      <c r="O71" s="70">
        <f t="shared" si="22"/>
        <v>769.93</v>
      </c>
      <c r="P71" s="70">
        <f t="shared" si="22"/>
        <v>769.93</v>
      </c>
      <c r="Q71" s="70">
        <f t="shared" si="22"/>
        <v>769.93</v>
      </c>
      <c r="R71" s="70">
        <f t="shared" si="22"/>
        <v>769.93</v>
      </c>
      <c r="S71" s="70">
        <f t="shared" si="22"/>
        <v>769.63</v>
      </c>
      <c r="T71" s="70">
        <f>SUM(T11:T69)</f>
        <v>769.63</v>
      </c>
      <c r="U71" s="70">
        <f>SUM(U11:U69)</f>
        <v>769.63</v>
      </c>
      <c r="V71" s="70">
        <f>SUM(V11:V69)</f>
        <v>759.33</v>
      </c>
      <c r="W71" s="70">
        <f t="shared" si="22"/>
        <v>763.93</v>
      </c>
      <c r="X71" s="70">
        <f t="shared" si="22"/>
        <v>770.63</v>
      </c>
      <c r="Y71" s="70">
        <f t="shared" si="22"/>
        <v>769.63</v>
      </c>
      <c r="Z71" s="70">
        <f t="shared" si="22"/>
        <v>770.93</v>
      </c>
      <c r="AA71" s="70">
        <f t="shared" si="22"/>
        <v>770.93</v>
      </c>
      <c r="AB71" s="70">
        <f>SUM(AB11:AB69)</f>
        <v>770.93</v>
      </c>
      <c r="AC71" s="70">
        <f t="shared" si="22"/>
        <v>770.93</v>
      </c>
      <c r="AD71" s="70">
        <f t="shared" si="22"/>
        <v>770.93</v>
      </c>
      <c r="AE71" s="70">
        <f t="shared" si="22"/>
        <v>770.93</v>
      </c>
      <c r="AF71" s="70">
        <f t="shared" si="22"/>
        <v>770.93</v>
      </c>
      <c r="AG71" s="70">
        <f t="shared" si="22"/>
        <v>1812.2049999999999</v>
      </c>
      <c r="AH71" s="46">
        <f t="shared" si="2"/>
        <v>783.62999999999988</v>
      </c>
      <c r="AI71" s="47">
        <f t="shared" si="3"/>
        <v>721.03</v>
      </c>
      <c r="AK71" s="49"/>
    </row>
    <row r="72" spans="1:88">
      <c r="A72" s="71" t="s">
        <v>91</v>
      </c>
      <c r="B72" s="44">
        <v>96.5</v>
      </c>
      <c r="C72" s="44">
        <v>40.1</v>
      </c>
      <c r="D72" s="44">
        <v>30</v>
      </c>
      <c r="E72" s="44">
        <v>20</v>
      </c>
      <c r="F72" s="44">
        <v>0</v>
      </c>
      <c r="G72" s="44">
        <v>0</v>
      </c>
      <c r="H72" s="44">
        <v>230</v>
      </c>
      <c r="I72" s="44">
        <v>250</v>
      </c>
      <c r="J72" s="44">
        <v>300</v>
      </c>
      <c r="K72" s="44">
        <v>300</v>
      </c>
      <c r="L72" s="44">
        <v>300</v>
      </c>
      <c r="M72" s="44">
        <v>76</v>
      </c>
      <c r="N72" s="44">
        <v>50</v>
      </c>
      <c r="O72" s="44">
        <v>20.100000000000001</v>
      </c>
      <c r="P72" s="44">
        <v>43.2</v>
      </c>
      <c r="Q72" s="44">
        <v>43</v>
      </c>
      <c r="R72" s="44">
        <v>60.2</v>
      </c>
      <c r="S72" s="44">
        <v>76.3</v>
      </c>
      <c r="T72" s="44">
        <v>130.69999999999999</v>
      </c>
      <c r="U72" s="44">
        <v>111.7</v>
      </c>
      <c r="V72" s="44">
        <v>111.7</v>
      </c>
      <c r="W72" s="44">
        <v>99.6</v>
      </c>
      <c r="X72" s="44">
        <v>130</v>
      </c>
      <c r="Y72" s="44">
        <v>302</v>
      </c>
      <c r="Z72" s="44">
        <v>457.5</v>
      </c>
      <c r="AA72" s="44">
        <v>410</v>
      </c>
      <c r="AB72" s="44">
        <v>270</v>
      </c>
      <c r="AC72" s="44">
        <v>308</v>
      </c>
      <c r="AD72" s="44">
        <v>281</v>
      </c>
      <c r="AE72" s="44">
        <v>212</v>
      </c>
      <c r="AF72" s="44">
        <v>201</v>
      </c>
      <c r="AG72" s="61">
        <v>456</v>
      </c>
      <c r="AH72" s="46">
        <f t="shared" si="2"/>
        <v>457.5</v>
      </c>
      <c r="AI72" s="47">
        <f t="shared" si="3"/>
        <v>0</v>
      </c>
      <c r="AK72" s="49"/>
    </row>
    <row r="73" spans="1:88">
      <c r="A73" s="72" t="s">
        <v>92</v>
      </c>
      <c r="B73" s="43">
        <v>47.8</v>
      </c>
      <c r="C73" s="43">
        <v>47.8</v>
      </c>
      <c r="D73" s="43">
        <v>47.8</v>
      </c>
      <c r="E73" s="43">
        <v>47.8</v>
      </c>
      <c r="F73" s="43">
        <v>55.8</v>
      </c>
      <c r="G73" s="43">
        <v>55.8</v>
      </c>
      <c r="H73" s="43">
        <v>55.8</v>
      </c>
      <c r="I73" s="43">
        <v>55.8</v>
      </c>
      <c r="J73" s="43">
        <v>55.8</v>
      </c>
      <c r="K73" s="43">
        <v>55.8</v>
      </c>
      <c r="L73" s="43">
        <v>55.8</v>
      </c>
      <c r="M73" s="43">
        <v>50.9</v>
      </c>
      <c r="N73" s="43">
        <v>50.9</v>
      </c>
      <c r="O73" s="43">
        <v>50.9</v>
      </c>
      <c r="P73" s="43">
        <v>50.9</v>
      </c>
      <c r="Q73" s="43">
        <v>50.9</v>
      </c>
      <c r="R73" s="43">
        <v>50.9</v>
      </c>
      <c r="S73" s="43">
        <v>48.9</v>
      </c>
      <c r="T73" s="43">
        <v>48.9</v>
      </c>
      <c r="U73" s="43">
        <v>48.9</v>
      </c>
      <c r="V73" s="43">
        <v>48.9</v>
      </c>
      <c r="W73" s="43">
        <v>49.9</v>
      </c>
      <c r="X73" s="43">
        <v>49.9</v>
      </c>
      <c r="Y73" s="43">
        <v>47.9</v>
      </c>
      <c r="Z73" s="43">
        <v>47.9</v>
      </c>
      <c r="AA73" s="43">
        <v>47.9</v>
      </c>
      <c r="AB73" s="43">
        <v>47.9</v>
      </c>
      <c r="AC73" s="43">
        <v>47.9</v>
      </c>
      <c r="AD73" s="43">
        <v>47.9</v>
      </c>
      <c r="AE73" s="43">
        <v>47.9</v>
      </c>
      <c r="AF73" s="43">
        <v>51</v>
      </c>
      <c r="AG73" s="64">
        <v>111</v>
      </c>
      <c r="AH73" s="46">
        <f t="shared" si="2"/>
        <v>55.8</v>
      </c>
      <c r="AI73" s="47">
        <f t="shared" si="3"/>
        <v>47.8</v>
      </c>
      <c r="AK73" s="49"/>
    </row>
    <row r="74" spans="1:88">
      <c r="A74" s="73" t="s">
        <v>93</v>
      </c>
      <c r="B74" s="43">
        <v>28.4</v>
      </c>
      <c r="C74" s="43">
        <v>28.4</v>
      </c>
      <c r="D74" s="43">
        <v>28.4</v>
      </c>
      <c r="E74" s="43">
        <v>28.4</v>
      </c>
      <c r="F74" s="43">
        <v>29.1</v>
      </c>
      <c r="G74" s="43">
        <v>29.1</v>
      </c>
      <c r="H74" s="43">
        <v>29.1</v>
      </c>
      <c r="I74" s="43">
        <v>29.1</v>
      </c>
      <c r="J74" s="43">
        <v>29.1</v>
      </c>
      <c r="K74" s="43">
        <v>29.1</v>
      </c>
      <c r="L74" s="43">
        <v>29.1</v>
      </c>
      <c r="M74" s="43">
        <v>31</v>
      </c>
      <c r="N74" s="43">
        <v>31</v>
      </c>
      <c r="O74" s="43">
        <v>31</v>
      </c>
      <c r="P74" s="43">
        <v>31</v>
      </c>
      <c r="Q74" s="43">
        <v>31</v>
      </c>
      <c r="R74" s="43">
        <v>31</v>
      </c>
      <c r="S74" s="43">
        <v>28.4</v>
      </c>
      <c r="T74" s="43">
        <v>28.4</v>
      </c>
      <c r="U74" s="43">
        <v>28.4</v>
      </c>
      <c r="V74" s="43">
        <v>28.4</v>
      </c>
      <c r="W74" s="43">
        <v>28.1</v>
      </c>
      <c r="X74" s="43">
        <v>28.1</v>
      </c>
      <c r="Y74" s="43">
        <v>28.1</v>
      </c>
      <c r="Z74" s="43">
        <v>28.1</v>
      </c>
      <c r="AA74" s="43">
        <v>28.1</v>
      </c>
      <c r="AB74" s="43">
        <v>28.1</v>
      </c>
      <c r="AC74" s="43">
        <v>28.1</v>
      </c>
      <c r="AD74" s="43">
        <v>28.1</v>
      </c>
      <c r="AE74" s="43">
        <v>28.1</v>
      </c>
      <c r="AF74" s="43">
        <v>28.1</v>
      </c>
      <c r="AG74" s="64">
        <v>60</v>
      </c>
      <c r="AH74" s="46">
        <f t="shared" si="2"/>
        <v>31</v>
      </c>
      <c r="AI74" s="47">
        <f t="shared" si="3"/>
        <v>28.1</v>
      </c>
      <c r="AK74" s="49"/>
    </row>
    <row r="75" spans="1:88">
      <c r="A75" s="74" t="s">
        <v>94</v>
      </c>
      <c r="B75" s="43">
        <v>18.100000000000001</v>
      </c>
      <c r="C75" s="43">
        <v>18.100000000000001</v>
      </c>
      <c r="D75" s="43">
        <v>18.100000000000001</v>
      </c>
      <c r="E75" s="43">
        <v>18.100000000000001</v>
      </c>
      <c r="F75" s="43">
        <v>18.100000000000001</v>
      </c>
      <c r="G75" s="43">
        <v>18.100000000000001</v>
      </c>
      <c r="H75" s="43">
        <v>18.100000000000001</v>
      </c>
      <c r="I75" s="43">
        <v>18.100000000000001</v>
      </c>
      <c r="J75" s="43">
        <v>18.100000000000001</v>
      </c>
      <c r="K75" s="43">
        <v>18.100000000000001</v>
      </c>
      <c r="L75" s="43">
        <v>18.100000000000001</v>
      </c>
      <c r="M75" s="43">
        <v>18.100000000000001</v>
      </c>
      <c r="N75" s="43">
        <v>18.100000000000001</v>
      </c>
      <c r="O75" s="43">
        <v>18.100000000000001</v>
      </c>
      <c r="P75" s="43">
        <v>18.100000000000001</v>
      </c>
      <c r="Q75" s="43">
        <v>18.100000000000001</v>
      </c>
      <c r="R75" s="43">
        <v>18.100000000000001</v>
      </c>
      <c r="S75" s="43">
        <v>18.100000000000001</v>
      </c>
      <c r="T75" s="43">
        <v>18.100000000000001</v>
      </c>
      <c r="U75" s="43">
        <v>18.100000000000001</v>
      </c>
      <c r="V75" s="43">
        <v>18.100000000000001</v>
      </c>
      <c r="W75" s="43">
        <v>18</v>
      </c>
      <c r="X75" s="43">
        <v>18</v>
      </c>
      <c r="Y75" s="43">
        <v>23.9</v>
      </c>
      <c r="Z75" s="43">
        <v>23.9</v>
      </c>
      <c r="AA75" s="43">
        <v>23.9</v>
      </c>
      <c r="AB75" s="43">
        <v>23.9</v>
      </c>
      <c r="AC75" s="43">
        <v>23.9</v>
      </c>
      <c r="AD75" s="43">
        <v>23.9</v>
      </c>
      <c r="AE75" s="43">
        <v>23.9</v>
      </c>
      <c r="AF75" s="43">
        <v>23.9</v>
      </c>
      <c r="AG75" s="75">
        <v>42.5</v>
      </c>
      <c r="AH75" s="46">
        <f t="shared" ref="AH75:AH138" si="24">MAX(B75:AF75)</f>
        <v>23.9</v>
      </c>
      <c r="AI75" s="47">
        <f t="shared" ref="AI75:AI138" si="25">MIN(B75:AF75)</f>
        <v>18</v>
      </c>
      <c r="AK75" s="49"/>
    </row>
    <row r="76" spans="1:88">
      <c r="A76" s="74" t="s">
        <v>95</v>
      </c>
      <c r="B76" s="43">
        <v>20</v>
      </c>
      <c r="C76" s="43">
        <v>17</v>
      </c>
      <c r="D76" s="43">
        <v>17</v>
      </c>
      <c r="E76" s="43">
        <v>17</v>
      </c>
      <c r="F76" s="43">
        <v>17</v>
      </c>
      <c r="G76" s="43">
        <v>17</v>
      </c>
      <c r="H76" s="43">
        <v>17</v>
      </c>
      <c r="I76" s="43">
        <v>17</v>
      </c>
      <c r="J76" s="43">
        <v>17</v>
      </c>
      <c r="K76" s="43">
        <v>17</v>
      </c>
      <c r="L76" s="43">
        <v>17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19.100000000000001</v>
      </c>
      <c r="T76" s="43">
        <v>19.100000000000001</v>
      </c>
      <c r="U76" s="43">
        <v>19.100000000000001</v>
      </c>
      <c r="V76" s="43">
        <v>19.100000000000001</v>
      </c>
      <c r="W76" s="43">
        <v>17.600000000000001</v>
      </c>
      <c r="X76" s="43">
        <v>17.600000000000001</v>
      </c>
      <c r="Y76" s="43">
        <v>17.600000000000001</v>
      </c>
      <c r="Z76" s="43">
        <v>22</v>
      </c>
      <c r="AA76" s="43">
        <v>22</v>
      </c>
      <c r="AB76" s="43">
        <v>22</v>
      </c>
      <c r="AC76" s="43">
        <v>22</v>
      </c>
      <c r="AD76" s="43">
        <v>22</v>
      </c>
      <c r="AE76" s="43">
        <v>22</v>
      </c>
      <c r="AF76" s="43">
        <v>22</v>
      </c>
      <c r="AG76" s="75">
        <v>22.1</v>
      </c>
      <c r="AH76" s="46">
        <f t="shared" si="24"/>
        <v>22.3</v>
      </c>
      <c r="AI76" s="47">
        <f t="shared" si="25"/>
        <v>17</v>
      </c>
      <c r="AK76" s="49"/>
    </row>
    <row r="77" spans="1:88" ht="15.75" thickBot="1">
      <c r="A77" s="76" t="s">
        <v>96</v>
      </c>
      <c r="B77" s="77">
        <v>5</v>
      </c>
      <c r="C77" s="77">
        <v>5</v>
      </c>
      <c r="D77" s="77">
        <v>5</v>
      </c>
      <c r="E77" s="77">
        <v>5</v>
      </c>
      <c r="F77" s="77">
        <v>5</v>
      </c>
      <c r="G77" s="77">
        <v>5</v>
      </c>
      <c r="H77" s="77">
        <v>5</v>
      </c>
      <c r="I77" s="77">
        <v>5</v>
      </c>
      <c r="J77" s="77">
        <v>5</v>
      </c>
      <c r="K77" s="77">
        <v>5</v>
      </c>
      <c r="L77" s="77">
        <v>5</v>
      </c>
      <c r="M77" s="77">
        <v>5.8</v>
      </c>
      <c r="N77" s="77">
        <v>5.8</v>
      </c>
      <c r="O77" s="77">
        <v>5.8</v>
      </c>
      <c r="P77" s="77">
        <v>5.8</v>
      </c>
      <c r="Q77" s="77">
        <v>5.8</v>
      </c>
      <c r="R77" s="77">
        <v>5.8</v>
      </c>
      <c r="S77" s="77">
        <v>5.0999999999999996</v>
      </c>
      <c r="T77" s="77">
        <v>5.0999999999999996</v>
      </c>
      <c r="U77" s="77">
        <v>5.0999999999999996</v>
      </c>
      <c r="V77" s="77">
        <v>5.0999999999999996</v>
      </c>
      <c r="W77" s="77">
        <v>5.0999999999999996</v>
      </c>
      <c r="X77" s="77">
        <v>5.0999999999999996</v>
      </c>
      <c r="Y77" s="77">
        <v>6.8</v>
      </c>
      <c r="Z77" s="77">
        <v>6.8</v>
      </c>
      <c r="AA77" s="77">
        <v>6.8</v>
      </c>
      <c r="AB77" s="77">
        <v>6.8</v>
      </c>
      <c r="AC77" s="77">
        <v>6.8</v>
      </c>
      <c r="AD77" s="77">
        <v>6.8</v>
      </c>
      <c r="AE77" s="77">
        <v>6.8</v>
      </c>
      <c r="AF77" s="77">
        <v>6.8</v>
      </c>
      <c r="AG77" s="78">
        <v>14.8</v>
      </c>
      <c r="AH77" s="46">
        <f t="shared" si="24"/>
        <v>6.8</v>
      </c>
      <c r="AI77" s="47">
        <f t="shared" si="25"/>
        <v>5</v>
      </c>
      <c r="AK77" s="49"/>
    </row>
    <row r="78" spans="1:88" ht="15.75" thickBot="1">
      <c r="A78" s="79" t="s">
        <v>97</v>
      </c>
      <c r="B78" s="70">
        <f t="shared" ref="B78:AG78" si="26">SUM(B72:B77)</f>
        <v>215.8</v>
      </c>
      <c r="C78" s="70">
        <f t="shared" si="26"/>
        <v>156.4</v>
      </c>
      <c r="D78" s="70">
        <f t="shared" si="26"/>
        <v>146.29999999999998</v>
      </c>
      <c r="E78" s="70">
        <f t="shared" si="26"/>
        <v>136.29999999999998</v>
      </c>
      <c r="F78" s="70">
        <f t="shared" si="26"/>
        <v>125</v>
      </c>
      <c r="G78" s="70">
        <f t="shared" ref="G78:M78" si="27">SUM(G72:G77)</f>
        <v>125</v>
      </c>
      <c r="H78" s="70">
        <f t="shared" si="27"/>
        <v>355.00000000000006</v>
      </c>
      <c r="I78" s="70">
        <f t="shared" si="27"/>
        <v>375.00000000000006</v>
      </c>
      <c r="J78" s="70">
        <f t="shared" si="27"/>
        <v>425.00000000000006</v>
      </c>
      <c r="K78" s="70">
        <f t="shared" si="27"/>
        <v>425.00000000000006</v>
      </c>
      <c r="L78" s="70">
        <f t="shared" si="27"/>
        <v>425.00000000000006</v>
      </c>
      <c r="M78" s="70">
        <f t="shared" si="27"/>
        <v>204.10000000000002</v>
      </c>
      <c r="N78" s="70">
        <f t="shared" si="26"/>
        <v>178.10000000000002</v>
      </c>
      <c r="O78" s="70">
        <f t="shared" si="26"/>
        <v>148.20000000000002</v>
      </c>
      <c r="P78" s="70">
        <f t="shared" si="26"/>
        <v>171.3</v>
      </c>
      <c r="Q78" s="70">
        <f t="shared" si="26"/>
        <v>171.10000000000002</v>
      </c>
      <c r="R78" s="70">
        <f t="shared" si="26"/>
        <v>188.3</v>
      </c>
      <c r="S78" s="70">
        <f t="shared" si="26"/>
        <v>195.89999999999998</v>
      </c>
      <c r="T78" s="70">
        <f>SUM(T72:T77)</f>
        <v>250.29999999999998</v>
      </c>
      <c r="U78" s="70">
        <f>SUM(U72:U77)</f>
        <v>231.29999999999998</v>
      </c>
      <c r="V78" s="70">
        <f>SUM(V72:V77)</f>
        <v>231.29999999999998</v>
      </c>
      <c r="W78" s="70">
        <f t="shared" si="26"/>
        <v>218.29999999999998</v>
      </c>
      <c r="X78" s="70">
        <f t="shared" si="26"/>
        <v>248.7</v>
      </c>
      <c r="Y78" s="70">
        <f t="shared" si="26"/>
        <v>426.3</v>
      </c>
      <c r="Z78" s="70">
        <f t="shared" si="26"/>
        <v>586.19999999999993</v>
      </c>
      <c r="AA78" s="70">
        <f t="shared" si="26"/>
        <v>538.69999999999993</v>
      </c>
      <c r="AB78" s="70">
        <f t="shared" si="26"/>
        <v>398.7</v>
      </c>
      <c r="AC78" s="70">
        <f t="shared" si="26"/>
        <v>436.7</v>
      </c>
      <c r="AD78" s="70">
        <f t="shared" si="26"/>
        <v>409.7</v>
      </c>
      <c r="AE78" s="70">
        <f t="shared" si="26"/>
        <v>340.7</v>
      </c>
      <c r="AF78" s="70">
        <f t="shared" si="26"/>
        <v>332.8</v>
      </c>
      <c r="AG78" s="80">
        <f t="shared" si="26"/>
        <v>706.4</v>
      </c>
      <c r="AH78" s="46">
        <f t="shared" si="24"/>
        <v>586.19999999999993</v>
      </c>
      <c r="AI78" s="47">
        <f t="shared" si="25"/>
        <v>125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90.4</v>
      </c>
      <c r="C79" s="44">
        <v>90.4</v>
      </c>
      <c r="D79" s="44">
        <v>72.2</v>
      </c>
      <c r="E79" s="44">
        <v>40.700000000000003</v>
      </c>
      <c r="F79" s="44">
        <v>0</v>
      </c>
      <c r="G79" s="44">
        <v>0</v>
      </c>
      <c r="H79" s="44">
        <v>53</v>
      </c>
      <c r="I79" s="44">
        <v>78</v>
      </c>
      <c r="J79" s="44">
        <v>103</v>
      </c>
      <c r="K79" s="44">
        <v>103</v>
      </c>
      <c r="L79" s="44">
        <v>103</v>
      </c>
      <c r="M79" s="44">
        <v>120</v>
      </c>
      <c r="N79" s="44">
        <v>119.6</v>
      </c>
      <c r="O79" s="44">
        <v>40.799999999999997</v>
      </c>
      <c r="P79" s="44">
        <v>30.4</v>
      </c>
      <c r="Q79" s="44">
        <v>30.4</v>
      </c>
      <c r="R79" s="44">
        <v>30.4</v>
      </c>
      <c r="S79" s="44">
        <v>30.4</v>
      </c>
      <c r="T79" s="44">
        <v>48.7</v>
      </c>
      <c r="U79" s="44">
        <v>60.1</v>
      </c>
      <c r="V79" s="44">
        <v>97.2</v>
      </c>
      <c r="W79" s="44">
        <v>102</v>
      </c>
      <c r="X79" s="44">
        <v>115.8</v>
      </c>
      <c r="Y79" s="44">
        <v>130</v>
      </c>
      <c r="Z79" s="44">
        <v>144.69999999999999</v>
      </c>
      <c r="AA79" s="44">
        <v>144.69999999999999</v>
      </c>
      <c r="AB79" s="44">
        <v>136</v>
      </c>
      <c r="AC79" s="44">
        <v>136</v>
      </c>
      <c r="AD79" s="44">
        <v>125</v>
      </c>
      <c r="AE79" s="44">
        <v>114</v>
      </c>
      <c r="AF79" s="44">
        <v>114</v>
      </c>
      <c r="AG79" s="61">
        <v>144</v>
      </c>
      <c r="AH79" s="46">
        <f t="shared" si="24"/>
        <v>144.69999999999999</v>
      </c>
      <c r="AI79" s="47">
        <f t="shared" si="25"/>
        <v>0</v>
      </c>
      <c r="AK79" s="49"/>
      <c r="AY79" s="1" t="s">
        <v>99</v>
      </c>
      <c r="AZ79" s="82">
        <f>ROUND(C97,0)</f>
        <v>-101</v>
      </c>
      <c r="BA79" s="81">
        <f t="shared" ref="BA79:BD83" si="28">D97</f>
        <v>-96.4</v>
      </c>
      <c r="BB79" s="81">
        <f t="shared" si="28"/>
        <v>-107.3</v>
      </c>
      <c r="BC79" s="81">
        <f t="shared" si="28"/>
        <v>20</v>
      </c>
      <c r="BD79" s="81">
        <f t="shared" si="28"/>
        <v>-90</v>
      </c>
      <c r="BE79" s="82">
        <f>I97</f>
        <v>-270</v>
      </c>
      <c r="BF79" s="82">
        <f>K97</f>
        <v>80</v>
      </c>
      <c r="BG79" s="82">
        <f t="shared" ref="BG79:BP83" si="29">M97</f>
        <v>84</v>
      </c>
      <c r="BH79" s="82">
        <f t="shared" si="29"/>
        <v>71.599999999999994</v>
      </c>
      <c r="BI79" s="82">
        <f t="shared" si="29"/>
        <v>163.5</v>
      </c>
      <c r="BJ79" s="82">
        <f t="shared" si="29"/>
        <v>195.8</v>
      </c>
      <c r="BK79" s="82">
        <f t="shared" si="29"/>
        <v>208.8</v>
      </c>
      <c r="BL79" s="82">
        <f t="shared" si="29"/>
        <v>192</v>
      </c>
      <c r="BM79" s="82">
        <f t="shared" si="29"/>
        <v>252.8</v>
      </c>
      <c r="BN79" s="82">
        <f t="shared" si="29"/>
        <v>190.5</v>
      </c>
      <c r="BO79" s="82">
        <f t="shared" si="29"/>
        <v>205.2</v>
      </c>
      <c r="BP79" s="82">
        <f t="shared" si="29"/>
        <v>187.55</v>
      </c>
      <c r="BQ79" s="82">
        <f>X97</f>
        <v>124.8</v>
      </c>
      <c r="BR79" s="82">
        <f>Z97</f>
        <v>-73.2</v>
      </c>
      <c r="BS79" s="81">
        <f>AB97</f>
        <v>-99.6</v>
      </c>
      <c r="BT79" s="81">
        <f t="shared" ref="BT79:BV83" si="30">AD97</f>
        <v>-113</v>
      </c>
      <c r="BU79" s="81">
        <f t="shared" si="30"/>
        <v>-100</v>
      </c>
      <c r="BV79" s="81">
        <f t="shared" si="30"/>
        <v>-105</v>
      </c>
      <c r="BW79" s="81">
        <f>B97</f>
        <v>-145</v>
      </c>
    </row>
    <row r="80" spans="1:88">
      <c r="A80" s="63" t="s">
        <v>100</v>
      </c>
      <c r="B80" s="43">
        <v>35</v>
      </c>
      <c r="C80" s="43">
        <v>24.4</v>
      </c>
      <c r="D80" s="43">
        <v>24.4</v>
      </c>
      <c r="E80" s="43">
        <v>24.4</v>
      </c>
      <c r="F80" s="43">
        <v>0</v>
      </c>
      <c r="G80" s="43">
        <v>0</v>
      </c>
      <c r="H80" s="43">
        <v>28</v>
      </c>
      <c r="I80" s="43">
        <v>34</v>
      </c>
      <c r="J80" s="43">
        <v>60</v>
      </c>
      <c r="K80" s="43">
        <v>60</v>
      </c>
      <c r="L80" s="43">
        <v>60</v>
      </c>
      <c r="M80" s="43">
        <v>57.7</v>
      </c>
      <c r="N80" s="43">
        <v>57.7</v>
      </c>
      <c r="O80" s="43">
        <v>35.200000000000003</v>
      </c>
      <c r="P80" s="43">
        <v>24.9</v>
      </c>
      <c r="Q80" s="43">
        <v>25</v>
      </c>
      <c r="R80" s="43">
        <v>25</v>
      </c>
      <c r="S80" s="43">
        <v>35.299999999999997</v>
      </c>
      <c r="T80" s="43">
        <v>26</v>
      </c>
      <c r="U80" s="43">
        <v>26</v>
      </c>
      <c r="V80" s="43">
        <v>24.3</v>
      </c>
      <c r="W80" s="43">
        <v>53.2</v>
      </c>
      <c r="X80" s="43">
        <v>54.6</v>
      </c>
      <c r="Y80" s="43">
        <v>69</v>
      </c>
      <c r="Z80" s="43">
        <v>69</v>
      </c>
      <c r="AA80" s="43">
        <v>69</v>
      </c>
      <c r="AB80" s="43">
        <v>69</v>
      </c>
      <c r="AC80" s="43">
        <v>69</v>
      </c>
      <c r="AD80" s="43">
        <v>58</v>
      </c>
      <c r="AE80" s="43">
        <v>53</v>
      </c>
      <c r="AF80" s="43">
        <v>53</v>
      </c>
      <c r="AG80" s="64">
        <v>70</v>
      </c>
      <c r="AH80" s="46">
        <f t="shared" si="24"/>
        <v>69</v>
      </c>
      <c r="AI80" s="47">
        <f t="shared" si="25"/>
        <v>0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>
      <c r="A81" s="63" t="s">
        <v>102</v>
      </c>
      <c r="B81" s="43">
        <v>46</v>
      </c>
      <c r="C81" s="43">
        <v>45.4</v>
      </c>
      <c r="D81" s="43">
        <v>32</v>
      </c>
      <c r="E81" s="43">
        <v>31.8</v>
      </c>
      <c r="F81" s="43">
        <v>16</v>
      </c>
      <c r="G81" s="43">
        <v>16</v>
      </c>
      <c r="H81" s="43">
        <v>68</v>
      </c>
      <c r="I81" s="43">
        <v>52</v>
      </c>
      <c r="J81" s="43">
        <v>52</v>
      </c>
      <c r="K81" s="43">
        <v>52</v>
      </c>
      <c r="L81" s="43">
        <v>52</v>
      </c>
      <c r="M81" s="43">
        <v>69.8</v>
      </c>
      <c r="N81" s="43">
        <v>69.8</v>
      </c>
      <c r="O81" s="43">
        <v>34.799999999999997</v>
      </c>
      <c r="P81" s="43">
        <v>20.9</v>
      </c>
      <c r="Q81" s="43">
        <v>20.9</v>
      </c>
      <c r="R81" s="43">
        <v>20.9</v>
      </c>
      <c r="S81" s="43">
        <v>20.9</v>
      </c>
      <c r="T81" s="43">
        <v>45.8</v>
      </c>
      <c r="U81" s="43">
        <v>45.8</v>
      </c>
      <c r="V81" s="43">
        <v>35.299999999999997</v>
      </c>
      <c r="W81" s="43">
        <v>33.700000000000003</v>
      </c>
      <c r="X81" s="43">
        <v>33.6</v>
      </c>
      <c r="Y81" s="43">
        <v>55</v>
      </c>
      <c r="Z81" s="43">
        <v>69.599999999999994</v>
      </c>
      <c r="AA81" s="43">
        <v>69.599999999999994</v>
      </c>
      <c r="AB81" s="43">
        <v>69.599999999999994</v>
      </c>
      <c r="AC81" s="43">
        <v>69.599999999999994</v>
      </c>
      <c r="AD81" s="43">
        <v>51</v>
      </c>
      <c r="AE81" s="43">
        <v>48</v>
      </c>
      <c r="AF81" s="43">
        <v>48</v>
      </c>
      <c r="AG81" s="64">
        <v>69</v>
      </c>
      <c r="AH81" s="46">
        <f t="shared" si="24"/>
        <v>69.8</v>
      </c>
      <c r="AI81" s="47">
        <f t="shared" si="25"/>
        <v>16</v>
      </c>
      <c r="AK81" s="49"/>
      <c r="AL81" s="83"/>
      <c r="AO81" s="83"/>
      <c r="AY81" s="1" t="s">
        <v>103</v>
      </c>
      <c r="AZ81" s="82">
        <f>ROUND(C99,0)</f>
        <v>115</v>
      </c>
      <c r="BA81" s="81">
        <f t="shared" si="28"/>
        <v>123.8</v>
      </c>
      <c r="BB81" s="81">
        <f t="shared" si="28"/>
        <v>114.1</v>
      </c>
      <c r="BC81" s="81">
        <f t="shared" si="28"/>
        <v>101.2</v>
      </c>
      <c r="BD81" s="81">
        <f t="shared" si="28"/>
        <v>101.2</v>
      </c>
      <c r="BE81" s="82">
        <f>I99</f>
        <v>97</v>
      </c>
      <c r="BF81" s="82">
        <f>K99</f>
        <v>118</v>
      </c>
      <c r="BG81" s="82">
        <f t="shared" si="29"/>
        <v>114.8</v>
      </c>
      <c r="BH81" s="82">
        <f t="shared" si="29"/>
        <v>104.5</v>
      </c>
      <c r="BI81" s="82">
        <f t="shared" si="29"/>
        <v>120.4</v>
      </c>
      <c r="BJ81" s="82">
        <f t="shared" si="29"/>
        <v>133.6</v>
      </c>
      <c r="BK81" s="82">
        <f t="shared" si="29"/>
        <v>131.4</v>
      </c>
      <c r="BL81" s="82">
        <f t="shared" si="29"/>
        <v>134.1</v>
      </c>
      <c r="BM81" s="82">
        <f t="shared" si="29"/>
        <v>115.6</v>
      </c>
      <c r="BN81" s="82">
        <f t="shared" si="29"/>
        <v>110.2</v>
      </c>
      <c r="BO81" s="82">
        <f t="shared" si="29"/>
        <v>106.5</v>
      </c>
      <c r="BP81" s="82">
        <f t="shared" si="29"/>
        <v>120.9</v>
      </c>
      <c r="BQ81" s="82">
        <f>X99</f>
        <v>120</v>
      </c>
      <c r="BR81" s="82">
        <f>Z99</f>
        <v>148.9</v>
      </c>
      <c r="BS81" s="81">
        <f>AB99</f>
        <v>129.19999999999999</v>
      </c>
      <c r="BT81" s="81">
        <f t="shared" si="30"/>
        <v>128</v>
      </c>
      <c r="BU81" s="81">
        <f t="shared" si="30"/>
        <v>124</v>
      </c>
      <c r="BV81" s="81">
        <f t="shared" si="30"/>
        <v>135</v>
      </c>
      <c r="BW81" s="81">
        <f>B99</f>
        <v>104</v>
      </c>
    </row>
    <row r="82" spans="1:75" s="83" customFormat="1">
      <c r="A82" s="63" t="s">
        <v>104</v>
      </c>
      <c r="B82" s="43">
        <v>56</v>
      </c>
      <c r="C82" s="43">
        <v>54.7</v>
      </c>
      <c r="D82" s="43">
        <v>54.7</v>
      </c>
      <c r="E82" s="43">
        <v>54.7</v>
      </c>
      <c r="F82" s="43">
        <v>56.2</v>
      </c>
      <c r="G82" s="43">
        <v>56.2</v>
      </c>
      <c r="H82" s="43">
        <v>56.2</v>
      </c>
      <c r="I82" s="43">
        <v>56.2</v>
      </c>
      <c r="J82" s="43">
        <v>56.2</v>
      </c>
      <c r="K82" s="43">
        <v>56.2</v>
      </c>
      <c r="L82" s="43">
        <v>56.2</v>
      </c>
      <c r="M82" s="43">
        <v>56.6</v>
      </c>
      <c r="N82" s="43">
        <v>56.6</v>
      </c>
      <c r="O82" s="43">
        <v>59.3</v>
      </c>
      <c r="P82" s="43">
        <v>59.3</v>
      </c>
      <c r="Q82" s="43">
        <v>59.3</v>
      </c>
      <c r="R82" s="43">
        <v>59.3</v>
      </c>
      <c r="S82" s="43">
        <v>59.3</v>
      </c>
      <c r="T82" s="43">
        <v>59.3</v>
      </c>
      <c r="U82" s="43">
        <v>59.3</v>
      </c>
      <c r="V82" s="43">
        <v>59.3</v>
      </c>
      <c r="W82" s="43">
        <v>50.2</v>
      </c>
      <c r="X82" s="43">
        <v>52.7</v>
      </c>
      <c r="Y82" s="43">
        <v>53.3</v>
      </c>
      <c r="Z82" s="43">
        <v>53.3</v>
      </c>
      <c r="AA82" s="43">
        <v>53.3</v>
      </c>
      <c r="AB82" s="43">
        <v>53.3</v>
      </c>
      <c r="AC82" s="43">
        <v>53.3</v>
      </c>
      <c r="AD82" s="43">
        <v>53.3</v>
      </c>
      <c r="AE82" s="43">
        <v>53.3</v>
      </c>
      <c r="AF82" s="43">
        <v>53.3</v>
      </c>
      <c r="AG82" s="64">
        <v>60</v>
      </c>
      <c r="AH82" s="46">
        <f t="shared" si="24"/>
        <v>59.3</v>
      </c>
      <c r="AI82" s="47">
        <f t="shared" si="25"/>
        <v>50.2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15</v>
      </c>
      <c r="BF82" s="82">
        <f>K100</f>
        <v>13</v>
      </c>
      <c r="BG82" s="82">
        <f t="shared" si="29"/>
        <v>12.9</v>
      </c>
      <c r="BH82" s="82">
        <f t="shared" si="29"/>
        <v>13</v>
      </c>
      <c r="BI82" s="82">
        <f t="shared" si="29"/>
        <v>12.8</v>
      </c>
      <c r="BJ82" s="82">
        <f t="shared" si="29"/>
        <v>11.8</v>
      </c>
      <c r="BK82" s="82">
        <f t="shared" si="29"/>
        <v>11.2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22.5</v>
      </c>
      <c r="N83" s="44">
        <v>22.5</v>
      </c>
      <c r="O83" s="44">
        <v>24.4</v>
      </c>
      <c r="P83" s="44">
        <v>0</v>
      </c>
      <c r="Q83" s="44">
        <v>0</v>
      </c>
      <c r="R83" s="44">
        <v>0</v>
      </c>
      <c r="S83" s="44">
        <v>0</v>
      </c>
      <c r="T83" s="44">
        <v>0</v>
      </c>
      <c r="U83" s="44">
        <v>0</v>
      </c>
      <c r="V83" s="44">
        <v>0</v>
      </c>
      <c r="W83" s="44">
        <v>15</v>
      </c>
      <c r="X83" s="44">
        <v>15</v>
      </c>
      <c r="Y83" s="44">
        <v>19.600000000000001</v>
      </c>
      <c r="Z83" s="44">
        <v>29</v>
      </c>
      <c r="AA83" s="44">
        <v>29</v>
      </c>
      <c r="AB83" s="44">
        <v>29</v>
      </c>
      <c r="AC83" s="44">
        <v>29</v>
      </c>
      <c r="AD83" s="44">
        <v>20</v>
      </c>
      <c r="AE83" s="44">
        <v>20</v>
      </c>
      <c r="AF83" s="44">
        <v>20</v>
      </c>
      <c r="AG83" s="64">
        <v>30</v>
      </c>
      <c r="AH83" s="46">
        <f t="shared" si="24"/>
        <v>29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48.3</v>
      </c>
      <c r="BJ83" s="82">
        <f t="shared" si="29"/>
        <v>47.7</v>
      </c>
      <c r="BK83" s="82">
        <f t="shared" si="29"/>
        <v>49.5</v>
      </c>
      <c r="BL83" s="82">
        <f t="shared" si="29"/>
        <v>52</v>
      </c>
      <c r="BM83" s="82">
        <f t="shared" si="29"/>
        <v>53.4</v>
      </c>
      <c r="BN83" s="82">
        <f t="shared" si="29"/>
        <v>60.4</v>
      </c>
      <c r="BO83" s="82">
        <f t="shared" si="29"/>
        <v>64.5</v>
      </c>
      <c r="BP83" s="82">
        <f t="shared" si="29"/>
        <v>55.8</v>
      </c>
      <c r="BQ83" s="82">
        <f>X101</f>
        <v>45.5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13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0.5</v>
      </c>
      <c r="K84" s="44">
        <v>1</v>
      </c>
      <c r="L84" s="44">
        <v>4</v>
      </c>
      <c r="M84" s="44">
        <v>6.4</v>
      </c>
      <c r="N84" s="44">
        <v>12</v>
      </c>
      <c r="O84" s="44">
        <v>14.2</v>
      </c>
      <c r="P84" s="44">
        <v>15</v>
      </c>
      <c r="Q84" s="44">
        <v>16</v>
      </c>
      <c r="R84" s="44">
        <v>14.6</v>
      </c>
      <c r="S84" s="44">
        <v>11.9</v>
      </c>
      <c r="T84" s="44">
        <v>11.9</v>
      </c>
      <c r="U84" s="44">
        <v>11.9</v>
      </c>
      <c r="V84" s="44">
        <v>11.9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4"/>
        <v>16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11.9</v>
      </c>
      <c r="C85" s="43">
        <v>11.9</v>
      </c>
      <c r="D85" s="43">
        <v>11.9</v>
      </c>
      <c r="E85" s="43">
        <v>11.9</v>
      </c>
      <c r="F85" s="43">
        <v>11.9</v>
      </c>
      <c r="G85" s="43">
        <v>11.9</v>
      </c>
      <c r="H85" s="43">
        <v>11.9</v>
      </c>
      <c r="I85" s="43">
        <v>11.9</v>
      </c>
      <c r="J85" s="43">
        <v>11.9</v>
      </c>
      <c r="K85" s="43">
        <v>11.9</v>
      </c>
      <c r="L85" s="43">
        <v>11.9</v>
      </c>
      <c r="M85" s="43">
        <v>11.9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11.9</v>
      </c>
      <c r="T85" s="43">
        <v>11.9</v>
      </c>
      <c r="U85" s="43">
        <v>11.9</v>
      </c>
      <c r="V85" s="43">
        <v>11.9</v>
      </c>
      <c r="W85" s="43">
        <v>11.9</v>
      </c>
      <c r="X85" s="43">
        <v>11.9</v>
      </c>
      <c r="Y85" s="43">
        <v>11.9</v>
      </c>
      <c r="Z85" s="43">
        <v>11.9</v>
      </c>
      <c r="AA85" s="43">
        <v>11.9</v>
      </c>
      <c r="AB85" s="43">
        <v>11.9</v>
      </c>
      <c r="AC85" s="43">
        <v>11.9</v>
      </c>
      <c r="AD85" s="43">
        <v>11.9</v>
      </c>
      <c r="AE85" s="43">
        <v>11.9</v>
      </c>
      <c r="AF85" s="43">
        <v>11.9</v>
      </c>
      <c r="AG85" s="64">
        <v>24</v>
      </c>
      <c r="AH85" s="46">
        <f t="shared" si="24"/>
        <v>11.9</v>
      </c>
      <c r="AI85" s="47">
        <f t="shared" si="25"/>
        <v>11.9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2">VALUE(AZ79)</f>
        <v>-101</v>
      </c>
      <c r="BA86" s="82">
        <f t="shared" si="32"/>
        <v>-96.4</v>
      </c>
      <c r="BB86" s="82">
        <f t="shared" si="32"/>
        <v>-107.3</v>
      </c>
      <c r="BC86" s="82">
        <f t="shared" si="32"/>
        <v>20</v>
      </c>
      <c r="BD86" s="82">
        <f t="shared" si="32"/>
        <v>-90</v>
      </c>
      <c r="BE86" s="82">
        <f t="shared" si="32"/>
        <v>-270</v>
      </c>
      <c r="BF86" s="82">
        <f t="shared" si="32"/>
        <v>80</v>
      </c>
      <c r="BG86" s="82">
        <f t="shared" si="32"/>
        <v>84</v>
      </c>
      <c r="BH86" s="82">
        <f t="shared" si="32"/>
        <v>71.599999999999994</v>
      </c>
      <c r="BI86" s="82">
        <f t="shared" si="32"/>
        <v>163.5</v>
      </c>
      <c r="BJ86" s="82">
        <f t="shared" si="32"/>
        <v>195.8</v>
      </c>
      <c r="BK86" s="82">
        <f t="shared" si="32"/>
        <v>208.8</v>
      </c>
      <c r="BL86" s="82">
        <f t="shared" si="32"/>
        <v>192</v>
      </c>
      <c r="BM86" s="82">
        <f t="shared" si="32"/>
        <v>252.8</v>
      </c>
      <c r="BN86" s="82">
        <f t="shared" si="32"/>
        <v>190.5</v>
      </c>
      <c r="BO86" s="82">
        <f t="shared" si="32"/>
        <v>205.2</v>
      </c>
      <c r="BP86" s="82">
        <f t="shared" si="32"/>
        <v>187.55</v>
      </c>
      <c r="BQ86" s="82">
        <f t="shared" si="32"/>
        <v>124.8</v>
      </c>
      <c r="BR86" s="82">
        <f t="shared" si="32"/>
        <v>-73.2</v>
      </c>
      <c r="BS86" s="82">
        <f t="shared" si="32"/>
        <v>-99.6</v>
      </c>
      <c r="BT86" s="82">
        <f t="shared" si="32"/>
        <v>-113</v>
      </c>
      <c r="BU86" s="82">
        <f t="shared" si="32"/>
        <v>-100</v>
      </c>
      <c r="BV86" s="82">
        <f t="shared" si="32"/>
        <v>-105</v>
      </c>
      <c r="BW86" s="82">
        <f t="shared" si="32"/>
        <v>-145</v>
      </c>
    </row>
    <row r="87" spans="1:75">
      <c r="A87" s="63" t="s">
        <v>112</v>
      </c>
      <c r="B87" s="43">
        <v>9.9</v>
      </c>
      <c r="C87" s="43">
        <v>9.9</v>
      </c>
      <c r="D87" s="43">
        <v>9.9</v>
      </c>
      <c r="E87" s="43">
        <v>9.9</v>
      </c>
      <c r="F87" s="43">
        <v>9.9</v>
      </c>
      <c r="G87" s="43">
        <v>9.9</v>
      </c>
      <c r="H87" s="43">
        <v>9.9</v>
      </c>
      <c r="I87" s="43">
        <v>9.9</v>
      </c>
      <c r="J87" s="43">
        <v>9.9</v>
      </c>
      <c r="K87" s="43">
        <v>9.9</v>
      </c>
      <c r="L87" s="43">
        <v>9.9</v>
      </c>
      <c r="M87" s="43">
        <v>9.9</v>
      </c>
      <c r="N87" s="43">
        <v>9.9</v>
      </c>
      <c r="O87" s="43">
        <v>9.9</v>
      </c>
      <c r="P87" s="43">
        <v>9.9</v>
      </c>
      <c r="Q87" s="43">
        <v>9.9</v>
      </c>
      <c r="R87" s="43">
        <v>9.9</v>
      </c>
      <c r="S87" s="43">
        <v>9.9</v>
      </c>
      <c r="T87" s="43">
        <v>9.9</v>
      </c>
      <c r="U87" s="43">
        <v>9.9</v>
      </c>
      <c r="V87" s="43">
        <v>9.9</v>
      </c>
      <c r="W87" s="43">
        <v>9.9</v>
      </c>
      <c r="X87" s="43">
        <v>9.9</v>
      </c>
      <c r="Y87" s="43">
        <v>9.9</v>
      </c>
      <c r="Z87" s="43">
        <v>9.9</v>
      </c>
      <c r="AA87" s="43">
        <v>9.9</v>
      </c>
      <c r="AB87" s="43">
        <v>9.9</v>
      </c>
      <c r="AC87" s="43">
        <v>9.9</v>
      </c>
      <c r="AD87" s="43">
        <v>9.9</v>
      </c>
      <c r="AE87" s="43">
        <v>9.9</v>
      </c>
      <c r="AF87" s="43">
        <v>9.9</v>
      </c>
      <c r="AG87" s="64">
        <v>14.1</v>
      </c>
      <c r="AH87" s="46">
        <f t="shared" si="24"/>
        <v>9.9</v>
      </c>
      <c r="AI87" s="47">
        <f t="shared" si="25"/>
        <v>9.9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>
      <c r="A88" s="84" t="s">
        <v>113</v>
      </c>
      <c r="B88" s="43">
        <v>5.0999999999999996</v>
      </c>
      <c r="C88" s="43">
        <v>5.0999999999999996</v>
      </c>
      <c r="D88" s="43">
        <v>5.0999999999999996</v>
      </c>
      <c r="E88" s="43">
        <v>5.0999999999999996</v>
      </c>
      <c r="F88" s="43">
        <v>5.0999999999999996</v>
      </c>
      <c r="G88" s="43">
        <v>5.0999999999999996</v>
      </c>
      <c r="H88" s="43">
        <v>5.0999999999999996</v>
      </c>
      <c r="I88" s="43">
        <v>5.0999999999999996</v>
      </c>
      <c r="J88" s="43">
        <v>5.0999999999999996</v>
      </c>
      <c r="K88" s="43">
        <v>5.0999999999999996</v>
      </c>
      <c r="L88" s="43">
        <v>5.0999999999999996</v>
      </c>
      <c r="M88" s="43">
        <v>7.1</v>
      </c>
      <c r="N88" s="43">
        <v>7.1</v>
      </c>
      <c r="O88" s="43">
        <v>7.1</v>
      </c>
      <c r="P88" s="43">
        <v>7.1</v>
      </c>
      <c r="Q88" s="43">
        <v>7.1</v>
      </c>
      <c r="R88" s="43">
        <v>7.1</v>
      </c>
      <c r="S88" s="43">
        <v>7.1</v>
      </c>
      <c r="T88" s="43">
        <v>7.1</v>
      </c>
      <c r="U88" s="43">
        <v>7.1</v>
      </c>
      <c r="V88" s="43">
        <v>7.1</v>
      </c>
      <c r="W88" s="43">
        <v>7.1</v>
      </c>
      <c r="X88" s="43">
        <v>7.1</v>
      </c>
      <c r="Y88" s="43">
        <v>7.1</v>
      </c>
      <c r="Z88" s="43">
        <v>7.1</v>
      </c>
      <c r="AA88" s="43">
        <v>7.1</v>
      </c>
      <c r="AB88" s="43">
        <v>7.1</v>
      </c>
      <c r="AC88" s="43">
        <v>7.1</v>
      </c>
      <c r="AD88" s="43">
        <v>7.1</v>
      </c>
      <c r="AE88" s="43">
        <v>7.1</v>
      </c>
      <c r="AF88" s="43">
        <v>7.1</v>
      </c>
      <c r="AG88" s="64">
        <v>14</v>
      </c>
      <c r="AH88" s="46">
        <f t="shared" si="24"/>
        <v>7.1</v>
      </c>
      <c r="AI88" s="47">
        <f t="shared" si="25"/>
        <v>5.0999999999999996</v>
      </c>
      <c r="AK88" s="49"/>
      <c r="AZ88" s="82">
        <f t="shared" si="32"/>
        <v>115</v>
      </c>
      <c r="BA88" s="82">
        <f t="shared" si="32"/>
        <v>123.8</v>
      </c>
      <c r="BB88" s="82">
        <f t="shared" si="32"/>
        <v>114.1</v>
      </c>
      <c r="BC88" s="82">
        <f t="shared" si="32"/>
        <v>101.2</v>
      </c>
      <c r="BD88" s="82">
        <f t="shared" si="32"/>
        <v>101.2</v>
      </c>
      <c r="BE88" s="82">
        <f t="shared" si="32"/>
        <v>97</v>
      </c>
      <c r="BF88" s="82">
        <f t="shared" si="32"/>
        <v>118</v>
      </c>
      <c r="BG88" s="82">
        <f t="shared" si="32"/>
        <v>114.8</v>
      </c>
      <c r="BH88" s="82">
        <f t="shared" si="32"/>
        <v>104.5</v>
      </c>
      <c r="BI88" s="82">
        <f t="shared" si="32"/>
        <v>120.4</v>
      </c>
      <c r="BJ88" s="82">
        <f t="shared" si="32"/>
        <v>133.6</v>
      </c>
      <c r="BK88" s="82">
        <f t="shared" si="32"/>
        <v>131.4</v>
      </c>
      <c r="BL88" s="82">
        <f t="shared" si="32"/>
        <v>134.1</v>
      </c>
      <c r="BM88" s="82">
        <f t="shared" si="32"/>
        <v>115.6</v>
      </c>
      <c r="BN88" s="82">
        <f t="shared" si="32"/>
        <v>110.2</v>
      </c>
      <c r="BO88" s="82">
        <f t="shared" si="32"/>
        <v>106.5</v>
      </c>
      <c r="BP88" s="82">
        <f t="shared" si="32"/>
        <v>120.9</v>
      </c>
      <c r="BQ88" s="82">
        <f t="shared" si="32"/>
        <v>120</v>
      </c>
      <c r="BR88" s="82">
        <f t="shared" si="32"/>
        <v>148.9</v>
      </c>
      <c r="BS88" s="82">
        <f t="shared" si="32"/>
        <v>129.19999999999999</v>
      </c>
      <c r="BT88" s="82">
        <f t="shared" si="32"/>
        <v>128</v>
      </c>
      <c r="BU88" s="82">
        <f t="shared" si="32"/>
        <v>124</v>
      </c>
      <c r="BV88" s="82">
        <f t="shared" si="32"/>
        <v>135</v>
      </c>
      <c r="BW88" s="82">
        <f t="shared" si="32"/>
        <v>104</v>
      </c>
    </row>
    <row r="89" spans="1:75">
      <c r="A89" s="63" t="s">
        <v>114</v>
      </c>
      <c r="B89" s="43">
        <v>5.8</v>
      </c>
      <c r="C89" s="43">
        <v>5.8</v>
      </c>
      <c r="D89" s="43">
        <v>5.8</v>
      </c>
      <c r="E89" s="43">
        <v>5.8</v>
      </c>
      <c r="F89" s="43">
        <v>5.8</v>
      </c>
      <c r="G89" s="43">
        <v>5.8</v>
      </c>
      <c r="H89" s="43">
        <v>5.8</v>
      </c>
      <c r="I89" s="43">
        <v>5.8</v>
      </c>
      <c r="J89" s="43">
        <v>5.8</v>
      </c>
      <c r="K89" s="43">
        <v>5.8</v>
      </c>
      <c r="L89" s="43">
        <v>5.8</v>
      </c>
      <c r="M89" s="43">
        <v>5.8</v>
      </c>
      <c r="N89" s="43">
        <v>5.8</v>
      </c>
      <c r="O89" s="43">
        <v>5.8</v>
      </c>
      <c r="P89" s="43">
        <v>5.8</v>
      </c>
      <c r="Q89" s="43">
        <v>5.8</v>
      </c>
      <c r="R89" s="43">
        <v>5.8</v>
      </c>
      <c r="S89" s="43">
        <v>5.8</v>
      </c>
      <c r="T89" s="43">
        <v>5.8</v>
      </c>
      <c r="U89" s="43">
        <v>5.8</v>
      </c>
      <c r="V89" s="43">
        <v>5.8</v>
      </c>
      <c r="W89" s="43">
        <v>5.8</v>
      </c>
      <c r="X89" s="43">
        <v>5.8</v>
      </c>
      <c r="Y89" s="43">
        <v>5.8</v>
      </c>
      <c r="Z89" s="43">
        <v>5.8</v>
      </c>
      <c r="AA89" s="43">
        <v>5.8</v>
      </c>
      <c r="AB89" s="43">
        <v>5.8</v>
      </c>
      <c r="AC89" s="43">
        <v>5.8</v>
      </c>
      <c r="AD89" s="43">
        <v>5.8</v>
      </c>
      <c r="AE89" s="43">
        <v>5.8</v>
      </c>
      <c r="AF89" s="43">
        <v>5.8</v>
      </c>
      <c r="AG89" s="64">
        <v>10.050000000000001</v>
      </c>
      <c r="AH89" s="46">
        <f t="shared" si="24"/>
        <v>5.8</v>
      </c>
      <c r="AI89" s="47">
        <f t="shared" si="25"/>
        <v>5.8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15</v>
      </c>
      <c r="BF89" s="82">
        <f t="shared" si="32"/>
        <v>13</v>
      </c>
      <c r="BG89" s="82">
        <f t="shared" si="32"/>
        <v>12.9</v>
      </c>
      <c r="BH89" s="82">
        <f t="shared" si="32"/>
        <v>13</v>
      </c>
      <c r="BI89" s="82">
        <f t="shared" si="32"/>
        <v>12.8</v>
      </c>
      <c r="BJ89" s="82">
        <f t="shared" si="32"/>
        <v>11.8</v>
      </c>
      <c r="BK89" s="82">
        <f t="shared" si="32"/>
        <v>11.2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>
      <c r="A90" s="63" t="s">
        <v>115</v>
      </c>
      <c r="B90" s="43">
        <v>4.2</v>
      </c>
      <c r="C90" s="43">
        <v>4.2</v>
      </c>
      <c r="D90" s="43">
        <v>4.2</v>
      </c>
      <c r="E90" s="43">
        <v>4.2</v>
      </c>
      <c r="F90" s="43">
        <v>4.2</v>
      </c>
      <c r="G90" s="43">
        <v>4.2</v>
      </c>
      <c r="H90" s="43">
        <v>4.2</v>
      </c>
      <c r="I90" s="43">
        <v>4.2</v>
      </c>
      <c r="J90" s="43">
        <v>4.2</v>
      </c>
      <c r="K90" s="43">
        <v>4.2</v>
      </c>
      <c r="L90" s="43">
        <v>4.2</v>
      </c>
      <c r="M90" s="43">
        <v>3.2</v>
      </c>
      <c r="N90" s="43">
        <v>3.2</v>
      </c>
      <c r="O90" s="43">
        <v>3.2</v>
      </c>
      <c r="P90" s="43">
        <v>3.2</v>
      </c>
      <c r="Q90" s="43">
        <v>3.2</v>
      </c>
      <c r="R90" s="43">
        <v>3.2</v>
      </c>
      <c r="S90" s="43">
        <v>3.2</v>
      </c>
      <c r="T90" s="43">
        <v>3.2</v>
      </c>
      <c r="U90" s="43">
        <v>3.2</v>
      </c>
      <c r="V90" s="43">
        <v>3.2</v>
      </c>
      <c r="W90" s="43">
        <v>3.2</v>
      </c>
      <c r="X90" s="43">
        <v>3.2</v>
      </c>
      <c r="Y90" s="43">
        <v>3.2</v>
      </c>
      <c r="Z90" s="43">
        <v>3.2</v>
      </c>
      <c r="AA90" s="43">
        <v>3.2</v>
      </c>
      <c r="AB90" s="43">
        <v>3.2</v>
      </c>
      <c r="AC90" s="43">
        <v>3.2</v>
      </c>
      <c r="AD90" s="43">
        <v>3.2</v>
      </c>
      <c r="AE90" s="43">
        <v>3.2</v>
      </c>
      <c r="AF90" s="43">
        <v>3.2</v>
      </c>
      <c r="AG90" s="64">
        <v>6.2</v>
      </c>
      <c r="AH90" s="46">
        <f t="shared" si="24"/>
        <v>4.2</v>
      </c>
      <c r="AI90" s="47">
        <f t="shared" si="25"/>
        <v>3.2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48.3</v>
      </c>
      <c r="BJ90" s="82">
        <f t="shared" si="32"/>
        <v>47.7</v>
      </c>
      <c r="BK90" s="82">
        <f t="shared" si="32"/>
        <v>49.5</v>
      </c>
      <c r="BL90" s="82">
        <f t="shared" si="32"/>
        <v>52</v>
      </c>
      <c r="BM90" s="82">
        <f t="shared" si="32"/>
        <v>53.4</v>
      </c>
      <c r="BN90" s="82">
        <f t="shared" si="32"/>
        <v>60.4</v>
      </c>
      <c r="BO90" s="82">
        <f t="shared" si="32"/>
        <v>64.5</v>
      </c>
      <c r="BP90" s="82">
        <f t="shared" si="32"/>
        <v>55.8</v>
      </c>
      <c r="BQ90" s="82">
        <f t="shared" si="32"/>
        <v>45.5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v>134.79999999999998</v>
      </c>
      <c r="C92" s="70">
        <f t="shared" ref="C92:AG92" si="33">SUM(C79:C91)</f>
        <v>253.80000000000004</v>
      </c>
      <c r="D92" s="70">
        <f t="shared" si="33"/>
        <v>222.20000000000002</v>
      </c>
      <c r="E92" s="70">
        <f t="shared" si="33"/>
        <v>190.5</v>
      </c>
      <c r="F92" s="70">
        <f t="shared" si="33"/>
        <v>111.10000000000001</v>
      </c>
      <c r="G92" s="70">
        <f t="shared" ref="G92:M92" si="34">SUM(G79:G91)</f>
        <v>111.10000000000001</v>
      </c>
      <c r="H92" s="70">
        <f t="shared" si="34"/>
        <v>254.1</v>
      </c>
      <c r="I92" s="70">
        <f t="shared" si="34"/>
        <v>269.10000000000002</v>
      </c>
      <c r="J92" s="70">
        <f t="shared" si="34"/>
        <v>320.59999999999997</v>
      </c>
      <c r="K92" s="70">
        <f t="shared" si="34"/>
        <v>321.09999999999997</v>
      </c>
      <c r="L92" s="70">
        <f t="shared" si="34"/>
        <v>324.09999999999997</v>
      </c>
      <c r="M92" s="70">
        <f t="shared" si="34"/>
        <v>372.9</v>
      </c>
      <c r="N92" s="70">
        <f t="shared" si="33"/>
        <v>378.1</v>
      </c>
      <c r="O92" s="70">
        <f>SUM(O79:O91)</f>
        <v>248.6</v>
      </c>
      <c r="P92" s="70">
        <f t="shared" si="33"/>
        <v>190.4</v>
      </c>
      <c r="Q92" s="70">
        <f t="shared" si="33"/>
        <v>191.5</v>
      </c>
      <c r="R92" s="70">
        <f t="shared" si="33"/>
        <v>190.1</v>
      </c>
      <c r="S92" s="70">
        <f t="shared" si="33"/>
        <v>197.7</v>
      </c>
      <c r="T92" s="70">
        <f>SUM(T79:T91)</f>
        <v>231.60000000000002</v>
      </c>
      <c r="U92" s="70">
        <f>SUM(U79:U91)</f>
        <v>243</v>
      </c>
      <c r="V92" s="70">
        <f>SUM(V79:V91)</f>
        <v>267.90000000000003</v>
      </c>
      <c r="W92" s="70">
        <f t="shared" si="33"/>
        <v>294.79999999999995</v>
      </c>
      <c r="X92" s="70">
        <f t="shared" si="33"/>
        <v>311.59999999999997</v>
      </c>
      <c r="Y92" s="70">
        <f t="shared" si="33"/>
        <v>366.8</v>
      </c>
      <c r="Z92" s="70">
        <f t="shared" si="33"/>
        <v>405.49999999999994</v>
      </c>
      <c r="AA92" s="70">
        <f t="shared" si="33"/>
        <v>405.49999999999994</v>
      </c>
      <c r="AB92" s="70">
        <f t="shared" si="33"/>
        <v>396.8</v>
      </c>
      <c r="AC92" s="70">
        <f t="shared" si="33"/>
        <v>396.8</v>
      </c>
      <c r="AD92" s="70">
        <f t="shared" si="33"/>
        <v>347.2</v>
      </c>
      <c r="AE92" s="70">
        <f t="shared" si="33"/>
        <v>328.2</v>
      </c>
      <c r="AF92" s="70">
        <f t="shared" si="33"/>
        <v>328.2</v>
      </c>
      <c r="AG92" s="80">
        <f t="shared" si="33"/>
        <v>489.91</v>
      </c>
      <c r="AH92" s="46">
        <f t="shared" si="24"/>
        <v>405.49999999999994</v>
      </c>
      <c r="AI92" s="47">
        <f t="shared" si="25"/>
        <v>111.10000000000001</v>
      </c>
      <c r="AK92" s="49"/>
      <c r="AY92" s="82"/>
    </row>
    <row r="93" spans="1:75">
      <c r="A93" s="42" t="s">
        <v>118</v>
      </c>
      <c r="B93" s="44">
        <v>0</v>
      </c>
      <c r="C93" s="44"/>
      <c r="D93" s="44">
        <v>21.1</v>
      </c>
      <c r="E93" s="44">
        <v>21.1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/>
      <c r="X93" s="44"/>
      <c r="Y93" s="44"/>
      <c r="Z93" s="44">
        <v>60</v>
      </c>
      <c r="AA93" s="44">
        <v>60</v>
      </c>
      <c r="AB93" s="44">
        <v>60</v>
      </c>
      <c r="AC93" s="44">
        <v>60</v>
      </c>
      <c r="AD93" s="44">
        <v>60</v>
      </c>
      <c r="AE93" s="44">
        <v>50</v>
      </c>
      <c r="AF93" s="44">
        <v>50</v>
      </c>
      <c r="AG93" s="61">
        <v>60</v>
      </c>
      <c r="AH93" s="46">
        <f t="shared" si="24"/>
        <v>60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/>
      <c r="D94" s="43">
        <v>10.8</v>
      </c>
      <c r="E94" s="43">
        <v>10.1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/>
      <c r="X94" s="43"/>
      <c r="Y94" s="43"/>
      <c r="Z94" s="43">
        <v>31.578947368421055</v>
      </c>
      <c r="AA94" s="43">
        <v>31.578947368421055</v>
      </c>
      <c r="AB94" s="43">
        <v>13</v>
      </c>
      <c r="AC94" s="43">
        <v>13</v>
      </c>
      <c r="AD94" s="43">
        <v>13</v>
      </c>
      <c r="AE94" s="43">
        <v>13</v>
      </c>
      <c r="AF94" s="43">
        <v>14.8</v>
      </c>
      <c r="AG94" s="64">
        <v>32</v>
      </c>
      <c r="AH94" s="46">
        <f t="shared" si="24"/>
        <v>31.578947368421055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/>
      <c r="D95" s="77">
        <v>4.7</v>
      </c>
      <c r="E95" s="77">
        <v>4.4000000000000004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/>
      <c r="X95" s="77"/>
      <c r="Y95" s="77"/>
      <c r="Z95" s="77">
        <v>14</v>
      </c>
      <c r="AA95" s="77">
        <v>14</v>
      </c>
      <c r="AB95" s="77">
        <v>5.7</v>
      </c>
      <c r="AC95" s="77">
        <v>5.7</v>
      </c>
      <c r="AD95" s="77">
        <v>5.7</v>
      </c>
      <c r="AE95" s="77">
        <v>5.7</v>
      </c>
      <c r="AF95" s="77">
        <v>6.4</v>
      </c>
      <c r="AG95" s="78">
        <v>14</v>
      </c>
      <c r="AH95" s="46">
        <f t="shared" si="24"/>
        <v>14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-101</v>
      </c>
      <c r="BH95" s="82">
        <v>0</v>
      </c>
      <c r="BI95" s="82">
        <v>115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v>0</v>
      </c>
      <c r="C96" s="70">
        <f t="shared" ref="C96:AF96" si="35">C93+C94+C95</f>
        <v>0</v>
      </c>
      <c r="D96" s="70">
        <f t="shared" si="35"/>
        <v>36.6</v>
      </c>
      <c r="E96" s="70">
        <f t="shared" si="35"/>
        <v>35.6</v>
      </c>
      <c r="F96" s="70">
        <f t="shared" si="35"/>
        <v>0</v>
      </c>
      <c r="G96" s="70">
        <f t="shared" ref="G96:M96" si="36">G93+G94+G95</f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5"/>
        <v>0</v>
      </c>
      <c r="O96" s="70">
        <f>O93+O94+O95</f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>T93+T94+T95</f>
        <v>0</v>
      </c>
      <c r="U96" s="70">
        <f>U93+U94+U95</f>
        <v>0</v>
      </c>
      <c r="V96" s="70">
        <f>V93+V94+V95</f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105.57894736842105</v>
      </c>
      <c r="AA96" s="70">
        <f t="shared" si="35"/>
        <v>105.57894736842105</v>
      </c>
      <c r="AB96" s="70">
        <f t="shared" si="35"/>
        <v>78.7</v>
      </c>
      <c r="AC96" s="70">
        <f t="shared" si="35"/>
        <v>78.7</v>
      </c>
      <c r="AD96" s="70">
        <f t="shared" si="35"/>
        <v>78.7</v>
      </c>
      <c r="AE96" s="70">
        <f t="shared" si="35"/>
        <v>68.7</v>
      </c>
      <c r="AF96" s="70">
        <f t="shared" si="35"/>
        <v>71.2</v>
      </c>
      <c r="AG96" s="80">
        <f>SUM(AG93:AG95)</f>
        <v>106</v>
      </c>
      <c r="AH96" s="46">
        <f t="shared" si="24"/>
        <v>105.57894736842105</v>
      </c>
      <c r="AI96" s="47">
        <f t="shared" si="25"/>
        <v>0</v>
      </c>
      <c r="AK96" s="49"/>
      <c r="AY96" s="82"/>
      <c r="BF96" s="81"/>
      <c r="BG96" s="82">
        <v>-96.4</v>
      </c>
      <c r="BH96" s="82">
        <v>0</v>
      </c>
      <c r="BI96" s="82">
        <v>123.8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-145</v>
      </c>
      <c r="C97" s="44">
        <v>-101.2</v>
      </c>
      <c r="D97" s="44">
        <v>-96.4</v>
      </c>
      <c r="E97" s="44">
        <v>-107.3</v>
      </c>
      <c r="F97" s="44">
        <v>20</v>
      </c>
      <c r="G97" s="44">
        <v>-90</v>
      </c>
      <c r="H97" s="44">
        <v>-300</v>
      </c>
      <c r="I97" s="44">
        <v>-270</v>
      </c>
      <c r="J97" s="44">
        <v>-282</v>
      </c>
      <c r="K97" s="44">
        <v>80</v>
      </c>
      <c r="L97" s="44">
        <v>80</v>
      </c>
      <c r="M97" s="44">
        <v>84</v>
      </c>
      <c r="N97" s="44">
        <v>71.599999999999994</v>
      </c>
      <c r="O97" s="44">
        <v>163.5</v>
      </c>
      <c r="P97" s="44">
        <v>195.8</v>
      </c>
      <c r="Q97" s="44">
        <v>208.8</v>
      </c>
      <c r="R97" s="44">
        <v>192</v>
      </c>
      <c r="S97" s="44">
        <v>252.8</v>
      </c>
      <c r="T97" s="44">
        <v>190.5</v>
      </c>
      <c r="U97" s="44">
        <v>205.2</v>
      </c>
      <c r="V97" s="44">
        <v>187.55</v>
      </c>
      <c r="W97" s="44">
        <v>134.80000000000001</v>
      </c>
      <c r="X97" s="44">
        <v>124.8</v>
      </c>
      <c r="Y97" s="44">
        <v>53.3</v>
      </c>
      <c r="Z97" s="44">
        <v>-73.2</v>
      </c>
      <c r="AA97" s="44">
        <v>-103</v>
      </c>
      <c r="AB97" s="44">
        <v>-99.6</v>
      </c>
      <c r="AC97" s="44">
        <v>-80</v>
      </c>
      <c r="AD97" s="44">
        <v>-113</v>
      </c>
      <c r="AE97" s="44">
        <v>-100</v>
      </c>
      <c r="AF97" s="44">
        <v>-105</v>
      </c>
      <c r="AG97" s="61"/>
      <c r="AH97" s="46">
        <f t="shared" si="24"/>
        <v>252.8</v>
      </c>
      <c r="AI97" s="47">
        <f t="shared" si="25"/>
        <v>-300</v>
      </c>
      <c r="AK97" s="49"/>
      <c r="AY97" s="82"/>
      <c r="BF97" s="81"/>
      <c r="BG97" s="82">
        <v>-107.3</v>
      </c>
      <c r="BH97" s="82">
        <v>0</v>
      </c>
      <c r="BI97" s="82">
        <v>114.1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0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20</v>
      </c>
      <c r="BH98" s="82">
        <v>0</v>
      </c>
      <c r="BI98" s="82">
        <v>101.2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104</v>
      </c>
      <c r="C99" s="43">
        <v>115</v>
      </c>
      <c r="D99" s="43">
        <v>123.8</v>
      </c>
      <c r="E99" s="43">
        <v>114.1</v>
      </c>
      <c r="F99" s="43">
        <v>101.2</v>
      </c>
      <c r="G99" s="43">
        <v>101.2</v>
      </c>
      <c r="H99" s="43">
        <v>102</v>
      </c>
      <c r="I99" s="43">
        <v>97</v>
      </c>
      <c r="J99" s="43">
        <v>118</v>
      </c>
      <c r="K99" s="43">
        <v>118</v>
      </c>
      <c r="L99" s="43">
        <v>118</v>
      </c>
      <c r="M99" s="43">
        <v>114.8</v>
      </c>
      <c r="N99" s="43">
        <v>104.5</v>
      </c>
      <c r="O99" s="43">
        <v>120.4</v>
      </c>
      <c r="P99" s="43">
        <v>133.6</v>
      </c>
      <c r="Q99" s="43">
        <v>131.4</v>
      </c>
      <c r="R99" s="43">
        <v>134.1</v>
      </c>
      <c r="S99" s="43">
        <v>115.6</v>
      </c>
      <c r="T99" s="43">
        <v>110.2</v>
      </c>
      <c r="U99" s="43">
        <v>106.5</v>
      </c>
      <c r="V99" s="43">
        <v>120.9</v>
      </c>
      <c r="W99" s="43">
        <v>129</v>
      </c>
      <c r="X99" s="43">
        <v>120</v>
      </c>
      <c r="Y99" s="43">
        <v>130.30000000000001</v>
      </c>
      <c r="Z99" s="43">
        <v>148.9</v>
      </c>
      <c r="AA99" s="43">
        <v>130</v>
      </c>
      <c r="AB99" s="43">
        <v>129.19999999999999</v>
      </c>
      <c r="AC99" s="43">
        <v>131</v>
      </c>
      <c r="AD99" s="43">
        <v>128</v>
      </c>
      <c r="AE99" s="43">
        <v>124</v>
      </c>
      <c r="AF99" s="43">
        <v>135</v>
      </c>
      <c r="AG99" s="89"/>
      <c r="AH99" s="46">
        <f t="shared" si="24"/>
        <v>148.9</v>
      </c>
      <c r="AI99" s="47">
        <f t="shared" si="25"/>
        <v>97</v>
      </c>
      <c r="AK99" s="90"/>
      <c r="AL99" s="91"/>
      <c r="AM99" s="91"/>
      <c r="AN99" s="92"/>
      <c r="AY99" s="82"/>
      <c r="BF99" s="82"/>
      <c r="BG99" s="82">
        <v>-90</v>
      </c>
      <c r="BH99" s="82">
        <v>0</v>
      </c>
      <c r="BI99" s="82">
        <v>101.2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/>
      <c r="E100" s="93"/>
      <c r="F100" s="93"/>
      <c r="G100" s="93"/>
      <c r="H100" s="93">
        <v>14</v>
      </c>
      <c r="I100" s="93">
        <v>15</v>
      </c>
      <c r="J100" s="93">
        <v>13</v>
      </c>
      <c r="K100" s="93">
        <v>13</v>
      </c>
      <c r="L100" s="93">
        <v>13</v>
      </c>
      <c r="M100" s="93">
        <v>12.9</v>
      </c>
      <c r="N100" s="93">
        <v>13</v>
      </c>
      <c r="O100" s="93">
        <v>12.8</v>
      </c>
      <c r="P100" s="93">
        <v>11.8</v>
      </c>
      <c r="Q100" s="93">
        <v>11.2</v>
      </c>
      <c r="R100" s="93">
        <v>0</v>
      </c>
      <c r="S100" s="93"/>
      <c r="T100" s="93">
        <v>0</v>
      </c>
      <c r="U100" s="93">
        <v>0</v>
      </c>
      <c r="V100" s="93">
        <v>0</v>
      </c>
      <c r="W100" s="93"/>
      <c r="X100" s="93"/>
      <c r="Y100" s="93">
        <v>0</v>
      </c>
      <c r="Z100" s="93"/>
      <c r="AA100" s="93"/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4"/>
        <v>15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-270</v>
      </c>
      <c r="BH100" s="82">
        <v>0</v>
      </c>
      <c r="BI100" s="82">
        <v>97</v>
      </c>
      <c r="BJ100" s="82">
        <v>15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>
        <v>48.3</v>
      </c>
      <c r="P101" s="44">
        <v>47.7</v>
      </c>
      <c r="Q101" s="44">
        <v>49.5</v>
      </c>
      <c r="R101" s="44">
        <v>52</v>
      </c>
      <c r="S101" s="44">
        <v>53.4</v>
      </c>
      <c r="T101" s="44">
        <v>60.4</v>
      </c>
      <c r="U101" s="44">
        <v>64.5</v>
      </c>
      <c r="V101" s="44">
        <v>55.8</v>
      </c>
      <c r="W101" s="44">
        <v>55.1</v>
      </c>
      <c r="X101" s="44">
        <v>45.5</v>
      </c>
      <c r="Y101" s="44">
        <v>0</v>
      </c>
      <c r="Z101" s="44"/>
      <c r="AA101" s="44"/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4"/>
        <v>64.5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80</v>
      </c>
      <c r="BH101" s="82">
        <v>0</v>
      </c>
      <c r="BI101" s="82">
        <v>118</v>
      </c>
      <c r="BJ101" s="82">
        <v>13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16.399999999999999</v>
      </c>
      <c r="C102" s="97">
        <v>12.6</v>
      </c>
      <c r="D102" s="97">
        <v>12.2</v>
      </c>
      <c r="E102" s="97">
        <v>8.1999999999999993</v>
      </c>
      <c r="F102" s="97">
        <v>6.2</v>
      </c>
      <c r="G102" s="97">
        <v>6.2</v>
      </c>
      <c r="H102" s="97">
        <v>0</v>
      </c>
      <c r="I102" s="97">
        <v>0</v>
      </c>
      <c r="J102" s="97">
        <v>23</v>
      </c>
      <c r="K102" s="97">
        <v>23</v>
      </c>
      <c r="L102" s="97">
        <v>23</v>
      </c>
      <c r="M102" s="97">
        <v>55.9</v>
      </c>
      <c r="N102" s="97">
        <v>61.6</v>
      </c>
      <c r="O102" s="97">
        <v>53.5</v>
      </c>
      <c r="P102" s="97">
        <v>66</v>
      </c>
      <c r="Q102" s="97">
        <v>65.5</v>
      </c>
      <c r="R102" s="97">
        <v>58.9</v>
      </c>
      <c r="S102" s="97">
        <v>58.8</v>
      </c>
      <c r="T102" s="97">
        <v>60.9</v>
      </c>
      <c r="U102" s="97">
        <v>55.1</v>
      </c>
      <c r="V102" s="97">
        <v>52.7</v>
      </c>
      <c r="W102" s="97">
        <v>55.8</v>
      </c>
      <c r="X102" s="97">
        <v>54.3</v>
      </c>
      <c r="Y102" s="97">
        <v>51.6</v>
      </c>
      <c r="Z102" s="97">
        <v>64.400000000000006</v>
      </c>
      <c r="AA102" s="97">
        <v>63.8</v>
      </c>
      <c r="AB102" s="97">
        <v>58.3</v>
      </c>
      <c r="AC102" s="97">
        <v>22</v>
      </c>
      <c r="AD102" s="97">
        <v>18.3</v>
      </c>
      <c r="AE102" s="97">
        <v>10</v>
      </c>
      <c r="AF102" s="97">
        <v>12</v>
      </c>
      <c r="AG102" s="89"/>
      <c r="AH102" s="46">
        <f t="shared" si="24"/>
        <v>66</v>
      </c>
      <c r="AI102" s="47">
        <f t="shared" si="25"/>
        <v>0</v>
      </c>
      <c r="AK102" s="94"/>
      <c r="AL102" s="44"/>
      <c r="AM102" s="44"/>
      <c r="AN102" s="98"/>
      <c r="AY102" s="82"/>
      <c r="BF102" s="82"/>
      <c r="BG102" s="82">
        <v>84</v>
      </c>
      <c r="BH102" s="82">
        <v>0</v>
      </c>
      <c r="BI102" s="82">
        <v>114.8</v>
      </c>
      <c r="BJ102" s="82">
        <v>12.9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42"/>
      <c r="AY103" s="82"/>
      <c r="BF103" s="82"/>
      <c r="BG103" s="82">
        <v>71.599999999999994</v>
      </c>
      <c r="BH103" s="82">
        <v>0</v>
      </c>
      <c r="BI103" s="82">
        <v>104.5</v>
      </c>
      <c r="BJ103" s="82">
        <v>13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43"/>
      <c r="BF104" s="82"/>
      <c r="BG104" s="82">
        <v>163.5</v>
      </c>
      <c r="BH104" s="82">
        <v>0</v>
      </c>
      <c r="BI104" s="82">
        <v>120.4</v>
      </c>
      <c r="BJ104" s="82">
        <v>12.8</v>
      </c>
      <c r="BK104" s="82">
        <v>48.3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195.8</v>
      </c>
      <c r="BH105" s="82">
        <v>0</v>
      </c>
      <c r="BI105" s="82">
        <v>133.6</v>
      </c>
      <c r="BJ105" s="82">
        <v>11.8</v>
      </c>
      <c r="BK105" s="82">
        <v>47.7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208.8</v>
      </c>
      <c r="BH106" s="82">
        <v>0</v>
      </c>
      <c r="BI106" s="82">
        <v>131.4</v>
      </c>
      <c r="BJ106" s="82">
        <v>11.2</v>
      </c>
      <c r="BK106" s="82">
        <v>49.5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192</v>
      </c>
      <c r="BH107" s="82">
        <v>0</v>
      </c>
      <c r="BI107" s="82">
        <v>134.1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v>271</v>
      </c>
      <c r="C108" s="70">
        <f t="shared" ref="C108:AF108" si="37">SUMIF(C97:C107,"&gt;0")</f>
        <v>127.6</v>
      </c>
      <c r="D108" s="70">
        <f t="shared" si="37"/>
        <v>136</v>
      </c>
      <c r="E108" s="70">
        <f t="shared" si="37"/>
        <v>122.3</v>
      </c>
      <c r="F108" s="70">
        <f t="shared" si="37"/>
        <v>127.4</v>
      </c>
      <c r="G108" s="70">
        <f t="shared" ref="G108:M108" si="38">SUMIF(G97:G107,"&gt;0")</f>
        <v>107.4</v>
      </c>
      <c r="H108" s="70">
        <f t="shared" si="38"/>
        <v>116</v>
      </c>
      <c r="I108" s="70">
        <f t="shared" si="38"/>
        <v>112</v>
      </c>
      <c r="J108" s="70">
        <f t="shared" si="38"/>
        <v>154</v>
      </c>
      <c r="K108" s="70">
        <f t="shared" si="38"/>
        <v>234</v>
      </c>
      <c r="L108" s="70">
        <f t="shared" si="38"/>
        <v>234</v>
      </c>
      <c r="M108" s="70">
        <f t="shared" si="38"/>
        <v>267.60000000000002</v>
      </c>
      <c r="N108" s="70">
        <f t="shared" si="37"/>
        <v>250.7</v>
      </c>
      <c r="O108" s="70">
        <f>SUMIF(O97:O107,"&gt;0")</f>
        <v>398.5</v>
      </c>
      <c r="P108" s="70">
        <f t="shared" si="37"/>
        <v>454.9</v>
      </c>
      <c r="Q108" s="70">
        <f t="shared" si="37"/>
        <v>466.40000000000003</v>
      </c>
      <c r="R108" s="70">
        <f t="shared" si="37"/>
        <v>437</v>
      </c>
      <c r="S108" s="70">
        <f t="shared" si="37"/>
        <v>480.59999999999997</v>
      </c>
      <c r="T108" s="70">
        <f>SUMIF(T97:T107,"&gt;0")</f>
        <v>421.99999999999994</v>
      </c>
      <c r="U108" s="70">
        <f>SUMIF(U97:U107,"&gt;0")</f>
        <v>431.3</v>
      </c>
      <c r="V108" s="70">
        <f>SUMIF(V97:V107,"&gt;0")</f>
        <v>416.95000000000005</v>
      </c>
      <c r="W108" s="70">
        <f t="shared" si="37"/>
        <v>374.70000000000005</v>
      </c>
      <c r="X108" s="70">
        <f t="shared" si="37"/>
        <v>344.6</v>
      </c>
      <c r="Y108" s="70">
        <f t="shared" si="37"/>
        <v>235.20000000000002</v>
      </c>
      <c r="Z108" s="70">
        <f t="shared" si="37"/>
        <v>213.3</v>
      </c>
      <c r="AA108" s="70">
        <f t="shared" si="37"/>
        <v>193.8</v>
      </c>
      <c r="AB108" s="70">
        <f t="shared" si="37"/>
        <v>187.5</v>
      </c>
      <c r="AC108" s="70">
        <f t="shared" si="37"/>
        <v>153</v>
      </c>
      <c r="AD108" s="70">
        <f t="shared" si="37"/>
        <v>146.30000000000001</v>
      </c>
      <c r="AE108" s="70">
        <f t="shared" si="37"/>
        <v>134</v>
      </c>
      <c r="AF108" s="70">
        <f t="shared" si="37"/>
        <v>147</v>
      </c>
      <c r="AG108" s="104">
        <f>SUM(AG97:AG107)</f>
        <v>0</v>
      </c>
      <c r="AH108" s="46">
        <f t="shared" si="24"/>
        <v>480.59999999999997</v>
      </c>
      <c r="AI108" s="47">
        <f t="shared" si="25"/>
        <v>107.4</v>
      </c>
      <c r="AJ108" s="105">
        <f t="array" ref="AJ108">MIN(IF(B108:AF108&lt;&gt;0,B108:AF108))</f>
        <v>107.4</v>
      </c>
      <c r="BF108" s="82"/>
      <c r="BG108" s="82">
        <v>252.8</v>
      </c>
      <c r="BH108" s="82">
        <v>0</v>
      </c>
      <c r="BI108" s="82">
        <v>115.6</v>
      </c>
      <c r="BJ108" s="82">
        <v>0</v>
      </c>
      <c r="BK108" s="82">
        <v>53.4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190.5</v>
      </c>
      <c r="BH109" s="82">
        <v>0</v>
      </c>
      <c r="BI109" s="82">
        <v>110.2</v>
      </c>
      <c r="BJ109" s="82">
        <v>0</v>
      </c>
      <c r="BK109" s="82">
        <v>60.4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205.2</v>
      </c>
      <c r="BH110" s="82">
        <v>0</v>
      </c>
      <c r="BI110" s="82">
        <v>106.5</v>
      </c>
      <c r="BJ110" s="82">
        <v>0</v>
      </c>
      <c r="BK110" s="82">
        <v>64.5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187.55</v>
      </c>
      <c r="BH111" s="82">
        <v>0</v>
      </c>
      <c r="BI111" s="82">
        <v>120.9</v>
      </c>
      <c r="BJ111" s="82">
        <v>0</v>
      </c>
      <c r="BK111" s="82">
        <v>55.8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124.8</v>
      </c>
      <c r="BH112" s="82">
        <v>0</v>
      </c>
      <c r="BI112" s="82">
        <v>120</v>
      </c>
      <c r="BJ112" s="82">
        <v>0</v>
      </c>
      <c r="BK112" s="82">
        <v>45.5</v>
      </c>
      <c r="BL112" s="82">
        <v>0</v>
      </c>
    </row>
    <row r="113" spans="1:64" ht="15.75" thickBot="1">
      <c r="A113" s="87" t="s">
        <v>141</v>
      </c>
      <c r="B113" s="108">
        <f t="shared" ref="B113:AG113" si="39">B71+B78+B96+B92+B108+B112</f>
        <v>1377.73</v>
      </c>
      <c r="C113" s="108">
        <f t="shared" si="39"/>
        <v>1258.83</v>
      </c>
      <c r="D113" s="108">
        <f t="shared" si="39"/>
        <v>1324.7299999999998</v>
      </c>
      <c r="E113" s="108">
        <f t="shared" si="39"/>
        <v>1267.6299999999999</v>
      </c>
      <c r="F113" s="108">
        <f t="shared" si="39"/>
        <v>1141.6299999999999</v>
      </c>
      <c r="G113" s="108">
        <f t="shared" ref="G113:M113" si="40">G71+G78+G96+G92+G108+G112</f>
        <v>1121.6299999999999</v>
      </c>
      <c r="H113" s="108">
        <f t="shared" si="40"/>
        <v>1503.2299999999998</v>
      </c>
      <c r="I113" s="108">
        <f t="shared" si="40"/>
        <v>1534.23</v>
      </c>
      <c r="J113" s="108">
        <f t="shared" si="40"/>
        <v>1677.7299999999998</v>
      </c>
      <c r="K113" s="108">
        <f t="shared" si="40"/>
        <v>1758.2299999999998</v>
      </c>
      <c r="L113" s="108">
        <f t="shared" si="40"/>
        <v>1761.2299999999998</v>
      </c>
      <c r="M113" s="108">
        <f t="shared" si="40"/>
        <v>1614.5299999999997</v>
      </c>
      <c r="N113" s="108">
        <f t="shared" si="39"/>
        <v>1576.8300000000002</v>
      </c>
      <c r="O113" s="108">
        <f>O71+O78+O96+O92+O108+O112</f>
        <v>1565.23</v>
      </c>
      <c r="P113" s="108">
        <f t="shared" si="39"/>
        <v>1586.5300000000002</v>
      </c>
      <c r="Q113" s="108">
        <f t="shared" si="39"/>
        <v>1598.93</v>
      </c>
      <c r="R113" s="108">
        <f t="shared" si="39"/>
        <v>1585.33</v>
      </c>
      <c r="S113" s="108">
        <f t="shared" si="39"/>
        <v>1643.83</v>
      </c>
      <c r="T113" s="108">
        <f>T71+T78+T96+T92+T108+T112</f>
        <v>1673.53</v>
      </c>
      <c r="U113" s="108">
        <f>U71+U78+U96+U92+U108+U112</f>
        <v>1675.2299999999998</v>
      </c>
      <c r="V113" s="108">
        <f>V71+V78+V96+V92+V108+V112</f>
        <v>1675.48</v>
      </c>
      <c r="W113" s="108">
        <f t="shared" si="39"/>
        <v>1651.7299999999998</v>
      </c>
      <c r="X113" s="108">
        <f t="shared" si="39"/>
        <v>1675.5299999999997</v>
      </c>
      <c r="Y113" s="108">
        <f t="shared" si="39"/>
        <v>1797.93</v>
      </c>
      <c r="Z113" s="108">
        <f t="shared" si="39"/>
        <v>2081.5089473684211</v>
      </c>
      <c r="AA113" s="108">
        <f t="shared" si="39"/>
        <v>2014.5089473684209</v>
      </c>
      <c r="AB113" s="108">
        <f t="shared" si="39"/>
        <v>1832.6299999999999</v>
      </c>
      <c r="AC113" s="108">
        <f t="shared" si="39"/>
        <v>1836.1299999999999</v>
      </c>
      <c r="AD113" s="108">
        <f t="shared" si="39"/>
        <v>1752.83</v>
      </c>
      <c r="AE113" s="108">
        <f t="shared" si="39"/>
        <v>1642.53</v>
      </c>
      <c r="AF113" s="108">
        <f t="shared" si="39"/>
        <v>1650.13</v>
      </c>
      <c r="AG113" s="80">
        <f t="shared" si="39"/>
        <v>3169.915</v>
      </c>
      <c r="AH113" s="46">
        <f t="shared" si="24"/>
        <v>2081.5089473684211</v>
      </c>
      <c r="AI113" s="47">
        <f t="shared" si="25"/>
        <v>1121.6299999999999</v>
      </c>
      <c r="BF113" s="81"/>
      <c r="BG113" s="82">
        <v>-73.2</v>
      </c>
      <c r="BH113" s="82">
        <v>0</v>
      </c>
      <c r="BI113" s="82">
        <v>148.9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-99.6</v>
      </c>
      <c r="BH114" s="82">
        <v>0</v>
      </c>
      <c r="BI114" s="82">
        <v>129.19999999999999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AF115" si="41">B113+B114</f>
        <v>1377.73</v>
      </c>
      <c r="C115" s="108">
        <f t="shared" si="41"/>
        <v>1258.83</v>
      </c>
      <c r="D115" s="108">
        <f t="shared" si="41"/>
        <v>1324.7299999999998</v>
      </c>
      <c r="E115" s="108">
        <f t="shared" si="41"/>
        <v>1267.6299999999999</v>
      </c>
      <c r="F115" s="108">
        <f t="shared" si="41"/>
        <v>1141.6299999999999</v>
      </c>
      <c r="G115" s="108">
        <f t="shared" ref="G115:M115" si="42">G113+G114</f>
        <v>1121.6299999999999</v>
      </c>
      <c r="H115" s="108">
        <f t="shared" si="42"/>
        <v>1503.2299999999998</v>
      </c>
      <c r="I115" s="108">
        <f t="shared" si="42"/>
        <v>1534.23</v>
      </c>
      <c r="J115" s="108">
        <f t="shared" si="42"/>
        <v>1677.7299999999998</v>
      </c>
      <c r="K115" s="108">
        <f t="shared" si="42"/>
        <v>1758.2299999999998</v>
      </c>
      <c r="L115" s="108">
        <f t="shared" si="42"/>
        <v>1761.2299999999998</v>
      </c>
      <c r="M115" s="108">
        <f t="shared" si="42"/>
        <v>1614.5299999999997</v>
      </c>
      <c r="N115" s="108">
        <f t="shared" si="41"/>
        <v>1576.8300000000002</v>
      </c>
      <c r="O115" s="108">
        <f>O113+O114</f>
        <v>1565.23</v>
      </c>
      <c r="P115" s="108">
        <f t="shared" si="41"/>
        <v>1586.5300000000002</v>
      </c>
      <c r="Q115" s="108">
        <f t="shared" si="41"/>
        <v>1598.93</v>
      </c>
      <c r="R115" s="108">
        <f t="shared" si="41"/>
        <v>1585.33</v>
      </c>
      <c r="S115" s="108">
        <f t="shared" si="41"/>
        <v>1643.83</v>
      </c>
      <c r="T115" s="108">
        <f>T113+T114</f>
        <v>1673.53</v>
      </c>
      <c r="U115" s="108">
        <f>U113+U114</f>
        <v>1675.2299999999998</v>
      </c>
      <c r="V115" s="108">
        <f>V113+V114</f>
        <v>1675.48</v>
      </c>
      <c r="W115" s="108">
        <f t="shared" si="41"/>
        <v>1651.7299999999998</v>
      </c>
      <c r="X115" s="108">
        <f t="shared" si="41"/>
        <v>1675.5299999999997</v>
      </c>
      <c r="Y115" s="108">
        <f t="shared" si="41"/>
        <v>1797.93</v>
      </c>
      <c r="Z115" s="108">
        <f t="shared" si="41"/>
        <v>2081.5089473684211</v>
      </c>
      <c r="AA115" s="108">
        <f t="shared" si="41"/>
        <v>2014.5089473684209</v>
      </c>
      <c r="AB115" s="108">
        <f t="shared" si="41"/>
        <v>1832.6299999999999</v>
      </c>
      <c r="AC115" s="108">
        <f t="shared" si="41"/>
        <v>1836.1299999999999</v>
      </c>
      <c r="AD115" s="108">
        <f t="shared" si="41"/>
        <v>1752.83</v>
      </c>
      <c r="AE115" s="108">
        <f t="shared" si="41"/>
        <v>1642.53</v>
      </c>
      <c r="AF115" s="108">
        <f t="shared" si="41"/>
        <v>1650.13</v>
      </c>
      <c r="AG115" s="104">
        <f>AG112+AG108+AG96+AG92+AG71+AG114</f>
        <v>2463.5149999999999</v>
      </c>
      <c r="AH115" s="46">
        <f t="shared" si="24"/>
        <v>2081.5089473684211</v>
      </c>
      <c r="AI115" s="47">
        <f t="shared" si="25"/>
        <v>1121.6299999999999</v>
      </c>
      <c r="BF115" s="81"/>
      <c r="BG115" s="82">
        <v>-113</v>
      </c>
      <c r="BH115" s="82">
        <v>0</v>
      </c>
      <c r="BI115" s="82">
        <v>128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AF116" si="43">B115-(B123)</f>
        <v>1377.73</v>
      </c>
      <c r="C116" s="108">
        <f t="shared" si="43"/>
        <v>1157.6299999999999</v>
      </c>
      <c r="D116" s="108">
        <f t="shared" si="43"/>
        <v>1228.3299999999997</v>
      </c>
      <c r="E116" s="108">
        <f t="shared" si="43"/>
        <v>1160.33</v>
      </c>
      <c r="F116" s="108">
        <f t="shared" si="43"/>
        <v>1141.6299999999999</v>
      </c>
      <c r="G116" s="108">
        <f t="shared" ref="G116:M116" si="44">G115-(G123)</f>
        <v>1031.6299999999999</v>
      </c>
      <c r="H116" s="108">
        <f t="shared" si="44"/>
        <v>1203.2299999999998</v>
      </c>
      <c r="I116" s="108">
        <f t="shared" si="44"/>
        <v>1264.23</v>
      </c>
      <c r="J116" s="108">
        <f t="shared" si="44"/>
        <v>1395.7299999999998</v>
      </c>
      <c r="K116" s="108">
        <f t="shared" si="44"/>
        <v>1758.2299999999998</v>
      </c>
      <c r="L116" s="108">
        <f t="shared" si="44"/>
        <v>1761.2299999999998</v>
      </c>
      <c r="M116" s="108">
        <f t="shared" si="44"/>
        <v>1614.5299999999997</v>
      </c>
      <c r="N116" s="108">
        <f t="shared" si="43"/>
        <v>1576.8300000000002</v>
      </c>
      <c r="O116" s="108">
        <f>O115-(O123)</f>
        <v>1565.23</v>
      </c>
      <c r="P116" s="108">
        <f t="shared" si="43"/>
        <v>1586.5300000000002</v>
      </c>
      <c r="Q116" s="108">
        <f t="shared" si="43"/>
        <v>1598.93</v>
      </c>
      <c r="R116" s="108">
        <f t="shared" si="43"/>
        <v>1585.33</v>
      </c>
      <c r="S116" s="108">
        <f t="shared" si="43"/>
        <v>1643.83</v>
      </c>
      <c r="T116" s="108">
        <f>T115-(T123)</f>
        <v>1673.53</v>
      </c>
      <c r="U116" s="108">
        <f>U115-(U123)</f>
        <v>1675.2299999999998</v>
      </c>
      <c r="V116" s="108">
        <f>V115-(V123)</f>
        <v>1675.48</v>
      </c>
      <c r="W116" s="108">
        <f t="shared" si="43"/>
        <v>1651.7299999999998</v>
      </c>
      <c r="X116" s="108">
        <f t="shared" si="43"/>
        <v>1675.5299999999997</v>
      </c>
      <c r="Y116" s="108">
        <f t="shared" si="43"/>
        <v>1797.93</v>
      </c>
      <c r="Z116" s="108">
        <f t="shared" si="43"/>
        <v>2008.3089473684211</v>
      </c>
      <c r="AA116" s="108">
        <f t="shared" si="43"/>
        <v>1911.5089473684209</v>
      </c>
      <c r="AB116" s="108">
        <f t="shared" si="43"/>
        <v>1733.03</v>
      </c>
      <c r="AC116" s="108">
        <f t="shared" si="43"/>
        <v>1756.1299999999999</v>
      </c>
      <c r="AD116" s="108">
        <f t="shared" si="43"/>
        <v>1639.83</v>
      </c>
      <c r="AE116" s="108">
        <f t="shared" si="43"/>
        <v>1542.53</v>
      </c>
      <c r="AF116" s="108">
        <f t="shared" si="43"/>
        <v>1545.13</v>
      </c>
      <c r="AG116" s="104"/>
      <c r="AH116" s="46">
        <f t="shared" si="24"/>
        <v>2008.3089473684211</v>
      </c>
      <c r="AI116" s="47">
        <f t="shared" si="25"/>
        <v>1031.6299999999999</v>
      </c>
      <c r="BF116" s="81"/>
      <c r="BG116" s="82">
        <v>-100</v>
      </c>
      <c r="BH116" s="82">
        <v>0</v>
      </c>
      <c r="BI116" s="82">
        <v>124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v>0</v>
      </c>
      <c r="C117" s="93">
        <f t="shared" ref="C117:AF122" si="45">IF(C97&lt;0,C97*-1,0)</f>
        <v>101.2</v>
      </c>
      <c r="D117" s="93">
        <f t="shared" si="45"/>
        <v>96.4</v>
      </c>
      <c r="E117" s="93">
        <f t="shared" si="45"/>
        <v>107.3</v>
      </c>
      <c r="F117" s="93">
        <f t="shared" si="45"/>
        <v>0</v>
      </c>
      <c r="G117" s="93">
        <f t="shared" ref="G117:M122" si="46">IF(G97&lt;0,G97*-1,0)</f>
        <v>90</v>
      </c>
      <c r="H117" s="93">
        <f t="shared" si="46"/>
        <v>300</v>
      </c>
      <c r="I117" s="93">
        <f t="shared" si="46"/>
        <v>270</v>
      </c>
      <c r="J117" s="93">
        <f t="shared" si="46"/>
        <v>282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5"/>
        <v>0</v>
      </c>
      <c r="O117" s="93">
        <f t="shared" ref="O117:O122" si="47">IF(O97&lt;0,O97*-1,0)</f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ref="T117:V122" si="48">IF(T97&lt;0,T97*-1,0)</f>
        <v>0</v>
      </c>
      <c r="U117" s="93">
        <f t="shared" si="48"/>
        <v>0</v>
      </c>
      <c r="V117" s="93">
        <f t="shared" si="48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73.2</v>
      </c>
      <c r="AA117" s="93">
        <f t="shared" si="45"/>
        <v>103</v>
      </c>
      <c r="AB117" s="93">
        <f t="shared" si="45"/>
        <v>99.6</v>
      </c>
      <c r="AC117" s="93">
        <f t="shared" si="45"/>
        <v>80</v>
      </c>
      <c r="AD117" s="93">
        <f t="shared" si="45"/>
        <v>113</v>
      </c>
      <c r="AE117" s="93">
        <f t="shared" si="45"/>
        <v>100</v>
      </c>
      <c r="AF117" s="93">
        <f t="shared" si="45"/>
        <v>105</v>
      </c>
      <c r="AG117" s="61"/>
      <c r="AH117" s="46">
        <f t="shared" si="24"/>
        <v>300</v>
      </c>
      <c r="AI117" s="47">
        <f t="shared" si="25"/>
        <v>0</v>
      </c>
      <c r="BG117" s="82">
        <v>-105</v>
      </c>
      <c r="BH117" s="82">
        <v>0</v>
      </c>
      <c r="BI117" s="82">
        <v>135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5"/>
        <v>0</v>
      </c>
      <c r="O118" s="93">
        <f t="shared" si="47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8"/>
        <v>0</v>
      </c>
      <c r="U118" s="93">
        <f t="shared" si="48"/>
        <v>0</v>
      </c>
      <c r="V118" s="93">
        <f t="shared" si="48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-145</v>
      </c>
      <c r="BH118" s="82">
        <v>0</v>
      </c>
      <c r="BI118" s="82">
        <v>104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5"/>
        <v>0</v>
      </c>
      <c r="O119" s="93">
        <f t="shared" si="47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8"/>
        <v>0</v>
      </c>
      <c r="U119" s="93">
        <f t="shared" si="48"/>
        <v>0</v>
      </c>
      <c r="V119" s="93">
        <f t="shared" si="48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5"/>
        <v>0</v>
      </c>
      <c r="O120" s="93">
        <f t="shared" si="47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8"/>
        <v>0</v>
      </c>
      <c r="U120" s="93">
        <f t="shared" si="48"/>
        <v>0</v>
      </c>
      <c r="V120" s="93">
        <f t="shared" si="48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5"/>
        <v>0</v>
      </c>
      <c r="O121" s="93">
        <f t="shared" si="47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8"/>
        <v>0</v>
      </c>
      <c r="U121" s="93">
        <f t="shared" si="48"/>
        <v>0</v>
      </c>
      <c r="V121" s="93">
        <f t="shared" si="48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5"/>
        <v>0</v>
      </c>
      <c r="O122" s="93">
        <f t="shared" si="47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8"/>
        <v>0</v>
      </c>
      <c r="U122" s="93">
        <f t="shared" si="48"/>
        <v>0</v>
      </c>
      <c r="V122" s="93">
        <f t="shared" si="48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v>0</v>
      </c>
      <c r="C123" s="70">
        <f t="shared" ref="C123:AF123" si="49">SUM(C117:C122)</f>
        <v>101.2</v>
      </c>
      <c r="D123" s="70">
        <f t="shared" si="49"/>
        <v>96.4</v>
      </c>
      <c r="E123" s="70">
        <f t="shared" si="49"/>
        <v>107.3</v>
      </c>
      <c r="F123" s="70">
        <f t="shared" si="49"/>
        <v>0</v>
      </c>
      <c r="G123" s="70">
        <f t="shared" ref="G123:M123" si="50">SUM(G117:G122)</f>
        <v>90</v>
      </c>
      <c r="H123" s="70">
        <f t="shared" si="50"/>
        <v>300</v>
      </c>
      <c r="I123" s="70">
        <f t="shared" si="50"/>
        <v>270</v>
      </c>
      <c r="J123" s="70">
        <f t="shared" si="50"/>
        <v>282</v>
      </c>
      <c r="K123" s="70">
        <f t="shared" si="50"/>
        <v>0</v>
      </c>
      <c r="L123" s="70">
        <f t="shared" si="50"/>
        <v>0</v>
      </c>
      <c r="M123" s="70">
        <f t="shared" si="50"/>
        <v>0</v>
      </c>
      <c r="N123" s="70">
        <f t="shared" si="49"/>
        <v>0</v>
      </c>
      <c r="O123" s="70">
        <f>SUM(O117:O122)</f>
        <v>0</v>
      </c>
      <c r="P123" s="70">
        <f t="shared" si="49"/>
        <v>0</v>
      </c>
      <c r="Q123" s="70">
        <f t="shared" si="49"/>
        <v>0</v>
      </c>
      <c r="R123" s="70">
        <f t="shared" si="49"/>
        <v>0</v>
      </c>
      <c r="S123" s="70">
        <f t="shared" si="49"/>
        <v>0</v>
      </c>
      <c r="T123" s="70">
        <f>SUM(T117:T122)</f>
        <v>0</v>
      </c>
      <c r="U123" s="70">
        <f>SUM(U117:U122)</f>
        <v>0</v>
      </c>
      <c r="V123" s="70">
        <f>SUM(V117:V122)</f>
        <v>0</v>
      </c>
      <c r="W123" s="70">
        <f t="shared" si="49"/>
        <v>0</v>
      </c>
      <c r="X123" s="70">
        <f t="shared" si="49"/>
        <v>0</v>
      </c>
      <c r="Y123" s="70">
        <f t="shared" si="49"/>
        <v>0</v>
      </c>
      <c r="Z123" s="70">
        <f t="shared" si="49"/>
        <v>73.2</v>
      </c>
      <c r="AA123" s="70">
        <f t="shared" si="49"/>
        <v>103</v>
      </c>
      <c r="AB123" s="70">
        <f t="shared" si="49"/>
        <v>99.6</v>
      </c>
      <c r="AC123" s="70">
        <f t="shared" si="49"/>
        <v>80</v>
      </c>
      <c r="AD123" s="70">
        <f t="shared" si="49"/>
        <v>113</v>
      </c>
      <c r="AE123" s="70">
        <f t="shared" si="49"/>
        <v>100</v>
      </c>
      <c r="AF123" s="70">
        <f t="shared" si="49"/>
        <v>105</v>
      </c>
      <c r="AG123" s="104"/>
      <c r="AH123" s="46">
        <f t="shared" si="24"/>
        <v>300</v>
      </c>
      <c r="AI123" s="47">
        <f t="shared" si="25"/>
        <v>0</v>
      </c>
      <c r="AJ123" s="105">
        <f t="array" ref="AJ123">MIN(IF(B123:AF123&lt;&gt;0,B123:AF123))</f>
        <v>73.2</v>
      </c>
    </row>
    <row r="124" spans="1:64" ht="15.75" thickBot="1">
      <c r="A124" s="87" t="s">
        <v>146</v>
      </c>
      <c r="B124" s="70">
        <f t="shared" ref="B124:AF124" si="51">B108-B123</f>
        <v>271</v>
      </c>
      <c r="C124" s="70">
        <f t="shared" si="51"/>
        <v>26.399999999999991</v>
      </c>
      <c r="D124" s="70">
        <f t="shared" si="51"/>
        <v>39.599999999999994</v>
      </c>
      <c r="E124" s="70">
        <f t="shared" si="51"/>
        <v>15</v>
      </c>
      <c r="F124" s="70">
        <f t="shared" si="51"/>
        <v>127.4</v>
      </c>
      <c r="G124" s="70">
        <f t="shared" ref="G124:M124" si="52">G108-G123</f>
        <v>17.400000000000006</v>
      </c>
      <c r="H124" s="70">
        <f t="shared" si="52"/>
        <v>-184</v>
      </c>
      <c r="I124" s="70">
        <f t="shared" si="52"/>
        <v>-158</v>
      </c>
      <c r="J124" s="70">
        <f t="shared" si="52"/>
        <v>-128</v>
      </c>
      <c r="K124" s="70">
        <f t="shared" si="52"/>
        <v>234</v>
      </c>
      <c r="L124" s="70">
        <f t="shared" si="52"/>
        <v>234</v>
      </c>
      <c r="M124" s="70">
        <f t="shared" si="52"/>
        <v>267.60000000000002</v>
      </c>
      <c r="N124" s="70">
        <f t="shared" si="51"/>
        <v>250.7</v>
      </c>
      <c r="O124" s="70">
        <f>O108-O123</f>
        <v>398.5</v>
      </c>
      <c r="P124" s="70">
        <f t="shared" si="51"/>
        <v>454.9</v>
      </c>
      <c r="Q124" s="70">
        <f t="shared" si="51"/>
        <v>466.40000000000003</v>
      </c>
      <c r="R124" s="70">
        <f t="shared" si="51"/>
        <v>437</v>
      </c>
      <c r="S124" s="70">
        <f t="shared" si="51"/>
        <v>480.59999999999997</v>
      </c>
      <c r="T124" s="70">
        <f>T108-T123</f>
        <v>421.99999999999994</v>
      </c>
      <c r="U124" s="70">
        <f>U108-U123</f>
        <v>431.3</v>
      </c>
      <c r="V124" s="70">
        <f>V108-V123</f>
        <v>416.95000000000005</v>
      </c>
      <c r="W124" s="70">
        <f t="shared" si="51"/>
        <v>374.70000000000005</v>
      </c>
      <c r="X124" s="70">
        <f t="shared" si="51"/>
        <v>344.6</v>
      </c>
      <c r="Y124" s="70">
        <f t="shared" si="51"/>
        <v>235.20000000000002</v>
      </c>
      <c r="Z124" s="70">
        <f t="shared" si="51"/>
        <v>140.10000000000002</v>
      </c>
      <c r="AA124" s="70">
        <f t="shared" si="51"/>
        <v>90.800000000000011</v>
      </c>
      <c r="AB124" s="70">
        <f t="shared" si="51"/>
        <v>87.9</v>
      </c>
      <c r="AC124" s="70">
        <f t="shared" si="51"/>
        <v>73</v>
      </c>
      <c r="AD124" s="70">
        <f t="shared" si="51"/>
        <v>33.300000000000011</v>
      </c>
      <c r="AE124" s="70">
        <f t="shared" si="51"/>
        <v>34</v>
      </c>
      <c r="AF124" s="70">
        <f t="shared" si="51"/>
        <v>42</v>
      </c>
      <c r="AG124" s="104"/>
      <c r="AH124" s="46">
        <f t="shared" si="24"/>
        <v>480.59999999999997</v>
      </c>
      <c r="AI124" s="47">
        <f t="shared" si="25"/>
        <v>-184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50.04</v>
      </c>
      <c r="C126" s="117">
        <v>50.051000000000002</v>
      </c>
      <c r="D126" s="117">
        <v>50.046999999999997</v>
      </c>
      <c r="E126" s="117">
        <v>49.997999999999998</v>
      </c>
      <c r="F126" s="117">
        <v>49.984000000000002</v>
      </c>
      <c r="G126" s="117">
        <v>49.984000000000002</v>
      </c>
      <c r="H126" s="117">
        <v>49.984000000000002</v>
      </c>
      <c r="I126" s="117">
        <v>50.04</v>
      </c>
      <c r="J126" s="117">
        <v>50.01</v>
      </c>
      <c r="K126" s="117">
        <v>50.01</v>
      </c>
      <c r="L126" s="117">
        <v>50.01</v>
      </c>
      <c r="M126" s="117">
        <v>50.01</v>
      </c>
      <c r="N126" s="117">
        <v>49.976999999999997</v>
      </c>
      <c r="O126" s="117">
        <v>50.052999999999997</v>
      </c>
      <c r="P126" s="117">
        <v>50.052999999999997</v>
      </c>
      <c r="Q126" s="117">
        <v>50.109000000000002</v>
      </c>
      <c r="R126" s="117">
        <v>49.930999999999997</v>
      </c>
      <c r="S126" s="117">
        <v>49.930999999999997</v>
      </c>
      <c r="T126" s="117">
        <v>50.12</v>
      </c>
      <c r="U126" s="117">
        <v>50.12</v>
      </c>
      <c r="V126" s="117">
        <v>50.07</v>
      </c>
      <c r="W126" s="117">
        <v>49.945999999999998</v>
      </c>
      <c r="X126" s="117">
        <v>49.972000000000001</v>
      </c>
      <c r="Y126" s="117">
        <v>50.031999999999996</v>
      </c>
      <c r="Z126" s="117">
        <v>49.976999999999997</v>
      </c>
      <c r="AA126" s="117">
        <v>49.973999999999997</v>
      </c>
      <c r="AB126" s="117">
        <v>49.973999999999997</v>
      </c>
      <c r="AC126" s="117">
        <v>49.973999999999997</v>
      </c>
      <c r="AD126" s="117">
        <v>49.973999999999997</v>
      </c>
      <c r="AE126" s="117">
        <v>49.973999999999997</v>
      </c>
      <c r="AF126" s="117">
        <v>49.973999999999997</v>
      </c>
      <c r="AG126" s="118"/>
      <c r="AH126" s="46">
        <f t="shared" si="24"/>
        <v>50.12</v>
      </c>
      <c r="AI126" s="47">
        <f t="shared" si="25"/>
        <v>49.930999999999997</v>
      </c>
    </row>
    <row r="127" spans="1:64">
      <c r="A127" s="119" t="s">
        <v>149</v>
      </c>
      <c r="B127" s="43">
        <v>135.30000000000001</v>
      </c>
      <c r="C127" s="43">
        <v>133.80000000000001</v>
      </c>
      <c r="D127" s="43">
        <v>133.69999999999999</v>
      </c>
      <c r="E127" s="43">
        <v>134.1</v>
      </c>
      <c r="F127" s="43">
        <v>133.6</v>
      </c>
      <c r="G127" s="43">
        <v>133.6</v>
      </c>
      <c r="H127" s="43">
        <v>133.6</v>
      </c>
      <c r="I127" s="43">
        <v>133.6</v>
      </c>
      <c r="J127" s="43">
        <v>133.6</v>
      </c>
      <c r="K127" s="43">
        <v>133.6</v>
      </c>
      <c r="L127" s="43">
        <v>133.6</v>
      </c>
      <c r="M127" s="43">
        <v>133.6</v>
      </c>
      <c r="N127" s="43">
        <v>131.19999999999999</v>
      </c>
      <c r="O127" s="43">
        <v>130.5</v>
      </c>
      <c r="P127" s="43">
        <v>130.5</v>
      </c>
      <c r="Q127" s="43">
        <v>131.19999999999999</v>
      </c>
      <c r="R127" s="43">
        <v>131</v>
      </c>
      <c r="S127" s="43">
        <v>131</v>
      </c>
      <c r="T127" s="43">
        <v>131</v>
      </c>
      <c r="U127" s="43">
        <v>131</v>
      </c>
      <c r="V127" s="43">
        <v>132.30000000000001</v>
      </c>
      <c r="W127" s="43">
        <v>132.69999999999999</v>
      </c>
      <c r="X127" s="43">
        <v>132.69999999999999</v>
      </c>
      <c r="Y127" s="43">
        <v>132.19999999999999</v>
      </c>
      <c r="Z127" s="43">
        <v>132.19999999999999</v>
      </c>
      <c r="AA127" s="43">
        <v>134.5</v>
      </c>
      <c r="AB127" s="43">
        <v>134.5</v>
      </c>
      <c r="AC127" s="43">
        <v>134.5</v>
      </c>
      <c r="AD127" s="43">
        <v>134.5</v>
      </c>
      <c r="AE127" s="43">
        <v>134.5</v>
      </c>
      <c r="AF127" s="43">
        <v>134.5</v>
      </c>
      <c r="AG127" s="120"/>
      <c r="AH127" s="46">
        <f t="shared" si="24"/>
        <v>135.30000000000001</v>
      </c>
      <c r="AI127" s="47">
        <f t="shared" si="25"/>
        <v>130.5</v>
      </c>
    </row>
    <row r="128" spans="1:64">
      <c r="A128" s="119" t="s">
        <v>150</v>
      </c>
      <c r="B128" s="43">
        <v>132.9</v>
      </c>
      <c r="C128" s="43">
        <v>132.80000000000001</v>
      </c>
      <c r="D128" s="43">
        <v>132.9</v>
      </c>
      <c r="E128" s="43">
        <v>132.80000000000001</v>
      </c>
      <c r="F128" s="43">
        <v>132</v>
      </c>
      <c r="G128" s="43">
        <v>132</v>
      </c>
      <c r="H128" s="43">
        <v>132</v>
      </c>
      <c r="I128" s="43">
        <v>132</v>
      </c>
      <c r="J128" s="43">
        <v>132</v>
      </c>
      <c r="K128" s="43">
        <v>132</v>
      </c>
      <c r="L128" s="43">
        <v>132</v>
      </c>
      <c r="M128" s="43">
        <v>132</v>
      </c>
      <c r="N128" s="43">
        <v>129</v>
      </c>
      <c r="O128" s="43">
        <v>129.80000000000001</v>
      </c>
      <c r="P128" s="43">
        <v>129.80000000000001</v>
      </c>
      <c r="Q128" s="43">
        <v>129.69999999999999</v>
      </c>
      <c r="R128" s="43">
        <v>129.6</v>
      </c>
      <c r="S128" s="43">
        <v>129.6</v>
      </c>
      <c r="T128" s="43">
        <v>129.6</v>
      </c>
      <c r="U128" s="43">
        <v>129.6</v>
      </c>
      <c r="V128" s="43">
        <v>131.19999999999999</v>
      </c>
      <c r="W128" s="43">
        <v>131.9</v>
      </c>
      <c r="X128" s="43">
        <v>132.30000000000001</v>
      </c>
      <c r="Y128" s="43">
        <v>131.9</v>
      </c>
      <c r="Z128" s="43">
        <v>131.9</v>
      </c>
      <c r="AA128" s="43">
        <v>132.30000000000001</v>
      </c>
      <c r="AB128" s="43">
        <v>132.30000000000001</v>
      </c>
      <c r="AC128" s="43">
        <v>132.30000000000001</v>
      </c>
      <c r="AD128" s="43">
        <v>132.30000000000001</v>
      </c>
      <c r="AE128" s="43">
        <v>132.30000000000001</v>
      </c>
      <c r="AF128" s="43">
        <v>132.30000000000001</v>
      </c>
      <c r="AG128" s="120"/>
      <c r="AH128" s="46">
        <f t="shared" si="24"/>
        <v>132.9</v>
      </c>
      <c r="AI128" s="47">
        <f t="shared" si="25"/>
        <v>129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137.4</v>
      </c>
      <c r="C130" s="43">
        <v>138.1</v>
      </c>
      <c r="D130" s="43">
        <v>138.80000000000001</v>
      </c>
      <c r="E130" s="43">
        <v>139</v>
      </c>
      <c r="F130" s="43">
        <v>139</v>
      </c>
      <c r="G130" s="43">
        <v>139</v>
      </c>
      <c r="H130" s="43">
        <v>139</v>
      </c>
      <c r="I130" s="43">
        <v>139</v>
      </c>
      <c r="J130" s="43">
        <v>139</v>
      </c>
      <c r="K130" s="43">
        <v>139</v>
      </c>
      <c r="L130" s="43">
        <v>139</v>
      </c>
      <c r="M130" s="43">
        <v>139</v>
      </c>
      <c r="N130" s="43">
        <v>134.6</v>
      </c>
      <c r="O130" s="43">
        <v>135.4</v>
      </c>
      <c r="P130" s="43">
        <v>135.4</v>
      </c>
      <c r="Q130" s="43">
        <v>136.1</v>
      </c>
      <c r="R130" s="43">
        <v>135.5</v>
      </c>
      <c r="S130" s="43">
        <v>135.5</v>
      </c>
      <c r="T130" s="43">
        <v>135.5</v>
      </c>
      <c r="U130" s="43">
        <v>135.5</v>
      </c>
      <c r="V130" s="43">
        <v>135.9</v>
      </c>
      <c r="W130" s="43">
        <v>136.6</v>
      </c>
      <c r="X130" s="43">
        <v>136.6</v>
      </c>
      <c r="Y130" s="43">
        <v>135.30000000000001</v>
      </c>
      <c r="Z130" s="43">
        <v>135.30000000000001</v>
      </c>
      <c r="AA130" s="43">
        <v>136</v>
      </c>
      <c r="AB130" s="43">
        <v>136</v>
      </c>
      <c r="AC130" s="43">
        <v>136</v>
      </c>
      <c r="AD130" s="43">
        <v>136</v>
      </c>
      <c r="AE130" s="43">
        <v>136</v>
      </c>
      <c r="AF130" s="43">
        <v>136</v>
      </c>
      <c r="AG130" s="120"/>
      <c r="AH130" s="46">
        <f t="shared" si="24"/>
        <v>139</v>
      </c>
      <c r="AI130" s="47">
        <f t="shared" si="25"/>
        <v>134.6</v>
      </c>
    </row>
    <row r="131" spans="1:35">
      <c r="A131" s="121" t="s">
        <v>153</v>
      </c>
      <c r="B131" s="122">
        <v>134</v>
      </c>
      <c r="C131" s="122">
        <v>133.69999999999999</v>
      </c>
      <c r="D131" s="122">
        <v>134.5</v>
      </c>
      <c r="E131" s="122">
        <v>133.9</v>
      </c>
      <c r="F131" s="122">
        <v>133.80000000000001</v>
      </c>
      <c r="G131" s="122">
        <v>133.80000000000001</v>
      </c>
      <c r="H131" s="122">
        <v>133.80000000000001</v>
      </c>
      <c r="I131" s="122">
        <v>133.80000000000001</v>
      </c>
      <c r="J131" s="122">
        <v>133.80000000000001</v>
      </c>
      <c r="K131" s="122">
        <v>133.80000000000001</v>
      </c>
      <c r="L131" s="122">
        <v>133.80000000000001</v>
      </c>
      <c r="M131" s="122">
        <v>133.80000000000001</v>
      </c>
      <c r="N131" s="122">
        <v>131.6</v>
      </c>
      <c r="O131" s="122">
        <v>133.6</v>
      </c>
      <c r="P131" s="122">
        <v>133.6</v>
      </c>
      <c r="Q131" s="122">
        <v>133.1</v>
      </c>
      <c r="R131" s="122">
        <v>131.1</v>
      </c>
      <c r="S131" s="122">
        <v>131.1</v>
      </c>
      <c r="T131" s="122">
        <v>131.1</v>
      </c>
      <c r="U131" s="122">
        <v>131.1</v>
      </c>
      <c r="V131" s="122">
        <v>132.80000000000001</v>
      </c>
      <c r="W131" s="122">
        <v>134.69999999999999</v>
      </c>
      <c r="X131" s="122">
        <v>133.4</v>
      </c>
      <c r="Y131" s="122">
        <v>134.19999999999999</v>
      </c>
      <c r="Z131" s="122">
        <v>134.19999999999999</v>
      </c>
      <c r="AA131" s="122">
        <v>132.30000000000001</v>
      </c>
      <c r="AB131" s="122">
        <v>132.30000000000001</v>
      </c>
      <c r="AC131" s="122">
        <v>132.30000000000001</v>
      </c>
      <c r="AD131" s="122">
        <v>132.30000000000001</v>
      </c>
      <c r="AE131" s="122">
        <v>132.30000000000001</v>
      </c>
      <c r="AF131" s="122">
        <v>132.30000000000001</v>
      </c>
      <c r="AG131" s="123"/>
      <c r="AH131" s="46">
        <f t="shared" si="24"/>
        <v>134.69999999999999</v>
      </c>
      <c r="AI131" s="47">
        <f t="shared" si="25"/>
        <v>131.1</v>
      </c>
    </row>
    <row r="132" spans="1:35">
      <c r="A132" s="119" t="s">
        <v>154</v>
      </c>
      <c r="B132" s="43">
        <v>134</v>
      </c>
      <c r="C132" s="43">
        <v>131.4</v>
      </c>
      <c r="D132" s="43">
        <v>132</v>
      </c>
      <c r="E132" s="43">
        <v>128.80000000000001</v>
      </c>
      <c r="F132" s="43">
        <v>125</v>
      </c>
      <c r="G132" s="43">
        <v>125</v>
      </c>
      <c r="H132" s="43">
        <v>125</v>
      </c>
      <c r="I132" s="43">
        <v>125</v>
      </c>
      <c r="J132" s="43">
        <v>125</v>
      </c>
      <c r="K132" s="43">
        <v>125</v>
      </c>
      <c r="L132" s="43">
        <v>125</v>
      </c>
      <c r="M132" s="43">
        <v>125</v>
      </c>
      <c r="N132" s="43">
        <v>129.4</v>
      </c>
      <c r="O132" s="43">
        <v>130.5</v>
      </c>
      <c r="P132" s="43">
        <v>130.5</v>
      </c>
      <c r="Q132" s="43">
        <v>127</v>
      </c>
      <c r="R132" s="43">
        <v>124.8</v>
      </c>
      <c r="S132" s="43">
        <v>124.8</v>
      </c>
      <c r="T132" s="43">
        <v>124.8</v>
      </c>
      <c r="U132" s="43">
        <v>124.8</v>
      </c>
      <c r="V132" s="43">
        <v>128.4</v>
      </c>
      <c r="W132" s="43">
        <v>129.1</v>
      </c>
      <c r="X132" s="43">
        <v>127.7</v>
      </c>
      <c r="Y132" s="43">
        <v>132.80000000000001</v>
      </c>
      <c r="Z132" s="43">
        <v>132.80000000000001</v>
      </c>
      <c r="AA132" s="43">
        <v>127</v>
      </c>
      <c r="AB132" s="43">
        <v>127</v>
      </c>
      <c r="AC132" s="43">
        <v>127</v>
      </c>
      <c r="AD132" s="43">
        <v>127</v>
      </c>
      <c r="AE132" s="43">
        <v>127</v>
      </c>
      <c r="AF132" s="43">
        <v>127</v>
      </c>
      <c r="AG132" s="120"/>
      <c r="AH132" s="46">
        <f t="shared" si="24"/>
        <v>134</v>
      </c>
      <c r="AI132" s="47">
        <f t="shared" si="25"/>
        <v>124.8</v>
      </c>
    </row>
    <row r="133" spans="1:35" ht="15.75" thickBot="1">
      <c r="A133" s="119" t="s">
        <v>155</v>
      </c>
      <c r="B133" s="101">
        <v>68</v>
      </c>
      <c r="C133" s="101">
        <v>67.900000000000006</v>
      </c>
      <c r="D133" s="101">
        <v>69.5</v>
      </c>
      <c r="E133" s="101">
        <v>69.5</v>
      </c>
      <c r="F133" s="101">
        <v>69.5</v>
      </c>
      <c r="G133" s="101">
        <v>69.5</v>
      </c>
      <c r="H133" s="101">
        <v>69.5</v>
      </c>
      <c r="I133" s="101">
        <v>69.5</v>
      </c>
      <c r="J133" s="101">
        <v>69.5</v>
      </c>
      <c r="K133" s="101">
        <v>69.5</v>
      </c>
      <c r="L133" s="101">
        <v>69.5</v>
      </c>
      <c r="M133" s="101">
        <v>69.5</v>
      </c>
      <c r="N133" s="101">
        <v>66.3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67.099999999999994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67.099999999999994</v>
      </c>
      <c r="AB133" s="101">
        <v>67.099999999999994</v>
      </c>
      <c r="AC133" s="101">
        <v>67.099999999999994</v>
      </c>
      <c r="AD133" s="101">
        <v>67.099999999999994</v>
      </c>
      <c r="AE133" s="101">
        <v>67.099999999999994</v>
      </c>
      <c r="AF133" s="101">
        <v>67.099999999999994</v>
      </c>
      <c r="AG133" s="124"/>
      <c r="AH133" s="46">
        <f t="shared" si="24"/>
        <v>69.5</v>
      </c>
      <c r="AI133" s="47">
        <f t="shared" si="25"/>
        <v>66.3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:N135" si="53">SUM(B26,B32,B45:B46,B82,B84:B85,B87,B89,B137:B142,B177,B183,B189,B198,B200,B212,B219,B222:B223,B230,B232,B234,B238:B240,B242:B244,B249,B255:B256,B258:B260,B161,B166)</f>
        <v>182.24</v>
      </c>
      <c r="C135" s="114">
        <f t="shared" si="53"/>
        <v>156.54000000000002</v>
      </c>
      <c r="D135" s="114">
        <f t="shared" si="53"/>
        <v>159.94000000000003</v>
      </c>
      <c r="E135" s="114">
        <f t="shared" si="53"/>
        <v>163.33999999999997</v>
      </c>
      <c r="F135" s="114">
        <f t="shared" si="53"/>
        <v>132.34000000000003</v>
      </c>
      <c r="G135" s="114">
        <f t="shared" ref="G135:M135" si="54">SUM(G26,G32,G45:G46,G82,G84:G85,G87,G89,G137:G142,G177,G183,G189,G198,G200,G212,G219,G222:G223,G230,G232,G234,G238:G240,G242:G244,G249,G255:G256,G258:G260,G161,G166)</f>
        <v>132.34000000000003</v>
      </c>
      <c r="H135" s="114">
        <f t="shared" si="54"/>
        <v>132.34000000000003</v>
      </c>
      <c r="I135" s="114">
        <f t="shared" si="54"/>
        <v>132.34000000000003</v>
      </c>
      <c r="J135" s="114">
        <f t="shared" si="54"/>
        <v>132.84000000000003</v>
      </c>
      <c r="K135" s="114">
        <f t="shared" si="54"/>
        <v>133.34000000000003</v>
      </c>
      <c r="L135" s="114">
        <f t="shared" si="54"/>
        <v>136.34000000000003</v>
      </c>
      <c r="M135" s="114">
        <f t="shared" si="54"/>
        <v>348.44</v>
      </c>
      <c r="N135" s="114">
        <f t="shared" si="53"/>
        <v>354.04</v>
      </c>
      <c r="O135" s="114">
        <f>SUM(O26,O32,O45:O46,O82,O84:O85,O87,O89,O137:O142,O177,O183,O189,O198,O200,O212,O219,O222:O223,O230,O232,O234,O238:O240,O242:O244,O249,O255:O256,O258:O260,O161,O166)</f>
        <v>300.74</v>
      </c>
      <c r="P135" s="114">
        <v>42</v>
      </c>
      <c r="Q135" s="114">
        <f t="shared" ref="Q135:X135" si="55">SUM(Q26,Q32,Q45:Q46,Q82,Q84:Q85,Q87,Q89,Q137:Q142,Q177,Q183,Q189,Q198,Q200,Q212,Q219,Q222:Q223,Q230,Q232,Q234,Q238:Q240,Q242:Q244,Q249,Q255:Q256,Q258:Q260,Q161,Q166)</f>
        <v>249.94000000000005</v>
      </c>
      <c r="R135" s="114">
        <f t="shared" si="55"/>
        <v>251.74</v>
      </c>
      <c r="S135" s="114">
        <f t="shared" si="55"/>
        <v>245.24</v>
      </c>
      <c r="T135" s="114">
        <f>SUM(T26,T32,T45:T46,T82,T84:T85,T87,T89,T137:T142,T177,T183,T189,T198,T200,T212,T219,T222:T223,T230,T232,T234,T238:T240,T242:T244,T249,T255:T256,T258:T260,T161,T166)</f>
        <v>261.94</v>
      </c>
      <c r="U135" s="114">
        <f>SUM(U26,U32,U45:U46,U82,U84:U85,U87,U89,U137:U142,U177,U183,U189,U198,U200,U212,U219,U222:U223,U230,U232,U234,U238:U240,U242:U244,U249,U255:U256,U258:U260,U161,U166)</f>
        <v>261.94</v>
      </c>
      <c r="V135" s="114">
        <f>SUM(V26,V32,V45:V46,V82,V84:V85,V87,V89,V137:V142,V177,V183,V189,V198,V200,V212,V219,V222:V223,V230,V232,V234,V238:V240,V242:V244,V249,V255:V256,V258:V260,V161,V166)</f>
        <v>265.49</v>
      </c>
      <c r="W135" s="114">
        <f t="shared" si="55"/>
        <v>282.94</v>
      </c>
      <c r="X135" s="114">
        <f t="shared" si="55"/>
        <v>293.54000000000002</v>
      </c>
      <c r="Y135" s="114">
        <f>SUM(Y23,Y30,Y51:Y52,Y82,Y84:Y85,Y87,Y89,Y137:Y142,Y170,Y176,Y182,Y191,Y193,Y205,Y212,Y215:Y216,Y223,Y225,Y227,Y231:Y233,Y235:Y237,Y242,Y248:Y249,Y251:Y253,Y261,Y266)</f>
        <v>322.8</v>
      </c>
      <c r="Z135" s="114">
        <f>SUM(Z23,Z30,Z51:Z52,Z82,Z84:Z85,Z87,Z89,Z137:Z142,Z170,Z176,Z182,Z191,Z193,Z205,Z212,Z215:Z216,Z223,Z225,Z227,Z231:Z233,Z235:Z237,Z242,Z248:Z249,Z251:Z253,Z261,Z266)</f>
        <v>411.6</v>
      </c>
      <c r="AA135" s="114">
        <f t="shared" ref="AA135:AF135" si="56">SUM(AA26,AA32,AA45:AA46,AA82,AA84:AA85,AA87,AA89,AA137:AA142,AA177,AA183,AA189,AA198,AA200,AA212,AA219,AA222:AA223,AA230,AA232,AA234,AA238:AA240,AA242:AA244,AA249,AA255:AA256,AA258:AA260,AA161,AA166)</f>
        <v>418.54</v>
      </c>
      <c r="AB135" s="114">
        <f t="shared" si="56"/>
        <v>419.54</v>
      </c>
      <c r="AC135" s="114">
        <f t="shared" si="56"/>
        <v>420.54</v>
      </c>
      <c r="AD135" s="114">
        <f t="shared" si="56"/>
        <v>421.54</v>
      </c>
      <c r="AE135" s="114">
        <f t="shared" si="56"/>
        <v>403.34000000000003</v>
      </c>
      <c r="AF135" s="114">
        <f t="shared" si="56"/>
        <v>404.34000000000003</v>
      </c>
      <c r="AG135" s="127"/>
      <c r="AH135" s="46">
        <f t="shared" si="24"/>
        <v>421.54</v>
      </c>
      <c r="AI135" s="47">
        <f t="shared" si="25"/>
        <v>42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46</v>
      </c>
      <c r="C137" s="132">
        <v>45.4</v>
      </c>
      <c r="D137" s="132">
        <v>35.799999999999997</v>
      </c>
      <c r="E137" s="132">
        <v>30.8</v>
      </c>
      <c r="F137" s="132">
        <v>11.6</v>
      </c>
      <c r="G137" s="132">
        <v>11.6</v>
      </c>
      <c r="H137" s="132">
        <v>11.6</v>
      </c>
      <c r="I137" s="132">
        <v>11.6</v>
      </c>
      <c r="J137" s="132">
        <v>11.6</v>
      </c>
      <c r="K137" s="132">
        <v>11.6</v>
      </c>
      <c r="L137" s="132">
        <v>11.6</v>
      </c>
      <c r="M137" s="132">
        <v>62.2</v>
      </c>
      <c r="N137" s="132">
        <v>62.2</v>
      </c>
      <c r="O137" s="132">
        <v>42.5</v>
      </c>
      <c r="P137" s="132">
        <v>42.5</v>
      </c>
      <c r="Q137" s="133">
        <v>30.4</v>
      </c>
      <c r="R137" s="133">
        <v>31.6</v>
      </c>
      <c r="S137" s="133">
        <v>28.3</v>
      </c>
      <c r="T137" s="133">
        <v>33.299999999999997</v>
      </c>
      <c r="U137" s="133">
        <v>33.299999999999997</v>
      </c>
      <c r="V137" s="133">
        <v>39.799999999999997</v>
      </c>
      <c r="W137" s="133">
        <v>44.7</v>
      </c>
      <c r="X137" s="133">
        <v>45.7</v>
      </c>
      <c r="Y137" s="133">
        <v>55</v>
      </c>
      <c r="Z137" s="133">
        <v>52</v>
      </c>
      <c r="AA137" s="133">
        <v>52.3</v>
      </c>
      <c r="AB137" s="133">
        <v>53.3</v>
      </c>
      <c r="AC137" s="133">
        <v>54.3</v>
      </c>
      <c r="AD137" s="133">
        <v>55.3</v>
      </c>
      <c r="AE137" s="133">
        <v>26.3</v>
      </c>
      <c r="AF137" s="133">
        <v>27.3</v>
      </c>
      <c r="AG137" s="134">
        <v>75</v>
      </c>
      <c r="AH137" s="46">
        <f t="shared" si="24"/>
        <v>62.2</v>
      </c>
      <c r="AI137" s="47">
        <f t="shared" si="25"/>
        <v>11.6</v>
      </c>
    </row>
    <row r="138" spans="1:35">
      <c r="A138" s="135" t="s">
        <v>160</v>
      </c>
      <c r="B138" s="132">
        <v>0</v>
      </c>
      <c r="C138" s="132">
        <v>0</v>
      </c>
      <c r="D138" s="132">
        <v>0</v>
      </c>
      <c r="E138" s="132">
        <v>0</v>
      </c>
      <c r="F138" s="132">
        <v>0</v>
      </c>
      <c r="G138" s="132">
        <v>0</v>
      </c>
      <c r="H138" s="132">
        <v>0</v>
      </c>
      <c r="I138" s="132">
        <v>0</v>
      </c>
      <c r="J138" s="132">
        <v>0</v>
      </c>
      <c r="K138" s="132">
        <v>0</v>
      </c>
      <c r="L138" s="132">
        <v>0</v>
      </c>
      <c r="M138" s="132">
        <v>42.9</v>
      </c>
      <c r="N138" s="132">
        <v>42.9</v>
      </c>
      <c r="O138" s="132">
        <v>14</v>
      </c>
      <c r="P138" s="132">
        <v>14</v>
      </c>
      <c r="Q138" s="136">
        <v>-10.1</v>
      </c>
      <c r="R138" s="136">
        <v>-9</v>
      </c>
      <c r="S138" s="136">
        <v>-13</v>
      </c>
      <c r="T138" s="136">
        <v>-3.9</v>
      </c>
      <c r="U138" s="136">
        <v>-3.9</v>
      </c>
      <c r="V138" s="136">
        <v>14.55</v>
      </c>
      <c r="W138" s="136">
        <v>24.8</v>
      </c>
      <c r="X138" s="136">
        <v>26.2</v>
      </c>
      <c r="Y138" s="136">
        <v>40.4</v>
      </c>
      <c r="Z138" s="136">
        <f>15.5*2</f>
        <v>31</v>
      </c>
      <c r="AA138" s="136">
        <f t="shared" ref="AA138:AF138" si="57">16.1*2</f>
        <v>32.200000000000003</v>
      </c>
      <c r="AB138" s="136">
        <f t="shared" si="57"/>
        <v>32.200000000000003</v>
      </c>
      <c r="AC138" s="136">
        <f t="shared" si="57"/>
        <v>32.200000000000003</v>
      </c>
      <c r="AD138" s="136">
        <f t="shared" si="57"/>
        <v>32.200000000000003</v>
      </c>
      <c r="AE138" s="136">
        <f t="shared" si="57"/>
        <v>32.200000000000003</v>
      </c>
      <c r="AF138" s="136">
        <f t="shared" si="57"/>
        <v>32.200000000000003</v>
      </c>
      <c r="AG138" s="134">
        <v>240</v>
      </c>
      <c r="AH138" s="46">
        <f t="shared" si="24"/>
        <v>42.9</v>
      </c>
      <c r="AI138" s="47">
        <f t="shared" si="25"/>
        <v>-13</v>
      </c>
    </row>
    <row r="139" spans="1:35">
      <c r="A139" s="135" t="s">
        <v>161</v>
      </c>
      <c r="B139" s="132">
        <v>-58</v>
      </c>
      <c r="C139" s="132">
        <v>-58</v>
      </c>
      <c r="D139" s="132">
        <v>-59.2</v>
      </c>
      <c r="E139" s="132">
        <v>-61.3</v>
      </c>
      <c r="F139" s="132">
        <v>-47.4</v>
      </c>
      <c r="G139" s="132">
        <v>-47.4</v>
      </c>
      <c r="H139" s="132">
        <v>-47.4</v>
      </c>
      <c r="I139" s="132">
        <v>-47.4</v>
      </c>
      <c r="J139" s="132">
        <v>-47.4</v>
      </c>
      <c r="K139" s="132">
        <v>-47.4</v>
      </c>
      <c r="L139" s="132">
        <v>-47.4</v>
      </c>
      <c r="M139" s="132">
        <v>-41.7</v>
      </c>
      <c r="N139" s="132">
        <v>-41.7</v>
      </c>
      <c r="O139" s="132">
        <v>-19.899999999999999</v>
      </c>
      <c r="P139" s="132">
        <v>-19.899999999999999</v>
      </c>
      <c r="Q139" s="136">
        <v>-7.7</v>
      </c>
      <c r="R139" s="136">
        <v>-6.7</v>
      </c>
      <c r="S139" s="136">
        <v>-22</v>
      </c>
      <c r="T139" s="136">
        <v>-25</v>
      </c>
      <c r="U139" s="136">
        <v>-25</v>
      </c>
      <c r="V139" s="136">
        <v>-15.1</v>
      </c>
      <c r="W139" s="136">
        <v>-23.3</v>
      </c>
      <c r="X139" s="136">
        <v>-24.1</v>
      </c>
      <c r="Y139" s="136">
        <v>-33.700000000000003</v>
      </c>
      <c r="Z139" s="136">
        <v>-30</v>
      </c>
      <c r="AA139" s="136">
        <v>-30.9</v>
      </c>
      <c r="AB139" s="136">
        <v>-30.9</v>
      </c>
      <c r="AC139" s="136">
        <v>-30.9</v>
      </c>
      <c r="AD139" s="136">
        <v>-30.9</v>
      </c>
      <c r="AE139" s="136">
        <v>-30.9</v>
      </c>
      <c r="AF139" s="136">
        <v>-30.9</v>
      </c>
      <c r="AG139" s="134">
        <v>240</v>
      </c>
      <c r="AH139" s="46">
        <f t="shared" ref="AH139:AH145" si="58">MAX(B139:AF139)</f>
        <v>-6.7</v>
      </c>
      <c r="AI139" s="47">
        <f t="shared" ref="AI139:AI145" si="59">MIN(B139:AF139)</f>
        <v>-61.3</v>
      </c>
    </row>
    <row r="140" spans="1:35">
      <c r="A140" s="135" t="s">
        <v>162</v>
      </c>
      <c r="B140" s="132">
        <v>56</v>
      </c>
      <c r="C140" s="132">
        <v>55.7</v>
      </c>
      <c r="D140" s="132">
        <v>57.6</v>
      </c>
      <c r="E140" s="132">
        <v>69.5</v>
      </c>
      <c r="F140" s="132">
        <v>50.9</v>
      </c>
      <c r="G140" s="132">
        <v>50.9</v>
      </c>
      <c r="H140" s="132">
        <v>50.9</v>
      </c>
      <c r="I140" s="132">
        <v>50.9</v>
      </c>
      <c r="J140" s="132">
        <v>50.9</v>
      </c>
      <c r="K140" s="132">
        <v>50.9</v>
      </c>
      <c r="L140" s="132">
        <v>50.9</v>
      </c>
      <c r="M140" s="132">
        <v>39.5</v>
      </c>
      <c r="N140" s="132">
        <v>39.5</v>
      </c>
      <c r="O140" s="132">
        <v>18.7</v>
      </c>
      <c r="P140" s="132">
        <v>18.7</v>
      </c>
      <c r="Q140" s="137">
        <v>7.8</v>
      </c>
      <c r="R140" s="137">
        <v>6.6</v>
      </c>
      <c r="S140" s="137">
        <v>0</v>
      </c>
      <c r="T140" s="137">
        <v>2.6</v>
      </c>
      <c r="U140" s="137">
        <v>2.6</v>
      </c>
      <c r="V140" s="137">
        <v>14.3</v>
      </c>
      <c r="W140" s="137">
        <v>27</v>
      </c>
      <c r="X140" s="137">
        <v>23.2</v>
      </c>
      <c r="Y140" s="137">
        <v>31.3</v>
      </c>
      <c r="Z140" s="137">
        <v>58.8</v>
      </c>
      <c r="AA140" s="137">
        <v>62.4</v>
      </c>
      <c r="AB140" s="137">
        <v>62.4</v>
      </c>
      <c r="AC140" s="137">
        <v>62.4</v>
      </c>
      <c r="AD140" s="137">
        <v>62.4</v>
      </c>
      <c r="AE140" s="137">
        <v>73.2</v>
      </c>
      <c r="AF140" s="137">
        <v>73.2</v>
      </c>
      <c r="AG140" s="134"/>
      <c r="AH140" s="46">
        <f t="shared" si="58"/>
        <v>73.2</v>
      </c>
      <c r="AI140" s="47">
        <f t="shared" si="59"/>
        <v>0</v>
      </c>
    </row>
    <row r="141" spans="1:35">
      <c r="A141" s="135" t="s">
        <v>163</v>
      </c>
      <c r="B141" s="132">
        <v>-6</v>
      </c>
      <c r="C141" s="132">
        <v>-6.5</v>
      </c>
      <c r="D141" s="132">
        <v>3.3</v>
      </c>
      <c r="E141" s="132">
        <v>2.1</v>
      </c>
      <c r="F141" s="132">
        <v>-5.2</v>
      </c>
      <c r="G141" s="132">
        <v>-5.2</v>
      </c>
      <c r="H141" s="132">
        <v>-5.2</v>
      </c>
      <c r="I141" s="132">
        <v>-5.2</v>
      </c>
      <c r="J141" s="132">
        <v>-5.2</v>
      </c>
      <c r="K141" s="132">
        <v>-5.2</v>
      </c>
      <c r="L141" s="132">
        <v>-5.2</v>
      </c>
      <c r="M141" s="132">
        <v>4.2</v>
      </c>
      <c r="N141" s="132">
        <v>4.2</v>
      </c>
      <c r="O141" s="132">
        <v>8.3000000000000007</v>
      </c>
      <c r="P141" s="132">
        <v>8.3000000000000007</v>
      </c>
      <c r="Q141" s="136">
        <v>10.4</v>
      </c>
      <c r="R141" s="136">
        <v>8.6999999999999993</v>
      </c>
      <c r="S141" s="136">
        <v>8.1999999999999993</v>
      </c>
      <c r="T141" s="136">
        <v>9.6999999999999993</v>
      </c>
      <c r="U141" s="136">
        <v>9.6999999999999993</v>
      </c>
      <c r="V141" s="136">
        <v>12.3</v>
      </c>
      <c r="W141" s="136">
        <v>11.1</v>
      </c>
      <c r="X141" s="136">
        <v>11.8</v>
      </c>
      <c r="Y141" s="136">
        <v>10.4</v>
      </c>
      <c r="Z141" s="136">
        <v>42.7</v>
      </c>
      <c r="AA141" s="136">
        <v>42.5</v>
      </c>
      <c r="AB141" s="136">
        <v>42.5</v>
      </c>
      <c r="AC141" s="136">
        <v>42.5</v>
      </c>
      <c r="AD141" s="136">
        <v>42.5</v>
      </c>
      <c r="AE141" s="136">
        <v>42.5</v>
      </c>
      <c r="AF141" s="136">
        <v>42.5</v>
      </c>
      <c r="AG141" s="134">
        <v>60</v>
      </c>
      <c r="AH141" s="46">
        <f t="shared" si="58"/>
        <v>42.7</v>
      </c>
      <c r="AI141" s="47">
        <f t="shared" si="59"/>
        <v>-6.5</v>
      </c>
    </row>
    <row r="142" spans="1:35">
      <c r="A142" s="135" t="s">
        <v>164</v>
      </c>
      <c r="B142" s="132">
        <v>10</v>
      </c>
      <c r="C142" s="132">
        <v>0</v>
      </c>
      <c r="D142" s="132">
        <v>-4.7</v>
      </c>
      <c r="E142" s="132">
        <v>-4.9000000000000004</v>
      </c>
      <c r="F142" s="132">
        <v>-6.2</v>
      </c>
      <c r="G142" s="132">
        <v>-6.2</v>
      </c>
      <c r="H142" s="132">
        <v>-6.2</v>
      </c>
      <c r="I142" s="132">
        <v>-6.2</v>
      </c>
      <c r="J142" s="132">
        <v>-6.2</v>
      </c>
      <c r="K142" s="132">
        <v>-6.2</v>
      </c>
      <c r="L142" s="132">
        <v>-6.2</v>
      </c>
      <c r="M142" s="132">
        <v>105.9</v>
      </c>
      <c r="N142" s="132">
        <v>105.9</v>
      </c>
      <c r="O142" s="132">
        <v>91.2</v>
      </c>
      <c r="P142" s="132">
        <v>91.2</v>
      </c>
      <c r="Q142" s="137">
        <v>71.400000000000006</v>
      </c>
      <c r="R142" s="137">
        <v>74.2</v>
      </c>
      <c r="S142" s="137">
        <v>100.1</v>
      </c>
      <c r="T142" s="137">
        <v>101.6</v>
      </c>
      <c r="U142" s="137">
        <v>101.6</v>
      </c>
      <c r="V142" s="137">
        <v>66.3</v>
      </c>
      <c r="W142" s="137">
        <v>75.2</v>
      </c>
      <c r="X142" s="137">
        <v>85.6</v>
      </c>
      <c r="Y142" s="137">
        <v>97.8</v>
      </c>
      <c r="Z142" s="137">
        <v>135.5</v>
      </c>
      <c r="AA142" s="137">
        <v>134.30000000000001</v>
      </c>
      <c r="AB142" s="137">
        <v>134.30000000000001</v>
      </c>
      <c r="AC142" s="137">
        <v>134.30000000000001</v>
      </c>
      <c r="AD142" s="137">
        <v>134.30000000000001</v>
      </c>
      <c r="AE142" s="137">
        <v>134.30000000000001</v>
      </c>
      <c r="AF142" s="137">
        <v>134.30000000000001</v>
      </c>
      <c r="AG142" s="138">
        <v>120</v>
      </c>
      <c r="AH142" s="46">
        <f t="shared" si="58"/>
        <v>135.5</v>
      </c>
      <c r="AI142" s="47">
        <f t="shared" si="59"/>
        <v>-6.2</v>
      </c>
    </row>
    <row r="143" spans="1:35">
      <c r="A143" s="135" t="s">
        <v>165</v>
      </c>
      <c r="B143" s="132">
        <v>34</v>
      </c>
      <c r="C143" s="132">
        <v>31</v>
      </c>
      <c r="D143" s="132">
        <v>29.6</v>
      </c>
      <c r="E143" s="132">
        <v>28.9</v>
      </c>
      <c r="F143" s="132">
        <v>27.8</v>
      </c>
      <c r="G143" s="132">
        <v>27.8</v>
      </c>
      <c r="H143" s="132">
        <v>27.8</v>
      </c>
      <c r="I143" s="132">
        <v>27.8</v>
      </c>
      <c r="J143" s="132">
        <v>27.8</v>
      </c>
      <c r="K143" s="132">
        <v>27.8</v>
      </c>
      <c r="L143" s="132">
        <v>27.8</v>
      </c>
      <c r="M143" s="132">
        <v>81.2</v>
      </c>
      <c r="N143" s="132">
        <v>81.2</v>
      </c>
      <c r="O143" s="132">
        <v>73.099999999999994</v>
      </c>
      <c r="P143" s="132">
        <v>73.099999999999994</v>
      </c>
      <c r="Q143" s="137">
        <v>64.3</v>
      </c>
      <c r="R143" s="137">
        <v>63.5</v>
      </c>
      <c r="S143" s="137">
        <v>78.400000000000006</v>
      </c>
      <c r="T143" s="137">
        <v>78</v>
      </c>
      <c r="U143" s="137">
        <v>78</v>
      </c>
      <c r="V143" s="137">
        <v>60.9</v>
      </c>
      <c r="W143" s="137">
        <v>65.3</v>
      </c>
      <c r="X143" s="137">
        <v>69.900000000000006</v>
      </c>
      <c r="Y143" s="137">
        <v>76.099999999999994</v>
      </c>
      <c r="Z143" s="137">
        <v>93.8</v>
      </c>
      <c r="AA143" s="137">
        <v>93.3</v>
      </c>
      <c r="AB143" s="137">
        <v>93.3</v>
      </c>
      <c r="AC143" s="137">
        <v>93.3</v>
      </c>
      <c r="AD143" s="137">
        <v>93.3</v>
      </c>
      <c r="AE143" s="137">
        <v>93.3</v>
      </c>
      <c r="AF143" s="137">
        <v>93.3</v>
      </c>
      <c r="AG143" s="138"/>
      <c r="AH143" s="46">
        <f t="shared" si="58"/>
        <v>93.8</v>
      </c>
      <c r="AI143" s="47">
        <f t="shared" si="59"/>
        <v>27.8</v>
      </c>
    </row>
    <row r="144" spans="1:35">
      <c r="A144" s="135" t="s">
        <v>166</v>
      </c>
      <c r="B144" s="132">
        <v>-16</v>
      </c>
      <c r="C144" s="132">
        <v>-15.5</v>
      </c>
      <c r="D144" s="132">
        <v>-12.9</v>
      </c>
      <c r="E144" s="132">
        <v>-11.3</v>
      </c>
      <c r="F144" s="132">
        <v>-13.2</v>
      </c>
      <c r="G144" s="132">
        <v>-13.2</v>
      </c>
      <c r="H144" s="132">
        <v>-13.2</v>
      </c>
      <c r="I144" s="132">
        <v>-13.2</v>
      </c>
      <c r="J144" s="132">
        <v>-13.2</v>
      </c>
      <c r="K144" s="132">
        <v>-13.2</v>
      </c>
      <c r="L144" s="132">
        <v>-13.2</v>
      </c>
      <c r="M144" s="132">
        <v>-39.5</v>
      </c>
      <c r="N144" s="132">
        <v>-39.5</v>
      </c>
      <c r="O144" s="132">
        <v>-35</v>
      </c>
      <c r="P144" s="132">
        <v>-35</v>
      </c>
      <c r="Q144" s="137">
        <v>-30.2</v>
      </c>
      <c r="R144" s="137">
        <v>-29.4</v>
      </c>
      <c r="S144" s="137">
        <v>0</v>
      </c>
      <c r="T144" s="137">
        <v>0</v>
      </c>
      <c r="U144" s="137">
        <v>0</v>
      </c>
      <c r="V144" s="137">
        <v>-38.32</v>
      </c>
      <c r="W144" s="137">
        <v>-38.200000000000003</v>
      </c>
      <c r="X144" s="137">
        <v>-40.6</v>
      </c>
      <c r="Y144" s="137">
        <v>-43</v>
      </c>
      <c r="Z144" s="137">
        <v>-47</v>
      </c>
      <c r="AA144" s="137">
        <v>-47</v>
      </c>
      <c r="AB144" s="137">
        <v>-47</v>
      </c>
      <c r="AC144" s="137">
        <v>-47</v>
      </c>
      <c r="AD144" s="137">
        <v>-47</v>
      </c>
      <c r="AE144" s="137">
        <v>-47</v>
      </c>
      <c r="AF144" s="137">
        <v>-47</v>
      </c>
      <c r="AG144" s="138"/>
      <c r="AH144" s="46">
        <f t="shared" si="58"/>
        <v>0</v>
      </c>
      <c r="AI144" s="47">
        <f t="shared" si="59"/>
        <v>-47</v>
      </c>
    </row>
    <row r="145" spans="1:37">
      <c r="A145" s="135" t="s">
        <v>167</v>
      </c>
      <c r="B145" s="132">
        <v>115</v>
      </c>
      <c r="C145" s="132">
        <v>102</v>
      </c>
      <c r="D145" s="132">
        <v>101.4</v>
      </c>
      <c r="E145" s="132">
        <v>101.8</v>
      </c>
      <c r="F145" s="132">
        <v>25</v>
      </c>
      <c r="G145" s="132">
        <v>25</v>
      </c>
      <c r="H145" s="132">
        <v>25</v>
      </c>
      <c r="I145" s="132">
        <v>25</v>
      </c>
      <c r="J145" s="132">
        <v>25</v>
      </c>
      <c r="K145" s="132">
        <v>25</v>
      </c>
      <c r="L145" s="132">
        <v>25</v>
      </c>
      <c r="M145" s="132">
        <v>36.200000000000003</v>
      </c>
      <c r="N145" s="132">
        <v>36.200000000000003</v>
      </c>
      <c r="O145" s="132">
        <v>-13.3</v>
      </c>
      <c r="P145" s="132">
        <v>-13.3</v>
      </c>
      <c r="Q145" s="137">
        <v>-58.5</v>
      </c>
      <c r="R145" s="137">
        <v>-43.2</v>
      </c>
      <c r="S145" s="137">
        <v>-75.400000000000006</v>
      </c>
      <c r="T145" s="137">
        <v>-60.9</v>
      </c>
      <c r="U145" s="137">
        <v>-60.9</v>
      </c>
      <c r="V145" s="137">
        <v>-48.3</v>
      </c>
      <c r="W145" s="137">
        <v>-27.2</v>
      </c>
      <c r="X145" s="137">
        <v>-34.1</v>
      </c>
      <c r="Y145" s="137">
        <v>-17.600000000000001</v>
      </c>
      <c r="Z145" s="137">
        <v>-27</v>
      </c>
      <c r="AA145" s="137">
        <v>-21.7</v>
      </c>
      <c r="AB145" s="137">
        <v>-21.7</v>
      </c>
      <c r="AC145" s="137">
        <v>-21.7</v>
      </c>
      <c r="AD145" s="137">
        <v>-21.7</v>
      </c>
      <c r="AE145" s="137">
        <v>-21.7</v>
      </c>
      <c r="AF145" s="137">
        <v>-21.7</v>
      </c>
      <c r="AG145" s="138"/>
      <c r="AH145" s="46">
        <f t="shared" si="58"/>
        <v>115</v>
      </c>
      <c r="AI145" s="47">
        <f t="shared" si="59"/>
        <v>-75.400000000000006</v>
      </c>
    </row>
    <row r="146" spans="1:37">
      <c r="A146" s="135" t="s">
        <v>168</v>
      </c>
      <c r="B146" s="132">
        <v>-120</v>
      </c>
      <c r="C146" s="132">
        <v>-94</v>
      </c>
      <c r="D146" s="132">
        <v>-92</v>
      </c>
      <c r="E146" s="132">
        <v>-89.5</v>
      </c>
      <c r="F146" s="132">
        <v>-78</v>
      </c>
      <c r="G146" s="132">
        <v>-78</v>
      </c>
      <c r="H146" s="132">
        <v>-78</v>
      </c>
      <c r="I146" s="132">
        <v>-78</v>
      </c>
      <c r="J146" s="132">
        <v>-78</v>
      </c>
      <c r="K146" s="132">
        <v>-78</v>
      </c>
      <c r="L146" s="132">
        <v>-78</v>
      </c>
      <c r="M146" s="132">
        <v>-21</v>
      </c>
      <c r="N146" s="132">
        <v>-21</v>
      </c>
      <c r="O146" s="132">
        <v>-26.8</v>
      </c>
      <c r="P146" s="132">
        <v>-26.8</v>
      </c>
      <c r="Q146" s="137">
        <v>-49.5</v>
      </c>
      <c r="R146" s="137">
        <v>-54.2</v>
      </c>
      <c r="S146" s="137">
        <v>-46.4</v>
      </c>
      <c r="T146" s="137">
        <v>-75.400000000000006</v>
      </c>
      <c r="U146" s="137">
        <v>-75.400000000000006</v>
      </c>
      <c r="V146" s="137">
        <v>-59.4</v>
      </c>
      <c r="W146" s="137">
        <v>-73.2</v>
      </c>
      <c r="X146" s="137">
        <v>-76.8</v>
      </c>
      <c r="Y146" s="137">
        <v>-109</v>
      </c>
      <c r="Z146" s="137">
        <v>-209</v>
      </c>
      <c r="AA146" s="137">
        <v>-201.3</v>
      </c>
      <c r="AB146" s="137">
        <v>-201.3</v>
      </c>
      <c r="AC146" s="137">
        <v>-201.3</v>
      </c>
      <c r="AD146" s="137">
        <v>-201.3</v>
      </c>
      <c r="AE146" s="137">
        <v>-201.3</v>
      </c>
      <c r="AF146" s="137">
        <v>-201.3</v>
      </c>
      <c r="AG146" s="138"/>
      <c r="AH146" s="46">
        <f t="shared" ref="AH146:AH158" si="60">MAX(B146:AF146)</f>
        <v>-21</v>
      </c>
      <c r="AI146" s="47">
        <f t="shared" ref="AI146:AI158" si="61">MIN(B146:AF146)</f>
        <v>-209</v>
      </c>
    </row>
    <row r="147" spans="1:37">
      <c r="A147" s="135" t="s">
        <v>169</v>
      </c>
      <c r="B147" s="132">
        <v>0</v>
      </c>
      <c r="C147" s="132">
        <v>0</v>
      </c>
      <c r="D147" s="132">
        <v>0</v>
      </c>
      <c r="E147" s="132">
        <v>0</v>
      </c>
      <c r="F147" s="132">
        <v>0</v>
      </c>
      <c r="G147" s="132">
        <v>0</v>
      </c>
      <c r="H147" s="132">
        <v>0</v>
      </c>
      <c r="I147" s="132">
        <v>0</v>
      </c>
      <c r="J147" s="132">
        <v>0</v>
      </c>
      <c r="K147" s="132">
        <v>0</v>
      </c>
      <c r="L147" s="132">
        <v>0</v>
      </c>
      <c r="M147" s="132">
        <v>0</v>
      </c>
      <c r="N147" s="132">
        <v>0</v>
      </c>
      <c r="O147" s="132">
        <v>0</v>
      </c>
      <c r="P147" s="132">
        <v>0</v>
      </c>
      <c r="Q147" s="137">
        <v>0</v>
      </c>
      <c r="R147" s="137">
        <v>0</v>
      </c>
      <c r="S147" s="137">
        <v>0</v>
      </c>
      <c r="T147" s="137">
        <v>0</v>
      </c>
      <c r="U147" s="137">
        <v>0</v>
      </c>
      <c r="V147" s="137">
        <v>0</v>
      </c>
      <c r="W147" s="137">
        <v>0</v>
      </c>
      <c r="X147" s="137">
        <v>0</v>
      </c>
      <c r="Y147" s="137">
        <v>0</v>
      </c>
      <c r="Z147" s="137">
        <v>0</v>
      </c>
      <c r="AA147" s="137">
        <v>0</v>
      </c>
      <c r="AB147" s="137">
        <v>0</v>
      </c>
      <c r="AC147" s="137">
        <v>0</v>
      </c>
      <c r="AD147" s="137">
        <v>0</v>
      </c>
      <c r="AE147" s="137">
        <v>0</v>
      </c>
      <c r="AF147" s="137">
        <v>0</v>
      </c>
      <c r="AG147" s="138"/>
      <c r="AH147" s="46">
        <f t="shared" si="60"/>
        <v>0</v>
      </c>
      <c r="AI147" s="47">
        <f t="shared" si="61"/>
        <v>0</v>
      </c>
    </row>
    <row r="148" spans="1:37">
      <c r="A148" s="135" t="s">
        <v>170</v>
      </c>
      <c r="B148" s="132">
        <v>8.5</v>
      </c>
      <c r="C148" s="132">
        <v>11.5</v>
      </c>
      <c r="D148" s="132">
        <v>9.4</v>
      </c>
      <c r="E148" s="132">
        <v>11.4</v>
      </c>
      <c r="F148" s="132">
        <v>11.2</v>
      </c>
      <c r="G148" s="132">
        <v>11.2</v>
      </c>
      <c r="H148" s="132">
        <v>11.2</v>
      </c>
      <c r="I148" s="132">
        <v>11.2</v>
      </c>
      <c r="J148" s="132">
        <v>11.2</v>
      </c>
      <c r="K148" s="132">
        <v>11.2</v>
      </c>
      <c r="L148" s="132">
        <v>11.2</v>
      </c>
      <c r="M148" s="132">
        <v>18.7</v>
      </c>
      <c r="N148" s="132">
        <v>18.7</v>
      </c>
      <c r="O148" s="132">
        <v>15.9</v>
      </c>
      <c r="P148" s="132">
        <v>15.9</v>
      </c>
      <c r="Q148" s="137">
        <v>20.100000000000001</v>
      </c>
      <c r="R148" s="137">
        <v>16.399999999999999</v>
      </c>
      <c r="S148" s="137">
        <v>13.7</v>
      </c>
      <c r="T148" s="137">
        <v>10.7</v>
      </c>
      <c r="U148" s="137">
        <v>10.7</v>
      </c>
      <c r="V148" s="137">
        <v>20.2</v>
      </c>
      <c r="W148" s="137">
        <v>9</v>
      </c>
      <c r="X148" s="137">
        <v>21.1</v>
      </c>
      <c r="Y148" s="137">
        <v>16</v>
      </c>
      <c r="Z148" s="137">
        <v>12.5</v>
      </c>
      <c r="AA148" s="137">
        <v>12.5</v>
      </c>
      <c r="AB148" s="137">
        <v>12.5</v>
      </c>
      <c r="AC148" s="137">
        <v>12.5</v>
      </c>
      <c r="AD148" s="137">
        <v>12.5</v>
      </c>
      <c r="AE148" s="137">
        <v>12.5</v>
      </c>
      <c r="AF148" s="137">
        <v>12.5</v>
      </c>
      <c r="AG148" s="134"/>
      <c r="AH148" s="46">
        <f t="shared" si="60"/>
        <v>21.1</v>
      </c>
      <c r="AI148" s="47">
        <f t="shared" si="61"/>
        <v>8.5</v>
      </c>
    </row>
    <row r="149" spans="1:37">
      <c r="A149" s="135" t="s">
        <v>171</v>
      </c>
      <c r="B149" s="132">
        <v>160</v>
      </c>
      <c r="C149" s="132">
        <f>78.6*2</f>
        <v>157.19999999999999</v>
      </c>
      <c r="D149" s="132">
        <f>78.6*2</f>
        <v>157.19999999999999</v>
      </c>
      <c r="E149" s="132">
        <f>79.6*2</f>
        <v>159.19999999999999</v>
      </c>
      <c r="F149" s="132">
        <v>158.80000000000001</v>
      </c>
      <c r="G149" s="132">
        <v>158.80000000000001</v>
      </c>
      <c r="H149" s="132">
        <v>158.80000000000001</v>
      </c>
      <c r="I149" s="132">
        <v>158.80000000000001</v>
      </c>
      <c r="J149" s="132">
        <v>158.80000000000001</v>
      </c>
      <c r="K149" s="132">
        <v>158.80000000000001</v>
      </c>
      <c r="L149" s="132">
        <v>158.80000000000001</v>
      </c>
      <c r="M149" s="132">
        <v>152</v>
      </c>
      <c r="N149" s="132">
        <v>152</v>
      </c>
      <c r="O149" s="132">
        <v>158.80000000000001</v>
      </c>
      <c r="P149" s="132">
        <v>158.80000000000001</v>
      </c>
      <c r="Q149" s="122">
        <v>153</v>
      </c>
      <c r="R149" s="122">
        <v>157</v>
      </c>
      <c r="S149" s="122">
        <f>75.2*2</f>
        <v>150.4</v>
      </c>
      <c r="T149" s="122">
        <v>148.5</v>
      </c>
      <c r="U149" s="122">
        <v>148.5</v>
      </c>
      <c r="V149" s="122">
        <v>159.1</v>
      </c>
      <c r="W149" s="122">
        <f>78.6*2</f>
        <v>157.19999999999999</v>
      </c>
      <c r="X149" s="122">
        <f>80.1*2</f>
        <v>160.19999999999999</v>
      </c>
      <c r="Y149" s="122">
        <f>83.1*2</f>
        <v>166.2</v>
      </c>
      <c r="Z149" s="122">
        <f t="shared" ref="Z149:AF149" si="62">83.9*2</f>
        <v>167.8</v>
      </c>
      <c r="AA149" s="122">
        <f t="shared" si="62"/>
        <v>167.8</v>
      </c>
      <c r="AB149" s="122">
        <f t="shared" si="62"/>
        <v>167.8</v>
      </c>
      <c r="AC149" s="122">
        <f t="shared" si="62"/>
        <v>167.8</v>
      </c>
      <c r="AD149" s="122">
        <f t="shared" si="62"/>
        <v>167.8</v>
      </c>
      <c r="AE149" s="122">
        <f t="shared" si="62"/>
        <v>167.8</v>
      </c>
      <c r="AF149" s="122">
        <f t="shared" si="62"/>
        <v>167.8</v>
      </c>
      <c r="AG149" s="134"/>
      <c r="AH149" s="46">
        <f t="shared" si="60"/>
        <v>167.8</v>
      </c>
      <c r="AI149" s="47">
        <f t="shared" si="61"/>
        <v>148.5</v>
      </c>
    </row>
    <row r="150" spans="1:37">
      <c r="A150" s="135" t="s">
        <v>172</v>
      </c>
      <c r="B150" s="132">
        <v>29.4</v>
      </c>
      <c r="C150" s="132">
        <v>26.7</v>
      </c>
      <c r="D150" s="132">
        <v>26.6</v>
      </c>
      <c r="E150" s="132">
        <v>26.7</v>
      </c>
      <c r="F150" s="132">
        <v>26.9</v>
      </c>
      <c r="G150" s="132">
        <v>26.9</v>
      </c>
      <c r="H150" s="132">
        <v>26.9</v>
      </c>
      <c r="I150" s="132">
        <v>26.9</v>
      </c>
      <c r="J150" s="132">
        <v>26.9</v>
      </c>
      <c r="K150" s="132">
        <v>26.9</v>
      </c>
      <c r="L150" s="132">
        <v>26.9</v>
      </c>
      <c r="M150" s="132">
        <v>30.6</v>
      </c>
      <c r="N150" s="132">
        <v>30.6</v>
      </c>
      <c r="O150" s="132">
        <v>31</v>
      </c>
      <c r="P150" s="132">
        <v>31</v>
      </c>
      <c r="Q150" s="122">
        <v>31.4</v>
      </c>
      <c r="R150" s="122">
        <v>31.4</v>
      </c>
      <c r="S150" s="122">
        <v>28</v>
      </c>
      <c r="T150" s="122">
        <v>28.3</v>
      </c>
      <c r="U150" s="122">
        <v>28.3</v>
      </c>
      <c r="V150" s="122">
        <v>22.6</v>
      </c>
      <c r="W150" s="122">
        <v>26.3</v>
      </c>
      <c r="X150" s="122">
        <v>26</v>
      </c>
      <c r="Y150" s="122">
        <v>29.2</v>
      </c>
      <c r="Z150" s="122">
        <v>29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60"/>
        <v>31.4</v>
      </c>
      <c r="AI150" s="47">
        <f t="shared" si="61"/>
        <v>22.6</v>
      </c>
    </row>
    <row r="151" spans="1:37" ht="15.75" thickBot="1">
      <c r="A151" s="139" t="s">
        <v>173</v>
      </c>
      <c r="B151" s="132">
        <v>12.8</v>
      </c>
      <c r="C151" s="132">
        <v>13</v>
      </c>
      <c r="D151" s="132">
        <v>13.3</v>
      </c>
      <c r="E151" s="132">
        <v>13.3</v>
      </c>
      <c r="F151" s="132">
        <v>14.3</v>
      </c>
      <c r="G151" s="132">
        <v>14.3</v>
      </c>
      <c r="H151" s="132">
        <v>14.3</v>
      </c>
      <c r="I151" s="132">
        <v>14.3</v>
      </c>
      <c r="J151" s="132">
        <v>14.3</v>
      </c>
      <c r="K151" s="132">
        <v>14.3</v>
      </c>
      <c r="L151" s="132">
        <v>14.3</v>
      </c>
      <c r="M151" s="132">
        <v>17.399999999999999</v>
      </c>
      <c r="N151" s="132">
        <v>17.399999999999999</v>
      </c>
      <c r="O151" s="132">
        <v>24.8</v>
      </c>
      <c r="P151" s="132">
        <v>24.8</v>
      </c>
      <c r="Q151" s="122">
        <v>27.5</v>
      </c>
      <c r="R151" s="122">
        <v>26.1</v>
      </c>
      <c r="S151" s="122">
        <v>21</v>
      </c>
      <c r="T151" s="122">
        <v>17.7</v>
      </c>
      <c r="U151" s="122">
        <v>17.7</v>
      </c>
      <c r="V151" s="122">
        <v>10.8</v>
      </c>
      <c r="W151" s="122">
        <v>9.6</v>
      </c>
      <c r="X151" s="122">
        <v>8.8000000000000007</v>
      </c>
      <c r="Y151" s="122">
        <v>8.1999999999999993</v>
      </c>
      <c r="Z151" s="122">
        <v>6.2</v>
      </c>
      <c r="AA151" s="122">
        <v>6.4</v>
      </c>
      <c r="AB151" s="122">
        <v>6.4</v>
      </c>
      <c r="AC151" s="122">
        <v>6.4</v>
      </c>
      <c r="AD151" s="122">
        <v>6.4</v>
      </c>
      <c r="AE151" s="122">
        <v>6.4</v>
      </c>
      <c r="AF151" s="122">
        <v>6.4</v>
      </c>
      <c r="AG151" s="134"/>
      <c r="AH151" s="46">
        <f t="shared" si="60"/>
        <v>27.5</v>
      </c>
      <c r="AI151" s="47">
        <f t="shared" si="61"/>
        <v>6.2</v>
      </c>
    </row>
    <row r="152" spans="1:37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60"/>
        <v>0</v>
      </c>
      <c r="AI152" s="47">
        <f t="shared" si="61"/>
        <v>0</v>
      </c>
    </row>
    <row r="153" spans="1:37">
      <c r="A153" s="144" t="s">
        <v>175</v>
      </c>
      <c r="B153" s="145"/>
      <c r="C153" s="146">
        <v>1984.7</v>
      </c>
      <c r="D153" s="146">
        <v>1984.95</v>
      </c>
      <c r="E153" s="146">
        <v>1985.23</v>
      </c>
      <c r="F153" s="146">
        <v>1985.7</v>
      </c>
      <c r="G153" s="146"/>
      <c r="H153" s="146"/>
      <c r="I153" s="146"/>
      <c r="J153" s="146">
        <v>1985.4</v>
      </c>
      <c r="K153" s="146"/>
      <c r="L153" s="146"/>
      <c r="M153" s="146"/>
      <c r="N153" s="146"/>
      <c r="O153" s="146"/>
      <c r="P153" s="146"/>
      <c r="Q153" s="146"/>
      <c r="R153" s="146"/>
      <c r="S153" s="146">
        <v>1986.34</v>
      </c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>
        <v>1984.5</v>
      </c>
      <c r="AD153" s="146"/>
      <c r="AE153" s="146">
        <v>1983.87</v>
      </c>
      <c r="AF153" s="147"/>
      <c r="AG153" s="148"/>
      <c r="AH153" s="46">
        <f t="shared" si="60"/>
        <v>1986.34</v>
      </c>
      <c r="AI153" s="47">
        <f t="shared" si="61"/>
        <v>1983.87</v>
      </c>
    </row>
    <row r="154" spans="1:37">
      <c r="A154" s="135" t="s">
        <v>176</v>
      </c>
      <c r="B154" s="149"/>
      <c r="C154" s="150">
        <v>522.25</v>
      </c>
      <c r="D154" s="150">
        <v>522.23</v>
      </c>
      <c r="E154" s="150">
        <v>522.29999999999995</v>
      </c>
      <c r="F154" s="150">
        <v>522.63</v>
      </c>
      <c r="G154" s="150"/>
      <c r="H154" s="150"/>
      <c r="I154" s="150"/>
      <c r="J154" s="150">
        <v>523.13</v>
      </c>
      <c r="K154" s="150">
        <v>522.98</v>
      </c>
      <c r="L154" s="150"/>
      <c r="M154" s="150"/>
      <c r="N154" s="150"/>
      <c r="O154" s="150"/>
      <c r="P154" s="150"/>
      <c r="Q154" s="150"/>
      <c r="R154" s="150"/>
      <c r="S154" s="150">
        <v>523.5</v>
      </c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>
        <v>522.92999999999995</v>
      </c>
      <c r="AD154" s="150"/>
      <c r="AE154" s="150">
        <v>522.52</v>
      </c>
      <c r="AF154" s="151"/>
      <c r="AG154" s="148"/>
      <c r="AH154" s="46">
        <f t="shared" si="60"/>
        <v>523.5</v>
      </c>
      <c r="AI154" s="47">
        <f t="shared" si="61"/>
        <v>522.23</v>
      </c>
      <c r="AK154" s="49"/>
    </row>
    <row r="155" spans="1:37">
      <c r="A155" s="135" t="s">
        <v>177</v>
      </c>
      <c r="B155" s="149"/>
      <c r="C155" s="150">
        <v>623.89</v>
      </c>
      <c r="D155" s="150">
        <v>624.03</v>
      </c>
      <c r="E155" s="150">
        <v>624.16999999999996</v>
      </c>
      <c r="F155" s="150">
        <v>624.66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>
        <v>625.28</v>
      </c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>
        <v>624.33000000000004</v>
      </c>
      <c r="AD155" s="150"/>
      <c r="AE155" s="150">
        <v>623.92999999999995</v>
      </c>
      <c r="AF155" s="151"/>
      <c r="AG155" s="148"/>
      <c r="AH155" s="46">
        <f t="shared" si="60"/>
        <v>625.28</v>
      </c>
      <c r="AI155" s="47">
        <f t="shared" si="61"/>
        <v>623.89</v>
      </c>
      <c r="AK155" s="49"/>
    </row>
    <row r="156" spans="1:37">
      <c r="A156" s="135" t="s">
        <v>178</v>
      </c>
      <c r="B156" s="149"/>
      <c r="C156" s="150">
        <v>336.36</v>
      </c>
      <c r="D156" s="150">
        <v>336.55</v>
      </c>
      <c r="E156" s="150">
        <v>336.74</v>
      </c>
      <c r="F156" s="150">
        <v>337.04</v>
      </c>
      <c r="G156" s="150"/>
      <c r="H156" s="150"/>
      <c r="I156" s="150"/>
      <c r="J156" s="150"/>
      <c r="K156" s="150">
        <v>337.12</v>
      </c>
      <c r="L156" s="150"/>
      <c r="M156" s="150"/>
      <c r="N156" s="150"/>
      <c r="O156" s="150"/>
      <c r="P156" s="150"/>
      <c r="Q156" s="150"/>
      <c r="R156" s="150"/>
      <c r="S156" s="150">
        <v>336.78</v>
      </c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>
        <v>336.23</v>
      </c>
      <c r="AD156" s="150"/>
      <c r="AE156" s="150">
        <v>336.07</v>
      </c>
      <c r="AF156" s="151"/>
      <c r="AG156" s="148"/>
      <c r="AH156" s="46">
        <f t="shared" si="60"/>
        <v>337.12</v>
      </c>
      <c r="AI156" s="47">
        <f t="shared" si="61"/>
        <v>336.07</v>
      </c>
      <c r="AK156" s="49"/>
    </row>
    <row r="157" spans="1:37">
      <c r="A157" s="135" t="s">
        <v>179</v>
      </c>
      <c r="B157" s="149"/>
      <c r="C157" s="150">
        <v>885.6</v>
      </c>
      <c r="D157" s="150">
        <v>886.3</v>
      </c>
      <c r="E157" s="150">
        <f>D157+0.6</f>
        <v>886.9</v>
      </c>
      <c r="F157" s="150">
        <v>887.4</v>
      </c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>
        <v>886.7</v>
      </c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>
        <v>884.4</v>
      </c>
      <c r="AD157" s="150"/>
      <c r="AE157" s="150">
        <v>882.6</v>
      </c>
      <c r="AF157" s="151"/>
      <c r="AG157" s="148"/>
      <c r="AH157" s="46">
        <f t="shared" si="60"/>
        <v>887.4</v>
      </c>
      <c r="AI157" s="47">
        <f t="shared" si="61"/>
        <v>882.6</v>
      </c>
      <c r="AK157" s="49"/>
    </row>
    <row r="158" spans="1:37">
      <c r="A158" s="152" t="s">
        <v>180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60"/>
        <v>0</v>
      </c>
      <c r="AI158" s="47">
        <f t="shared" si="61"/>
        <v>0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63">B161</f>
        <v>0.3</v>
      </c>
      <c r="D161" s="161">
        <f t="shared" si="63"/>
        <v>0.3</v>
      </c>
      <c r="E161" s="161">
        <f t="shared" si="63"/>
        <v>0.3</v>
      </c>
      <c r="F161" s="161">
        <f t="shared" si="63"/>
        <v>0.3</v>
      </c>
      <c r="G161" s="161">
        <f t="shared" si="63"/>
        <v>0.3</v>
      </c>
      <c r="H161" s="161">
        <f t="shared" si="63"/>
        <v>0.3</v>
      </c>
      <c r="I161" s="161">
        <f t="shared" si="63"/>
        <v>0.3</v>
      </c>
      <c r="J161" s="161">
        <f t="shared" si="63"/>
        <v>0.3</v>
      </c>
      <c r="K161" s="161">
        <f t="shared" si="63"/>
        <v>0.3</v>
      </c>
      <c r="L161" s="161">
        <f t="shared" si="63"/>
        <v>0.3</v>
      </c>
      <c r="M161" s="161">
        <f t="shared" si="63"/>
        <v>0.3</v>
      </c>
      <c r="N161" s="161">
        <f t="shared" si="63"/>
        <v>0.3</v>
      </c>
      <c r="O161" s="161">
        <f t="shared" si="63"/>
        <v>0.3</v>
      </c>
      <c r="P161" s="161">
        <f t="shared" si="63"/>
        <v>0.3</v>
      </c>
      <c r="Q161" s="161">
        <f t="shared" si="63"/>
        <v>0.3</v>
      </c>
      <c r="R161" s="161">
        <f t="shared" si="63"/>
        <v>0.3</v>
      </c>
      <c r="S161" s="161">
        <f t="shared" ref="S161:AF166" si="64">R161</f>
        <v>0.3</v>
      </c>
      <c r="T161" s="161">
        <f t="shared" si="64"/>
        <v>0.3</v>
      </c>
      <c r="U161" s="161">
        <f t="shared" si="64"/>
        <v>0.3</v>
      </c>
      <c r="V161" s="161">
        <f t="shared" si="64"/>
        <v>0.3</v>
      </c>
      <c r="W161" s="161">
        <f t="shared" si="64"/>
        <v>0.3</v>
      </c>
      <c r="X161" s="161">
        <f t="shared" si="64"/>
        <v>0.3</v>
      </c>
      <c r="Y161" s="161">
        <f t="shared" si="64"/>
        <v>0.3</v>
      </c>
      <c r="Z161" s="161">
        <f t="shared" si="64"/>
        <v>0.3</v>
      </c>
      <c r="AA161" s="161">
        <f t="shared" si="64"/>
        <v>0.3</v>
      </c>
      <c r="AB161" s="161">
        <f t="shared" si="64"/>
        <v>0.3</v>
      </c>
      <c r="AC161" s="161">
        <f t="shared" si="64"/>
        <v>0.3</v>
      </c>
      <c r="AD161" s="161">
        <f t="shared" si="64"/>
        <v>0.3</v>
      </c>
      <c r="AE161" s="161">
        <f t="shared" si="64"/>
        <v>0.3</v>
      </c>
      <c r="AF161" s="161">
        <f t="shared" si="64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63"/>
        <v>0.4</v>
      </c>
      <c r="D162" s="163">
        <f t="shared" si="63"/>
        <v>0.4</v>
      </c>
      <c r="E162" s="163">
        <f t="shared" si="63"/>
        <v>0.4</v>
      </c>
      <c r="F162" s="163">
        <f t="shared" si="63"/>
        <v>0.4</v>
      </c>
      <c r="G162" s="163">
        <f t="shared" si="63"/>
        <v>0.4</v>
      </c>
      <c r="H162" s="163">
        <f t="shared" si="63"/>
        <v>0.4</v>
      </c>
      <c r="I162" s="163">
        <f t="shared" si="63"/>
        <v>0.4</v>
      </c>
      <c r="J162" s="163">
        <f t="shared" si="63"/>
        <v>0.4</v>
      </c>
      <c r="K162" s="163">
        <f t="shared" si="63"/>
        <v>0.4</v>
      </c>
      <c r="L162" s="163">
        <f t="shared" si="63"/>
        <v>0.4</v>
      </c>
      <c r="M162" s="163">
        <f t="shared" si="63"/>
        <v>0.4</v>
      </c>
      <c r="N162" s="163">
        <f t="shared" si="63"/>
        <v>0.4</v>
      </c>
      <c r="O162" s="163">
        <f t="shared" si="63"/>
        <v>0.4</v>
      </c>
      <c r="P162" s="163">
        <f t="shared" si="63"/>
        <v>0.4</v>
      </c>
      <c r="Q162" s="163">
        <f t="shared" si="63"/>
        <v>0.4</v>
      </c>
      <c r="R162" s="163">
        <f t="shared" si="63"/>
        <v>0.4</v>
      </c>
      <c r="S162" s="163">
        <f t="shared" si="64"/>
        <v>0.4</v>
      </c>
      <c r="T162" s="163">
        <f t="shared" si="64"/>
        <v>0.4</v>
      </c>
      <c r="U162" s="163">
        <f t="shared" si="64"/>
        <v>0.4</v>
      </c>
      <c r="V162" s="163">
        <f t="shared" si="64"/>
        <v>0.4</v>
      </c>
      <c r="W162" s="163">
        <f t="shared" si="64"/>
        <v>0.4</v>
      </c>
      <c r="X162" s="163">
        <f t="shared" si="64"/>
        <v>0.4</v>
      </c>
      <c r="Y162" s="163">
        <f t="shared" si="64"/>
        <v>0.4</v>
      </c>
      <c r="Z162" s="163">
        <f t="shared" si="64"/>
        <v>0.4</v>
      </c>
      <c r="AA162" s="163">
        <f t="shared" si="64"/>
        <v>0.4</v>
      </c>
      <c r="AB162" s="163">
        <f t="shared" si="64"/>
        <v>0.4</v>
      </c>
      <c r="AC162" s="163">
        <f t="shared" si="64"/>
        <v>0.4</v>
      </c>
      <c r="AD162" s="163">
        <f t="shared" si="64"/>
        <v>0.4</v>
      </c>
      <c r="AE162" s="163">
        <f t="shared" si="64"/>
        <v>0.4</v>
      </c>
      <c r="AF162" s="163">
        <f t="shared" si="64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63"/>
        <v>1.5</v>
      </c>
      <c r="D163" s="163">
        <f t="shared" si="63"/>
        <v>1.5</v>
      </c>
      <c r="E163" s="163">
        <f t="shared" si="63"/>
        <v>1.5</v>
      </c>
      <c r="F163" s="163">
        <f t="shared" si="63"/>
        <v>1.5</v>
      </c>
      <c r="G163" s="163">
        <f t="shared" si="63"/>
        <v>1.5</v>
      </c>
      <c r="H163" s="163">
        <f t="shared" si="63"/>
        <v>1.5</v>
      </c>
      <c r="I163" s="163">
        <f t="shared" si="63"/>
        <v>1.5</v>
      </c>
      <c r="J163" s="163">
        <f t="shared" si="63"/>
        <v>1.5</v>
      </c>
      <c r="K163" s="163">
        <f t="shared" si="63"/>
        <v>1.5</v>
      </c>
      <c r="L163" s="163">
        <f t="shared" si="63"/>
        <v>1.5</v>
      </c>
      <c r="M163" s="163">
        <f t="shared" si="63"/>
        <v>1.5</v>
      </c>
      <c r="N163" s="163">
        <f t="shared" si="63"/>
        <v>1.5</v>
      </c>
      <c r="O163" s="163">
        <f t="shared" si="63"/>
        <v>1.5</v>
      </c>
      <c r="P163" s="163">
        <f t="shared" si="63"/>
        <v>1.5</v>
      </c>
      <c r="Q163" s="163">
        <f t="shared" si="63"/>
        <v>1.5</v>
      </c>
      <c r="R163" s="163">
        <f t="shared" si="63"/>
        <v>1.5</v>
      </c>
      <c r="S163" s="163">
        <f t="shared" si="64"/>
        <v>1.5</v>
      </c>
      <c r="T163" s="163">
        <f t="shared" si="64"/>
        <v>1.5</v>
      </c>
      <c r="U163" s="163">
        <f t="shared" si="64"/>
        <v>1.5</v>
      </c>
      <c r="V163" s="163">
        <f t="shared" si="64"/>
        <v>1.5</v>
      </c>
      <c r="W163" s="163">
        <f t="shared" si="64"/>
        <v>1.5</v>
      </c>
      <c r="X163" s="163">
        <f t="shared" si="64"/>
        <v>1.5</v>
      </c>
      <c r="Y163" s="163">
        <f t="shared" si="64"/>
        <v>1.5</v>
      </c>
      <c r="Z163" s="163">
        <f t="shared" si="64"/>
        <v>1.5</v>
      </c>
      <c r="AA163" s="163">
        <f t="shared" si="64"/>
        <v>1.5</v>
      </c>
      <c r="AB163" s="163">
        <f t="shared" si="64"/>
        <v>1.5</v>
      </c>
      <c r="AC163" s="163">
        <f t="shared" si="64"/>
        <v>1.5</v>
      </c>
      <c r="AD163" s="163">
        <f t="shared" si="64"/>
        <v>1.5</v>
      </c>
      <c r="AE163" s="163">
        <f t="shared" si="64"/>
        <v>1.5</v>
      </c>
      <c r="AF163" s="163">
        <f t="shared" si="64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63"/>
        <v>0.3</v>
      </c>
      <c r="D164" s="163">
        <f t="shared" si="63"/>
        <v>0.3</v>
      </c>
      <c r="E164" s="163">
        <f t="shared" si="63"/>
        <v>0.3</v>
      </c>
      <c r="F164" s="163">
        <f t="shared" si="63"/>
        <v>0.3</v>
      </c>
      <c r="G164" s="163">
        <f t="shared" si="63"/>
        <v>0.3</v>
      </c>
      <c r="H164" s="163">
        <f t="shared" si="63"/>
        <v>0.3</v>
      </c>
      <c r="I164" s="163">
        <f t="shared" si="63"/>
        <v>0.3</v>
      </c>
      <c r="J164" s="163">
        <f t="shared" si="63"/>
        <v>0.3</v>
      </c>
      <c r="K164" s="163">
        <f t="shared" si="63"/>
        <v>0.3</v>
      </c>
      <c r="L164" s="163">
        <f t="shared" si="63"/>
        <v>0.3</v>
      </c>
      <c r="M164" s="163">
        <f t="shared" si="63"/>
        <v>0.3</v>
      </c>
      <c r="N164" s="163">
        <f t="shared" si="63"/>
        <v>0.3</v>
      </c>
      <c r="O164" s="163">
        <f t="shared" si="63"/>
        <v>0.3</v>
      </c>
      <c r="P164" s="163">
        <f t="shared" si="63"/>
        <v>0.3</v>
      </c>
      <c r="Q164" s="163">
        <f t="shared" si="63"/>
        <v>0.3</v>
      </c>
      <c r="R164" s="163">
        <f t="shared" si="63"/>
        <v>0.3</v>
      </c>
      <c r="S164" s="163">
        <f t="shared" si="64"/>
        <v>0.3</v>
      </c>
      <c r="T164" s="163">
        <f t="shared" si="64"/>
        <v>0.3</v>
      </c>
      <c r="U164" s="163">
        <f t="shared" si="64"/>
        <v>0.3</v>
      </c>
      <c r="V164" s="163">
        <f t="shared" si="64"/>
        <v>0.3</v>
      </c>
      <c r="W164" s="163">
        <f t="shared" si="64"/>
        <v>0.3</v>
      </c>
      <c r="X164" s="163">
        <f t="shared" si="64"/>
        <v>0.3</v>
      </c>
      <c r="Y164" s="163">
        <f t="shared" si="64"/>
        <v>0.3</v>
      </c>
      <c r="Z164" s="163">
        <f t="shared" si="64"/>
        <v>0.3</v>
      </c>
      <c r="AA164" s="163">
        <f t="shared" si="64"/>
        <v>0.3</v>
      </c>
      <c r="AB164" s="163">
        <f t="shared" si="64"/>
        <v>0.3</v>
      </c>
      <c r="AC164" s="163">
        <f t="shared" si="64"/>
        <v>0.3</v>
      </c>
      <c r="AD164" s="163">
        <f t="shared" si="64"/>
        <v>0.3</v>
      </c>
      <c r="AE164" s="163">
        <f t="shared" si="64"/>
        <v>0.3</v>
      </c>
      <c r="AF164" s="163">
        <f t="shared" si="64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63"/>
        <v>0.4</v>
      </c>
      <c r="D165" s="163">
        <f t="shared" si="63"/>
        <v>0.4</v>
      </c>
      <c r="E165" s="163">
        <f t="shared" si="63"/>
        <v>0.4</v>
      </c>
      <c r="F165" s="163">
        <f t="shared" si="63"/>
        <v>0.4</v>
      </c>
      <c r="G165" s="163">
        <f t="shared" si="63"/>
        <v>0.4</v>
      </c>
      <c r="H165" s="163">
        <f t="shared" si="63"/>
        <v>0.4</v>
      </c>
      <c r="I165" s="163">
        <f t="shared" si="63"/>
        <v>0.4</v>
      </c>
      <c r="J165" s="163">
        <f t="shared" si="63"/>
        <v>0.4</v>
      </c>
      <c r="K165" s="163">
        <f t="shared" si="63"/>
        <v>0.4</v>
      </c>
      <c r="L165" s="163">
        <f t="shared" si="63"/>
        <v>0.4</v>
      </c>
      <c r="M165" s="163">
        <f t="shared" si="63"/>
        <v>0.4</v>
      </c>
      <c r="N165" s="163">
        <f t="shared" si="63"/>
        <v>0.4</v>
      </c>
      <c r="O165" s="163">
        <f t="shared" si="63"/>
        <v>0.4</v>
      </c>
      <c r="P165" s="163">
        <f t="shared" si="63"/>
        <v>0.4</v>
      </c>
      <c r="Q165" s="163">
        <f t="shared" si="63"/>
        <v>0.4</v>
      </c>
      <c r="R165" s="163">
        <f t="shared" si="63"/>
        <v>0.4</v>
      </c>
      <c r="S165" s="163">
        <f t="shared" si="64"/>
        <v>0.4</v>
      </c>
      <c r="T165" s="163">
        <f t="shared" si="64"/>
        <v>0.4</v>
      </c>
      <c r="U165" s="163">
        <f t="shared" si="64"/>
        <v>0.4</v>
      </c>
      <c r="V165" s="163">
        <f t="shared" si="64"/>
        <v>0.4</v>
      </c>
      <c r="W165" s="163">
        <f t="shared" si="64"/>
        <v>0.4</v>
      </c>
      <c r="X165" s="163">
        <f t="shared" si="64"/>
        <v>0.4</v>
      </c>
      <c r="Y165" s="163">
        <f t="shared" si="64"/>
        <v>0.4</v>
      </c>
      <c r="Z165" s="163">
        <f t="shared" si="64"/>
        <v>0.4</v>
      </c>
      <c r="AA165" s="163">
        <f t="shared" si="64"/>
        <v>0.4</v>
      </c>
      <c r="AB165" s="163">
        <f t="shared" si="64"/>
        <v>0.4</v>
      </c>
      <c r="AC165" s="163">
        <f t="shared" si="64"/>
        <v>0.4</v>
      </c>
      <c r="AD165" s="163">
        <f t="shared" si="64"/>
        <v>0.4</v>
      </c>
      <c r="AE165" s="163">
        <f t="shared" si="64"/>
        <v>0.4</v>
      </c>
      <c r="AF165" s="163">
        <f t="shared" si="64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63"/>
        <v>0.64</v>
      </c>
      <c r="D166" s="166">
        <f t="shared" si="63"/>
        <v>0.64</v>
      </c>
      <c r="E166" s="166">
        <f t="shared" si="63"/>
        <v>0.64</v>
      </c>
      <c r="F166" s="166">
        <f t="shared" si="63"/>
        <v>0.64</v>
      </c>
      <c r="G166" s="166">
        <f t="shared" si="63"/>
        <v>0.64</v>
      </c>
      <c r="H166" s="166">
        <f t="shared" si="63"/>
        <v>0.64</v>
      </c>
      <c r="I166" s="166">
        <f t="shared" si="63"/>
        <v>0.64</v>
      </c>
      <c r="J166" s="166">
        <f t="shared" si="63"/>
        <v>0.64</v>
      </c>
      <c r="K166" s="166">
        <f t="shared" si="63"/>
        <v>0.64</v>
      </c>
      <c r="L166" s="166">
        <f t="shared" si="63"/>
        <v>0.64</v>
      </c>
      <c r="M166" s="166">
        <f t="shared" si="63"/>
        <v>0.64</v>
      </c>
      <c r="N166" s="166">
        <f t="shared" si="63"/>
        <v>0.64</v>
      </c>
      <c r="O166" s="166">
        <f t="shared" si="63"/>
        <v>0.64</v>
      </c>
      <c r="P166" s="166">
        <f t="shared" si="63"/>
        <v>0.64</v>
      </c>
      <c r="Q166" s="166">
        <f t="shared" si="63"/>
        <v>0.64</v>
      </c>
      <c r="R166" s="166">
        <f t="shared" si="63"/>
        <v>0.64</v>
      </c>
      <c r="S166" s="166">
        <f t="shared" si="64"/>
        <v>0.64</v>
      </c>
      <c r="T166" s="166">
        <f t="shared" si="64"/>
        <v>0.64</v>
      </c>
      <c r="U166" s="166">
        <f t="shared" si="64"/>
        <v>0.64</v>
      </c>
      <c r="V166" s="166">
        <f t="shared" si="64"/>
        <v>0.64</v>
      </c>
      <c r="W166" s="166">
        <f t="shared" si="64"/>
        <v>0.64</v>
      </c>
      <c r="X166" s="166">
        <f t="shared" si="64"/>
        <v>0.64</v>
      </c>
      <c r="Y166" s="166">
        <f t="shared" si="64"/>
        <v>0.64</v>
      </c>
      <c r="Z166" s="166">
        <f t="shared" si="64"/>
        <v>0.64</v>
      </c>
      <c r="AA166" s="166">
        <f t="shared" si="64"/>
        <v>0.64</v>
      </c>
      <c r="AB166" s="166">
        <f t="shared" si="64"/>
        <v>0.64</v>
      </c>
      <c r="AC166" s="166">
        <f t="shared" si="64"/>
        <v>0.64</v>
      </c>
      <c r="AD166" s="166">
        <f t="shared" si="64"/>
        <v>0.64</v>
      </c>
      <c r="AE166" s="166">
        <f t="shared" si="64"/>
        <v>0.64</v>
      </c>
      <c r="AF166" s="166">
        <f t="shared" si="64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65">SUM(C161:C166)</f>
        <v>3.54</v>
      </c>
      <c r="D167" s="169">
        <f t="shared" si="65"/>
        <v>3.54</v>
      </c>
      <c r="E167" s="169">
        <f t="shared" si="65"/>
        <v>3.54</v>
      </c>
      <c r="F167" s="169">
        <f t="shared" si="65"/>
        <v>3.54</v>
      </c>
      <c r="G167" s="169">
        <f t="shared" si="65"/>
        <v>3.54</v>
      </c>
      <c r="H167" s="169">
        <f t="shared" si="65"/>
        <v>3.54</v>
      </c>
      <c r="I167" s="169">
        <f t="shared" si="65"/>
        <v>3.54</v>
      </c>
      <c r="J167" s="169">
        <f t="shared" si="65"/>
        <v>3.54</v>
      </c>
      <c r="K167" s="169">
        <f t="shared" si="65"/>
        <v>3.54</v>
      </c>
      <c r="L167" s="169">
        <f t="shared" si="65"/>
        <v>3.54</v>
      </c>
      <c r="M167" s="169">
        <f t="shared" si="65"/>
        <v>3.54</v>
      </c>
      <c r="N167" s="169">
        <f t="shared" si="65"/>
        <v>3.54</v>
      </c>
      <c r="O167" s="169">
        <f t="shared" si="65"/>
        <v>3.54</v>
      </c>
      <c r="P167" s="169">
        <f t="shared" si="65"/>
        <v>3.54</v>
      </c>
      <c r="Q167" s="169">
        <f t="shared" si="65"/>
        <v>3.54</v>
      </c>
      <c r="R167" s="169">
        <f t="shared" si="65"/>
        <v>3.54</v>
      </c>
      <c r="S167" s="169">
        <f t="shared" si="65"/>
        <v>3.54</v>
      </c>
      <c r="T167" s="169">
        <f t="shared" si="65"/>
        <v>3.54</v>
      </c>
      <c r="U167" s="169">
        <f t="shared" si="65"/>
        <v>3.54</v>
      </c>
      <c r="V167" s="169">
        <f t="shared" si="65"/>
        <v>3.54</v>
      </c>
      <c r="W167" s="169">
        <f t="shared" si="65"/>
        <v>3.54</v>
      </c>
      <c r="X167" s="169">
        <f t="shared" si="65"/>
        <v>3.54</v>
      </c>
      <c r="Y167" s="169">
        <f t="shared" si="65"/>
        <v>3.54</v>
      </c>
      <c r="Z167" s="169">
        <f t="shared" si="65"/>
        <v>3.54</v>
      </c>
      <c r="AA167" s="169">
        <f t="shared" si="65"/>
        <v>3.54</v>
      </c>
      <c r="AB167" s="169">
        <f t="shared" si="65"/>
        <v>3.54</v>
      </c>
      <c r="AC167" s="169">
        <f t="shared" si="65"/>
        <v>3.54</v>
      </c>
      <c r="AD167" s="169">
        <f t="shared" si="65"/>
        <v>3.54</v>
      </c>
      <c r="AE167" s="169">
        <f t="shared" si="65"/>
        <v>3.54</v>
      </c>
      <c r="AF167" s="169">
        <f t="shared" si="65"/>
        <v>3.54</v>
      </c>
      <c r="AG167" s="170">
        <f t="shared" si="65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R184" si="66">B169</f>
        <v>0</v>
      </c>
      <c r="D169" s="161">
        <f t="shared" si="66"/>
        <v>0</v>
      </c>
      <c r="E169" s="161">
        <f t="shared" si="66"/>
        <v>0</v>
      </c>
      <c r="F169" s="161">
        <f t="shared" si="66"/>
        <v>0</v>
      </c>
      <c r="G169" s="161">
        <f t="shared" si="66"/>
        <v>0</v>
      </c>
      <c r="H169" s="161">
        <f t="shared" si="66"/>
        <v>0</v>
      </c>
      <c r="I169" s="161">
        <f t="shared" si="66"/>
        <v>0</v>
      </c>
      <c r="J169" s="161">
        <f t="shared" si="66"/>
        <v>0</v>
      </c>
      <c r="K169" s="161">
        <f t="shared" si="66"/>
        <v>0</v>
      </c>
      <c r="L169" s="161">
        <f t="shared" si="66"/>
        <v>0</v>
      </c>
      <c r="M169" s="161">
        <f t="shared" si="66"/>
        <v>0</v>
      </c>
      <c r="N169" s="161">
        <f t="shared" si="66"/>
        <v>0</v>
      </c>
      <c r="O169" s="161">
        <f t="shared" si="66"/>
        <v>0</v>
      </c>
      <c r="P169" s="161">
        <f t="shared" si="66"/>
        <v>0</v>
      </c>
      <c r="Q169" s="161">
        <f t="shared" si="66"/>
        <v>0</v>
      </c>
      <c r="R169" s="161">
        <f t="shared" si="66"/>
        <v>0</v>
      </c>
      <c r="S169" s="161">
        <f t="shared" ref="S169:AF184" si="67">R169</f>
        <v>0</v>
      </c>
      <c r="T169" s="161">
        <f t="shared" si="67"/>
        <v>0</v>
      </c>
      <c r="U169" s="161">
        <f t="shared" si="67"/>
        <v>0</v>
      </c>
      <c r="V169" s="161">
        <f t="shared" si="67"/>
        <v>0</v>
      </c>
      <c r="W169" s="161">
        <f t="shared" si="67"/>
        <v>0</v>
      </c>
      <c r="X169" s="161">
        <f t="shared" si="67"/>
        <v>0</v>
      </c>
      <c r="Y169" s="161">
        <f t="shared" si="67"/>
        <v>0</v>
      </c>
      <c r="Z169" s="161">
        <f t="shared" si="67"/>
        <v>0</v>
      </c>
      <c r="AA169" s="161">
        <f t="shared" si="67"/>
        <v>0</v>
      </c>
      <c r="AB169" s="161">
        <f t="shared" si="67"/>
        <v>0</v>
      </c>
      <c r="AC169" s="161">
        <f t="shared" si="67"/>
        <v>0</v>
      </c>
      <c r="AD169" s="161">
        <f t="shared" si="67"/>
        <v>0</v>
      </c>
      <c r="AE169" s="161">
        <f t="shared" si="67"/>
        <v>0</v>
      </c>
      <c r="AF169" s="174">
        <f t="shared" si="67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66"/>
        <v>0</v>
      </c>
      <c r="D170" s="163">
        <f t="shared" si="66"/>
        <v>0</v>
      </c>
      <c r="E170" s="163">
        <f t="shared" si="66"/>
        <v>0</v>
      </c>
      <c r="F170" s="163">
        <f t="shared" si="66"/>
        <v>0</v>
      </c>
      <c r="G170" s="163">
        <f t="shared" si="66"/>
        <v>0</v>
      </c>
      <c r="H170" s="163">
        <f t="shared" si="66"/>
        <v>0</v>
      </c>
      <c r="I170" s="163">
        <f t="shared" si="66"/>
        <v>0</v>
      </c>
      <c r="J170" s="163">
        <f t="shared" si="66"/>
        <v>0</v>
      </c>
      <c r="K170" s="163">
        <f t="shared" si="66"/>
        <v>0</v>
      </c>
      <c r="L170" s="163">
        <f t="shared" si="66"/>
        <v>0</v>
      </c>
      <c r="M170" s="163">
        <f t="shared" si="66"/>
        <v>0</v>
      </c>
      <c r="N170" s="163">
        <f t="shared" si="66"/>
        <v>0</v>
      </c>
      <c r="O170" s="163">
        <f t="shared" si="66"/>
        <v>0</v>
      </c>
      <c r="P170" s="163">
        <f t="shared" si="66"/>
        <v>0</v>
      </c>
      <c r="Q170" s="163">
        <f t="shared" si="66"/>
        <v>0</v>
      </c>
      <c r="R170" s="163">
        <f t="shared" si="66"/>
        <v>0</v>
      </c>
      <c r="S170" s="163">
        <f t="shared" si="67"/>
        <v>0</v>
      </c>
      <c r="T170" s="163">
        <f t="shared" si="67"/>
        <v>0</v>
      </c>
      <c r="U170" s="163">
        <f t="shared" si="67"/>
        <v>0</v>
      </c>
      <c r="V170" s="163">
        <f t="shared" si="67"/>
        <v>0</v>
      </c>
      <c r="W170" s="163">
        <f t="shared" si="67"/>
        <v>0</v>
      </c>
      <c r="X170" s="163">
        <f t="shared" si="67"/>
        <v>0</v>
      </c>
      <c r="Y170" s="163">
        <f t="shared" si="67"/>
        <v>0</v>
      </c>
      <c r="Z170" s="163">
        <f t="shared" si="67"/>
        <v>0</v>
      </c>
      <c r="AA170" s="163">
        <f t="shared" si="67"/>
        <v>0</v>
      </c>
      <c r="AB170" s="163">
        <f t="shared" si="67"/>
        <v>0</v>
      </c>
      <c r="AC170" s="163">
        <f t="shared" si="67"/>
        <v>0</v>
      </c>
      <c r="AD170" s="163">
        <f t="shared" si="67"/>
        <v>0</v>
      </c>
      <c r="AE170" s="163">
        <f t="shared" si="67"/>
        <v>0</v>
      </c>
      <c r="AF170" s="176">
        <f t="shared" si="67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66"/>
        <v>0</v>
      </c>
      <c r="D171" s="163">
        <f t="shared" si="66"/>
        <v>0</v>
      </c>
      <c r="E171" s="163">
        <f t="shared" si="66"/>
        <v>0</v>
      </c>
      <c r="F171" s="163">
        <f t="shared" si="66"/>
        <v>0</v>
      </c>
      <c r="G171" s="163">
        <f t="shared" si="66"/>
        <v>0</v>
      </c>
      <c r="H171" s="163">
        <f t="shared" si="66"/>
        <v>0</v>
      </c>
      <c r="I171" s="163">
        <f t="shared" si="66"/>
        <v>0</v>
      </c>
      <c r="J171" s="163">
        <f t="shared" si="66"/>
        <v>0</v>
      </c>
      <c r="K171" s="163">
        <f t="shared" si="66"/>
        <v>0</v>
      </c>
      <c r="L171" s="163">
        <f t="shared" si="66"/>
        <v>0</v>
      </c>
      <c r="M171" s="163">
        <f t="shared" si="66"/>
        <v>0</v>
      </c>
      <c r="N171" s="163">
        <f t="shared" si="66"/>
        <v>0</v>
      </c>
      <c r="O171" s="163">
        <f t="shared" si="66"/>
        <v>0</v>
      </c>
      <c r="P171" s="163">
        <f t="shared" si="66"/>
        <v>0</v>
      </c>
      <c r="Q171" s="163">
        <f t="shared" si="66"/>
        <v>0</v>
      </c>
      <c r="R171" s="163">
        <f t="shared" si="66"/>
        <v>0</v>
      </c>
      <c r="S171" s="163">
        <f t="shared" si="67"/>
        <v>0</v>
      </c>
      <c r="T171" s="163">
        <f t="shared" si="67"/>
        <v>0</v>
      </c>
      <c r="U171" s="163">
        <f t="shared" si="67"/>
        <v>0</v>
      </c>
      <c r="V171" s="163">
        <f t="shared" si="67"/>
        <v>0</v>
      </c>
      <c r="W171" s="163">
        <f t="shared" si="67"/>
        <v>0</v>
      </c>
      <c r="X171" s="163">
        <f t="shared" si="67"/>
        <v>0</v>
      </c>
      <c r="Y171" s="163">
        <f t="shared" si="67"/>
        <v>0</v>
      </c>
      <c r="Z171" s="163">
        <f t="shared" si="67"/>
        <v>0</v>
      </c>
      <c r="AA171" s="163">
        <f t="shared" si="67"/>
        <v>0</v>
      </c>
      <c r="AB171" s="163">
        <f t="shared" si="67"/>
        <v>0</v>
      </c>
      <c r="AC171" s="163">
        <f t="shared" si="67"/>
        <v>0</v>
      </c>
      <c r="AD171" s="163">
        <f t="shared" si="67"/>
        <v>0</v>
      </c>
      <c r="AE171" s="163">
        <f t="shared" si="67"/>
        <v>0</v>
      </c>
      <c r="AF171" s="176">
        <f t="shared" si="67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66"/>
        <v>0</v>
      </c>
      <c r="D172" s="163">
        <f t="shared" si="66"/>
        <v>0</v>
      </c>
      <c r="E172" s="163">
        <f t="shared" si="66"/>
        <v>0</v>
      </c>
      <c r="F172" s="163">
        <f t="shared" si="66"/>
        <v>0</v>
      </c>
      <c r="G172" s="163">
        <f t="shared" si="66"/>
        <v>0</v>
      </c>
      <c r="H172" s="163">
        <f t="shared" si="66"/>
        <v>0</v>
      </c>
      <c r="I172" s="163">
        <f t="shared" si="66"/>
        <v>0</v>
      </c>
      <c r="J172" s="163">
        <f t="shared" si="66"/>
        <v>0</v>
      </c>
      <c r="K172" s="163">
        <f t="shared" si="66"/>
        <v>0</v>
      </c>
      <c r="L172" s="163">
        <f t="shared" si="66"/>
        <v>0</v>
      </c>
      <c r="M172" s="163">
        <f t="shared" si="66"/>
        <v>0</v>
      </c>
      <c r="N172" s="163">
        <f t="shared" si="66"/>
        <v>0</v>
      </c>
      <c r="O172" s="163">
        <f t="shared" si="66"/>
        <v>0</v>
      </c>
      <c r="P172" s="163">
        <f t="shared" si="66"/>
        <v>0</v>
      </c>
      <c r="Q172" s="163">
        <f t="shared" si="66"/>
        <v>0</v>
      </c>
      <c r="R172" s="163">
        <f t="shared" si="66"/>
        <v>0</v>
      </c>
      <c r="S172" s="163">
        <f t="shared" si="67"/>
        <v>0</v>
      </c>
      <c r="T172" s="163">
        <f t="shared" si="67"/>
        <v>0</v>
      </c>
      <c r="U172" s="163">
        <f t="shared" si="67"/>
        <v>0</v>
      </c>
      <c r="V172" s="163">
        <f t="shared" si="67"/>
        <v>0</v>
      </c>
      <c r="W172" s="163">
        <f t="shared" si="67"/>
        <v>0</v>
      </c>
      <c r="X172" s="163">
        <f t="shared" si="67"/>
        <v>0</v>
      </c>
      <c r="Y172" s="163">
        <f t="shared" si="67"/>
        <v>0</v>
      </c>
      <c r="Z172" s="163">
        <f t="shared" si="67"/>
        <v>0</v>
      </c>
      <c r="AA172" s="163">
        <f t="shared" si="67"/>
        <v>0</v>
      </c>
      <c r="AB172" s="163">
        <f t="shared" si="67"/>
        <v>0</v>
      </c>
      <c r="AC172" s="163">
        <f t="shared" si="67"/>
        <v>0</v>
      </c>
      <c r="AD172" s="163">
        <f t="shared" si="67"/>
        <v>0</v>
      </c>
      <c r="AE172" s="163">
        <f t="shared" si="67"/>
        <v>0</v>
      </c>
      <c r="AF172" s="176">
        <f t="shared" si="67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66"/>
        <v>0</v>
      </c>
      <c r="D173" s="163">
        <f t="shared" si="66"/>
        <v>0</v>
      </c>
      <c r="E173" s="163">
        <f t="shared" si="66"/>
        <v>0</v>
      </c>
      <c r="F173" s="163">
        <f t="shared" si="66"/>
        <v>0</v>
      </c>
      <c r="G173" s="163">
        <f t="shared" si="66"/>
        <v>0</v>
      </c>
      <c r="H173" s="163">
        <f t="shared" si="66"/>
        <v>0</v>
      </c>
      <c r="I173" s="163">
        <f t="shared" si="66"/>
        <v>0</v>
      </c>
      <c r="J173" s="163">
        <f t="shared" si="66"/>
        <v>0</v>
      </c>
      <c r="K173" s="163">
        <f t="shared" si="66"/>
        <v>0</v>
      </c>
      <c r="L173" s="163">
        <f t="shared" si="66"/>
        <v>0</v>
      </c>
      <c r="M173" s="163">
        <f t="shared" si="66"/>
        <v>0</v>
      </c>
      <c r="N173" s="163">
        <f t="shared" si="66"/>
        <v>0</v>
      </c>
      <c r="O173" s="163">
        <f t="shared" si="66"/>
        <v>0</v>
      </c>
      <c r="P173" s="163">
        <f t="shared" si="66"/>
        <v>0</v>
      </c>
      <c r="Q173" s="163">
        <f t="shared" si="66"/>
        <v>0</v>
      </c>
      <c r="R173" s="163">
        <f t="shared" si="66"/>
        <v>0</v>
      </c>
      <c r="S173" s="163">
        <f t="shared" si="67"/>
        <v>0</v>
      </c>
      <c r="T173" s="163">
        <f t="shared" si="67"/>
        <v>0</v>
      </c>
      <c r="U173" s="163">
        <f t="shared" si="67"/>
        <v>0</v>
      </c>
      <c r="V173" s="163">
        <f t="shared" si="67"/>
        <v>0</v>
      </c>
      <c r="W173" s="163">
        <f t="shared" si="67"/>
        <v>0</v>
      </c>
      <c r="X173" s="163">
        <f t="shared" si="67"/>
        <v>0</v>
      </c>
      <c r="Y173" s="163">
        <f t="shared" si="67"/>
        <v>0</v>
      </c>
      <c r="Z173" s="163">
        <f t="shared" si="67"/>
        <v>0</v>
      </c>
      <c r="AA173" s="163">
        <f t="shared" si="67"/>
        <v>0</v>
      </c>
      <c r="AB173" s="163">
        <f t="shared" si="67"/>
        <v>0</v>
      </c>
      <c r="AC173" s="163">
        <f t="shared" si="67"/>
        <v>0</v>
      </c>
      <c r="AD173" s="163">
        <f t="shared" si="67"/>
        <v>0</v>
      </c>
      <c r="AE173" s="163">
        <f t="shared" si="67"/>
        <v>0</v>
      </c>
      <c r="AF173" s="176">
        <f t="shared" si="67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66"/>
        <v>0</v>
      </c>
      <c r="D174" s="163">
        <f t="shared" si="66"/>
        <v>0</v>
      </c>
      <c r="E174" s="163">
        <f t="shared" si="66"/>
        <v>0</v>
      </c>
      <c r="F174" s="163">
        <f t="shared" si="66"/>
        <v>0</v>
      </c>
      <c r="G174" s="163">
        <f t="shared" si="66"/>
        <v>0</v>
      </c>
      <c r="H174" s="163">
        <f t="shared" si="66"/>
        <v>0</v>
      </c>
      <c r="I174" s="163">
        <f t="shared" si="66"/>
        <v>0</v>
      </c>
      <c r="J174" s="163">
        <f t="shared" si="66"/>
        <v>0</v>
      </c>
      <c r="K174" s="163">
        <f t="shared" si="66"/>
        <v>0</v>
      </c>
      <c r="L174" s="163">
        <f t="shared" si="66"/>
        <v>0</v>
      </c>
      <c r="M174" s="163">
        <f t="shared" si="66"/>
        <v>0</v>
      </c>
      <c r="N174" s="163">
        <f t="shared" si="66"/>
        <v>0</v>
      </c>
      <c r="O174" s="163">
        <f t="shared" si="66"/>
        <v>0</v>
      </c>
      <c r="P174" s="163">
        <f t="shared" si="66"/>
        <v>0</v>
      </c>
      <c r="Q174" s="163">
        <f t="shared" si="66"/>
        <v>0</v>
      </c>
      <c r="R174" s="163">
        <f t="shared" si="66"/>
        <v>0</v>
      </c>
      <c r="S174" s="163">
        <f t="shared" si="67"/>
        <v>0</v>
      </c>
      <c r="T174" s="163">
        <f t="shared" si="67"/>
        <v>0</v>
      </c>
      <c r="U174" s="163">
        <f t="shared" si="67"/>
        <v>0</v>
      </c>
      <c r="V174" s="163">
        <f t="shared" si="67"/>
        <v>0</v>
      </c>
      <c r="W174" s="163">
        <f t="shared" si="67"/>
        <v>0</v>
      </c>
      <c r="X174" s="163">
        <f t="shared" si="67"/>
        <v>0</v>
      </c>
      <c r="Y174" s="163">
        <f t="shared" si="67"/>
        <v>0</v>
      </c>
      <c r="Z174" s="163">
        <f t="shared" si="67"/>
        <v>0</v>
      </c>
      <c r="AA174" s="163">
        <f t="shared" si="67"/>
        <v>0</v>
      </c>
      <c r="AB174" s="163">
        <f t="shared" si="67"/>
        <v>0</v>
      </c>
      <c r="AC174" s="163">
        <f t="shared" si="67"/>
        <v>0</v>
      </c>
      <c r="AD174" s="163">
        <f t="shared" si="67"/>
        <v>0</v>
      </c>
      <c r="AE174" s="163">
        <f t="shared" si="67"/>
        <v>0</v>
      </c>
      <c r="AF174" s="176">
        <f t="shared" si="67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66"/>
        <v>0</v>
      </c>
      <c r="D175" s="163">
        <f t="shared" si="66"/>
        <v>0</v>
      </c>
      <c r="E175" s="163">
        <f t="shared" si="66"/>
        <v>0</v>
      </c>
      <c r="F175" s="163">
        <f t="shared" si="66"/>
        <v>0</v>
      </c>
      <c r="G175" s="163">
        <f t="shared" si="66"/>
        <v>0</v>
      </c>
      <c r="H175" s="163">
        <f t="shared" si="66"/>
        <v>0</v>
      </c>
      <c r="I175" s="163">
        <f t="shared" si="66"/>
        <v>0</v>
      </c>
      <c r="J175" s="163">
        <f t="shared" si="66"/>
        <v>0</v>
      </c>
      <c r="K175" s="163">
        <f t="shared" si="66"/>
        <v>0</v>
      </c>
      <c r="L175" s="163">
        <f t="shared" si="66"/>
        <v>0</v>
      </c>
      <c r="M175" s="163">
        <f t="shared" si="66"/>
        <v>0</v>
      </c>
      <c r="N175" s="163">
        <f t="shared" si="66"/>
        <v>0</v>
      </c>
      <c r="O175" s="163">
        <f t="shared" si="66"/>
        <v>0</v>
      </c>
      <c r="P175" s="163">
        <f t="shared" si="66"/>
        <v>0</v>
      </c>
      <c r="Q175" s="163">
        <f t="shared" si="66"/>
        <v>0</v>
      </c>
      <c r="R175" s="163">
        <f t="shared" si="66"/>
        <v>0</v>
      </c>
      <c r="S175" s="163">
        <f t="shared" si="67"/>
        <v>0</v>
      </c>
      <c r="T175" s="163">
        <f t="shared" si="67"/>
        <v>0</v>
      </c>
      <c r="U175" s="163">
        <f t="shared" si="67"/>
        <v>0</v>
      </c>
      <c r="V175" s="163">
        <f t="shared" si="67"/>
        <v>0</v>
      </c>
      <c r="W175" s="163">
        <f t="shared" si="67"/>
        <v>0</v>
      </c>
      <c r="X175" s="163">
        <f t="shared" si="67"/>
        <v>0</v>
      </c>
      <c r="Y175" s="163">
        <f t="shared" si="67"/>
        <v>0</v>
      </c>
      <c r="Z175" s="163">
        <f t="shared" si="67"/>
        <v>0</v>
      </c>
      <c r="AA175" s="163">
        <f t="shared" si="67"/>
        <v>0</v>
      </c>
      <c r="AB175" s="163">
        <f t="shared" si="67"/>
        <v>0</v>
      </c>
      <c r="AC175" s="163">
        <f t="shared" si="67"/>
        <v>0</v>
      </c>
      <c r="AD175" s="163">
        <f t="shared" si="67"/>
        <v>0</v>
      </c>
      <c r="AE175" s="163">
        <f t="shared" si="67"/>
        <v>0</v>
      </c>
      <c r="AF175" s="176">
        <f t="shared" si="67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66"/>
        <v>0</v>
      </c>
      <c r="D176" s="163">
        <f t="shared" si="66"/>
        <v>0</v>
      </c>
      <c r="E176" s="163">
        <f t="shared" si="66"/>
        <v>0</v>
      </c>
      <c r="F176" s="163">
        <f t="shared" si="66"/>
        <v>0</v>
      </c>
      <c r="G176" s="163">
        <f t="shared" si="66"/>
        <v>0</v>
      </c>
      <c r="H176" s="163">
        <f t="shared" si="66"/>
        <v>0</v>
      </c>
      <c r="I176" s="163">
        <f t="shared" si="66"/>
        <v>0</v>
      </c>
      <c r="J176" s="163">
        <f t="shared" si="66"/>
        <v>0</v>
      </c>
      <c r="K176" s="163">
        <f t="shared" si="66"/>
        <v>0</v>
      </c>
      <c r="L176" s="163">
        <f t="shared" si="66"/>
        <v>0</v>
      </c>
      <c r="M176" s="163">
        <f t="shared" si="66"/>
        <v>0</v>
      </c>
      <c r="N176" s="163">
        <f t="shared" si="66"/>
        <v>0</v>
      </c>
      <c r="O176" s="163">
        <f t="shared" si="66"/>
        <v>0</v>
      </c>
      <c r="P176" s="163">
        <f t="shared" si="66"/>
        <v>0</v>
      </c>
      <c r="Q176" s="163">
        <f t="shared" si="66"/>
        <v>0</v>
      </c>
      <c r="R176" s="163">
        <f t="shared" si="66"/>
        <v>0</v>
      </c>
      <c r="S176" s="163">
        <f t="shared" si="67"/>
        <v>0</v>
      </c>
      <c r="T176" s="163">
        <f t="shared" si="67"/>
        <v>0</v>
      </c>
      <c r="U176" s="163">
        <f t="shared" si="67"/>
        <v>0</v>
      </c>
      <c r="V176" s="163">
        <f t="shared" si="67"/>
        <v>0</v>
      </c>
      <c r="W176" s="163">
        <f t="shared" si="67"/>
        <v>0</v>
      </c>
      <c r="X176" s="163">
        <f t="shared" si="67"/>
        <v>0</v>
      </c>
      <c r="Y176" s="163">
        <f t="shared" si="67"/>
        <v>0</v>
      </c>
      <c r="Z176" s="163">
        <f t="shared" si="67"/>
        <v>0</v>
      </c>
      <c r="AA176" s="163">
        <f t="shared" si="67"/>
        <v>0</v>
      </c>
      <c r="AB176" s="163">
        <f t="shared" si="67"/>
        <v>0</v>
      </c>
      <c r="AC176" s="163">
        <f t="shared" si="67"/>
        <v>0</v>
      </c>
      <c r="AD176" s="163">
        <f t="shared" si="67"/>
        <v>0</v>
      </c>
      <c r="AE176" s="163">
        <f t="shared" si="67"/>
        <v>0</v>
      </c>
      <c r="AF176" s="176">
        <f t="shared" si="67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66"/>
        <v>0</v>
      </c>
      <c r="D177" s="163">
        <f t="shared" si="66"/>
        <v>0</v>
      </c>
      <c r="E177" s="163">
        <f t="shared" si="66"/>
        <v>0</v>
      </c>
      <c r="F177" s="163">
        <f t="shared" si="66"/>
        <v>0</v>
      </c>
      <c r="G177" s="163">
        <f t="shared" si="66"/>
        <v>0</v>
      </c>
      <c r="H177" s="163">
        <f t="shared" si="66"/>
        <v>0</v>
      </c>
      <c r="I177" s="163">
        <f t="shared" si="66"/>
        <v>0</v>
      </c>
      <c r="J177" s="163">
        <f t="shared" si="66"/>
        <v>0</v>
      </c>
      <c r="K177" s="163">
        <f t="shared" si="66"/>
        <v>0</v>
      </c>
      <c r="L177" s="163">
        <f t="shared" si="66"/>
        <v>0</v>
      </c>
      <c r="M177" s="163">
        <f t="shared" si="66"/>
        <v>0</v>
      </c>
      <c r="N177" s="163">
        <f t="shared" si="66"/>
        <v>0</v>
      </c>
      <c r="O177" s="163">
        <f t="shared" si="66"/>
        <v>0</v>
      </c>
      <c r="P177" s="163">
        <f t="shared" si="66"/>
        <v>0</v>
      </c>
      <c r="Q177" s="163">
        <f t="shared" si="66"/>
        <v>0</v>
      </c>
      <c r="R177" s="163">
        <f t="shared" si="66"/>
        <v>0</v>
      </c>
      <c r="S177" s="163">
        <f t="shared" si="67"/>
        <v>0</v>
      </c>
      <c r="T177" s="163">
        <f t="shared" si="67"/>
        <v>0</v>
      </c>
      <c r="U177" s="163">
        <f t="shared" si="67"/>
        <v>0</v>
      </c>
      <c r="V177" s="163">
        <f t="shared" si="67"/>
        <v>0</v>
      </c>
      <c r="W177" s="163">
        <f t="shared" si="67"/>
        <v>0</v>
      </c>
      <c r="X177" s="163">
        <f t="shared" si="67"/>
        <v>0</v>
      </c>
      <c r="Y177" s="163">
        <f t="shared" si="67"/>
        <v>0</v>
      </c>
      <c r="Z177" s="163">
        <f t="shared" si="67"/>
        <v>0</v>
      </c>
      <c r="AA177" s="163">
        <f t="shared" si="67"/>
        <v>0</v>
      </c>
      <c r="AB177" s="163">
        <f t="shared" si="67"/>
        <v>0</v>
      </c>
      <c r="AC177" s="163">
        <f t="shared" si="67"/>
        <v>0</v>
      </c>
      <c r="AD177" s="163">
        <f t="shared" si="67"/>
        <v>0</v>
      </c>
      <c r="AE177" s="163">
        <f t="shared" si="67"/>
        <v>0</v>
      </c>
      <c r="AF177" s="176">
        <f t="shared" si="67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66"/>
        <v>0</v>
      </c>
      <c r="D178" s="163">
        <f t="shared" si="66"/>
        <v>0</v>
      </c>
      <c r="E178" s="163">
        <f t="shared" si="66"/>
        <v>0</v>
      </c>
      <c r="F178" s="163">
        <f t="shared" si="66"/>
        <v>0</v>
      </c>
      <c r="G178" s="163">
        <f t="shared" si="66"/>
        <v>0</v>
      </c>
      <c r="H178" s="163">
        <f t="shared" si="66"/>
        <v>0</v>
      </c>
      <c r="I178" s="163">
        <f t="shared" si="66"/>
        <v>0</v>
      </c>
      <c r="J178" s="163">
        <f t="shared" si="66"/>
        <v>0</v>
      </c>
      <c r="K178" s="163">
        <f t="shared" si="66"/>
        <v>0</v>
      </c>
      <c r="L178" s="163">
        <f t="shared" si="66"/>
        <v>0</v>
      </c>
      <c r="M178" s="163">
        <f t="shared" si="66"/>
        <v>0</v>
      </c>
      <c r="N178" s="163">
        <f t="shared" si="66"/>
        <v>0</v>
      </c>
      <c r="O178" s="163">
        <f t="shared" si="66"/>
        <v>0</v>
      </c>
      <c r="P178" s="163">
        <f t="shared" si="66"/>
        <v>0</v>
      </c>
      <c r="Q178" s="163">
        <f t="shared" si="66"/>
        <v>0</v>
      </c>
      <c r="R178" s="163">
        <f t="shared" si="66"/>
        <v>0</v>
      </c>
      <c r="S178" s="163">
        <f t="shared" si="67"/>
        <v>0</v>
      </c>
      <c r="T178" s="163">
        <f t="shared" si="67"/>
        <v>0</v>
      </c>
      <c r="U178" s="163">
        <f t="shared" si="67"/>
        <v>0</v>
      </c>
      <c r="V178" s="163">
        <f t="shared" si="67"/>
        <v>0</v>
      </c>
      <c r="W178" s="163">
        <f t="shared" si="67"/>
        <v>0</v>
      </c>
      <c r="X178" s="163">
        <f t="shared" si="67"/>
        <v>0</v>
      </c>
      <c r="Y178" s="163">
        <f t="shared" si="67"/>
        <v>0</v>
      </c>
      <c r="Z178" s="163">
        <f t="shared" si="67"/>
        <v>0</v>
      </c>
      <c r="AA178" s="163">
        <f t="shared" si="67"/>
        <v>0</v>
      </c>
      <c r="AB178" s="163">
        <f t="shared" si="67"/>
        <v>0</v>
      </c>
      <c r="AC178" s="163">
        <f t="shared" si="67"/>
        <v>0</v>
      </c>
      <c r="AD178" s="163">
        <f t="shared" si="67"/>
        <v>0</v>
      </c>
      <c r="AE178" s="163">
        <f t="shared" si="67"/>
        <v>0</v>
      </c>
      <c r="AF178" s="176">
        <f t="shared" si="67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66"/>
        <v>0</v>
      </c>
      <c r="D179" s="163">
        <f t="shared" si="66"/>
        <v>0</v>
      </c>
      <c r="E179" s="163">
        <f t="shared" si="66"/>
        <v>0</v>
      </c>
      <c r="F179" s="163">
        <f t="shared" si="66"/>
        <v>0</v>
      </c>
      <c r="G179" s="163">
        <f t="shared" si="66"/>
        <v>0</v>
      </c>
      <c r="H179" s="163">
        <f t="shared" si="66"/>
        <v>0</v>
      </c>
      <c r="I179" s="163">
        <f t="shared" si="66"/>
        <v>0</v>
      </c>
      <c r="J179" s="163">
        <f t="shared" si="66"/>
        <v>0</v>
      </c>
      <c r="K179" s="163">
        <f t="shared" si="66"/>
        <v>0</v>
      </c>
      <c r="L179" s="163">
        <f t="shared" si="66"/>
        <v>0</v>
      </c>
      <c r="M179" s="163">
        <f t="shared" si="66"/>
        <v>0</v>
      </c>
      <c r="N179" s="163">
        <f t="shared" si="66"/>
        <v>0</v>
      </c>
      <c r="O179" s="163">
        <f t="shared" si="66"/>
        <v>0</v>
      </c>
      <c r="P179" s="163">
        <f t="shared" si="66"/>
        <v>0</v>
      </c>
      <c r="Q179" s="163">
        <f t="shared" si="66"/>
        <v>0</v>
      </c>
      <c r="R179" s="163">
        <f t="shared" si="66"/>
        <v>0</v>
      </c>
      <c r="S179" s="163">
        <f t="shared" si="67"/>
        <v>0</v>
      </c>
      <c r="T179" s="163">
        <f t="shared" si="67"/>
        <v>0</v>
      </c>
      <c r="U179" s="163">
        <f t="shared" si="67"/>
        <v>0</v>
      </c>
      <c r="V179" s="163">
        <f t="shared" si="67"/>
        <v>0</v>
      </c>
      <c r="W179" s="163">
        <f t="shared" si="67"/>
        <v>0</v>
      </c>
      <c r="X179" s="163">
        <f t="shared" si="67"/>
        <v>0</v>
      </c>
      <c r="Y179" s="163">
        <f t="shared" si="67"/>
        <v>0</v>
      </c>
      <c r="Z179" s="163">
        <f t="shared" si="67"/>
        <v>0</v>
      </c>
      <c r="AA179" s="163">
        <f t="shared" si="67"/>
        <v>0</v>
      </c>
      <c r="AB179" s="163">
        <f t="shared" si="67"/>
        <v>0</v>
      </c>
      <c r="AC179" s="163">
        <f t="shared" si="67"/>
        <v>0</v>
      </c>
      <c r="AD179" s="163">
        <f t="shared" si="67"/>
        <v>0</v>
      </c>
      <c r="AE179" s="163">
        <f t="shared" si="67"/>
        <v>0</v>
      </c>
      <c r="AF179" s="176">
        <f t="shared" si="67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66"/>
        <v>0</v>
      </c>
      <c r="D180" s="163">
        <f t="shared" si="66"/>
        <v>0</v>
      </c>
      <c r="E180" s="163">
        <f t="shared" si="66"/>
        <v>0</v>
      </c>
      <c r="F180" s="163">
        <f t="shared" si="66"/>
        <v>0</v>
      </c>
      <c r="G180" s="163">
        <f t="shared" si="66"/>
        <v>0</v>
      </c>
      <c r="H180" s="163">
        <f t="shared" si="66"/>
        <v>0</v>
      </c>
      <c r="I180" s="163">
        <f t="shared" si="66"/>
        <v>0</v>
      </c>
      <c r="J180" s="163">
        <f t="shared" si="66"/>
        <v>0</v>
      </c>
      <c r="K180" s="163">
        <f t="shared" si="66"/>
        <v>0</v>
      </c>
      <c r="L180" s="163">
        <f t="shared" si="66"/>
        <v>0</v>
      </c>
      <c r="M180" s="163">
        <f t="shared" si="66"/>
        <v>0</v>
      </c>
      <c r="N180" s="163">
        <f t="shared" si="66"/>
        <v>0</v>
      </c>
      <c r="O180" s="163">
        <f t="shared" si="66"/>
        <v>0</v>
      </c>
      <c r="P180" s="163">
        <f t="shared" si="66"/>
        <v>0</v>
      </c>
      <c r="Q180" s="163">
        <f t="shared" si="66"/>
        <v>0</v>
      </c>
      <c r="R180" s="163">
        <f t="shared" si="66"/>
        <v>0</v>
      </c>
      <c r="S180" s="163">
        <f t="shared" si="67"/>
        <v>0</v>
      </c>
      <c r="T180" s="163">
        <f t="shared" si="67"/>
        <v>0</v>
      </c>
      <c r="U180" s="163">
        <f t="shared" si="67"/>
        <v>0</v>
      </c>
      <c r="V180" s="163">
        <f t="shared" si="67"/>
        <v>0</v>
      </c>
      <c r="W180" s="163">
        <f t="shared" si="67"/>
        <v>0</v>
      </c>
      <c r="X180" s="163">
        <f t="shared" si="67"/>
        <v>0</v>
      </c>
      <c r="Y180" s="163">
        <f t="shared" si="67"/>
        <v>0</v>
      </c>
      <c r="Z180" s="163">
        <f t="shared" si="67"/>
        <v>0</v>
      </c>
      <c r="AA180" s="163">
        <f t="shared" si="67"/>
        <v>0</v>
      </c>
      <c r="AB180" s="163">
        <f t="shared" si="67"/>
        <v>0</v>
      </c>
      <c r="AC180" s="163">
        <f t="shared" si="67"/>
        <v>0</v>
      </c>
      <c r="AD180" s="163">
        <f t="shared" si="67"/>
        <v>0</v>
      </c>
      <c r="AE180" s="163">
        <f t="shared" si="67"/>
        <v>0</v>
      </c>
      <c r="AF180" s="176">
        <f t="shared" si="67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66"/>
        <v>0</v>
      </c>
      <c r="D181" s="163">
        <f t="shared" si="66"/>
        <v>0</v>
      </c>
      <c r="E181" s="163">
        <f t="shared" si="66"/>
        <v>0</v>
      </c>
      <c r="F181" s="163">
        <f t="shared" si="66"/>
        <v>0</v>
      </c>
      <c r="G181" s="163">
        <f t="shared" si="66"/>
        <v>0</v>
      </c>
      <c r="H181" s="163">
        <f t="shared" si="66"/>
        <v>0</v>
      </c>
      <c r="I181" s="163">
        <f t="shared" si="66"/>
        <v>0</v>
      </c>
      <c r="J181" s="163">
        <f t="shared" si="66"/>
        <v>0</v>
      </c>
      <c r="K181" s="163">
        <f t="shared" si="66"/>
        <v>0</v>
      </c>
      <c r="L181" s="163">
        <f t="shared" si="66"/>
        <v>0</v>
      </c>
      <c r="M181" s="163">
        <f t="shared" si="66"/>
        <v>0</v>
      </c>
      <c r="N181" s="163">
        <f t="shared" si="66"/>
        <v>0</v>
      </c>
      <c r="O181" s="163">
        <f t="shared" si="66"/>
        <v>0</v>
      </c>
      <c r="P181" s="163">
        <f t="shared" si="66"/>
        <v>0</v>
      </c>
      <c r="Q181" s="163">
        <f t="shared" si="66"/>
        <v>0</v>
      </c>
      <c r="R181" s="163">
        <f t="shared" si="66"/>
        <v>0</v>
      </c>
      <c r="S181" s="163">
        <f t="shared" si="67"/>
        <v>0</v>
      </c>
      <c r="T181" s="163">
        <f t="shared" si="67"/>
        <v>0</v>
      </c>
      <c r="U181" s="163">
        <f t="shared" si="67"/>
        <v>0</v>
      </c>
      <c r="V181" s="163">
        <f t="shared" si="67"/>
        <v>0</v>
      </c>
      <c r="W181" s="163">
        <f t="shared" si="67"/>
        <v>0</v>
      </c>
      <c r="X181" s="163">
        <f t="shared" si="67"/>
        <v>0</v>
      </c>
      <c r="Y181" s="163">
        <f t="shared" si="67"/>
        <v>0</v>
      </c>
      <c r="Z181" s="163">
        <f t="shared" si="67"/>
        <v>0</v>
      </c>
      <c r="AA181" s="163">
        <f t="shared" si="67"/>
        <v>0</v>
      </c>
      <c r="AB181" s="163">
        <f t="shared" si="67"/>
        <v>0</v>
      </c>
      <c r="AC181" s="163">
        <f t="shared" si="67"/>
        <v>0</v>
      </c>
      <c r="AD181" s="163">
        <f t="shared" si="67"/>
        <v>0</v>
      </c>
      <c r="AE181" s="163">
        <f t="shared" si="67"/>
        <v>0</v>
      </c>
      <c r="AF181" s="176">
        <f t="shared" si="67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66"/>
        <v>0</v>
      </c>
      <c r="D182" s="163">
        <f t="shared" si="66"/>
        <v>0</v>
      </c>
      <c r="E182" s="163">
        <f t="shared" si="66"/>
        <v>0</v>
      </c>
      <c r="F182" s="163">
        <f t="shared" si="66"/>
        <v>0</v>
      </c>
      <c r="G182" s="163">
        <f t="shared" si="66"/>
        <v>0</v>
      </c>
      <c r="H182" s="163">
        <f t="shared" si="66"/>
        <v>0</v>
      </c>
      <c r="I182" s="163">
        <f t="shared" si="66"/>
        <v>0</v>
      </c>
      <c r="J182" s="163">
        <f t="shared" si="66"/>
        <v>0</v>
      </c>
      <c r="K182" s="163">
        <f t="shared" si="66"/>
        <v>0</v>
      </c>
      <c r="L182" s="163">
        <f t="shared" si="66"/>
        <v>0</v>
      </c>
      <c r="M182" s="163">
        <f t="shared" si="66"/>
        <v>0</v>
      </c>
      <c r="N182" s="163">
        <f t="shared" si="66"/>
        <v>0</v>
      </c>
      <c r="O182" s="163">
        <f t="shared" si="66"/>
        <v>0</v>
      </c>
      <c r="P182" s="163">
        <f t="shared" si="66"/>
        <v>0</v>
      </c>
      <c r="Q182" s="163">
        <f t="shared" si="66"/>
        <v>0</v>
      </c>
      <c r="R182" s="163">
        <f t="shared" si="66"/>
        <v>0</v>
      </c>
      <c r="S182" s="163">
        <f t="shared" si="67"/>
        <v>0</v>
      </c>
      <c r="T182" s="163">
        <f t="shared" si="67"/>
        <v>0</v>
      </c>
      <c r="U182" s="163">
        <f t="shared" si="67"/>
        <v>0</v>
      </c>
      <c r="V182" s="163">
        <f t="shared" si="67"/>
        <v>0</v>
      </c>
      <c r="W182" s="163">
        <f t="shared" si="67"/>
        <v>0</v>
      </c>
      <c r="X182" s="163">
        <f t="shared" si="67"/>
        <v>0</v>
      </c>
      <c r="Y182" s="163">
        <f t="shared" si="67"/>
        <v>0</v>
      </c>
      <c r="Z182" s="163">
        <f t="shared" si="67"/>
        <v>0</v>
      </c>
      <c r="AA182" s="163">
        <f t="shared" si="67"/>
        <v>0</v>
      </c>
      <c r="AB182" s="163">
        <f t="shared" si="67"/>
        <v>0</v>
      </c>
      <c r="AC182" s="163">
        <f t="shared" si="67"/>
        <v>0</v>
      </c>
      <c r="AD182" s="163">
        <f t="shared" si="67"/>
        <v>0</v>
      </c>
      <c r="AE182" s="163">
        <f t="shared" si="67"/>
        <v>0</v>
      </c>
      <c r="AF182" s="176">
        <f t="shared" si="67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66"/>
        <v>0</v>
      </c>
      <c r="D183" s="163">
        <f t="shared" si="66"/>
        <v>0</v>
      </c>
      <c r="E183" s="163">
        <f t="shared" si="66"/>
        <v>0</v>
      </c>
      <c r="F183" s="163">
        <f t="shared" si="66"/>
        <v>0</v>
      </c>
      <c r="G183" s="163">
        <f t="shared" si="66"/>
        <v>0</v>
      </c>
      <c r="H183" s="163">
        <f t="shared" si="66"/>
        <v>0</v>
      </c>
      <c r="I183" s="163">
        <f t="shared" si="66"/>
        <v>0</v>
      </c>
      <c r="J183" s="163">
        <f t="shared" si="66"/>
        <v>0</v>
      </c>
      <c r="K183" s="163">
        <f t="shared" si="66"/>
        <v>0</v>
      </c>
      <c r="L183" s="163">
        <f t="shared" si="66"/>
        <v>0</v>
      </c>
      <c r="M183" s="163">
        <f t="shared" si="66"/>
        <v>0</v>
      </c>
      <c r="N183" s="163">
        <f t="shared" si="66"/>
        <v>0</v>
      </c>
      <c r="O183" s="163">
        <f t="shared" si="66"/>
        <v>0</v>
      </c>
      <c r="P183" s="163">
        <f t="shared" si="66"/>
        <v>0</v>
      </c>
      <c r="Q183" s="163">
        <f t="shared" si="66"/>
        <v>0</v>
      </c>
      <c r="R183" s="163">
        <f t="shared" si="66"/>
        <v>0</v>
      </c>
      <c r="S183" s="163">
        <f t="shared" si="67"/>
        <v>0</v>
      </c>
      <c r="T183" s="163">
        <f t="shared" si="67"/>
        <v>0</v>
      </c>
      <c r="U183" s="163">
        <f t="shared" si="67"/>
        <v>0</v>
      </c>
      <c r="V183" s="163">
        <f t="shared" si="67"/>
        <v>0</v>
      </c>
      <c r="W183" s="163">
        <f t="shared" si="67"/>
        <v>0</v>
      </c>
      <c r="X183" s="163">
        <f t="shared" si="67"/>
        <v>0</v>
      </c>
      <c r="Y183" s="163">
        <f t="shared" si="67"/>
        <v>0</v>
      </c>
      <c r="Z183" s="163">
        <f t="shared" si="67"/>
        <v>0</v>
      </c>
      <c r="AA183" s="163">
        <f t="shared" si="67"/>
        <v>0</v>
      </c>
      <c r="AB183" s="163">
        <f t="shared" si="67"/>
        <v>0</v>
      </c>
      <c r="AC183" s="163">
        <f t="shared" si="67"/>
        <v>0</v>
      </c>
      <c r="AD183" s="163">
        <f t="shared" si="67"/>
        <v>0</v>
      </c>
      <c r="AE183" s="163">
        <f t="shared" si="67"/>
        <v>0</v>
      </c>
      <c r="AF183" s="176">
        <f t="shared" si="67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66"/>
        <v>0</v>
      </c>
      <c r="D184" s="163">
        <f t="shared" si="66"/>
        <v>0</v>
      </c>
      <c r="E184" s="163">
        <f t="shared" si="66"/>
        <v>0</v>
      </c>
      <c r="F184" s="163">
        <f t="shared" si="66"/>
        <v>0</v>
      </c>
      <c r="G184" s="163">
        <f t="shared" si="66"/>
        <v>0</v>
      </c>
      <c r="H184" s="163">
        <f t="shared" si="66"/>
        <v>0</v>
      </c>
      <c r="I184" s="163">
        <f t="shared" si="66"/>
        <v>0</v>
      </c>
      <c r="J184" s="163">
        <f t="shared" si="66"/>
        <v>0</v>
      </c>
      <c r="K184" s="163">
        <f t="shared" si="66"/>
        <v>0</v>
      </c>
      <c r="L184" s="163">
        <f t="shared" si="66"/>
        <v>0</v>
      </c>
      <c r="M184" s="163">
        <f t="shared" si="66"/>
        <v>0</v>
      </c>
      <c r="N184" s="163">
        <f t="shared" si="66"/>
        <v>0</v>
      </c>
      <c r="O184" s="163">
        <f t="shared" si="66"/>
        <v>0</v>
      </c>
      <c r="P184" s="163">
        <f t="shared" si="66"/>
        <v>0</v>
      </c>
      <c r="Q184" s="163">
        <f t="shared" si="66"/>
        <v>0</v>
      </c>
      <c r="R184" s="163">
        <f t="shared" ref="R184:AF199" si="68">Q184</f>
        <v>0</v>
      </c>
      <c r="S184" s="163">
        <f t="shared" si="68"/>
        <v>0</v>
      </c>
      <c r="T184" s="163">
        <f t="shared" si="68"/>
        <v>0</v>
      </c>
      <c r="U184" s="163">
        <f t="shared" si="68"/>
        <v>0</v>
      </c>
      <c r="V184" s="163">
        <f t="shared" si="68"/>
        <v>0</v>
      </c>
      <c r="W184" s="163">
        <f t="shared" si="68"/>
        <v>0</v>
      </c>
      <c r="X184" s="163">
        <f t="shared" si="68"/>
        <v>0</v>
      </c>
      <c r="Y184" s="163">
        <f t="shared" si="68"/>
        <v>0</v>
      </c>
      <c r="Z184" s="163">
        <f t="shared" si="68"/>
        <v>0</v>
      </c>
      <c r="AA184" s="163">
        <f t="shared" si="68"/>
        <v>0</v>
      </c>
      <c r="AB184" s="163">
        <f t="shared" si="67"/>
        <v>0</v>
      </c>
      <c r="AC184" s="163">
        <f t="shared" si="67"/>
        <v>0</v>
      </c>
      <c r="AD184" s="163">
        <f t="shared" si="68"/>
        <v>0</v>
      </c>
      <c r="AE184" s="163">
        <f t="shared" si="68"/>
        <v>0</v>
      </c>
      <c r="AF184" s="176">
        <f t="shared" si="68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R200" si="69">B185</f>
        <v>0</v>
      </c>
      <c r="D185" s="163">
        <f t="shared" si="69"/>
        <v>0</v>
      </c>
      <c r="E185" s="163">
        <f t="shared" si="69"/>
        <v>0</v>
      </c>
      <c r="F185" s="163">
        <f t="shared" si="69"/>
        <v>0</v>
      </c>
      <c r="G185" s="163">
        <f t="shared" si="69"/>
        <v>0</v>
      </c>
      <c r="H185" s="163">
        <f t="shared" si="69"/>
        <v>0</v>
      </c>
      <c r="I185" s="163">
        <f t="shared" si="69"/>
        <v>0</v>
      </c>
      <c r="J185" s="163">
        <f t="shared" si="69"/>
        <v>0</v>
      </c>
      <c r="K185" s="163">
        <f t="shared" si="69"/>
        <v>0</v>
      </c>
      <c r="L185" s="163">
        <f t="shared" si="69"/>
        <v>0</v>
      </c>
      <c r="M185" s="163">
        <f t="shared" si="69"/>
        <v>0</v>
      </c>
      <c r="N185" s="163">
        <f t="shared" si="69"/>
        <v>0</v>
      </c>
      <c r="O185" s="163">
        <f t="shared" si="69"/>
        <v>0</v>
      </c>
      <c r="P185" s="163">
        <f t="shared" si="69"/>
        <v>0</v>
      </c>
      <c r="Q185" s="163">
        <f t="shared" si="69"/>
        <v>0</v>
      </c>
      <c r="R185" s="163">
        <f t="shared" si="69"/>
        <v>0</v>
      </c>
      <c r="S185" s="163">
        <f t="shared" si="68"/>
        <v>0</v>
      </c>
      <c r="T185" s="163">
        <f t="shared" si="68"/>
        <v>0</v>
      </c>
      <c r="U185" s="163">
        <f t="shared" si="68"/>
        <v>0</v>
      </c>
      <c r="V185" s="163">
        <f t="shared" si="68"/>
        <v>0</v>
      </c>
      <c r="W185" s="163">
        <f t="shared" si="68"/>
        <v>0</v>
      </c>
      <c r="X185" s="163">
        <f t="shared" si="68"/>
        <v>0</v>
      </c>
      <c r="Y185" s="163">
        <f t="shared" si="68"/>
        <v>0</v>
      </c>
      <c r="Z185" s="163">
        <f t="shared" si="68"/>
        <v>0</v>
      </c>
      <c r="AA185" s="163">
        <f t="shared" si="68"/>
        <v>0</v>
      </c>
      <c r="AB185" s="163">
        <f t="shared" si="68"/>
        <v>0</v>
      </c>
      <c r="AC185" s="163">
        <f t="shared" si="68"/>
        <v>0</v>
      </c>
      <c r="AD185" s="163">
        <f t="shared" si="68"/>
        <v>0</v>
      </c>
      <c r="AE185" s="163">
        <f t="shared" si="68"/>
        <v>0</v>
      </c>
      <c r="AF185" s="176">
        <f t="shared" si="68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69"/>
        <v>0</v>
      </c>
      <c r="D186" s="163">
        <f t="shared" si="69"/>
        <v>0</v>
      </c>
      <c r="E186" s="163">
        <f t="shared" si="69"/>
        <v>0</v>
      </c>
      <c r="F186" s="163">
        <f t="shared" si="69"/>
        <v>0</v>
      </c>
      <c r="G186" s="163">
        <f t="shared" si="69"/>
        <v>0</v>
      </c>
      <c r="H186" s="163">
        <f t="shared" si="69"/>
        <v>0</v>
      </c>
      <c r="I186" s="163">
        <f t="shared" si="69"/>
        <v>0</v>
      </c>
      <c r="J186" s="163">
        <f t="shared" si="69"/>
        <v>0</v>
      </c>
      <c r="K186" s="163">
        <f t="shared" si="69"/>
        <v>0</v>
      </c>
      <c r="L186" s="163">
        <f t="shared" si="69"/>
        <v>0</v>
      </c>
      <c r="M186" s="163">
        <f t="shared" si="69"/>
        <v>0</v>
      </c>
      <c r="N186" s="163">
        <f t="shared" si="69"/>
        <v>0</v>
      </c>
      <c r="O186" s="163">
        <f t="shared" si="69"/>
        <v>0</v>
      </c>
      <c r="P186" s="163">
        <f t="shared" si="69"/>
        <v>0</v>
      </c>
      <c r="Q186" s="163">
        <f t="shared" si="69"/>
        <v>0</v>
      </c>
      <c r="R186" s="163">
        <f t="shared" si="69"/>
        <v>0</v>
      </c>
      <c r="S186" s="163">
        <f t="shared" si="68"/>
        <v>0</v>
      </c>
      <c r="T186" s="163">
        <f t="shared" si="68"/>
        <v>0</v>
      </c>
      <c r="U186" s="163">
        <f t="shared" si="68"/>
        <v>0</v>
      </c>
      <c r="V186" s="163">
        <f t="shared" si="68"/>
        <v>0</v>
      </c>
      <c r="W186" s="163">
        <f t="shared" si="68"/>
        <v>0</v>
      </c>
      <c r="X186" s="163">
        <f t="shared" si="68"/>
        <v>0</v>
      </c>
      <c r="Y186" s="163">
        <f t="shared" si="68"/>
        <v>0</v>
      </c>
      <c r="Z186" s="163">
        <f t="shared" si="68"/>
        <v>0</v>
      </c>
      <c r="AA186" s="163">
        <f t="shared" si="68"/>
        <v>0</v>
      </c>
      <c r="AB186" s="163">
        <f t="shared" si="68"/>
        <v>0</v>
      </c>
      <c r="AC186" s="163">
        <f t="shared" si="68"/>
        <v>0</v>
      </c>
      <c r="AD186" s="163">
        <f t="shared" si="68"/>
        <v>0</v>
      </c>
      <c r="AE186" s="163">
        <f t="shared" si="68"/>
        <v>0</v>
      </c>
      <c r="AF186" s="176">
        <f t="shared" si="68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69"/>
        <v>0</v>
      </c>
      <c r="D187" s="163">
        <f t="shared" si="69"/>
        <v>0</v>
      </c>
      <c r="E187" s="163">
        <f t="shared" si="69"/>
        <v>0</v>
      </c>
      <c r="F187" s="163">
        <f t="shared" si="69"/>
        <v>0</v>
      </c>
      <c r="G187" s="163">
        <f t="shared" si="69"/>
        <v>0</v>
      </c>
      <c r="H187" s="163">
        <f t="shared" si="69"/>
        <v>0</v>
      </c>
      <c r="I187" s="163">
        <f t="shared" si="69"/>
        <v>0</v>
      </c>
      <c r="J187" s="163">
        <f t="shared" si="69"/>
        <v>0</v>
      </c>
      <c r="K187" s="163">
        <f t="shared" si="69"/>
        <v>0</v>
      </c>
      <c r="L187" s="163">
        <f t="shared" si="69"/>
        <v>0</v>
      </c>
      <c r="M187" s="163">
        <f t="shared" si="69"/>
        <v>0</v>
      </c>
      <c r="N187" s="163">
        <f t="shared" si="69"/>
        <v>0</v>
      </c>
      <c r="O187" s="163">
        <f t="shared" si="69"/>
        <v>0</v>
      </c>
      <c r="P187" s="163">
        <f t="shared" si="69"/>
        <v>0</v>
      </c>
      <c r="Q187" s="163">
        <f t="shared" si="69"/>
        <v>0</v>
      </c>
      <c r="R187" s="163">
        <f t="shared" si="69"/>
        <v>0</v>
      </c>
      <c r="S187" s="163">
        <f t="shared" si="68"/>
        <v>0</v>
      </c>
      <c r="T187" s="163">
        <f t="shared" si="68"/>
        <v>0</v>
      </c>
      <c r="U187" s="163">
        <f t="shared" si="68"/>
        <v>0</v>
      </c>
      <c r="V187" s="163">
        <f t="shared" si="68"/>
        <v>0</v>
      </c>
      <c r="W187" s="163">
        <f t="shared" si="68"/>
        <v>0</v>
      </c>
      <c r="X187" s="163">
        <f t="shared" si="68"/>
        <v>0</v>
      </c>
      <c r="Y187" s="163">
        <f t="shared" si="68"/>
        <v>0</v>
      </c>
      <c r="Z187" s="163">
        <f t="shared" si="68"/>
        <v>0</v>
      </c>
      <c r="AA187" s="163">
        <f t="shared" si="68"/>
        <v>0</v>
      </c>
      <c r="AB187" s="163">
        <f t="shared" si="68"/>
        <v>0</v>
      </c>
      <c r="AC187" s="163">
        <f t="shared" si="68"/>
        <v>0</v>
      </c>
      <c r="AD187" s="163">
        <f t="shared" si="68"/>
        <v>0</v>
      </c>
      <c r="AE187" s="163">
        <f t="shared" si="68"/>
        <v>0</v>
      </c>
      <c r="AF187" s="176">
        <f t="shared" si="68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69"/>
        <v>0</v>
      </c>
      <c r="D188" s="163">
        <f t="shared" si="69"/>
        <v>0</v>
      </c>
      <c r="E188" s="163">
        <f t="shared" si="69"/>
        <v>0</v>
      </c>
      <c r="F188" s="163">
        <f t="shared" si="69"/>
        <v>0</v>
      </c>
      <c r="G188" s="163">
        <f t="shared" si="69"/>
        <v>0</v>
      </c>
      <c r="H188" s="163">
        <f t="shared" si="69"/>
        <v>0</v>
      </c>
      <c r="I188" s="163">
        <f t="shared" si="69"/>
        <v>0</v>
      </c>
      <c r="J188" s="163">
        <f t="shared" si="69"/>
        <v>0</v>
      </c>
      <c r="K188" s="163">
        <f t="shared" si="69"/>
        <v>0</v>
      </c>
      <c r="L188" s="163">
        <f t="shared" si="69"/>
        <v>0</v>
      </c>
      <c r="M188" s="163">
        <f t="shared" si="69"/>
        <v>0</v>
      </c>
      <c r="N188" s="163">
        <f t="shared" si="69"/>
        <v>0</v>
      </c>
      <c r="O188" s="163">
        <f t="shared" si="69"/>
        <v>0</v>
      </c>
      <c r="P188" s="163">
        <f t="shared" si="69"/>
        <v>0</v>
      </c>
      <c r="Q188" s="163">
        <f t="shared" si="69"/>
        <v>0</v>
      </c>
      <c r="R188" s="163">
        <f t="shared" si="69"/>
        <v>0</v>
      </c>
      <c r="S188" s="163">
        <f t="shared" si="68"/>
        <v>0</v>
      </c>
      <c r="T188" s="163">
        <f t="shared" si="68"/>
        <v>0</v>
      </c>
      <c r="U188" s="163">
        <f t="shared" si="68"/>
        <v>0</v>
      </c>
      <c r="V188" s="163">
        <f t="shared" si="68"/>
        <v>0</v>
      </c>
      <c r="W188" s="163">
        <f t="shared" si="68"/>
        <v>0</v>
      </c>
      <c r="X188" s="163">
        <f t="shared" si="68"/>
        <v>0</v>
      </c>
      <c r="Y188" s="163">
        <f t="shared" si="68"/>
        <v>0</v>
      </c>
      <c r="Z188" s="163">
        <f t="shared" si="68"/>
        <v>0</v>
      </c>
      <c r="AA188" s="163">
        <f t="shared" si="68"/>
        <v>0</v>
      </c>
      <c r="AB188" s="163">
        <f t="shared" si="68"/>
        <v>0</v>
      </c>
      <c r="AC188" s="163">
        <f t="shared" si="68"/>
        <v>0</v>
      </c>
      <c r="AD188" s="163">
        <f t="shared" si="68"/>
        <v>0</v>
      </c>
      <c r="AE188" s="163">
        <f t="shared" si="68"/>
        <v>0</v>
      </c>
      <c r="AF188" s="176">
        <f t="shared" si="68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69"/>
        <v>0</v>
      </c>
      <c r="D189" s="163">
        <f t="shared" si="69"/>
        <v>0</v>
      </c>
      <c r="E189" s="163">
        <f t="shared" si="69"/>
        <v>0</v>
      </c>
      <c r="F189" s="163">
        <f t="shared" si="69"/>
        <v>0</v>
      </c>
      <c r="G189" s="163">
        <f t="shared" si="69"/>
        <v>0</v>
      </c>
      <c r="H189" s="163">
        <f t="shared" si="69"/>
        <v>0</v>
      </c>
      <c r="I189" s="163">
        <f t="shared" si="69"/>
        <v>0</v>
      </c>
      <c r="J189" s="163">
        <f t="shared" si="69"/>
        <v>0</v>
      </c>
      <c r="K189" s="163">
        <f t="shared" si="69"/>
        <v>0</v>
      </c>
      <c r="L189" s="163">
        <f t="shared" si="69"/>
        <v>0</v>
      </c>
      <c r="M189" s="163">
        <f t="shared" si="69"/>
        <v>0</v>
      </c>
      <c r="N189" s="163">
        <f t="shared" si="69"/>
        <v>0</v>
      </c>
      <c r="O189" s="163">
        <f t="shared" si="69"/>
        <v>0</v>
      </c>
      <c r="P189" s="163">
        <f t="shared" si="69"/>
        <v>0</v>
      </c>
      <c r="Q189" s="163">
        <f t="shared" si="69"/>
        <v>0</v>
      </c>
      <c r="R189" s="163">
        <f t="shared" si="69"/>
        <v>0</v>
      </c>
      <c r="S189" s="163">
        <f t="shared" si="68"/>
        <v>0</v>
      </c>
      <c r="T189" s="163">
        <f t="shared" si="68"/>
        <v>0</v>
      </c>
      <c r="U189" s="163">
        <f t="shared" si="68"/>
        <v>0</v>
      </c>
      <c r="V189" s="163">
        <f t="shared" si="68"/>
        <v>0</v>
      </c>
      <c r="W189" s="163">
        <f t="shared" si="68"/>
        <v>0</v>
      </c>
      <c r="X189" s="163">
        <f t="shared" si="68"/>
        <v>0</v>
      </c>
      <c r="Y189" s="163">
        <f t="shared" si="68"/>
        <v>0</v>
      </c>
      <c r="Z189" s="163">
        <f t="shared" si="68"/>
        <v>0</v>
      </c>
      <c r="AA189" s="163">
        <f t="shared" si="68"/>
        <v>0</v>
      </c>
      <c r="AB189" s="163">
        <f t="shared" si="68"/>
        <v>0</v>
      </c>
      <c r="AC189" s="163">
        <f t="shared" si="68"/>
        <v>0</v>
      </c>
      <c r="AD189" s="163">
        <f t="shared" si="68"/>
        <v>0</v>
      </c>
      <c r="AE189" s="163">
        <f t="shared" si="68"/>
        <v>0</v>
      </c>
      <c r="AF189" s="176">
        <f t="shared" si="68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69"/>
        <v>0</v>
      </c>
      <c r="D190" s="163">
        <f t="shared" si="69"/>
        <v>0</v>
      </c>
      <c r="E190" s="163">
        <f t="shared" si="69"/>
        <v>0</v>
      </c>
      <c r="F190" s="163">
        <f t="shared" si="69"/>
        <v>0</v>
      </c>
      <c r="G190" s="163">
        <f t="shared" si="69"/>
        <v>0</v>
      </c>
      <c r="H190" s="163">
        <f t="shared" si="69"/>
        <v>0</v>
      </c>
      <c r="I190" s="163">
        <f t="shared" si="69"/>
        <v>0</v>
      </c>
      <c r="J190" s="163">
        <f t="shared" si="69"/>
        <v>0</v>
      </c>
      <c r="K190" s="163">
        <f t="shared" si="69"/>
        <v>0</v>
      </c>
      <c r="L190" s="163">
        <f t="shared" si="69"/>
        <v>0</v>
      </c>
      <c r="M190" s="163">
        <f t="shared" si="69"/>
        <v>0</v>
      </c>
      <c r="N190" s="163">
        <f t="shared" si="69"/>
        <v>0</v>
      </c>
      <c r="O190" s="163">
        <f t="shared" si="69"/>
        <v>0</v>
      </c>
      <c r="P190" s="163">
        <f t="shared" si="69"/>
        <v>0</v>
      </c>
      <c r="Q190" s="163">
        <f t="shared" si="69"/>
        <v>0</v>
      </c>
      <c r="R190" s="163">
        <f t="shared" si="69"/>
        <v>0</v>
      </c>
      <c r="S190" s="163">
        <f t="shared" si="68"/>
        <v>0</v>
      </c>
      <c r="T190" s="163">
        <f t="shared" si="68"/>
        <v>0</v>
      </c>
      <c r="U190" s="163">
        <f t="shared" si="68"/>
        <v>0</v>
      </c>
      <c r="V190" s="163">
        <f t="shared" si="68"/>
        <v>0</v>
      </c>
      <c r="W190" s="163">
        <f t="shared" si="68"/>
        <v>0</v>
      </c>
      <c r="X190" s="163">
        <f t="shared" si="68"/>
        <v>0</v>
      </c>
      <c r="Y190" s="163">
        <f t="shared" si="68"/>
        <v>0</v>
      </c>
      <c r="Z190" s="163">
        <f t="shared" si="68"/>
        <v>0</v>
      </c>
      <c r="AA190" s="163">
        <f t="shared" si="68"/>
        <v>0</v>
      </c>
      <c r="AB190" s="163">
        <f t="shared" si="68"/>
        <v>0</v>
      </c>
      <c r="AC190" s="163">
        <f t="shared" si="68"/>
        <v>0</v>
      </c>
      <c r="AD190" s="163">
        <f t="shared" si="68"/>
        <v>0</v>
      </c>
      <c r="AE190" s="163">
        <f t="shared" si="68"/>
        <v>0</v>
      </c>
      <c r="AF190" s="176">
        <f t="shared" si="68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69"/>
        <v>0</v>
      </c>
      <c r="D191" s="163">
        <f t="shared" si="69"/>
        <v>0</v>
      </c>
      <c r="E191" s="163">
        <f t="shared" si="69"/>
        <v>0</v>
      </c>
      <c r="F191" s="163">
        <f t="shared" si="69"/>
        <v>0</v>
      </c>
      <c r="G191" s="163">
        <f t="shared" si="69"/>
        <v>0</v>
      </c>
      <c r="H191" s="163">
        <f t="shared" si="69"/>
        <v>0</v>
      </c>
      <c r="I191" s="163">
        <f t="shared" si="69"/>
        <v>0</v>
      </c>
      <c r="J191" s="163">
        <f t="shared" si="69"/>
        <v>0</v>
      </c>
      <c r="K191" s="163">
        <f t="shared" si="69"/>
        <v>0</v>
      </c>
      <c r="L191" s="163">
        <f t="shared" si="69"/>
        <v>0</v>
      </c>
      <c r="M191" s="163">
        <f t="shared" si="69"/>
        <v>0</v>
      </c>
      <c r="N191" s="163">
        <f t="shared" si="69"/>
        <v>0</v>
      </c>
      <c r="O191" s="163">
        <f t="shared" si="69"/>
        <v>0</v>
      </c>
      <c r="P191" s="163">
        <f t="shared" si="69"/>
        <v>0</v>
      </c>
      <c r="Q191" s="163">
        <f t="shared" si="69"/>
        <v>0</v>
      </c>
      <c r="R191" s="163">
        <f t="shared" si="69"/>
        <v>0</v>
      </c>
      <c r="S191" s="163">
        <f t="shared" si="68"/>
        <v>0</v>
      </c>
      <c r="T191" s="163">
        <f t="shared" si="68"/>
        <v>0</v>
      </c>
      <c r="U191" s="163">
        <f t="shared" si="68"/>
        <v>0</v>
      </c>
      <c r="V191" s="163">
        <f t="shared" si="68"/>
        <v>0</v>
      </c>
      <c r="W191" s="163">
        <f t="shared" si="68"/>
        <v>0</v>
      </c>
      <c r="X191" s="163">
        <f t="shared" si="68"/>
        <v>0</v>
      </c>
      <c r="Y191" s="163">
        <f t="shared" si="68"/>
        <v>0</v>
      </c>
      <c r="Z191" s="163">
        <f t="shared" si="68"/>
        <v>0</v>
      </c>
      <c r="AA191" s="163">
        <f t="shared" si="68"/>
        <v>0</v>
      </c>
      <c r="AB191" s="163">
        <f t="shared" si="68"/>
        <v>0</v>
      </c>
      <c r="AC191" s="163">
        <f t="shared" si="68"/>
        <v>0</v>
      </c>
      <c r="AD191" s="163">
        <f t="shared" si="68"/>
        <v>0</v>
      </c>
      <c r="AE191" s="163">
        <f t="shared" si="68"/>
        <v>0</v>
      </c>
      <c r="AF191" s="176">
        <f t="shared" si="68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69"/>
        <v>0</v>
      </c>
      <c r="D192" s="163">
        <f t="shared" si="69"/>
        <v>0</v>
      </c>
      <c r="E192" s="163">
        <f t="shared" si="69"/>
        <v>0</v>
      </c>
      <c r="F192" s="163">
        <f t="shared" si="69"/>
        <v>0</v>
      </c>
      <c r="G192" s="163">
        <f t="shared" si="69"/>
        <v>0</v>
      </c>
      <c r="H192" s="163">
        <f t="shared" si="69"/>
        <v>0</v>
      </c>
      <c r="I192" s="163">
        <f t="shared" si="69"/>
        <v>0</v>
      </c>
      <c r="J192" s="163">
        <f t="shared" si="69"/>
        <v>0</v>
      </c>
      <c r="K192" s="163">
        <f t="shared" si="69"/>
        <v>0</v>
      </c>
      <c r="L192" s="163">
        <f t="shared" si="69"/>
        <v>0</v>
      </c>
      <c r="M192" s="163">
        <f t="shared" si="69"/>
        <v>0</v>
      </c>
      <c r="N192" s="163">
        <f t="shared" si="69"/>
        <v>0</v>
      </c>
      <c r="O192" s="163">
        <f t="shared" si="69"/>
        <v>0</v>
      </c>
      <c r="P192" s="163">
        <f t="shared" si="69"/>
        <v>0</v>
      </c>
      <c r="Q192" s="163">
        <f t="shared" si="69"/>
        <v>0</v>
      </c>
      <c r="R192" s="163">
        <f t="shared" si="69"/>
        <v>0</v>
      </c>
      <c r="S192" s="163">
        <f t="shared" si="68"/>
        <v>0</v>
      </c>
      <c r="T192" s="163">
        <f t="shared" si="68"/>
        <v>0</v>
      </c>
      <c r="U192" s="163">
        <f t="shared" si="68"/>
        <v>0</v>
      </c>
      <c r="V192" s="163">
        <f t="shared" si="68"/>
        <v>0</v>
      </c>
      <c r="W192" s="163">
        <f t="shared" si="68"/>
        <v>0</v>
      </c>
      <c r="X192" s="163">
        <f t="shared" si="68"/>
        <v>0</v>
      </c>
      <c r="Y192" s="163">
        <f t="shared" si="68"/>
        <v>0</v>
      </c>
      <c r="Z192" s="163">
        <f t="shared" si="68"/>
        <v>0</v>
      </c>
      <c r="AA192" s="163">
        <f t="shared" si="68"/>
        <v>0</v>
      </c>
      <c r="AB192" s="163">
        <f t="shared" si="68"/>
        <v>0</v>
      </c>
      <c r="AC192" s="163">
        <f t="shared" si="68"/>
        <v>0</v>
      </c>
      <c r="AD192" s="163">
        <f t="shared" si="68"/>
        <v>0</v>
      </c>
      <c r="AE192" s="163">
        <f t="shared" si="68"/>
        <v>0</v>
      </c>
      <c r="AF192" s="176">
        <f t="shared" si="68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69"/>
        <v>0</v>
      </c>
      <c r="D193" s="163">
        <f t="shared" si="69"/>
        <v>0</v>
      </c>
      <c r="E193" s="163">
        <f t="shared" si="69"/>
        <v>0</v>
      </c>
      <c r="F193" s="163">
        <f t="shared" si="69"/>
        <v>0</v>
      </c>
      <c r="G193" s="163">
        <f t="shared" si="69"/>
        <v>0</v>
      </c>
      <c r="H193" s="163">
        <f t="shared" si="69"/>
        <v>0</v>
      </c>
      <c r="I193" s="163">
        <f t="shared" si="69"/>
        <v>0</v>
      </c>
      <c r="J193" s="163">
        <f t="shared" si="69"/>
        <v>0</v>
      </c>
      <c r="K193" s="163">
        <f t="shared" si="69"/>
        <v>0</v>
      </c>
      <c r="L193" s="163">
        <f t="shared" si="69"/>
        <v>0</v>
      </c>
      <c r="M193" s="163">
        <f t="shared" si="69"/>
        <v>0</v>
      </c>
      <c r="N193" s="163">
        <f t="shared" si="69"/>
        <v>0</v>
      </c>
      <c r="O193" s="163">
        <f t="shared" si="69"/>
        <v>0</v>
      </c>
      <c r="P193" s="163">
        <f t="shared" si="69"/>
        <v>0</v>
      </c>
      <c r="Q193" s="163">
        <f t="shared" si="69"/>
        <v>0</v>
      </c>
      <c r="R193" s="163">
        <f t="shared" si="69"/>
        <v>0</v>
      </c>
      <c r="S193" s="163">
        <f t="shared" si="68"/>
        <v>0</v>
      </c>
      <c r="T193" s="163">
        <f t="shared" si="68"/>
        <v>0</v>
      </c>
      <c r="U193" s="163">
        <f t="shared" si="68"/>
        <v>0</v>
      </c>
      <c r="V193" s="163">
        <f t="shared" si="68"/>
        <v>0</v>
      </c>
      <c r="W193" s="163">
        <f t="shared" si="68"/>
        <v>0</v>
      </c>
      <c r="X193" s="163">
        <f t="shared" si="68"/>
        <v>0</v>
      </c>
      <c r="Y193" s="163">
        <f t="shared" si="68"/>
        <v>0</v>
      </c>
      <c r="Z193" s="163">
        <f t="shared" si="68"/>
        <v>0</v>
      </c>
      <c r="AA193" s="163">
        <f t="shared" si="68"/>
        <v>0</v>
      </c>
      <c r="AB193" s="163">
        <f t="shared" si="68"/>
        <v>0</v>
      </c>
      <c r="AC193" s="163">
        <f t="shared" si="68"/>
        <v>0</v>
      </c>
      <c r="AD193" s="163">
        <f t="shared" si="68"/>
        <v>0</v>
      </c>
      <c r="AE193" s="163">
        <f t="shared" si="68"/>
        <v>0</v>
      </c>
      <c r="AF193" s="176">
        <f t="shared" si="68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69"/>
        <v>0</v>
      </c>
      <c r="D194" s="163">
        <f t="shared" si="69"/>
        <v>0</v>
      </c>
      <c r="E194" s="163">
        <f t="shared" si="69"/>
        <v>0</v>
      </c>
      <c r="F194" s="163">
        <f t="shared" si="69"/>
        <v>0</v>
      </c>
      <c r="G194" s="163">
        <f t="shared" si="69"/>
        <v>0</v>
      </c>
      <c r="H194" s="163">
        <f t="shared" si="69"/>
        <v>0</v>
      </c>
      <c r="I194" s="163">
        <f t="shared" si="69"/>
        <v>0</v>
      </c>
      <c r="J194" s="163">
        <f t="shared" si="69"/>
        <v>0</v>
      </c>
      <c r="K194" s="163">
        <f t="shared" si="69"/>
        <v>0</v>
      </c>
      <c r="L194" s="163">
        <f t="shared" si="69"/>
        <v>0</v>
      </c>
      <c r="M194" s="163">
        <f t="shared" si="69"/>
        <v>0</v>
      </c>
      <c r="N194" s="163">
        <f t="shared" si="69"/>
        <v>0</v>
      </c>
      <c r="O194" s="163">
        <f t="shared" si="69"/>
        <v>0</v>
      </c>
      <c r="P194" s="163">
        <f t="shared" si="69"/>
        <v>0</v>
      </c>
      <c r="Q194" s="163">
        <f t="shared" si="69"/>
        <v>0</v>
      </c>
      <c r="R194" s="163">
        <f t="shared" si="69"/>
        <v>0</v>
      </c>
      <c r="S194" s="163">
        <f t="shared" si="68"/>
        <v>0</v>
      </c>
      <c r="T194" s="163">
        <f t="shared" si="68"/>
        <v>0</v>
      </c>
      <c r="U194" s="163">
        <f t="shared" si="68"/>
        <v>0</v>
      </c>
      <c r="V194" s="163">
        <f t="shared" si="68"/>
        <v>0</v>
      </c>
      <c r="W194" s="163">
        <f t="shared" si="68"/>
        <v>0</v>
      </c>
      <c r="X194" s="163">
        <f t="shared" si="68"/>
        <v>0</v>
      </c>
      <c r="Y194" s="163">
        <f t="shared" si="68"/>
        <v>0</v>
      </c>
      <c r="Z194" s="163">
        <f t="shared" si="68"/>
        <v>0</v>
      </c>
      <c r="AA194" s="163">
        <f t="shared" si="68"/>
        <v>0</v>
      </c>
      <c r="AB194" s="163">
        <f t="shared" si="68"/>
        <v>0</v>
      </c>
      <c r="AC194" s="163">
        <f t="shared" si="68"/>
        <v>0</v>
      </c>
      <c r="AD194" s="163">
        <f t="shared" si="68"/>
        <v>0</v>
      </c>
      <c r="AE194" s="163">
        <f t="shared" si="68"/>
        <v>0</v>
      </c>
      <c r="AF194" s="176">
        <f t="shared" si="68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69"/>
        <v>0</v>
      </c>
      <c r="D195" s="163">
        <f t="shared" si="69"/>
        <v>0</v>
      </c>
      <c r="E195" s="163">
        <f t="shared" si="69"/>
        <v>0</v>
      </c>
      <c r="F195" s="163">
        <f t="shared" si="69"/>
        <v>0</v>
      </c>
      <c r="G195" s="163">
        <f t="shared" si="69"/>
        <v>0</v>
      </c>
      <c r="H195" s="163">
        <f t="shared" si="69"/>
        <v>0</v>
      </c>
      <c r="I195" s="163">
        <f t="shared" si="69"/>
        <v>0</v>
      </c>
      <c r="J195" s="163">
        <f t="shared" si="69"/>
        <v>0</v>
      </c>
      <c r="K195" s="163">
        <f t="shared" si="69"/>
        <v>0</v>
      </c>
      <c r="L195" s="163">
        <f t="shared" si="69"/>
        <v>0</v>
      </c>
      <c r="M195" s="163">
        <f t="shared" si="69"/>
        <v>0</v>
      </c>
      <c r="N195" s="163">
        <f t="shared" si="69"/>
        <v>0</v>
      </c>
      <c r="O195" s="163">
        <f t="shared" si="69"/>
        <v>0</v>
      </c>
      <c r="P195" s="163">
        <f t="shared" si="69"/>
        <v>0</v>
      </c>
      <c r="Q195" s="163">
        <f t="shared" si="69"/>
        <v>0</v>
      </c>
      <c r="R195" s="163">
        <f t="shared" si="69"/>
        <v>0</v>
      </c>
      <c r="S195" s="163">
        <f t="shared" si="68"/>
        <v>0</v>
      </c>
      <c r="T195" s="163">
        <f t="shared" si="68"/>
        <v>0</v>
      </c>
      <c r="U195" s="163">
        <f t="shared" si="68"/>
        <v>0</v>
      </c>
      <c r="V195" s="163">
        <f t="shared" si="68"/>
        <v>0</v>
      </c>
      <c r="W195" s="163">
        <f t="shared" si="68"/>
        <v>0</v>
      </c>
      <c r="X195" s="163">
        <f t="shared" si="68"/>
        <v>0</v>
      </c>
      <c r="Y195" s="163">
        <f t="shared" si="68"/>
        <v>0</v>
      </c>
      <c r="Z195" s="163">
        <f t="shared" si="68"/>
        <v>0</v>
      </c>
      <c r="AA195" s="163">
        <f t="shared" si="68"/>
        <v>0</v>
      </c>
      <c r="AB195" s="163">
        <f t="shared" si="68"/>
        <v>0</v>
      </c>
      <c r="AC195" s="163">
        <f t="shared" si="68"/>
        <v>0</v>
      </c>
      <c r="AD195" s="163">
        <f t="shared" si="68"/>
        <v>0</v>
      </c>
      <c r="AE195" s="163">
        <f t="shared" si="68"/>
        <v>0</v>
      </c>
      <c r="AF195" s="176">
        <f t="shared" si="68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69"/>
        <v>0</v>
      </c>
      <c r="D196" s="163">
        <f t="shared" si="69"/>
        <v>0</v>
      </c>
      <c r="E196" s="163">
        <f t="shared" si="69"/>
        <v>0</v>
      </c>
      <c r="F196" s="163">
        <f t="shared" si="69"/>
        <v>0</v>
      </c>
      <c r="G196" s="163">
        <f t="shared" si="69"/>
        <v>0</v>
      </c>
      <c r="H196" s="163">
        <f t="shared" si="69"/>
        <v>0</v>
      </c>
      <c r="I196" s="163">
        <f t="shared" si="69"/>
        <v>0</v>
      </c>
      <c r="J196" s="163">
        <f t="shared" si="69"/>
        <v>0</v>
      </c>
      <c r="K196" s="163">
        <f t="shared" si="69"/>
        <v>0</v>
      </c>
      <c r="L196" s="163">
        <f t="shared" si="69"/>
        <v>0</v>
      </c>
      <c r="M196" s="163">
        <f t="shared" si="69"/>
        <v>0</v>
      </c>
      <c r="N196" s="163">
        <f t="shared" si="69"/>
        <v>0</v>
      </c>
      <c r="O196" s="163">
        <f t="shared" si="69"/>
        <v>0</v>
      </c>
      <c r="P196" s="163">
        <f t="shared" si="69"/>
        <v>0</v>
      </c>
      <c r="Q196" s="163">
        <f t="shared" si="69"/>
        <v>0</v>
      </c>
      <c r="R196" s="163">
        <f t="shared" si="69"/>
        <v>0</v>
      </c>
      <c r="S196" s="163">
        <f t="shared" si="68"/>
        <v>0</v>
      </c>
      <c r="T196" s="163">
        <f t="shared" si="68"/>
        <v>0</v>
      </c>
      <c r="U196" s="163">
        <f t="shared" si="68"/>
        <v>0</v>
      </c>
      <c r="V196" s="163">
        <f t="shared" si="68"/>
        <v>0</v>
      </c>
      <c r="W196" s="163">
        <f t="shared" si="68"/>
        <v>0</v>
      </c>
      <c r="X196" s="163">
        <f t="shared" si="68"/>
        <v>0</v>
      </c>
      <c r="Y196" s="163">
        <f t="shared" si="68"/>
        <v>0</v>
      </c>
      <c r="Z196" s="163">
        <f t="shared" si="68"/>
        <v>0</v>
      </c>
      <c r="AA196" s="163">
        <f t="shared" si="68"/>
        <v>0</v>
      </c>
      <c r="AB196" s="163">
        <f t="shared" si="68"/>
        <v>0</v>
      </c>
      <c r="AC196" s="163">
        <f t="shared" si="68"/>
        <v>0</v>
      </c>
      <c r="AD196" s="163">
        <f t="shared" si="68"/>
        <v>0</v>
      </c>
      <c r="AE196" s="163">
        <f t="shared" si="68"/>
        <v>0</v>
      </c>
      <c r="AF196" s="176">
        <f t="shared" si="68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69"/>
        <v>0</v>
      </c>
      <c r="D197" s="163">
        <f t="shared" si="69"/>
        <v>0</v>
      </c>
      <c r="E197" s="163">
        <f t="shared" si="69"/>
        <v>0</v>
      </c>
      <c r="F197" s="163">
        <f t="shared" si="69"/>
        <v>0</v>
      </c>
      <c r="G197" s="163">
        <f t="shared" si="69"/>
        <v>0</v>
      </c>
      <c r="H197" s="163">
        <f t="shared" si="69"/>
        <v>0</v>
      </c>
      <c r="I197" s="163">
        <f t="shared" si="69"/>
        <v>0</v>
      </c>
      <c r="J197" s="163">
        <f t="shared" si="69"/>
        <v>0</v>
      </c>
      <c r="K197" s="163">
        <f t="shared" si="69"/>
        <v>0</v>
      </c>
      <c r="L197" s="163">
        <f t="shared" si="69"/>
        <v>0</v>
      </c>
      <c r="M197" s="163">
        <f t="shared" si="69"/>
        <v>0</v>
      </c>
      <c r="N197" s="163">
        <f t="shared" si="69"/>
        <v>0</v>
      </c>
      <c r="O197" s="163">
        <f t="shared" si="69"/>
        <v>0</v>
      </c>
      <c r="P197" s="163">
        <f t="shared" si="69"/>
        <v>0</v>
      </c>
      <c r="Q197" s="163">
        <f t="shared" si="69"/>
        <v>0</v>
      </c>
      <c r="R197" s="163">
        <f t="shared" si="69"/>
        <v>0</v>
      </c>
      <c r="S197" s="163">
        <f t="shared" si="68"/>
        <v>0</v>
      </c>
      <c r="T197" s="163">
        <f t="shared" si="68"/>
        <v>0</v>
      </c>
      <c r="U197" s="163">
        <f t="shared" si="68"/>
        <v>0</v>
      </c>
      <c r="V197" s="163">
        <f t="shared" si="68"/>
        <v>0</v>
      </c>
      <c r="W197" s="163">
        <f t="shared" si="68"/>
        <v>0</v>
      </c>
      <c r="X197" s="163">
        <f t="shared" si="68"/>
        <v>0</v>
      </c>
      <c r="Y197" s="163">
        <f t="shared" si="68"/>
        <v>0</v>
      </c>
      <c r="Z197" s="163">
        <f t="shared" si="68"/>
        <v>0</v>
      </c>
      <c r="AA197" s="163">
        <f t="shared" si="68"/>
        <v>0</v>
      </c>
      <c r="AB197" s="163">
        <f t="shared" si="68"/>
        <v>0</v>
      </c>
      <c r="AC197" s="163">
        <f t="shared" si="68"/>
        <v>0</v>
      </c>
      <c r="AD197" s="163">
        <f t="shared" si="68"/>
        <v>0</v>
      </c>
      <c r="AE197" s="163">
        <f t="shared" si="68"/>
        <v>0</v>
      </c>
      <c r="AF197" s="176">
        <f t="shared" si="68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69"/>
        <v>0</v>
      </c>
      <c r="D198" s="163">
        <f t="shared" si="69"/>
        <v>0</v>
      </c>
      <c r="E198" s="163">
        <f t="shared" si="69"/>
        <v>0</v>
      </c>
      <c r="F198" s="163">
        <f t="shared" si="69"/>
        <v>0</v>
      </c>
      <c r="G198" s="163">
        <f t="shared" si="69"/>
        <v>0</v>
      </c>
      <c r="H198" s="163">
        <f t="shared" si="69"/>
        <v>0</v>
      </c>
      <c r="I198" s="163">
        <f t="shared" si="69"/>
        <v>0</v>
      </c>
      <c r="J198" s="163">
        <f t="shared" si="69"/>
        <v>0</v>
      </c>
      <c r="K198" s="163">
        <f t="shared" si="69"/>
        <v>0</v>
      </c>
      <c r="L198" s="163">
        <f t="shared" si="69"/>
        <v>0</v>
      </c>
      <c r="M198" s="163">
        <f t="shared" si="69"/>
        <v>0</v>
      </c>
      <c r="N198" s="163">
        <f t="shared" si="69"/>
        <v>0</v>
      </c>
      <c r="O198" s="163">
        <f t="shared" si="69"/>
        <v>0</v>
      </c>
      <c r="P198" s="163">
        <f t="shared" si="69"/>
        <v>0</v>
      </c>
      <c r="Q198" s="163">
        <f t="shared" si="69"/>
        <v>0</v>
      </c>
      <c r="R198" s="163">
        <f t="shared" si="69"/>
        <v>0</v>
      </c>
      <c r="S198" s="163">
        <f t="shared" si="68"/>
        <v>0</v>
      </c>
      <c r="T198" s="163">
        <f t="shared" si="68"/>
        <v>0</v>
      </c>
      <c r="U198" s="163">
        <f t="shared" si="68"/>
        <v>0</v>
      </c>
      <c r="V198" s="163">
        <f t="shared" si="68"/>
        <v>0</v>
      </c>
      <c r="W198" s="163">
        <f t="shared" si="68"/>
        <v>0</v>
      </c>
      <c r="X198" s="163">
        <f t="shared" si="68"/>
        <v>0</v>
      </c>
      <c r="Y198" s="163">
        <f t="shared" si="68"/>
        <v>0</v>
      </c>
      <c r="Z198" s="163">
        <f t="shared" si="68"/>
        <v>0</v>
      </c>
      <c r="AA198" s="163">
        <f t="shared" si="68"/>
        <v>0</v>
      </c>
      <c r="AB198" s="163">
        <f t="shared" si="68"/>
        <v>0</v>
      </c>
      <c r="AC198" s="163">
        <f t="shared" si="68"/>
        <v>0</v>
      </c>
      <c r="AD198" s="163">
        <f t="shared" si="68"/>
        <v>0</v>
      </c>
      <c r="AE198" s="163">
        <f t="shared" si="68"/>
        <v>0</v>
      </c>
      <c r="AF198" s="176">
        <f t="shared" si="68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69"/>
        <v>0</v>
      </c>
      <c r="D199" s="163">
        <f t="shared" si="69"/>
        <v>0</v>
      </c>
      <c r="E199" s="163">
        <f t="shared" si="69"/>
        <v>0</v>
      </c>
      <c r="F199" s="163">
        <f t="shared" si="69"/>
        <v>0</v>
      </c>
      <c r="G199" s="163">
        <f t="shared" si="69"/>
        <v>0</v>
      </c>
      <c r="H199" s="163">
        <f t="shared" si="69"/>
        <v>0</v>
      </c>
      <c r="I199" s="163">
        <f t="shared" si="69"/>
        <v>0</v>
      </c>
      <c r="J199" s="163">
        <f t="shared" si="69"/>
        <v>0</v>
      </c>
      <c r="K199" s="163">
        <f t="shared" si="69"/>
        <v>0</v>
      </c>
      <c r="L199" s="163">
        <f t="shared" si="69"/>
        <v>0</v>
      </c>
      <c r="M199" s="163">
        <f t="shared" si="69"/>
        <v>0</v>
      </c>
      <c r="N199" s="163">
        <f t="shared" si="69"/>
        <v>0</v>
      </c>
      <c r="O199" s="163">
        <f t="shared" si="69"/>
        <v>0</v>
      </c>
      <c r="P199" s="163">
        <f t="shared" si="69"/>
        <v>0</v>
      </c>
      <c r="Q199" s="163">
        <f t="shared" si="69"/>
        <v>0</v>
      </c>
      <c r="R199" s="163">
        <f t="shared" si="69"/>
        <v>0</v>
      </c>
      <c r="S199" s="163">
        <f t="shared" si="68"/>
        <v>0</v>
      </c>
      <c r="T199" s="163">
        <f t="shared" si="68"/>
        <v>0</v>
      </c>
      <c r="U199" s="163">
        <f t="shared" si="68"/>
        <v>0</v>
      </c>
      <c r="V199" s="163">
        <f t="shared" si="68"/>
        <v>0</v>
      </c>
      <c r="W199" s="163">
        <f t="shared" si="68"/>
        <v>0</v>
      </c>
      <c r="X199" s="163">
        <f t="shared" si="68"/>
        <v>0</v>
      </c>
      <c r="Y199" s="163">
        <f t="shared" si="68"/>
        <v>0</v>
      </c>
      <c r="Z199" s="163">
        <f t="shared" si="68"/>
        <v>0</v>
      </c>
      <c r="AA199" s="163">
        <f t="shared" si="68"/>
        <v>0</v>
      </c>
      <c r="AB199" s="163">
        <f t="shared" si="68"/>
        <v>0</v>
      </c>
      <c r="AC199" s="163">
        <f t="shared" si="68"/>
        <v>0</v>
      </c>
      <c r="AD199" s="163">
        <f t="shared" si="68"/>
        <v>0</v>
      </c>
      <c r="AE199" s="163">
        <f t="shared" si="68"/>
        <v>0</v>
      </c>
      <c r="AF199" s="176">
        <f t="shared" si="68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69"/>
        <v>0</v>
      </c>
      <c r="D200" s="163">
        <f t="shared" si="69"/>
        <v>0</v>
      </c>
      <c r="E200" s="163">
        <f t="shared" si="69"/>
        <v>0</v>
      </c>
      <c r="F200" s="163">
        <f t="shared" si="69"/>
        <v>0</v>
      </c>
      <c r="G200" s="163">
        <f t="shared" si="69"/>
        <v>0</v>
      </c>
      <c r="H200" s="163">
        <f t="shared" si="69"/>
        <v>0</v>
      </c>
      <c r="I200" s="163">
        <f t="shared" si="69"/>
        <v>0</v>
      </c>
      <c r="J200" s="163">
        <f t="shared" si="69"/>
        <v>0</v>
      </c>
      <c r="K200" s="163">
        <f t="shared" si="69"/>
        <v>0</v>
      </c>
      <c r="L200" s="163">
        <f t="shared" si="69"/>
        <v>0</v>
      </c>
      <c r="M200" s="163">
        <f t="shared" si="69"/>
        <v>0</v>
      </c>
      <c r="N200" s="163">
        <f t="shared" si="69"/>
        <v>0</v>
      </c>
      <c r="O200" s="163">
        <f t="shared" si="69"/>
        <v>0</v>
      </c>
      <c r="P200" s="163">
        <f t="shared" si="69"/>
        <v>0</v>
      </c>
      <c r="Q200" s="163">
        <f t="shared" si="69"/>
        <v>0</v>
      </c>
      <c r="R200" s="163">
        <f t="shared" ref="R200:AF215" si="70">Q200</f>
        <v>0</v>
      </c>
      <c r="S200" s="163">
        <f t="shared" si="70"/>
        <v>0</v>
      </c>
      <c r="T200" s="163">
        <f t="shared" si="70"/>
        <v>0</v>
      </c>
      <c r="U200" s="163">
        <f t="shared" si="70"/>
        <v>0</v>
      </c>
      <c r="V200" s="163">
        <f t="shared" si="70"/>
        <v>0</v>
      </c>
      <c r="W200" s="163">
        <f t="shared" si="70"/>
        <v>0</v>
      </c>
      <c r="X200" s="163">
        <f t="shared" si="70"/>
        <v>0</v>
      </c>
      <c r="Y200" s="163">
        <f t="shared" si="70"/>
        <v>0</v>
      </c>
      <c r="Z200" s="163">
        <f t="shared" si="70"/>
        <v>0</v>
      </c>
      <c r="AA200" s="163">
        <f t="shared" si="70"/>
        <v>0</v>
      </c>
      <c r="AB200" s="163">
        <f t="shared" si="70"/>
        <v>0</v>
      </c>
      <c r="AC200" s="163">
        <f t="shared" si="70"/>
        <v>0</v>
      </c>
      <c r="AD200" s="163">
        <f t="shared" si="70"/>
        <v>0</v>
      </c>
      <c r="AE200" s="163">
        <f t="shared" si="70"/>
        <v>0</v>
      </c>
      <c r="AF200" s="176">
        <f t="shared" si="70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R216" si="71">B201</f>
        <v>0</v>
      </c>
      <c r="D201" s="163">
        <f t="shared" si="71"/>
        <v>0</v>
      </c>
      <c r="E201" s="163">
        <f t="shared" si="71"/>
        <v>0</v>
      </c>
      <c r="F201" s="163">
        <f t="shared" si="71"/>
        <v>0</v>
      </c>
      <c r="G201" s="163">
        <f t="shared" si="71"/>
        <v>0</v>
      </c>
      <c r="H201" s="163">
        <f t="shared" si="71"/>
        <v>0</v>
      </c>
      <c r="I201" s="163">
        <f t="shared" si="71"/>
        <v>0</v>
      </c>
      <c r="J201" s="163">
        <f t="shared" si="71"/>
        <v>0</v>
      </c>
      <c r="K201" s="163">
        <f t="shared" si="71"/>
        <v>0</v>
      </c>
      <c r="L201" s="163">
        <f t="shared" si="71"/>
        <v>0</v>
      </c>
      <c r="M201" s="163">
        <f t="shared" si="71"/>
        <v>0</v>
      </c>
      <c r="N201" s="163">
        <f t="shared" si="71"/>
        <v>0</v>
      </c>
      <c r="O201" s="163">
        <f t="shared" si="71"/>
        <v>0</v>
      </c>
      <c r="P201" s="163">
        <f t="shared" si="71"/>
        <v>0</v>
      </c>
      <c r="Q201" s="163">
        <f t="shared" si="71"/>
        <v>0</v>
      </c>
      <c r="R201" s="163">
        <f t="shared" si="71"/>
        <v>0</v>
      </c>
      <c r="S201" s="163">
        <f t="shared" si="70"/>
        <v>0</v>
      </c>
      <c r="T201" s="163">
        <f t="shared" si="70"/>
        <v>0</v>
      </c>
      <c r="U201" s="163">
        <f t="shared" si="70"/>
        <v>0</v>
      </c>
      <c r="V201" s="163">
        <f t="shared" si="70"/>
        <v>0</v>
      </c>
      <c r="W201" s="163">
        <f t="shared" si="70"/>
        <v>0</v>
      </c>
      <c r="X201" s="163">
        <f t="shared" si="70"/>
        <v>0</v>
      </c>
      <c r="Y201" s="163">
        <f t="shared" si="70"/>
        <v>0</v>
      </c>
      <c r="Z201" s="163">
        <f t="shared" si="70"/>
        <v>0</v>
      </c>
      <c r="AA201" s="163">
        <f t="shared" si="70"/>
        <v>0</v>
      </c>
      <c r="AB201" s="163">
        <f t="shared" si="70"/>
        <v>0</v>
      </c>
      <c r="AC201" s="163">
        <f t="shared" si="70"/>
        <v>0</v>
      </c>
      <c r="AD201" s="163">
        <f t="shared" si="70"/>
        <v>0</v>
      </c>
      <c r="AE201" s="163">
        <f t="shared" si="70"/>
        <v>0</v>
      </c>
      <c r="AF201" s="176">
        <f t="shared" si="70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71"/>
        <v>0</v>
      </c>
      <c r="D202" s="163">
        <f t="shared" si="71"/>
        <v>0</v>
      </c>
      <c r="E202" s="163">
        <f t="shared" si="71"/>
        <v>0</v>
      </c>
      <c r="F202" s="163">
        <f t="shared" si="71"/>
        <v>0</v>
      </c>
      <c r="G202" s="163">
        <f t="shared" si="71"/>
        <v>0</v>
      </c>
      <c r="H202" s="163">
        <f t="shared" si="71"/>
        <v>0</v>
      </c>
      <c r="I202" s="163">
        <f t="shared" si="71"/>
        <v>0</v>
      </c>
      <c r="J202" s="163">
        <f t="shared" si="71"/>
        <v>0</v>
      </c>
      <c r="K202" s="163">
        <f t="shared" si="71"/>
        <v>0</v>
      </c>
      <c r="L202" s="163">
        <f t="shared" si="71"/>
        <v>0</v>
      </c>
      <c r="M202" s="163">
        <f t="shared" si="71"/>
        <v>0</v>
      </c>
      <c r="N202" s="163">
        <f t="shared" si="71"/>
        <v>0</v>
      </c>
      <c r="O202" s="163">
        <f t="shared" si="71"/>
        <v>0</v>
      </c>
      <c r="P202" s="163">
        <f t="shared" si="71"/>
        <v>0</v>
      </c>
      <c r="Q202" s="163">
        <f t="shared" si="71"/>
        <v>0</v>
      </c>
      <c r="R202" s="163">
        <f t="shared" si="71"/>
        <v>0</v>
      </c>
      <c r="S202" s="163">
        <f t="shared" si="70"/>
        <v>0</v>
      </c>
      <c r="T202" s="163">
        <f t="shared" si="70"/>
        <v>0</v>
      </c>
      <c r="U202" s="163">
        <f t="shared" si="70"/>
        <v>0</v>
      </c>
      <c r="V202" s="163">
        <f t="shared" si="70"/>
        <v>0</v>
      </c>
      <c r="W202" s="163">
        <f t="shared" si="70"/>
        <v>0</v>
      </c>
      <c r="X202" s="163">
        <f t="shared" si="70"/>
        <v>0</v>
      </c>
      <c r="Y202" s="163">
        <f t="shared" si="70"/>
        <v>0</v>
      </c>
      <c r="Z202" s="163">
        <f t="shared" si="70"/>
        <v>0</v>
      </c>
      <c r="AA202" s="163">
        <f t="shared" si="70"/>
        <v>0</v>
      </c>
      <c r="AB202" s="163">
        <f t="shared" si="70"/>
        <v>0</v>
      </c>
      <c r="AC202" s="163">
        <f t="shared" si="70"/>
        <v>0</v>
      </c>
      <c r="AD202" s="163">
        <f t="shared" si="70"/>
        <v>0</v>
      </c>
      <c r="AE202" s="163">
        <f t="shared" si="70"/>
        <v>0</v>
      </c>
      <c r="AF202" s="176">
        <f t="shared" si="70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71"/>
        <v>0</v>
      </c>
      <c r="D203" s="163">
        <f t="shared" si="71"/>
        <v>0</v>
      </c>
      <c r="E203" s="163">
        <f t="shared" si="71"/>
        <v>0</v>
      </c>
      <c r="F203" s="163">
        <f t="shared" si="71"/>
        <v>0</v>
      </c>
      <c r="G203" s="163">
        <f t="shared" si="71"/>
        <v>0</v>
      </c>
      <c r="H203" s="163">
        <f t="shared" si="71"/>
        <v>0</v>
      </c>
      <c r="I203" s="163">
        <f t="shared" si="71"/>
        <v>0</v>
      </c>
      <c r="J203" s="163">
        <f t="shared" si="71"/>
        <v>0</v>
      </c>
      <c r="K203" s="163">
        <f t="shared" si="71"/>
        <v>0</v>
      </c>
      <c r="L203" s="163">
        <f t="shared" si="71"/>
        <v>0</v>
      </c>
      <c r="M203" s="163">
        <f t="shared" si="71"/>
        <v>0</v>
      </c>
      <c r="N203" s="163">
        <f t="shared" si="71"/>
        <v>0</v>
      </c>
      <c r="O203" s="163">
        <f t="shared" si="71"/>
        <v>0</v>
      </c>
      <c r="P203" s="163">
        <f t="shared" si="71"/>
        <v>0</v>
      </c>
      <c r="Q203" s="163">
        <f t="shared" si="71"/>
        <v>0</v>
      </c>
      <c r="R203" s="163">
        <f t="shared" si="71"/>
        <v>0</v>
      </c>
      <c r="S203" s="163">
        <f t="shared" si="70"/>
        <v>0</v>
      </c>
      <c r="T203" s="163">
        <f t="shared" si="70"/>
        <v>0</v>
      </c>
      <c r="U203" s="163">
        <f t="shared" si="70"/>
        <v>0</v>
      </c>
      <c r="V203" s="163">
        <f t="shared" si="70"/>
        <v>0</v>
      </c>
      <c r="W203" s="163">
        <f t="shared" si="70"/>
        <v>0</v>
      </c>
      <c r="X203" s="163">
        <f t="shared" si="70"/>
        <v>0</v>
      </c>
      <c r="Y203" s="163">
        <f t="shared" si="70"/>
        <v>0</v>
      </c>
      <c r="Z203" s="163">
        <f t="shared" si="70"/>
        <v>0</v>
      </c>
      <c r="AA203" s="163">
        <f t="shared" si="70"/>
        <v>0</v>
      </c>
      <c r="AB203" s="163">
        <f t="shared" si="70"/>
        <v>0</v>
      </c>
      <c r="AC203" s="163">
        <f t="shared" si="70"/>
        <v>0</v>
      </c>
      <c r="AD203" s="163">
        <f t="shared" si="70"/>
        <v>0</v>
      </c>
      <c r="AE203" s="163">
        <f t="shared" si="70"/>
        <v>0</v>
      </c>
      <c r="AF203" s="176">
        <f t="shared" si="70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71"/>
        <v>0</v>
      </c>
      <c r="D204" s="163">
        <f t="shared" si="71"/>
        <v>0</v>
      </c>
      <c r="E204" s="163">
        <f t="shared" si="71"/>
        <v>0</v>
      </c>
      <c r="F204" s="163">
        <f t="shared" si="71"/>
        <v>0</v>
      </c>
      <c r="G204" s="163">
        <f t="shared" si="71"/>
        <v>0</v>
      </c>
      <c r="H204" s="163">
        <f t="shared" si="71"/>
        <v>0</v>
      </c>
      <c r="I204" s="163">
        <f t="shared" si="71"/>
        <v>0</v>
      </c>
      <c r="J204" s="163">
        <f t="shared" si="71"/>
        <v>0</v>
      </c>
      <c r="K204" s="163">
        <f t="shared" si="71"/>
        <v>0</v>
      </c>
      <c r="L204" s="163">
        <f t="shared" si="71"/>
        <v>0</v>
      </c>
      <c r="M204" s="163">
        <f t="shared" si="71"/>
        <v>0</v>
      </c>
      <c r="N204" s="163">
        <f t="shared" si="71"/>
        <v>0</v>
      </c>
      <c r="O204" s="163">
        <f t="shared" si="71"/>
        <v>0</v>
      </c>
      <c r="P204" s="163">
        <f t="shared" si="71"/>
        <v>0</v>
      </c>
      <c r="Q204" s="163">
        <f t="shared" si="71"/>
        <v>0</v>
      </c>
      <c r="R204" s="163">
        <f t="shared" si="71"/>
        <v>0</v>
      </c>
      <c r="S204" s="163">
        <f t="shared" si="70"/>
        <v>0</v>
      </c>
      <c r="T204" s="163">
        <f t="shared" si="70"/>
        <v>0</v>
      </c>
      <c r="U204" s="163">
        <f t="shared" si="70"/>
        <v>0</v>
      </c>
      <c r="V204" s="163">
        <f t="shared" si="70"/>
        <v>0</v>
      </c>
      <c r="W204" s="163">
        <f t="shared" si="70"/>
        <v>0</v>
      </c>
      <c r="X204" s="163">
        <f t="shared" si="70"/>
        <v>0</v>
      </c>
      <c r="Y204" s="163">
        <f t="shared" si="70"/>
        <v>0</v>
      </c>
      <c r="Z204" s="163">
        <f t="shared" si="70"/>
        <v>0</v>
      </c>
      <c r="AA204" s="163">
        <f t="shared" si="70"/>
        <v>0</v>
      </c>
      <c r="AB204" s="163">
        <f t="shared" si="70"/>
        <v>0</v>
      </c>
      <c r="AC204" s="163">
        <f t="shared" si="70"/>
        <v>0</v>
      </c>
      <c r="AD204" s="163">
        <f t="shared" si="70"/>
        <v>0</v>
      </c>
      <c r="AE204" s="163">
        <f t="shared" si="70"/>
        <v>0</v>
      </c>
      <c r="AF204" s="176">
        <f t="shared" si="70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71"/>
        <v>0</v>
      </c>
      <c r="D205" s="163">
        <f t="shared" si="71"/>
        <v>0</v>
      </c>
      <c r="E205" s="163">
        <f t="shared" si="71"/>
        <v>0</v>
      </c>
      <c r="F205" s="163">
        <f t="shared" si="71"/>
        <v>0</v>
      </c>
      <c r="G205" s="163">
        <f t="shared" si="71"/>
        <v>0</v>
      </c>
      <c r="H205" s="163">
        <f t="shared" si="71"/>
        <v>0</v>
      </c>
      <c r="I205" s="163">
        <f t="shared" si="71"/>
        <v>0</v>
      </c>
      <c r="J205" s="163">
        <f t="shared" si="71"/>
        <v>0</v>
      </c>
      <c r="K205" s="163">
        <f t="shared" si="71"/>
        <v>0</v>
      </c>
      <c r="L205" s="163">
        <f t="shared" si="71"/>
        <v>0</v>
      </c>
      <c r="M205" s="163">
        <f t="shared" si="71"/>
        <v>0</v>
      </c>
      <c r="N205" s="163">
        <f t="shared" si="71"/>
        <v>0</v>
      </c>
      <c r="O205" s="163">
        <f t="shared" si="71"/>
        <v>0</v>
      </c>
      <c r="P205" s="163">
        <f t="shared" si="71"/>
        <v>0</v>
      </c>
      <c r="Q205" s="163">
        <f t="shared" si="71"/>
        <v>0</v>
      </c>
      <c r="R205" s="163">
        <f t="shared" si="71"/>
        <v>0</v>
      </c>
      <c r="S205" s="163">
        <f t="shared" si="70"/>
        <v>0</v>
      </c>
      <c r="T205" s="163">
        <f t="shared" si="70"/>
        <v>0</v>
      </c>
      <c r="U205" s="163">
        <f t="shared" si="70"/>
        <v>0</v>
      </c>
      <c r="V205" s="163">
        <f t="shared" si="70"/>
        <v>0</v>
      </c>
      <c r="W205" s="163">
        <f t="shared" si="70"/>
        <v>0</v>
      </c>
      <c r="X205" s="163">
        <f t="shared" si="70"/>
        <v>0</v>
      </c>
      <c r="Y205" s="163">
        <f t="shared" si="70"/>
        <v>0</v>
      </c>
      <c r="Z205" s="163">
        <f t="shared" si="70"/>
        <v>0</v>
      </c>
      <c r="AA205" s="163">
        <f t="shared" si="70"/>
        <v>0</v>
      </c>
      <c r="AB205" s="163">
        <f t="shared" si="70"/>
        <v>0</v>
      </c>
      <c r="AC205" s="163">
        <f t="shared" si="70"/>
        <v>0</v>
      </c>
      <c r="AD205" s="163">
        <f t="shared" si="70"/>
        <v>0</v>
      </c>
      <c r="AE205" s="163">
        <f t="shared" si="70"/>
        <v>0</v>
      </c>
      <c r="AF205" s="176">
        <f t="shared" si="70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71"/>
        <v>0</v>
      </c>
      <c r="D206" s="163">
        <f t="shared" si="71"/>
        <v>0</v>
      </c>
      <c r="E206" s="163">
        <f t="shared" si="71"/>
        <v>0</v>
      </c>
      <c r="F206" s="163">
        <f t="shared" si="71"/>
        <v>0</v>
      </c>
      <c r="G206" s="163">
        <f t="shared" si="71"/>
        <v>0</v>
      </c>
      <c r="H206" s="163">
        <f t="shared" si="71"/>
        <v>0</v>
      </c>
      <c r="I206" s="163">
        <f t="shared" si="71"/>
        <v>0</v>
      </c>
      <c r="J206" s="163">
        <f t="shared" si="71"/>
        <v>0</v>
      </c>
      <c r="K206" s="163">
        <f t="shared" si="71"/>
        <v>0</v>
      </c>
      <c r="L206" s="163">
        <f t="shared" si="71"/>
        <v>0</v>
      </c>
      <c r="M206" s="163">
        <f t="shared" si="71"/>
        <v>0</v>
      </c>
      <c r="N206" s="163">
        <f t="shared" si="71"/>
        <v>0</v>
      </c>
      <c r="O206" s="163">
        <f t="shared" si="71"/>
        <v>0</v>
      </c>
      <c r="P206" s="163">
        <f t="shared" si="71"/>
        <v>0</v>
      </c>
      <c r="Q206" s="163">
        <f t="shared" si="71"/>
        <v>0</v>
      </c>
      <c r="R206" s="163">
        <f t="shared" si="71"/>
        <v>0</v>
      </c>
      <c r="S206" s="163">
        <f t="shared" si="70"/>
        <v>0</v>
      </c>
      <c r="T206" s="163">
        <f t="shared" si="70"/>
        <v>0</v>
      </c>
      <c r="U206" s="163">
        <f t="shared" si="70"/>
        <v>0</v>
      </c>
      <c r="V206" s="163">
        <f t="shared" si="70"/>
        <v>0</v>
      </c>
      <c r="W206" s="163">
        <f t="shared" si="70"/>
        <v>0</v>
      </c>
      <c r="X206" s="163">
        <f t="shared" si="70"/>
        <v>0</v>
      </c>
      <c r="Y206" s="163">
        <f t="shared" si="70"/>
        <v>0</v>
      </c>
      <c r="Z206" s="163">
        <f t="shared" si="70"/>
        <v>0</v>
      </c>
      <c r="AA206" s="163">
        <f t="shared" si="70"/>
        <v>0</v>
      </c>
      <c r="AB206" s="163">
        <f t="shared" si="70"/>
        <v>0</v>
      </c>
      <c r="AC206" s="163">
        <f t="shared" si="70"/>
        <v>0</v>
      </c>
      <c r="AD206" s="163">
        <f t="shared" si="70"/>
        <v>0</v>
      </c>
      <c r="AE206" s="163">
        <f t="shared" si="70"/>
        <v>0</v>
      </c>
      <c r="AF206" s="176">
        <f t="shared" si="70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71"/>
        <v>0</v>
      </c>
      <c r="D207" s="163">
        <f t="shared" si="71"/>
        <v>0</v>
      </c>
      <c r="E207" s="163">
        <f t="shared" si="71"/>
        <v>0</v>
      </c>
      <c r="F207" s="163">
        <f t="shared" si="71"/>
        <v>0</v>
      </c>
      <c r="G207" s="163">
        <f t="shared" si="71"/>
        <v>0</v>
      </c>
      <c r="H207" s="163">
        <f t="shared" si="71"/>
        <v>0</v>
      </c>
      <c r="I207" s="163">
        <f t="shared" si="71"/>
        <v>0</v>
      </c>
      <c r="J207" s="163">
        <f t="shared" si="71"/>
        <v>0</v>
      </c>
      <c r="K207" s="163">
        <f t="shared" si="71"/>
        <v>0</v>
      </c>
      <c r="L207" s="163">
        <f t="shared" si="71"/>
        <v>0</v>
      </c>
      <c r="M207" s="163">
        <f t="shared" si="71"/>
        <v>0</v>
      </c>
      <c r="N207" s="163">
        <f t="shared" si="71"/>
        <v>0</v>
      </c>
      <c r="O207" s="163">
        <f t="shared" si="71"/>
        <v>0</v>
      </c>
      <c r="P207" s="163">
        <f t="shared" si="71"/>
        <v>0</v>
      </c>
      <c r="Q207" s="163">
        <f t="shared" si="71"/>
        <v>0</v>
      </c>
      <c r="R207" s="163">
        <f t="shared" si="71"/>
        <v>0</v>
      </c>
      <c r="S207" s="163">
        <f t="shared" si="70"/>
        <v>0</v>
      </c>
      <c r="T207" s="163">
        <f t="shared" si="70"/>
        <v>0</v>
      </c>
      <c r="U207" s="163">
        <f t="shared" si="70"/>
        <v>0</v>
      </c>
      <c r="V207" s="163">
        <f t="shared" si="70"/>
        <v>0</v>
      </c>
      <c r="W207" s="163">
        <f t="shared" si="70"/>
        <v>0</v>
      </c>
      <c r="X207" s="163">
        <f t="shared" si="70"/>
        <v>0</v>
      </c>
      <c r="Y207" s="163">
        <f t="shared" si="70"/>
        <v>0</v>
      </c>
      <c r="Z207" s="163">
        <f t="shared" si="70"/>
        <v>0</v>
      </c>
      <c r="AA207" s="163">
        <f t="shared" si="70"/>
        <v>0</v>
      </c>
      <c r="AB207" s="163">
        <f t="shared" si="70"/>
        <v>0</v>
      </c>
      <c r="AC207" s="163">
        <f t="shared" si="70"/>
        <v>0</v>
      </c>
      <c r="AD207" s="163">
        <f t="shared" si="70"/>
        <v>0</v>
      </c>
      <c r="AE207" s="163">
        <f t="shared" si="70"/>
        <v>0</v>
      </c>
      <c r="AF207" s="176">
        <f t="shared" si="70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71"/>
        <v>0</v>
      </c>
      <c r="D208" s="163">
        <f t="shared" si="71"/>
        <v>0</v>
      </c>
      <c r="E208" s="163">
        <f t="shared" si="71"/>
        <v>0</v>
      </c>
      <c r="F208" s="163">
        <f t="shared" si="71"/>
        <v>0</v>
      </c>
      <c r="G208" s="163">
        <f t="shared" si="71"/>
        <v>0</v>
      </c>
      <c r="H208" s="163">
        <f t="shared" si="71"/>
        <v>0</v>
      </c>
      <c r="I208" s="163">
        <f t="shared" si="71"/>
        <v>0</v>
      </c>
      <c r="J208" s="163">
        <f t="shared" si="71"/>
        <v>0</v>
      </c>
      <c r="K208" s="163">
        <f t="shared" si="71"/>
        <v>0</v>
      </c>
      <c r="L208" s="163">
        <f t="shared" si="71"/>
        <v>0</v>
      </c>
      <c r="M208" s="163">
        <f t="shared" si="71"/>
        <v>0</v>
      </c>
      <c r="N208" s="163">
        <f t="shared" si="71"/>
        <v>0</v>
      </c>
      <c r="O208" s="163">
        <f t="shared" si="71"/>
        <v>0</v>
      </c>
      <c r="P208" s="163">
        <f t="shared" si="71"/>
        <v>0</v>
      </c>
      <c r="Q208" s="163">
        <f t="shared" si="71"/>
        <v>0</v>
      </c>
      <c r="R208" s="163">
        <f t="shared" si="71"/>
        <v>0</v>
      </c>
      <c r="S208" s="163">
        <f t="shared" si="70"/>
        <v>0</v>
      </c>
      <c r="T208" s="163">
        <f t="shared" si="70"/>
        <v>0</v>
      </c>
      <c r="U208" s="163">
        <f t="shared" si="70"/>
        <v>0</v>
      </c>
      <c r="V208" s="163">
        <f t="shared" si="70"/>
        <v>0</v>
      </c>
      <c r="W208" s="163">
        <f t="shared" si="70"/>
        <v>0</v>
      </c>
      <c r="X208" s="163">
        <f t="shared" si="70"/>
        <v>0</v>
      </c>
      <c r="Y208" s="163">
        <f t="shared" si="70"/>
        <v>0</v>
      </c>
      <c r="Z208" s="163">
        <f t="shared" si="70"/>
        <v>0</v>
      </c>
      <c r="AA208" s="163">
        <f t="shared" si="70"/>
        <v>0</v>
      </c>
      <c r="AB208" s="163">
        <f t="shared" si="70"/>
        <v>0</v>
      </c>
      <c r="AC208" s="163">
        <f t="shared" si="70"/>
        <v>0</v>
      </c>
      <c r="AD208" s="163">
        <f t="shared" si="70"/>
        <v>0</v>
      </c>
      <c r="AE208" s="163">
        <f t="shared" si="70"/>
        <v>0</v>
      </c>
      <c r="AF208" s="176">
        <f t="shared" si="70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71"/>
        <v>0</v>
      </c>
      <c r="D209" s="163">
        <f t="shared" si="71"/>
        <v>0</v>
      </c>
      <c r="E209" s="163">
        <f t="shared" si="71"/>
        <v>0</v>
      </c>
      <c r="F209" s="163">
        <f t="shared" si="71"/>
        <v>0</v>
      </c>
      <c r="G209" s="163">
        <f t="shared" si="71"/>
        <v>0</v>
      </c>
      <c r="H209" s="163">
        <f t="shared" si="71"/>
        <v>0</v>
      </c>
      <c r="I209" s="163">
        <f t="shared" si="71"/>
        <v>0</v>
      </c>
      <c r="J209" s="163">
        <f t="shared" si="71"/>
        <v>0</v>
      </c>
      <c r="K209" s="163">
        <f t="shared" si="71"/>
        <v>0</v>
      </c>
      <c r="L209" s="163">
        <f t="shared" si="71"/>
        <v>0</v>
      </c>
      <c r="M209" s="163">
        <f t="shared" si="71"/>
        <v>0</v>
      </c>
      <c r="N209" s="163">
        <f t="shared" si="71"/>
        <v>0</v>
      </c>
      <c r="O209" s="163">
        <f t="shared" si="71"/>
        <v>0</v>
      </c>
      <c r="P209" s="163">
        <f t="shared" si="71"/>
        <v>0</v>
      </c>
      <c r="Q209" s="163">
        <f t="shared" si="71"/>
        <v>0</v>
      </c>
      <c r="R209" s="163">
        <f t="shared" si="71"/>
        <v>0</v>
      </c>
      <c r="S209" s="163">
        <f t="shared" si="70"/>
        <v>0</v>
      </c>
      <c r="T209" s="163">
        <f t="shared" si="70"/>
        <v>0</v>
      </c>
      <c r="U209" s="163">
        <f t="shared" si="70"/>
        <v>0</v>
      </c>
      <c r="V209" s="163">
        <f t="shared" si="70"/>
        <v>0</v>
      </c>
      <c r="W209" s="163">
        <f t="shared" si="70"/>
        <v>0</v>
      </c>
      <c r="X209" s="163">
        <f t="shared" si="70"/>
        <v>0</v>
      </c>
      <c r="Y209" s="163">
        <f t="shared" si="70"/>
        <v>0</v>
      </c>
      <c r="Z209" s="163">
        <f t="shared" si="70"/>
        <v>0</v>
      </c>
      <c r="AA209" s="163">
        <f t="shared" si="70"/>
        <v>0</v>
      </c>
      <c r="AB209" s="163">
        <f t="shared" si="70"/>
        <v>0</v>
      </c>
      <c r="AC209" s="163">
        <f t="shared" si="70"/>
        <v>0</v>
      </c>
      <c r="AD209" s="163">
        <f t="shared" si="70"/>
        <v>0</v>
      </c>
      <c r="AE209" s="163">
        <f t="shared" si="70"/>
        <v>0</v>
      </c>
      <c r="AF209" s="176">
        <f t="shared" si="70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71"/>
        <v>0</v>
      </c>
      <c r="D210" s="163">
        <f t="shared" si="71"/>
        <v>0</v>
      </c>
      <c r="E210" s="163">
        <f t="shared" si="71"/>
        <v>0</v>
      </c>
      <c r="F210" s="163">
        <f t="shared" si="71"/>
        <v>0</v>
      </c>
      <c r="G210" s="163">
        <f t="shared" si="71"/>
        <v>0</v>
      </c>
      <c r="H210" s="163">
        <f t="shared" si="71"/>
        <v>0</v>
      </c>
      <c r="I210" s="163">
        <f t="shared" si="71"/>
        <v>0</v>
      </c>
      <c r="J210" s="163">
        <f t="shared" si="71"/>
        <v>0</v>
      </c>
      <c r="K210" s="163">
        <f t="shared" si="71"/>
        <v>0</v>
      </c>
      <c r="L210" s="163">
        <f t="shared" si="71"/>
        <v>0</v>
      </c>
      <c r="M210" s="163">
        <f t="shared" si="71"/>
        <v>0</v>
      </c>
      <c r="N210" s="163">
        <f t="shared" si="71"/>
        <v>0</v>
      </c>
      <c r="O210" s="163">
        <f t="shared" si="71"/>
        <v>0</v>
      </c>
      <c r="P210" s="163">
        <f t="shared" si="71"/>
        <v>0</v>
      </c>
      <c r="Q210" s="163">
        <f t="shared" si="71"/>
        <v>0</v>
      </c>
      <c r="R210" s="163">
        <f t="shared" si="71"/>
        <v>0</v>
      </c>
      <c r="S210" s="163">
        <f t="shared" si="70"/>
        <v>0</v>
      </c>
      <c r="T210" s="163">
        <f t="shared" si="70"/>
        <v>0</v>
      </c>
      <c r="U210" s="163">
        <f t="shared" si="70"/>
        <v>0</v>
      </c>
      <c r="V210" s="163">
        <f t="shared" si="70"/>
        <v>0</v>
      </c>
      <c r="W210" s="163">
        <f t="shared" si="70"/>
        <v>0</v>
      </c>
      <c r="X210" s="163">
        <f t="shared" si="70"/>
        <v>0</v>
      </c>
      <c r="Y210" s="163">
        <f t="shared" si="70"/>
        <v>0</v>
      </c>
      <c r="Z210" s="163">
        <f t="shared" si="70"/>
        <v>0</v>
      </c>
      <c r="AA210" s="163">
        <f t="shared" si="70"/>
        <v>0</v>
      </c>
      <c r="AB210" s="163">
        <f t="shared" si="70"/>
        <v>0</v>
      </c>
      <c r="AC210" s="163">
        <f t="shared" si="70"/>
        <v>0</v>
      </c>
      <c r="AD210" s="163">
        <f t="shared" si="70"/>
        <v>0</v>
      </c>
      <c r="AE210" s="163">
        <f t="shared" si="70"/>
        <v>0</v>
      </c>
      <c r="AF210" s="176">
        <f t="shared" si="70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71"/>
        <v>0</v>
      </c>
      <c r="D211" s="163">
        <f t="shared" si="71"/>
        <v>0</v>
      </c>
      <c r="E211" s="163">
        <f t="shared" si="71"/>
        <v>0</v>
      </c>
      <c r="F211" s="163">
        <f t="shared" si="71"/>
        <v>0</v>
      </c>
      <c r="G211" s="163">
        <f t="shared" si="71"/>
        <v>0</v>
      </c>
      <c r="H211" s="163">
        <f t="shared" si="71"/>
        <v>0</v>
      </c>
      <c r="I211" s="163">
        <f t="shared" si="71"/>
        <v>0</v>
      </c>
      <c r="J211" s="163">
        <f t="shared" si="71"/>
        <v>0</v>
      </c>
      <c r="K211" s="163">
        <f t="shared" si="71"/>
        <v>0</v>
      </c>
      <c r="L211" s="163">
        <f t="shared" si="71"/>
        <v>0</v>
      </c>
      <c r="M211" s="163">
        <f t="shared" si="71"/>
        <v>0</v>
      </c>
      <c r="N211" s="163">
        <f t="shared" si="71"/>
        <v>0</v>
      </c>
      <c r="O211" s="163">
        <f t="shared" si="71"/>
        <v>0</v>
      </c>
      <c r="P211" s="163">
        <f t="shared" si="71"/>
        <v>0</v>
      </c>
      <c r="Q211" s="163">
        <f t="shared" si="71"/>
        <v>0</v>
      </c>
      <c r="R211" s="163">
        <f t="shared" si="71"/>
        <v>0</v>
      </c>
      <c r="S211" s="163">
        <f t="shared" si="70"/>
        <v>0</v>
      </c>
      <c r="T211" s="163">
        <f t="shared" si="70"/>
        <v>0</v>
      </c>
      <c r="U211" s="163">
        <f t="shared" si="70"/>
        <v>0</v>
      </c>
      <c r="V211" s="163">
        <f t="shared" si="70"/>
        <v>0</v>
      </c>
      <c r="W211" s="163">
        <f t="shared" si="70"/>
        <v>0</v>
      </c>
      <c r="X211" s="163">
        <f t="shared" si="70"/>
        <v>0</v>
      </c>
      <c r="Y211" s="163">
        <f t="shared" si="70"/>
        <v>0</v>
      </c>
      <c r="Z211" s="163">
        <f t="shared" si="70"/>
        <v>0</v>
      </c>
      <c r="AA211" s="163">
        <f t="shared" si="70"/>
        <v>0</v>
      </c>
      <c r="AB211" s="163">
        <f t="shared" si="70"/>
        <v>0</v>
      </c>
      <c r="AC211" s="163">
        <f t="shared" si="70"/>
        <v>0</v>
      </c>
      <c r="AD211" s="163">
        <f t="shared" si="70"/>
        <v>0</v>
      </c>
      <c r="AE211" s="163">
        <f t="shared" si="70"/>
        <v>0</v>
      </c>
      <c r="AF211" s="176">
        <f t="shared" si="70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71"/>
        <v>0</v>
      </c>
      <c r="D212" s="163">
        <f t="shared" si="71"/>
        <v>0</v>
      </c>
      <c r="E212" s="163">
        <f t="shared" si="71"/>
        <v>0</v>
      </c>
      <c r="F212" s="163">
        <f t="shared" si="71"/>
        <v>0</v>
      </c>
      <c r="G212" s="163">
        <f t="shared" si="71"/>
        <v>0</v>
      </c>
      <c r="H212" s="163">
        <f t="shared" si="71"/>
        <v>0</v>
      </c>
      <c r="I212" s="163">
        <f t="shared" si="71"/>
        <v>0</v>
      </c>
      <c r="J212" s="163">
        <f t="shared" si="71"/>
        <v>0</v>
      </c>
      <c r="K212" s="163">
        <f t="shared" si="71"/>
        <v>0</v>
      </c>
      <c r="L212" s="163">
        <f t="shared" si="71"/>
        <v>0</v>
      </c>
      <c r="M212" s="163">
        <f t="shared" si="71"/>
        <v>0</v>
      </c>
      <c r="N212" s="163">
        <f t="shared" si="71"/>
        <v>0</v>
      </c>
      <c r="O212" s="163">
        <f t="shared" si="71"/>
        <v>0</v>
      </c>
      <c r="P212" s="163">
        <f t="shared" si="71"/>
        <v>0</v>
      </c>
      <c r="Q212" s="163">
        <f t="shared" si="71"/>
        <v>0</v>
      </c>
      <c r="R212" s="163">
        <f t="shared" si="71"/>
        <v>0</v>
      </c>
      <c r="S212" s="163">
        <f t="shared" si="70"/>
        <v>0</v>
      </c>
      <c r="T212" s="163">
        <f t="shared" si="70"/>
        <v>0</v>
      </c>
      <c r="U212" s="163">
        <f t="shared" si="70"/>
        <v>0</v>
      </c>
      <c r="V212" s="163">
        <f t="shared" si="70"/>
        <v>0</v>
      </c>
      <c r="W212" s="163">
        <f t="shared" si="70"/>
        <v>0</v>
      </c>
      <c r="X212" s="163">
        <f t="shared" si="70"/>
        <v>0</v>
      </c>
      <c r="Y212" s="163">
        <f t="shared" si="70"/>
        <v>0</v>
      </c>
      <c r="Z212" s="163">
        <f t="shared" si="70"/>
        <v>0</v>
      </c>
      <c r="AA212" s="163">
        <f t="shared" si="70"/>
        <v>0</v>
      </c>
      <c r="AB212" s="163">
        <f t="shared" si="70"/>
        <v>0</v>
      </c>
      <c r="AC212" s="163">
        <f t="shared" si="70"/>
        <v>0</v>
      </c>
      <c r="AD212" s="163">
        <f t="shared" si="70"/>
        <v>0</v>
      </c>
      <c r="AE212" s="163">
        <f t="shared" si="70"/>
        <v>0</v>
      </c>
      <c r="AF212" s="176">
        <f t="shared" si="70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71"/>
        <v>0</v>
      </c>
      <c r="D213" s="163">
        <f t="shared" si="71"/>
        <v>0</v>
      </c>
      <c r="E213" s="163">
        <f t="shared" si="71"/>
        <v>0</v>
      </c>
      <c r="F213" s="163">
        <f t="shared" si="71"/>
        <v>0</v>
      </c>
      <c r="G213" s="163">
        <f t="shared" si="71"/>
        <v>0</v>
      </c>
      <c r="H213" s="163">
        <f t="shared" si="71"/>
        <v>0</v>
      </c>
      <c r="I213" s="163">
        <f t="shared" si="71"/>
        <v>0</v>
      </c>
      <c r="J213" s="163">
        <f t="shared" si="71"/>
        <v>0</v>
      </c>
      <c r="K213" s="163">
        <f t="shared" si="71"/>
        <v>0</v>
      </c>
      <c r="L213" s="163">
        <f t="shared" si="71"/>
        <v>0</v>
      </c>
      <c r="M213" s="163">
        <f t="shared" si="71"/>
        <v>0</v>
      </c>
      <c r="N213" s="163">
        <f t="shared" si="71"/>
        <v>0</v>
      </c>
      <c r="O213" s="163">
        <f t="shared" si="71"/>
        <v>0</v>
      </c>
      <c r="P213" s="163">
        <f t="shared" si="71"/>
        <v>0</v>
      </c>
      <c r="Q213" s="163">
        <f t="shared" si="71"/>
        <v>0</v>
      </c>
      <c r="R213" s="163">
        <f t="shared" si="71"/>
        <v>0</v>
      </c>
      <c r="S213" s="163">
        <f t="shared" si="70"/>
        <v>0</v>
      </c>
      <c r="T213" s="163">
        <f t="shared" si="70"/>
        <v>0</v>
      </c>
      <c r="U213" s="163">
        <f t="shared" si="70"/>
        <v>0</v>
      </c>
      <c r="V213" s="163">
        <f t="shared" si="70"/>
        <v>0</v>
      </c>
      <c r="W213" s="163">
        <f t="shared" si="70"/>
        <v>0</v>
      </c>
      <c r="X213" s="163">
        <f t="shared" si="70"/>
        <v>0</v>
      </c>
      <c r="Y213" s="163">
        <f t="shared" si="70"/>
        <v>0</v>
      </c>
      <c r="Z213" s="163">
        <f t="shared" si="70"/>
        <v>0</v>
      </c>
      <c r="AA213" s="163">
        <f t="shared" si="70"/>
        <v>0</v>
      </c>
      <c r="AB213" s="163">
        <f t="shared" si="70"/>
        <v>0</v>
      </c>
      <c r="AC213" s="163">
        <f t="shared" si="70"/>
        <v>0</v>
      </c>
      <c r="AD213" s="163">
        <f t="shared" si="70"/>
        <v>0</v>
      </c>
      <c r="AE213" s="163">
        <f t="shared" si="70"/>
        <v>0</v>
      </c>
      <c r="AF213" s="176">
        <f t="shared" si="70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71"/>
        <v>0</v>
      </c>
      <c r="D214" s="163">
        <f t="shared" si="71"/>
        <v>0</v>
      </c>
      <c r="E214" s="163">
        <f t="shared" si="71"/>
        <v>0</v>
      </c>
      <c r="F214" s="163">
        <f t="shared" si="71"/>
        <v>0</v>
      </c>
      <c r="G214" s="163">
        <f t="shared" si="71"/>
        <v>0</v>
      </c>
      <c r="H214" s="163">
        <f t="shared" si="71"/>
        <v>0</v>
      </c>
      <c r="I214" s="163">
        <f t="shared" si="71"/>
        <v>0</v>
      </c>
      <c r="J214" s="163">
        <f t="shared" si="71"/>
        <v>0</v>
      </c>
      <c r="K214" s="163">
        <f t="shared" si="71"/>
        <v>0</v>
      </c>
      <c r="L214" s="163">
        <f t="shared" si="71"/>
        <v>0</v>
      </c>
      <c r="M214" s="163">
        <f t="shared" si="71"/>
        <v>0</v>
      </c>
      <c r="N214" s="163">
        <f t="shared" si="71"/>
        <v>0</v>
      </c>
      <c r="O214" s="163">
        <f t="shared" si="71"/>
        <v>0</v>
      </c>
      <c r="P214" s="163">
        <f t="shared" si="71"/>
        <v>0</v>
      </c>
      <c r="Q214" s="163">
        <f t="shared" si="71"/>
        <v>0</v>
      </c>
      <c r="R214" s="163">
        <f t="shared" si="71"/>
        <v>0</v>
      </c>
      <c r="S214" s="163">
        <f t="shared" si="70"/>
        <v>0</v>
      </c>
      <c r="T214" s="163">
        <f t="shared" si="70"/>
        <v>0</v>
      </c>
      <c r="U214" s="163">
        <f t="shared" si="70"/>
        <v>0</v>
      </c>
      <c r="V214" s="163">
        <f t="shared" si="70"/>
        <v>0</v>
      </c>
      <c r="W214" s="163">
        <f t="shared" si="70"/>
        <v>0</v>
      </c>
      <c r="X214" s="163">
        <f t="shared" si="70"/>
        <v>0</v>
      </c>
      <c r="Y214" s="163">
        <f t="shared" si="70"/>
        <v>0</v>
      </c>
      <c r="Z214" s="163">
        <f t="shared" si="70"/>
        <v>0</v>
      </c>
      <c r="AA214" s="163">
        <f t="shared" si="70"/>
        <v>0</v>
      </c>
      <c r="AB214" s="163">
        <f t="shared" si="70"/>
        <v>0</v>
      </c>
      <c r="AC214" s="163">
        <f t="shared" si="70"/>
        <v>0</v>
      </c>
      <c r="AD214" s="163">
        <f t="shared" si="70"/>
        <v>0</v>
      </c>
      <c r="AE214" s="163">
        <f t="shared" si="70"/>
        <v>0</v>
      </c>
      <c r="AF214" s="176">
        <f t="shared" si="70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71"/>
        <v>0</v>
      </c>
      <c r="D215" s="163">
        <f t="shared" si="71"/>
        <v>0</v>
      </c>
      <c r="E215" s="163">
        <f t="shared" si="71"/>
        <v>0</v>
      </c>
      <c r="F215" s="163">
        <f t="shared" si="71"/>
        <v>0</v>
      </c>
      <c r="G215" s="163">
        <f t="shared" si="71"/>
        <v>0</v>
      </c>
      <c r="H215" s="163">
        <f t="shared" si="71"/>
        <v>0</v>
      </c>
      <c r="I215" s="163">
        <f t="shared" si="71"/>
        <v>0</v>
      </c>
      <c r="J215" s="163">
        <f t="shared" si="71"/>
        <v>0</v>
      </c>
      <c r="K215" s="163">
        <f t="shared" si="71"/>
        <v>0</v>
      </c>
      <c r="L215" s="163">
        <f t="shared" si="71"/>
        <v>0</v>
      </c>
      <c r="M215" s="163">
        <f t="shared" si="71"/>
        <v>0</v>
      </c>
      <c r="N215" s="163">
        <f t="shared" si="71"/>
        <v>0</v>
      </c>
      <c r="O215" s="163">
        <f t="shared" si="71"/>
        <v>0</v>
      </c>
      <c r="P215" s="163">
        <f t="shared" si="71"/>
        <v>0</v>
      </c>
      <c r="Q215" s="163">
        <f t="shared" si="71"/>
        <v>0</v>
      </c>
      <c r="R215" s="163">
        <f t="shared" si="71"/>
        <v>0</v>
      </c>
      <c r="S215" s="163">
        <f t="shared" si="70"/>
        <v>0</v>
      </c>
      <c r="T215" s="163">
        <f t="shared" si="70"/>
        <v>0</v>
      </c>
      <c r="U215" s="163">
        <f t="shared" si="70"/>
        <v>0</v>
      </c>
      <c r="V215" s="163">
        <f t="shared" si="70"/>
        <v>0</v>
      </c>
      <c r="W215" s="163">
        <f t="shared" si="70"/>
        <v>0</v>
      </c>
      <c r="X215" s="163">
        <f t="shared" si="70"/>
        <v>0</v>
      </c>
      <c r="Y215" s="163">
        <f t="shared" si="70"/>
        <v>0</v>
      </c>
      <c r="Z215" s="163">
        <f t="shared" si="70"/>
        <v>0</v>
      </c>
      <c r="AA215" s="163">
        <f t="shared" si="70"/>
        <v>0</v>
      </c>
      <c r="AB215" s="163">
        <f t="shared" si="70"/>
        <v>0</v>
      </c>
      <c r="AC215" s="163">
        <f t="shared" si="70"/>
        <v>0</v>
      </c>
      <c r="AD215" s="163">
        <f t="shared" si="70"/>
        <v>0</v>
      </c>
      <c r="AE215" s="163">
        <f t="shared" si="70"/>
        <v>0</v>
      </c>
      <c r="AF215" s="176">
        <f t="shared" si="70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71"/>
        <v>0</v>
      </c>
      <c r="D216" s="163">
        <f t="shared" si="71"/>
        <v>0</v>
      </c>
      <c r="E216" s="163">
        <f t="shared" si="71"/>
        <v>0</v>
      </c>
      <c r="F216" s="163">
        <f t="shared" si="71"/>
        <v>0</v>
      </c>
      <c r="G216" s="163">
        <f t="shared" si="71"/>
        <v>0</v>
      </c>
      <c r="H216" s="163">
        <f t="shared" si="71"/>
        <v>0</v>
      </c>
      <c r="I216" s="163">
        <f t="shared" si="71"/>
        <v>0</v>
      </c>
      <c r="J216" s="163">
        <f t="shared" si="71"/>
        <v>0</v>
      </c>
      <c r="K216" s="163">
        <f t="shared" si="71"/>
        <v>0</v>
      </c>
      <c r="L216" s="163">
        <f t="shared" si="71"/>
        <v>0</v>
      </c>
      <c r="M216" s="163">
        <f t="shared" si="71"/>
        <v>0</v>
      </c>
      <c r="N216" s="163">
        <f t="shared" si="71"/>
        <v>0</v>
      </c>
      <c r="O216" s="163">
        <f t="shared" si="71"/>
        <v>0</v>
      </c>
      <c r="P216" s="163">
        <f t="shared" si="71"/>
        <v>0</v>
      </c>
      <c r="Q216" s="163">
        <f t="shared" si="71"/>
        <v>0</v>
      </c>
      <c r="R216" s="163">
        <f t="shared" ref="R216:AF231" si="72">Q216</f>
        <v>0</v>
      </c>
      <c r="S216" s="163">
        <f t="shared" si="72"/>
        <v>0</v>
      </c>
      <c r="T216" s="163">
        <f t="shared" si="72"/>
        <v>0</v>
      </c>
      <c r="U216" s="163">
        <f t="shared" si="72"/>
        <v>0</v>
      </c>
      <c r="V216" s="163">
        <f t="shared" si="72"/>
        <v>0</v>
      </c>
      <c r="W216" s="163">
        <f t="shared" si="72"/>
        <v>0</v>
      </c>
      <c r="X216" s="163">
        <f t="shared" si="72"/>
        <v>0</v>
      </c>
      <c r="Y216" s="163">
        <f t="shared" si="72"/>
        <v>0</v>
      </c>
      <c r="Z216" s="163">
        <f t="shared" si="72"/>
        <v>0</v>
      </c>
      <c r="AA216" s="163">
        <f t="shared" si="72"/>
        <v>0</v>
      </c>
      <c r="AB216" s="163">
        <f t="shared" si="72"/>
        <v>0</v>
      </c>
      <c r="AC216" s="163">
        <f t="shared" si="72"/>
        <v>0</v>
      </c>
      <c r="AD216" s="163">
        <f t="shared" si="72"/>
        <v>0</v>
      </c>
      <c r="AE216" s="163">
        <f t="shared" si="72"/>
        <v>0</v>
      </c>
      <c r="AF216" s="176">
        <f t="shared" si="72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R232" si="73">B217</f>
        <v>0</v>
      </c>
      <c r="D217" s="163">
        <f t="shared" si="73"/>
        <v>0</v>
      </c>
      <c r="E217" s="163">
        <f t="shared" si="73"/>
        <v>0</v>
      </c>
      <c r="F217" s="163">
        <f t="shared" si="73"/>
        <v>0</v>
      </c>
      <c r="G217" s="163">
        <f t="shared" si="73"/>
        <v>0</v>
      </c>
      <c r="H217" s="163">
        <f t="shared" si="73"/>
        <v>0</v>
      </c>
      <c r="I217" s="163">
        <f t="shared" si="73"/>
        <v>0</v>
      </c>
      <c r="J217" s="163">
        <f t="shared" si="73"/>
        <v>0</v>
      </c>
      <c r="K217" s="163">
        <f t="shared" si="73"/>
        <v>0</v>
      </c>
      <c r="L217" s="163">
        <f t="shared" si="73"/>
        <v>0</v>
      </c>
      <c r="M217" s="163">
        <f t="shared" si="73"/>
        <v>0</v>
      </c>
      <c r="N217" s="163">
        <f t="shared" si="73"/>
        <v>0</v>
      </c>
      <c r="O217" s="163">
        <f t="shared" si="73"/>
        <v>0</v>
      </c>
      <c r="P217" s="163">
        <f t="shared" si="73"/>
        <v>0</v>
      </c>
      <c r="Q217" s="163">
        <f t="shared" si="73"/>
        <v>0</v>
      </c>
      <c r="R217" s="163">
        <f t="shared" si="73"/>
        <v>0</v>
      </c>
      <c r="S217" s="163">
        <f t="shared" si="72"/>
        <v>0</v>
      </c>
      <c r="T217" s="163">
        <f t="shared" si="72"/>
        <v>0</v>
      </c>
      <c r="U217" s="163">
        <f t="shared" si="72"/>
        <v>0</v>
      </c>
      <c r="V217" s="163">
        <f t="shared" si="72"/>
        <v>0</v>
      </c>
      <c r="W217" s="163">
        <f t="shared" si="72"/>
        <v>0</v>
      </c>
      <c r="X217" s="163">
        <f t="shared" si="72"/>
        <v>0</v>
      </c>
      <c r="Y217" s="163">
        <f t="shared" si="72"/>
        <v>0</v>
      </c>
      <c r="Z217" s="163">
        <f t="shared" si="72"/>
        <v>0</v>
      </c>
      <c r="AA217" s="163">
        <f t="shared" si="72"/>
        <v>0</v>
      </c>
      <c r="AB217" s="163">
        <f t="shared" si="72"/>
        <v>0</v>
      </c>
      <c r="AC217" s="163">
        <f t="shared" si="72"/>
        <v>0</v>
      </c>
      <c r="AD217" s="163">
        <f t="shared" si="72"/>
        <v>0</v>
      </c>
      <c r="AE217" s="163">
        <f t="shared" si="72"/>
        <v>0</v>
      </c>
      <c r="AF217" s="176">
        <f t="shared" si="72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73"/>
        <v>0</v>
      </c>
      <c r="D218" s="163">
        <f t="shared" si="73"/>
        <v>0</v>
      </c>
      <c r="E218" s="163">
        <f t="shared" si="73"/>
        <v>0</v>
      </c>
      <c r="F218" s="163">
        <f t="shared" si="73"/>
        <v>0</v>
      </c>
      <c r="G218" s="163">
        <f t="shared" si="73"/>
        <v>0</v>
      </c>
      <c r="H218" s="163">
        <f t="shared" si="73"/>
        <v>0</v>
      </c>
      <c r="I218" s="163">
        <f t="shared" si="73"/>
        <v>0</v>
      </c>
      <c r="J218" s="163">
        <f t="shared" si="73"/>
        <v>0</v>
      </c>
      <c r="K218" s="163">
        <f t="shared" si="73"/>
        <v>0</v>
      </c>
      <c r="L218" s="163">
        <f t="shared" si="73"/>
        <v>0</v>
      </c>
      <c r="M218" s="163">
        <f t="shared" si="73"/>
        <v>0</v>
      </c>
      <c r="N218" s="163">
        <f t="shared" si="73"/>
        <v>0</v>
      </c>
      <c r="O218" s="163">
        <f t="shared" si="73"/>
        <v>0</v>
      </c>
      <c r="P218" s="163">
        <f t="shared" si="73"/>
        <v>0</v>
      </c>
      <c r="Q218" s="163">
        <f t="shared" si="73"/>
        <v>0</v>
      </c>
      <c r="R218" s="163">
        <f t="shared" si="73"/>
        <v>0</v>
      </c>
      <c r="S218" s="163">
        <f t="shared" si="72"/>
        <v>0</v>
      </c>
      <c r="T218" s="163">
        <f t="shared" si="72"/>
        <v>0</v>
      </c>
      <c r="U218" s="163">
        <f t="shared" si="72"/>
        <v>0</v>
      </c>
      <c r="V218" s="163">
        <f t="shared" si="72"/>
        <v>0</v>
      </c>
      <c r="W218" s="163">
        <f t="shared" si="72"/>
        <v>0</v>
      </c>
      <c r="X218" s="163">
        <f t="shared" si="72"/>
        <v>0</v>
      </c>
      <c r="Y218" s="163">
        <f t="shared" si="72"/>
        <v>0</v>
      </c>
      <c r="Z218" s="163">
        <f t="shared" si="72"/>
        <v>0</v>
      </c>
      <c r="AA218" s="163">
        <f t="shared" si="72"/>
        <v>0</v>
      </c>
      <c r="AB218" s="163">
        <f t="shared" si="72"/>
        <v>0</v>
      </c>
      <c r="AC218" s="163">
        <f t="shared" si="72"/>
        <v>0</v>
      </c>
      <c r="AD218" s="163">
        <f t="shared" si="72"/>
        <v>0</v>
      </c>
      <c r="AE218" s="163">
        <f t="shared" si="72"/>
        <v>0</v>
      </c>
      <c r="AF218" s="176">
        <f t="shared" si="72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73"/>
        <v>0</v>
      </c>
      <c r="D219" s="163">
        <f t="shared" si="73"/>
        <v>0</v>
      </c>
      <c r="E219" s="163">
        <f t="shared" si="73"/>
        <v>0</v>
      </c>
      <c r="F219" s="163">
        <f t="shared" si="73"/>
        <v>0</v>
      </c>
      <c r="G219" s="163">
        <f t="shared" si="73"/>
        <v>0</v>
      </c>
      <c r="H219" s="163">
        <f t="shared" si="73"/>
        <v>0</v>
      </c>
      <c r="I219" s="163">
        <f t="shared" si="73"/>
        <v>0</v>
      </c>
      <c r="J219" s="163">
        <f t="shared" si="73"/>
        <v>0</v>
      </c>
      <c r="K219" s="163">
        <f t="shared" si="73"/>
        <v>0</v>
      </c>
      <c r="L219" s="163">
        <f t="shared" si="73"/>
        <v>0</v>
      </c>
      <c r="M219" s="163">
        <f t="shared" si="73"/>
        <v>0</v>
      </c>
      <c r="N219" s="163">
        <f t="shared" si="73"/>
        <v>0</v>
      </c>
      <c r="O219" s="163">
        <f t="shared" si="73"/>
        <v>0</v>
      </c>
      <c r="P219" s="163">
        <f t="shared" si="73"/>
        <v>0</v>
      </c>
      <c r="Q219" s="163">
        <f t="shared" si="73"/>
        <v>0</v>
      </c>
      <c r="R219" s="163">
        <f t="shared" si="73"/>
        <v>0</v>
      </c>
      <c r="S219" s="163">
        <f t="shared" si="72"/>
        <v>0</v>
      </c>
      <c r="T219" s="163">
        <f t="shared" si="72"/>
        <v>0</v>
      </c>
      <c r="U219" s="163">
        <f t="shared" si="72"/>
        <v>0</v>
      </c>
      <c r="V219" s="163">
        <f t="shared" si="72"/>
        <v>0</v>
      </c>
      <c r="W219" s="163">
        <f t="shared" si="72"/>
        <v>0</v>
      </c>
      <c r="X219" s="163">
        <f t="shared" si="72"/>
        <v>0</v>
      </c>
      <c r="Y219" s="163">
        <f t="shared" si="72"/>
        <v>0</v>
      </c>
      <c r="Z219" s="163">
        <f t="shared" si="72"/>
        <v>0</v>
      </c>
      <c r="AA219" s="163">
        <f t="shared" si="72"/>
        <v>0</v>
      </c>
      <c r="AB219" s="163">
        <f t="shared" si="72"/>
        <v>0</v>
      </c>
      <c r="AC219" s="163">
        <f t="shared" si="72"/>
        <v>0</v>
      </c>
      <c r="AD219" s="163">
        <f t="shared" si="72"/>
        <v>0</v>
      </c>
      <c r="AE219" s="163">
        <f t="shared" si="72"/>
        <v>0</v>
      </c>
      <c r="AF219" s="176">
        <f t="shared" si="72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73"/>
        <v>0</v>
      </c>
      <c r="D220" s="163">
        <f t="shared" si="73"/>
        <v>0</v>
      </c>
      <c r="E220" s="163">
        <f t="shared" si="73"/>
        <v>0</v>
      </c>
      <c r="F220" s="163">
        <f t="shared" si="73"/>
        <v>0</v>
      </c>
      <c r="G220" s="163">
        <f t="shared" si="73"/>
        <v>0</v>
      </c>
      <c r="H220" s="163">
        <f t="shared" si="73"/>
        <v>0</v>
      </c>
      <c r="I220" s="163">
        <f t="shared" si="73"/>
        <v>0</v>
      </c>
      <c r="J220" s="163">
        <f t="shared" si="73"/>
        <v>0</v>
      </c>
      <c r="K220" s="163">
        <f t="shared" si="73"/>
        <v>0</v>
      </c>
      <c r="L220" s="163">
        <f t="shared" si="73"/>
        <v>0</v>
      </c>
      <c r="M220" s="163">
        <f t="shared" si="73"/>
        <v>0</v>
      </c>
      <c r="N220" s="163">
        <f t="shared" si="73"/>
        <v>0</v>
      </c>
      <c r="O220" s="163">
        <f t="shared" si="73"/>
        <v>0</v>
      </c>
      <c r="P220" s="163">
        <f t="shared" si="73"/>
        <v>0</v>
      </c>
      <c r="Q220" s="163">
        <f t="shared" si="73"/>
        <v>0</v>
      </c>
      <c r="R220" s="163">
        <f t="shared" si="73"/>
        <v>0</v>
      </c>
      <c r="S220" s="163">
        <f t="shared" si="72"/>
        <v>0</v>
      </c>
      <c r="T220" s="163">
        <f t="shared" si="72"/>
        <v>0</v>
      </c>
      <c r="U220" s="163">
        <f t="shared" si="72"/>
        <v>0</v>
      </c>
      <c r="V220" s="163">
        <f t="shared" si="72"/>
        <v>0</v>
      </c>
      <c r="W220" s="163">
        <f t="shared" si="72"/>
        <v>0</v>
      </c>
      <c r="X220" s="163">
        <f t="shared" si="72"/>
        <v>0</v>
      </c>
      <c r="Y220" s="163">
        <f t="shared" si="72"/>
        <v>0</v>
      </c>
      <c r="Z220" s="163">
        <f t="shared" si="72"/>
        <v>0</v>
      </c>
      <c r="AA220" s="163">
        <f t="shared" si="72"/>
        <v>0</v>
      </c>
      <c r="AB220" s="163">
        <f t="shared" si="72"/>
        <v>0</v>
      </c>
      <c r="AC220" s="163">
        <f t="shared" si="72"/>
        <v>0</v>
      </c>
      <c r="AD220" s="163">
        <f t="shared" si="72"/>
        <v>0</v>
      </c>
      <c r="AE220" s="163">
        <f t="shared" si="72"/>
        <v>0</v>
      </c>
      <c r="AF220" s="176">
        <f t="shared" si="72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73"/>
        <v>0</v>
      </c>
      <c r="D221" s="163">
        <f t="shared" si="73"/>
        <v>0</v>
      </c>
      <c r="E221" s="163">
        <f t="shared" si="73"/>
        <v>0</v>
      </c>
      <c r="F221" s="163">
        <f t="shared" si="73"/>
        <v>0</v>
      </c>
      <c r="G221" s="163">
        <f t="shared" si="73"/>
        <v>0</v>
      </c>
      <c r="H221" s="163">
        <f t="shared" si="73"/>
        <v>0</v>
      </c>
      <c r="I221" s="163">
        <f t="shared" si="73"/>
        <v>0</v>
      </c>
      <c r="J221" s="163">
        <f t="shared" si="73"/>
        <v>0</v>
      </c>
      <c r="K221" s="163">
        <f t="shared" si="73"/>
        <v>0</v>
      </c>
      <c r="L221" s="163">
        <f t="shared" si="73"/>
        <v>0</v>
      </c>
      <c r="M221" s="163">
        <f t="shared" si="73"/>
        <v>0</v>
      </c>
      <c r="N221" s="163">
        <f t="shared" si="73"/>
        <v>0</v>
      </c>
      <c r="O221" s="163">
        <f t="shared" si="73"/>
        <v>0</v>
      </c>
      <c r="P221" s="163">
        <f t="shared" si="73"/>
        <v>0</v>
      </c>
      <c r="Q221" s="163">
        <f t="shared" si="73"/>
        <v>0</v>
      </c>
      <c r="R221" s="163">
        <f t="shared" si="73"/>
        <v>0</v>
      </c>
      <c r="S221" s="163">
        <f t="shared" si="72"/>
        <v>0</v>
      </c>
      <c r="T221" s="163">
        <f t="shared" si="72"/>
        <v>0</v>
      </c>
      <c r="U221" s="163">
        <f t="shared" si="72"/>
        <v>0</v>
      </c>
      <c r="V221" s="163">
        <f t="shared" si="72"/>
        <v>0</v>
      </c>
      <c r="W221" s="163">
        <f t="shared" si="72"/>
        <v>0</v>
      </c>
      <c r="X221" s="163">
        <f t="shared" si="72"/>
        <v>0</v>
      </c>
      <c r="Y221" s="163">
        <f t="shared" si="72"/>
        <v>0</v>
      </c>
      <c r="Z221" s="163">
        <f t="shared" si="72"/>
        <v>0</v>
      </c>
      <c r="AA221" s="163">
        <f t="shared" si="72"/>
        <v>0</v>
      </c>
      <c r="AB221" s="163">
        <f t="shared" si="72"/>
        <v>0</v>
      </c>
      <c r="AC221" s="163">
        <f t="shared" si="72"/>
        <v>0</v>
      </c>
      <c r="AD221" s="163">
        <f t="shared" si="72"/>
        <v>0</v>
      </c>
      <c r="AE221" s="163">
        <f t="shared" si="72"/>
        <v>0</v>
      </c>
      <c r="AF221" s="176">
        <f t="shared" si="72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73"/>
        <v>0</v>
      </c>
      <c r="D222" s="163">
        <f t="shared" si="73"/>
        <v>0</v>
      </c>
      <c r="E222" s="163">
        <f t="shared" si="73"/>
        <v>0</v>
      </c>
      <c r="F222" s="163">
        <f t="shared" si="73"/>
        <v>0</v>
      </c>
      <c r="G222" s="163">
        <f t="shared" si="73"/>
        <v>0</v>
      </c>
      <c r="H222" s="163">
        <f t="shared" si="73"/>
        <v>0</v>
      </c>
      <c r="I222" s="163">
        <f t="shared" si="73"/>
        <v>0</v>
      </c>
      <c r="J222" s="163">
        <f t="shared" si="73"/>
        <v>0</v>
      </c>
      <c r="K222" s="163">
        <f t="shared" si="73"/>
        <v>0</v>
      </c>
      <c r="L222" s="163">
        <f t="shared" si="73"/>
        <v>0</v>
      </c>
      <c r="M222" s="163">
        <f t="shared" si="73"/>
        <v>0</v>
      </c>
      <c r="N222" s="163">
        <f t="shared" si="73"/>
        <v>0</v>
      </c>
      <c r="O222" s="163">
        <f t="shared" si="73"/>
        <v>0</v>
      </c>
      <c r="P222" s="163">
        <f t="shared" si="73"/>
        <v>0</v>
      </c>
      <c r="Q222" s="163">
        <f t="shared" si="73"/>
        <v>0</v>
      </c>
      <c r="R222" s="163">
        <f t="shared" si="73"/>
        <v>0</v>
      </c>
      <c r="S222" s="163">
        <f t="shared" si="72"/>
        <v>0</v>
      </c>
      <c r="T222" s="163">
        <f t="shared" si="72"/>
        <v>0</v>
      </c>
      <c r="U222" s="163">
        <f t="shared" si="72"/>
        <v>0</v>
      </c>
      <c r="V222" s="163">
        <f t="shared" si="72"/>
        <v>0</v>
      </c>
      <c r="W222" s="163">
        <f t="shared" si="72"/>
        <v>0</v>
      </c>
      <c r="X222" s="163">
        <f t="shared" si="72"/>
        <v>0</v>
      </c>
      <c r="Y222" s="163">
        <f t="shared" si="72"/>
        <v>0</v>
      </c>
      <c r="Z222" s="163">
        <f t="shared" si="72"/>
        <v>0</v>
      </c>
      <c r="AA222" s="163">
        <f t="shared" si="72"/>
        <v>0</v>
      </c>
      <c r="AB222" s="163">
        <f t="shared" si="72"/>
        <v>0</v>
      </c>
      <c r="AC222" s="163">
        <f t="shared" si="72"/>
        <v>0</v>
      </c>
      <c r="AD222" s="163">
        <f t="shared" si="72"/>
        <v>0</v>
      </c>
      <c r="AE222" s="163">
        <f t="shared" si="72"/>
        <v>0</v>
      </c>
      <c r="AF222" s="176">
        <f t="shared" si="72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73"/>
        <v>0</v>
      </c>
      <c r="D223" s="163">
        <f t="shared" si="73"/>
        <v>0</v>
      </c>
      <c r="E223" s="163">
        <f t="shared" si="73"/>
        <v>0</v>
      </c>
      <c r="F223" s="163">
        <f t="shared" si="73"/>
        <v>0</v>
      </c>
      <c r="G223" s="163">
        <f t="shared" si="73"/>
        <v>0</v>
      </c>
      <c r="H223" s="163">
        <f t="shared" si="73"/>
        <v>0</v>
      </c>
      <c r="I223" s="163">
        <f t="shared" si="73"/>
        <v>0</v>
      </c>
      <c r="J223" s="163">
        <f t="shared" si="73"/>
        <v>0</v>
      </c>
      <c r="K223" s="163">
        <f t="shared" si="73"/>
        <v>0</v>
      </c>
      <c r="L223" s="163">
        <f t="shared" si="73"/>
        <v>0</v>
      </c>
      <c r="M223" s="163">
        <f t="shared" si="73"/>
        <v>0</v>
      </c>
      <c r="N223" s="163">
        <f t="shared" si="73"/>
        <v>0</v>
      </c>
      <c r="O223" s="163">
        <f t="shared" si="73"/>
        <v>0</v>
      </c>
      <c r="P223" s="163">
        <f t="shared" si="73"/>
        <v>0</v>
      </c>
      <c r="Q223" s="163">
        <f t="shared" si="73"/>
        <v>0</v>
      </c>
      <c r="R223" s="163">
        <f t="shared" si="73"/>
        <v>0</v>
      </c>
      <c r="S223" s="163">
        <f t="shared" si="72"/>
        <v>0</v>
      </c>
      <c r="T223" s="163">
        <f t="shared" si="72"/>
        <v>0</v>
      </c>
      <c r="U223" s="163">
        <f t="shared" si="72"/>
        <v>0</v>
      </c>
      <c r="V223" s="163">
        <f t="shared" si="72"/>
        <v>0</v>
      </c>
      <c r="W223" s="163">
        <f t="shared" si="72"/>
        <v>0</v>
      </c>
      <c r="X223" s="163">
        <f t="shared" si="72"/>
        <v>0</v>
      </c>
      <c r="Y223" s="163">
        <f t="shared" si="72"/>
        <v>0</v>
      </c>
      <c r="Z223" s="163">
        <f t="shared" si="72"/>
        <v>0</v>
      </c>
      <c r="AA223" s="163">
        <f t="shared" si="72"/>
        <v>0</v>
      </c>
      <c r="AB223" s="163">
        <f t="shared" si="72"/>
        <v>0</v>
      </c>
      <c r="AC223" s="163">
        <f t="shared" si="72"/>
        <v>0</v>
      </c>
      <c r="AD223" s="163">
        <f t="shared" si="72"/>
        <v>0</v>
      </c>
      <c r="AE223" s="163">
        <f t="shared" si="72"/>
        <v>0</v>
      </c>
      <c r="AF223" s="176">
        <f t="shared" si="72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73"/>
        <v>0</v>
      </c>
      <c r="D224" s="163">
        <f t="shared" si="73"/>
        <v>0</v>
      </c>
      <c r="E224" s="163">
        <f t="shared" si="73"/>
        <v>0</v>
      </c>
      <c r="F224" s="163">
        <f t="shared" si="73"/>
        <v>0</v>
      </c>
      <c r="G224" s="163">
        <f t="shared" si="73"/>
        <v>0</v>
      </c>
      <c r="H224" s="163">
        <f t="shared" si="73"/>
        <v>0</v>
      </c>
      <c r="I224" s="163">
        <f t="shared" si="73"/>
        <v>0</v>
      </c>
      <c r="J224" s="163">
        <f t="shared" si="73"/>
        <v>0</v>
      </c>
      <c r="K224" s="163">
        <f t="shared" si="73"/>
        <v>0</v>
      </c>
      <c r="L224" s="163">
        <f t="shared" si="73"/>
        <v>0</v>
      </c>
      <c r="M224" s="163">
        <f t="shared" si="73"/>
        <v>0</v>
      </c>
      <c r="N224" s="163">
        <f t="shared" si="73"/>
        <v>0</v>
      </c>
      <c r="O224" s="163">
        <f t="shared" si="73"/>
        <v>0</v>
      </c>
      <c r="P224" s="163">
        <f t="shared" si="73"/>
        <v>0</v>
      </c>
      <c r="Q224" s="163">
        <f t="shared" si="73"/>
        <v>0</v>
      </c>
      <c r="R224" s="163">
        <f t="shared" si="73"/>
        <v>0</v>
      </c>
      <c r="S224" s="163">
        <f t="shared" si="72"/>
        <v>0</v>
      </c>
      <c r="T224" s="163">
        <f t="shared" si="72"/>
        <v>0</v>
      </c>
      <c r="U224" s="163">
        <f t="shared" si="72"/>
        <v>0</v>
      </c>
      <c r="V224" s="163">
        <f t="shared" si="72"/>
        <v>0</v>
      </c>
      <c r="W224" s="163">
        <f t="shared" si="72"/>
        <v>0</v>
      </c>
      <c r="X224" s="163">
        <f t="shared" si="72"/>
        <v>0</v>
      </c>
      <c r="Y224" s="163">
        <f t="shared" si="72"/>
        <v>0</v>
      </c>
      <c r="Z224" s="163">
        <f t="shared" si="72"/>
        <v>0</v>
      </c>
      <c r="AA224" s="163">
        <f t="shared" si="72"/>
        <v>0</v>
      </c>
      <c r="AB224" s="163">
        <f t="shared" si="72"/>
        <v>0</v>
      </c>
      <c r="AC224" s="163">
        <f t="shared" si="72"/>
        <v>0</v>
      </c>
      <c r="AD224" s="163">
        <f t="shared" si="72"/>
        <v>0</v>
      </c>
      <c r="AE224" s="163">
        <f t="shared" si="72"/>
        <v>0</v>
      </c>
      <c r="AF224" s="176">
        <f t="shared" si="72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73"/>
        <v>0</v>
      </c>
      <c r="D225" s="163">
        <f t="shared" si="73"/>
        <v>0</v>
      </c>
      <c r="E225" s="163">
        <f t="shared" si="73"/>
        <v>0</v>
      </c>
      <c r="F225" s="163">
        <f t="shared" si="73"/>
        <v>0</v>
      </c>
      <c r="G225" s="163">
        <f t="shared" si="73"/>
        <v>0</v>
      </c>
      <c r="H225" s="163">
        <f t="shared" si="73"/>
        <v>0</v>
      </c>
      <c r="I225" s="163">
        <f t="shared" si="73"/>
        <v>0</v>
      </c>
      <c r="J225" s="163">
        <f t="shared" si="73"/>
        <v>0</v>
      </c>
      <c r="K225" s="163">
        <f t="shared" si="73"/>
        <v>0</v>
      </c>
      <c r="L225" s="163">
        <f t="shared" si="73"/>
        <v>0</v>
      </c>
      <c r="M225" s="163">
        <f t="shared" si="73"/>
        <v>0</v>
      </c>
      <c r="N225" s="163">
        <f t="shared" si="73"/>
        <v>0</v>
      </c>
      <c r="O225" s="163">
        <f t="shared" si="73"/>
        <v>0</v>
      </c>
      <c r="P225" s="163">
        <f t="shared" si="73"/>
        <v>0</v>
      </c>
      <c r="Q225" s="163">
        <f t="shared" si="73"/>
        <v>0</v>
      </c>
      <c r="R225" s="163">
        <f t="shared" si="73"/>
        <v>0</v>
      </c>
      <c r="S225" s="163">
        <f t="shared" si="72"/>
        <v>0</v>
      </c>
      <c r="T225" s="163">
        <f t="shared" si="72"/>
        <v>0</v>
      </c>
      <c r="U225" s="163">
        <f t="shared" si="72"/>
        <v>0</v>
      </c>
      <c r="V225" s="163">
        <f t="shared" si="72"/>
        <v>0</v>
      </c>
      <c r="W225" s="163">
        <f t="shared" si="72"/>
        <v>0</v>
      </c>
      <c r="X225" s="163">
        <f t="shared" si="72"/>
        <v>0</v>
      </c>
      <c r="Y225" s="163">
        <f t="shared" si="72"/>
        <v>0</v>
      </c>
      <c r="Z225" s="163">
        <f t="shared" si="72"/>
        <v>0</v>
      </c>
      <c r="AA225" s="163">
        <f t="shared" si="72"/>
        <v>0</v>
      </c>
      <c r="AB225" s="163">
        <f t="shared" si="72"/>
        <v>0</v>
      </c>
      <c r="AC225" s="163">
        <f t="shared" si="72"/>
        <v>0</v>
      </c>
      <c r="AD225" s="163">
        <f t="shared" si="72"/>
        <v>0</v>
      </c>
      <c r="AE225" s="163">
        <f t="shared" si="72"/>
        <v>0</v>
      </c>
      <c r="AF225" s="176">
        <f t="shared" si="72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73"/>
        <v>0</v>
      </c>
      <c r="D226" s="163">
        <f t="shared" si="73"/>
        <v>0</v>
      </c>
      <c r="E226" s="163">
        <f t="shared" si="73"/>
        <v>0</v>
      </c>
      <c r="F226" s="163">
        <f t="shared" si="73"/>
        <v>0</v>
      </c>
      <c r="G226" s="163">
        <f t="shared" si="73"/>
        <v>0</v>
      </c>
      <c r="H226" s="163">
        <f t="shared" si="73"/>
        <v>0</v>
      </c>
      <c r="I226" s="163">
        <f t="shared" si="73"/>
        <v>0</v>
      </c>
      <c r="J226" s="163">
        <f t="shared" si="73"/>
        <v>0</v>
      </c>
      <c r="K226" s="163">
        <f t="shared" si="73"/>
        <v>0</v>
      </c>
      <c r="L226" s="163">
        <f t="shared" si="73"/>
        <v>0</v>
      </c>
      <c r="M226" s="163">
        <f t="shared" si="73"/>
        <v>0</v>
      </c>
      <c r="N226" s="163">
        <f t="shared" si="73"/>
        <v>0</v>
      </c>
      <c r="O226" s="163">
        <f t="shared" si="73"/>
        <v>0</v>
      </c>
      <c r="P226" s="163">
        <f t="shared" si="73"/>
        <v>0</v>
      </c>
      <c r="Q226" s="163">
        <f t="shared" si="73"/>
        <v>0</v>
      </c>
      <c r="R226" s="163">
        <f t="shared" si="73"/>
        <v>0</v>
      </c>
      <c r="S226" s="163">
        <f t="shared" si="72"/>
        <v>0</v>
      </c>
      <c r="T226" s="163">
        <f t="shared" si="72"/>
        <v>0</v>
      </c>
      <c r="U226" s="163">
        <f t="shared" si="72"/>
        <v>0</v>
      </c>
      <c r="V226" s="163">
        <f t="shared" si="72"/>
        <v>0</v>
      </c>
      <c r="W226" s="163">
        <f t="shared" si="72"/>
        <v>0</v>
      </c>
      <c r="X226" s="163">
        <f t="shared" si="72"/>
        <v>0</v>
      </c>
      <c r="Y226" s="163">
        <f t="shared" si="72"/>
        <v>0</v>
      </c>
      <c r="Z226" s="163">
        <f t="shared" si="72"/>
        <v>0</v>
      </c>
      <c r="AA226" s="163">
        <f t="shared" si="72"/>
        <v>0</v>
      </c>
      <c r="AB226" s="163">
        <f t="shared" si="72"/>
        <v>0</v>
      </c>
      <c r="AC226" s="163">
        <f t="shared" si="72"/>
        <v>0</v>
      </c>
      <c r="AD226" s="163">
        <f t="shared" si="72"/>
        <v>0</v>
      </c>
      <c r="AE226" s="163">
        <f t="shared" si="72"/>
        <v>0</v>
      </c>
      <c r="AF226" s="176">
        <f t="shared" si="72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73"/>
        <v>0</v>
      </c>
      <c r="D227" s="163">
        <f t="shared" si="73"/>
        <v>0</v>
      </c>
      <c r="E227" s="163">
        <f t="shared" si="73"/>
        <v>0</v>
      </c>
      <c r="F227" s="163">
        <f t="shared" si="73"/>
        <v>0</v>
      </c>
      <c r="G227" s="163">
        <f t="shared" si="73"/>
        <v>0</v>
      </c>
      <c r="H227" s="163">
        <f t="shared" si="73"/>
        <v>0</v>
      </c>
      <c r="I227" s="163">
        <f t="shared" si="73"/>
        <v>0</v>
      </c>
      <c r="J227" s="163">
        <f t="shared" si="73"/>
        <v>0</v>
      </c>
      <c r="K227" s="163">
        <f t="shared" si="73"/>
        <v>0</v>
      </c>
      <c r="L227" s="163">
        <f t="shared" si="73"/>
        <v>0</v>
      </c>
      <c r="M227" s="163">
        <f t="shared" si="73"/>
        <v>0</v>
      </c>
      <c r="N227" s="163">
        <f t="shared" si="73"/>
        <v>0</v>
      </c>
      <c r="O227" s="163">
        <f t="shared" si="73"/>
        <v>0</v>
      </c>
      <c r="P227" s="163">
        <f t="shared" si="73"/>
        <v>0</v>
      </c>
      <c r="Q227" s="163">
        <f t="shared" si="73"/>
        <v>0</v>
      </c>
      <c r="R227" s="163">
        <f t="shared" si="73"/>
        <v>0</v>
      </c>
      <c r="S227" s="163">
        <f t="shared" si="72"/>
        <v>0</v>
      </c>
      <c r="T227" s="163">
        <f t="shared" si="72"/>
        <v>0</v>
      </c>
      <c r="U227" s="163">
        <f t="shared" si="72"/>
        <v>0</v>
      </c>
      <c r="V227" s="163">
        <f t="shared" si="72"/>
        <v>0</v>
      </c>
      <c r="W227" s="163">
        <f t="shared" si="72"/>
        <v>0</v>
      </c>
      <c r="X227" s="163">
        <f t="shared" si="72"/>
        <v>0</v>
      </c>
      <c r="Y227" s="163">
        <f t="shared" si="72"/>
        <v>0</v>
      </c>
      <c r="Z227" s="163">
        <f t="shared" si="72"/>
        <v>0</v>
      </c>
      <c r="AA227" s="163">
        <f t="shared" si="72"/>
        <v>0</v>
      </c>
      <c r="AB227" s="163">
        <f t="shared" si="72"/>
        <v>0</v>
      </c>
      <c r="AC227" s="163">
        <f t="shared" si="72"/>
        <v>0</v>
      </c>
      <c r="AD227" s="163">
        <f t="shared" si="72"/>
        <v>0</v>
      </c>
      <c r="AE227" s="163">
        <f t="shared" si="72"/>
        <v>0</v>
      </c>
      <c r="AF227" s="176">
        <f t="shared" si="72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73"/>
        <v>0</v>
      </c>
      <c r="D228" s="163">
        <f t="shared" si="73"/>
        <v>0</v>
      </c>
      <c r="E228" s="163">
        <f t="shared" si="73"/>
        <v>0</v>
      </c>
      <c r="F228" s="163">
        <f t="shared" si="73"/>
        <v>0</v>
      </c>
      <c r="G228" s="163">
        <f t="shared" si="73"/>
        <v>0</v>
      </c>
      <c r="H228" s="163">
        <f t="shared" si="73"/>
        <v>0</v>
      </c>
      <c r="I228" s="163">
        <f t="shared" si="73"/>
        <v>0</v>
      </c>
      <c r="J228" s="163">
        <f t="shared" si="73"/>
        <v>0</v>
      </c>
      <c r="K228" s="163">
        <f t="shared" si="73"/>
        <v>0</v>
      </c>
      <c r="L228" s="163">
        <f t="shared" si="73"/>
        <v>0</v>
      </c>
      <c r="M228" s="163">
        <f t="shared" si="73"/>
        <v>0</v>
      </c>
      <c r="N228" s="163">
        <f t="shared" si="73"/>
        <v>0</v>
      </c>
      <c r="O228" s="163">
        <f t="shared" si="73"/>
        <v>0</v>
      </c>
      <c r="P228" s="163">
        <f t="shared" si="73"/>
        <v>0</v>
      </c>
      <c r="Q228" s="163">
        <f t="shared" si="73"/>
        <v>0</v>
      </c>
      <c r="R228" s="163">
        <f t="shared" si="73"/>
        <v>0</v>
      </c>
      <c r="S228" s="163">
        <f t="shared" si="72"/>
        <v>0</v>
      </c>
      <c r="T228" s="163">
        <f t="shared" si="72"/>
        <v>0</v>
      </c>
      <c r="U228" s="163">
        <f t="shared" si="72"/>
        <v>0</v>
      </c>
      <c r="V228" s="163">
        <f t="shared" si="72"/>
        <v>0</v>
      </c>
      <c r="W228" s="163">
        <f t="shared" si="72"/>
        <v>0</v>
      </c>
      <c r="X228" s="163">
        <f t="shared" si="72"/>
        <v>0</v>
      </c>
      <c r="Y228" s="163">
        <f t="shared" si="72"/>
        <v>0</v>
      </c>
      <c r="Z228" s="163">
        <f t="shared" si="72"/>
        <v>0</v>
      </c>
      <c r="AA228" s="163">
        <f t="shared" si="72"/>
        <v>0</v>
      </c>
      <c r="AB228" s="163">
        <f t="shared" si="72"/>
        <v>0</v>
      </c>
      <c r="AC228" s="163">
        <f t="shared" si="72"/>
        <v>0</v>
      </c>
      <c r="AD228" s="163">
        <f t="shared" si="72"/>
        <v>0</v>
      </c>
      <c r="AE228" s="163">
        <f t="shared" si="72"/>
        <v>0</v>
      </c>
      <c r="AF228" s="176">
        <f t="shared" si="72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73"/>
        <v>0</v>
      </c>
      <c r="D229" s="163">
        <f t="shared" si="73"/>
        <v>0</v>
      </c>
      <c r="E229" s="163">
        <f t="shared" si="73"/>
        <v>0</v>
      </c>
      <c r="F229" s="163">
        <f t="shared" si="73"/>
        <v>0</v>
      </c>
      <c r="G229" s="163">
        <f t="shared" si="73"/>
        <v>0</v>
      </c>
      <c r="H229" s="163">
        <f t="shared" si="73"/>
        <v>0</v>
      </c>
      <c r="I229" s="163">
        <f t="shared" si="73"/>
        <v>0</v>
      </c>
      <c r="J229" s="163">
        <f t="shared" si="73"/>
        <v>0</v>
      </c>
      <c r="K229" s="163">
        <f t="shared" si="73"/>
        <v>0</v>
      </c>
      <c r="L229" s="163">
        <f t="shared" si="73"/>
        <v>0</v>
      </c>
      <c r="M229" s="163">
        <f t="shared" si="73"/>
        <v>0</v>
      </c>
      <c r="N229" s="163">
        <f t="shared" si="73"/>
        <v>0</v>
      </c>
      <c r="O229" s="163">
        <f t="shared" si="73"/>
        <v>0</v>
      </c>
      <c r="P229" s="163">
        <f t="shared" si="73"/>
        <v>0</v>
      </c>
      <c r="Q229" s="163">
        <f t="shared" si="73"/>
        <v>0</v>
      </c>
      <c r="R229" s="163">
        <f t="shared" si="73"/>
        <v>0</v>
      </c>
      <c r="S229" s="163">
        <f t="shared" si="72"/>
        <v>0</v>
      </c>
      <c r="T229" s="163">
        <f t="shared" si="72"/>
        <v>0</v>
      </c>
      <c r="U229" s="163">
        <f t="shared" si="72"/>
        <v>0</v>
      </c>
      <c r="V229" s="163">
        <f t="shared" si="72"/>
        <v>0</v>
      </c>
      <c r="W229" s="163">
        <f t="shared" si="72"/>
        <v>0</v>
      </c>
      <c r="X229" s="163">
        <f t="shared" si="72"/>
        <v>0</v>
      </c>
      <c r="Y229" s="163">
        <f t="shared" si="72"/>
        <v>0</v>
      </c>
      <c r="Z229" s="163">
        <f t="shared" si="72"/>
        <v>0</v>
      </c>
      <c r="AA229" s="163">
        <f t="shared" si="72"/>
        <v>0</v>
      </c>
      <c r="AB229" s="163">
        <f t="shared" si="72"/>
        <v>0</v>
      </c>
      <c r="AC229" s="163">
        <f t="shared" si="72"/>
        <v>0</v>
      </c>
      <c r="AD229" s="163">
        <f t="shared" si="72"/>
        <v>0</v>
      </c>
      <c r="AE229" s="163">
        <f t="shared" si="72"/>
        <v>0</v>
      </c>
      <c r="AF229" s="176">
        <f t="shared" si="72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73"/>
        <v>0</v>
      </c>
      <c r="D230" s="163">
        <f t="shared" si="73"/>
        <v>0</v>
      </c>
      <c r="E230" s="163">
        <f t="shared" si="73"/>
        <v>0</v>
      </c>
      <c r="F230" s="163">
        <f t="shared" si="73"/>
        <v>0</v>
      </c>
      <c r="G230" s="163">
        <f t="shared" si="73"/>
        <v>0</v>
      </c>
      <c r="H230" s="163">
        <f t="shared" si="73"/>
        <v>0</v>
      </c>
      <c r="I230" s="163">
        <f t="shared" si="73"/>
        <v>0</v>
      </c>
      <c r="J230" s="163">
        <f t="shared" si="73"/>
        <v>0</v>
      </c>
      <c r="K230" s="163">
        <f t="shared" si="73"/>
        <v>0</v>
      </c>
      <c r="L230" s="163">
        <f t="shared" si="73"/>
        <v>0</v>
      </c>
      <c r="M230" s="163">
        <f t="shared" si="73"/>
        <v>0</v>
      </c>
      <c r="N230" s="163">
        <f t="shared" si="73"/>
        <v>0</v>
      </c>
      <c r="O230" s="163">
        <f t="shared" si="73"/>
        <v>0</v>
      </c>
      <c r="P230" s="163">
        <f t="shared" si="73"/>
        <v>0</v>
      </c>
      <c r="Q230" s="163">
        <f t="shared" si="73"/>
        <v>0</v>
      </c>
      <c r="R230" s="163">
        <f t="shared" si="73"/>
        <v>0</v>
      </c>
      <c r="S230" s="163">
        <f t="shared" si="72"/>
        <v>0</v>
      </c>
      <c r="T230" s="163">
        <f t="shared" si="72"/>
        <v>0</v>
      </c>
      <c r="U230" s="163">
        <f t="shared" si="72"/>
        <v>0</v>
      </c>
      <c r="V230" s="163">
        <f t="shared" si="72"/>
        <v>0</v>
      </c>
      <c r="W230" s="163">
        <f t="shared" si="72"/>
        <v>0</v>
      </c>
      <c r="X230" s="163">
        <f t="shared" si="72"/>
        <v>0</v>
      </c>
      <c r="Y230" s="163">
        <f t="shared" si="72"/>
        <v>0</v>
      </c>
      <c r="Z230" s="163">
        <f t="shared" si="72"/>
        <v>0</v>
      </c>
      <c r="AA230" s="163">
        <f t="shared" si="72"/>
        <v>0</v>
      </c>
      <c r="AB230" s="163">
        <f t="shared" si="72"/>
        <v>0</v>
      </c>
      <c r="AC230" s="163">
        <f t="shared" si="72"/>
        <v>0</v>
      </c>
      <c r="AD230" s="163">
        <f t="shared" si="72"/>
        <v>0</v>
      </c>
      <c r="AE230" s="163">
        <f t="shared" si="72"/>
        <v>0</v>
      </c>
      <c r="AF230" s="176">
        <f t="shared" si="72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73"/>
        <v>0</v>
      </c>
      <c r="D231" s="163">
        <f t="shared" si="73"/>
        <v>0</v>
      </c>
      <c r="E231" s="163">
        <f t="shared" si="73"/>
        <v>0</v>
      </c>
      <c r="F231" s="163">
        <f t="shared" si="73"/>
        <v>0</v>
      </c>
      <c r="G231" s="163">
        <f t="shared" si="73"/>
        <v>0</v>
      </c>
      <c r="H231" s="163">
        <f t="shared" si="73"/>
        <v>0</v>
      </c>
      <c r="I231" s="163">
        <f t="shared" si="73"/>
        <v>0</v>
      </c>
      <c r="J231" s="163">
        <f t="shared" si="73"/>
        <v>0</v>
      </c>
      <c r="K231" s="163">
        <f t="shared" si="73"/>
        <v>0</v>
      </c>
      <c r="L231" s="163">
        <f t="shared" si="73"/>
        <v>0</v>
      </c>
      <c r="M231" s="163">
        <f t="shared" si="73"/>
        <v>0</v>
      </c>
      <c r="N231" s="163">
        <f t="shared" si="73"/>
        <v>0</v>
      </c>
      <c r="O231" s="163">
        <f t="shared" si="73"/>
        <v>0</v>
      </c>
      <c r="P231" s="163">
        <f t="shared" si="73"/>
        <v>0</v>
      </c>
      <c r="Q231" s="163">
        <f t="shared" si="73"/>
        <v>0</v>
      </c>
      <c r="R231" s="163">
        <f t="shared" si="73"/>
        <v>0</v>
      </c>
      <c r="S231" s="163">
        <f t="shared" si="72"/>
        <v>0</v>
      </c>
      <c r="T231" s="163">
        <f t="shared" si="72"/>
        <v>0</v>
      </c>
      <c r="U231" s="163">
        <f t="shared" si="72"/>
        <v>0</v>
      </c>
      <c r="V231" s="163">
        <f t="shared" si="72"/>
        <v>0</v>
      </c>
      <c r="W231" s="163">
        <f t="shared" si="72"/>
        <v>0</v>
      </c>
      <c r="X231" s="163">
        <f t="shared" si="72"/>
        <v>0</v>
      </c>
      <c r="Y231" s="163">
        <f t="shared" si="72"/>
        <v>0</v>
      </c>
      <c r="Z231" s="163">
        <f t="shared" si="72"/>
        <v>0</v>
      </c>
      <c r="AA231" s="163">
        <f t="shared" si="72"/>
        <v>0</v>
      </c>
      <c r="AB231" s="163">
        <f t="shared" si="72"/>
        <v>0</v>
      </c>
      <c r="AC231" s="163">
        <f t="shared" si="72"/>
        <v>0</v>
      </c>
      <c r="AD231" s="163">
        <f t="shared" si="72"/>
        <v>0</v>
      </c>
      <c r="AE231" s="163">
        <f t="shared" si="72"/>
        <v>0</v>
      </c>
      <c r="AF231" s="176">
        <f t="shared" si="72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73"/>
        <v>0</v>
      </c>
      <c r="D232" s="163">
        <f t="shared" si="73"/>
        <v>0</v>
      </c>
      <c r="E232" s="163">
        <f t="shared" si="73"/>
        <v>0</v>
      </c>
      <c r="F232" s="163">
        <f t="shared" si="73"/>
        <v>0</v>
      </c>
      <c r="G232" s="163">
        <f t="shared" si="73"/>
        <v>0</v>
      </c>
      <c r="H232" s="163">
        <f t="shared" si="73"/>
        <v>0</v>
      </c>
      <c r="I232" s="163">
        <f t="shared" si="73"/>
        <v>0</v>
      </c>
      <c r="J232" s="163">
        <f t="shared" si="73"/>
        <v>0</v>
      </c>
      <c r="K232" s="163">
        <f t="shared" si="73"/>
        <v>0</v>
      </c>
      <c r="L232" s="163">
        <f t="shared" si="73"/>
        <v>0</v>
      </c>
      <c r="M232" s="163">
        <f t="shared" si="73"/>
        <v>0</v>
      </c>
      <c r="N232" s="163">
        <f t="shared" si="73"/>
        <v>0</v>
      </c>
      <c r="O232" s="163">
        <f t="shared" si="73"/>
        <v>0</v>
      </c>
      <c r="P232" s="163">
        <f t="shared" si="73"/>
        <v>0</v>
      </c>
      <c r="Q232" s="163">
        <f t="shared" si="73"/>
        <v>0</v>
      </c>
      <c r="R232" s="163">
        <f t="shared" ref="R232:AF247" si="74">Q232</f>
        <v>0</v>
      </c>
      <c r="S232" s="163">
        <f t="shared" si="74"/>
        <v>0</v>
      </c>
      <c r="T232" s="163">
        <f t="shared" si="74"/>
        <v>0</v>
      </c>
      <c r="U232" s="163">
        <f t="shared" si="74"/>
        <v>0</v>
      </c>
      <c r="V232" s="163">
        <f t="shared" si="74"/>
        <v>0</v>
      </c>
      <c r="W232" s="163">
        <f t="shared" si="74"/>
        <v>0</v>
      </c>
      <c r="X232" s="163">
        <f t="shared" si="74"/>
        <v>0</v>
      </c>
      <c r="Y232" s="163">
        <f t="shared" si="74"/>
        <v>0</v>
      </c>
      <c r="Z232" s="163">
        <f t="shared" si="74"/>
        <v>0</v>
      </c>
      <c r="AA232" s="163">
        <f t="shared" si="74"/>
        <v>0</v>
      </c>
      <c r="AB232" s="163">
        <f t="shared" si="74"/>
        <v>0</v>
      </c>
      <c r="AC232" s="163">
        <f t="shared" si="74"/>
        <v>0</v>
      </c>
      <c r="AD232" s="163">
        <f t="shared" si="74"/>
        <v>0</v>
      </c>
      <c r="AE232" s="163">
        <f t="shared" si="74"/>
        <v>0</v>
      </c>
      <c r="AF232" s="176">
        <f t="shared" si="74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R248" si="75">B233</f>
        <v>0</v>
      </c>
      <c r="D233" s="163">
        <f t="shared" si="75"/>
        <v>0</v>
      </c>
      <c r="E233" s="163">
        <f t="shared" si="75"/>
        <v>0</v>
      </c>
      <c r="F233" s="163">
        <f t="shared" si="75"/>
        <v>0</v>
      </c>
      <c r="G233" s="163">
        <f t="shared" si="75"/>
        <v>0</v>
      </c>
      <c r="H233" s="163">
        <f t="shared" si="75"/>
        <v>0</v>
      </c>
      <c r="I233" s="163">
        <f t="shared" si="75"/>
        <v>0</v>
      </c>
      <c r="J233" s="163">
        <f t="shared" si="75"/>
        <v>0</v>
      </c>
      <c r="K233" s="163">
        <f t="shared" si="75"/>
        <v>0</v>
      </c>
      <c r="L233" s="163">
        <f t="shared" si="75"/>
        <v>0</v>
      </c>
      <c r="M233" s="163">
        <f t="shared" si="75"/>
        <v>0</v>
      </c>
      <c r="N233" s="163">
        <f t="shared" si="75"/>
        <v>0</v>
      </c>
      <c r="O233" s="163">
        <f t="shared" si="75"/>
        <v>0</v>
      </c>
      <c r="P233" s="163">
        <f t="shared" si="75"/>
        <v>0</v>
      </c>
      <c r="Q233" s="163">
        <f t="shared" si="75"/>
        <v>0</v>
      </c>
      <c r="R233" s="163">
        <f t="shared" si="75"/>
        <v>0</v>
      </c>
      <c r="S233" s="163">
        <f t="shared" si="74"/>
        <v>0</v>
      </c>
      <c r="T233" s="163">
        <f t="shared" si="74"/>
        <v>0</v>
      </c>
      <c r="U233" s="163">
        <f t="shared" si="74"/>
        <v>0</v>
      </c>
      <c r="V233" s="163">
        <f t="shared" si="74"/>
        <v>0</v>
      </c>
      <c r="W233" s="163">
        <f t="shared" si="74"/>
        <v>0</v>
      </c>
      <c r="X233" s="163">
        <f t="shared" si="74"/>
        <v>0</v>
      </c>
      <c r="Y233" s="163">
        <f t="shared" si="74"/>
        <v>0</v>
      </c>
      <c r="Z233" s="163">
        <f t="shared" si="74"/>
        <v>0</v>
      </c>
      <c r="AA233" s="163">
        <f t="shared" si="74"/>
        <v>0</v>
      </c>
      <c r="AB233" s="163">
        <f t="shared" si="74"/>
        <v>0</v>
      </c>
      <c r="AC233" s="163">
        <f t="shared" si="74"/>
        <v>0</v>
      </c>
      <c r="AD233" s="163">
        <f t="shared" si="74"/>
        <v>0</v>
      </c>
      <c r="AE233" s="163">
        <f t="shared" si="74"/>
        <v>0</v>
      </c>
      <c r="AF233" s="176">
        <f t="shared" si="74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75"/>
        <v>0</v>
      </c>
      <c r="D234" s="163">
        <f t="shared" si="75"/>
        <v>0</v>
      </c>
      <c r="E234" s="163">
        <f t="shared" si="75"/>
        <v>0</v>
      </c>
      <c r="F234" s="163">
        <f t="shared" si="75"/>
        <v>0</v>
      </c>
      <c r="G234" s="163">
        <f t="shared" si="75"/>
        <v>0</v>
      </c>
      <c r="H234" s="163">
        <f t="shared" si="75"/>
        <v>0</v>
      </c>
      <c r="I234" s="163">
        <f t="shared" si="75"/>
        <v>0</v>
      </c>
      <c r="J234" s="163">
        <f t="shared" si="75"/>
        <v>0</v>
      </c>
      <c r="K234" s="163">
        <f t="shared" si="75"/>
        <v>0</v>
      </c>
      <c r="L234" s="163">
        <f t="shared" si="75"/>
        <v>0</v>
      </c>
      <c r="M234" s="163">
        <f t="shared" si="75"/>
        <v>0</v>
      </c>
      <c r="N234" s="163">
        <f t="shared" si="75"/>
        <v>0</v>
      </c>
      <c r="O234" s="163">
        <f t="shared" si="75"/>
        <v>0</v>
      </c>
      <c r="P234" s="163">
        <f t="shared" si="75"/>
        <v>0</v>
      </c>
      <c r="Q234" s="163">
        <f t="shared" si="75"/>
        <v>0</v>
      </c>
      <c r="R234" s="163">
        <f t="shared" si="75"/>
        <v>0</v>
      </c>
      <c r="S234" s="163">
        <f t="shared" si="74"/>
        <v>0</v>
      </c>
      <c r="T234" s="163">
        <f t="shared" si="74"/>
        <v>0</v>
      </c>
      <c r="U234" s="163">
        <f t="shared" si="74"/>
        <v>0</v>
      </c>
      <c r="V234" s="163">
        <f t="shared" si="74"/>
        <v>0</v>
      </c>
      <c r="W234" s="163">
        <f t="shared" si="74"/>
        <v>0</v>
      </c>
      <c r="X234" s="163">
        <f t="shared" si="74"/>
        <v>0</v>
      </c>
      <c r="Y234" s="163">
        <f t="shared" si="74"/>
        <v>0</v>
      </c>
      <c r="Z234" s="163">
        <f t="shared" si="74"/>
        <v>0</v>
      </c>
      <c r="AA234" s="163">
        <f t="shared" si="74"/>
        <v>0</v>
      </c>
      <c r="AB234" s="163">
        <f t="shared" si="74"/>
        <v>0</v>
      </c>
      <c r="AC234" s="163">
        <f t="shared" si="74"/>
        <v>0</v>
      </c>
      <c r="AD234" s="163">
        <f t="shared" si="74"/>
        <v>0</v>
      </c>
      <c r="AE234" s="163">
        <f t="shared" si="74"/>
        <v>0</v>
      </c>
      <c r="AF234" s="176">
        <f t="shared" si="74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75"/>
        <v>0</v>
      </c>
      <c r="D235" s="163">
        <f t="shared" si="75"/>
        <v>0</v>
      </c>
      <c r="E235" s="163">
        <f t="shared" si="75"/>
        <v>0</v>
      </c>
      <c r="F235" s="163">
        <f t="shared" si="75"/>
        <v>0</v>
      </c>
      <c r="G235" s="163">
        <f t="shared" si="75"/>
        <v>0</v>
      </c>
      <c r="H235" s="163">
        <f t="shared" si="75"/>
        <v>0</v>
      </c>
      <c r="I235" s="163">
        <f t="shared" si="75"/>
        <v>0</v>
      </c>
      <c r="J235" s="163">
        <f t="shared" si="75"/>
        <v>0</v>
      </c>
      <c r="K235" s="163">
        <f t="shared" si="75"/>
        <v>0</v>
      </c>
      <c r="L235" s="163">
        <f t="shared" si="75"/>
        <v>0</v>
      </c>
      <c r="M235" s="163">
        <f t="shared" si="75"/>
        <v>0</v>
      </c>
      <c r="N235" s="163">
        <f t="shared" si="75"/>
        <v>0</v>
      </c>
      <c r="O235" s="163">
        <f t="shared" si="75"/>
        <v>0</v>
      </c>
      <c r="P235" s="163">
        <f t="shared" si="75"/>
        <v>0</v>
      </c>
      <c r="Q235" s="163">
        <f t="shared" si="75"/>
        <v>0</v>
      </c>
      <c r="R235" s="163">
        <f t="shared" si="75"/>
        <v>0</v>
      </c>
      <c r="S235" s="163">
        <f t="shared" si="74"/>
        <v>0</v>
      </c>
      <c r="T235" s="163">
        <f t="shared" si="74"/>
        <v>0</v>
      </c>
      <c r="U235" s="163">
        <f t="shared" si="74"/>
        <v>0</v>
      </c>
      <c r="V235" s="163">
        <f t="shared" si="74"/>
        <v>0</v>
      </c>
      <c r="W235" s="163">
        <f t="shared" si="74"/>
        <v>0</v>
      </c>
      <c r="X235" s="163">
        <f t="shared" si="74"/>
        <v>0</v>
      </c>
      <c r="Y235" s="163">
        <f t="shared" si="74"/>
        <v>0</v>
      </c>
      <c r="Z235" s="163">
        <f t="shared" si="74"/>
        <v>0</v>
      </c>
      <c r="AA235" s="163">
        <f t="shared" si="74"/>
        <v>0</v>
      </c>
      <c r="AB235" s="163">
        <f t="shared" si="74"/>
        <v>0</v>
      </c>
      <c r="AC235" s="163">
        <f t="shared" si="74"/>
        <v>0</v>
      </c>
      <c r="AD235" s="163">
        <f t="shared" si="74"/>
        <v>0</v>
      </c>
      <c r="AE235" s="163">
        <f t="shared" si="74"/>
        <v>0</v>
      </c>
      <c r="AF235" s="176">
        <f t="shared" si="74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75"/>
        <v>0</v>
      </c>
      <c r="D236" s="163">
        <f t="shared" si="75"/>
        <v>0</v>
      </c>
      <c r="E236" s="163">
        <f t="shared" si="75"/>
        <v>0</v>
      </c>
      <c r="F236" s="163">
        <f t="shared" si="75"/>
        <v>0</v>
      </c>
      <c r="G236" s="163">
        <f t="shared" si="75"/>
        <v>0</v>
      </c>
      <c r="H236" s="163">
        <f t="shared" si="75"/>
        <v>0</v>
      </c>
      <c r="I236" s="163">
        <f t="shared" si="75"/>
        <v>0</v>
      </c>
      <c r="J236" s="163">
        <f t="shared" si="75"/>
        <v>0</v>
      </c>
      <c r="K236" s="163">
        <f t="shared" si="75"/>
        <v>0</v>
      </c>
      <c r="L236" s="163">
        <f t="shared" si="75"/>
        <v>0</v>
      </c>
      <c r="M236" s="163">
        <f t="shared" si="75"/>
        <v>0</v>
      </c>
      <c r="N236" s="163">
        <f t="shared" si="75"/>
        <v>0</v>
      </c>
      <c r="O236" s="163">
        <f t="shared" si="75"/>
        <v>0</v>
      </c>
      <c r="P236" s="163">
        <f t="shared" si="75"/>
        <v>0</v>
      </c>
      <c r="Q236" s="163">
        <f t="shared" si="75"/>
        <v>0</v>
      </c>
      <c r="R236" s="163">
        <f t="shared" si="75"/>
        <v>0</v>
      </c>
      <c r="S236" s="163">
        <f t="shared" si="74"/>
        <v>0</v>
      </c>
      <c r="T236" s="163">
        <f t="shared" si="74"/>
        <v>0</v>
      </c>
      <c r="U236" s="163">
        <f t="shared" si="74"/>
        <v>0</v>
      </c>
      <c r="V236" s="163">
        <f t="shared" si="74"/>
        <v>0</v>
      </c>
      <c r="W236" s="163">
        <f t="shared" si="74"/>
        <v>0</v>
      </c>
      <c r="X236" s="163">
        <f t="shared" si="74"/>
        <v>0</v>
      </c>
      <c r="Y236" s="163">
        <f t="shared" si="74"/>
        <v>0</v>
      </c>
      <c r="Z236" s="163">
        <f t="shared" si="74"/>
        <v>0</v>
      </c>
      <c r="AA236" s="163">
        <f t="shared" si="74"/>
        <v>0</v>
      </c>
      <c r="AB236" s="163">
        <f t="shared" si="74"/>
        <v>0</v>
      </c>
      <c r="AC236" s="163">
        <f t="shared" si="74"/>
        <v>0</v>
      </c>
      <c r="AD236" s="163">
        <f t="shared" si="74"/>
        <v>0</v>
      </c>
      <c r="AE236" s="163">
        <f t="shared" si="74"/>
        <v>0</v>
      </c>
      <c r="AF236" s="176">
        <f t="shared" si="74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75"/>
        <v>0</v>
      </c>
      <c r="D237" s="163">
        <f t="shared" si="75"/>
        <v>0</v>
      </c>
      <c r="E237" s="163">
        <f t="shared" si="75"/>
        <v>0</v>
      </c>
      <c r="F237" s="163">
        <f t="shared" si="75"/>
        <v>0</v>
      </c>
      <c r="G237" s="163">
        <f t="shared" si="75"/>
        <v>0</v>
      </c>
      <c r="H237" s="163">
        <f t="shared" si="75"/>
        <v>0</v>
      </c>
      <c r="I237" s="163">
        <f t="shared" si="75"/>
        <v>0</v>
      </c>
      <c r="J237" s="163">
        <f t="shared" si="75"/>
        <v>0</v>
      </c>
      <c r="K237" s="163">
        <f t="shared" si="75"/>
        <v>0</v>
      </c>
      <c r="L237" s="163">
        <f t="shared" si="75"/>
        <v>0</v>
      </c>
      <c r="M237" s="163">
        <f t="shared" si="75"/>
        <v>0</v>
      </c>
      <c r="N237" s="163">
        <f t="shared" si="75"/>
        <v>0</v>
      </c>
      <c r="O237" s="163">
        <f t="shared" si="75"/>
        <v>0</v>
      </c>
      <c r="P237" s="163">
        <f t="shared" si="75"/>
        <v>0</v>
      </c>
      <c r="Q237" s="163">
        <f t="shared" si="75"/>
        <v>0</v>
      </c>
      <c r="R237" s="163">
        <f t="shared" si="75"/>
        <v>0</v>
      </c>
      <c r="S237" s="163">
        <f t="shared" si="74"/>
        <v>0</v>
      </c>
      <c r="T237" s="163">
        <f t="shared" si="74"/>
        <v>0</v>
      </c>
      <c r="U237" s="163">
        <f t="shared" si="74"/>
        <v>0</v>
      </c>
      <c r="V237" s="163">
        <f t="shared" si="74"/>
        <v>0</v>
      </c>
      <c r="W237" s="163">
        <f t="shared" si="74"/>
        <v>0</v>
      </c>
      <c r="X237" s="163">
        <f t="shared" si="74"/>
        <v>0</v>
      </c>
      <c r="Y237" s="163">
        <f t="shared" si="74"/>
        <v>0</v>
      </c>
      <c r="Z237" s="163">
        <f t="shared" si="74"/>
        <v>0</v>
      </c>
      <c r="AA237" s="163">
        <f t="shared" si="74"/>
        <v>0</v>
      </c>
      <c r="AB237" s="163">
        <f t="shared" si="74"/>
        <v>0</v>
      </c>
      <c r="AC237" s="163">
        <f t="shared" si="74"/>
        <v>0</v>
      </c>
      <c r="AD237" s="163">
        <f t="shared" si="74"/>
        <v>0</v>
      </c>
      <c r="AE237" s="163">
        <f t="shared" si="74"/>
        <v>0</v>
      </c>
      <c r="AF237" s="176">
        <f t="shared" si="74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75"/>
        <v>0</v>
      </c>
      <c r="D238" s="163">
        <f t="shared" si="75"/>
        <v>0</v>
      </c>
      <c r="E238" s="163">
        <f t="shared" si="75"/>
        <v>0</v>
      </c>
      <c r="F238" s="163">
        <f t="shared" si="75"/>
        <v>0</v>
      </c>
      <c r="G238" s="163">
        <f t="shared" si="75"/>
        <v>0</v>
      </c>
      <c r="H238" s="163">
        <f t="shared" si="75"/>
        <v>0</v>
      </c>
      <c r="I238" s="163">
        <f t="shared" si="75"/>
        <v>0</v>
      </c>
      <c r="J238" s="163">
        <f t="shared" si="75"/>
        <v>0</v>
      </c>
      <c r="K238" s="163">
        <f t="shared" si="75"/>
        <v>0</v>
      </c>
      <c r="L238" s="163">
        <f t="shared" si="75"/>
        <v>0</v>
      </c>
      <c r="M238" s="163">
        <f t="shared" si="75"/>
        <v>0</v>
      </c>
      <c r="N238" s="163">
        <f t="shared" si="75"/>
        <v>0</v>
      </c>
      <c r="O238" s="163">
        <f t="shared" si="75"/>
        <v>0</v>
      </c>
      <c r="P238" s="163">
        <f t="shared" si="75"/>
        <v>0</v>
      </c>
      <c r="Q238" s="163">
        <f t="shared" si="75"/>
        <v>0</v>
      </c>
      <c r="R238" s="163">
        <f t="shared" si="75"/>
        <v>0</v>
      </c>
      <c r="S238" s="163">
        <f t="shared" si="74"/>
        <v>0</v>
      </c>
      <c r="T238" s="163">
        <f t="shared" si="74"/>
        <v>0</v>
      </c>
      <c r="U238" s="163">
        <f t="shared" si="74"/>
        <v>0</v>
      </c>
      <c r="V238" s="163">
        <f t="shared" si="74"/>
        <v>0</v>
      </c>
      <c r="W238" s="163">
        <f t="shared" si="74"/>
        <v>0</v>
      </c>
      <c r="X238" s="163">
        <f t="shared" si="74"/>
        <v>0</v>
      </c>
      <c r="Y238" s="163">
        <f t="shared" si="74"/>
        <v>0</v>
      </c>
      <c r="Z238" s="163">
        <f t="shared" si="74"/>
        <v>0</v>
      </c>
      <c r="AA238" s="163">
        <f t="shared" si="74"/>
        <v>0</v>
      </c>
      <c r="AB238" s="163">
        <f t="shared" si="74"/>
        <v>0</v>
      </c>
      <c r="AC238" s="163">
        <f t="shared" si="74"/>
        <v>0</v>
      </c>
      <c r="AD238" s="163">
        <f t="shared" si="74"/>
        <v>0</v>
      </c>
      <c r="AE238" s="163">
        <f t="shared" si="74"/>
        <v>0</v>
      </c>
      <c r="AF238" s="176">
        <f t="shared" si="74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75"/>
        <v>0</v>
      </c>
      <c r="D239" s="163">
        <f t="shared" si="75"/>
        <v>0</v>
      </c>
      <c r="E239" s="163">
        <f t="shared" si="75"/>
        <v>0</v>
      </c>
      <c r="F239" s="163">
        <f t="shared" si="75"/>
        <v>0</v>
      </c>
      <c r="G239" s="163">
        <f t="shared" si="75"/>
        <v>0</v>
      </c>
      <c r="H239" s="163">
        <f t="shared" si="75"/>
        <v>0</v>
      </c>
      <c r="I239" s="163">
        <f t="shared" si="75"/>
        <v>0</v>
      </c>
      <c r="J239" s="163">
        <f t="shared" si="75"/>
        <v>0</v>
      </c>
      <c r="K239" s="163">
        <f t="shared" si="75"/>
        <v>0</v>
      </c>
      <c r="L239" s="163">
        <f t="shared" si="75"/>
        <v>0</v>
      </c>
      <c r="M239" s="163">
        <f t="shared" si="75"/>
        <v>0</v>
      </c>
      <c r="N239" s="163">
        <f t="shared" si="75"/>
        <v>0</v>
      </c>
      <c r="O239" s="163">
        <f t="shared" si="75"/>
        <v>0</v>
      </c>
      <c r="P239" s="163">
        <f t="shared" si="75"/>
        <v>0</v>
      </c>
      <c r="Q239" s="163">
        <f t="shared" si="75"/>
        <v>0</v>
      </c>
      <c r="R239" s="163">
        <f t="shared" si="75"/>
        <v>0</v>
      </c>
      <c r="S239" s="163">
        <f t="shared" si="74"/>
        <v>0</v>
      </c>
      <c r="T239" s="163">
        <f t="shared" si="74"/>
        <v>0</v>
      </c>
      <c r="U239" s="163">
        <f t="shared" si="74"/>
        <v>0</v>
      </c>
      <c r="V239" s="163">
        <f t="shared" si="74"/>
        <v>0</v>
      </c>
      <c r="W239" s="163">
        <f t="shared" si="74"/>
        <v>0</v>
      </c>
      <c r="X239" s="163">
        <f t="shared" si="74"/>
        <v>0</v>
      </c>
      <c r="Y239" s="163">
        <f t="shared" si="74"/>
        <v>0</v>
      </c>
      <c r="Z239" s="163">
        <f t="shared" si="74"/>
        <v>0</v>
      </c>
      <c r="AA239" s="163">
        <f t="shared" si="74"/>
        <v>0</v>
      </c>
      <c r="AB239" s="163">
        <f t="shared" si="74"/>
        <v>0</v>
      </c>
      <c r="AC239" s="163">
        <f t="shared" si="74"/>
        <v>0</v>
      </c>
      <c r="AD239" s="163">
        <f t="shared" si="74"/>
        <v>0</v>
      </c>
      <c r="AE239" s="163">
        <f t="shared" si="74"/>
        <v>0</v>
      </c>
      <c r="AF239" s="176">
        <f t="shared" si="74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75"/>
        <v>0</v>
      </c>
      <c r="D240" s="163">
        <f t="shared" si="75"/>
        <v>0</v>
      </c>
      <c r="E240" s="163">
        <f t="shared" si="75"/>
        <v>0</v>
      </c>
      <c r="F240" s="163">
        <f t="shared" si="75"/>
        <v>0</v>
      </c>
      <c r="G240" s="163">
        <f t="shared" si="75"/>
        <v>0</v>
      </c>
      <c r="H240" s="163">
        <f t="shared" si="75"/>
        <v>0</v>
      </c>
      <c r="I240" s="163">
        <f t="shared" si="75"/>
        <v>0</v>
      </c>
      <c r="J240" s="163">
        <f t="shared" si="75"/>
        <v>0</v>
      </c>
      <c r="K240" s="163">
        <f t="shared" si="75"/>
        <v>0</v>
      </c>
      <c r="L240" s="163">
        <f t="shared" si="75"/>
        <v>0</v>
      </c>
      <c r="M240" s="163">
        <f t="shared" si="75"/>
        <v>0</v>
      </c>
      <c r="N240" s="163">
        <f t="shared" si="75"/>
        <v>0</v>
      </c>
      <c r="O240" s="163">
        <f t="shared" si="75"/>
        <v>0</v>
      </c>
      <c r="P240" s="163">
        <f t="shared" si="75"/>
        <v>0</v>
      </c>
      <c r="Q240" s="163">
        <f t="shared" si="75"/>
        <v>0</v>
      </c>
      <c r="R240" s="163">
        <f t="shared" si="75"/>
        <v>0</v>
      </c>
      <c r="S240" s="163">
        <f t="shared" si="74"/>
        <v>0</v>
      </c>
      <c r="T240" s="163">
        <f t="shared" si="74"/>
        <v>0</v>
      </c>
      <c r="U240" s="163">
        <f t="shared" si="74"/>
        <v>0</v>
      </c>
      <c r="V240" s="163">
        <f t="shared" si="74"/>
        <v>0</v>
      </c>
      <c r="W240" s="163">
        <f t="shared" si="74"/>
        <v>0</v>
      </c>
      <c r="X240" s="163">
        <f t="shared" si="74"/>
        <v>0</v>
      </c>
      <c r="Y240" s="163">
        <f t="shared" si="74"/>
        <v>0</v>
      </c>
      <c r="Z240" s="163">
        <f t="shared" si="74"/>
        <v>0</v>
      </c>
      <c r="AA240" s="163">
        <f t="shared" si="74"/>
        <v>0</v>
      </c>
      <c r="AB240" s="163">
        <f t="shared" si="74"/>
        <v>0</v>
      </c>
      <c r="AC240" s="163">
        <f t="shared" si="74"/>
        <v>0</v>
      </c>
      <c r="AD240" s="163">
        <f t="shared" si="74"/>
        <v>0</v>
      </c>
      <c r="AE240" s="163">
        <f t="shared" si="74"/>
        <v>0</v>
      </c>
      <c r="AF240" s="176">
        <f t="shared" si="74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75"/>
        <v>0</v>
      </c>
      <c r="D241" s="163">
        <f t="shared" si="75"/>
        <v>0</v>
      </c>
      <c r="E241" s="163">
        <f t="shared" si="75"/>
        <v>0</v>
      </c>
      <c r="F241" s="163">
        <f t="shared" si="75"/>
        <v>0</v>
      </c>
      <c r="G241" s="163">
        <f t="shared" si="75"/>
        <v>0</v>
      </c>
      <c r="H241" s="163">
        <f t="shared" si="75"/>
        <v>0</v>
      </c>
      <c r="I241" s="163">
        <f t="shared" si="75"/>
        <v>0</v>
      </c>
      <c r="J241" s="163">
        <f t="shared" si="75"/>
        <v>0</v>
      </c>
      <c r="K241" s="163">
        <f t="shared" si="75"/>
        <v>0</v>
      </c>
      <c r="L241" s="163">
        <f t="shared" si="75"/>
        <v>0</v>
      </c>
      <c r="M241" s="163">
        <f t="shared" si="75"/>
        <v>0</v>
      </c>
      <c r="N241" s="163">
        <f t="shared" si="75"/>
        <v>0</v>
      </c>
      <c r="O241" s="163">
        <f t="shared" si="75"/>
        <v>0</v>
      </c>
      <c r="P241" s="163">
        <f t="shared" si="75"/>
        <v>0</v>
      </c>
      <c r="Q241" s="163">
        <f t="shared" si="75"/>
        <v>0</v>
      </c>
      <c r="R241" s="163">
        <f t="shared" si="75"/>
        <v>0</v>
      </c>
      <c r="S241" s="163">
        <f t="shared" si="74"/>
        <v>0</v>
      </c>
      <c r="T241" s="163">
        <f t="shared" si="74"/>
        <v>0</v>
      </c>
      <c r="U241" s="163">
        <f t="shared" si="74"/>
        <v>0</v>
      </c>
      <c r="V241" s="163">
        <f t="shared" si="74"/>
        <v>0</v>
      </c>
      <c r="W241" s="163">
        <f t="shared" si="74"/>
        <v>0</v>
      </c>
      <c r="X241" s="163">
        <f t="shared" si="74"/>
        <v>0</v>
      </c>
      <c r="Y241" s="163">
        <f t="shared" si="74"/>
        <v>0</v>
      </c>
      <c r="Z241" s="163">
        <f t="shared" si="74"/>
        <v>0</v>
      </c>
      <c r="AA241" s="163">
        <f t="shared" si="74"/>
        <v>0</v>
      </c>
      <c r="AB241" s="163">
        <f t="shared" si="74"/>
        <v>0</v>
      </c>
      <c r="AC241" s="163">
        <f t="shared" si="74"/>
        <v>0</v>
      </c>
      <c r="AD241" s="163">
        <f t="shared" si="74"/>
        <v>0</v>
      </c>
      <c r="AE241" s="163">
        <f t="shared" si="74"/>
        <v>0</v>
      </c>
      <c r="AF241" s="176">
        <f t="shared" si="74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75"/>
        <v>0</v>
      </c>
      <c r="D242" s="163">
        <f t="shared" si="75"/>
        <v>0</v>
      </c>
      <c r="E242" s="163">
        <f t="shared" si="75"/>
        <v>0</v>
      </c>
      <c r="F242" s="163">
        <f t="shared" si="75"/>
        <v>0</v>
      </c>
      <c r="G242" s="163">
        <f t="shared" si="75"/>
        <v>0</v>
      </c>
      <c r="H242" s="163">
        <f t="shared" si="75"/>
        <v>0</v>
      </c>
      <c r="I242" s="163">
        <f t="shared" si="75"/>
        <v>0</v>
      </c>
      <c r="J242" s="163">
        <f t="shared" si="75"/>
        <v>0</v>
      </c>
      <c r="K242" s="163">
        <f t="shared" si="75"/>
        <v>0</v>
      </c>
      <c r="L242" s="163">
        <f t="shared" si="75"/>
        <v>0</v>
      </c>
      <c r="M242" s="163">
        <f t="shared" si="75"/>
        <v>0</v>
      </c>
      <c r="N242" s="163">
        <f t="shared" si="75"/>
        <v>0</v>
      </c>
      <c r="O242" s="163">
        <f t="shared" si="75"/>
        <v>0</v>
      </c>
      <c r="P242" s="163">
        <f t="shared" si="75"/>
        <v>0</v>
      </c>
      <c r="Q242" s="163">
        <f t="shared" si="75"/>
        <v>0</v>
      </c>
      <c r="R242" s="163">
        <f t="shared" si="75"/>
        <v>0</v>
      </c>
      <c r="S242" s="163">
        <f t="shared" si="74"/>
        <v>0</v>
      </c>
      <c r="T242" s="163">
        <f t="shared" si="74"/>
        <v>0</v>
      </c>
      <c r="U242" s="163">
        <f t="shared" si="74"/>
        <v>0</v>
      </c>
      <c r="V242" s="163">
        <f t="shared" si="74"/>
        <v>0</v>
      </c>
      <c r="W242" s="163">
        <f t="shared" si="74"/>
        <v>0</v>
      </c>
      <c r="X242" s="163">
        <f t="shared" si="74"/>
        <v>0</v>
      </c>
      <c r="Y242" s="163">
        <f t="shared" si="74"/>
        <v>0</v>
      </c>
      <c r="Z242" s="163">
        <f t="shared" si="74"/>
        <v>0</v>
      </c>
      <c r="AA242" s="163">
        <f t="shared" si="74"/>
        <v>0</v>
      </c>
      <c r="AB242" s="163">
        <f t="shared" si="74"/>
        <v>0</v>
      </c>
      <c r="AC242" s="163">
        <f t="shared" si="74"/>
        <v>0</v>
      </c>
      <c r="AD242" s="163">
        <f t="shared" si="74"/>
        <v>0</v>
      </c>
      <c r="AE242" s="163">
        <f t="shared" si="74"/>
        <v>0</v>
      </c>
      <c r="AF242" s="176">
        <f t="shared" si="74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75"/>
        <v>0</v>
      </c>
      <c r="D243" s="163">
        <f t="shared" si="75"/>
        <v>0</v>
      </c>
      <c r="E243" s="163">
        <f t="shared" si="75"/>
        <v>0</v>
      </c>
      <c r="F243" s="163">
        <f t="shared" si="75"/>
        <v>0</v>
      </c>
      <c r="G243" s="163">
        <f t="shared" si="75"/>
        <v>0</v>
      </c>
      <c r="H243" s="163">
        <f t="shared" si="75"/>
        <v>0</v>
      </c>
      <c r="I243" s="163">
        <f t="shared" si="75"/>
        <v>0</v>
      </c>
      <c r="J243" s="163">
        <f t="shared" si="75"/>
        <v>0</v>
      </c>
      <c r="K243" s="163">
        <f t="shared" si="75"/>
        <v>0</v>
      </c>
      <c r="L243" s="163">
        <f t="shared" si="75"/>
        <v>0</v>
      </c>
      <c r="M243" s="163">
        <f t="shared" si="75"/>
        <v>0</v>
      </c>
      <c r="N243" s="163">
        <f t="shared" si="75"/>
        <v>0</v>
      </c>
      <c r="O243" s="163">
        <f t="shared" si="75"/>
        <v>0</v>
      </c>
      <c r="P243" s="163">
        <f t="shared" si="75"/>
        <v>0</v>
      </c>
      <c r="Q243" s="163">
        <f t="shared" si="75"/>
        <v>0</v>
      </c>
      <c r="R243" s="163">
        <f t="shared" si="75"/>
        <v>0</v>
      </c>
      <c r="S243" s="163">
        <f t="shared" si="74"/>
        <v>0</v>
      </c>
      <c r="T243" s="163">
        <f t="shared" si="74"/>
        <v>0</v>
      </c>
      <c r="U243" s="163">
        <f t="shared" si="74"/>
        <v>0</v>
      </c>
      <c r="V243" s="163">
        <f t="shared" si="74"/>
        <v>0</v>
      </c>
      <c r="W243" s="163">
        <f t="shared" si="74"/>
        <v>0</v>
      </c>
      <c r="X243" s="163">
        <f t="shared" si="74"/>
        <v>0</v>
      </c>
      <c r="Y243" s="163">
        <f t="shared" si="74"/>
        <v>0</v>
      </c>
      <c r="Z243" s="163">
        <f t="shared" si="74"/>
        <v>0</v>
      </c>
      <c r="AA243" s="163">
        <f t="shared" si="74"/>
        <v>0</v>
      </c>
      <c r="AB243" s="163">
        <f t="shared" si="74"/>
        <v>0</v>
      </c>
      <c r="AC243" s="163">
        <f t="shared" si="74"/>
        <v>0</v>
      </c>
      <c r="AD243" s="163">
        <f t="shared" si="74"/>
        <v>0</v>
      </c>
      <c r="AE243" s="163">
        <f t="shared" si="74"/>
        <v>0</v>
      </c>
      <c r="AF243" s="176">
        <f t="shared" si="74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75"/>
        <v>0</v>
      </c>
      <c r="D244" s="163">
        <f t="shared" si="75"/>
        <v>0</v>
      </c>
      <c r="E244" s="163">
        <f t="shared" si="75"/>
        <v>0</v>
      </c>
      <c r="F244" s="163">
        <f t="shared" si="75"/>
        <v>0</v>
      </c>
      <c r="G244" s="163">
        <f t="shared" si="75"/>
        <v>0</v>
      </c>
      <c r="H244" s="163">
        <f t="shared" si="75"/>
        <v>0</v>
      </c>
      <c r="I244" s="163">
        <f t="shared" si="75"/>
        <v>0</v>
      </c>
      <c r="J244" s="163">
        <f t="shared" si="75"/>
        <v>0</v>
      </c>
      <c r="K244" s="163">
        <f t="shared" si="75"/>
        <v>0</v>
      </c>
      <c r="L244" s="163">
        <f t="shared" si="75"/>
        <v>0</v>
      </c>
      <c r="M244" s="163">
        <f t="shared" si="75"/>
        <v>0</v>
      </c>
      <c r="N244" s="163">
        <f t="shared" si="75"/>
        <v>0</v>
      </c>
      <c r="O244" s="163">
        <f t="shared" si="75"/>
        <v>0</v>
      </c>
      <c r="P244" s="163">
        <f t="shared" si="75"/>
        <v>0</v>
      </c>
      <c r="Q244" s="163">
        <f t="shared" si="75"/>
        <v>0</v>
      </c>
      <c r="R244" s="163">
        <f t="shared" si="75"/>
        <v>0</v>
      </c>
      <c r="S244" s="163">
        <f t="shared" si="74"/>
        <v>0</v>
      </c>
      <c r="T244" s="163">
        <f t="shared" si="74"/>
        <v>0</v>
      </c>
      <c r="U244" s="163">
        <f t="shared" si="74"/>
        <v>0</v>
      </c>
      <c r="V244" s="163">
        <f t="shared" si="74"/>
        <v>0</v>
      </c>
      <c r="W244" s="163">
        <f t="shared" si="74"/>
        <v>0</v>
      </c>
      <c r="X244" s="163">
        <f t="shared" si="74"/>
        <v>0</v>
      </c>
      <c r="Y244" s="163">
        <f t="shared" si="74"/>
        <v>0</v>
      </c>
      <c r="Z244" s="163">
        <f t="shared" si="74"/>
        <v>0</v>
      </c>
      <c r="AA244" s="163">
        <f t="shared" si="74"/>
        <v>0</v>
      </c>
      <c r="AB244" s="163">
        <f t="shared" si="74"/>
        <v>0</v>
      </c>
      <c r="AC244" s="163">
        <f t="shared" si="74"/>
        <v>0</v>
      </c>
      <c r="AD244" s="163">
        <f t="shared" si="74"/>
        <v>0</v>
      </c>
      <c r="AE244" s="163">
        <f t="shared" si="74"/>
        <v>0</v>
      </c>
      <c r="AF244" s="176">
        <f t="shared" si="74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75"/>
        <v>0</v>
      </c>
      <c r="D245" s="163">
        <f t="shared" si="75"/>
        <v>0</v>
      </c>
      <c r="E245" s="163">
        <f t="shared" si="75"/>
        <v>0</v>
      </c>
      <c r="F245" s="163">
        <f t="shared" si="75"/>
        <v>0</v>
      </c>
      <c r="G245" s="163">
        <f t="shared" si="75"/>
        <v>0</v>
      </c>
      <c r="H245" s="163">
        <f t="shared" si="75"/>
        <v>0</v>
      </c>
      <c r="I245" s="163">
        <f t="shared" si="75"/>
        <v>0</v>
      </c>
      <c r="J245" s="163">
        <f t="shared" si="75"/>
        <v>0</v>
      </c>
      <c r="K245" s="163">
        <f t="shared" si="75"/>
        <v>0</v>
      </c>
      <c r="L245" s="163">
        <f t="shared" si="75"/>
        <v>0</v>
      </c>
      <c r="M245" s="163">
        <f t="shared" si="75"/>
        <v>0</v>
      </c>
      <c r="N245" s="163">
        <f t="shared" si="75"/>
        <v>0</v>
      </c>
      <c r="O245" s="163">
        <f t="shared" si="75"/>
        <v>0</v>
      </c>
      <c r="P245" s="163">
        <f t="shared" si="75"/>
        <v>0</v>
      </c>
      <c r="Q245" s="163">
        <f t="shared" si="75"/>
        <v>0</v>
      </c>
      <c r="R245" s="163">
        <f t="shared" si="75"/>
        <v>0</v>
      </c>
      <c r="S245" s="163">
        <f t="shared" si="74"/>
        <v>0</v>
      </c>
      <c r="T245" s="163">
        <f t="shared" si="74"/>
        <v>0</v>
      </c>
      <c r="U245" s="163">
        <f t="shared" si="74"/>
        <v>0</v>
      </c>
      <c r="V245" s="163">
        <f t="shared" si="74"/>
        <v>0</v>
      </c>
      <c r="W245" s="163">
        <f t="shared" si="74"/>
        <v>0</v>
      </c>
      <c r="X245" s="163">
        <f t="shared" si="74"/>
        <v>0</v>
      </c>
      <c r="Y245" s="163">
        <f t="shared" si="74"/>
        <v>0</v>
      </c>
      <c r="Z245" s="163">
        <f t="shared" si="74"/>
        <v>0</v>
      </c>
      <c r="AA245" s="163">
        <f t="shared" si="74"/>
        <v>0</v>
      </c>
      <c r="AB245" s="163">
        <f t="shared" si="74"/>
        <v>0</v>
      </c>
      <c r="AC245" s="163">
        <f t="shared" si="74"/>
        <v>0</v>
      </c>
      <c r="AD245" s="163">
        <f t="shared" si="74"/>
        <v>0</v>
      </c>
      <c r="AE245" s="163">
        <f t="shared" si="74"/>
        <v>0</v>
      </c>
      <c r="AF245" s="176">
        <f t="shared" si="74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75"/>
        <v>0</v>
      </c>
      <c r="D246" s="163">
        <f t="shared" si="75"/>
        <v>0</v>
      </c>
      <c r="E246" s="163">
        <f t="shared" si="75"/>
        <v>0</v>
      </c>
      <c r="F246" s="163">
        <f t="shared" si="75"/>
        <v>0</v>
      </c>
      <c r="G246" s="163">
        <f t="shared" si="75"/>
        <v>0</v>
      </c>
      <c r="H246" s="163">
        <f t="shared" si="75"/>
        <v>0</v>
      </c>
      <c r="I246" s="163">
        <f t="shared" si="75"/>
        <v>0</v>
      </c>
      <c r="J246" s="163">
        <f t="shared" si="75"/>
        <v>0</v>
      </c>
      <c r="K246" s="163">
        <f t="shared" si="75"/>
        <v>0</v>
      </c>
      <c r="L246" s="163">
        <f t="shared" si="75"/>
        <v>0</v>
      </c>
      <c r="M246" s="163">
        <f t="shared" si="75"/>
        <v>0</v>
      </c>
      <c r="N246" s="163">
        <f t="shared" si="75"/>
        <v>0</v>
      </c>
      <c r="O246" s="163">
        <f t="shared" si="75"/>
        <v>0</v>
      </c>
      <c r="P246" s="163">
        <f t="shared" si="75"/>
        <v>0</v>
      </c>
      <c r="Q246" s="163">
        <f t="shared" si="75"/>
        <v>0</v>
      </c>
      <c r="R246" s="163">
        <f t="shared" si="75"/>
        <v>0</v>
      </c>
      <c r="S246" s="163">
        <f t="shared" si="74"/>
        <v>0</v>
      </c>
      <c r="T246" s="163">
        <f t="shared" si="74"/>
        <v>0</v>
      </c>
      <c r="U246" s="163">
        <f t="shared" si="74"/>
        <v>0</v>
      </c>
      <c r="V246" s="163">
        <f t="shared" si="74"/>
        <v>0</v>
      </c>
      <c r="W246" s="163">
        <f t="shared" si="74"/>
        <v>0</v>
      </c>
      <c r="X246" s="163">
        <f t="shared" si="74"/>
        <v>0</v>
      </c>
      <c r="Y246" s="163">
        <f t="shared" si="74"/>
        <v>0</v>
      </c>
      <c r="Z246" s="163">
        <f t="shared" si="74"/>
        <v>0</v>
      </c>
      <c r="AA246" s="163">
        <f t="shared" si="74"/>
        <v>0</v>
      </c>
      <c r="AB246" s="163">
        <f t="shared" si="74"/>
        <v>0</v>
      </c>
      <c r="AC246" s="163">
        <f t="shared" si="74"/>
        <v>0</v>
      </c>
      <c r="AD246" s="163">
        <f t="shared" si="74"/>
        <v>0</v>
      </c>
      <c r="AE246" s="163">
        <f t="shared" si="74"/>
        <v>0</v>
      </c>
      <c r="AF246" s="176">
        <f t="shared" si="74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75"/>
        <v>0</v>
      </c>
      <c r="D247" s="163">
        <f t="shared" si="75"/>
        <v>0</v>
      </c>
      <c r="E247" s="163">
        <f t="shared" si="75"/>
        <v>0</v>
      </c>
      <c r="F247" s="163">
        <f t="shared" si="75"/>
        <v>0</v>
      </c>
      <c r="G247" s="163">
        <f t="shared" si="75"/>
        <v>0</v>
      </c>
      <c r="H247" s="163">
        <f t="shared" si="75"/>
        <v>0</v>
      </c>
      <c r="I247" s="163">
        <f t="shared" si="75"/>
        <v>0</v>
      </c>
      <c r="J247" s="163">
        <f t="shared" si="75"/>
        <v>0</v>
      </c>
      <c r="K247" s="163">
        <f t="shared" si="75"/>
        <v>0</v>
      </c>
      <c r="L247" s="163">
        <f t="shared" si="75"/>
        <v>0</v>
      </c>
      <c r="M247" s="163">
        <f t="shared" si="75"/>
        <v>0</v>
      </c>
      <c r="N247" s="163">
        <f t="shared" si="75"/>
        <v>0</v>
      </c>
      <c r="O247" s="163">
        <f t="shared" si="75"/>
        <v>0</v>
      </c>
      <c r="P247" s="163">
        <f t="shared" si="75"/>
        <v>0</v>
      </c>
      <c r="Q247" s="163">
        <f t="shared" si="75"/>
        <v>0</v>
      </c>
      <c r="R247" s="163">
        <f t="shared" si="75"/>
        <v>0</v>
      </c>
      <c r="S247" s="163">
        <f t="shared" si="74"/>
        <v>0</v>
      </c>
      <c r="T247" s="163">
        <f t="shared" si="74"/>
        <v>0</v>
      </c>
      <c r="U247" s="163">
        <f t="shared" si="74"/>
        <v>0</v>
      </c>
      <c r="V247" s="163">
        <f t="shared" si="74"/>
        <v>0</v>
      </c>
      <c r="W247" s="163">
        <f t="shared" si="74"/>
        <v>0</v>
      </c>
      <c r="X247" s="163">
        <f t="shared" si="74"/>
        <v>0</v>
      </c>
      <c r="Y247" s="163">
        <f t="shared" si="74"/>
        <v>0</v>
      </c>
      <c r="Z247" s="163">
        <f t="shared" si="74"/>
        <v>0</v>
      </c>
      <c r="AA247" s="163">
        <f t="shared" si="74"/>
        <v>0</v>
      </c>
      <c r="AB247" s="163">
        <f t="shared" si="74"/>
        <v>0</v>
      </c>
      <c r="AC247" s="163">
        <f t="shared" si="74"/>
        <v>0</v>
      </c>
      <c r="AD247" s="163">
        <f t="shared" si="74"/>
        <v>0</v>
      </c>
      <c r="AE247" s="163">
        <f t="shared" si="74"/>
        <v>0</v>
      </c>
      <c r="AF247" s="176">
        <f t="shared" si="74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75"/>
        <v>0</v>
      </c>
      <c r="D248" s="163">
        <f t="shared" si="75"/>
        <v>0</v>
      </c>
      <c r="E248" s="163">
        <f t="shared" si="75"/>
        <v>0</v>
      </c>
      <c r="F248" s="163">
        <f t="shared" si="75"/>
        <v>0</v>
      </c>
      <c r="G248" s="163">
        <f t="shared" si="75"/>
        <v>0</v>
      </c>
      <c r="H248" s="163">
        <f t="shared" si="75"/>
        <v>0</v>
      </c>
      <c r="I248" s="163">
        <f t="shared" si="75"/>
        <v>0</v>
      </c>
      <c r="J248" s="163">
        <f t="shared" si="75"/>
        <v>0</v>
      </c>
      <c r="K248" s="163">
        <f t="shared" si="75"/>
        <v>0</v>
      </c>
      <c r="L248" s="163">
        <f t="shared" si="75"/>
        <v>0</v>
      </c>
      <c r="M248" s="163">
        <f t="shared" si="75"/>
        <v>0</v>
      </c>
      <c r="N248" s="163">
        <f t="shared" si="75"/>
        <v>0</v>
      </c>
      <c r="O248" s="163">
        <f t="shared" si="75"/>
        <v>0</v>
      </c>
      <c r="P248" s="163">
        <f t="shared" si="75"/>
        <v>0</v>
      </c>
      <c r="Q248" s="163">
        <f t="shared" si="75"/>
        <v>0</v>
      </c>
      <c r="R248" s="163">
        <f t="shared" ref="R248:AF263" si="76">Q248</f>
        <v>0</v>
      </c>
      <c r="S248" s="163">
        <f t="shared" si="76"/>
        <v>0</v>
      </c>
      <c r="T248" s="163">
        <f t="shared" si="76"/>
        <v>0</v>
      </c>
      <c r="U248" s="163">
        <f t="shared" si="76"/>
        <v>0</v>
      </c>
      <c r="V248" s="163">
        <f t="shared" si="76"/>
        <v>0</v>
      </c>
      <c r="W248" s="163">
        <f t="shared" si="76"/>
        <v>0</v>
      </c>
      <c r="X248" s="163">
        <f t="shared" si="76"/>
        <v>0</v>
      </c>
      <c r="Y248" s="163">
        <f t="shared" si="76"/>
        <v>0</v>
      </c>
      <c r="Z248" s="163">
        <f t="shared" si="76"/>
        <v>0</v>
      </c>
      <c r="AA248" s="163">
        <f t="shared" si="76"/>
        <v>0</v>
      </c>
      <c r="AB248" s="163">
        <f t="shared" si="76"/>
        <v>0</v>
      </c>
      <c r="AC248" s="163">
        <f t="shared" si="76"/>
        <v>0</v>
      </c>
      <c r="AD248" s="163">
        <f t="shared" si="76"/>
        <v>0</v>
      </c>
      <c r="AE248" s="163">
        <f t="shared" si="76"/>
        <v>0</v>
      </c>
      <c r="AF248" s="176">
        <f t="shared" si="76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R264" si="77">B249</f>
        <v>0</v>
      </c>
      <c r="D249" s="163">
        <f t="shared" si="77"/>
        <v>0</v>
      </c>
      <c r="E249" s="163">
        <f t="shared" si="77"/>
        <v>0</v>
      </c>
      <c r="F249" s="163">
        <f t="shared" si="77"/>
        <v>0</v>
      </c>
      <c r="G249" s="163">
        <f t="shared" si="77"/>
        <v>0</v>
      </c>
      <c r="H249" s="163">
        <f t="shared" si="77"/>
        <v>0</v>
      </c>
      <c r="I249" s="163">
        <f t="shared" si="77"/>
        <v>0</v>
      </c>
      <c r="J249" s="163">
        <f t="shared" si="77"/>
        <v>0</v>
      </c>
      <c r="K249" s="163">
        <f t="shared" si="77"/>
        <v>0</v>
      </c>
      <c r="L249" s="163">
        <f t="shared" si="77"/>
        <v>0</v>
      </c>
      <c r="M249" s="163">
        <f t="shared" si="77"/>
        <v>0</v>
      </c>
      <c r="N249" s="163">
        <f t="shared" si="77"/>
        <v>0</v>
      </c>
      <c r="O249" s="163">
        <f t="shared" si="77"/>
        <v>0</v>
      </c>
      <c r="P249" s="163">
        <f t="shared" si="77"/>
        <v>0</v>
      </c>
      <c r="Q249" s="163">
        <f t="shared" si="77"/>
        <v>0</v>
      </c>
      <c r="R249" s="163">
        <f t="shared" si="76"/>
        <v>0</v>
      </c>
      <c r="S249" s="163">
        <f t="shared" si="76"/>
        <v>0</v>
      </c>
      <c r="T249" s="163">
        <f t="shared" si="76"/>
        <v>0</v>
      </c>
      <c r="U249" s="163">
        <f t="shared" si="76"/>
        <v>0</v>
      </c>
      <c r="V249" s="163">
        <f t="shared" si="76"/>
        <v>0</v>
      </c>
      <c r="W249" s="163">
        <f t="shared" si="76"/>
        <v>0</v>
      </c>
      <c r="X249" s="163">
        <f t="shared" si="76"/>
        <v>0</v>
      </c>
      <c r="Y249" s="163">
        <f t="shared" si="76"/>
        <v>0</v>
      </c>
      <c r="Z249" s="163">
        <f t="shared" si="76"/>
        <v>0</v>
      </c>
      <c r="AA249" s="163">
        <f t="shared" si="76"/>
        <v>0</v>
      </c>
      <c r="AB249" s="163">
        <f t="shared" si="76"/>
        <v>0</v>
      </c>
      <c r="AC249" s="163">
        <f t="shared" si="76"/>
        <v>0</v>
      </c>
      <c r="AD249" s="163">
        <f t="shared" si="76"/>
        <v>0</v>
      </c>
      <c r="AE249" s="163">
        <f t="shared" si="76"/>
        <v>0</v>
      </c>
      <c r="AF249" s="176">
        <f t="shared" si="76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77"/>
        <v>0</v>
      </c>
      <c r="D250" s="163">
        <f t="shared" si="77"/>
        <v>0</v>
      </c>
      <c r="E250" s="163">
        <f t="shared" si="77"/>
        <v>0</v>
      </c>
      <c r="F250" s="163">
        <f t="shared" si="77"/>
        <v>0</v>
      </c>
      <c r="G250" s="163">
        <f t="shared" si="77"/>
        <v>0</v>
      </c>
      <c r="H250" s="163">
        <f t="shared" si="77"/>
        <v>0</v>
      </c>
      <c r="I250" s="163">
        <f t="shared" si="77"/>
        <v>0</v>
      </c>
      <c r="J250" s="163">
        <f t="shared" si="77"/>
        <v>0</v>
      </c>
      <c r="K250" s="163">
        <f t="shared" si="77"/>
        <v>0</v>
      </c>
      <c r="L250" s="163">
        <f t="shared" si="77"/>
        <v>0</v>
      </c>
      <c r="M250" s="163">
        <f t="shared" si="77"/>
        <v>0</v>
      </c>
      <c r="N250" s="163">
        <f t="shared" si="77"/>
        <v>0</v>
      </c>
      <c r="O250" s="163">
        <f t="shared" si="77"/>
        <v>0</v>
      </c>
      <c r="P250" s="163">
        <f t="shared" si="77"/>
        <v>0</v>
      </c>
      <c r="Q250" s="163">
        <f t="shared" si="77"/>
        <v>0</v>
      </c>
      <c r="R250" s="163">
        <f t="shared" si="77"/>
        <v>0</v>
      </c>
      <c r="S250" s="163">
        <f t="shared" si="76"/>
        <v>0</v>
      </c>
      <c r="T250" s="163">
        <f t="shared" si="76"/>
        <v>0</v>
      </c>
      <c r="U250" s="163">
        <f t="shared" si="76"/>
        <v>0</v>
      </c>
      <c r="V250" s="163">
        <f t="shared" si="76"/>
        <v>0</v>
      </c>
      <c r="W250" s="163">
        <f t="shared" si="76"/>
        <v>0</v>
      </c>
      <c r="X250" s="163">
        <f t="shared" si="76"/>
        <v>0</v>
      </c>
      <c r="Y250" s="163">
        <f t="shared" si="76"/>
        <v>0</v>
      </c>
      <c r="Z250" s="163">
        <f t="shared" si="76"/>
        <v>0</v>
      </c>
      <c r="AA250" s="163">
        <f t="shared" si="76"/>
        <v>0</v>
      </c>
      <c r="AB250" s="163">
        <f t="shared" si="76"/>
        <v>0</v>
      </c>
      <c r="AC250" s="163">
        <f t="shared" si="76"/>
        <v>0</v>
      </c>
      <c r="AD250" s="163">
        <f t="shared" si="76"/>
        <v>0</v>
      </c>
      <c r="AE250" s="163">
        <f t="shared" si="76"/>
        <v>0</v>
      </c>
      <c r="AF250" s="176">
        <f t="shared" si="76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77"/>
        <v>0</v>
      </c>
      <c r="D251" s="163">
        <f t="shared" si="77"/>
        <v>0</v>
      </c>
      <c r="E251" s="163">
        <f t="shared" si="77"/>
        <v>0</v>
      </c>
      <c r="F251" s="163">
        <f t="shared" si="77"/>
        <v>0</v>
      </c>
      <c r="G251" s="163">
        <f t="shared" si="77"/>
        <v>0</v>
      </c>
      <c r="H251" s="163">
        <f t="shared" si="77"/>
        <v>0</v>
      </c>
      <c r="I251" s="163">
        <f t="shared" si="77"/>
        <v>0</v>
      </c>
      <c r="J251" s="163">
        <f t="shared" si="77"/>
        <v>0</v>
      </c>
      <c r="K251" s="163">
        <f t="shared" si="77"/>
        <v>0</v>
      </c>
      <c r="L251" s="163">
        <f t="shared" si="77"/>
        <v>0</v>
      </c>
      <c r="M251" s="163">
        <f t="shared" si="77"/>
        <v>0</v>
      </c>
      <c r="N251" s="163">
        <f t="shared" si="77"/>
        <v>0</v>
      </c>
      <c r="O251" s="163">
        <f t="shared" si="77"/>
        <v>0</v>
      </c>
      <c r="P251" s="163">
        <f t="shared" si="77"/>
        <v>0</v>
      </c>
      <c r="Q251" s="163">
        <f t="shared" si="77"/>
        <v>0</v>
      </c>
      <c r="R251" s="163">
        <f t="shared" si="77"/>
        <v>0</v>
      </c>
      <c r="S251" s="163">
        <f t="shared" si="76"/>
        <v>0</v>
      </c>
      <c r="T251" s="163">
        <f t="shared" si="76"/>
        <v>0</v>
      </c>
      <c r="U251" s="163">
        <f t="shared" si="76"/>
        <v>0</v>
      </c>
      <c r="V251" s="163">
        <f t="shared" si="76"/>
        <v>0</v>
      </c>
      <c r="W251" s="163">
        <f t="shared" si="76"/>
        <v>0</v>
      </c>
      <c r="X251" s="163">
        <f t="shared" si="76"/>
        <v>0</v>
      </c>
      <c r="Y251" s="163">
        <f t="shared" si="76"/>
        <v>0</v>
      </c>
      <c r="Z251" s="163">
        <f t="shared" si="76"/>
        <v>0</v>
      </c>
      <c r="AA251" s="163">
        <f t="shared" si="76"/>
        <v>0</v>
      </c>
      <c r="AB251" s="163">
        <f t="shared" si="76"/>
        <v>0</v>
      </c>
      <c r="AC251" s="163">
        <f t="shared" si="76"/>
        <v>0</v>
      </c>
      <c r="AD251" s="163">
        <f t="shared" si="76"/>
        <v>0</v>
      </c>
      <c r="AE251" s="163">
        <f t="shared" si="76"/>
        <v>0</v>
      </c>
      <c r="AF251" s="176">
        <f t="shared" si="76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77"/>
        <v>0</v>
      </c>
      <c r="D252" s="163">
        <f t="shared" si="77"/>
        <v>0</v>
      </c>
      <c r="E252" s="163">
        <f t="shared" si="77"/>
        <v>0</v>
      </c>
      <c r="F252" s="163">
        <f t="shared" si="77"/>
        <v>0</v>
      </c>
      <c r="G252" s="163">
        <f t="shared" si="77"/>
        <v>0</v>
      </c>
      <c r="H252" s="163">
        <f t="shared" si="77"/>
        <v>0</v>
      </c>
      <c r="I252" s="163">
        <f t="shared" si="77"/>
        <v>0</v>
      </c>
      <c r="J252" s="163">
        <f t="shared" si="77"/>
        <v>0</v>
      </c>
      <c r="K252" s="163">
        <f t="shared" si="77"/>
        <v>0</v>
      </c>
      <c r="L252" s="163">
        <f t="shared" si="77"/>
        <v>0</v>
      </c>
      <c r="M252" s="163">
        <f t="shared" si="77"/>
        <v>0</v>
      </c>
      <c r="N252" s="163">
        <f t="shared" si="77"/>
        <v>0</v>
      </c>
      <c r="O252" s="163">
        <f t="shared" si="77"/>
        <v>0</v>
      </c>
      <c r="P252" s="163">
        <f t="shared" si="77"/>
        <v>0</v>
      </c>
      <c r="Q252" s="163">
        <f t="shared" si="77"/>
        <v>0</v>
      </c>
      <c r="R252" s="163">
        <f t="shared" si="77"/>
        <v>0</v>
      </c>
      <c r="S252" s="163">
        <f t="shared" si="76"/>
        <v>0</v>
      </c>
      <c r="T252" s="163">
        <f t="shared" si="76"/>
        <v>0</v>
      </c>
      <c r="U252" s="163">
        <f t="shared" si="76"/>
        <v>0</v>
      </c>
      <c r="V252" s="163">
        <f t="shared" si="76"/>
        <v>0</v>
      </c>
      <c r="W252" s="163">
        <f t="shared" si="76"/>
        <v>0</v>
      </c>
      <c r="X252" s="163">
        <f t="shared" si="76"/>
        <v>0</v>
      </c>
      <c r="Y252" s="163">
        <f t="shared" si="76"/>
        <v>0</v>
      </c>
      <c r="Z252" s="163">
        <f t="shared" si="76"/>
        <v>0</v>
      </c>
      <c r="AA252" s="163">
        <f t="shared" si="76"/>
        <v>0</v>
      </c>
      <c r="AB252" s="163">
        <f t="shared" si="76"/>
        <v>0</v>
      </c>
      <c r="AC252" s="163">
        <f t="shared" si="76"/>
        <v>0</v>
      </c>
      <c r="AD252" s="163">
        <f t="shared" si="76"/>
        <v>0</v>
      </c>
      <c r="AE252" s="163">
        <f t="shared" si="76"/>
        <v>0</v>
      </c>
      <c r="AF252" s="176">
        <f t="shared" si="76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77"/>
        <v>0</v>
      </c>
      <c r="D253" s="163">
        <f t="shared" si="77"/>
        <v>0</v>
      </c>
      <c r="E253" s="163">
        <f t="shared" si="77"/>
        <v>0</v>
      </c>
      <c r="F253" s="163">
        <f t="shared" si="77"/>
        <v>0</v>
      </c>
      <c r="G253" s="163">
        <f t="shared" si="77"/>
        <v>0</v>
      </c>
      <c r="H253" s="163">
        <f t="shared" si="77"/>
        <v>0</v>
      </c>
      <c r="I253" s="163">
        <f t="shared" si="77"/>
        <v>0</v>
      </c>
      <c r="J253" s="163">
        <f t="shared" si="77"/>
        <v>0</v>
      </c>
      <c r="K253" s="163">
        <f t="shared" si="77"/>
        <v>0</v>
      </c>
      <c r="L253" s="163">
        <f t="shared" si="77"/>
        <v>0</v>
      </c>
      <c r="M253" s="163">
        <f t="shared" si="77"/>
        <v>0</v>
      </c>
      <c r="N253" s="163">
        <f t="shared" si="77"/>
        <v>0</v>
      </c>
      <c r="O253" s="163">
        <f t="shared" si="77"/>
        <v>0</v>
      </c>
      <c r="P253" s="163">
        <f t="shared" si="77"/>
        <v>0</v>
      </c>
      <c r="Q253" s="163">
        <f t="shared" si="77"/>
        <v>0</v>
      </c>
      <c r="R253" s="163">
        <f t="shared" si="77"/>
        <v>0</v>
      </c>
      <c r="S253" s="163">
        <f t="shared" si="76"/>
        <v>0</v>
      </c>
      <c r="T253" s="163">
        <f t="shared" si="76"/>
        <v>0</v>
      </c>
      <c r="U253" s="163">
        <f t="shared" si="76"/>
        <v>0</v>
      </c>
      <c r="V253" s="163">
        <f t="shared" si="76"/>
        <v>0</v>
      </c>
      <c r="W253" s="163">
        <f t="shared" si="76"/>
        <v>0</v>
      </c>
      <c r="X253" s="163">
        <f t="shared" si="76"/>
        <v>0</v>
      </c>
      <c r="Y253" s="163">
        <f t="shared" si="76"/>
        <v>0</v>
      </c>
      <c r="Z253" s="163">
        <f t="shared" si="76"/>
        <v>0</v>
      </c>
      <c r="AA253" s="163">
        <f t="shared" si="76"/>
        <v>0</v>
      </c>
      <c r="AB253" s="163">
        <f t="shared" si="76"/>
        <v>0</v>
      </c>
      <c r="AC253" s="163">
        <f t="shared" si="76"/>
        <v>0</v>
      </c>
      <c r="AD253" s="163">
        <f t="shared" si="76"/>
        <v>0</v>
      </c>
      <c r="AE253" s="163">
        <f t="shared" si="76"/>
        <v>0</v>
      </c>
      <c r="AF253" s="176">
        <f t="shared" si="76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77"/>
        <v>0</v>
      </c>
      <c r="D254" s="163">
        <f t="shared" si="77"/>
        <v>0</v>
      </c>
      <c r="E254" s="163">
        <f t="shared" si="77"/>
        <v>0</v>
      </c>
      <c r="F254" s="163">
        <f t="shared" si="77"/>
        <v>0</v>
      </c>
      <c r="G254" s="163">
        <f t="shared" si="77"/>
        <v>0</v>
      </c>
      <c r="H254" s="163">
        <f t="shared" si="77"/>
        <v>0</v>
      </c>
      <c r="I254" s="163">
        <f t="shared" si="77"/>
        <v>0</v>
      </c>
      <c r="J254" s="163">
        <f t="shared" si="77"/>
        <v>0</v>
      </c>
      <c r="K254" s="163">
        <f t="shared" si="77"/>
        <v>0</v>
      </c>
      <c r="L254" s="163">
        <f t="shared" si="77"/>
        <v>0</v>
      </c>
      <c r="M254" s="163">
        <f t="shared" si="77"/>
        <v>0</v>
      </c>
      <c r="N254" s="163">
        <f t="shared" si="77"/>
        <v>0</v>
      </c>
      <c r="O254" s="163">
        <f t="shared" si="77"/>
        <v>0</v>
      </c>
      <c r="P254" s="163">
        <f t="shared" si="77"/>
        <v>0</v>
      </c>
      <c r="Q254" s="163">
        <f t="shared" si="77"/>
        <v>0</v>
      </c>
      <c r="R254" s="163">
        <f t="shared" si="77"/>
        <v>0</v>
      </c>
      <c r="S254" s="163">
        <f t="shared" si="76"/>
        <v>0</v>
      </c>
      <c r="T254" s="163">
        <f t="shared" si="76"/>
        <v>0</v>
      </c>
      <c r="U254" s="163">
        <f t="shared" si="76"/>
        <v>0</v>
      </c>
      <c r="V254" s="163">
        <f t="shared" si="76"/>
        <v>0</v>
      </c>
      <c r="W254" s="163">
        <f t="shared" si="76"/>
        <v>0</v>
      </c>
      <c r="X254" s="163">
        <f t="shared" si="76"/>
        <v>0</v>
      </c>
      <c r="Y254" s="163">
        <f t="shared" si="76"/>
        <v>0</v>
      </c>
      <c r="Z254" s="163">
        <f t="shared" si="76"/>
        <v>0</v>
      </c>
      <c r="AA254" s="163">
        <f t="shared" si="76"/>
        <v>0</v>
      </c>
      <c r="AB254" s="163">
        <f t="shared" si="76"/>
        <v>0</v>
      </c>
      <c r="AC254" s="163">
        <f t="shared" si="76"/>
        <v>0</v>
      </c>
      <c r="AD254" s="163">
        <f t="shared" si="76"/>
        <v>0</v>
      </c>
      <c r="AE254" s="163">
        <f t="shared" si="76"/>
        <v>0</v>
      </c>
      <c r="AF254" s="176">
        <f t="shared" si="76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77"/>
        <v>0</v>
      </c>
      <c r="D255" s="163">
        <f t="shared" si="77"/>
        <v>0</v>
      </c>
      <c r="E255" s="163">
        <f t="shared" si="77"/>
        <v>0</v>
      </c>
      <c r="F255" s="163">
        <f t="shared" si="77"/>
        <v>0</v>
      </c>
      <c r="G255" s="163">
        <f t="shared" si="77"/>
        <v>0</v>
      </c>
      <c r="H255" s="163">
        <f t="shared" si="77"/>
        <v>0</v>
      </c>
      <c r="I255" s="163">
        <f t="shared" si="77"/>
        <v>0</v>
      </c>
      <c r="J255" s="163">
        <f t="shared" si="77"/>
        <v>0</v>
      </c>
      <c r="K255" s="163">
        <f t="shared" si="77"/>
        <v>0</v>
      </c>
      <c r="L255" s="163">
        <f t="shared" si="77"/>
        <v>0</v>
      </c>
      <c r="M255" s="163">
        <f t="shared" si="77"/>
        <v>0</v>
      </c>
      <c r="N255" s="163">
        <f t="shared" si="77"/>
        <v>0</v>
      </c>
      <c r="O255" s="163">
        <f t="shared" si="77"/>
        <v>0</v>
      </c>
      <c r="P255" s="163">
        <f t="shared" si="77"/>
        <v>0</v>
      </c>
      <c r="Q255" s="163">
        <f t="shared" si="77"/>
        <v>0</v>
      </c>
      <c r="R255" s="163">
        <f t="shared" si="77"/>
        <v>0</v>
      </c>
      <c r="S255" s="163">
        <f t="shared" si="76"/>
        <v>0</v>
      </c>
      <c r="T255" s="163">
        <f t="shared" si="76"/>
        <v>0</v>
      </c>
      <c r="U255" s="163">
        <f t="shared" si="76"/>
        <v>0</v>
      </c>
      <c r="V255" s="163">
        <f t="shared" si="76"/>
        <v>0</v>
      </c>
      <c r="W255" s="163">
        <f t="shared" si="76"/>
        <v>0</v>
      </c>
      <c r="X255" s="163">
        <f t="shared" si="76"/>
        <v>0</v>
      </c>
      <c r="Y255" s="163">
        <f t="shared" si="76"/>
        <v>0</v>
      </c>
      <c r="Z255" s="163">
        <f t="shared" si="76"/>
        <v>0</v>
      </c>
      <c r="AA255" s="163">
        <f t="shared" si="76"/>
        <v>0</v>
      </c>
      <c r="AB255" s="163">
        <f t="shared" si="76"/>
        <v>0</v>
      </c>
      <c r="AC255" s="163">
        <f t="shared" si="76"/>
        <v>0</v>
      </c>
      <c r="AD255" s="163">
        <f t="shared" si="76"/>
        <v>0</v>
      </c>
      <c r="AE255" s="163">
        <f t="shared" si="76"/>
        <v>0</v>
      </c>
      <c r="AF255" s="176">
        <f t="shared" si="76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77"/>
        <v>0</v>
      </c>
      <c r="D256" s="163">
        <f t="shared" si="77"/>
        <v>0</v>
      </c>
      <c r="E256" s="163">
        <f t="shared" si="77"/>
        <v>0</v>
      </c>
      <c r="F256" s="163">
        <f t="shared" si="77"/>
        <v>0</v>
      </c>
      <c r="G256" s="163">
        <f t="shared" si="77"/>
        <v>0</v>
      </c>
      <c r="H256" s="163">
        <f t="shared" si="77"/>
        <v>0</v>
      </c>
      <c r="I256" s="163">
        <f t="shared" si="77"/>
        <v>0</v>
      </c>
      <c r="J256" s="163">
        <f t="shared" si="77"/>
        <v>0</v>
      </c>
      <c r="K256" s="163">
        <f t="shared" si="77"/>
        <v>0</v>
      </c>
      <c r="L256" s="163">
        <f t="shared" si="77"/>
        <v>0</v>
      </c>
      <c r="M256" s="163">
        <f t="shared" si="77"/>
        <v>0</v>
      </c>
      <c r="N256" s="163">
        <f t="shared" si="77"/>
        <v>0</v>
      </c>
      <c r="O256" s="163">
        <f t="shared" si="77"/>
        <v>0</v>
      </c>
      <c r="P256" s="163">
        <f t="shared" si="77"/>
        <v>0</v>
      </c>
      <c r="Q256" s="163">
        <f t="shared" si="77"/>
        <v>0</v>
      </c>
      <c r="R256" s="163">
        <f t="shared" si="77"/>
        <v>0</v>
      </c>
      <c r="S256" s="163">
        <f t="shared" si="76"/>
        <v>0</v>
      </c>
      <c r="T256" s="163">
        <f t="shared" si="76"/>
        <v>0</v>
      </c>
      <c r="U256" s="163">
        <f t="shared" si="76"/>
        <v>0</v>
      </c>
      <c r="V256" s="163">
        <f t="shared" si="76"/>
        <v>0</v>
      </c>
      <c r="W256" s="163">
        <f t="shared" si="76"/>
        <v>0</v>
      </c>
      <c r="X256" s="163">
        <f t="shared" si="76"/>
        <v>0</v>
      </c>
      <c r="Y256" s="163">
        <f t="shared" si="76"/>
        <v>0</v>
      </c>
      <c r="Z256" s="163">
        <f t="shared" si="76"/>
        <v>0</v>
      </c>
      <c r="AA256" s="163">
        <f t="shared" si="76"/>
        <v>0</v>
      </c>
      <c r="AB256" s="163">
        <f t="shared" si="76"/>
        <v>0</v>
      </c>
      <c r="AC256" s="163">
        <f t="shared" si="76"/>
        <v>0</v>
      </c>
      <c r="AD256" s="163">
        <f t="shared" si="76"/>
        <v>0</v>
      </c>
      <c r="AE256" s="163">
        <f t="shared" si="76"/>
        <v>0</v>
      </c>
      <c r="AF256" s="176">
        <f t="shared" si="76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77"/>
        <v>0</v>
      </c>
      <c r="D257" s="163">
        <f t="shared" si="77"/>
        <v>0</v>
      </c>
      <c r="E257" s="163">
        <f t="shared" si="77"/>
        <v>0</v>
      </c>
      <c r="F257" s="163">
        <f t="shared" si="77"/>
        <v>0</v>
      </c>
      <c r="G257" s="163">
        <f t="shared" si="77"/>
        <v>0</v>
      </c>
      <c r="H257" s="163">
        <f t="shared" si="77"/>
        <v>0</v>
      </c>
      <c r="I257" s="163">
        <f t="shared" si="77"/>
        <v>0</v>
      </c>
      <c r="J257" s="163">
        <f t="shared" si="77"/>
        <v>0</v>
      </c>
      <c r="K257" s="163">
        <f t="shared" si="77"/>
        <v>0</v>
      </c>
      <c r="L257" s="163">
        <f t="shared" si="77"/>
        <v>0</v>
      </c>
      <c r="M257" s="163">
        <f t="shared" si="77"/>
        <v>0</v>
      </c>
      <c r="N257" s="163">
        <f t="shared" si="77"/>
        <v>0</v>
      </c>
      <c r="O257" s="163">
        <f t="shared" si="77"/>
        <v>0</v>
      </c>
      <c r="P257" s="163">
        <f t="shared" si="77"/>
        <v>0</v>
      </c>
      <c r="Q257" s="163">
        <f t="shared" si="77"/>
        <v>0</v>
      </c>
      <c r="R257" s="163">
        <f t="shared" si="77"/>
        <v>0</v>
      </c>
      <c r="S257" s="163">
        <f t="shared" si="76"/>
        <v>0</v>
      </c>
      <c r="T257" s="163">
        <f t="shared" si="76"/>
        <v>0</v>
      </c>
      <c r="U257" s="163">
        <f t="shared" si="76"/>
        <v>0</v>
      </c>
      <c r="V257" s="163">
        <f t="shared" si="76"/>
        <v>0</v>
      </c>
      <c r="W257" s="163">
        <f t="shared" si="76"/>
        <v>0</v>
      </c>
      <c r="X257" s="163">
        <f t="shared" si="76"/>
        <v>0</v>
      </c>
      <c r="Y257" s="163">
        <f t="shared" si="76"/>
        <v>0</v>
      </c>
      <c r="Z257" s="163">
        <f t="shared" si="76"/>
        <v>0</v>
      </c>
      <c r="AA257" s="163">
        <f t="shared" si="76"/>
        <v>0</v>
      </c>
      <c r="AB257" s="163">
        <f t="shared" si="76"/>
        <v>0</v>
      </c>
      <c r="AC257" s="163">
        <f t="shared" si="76"/>
        <v>0</v>
      </c>
      <c r="AD257" s="163">
        <f t="shared" si="76"/>
        <v>0</v>
      </c>
      <c r="AE257" s="163">
        <f t="shared" si="76"/>
        <v>0</v>
      </c>
      <c r="AF257" s="176">
        <f t="shared" si="76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77"/>
        <v>0</v>
      </c>
      <c r="D258" s="163">
        <f t="shared" si="77"/>
        <v>0</v>
      </c>
      <c r="E258" s="163">
        <f t="shared" si="77"/>
        <v>0</v>
      </c>
      <c r="F258" s="163">
        <f t="shared" si="77"/>
        <v>0</v>
      </c>
      <c r="G258" s="163">
        <f t="shared" si="77"/>
        <v>0</v>
      </c>
      <c r="H258" s="163">
        <f t="shared" si="77"/>
        <v>0</v>
      </c>
      <c r="I258" s="163">
        <f t="shared" si="77"/>
        <v>0</v>
      </c>
      <c r="J258" s="163">
        <f t="shared" si="77"/>
        <v>0</v>
      </c>
      <c r="K258" s="163">
        <f t="shared" si="77"/>
        <v>0</v>
      </c>
      <c r="L258" s="163">
        <f t="shared" si="77"/>
        <v>0</v>
      </c>
      <c r="M258" s="163">
        <f t="shared" si="77"/>
        <v>0</v>
      </c>
      <c r="N258" s="163">
        <f t="shared" si="77"/>
        <v>0</v>
      </c>
      <c r="O258" s="163">
        <f t="shared" si="77"/>
        <v>0</v>
      </c>
      <c r="P258" s="163">
        <f t="shared" si="77"/>
        <v>0</v>
      </c>
      <c r="Q258" s="163">
        <f t="shared" si="77"/>
        <v>0</v>
      </c>
      <c r="R258" s="163">
        <f t="shared" si="77"/>
        <v>0</v>
      </c>
      <c r="S258" s="163">
        <f t="shared" si="76"/>
        <v>0</v>
      </c>
      <c r="T258" s="163">
        <f t="shared" si="76"/>
        <v>0</v>
      </c>
      <c r="U258" s="163">
        <f t="shared" si="76"/>
        <v>0</v>
      </c>
      <c r="V258" s="163">
        <f t="shared" si="76"/>
        <v>0</v>
      </c>
      <c r="W258" s="163">
        <f t="shared" si="76"/>
        <v>0</v>
      </c>
      <c r="X258" s="163">
        <f t="shared" si="76"/>
        <v>0</v>
      </c>
      <c r="Y258" s="163">
        <f t="shared" si="76"/>
        <v>0</v>
      </c>
      <c r="Z258" s="163">
        <f t="shared" si="76"/>
        <v>0</v>
      </c>
      <c r="AA258" s="163">
        <f t="shared" si="76"/>
        <v>0</v>
      </c>
      <c r="AB258" s="163">
        <f t="shared" si="76"/>
        <v>0</v>
      </c>
      <c r="AC258" s="163">
        <f t="shared" si="76"/>
        <v>0</v>
      </c>
      <c r="AD258" s="163">
        <f t="shared" si="76"/>
        <v>0</v>
      </c>
      <c r="AE258" s="163">
        <f t="shared" si="76"/>
        <v>0</v>
      </c>
      <c r="AF258" s="176">
        <f t="shared" si="76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77"/>
        <v>0</v>
      </c>
      <c r="D259" s="163">
        <f t="shared" si="77"/>
        <v>0</v>
      </c>
      <c r="E259" s="163">
        <f t="shared" si="77"/>
        <v>0</v>
      </c>
      <c r="F259" s="163">
        <f t="shared" si="77"/>
        <v>0</v>
      </c>
      <c r="G259" s="163">
        <f t="shared" si="77"/>
        <v>0</v>
      </c>
      <c r="H259" s="163">
        <f t="shared" si="77"/>
        <v>0</v>
      </c>
      <c r="I259" s="163">
        <f t="shared" si="77"/>
        <v>0</v>
      </c>
      <c r="J259" s="163">
        <f t="shared" si="77"/>
        <v>0</v>
      </c>
      <c r="K259" s="163">
        <f t="shared" si="77"/>
        <v>0</v>
      </c>
      <c r="L259" s="163">
        <f t="shared" si="77"/>
        <v>0</v>
      </c>
      <c r="M259" s="163">
        <f t="shared" si="77"/>
        <v>0</v>
      </c>
      <c r="N259" s="163">
        <f t="shared" si="77"/>
        <v>0</v>
      </c>
      <c r="O259" s="163">
        <f t="shared" si="77"/>
        <v>0</v>
      </c>
      <c r="P259" s="163">
        <f t="shared" si="77"/>
        <v>0</v>
      </c>
      <c r="Q259" s="163">
        <f t="shared" si="77"/>
        <v>0</v>
      </c>
      <c r="R259" s="163">
        <f t="shared" si="77"/>
        <v>0</v>
      </c>
      <c r="S259" s="163">
        <f t="shared" si="76"/>
        <v>0</v>
      </c>
      <c r="T259" s="163">
        <f t="shared" si="76"/>
        <v>0</v>
      </c>
      <c r="U259" s="163">
        <f t="shared" si="76"/>
        <v>0</v>
      </c>
      <c r="V259" s="163">
        <f t="shared" si="76"/>
        <v>0</v>
      </c>
      <c r="W259" s="163">
        <f t="shared" si="76"/>
        <v>0</v>
      </c>
      <c r="X259" s="163">
        <f t="shared" si="76"/>
        <v>0</v>
      </c>
      <c r="Y259" s="163">
        <f t="shared" si="76"/>
        <v>0</v>
      </c>
      <c r="Z259" s="163">
        <f t="shared" si="76"/>
        <v>0</v>
      </c>
      <c r="AA259" s="163">
        <f t="shared" si="76"/>
        <v>0</v>
      </c>
      <c r="AB259" s="163">
        <f t="shared" si="76"/>
        <v>0</v>
      </c>
      <c r="AC259" s="163">
        <f t="shared" si="76"/>
        <v>0</v>
      </c>
      <c r="AD259" s="163">
        <f t="shared" si="76"/>
        <v>0</v>
      </c>
      <c r="AE259" s="163">
        <f t="shared" si="76"/>
        <v>0</v>
      </c>
      <c r="AF259" s="176">
        <f t="shared" si="76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77"/>
        <v>0</v>
      </c>
      <c r="D260" s="163">
        <f t="shared" si="77"/>
        <v>0</v>
      </c>
      <c r="E260" s="163">
        <f t="shared" si="77"/>
        <v>0</v>
      </c>
      <c r="F260" s="163">
        <f t="shared" si="77"/>
        <v>0</v>
      </c>
      <c r="G260" s="163">
        <f t="shared" si="77"/>
        <v>0</v>
      </c>
      <c r="H260" s="163">
        <f t="shared" si="77"/>
        <v>0</v>
      </c>
      <c r="I260" s="163">
        <f t="shared" si="77"/>
        <v>0</v>
      </c>
      <c r="J260" s="163">
        <f t="shared" si="77"/>
        <v>0</v>
      </c>
      <c r="K260" s="163">
        <f t="shared" si="77"/>
        <v>0</v>
      </c>
      <c r="L260" s="163">
        <f t="shared" si="77"/>
        <v>0</v>
      </c>
      <c r="M260" s="163">
        <f t="shared" si="77"/>
        <v>0</v>
      </c>
      <c r="N260" s="163">
        <f t="shared" si="77"/>
        <v>0</v>
      </c>
      <c r="O260" s="163">
        <f t="shared" si="77"/>
        <v>0</v>
      </c>
      <c r="P260" s="163">
        <f t="shared" si="77"/>
        <v>0</v>
      </c>
      <c r="Q260" s="163">
        <f t="shared" si="77"/>
        <v>0</v>
      </c>
      <c r="R260" s="163">
        <f t="shared" si="77"/>
        <v>0</v>
      </c>
      <c r="S260" s="163">
        <f t="shared" si="76"/>
        <v>0</v>
      </c>
      <c r="T260" s="163">
        <f t="shared" si="76"/>
        <v>0</v>
      </c>
      <c r="U260" s="163">
        <f t="shared" si="76"/>
        <v>0</v>
      </c>
      <c r="V260" s="163">
        <f t="shared" si="76"/>
        <v>0</v>
      </c>
      <c r="W260" s="163">
        <f t="shared" si="76"/>
        <v>0</v>
      </c>
      <c r="X260" s="163">
        <f t="shared" si="76"/>
        <v>0</v>
      </c>
      <c r="Y260" s="163">
        <f t="shared" si="76"/>
        <v>0</v>
      </c>
      <c r="Z260" s="163">
        <f t="shared" si="76"/>
        <v>0</v>
      </c>
      <c r="AA260" s="163">
        <f t="shared" si="76"/>
        <v>0</v>
      </c>
      <c r="AB260" s="163">
        <f t="shared" si="76"/>
        <v>0</v>
      </c>
      <c r="AC260" s="163">
        <f t="shared" si="76"/>
        <v>0</v>
      </c>
      <c r="AD260" s="163">
        <f t="shared" si="76"/>
        <v>0</v>
      </c>
      <c r="AE260" s="163">
        <f t="shared" si="76"/>
        <v>0</v>
      </c>
      <c r="AF260" s="176">
        <f t="shared" si="76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77"/>
        <v>0</v>
      </c>
      <c r="D261" s="163">
        <f t="shared" si="77"/>
        <v>0</v>
      </c>
      <c r="E261" s="163">
        <f t="shared" si="77"/>
        <v>0</v>
      </c>
      <c r="F261" s="163">
        <f t="shared" si="77"/>
        <v>0</v>
      </c>
      <c r="G261" s="163">
        <f t="shared" si="77"/>
        <v>0</v>
      </c>
      <c r="H261" s="163">
        <f t="shared" si="77"/>
        <v>0</v>
      </c>
      <c r="I261" s="163">
        <f t="shared" si="77"/>
        <v>0</v>
      </c>
      <c r="J261" s="163">
        <f t="shared" si="77"/>
        <v>0</v>
      </c>
      <c r="K261" s="163">
        <f t="shared" si="77"/>
        <v>0</v>
      </c>
      <c r="L261" s="163">
        <f t="shared" si="77"/>
        <v>0</v>
      </c>
      <c r="M261" s="163">
        <f t="shared" si="77"/>
        <v>0</v>
      </c>
      <c r="N261" s="163">
        <f t="shared" si="77"/>
        <v>0</v>
      </c>
      <c r="O261" s="163">
        <f t="shared" si="77"/>
        <v>0</v>
      </c>
      <c r="P261" s="163">
        <f t="shared" si="77"/>
        <v>0</v>
      </c>
      <c r="Q261" s="163">
        <f t="shared" si="77"/>
        <v>0</v>
      </c>
      <c r="R261" s="163">
        <f t="shared" si="77"/>
        <v>0</v>
      </c>
      <c r="S261" s="163">
        <f t="shared" si="76"/>
        <v>0</v>
      </c>
      <c r="T261" s="163">
        <f t="shared" si="76"/>
        <v>0</v>
      </c>
      <c r="U261" s="163">
        <f t="shared" si="76"/>
        <v>0</v>
      </c>
      <c r="V261" s="163">
        <f t="shared" si="76"/>
        <v>0</v>
      </c>
      <c r="W261" s="163">
        <f t="shared" si="76"/>
        <v>0</v>
      </c>
      <c r="X261" s="163">
        <f t="shared" si="76"/>
        <v>0</v>
      </c>
      <c r="Y261" s="163">
        <f t="shared" si="76"/>
        <v>0</v>
      </c>
      <c r="Z261" s="163">
        <f t="shared" si="76"/>
        <v>0</v>
      </c>
      <c r="AA261" s="163">
        <f t="shared" si="76"/>
        <v>0</v>
      </c>
      <c r="AB261" s="163">
        <f t="shared" si="76"/>
        <v>0</v>
      </c>
      <c r="AC261" s="163">
        <f t="shared" si="76"/>
        <v>0</v>
      </c>
      <c r="AD261" s="163">
        <f t="shared" si="76"/>
        <v>0</v>
      </c>
      <c r="AE261" s="163">
        <f t="shared" si="76"/>
        <v>0</v>
      </c>
      <c r="AF261" s="176">
        <f t="shared" si="76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77"/>
        <v>0</v>
      </c>
      <c r="D262" s="163">
        <f t="shared" si="77"/>
        <v>0</v>
      </c>
      <c r="E262" s="163">
        <f t="shared" si="77"/>
        <v>0</v>
      </c>
      <c r="F262" s="163">
        <f t="shared" si="77"/>
        <v>0</v>
      </c>
      <c r="G262" s="163">
        <f t="shared" si="77"/>
        <v>0</v>
      </c>
      <c r="H262" s="163">
        <f t="shared" si="77"/>
        <v>0</v>
      </c>
      <c r="I262" s="163">
        <f t="shared" si="77"/>
        <v>0</v>
      </c>
      <c r="J262" s="163">
        <f t="shared" si="77"/>
        <v>0</v>
      </c>
      <c r="K262" s="163">
        <f t="shared" si="77"/>
        <v>0</v>
      </c>
      <c r="L262" s="163">
        <f t="shared" si="77"/>
        <v>0</v>
      </c>
      <c r="M262" s="163">
        <f t="shared" si="77"/>
        <v>0</v>
      </c>
      <c r="N262" s="163">
        <f t="shared" si="77"/>
        <v>0</v>
      </c>
      <c r="O262" s="163">
        <f t="shared" si="77"/>
        <v>0</v>
      </c>
      <c r="P262" s="163">
        <f t="shared" si="77"/>
        <v>0</v>
      </c>
      <c r="Q262" s="163">
        <f t="shared" si="77"/>
        <v>0</v>
      </c>
      <c r="R262" s="163">
        <f t="shared" si="77"/>
        <v>0</v>
      </c>
      <c r="S262" s="163">
        <f t="shared" si="76"/>
        <v>0</v>
      </c>
      <c r="T262" s="163">
        <f t="shared" si="76"/>
        <v>0</v>
      </c>
      <c r="U262" s="163">
        <f t="shared" si="76"/>
        <v>0</v>
      </c>
      <c r="V262" s="163">
        <f t="shared" si="76"/>
        <v>0</v>
      </c>
      <c r="W262" s="163">
        <f t="shared" si="76"/>
        <v>0</v>
      </c>
      <c r="X262" s="163">
        <f t="shared" si="76"/>
        <v>0</v>
      </c>
      <c r="Y262" s="163">
        <f t="shared" si="76"/>
        <v>0</v>
      </c>
      <c r="Z262" s="163">
        <f t="shared" si="76"/>
        <v>0</v>
      </c>
      <c r="AA262" s="163">
        <f t="shared" si="76"/>
        <v>0</v>
      </c>
      <c r="AB262" s="163">
        <f t="shared" si="76"/>
        <v>0</v>
      </c>
      <c r="AC262" s="163">
        <f t="shared" si="76"/>
        <v>0</v>
      </c>
      <c r="AD262" s="163">
        <f t="shared" si="76"/>
        <v>0</v>
      </c>
      <c r="AE262" s="163">
        <f t="shared" si="76"/>
        <v>0</v>
      </c>
      <c r="AF262" s="176">
        <f t="shared" si="76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77"/>
        <v>0</v>
      </c>
      <c r="D263" s="163">
        <f t="shared" si="77"/>
        <v>0</v>
      </c>
      <c r="E263" s="163">
        <f t="shared" si="77"/>
        <v>0</v>
      </c>
      <c r="F263" s="163">
        <f t="shared" si="77"/>
        <v>0</v>
      </c>
      <c r="G263" s="163">
        <f t="shared" si="77"/>
        <v>0</v>
      </c>
      <c r="H263" s="163">
        <f t="shared" si="77"/>
        <v>0</v>
      </c>
      <c r="I263" s="163">
        <f t="shared" si="77"/>
        <v>0</v>
      </c>
      <c r="J263" s="163">
        <f t="shared" si="77"/>
        <v>0</v>
      </c>
      <c r="K263" s="163">
        <f t="shared" si="77"/>
        <v>0</v>
      </c>
      <c r="L263" s="163">
        <f t="shared" si="77"/>
        <v>0</v>
      </c>
      <c r="M263" s="163">
        <f t="shared" si="77"/>
        <v>0</v>
      </c>
      <c r="N263" s="163">
        <f t="shared" si="77"/>
        <v>0</v>
      </c>
      <c r="O263" s="163">
        <f t="shared" si="77"/>
        <v>0</v>
      </c>
      <c r="P263" s="163">
        <f t="shared" si="77"/>
        <v>0</v>
      </c>
      <c r="Q263" s="163">
        <f t="shared" si="77"/>
        <v>0</v>
      </c>
      <c r="R263" s="163">
        <f t="shared" si="77"/>
        <v>0</v>
      </c>
      <c r="S263" s="163">
        <f t="shared" si="76"/>
        <v>0</v>
      </c>
      <c r="T263" s="163">
        <f t="shared" si="76"/>
        <v>0</v>
      </c>
      <c r="U263" s="163">
        <f t="shared" si="76"/>
        <v>0</v>
      </c>
      <c r="V263" s="163">
        <f t="shared" si="76"/>
        <v>0</v>
      </c>
      <c r="W263" s="163">
        <f t="shared" si="76"/>
        <v>0</v>
      </c>
      <c r="X263" s="163">
        <f t="shared" si="76"/>
        <v>0</v>
      </c>
      <c r="Y263" s="163">
        <f t="shared" si="76"/>
        <v>0</v>
      </c>
      <c r="Z263" s="163">
        <f t="shared" si="76"/>
        <v>0</v>
      </c>
      <c r="AA263" s="163">
        <f t="shared" si="76"/>
        <v>0</v>
      </c>
      <c r="AB263" s="163">
        <f t="shared" si="76"/>
        <v>0</v>
      </c>
      <c r="AC263" s="163">
        <f t="shared" si="76"/>
        <v>0</v>
      </c>
      <c r="AD263" s="163">
        <f t="shared" si="76"/>
        <v>0</v>
      </c>
      <c r="AE263" s="163">
        <f t="shared" si="76"/>
        <v>0</v>
      </c>
      <c r="AF263" s="176">
        <f t="shared" si="76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77"/>
        <v>0</v>
      </c>
      <c r="D264" s="163">
        <f t="shared" si="77"/>
        <v>0</v>
      </c>
      <c r="E264" s="163">
        <f t="shared" si="77"/>
        <v>0</v>
      </c>
      <c r="F264" s="163">
        <f t="shared" si="77"/>
        <v>0</v>
      </c>
      <c r="G264" s="163">
        <f t="shared" si="77"/>
        <v>0</v>
      </c>
      <c r="H264" s="163">
        <f t="shared" si="77"/>
        <v>0</v>
      </c>
      <c r="I264" s="163">
        <f t="shared" si="77"/>
        <v>0</v>
      </c>
      <c r="J264" s="163">
        <f t="shared" si="77"/>
        <v>0</v>
      </c>
      <c r="K264" s="163">
        <f t="shared" si="77"/>
        <v>0</v>
      </c>
      <c r="L264" s="163">
        <f t="shared" si="77"/>
        <v>0</v>
      </c>
      <c r="M264" s="163">
        <f t="shared" si="77"/>
        <v>0</v>
      </c>
      <c r="N264" s="163">
        <f t="shared" si="77"/>
        <v>0</v>
      </c>
      <c r="O264" s="163">
        <f t="shared" si="77"/>
        <v>0</v>
      </c>
      <c r="P264" s="163">
        <f t="shared" si="77"/>
        <v>0</v>
      </c>
      <c r="Q264" s="163">
        <f t="shared" si="77"/>
        <v>0</v>
      </c>
      <c r="R264" s="163">
        <f t="shared" si="77"/>
        <v>0</v>
      </c>
      <c r="S264" s="163">
        <f t="shared" ref="S264:AF273" si="78">R264</f>
        <v>0</v>
      </c>
      <c r="T264" s="163">
        <f t="shared" si="78"/>
        <v>0</v>
      </c>
      <c r="U264" s="163">
        <f t="shared" si="78"/>
        <v>0</v>
      </c>
      <c r="V264" s="163">
        <f t="shared" si="78"/>
        <v>0</v>
      </c>
      <c r="W264" s="163">
        <f t="shared" si="78"/>
        <v>0</v>
      </c>
      <c r="X264" s="163">
        <f t="shared" si="78"/>
        <v>0</v>
      </c>
      <c r="Y264" s="163">
        <f t="shared" si="78"/>
        <v>0</v>
      </c>
      <c r="Z264" s="163">
        <f t="shared" si="78"/>
        <v>0</v>
      </c>
      <c r="AA264" s="163">
        <f t="shared" si="78"/>
        <v>0</v>
      </c>
      <c r="AB264" s="163">
        <f t="shared" si="78"/>
        <v>0</v>
      </c>
      <c r="AC264" s="163">
        <f t="shared" si="78"/>
        <v>0</v>
      </c>
      <c r="AD264" s="163">
        <f t="shared" si="78"/>
        <v>0</v>
      </c>
      <c r="AE264" s="163">
        <f t="shared" si="78"/>
        <v>0</v>
      </c>
      <c r="AF264" s="176">
        <f t="shared" si="78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79">B265</f>
        <v>0</v>
      </c>
      <c r="D265" s="163">
        <f t="shared" si="79"/>
        <v>0</v>
      </c>
      <c r="E265" s="163">
        <f t="shared" si="79"/>
        <v>0</v>
      </c>
      <c r="F265" s="163">
        <f t="shared" si="79"/>
        <v>0</v>
      </c>
      <c r="G265" s="163">
        <f t="shared" si="79"/>
        <v>0</v>
      </c>
      <c r="H265" s="163">
        <f t="shared" si="79"/>
        <v>0</v>
      </c>
      <c r="I265" s="163">
        <f t="shared" si="79"/>
        <v>0</v>
      </c>
      <c r="J265" s="163">
        <f t="shared" si="79"/>
        <v>0</v>
      </c>
      <c r="K265" s="163">
        <f t="shared" si="79"/>
        <v>0</v>
      </c>
      <c r="L265" s="163">
        <f t="shared" si="79"/>
        <v>0</v>
      </c>
      <c r="M265" s="163">
        <f t="shared" si="79"/>
        <v>0</v>
      </c>
      <c r="N265" s="163">
        <f t="shared" si="79"/>
        <v>0</v>
      </c>
      <c r="O265" s="163">
        <f t="shared" si="79"/>
        <v>0</v>
      </c>
      <c r="P265" s="163">
        <f t="shared" si="79"/>
        <v>0</v>
      </c>
      <c r="Q265" s="163">
        <f t="shared" si="79"/>
        <v>0</v>
      </c>
      <c r="R265" s="163">
        <f t="shared" si="79"/>
        <v>0</v>
      </c>
      <c r="S265" s="163">
        <f t="shared" si="78"/>
        <v>0</v>
      </c>
      <c r="T265" s="163">
        <f t="shared" si="78"/>
        <v>0</v>
      </c>
      <c r="U265" s="163">
        <f t="shared" si="78"/>
        <v>0</v>
      </c>
      <c r="V265" s="163">
        <f t="shared" si="78"/>
        <v>0</v>
      </c>
      <c r="W265" s="163">
        <f t="shared" si="78"/>
        <v>0</v>
      </c>
      <c r="X265" s="163">
        <f t="shared" si="78"/>
        <v>0</v>
      </c>
      <c r="Y265" s="163">
        <f t="shared" si="78"/>
        <v>0</v>
      </c>
      <c r="Z265" s="163">
        <f t="shared" si="78"/>
        <v>0</v>
      </c>
      <c r="AA265" s="163">
        <f t="shared" si="78"/>
        <v>0</v>
      </c>
      <c r="AB265" s="163">
        <f t="shared" si="78"/>
        <v>0</v>
      </c>
      <c r="AC265" s="163">
        <f t="shared" si="78"/>
        <v>0</v>
      </c>
      <c r="AD265" s="163">
        <f t="shared" si="78"/>
        <v>0</v>
      </c>
      <c r="AE265" s="163">
        <f t="shared" si="78"/>
        <v>0</v>
      </c>
      <c r="AF265" s="176">
        <f t="shared" si="78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79"/>
        <v>0</v>
      </c>
      <c r="D266" s="163">
        <f t="shared" si="79"/>
        <v>0</v>
      </c>
      <c r="E266" s="163">
        <f t="shared" si="79"/>
        <v>0</v>
      </c>
      <c r="F266" s="163">
        <f t="shared" si="79"/>
        <v>0</v>
      </c>
      <c r="G266" s="163">
        <f t="shared" si="79"/>
        <v>0</v>
      </c>
      <c r="H266" s="163">
        <f t="shared" si="79"/>
        <v>0</v>
      </c>
      <c r="I266" s="163">
        <f t="shared" si="79"/>
        <v>0</v>
      </c>
      <c r="J266" s="163">
        <f t="shared" si="79"/>
        <v>0</v>
      </c>
      <c r="K266" s="163">
        <f t="shared" si="79"/>
        <v>0</v>
      </c>
      <c r="L266" s="163">
        <f t="shared" si="79"/>
        <v>0</v>
      </c>
      <c r="M266" s="163">
        <f t="shared" si="79"/>
        <v>0</v>
      </c>
      <c r="N266" s="163">
        <f t="shared" si="79"/>
        <v>0</v>
      </c>
      <c r="O266" s="163">
        <f t="shared" si="79"/>
        <v>0</v>
      </c>
      <c r="P266" s="163">
        <f t="shared" si="79"/>
        <v>0</v>
      </c>
      <c r="Q266" s="163">
        <f t="shared" si="79"/>
        <v>0</v>
      </c>
      <c r="R266" s="163">
        <f t="shared" si="79"/>
        <v>0</v>
      </c>
      <c r="S266" s="163">
        <f t="shared" si="78"/>
        <v>0</v>
      </c>
      <c r="T266" s="163">
        <f t="shared" si="78"/>
        <v>0</v>
      </c>
      <c r="U266" s="163">
        <f t="shared" si="78"/>
        <v>0</v>
      </c>
      <c r="V266" s="163">
        <f t="shared" si="78"/>
        <v>0</v>
      </c>
      <c r="W266" s="163">
        <f t="shared" si="78"/>
        <v>0</v>
      </c>
      <c r="X266" s="163">
        <f t="shared" si="78"/>
        <v>0</v>
      </c>
      <c r="Y266" s="163">
        <f t="shared" si="78"/>
        <v>0</v>
      </c>
      <c r="Z266" s="163">
        <f t="shared" si="78"/>
        <v>0</v>
      </c>
      <c r="AA266" s="163">
        <f t="shared" si="78"/>
        <v>0</v>
      </c>
      <c r="AB266" s="163">
        <f t="shared" si="78"/>
        <v>0</v>
      </c>
      <c r="AC266" s="163">
        <f t="shared" si="78"/>
        <v>0</v>
      </c>
      <c r="AD266" s="163">
        <f t="shared" si="78"/>
        <v>0</v>
      </c>
      <c r="AE266" s="163">
        <f t="shared" si="78"/>
        <v>0</v>
      </c>
      <c r="AF266" s="176">
        <f t="shared" si="78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79"/>
        <v>0</v>
      </c>
      <c r="D267" s="163">
        <f t="shared" si="79"/>
        <v>0</v>
      </c>
      <c r="E267" s="163">
        <f t="shared" si="79"/>
        <v>0</v>
      </c>
      <c r="F267" s="163">
        <f t="shared" si="79"/>
        <v>0</v>
      </c>
      <c r="G267" s="163">
        <f t="shared" si="79"/>
        <v>0</v>
      </c>
      <c r="H267" s="163">
        <f t="shared" si="79"/>
        <v>0</v>
      </c>
      <c r="I267" s="163">
        <f t="shared" si="79"/>
        <v>0</v>
      </c>
      <c r="J267" s="163">
        <f t="shared" si="79"/>
        <v>0</v>
      </c>
      <c r="K267" s="163">
        <f t="shared" si="79"/>
        <v>0</v>
      </c>
      <c r="L267" s="163">
        <f t="shared" si="79"/>
        <v>0</v>
      </c>
      <c r="M267" s="163">
        <f t="shared" si="79"/>
        <v>0</v>
      </c>
      <c r="N267" s="163">
        <f t="shared" si="79"/>
        <v>0</v>
      </c>
      <c r="O267" s="163">
        <f t="shared" si="79"/>
        <v>0</v>
      </c>
      <c r="P267" s="163">
        <f t="shared" si="79"/>
        <v>0</v>
      </c>
      <c r="Q267" s="163">
        <f t="shared" si="79"/>
        <v>0</v>
      </c>
      <c r="R267" s="163">
        <f t="shared" si="79"/>
        <v>0</v>
      </c>
      <c r="S267" s="163">
        <f t="shared" si="78"/>
        <v>0</v>
      </c>
      <c r="T267" s="163">
        <f t="shared" si="78"/>
        <v>0</v>
      </c>
      <c r="U267" s="163">
        <f t="shared" si="78"/>
        <v>0</v>
      </c>
      <c r="V267" s="163">
        <f t="shared" si="78"/>
        <v>0</v>
      </c>
      <c r="W267" s="163">
        <f t="shared" si="78"/>
        <v>0</v>
      </c>
      <c r="X267" s="163">
        <f t="shared" si="78"/>
        <v>0</v>
      </c>
      <c r="Y267" s="163">
        <f t="shared" si="78"/>
        <v>0</v>
      </c>
      <c r="Z267" s="163">
        <f t="shared" si="78"/>
        <v>0</v>
      </c>
      <c r="AA267" s="163">
        <f t="shared" si="78"/>
        <v>0</v>
      </c>
      <c r="AB267" s="163">
        <f t="shared" si="78"/>
        <v>0</v>
      </c>
      <c r="AC267" s="163">
        <f t="shared" si="78"/>
        <v>0</v>
      </c>
      <c r="AD267" s="163">
        <f t="shared" si="78"/>
        <v>0</v>
      </c>
      <c r="AE267" s="163">
        <f t="shared" si="78"/>
        <v>0</v>
      </c>
      <c r="AF267" s="176">
        <f t="shared" si="78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79"/>
        <v>0</v>
      </c>
      <c r="D268" s="163">
        <f t="shared" si="79"/>
        <v>0</v>
      </c>
      <c r="E268" s="163">
        <f t="shared" si="79"/>
        <v>0</v>
      </c>
      <c r="F268" s="163">
        <f t="shared" si="79"/>
        <v>0</v>
      </c>
      <c r="G268" s="163">
        <f t="shared" si="79"/>
        <v>0</v>
      </c>
      <c r="H268" s="163">
        <f t="shared" si="79"/>
        <v>0</v>
      </c>
      <c r="I268" s="163">
        <f t="shared" si="79"/>
        <v>0</v>
      </c>
      <c r="J268" s="163">
        <f t="shared" si="79"/>
        <v>0</v>
      </c>
      <c r="K268" s="163">
        <f t="shared" si="79"/>
        <v>0</v>
      </c>
      <c r="L268" s="163">
        <f t="shared" si="79"/>
        <v>0</v>
      </c>
      <c r="M268" s="163">
        <f t="shared" si="79"/>
        <v>0</v>
      </c>
      <c r="N268" s="163">
        <f t="shared" si="79"/>
        <v>0</v>
      </c>
      <c r="O268" s="163">
        <f t="shared" si="79"/>
        <v>0</v>
      </c>
      <c r="P268" s="163">
        <f t="shared" si="79"/>
        <v>0</v>
      </c>
      <c r="Q268" s="163">
        <f t="shared" si="79"/>
        <v>0</v>
      </c>
      <c r="R268" s="163">
        <f t="shared" si="79"/>
        <v>0</v>
      </c>
      <c r="S268" s="163">
        <f t="shared" si="78"/>
        <v>0</v>
      </c>
      <c r="T268" s="163">
        <f t="shared" si="78"/>
        <v>0</v>
      </c>
      <c r="U268" s="163">
        <f t="shared" si="78"/>
        <v>0</v>
      </c>
      <c r="V268" s="163">
        <f t="shared" si="78"/>
        <v>0</v>
      </c>
      <c r="W268" s="163">
        <f t="shared" si="78"/>
        <v>0</v>
      </c>
      <c r="X268" s="163">
        <f t="shared" si="78"/>
        <v>0</v>
      </c>
      <c r="Y268" s="163">
        <f t="shared" si="78"/>
        <v>0</v>
      </c>
      <c r="Z268" s="163">
        <f t="shared" si="78"/>
        <v>0</v>
      </c>
      <c r="AA268" s="163">
        <f t="shared" si="78"/>
        <v>0</v>
      </c>
      <c r="AB268" s="163">
        <f t="shared" si="78"/>
        <v>0</v>
      </c>
      <c r="AC268" s="163">
        <f t="shared" si="78"/>
        <v>0</v>
      </c>
      <c r="AD268" s="163">
        <f t="shared" si="78"/>
        <v>0</v>
      </c>
      <c r="AE268" s="163">
        <f t="shared" si="78"/>
        <v>0</v>
      </c>
      <c r="AF268" s="176">
        <f t="shared" si="78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79"/>
        <v>0</v>
      </c>
      <c r="D269" s="163">
        <f t="shared" si="79"/>
        <v>0</v>
      </c>
      <c r="E269" s="163">
        <f t="shared" si="79"/>
        <v>0</v>
      </c>
      <c r="F269" s="163">
        <f t="shared" si="79"/>
        <v>0</v>
      </c>
      <c r="G269" s="163">
        <f t="shared" si="79"/>
        <v>0</v>
      </c>
      <c r="H269" s="163">
        <f t="shared" si="79"/>
        <v>0</v>
      </c>
      <c r="I269" s="163">
        <f t="shared" si="79"/>
        <v>0</v>
      </c>
      <c r="J269" s="163">
        <f t="shared" si="79"/>
        <v>0</v>
      </c>
      <c r="K269" s="163">
        <f t="shared" si="79"/>
        <v>0</v>
      </c>
      <c r="L269" s="163">
        <f t="shared" si="79"/>
        <v>0</v>
      </c>
      <c r="M269" s="163">
        <f t="shared" si="79"/>
        <v>0</v>
      </c>
      <c r="N269" s="163">
        <f t="shared" si="79"/>
        <v>0</v>
      </c>
      <c r="O269" s="163">
        <f t="shared" si="79"/>
        <v>0</v>
      </c>
      <c r="P269" s="163">
        <f t="shared" si="79"/>
        <v>0</v>
      </c>
      <c r="Q269" s="163">
        <f t="shared" si="79"/>
        <v>0</v>
      </c>
      <c r="R269" s="163">
        <f t="shared" si="79"/>
        <v>0</v>
      </c>
      <c r="S269" s="163">
        <f t="shared" si="78"/>
        <v>0</v>
      </c>
      <c r="T269" s="163">
        <f t="shared" si="78"/>
        <v>0</v>
      </c>
      <c r="U269" s="163">
        <f t="shared" si="78"/>
        <v>0</v>
      </c>
      <c r="V269" s="163">
        <f t="shared" si="78"/>
        <v>0</v>
      </c>
      <c r="W269" s="163">
        <f t="shared" si="78"/>
        <v>0</v>
      </c>
      <c r="X269" s="163">
        <f t="shared" si="78"/>
        <v>0</v>
      </c>
      <c r="Y269" s="163">
        <f t="shared" si="78"/>
        <v>0</v>
      </c>
      <c r="Z269" s="163">
        <f t="shared" si="78"/>
        <v>0</v>
      </c>
      <c r="AA269" s="163">
        <f t="shared" si="78"/>
        <v>0</v>
      </c>
      <c r="AB269" s="163">
        <f t="shared" si="78"/>
        <v>0</v>
      </c>
      <c r="AC269" s="163">
        <f t="shared" si="78"/>
        <v>0</v>
      </c>
      <c r="AD269" s="163">
        <f t="shared" si="78"/>
        <v>0</v>
      </c>
      <c r="AE269" s="163">
        <f t="shared" si="78"/>
        <v>0</v>
      </c>
      <c r="AF269" s="176">
        <f t="shared" si="78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79"/>
        <v>0</v>
      </c>
      <c r="D270" s="163">
        <f t="shared" si="79"/>
        <v>0</v>
      </c>
      <c r="E270" s="163">
        <f t="shared" si="79"/>
        <v>0</v>
      </c>
      <c r="F270" s="163">
        <f t="shared" si="79"/>
        <v>0</v>
      </c>
      <c r="G270" s="163">
        <f t="shared" si="79"/>
        <v>0</v>
      </c>
      <c r="H270" s="163">
        <f t="shared" si="79"/>
        <v>0</v>
      </c>
      <c r="I270" s="163">
        <f t="shared" si="79"/>
        <v>0</v>
      </c>
      <c r="J270" s="163">
        <f t="shared" si="79"/>
        <v>0</v>
      </c>
      <c r="K270" s="163">
        <f t="shared" si="79"/>
        <v>0</v>
      </c>
      <c r="L270" s="163">
        <f t="shared" si="79"/>
        <v>0</v>
      </c>
      <c r="M270" s="163">
        <f t="shared" si="79"/>
        <v>0</v>
      </c>
      <c r="N270" s="163">
        <f t="shared" si="79"/>
        <v>0</v>
      </c>
      <c r="O270" s="163">
        <f t="shared" si="79"/>
        <v>0</v>
      </c>
      <c r="P270" s="163">
        <f t="shared" si="79"/>
        <v>0</v>
      </c>
      <c r="Q270" s="163">
        <f t="shared" si="79"/>
        <v>0</v>
      </c>
      <c r="R270" s="163">
        <f t="shared" si="79"/>
        <v>0</v>
      </c>
      <c r="S270" s="163">
        <f t="shared" si="78"/>
        <v>0</v>
      </c>
      <c r="T270" s="163">
        <f t="shared" si="78"/>
        <v>0</v>
      </c>
      <c r="U270" s="163">
        <f t="shared" si="78"/>
        <v>0</v>
      </c>
      <c r="V270" s="163">
        <f t="shared" si="78"/>
        <v>0</v>
      </c>
      <c r="W270" s="163">
        <f t="shared" si="78"/>
        <v>0</v>
      </c>
      <c r="X270" s="163">
        <f t="shared" si="78"/>
        <v>0</v>
      </c>
      <c r="Y270" s="163">
        <f t="shared" si="78"/>
        <v>0</v>
      </c>
      <c r="Z270" s="163">
        <f t="shared" si="78"/>
        <v>0</v>
      </c>
      <c r="AA270" s="163">
        <f t="shared" si="78"/>
        <v>0</v>
      </c>
      <c r="AB270" s="163">
        <f t="shared" si="78"/>
        <v>0</v>
      </c>
      <c r="AC270" s="163">
        <f t="shared" si="78"/>
        <v>0</v>
      </c>
      <c r="AD270" s="163">
        <f t="shared" si="78"/>
        <v>0</v>
      </c>
      <c r="AE270" s="163">
        <f t="shared" si="78"/>
        <v>0</v>
      </c>
      <c r="AF270" s="176">
        <f t="shared" si="78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79"/>
        <v>0</v>
      </c>
      <c r="D271" s="163">
        <f t="shared" si="79"/>
        <v>0</v>
      </c>
      <c r="E271" s="163">
        <f t="shared" si="79"/>
        <v>0</v>
      </c>
      <c r="F271" s="163">
        <f t="shared" si="79"/>
        <v>0</v>
      </c>
      <c r="G271" s="163">
        <f t="shared" si="79"/>
        <v>0</v>
      </c>
      <c r="H271" s="163">
        <f t="shared" si="79"/>
        <v>0</v>
      </c>
      <c r="I271" s="163">
        <f t="shared" si="79"/>
        <v>0</v>
      </c>
      <c r="J271" s="163">
        <f t="shared" si="79"/>
        <v>0</v>
      </c>
      <c r="K271" s="163">
        <f t="shared" si="79"/>
        <v>0</v>
      </c>
      <c r="L271" s="163">
        <f t="shared" si="79"/>
        <v>0</v>
      </c>
      <c r="M271" s="163">
        <f t="shared" si="79"/>
        <v>0</v>
      </c>
      <c r="N271" s="163">
        <f t="shared" si="79"/>
        <v>0</v>
      </c>
      <c r="O271" s="163">
        <f t="shared" si="79"/>
        <v>0</v>
      </c>
      <c r="P271" s="163">
        <f t="shared" si="79"/>
        <v>0</v>
      </c>
      <c r="Q271" s="163">
        <f t="shared" si="79"/>
        <v>0</v>
      </c>
      <c r="R271" s="163">
        <f t="shared" si="79"/>
        <v>0</v>
      </c>
      <c r="S271" s="163">
        <f t="shared" si="78"/>
        <v>0</v>
      </c>
      <c r="T271" s="163">
        <f t="shared" si="78"/>
        <v>0</v>
      </c>
      <c r="U271" s="163">
        <f t="shared" si="78"/>
        <v>0</v>
      </c>
      <c r="V271" s="163">
        <f t="shared" si="78"/>
        <v>0</v>
      </c>
      <c r="W271" s="163">
        <f t="shared" si="78"/>
        <v>0</v>
      </c>
      <c r="X271" s="163">
        <f t="shared" si="78"/>
        <v>0</v>
      </c>
      <c r="Y271" s="163">
        <f t="shared" si="78"/>
        <v>0</v>
      </c>
      <c r="Z271" s="163">
        <f t="shared" si="78"/>
        <v>0</v>
      </c>
      <c r="AA271" s="163">
        <f t="shared" si="78"/>
        <v>0</v>
      </c>
      <c r="AB271" s="163">
        <f t="shared" si="78"/>
        <v>0</v>
      </c>
      <c r="AC271" s="163">
        <f t="shared" si="78"/>
        <v>0</v>
      </c>
      <c r="AD271" s="163">
        <f t="shared" si="78"/>
        <v>0</v>
      </c>
      <c r="AE271" s="163">
        <f t="shared" si="78"/>
        <v>0</v>
      </c>
      <c r="AF271" s="176">
        <f t="shared" si="78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79"/>
        <v>0</v>
      </c>
      <c r="D272" s="163">
        <f t="shared" si="79"/>
        <v>0</v>
      </c>
      <c r="E272" s="163">
        <f t="shared" si="79"/>
        <v>0</v>
      </c>
      <c r="F272" s="163">
        <f t="shared" si="79"/>
        <v>0</v>
      </c>
      <c r="G272" s="163">
        <f t="shared" si="79"/>
        <v>0</v>
      </c>
      <c r="H272" s="163">
        <f t="shared" si="79"/>
        <v>0</v>
      </c>
      <c r="I272" s="163">
        <f t="shared" si="79"/>
        <v>0</v>
      </c>
      <c r="J272" s="163">
        <f t="shared" si="79"/>
        <v>0</v>
      </c>
      <c r="K272" s="163">
        <f t="shared" si="79"/>
        <v>0</v>
      </c>
      <c r="L272" s="163">
        <f t="shared" si="79"/>
        <v>0</v>
      </c>
      <c r="M272" s="163">
        <f t="shared" si="79"/>
        <v>0</v>
      </c>
      <c r="N272" s="163">
        <f t="shared" si="79"/>
        <v>0</v>
      </c>
      <c r="O272" s="163">
        <f t="shared" si="79"/>
        <v>0</v>
      </c>
      <c r="P272" s="163">
        <f t="shared" si="79"/>
        <v>0</v>
      </c>
      <c r="Q272" s="163">
        <f t="shared" si="79"/>
        <v>0</v>
      </c>
      <c r="R272" s="163">
        <f t="shared" si="79"/>
        <v>0</v>
      </c>
      <c r="S272" s="163">
        <f t="shared" si="78"/>
        <v>0</v>
      </c>
      <c r="T272" s="163">
        <f t="shared" si="78"/>
        <v>0</v>
      </c>
      <c r="U272" s="163">
        <f t="shared" si="78"/>
        <v>0</v>
      </c>
      <c r="V272" s="163">
        <f t="shared" si="78"/>
        <v>0</v>
      </c>
      <c r="W272" s="163">
        <f t="shared" si="78"/>
        <v>0</v>
      </c>
      <c r="X272" s="163">
        <f t="shared" si="78"/>
        <v>0</v>
      </c>
      <c r="Y272" s="163">
        <f t="shared" si="78"/>
        <v>0</v>
      </c>
      <c r="Z272" s="163">
        <f t="shared" si="78"/>
        <v>0</v>
      </c>
      <c r="AA272" s="163">
        <f t="shared" si="78"/>
        <v>0</v>
      </c>
      <c r="AB272" s="163">
        <f t="shared" si="78"/>
        <v>0</v>
      </c>
      <c r="AC272" s="163">
        <f t="shared" si="78"/>
        <v>0</v>
      </c>
      <c r="AD272" s="163">
        <f t="shared" si="78"/>
        <v>0</v>
      </c>
      <c r="AE272" s="163">
        <f t="shared" si="78"/>
        <v>0</v>
      </c>
      <c r="AF272" s="176">
        <f t="shared" si="78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79"/>
        <v>0</v>
      </c>
      <c r="D273" s="179">
        <f t="shared" si="79"/>
        <v>0</v>
      </c>
      <c r="E273" s="179">
        <f t="shared" si="79"/>
        <v>0</v>
      </c>
      <c r="F273" s="179">
        <f t="shared" si="79"/>
        <v>0</v>
      </c>
      <c r="G273" s="179">
        <f t="shared" si="79"/>
        <v>0</v>
      </c>
      <c r="H273" s="179">
        <f t="shared" si="79"/>
        <v>0</v>
      </c>
      <c r="I273" s="179">
        <f t="shared" si="79"/>
        <v>0</v>
      </c>
      <c r="J273" s="179">
        <f t="shared" si="79"/>
        <v>0</v>
      </c>
      <c r="K273" s="179">
        <f t="shared" si="79"/>
        <v>0</v>
      </c>
      <c r="L273" s="179">
        <f t="shared" si="79"/>
        <v>0</v>
      </c>
      <c r="M273" s="179">
        <f t="shared" si="79"/>
        <v>0</v>
      </c>
      <c r="N273" s="179">
        <f t="shared" si="79"/>
        <v>0</v>
      </c>
      <c r="O273" s="179">
        <f t="shared" si="79"/>
        <v>0</v>
      </c>
      <c r="P273" s="179">
        <f t="shared" si="79"/>
        <v>0</v>
      </c>
      <c r="Q273" s="179">
        <f t="shared" si="79"/>
        <v>0</v>
      </c>
      <c r="R273" s="179">
        <f t="shared" si="79"/>
        <v>0</v>
      </c>
      <c r="S273" s="179">
        <f t="shared" si="78"/>
        <v>0</v>
      </c>
      <c r="T273" s="179">
        <f t="shared" si="78"/>
        <v>0</v>
      </c>
      <c r="U273" s="179">
        <f t="shared" si="78"/>
        <v>0</v>
      </c>
      <c r="V273" s="179">
        <f t="shared" si="78"/>
        <v>0</v>
      </c>
      <c r="W273" s="179">
        <f t="shared" si="78"/>
        <v>0</v>
      </c>
      <c r="X273" s="179">
        <f t="shared" si="78"/>
        <v>0</v>
      </c>
      <c r="Y273" s="179">
        <f t="shared" si="78"/>
        <v>0</v>
      </c>
      <c r="Z273" s="179">
        <f t="shared" si="78"/>
        <v>0</v>
      </c>
      <c r="AA273" s="179">
        <f t="shared" si="78"/>
        <v>0</v>
      </c>
      <c r="AB273" s="179">
        <f t="shared" si="78"/>
        <v>0</v>
      </c>
      <c r="AC273" s="179">
        <f t="shared" si="78"/>
        <v>0</v>
      </c>
      <c r="AD273" s="179">
        <f t="shared" si="78"/>
        <v>0</v>
      </c>
      <c r="AE273" s="179">
        <f t="shared" si="78"/>
        <v>0</v>
      </c>
      <c r="AF273" s="180">
        <f t="shared" si="78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80">SUM(B169:B273)</f>
        <v>0</v>
      </c>
      <c r="C274" s="182">
        <f t="shared" si="80"/>
        <v>0</v>
      </c>
      <c r="D274" s="182">
        <f t="shared" si="80"/>
        <v>0</v>
      </c>
      <c r="E274" s="182">
        <f t="shared" si="80"/>
        <v>0</v>
      </c>
      <c r="F274" s="182">
        <f t="shared" si="80"/>
        <v>0</v>
      </c>
      <c r="G274" s="182">
        <f t="shared" si="80"/>
        <v>0</v>
      </c>
      <c r="H274" s="182">
        <f t="shared" si="80"/>
        <v>0</v>
      </c>
      <c r="I274" s="182">
        <f t="shared" si="80"/>
        <v>0</v>
      </c>
      <c r="J274" s="182">
        <f t="shared" si="80"/>
        <v>0</v>
      </c>
      <c r="K274" s="182">
        <f t="shared" si="80"/>
        <v>0</v>
      </c>
      <c r="L274" s="182">
        <f t="shared" si="80"/>
        <v>0</v>
      </c>
      <c r="M274" s="182">
        <f t="shared" si="80"/>
        <v>0</v>
      </c>
      <c r="N274" s="182">
        <f t="shared" si="80"/>
        <v>0</v>
      </c>
      <c r="O274" s="182">
        <f t="shared" si="80"/>
        <v>0</v>
      </c>
      <c r="P274" s="182">
        <f t="shared" si="80"/>
        <v>0</v>
      </c>
      <c r="Q274" s="182">
        <f t="shared" si="80"/>
        <v>0</v>
      </c>
      <c r="R274" s="182">
        <f t="shared" si="80"/>
        <v>0</v>
      </c>
      <c r="S274" s="182">
        <f t="shared" si="80"/>
        <v>0</v>
      </c>
      <c r="T274" s="182">
        <f t="shared" si="80"/>
        <v>0</v>
      </c>
      <c r="U274" s="182">
        <f t="shared" si="80"/>
        <v>0</v>
      </c>
      <c r="V274" s="182">
        <f t="shared" si="80"/>
        <v>0</v>
      </c>
      <c r="W274" s="182">
        <f t="shared" si="80"/>
        <v>0</v>
      </c>
      <c r="X274" s="182">
        <f t="shared" si="80"/>
        <v>0</v>
      </c>
      <c r="Y274" s="182">
        <f t="shared" si="80"/>
        <v>0</v>
      </c>
      <c r="Z274" s="182">
        <f t="shared" si="80"/>
        <v>0</v>
      </c>
      <c r="AA274" s="182">
        <f t="shared" si="80"/>
        <v>0</v>
      </c>
      <c r="AB274" s="182">
        <f t="shared" si="80"/>
        <v>0</v>
      </c>
      <c r="AC274" s="182">
        <f t="shared" si="80"/>
        <v>0</v>
      </c>
      <c r="AD274" s="182">
        <f t="shared" si="80"/>
        <v>0</v>
      </c>
      <c r="AE274" s="182">
        <f t="shared" si="80"/>
        <v>0</v>
      </c>
      <c r="AF274" s="183">
        <f t="shared" si="80"/>
        <v>0</v>
      </c>
      <c r="AG274" s="184">
        <f t="shared" si="80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55" priority="78">
      <formula>$AH11=0</formula>
    </cfRule>
  </conditionalFormatting>
  <conditionalFormatting sqref="A101:A102">
    <cfRule type="expression" dxfId="4754" priority="246">
      <formula>$AH106=0</formula>
    </cfRule>
  </conditionalFormatting>
  <conditionalFormatting sqref="A103:A107">
    <cfRule type="expression" dxfId="4753" priority="194">
      <formula>$AH102=0</formula>
    </cfRule>
  </conditionalFormatting>
  <conditionalFormatting sqref="A160:A167">
    <cfRule type="expression" dxfId="4752" priority="247">
      <formula>$AH267=0</formula>
    </cfRule>
  </conditionalFormatting>
  <conditionalFormatting sqref="A168:A275">
    <cfRule type="expression" dxfId="4751" priority="117">
      <formula>$AH168=0</formula>
    </cfRule>
  </conditionalFormatting>
  <conditionalFormatting sqref="B8">
    <cfRule type="expression" dxfId="4750" priority="242">
      <formula>AND(C$9&gt;=14/24,C$9&lt;20/24)</formula>
    </cfRule>
    <cfRule type="expression" dxfId="4749" priority="243">
      <formula>AND(C$9&gt;=8/24,C$9&lt;14/24)</formula>
    </cfRule>
    <cfRule type="expression" dxfId="4748" priority="244">
      <formula>C$9&lt;8/24</formula>
    </cfRule>
    <cfRule type="expression" dxfId="4747" priority="245">
      <formula>C$9&gt;=20/24</formula>
    </cfRule>
  </conditionalFormatting>
  <conditionalFormatting sqref="B9:AF10 B78:D78 B124 B115 B113 C152:AF159 C117:M125 C134:M134 C93:AF115 N117:AF134 Q137:AF151">
    <cfRule type="expression" dxfId="4746" priority="159">
      <formula>B$9&gt;=20/24</formula>
    </cfRule>
  </conditionalFormatting>
  <conditionalFormatting sqref="B9:AF10 B78:D78 B124 B115 B113 C152:AF159 C117:M125 C134:M134 C93:AF115 N117:AF134 Q137:AF151">
    <cfRule type="expression" dxfId="4745" priority="160">
      <formula>AND(B$9&gt;=14/24,B$9&lt;20/24)</formula>
    </cfRule>
    <cfRule type="expression" dxfId="4744" priority="161">
      <formula>AND(B$9&gt;=8/24,B$9&lt;14/24)</formula>
    </cfRule>
    <cfRule type="expression" dxfId="4743" priority="162">
      <formula>B$9&lt;8/24</formula>
    </cfRule>
  </conditionalFormatting>
  <conditionalFormatting sqref="P69:AF70">
    <cfRule type="expression" dxfId="4742" priority="92">
      <formula>P$9&gt;=20/24</formula>
    </cfRule>
    <cfRule type="expression" dxfId="4741" priority="93">
      <formula>AND(P$9&gt;=14/24,P$9&lt;20/24)</formula>
    </cfRule>
    <cfRule type="expression" dxfId="4740" priority="94">
      <formula>AND(P$9&gt;=8/24,P$9&lt;14/24)</formula>
    </cfRule>
  </conditionalFormatting>
  <conditionalFormatting sqref="P69:AF70">
    <cfRule type="expression" dxfId="4739" priority="167">
      <formula>P$9&lt;8/24</formula>
    </cfRule>
  </conditionalFormatting>
  <conditionalFormatting sqref="C161:AF167">
    <cfRule type="expression" dxfId="4738" priority="118">
      <formula>C$9&gt;=20/24</formula>
    </cfRule>
    <cfRule type="expression" dxfId="4737" priority="119">
      <formula>AND(C$9&gt;=14/24,C$9&lt;20/24)</formula>
    </cfRule>
    <cfRule type="expression" dxfId="4736" priority="120">
      <formula>AND(C$9&gt;=8/24,C$9&lt;14/24)</formula>
    </cfRule>
    <cfRule type="expression" dxfId="4735" priority="121">
      <formula>C$9&lt;8/24</formula>
    </cfRule>
  </conditionalFormatting>
  <conditionalFormatting sqref="C169:AF274">
    <cfRule type="expression" dxfId="4734" priority="79">
      <formula>C$9&gt;=20/24</formula>
    </cfRule>
    <cfRule type="expression" dxfId="4733" priority="80">
      <formula>AND(C$9&gt;=14/24,C$9&lt;20/24)</formula>
    </cfRule>
    <cfRule type="expression" dxfId="4732" priority="81">
      <formula>AND(C$9&gt;=8/24,C$9&lt;14/24)</formula>
    </cfRule>
    <cfRule type="expression" dxfId="4731" priority="82">
      <formula>C$9&lt;8/24</formula>
    </cfRule>
  </conditionalFormatting>
  <conditionalFormatting sqref="AF96:AG96 W91:AF91 B71:AG71 B78:AG78 C91:V96 W92:AE96 P69:AF69 AF92:AF95">
    <cfRule type="expression" dxfId="4730" priority="158">
      <formula>B69&gt;$AG69*1</formula>
    </cfRule>
  </conditionalFormatting>
  <conditionalFormatting sqref="E78:AF78">
    <cfRule type="expression" dxfId="4729" priority="178">
      <formula>E$9&gt;=20/24</formula>
    </cfRule>
    <cfRule type="expression" dxfId="4728" priority="179">
      <formula>AND(E$9&gt;=14/24,E$9&lt;20/24)</formula>
    </cfRule>
    <cfRule type="expression" dxfId="4727" priority="180">
      <formula>AND(E$9&gt;=8/24,E$9&lt;14/24)</formula>
    </cfRule>
    <cfRule type="expression" dxfId="4726" priority="181">
      <formula>E$9&lt;8/24</formula>
    </cfRule>
  </conditionalFormatting>
  <conditionalFormatting sqref="M8 S8 AB8">
    <cfRule type="expression" dxfId="4725" priority="235">
      <formula>AND(N$9&gt;=14/24,N$9&lt;20/24)</formula>
    </cfRule>
    <cfRule type="expression" dxfId="4724" priority="236">
      <formula>AND(N$9&gt;=8/24,N$9&lt;14/24)</formula>
    </cfRule>
    <cfRule type="expression" dxfId="4723" priority="237">
      <formula>N$9&lt;8/24</formula>
    </cfRule>
  </conditionalFormatting>
  <conditionalFormatting sqref="O3:P3">
    <cfRule type="iconSet" priority="232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22" priority="234">
      <formula>N$9&gt;=20/24</formula>
    </cfRule>
  </conditionalFormatting>
  <conditionalFormatting sqref="S8">
    <cfRule type="expression" dxfId="4721" priority="225">
      <formula>U$9&gt;=20/24</formula>
    </cfRule>
    <cfRule type="expression" dxfId="4720" priority="226">
      <formula>AND(U$9&gt;=14/24,U$9&lt;20/24)</formula>
    </cfRule>
    <cfRule type="expression" dxfId="4719" priority="227">
      <formula>AND(U$9&gt;=8/24,U$9&lt;14/24)</formula>
    </cfRule>
    <cfRule type="expression" dxfId="4718" priority="228">
      <formula>U$9&lt;8/24</formula>
    </cfRule>
  </conditionalFormatting>
  <conditionalFormatting sqref="V3 AB3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P69:AF70">
    <cfRule type="expression" dxfId="4717" priority="172">
      <formula>P69&gt;$AG69</formula>
    </cfRule>
  </conditionalFormatting>
  <conditionalFormatting sqref="AB8">
    <cfRule type="expression" dxfId="4716" priority="221">
      <formula>AD$9&gt;=20/24</formula>
    </cfRule>
    <cfRule type="expression" dxfId="4715" priority="222">
      <formula>AND(AD$9&gt;=14/24,AD$9&lt;20/24)</formula>
    </cfRule>
    <cfRule type="expression" dxfId="4714" priority="223">
      <formula>AND(AD$9&gt;=8/24,AD$9&lt;14/24)</formula>
    </cfRule>
    <cfRule type="expression" dxfId="4713" priority="224">
      <formula>AD$9&lt;8/24</formula>
    </cfRule>
  </conditionalFormatting>
  <conditionalFormatting sqref="AG78">
    <cfRule type="expression" dxfId="4712" priority="200">
      <formula>AG$9&gt;=20/24</formula>
    </cfRule>
    <cfRule type="expression" dxfId="4711" priority="201">
      <formula>AND(AG$9&gt;=14/24,AG$9&lt;20/24)</formula>
    </cfRule>
    <cfRule type="expression" dxfId="4710" priority="202">
      <formula>AND(AG$9&gt;=8/24,AG$9&lt;14/24)</formula>
    </cfRule>
    <cfRule type="expression" dxfId="4709" priority="203">
      <formula>AG$9&lt;8/24</formula>
    </cfRule>
  </conditionalFormatting>
  <conditionalFormatting sqref="AG91:AG92">
    <cfRule type="expression" dxfId="4708" priority="195">
      <formula>AG91&gt;$AG91</formula>
    </cfRule>
  </conditionalFormatting>
  <conditionalFormatting sqref="AG96">
    <cfRule type="expression" dxfId="4707" priority="196">
      <formula>AG$9&gt;=20/24</formula>
    </cfRule>
    <cfRule type="expression" dxfId="4706" priority="197">
      <formula>AND(AG$9&gt;=14/24,AG$9&lt;20/24)</formula>
    </cfRule>
    <cfRule type="expression" dxfId="4705" priority="198">
      <formula>AND(AG$9&gt;=8/24,AG$9&lt;14/24)</formula>
    </cfRule>
    <cfRule type="expression" dxfId="4704" priority="199">
      <formula>AG$9&lt;8/24</formula>
    </cfRule>
  </conditionalFormatting>
  <conditionalFormatting sqref="AG113">
    <cfRule type="expression" dxfId="4703" priority="217">
      <formula>AG$9&gt;=20/24</formula>
    </cfRule>
    <cfRule type="expression" dxfId="4702" priority="218">
      <formula>AND(AG$9&gt;=14/24,AG$9&lt;20/24)</formula>
    </cfRule>
    <cfRule type="expression" dxfId="4701" priority="219">
      <formula>AND(AG$9&gt;=8/24,AG$9&lt;14/24)</formula>
    </cfRule>
    <cfRule type="expression" dxfId="4700" priority="220">
      <formula>AG$9&lt;8/24</formula>
    </cfRule>
  </conditionalFormatting>
  <conditionalFormatting sqref="AH8:AI10">
    <cfRule type="expression" dxfId="4699" priority="108">
      <formula>AH$9&gt;=20/24</formula>
    </cfRule>
    <cfRule type="expression" dxfId="4698" priority="109">
      <formula>AND(AH$9&gt;=14/24,AH$9&lt;20/24)</formula>
    </cfRule>
    <cfRule type="expression" dxfId="4697" priority="110">
      <formula>AND(AH$9&gt;=8/24,AH$9&lt;14/24)</formula>
    </cfRule>
    <cfRule type="expression" dxfId="4696" priority="111">
      <formula>AH$9&lt;8/24</formula>
    </cfRule>
  </conditionalFormatting>
  <conditionalFormatting sqref="AL4:AL6">
    <cfRule type="iconSet" priority="231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15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07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05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14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16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30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16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01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29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04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695" priority="238">
      <formula>AJ$9&gt;=20/24</formula>
    </cfRule>
    <cfRule type="expression" dxfId="4694" priority="239">
      <formula>AND(AJ$9&gt;=14/24,AJ$9&lt;20/24)</formula>
    </cfRule>
    <cfRule type="expression" dxfId="4693" priority="240">
      <formula>AND(AJ$9&gt;=8/24,AJ$9&lt;14/24)</formula>
    </cfRule>
    <cfRule type="expression" dxfId="4692" priority="241">
      <formula>AJ$9&lt;8/24</formula>
    </cfRule>
  </conditionalFormatting>
  <conditionalFormatting sqref="AL99:AN99 AL105:AN105">
    <cfRule type="expression" dxfId="4691" priority="210">
      <formula>AL$9&gt;=20/24</formula>
    </cfRule>
    <cfRule type="expression" dxfId="4690" priority="211">
      <formula>AND(AL$9&gt;=14/24,AL$9&lt;20/24)</formula>
    </cfRule>
    <cfRule type="expression" dxfId="4689" priority="212">
      <formula>AND(AL$9&gt;=8/24,AL$9&lt;14/24)</formula>
    </cfRule>
    <cfRule type="expression" dxfId="4688" priority="213">
      <formula>AL$9&lt;8/24</formula>
    </cfRule>
  </conditionalFormatting>
  <conditionalFormatting sqref="AM15:AM21 AN16:AR21">
    <cfRule type="expression" dxfId="4687" priority="134">
      <formula>AX$9&gt;=20/24</formula>
    </cfRule>
    <cfRule type="expression" dxfId="4686" priority="135">
      <formula>AND(AX$9&gt;=14/24,AX$9&lt;20/24)</formula>
    </cfRule>
    <cfRule type="expression" dxfId="4685" priority="136">
      <formula>AND(AX$9&gt;=8/24,AX$9&lt;14/24)</formula>
    </cfRule>
    <cfRule type="expression" dxfId="4684" priority="137">
      <formula>AX$9&lt;8/24</formula>
    </cfRule>
  </conditionalFormatting>
  <conditionalFormatting sqref="AN100:AN103">
    <cfRule type="expression" dxfId="4683" priority="206">
      <formula>AN$9&gt;=20/24</formula>
    </cfRule>
    <cfRule type="expression" dxfId="4682" priority="207">
      <formula>AND(AN$9&gt;=14/24,AN$9&lt;20/24)</formula>
    </cfRule>
    <cfRule type="expression" dxfId="4681" priority="208">
      <formula>AND(AN$9&gt;=8/24,AN$9&lt;14/24)</formula>
    </cfRule>
    <cfRule type="expression" dxfId="4680" priority="209">
      <formula>AN$9&lt;8/24</formula>
    </cfRule>
  </conditionalFormatting>
  <conditionalFormatting sqref="AN15:AR15">
    <cfRule type="expression" dxfId="4679" priority="122">
      <formula>U$9&gt;=20/24</formula>
    </cfRule>
    <cfRule type="expression" dxfId="4678" priority="123">
      <formula>AND(U$9&gt;=14/24,U$9&lt;20/24)</formula>
    </cfRule>
    <cfRule type="expression" dxfId="4677" priority="124">
      <formula>AND(U$9&gt;=8/24,U$9&lt;14/24)</formula>
    </cfRule>
    <cfRule type="expression" dxfId="4676" priority="125">
      <formula>U$9&lt;8/24</formula>
    </cfRule>
  </conditionalFormatting>
  <conditionalFormatting sqref="AS15">
    <cfRule type="expression" dxfId="4675" priority="130">
      <formula>AA$9&gt;=20/24</formula>
    </cfRule>
    <cfRule type="expression" dxfId="4674" priority="131">
      <formula>AND(AA$9&gt;=14/24,AA$9&lt;20/24)</formula>
    </cfRule>
    <cfRule type="expression" dxfId="4673" priority="132">
      <formula>AND(AA$9&gt;=8/24,AA$9&lt;14/24)</formula>
    </cfRule>
    <cfRule type="expression" dxfId="4672" priority="133">
      <formula>AA$9&lt;8/24</formula>
    </cfRule>
  </conditionalFormatting>
  <conditionalFormatting sqref="AS16:AS21">
    <cfRule type="expression" dxfId="4671" priority="138">
      <formula>BE$9&gt;=20/24</formula>
    </cfRule>
    <cfRule type="expression" dxfId="4670" priority="139">
      <formula>AND(BE$9&gt;=14/24,BE$9&lt;20/24)</formula>
    </cfRule>
    <cfRule type="expression" dxfId="4669" priority="140">
      <formula>AND(BE$9&gt;=8/24,BE$9&lt;14/24)</formula>
    </cfRule>
    <cfRule type="expression" dxfId="4668" priority="141">
      <formula>BE$9&lt;8/24</formula>
    </cfRule>
  </conditionalFormatting>
  <conditionalFormatting sqref="AT15 AX15:BJ15">
    <cfRule type="expression" dxfId="4667" priority="142">
      <formula>AC$9&gt;=20/24</formula>
    </cfRule>
    <cfRule type="expression" dxfId="4666" priority="143">
      <formula>AND(AC$9&gt;=14/24,AC$9&lt;20/24)</formula>
    </cfRule>
    <cfRule type="expression" dxfId="4665" priority="144">
      <formula>AND(AC$9&gt;=8/24,AC$9&lt;14/24)</formula>
    </cfRule>
    <cfRule type="expression" dxfId="4664" priority="145">
      <formula>AC$9&lt;8/24</formula>
    </cfRule>
  </conditionalFormatting>
  <conditionalFormatting sqref="AT16:AT21">
    <cfRule type="expression" dxfId="4663" priority="146">
      <formula>BG$9&gt;=20/24</formula>
    </cfRule>
    <cfRule type="expression" dxfId="4662" priority="147">
      <formula>AND(BG$9&gt;=14/24,BG$9&lt;20/24)</formula>
    </cfRule>
    <cfRule type="expression" dxfId="4661" priority="148">
      <formula>AND(BG$9&gt;=8/24,BG$9&lt;14/24)</formula>
    </cfRule>
    <cfRule type="expression" dxfId="4660" priority="149">
      <formula>BG$9&lt;8/24</formula>
    </cfRule>
  </conditionalFormatting>
  <conditionalFormatting sqref="AU15:AV15">
    <cfRule type="expression" dxfId="4659" priority="150">
      <formula>AE$9&gt;=20/24</formula>
    </cfRule>
    <cfRule type="expression" dxfId="4658" priority="151">
      <formula>AND(AE$9&gt;=14/24,AE$9&lt;20/24)</formula>
    </cfRule>
    <cfRule type="expression" dxfId="4657" priority="152">
      <formula>AND(AE$9&gt;=8/24,AE$9&lt;14/24)</formula>
    </cfRule>
    <cfRule type="expression" dxfId="4656" priority="153">
      <formula>AE$9&lt;8/24</formula>
    </cfRule>
  </conditionalFormatting>
  <conditionalFormatting sqref="AU16:BJ21">
    <cfRule type="expression" dxfId="4655" priority="154">
      <formula>BI$9&gt;=20/24</formula>
    </cfRule>
    <cfRule type="expression" dxfId="4654" priority="155">
      <formula>AND(BI$9&gt;=14/24,BI$9&lt;20/24)</formula>
    </cfRule>
    <cfRule type="expression" dxfId="4653" priority="156">
      <formula>AND(BI$9&gt;=8/24,BI$9&lt;14/24)</formula>
    </cfRule>
    <cfRule type="expression" dxfId="4652" priority="157">
      <formula>BI$9&lt;8/24</formula>
    </cfRule>
  </conditionalFormatting>
  <conditionalFormatting sqref="AW15">
    <cfRule type="expression" dxfId="4651" priority="126">
      <formula>B$9&gt;=20/24</formula>
    </cfRule>
    <cfRule type="expression" dxfId="4650" priority="127">
      <formula>AND(B$9&gt;=14/24,B$9&lt;20/24)</formula>
    </cfRule>
    <cfRule type="expression" dxfId="4649" priority="128">
      <formula>AND(B$9&gt;=8/24,B$9&lt;14/24)</formula>
    </cfRule>
    <cfRule type="expression" dxfId="4648" priority="129">
      <formula>B$9&lt;8/24</formula>
    </cfRule>
  </conditionalFormatting>
  <conditionalFormatting sqref="A73">
    <cfRule type="expression" dxfId="4647" priority="77">
      <formula>$AH73=0</formula>
    </cfRule>
  </conditionalFormatting>
  <conditionalFormatting sqref="B93:B112 B137:B159 B117:B123 B125:B134 B114 C126:M133 C137:P151 B72:AF72 B79:AF83">
    <cfRule type="expression" dxfId="4646" priority="71">
      <formula>B$9&gt;=20/24</formula>
    </cfRule>
  </conditionalFormatting>
  <conditionalFormatting sqref="B93:B112 B137:B159 B117:B123 B125:B134 B114 C126:M133 C137:P151 B72:AF72 B79:AF83">
    <cfRule type="expression" dxfId="4645" priority="72">
      <formula>AND(B$9&gt;=14/24,B$9&lt;20/24)</formula>
    </cfRule>
    <cfRule type="expression" dxfId="4644" priority="73">
      <formula>AND(B$9&gt;=8/24,B$9&lt;14/24)</formula>
    </cfRule>
    <cfRule type="expression" dxfId="4643" priority="74">
      <formula>B$9&lt;8/24</formula>
    </cfRule>
  </conditionalFormatting>
  <conditionalFormatting sqref="B70:O70">
    <cfRule type="expression" dxfId="4642" priority="56">
      <formula>B$9&gt;=20/24</formula>
    </cfRule>
    <cfRule type="expression" dxfId="4641" priority="57">
      <formula>AND(B$9&gt;=14/24,B$9&lt;20/24)</formula>
    </cfRule>
    <cfRule type="expression" dxfId="4640" priority="58">
      <formula>AND(B$9&gt;=8/24,B$9&lt;14/24)</formula>
    </cfRule>
  </conditionalFormatting>
  <conditionalFormatting sqref="B70:O70">
    <cfRule type="expression" dxfId="4639" priority="75">
      <formula>B$9&lt;8/24</formula>
    </cfRule>
  </conditionalFormatting>
  <conditionalFormatting sqref="B72:AF72">
    <cfRule type="expression" dxfId="4638" priority="51">
      <formula>B72&gt;$AG72*1</formula>
    </cfRule>
  </conditionalFormatting>
  <conditionalFormatting sqref="B161:B167">
    <cfRule type="expression" dxfId="4637" priority="66">
      <formula>B$9&gt;=20/24</formula>
    </cfRule>
    <cfRule type="expression" dxfId="4636" priority="67">
      <formula>AND(B$9&gt;=14/24,B$9&lt;20/24)</formula>
    </cfRule>
    <cfRule type="expression" dxfId="4635" priority="68">
      <formula>AND(B$9&gt;=8/24,B$9&lt;14/24)</formula>
    </cfRule>
    <cfRule type="expression" dxfId="4634" priority="69">
      <formula>B$9&lt;8/24</formula>
    </cfRule>
  </conditionalFormatting>
  <conditionalFormatting sqref="B169:B274">
    <cfRule type="expression" dxfId="4633" priority="47">
      <formula>B$9&gt;=20/24</formula>
    </cfRule>
    <cfRule type="expression" dxfId="4632" priority="48">
      <formula>AND(B$9&gt;=14/24,B$9&lt;20/24)</formula>
    </cfRule>
    <cfRule type="expression" dxfId="4631" priority="49">
      <formula>AND(B$9&gt;=8/24,B$9&lt;14/24)</formula>
    </cfRule>
    <cfRule type="expression" dxfId="4630" priority="50">
      <formula>B$9&lt;8/24</formula>
    </cfRule>
  </conditionalFormatting>
  <conditionalFormatting sqref="B91:B96 B79:AF83">
    <cfRule type="expression" dxfId="4629" priority="70">
      <formula>B79&gt;$AG79*1</formula>
    </cfRule>
  </conditionalFormatting>
  <conditionalFormatting sqref="B70:O70">
    <cfRule type="expression" dxfId="4628" priority="76">
      <formula>B70&gt;$AG70</formula>
    </cfRule>
  </conditionalFormatting>
  <conditionalFormatting sqref="B11:AF13">
    <cfRule type="expression" dxfId="4627" priority="41">
      <formula>B$9&gt;=20/24</formula>
    </cfRule>
  </conditionalFormatting>
  <conditionalFormatting sqref="B11:AF13">
    <cfRule type="expression" dxfId="4626" priority="42">
      <formula>AND(B$9&gt;=14/24,B$9&lt;20/24)</formula>
    </cfRule>
    <cfRule type="expression" dxfId="4625" priority="43">
      <formula>AND(B$9&gt;=8/24,B$9&lt;14/24)</formula>
    </cfRule>
    <cfRule type="expression" dxfId="4624" priority="44">
      <formula>B$9&lt;8/24</formula>
    </cfRule>
  </conditionalFormatting>
  <conditionalFormatting sqref="B14:AF53">
    <cfRule type="expression" dxfId="4623" priority="35">
      <formula>B14&gt;$AG14*1</formula>
    </cfRule>
    <cfRule type="expression" dxfId="4622" priority="36">
      <formula>B$9&gt;=20/24</formula>
    </cfRule>
    <cfRule type="expression" dxfId="4621" priority="37">
      <formula>AND(B$9&gt;=14/24,B$9&lt;20/24)</formula>
    </cfRule>
    <cfRule type="expression" dxfId="4620" priority="38">
      <formula>AND(B$9&gt;=8/24,B$9&lt;14/24)</formula>
    </cfRule>
    <cfRule type="expression" dxfId="4619" priority="39">
      <formula>B$9&lt;8/24</formula>
    </cfRule>
  </conditionalFormatting>
  <conditionalFormatting sqref="B54:AF55">
    <cfRule type="expression" dxfId="4618" priority="34">
      <formula>B$9&lt;8/24</formula>
    </cfRule>
  </conditionalFormatting>
  <conditionalFormatting sqref="B69:O69 B54:AF55">
    <cfRule type="expression" dxfId="4617" priority="31">
      <formula>B$9&gt;=20/24</formula>
    </cfRule>
    <cfRule type="expression" dxfId="4616" priority="32">
      <formula>AND(B$9&gt;=14/24,B$9&lt;20/24)</formula>
    </cfRule>
    <cfRule type="expression" dxfId="4615" priority="33">
      <formula>AND(B$9&gt;=8/24,B$9&lt;14/24)</formula>
    </cfRule>
  </conditionalFormatting>
  <conditionalFormatting sqref="B69:O69">
    <cfRule type="expression" dxfId="4614" priority="45">
      <formula>B$9&lt;8/24</formula>
    </cfRule>
  </conditionalFormatting>
  <conditionalFormatting sqref="B69:O69 B11:AF13">
    <cfRule type="expression" dxfId="4613" priority="40">
      <formula>B11&gt;$AG11*1</formula>
    </cfRule>
  </conditionalFormatting>
  <conditionalFormatting sqref="B69:O69 B54:AF55">
    <cfRule type="expression" dxfId="4612" priority="46">
      <formula>B54&gt;$AG54</formula>
    </cfRule>
  </conditionalFormatting>
  <conditionalFormatting sqref="B56:AF68">
    <cfRule type="expression" dxfId="4611" priority="28">
      <formula>B$9&lt;8/24</formula>
    </cfRule>
  </conditionalFormatting>
  <conditionalFormatting sqref="B56:AF68">
    <cfRule type="expression" dxfId="4610" priority="25">
      <formula>B$9&gt;=20/24</formula>
    </cfRule>
    <cfRule type="expression" dxfId="4609" priority="26">
      <formula>AND(B$9&gt;=14/24,B$9&lt;20/24)</formula>
    </cfRule>
    <cfRule type="expression" dxfId="4608" priority="27">
      <formula>AND(B$9&gt;=8/24,B$9&lt;14/24)</formula>
    </cfRule>
  </conditionalFormatting>
  <conditionalFormatting sqref="B63:AF65">
    <cfRule type="expression" dxfId="4607" priority="29">
      <formula>B63&gt;$AG63</formula>
    </cfRule>
  </conditionalFormatting>
  <conditionalFormatting sqref="B66:AF68 B56:AF62">
    <cfRule type="expression" dxfId="4606" priority="30">
      <formula>B56&gt;$AG56</formula>
    </cfRule>
  </conditionalFormatting>
  <conditionalFormatting sqref="B76:AF77">
    <cfRule type="expression" dxfId="4605" priority="21">
      <formula>B$9&gt;=20/24</formula>
    </cfRule>
  </conditionalFormatting>
  <conditionalFormatting sqref="B76:AF77">
    <cfRule type="expression" dxfId="4604" priority="22">
      <formula>AND(B$9&gt;=14/24,B$9&lt;20/24)</formula>
    </cfRule>
    <cfRule type="expression" dxfId="4603" priority="23">
      <formula>AND(B$9&gt;=8/24,B$9&lt;14/24)</formula>
    </cfRule>
    <cfRule type="expression" dxfId="4602" priority="24">
      <formula>B$9&lt;8/24</formula>
    </cfRule>
  </conditionalFormatting>
  <conditionalFormatting sqref="B73:AF75">
    <cfRule type="expression" dxfId="4601" priority="15">
      <formula>B73&gt;$AG73*1</formula>
    </cfRule>
  </conditionalFormatting>
  <conditionalFormatting sqref="B73:AF75">
    <cfRule type="expression" dxfId="4600" priority="16">
      <formula>B$9&gt;=20/24</formula>
    </cfRule>
    <cfRule type="expression" dxfId="4599" priority="17">
      <formula>AND(B$9&gt;=14/24,B$9&lt;20/24)</formula>
    </cfRule>
    <cfRule type="expression" dxfId="4598" priority="18">
      <formula>AND(B$9&gt;=8/24,B$9&lt;14/24)</formula>
    </cfRule>
    <cfRule type="expression" dxfId="4597" priority="19">
      <formula>B$9&lt;8/24</formula>
    </cfRule>
  </conditionalFormatting>
  <conditionalFormatting sqref="B76:AF77">
    <cfRule type="expression" dxfId="4596" priority="20">
      <formula>B76&gt;$AG76*1</formula>
    </cfRule>
  </conditionalFormatting>
  <conditionalFormatting sqref="B84:AF84">
    <cfRule type="expression" dxfId="4595" priority="7">
      <formula>B$9&gt;=20/24</formula>
    </cfRule>
  </conditionalFormatting>
  <conditionalFormatting sqref="B84:AF84">
    <cfRule type="expression" dxfId="4594" priority="8">
      <formula>AND(B$9&gt;=14/24,B$9&lt;20/24)</formula>
    </cfRule>
    <cfRule type="expression" dxfId="4593" priority="9">
      <formula>AND(B$9&gt;=8/24,B$9&lt;14/24)</formula>
    </cfRule>
    <cfRule type="expression" dxfId="4592" priority="10">
      <formula>B$9&lt;8/24</formula>
    </cfRule>
  </conditionalFormatting>
  <conditionalFormatting sqref="B84:AF84">
    <cfRule type="expression" dxfId="4591" priority="6">
      <formula>B84&gt;$AG84*1</formula>
    </cfRule>
  </conditionalFormatting>
  <conditionalFormatting sqref="B84:AF84">
    <cfRule type="expression" dxfId="4590" priority="11">
      <formula>B$9&gt;=20/24</formula>
    </cfRule>
    <cfRule type="expression" dxfId="4589" priority="12">
      <formula>AND(B$9&gt;=14/24,B$9&lt;20/24)</formula>
    </cfRule>
    <cfRule type="expression" dxfId="4588" priority="13">
      <formula>AND(B$9&gt;=8/24,B$9&lt;14/24)</formula>
    </cfRule>
    <cfRule type="expression" dxfId="4587" priority="14">
      <formula>B$9&lt;8/24</formula>
    </cfRule>
  </conditionalFormatting>
  <conditionalFormatting sqref="B85:AF90">
    <cfRule type="expression" dxfId="4586" priority="2">
      <formula>B$9&gt;=20/24</formula>
    </cfRule>
  </conditionalFormatting>
  <conditionalFormatting sqref="B85:AF90">
    <cfRule type="expression" dxfId="4585" priority="3">
      <formula>AND(B$9&gt;=14/24,B$9&lt;20/24)</formula>
    </cfRule>
    <cfRule type="expression" dxfId="4584" priority="4">
      <formula>AND(B$9&gt;=8/24,B$9&lt;14/24)</formula>
    </cfRule>
    <cfRule type="expression" dxfId="4583" priority="5">
      <formula>B$9&lt;8/24</formula>
    </cfRule>
  </conditionalFormatting>
  <conditionalFormatting sqref="B85:AF90">
    <cfRule type="expression" dxfId="4582" priority="1">
      <formula>B85&gt;$AG85*1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06" zoomScaleNormal="106" workbookViewId="0">
      <pane xSplit="1" ySplit="10" topLeftCell="H89" activePane="bottomRight" state="frozen"/>
      <selection activeCell="C158" sqref="C158"/>
      <selection pane="topRight" activeCell="C158" sqref="C158"/>
      <selection pane="bottomLeft" activeCell="C158" sqref="C158"/>
      <selection pane="bottomRight" activeCell="A142" sqref="A142:XFD142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2080/10/3</v>
      </c>
      <c r="C4" s="230"/>
      <c r="D4" s="230"/>
      <c r="E4" s="231" t="str">
        <f ca="1">"2080/"&amp;"10/"&amp;INT(MID(CELL("filename",G6),FIND("]",CELL("filename",G6))+1,200))</f>
        <v>2080/10/3</v>
      </c>
      <c r="F4" s="231"/>
      <c r="G4" s="231"/>
      <c r="H4" s="231" t="str">
        <f ca="1">TEXT(E4,"dddd")</f>
        <v>Thursday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173.89999999999998</v>
      </c>
      <c r="C5" s="30">
        <f t="shared" si="0"/>
        <v>163.19999999999999</v>
      </c>
      <c r="D5" s="30">
        <f t="shared" si="0"/>
        <v>154.19999999999999</v>
      </c>
      <c r="E5" s="30">
        <f t="shared" si="0"/>
        <v>213</v>
      </c>
      <c r="F5" s="30">
        <f t="shared" si="0"/>
        <v>226.60000000000002</v>
      </c>
      <c r="G5" s="30">
        <f t="shared" si="0"/>
        <v>255.9</v>
      </c>
      <c r="H5" s="30">
        <f t="shared" si="0"/>
        <v>259.89999999999998</v>
      </c>
      <c r="I5" s="30">
        <f t="shared" si="0"/>
        <v>285</v>
      </c>
      <c r="J5" s="30">
        <f t="shared" si="0"/>
        <v>272.7</v>
      </c>
      <c r="K5" s="30">
        <f t="shared" si="0"/>
        <v>452</v>
      </c>
      <c r="L5" s="30">
        <f t="shared" si="0"/>
        <v>433</v>
      </c>
      <c r="M5" s="30">
        <f t="shared" si="0"/>
        <v>373.29999999999995</v>
      </c>
      <c r="N5" s="30">
        <f t="shared" si="0"/>
        <v>395.3</v>
      </c>
      <c r="O5" s="30">
        <f t="shared" si="0"/>
        <v>455.6</v>
      </c>
      <c r="P5" s="30">
        <f t="shared" si="0"/>
        <v>467.8</v>
      </c>
      <c r="Q5" s="30">
        <f t="shared" si="0"/>
        <v>527.29999999999995</v>
      </c>
      <c r="R5" s="30">
        <f t="shared" si="0"/>
        <v>634.00000000000011</v>
      </c>
      <c r="S5" s="30">
        <f t="shared" si="0"/>
        <v>724.3</v>
      </c>
      <c r="T5" s="30">
        <f t="shared" si="0"/>
        <v>688.90000000000009</v>
      </c>
      <c r="U5" s="30">
        <f t="shared" si="0"/>
        <v>642.99999999999989</v>
      </c>
      <c r="V5" s="30">
        <f t="shared" si="0"/>
        <v>642.99999999999989</v>
      </c>
      <c r="W5" s="30">
        <f t="shared" si="0"/>
        <v>547.30000000000007</v>
      </c>
      <c r="X5" s="30">
        <f t="shared" si="0"/>
        <v>179.9</v>
      </c>
      <c r="Y5" s="30">
        <f t="shared" si="0"/>
        <v>168.7</v>
      </c>
      <c r="Z5" s="30">
        <f t="shared" si="0"/>
        <v>150.9</v>
      </c>
      <c r="AA5" s="30">
        <f>AB108</f>
        <v>123.50999999999999</v>
      </c>
      <c r="AB5" s="30">
        <f t="shared" si="0"/>
        <v>126.1</v>
      </c>
      <c r="AC5" s="30">
        <f t="shared" si="0"/>
        <v>81.2</v>
      </c>
      <c r="AD5" s="30">
        <f t="shared" si="0"/>
        <v>77.7</v>
      </c>
      <c r="AE5" s="30">
        <f t="shared" si="0"/>
        <v>76.900000000000006</v>
      </c>
      <c r="AF5" s="30">
        <f>B108</f>
        <v>271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Load=1045</v>
      </c>
      <c r="B7" s="35">
        <f t="shared" ref="B7:AF7" si="1">B116</f>
        <v>1214.4699999999998</v>
      </c>
      <c r="C7" s="35">
        <f t="shared" si="1"/>
        <v>1045.3749999999998</v>
      </c>
      <c r="D7" s="35">
        <f t="shared" si="1"/>
        <v>1181.03</v>
      </c>
      <c r="E7" s="35">
        <f t="shared" si="1"/>
        <v>1170.43</v>
      </c>
      <c r="F7" s="35">
        <f t="shared" si="1"/>
        <v>1209.6299999999999</v>
      </c>
      <c r="G7" s="35">
        <f t="shared" si="1"/>
        <v>1442.13</v>
      </c>
      <c r="H7" s="35">
        <f t="shared" si="1"/>
        <v>1449.4300000000003</v>
      </c>
      <c r="I7" s="35">
        <f t="shared" si="1"/>
        <v>1451.4300000000003</v>
      </c>
      <c r="J7" s="35">
        <f t="shared" si="1"/>
        <v>1634.5300000000002</v>
      </c>
      <c r="K7" s="35">
        <f t="shared" si="1"/>
        <v>1682.2300000000002</v>
      </c>
      <c r="L7" s="35">
        <f t="shared" si="1"/>
        <v>1781.13</v>
      </c>
      <c r="M7" s="35">
        <f t="shared" si="1"/>
        <v>1704.13</v>
      </c>
      <c r="N7" s="35">
        <f t="shared" si="1"/>
        <v>1704.03</v>
      </c>
      <c r="O7" s="35">
        <f t="shared" si="1"/>
        <v>1712.93</v>
      </c>
      <c r="P7" s="35">
        <f t="shared" si="1"/>
        <v>1708.23</v>
      </c>
      <c r="Q7" s="35">
        <f t="shared" si="1"/>
        <v>1665.1299999999999</v>
      </c>
      <c r="R7" s="35">
        <f t="shared" si="1"/>
        <v>1643.93</v>
      </c>
      <c r="S7" s="35">
        <f t="shared" si="1"/>
        <v>1783.13</v>
      </c>
      <c r="T7" s="35">
        <f t="shared" si="1"/>
        <v>1797.33</v>
      </c>
      <c r="U7" s="35">
        <f t="shared" si="1"/>
        <v>1737.2800000000002</v>
      </c>
      <c r="V7" s="35">
        <f t="shared" si="1"/>
        <v>1728.9299999999998</v>
      </c>
      <c r="W7" s="35">
        <f t="shared" si="1"/>
        <v>1728.9299999999998</v>
      </c>
      <c r="X7" s="35">
        <f t="shared" si="1"/>
        <v>1654.73</v>
      </c>
      <c r="Y7" s="35">
        <f t="shared" si="1"/>
        <v>1609.3300000000002</v>
      </c>
      <c r="Z7" s="35">
        <f t="shared" si="1"/>
        <v>2179.2494459833797</v>
      </c>
      <c r="AA7" s="35">
        <f t="shared" si="1"/>
        <v>2150.6494459833798</v>
      </c>
      <c r="AB7" s="35">
        <f>AB116</f>
        <v>1938.2600000000004</v>
      </c>
      <c r="AC7" s="35">
        <f t="shared" si="1"/>
        <v>1865.95</v>
      </c>
      <c r="AD7" s="35">
        <f t="shared" si="1"/>
        <v>1802.8500000000001</v>
      </c>
      <c r="AE7" s="35">
        <f t="shared" si="1"/>
        <v>1636.15</v>
      </c>
      <c r="AF7" s="35">
        <f t="shared" si="1"/>
        <v>1589.9500000000003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2179.24944598338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2179.24944598338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194" t="s">
        <v>19</v>
      </c>
      <c r="AI10" s="19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4">
        <v>30.1</v>
      </c>
      <c r="C11" s="44">
        <v>30.1</v>
      </c>
      <c r="D11" s="44">
        <v>30.1</v>
      </c>
      <c r="E11" s="44">
        <v>30.1</v>
      </c>
      <c r="F11" s="44">
        <v>30.1</v>
      </c>
      <c r="G11" s="44">
        <v>30.1</v>
      </c>
      <c r="H11" s="44">
        <v>30.1</v>
      </c>
      <c r="I11" s="44">
        <v>30.1</v>
      </c>
      <c r="J11" s="44">
        <v>30.1</v>
      </c>
      <c r="K11" s="44">
        <v>30.1</v>
      </c>
      <c r="L11" s="44">
        <v>30.1</v>
      </c>
      <c r="M11" s="44">
        <v>29.2</v>
      </c>
      <c r="N11" s="44">
        <v>29.2</v>
      </c>
      <c r="O11" s="44">
        <v>29.2</v>
      </c>
      <c r="P11" s="44">
        <v>29.2</v>
      </c>
      <c r="Q11" s="44">
        <v>29.2</v>
      </c>
      <c r="R11" s="44">
        <v>29.2</v>
      </c>
      <c r="S11" s="44">
        <v>29.2</v>
      </c>
      <c r="T11" s="44">
        <v>29.2</v>
      </c>
      <c r="U11" s="44">
        <v>29.2</v>
      </c>
      <c r="V11" s="44">
        <v>29.2</v>
      </c>
      <c r="W11" s="44">
        <v>29.2</v>
      </c>
      <c r="X11" s="44">
        <v>29.2</v>
      </c>
      <c r="Y11" s="44">
        <v>29.2</v>
      </c>
      <c r="Z11" s="44">
        <v>28.1</v>
      </c>
      <c r="AA11" s="44">
        <v>28.1</v>
      </c>
      <c r="AB11" s="44">
        <v>28.1</v>
      </c>
      <c r="AC11" s="44">
        <v>28.1</v>
      </c>
      <c r="AD11" s="44">
        <v>28.1</v>
      </c>
      <c r="AE11" s="44">
        <v>28.1</v>
      </c>
      <c r="AF11" s="44">
        <v>28.1</v>
      </c>
      <c r="AG11" s="45">
        <v>86</v>
      </c>
      <c r="AH11" s="46">
        <f t="shared" ref="AH11:AH74" si="2">MAX(B11:AF11)</f>
        <v>30.1</v>
      </c>
      <c r="AI11" s="47">
        <f t="shared" ref="AI11:AI74" si="3">MIN(B11:AF11)</f>
        <v>28.1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4">
        <v>24</v>
      </c>
      <c r="C12" s="44">
        <v>24</v>
      </c>
      <c r="D12" s="44">
        <v>24</v>
      </c>
      <c r="E12" s="44">
        <v>24</v>
      </c>
      <c r="F12" s="44">
        <v>24</v>
      </c>
      <c r="G12" s="44">
        <v>24</v>
      </c>
      <c r="H12" s="44">
        <v>24</v>
      </c>
      <c r="I12" s="44">
        <v>24</v>
      </c>
      <c r="J12" s="44">
        <v>24</v>
      </c>
      <c r="K12" s="44">
        <v>24</v>
      </c>
      <c r="L12" s="44">
        <v>24</v>
      </c>
      <c r="M12" s="44">
        <v>24</v>
      </c>
      <c r="N12" s="44">
        <v>24</v>
      </c>
      <c r="O12" s="44">
        <v>24</v>
      </c>
      <c r="P12" s="44">
        <v>24</v>
      </c>
      <c r="Q12" s="44">
        <v>24</v>
      </c>
      <c r="R12" s="44">
        <v>24</v>
      </c>
      <c r="S12" s="44">
        <v>24</v>
      </c>
      <c r="T12" s="44">
        <v>24</v>
      </c>
      <c r="U12" s="44">
        <v>24</v>
      </c>
      <c r="V12" s="44">
        <v>24</v>
      </c>
      <c r="W12" s="44">
        <v>24</v>
      </c>
      <c r="X12" s="44">
        <v>24</v>
      </c>
      <c r="Y12" s="44">
        <v>24</v>
      </c>
      <c r="Z12" s="44">
        <v>23</v>
      </c>
      <c r="AA12" s="44">
        <v>23</v>
      </c>
      <c r="AB12" s="44">
        <v>23</v>
      </c>
      <c r="AC12" s="44">
        <v>23</v>
      </c>
      <c r="AD12" s="44">
        <v>23</v>
      </c>
      <c r="AE12" s="44">
        <v>23</v>
      </c>
      <c r="AF12" s="44">
        <v>23</v>
      </c>
      <c r="AG12" s="48">
        <v>82</v>
      </c>
      <c r="AH12" s="46">
        <f t="shared" si="2"/>
        <v>24</v>
      </c>
      <c r="AI12" s="47">
        <f t="shared" si="3"/>
        <v>23</v>
      </c>
      <c r="AK12" s="49"/>
      <c r="AL12" s="50" t="str">
        <f ca="1">MID(CELL("filename",C7),FIND("]",CELL("filename",C7))+1,600)</f>
        <v>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4">
        <v>31.1</v>
      </c>
      <c r="C13" s="44">
        <v>31.1</v>
      </c>
      <c r="D13" s="44">
        <v>31.1</v>
      </c>
      <c r="E13" s="44">
        <v>31.1</v>
      </c>
      <c r="F13" s="44">
        <v>31.1</v>
      </c>
      <c r="G13" s="44">
        <v>31.1</v>
      </c>
      <c r="H13" s="44">
        <v>31.1</v>
      </c>
      <c r="I13" s="44">
        <v>31.1</v>
      </c>
      <c r="J13" s="44">
        <v>31.1</v>
      </c>
      <c r="K13" s="44">
        <v>31.1</v>
      </c>
      <c r="L13" s="44">
        <v>31.1</v>
      </c>
      <c r="M13" s="44">
        <v>25.4</v>
      </c>
      <c r="N13" s="44">
        <v>25.4</v>
      </c>
      <c r="O13" s="44">
        <v>25.4</v>
      </c>
      <c r="P13" s="44">
        <v>25.4</v>
      </c>
      <c r="Q13" s="44">
        <v>25.4</v>
      </c>
      <c r="R13" s="44">
        <v>25.4</v>
      </c>
      <c r="S13" s="44">
        <v>25.4</v>
      </c>
      <c r="T13" s="44">
        <v>25.4</v>
      </c>
      <c r="U13" s="44">
        <v>25.4</v>
      </c>
      <c r="V13" s="44">
        <v>25.4</v>
      </c>
      <c r="W13" s="44">
        <v>25.4</v>
      </c>
      <c r="X13" s="44">
        <v>25.4</v>
      </c>
      <c r="Y13" s="44">
        <v>25.4</v>
      </c>
      <c r="Z13" s="44">
        <v>28.1</v>
      </c>
      <c r="AA13" s="44">
        <v>28.1</v>
      </c>
      <c r="AB13" s="44">
        <v>28.1</v>
      </c>
      <c r="AC13" s="44">
        <v>28.1</v>
      </c>
      <c r="AD13" s="44">
        <v>28.1</v>
      </c>
      <c r="AE13" s="44">
        <v>28.1</v>
      </c>
      <c r="AF13" s="44">
        <v>28.1</v>
      </c>
      <c r="AG13" s="48">
        <v>78</v>
      </c>
      <c r="AH13" s="46">
        <f t="shared" si="2"/>
        <v>31.1</v>
      </c>
      <c r="AI13" s="47">
        <f t="shared" si="3"/>
        <v>25.4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4">
        <v>17.5</v>
      </c>
      <c r="C14" s="44">
        <v>17.5</v>
      </c>
      <c r="D14" s="44">
        <v>17.5</v>
      </c>
      <c r="E14" s="44">
        <v>17.5</v>
      </c>
      <c r="F14" s="44">
        <v>17.5</v>
      </c>
      <c r="G14" s="44">
        <v>17.5</v>
      </c>
      <c r="H14" s="44">
        <v>17.5</v>
      </c>
      <c r="I14" s="44">
        <v>17.5</v>
      </c>
      <c r="J14" s="44">
        <v>17.5</v>
      </c>
      <c r="K14" s="44">
        <v>17.5</v>
      </c>
      <c r="L14" s="44">
        <v>17.5</v>
      </c>
      <c r="M14" s="44">
        <v>17.100000000000001</v>
      </c>
      <c r="N14" s="44">
        <v>17.100000000000001</v>
      </c>
      <c r="O14" s="44">
        <v>17.100000000000001</v>
      </c>
      <c r="P14" s="44">
        <v>17.100000000000001</v>
      </c>
      <c r="Q14" s="44">
        <v>17.100000000000001</v>
      </c>
      <c r="R14" s="44">
        <v>17.100000000000001</v>
      </c>
      <c r="S14" s="44">
        <v>17.100000000000001</v>
      </c>
      <c r="T14" s="44">
        <v>17.100000000000001</v>
      </c>
      <c r="U14" s="44">
        <v>17.100000000000001</v>
      </c>
      <c r="V14" s="44">
        <v>17.100000000000001</v>
      </c>
      <c r="W14" s="44">
        <v>17.100000000000001</v>
      </c>
      <c r="X14" s="44">
        <v>17.100000000000001</v>
      </c>
      <c r="Y14" s="44">
        <v>17.100000000000001</v>
      </c>
      <c r="Z14" s="44">
        <v>23</v>
      </c>
      <c r="AA14" s="44">
        <v>23</v>
      </c>
      <c r="AB14" s="44">
        <v>23</v>
      </c>
      <c r="AC14" s="44">
        <v>23</v>
      </c>
      <c r="AD14" s="44">
        <v>23</v>
      </c>
      <c r="AE14" s="44">
        <v>23</v>
      </c>
      <c r="AF14" s="44">
        <v>23</v>
      </c>
      <c r="AG14" s="48">
        <v>77</v>
      </c>
      <c r="AH14" s="46">
        <f t="shared" si="2"/>
        <v>23</v>
      </c>
      <c r="AI14" s="47">
        <f t="shared" si="3"/>
        <v>17.100000000000001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4">
        <v>29.2</v>
      </c>
      <c r="C15" s="44">
        <v>29.2</v>
      </c>
      <c r="D15" s="44">
        <v>29.2</v>
      </c>
      <c r="E15" s="44">
        <v>29.2</v>
      </c>
      <c r="F15" s="44">
        <v>29.2</v>
      </c>
      <c r="G15" s="44">
        <v>29.2</v>
      </c>
      <c r="H15" s="44">
        <v>29.2</v>
      </c>
      <c r="I15" s="44">
        <v>29.2</v>
      </c>
      <c r="J15" s="44">
        <v>29.2</v>
      </c>
      <c r="K15" s="44">
        <v>29.2</v>
      </c>
      <c r="L15" s="44">
        <v>29.2</v>
      </c>
      <c r="M15" s="44">
        <v>30.9</v>
      </c>
      <c r="N15" s="44">
        <v>30.9</v>
      </c>
      <c r="O15" s="44">
        <v>30.9</v>
      </c>
      <c r="P15" s="44">
        <v>30.9</v>
      </c>
      <c r="Q15" s="44">
        <v>30.9</v>
      </c>
      <c r="R15" s="44">
        <v>30.9</v>
      </c>
      <c r="S15" s="44">
        <v>30.9</v>
      </c>
      <c r="T15" s="44">
        <v>30.9</v>
      </c>
      <c r="U15" s="44">
        <v>30.9</v>
      </c>
      <c r="V15" s="44">
        <v>30.9</v>
      </c>
      <c r="W15" s="44">
        <v>30.9</v>
      </c>
      <c r="X15" s="44">
        <v>30.9</v>
      </c>
      <c r="Y15" s="44">
        <v>30.9</v>
      </c>
      <c r="Z15" s="44">
        <v>36</v>
      </c>
      <c r="AA15" s="44">
        <v>36</v>
      </c>
      <c r="AB15" s="44">
        <v>36</v>
      </c>
      <c r="AC15" s="44">
        <v>36</v>
      </c>
      <c r="AD15" s="44">
        <v>36</v>
      </c>
      <c r="AE15" s="44">
        <v>36</v>
      </c>
      <c r="AF15" s="44">
        <v>36</v>
      </c>
      <c r="AG15" s="48">
        <v>73</v>
      </c>
      <c r="AH15" s="46">
        <f t="shared" si="2"/>
        <v>36</v>
      </c>
      <c r="AI15" s="47">
        <f t="shared" si="3"/>
        <v>29.2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4">
        <v>15.8</v>
      </c>
      <c r="C16" s="44">
        <v>15.8</v>
      </c>
      <c r="D16" s="44">
        <v>15.8</v>
      </c>
      <c r="E16" s="44">
        <v>15.8</v>
      </c>
      <c r="F16" s="44">
        <v>15.8</v>
      </c>
      <c r="G16" s="44">
        <v>15.8</v>
      </c>
      <c r="H16" s="44">
        <v>15.8</v>
      </c>
      <c r="I16" s="44">
        <v>15.8</v>
      </c>
      <c r="J16" s="44">
        <v>15.8</v>
      </c>
      <c r="K16" s="44">
        <v>15.8</v>
      </c>
      <c r="L16" s="44">
        <v>15.8</v>
      </c>
      <c r="M16" s="44">
        <v>13.1</v>
      </c>
      <c r="N16" s="44">
        <v>13.1</v>
      </c>
      <c r="O16" s="44">
        <v>13.1</v>
      </c>
      <c r="P16" s="44">
        <v>13.1</v>
      </c>
      <c r="Q16" s="44">
        <v>13.1</v>
      </c>
      <c r="R16" s="44">
        <v>13.1</v>
      </c>
      <c r="S16" s="44">
        <v>13.1</v>
      </c>
      <c r="T16" s="44">
        <v>13.1</v>
      </c>
      <c r="U16" s="44">
        <v>13.1</v>
      </c>
      <c r="V16" s="44">
        <v>13.1</v>
      </c>
      <c r="W16" s="44">
        <v>13.1</v>
      </c>
      <c r="X16" s="44">
        <v>13.1</v>
      </c>
      <c r="Y16" s="44">
        <v>13.1</v>
      </c>
      <c r="Z16" s="44">
        <v>20</v>
      </c>
      <c r="AA16" s="44">
        <v>20</v>
      </c>
      <c r="AB16" s="44">
        <v>20</v>
      </c>
      <c r="AC16" s="44">
        <v>20</v>
      </c>
      <c r="AD16" s="44">
        <v>20</v>
      </c>
      <c r="AE16" s="44">
        <v>20</v>
      </c>
      <c r="AF16" s="44">
        <v>20</v>
      </c>
      <c r="AG16" s="48">
        <v>71</v>
      </c>
      <c r="AH16" s="46">
        <f t="shared" si="2"/>
        <v>20</v>
      </c>
      <c r="AI16" s="47">
        <f t="shared" si="3"/>
        <v>13.1</v>
      </c>
      <c r="AK16" s="49"/>
      <c r="AL16" s="52" t="s">
        <v>7</v>
      </c>
      <c r="AM16" s="57">
        <f t="shared" ref="AM16:AR16" si="4">B71</f>
        <v>770.93</v>
      </c>
      <c r="AN16" s="57">
        <f t="shared" si="4"/>
        <v>770.93</v>
      </c>
      <c r="AO16" s="57">
        <f t="shared" si="4"/>
        <v>770.93</v>
      </c>
      <c r="AP16" s="57">
        <f t="shared" si="4"/>
        <v>773.03</v>
      </c>
      <c r="AQ16" s="57">
        <f t="shared" si="4"/>
        <v>773.03</v>
      </c>
      <c r="AR16" s="57">
        <f t="shared" si="4"/>
        <v>773.03</v>
      </c>
      <c r="AS16" s="57">
        <f>I71</f>
        <v>773.03</v>
      </c>
      <c r="AT16" s="57">
        <f>K71</f>
        <v>773.03</v>
      </c>
      <c r="AU16" s="57">
        <f t="shared" ref="AU16:BD16" si="5">M71</f>
        <v>765.03</v>
      </c>
      <c r="AV16" s="57">
        <f t="shared" si="5"/>
        <v>765.03</v>
      </c>
      <c r="AW16" s="57">
        <f t="shared" si="5"/>
        <v>754.73</v>
      </c>
      <c r="AX16" s="57">
        <f t="shared" si="5"/>
        <v>754.73</v>
      </c>
      <c r="AY16" s="57">
        <f t="shared" si="5"/>
        <v>754.73</v>
      </c>
      <c r="AZ16" s="57">
        <f t="shared" si="5"/>
        <v>754.73</v>
      </c>
      <c r="BA16" s="57">
        <f t="shared" si="5"/>
        <v>754.73</v>
      </c>
      <c r="BB16" s="57">
        <f t="shared" si="5"/>
        <v>754.73</v>
      </c>
      <c r="BC16" s="57">
        <f t="shared" si="5"/>
        <v>754.73</v>
      </c>
      <c r="BD16" s="57">
        <f t="shared" si="5"/>
        <v>754.73</v>
      </c>
      <c r="BE16" s="58">
        <f>X71</f>
        <v>754.73</v>
      </c>
      <c r="BF16" s="58">
        <f>Z71</f>
        <v>779.65000000000009</v>
      </c>
      <c r="BG16" s="58">
        <f>AB71</f>
        <v>783.65000000000009</v>
      </c>
      <c r="BH16" s="58">
        <f>AD71</f>
        <v>783.65000000000009</v>
      </c>
      <c r="BI16" s="58">
        <f>AE71</f>
        <v>783.65000000000009</v>
      </c>
      <c r="BJ16" s="58">
        <f>AF71</f>
        <v>783.65000000000009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21</v>
      </c>
      <c r="C17" s="44">
        <v>21</v>
      </c>
      <c r="D17" s="44">
        <v>21</v>
      </c>
      <c r="E17" s="44">
        <v>21</v>
      </c>
      <c r="F17" s="44">
        <v>21</v>
      </c>
      <c r="G17" s="44">
        <v>21</v>
      </c>
      <c r="H17" s="44">
        <v>21</v>
      </c>
      <c r="I17" s="44">
        <v>21</v>
      </c>
      <c r="J17" s="44">
        <v>21</v>
      </c>
      <c r="K17" s="44">
        <v>21</v>
      </c>
      <c r="L17" s="44">
        <v>21</v>
      </c>
      <c r="M17" s="44">
        <v>21</v>
      </c>
      <c r="N17" s="44">
        <v>21</v>
      </c>
      <c r="O17" s="44">
        <v>21</v>
      </c>
      <c r="P17" s="44">
        <v>21</v>
      </c>
      <c r="Q17" s="44">
        <v>21</v>
      </c>
      <c r="R17" s="44">
        <v>21</v>
      </c>
      <c r="S17" s="44">
        <v>21</v>
      </c>
      <c r="T17" s="44">
        <v>21</v>
      </c>
      <c r="U17" s="44">
        <v>21</v>
      </c>
      <c r="V17" s="44">
        <v>21</v>
      </c>
      <c r="W17" s="44">
        <v>21</v>
      </c>
      <c r="X17" s="44">
        <v>21</v>
      </c>
      <c r="Y17" s="44">
        <v>21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4">
        <v>0</v>
      </c>
      <c r="AF17" s="44">
        <v>0</v>
      </c>
      <c r="AG17" s="45">
        <v>54</v>
      </c>
      <c r="AH17" s="46">
        <f t="shared" si="2"/>
        <v>21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202.70000000000002</v>
      </c>
      <c r="AS17" s="57">
        <f>I78</f>
        <v>212.70000000000002</v>
      </c>
      <c r="AT17" s="57">
        <f>K78</f>
        <v>332.7</v>
      </c>
      <c r="AU17" s="57">
        <f t="shared" ref="AU17:BD17" si="7">M78</f>
        <v>222.70000000000002</v>
      </c>
      <c r="AV17" s="57">
        <f t="shared" si="7"/>
        <v>259.3</v>
      </c>
      <c r="AW17" s="57">
        <f t="shared" si="7"/>
        <v>243.20000000000002</v>
      </c>
      <c r="AX17" s="57">
        <f t="shared" si="7"/>
        <v>212.5</v>
      </c>
      <c r="AY17" s="57">
        <f t="shared" si="7"/>
        <v>172.60000000000002</v>
      </c>
      <c r="AZ17" s="57">
        <f t="shared" si="7"/>
        <v>152.4</v>
      </c>
      <c r="BA17" s="57">
        <f t="shared" si="7"/>
        <v>208.4</v>
      </c>
      <c r="BB17" s="57">
        <f t="shared" si="7"/>
        <v>132.30000000000001</v>
      </c>
      <c r="BC17" s="57">
        <f t="shared" si="7"/>
        <v>115.25</v>
      </c>
      <c r="BD17" s="57">
        <f t="shared" si="7"/>
        <v>116.89999999999999</v>
      </c>
      <c r="BE17" s="58">
        <f>X78</f>
        <v>167.7</v>
      </c>
      <c r="BF17" s="58">
        <f>Z78</f>
        <v>430.69999999999993</v>
      </c>
      <c r="BG17" s="58">
        <f>AB78</f>
        <v>537.29999999999995</v>
      </c>
      <c r="BH17" s="58">
        <f>AD78</f>
        <v>509.29999999999995</v>
      </c>
      <c r="BI17" s="58">
        <f>AE78</f>
        <v>477.6</v>
      </c>
      <c r="BJ17" s="58">
        <f>AF78</f>
        <v>448.60000000000008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11</v>
      </c>
      <c r="C18" s="44">
        <v>11</v>
      </c>
      <c r="D18" s="44">
        <v>11</v>
      </c>
      <c r="E18" s="44">
        <v>11</v>
      </c>
      <c r="F18" s="44">
        <v>11</v>
      </c>
      <c r="G18" s="44">
        <v>11</v>
      </c>
      <c r="H18" s="44">
        <v>11</v>
      </c>
      <c r="I18" s="44">
        <v>11</v>
      </c>
      <c r="J18" s="44">
        <v>11</v>
      </c>
      <c r="K18" s="44">
        <v>11</v>
      </c>
      <c r="L18" s="44">
        <v>11</v>
      </c>
      <c r="M18" s="44">
        <v>11</v>
      </c>
      <c r="N18" s="44">
        <v>11</v>
      </c>
      <c r="O18" s="44">
        <v>11</v>
      </c>
      <c r="P18" s="44">
        <v>11</v>
      </c>
      <c r="Q18" s="44">
        <v>11</v>
      </c>
      <c r="R18" s="44">
        <v>11</v>
      </c>
      <c r="S18" s="44">
        <v>11</v>
      </c>
      <c r="T18" s="44">
        <v>11</v>
      </c>
      <c r="U18" s="44">
        <v>11</v>
      </c>
      <c r="V18" s="44">
        <v>11</v>
      </c>
      <c r="W18" s="44">
        <v>11</v>
      </c>
      <c r="X18" s="44">
        <v>11</v>
      </c>
      <c r="Y18" s="44">
        <v>11</v>
      </c>
      <c r="Z18" s="44">
        <v>18.7</v>
      </c>
      <c r="AA18" s="44">
        <v>18.7</v>
      </c>
      <c r="AB18" s="44">
        <v>18.7</v>
      </c>
      <c r="AC18" s="44">
        <v>18.7</v>
      </c>
      <c r="AD18" s="44">
        <v>18.7</v>
      </c>
      <c r="AE18" s="44">
        <v>18.7</v>
      </c>
      <c r="AF18" s="44">
        <v>18.7</v>
      </c>
      <c r="AG18" s="48">
        <v>52.465000000000003</v>
      </c>
      <c r="AH18" s="46">
        <f t="shared" si="2"/>
        <v>18.7</v>
      </c>
      <c r="AI18" s="47">
        <f t="shared" si="3"/>
        <v>11</v>
      </c>
      <c r="AK18" s="49"/>
      <c r="AL18" s="52" t="s">
        <v>31</v>
      </c>
      <c r="AM18" s="57">
        <f t="shared" ref="AM18:AR18" si="8">B92</f>
        <v>134.79999999999998</v>
      </c>
      <c r="AN18" s="57">
        <f t="shared" si="8"/>
        <v>134.79999999999998</v>
      </c>
      <c r="AO18" s="57">
        <f t="shared" si="8"/>
        <v>271.70000000000005</v>
      </c>
      <c r="AP18" s="57">
        <f t="shared" si="8"/>
        <v>279.40000000000003</v>
      </c>
      <c r="AQ18" s="57">
        <f t="shared" si="8"/>
        <v>229.4</v>
      </c>
      <c r="AR18" s="57">
        <f t="shared" si="8"/>
        <v>251.4</v>
      </c>
      <c r="AS18" s="57">
        <f>I92</f>
        <v>177.4</v>
      </c>
      <c r="AT18" s="57">
        <f>K92</f>
        <v>223.4</v>
      </c>
      <c r="AU18" s="57">
        <f t="shared" ref="AU18:BD18" si="9">M92</f>
        <v>283.40000000000003</v>
      </c>
      <c r="AV18" s="57">
        <f t="shared" si="9"/>
        <v>306.39999999999998</v>
      </c>
      <c r="AW18" s="57">
        <f t="shared" si="9"/>
        <v>319.7</v>
      </c>
      <c r="AX18" s="57">
        <f t="shared" si="9"/>
        <v>285.40000000000003</v>
      </c>
      <c r="AY18" s="57">
        <f t="shared" si="9"/>
        <v>270</v>
      </c>
      <c r="AZ18" s="57">
        <f t="shared" si="9"/>
        <v>209.5</v>
      </c>
      <c r="BA18" s="57">
        <f t="shared" si="9"/>
        <v>186</v>
      </c>
      <c r="BB18" s="57">
        <f t="shared" si="9"/>
        <v>186</v>
      </c>
      <c r="BC18" s="57">
        <f t="shared" si="9"/>
        <v>178.4</v>
      </c>
      <c r="BD18" s="57">
        <f t="shared" si="9"/>
        <v>214.30000000000004</v>
      </c>
      <c r="BE18" s="58">
        <f>X92</f>
        <v>184.99999999999997</v>
      </c>
      <c r="BF18" s="58">
        <f>Z92</f>
        <v>392.00000000000011</v>
      </c>
      <c r="BG18" s="58">
        <f>AB92</f>
        <v>373.10000000000008</v>
      </c>
      <c r="BH18" s="58">
        <f>AD92</f>
        <v>386.00000000000006</v>
      </c>
      <c r="BI18" s="58">
        <f>AE92</f>
        <v>312.70000000000005</v>
      </c>
      <c r="BJ18" s="58">
        <f>AF92</f>
        <v>284.00000000000006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271</v>
      </c>
      <c r="AN19" s="57">
        <f t="shared" si="10"/>
        <v>173.89999999999998</v>
      </c>
      <c r="AO19" s="57">
        <f t="shared" si="10"/>
        <v>163.19999999999999</v>
      </c>
      <c r="AP19" s="57">
        <f t="shared" si="10"/>
        <v>154.19999999999999</v>
      </c>
      <c r="AQ19" s="57">
        <f t="shared" si="10"/>
        <v>213</v>
      </c>
      <c r="AR19" s="57">
        <f t="shared" si="10"/>
        <v>226.60000000000002</v>
      </c>
      <c r="AS19" s="57">
        <f>I108</f>
        <v>259.89999999999998</v>
      </c>
      <c r="AT19" s="57">
        <f>K108</f>
        <v>272.7</v>
      </c>
      <c r="AU19" s="57">
        <f t="shared" ref="AU19:BD19" si="11">M108</f>
        <v>433</v>
      </c>
      <c r="AV19" s="57">
        <f t="shared" si="11"/>
        <v>373.29999999999995</v>
      </c>
      <c r="AW19" s="57">
        <f t="shared" si="11"/>
        <v>395.3</v>
      </c>
      <c r="AX19" s="57">
        <f t="shared" si="11"/>
        <v>455.6</v>
      </c>
      <c r="AY19" s="57">
        <f t="shared" si="11"/>
        <v>467.8</v>
      </c>
      <c r="AZ19" s="57">
        <f t="shared" si="11"/>
        <v>527.29999999999995</v>
      </c>
      <c r="BA19" s="57">
        <f t="shared" si="11"/>
        <v>634.00000000000011</v>
      </c>
      <c r="BB19" s="57">
        <f t="shared" si="11"/>
        <v>724.3</v>
      </c>
      <c r="BC19" s="57">
        <f t="shared" si="11"/>
        <v>688.90000000000009</v>
      </c>
      <c r="BD19" s="57">
        <f t="shared" si="11"/>
        <v>642.99999999999989</v>
      </c>
      <c r="BE19" s="58">
        <f>X108</f>
        <v>547.30000000000007</v>
      </c>
      <c r="BF19" s="58">
        <f>Z108</f>
        <v>168.7</v>
      </c>
      <c r="BG19" s="58">
        <f>AB108</f>
        <v>123.50999999999999</v>
      </c>
      <c r="BH19" s="58">
        <f>AD108</f>
        <v>81.2</v>
      </c>
      <c r="BI19" s="58">
        <f>AE108</f>
        <v>77.7</v>
      </c>
      <c r="BJ19" s="58">
        <f>AF108</f>
        <v>76.900000000000006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25.36</v>
      </c>
      <c r="C20" s="44">
        <v>25.36</v>
      </c>
      <c r="D20" s="44">
        <v>25.36</v>
      </c>
      <c r="E20" s="44">
        <v>25.36</v>
      </c>
      <c r="F20" s="44">
        <v>25.36</v>
      </c>
      <c r="G20" s="44">
        <v>25.36</v>
      </c>
      <c r="H20" s="44">
        <v>25.36</v>
      </c>
      <c r="I20" s="44">
        <v>25.36</v>
      </c>
      <c r="J20" s="44">
        <v>25.36</v>
      </c>
      <c r="K20" s="44">
        <v>25.36</v>
      </c>
      <c r="L20" s="44">
        <v>25.36</v>
      </c>
      <c r="M20" s="44">
        <v>25.36</v>
      </c>
      <c r="N20" s="44">
        <v>25.36</v>
      </c>
      <c r="O20" s="44">
        <v>25.36</v>
      </c>
      <c r="P20" s="44">
        <v>25.36</v>
      </c>
      <c r="Q20" s="44">
        <v>25.36</v>
      </c>
      <c r="R20" s="44">
        <v>25.36</v>
      </c>
      <c r="S20" s="44">
        <v>25.36</v>
      </c>
      <c r="T20" s="44">
        <v>25.36</v>
      </c>
      <c r="U20" s="44">
        <v>25.36</v>
      </c>
      <c r="V20" s="44">
        <v>25.36</v>
      </c>
      <c r="W20" s="44">
        <v>25.36</v>
      </c>
      <c r="X20" s="44">
        <v>25.36</v>
      </c>
      <c r="Y20" s="44">
        <v>25.36</v>
      </c>
      <c r="Z20" s="44">
        <v>36.5</v>
      </c>
      <c r="AA20" s="44">
        <v>36.5</v>
      </c>
      <c r="AB20" s="44">
        <v>36.5</v>
      </c>
      <c r="AC20" s="44">
        <v>36.5</v>
      </c>
      <c r="AD20" s="44">
        <v>36.5</v>
      </c>
      <c r="AE20" s="44">
        <v>36.5</v>
      </c>
      <c r="AF20" s="44">
        <v>36.5</v>
      </c>
      <c r="AG20" s="48">
        <v>50</v>
      </c>
      <c r="AH20" s="46">
        <f t="shared" si="2"/>
        <v>36.5</v>
      </c>
      <c r="AI20" s="47">
        <f t="shared" si="3"/>
        <v>25.36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57.4</v>
      </c>
      <c r="AO20" s="57">
        <f t="shared" si="12"/>
        <v>80.400000000000006</v>
      </c>
      <c r="AP20" s="57">
        <f t="shared" si="12"/>
        <v>67.400000000000006</v>
      </c>
      <c r="AQ20" s="57">
        <f t="shared" si="12"/>
        <v>80.400000000000006</v>
      </c>
      <c r="AR20" s="57">
        <f t="shared" si="12"/>
        <v>80.400000000000006</v>
      </c>
      <c r="AS20" s="57">
        <f>I96</f>
        <v>80.400000000000006</v>
      </c>
      <c r="AT20" s="57">
        <f>K96</f>
        <v>80.400000000000006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108.1994459833795</v>
      </c>
      <c r="BG20" s="58">
        <f>AB96</f>
        <v>103</v>
      </c>
      <c r="BH20" s="58">
        <f>AD96</f>
        <v>103</v>
      </c>
      <c r="BI20" s="58">
        <f>AE96</f>
        <v>101</v>
      </c>
      <c r="BJ20" s="58">
        <f>AF96</f>
        <v>101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24.8</v>
      </c>
      <c r="C21" s="44">
        <v>24.8</v>
      </c>
      <c r="D21" s="44">
        <v>24.8</v>
      </c>
      <c r="E21" s="44">
        <v>24.8</v>
      </c>
      <c r="F21" s="44">
        <v>24.8</v>
      </c>
      <c r="G21" s="44">
        <v>24.8</v>
      </c>
      <c r="H21" s="44">
        <v>24.8</v>
      </c>
      <c r="I21" s="44">
        <v>24.8</v>
      </c>
      <c r="J21" s="44">
        <v>24.8</v>
      </c>
      <c r="K21" s="44">
        <v>24.8</v>
      </c>
      <c r="L21" s="44">
        <v>24.8</v>
      </c>
      <c r="M21" s="44">
        <v>24.8</v>
      </c>
      <c r="N21" s="44">
        <v>24.8</v>
      </c>
      <c r="O21" s="44">
        <v>24.8</v>
      </c>
      <c r="P21" s="44">
        <v>24.8</v>
      </c>
      <c r="Q21" s="44">
        <v>24.8</v>
      </c>
      <c r="R21" s="44">
        <v>24.8</v>
      </c>
      <c r="S21" s="44">
        <v>24.8</v>
      </c>
      <c r="T21" s="44">
        <v>24.8</v>
      </c>
      <c r="U21" s="44">
        <v>24.8</v>
      </c>
      <c r="V21" s="44">
        <v>24.8</v>
      </c>
      <c r="W21" s="44">
        <v>24.8</v>
      </c>
      <c r="X21" s="44">
        <v>24.8</v>
      </c>
      <c r="Y21" s="44">
        <v>24.8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24.8</v>
      </c>
      <c r="AI21" s="47">
        <f t="shared" si="3"/>
        <v>24.3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300</v>
      </c>
      <c r="BG21" s="58">
        <f>AB114</f>
        <v>150</v>
      </c>
      <c r="BH21" s="58">
        <f>AD114</f>
        <v>60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34.5</v>
      </c>
      <c r="C22" s="44">
        <v>34.5</v>
      </c>
      <c r="D22" s="44">
        <v>34.5</v>
      </c>
      <c r="E22" s="44">
        <v>34.5</v>
      </c>
      <c r="F22" s="44">
        <v>34.5</v>
      </c>
      <c r="G22" s="44">
        <v>34.5</v>
      </c>
      <c r="H22" s="44">
        <v>34.5</v>
      </c>
      <c r="I22" s="44">
        <v>34.5</v>
      </c>
      <c r="J22" s="44">
        <v>34.5</v>
      </c>
      <c r="K22" s="44">
        <v>34.5</v>
      </c>
      <c r="L22" s="44">
        <v>34.5</v>
      </c>
      <c r="M22" s="44">
        <v>34.5</v>
      </c>
      <c r="N22" s="44">
        <v>34.5</v>
      </c>
      <c r="O22" s="44">
        <v>34.5</v>
      </c>
      <c r="P22" s="44">
        <v>34.5</v>
      </c>
      <c r="Q22" s="44">
        <v>34.5</v>
      </c>
      <c r="R22" s="44">
        <v>34.5</v>
      </c>
      <c r="S22" s="44">
        <v>34.5</v>
      </c>
      <c r="T22" s="44">
        <v>34.5</v>
      </c>
      <c r="U22" s="44">
        <v>34.5</v>
      </c>
      <c r="V22" s="44">
        <v>34.5</v>
      </c>
      <c r="W22" s="44">
        <v>34.5</v>
      </c>
      <c r="X22" s="44">
        <v>34.5</v>
      </c>
      <c r="Y22" s="44">
        <v>34.5</v>
      </c>
      <c r="Z22" s="44">
        <v>27.2</v>
      </c>
      <c r="AA22" s="44">
        <v>27.2</v>
      </c>
      <c r="AB22" s="44">
        <v>27.2</v>
      </c>
      <c r="AC22" s="44">
        <v>27.2</v>
      </c>
      <c r="AD22" s="44">
        <v>27.2</v>
      </c>
      <c r="AE22" s="44">
        <v>27.2</v>
      </c>
      <c r="AF22" s="44">
        <v>27.2</v>
      </c>
      <c r="AG22" s="48">
        <v>44</v>
      </c>
      <c r="AH22" s="46">
        <f t="shared" si="2"/>
        <v>34.5</v>
      </c>
      <c r="AI22" s="47">
        <f t="shared" si="3"/>
        <v>27.2</v>
      </c>
      <c r="AK22" s="49"/>
      <c r="AL22" s="59" t="s">
        <v>39</v>
      </c>
      <c r="AM22" s="60">
        <f t="shared" ref="AM22:BJ22" si="16">SUM(AM16:AM21)</f>
        <v>1176.73</v>
      </c>
      <c r="AN22" s="60">
        <f t="shared" si="16"/>
        <v>1137.03</v>
      </c>
      <c r="AO22" s="60">
        <f t="shared" si="16"/>
        <v>1286.2300000000002</v>
      </c>
      <c r="AP22" s="60">
        <f t="shared" si="16"/>
        <v>1274.0300000000002</v>
      </c>
      <c r="AQ22" s="60">
        <f t="shared" si="16"/>
        <v>1295.83</v>
      </c>
      <c r="AR22" s="60">
        <f t="shared" si="16"/>
        <v>1534.13</v>
      </c>
      <c r="AS22" s="60">
        <f t="shared" si="16"/>
        <v>1503.4300000000003</v>
      </c>
      <c r="AT22" s="60">
        <f t="shared" si="16"/>
        <v>1682.2300000000002</v>
      </c>
      <c r="AU22" s="60">
        <f t="shared" si="16"/>
        <v>1704.13</v>
      </c>
      <c r="AV22" s="60">
        <f t="shared" si="16"/>
        <v>1704.03</v>
      </c>
      <c r="AW22" s="60">
        <f t="shared" si="16"/>
        <v>1712.93</v>
      </c>
      <c r="AX22" s="60">
        <f t="shared" si="16"/>
        <v>1708.23</v>
      </c>
      <c r="AY22" s="60">
        <f t="shared" si="16"/>
        <v>1665.1299999999999</v>
      </c>
      <c r="AZ22" s="60">
        <f t="shared" si="16"/>
        <v>1643.93</v>
      </c>
      <c r="BA22" s="60">
        <f t="shared" si="16"/>
        <v>1783.13</v>
      </c>
      <c r="BB22" s="60">
        <f t="shared" si="16"/>
        <v>1797.33</v>
      </c>
      <c r="BC22" s="60">
        <f t="shared" si="16"/>
        <v>1737.2800000000002</v>
      </c>
      <c r="BD22" s="60">
        <f t="shared" si="16"/>
        <v>1728.9299999999998</v>
      </c>
      <c r="BE22" s="60">
        <f t="shared" si="16"/>
        <v>1654.73</v>
      </c>
      <c r="BF22" s="60">
        <f t="shared" si="16"/>
        <v>2179.2494459833797</v>
      </c>
      <c r="BG22" s="60">
        <f t="shared" si="16"/>
        <v>2070.5600000000004</v>
      </c>
      <c r="BH22" s="60">
        <f t="shared" si="16"/>
        <v>1923.15</v>
      </c>
      <c r="BI22" s="60">
        <f t="shared" si="16"/>
        <v>1752.65</v>
      </c>
      <c r="BJ22" s="60">
        <f t="shared" si="16"/>
        <v>1694.1500000000003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13</v>
      </c>
      <c r="C23" s="44">
        <v>13</v>
      </c>
      <c r="D23" s="44">
        <v>13</v>
      </c>
      <c r="E23" s="44">
        <v>13</v>
      </c>
      <c r="F23" s="44">
        <v>13</v>
      </c>
      <c r="G23" s="44">
        <v>13</v>
      </c>
      <c r="H23" s="44">
        <v>13</v>
      </c>
      <c r="I23" s="44">
        <v>13</v>
      </c>
      <c r="J23" s="44">
        <v>13</v>
      </c>
      <c r="K23" s="44">
        <v>13</v>
      </c>
      <c r="L23" s="44">
        <v>13</v>
      </c>
      <c r="M23" s="44">
        <v>13</v>
      </c>
      <c r="N23" s="44">
        <v>13</v>
      </c>
      <c r="O23" s="44">
        <v>13</v>
      </c>
      <c r="P23" s="44">
        <v>13</v>
      </c>
      <c r="Q23" s="44">
        <v>13</v>
      </c>
      <c r="R23" s="44">
        <v>13</v>
      </c>
      <c r="S23" s="44">
        <v>13</v>
      </c>
      <c r="T23" s="44">
        <v>13</v>
      </c>
      <c r="U23" s="44">
        <v>13</v>
      </c>
      <c r="V23" s="44">
        <v>13</v>
      </c>
      <c r="W23" s="44">
        <v>13</v>
      </c>
      <c r="X23" s="44">
        <v>13</v>
      </c>
      <c r="Y23" s="44">
        <v>13</v>
      </c>
      <c r="Z23" s="44">
        <v>24.3</v>
      </c>
      <c r="AA23" s="44">
        <v>24.3</v>
      </c>
      <c r="AB23" s="44">
        <v>24.3</v>
      </c>
      <c r="AC23" s="44">
        <v>24.3</v>
      </c>
      <c r="AD23" s="44">
        <v>24.3</v>
      </c>
      <c r="AE23" s="44">
        <v>24.3</v>
      </c>
      <c r="AF23" s="44">
        <v>24.3</v>
      </c>
      <c r="AG23" s="48">
        <v>42</v>
      </c>
      <c r="AH23" s="46">
        <f t="shared" si="2"/>
        <v>24.3</v>
      </c>
      <c r="AI23" s="47">
        <f t="shared" si="3"/>
        <v>13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-91.655000000000001</v>
      </c>
      <c r="AO23" s="60">
        <f t="shared" si="17"/>
        <v>-105.2</v>
      </c>
      <c r="AP23" s="60">
        <f t="shared" si="17"/>
        <v>-103.6</v>
      </c>
      <c r="AQ23" s="60">
        <f t="shared" si="17"/>
        <v>-86.2</v>
      </c>
      <c r="AR23" s="60">
        <f t="shared" si="17"/>
        <v>-92</v>
      </c>
      <c r="AS23" s="60">
        <f>I123*-1</f>
        <v>-52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-132.30000000000001</v>
      </c>
      <c r="BH23" s="60">
        <f>AD123*-1</f>
        <v>-120.3</v>
      </c>
      <c r="BI23" s="60">
        <f>AE123*-1</f>
        <v>-116.5</v>
      </c>
      <c r="BJ23" s="60">
        <f>AF123*-1</f>
        <v>-104.2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14.8</v>
      </c>
      <c r="C24" s="44">
        <v>14.8</v>
      </c>
      <c r="D24" s="44">
        <v>14.8</v>
      </c>
      <c r="E24" s="44">
        <v>14.8</v>
      </c>
      <c r="F24" s="44">
        <v>14.8</v>
      </c>
      <c r="G24" s="44">
        <v>14.8</v>
      </c>
      <c r="H24" s="44">
        <v>14.8</v>
      </c>
      <c r="I24" s="44">
        <v>14.8</v>
      </c>
      <c r="J24" s="44">
        <v>14.8</v>
      </c>
      <c r="K24" s="44">
        <v>14.8</v>
      </c>
      <c r="L24" s="44">
        <v>14.8</v>
      </c>
      <c r="M24" s="44">
        <v>14.8</v>
      </c>
      <c r="N24" s="44">
        <v>14.8</v>
      </c>
      <c r="O24" s="44">
        <v>14.8</v>
      </c>
      <c r="P24" s="44">
        <v>14.8</v>
      </c>
      <c r="Q24" s="44">
        <v>14.8</v>
      </c>
      <c r="R24" s="44">
        <v>14.8</v>
      </c>
      <c r="S24" s="44">
        <v>14.8</v>
      </c>
      <c r="T24" s="44">
        <v>14.8</v>
      </c>
      <c r="U24" s="44">
        <v>14.8</v>
      </c>
      <c r="V24" s="44">
        <v>14.8</v>
      </c>
      <c r="W24" s="44">
        <v>14.8</v>
      </c>
      <c r="X24" s="44">
        <v>14.8</v>
      </c>
      <c r="Y24" s="44">
        <v>14.8</v>
      </c>
      <c r="Z24" s="44">
        <v>13.9</v>
      </c>
      <c r="AA24" s="44">
        <v>13.9</v>
      </c>
      <c r="AB24" s="44">
        <v>13.9</v>
      </c>
      <c r="AC24" s="44">
        <v>13.9</v>
      </c>
      <c r="AD24" s="44">
        <v>13.9</v>
      </c>
      <c r="AE24" s="44">
        <v>13.9</v>
      </c>
      <c r="AF24" s="44">
        <v>13.9</v>
      </c>
      <c r="AG24" s="48">
        <v>40</v>
      </c>
      <c r="AH24" s="46">
        <f t="shared" si="2"/>
        <v>14.8</v>
      </c>
      <c r="AI24" s="47">
        <f t="shared" si="3"/>
        <v>13.9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14.9</v>
      </c>
      <c r="C25" s="44">
        <v>14.9</v>
      </c>
      <c r="D25" s="44">
        <v>14.9</v>
      </c>
      <c r="E25" s="44">
        <v>14.9</v>
      </c>
      <c r="F25" s="44">
        <v>14.9</v>
      </c>
      <c r="G25" s="44">
        <v>14.9</v>
      </c>
      <c r="H25" s="44">
        <v>14.9</v>
      </c>
      <c r="I25" s="44">
        <v>14.9</v>
      </c>
      <c r="J25" s="44">
        <v>14.9</v>
      </c>
      <c r="K25" s="44">
        <v>14.9</v>
      </c>
      <c r="L25" s="44">
        <v>14.9</v>
      </c>
      <c r="M25" s="44">
        <v>14.9</v>
      </c>
      <c r="N25" s="44">
        <v>14.9</v>
      </c>
      <c r="O25" s="44">
        <v>14.9</v>
      </c>
      <c r="P25" s="44">
        <v>14.9</v>
      </c>
      <c r="Q25" s="44">
        <v>14.9</v>
      </c>
      <c r="R25" s="44">
        <v>14.9</v>
      </c>
      <c r="S25" s="44">
        <v>14.9</v>
      </c>
      <c r="T25" s="44">
        <v>14.9</v>
      </c>
      <c r="U25" s="44">
        <v>14.9</v>
      </c>
      <c r="V25" s="44">
        <v>14.9</v>
      </c>
      <c r="W25" s="44">
        <v>14.9</v>
      </c>
      <c r="X25" s="44">
        <v>14.9</v>
      </c>
      <c r="Y25" s="44">
        <v>14.9</v>
      </c>
      <c r="Z25" s="44">
        <v>13.6</v>
      </c>
      <c r="AA25" s="44">
        <v>13.6</v>
      </c>
      <c r="AB25" s="44">
        <v>13.6</v>
      </c>
      <c r="AC25" s="44">
        <v>13.6</v>
      </c>
      <c r="AD25" s="44">
        <v>13.6</v>
      </c>
      <c r="AE25" s="44">
        <v>13.6</v>
      </c>
      <c r="AF25" s="44">
        <v>13.6</v>
      </c>
      <c r="AG25" s="48">
        <v>38.46</v>
      </c>
      <c r="AH25" s="46">
        <f t="shared" si="2"/>
        <v>14.9</v>
      </c>
      <c r="AI25" s="47">
        <f t="shared" si="3"/>
        <v>13.6</v>
      </c>
      <c r="AK25" s="49"/>
      <c r="AL25" s="59" t="s">
        <v>44</v>
      </c>
      <c r="AM25" s="60">
        <f t="shared" ref="AM25:BJ25" si="19">AM22+AM23</f>
        <v>1176.73</v>
      </c>
      <c r="AN25" s="60">
        <f t="shared" si="19"/>
        <v>1045.375</v>
      </c>
      <c r="AO25" s="60">
        <f t="shared" si="19"/>
        <v>1181.0300000000002</v>
      </c>
      <c r="AP25" s="60">
        <f t="shared" si="19"/>
        <v>1170.4300000000003</v>
      </c>
      <c r="AQ25" s="60">
        <f t="shared" si="19"/>
        <v>1209.6299999999999</v>
      </c>
      <c r="AR25" s="60">
        <f t="shared" si="19"/>
        <v>1442.13</v>
      </c>
      <c r="AS25" s="60">
        <f t="shared" si="19"/>
        <v>1451.4300000000003</v>
      </c>
      <c r="AT25" s="60">
        <f t="shared" si="19"/>
        <v>1682.2300000000002</v>
      </c>
      <c r="AU25" s="60">
        <f t="shared" si="19"/>
        <v>1704.13</v>
      </c>
      <c r="AV25" s="60">
        <f t="shared" si="19"/>
        <v>1704.03</v>
      </c>
      <c r="AW25" s="60">
        <f t="shared" si="19"/>
        <v>1712.93</v>
      </c>
      <c r="AX25" s="60">
        <f t="shared" si="19"/>
        <v>1708.23</v>
      </c>
      <c r="AY25" s="60">
        <f t="shared" si="19"/>
        <v>1665.1299999999999</v>
      </c>
      <c r="AZ25" s="60">
        <f t="shared" si="19"/>
        <v>1643.93</v>
      </c>
      <c r="BA25" s="60">
        <f t="shared" si="19"/>
        <v>1783.13</v>
      </c>
      <c r="BB25" s="60">
        <f t="shared" si="19"/>
        <v>1797.33</v>
      </c>
      <c r="BC25" s="60">
        <f t="shared" si="19"/>
        <v>1737.2800000000002</v>
      </c>
      <c r="BD25" s="60">
        <f t="shared" si="19"/>
        <v>1728.9299999999998</v>
      </c>
      <c r="BE25" s="60">
        <f t="shared" si="19"/>
        <v>1654.73</v>
      </c>
      <c r="BF25" s="60">
        <f t="shared" si="19"/>
        <v>2179.2494459833797</v>
      </c>
      <c r="BG25" s="60">
        <f t="shared" si="19"/>
        <v>1938.2600000000004</v>
      </c>
      <c r="BH25" s="60">
        <f t="shared" si="19"/>
        <v>1802.8500000000001</v>
      </c>
      <c r="BI25" s="60">
        <f t="shared" si="19"/>
        <v>1636.15</v>
      </c>
      <c r="BJ25" s="60">
        <f t="shared" si="19"/>
        <v>1589.9500000000003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7.2</v>
      </c>
      <c r="C26" s="44">
        <v>7.2</v>
      </c>
      <c r="D26" s="44">
        <v>7.2</v>
      </c>
      <c r="E26" s="44">
        <v>7.2</v>
      </c>
      <c r="F26" s="44">
        <v>7.2</v>
      </c>
      <c r="G26" s="44">
        <v>7.2</v>
      </c>
      <c r="H26" s="44">
        <v>7.2</v>
      </c>
      <c r="I26" s="44">
        <v>7.2</v>
      </c>
      <c r="J26" s="44">
        <v>7.2</v>
      </c>
      <c r="K26" s="44">
        <v>7.2</v>
      </c>
      <c r="L26" s="44">
        <v>7.2</v>
      </c>
      <c r="M26" s="44">
        <v>7.2</v>
      </c>
      <c r="N26" s="44">
        <v>7.2</v>
      </c>
      <c r="O26" s="44">
        <v>7.2</v>
      </c>
      <c r="P26" s="44">
        <v>7.2</v>
      </c>
      <c r="Q26" s="44">
        <v>7.2</v>
      </c>
      <c r="R26" s="44">
        <v>7.2</v>
      </c>
      <c r="S26" s="44">
        <v>7.2</v>
      </c>
      <c r="T26" s="44">
        <v>7.2</v>
      </c>
      <c r="U26" s="44">
        <v>7.2</v>
      </c>
      <c r="V26" s="44">
        <v>7.2</v>
      </c>
      <c r="W26" s="44">
        <v>7.2</v>
      </c>
      <c r="X26" s="44">
        <v>7.2</v>
      </c>
      <c r="Y26" s="44">
        <v>7.2</v>
      </c>
      <c r="Z26" s="44">
        <v>10</v>
      </c>
      <c r="AA26" s="44">
        <v>10</v>
      </c>
      <c r="AB26" s="44">
        <v>10</v>
      </c>
      <c r="AC26" s="44">
        <v>10</v>
      </c>
      <c r="AD26" s="44">
        <v>10</v>
      </c>
      <c r="AE26" s="44">
        <v>10</v>
      </c>
      <c r="AF26" s="44">
        <v>10</v>
      </c>
      <c r="AG26" s="61">
        <v>38</v>
      </c>
      <c r="AH26" s="46">
        <f t="shared" si="2"/>
        <v>10</v>
      </c>
      <c r="AI26" s="47">
        <f t="shared" si="3"/>
        <v>7.2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29.3</v>
      </c>
      <c r="C28" s="44">
        <v>29.3</v>
      </c>
      <c r="D28" s="44">
        <v>29.3</v>
      </c>
      <c r="E28" s="44">
        <v>29.3</v>
      </c>
      <c r="F28" s="44">
        <v>29.3</v>
      </c>
      <c r="G28" s="44">
        <v>29.3</v>
      </c>
      <c r="H28" s="44">
        <v>29.3</v>
      </c>
      <c r="I28" s="44">
        <v>29.3</v>
      </c>
      <c r="J28" s="44">
        <v>29.3</v>
      </c>
      <c r="K28" s="44">
        <v>29.3</v>
      </c>
      <c r="L28" s="44">
        <v>29.3</v>
      </c>
      <c r="M28" s="44">
        <v>29.3</v>
      </c>
      <c r="N28" s="44">
        <v>29.3</v>
      </c>
      <c r="O28" s="44">
        <v>29.3</v>
      </c>
      <c r="P28" s="44">
        <v>29.3</v>
      </c>
      <c r="Q28" s="44">
        <v>29.3</v>
      </c>
      <c r="R28" s="44">
        <v>29.3</v>
      </c>
      <c r="S28" s="44">
        <v>29.3</v>
      </c>
      <c r="T28" s="44">
        <v>29.3</v>
      </c>
      <c r="U28" s="44">
        <v>29.3</v>
      </c>
      <c r="V28" s="44">
        <v>29.3</v>
      </c>
      <c r="W28" s="44">
        <v>29.3</v>
      </c>
      <c r="X28" s="44">
        <v>29.3</v>
      </c>
      <c r="Y28" s="44">
        <v>29.3</v>
      </c>
      <c r="Z28" s="44">
        <v>28</v>
      </c>
      <c r="AA28" s="44">
        <v>28</v>
      </c>
      <c r="AB28" s="44">
        <v>28</v>
      </c>
      <c r="AC28" s="44">
        <v>28</v>
      </c>
      <c r="AD28" s="44">
        <v>28</v>
      </c>
      <c r="AE28" s="44">
        <v>28</v>
      </c>
      <c r="AF28" s="44">
        <v>28</v>
      </c>
      <c r="AG28" s="48">
        <v>35.5</v>
      </c>
      <c r="AH28" s="46">
        <f t="shared" si="2"/>
        <v>29.3</v>
      </c>
      <c r="AI28" s="47">
        <f t="shared" si="3"/>
        <v>28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16.899999999999999</v>
      </c>
      <c r="C30" s="44">
        <v>16.899999999999999</v>
      </c>
      <c r="D30" s="44">
        <v>16.899999999999999</v>
      </c>
      <c r="E30" s="44">
        <v>16.899999999999999</v>
      </c>
      <c r="F30" s="44">
        <v>16.899999999999999</v>
      </c>
      <c r="G30" s="44">
        <v>16.899999999999999</v>
      </c>
      <c r="H30" s="44">
        <v>16.899999999999999</v>
      </c>
      <c r="I30" s="44">
        <v>16.899999999999999</v>
      </c>
      <c r="J30" s="44">
        <v>16.899999999999999</v>
      </c>
      <c r="K30" s="44">
        <v>16.899999999999999</v>
      </c>
      <c r="L30" s="44">
        <v>16.899999999999999</v>
      </c>
      <c r="M30" s="44">
        <v>16.899999999999999</v>
      </c>
      <c r="N30" s="44">
        <v>16.899999999999999</v>
      </c>
      <c r="O30" s="44">
        <v>16.899999999999999</v>
      </c>
      <c r="P30" s="44">
        <v>16.899999999999999</v>
      </c>
      <c r="Q30" s="44">
        <v>16.899999999999999</v>
      </c>
      <c r="R30" s="44">
        <v>16.899999999999999</v>
      </c>
      <c r="S30" s="44">
        <v>16.899999999999999</v>
      </c>
      <c r="T30" s="44">
        <v>16.899999999999999</v>
      </c>
      <c r="U30" s="44">
        <v>16.899999999999999</v>
      </c>
      <c r="V30" s="44">
        <v>16.899999999999999</v>
      </c>
      <c r="W30" s="44">
        <v>16.899999999999999</v>
      </c>
      <c r="X30" s="44">
        <v>16.899999999999999</v>
      </c>
      <c r="Y30" s="44">
        <v>16.899999999999999</v>
      </c>
      <c r="Z30" s="44">
        <v>14.2</v>
      </c>
      <c r="AA30" s="44">
        <v>14.2</v>
      </c>
      <c r="AB30" s="44">
        <v>14.2</v>
      </c>
      <c r="AC30" s="44">
        <v>14.2</v>
      </c>
      <c r="AD30" s="44">
        <v>14.2</v>
      </c>
      <c r="AE30" s="44">
        <v>14.2</v>
      </c>
      <c r="AF30" s="44">
        <v>14.2</v>
      </c>
      <c r="AG30" s="48">
        <v>30</v>
      </c>
      <c r="AH30" s="46">
        <f t="shared" si="2"/>
        <v>16.899999999999999</v>
      </c>
      <c r="AI30" s="47">
        <f t="shared" si="3"/>
        <v>14.2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9.5</v>
      </c>
      <c r="C31" s="44">
        <v>9.5</v>
      </c>
      <c r="D31" s="44">
        <v>9.5</v>
      </c>
      <c r="E31" s="44">
        <v>9.5</v>
      </c>
      <c r="F31" s="44">
        <v>9.5</v>
      </c>
      <c r="G31" s="44">
        <v>9.5</v>
      </c>
      <c r="H31" s="44">
        <v>9.5</v>
      </c>
      <c r="I31" s="44">
        <v>9.5</v>
      </c>
      <c r="J31" s="44">
        <v>9.5</v>
      </c>
      <c r="K31" s="44">
        <v>9.5</v>
      </c>
      <c r="L31" s="44">
        <v>9.5</v>
      </c>
      <c r="M31" s="44">
        <v>9.5</v>
      </c>
      <c r="N31" s="44">
        <v>9.5</v>
      </c>
      <c r="O31" s="44">
        <v>9.5</v>
      </c>
      <c r="P31" s="44">
        <v>9.5</v>
      </c>
      <c r="Q31" s="44">
        <v>9.5</v>
      </c>
      <c r="R31" s="44">
        <v>9.5</v>
      </c>
      <c r="S31" s="44">
        <v>9.5</v>
      </c>
      <c r="T31" s="44">
        <v>9.5</v>
      </c>
      <c r="U31" s="44">
        <v>9.5</v>
      </c>
      <c r="V31" s="44">
        <v>9.5</v>
      </c>
      <c r="W31" s="44">
        <v>9.5</v>
      </c>
      <c r="X31" s="44">
        <v>9.5</v>
      </c>
      <c r="Y31" s="44">
        <v>9.5</v>
      </c>
      <c r="Z31" s="44">
        <v>8</v>
      </c>
      <c r="AA31" s="44">
        <v>8</v>
      </c>
      <c r="AB31" s="44">
        <v>8</v>
      </c>
      <c r="AC31" s="44">
        <v>8</v>
      </c>
      <c r="AD31" s="44">
        <v>8</v>
      </c>
      <c r="AE31" s="44">
        <v>8</v>
      </c>
      <c r="AF31" s="44">
        <v>8</v>
      </c>
      <c r="AG31" s="48">
        <v>29.04</v>
      </c>
      <c r="AH31" s="46">
        <f t="shared" si="2"/>
        <v>9.5</v>
      </c>
      <c r="AI31" s="47">
        <f t="shared" si="3"/>
        <v>8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9.1999999999999993</v>
      </c>
      <c r="C32" s="44">
        <v>9.1999999999999993</v>
      </c>
      <c r="D32" s="44">
        <v>9.1999999999999993</v>
      </c>
      <c r="E32" s="44">
        <v>9.1999999999999993</v>
      </c>
      <c r="F32" s="44">
        <v>9.1999999999999993</v>
      </c>
      <c r="G32" s="44">
        <v>9.1999999999999993</v>
      </c>
      <c r="H32" s="44">
        <v>9.1999999999999993</v>
      </c>
      <c r="I32" s="44">
        <v>9.1999999999999993</v>
      </c>
      <c r="J32" s="44">
        <v>9.1999999999999993</v>
      </c>
      <c r="K32" s="44">
        <v>9.1999999999999993</v>
      </c>
      <c r="L32" s="44">
        <v>9.1999999999999993</v>
      </c>
      <c r="M32" s="44">
        <v>9.1999999999999993</v>
      </c>
      <c r="N32" s="44">
        <v>9.1999999999999993</v>
      </c>
      <c r="O32" s="44">
        <v>9.1999999999999993</v>
      </c>
      <c r="P32" s="44">
        <v>9.1999999999999993</v>
      </c>
      <c r="Q32" s="44">
        <v>9.1999999999999993</v>
      </c>
      <c r="R32" s="44">
        <v>9.1999999999999993</v>
      </c>
      <c r="S32" s="44">
        <v>9.1999999999999993</v>
      </c>
      <c r="T32" s="44">
        <v>9.1999999999999993</v>
      </c>
      <c r="U32" s="44">
        <v>9.1999999999999993</v>
      </c>
      <c r="V32" s="44">
        <v>9.1999999999999993</v>
      </c>
      <c r="W32" s="44">
        <v>9.1999999999999993</v>
      </c>
      <c r="X32" s="44">
        <v>9.1999999999999993</v>
      </c>
      <c r="Y32" s="44">
        <v>9.1999999999999993</v>
      </c>
      <c r="Z32" s="44">
        <v>7</v>
      </c>
      <c r="AA32" s="44">
        <v>7</v>
      </c>
      <c r="AB32" s="44">
        <v>7</v>
      </c>
      <c r="AC32" s="44">
        <v>7</v>
      </c>
      <c r="AD32" s="44">
        <v>7</v>
      </c>
      <c r="AE32" s="44">
        <v>7</v>
      </c>
      <c r="AF32" s="44">
        <v>7</v>
      </c>
      <c r="AG32" s="48">
        <v>28.1</v>
      </c>
      <c r="AH32" s="46">
        <f t="shared" si="2"/>
        <v>9.1999999999999993</v>
      </c>
      <c r="AI32" s="47">
        <f t="shared" si="3"/>
        <v>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13</v>
      </c>
      <c r="C33" s="44">
        <v>13</v>
      </c>
      <c r="D33" s="44">
        <v>13</v>
      </c>
      <c r="E33" s="44">
        <v>13</v>
      </c>
      <c r="F33" s="44">
        <v>13</v>
      </c>
      <c r="G33" s="44">
        <v>13</v>
      </c>
      <c r="H33" s="44">
        <v>13</v>
      </c>
      <c r="I33" s="44">
        <v>13</v>
      </c>
      <c r="J33" s="44">
        <v>13</v>
      </c>
      <c r="K33" s="44">
        <v>13</v>
      </c>
      <c r="L33" s="44">
        <v>13</v>
      </c>
      <c r="M33" s="44">
        <v>13</v>
      </c>
      <c r="N33" s="44">
        <v>13</v>
      </c>
      <c r="O33" s="44">
        <v>13</v>
      </c>
      <c r="P33" s="44">
        <v>13</v>
      </c>
      <c r="Q33" s="44">
        <v>13</v>
      </c>
      <c r="R33" s="44">
        <v>13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9.5</v>
      </c>
      <c r="AA33" s="44">
        <v>9.5</v>
      </c>
      <c r="AB33" s="44">
        <v>9.5</v>
      </c>
      <c r="AC33" s="44">
        <v>9.5</v>
      </c>
      <c r="AD33" s="44">
        <v>9.5</v>
      </c>
      <c r="AE33" s="44">
        <v>9.5</v>
      </c>
      <c r="AF33" s="44">
        <v>9.5</v>
      </c>
      <c r="AG33" s="48">
        <v>27</v>
      </c>
      <c r="AH33" s="46">
        <f t="shared" si="2"/>
        <v>13</v>
      </c>
      <c r="AI33" s="47">
        <f t="shared" si="3"/>
        <v>9.5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13</v>
      </c>
      <c r="F34" s="44">
        <v>13</v>
      </c>
      <c r="G34" s="44">
        <v>13</v>
      </c>
      <c r="H34" s="44">
        <v>13</v>
      </c>
      <c r="I34" s="44">
        <v>13</v>
      </c>
      <c r="J34" s="44">
        <v>13</v>
      </c>
      <c r="K34" s="44">
        <v>13</v>
      </c>
      <c r="L34" s="44">
        <v>13</v>
      </c>
      <c r="M34" s="44">
        <v>13</v>
      </c>
      <c r="N34" s="44">
        <v>13</v>
      </c>
      <c r="O34" s="44">
        <v>13</v>
      </c>
      <c r="P34" s="44">
        <v>13</v>
      </c>
      <c r="Q34" s="44">
        <v>13</v>
      </c>
      <c r="R34" s="44">
        <v>13</v>
      </c>
      <c r="S34" s="44">
        <v>13</v>
      </c>
      <c r="T34" s="44">
        <v>13</v>
      </c>
      <c r="U34" s="44">
        <v>13</v>
      </c>
      <c r="V34" s="44">
        <v>13</v>
      </c>
      <c r="W34" s="44">
        <v>13</v>
      </c>
      <c r="X34" s="44">
        <v>13</v>
      </c>
      <c r="Y34" s="44">
        <v>13</v>
      </c>
      <c r="Z34" s="44">
        <v>9.5500000000000007</v>
      </c>
      <c r="AA34" s="44">
        <v>9.5500000000000007</v>
      </c>
      <c r="AB34" s="44">
        <v>9.5500000000000007</v>
      </c>
      <c r="AC34" s="44">
        <v>9.5500000000000007</v>
      </c>
      <c r="AD34" s="44">
        <v>9.5500000000000007</v>
      </c>
      <c r="AE34" s="44">
        <v>9.5500000000000007</v>
      </c>
      <c r="AF34" s="44">
        <v>9.5500000000000007</v>
      </c>
      <c r="AG34" s="48">
        <v>25</v>
      </c>
      <c r="AH34" s="46">
        <f t="shared" si="2"/>
        <v>13</v>
      </c>
      <c r="AI34" s="47">
        <f t="shared" si="3"/>
        <v>9.5500000000000007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14.2</v>
      </c>
      <c r="C35" s="44">
        <v>14.2</v>
      </c>
      <c r="D35" s="44">
        <v>14.2</v>
      </c>
      <c r="E35" s="44">
        <v>14.2</v>
      </c>
      <c r="F35" s="44">
        <v>14.2</v>
      </c>
      <c r="G35" s="44">
        <v>14.2</v>
      </c>
      <c r="H35" s="44">
        <v>14.2</v>
      </c>
      <c r="I35" s="44">
        <v>14.2</v>
      </c>
      <c r="J35" s="44">
        <v>14.2</v>
      </c>
      <c r="K35" s="44">
        <v>14.2</v>
      </c>
      <c r="L35" s="44">
        <v>14.2</v>
      </c>
      <c r="M35" s="44">
        <v>14.2</v>
      </c>
      <c r="N35" s="44">
        <v>14.2</v>
      </c>
      <c r="O35" s="44">
        <v>14.2</v>
      </c>
      <c r="P35" s="44">
        <v>14.2</v>
      </c>
      <c r="Q35" s="44">
        <v>14.2</v>
      </c>
      <c r="R35" s="44">
        <v>14.2</v>
      </c>
      <c r="S35" s="44">
        <v>14.2</v>
      </c>
      <c r="T35" s="44">
        <v>14.2</v>
      </c>
      <c r="U35" s="44">
        <v>14.2</v>
      </c>
      <c r="V35" s="44">
        <v>14.2</v>
      </c>
      <c r="W35" s="44">
        <v>14.2</v>
      </c>
      <c r="X35" s="44">
        <v>14.2</v>
      </c>
      <c r="Y35" s="44">
        <v>14.2</v>
      </c>
      <c r="Z35" s="44">
        <v>13.1</v>
      </c>
      <c r="AA35" s="44">
        <v>13.1</v>
      </c>
      <c r="AB35" s="44">
        <v>13.1</v>
      </c>
      <c r="AC35" s="44">
        <v>13.1</v>
      </c>
      <c r="AD35" s="44">
        <v>13.1</v>
      </c>
      <c r="AE35" s="44">
        <v>13.1</v>
      </c>
      <c r="AF35" s="44">
        <v>13.1</v>
      </c>
      <c r="AG35" s="48">
        <v>25</v>
      </c>
      <c r="AH35" s="46">
        <f t="shared" si="2"/>
        <v>14.2</v>
      </c>
      <c r="AI35" s="47">
        <f t="shared" si="3"/>
        <v>13.1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6</v>
      </c>
      <c r="C36" s="44">
        <v>6</v>
      </c>
      <c r="D36" s="44">
        <v>6</v>
      </c>
      <c r="E36" s="44">
        <v>6</v>
      </c>
      <c r="F36" s="44">
        <v>6</v>
      </c>
      <c r="G36" s="44">
        <v>6</v>
      </c>
      <c r="H36" s="44">
        <v>6</v>
      </c>
      <c r="I36" s="44">
        <v>6</v>
      </c>
      <c r="J36" s="44">
        <v>6</v>
      </c>
      <c r="K36" s="44">
        <v>6</v>
      </c>
      <c r="L36" s="44">
        <v>6</v>
      </c>
      <c r="M36" s="44">
        <v>6</v>
      </c>
      <c r="N36" s="44">
        <v>6</v>
      </c>
      <c r="O36" s="44">
        <v>6</v>
      </c>
      <c r="P36" s="44">
        <v>6</v>
      </c>
      <c r="Q36" s="44">
        <v>6</v>
      </c>
      <c r="R36" s="44">
        <v>6</v>
      </c>
      <c r="S36" s="44">
        <v>6</v>
      </c>
      <c r="T36" s="44">
        <v>6</v>
      </c>
      <c r="U36" s="44">
        <v>6</v>
      </c>
      <c r="V36" s="44">
        <v>6</v>
      </c>
      <c r="W36" s="44">
        <v>6</v>
      </c>
      <c r="X36" s="44">
        <v>6</v>
      </c>
      <c r="Y36" s="44">
        <v>6</v>
      </c>
      <c r="Z36" s="44">
        <v>13</v>
      </c>
      <c r="AA36" s="44">
        <v>13</v>
      </c>
      <c r="AB36" s="44">
        <v>13</v>
      </c>
      <c r="AC36" s="44">
        <v>13</v>
      </c>
      <c r="AD36" s="44">
        <v>13</v>
      </c>
      <c r="AE36" s="44">
        <v>13</v>
      </c>
      <c r="AF36" s="44">
        <v>13</v>
      </c>
      <c r="AG36" s="48">
        <v>25</v>
      </c>
      <c r="AH36" s="46">
        <f t="shared" si="2"/>
        <v>13</v>
      </c>
      <c r="AI36" s="47">
        <f t="shared" si="3"/>
        <v>6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16.2</v>
      </c>
      <c r="C37" s="44">
        <v>16.2</v>
      </c>
      <c r="D37" s="44">
        <v>16.2</v>
      </c>
      <c r="E37" s="44">
        <v>16.2</v>
      </c>
      <c r="F37" s="44">
        <v>16.2</v>
      </c>
      <c r="G37" s="44">
        <v>16.2</v>
      </c>
      <c r="H37" s="44">
        <v>16.2</v>
      </c>
      <c r="I37" s="44">
        <v>16.2</v>
      </c>
      <c r="J37" s="44">
        <v>16.2</v>
      </c>
      <c r="K37" s="44">
        <v>16.2</v>
      </c>
      <c r="L37" s="44">
        <v>16.2</v>
      </c>
      <c r="M37" s="44">
        <v>16.2</v>
      </c>
      <c r="N37" s="44">
        <v>16.2</v>
      </c>
      <c r="O37" s="44">
        <v>16.2</v>
      </c>
      <c r="P37" s="44">
        <v>16.2</v>
      </c>
      <c r="Q37" s="44">
        <v>16.2</v>
      </c>
      <c r="R37" s="44">
        <v>16.2</v>
      </c>
      <c r="S37" s="44">
        <v>16.2</v>
      </c>
      <c r="T37" s="44">
        <v>16.2</v>
      </c>
      <c r="U37" s="44">
        <v>16.2</v>
      </c>
      <c r="V37" s="44">
        <v>16.2</v>
      </c>
      <c r="W37" s="44">
        <v>16.2</v>
      </c>
      <c r="X37" s="44">
        <v>16.2</v>
      </c>
      <c r="Y37" s="44">
        <v>16.2</v>
      </c>
      <c r="Z37" s="44">
        <v>14.4</v>
      </c>
      <c r="AA37" s="44">
        <v>14.4</v>
      </c>
      <c r="AB37" s="44">
        <v>14.4</v>
      </c>
      <c r="AC37" s="44">
        <v>14.4</v>
      </c>
      <c r="AD37" s="44">
        <v>14.4</v>
      </c>
      <c r="AE37" s="44">
        <v>14.4</v>
      </c>
      <c r="AF37" s="44">
        <v>14.4</v>
      </c>
      <c r="AG37" s="48">
        <v>25</v>
      </c>
      <c r="AH37" s="46">
        <f t="shared" si="2"/>
        <v>16.2</v>
      </c>
      <c r="AI37" s="47">
        <f t="shared" si="3"/>
        <v>14.4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6</v>
      </c>
      <c r="AA38" s="44">
        <v>6</v>
      </c>
      <c r="AB38" s="44">
        <v>6</v>
      </c>
      <c r="AC38" s="44">
        <v>6</v>
      </c>
      <c r="AD38" s="44">
        <v>6</v>
      </c>
      <c r="AE38" s="44">
        <v>6</v>
      </c>
      <c r="AF38" s="44">
        <v>6</v>
      </c>
      <c r="AG38" s="48">
        <v>25</v>
      </c>
      <c r="AH38" s="46">
        <f t="shared" si="2"/>
        <v>10</v>
      </c>
      <c r="AI38" s="47">
        <f t="shared" si="3"/>
        <v>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7.5</v>
      </c>
      <c r="C39" s="44">
        <v>7.5</v>
      </c>
      <c r="D39" s="44">
        <v>7.5</v>
      </c>
      <c r="E39" s="44">
        <v>7.5</v>
      </c>
      <c r="F39" s="44">
        <v>7.5</v>
      </c>
      <c r="G39" s="44">
        <v>7.5</v>
      </c>
      <c r="H39" s="44">
        <v>7.5</v>
      </c>
      <c r="I39" s="44">
        <v>7.5</v>
      </c>
      <c r="J39" s="44">
        <v>7.5</v>
      </c>
      <c r="K39" s="44">
        <v>7.5</v>
      </c>
      <c r="L39" s="44">
        <v>7.5</v>
      </c>
      <c r="M39" s="44">
        <v>7.5</v>
      </c>
      <c r="N39" s="44">
        <v>7.5</v>
      </c>
      <c r="O39" s="44">
        <v>7.5</v>
      </c>
      <c r="P39" s="44">
        <v>7.5</v>
      </c>
      <c r="Q39" s="44">
        <v>7.5</v>
      </c>
      <c r="R39" s="44">
        <v>7.5</v>
      </c>
      <c r="S39" s="44">
        <v>7.5</v>
      </c>
      <c r="T39" s="44">
        <v>7.5</v>
      </c>
      <c r="U39" s="44">
        <v>7.5</v>
      </c>
      <c r="V39" s="44">
        <v>7.5</v>
      </c>
      <c r="W39" s="44">
        <v>7.5</v>
      </c>
      <c r="X39" s="44">
        <v>7.5</v>
      </c>
      <c r="Y39" s="44">
        <v>7.5</v>
      </c>
      <c r="Z39" s="44">
        <v>6.9</v>
      </c>
      <c r="AA39" s="44">
        <v>6.9</v>
      </c>
      <c r="AB39" s="44">
        <v>6.9</v>
      </c>
      <c r="AC39" s="44">
        <v>6.9</v>
      </c>
      <c r="AD39" s="44">
        <v>6.9</v>
      </c>
      <c r="AE39" s="44">
        <v>6.9</v>
      </c>
      <c r="AF39" s="44">
        <v>6.9</v>
      </c>
      <c r="AG39" s="48">
        <v>23.5</v>
      </c>
      <c r="AH39" s="46">
        <f t="shared" si="2"/>
        <v>7.5</v>
      </c>
      <c r="AI39" s="47">
        <f t="shared" si="3"/>
        <v>6.9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4.2</v>
      </c>
      <c r="C40" s="44">
        <v>4.2</v>
      </c>
      <c r="D40" s="44">
        <v>4.2</v>
      </c>
      <c r="E40" s="44">
        <v>4.2</v>
      </c>
      <c r="F40" s="44">
        <v>4.2</v>
      </c>
      <c r="G40" s="44">
        <v>4.2</v>
      </c>
      <c r="H40" s="44">
        <v>4.2</v>
      </c>
      <c r="I40" s="44">
        <v>4.2</v>
      </c>
      <c r="J40" s="44">
        <v>4.2</v>
      </c>
      <c r="K40" s="44">
        <v>4.2</v>
      </c>
      <c r="L40" s="44">
        <v>4.2</v>
      </c>
      <c r="M40" s="44">
        <v>4.2</v>
      </c>
      <c r="N40" s="44">
        <v>4.2</v>
      </c>
      <c r="O40" s="44">
        <v>4.2</v>
      </c>
      <c r="P40" s="44">
        <v>4.2</v>
      </c>
      <c r="Q40" s="44">
        <v>4.2</v>
      </c>
      <c r="R40" s="44">
        <v>4.2</v>
      </c>
      <c r="S40" s="44">
        <v>4.2</v>
      </c>
      <c r="T40" s="44">
        <v>4.2</v>
      </c>
      <c r="U40" s="44">
        <v>4.2</v>
      </c>
      <c r="V40" s="44">
        <v>4.2</v>
      </c>
      <c r="W40" s="44">
        <v>4.2</v>
      </c>
      <c r="X40" s="44">
        <v>4.2</v>
      </c>
      <c r="Y40" s="44">
        <v>4.2</v>
      </c>
      <c r="Z40" s="44">
        <v>10</v>
      </c>
      <c r="AA40" s="44">
        <v>10</v>
      </c>
      <c r="AB40" s="44">
        <v>10</v>
      </c>
      <c r="AC40" s="44">
        <v>10</v>
      </c>
      <c r="AD40" s="44">
        <v>10</v>
      </c>
      <c r="AE40" s="44">
        <v>10</v>
      </c>
      <c r="AF40" s="44">
        <v>10</v>
      </c>
      <c r="AG40" s="48">
        <v>22.2</v>
      </c>
      <c r="AH40" s="46">
        <f t="shared" si="2"/>
        <v>10</v>
      </c>
      <c r="AI40" s="47">
        <f t="shared" si="3"/>
        <v>4.2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4.5</v>
      </c>
      <c r="C41" s="44">
        <v>4.5</v>
      </c>
      <c r="D41" s="44">
        <v>4.5</v>
      </c>
      <c r="E41" s="44">
        <v>4.5</v>
      </c>
      <c r="F41" s="44">
        <v>4.5</v>
      </c>
      <c r="G41" s="44">
        <v>4.5</v>
      </c>
      <c r="H41" s="44">
        <v>4.5</v>
      </c>
      <c r="I41" s="44">
        <v>4.5</v>
      </c>
      <c r="J41" s="44">
        <v>4.5</v>
      </c>
      <c r="K41" s="44">
        <v>4.5</v>
      </c>
      <c r="L41" s="44">
        <v>4.5</v>
      </c>
      <c r="M41" s="44">
        <v>4.5</v>
      </c>
      <c r="N41" s="44">
        <v>4.5</v>
      </c>
      <c r="O41" s="44">
        <v>4.5</v>
      </c>
      <c r="P41" s="44">
        <v>4.5</v>
      </c>
      <c r="Q41" s="44">
        <v>4.5</v>
      </c>
      <c r="R41" s="44">
        <v>4.5</v>
      </c>
      <c r="S41" s="44">
        <v>4.5</v>
      </c>
      <c r="T41" s="44">
        <v>4.5</v>
      </c>
      <c r="U41" s="44">
        <v>4.5</v>
      </c>
      <c r="V41" s="44">
        <v>4.5</v>
      </c>
      <c r="W41" s="44">
        <v>4.5</v>
      </c>
      <c r="X41" s="44">
        <v>4.5</v>
      </c>
      <c r="Y41" s="44">
        <v>4.5</v>
      </c>
      <c r="Z41" s="44">
        <v>7.5</v>
      </c>
      <c r="AA41" s="44">
        <v>7.5</v>
      </c>
      <c r="AB41" s="44">
        <v>7.5</v>
      </c>
      <c r="AC41" s="44">
        <v>7.5</v>
      </c>
      <c r="AD41" s="44">
        <v>7.5</v>
      </c>
      <c r="AE41" s="44">
        <v>7.5</v>
      </c>
      <c r="AF41" s="44">
        <v>7.5</v>
      </c>
      <c r="AG41" s="48">
        <v>22.1</v>
      </c>
      <c r="AH41" s="46">
        <f t="shared" si="2"/>
        <v>7.5</v>
      </c>
      <c r="AI41" s="47">
        <f t="shared" si="3"/>
        <v>4.5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6.1</v>
      </c>
      <c r="C42" s="44">
        <v>6.1</v>
      </c>
      <c r="D42" s="44">
        <v>6.1</v>
      </c>
      <c r="E42" s="44">
        <v>6.1</v>
      </c>
      <c r="F42" s="44">
        <v>6.1</v>
      </c>
      <c r="G42" s="44">
        <v>6.1</v>
      </c>
      <c r="H42" s="44">
        <v>6.1</v>
      </c>
      <c r="I42" s="44">
        <v>6.1</v>
      </c>
      <c r="J42" s="44">
        <v>6.1</v>
      </c>
      <c r="K42" s="44">
        <v>6.1</v>
      </c>
      <c r="L42" s="44">
        <v>6.1</v>
      </c>
      <c r="M42" s="44">
        <v>6.1</v>
      </c>
      <c r="N42" s="44">
        <v>6.1</v>
      </c>
      <c r="O42" s="44">
        <v>6.1</v>
      </c>
      <c r="P42" s="44">
        <v>6.1</v>
      </c>
      <c r="Q42" s="44">
        <v>6.1</v>
      </c>
      <c r="R42" s="44">
        <v>6.1</v>
      </c>
      <c r="S42" s="44">
        <v>6.1</v>
      </c>
      <c r="T42" s="44">
        <v>6.1</v>
      </c>
      <c r="U42" s="44">
        <v>6.1</v>
      </c>
      <c r="V42" s="44">
        <v>6.1</v>
      </c>
      <c r="W42" s="44">
        <v>6.1</v>
      </c>
      <c r="X42" s="44">
        <v>6.1</v>
      </c>
      <c r="Y42" s="44">
        <v>6.1</v>
      </c>
      <c r="Z42" s="44">
        <v>6.1</v>
      </c>
      <c r="AA42" s="44">
        <v>6.1</v>
      </c>
      <c r="AB42" s="44">
        <v>6.1</v>
      </c>
      <c r="AC42" s="44">
        <v>6.1</v>
      </c>
      <c r="AD42" s="44">
        <v>6.1</v>
      </c>
      <c r="AE42" s="44">
        <v>6.1</v>
      </c>
      <c r="AF42" s="44">
        <v>6.1</v>
      </c>
      <c r="AG42" s="48">
        <v>22</v>
      </c>
      <c r="AH42" s="46">
        <f t="shared" si="2"/>
        <v>6.1</v>
      </c>
      <c r="AI42" s="47">
        <f t="shared" si="3"/>
        <v>6.1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5.0999999999999996</v>
      </c>
      <c r="C43" s="44">
        <v>5.0999999999999996</v>
      </c>
      <c r="D43" s="44">
        <v>5.0999999999999996</v>
      </c>
      <c r="E43" s="44">
        <v>5.0999999999999996</v>
      </c>
      <c r="F43" s="44">
        <v>5.0999999999999996</v>
      </c>
      <c r="G43" s="44">
        <v>5.0999999999999996</v>
      </c>
      <c r="H43" s="44">
        <v>5.0999999999999996</v>
      </c>
      <c r="I43" s="44">
        <v>5.0999999999999996</v>
      </c>
      <c r="J43" s="44">
        <v>5.0999999999999996</v>
      </c>
      <c r="K43" s="44">
        <v>5.0999999999999996</v>
      </c>
      <c r="L43" s="44">
        <v>5.0999999999999996</v>
      </c>
      <c r="M43" s="44">
        <v>5.0999999999999996</v>
      </c>
      <c r="N43" s="44">
        <v>5.0999999999999996</v>
      </c>
      <c r="O43" s="44">
        <v>5.0999999999999996</v>
      </c>
      <c r="P43" s="44">
        <v>5.0999999999999996</v>
      </c>
      <c r="Q43" s="44">
        <v>5.0999999999999996</v>
      </c>
      <c r="R43" s="44">
        <v>5.0999999999999996</v>
      </c>
      <c r="S43" s="44">
        <v>5.0999999999999996</v>
      </c>
      <c r="T43" s="44">
        <v>5.0999999999999996</v>
      </c>
      <c r="U43" s="44">
        <v>5.0999999999999996</v>
      </c>
      <c r="V43" s="44">
        <v>5.0999999999999996</v>
      </c>
      <c r="W43" s="44">
        <v>5.0999999999999996</v>
      </c>
      <c r="X43" s="44">
        <v>5.0999999999999996</v>
      </c>
      <c r="Y43" s="44">
        <v>5.0999999999999996</v>
      </c>
      <c r="Z43" s="44">
        <v>4.5</v>
      </c>
      <c r="AA43" s="44">
        <v>4.5</v>
      </c>
      <c r="AB43" s="44">
        <v>4.5</v>
      </c>
      <c r="AC43" s="44">
        <v>4.5</v>
      </c>
      <c r="AD43" s="44">
        <v>4.5</v>
      </c>
      <c r="AE43" s="44">
        <v>4.5</v>
      </c>
      <c r="AF43" s="44">
        <v>4.5</v>
      </c>
      <c r="AG43" s="48">
        <v>22</v>
      </c>
      <c r="AH43" s="46">
        <f t="shared" si="2"/>
        <v>5.0999999999999996</v>
      </c>
      <c r="AI43" s="47">
        <f t="shared" si="3"/>
        <v>4.5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12.1</v>
      </c>
      <c r="C44" s="44">
        <v>12.1</v>
      </c>
      <c r="D44" s="44">
        <v>12.1</v>
      </c>
      <c r="E44" s="44">
        <v>12.1</v>
      </c>
      <c r="F44" s="44">
        <v>12.1</v>
      </c>
      <c r="G44" s="44">
        <v>12.1</v>
      </c>
      <c r="H44" s="44">
        <v>12.1</v>
      </c>
      <c r="I44" s="44">
        <v>12.1</v>
      </c>
      <c r="J44" s="44">
        <v>12.1</v>
      </c>
      <c r="K44" s="44">
        <v>12.1</v>
      </c>
      <c r="L44" s="44">
        <v>12.1</v>
      </c>
      <c r="M44" s="44">
        <v>12.1</v>
      </c>
      <c r="N44" s="44">
        <v>12.1</v>
      </c>
      <c r="O44" s="44">
        <v>12.1</v>
      </c>
      <c r="P44" s="44">
        <v>12.1</v>
      </c>
      <c r="Q44" s="44">
        <v>12.1</v>
      </c>
      <c r="R44" s="44">
        <v>12.1</v>
      </c>
      <c r="S44" s="44">
        <v>12.1</v>
      </c>
      <c r="T44" s="44">
        <v>12.1</v>
      </c>
      <c r="U44" s="44">
        <v>12.1</v>
      </c>
      <c r="V44" s="44">
        <v>12.1</v>
      </c>
      <c r="W44" s="44">
        <v>12.1</v>
      </c>
      <c r="X44" s="44">
        <v>12.1</v>
      </c>
      <c r="Y44" s="44">
        <v>12.1</v>
      </c>
      <c r="Z44" s="44">
        <v>10.9</v>
      </c>
      <c r="AA44" s="44">
        <v>10.9</v>
      </c>
      <c r="AB44" s="44">
        <v>10.9</v>
      </c>
      <c r="AC44" s="44">
        <v>10.9</v>
      </c>
      <c r="AD44" s="44">
        <v>10.9</v>
      </c>
      <c r="AE44" s="44">
        <v>10.9</v>
      </c>
      <c r="AF44" s="44">
        <v>10.9</v>
      </c>
      <c r="AG44" s="48">
        <v>21.93</v>
      </c>
      <c r="AH44" s="46">
        <f t="shared" si="2"/>
        <v>12.1</v>
      </c>
      <c r="AI44" s="47">
        <f t="shared" si="3"/>
        <v>10.9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17.2</v>
      </c>
      <c r="C45" s="44">
        <v>17.2</v>
      </c>
      <c r="D45" s="44">
        <v>17.2</v>
      </c>
      <c r="E45" s="44">
        <v>17.2</v>
      </c>
      <c r="F45" s="44">
        <v>17.2</v>
      </c>
      <c r="G45" s="44">
        <v>17.2</v>
      </c>
      <c r="H45" s="44">
        <v>17.2</v>
      </c>
      <c r="I45" s="44">
        <v>17.2</v>
      </c>
      <c r="J45" s="44">
        <v>17.2</v>
      </c>
      <c r="K45" s="44">
        <v>17.2</v>
      </c>
      <c r="L45" s="44">
        <v>17.2</v>
      </c>
      <c r="M45" s="44">
        <v>17.2</v>
      </c>
      <c r="N45" s="44">
        <v>17.2</v>
      </c>
      <c r="O45" s="44">
        <v>17.2</v>
      </c>
      <c r="P45" s="44">
        <v>17.2</v>
      </c>
      <c r="Q45" s="44">
        <v>17.2</v>
      </c>
      <c r="R45" s="44">
        <v>17.2</v>
      </c>
      <c r="S45" s="44">
        <v>17.2</v>
      </c>
      <c r="T45" s="44">
        <v>17.2</v>
      </c>
      <c r="U45" s="44">
        <v>17.2</v>
      </c>
      <c r="V45" s="44">
        <v>17.2</v>
      </c>
      <c r="W45" s="44">
        <v>17.2</v>
      </c>
      <c r="X45" s="44">
        <v>17.2</v>
      </c>
      <c r="Y45" s="44">
        <v>17.2</v>
      </c>
      <c r="Z45" s="44">
        <v>19.7</v>
      </c>
      <c r="AA45" s="44">
        <v>19.7</v>
      </c>
      <c r="AB45" s="44">
        <v>19.7</v>
      </c>
      <c r="AC45" s="44">
        <v>19.7</v>
      </c>
      <c r="AD45" s="44">
        <v>19.7</v>
      </c>
      <c r="AE45" s="44">
        <v>19.7</v>
      </c>
      <c r="AF45" s="44">
        <v>19.7</v>
      </c>
      <c r="AG45" s="48">
        <v>21.3</v>
      </c>
      <c r="AH45" s="46">
        <f t="shared" si="2"/>
        <v>19.7</v>
      </c>
      <c r="AI45" s="47">
        <f t="shared" si="3"/>
        <v>17.2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10.3</v>
      </c>
      <c r="C46" s="44">
        <v>10.3</v>
      </c>
      <c r="D46" s="44">
        <v>10.3</v>
      </c>
      <c r="E46" s="44">
        <v>10.3</v>
      </c>
      <c r="F46" s="44">
        <v>10.3</v>
      </c>
      <c r="G46" s="44">
        <v>10.3</v>
      </c>
      <c r="H46" s="44">
        <v>10.3</v>
      </c>
      <c r="I46" s="44">
        <v>10.3</v>
      </c>
      <c r="J46" s="44">
        <v>10.3</v>
      </c>
      <c r="K46" s="44">
        <v>10.3</v>
      </c>
      <c r="L46" s="44">
        <v>10.3</v>
      </c>
      <c r="M46" s="44">
        <v>10.3</v>
      </c>
      <c r="N46" s="44">
        <v>10.3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9.1999999999999993</v>
      </c>
      <c r="AA46" s="44">
        <v>9.1999999999999993</v>
      </c>
      <c r="AB46" s="44">
        <v>9.1999999999999993</v>
      </c>
      <c r="AC46" s="44">
        <v>9.1999999999999993</v>
      </c>
      <c r="AD46" s="44">
        <v>9.1999999999999993</v>
      </c>
      <c r="AE46" s="44">
        <v>9.1999999999999993</v>
      </c>
      <c r="AF46" s="44">
        <v>9.1999999999999993</v>
      </c>
      <c r="AG46" s="48">
        <v>20</v>
      </c>
      <c r="AH46" s="46">
        <f t="shared" si="2"/>
        <v>10.3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4.5999999999999996</v>
      </c>
      <c r="C47" s="44">
        <v>4.5999999999999996</v>
      </c>
      <c r="D47" s="44">
        <v>4.5999999999999996</v>
      </c>
      <c r="E47" s="44">
        <v>4.5999999999999996</v>
      </c>
      <c r="F47" s="44">
        <v>4.5999999999999996</v>
      </c>
      <c r="G47" s="44">
        <v>4.5999999999999996</v>
      </c>
      <c r="H47" s="44">
        <v>4.5999999999999996</v>
      </c>
      <c r="I47" s="44">
        <v>4.5999999999999996</v>
      </c>
      <c r="J47" s="44">
        <v>4.5999999999999996</v>
      </c>
      <c r="K47" s="44">
        <v>4.5999999999999996</v>
      </c>
      <c r="L47" s="44">
        <v>4.5999999999999996</v>
      </c>
      <c r="M47" s="44">
        <v>4.5999999999999996</v>
      </c>
      <c r="N47" s="44">
        <v>4.5999999999999996</v>
      </c>
      <c r="O47" s="44">
        <v>4.5999999999999996</v>
      </c>
      <c r="P47" s="44">
        <v>4.5999999999999996</v>
      </c>
      <c r="Q47" s="44">
        <v>4.5999999999999996</v>
      </c>
      <c r="R47" s="44">
        <v>4.5999999999999996</v>
      </c>
      <c r="S47" s="44">
        <v>4.5999999999999996</v>
      </c>
      <c r="T47" s="44">
        <v>4.5999999999999996</v>
      </c>
      <c r="U47" s="44">
        <v>4.5999999999999996</v>
      </c>
      <c r="V47" s="44">
        <v>4.5999999999999996</v>
      </c>
      <c r="W47" s="44">
        <v>4.5999999999999996</v>
      </c>
      <c r="X47" s="44">
        <v>4.5999999999999996</v>
      </c>
      <c r="Y47" s="44">
        <v>4.5999999999999996</v>
      </c>
      <c r="Z47" s="44">
        <v>4.7</v>
      </c>
      <c r="AA47" s="44">
        <v>4.7</v>
      </c>
      <c r="AB47" s="44">
        <v>4.7</v>
      </c>
      <c r="AC47" s="44">
        <v>4.7</v>
      </c>
      <c r="AD47" s="44">
        <v>4.7</v>
      </c>
      <c r="AE47" s="44">
        <v>4.7</v>
      </c>
      <c r="AF47" s="44">
        <v>4.7</v>
      </c>
      <c r="AG47" s="48">
        <v>19.8</v>
      </c>
      <c r="AH47" s="46">
        <f t="shared" si="2"/>
        <v>4.7</v>
      </c>
      <c r="AI47" s="47">
        <f t="shared" si="3"/>
        <v>4.5999999999999996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6.5</v>
      </c>
      <c r="C49" s="44">
        <v>6.5</v>
      </c>
      <c r="D49" s="44">
        <v>6.5</v>
      </c>
      <c r="E49" s="44">
        <v>6.5</v>
      </c>
      <c r="F49" s="44">
        <v>6.5</v>
      </c>
      <c r="G49" s="44">
        <v>6.5</v>
      </c>
      <c r="H49" s="44">
        <v>6.5</v>
      </c>
      <c r="I49" s="44">
        <v>6.5</v>
      </c>
      <c r="J49" s="44">
        <v>6.5</v>
      </c>
      <c r="K49" s="44">
        <v>6.5</v>
      </c>
      <c r="L49" s="44">
        <v>6.5</v>
      </c>
      <c r="M49" s="44">
        <v>6.5</v>
      </c>
      <c r="N49" s="44">
        <v>6.5</v>
      </c>
      <c r="O49" s="44">
        <v>6.5</v>
      </c>
      <c r="P49" s="44">
        <v>6.5</v>
      </c>
      <c r="Q49" s="44">
        <v>6.5</v>
      </c>
      <c r="R49" s="44">
        <v>6.5</v>
      </c>
      <c r="S49" s="44">
        <v>6.5</v>
      </c>
      <c r="T49" s="44">
        <v>6.5</v>
      </c>
      <c r="U49" s="44">
        <v>6.5</v>
      </c>
      <c r="V49" s="44">
        <v>6.5</v>
      </c>
      <c r="W49" s="44">
        <v>6.5</v>
      </c>
      <c r="X49" s="44">
        <v>6.5</v>
      </c>
      <c r="Y49" s="44">
        <v>6.5</v>
      </c>
      <c r="Z49" s="44">
        <v>6.2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6.5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2</v>
      </c>
      <c r="C50" s="44">
        <v>2</v>
      </c>
      <c r="D50" s="44">
        <v>2</v>
      </c>
      <c r="E50" s="44">
        <v>2</v>
      </c>
      <c r="F50" s="44">
        <v>2</v>
      </c>
      <c r="G50" s="44">
        <v>2</v>
      </c>
      <c r="H50" s="44">
        <v>2</v>
      </c>
      <c r="I50" s="44">
        <v>2</v>
      </c>
      <c r="J50" s="44">
        <v>2</v>
      </c>
      <c r="K50" s="44">
        <v>2</v>
      </c>
      <c r="L50" s="44">
        <v>2</v>
      </c>
      <c r="M50" s="44">
        <v>2</v>
      </c>
      <c r="N50" s="44">
        <v>2</v>
      </c>
      <c r="O50" s="44">
        <v>2</v>
      </c>
      <c r="P50" s="44">
        <v>2</v>
      </c>
      <c r="Q50" s="44">
        <v>2</v>
      </c>
      <c r="R50" s="44">
        <v>2</v>
      </c>
      <c r="S50" s="44">
        <v>2</v>
      </c>
      <c r="T50" s="44">
        <v>2</v>
      </c>
      <c r="U50" s="44">
        <v>2</v>
      </c>
      <c r="V50" s="44">
        <v>2</v>
      </c>
      <c r="W50" s="44">
        <v>2</v>
      </c>
      <c r="X50" s="44">
        <v>2</v>
      </c>
      <c r="Y50" s="44">
        <v>2</v>
      </c>
      <c r="Z50" s="44">
        <v>5.0999999999999996</v>
      </c>
      <c r="AA50" s="44">
        <v>5.0999999999999996</v>
      </c>
      <c r="AB50" s="44">
        <v>5.0999999999999996</v>
      </c>
      <c r="AC50" s="44">
        <v>5.0999999999999996</v>
      </c>
      <c r="AD50" s="44">
        <v>5.0999999999999996</v>
      </c>
      <c r="AE50" s="44">
        <v>5.0999999999999996</v>
      </c>
      <c r="AF50" s="44">
        <v>5.0999999999999996</v>
      </c>
      <c r="AG50" s="48">
        <v>14.9</v>
      </c>
      <c r="AH50" s="46">
        <f t="shared" si="2"/>
        <v>5.0999999999999996</v>
      </c>
      <c r="AI50" s="47">
        <f t="shared" si="3"/>
        <v>2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2.9</v>
      </c>
      <c r="C51" s="44">
        <v>2.9</v>
      </c>
      <c r="D51" s="44">
        <v>2.9</v>
      </c>
      <c r="E51" s="44">
        <v>2.9</v>
      </c>
      <c r="F51" s="44">
        <v>2.9</v>
      </c>
      <c r="G51" s="44">
        <v>2.9</v>
      </c>
      <c r="H51" s="44">
        <v>2.9</v>
      </c>
      <c r="I51" s="44">
        <v>2.9</v>
      </c>
      <c r="J51" s="44">
        <v>2.9</v>
      </c>
      <c r="K51" s="44">
        <v>2.9</v>
      </c>
      <c r="L51" s="44">
        <v>2.9</v>
      </c>
      <c r="M51" s="44">
        <v>2.9</v>
      </c>
      <c r="N51" s="44">
        <v>2.9</v>
      </c>
      <c r="O51" s="44">
        <v>2.9</v>
      </c>
      <c r="P51" s="44">
        <v>2.9</v>
      </c>
      <c r="Q51" s="44">
        <v>2.9</v>
      </c>
      <c r="R51" s="44">
        <v>2.9</v>
      </c>
      <c r="S51" s="44">
        <v>2.9</v>
      </c>
      <c r="T51" s="44">
        <v>2.9</v>
      </c>
      <c r="U51" s="44">
        <v>2.9</v>
      </c>
      <c r="V51" s="44">
        <v>2.9</v>
      </c>
      <c r="W51" s="44">
        <v>2.9</v>
      </c>
      <c r="X51" s="44">
        <v>2.9</v>
      </c>
      <c r="Y51" s="44">
        <v>2.9</v>
      </c>
      <c r="Z51" s="44">
        <v>6.5</v>
      </c>
      <c r="AA51" s="44">
        <v>6.5</v>
      </c>
      <c r="AB51" s="44">
        <v>6.5</v>
      </c>
      <c r="AC51" s="44">
        <v>6.5</v>
      </c>
      <c r="AD51" s="44">
        <v>6.5</v>
      </c>
      <c r="AE51" s="44">
        <v>6.5</v>
      </c>
      <c r="AF51" s="44">
        <v>6.5</v>
      </c>
      <c r="AG51" s="48">
        <v>14.9</v>
      </c>
      <c r="AH51" s="46">
        <f t="shared" si="2"/>
        <v>6.5</v>
      </c>
      <c r="AI51" s="47">
        <f t="shared" si="3"/>
        <v>2.9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7.9</v>
      </c>
      <c r="C52" s="44">
        <v>7.9</v>
      </c>
      <c r="D52" s="44">
        <v>7.9</v>
      </c>
      <c r="E52" s="44">
        <v>10</v>
      </c>
      <c r="F52" s="44">
        <v>10</v>
      </c>
      <c r="G52" s="44">
        <v>10</v>
      </c>
      <c r="H52" s="44">
        <v>10</v>
      </c>
      <c r="I52" s="44">
        <v>10</v>
      </c>
      <c r="J52" s="44">
        <v>10</v>
      </c>
      <c r="K52" s="44">
        <v>10</v>
      </c>
      <c r="L52" s="44">
        <v>10</v>
      </c>
      <c r="M52" s="44">
        <v>10</v>
      </c>
      <c r="N52" s="44">
        <v>10</v>
      </c>
      <c r="O52" s="44">
        <v>10</v>
      </c>
      <c r="P52" s="44">
        <v>10</v>
      </c>
      <c r="Q52" s="44">
        <v>10</v>
      </c>
      <c r="R52" s="44">
        <v>10</v>
      </c>
      <c r="S52" s="44">
        <v>10</v>
      </c>
      <c r="T52" s="44">
        <v>10</v>
      </c>
      <c r="U52" s="44">
        <v>10</v>
      </c>
      <c r="V52" s="44">
        <v>10</v>
      </c>
      <c r="W52" s="44">
        <v>10</v>
      </c>
      <c r="X52" s="44">
        <v>10</v>
      </c>
      <c r="Y52" s="44">
        <v>10</v>
      </c>
      <c r="Z52" s="44">
        <v>2</v>
      </c>
      <c r="AA52" s="44">
        <v>2</v>
      </c>
      <c r="AB52" s="44">
        <v>2</v>
      </c>
      <c r="AC52" s="44">
        <v>2</v>
      </c>
      <c r="AD52" s="44">
        <v>2</v>
      </c>
      <c r="AE52" s="44">
        <v>2</v>
      </c>
      <c r="AF52" s="44">
        <v>2</v>
      </c>
      <c r="AG52" s="48">
        <v>14.3</v>
      </c>
      <c r="AH52" s="46">
        <f t="shared" si="2"/>
        <v>10</v>
      </c>
      <c r="AI52" s="47">
        <f t="shared" si="3"/>
        <v>2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3.1</v>
      </c>
      <c r="C53" s="44">
        <v>3.1</v>
      </c>
      <c r="D53" s="44">
        <v>3.1</v>
      </c>
      <c r="E53" s="44">
        <v>3.1</v>
      </c>
      <c r="F53" s="44">
        <v>3.1</v>
      </c>
      <c r="G53" s="44">
        <v>3.1</v>
      </c>
      <c r="H53" s="44">
        <v>3.1</v>
      </c>
      <c r="I53" s="44">
        <v>3.1</v>
      </c>
      <c r="J53" s="44">
        <v>3.1</v>
      </c>
      <c r="K53" s="44">
        <v>3.1</v>
      </c>
      <c r="L53" s="44">
        <v>3.1</v>
      </c>
      <c r="M53" s="44">
        <v>3.1</v>
      </c>
      <c r="N53" s="44">
        <v>3.1</v>
      </c>
      <c r="O53" s="44">
        <v>3.1</v>
      </c>
      <c r="P53" s="44">
        <v>3.1</v>
      </c>
      <c r="Q53" s="44">
        <v>3.1</v>
      </c>
      <c r="R53" s="44">
        <v>3.1</v>
      </c>
      <c r="S53" s="44">
        <v>3.1</v>
      </c>
      <c r="T53" s="44">
        <v>3.1</v>
      </c>
      <c r="U53" s="44">
        <v>3.1</v>
      </c>
      <c r="V53" s="44">
        <v>3.1</v>
      </c>
      <c r="W53" s="44">
        <v>3.1</v>
      </c>
      <c r="X53" s="44">
        <v>3.1</v>
      </c>
      <c r="Y53" s="44">
        <v>3.1</v>
      </c>
      <c r="Z53" s="44">
        <v>2.9</v>
      </c>
      <c r="AA53" s="44">
        <v>2.9</v>
      </c>
      <c r="AB53" s="44">
        <v>2.9</v>
      </c>
      <c r="AC53" s="44">
        <v>2.9</v>
      </c>
      <c r="AD53" s="44">
        <v>2.9</v>
      </c>
      <c r="AE53" s="44">
        <v>2.9</v>
      </c>
      <c r="AF53" s="44">
        <v>2.9</v>
      </c>
      <c r="AG53" s="48">
        <v>14</v>
      </c>
      <c r="AH53" s="46">
        <f t="shared" si="2"/>
        <v>3.1</v>
      </c>
      <c r="AI53" s="47">
        <f t="shared" si="3"/>
        <v>2.9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Q54" s="44">
        <v>0</v>
      </c>
      <c r="R54" s="44">
        <v>0</v>
      </c>
      <c r="S54" s="44">
        <v>0</v>
      </c>
      <c r="T54" s="44">
        <v>0</v>
      </c>
      <c r="U54" s="44">
        <v>0</v>
      </c>
      <c r="V54" s="44">
        <v>0</v>
      </c>
      <c r="W54" s="44">
        <v>0</v>
      </c>
      <c r="X54" s="44">
        <v>0</v>
      </c>
      <c r="Y54" s="44">
        <v>0</v>
      </c>
      <c r="Z54" s="44">
        <v>7.9</v>
      </c>
      <c r="AA54" s="44">
        <v>7.9</v>
      </c>
      <c r="AB54" s="44">
        <v>7.9</v>
      </c>
      <c r="AC54" s="44">
        <v>7.9</v>
      </c>
      <c r="AD54" s="44">
        <v>7.9</v>
      </c>
      <c r="AE54" s="44">
        <v>7.9</v>
      </c>
      <c r="AF54" s="44">
        <v>7.9</v>
      </c>
      <c r="AG54" s="48">
        <v>13.6</v>
      </c>
      <c r="AH54" s="46">
        <f t="shared" si="2"/>
        <v>7.9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5.77</v>
      </c>
      <c r="C55" s="44">
        <v>5.77</v>
      </c>
      <c r="D55" s="44">
        <v>5.77</v>
      </c>
      <c r="E55" s="44">
        <v>5.77</v>
      </c>
      <c r="F55" s="44">
        <v>5.77</v>
      </c>
      <c r="G55" s="44">
        <v>5.77</v>
      </c>
      <c r="H55" s="44">
        <v>5.77</v>
      </c>
      <c r="I55" s="44">
        <v>5.77</v>
      </c>
      <c r="J55" s="44">
        <v>5.77</v>
      </c>
      <c r="K55" s="44">
        <v>5.77</v>
      </c>
      <c r="L55" s="44">
        <v>5.77</v>
      </c>
      <c r="M55" s="44">
        <v>5.77</v>
      </c>
      <c r="N55" s="44">
        <v>5.77</v>
      </c>
      <c r="O55" s="44">
        <v>5.77</v>
      </c>
      <c r="P55" s="44">
        <v>5.77</v>
      </c>
      <c r="Q55" s="44">
        <v>5.77</v>
      </c>
      <c r="R55" s="44">
        <v>5.77</v>
      </c>
      <c r="S55" s="44">
        <v>5.77</v>
      </c>
      <c r="T55" s="44">
        <v>5.77</v>
      </c>
      <c r="U55" s="44">
        <v>5.77</v>
      </c>
      <c r="V55" s="44">
        <v>5.77</v>
      </c>
      <c r="W55" s="44">
        <v>5.77</v>
      </c>
      <c r="X55" s="44">
        <v>5.77</v>
      </c>
      <c r="Y55" s="44">
        <v>5.77</v>
      </c>
      <c r="Z55" s="44">
        <v>6.4</v>
      </c>
      <c r="AA55" s="44">
        <v>6.4</v>
      </c>
      <c r="AB55" s="44">
        <v>6.4</v>
      </c>
      <c r="AC55" s="44">
        <v>6.4</v>
      </c>
      <c r="AD55" s="44">
        <v>6.4</v>
      </c>
      <c r="AE55" s="44">
        <v>6.4</v>
      </c>
      <c r="AF55" s="44">
        <v>6.4</v>
      </c>
      <c r="AG55" s="48">
        <v>13.5</v>
      </c>
      <c r="AH55" s="46">
        <f t="shared" si="2"/>
        <v>6.4</v>
      </c>
      <c r="AI55" s="47">
        <f t="shared" si="3"/>
        <v>5.77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0</v>
      </c>
      <c r="AA56" s="44">
        <v>0</v>
      </c>
      <c r="AB56" s="44">
        <v>0</v>
      </c>
      <c r="AC56" s="44">
        <v>0</v>
      </c>
      <c r="AD56" s="44">
        <v>0</v>
      </c>
      <c r="AE56" s="44">
        <v>0</v>
      </c>
      <c r="AF56" s="44">
        <v>0</v>
      </c>
      <c r="AG56" s="48">
        <v>13</v>
      </c>
      <c r="AH56" s="46">
        <f t="shared" si="2"/>
        <v>4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5.9</v>
      </c>
      <c r="O57" s="44">
        <v>5.9</v>
      </c>
      <c r="P57" s="44">
        <v>5.9</v>
      </c>
      <c r="Q57" s="44">
        <v>5.9</v>
      </c>
      <c r="R57" s="44">
        <v>5.9</v>
      </c>
      <c r="S57" s="44">
        <v>5.9</v>
      </c>
      <c r="T57" s="44">
        <v>5.9</v>
      </c>
      <c r="U57" s="44">
        <v>5.9</v>
      </c>
      <c r="V57" s="44">
        <v>5.9</v>
      </c>
      <c r="W57" s="44">
        <v>5.9</v>
      </c>
      <c r="X57" s="44">
        <v>5.9</v>
      </c>
      <c r="Y57" s="44">
        <v>5.9</v>
      </c>
      <c r="Z57" s="44">
        <v>4.7</v>
      </c>
      <c r="AA57" s="44">
        <v>4.7</v>
      </c>
      <c r="AB57" s="44">
        <v>4.7</v>
      </c>
      <c r="AC57" s="44">
        <v>4.7</v>
      </c>
      <c r="AD57" s="44">
        <v>4.7</v>
      </c>
      <c r="AE57" s="44">
        <v>4.7</v>
      </c>
      <c r="AF57" s="44">
        <v>4.7</v>
      </c>
      <c r="AG57" s="48">
        <v>12</v>
      </c>
      <c r="AH57" s="46">
        <f t="shared" si="2"/>
        <v>5.9</v>
      </c>
      <c r="AI57" s="47">
        <f t="shared" si="3"/>
        <v>4.7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3.3</v>
      </c>
      <c r="C58" s="44">
        <v>3.3</v>
      </c>
      <c r="D58" s="44">
        <v>3.3</v>
      </c>
      <c r="E58" s="44">
        <v>3.3</v>
      </c>
      <c r="F58" s="44">
        <v>3.3</v>
      </c>
      <c r="G58" s="44">
        <v>3.3</v>
      </c>
      <c r="H58" s="44">
        <v>3.3</v>
      </c>
      <c r="I58" s="44">
        <v>3.3</v>
      </c>
      <c r="J58" s="44">
        <v>3.3</v>
      </c>
      <c r="K58" s="44">
        <v>3.3</v>
      </c>
      <c r="L58" s="44">
        <v>3.3</v>
      </c>
      <c r="M58" s="44">
        <v>3.3</v>
      </c>
      <c r="N58" s="44">
        <v>3.3</v>
      </c>
      <c r="O58" s="44">
        <v>3.3</v>
      </c>
      <c r="P58" s="44">
        <v>3.3</v>
      </c>
      <c r="Q58" s="44">
        <v>3.3</v>
      </c>
      <c r="R58" s="44">
        <v>3.3</v>
      </c>
      <c r="S58" s="44">
        <v>3.3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3.3</v>
      </c>
      <c r="Z58" s="44">
        <v>3</v>
      </c>
      <c r="AA58" s="44">
        <v>3</v>
      </c>
      <c r="AB58" s="44">
        <v>3</v>
      </c>
      <c r="AC58" s="44">
        <v>3</v>
      </c>
      <c r="AD58" s="44">
        <v>3</v>
      </c>
      <c r="AE58" s="44">
        <v>3</v>
      </c>
      <c r="AF58" s="44">
        <v>3</v>
      </c>
      <c r="AG58" s="48">
        <v>12</v>
      </c>
      <c r="AH58" s="46">
        <f t="shared" si="2"/>
        <v>3.3</v>
      </c>
      <c r="AI58" s="47">
        <f t="shared" si="3"/>
        <v>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1.8</v>
      </c>
      <c r="C59" s="44">
        <v>1.8</v>
      </c>
      <c r="D59" s="44">
        <v>1.8</v>
      </c>
      <c r="E59" s="44">
        <v>1.8</v>
      </c>
      <c r="F59" s="44">
        <v>1.8</v>
      </c>
      <c r="G59" s="44">
        <v>1.8</v>
      </c>
      <c r="H59" s="44">
        <v>1.8</v>
      </c>
      <c r="I59" s="44">
        <v>1.8</v>
      </c>
      <c r="J59" s="44">
        <v>1.8</v>
      </c>
      <c r="K59" s="44">
        <v>1.8</v>
      </c>
      <c r="L59" s="44">
        <v>1.8</v>
      </c>
      <c r="M59" s="44">
        <v>1.8</v>
      </c>
      <c r="N59" s="44">
        <v>1.8</v>
      </c>
      <c r="O59" s="44">
        <v>1.8</v>
      </c>
      <c r="P59" s="44">
        <v>1.8</v>
      </c>
      <c r="Q59" s="44">
        <v>1.8</v>
      </c>
      <c r="R59" s="44">
        <v>1.8</v>
      </c>
      <c r="S59" s="44">
        <v>1.8</v>
      </c>
      <c r="T59" s="44">
        <v>1.8</v>
      </c>
      <c r="U59" s="44">
        <v>1.8</v>
      </c>
      <c r="V59" s="44">
        <v>1.8</v>
      </c>
      <c r="W59" s="44">
        <v>1.8</v>
      </c>
      <c r="X59" s="44">
        <v>1.8</v>
      </c>
      <c r="Y59" s="44">
        <v>1.8</v>
      </c>
      <c r="Z59" s="44">
        <v>0</v>
      </c>
      <c r="AA59" s="44">
        <v>0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5.0999999999999996</v>
      </c>
      <c r="C60" s="44">
        <v>5.0999999999999996</v>
      </c>
      <c r="D60" s="44">
        <v>5.0999999999999996</v>
      </c>
      <c r="E60" s="44">
        <v>5.0999999999999996</v>
      </c>
      <c r="F60" s="44">
        <v>5.0999999999999996</v>
      </c>
      <c r="G60" s="44">
        <v>5.0999999999999996</v>
      </c>
      <c r="H60" s="44">
        <v>5.0999999999999996</v>
      </c>
      <c r="I60" s="44">
        <v>5.0999999999999996</v>
      </c>
      <c r="J60" s="44">
        <v>5.0999999999999996</v>
      </c>
      <c r="K60" s="44">
        <v>5.0999999999999996</v>
      </c>
      <c r="L60" s="44">
        <v>5.0999999999999996</v>
      </c>
      <c r="M60" s="44">
        <v>5.0999999999999996</v>
      </c>
      <c r="N60" s="44">
        <v>5.0999999999999996</v>
      </c>
      <c r="O60" s="44">
        <v>5.0999999999999996</v>
      </c>
      <c r="P60" s="44">
        <v>5.0999999999999996</v>
      </c>
      <c r="Q60" s="44">
        <v>5.0999999999999996</v>
      </c>
      <c r="R60" s="44">
        <v>5.0999999999999996</v>
      </c>
      <c r="S60" s="44">
        <v>5.0999999999999996</v>
      </c>
      <c r="T60" s="44">
        <v>5.0999999999999996</v>
      </c>
      <c r="U60" s="44">
        <v>5.0999999999999996</v>
      </c>
      <c r="V60" s="44">
        <v>5.0999999999999996</v>
      </c>
      <c r="W60" s="44">
        <v>5.0999999999999996</v>
      </c>
      <c r="X60" s="44">
        <v>5.0999999999999996</v>
      </c>
      <c r="Y60" s="44">
        <v>5.0999999999999996</v>
      </c>
      <c r="Z60" s="44">
        <v>5.9</v>
      </c>
      <c r="AA60" s="44">
        <v>5.9</v>
      </c>
      <c r="AB60" s="44">
        <v>5.9</v>
      </c>
      <c r="AC60" s="44">
        <v>5.9</v>
      </c>
      <c r="AD60" s="44">
        <v>5.9</v>
      </c>
      <c r="AE60" s="44">
        <v>5.9</v>
      </c>
      <c r="AF60" s="44">
        <v>5.9</v>
      </c>
      <c r="AG60" s="48">
        <v>12</v>
      </c>
      <c r="AH60" s="46">
        <f t="shared" si="2"/>
        <v>5.9</v>
      </c>
      <c r="AI60" s="47">
        <f t="shared" si="3"/>
        <v>5.0999999999999996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11.7</v>
      </c>
      <c r="C61" s="44">
        <v>11.7</v>
      </c>
      <c r="D61" s="44">
        <v>11.7</v>
      </c>
      <c r="E61" s="44">
        <v>11.7</v>
      </c>
      <c r="F61" s="44">
        <v>11.7</v>
      </c>
      <c r="G61" s="44">
        <v>11.7</v>
      </c>
      <c r="H61" s="44">
        <v>11.7</v>
      </c>
      <c r="I61" s="44">
        <v>11.7</v>
      </c>
      <c r="J61" s="44">
        <v>11.7</v>
      </c>
      <c r="K61" s="44">
        <v>11.7</v>
      </c>
      <c r="L61" s="44">
        <v>11.7</v>
      </c>
      <c r="M61" s="44">
        <v>11.7</v>
      </c>
      <c r="N61" s="44">
        <v>11.7</v>
      </c>
      <c r="O61" s="44">
        <v>11.7</v>
      </c>
      <c r="P61" s="44">
        <v>11.7</v>
      </c>
      <c r="Q61" s="44">
        <v>11.7</v>
      </c>
      <c r="R61" s="44">
        <v>11.7</v>
      </c>
      <c r="S61" s="44">
        <v>11.7</v>
      </c>
      <c r="T61" s="44">
        <v>11.7</v>
      </c>
      <c r="U61" s="44">
        <v>11.7</v>
      </c>
      <c r="V61" s="44">
        <v>11.7</v>
      </c>
      <c r="W61" s="44">
        <v>11.7</v>
      </c>
      <c r="X61" s="44">
        <v>11.7</v>
      </c>
      <c r="Y61" s="44">
        <v>11.7</v>
      </c>
      <c r="Z61" s="44">
        <v>1.8</v>
      </c>
      <c r="AA61" s="44">
        <v>1.8</v>
      </c>
      <c r="AB61" s="44">
        <v>1.8</v>
      </c>
      <c r="AC61" s="44">
        <v>1.8</v>
      </c>
      <c r="AD61" s="44">
        <v>1.8</v>
      </c>
      <c r="AE61" s="44">
        <v>1.8</v>
      </c>
      <c r="AF61" s="44">
        <v>1.8</v>
      </c>
      <c r="AG61" s="48">
        <v>12</v>
      </c>
      <c r="AH61" s="46">
        <f t="shared" si="2"/>
        <v>11.7</v>
      </c>
      <c r="AI61" s="47">
        <f t="shared" si="3"/>
        <v>1.8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1.3</v>
      </c>
      <c r="C62" s="44">
        <v>1.3</v>
      </c>
      <c r="D62" s="44">
        <v>1.3</v>
      </c>
      <c r="E62" s="44">
        <v>1.3</v>
      </c>
      <c r="F62" s="44">
        <v>1.3</v>
      </c>
      <c r="G62" s="44">
        <v>1.3</v>
      </c>
      <c r="H62" s="44">
        <v>1.3</v>
      </c>
      <c r="I62" s="44">
        <v>1.3</v>
      </c>
      <c r="J62" s="44">
        <v>1.3</v>
      </c>
      <c r="K62" s="44">
        <v>1.3</v>
      </c>
      <c r="L62" s="44">
        <v>1.3</v>
      </c>
      <c r="M62" s="44">
        <v>1.3</v>
      </c>
      <c r="N62" s="44">
        <v>1.3</v>
      </c>
      <c r="O62" s="44">
        <v>1.3</v>
      </c>
      <c r="P62" s="44">
        <v>1.3</v>
      </c>
      <c r="Q62" s="44">
        <v>1.3</v>
      </c>
      <c r="R62" s="44">
        <v>1.3</v>
      </c>
      <c r="S62" s="44">
        <v>1.3</v>
      </c>
      <c r="T62" s="44">
        <v>1.3</v>
      </c>
      <c r="U62" s="44">
        <v>1.3</v>
      </c>
      <c r="V62" s="44">
        <v>1.3</v>
      </c>
      <c r="W62" s="44">
        <v>1.3</v>
      </c>
      <c r="X62" s="44">
        <v>1.3</v>
      </c>
      <c r="Y62" s="44">
        <v>1.3</v>
      </c>
      <c r="Z62" s="44">
        <v>5.0999999999999996</v>
      </c>
      <c r="AA62" s="44">
        <v>5.0999999999999996</v>
      </c>
      <c r="AB62" s="44">
        <v>5.0999999999999996</v>
      </c>
      <c r="AC62" s="44">
        <v>5.0999999999999996</v>
      </c>
      <c r="AD62" s="44">
        <v>5.0999999999999996</v>
      </c>
      <c r="AE62" s="44">
        <v>5.0999999999999996</v>
      </c>
      <c r="AF62" s="44">
        <v>5.0999999999999996</v>
      </c>
      <c r="AG62" s="48">
        <v>11.88</v>
      </c>
      <c r="AH62" s="46">
        <f t="shared" si="2"/>
        <v>5.0999999999999996</v>
      </c>
      <c r="AI62" s="47">
        <f t="shared" si="3"/>
        <v>1.3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2.7</v>
      </c>
      <c r="C63" s="44">
        <v>2.7</v>
      </c>
      <c r="D63" s="44">
        <v>2.7</v>
      </c>
      <c r="E63" s="44">
        <v>2.7</v>
      </c>
      <c r="F63" s="44">
        <v>2.7</v>
      </c>
      <c r="G63" s="44">
        <v>2.7</v>
      </c>
      <c r="H63" s="44">
        <v>2.7</v>
      </c>
      <c r="I63" s="44">
        <v>2.7</v>
      </c>
      <c r="J63" s="44">
        <v>2.7</v>
      </c>
      <c r="K63" s="44">
        <v>2.7</v>
      </c>
      <c r="L63" s="44">
        <v>2.7</v>
      </c>
      <c r="M63" s="44">
        <v>2.7</v>
      </c>
      <c r="N63" s="44">
        <v>2.7</v>
      </c>
      <c r="O63" s="44">
        <v>2.7</v>
      </c>
      <c r="P63" s="44">
        <v>2.7</v>
      </c>
      <c r="Q63" s="44">
        <v>2.7</v>
      </c>
      <c r="R63" s="44">
        <v>2.7</v>
      </c>
      <c r="S63" s="44">
        <v>2.7</v>
      </c>
      <c r="T63" s="44">
        <v>2.7</v>
      </c>
      <c r="U63" s="44">
        <v>2.7</v>
      </c>
      <c r="V63" s="44">
        <v>2.7</v>
      </c>
      <c r="W63" s="44">
        <v>2.7</v>
      </c>
      <c r="X63" s="44">
        <v>2.7</v>
      </c>
      <c r="Y63" s="44">
        <v>2.7</v>
      </c>
      <c r="Z63" s="44">
        <v>11.7</v>
      </c>
      <c r="AA63" s="44">
        <v>11.7</v>
      </c>
      <c r="AB63" s="44">
        <v>11.7</v>
      </c>
      <c r="AC63" s="44">
        <v>11.7</v>
      </c>
      <c r="AD63" s="44">
        <v>11.7</v>
      </c>
      <c r="AE63" s="44">
        <v>11.7</v>
      </c>
      <c r="AF63" s="44">
        <v>11.7</v>
      </c>
      <c r="AG63" s="48">
        <v>11</v>
      </c>
      <c r="AH63" s="46">
        <f t="shared" si="2"/>
        <v>11.7</v>
      </c>
      <c r="AI63" s="47">
        <f t="shared" si="3"/>
        <v>2.7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2</v>
      </c>
      <c r="C64" s="44">
        <v>2</v>
      </c>
      <c r="D64" s="44">
        <v>2</v>
      </c>
      <c r="E64" s="44">
        <v>2</v>
      </c>
      <c r="F64" s="44">
        <v>2</v>
      </c>
      <c r="G64" s="44">
        <v>2</v>
      </c>
      <c r="H64" s="44">
        <v>2</v>
      </c>
      <c r="I64" s="44">
        <v>2</v>
      </c>
      <c r="J64" s="44">
        <v>2</v>
      </c>
      <c r="K64" s="44">
        <v>2</v>
      </c>
      <c r="L64" s="44">
        <v>2</v>
      </c>
      <c r="M64" s="44">
        <v>2</v>
      </c>
      <c r="N64" s="44">
        <v>2</v>
      </c>
      <c r="O64" s="44">
        <v>2</v>
      </c>
      <c r="P64" s="44">
        <v>2</v>
      </c>
      <c r="Q64" s="44">
        <v>2</v>
      </c>
      <c r="R64" s="44">
        <v>2</v>
      </c>
      <c r="S64" s="44">
        <v>2</v>
      </c>
      <c r="T64" s="44">
        <v>2</v>
      </c>
      <c r="U64" s="44">
        <v>2</v>
      </c>
      <c r="V64" s="44">
        <v>2</v>
      </c>
      <c r="W64" s="44">
        <v>2</v>
      </c>
      <c r="X64" s="44">
        <v>2</v>
      </c>
      <c r="Y64" s="44">
        <v>2</v>
      </c>
      <c r="Z64" s="44">
        <v>1.3</v>
      </c>
      <c r="AA64" s="44">
        <v>1.3</v>
      </c>
      <c r="AB64" s="44">
        <v>1.3</v>
      </c>
      <c r="AC64" s="44">
        <v>1.3</v>
      </c>
      <c r="AD64" s="44">
        <v>1.3</v>
      </c>
      <c r="AE64" s="44">
        <v>1.3</v>
      </c>
      <c r="AF64" s="44">
        <v>1.3</v>
      </c>
      <c r="AG64" s="48">
        <v>11</v>
      </c>
      <c r="AH64" s="46">
        <f>MAX(B64:AF64)</f>
        <v>2</v>
      </c>
      <c r="AI64" s="47">
        <f>MIN(B64:AF64)</f>
        <v>1.3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4.5999999999999996</v>
      </c>
      <c r="C66" s="44">
        <v>4.5999999999999996</v>
      </c>
      <c r="D66" s="44">
        <v>4.5999999999999996</v>
      </c>
      <c r="E66" s="44">
        <v>4.5999999999999996</v>
      </c>
      <c r="F66" s="44">
        <v>4.5999999999999996</v>
      </c>
      <c r="G66" s="44">
        <v>4.5999999999999996</v>
      </c>
      <c r="H66" s="44">
        <v>4.5999999999999996</v>
      </c>
      <c r="I66" s="44">
        <v>4.5999999999999996</v>
      </c>
      <c r="J66" s="44">
        <v>4.5999999999999996</v>
      </c>
      <c r="K66" s="44">
        <v>4.5999999999999996</v>
      </c>
      <c r="L66" s="44">
        <v>4.5999999999999996</v>
      </c>
      <c r="M66" s="44">
        <v>4.5999999999999996</v>
      </c>
      <c r="N66" s="44">
        <v>4.5999999999999996</v>
      </c>
      <c r="O66" s="44">
        <v>4.5999999999999996</v>
      </c>
      <c r="P66" s="44">
        <v>4.5999999999999996</v>
      </c>
      <c r="Q66" s="44">
        <v>4.5999999999999996</v>
      </c>
      <c r="R66" s="44">
        <v>4.5999999999999996</v>
      </c>
      <c r="S66" s="44">
        <v>4.5999999999999996</v>
      </c>
      <c r="T66" s="44">
        <v>4.5999999999999996</v>
      </c>
      <c r="U66" s="44">
        <v>4.5999999999999996</v>
      </c>
      <c r="V66" s="44">
        <v>4.5999999999999996</v>
      </c>
      <c r="W66" s="44">
        <v>4.5999999999999996</v>
      </c>
      <c r="X66" s="44">
        <v>4.5999999999999996</v>
      </c>
      <c r="Y66" s="44">
        <v>4.5999999999999996</v>
      </c>
      <c r="Z66" s="44">
        <v>2.1</v>
      </c>
      <c r="AA66" s="44">
        <v>2.1</v>
      </c>
      <c r="AB66" s="44">
        <v>2.1</v>
      </c>
      <c r="AC66" s="44">
        <v>2.1</v>
      </c>
      <c r="AD66" s="44">
        <v>2.1</v>
      </c>
      <c r="AE66" s="44">
        <v>2.1</v>
      </c>
      <c r="AF66" s="44">
        <v>2.1</v>
      </c>
      <c r="AG66" s="62">
        <v>10.3</v>
      </c>
      <c r="AH66" s="46">
        <f t="shared" si="2"/>
        <v>4.5999999999999996</v>
      </c>
      <c r="AI66" s="47">
        <f t="shared" si="3"/>
        <v>2.1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</v>
      </c>
      <c r="C67" s="44">
        <v>3</v>
      </c>
      <c r="D67" s="44">
        <v>3</v>
      </c>
      <c r="E67" s="44">
        <v>3</v>
      </c>
      <c r="F67" s="44">
        <v>3</v>
      </c>
      <c r="G67" s="44">
        <v>3</v>
      </c>
      <c r="H67" s="44">
        <v>3</v>
      </c>
      <c r="I67" s="44">
        <v>3</v>
      </c>
      <c r="J67" s="44">
        <v>3</v>
      </c>
      <c r="K67" s="44">
        <v>3</v>
      </c>
      <c r="L67" s="44">
        <v>3</v>
      </c>
      <c r="M67" s="44">
        <v>3</v>
      </c>
      <c r="N67" s="44">
        <v>3</v>
      </c>
      <c r="O67" s="44">
        <v>3</v>
      </c>
      <c r="P67" s="44">
        <v>3</v>
      </c>
      <c r="Q67" s="44">
        <v>3</v>
      </c>
      <c r="R67" s="44">
        <v>3</v>
      </c>
      <c r="S67" s="44">
        <v>3</v>
      </c>
      <c r="T67" s="44">
        <v>3</v>
      </c>
      <c r="U67" s="44">
        <v>3</v>
      </c>
      <c r="V67" s="44">
        <v>3</v>
      </c>
      <c r="W67" s="44">
        <v>3</v>
      </c>
      <c r="X67" s="44">
        <v>3</v>
      </c>
      <c r="Y67" s="44">
        <v>3</v>
      </c>
      <c r="Z67" s="44">
        <v>4.3</v>
      </c>
      <c r="AA67" s="44">
        <v>4.3</v>
      </c>
      <c r="AB67" s="44">
        <v>4.3</v>
      </c>
      <c r="AC67" s="44">
        <v>4.3</v>
      </c>
      <c r="AD67" s="44">
        <v>4.3</v>
      </c>
      <c r="AE67" s="44">
        <v>4.3</v>
      </c>
      <c r="AF67" s="44">
        <v>4.3</v>
      </c>
      <c r="AG67" s="61">
        <v>10</v>
      </c>
      <c r="AH67" s="46">
        <f t="shared" si="2"/>
        <v>4.3</v>
      </c>
      <c r="AI67" s="47">
        <f t="shared" si="3"/>
        <v>3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5</v>
      </c>
      <c r="C68" s="44">
        <v>5</v>
      </c>
      <c r="D68" s="44">
        <v>5</v>
      </c>
      <c r="E68" s="44">
        <v>5</v>
      </c>
      <c r="F68" s="44">
        <v>5</v>
      </c>
      <c r="G68" s="44">
        <v>5</v>
      </c>
      <c r="H68" s="44">
        <v>5</v>
      </c>
      <c r="I68" s="44">
        <v>5</v>
      </c>
      <c r="J68" s="44">
        <v>5</v>
      </c>
      <c r="K68" s="44">
        <v>5</v>
      </c>
      <c r="L68" s="44">
        <v>5</v>
      </c>
      <c r="M68" s="44">
        <v>5</v>
      </c>
      <c r="N68" s="44">
        <v>5</v>
      </c>
      <c r="O68" s="44">
        <v>5</v>
      </c>
      <c r="P68" s="44">
        <v>5</v>
      </c>
      <c r="Q68" s="44">
        <v>5</v>
      </c>
      <c r="R68" s="44">
        <v>5</v>
      </c>
      <c r="S68" s="44">
        <v>5</v>
      </c>
      <c r="T68" s="44">
        <v>5</v>
      </c>
      <c r="U68" s="44">
        <v>5</v>
      </c>
      <c r="V68" s="44">
        <v>5</v>
      </c>
      <c r="W68" s="44">
        <v>5</v>
      </c>
      <c r="X68" s="44">
        <v>5</v>
      </c>
      <c r="Y68" s="44">
        <v>5</v>
      </c>
      <c r="Z68" s="44">
        <v>4.5999999999999996</v>
      </c>
      <c r="AA68" s="44">
        <v>4.5999999999999996</v>
      </c>
      <c r="AB68" s="44">
        <v>4.5999999999999996</v>
      </c>
      <c r="AC68" s="44">
        <v>4.5999999999999996</v>
      </c>
      <c r="AD68" s="44">
        <v>4.5999999999999996</v>
      </c>
      <c r="AE68" s="44">
        <v>4.5999999999999996</v>
      </c>
      <c r="AF68" s="44">
        <v>4.5999999999999996</v>
      </c>
      <c r="AG68" s="64">
        <v>10</v>
      </c>
      <c r="AH68" s="46">
        <f t="shared" si="2"/>
        <v>5</v>
      </c>
      <c r="AI68" s="47">
        <f t="shared" si="3"/>
        <v>4.5999999999999996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L70" si="20">36.1+45.9</f>
        <v>82</v>
      </c>
      <c r="C70" s="68">
        <f t="shared" si="20"/>
        <v>82</v>
      </c>
      <c r="D70" s="68">
        <f t="shared" si="20"/>
        <v>82</v>
      </c>
      <c r="E70" s="68">
        <f t="shared" si="20"/>
        <v>82</v>
      </c>
      <c r="F70" s="68">
        <f t="shared" si="20"/>
        <v>82</v>
      </c>
      <c r="G70" s="68">
        <f t="shared" si="20"/>
        <v>82</v>
      </c>
      <c r="H70" s="68">
        <f t="shared" si="20"/>
        <v>82</v>
      </c>
      <c r="I70" s="68">
        <f t="shared" si="20"/>
        <v>82</v>
      </c>
      <c r="J70" s="68">
        <f t="shared" si="20"/>
        <v>82</v>
      </c>
      <c r="K70" s="68">
        <f t="shared" si="20"/>
        <v>82</v>
      </c>
      <c r="L70" s="68">
        <f t="shared" si="20"/>
        <v>82</v>
      </c>
      <c r="M70" s="68">
        <f>41.8+50.8</f>
        <v>92.6</v>
      </c>
      <c r="N70" s="68">
        <f>41.8+50.8</f>
        <v>92.6</v>
      </c>
      <c r="O70" s="68">
        <f t="shared" ref="O70:Y70" si="21">41.2+49.9</f>
        <v>91.1</v>
      </c>
      <c r="P70" s="68">
        <f t="shared" si="21"/>
        <v>91.1</v>
      </c>
      <c r="Q70" s="68">
        <f t="shared" si="21"/>
        <v>91.1</v>
      </c>
      <c r="R70" s="68">
        <f t="shared" si="21"/>
        <v>91.1</v>
      </c>
      <c r="S70" s="68">
        <f t="shared" si="21"/>
        <v>91.1</v>
      </c>
      <c r="T70" s="68">
        <f t="shared" si="21"/>
        <v>91.1</v>
      </c>
      <c r="U70" s="68">
        <f t="shared" si="21"/>
        <v>91.1</v>
      </c>
      <c r="V70" s="68">
        <f t="shared" si="21"/>
        <v>91.1</v>
      </c>
      <c r="W70" s="68">
        <f t="shared" si="21"/>
        <v>91.1</v>
      </c>
      <c r="X70" s="68">
        <f t="shared" si="21"/>
        <v>91.1</v>
      </c>
      <c r="Y70" s="68">
        <f t="shared" si="21"/>
        <v>91.1</v>
      </c>
      <c r="Z70" s="66">
        <f>33.3+39.3</f>
        <v>72.599999999999994</v>
      </c>
      <c r="AA70" s="66">
        <f>33.3+39.3</f>
        <v>72.599999999999994</v>
      </c>
      <c r="AB70" s="66">
        <v>82</v>
      </c>
      <c r="AC70" s="66">
        <v>82</v>
      </c>
      <c r="AD70" s="66">
        <v>82</v>
      </c>
      <c r="AE70" s="66">
        <v>82</v>
      </c>
      <c r="AF70" s="66">
        <v>82</v>
      </c>
      <c r="AG70" s="64">
        <v>240</v>
      </c>
      <c r="AH70" s="46">
        <f t="shared" si="2"/>
        <v>92.6</v>
      </c>
      <c r="AI70" s="47">
        <f t="shared" si="3"/>
        <v>72.599999999999994</v>
      </c>
      <c r="AK70" s="49"/>
    </row>
    <row r="71" spans="1:88" ht="15.75" thickBot="1">
      <c r="A71" s="69" t="s">
        <v>90</v>
      </c>
      <c r="B71" s="70">
        <f t="shared" ref="B71:AG71" si="22">SUM(B11:B69)</f>
        <v>770.93</v>
      </c>
      <c r="C71" s="70">
        <f t="shared" si="22"/>
        <v>770.93</v>
      </c>
      <c r="D71" s="70">
        <f t="shared" si="22"/>
        <v>770.93</v>
      </c>
      <c r="E71" s="70">
        <f t="shared" si="22"/>
        <v>773.03</v>
      </c>
      <c r="F71" s="70">
        <f t="shared" si="22"/>
        <v>773.03</v>
      </c>
      <c r="G71" s="70">
        <f t="shared" si="22"/>
        <v>773.03</v>
      </c>
      <c r="H71" s="70">
        <f t="shared" si="22"/>
        <v>773.03</v>
      </c>
      <c r="I71" s="70">
        <f t="shared" si="22"/>
        <v>773.03</v>
      </c>
      <c r="J71" s="70">
        <f t="shared" si="22"/>
        <v>773.03</v>
      </c>
      <c r="K71" s="70">
        <f t="shared" si="22"/>
        <v>773.03</v>
      </c>
      <c r="L71" s="70">
        <f t="shared" si="22"/>
        <v>773.03</v>
      </c>
      <c r="M71" s="70">
        <f t="shared" si="22"/>
        <v>765.03</v>
      </c>
      <c r="N71" s="70">
        <f t="shared" si="22"/>
        <v>765.03</v>
      </c>
      <c r="O71" s="70">
        <f t="shared" si="22"/>
        <v>754.73</v>
      </c>
      <c r="P71" s="70">
        <f t="shared" si="22"/>
        <v>754.73</v>
      </c>
      <c r="Q71" s="70">
        <f t="shared" si="22"/>
        <v>754.73</v>
      </c>
      <c r="R71" s="70">
        <f t="shared" si="22"/>
        <v>754.73</v>
      </c>
      <c r="S71" s="70">
        <f t="shared" si="22"/>
        <v>754.73</v>
      </c>
      <c r="T71" s="70">
        <f t="shared" si="22"/>
        <v>754.73</v>
      </c>
      <c r="U71" s="70">
        <f t="shared" si="22"/>
        <v>754.73</v>
      </c>
      <c r="V71" s="70">
        <f t="shared" si="22"/>
        <v>754.73</v>
      </c>
      <c r="W71" s="70">
        <f t="shared" si="22"/>
        <v>754.73</v>
      </c>
      <c r="X71" s="70">
        <f t="shared" si="22"/>
        <v>754.73</v>
      </c>
      <c r="Y71" s="70">
        <f t="shared" si="22"/>
        <v>754.73</v>
      </c>
      <c r="Z71" s="70">
        <f t="shared" si="22"/>
        <v>779.65000000000009</v>
      </c>
      <c r="AA71" s="70">
        <f t="shared" si="22"/>
        <v>779.65000000000009</v>
      </c>
      <c r="AB71" s="70">
        <f t="shared" si="22"/>
        <v>783.65000000000009</v>
      </c>
      <c r="AC71" s="70">
        <f t="shared" si="22"/>
        <v>783.65000000000009</v>
      </c>
      <c r="AD71" s="70">
        <f t="shared" si="22"/>
        <v>783.65000000000009</v>
      </c>
      <c r="AE71" s="70">
        <f t="shared" si="22"/>
        <v>783.65000000000009</v>
      </c>
      <c r="AF71" s="70">
        <f t="shared" si="22"/>
        <v>783.65000000000009</v>
      </c>
      <c r="AG71" s="70">
        <f t="shared" si="22"/>
        <v>1812.2049999999999</v>
      </c>
      <c r="AH71" s="46">
        <f t="shared" si="2"/>
        <v>783.65000000000009</v>
      </c>
      <c r="AI71" s="47">
        <f t="shared" si="3"/>
        <v>754.73</v>
      </c>
      <c r="AK71" s="49"/>
    </row>
    <row r="72" spans="1:88">
      <c r="A72" s="71" t="s">
        <v>91</v>
      </c>
      <c r="B72" s="44">
        <v>171</v>
      </c>
      <c r="C72" s="44">
        <v>122</v>
      </c>
      <c r="D72" s="44">
        <v>100</v>
      </c>
      <c r="E72" s="44">
        <v>30.2</v>
      </c>
      <c r="F72" s="44">
        <v>30.2</v>
      </c>
      <c r="G72" s="44">
        <v>70</v>
      </c>
      <c r="H72" s="44">
        <v>60</v>
      </c>
      <c r="I72" s="44">
        <v>80</v>
      </c>
      <c r="J72" s="44">
        <v>150</v>
      </c>
      <c r="K72" s="44">
        <v>200</v>
      </c>
      <c r="L72" s="44">
        <v>200</v>
      </c>
      <c r="M72" s="44">
        <v>90</v>
      </c>
      <c r="N72" s="44">
        <v>126.6</v>
      </c>
      <c r="O72" s="44">
        <v>110.5</v>
      </c>
      <c r="P72" s="44">
        <v>80.2</v>
      </c>
      <c r="Q72" s="44">
        <v>40.299999999999997</v>
      </c>
      <c r="R72" s="44">
        <v>20.100000000000001</v>
      </c>
      <c r="S72" s="44">
        <v>76.099999999999994</v>
      </c>
      <c r="T72" s="44">
        <v>0</v>
      </c>
      <c r="U72" s="44">
        <v>0</v>
      </c>
      <c r="V72" s="44">
        <v>0</v>
      </c>
      <c r="W72" s="44">
        <v>0</v>
      </c>
      <c r="X72" s="44">
        <v>40.299999999999997</v>
      </c>
      <c r="Y72" s="44">
        <v>184.1</v>
      </c>
      <c r="Z72" s="44">
        <v>293.39999999999998</v>
      </c>
      <c r="AA72" s="44">
        <v>273.3</v>
      </c>
      <c r="AB72" s="44">
        <v>400</v>
      </c>
      <c r="AC72" s="44">
        <v>380</v>
      </c>
      <c r="AD72" s="44">
        <v>370</v>
      </c>
      <c r="AE72" s="44">
        <v>331.8</v>
      </c>
      <c r="AF72" s="44">
        <v>301.60000000000002</v>
      </c>
      <c r="AG72" s="61">
        <v>456</v>
      </c>
      <c r="AH72" s="46">
        <f t="shared" si="2"/>
        <v>400</v>
      </c>
      <c r="AI72" s="47">
        <f t="shared" si="3"/>
        <v>0</v>
      </c>
      <c r="AK72" s="49"/>
    </row>
    <row r="73" spans="1:88">
      <c r="A73" s="72" t="s">
        <v>92</v>
      </c>
      <c r="B73" s="43">
        <v>51</v>
      </c>
      <c r="C73" s="43">
        <v>51</v>
      </c>
      <c r="D73" s="43">
        <v>51</v>
      </c>
      <c r="E73" s="43">
        <v>51</v>
      </c>
      <c r="F73" s="43">
        <v>51</v>
      </c>
      <c r="G73" s="43">
        <v>51</v>
      </c>
      <c r="H73" s="43">
        <v>51</v>
      </c>
      <c r="I73" s="43">
        <v>51</v>
      </c>
      <c r="J73" s="43">
        <v>51</v>
      </c>
      <c r="K73" s="43">
        <v>51</v>
      </c>
      <c r="L73" s="43">
        <v>51</v>
      </c>
      <c r="M73" s="43">
        <v>51</v>
      </c>
      <c r="N73" s="43">
        <v>51</v>
      </c>
      <c r="O73" s="43">
        <v>51</v>
      </c>
      <c r="P73" s="43">
        <v>51</v>
      </c>
      <c r="Q73" s="43">
        <v>51</v>
      </c>
      <c r="R73" s="43">
        <v>51</v>
      </c>
      <c r="S73" s="43">
        <v>51</v>
      </c>
      <c r="T73" s="43">
        <v>51</v>
      </c>
      <c r="U73" s="43">
        <v>45.9</v>
      </c>
      <c r="V73" s="43">
        <v>47.9</v>
      </c>
      <c r="W73" s="43">
        <v>47.9</v>
      </c>
      <c r="X73" s="43">
        <v>47.9</v>
      </c>
      <c r="Y73" s="43">
        <v>52</v>
      </c>
      <c r="Z73" s="43">
        <v>51.9</v>
      </c>
      <c r="AA73" s="43">
        <v>51.9</v>
      </c>
      <c r="AB73" s="43">
        <v>51.9</v>
      </c>
      <c r="AC73" s="43">
        <v>53.9</v>
      </c>
      <c r="AD73" s="43">
        <v>53.9</v>
      </c>
      <c r="AE73" s="43">
        <v>59.7</v>
      </c>
      <c r="AF73" s="43">
        <v>59.8</v>
      </c>
      <c r="AG73" s="64">
        <v>111</v>
      </c>
      <c r="AH73" s="46">
        <f t="shared" si="2"/>
        <v>59.8</v>
      </c>
      <c r="AI73" s="47">
        <f t="shared" si="3"/>
        <v>45.9</v>
      </c>
      <c r="AK73" s="49"/>
    </row>
    <row r="74" spans="1:88">
      <c r="A74" s="73" t="s">
        <v>93</v>
      </c>
      <c r="B74" s="43">
        <v>29</v>
      </c>
      <c r="C74" s="43">
        <v>29</v>
      </c>
      <c r="D74" s="43">
        <v>29</v>
      </c>
      <c r="E74" s="43">
        <v>29</v>
      </c>
      <c r="F74" s="43">
        <v>29</v>
      </c>
      <c r="G74" s="43">
        <v>29</v>
      </c>
      <c r="H74" s="43">
        <v>29</v>
      </c>
      <c r="I74" s="43">
        <v>29</v>
      </c>
      <c r="J74" s="43">
        <v>29</v>
      </c>
      <c r="K74" s="43">
        <v>29</v>
      </c>
      <c r="L74" s="43">
        <v>29</v>
      </c>
      <c r="M74" s="43">
        <v>29</v>
      </c>
      <c r="N74" s="43">
        <v>29</v>
      </c>
      <c r="O74" s="43">
        <v>29</v>
      </c>
      <c r="P74" s="43">
        <v>28.6</v>
      </c>
      <c r="Q74" s="43">
        <v>28.6</v>
      </c>
      <c r="R74" s="43">
        <v>28.6</v>
      </c>
      <c r="S74" s="43">
        <v>28.6</v>
      </c>
      <c r="T74" s="43">
        <v>28.6</v>
      </c>
      <c r="U74" s="43">
        <v>28.55</v>
      </c>
      <c r="V74" s="43">
        <v>27.8</v>
      </c>
      <c r="W74" s="43">
        <v>27.8</v>
      </c>
      <c r="X74" s="43">
        <v>27.3</v>
      </c>
      <c r="Y74" s="43">
        <v>26.9</v>
      </c>
      <c r="Z74" s="43">
        <v>27.9</v>
      </c>
      <c r="AA74" s="43">
        <v>27.9</v>
      </c>
      <c r="AB74" s="43">
        <v>27.9</v>
      </c>
      <c r="AC74" s="43">
        <v>27.9</v>
      </c>
      <c r="AD74" s="43">
        <v>27.9</v>
      </c>
      <c r="AE74" s="43">
        <v>29.5</v>
      </c>
      <c r="AF74" s="43">
        <v>30.5</v>
      </c>
      <c r="AG74" s="64">
        <v>60</v>
      </c>
      <c r="AH74" s="46">
        <f t="shared" si="2"/>
        <v>30.5</v>
      </c>
      <c r="AI74" s="47">
        <f t="shared" si="3"/>
        <v>26.9</v>
      </c>
      <c r="AK74" s="49"/>
    </row>
    <row r="75" spans="1:88">
      <c r="A75" s="74" t="s">
        <v>94</v>
      </c>
      <c r="B75" s="43">
        <v>23.9</v>
      </c>
      <c r="C75" s="43">
        <v>23.9</v>
      </c>
      <c r="D75" s="43">
        <v>23.9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23.9</v>
      </c>
      <c r="L75" s="43">
        <v>23.9</v>
      </c>
      <c r="M75" s="43">
        <v>23.9</v>
      </c>
      <c r="N75" s="43">
        <v>23.9</v>
      </c>
      <c r="O75" s="43">
        <v>23.9</v>
      </c>
      <c r="P75" s="43">
        <v>23.9</v>
      </c>
      <c r="Q75" s="43">
        <v>23.9</v>
      </c>
      <c r="R75" s="43">
        <v>23.9</v>
      </c>
      <c r="S75" s="43">
        <v>23.9</v>
      </c>
      <c r="T75" s="43">
        <v>23.9</v>
      </c>
      <c r="U75" s="43">
        <v>17.7</v>
      </c>
      <c r="V75" s="43">
        <v>17.8</v>
      </c>
      <c r="W75" s="43">
        <v>17.8</v>
      </c>
      <c r="X75" s="43">
        <v>24.3</v>
      </c>
      <c r="Y75" s="43">
        <v>27.3</v>
      </c>
      <c r="Z75" s="43">
        <v>27.4</v>
      </c>
      <c r="AA75" s="43">
        <v>27.4</v>
      </c>
      <c r="AB75" s="43">
        <v>27.4</v>
      </c>
      <c r="AC75" s="43">
        <v>27.4</v>
      </c>
      <c r="AD75" s="43">
        <v>27.4</v>
      </c>
      <c r="AE75" s="43">
        <v>26.5</v>
      </c>
      <c r="AF75" s="43">
        <v>26.5</v>
      </c>
      <c r="AG75" s="75">
        <v>42.5</v>
      </c>
      <c r="AH75" s="46">
        <f t="shared" ref="AH75:AH138" si="23">MAX(B75:AF75)</f>
        <v>27.4</v>
      </c>
      <c r="AI75" s="47">
        <f t="shared" ref="AI75:AI138" si="24">MIN(B75:AF75)</f>
        <v>17.7</v>
      </c>
      <c r="AK75" s="49"/>
    </row>
    <row r="76" spans="1:88">
      <c r="A76" s="74" t="s">
        <v>95</v>
      </c>
      <c r="B76" s="43">
        <v>22</v>
      </c>
      <c r="C76" s="43">
        <v>22</v>
      </c>
      <c r="D76" s="43">
        <v>22</v>
      </c>
      <c r="E76" s="43">
        <v>22</v>
      </c>
      <c r="F76" s="43">
        <v>22</v>
      </c>
      <c r="G76" s="43">
        <v>22</v>
      </c>
      <c r="H76" s="43">
        <v>22</v>
      </c>
      <c r="I76" s="43">
        <v>22</v>
      </c>
      <c r="J76" s="43">
        <v>22</v>
      </c>
      <c r="K76" s="43">
        <v>22</v>
      </c>
      <c r="L76" s="43">
        <v>22</v>
      </c>
      <c r="M76" s="43">
        <v>22</v>
      </c>
      <c r="N76" s="43">
        <v>22</v>
      </c>
      <c r="O76" s="43">
        <v>22</v>
      </c>
      <c r="P76" s="43">
        <v>22</v>
      </c>
      <c r="Q76" s="43">
        <v>22</v>
      </c>
      <c r="R76" s="43">
        <v>22</v>
      </c>
      <c r="S76" s="43">
        <v>22</v>
      </c>
      <c r="T76" s="43">
        <v>22</v>
      </c>
      <c r="U76" s="43">
        <v>18.100000000000001</v>
      </c>
      <c r="V76" s="43">
        <v>18.100000000000001</v>
      </c>
      <c r="W76" s="43">
        <v>18.100000000000001</v>
      </c>
      <c r="X76" s="43">
        <v>21</v>
      </c>
      <c r="Y76" s="43">
        <v>22.2</v>
      </c>
      <c r="Z76" s="43">
        <v>22.1</v>
      </c>
      <c r="AA76" s="43">
        <v>22.1</v>
      </c>
      <c r="AB76" s="43">
        <v>22.1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23"/>
        <v>22.2</v>
      </c>
      <c r="AI76" s="47">
        <f t="shared" si="24"/>
        <v>18.100000000000001</v>
      </c>
      <c r="AK76" s="49"/>
    </row>
    <row r="77" spans="1:88" ht="15.75" thickBot="1">
      <c r="A77" s="76" t="s">
        <v>96</v>
      </c>
      <c r="B77" s="77">
        <v>6.8</v>
      </c>
      <c r="C77" s="77">
        <v>6.8</v>
      </c>
      <c r="D77" s="77">
        <v>6.8</v>
      </c>
      <c r="E77" s="77">
        <v>6.8</v>
      </c>
      <c r="F77" s="77">
        <v>6.8</v>
      </c>
      <c r="G77" s="77">
        <v>6.8</v>
      </c>
      <c r="H77" s="77">
        <v>6.8</v>
      </c>
      <c r="I77" s="77">
        <v>6.8</v>
      </c>
      <c r="J77" s="77">
        <v>6.8</v>
      </c>
      <c r="K77" s="77">
        <v>6.8</v>
      </c>
      <c r="L77" s="77">
        <v>6.8</v>
      </c>
      <c r="M77" s="77">
        <v>6.8</v>
      </c>
      <c r="N77" s="77">
        <v>6.8</v>
      </c>
      <c r="O77" s="77">
        <v>6.8</v>
      </c>
      <c r="P77" s="77">
        <v>6.8</v>
      </c>
      <c r="Q77" s="77">
        <v>6.8</v>
      </c>
      <c r="R77" s="77">
        <v>6.8</v>
      </c>
      <c r="S77" s="77">
        <v>6.8</v>
      </c>
      <c r="T77" s="77">
        <v>6.8</v>
      </c>
      <c r="U77" s="77">
        <v>5</v>
      </c>
      <c r="V77" s="77">
        <v>5.3</v>
      </c>
      <c r="W77" s="77">
        <v>5.3</v>
      </c>
      <c r="X77" s="77">
        <v>6.9</v>
      </c>
      <c r="Y77" s="77">
        <v>8</v>
      </c>
      <c r="Z77" s="77">
        <v>8</v>
      </c>
      <c r="AA77" s="77">
        <v>8</v>
      </c>
      <c r="AB77" s="77">
        <v>8</v>
      </c>
      <c r="AC77" s="77">
        <v>8</v>
      </c>
      <c r="AD77" s="77">
        <v>8</v>
      </c>
      <c r="AE77" s="77">
        <v>8</v>
      </c>
      <c r="AF77" s="77">
        <v>8.1</v>
      </c>
      <c r="AG77" s="78">
        <v>14.8</v>
      </c>
      <c r="AH77" s="46">
        <f t="shared" si="23"/>
        <v>8.1</v>
      </c>
      <c r="AI77" s="47">
        <f t="shared" si="24"/>
        <v>5</v>
      </c>
      <c r="AK77" s="49"/>
    </row>
    <row r="78" spans="1:88" ht="15.75" thickBot="1">
      <c r="A78" s="79" t="s">
        <v>97</v>
      </c>
      <c r="B78" s="70"/>
      <c r="C78" s="70"/>
      <c r="D78" s="70"/>
      <c r="E78" s="70"/>
      <c r="F78" s="70"/>
      <c r="G78" s="70">
        <f t="shared" ref="G78:AG78" si="25">SUM(G72:G77)</f>
        <v>202.70000000000002</v>
      </c>
      <c r="H78" s="70">
        <f t="shared" si="25"/>
        <v>192.70000000000002</v>
      </c>
      <c r="I78" s="70">
        <f t="shared" si="25"/>
        <v>212.70000000000002</v>
      </c>
      <c r="J78" s="70">
        <f t="shared" si="25"/>
        <v>282.7</v>
      </c>
      <c r="K78" s="70">
        <f t="shared" si="25"/>
        <v>332.7</v>
      </c>
      <c r="L78" s="70">
        <f t="shared" si="25"/>
        <v>332.7</v>
      </c>
      <c r="M78" s="70">
        <f t="shared" si="25"/>
        <v>222.70000000000002</v>
      </c>
      <c r="N78" s="70">
        <f t="shared" si="25"/>
        <v>259.3</v>
      </c>
      <c r="O78" s="70">
        <f t="shared" si="25"/>
        <v>243.20000000000002</v>
      </c>
      <c r="P78" s="70">
        <f t="shared" si="25"/>
        <v>212.5</v>
      </c>
      <c r="Q78" s="70">
        <f t="shared" si="25"/>
        <v>172.60000000000002</v>
      </c>
      <c r="R78" s="70">
        <f t="shared" si="25"/>
        <v>152.4</v>
      </c>
      <c r="S78" s="70">
        <f t="shared" si="25"/>
        <v>208.4</v>
      </c>
      <c r="T78" s="70">
        <f t="shared" si="25"/>
        <v>132.30000000000001</v>
      </c>
      <c r="U78" s="70">
        <f t="shared" si="25"/>
        <v>115.25</v>
      </c>
      <c r="V78" s="70">
        <f t="shared" si="25"/>
        <v>116.89999999999999</v>
      </c>
      <c r="W78" s="70">
        <f t="shared" si="25"/>
        <v>116.89999999999999</v>
      </c>
      <c r="X78" s="70">
        <f t="shared" si="25"/>
        <v>167.7</v>
      </c>
      <c r="Y78" s="70">
        <f t="shared" si="25"/>
        <v>320.5</v>
      </c>
      <c r="Z78" s="70">
        <f t="shared" si="25"/>
        <v>430.69999999999993</v>
      </c>
      <c r="AA78" s="70">
        <f t="shared" si="25"/>
        <v>410.59999999999997</v>
      </c>
      <c r="AB78" s="70">
        <f t="shared" si="25"/>
        <v>537.29999999999995</v>
      </c>
      <c r="AC78" s="70">
        <f t="shared" si="25"/>
        <v>519.29999999999995</v>
      </c>
      <c r="AD78" s="70">
        <f t="shared" si="25"/>
        <v>509.29999999999995</v>
      </c>
      <c r="AE78" s="70">
        <f t="shared" si="25"/>
        <v>477.6</v>
      </c>
      <c r="AF78" s="70">
        <f t="shared" si="25"/>
        <v>448.60000000000008</v>
      </c>
      <c r="AG78" s="80">
        <f t="shared" si="25"/>
        <v>706.4</v>
      </c>
      <c r="AH78" s="46">
        <f t="shared" si="23"/>
        <v>537.29999999999995</v>
      </c>
      <c r="AI78" s="47">
        <f t="shared" si="24"/>
        <v>115.25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116</v>
      </c>
      <c r="C79" s="44">
        <v>101.6</v>
      </c>
      <c r="D79" s="44">
        <v>90</v>
      </c>
      <c r="E79" s="44">
        <v>80</v>
      </c>
      <c r="F79" s="44">
        <v>80</v>
      </c>
      <c r="G79" s="44">
        <v>90</v>
      </c>
      <c r="H79" s="44">
        <v>45</v>
      </c>
      <c r="I79" s="44">
        <v>30</v>
      </c>
      <c r="J79" s="44">
        <v>45</v>
      </c>
      <c r="K79" s="44">
        <v>72</v>
      </c>
      <c r="L79" s="44">
        <v>72</v>
      </c>
      <c r="M79" s="44">
        <v>72</v>
      </c>
      <c r="N79" s="44">
        <v>72</v>
      </c>
      <c r="O79" s="44">
        <v>80.3</v>
      </c>
      <c r="P79" s="44">
        <v>73.599999999999994</v>
      </c>
      <c r="Q79" s="44">
        <v>72.400000000000006</v>
      </c>
      <c r="R79" s="44">
        <v>48.9</v>
      </c>
      <c r="S79" s="44">
        <v>48.9</v>
      </c>
      <c r="T79" s="44">
        <v>48.9</v>
      </c>
      <c r="U79" s="44">
        <v>48.9</v>
      </c>
      <c r="V79" s="44">
        <v>48.7</v>
      </c>
      <c r="W79" s="44">
        <v>48.7</v>
      </c>
      <c r="X79" s="44">
        <v>30.5</v>
      </c>
      <c r="Y79" s="44">
        <v>120.3</v>
      </c>
      <c r="Z79" s="44">
        <v>144.5</v>
      </c>
      <c r="AA79" s="44">
        <v>145.19999999999999</v>
      </c>
      <c r="AB79" s="44">
        <v>145.19999999999999</v>
      </c>
      <c r="AC79" s="44">
        <v>120</v>
      </c>
      <c r="AD79" s="44">
        <v>130</v>
      </c>
      <c r="AE79" s="44">
        <v>96.5</v>
      </c>
      <c r="AF79" s="44">
        <v>72.099999999999994</v>
      </c>
      <c r="AG79" s="61">
        <v>144</v>
      </c>
      <c r="AH79" s="46">
        <f t="shared" si="23"/>
        <v>145.19999999999999</v>
      </c>
      <c r="AI79" s="47">
        <f t="shared" si="24"/>
        <v>30</v>
      </c>
      <c r="AK79" s="49"/>
      <c r="AY79" s="1" t="s">
        <v>99</v>
      </c>
      <c r="AZ79" s="82">
        <f>ROUND(C97,0)</f>
        <v>-92</v>
      </c>
      <c r="BA79" s="81">
        <f t="shared" ref="BA79:BD83" si="26">D97</f>
        <v>-105.2</v>
      </c>
      <c r="BB79" s="81">
        <f t="shared" si="26"/>
        <v>-103.6</v>
      </c>
      <c r="BC79" s="81">
        <f t="shared" si="26"/>
        <v>-86.2</v>
      </c>
      <c r="BD79" s="81">
        <f t="shared" si="26"/>
        <v>-92</v>
      </c>
      <c r="BE79" s="82">
        <f>I97</f>
        <v>-52</v>
      </c>
      <c r="BF79" s="82">
        <f>K97</f>
        <v>42</v>
      </c>
      <c r="BG79" s="82">
        <f t="shared" ref="BG79:BP83" si="27">M97</f>
        <v>214</v>
      </c>
      <c r="BH79" s="82">
        <f t="shared" si="27"/>
        <v>142.4</v>
      </c>
      <c r="BI79" s="82">
        <f t="shared" si="27"/>
        <v>152.1</v>
      </c>
      <c r="BJ79" s="82">
        <f t="shared" si="27"/>
        <v>220</v>
      </c>
      <c r="BK79" s="82">
        <f t="shared" si="27"/>
        <v>237.3</v>
      </c>
      <c r="BL79" s="82">
        <f t="shared" si="27"/>
        <v>318.5</v>
      </c>
      <c r="BM79" s="82">
        <f t="shared" si="27"/>
        <v>390.1</v>
      </c>
      <c r="BN79" s="82">
        <f t="shared" si="27"/>
        <v>460.6</v>
      </c>
      <c r="BO79" s="82">
        <f t="shared" si="27"/>
        <v>435.6</v>
      </c>
      <c r="BP79" s="82">
        <f t="shared" si="27"/>
        <v>373.7</v>
      </c>
      <c r="BQ79" s="82">
        <f>X97</f>
        <v>308.10000000000002</v>
      </c>
      <c r="BR79" s="82">
        <f>Z97</f>
        <v>57.3</v>
      </c>
      <c r="BS79" s="81">
        <f>AB97</f>
        <v>-132.30000000000001</v>
      </c>
      <c r="BT79" s="81">
        <f t="shared" ref="BT79:BV83" si="28">AD97</f>
        <v>-120.3</v>
      </c>
      <c r="BU79" s="81">
        <f t="shared" si="28"/>
        <v>-116.5</v>
      </c>
      <c r="BV79" s="81">
        <f t="shared" si="28"/>
        <v>-104.2</v>
      </c>
      <c r="BW79" s="81">
        <f>B97</f>
        <v>-105</v>
      </c>
    </row>
    <row r="80" spans="1:88">
      <c r="A80" s="63" t="s">
        <v>100</v>
      </c>
      <c r="B80" s="43">
        <v>53</v>
      </c>
      <c r="C80" s="43">
        <v>53</v>
      </c>
      <c r="D80" s="43">
        <v>30</v>
      </c>
      <c r="E80" s="43">
        <v>30</v>
      </c>
      <c r="F80" s="43">
        <v>50</v>
      </c>
      <c r="G80" s="43">
        <v>62</v>
      </c>
      <c r="H80" s="43">
        <v>48</v>
      </c>
      <c r="I80" s="43">
        <v>48</v>
      </c>
      <c r="J80" s="43">
        <v>69</v>
      </c>
      <c r="K80" s="43">
        <v>52</v>
      </c>
      <c r="L80" s="43">
        <v>52</v>
      </c>
      <c r="M80" s="43">
        <v>52</v>
      </c>
      <c r="N80" s="43">
        <v>52</v>
      </c>
      <c r="O80" s="43">
        <v>52.6</v>
      </c>
      <c r="P80" s="43">
        <v>29.9</v>
      </c>
      <c r="Q80" s="43">
        <v>25</v>
      </c>
      <c r="R80" s="43">
        <v>24</v>
      </c>
      <c r="S80" s="43">
        <v>0</v>
      </c>
      <c r="T80" s="43">
        <v>0</v>
      </c>
      <c r="U80" s="43">
        <v>0</v>
      </c>
      <c r="V80" s="43">
        <v>35.200000000000003</v>
      </c>
      <c r="W80" s="43">
        <v>35.200000000000003</v>
      </c>
      <c r="X80" s="43">
        <v>35.4</v>
      </c>
      <c r="Y80" s="43">
        <v>62</v>
      </c>
      <c r="Z80" s="43">
        <v>62.2</v>
      </c>
      <c r="AA80" s="43">
        <v>69.2</v>
      </c>
      <c r="AB80" s="43">
        <v>34.299999999999997</v>
      </c>
      <c r="AC80" s="43">
        <v>35.5</v>
      </c>
      <c r="AD80" s="43">
        <v>69.2</v>
      </c>
      <c r="AE80" s="43">
        <v>54.8</v>
      </c>
      <c r="AF80" s="43">
        <v>54.3</v>
      </c>
      <c r="AG80" s="64">
        <v>70</v>
      </c>
      <c r="AH80" s="46">
        <f t="shared" si="23"/>
        <v>69.2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>
      <c r="A81" s="63" t="s">
        <v>102</v>
      </c>
      <c r="B81" s="43">
        <v>48</v>
      </c>
      <c r="C81" s="43">
        <v>48</v>
      </c>
      <c r="D81" s="43">
        <v>58.5</v>
      </c>
      <c r="E81" s="43">
        <v>70</v>
      </c>
      <c r="F81" s="43">
        <v>0</v>
      </c>
      <c r="G81" s="43">
        <v>0</v>
      </c>
      <c r="H81" s="43">
        <v>0</v>
      </c>
      <c r="I81" s="43">
        <v>0</v>
      </c>
      <c r="J81" s="43">
        <v>0</v>
      </c>
      <c r="K81" s="43">
        <v>0</v>
      </c>
      <c r="L81" s="43">
        <v>0</v>
      </c>
      <c r="M81" s="43">
        <v>50</v>
      </c>
      <c r="N81" s="43">
        <v>50</v>
      </c>
      <c r="O81" s="43">
        <v>50.4</v>
      </c>
      <c r="P81" s="43">
        <v>46.3</v>
      </c>
      <c r="Q81" s="43">
        <v>34.200000000000003</v>
      </c>
      <c r="R81" s="43">
        <v>22.1</v>
      </c>
      <c r="S81" s="43">
        <v>22.6</v>
      </c>
      <c r="T81" s="43">
        <v>22.6</v>
      </c>
      <c r="U81" s="43">
        <v>22.6</v>
      </c>
      <c r="V81" s="43">
        <v>22.7</v>
      </c>
      <c r="W81" s="43">
        <v>22.7</v>
      </c>
      <c r="X81" s="43">
        <v>15.9</v>
      </c>
      <c r="Y81" s="43">
        <v>68.400000000000006</v>
      </c>
      <c r="Z81" s="43">
        <v>68.8</v>
      </c>
      <c r="AA81" s="43">
        <v>69</v>
      </c>
      <c r="AB81" s="43">
        <v>69</v>
      </c>
      <c r="AC81" s="43">
        <v>69</v>
      </c>
      <c r="AD81" s="43">
        <v>69</v>
      </c>
      <c r="AE81" s="43">
        <v>51.2</v>
      </c>
      <c r="AF81" s="43">
        <v>51.4</v>
      </c>
      <c r="AG81" s="64">
        <v>69</v>
      </c>
      <c r="AH81" s="46">
        <f t="shared" si="23"/>
        <v>70</v>
      </c>
      <c r="AI81" s="47">
        <f t="shared" si="24"/>
        <v>0</v>
      </c>
      <c r="AK81" s="49"/>
      <c r="AL81" s="83"/>
      <c r="AO81" s="83"/>
      <c r="AY81" s="1" t="s">
        <v>103</v>
      </c>
      <c r="AZ81" s="82">
        <f>ROUND(C99,0)</f>
        <v>156</v>
      </c>
      <c r="BA81" s="81">
        <f t="shared" si="26"/>
        <v>147.69999999999999</v>
      </c>
      <c r="BB81" s="81">
        <f t="shared" si="26"/>
        <v>141.1</v>
      </c>
      <c r="BC81" s="81">
        <f t="shared" si="26"/>
        <v>128.6</v>
      </c>
      <c r="BD81" s="81">
        <f t="shared" si="26"/>
        <v>135</v>
      </c>
      <c r="BE81" s="82">
        <f>I99</f>
        <v>154</v>
      </c>
      <c r="BF81" s="82">
        <f>K99</f>
        <v>129</v>
      </c>
      <c r="BG81" s="82">
        <f t="shared" si="27"/>
        <v>130</v>
      </c>
      <c r="BH81" s="82">
        <f t="shared" si="27"/>
        <v>123.6</v>
      </c>
      <c r="BI81" s="82">
        <f t="shared" si="27"/>
        <v>138.6</v>
      </c>
      <c r="BJ81" s="82">
        <f t="shared" si="27"/>
        <v>129</v>
      </c>
      <c r="BK81" s="82">
        <f t="shared" si="27"/>
        <v>121</v>
      </c>
      <c r="BL81" s="82">
        <f t="shared" si="27"/>
        <v>93.4</v>
      </c>
      <c r="BM81" s="82">
        <f t="shared" si="27"/>
        <v>106.1</v>
      </c>
      <c r="BN81" s="82">
        <f t="shared" si="27"/>
        <v>116.4</v>
      </c>
      <c r="BO81" s="82">
        <f t="shared" si="27"/>
        <v>118.5</v>
      </c>
      <c r="BP81" s="82">
        <f t="shared" si="27"/>
        <v>125.1</v>
      </c>
      <c r="BQ81" s="82">
        <f>X99</f>
        <v>112.6</v>
      </c>
      <c r="BR81" s="82">
        <f>Z99</f>
        <v>93.2</v>
      </c>
      <c r="BS81" s="81">
        <f>AB99</f>
        <v>103.41</v>
      </c>
      <c r="BT81" s="81">
        <f t="shared" si="28"/>
        <v>59.6</v>
      </c>
      <c r="BU81" s="81">
        <f t="shared" si="28"/>
        <v>63.7</v>
      </c>
      <c r="BV81" s="81">
        <f t="shared" si="28"/>
        <v>63.4</v>
      </c>
      <c r="BW81" s="81">
        <f>B99</f>
        <v>146</v>
      </c>
    </row>
    <row r="82" spans="1:75" s="83" customFormat="1">
      <c r="A82" s="63" t="s">
        <v>104</v>
      </c>
      <c r="B82" s="43">
        <v>53.3</v>
      </c>
      <c r="C82" s="43">
        <v>53.3</v>
      </c>
      <c r="D82" s="43">
        <v>53.3</v>
      </c>
      <c r="E82" s="43">
        <v>59.5</v>
      </c>
      <c r="F82" s="43">
        <v>59.5</v>
      </c>
      <c r="G82" s="43">
        <v>59.5</v>
      </c>
      <c r="H82" s="43">
        <v>59.5</v>
      </c>
      <c r="I82" s="43">
        <v>59.5</v>
      </c>
      <c r="J82" s="43">
        <v>59.5</v>
      </c>
      <c r="K82" s="43">
        <v>59.5</v>
      </c>
      <c r="L82" s="43">
        <v>59.5</v>
      </c>
      <c r="M82" s="43">
        <v>59.5</v>
      </c>
      <c r="N82" s="43">
        <v>59.5</v>
      </c>
      <c r="O82" s="43">
        <v>59.5</v>
      </c>
      <c r="P82" s="43">
        <v>57.5</v>
      </c>
      <c r="Q82" s="43">
        <v>54.9</v>
      </c>
      <c r="R82" s="43">
        <v>56.6</v>
      </c>
      <c r="S82" s="43">
        <v>56.6</v>
      </c>
      <c r="T82" s="43">
        <v>56.6</v>
      </c>
      <c r="U82" s="43">
        <v>53.1</v>
      </c>
      <c r="V82" s="43">
        <v>55.6</v>
      </c>
      <c r="W82" s="43">
        <v>55.6</v>
      </c>
      <c r="X82" s="43">
        <v>53.7</v>
      </c>
      <c r="Y82" s="43">
        <v>53.7</v>
      </c>
      <c r="Z82" s="43">
        <v>54.1</v>
      </c>
      <c r="AA82" s="43">
        <v>52.8</v>
      </c>
      <c r="AB82" s="43">
        <v>59.5</v>
      </c>
      <c r="AC82" s="43">
        <v>59.5</v>
      </c>
      <c r="AD82" s="43">
        <v>59.5</v>
      </c>
      <c r="AE82" s="43">
        <v>59.5</v>
      </c>
      <c r="AF82" s="43">
        <v>59.5</v>
      </c>
      <c r="AG82" s="64">
        <v>60</v>
      </c>
      <c r="AH82" s="46">
        <f t="shared" si="23"/>
        <v>59.5</v>
      </c>
      <c r="AI82" s="47">
        <f t="shared" si="24"/>
        <v>52.8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0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13.2</v>
      </c>
      <c r="BN82" s="82">
        <f t="shared" si="27"/>
        <v>16.100000000000001</v>
      </c>
      <c r="BO82" s="82">
        <f t="shared" si="27"/>
        <v>17.100000000000001</v>
      </c>
      <c r="BP82" s="82">
        <f t="shared" si="27"/>
        <v>18.399999999999999</v>
      </c>
      <c r="BQ82" s="82">
        <f>X100</f>
        <v>19.899999999999999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0</v>
      </c>
    </row>
    <row r="83" spans="1:7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0</v>
      </c>
      <c r="I83" s="44">
        <v>0</v>
      </c>
      <c r="J83" s="44">
        <v>0</v>
      </c>
      <c r="K83" s="44">
        <v>0</v>
      </c>
      <c r="L83" s="44">
        <v>0</v>
      </c>
      <c r="M83" s="44">
        <v>10</v>
      </c>
      <c r="N83" s="44">
        <v>22.7</v>
      </c>
      <c r="O83" s="44">
        <v>24.9</v>
      </c>
      <c r="P83" s="44">
        <v>20.3</v>
      </c>
      <c r="Q83" s="44">
        <v>25.1</v>
      </c>
      <c r="R83" s="44">
        <v>0</v>
      </c>
      <c r="S83" s="44">
        <v>0</v>
      </c>
      <c r="T83" s="44">
        <v>0</v>
      </c>
      <c r="U83" s="44">
        <v>10</v>
      </c>
      <c r="V83" s="44">
        <v>10</v>
      </c>
      <c r="W83" s="44">
        <v>10</v>
      </c>
      <c r="X83" s="44">
        <v>9.8000000000000007</v>
      </c>
      <c r="Y83" s="44">
        <v>10</v>
      </c>
      <c r="Z83" s="43">
        <v>26.6</v>
      </c>
      <c r="AA83" s="43">
        <v>28.8</v>
      </c>
      <c r="AB83" s="43">
        <v>28.8</v>
      </c>
      <c r="AC83" s="43">
        <v>28.8</v>
      </c>
      <c r="AD83" s="43">
        <v>22</v>
      </c>
      <c r="AE83" s="43">
        <v>14.4</v>
      </c>
      <c r="AF83" s="43">
        <v>10.4</v>
      </c>
      <c r="AG83" s="64">
        <v>30</v>
      </c>
      <c r="AH83" s="46">
        <f t="shared" si="23"/>
        <v>28.8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49.1</v>
      </c>
      <c r="BD83" s="81">
        <f t="shared" si="26"/>
        <v>56.8</v>
      </c>
      <c r="BE83" s="82">
        <f>I101</f>
        <v>62.4</v>
      </c>
      <c r="BF83" s="82">
        <f>K101</f>
        <v>56.3</v>
      </c>
      <c r="BG83" s="82">
        <f t="shared" si="27"/>
        <v>52</v>
      </c>
      <c r="BH83" s="82">
        <f t="shared" si="27"/>
        <v>57.9</v>
      </c>
      <c r="BI83" s="82">
        <f t="shared" si="27"/>
        <v>50.5</v>
      </c>
      <c r="BJ83" s="82">
        <f t="shared" si="27"/>
        <v>46.6</v>
      </c>
      <c r="BK83" s="82">
        <f t="shared" si="27"/>
        <v>52.2</v>
      </c>
      <c r="BL83" s="82">
        <f t="shared" si="27"/>
        <v>56.4</v>
      </c>
      <c r="BM83" s="82">
        <f t="shared" si="27"/>
        <v>59</v>
      </c>
      <c r="BN83" s="82">
        <f t="shared" si="27"/>
        <v>61.8</v>
      </c>
      <c r="BO83" s="82">
        <f t="shared" si="27"/>
        <v>60.5</v>
      </c>
      <c r="BP83" s="82">
        <f t="shared" si="27"/>
        <v>61.5</v>
      </c>
      <c r="BQ83" s="82">
        <f>X101</f>
        <v>46.8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10.3</v>
      </c>
      <c r="O84" s="44">
        <v>12.1</v>
      </c>
      <c r="P84" s="44">
        <v>14.1</v>
      </c>
      <c r="Q84" s="44">
        <v>14.7</v>
      </c>
      <c r="R84" s="44">
        <v>13.9</v>
      </c>
      <c r="S84" s="44">
        <v>13.9</v>
      </c>
      <c r="T84" s="44">
        <v>13.9</v>
      </c>
      <c r="U84" s="44">
        <v>5</v>
      </c>
      <c r="V84" s="44">
        <v>1.8</v>
      </c>
      <c r="W84" s="44">
        <v>1.8</v>
      </c>
      <c r="X84" s="44">
        <v>0.2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14.7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11.9</v>
      </c>
      <c r="C85" s="43">
        <v>11.9</v>
      </c>
      <c r="D85" s="43">
        <v>11.9</v>
      </c>
      <c r="E85" s="43">
        <v>11.9</v>
      </c>
      <c r="F85" s="43">
        <v>11.9</v>
      </c>
      <c r="G85" s="43">
        <v>11.9</v>
      </c>
      <c r="H85" s="43">
        <v>11.9</v>
      </c>
      <c r="I85" s="43">
        <v>11.9</v>
      </c>
      <c r="J85" s="43">
        <v>11.9</v>
      </c>
      <c r="K85" s="43">
        <v>11.9</v>
      </c>
      <c r="L85" s="43">
        <v>11.9</v>
      </c>
      <c r="M85" s="43">
        <v>11.9</v>
      </c>
      <c r="N85" s="43">
        <v>11.9</v>
      </c>
      <c r="O85" s="43">
        <v>11.9</v>
      </c>
      <c r="P85" s="43">
        <v>11.9</v>
      </c>
      <c r="Q85" s="43">
        <v>11.9</v>
      </c>
      <c r="R85" s="43">
        <v>12.5</v>
      </c>
      <c r="S85" s="43">
        <v>12.5</v>
      </c>
      <c r="T85" s="43">
        <v>12.5</v>
      </c>
      <c r="U85" s="43">
        <v>12.3</v>
      </c>
      <c r="V85" s="43">
        <v>12.4</v>
      </c>
      <c r="W85" s="43">
        <v>12.4</v>
      </c>
      <c r="X85" s="43">
        <v>12.2</v>
      </c>
      <c r="Y85" s="43">
        <v>12.1</v>
      </c>
      <c r="Z85" s="43">
        <v>12.1</v>
      </c>
      <c r="AA85" s="43">
        <v>12.1</v>
      </c>
      <c r="AB85" s="43">
        <v>12.1</v>
      </c>
      <c r="AC85" s="43">
        <v>12.1</v>
      </c>
      <c r="AD85" s="43">
        <v>12.1</v>
      </c>
      <c r="AE85" s="43">
        <v>12.1</v>
      </c>
      <c r="AF85" s="43">
        <v>12.1</v>
      </c>
      <c r="AG85" s="64">
        <v>24</v>
      </c>
      <c r="AH85" s="46">
        <f t="shared" si="23"/>
        <v>12.5</v>
      </c>
      <c r="AI85" s="47">
        <f t="shared" si="24"/>
        <v>11.9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0">VALUE(AZ79)</f>
        <v>-92</v>
      </c>
      <c r="BA86" s="82">
        <f t="shared" si="30"/>
        <v>-105.2</v>
      </c>
      <c r="BB86" s="82">
        <f t="shared" si="30"/>
        <v>-103.6</v>
      </c>
      <c r="BC86" s="82">
        <f t="shared" si="30"/>
        <v>-86.2</v>
      </c>
      <c r="BD86" s="82">
        <f t="shared" si="30"/>
        <v>-92</v>
      </c>
      <c r="BE86" s="82">
        <f t="shared" si="30"/>
        <v>-52</v>
      </c>
      <c r="BF86" s="82">
        <f t="shared" si="30"/>
        <v>42</v>
      </c>
      <c r="BG86" s="82">
        <f t="shared" si="30"/>
        <v>214</v>
      </c>
      <c r="BH86" s="82">
        <f t="shared" si="30"/>
        <v>142.4</v>
      </c>
      <c r="BI86" s="82">
        <f t="shared" si="30"/>
        <v>152.1</v>
      </c>
      <c r="BJ86" s="82">
        <f t="shared" si="30"/>
        <v>220</v>
      </c>
      <c r="BK86" s="82">
        <f t="shared" si="30"/>
        <v>237.3</v>
      </c>
      <c r="BL86" s="82">
        <f t="shared" si="30"/>
        <v>318.5</v>
      </c>
      <c r="BM86" s="82">
        <f t="shared" si="30"/>
        <v>390.1</v>
      </c>
      <c r="BN86" s="82">
        <f t="shared" si="30"/>
        <v>460.6</v>
      </c>
      <c r="BO86" s="82">
        <f t="shared" si="30"/>
        <v>435.6</v>
      </c>
      <c r="BP86" s="82">
        <f t="shared" si="30"/>
        <v>373.7</v>
      </c>
      <c r="BQ86" s="82">
        <f t="shared" si="30"/>
        <v>308.10000000000002</v>
      </c>
      <c r="BR86" s="82">
        <f t="shared" si="30"/>
        <v>57.3</v>
      </c>
      <c r="BS86" s="82">
        <f t="shared" si="30"/>
        <v>-132.30000000000001</v>
      </c>
      <c r="BT86" s="82">
        <f t="shared" si="30"/>
        <v>-120.3</v>
      </c>
      <c r="BU86" s="82">
        <f t="shared" si="30"/>
        <v>-116.5</v>
      </c>
      <c r="BV86" s="82">
        <f t="shared" si="30"/>
        <v>-104.2</v>
      </c>
      <c r="BW86" s="82">
        <f t="shared" si="30"/>
        <v>-105</v>
      </c>
    </row>
    <row r="87" spans="1:75">
      <c r="A87" s="63" t="s">
        <v>112</v>
      </c>
      <c r="B87" s="43">
        <v>9.9</v>
      </c>
      <c r="C87" s="43">
        <v>9.9</v>
      </c>
      <c r="D87" s="43">
        <v>9.9</v>
      </c>
      <c r="E87" s="43">
        <v>9.9</v>
      </c>
      <c r="F87" s="43">
        <v>9.9</v>
      </c>
      <c r="G87" s="43">
        <v>9.9</v>
      </c>
      <c r="H87" s="43">
        <v>9.9</v>
      </c>
      <c r="I87" s="43">
        <v>9.9</v>
      </c>
      <c r="J87" s="43">
        <v>9.9</v>
      </c>
      <c r="K87" s="43">
        <v>9.9</v>
      </c>
      <c r="L87" s="43">
        <v>9.9</v>
      </c>
      <c r="M87" s="43">
        <v>9.9</v>
      </c>
      <c r="N87" s="43">
        <v>9.9</v>
      </c>
      <c r="O87" s="43">
        <v>9.9</v>
      </c>
      <c r="P87" s="43">
        <v>9.1999999999999993</v>
      </c>
      <c r="Q87" s="43">
        <v>9.1999999999999993</v>
      </c>
      <c r="R87" s="43">
        <v>8.9</v>
      </c>
      <c r="S87" s="43">
        <v>8.9</v>
      </c>
      <c r="T87" s="43">
        <v>8.9</v>
      </c>
      <c r="U87" s="43">
        <v>9.9</v>
      </c>
      <c r="V87" s="43">
        <v>9.8000000000000007</v>
      </c>
      <c r="W87" s="43">
        <v>9.8000000000000007</v>
      </c>
      <c r="X87" s="43">
        <v>9</v>
      </c>
      <c r="Y87" s="43">
        <v>9.1</v>
      </c>
      <c r="Z87" s="43">
        <v>7.3</v>
      </c>
      <c r="AA87" s="43">
        <v>7.8</v>
      </c>
      <c r="AB87" s="43">
        <v>7.8</v>
      </c>
      <c r="AC87" s="43">
        <v>7.8</v>
      </c>
      <c r="AD87" s="43">
        <v>7.8</v>
      </c>
      <c r="AE87" s="43">
        <v>7.8</v>
      </c>
      <c r="AF87" s="43">
        <v>7.8</v>
      </c>
      <c r="AG87" s="64">
        <v>14.1</v>
      </c>
      <c r="AH87" s="46">
        <f t="shared" si="23"/>
        <v>9.9</v>
      </c>
      <c r="AI87" s="47">
        <f t="shared" si="24"/>
        <v>7.3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>
      <c r="A88" s="84" t="s">
        <v>113</v>
      </c>
      <c r="B88" s="43">
        <v>7.1</v>
      </c>
      <c r="C88" s="43">
        <v>7.1</v>
      </c>
      <c r="D88" s="43">
        <v>7.1</v>
      </c>
      <c r="E88" s="43">
        <v>7.1</v>
      </c>
      <c r="F88" s="43">
        <v>7.1</v>
      </c>
      <c r="G88" s="43">
        <v>7.1</v>
      </c>
      <c r="H88" s="43">
        <v>7.1</v>
      </c>
      <c r="I88" s="43">
        <v>7.1</v>
      </c>
      <c r="J88" s="43">
        <v>7.1</v>
      </c>
      <c r="K88" s="43">
        <v>7.1</v>
      </c>
      <c r="L88" s="43">
        <v>7.1</v>
      </c>
      <c r="M88" s="43">
        <v>7.1</v>
      </c>
      <c r="N88" s="43">
        <v>7.1</v>
      </c>
      <c r="O88" s="43">
        <v>7.1</v>
      </c>
      <c r="P88" s="43">
        <v>11.3</v>
      </c>
      <c r="Q88" s="43">
        <v>11.3</v>
      </c>
      <c r="R88" s="43">
        <v>11.3</v>
      </c>
      <c r="S88" s="43">
        <v>11.3</v>
      </c>
      <c r="T88" s="43">
        <v>11.3</v>
      </c>
      <c r="U88" s="43">
        <v>5.3</v>
      </c>
      <c r="V88" s="43">
        <v>6.8</v>
      </c>
      <c r="W88" s="43">
        <v>6.8</v>
      </c>
      <c r="X88" s="43">
        <v>7</v>
      </c>
      <c r="Y88" s="43">
        <v>7.3</v>
      </c>
      <c r="Z88" s="43">
        <v>7.3</v>
      </c>
      <c r="AA88" s="43">
        <v>7.3</v>
      </c>
      <c r="AB88" s="43">
        <v>7.3</v>
      </c>
      <c r="AC88" s="43">
        <v>7.3</v>
      </c>
      <c r="AD88" s="43">
        <v>7.3</v>
      </c>
      <c r="AE88" s="43">
        <v>7.3</v>
      </c>
      <c r="AF88" s="43">
        <v>7.3</v>
      </c>
      <c r="AG88" s="64">
        <v>14</v>
      </c>
      <c r="AH88" s="46">
        <f t="shared" si="23"/>
        <v>11.3</v>
      </c>
      <c r="AI88" s="47">
        <f t="shared" si="24"/>
        <v>5.3</v>
      </c>
      <c r="AK88" s="49"/>
      <c r="AZ88" s="82">
        <f t="shared" si="30"/>
        <v>156</v>
      </c>
      <c r="BA88" s="82">
        <f t="shared" si="30"/>
        <v>147.69999999999999</v>
      </c>
      <c r="BB88" s="82">
        <f t="shared" si="30"/>
        <v>141.1</v>
      </c>
      <c r="BC88" s="82">
        <f t="shared" si="30"/>
        <v>128.6</v>
      </c>
      <c r="BD88" s="82">
        <f t="shared" si="30"/>
        <v>135</v>
      </c>
      <c r="BE88" s="82">
        <f t="shared" si="30"/>
        <v>154</v>
      </c>
      <c r="BF88" s="82">
        <f t="shared" si="30"/>
        <v>129</v>
      </c>
      <c r="BG88" s="82">
        <f t="shared" si="30"/>
        <v>130</v>
      </c>
      <c r="BH88" s="82">
        <f t="shared" si="30"/>
        <v>123.6</v>
      </c>
      <c r="BI88" s="82">
        <f t="shared" si="30"/>
        <v>138.6</v>
      </c>
      <c r="BJ88" s="82">
        <f t="shared" si="30"/>
        <v>129</v>
      </c>
      <c r="BK88" s="82">
        <f t="shared" si="30"/>
        <v>121</v>
      </c>
      <c r="BL88" s="82">
        <f t="shared" si="30"/>
        <v>93.4</v>
      </c>
      <c r="BM88" s="82">
        <f t="shared" si="30"/>
        <v>106.1</v>
      </c>
      <c r="BN88" s="82">
        <f t="shared" si="30"/>
        <v>116.4</v>
      </c>
      <c r="BO88" s="82">
        <f t="shared" si="30"/>
        <v>118.5</v>
      </c>
      <c r="BP88" s="82">
        <f t="shared" si="30"/>
        <v>125.1</v>
      </c>
      <c r="BQ88" s="82">
        <f t="shared" si="30"/>
        <v>112.6</v>
      </c>
      <c r="BR88" s="82">
        <f t="shared" si="30"/>
        <v>93.2</v>
      </c>
      <c r="BS88" s="82">
        <f t="shared" si="30"/>
        <v>103.41</v>
      </c>
      <c r="BT88" s="82">
        <f t="shared" si="30"/>
        <v>59.6</v>
      </c>
      <c r="BU88" s="82">
        <f t="shared" si="30"/>
        <v>63.7</v>
      </c>
      <c r="BV88" s="82">
        <f t="shared" si="30"/>
        <v>63.4</v>
      </c>
      <c r="BW88" s="82">
        <f t="shared" si="30"/>
        <v>146</v>
      </c>
    </row>
    <row r="89" spans="1:75">
      <c r="A89" s="63" t="s">
        <v>114</v>
      </c>
      <c r="B89" s="43">
        <v>5.8</v>
      </c>
      <c r="C89" s="43">
        <v>5.8</v>
      </c>
      <c r="D89" s="43">
        <v>5.8</v>
      </c>
      <c r="E89" s="43">
        <v>5.8</v>
      </c>
      <c r="F89" s="43">
        <v>5.8</v>
      </c>
      <c r="G89" s="43">
        <v>5.8</v>
      </c>
      <c r="H89" s="43">
        <v>5.8</v>
      </c>
      <c r="I89" s="43">
        <v>5.8</v>
      </c>
      <c r="J89" s="43">
        <v>5.8</v>
      </c>
      <c r="K89" s="43">
        <v>5.8</v>
      </c>
      <c r="L89" s="43">
        <v>5.8</v>
      </c>
      <c r="M89" s="43">
        <v>5.8</v>
      </c>
      <c r="N89" s="43">
        <v>5.8</v>
      </c>
      <c r="O89" s="43">
        <v>5.8</v>
      </c>
      <c r="P89" s="43">
        <v>6.1</v>
      </c>
      <c r="Q89" s="43">
        <v>6.1</v>
      </c>
      <c r="R89" s="43">
        <v>6.1</v>
      </c>
      <c r="S89" s="43">
        <v>6.1</v>
      </c>
      <c r="T89" s="43">
        <v>6.1</v>
      </c>
      <c r="U89" s="43">
        <v>6.1</v>
      </c>
      <c r="V89" s="43">
        <v>6.1</v>
      </c>
      <c r="W89" s="43">
        <v>6.1</v>
      </c>
      <c r="X89" s="43">
        <v>6.1</v>
      </c>
      <c r="Y89" s="43">
        <v>6.1</v>
      </c>
      <c r="Z89" s="43">
        <v>4.5999999999999996</v>
      </c>
      <c r="AA89" s="43">
        <v>4.5999999999999996</v>
      </c>
      <c r="AB89" s="43">
        <v>4.5999999999999996</v>
      </c>
      <c r="AC89" s="43">
        <v>4.5999999999999996</v>
      </c>
      <c r="AD89" s="43">
        <v>4.5999999999999996</v>
      </c>
      <c r="AE89" s="43">
        <v>4.5999999999999996</v>
      </c>
      <c r="AF89" s="43">
        <v>4.5999999999999996</v>
      </c>
      <c r="AG89" s="64">
        <v>10.050000000000001</v>
      </c>
      <c r="AH89" s="46">
        <f t="shared" si="23"/>
        <v>6.1</v>
      </c>
      <c r="AI89" s="47">
        <f t="shared" si="24"/>
        <v>4.5999999999999996</v>
      </c>
      <c r="AK89" s="49"/>
      <c r="AZ89" s="82">
        <f t="shared" si="30"/>
        <v>0</v>
      </c>
      <c r="BA89" s="82">
        <f t="shared" si="30"/>
        <v>0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13.2</v>
      </c>
      <c r="BN89" s="82">
        <f t="shared" si="30"/>
        <v>16.100000000000001</v>
      </c>
      <c r="BO89" s="82">
        <f t="shared" si="30"/>
        <v>17.100000000000001</v>
      </c>
      <c r="BP89" s="82">
        <f t="shared" si="30"/>
        <v>18.399999999999999</v>
      </c>
      <c r="BQ89" s="82">
        <f t="shared" si="30"/>
        <v>19.899999999999999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0</v>
      </c>
    </row>
    <row r="90" spans="1:75">
      <c r="A90" s="63" t="s">
        <v>115</v>
      </c>
      <c r="B90" s="43">
        <v>3.2</v>
      </c>
      <c r="C90" s="43">
        <v>3.2</v>
      </c>
      <c r="D90" s="43">
        <v>3.2</v>
      </c>
      <c r="E90" s="43">
        <v>3.2</v>
      </c>
      <c r="F90" s="43">
        <v>3.2</v>
      </c>
      <c r="G90" s="43">
        <v>3.2</v>
      </c>
      <c r="H90" s="43">
        <v>3.2</v>
      </c>
      <c r="I90" s="43">
        <v>3.2</v>
      </c>
      <c r="J90" s="43">
        <v>3.2</v>
      </c>
      <c r="K90" s="43">
        <v>3.2</v>
      </c>
      <c r="L90" s="43">
        <v>3.2</v>
      </c>
      <c r="M90" s="43">
        <v>3.2</v>
      </c>
      <c r="N90" s="43">
        <v>3.2</v>
      </c>
      <c r="O90" s="43">
        <v>3.2</v>
      </c>
      <c r="P90" s="43">
        <v>3.2</v>
      </c>
      <c r="Q90" s="43">
        <v>3.2</v>
      </c>
      <c r="R90" s="43">
        <v>3.2</v>
      </c>
      <c r="S90" s="43">
        <v>3.2</v>
      </c>
      <c r="T90" s="43">
        <v>3.2</v>
      </c>
      <c r="U90" s="43">
        <v>3.2</v>
      </c>
      <c r="V90" s="43">
        <v>3.2</v>
      </c>
      <c r="W90" s="43">
        <v>3.2</v>
      </c>
      <c r="X90" s="43">
        <v>3.2</v>
      </c>
      <c r="Y90" s="43">
        <v>3.2</v>
      </c>
      <c r="Z90" s="43">
        <v>2.5</v>
      </c>
      <c r="AA90" s="43">
        <v>2.5</v>
      </c>
      <c r="AB90" s="43">
        <v>2.5</v>
      </c>
      <c r="AC90" s="43">
        <v>2.5</v>
      </c>
      <c r="AD90" s="43">
        <v>2.5</v>
      </c>
      <c r="AE90" s="43">
        <v>2.5</v>
      </c>
      <c r="AF90" s="43">
        <v>2.5</v>
      </c>
      <c r="AG90" s="64">
        <v>6.2</v>
      </c>
      <c r="AH90" s="46">
        <f t="shared" si="23"/>
        <v>3.2</v>
      </c>
      <c r="AI90" s="47">
        <f t="shared" si="24"/>
        <v>2.5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49.1</v>
      </c>
      <c r="BD90" s="82">
        <f t="shared" si="30"/>
        <v>56.8</v>
      </c>
      <c r="BE90" s="82">
        <f t="shared" si="30"/>
        <v>62.4</v>
      </c>
      <c r="BF90" s="82">
        <f t="shared" si="30"/>
        <v>56.3</v>
      </c>
      <c r="BG90" s="82">
        <f t="shared" si="30"/>
        <v>52</v>
      </c>
      <c r="BH90" s="82">
        <f t="shared" si="30"/>
        <v>57.9</v>
      </c>
      <c r="BI90" s="82">
        <f t="shared" si="30"/>
        <v>50.5</v>
      </c>
      <c r="BJ90" s="82">
        <f t="shared" si="30"/>
        <v>46.6</v>
      </c>
      <c r="BK90" s="82">
        <f t="shared" si="30"/>
        <v>52.2</v>
      </c>
      <c r="BL90" s="82">
        <f t="shared" si="30"/>
        <v>56.4</v>
      </c>
      <c r="BM90" s="82">
        <f t="shared" si="30"/>
        <v>59</v>
      </c>
      <c r="BN90" s="82">
        <f t="shared" si="30"/>
        <v>61.8</v>
      </c>
      <c r="BO90" s="82">
        <f t="shared" si="30"/>
        <v>60.5</v>
      </c>
      <c r="BP90" s="82">
        <f t="shared" si="30"/>
        <v>61.5</v>
      </c>
      <c r="BQ90" s="82">
        <f t="shared" si="30"/>
        <v>46.8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>
      <c r="A92" s="87" t="s">
        <v>117</v>
      </c>
      <c r="B92" s="70">
        <v>134.79999999999998</v>
      </c>
      <c r="C92" s="70">
        <v>134.79999999999998</v>
      </c>
      <c r="D92" s="70">
        <f t="shared" ref="D92:AG92" si="31">SUM(D79:D91)</f>
        <v>271.70000000000005</v>
      </c>
      <c r="E92" s="70">
        <f t="shared" si="31"/>
        <v>279.40000000000003</v>
      </c>
      <c r="F92" s="70">
        <f t="shared" si="31"/>
        <v>229.4</v>
      </c>
      <c r="G92" s="70">
        <f t="shared" si="31"/>
        <v>251.4</v>
      </c>
      <c r="H92" s="70">
        <f t="shared" si="31"/>
        <v>192.4</v>
      </c>
      <c r="I92" s="70">
        <f t="shared" si="31"/>
        <v>177.4</v>
      </c>
      <c r="J92" s="70">
        <f t="shared" si="31"/>
        <v>213.4</v>
      </c>
      <c r="K92" s="70">
        <f t="shared" si="31"/>
        <v>223.4</v>
      </c>
      <c r="L92" s="70">
        <f t="shared" si="31"/>
        <v>223.4</v>
      </c>
      <c r="M92" s="70">
        <f t="shared" si="31"/>
        <v>283.40000000000003</v>
      </c>
      <c r="N92" s="70">
        <f t="shared" si="31"/>
        <v>306.39999999999998</v>
      </c>
      <c r="O92" s="70">
        <f t="shared" si="31"/>
        <v>319.7</v>
      </c>
      <c r="P92" s="70">
        <f t="shared" ref="P92:AB92" si="32">SUM(P79:P91)</f>
        <v>285.40000000000003</v>
      </c>
      <c r="Q92" s="70">
        <f t="shared" si="32"/>
        <v>270</v>
      </c>
      <c r="R92" s="70">
        <f t="shared" si="32"/>
        <v>209.5</v>
      </c>
      <c r="S92" s="70">
        <f t="shared" si="32"/>
        <v>186</v>
      </c>
      <c r="T92" s="70">
        <f t="shared" si="32"/>
        <v>186</v>
      </c>
      <c r="U92" s="70">
        <f t="shared" si="32"/>
        <v>178.4</v>
      </c>
      <c r="V92" s="70">
        <f t="shared" si="32"/>
        <v>214.30000000000004</v>
      </c>
      <c r="W92" s="70">
        <f t="shared" si="32"/>
        <v>214.30000000000004</v>
      </c>
      <c r="X92" s="70">
        <f t="shared" si="32"/>
        <v>184.99999999999997</v>
      </c>
      <c r="Y92" s="70">
        <f t="shared" si="32"/>
        <v>354.2000000000001</v>
      </c>
      <c r="Z92" s="70">
        <f t="shared" si="32"/>
        <v>392.00000000000011</v>
      </c>
      <c r="AA92" s="70">
        <f t="shared" si="32"/>
        <v>401.30000000000007</v>
      </c>
      <c r="AB92" s="70">
        <f t="shared" si="32"/>
        <v>373.10000000000008</v>
      </c>
      <c r="AC92" s="70">
        <f t="shared" si="31"/>
        <v>349.10000000000008</v>
      </c>
      <c r="AD92" s="70">
        <f t="shared" si="31"/>
        <v>386.00000000000006</v>
      </c>
      <c r="AE92" s="70">
        <f t="shared" si="31"/>
        <v>312.70000000000005</v>
      </c>
      <c r="AF92" s="70">
        <f>SUM(AF79:AF91)</f>
        <v>284.00000000000006</v>
      </c>
      <c r="AG92" s="80">
        <f t="shared" si="31"/>
        <v>489.91</v>
      </c>
      <c r="AH92" s="46">
        <f t="shared" si="23"/>
        <v>401.30000000000007</v>
      </c>
      <c r="AI92" s="47">
        <f t="shared" si="24"/>
        <v>134.79999999999998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60</v>
      </c>
      <c r="E93" s="44">
        <v>50</v>
      </c>
      <c r="F93" s="44">
        <v>60</v>
      </c>
      <c r="G93" s="44">
        <v>60</v>
      </c>
      <c r="H93" s="44">
        <v>60</v>
      </c>
      <c r="I93" s="44">
        <v>60</v>
      </c>
      <c r="J93" s="44">
        <v>60</v>
      </c>
      <c r="K93" s="44">
        <v>60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60</v>
      </c>
      <c r="AA93" s="44">
        <v>60</v>
      </c>
      <c r="AB93" s="44">
        <v>60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23"/>
        <v>60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14.8</v>
      </c>
      <c r="C94" s="43">
        <v>11</v>
      </c>
      <c r="D94" s="43">
        <v>14.2</v>
      </c>
      <c r="E94" s="43">
        <v>12.1</v>
      </c>
      <c r="F94" s="43">
        <v>14.2</v>
      </c>
      <c r="G94" s="43">
        <v>14.2</v>
      </c>
      <c r="H94" s="43">
        <v>14.2</v>
      </c>
      <c r="I94" s="43">
        <v>14.2</v>
      </c>
      <c r="J94" s="43">
        <v>14.2</v>
      </c>
      <c r="K94" s="43">
        <v>14.2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f>Z93/1.9</f>
        <v>31.578947368421055</v>
      </c>
      <c r="AA94" s="43">
        <f>AA93/1.9</f>
        <v>31.578947368421055</v>
      </c>
      <c r="AB94" s="43">
        <v>30</v>
      </c>
      <c r="AC94" s="43">
        <v>30</v>
      </c>
      <c r="AD94" s="43">
        <v>30</v>
      </c>
      <c r="AE94" s="43">
        <v>28</v>
      </c>
      <c r="AF94" s="43">
        <v>28</v>
      </c>
      <c r="AG94" s="64">
        <v>32</v>
      </c>
      <c r="AH94" s="46">
        <f t="shared" si="23"/>
        <v>31.578947368421055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6.4</v>
      </c>
      <c r="C95" s="77">
        <v>6.4</v>
      </c>
      <c r="D95" s="77">
        <v>6.2</v>
      </c>
      <c r="E95" s="77">
        <v>5.3</v>
      </c>
      <c r="F95" s="77">
        <v>6.2</v>
      </c>
      <c r="G95" s="77">
        <v>6.2</v>
      </c>
      <c r="H95" s="77">
        <v>6.2</v>
      </c>
      <c r="I95" s="77">
        <v>6.2</v>
      </c>
      <c r="J95" s="77">
        <v>6.2</v>
      </c>
      <c r="K95" s="77">
        <v>6.2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f>Z94/1.9</f>
        <v>16.62049861495845</v>
      </c>
      <c r="AA95" s="77">
        <f>AA94/1.9</f>
        <v>16.62049861495845</v>
      </c>
      <c r="AB95" s="77">
        <v>13</v>
      </c>
      <c r="AC95" s="77">
        <v>13</v>
      </c>
      <c r="AD95" s="77">
        <v>13</v>
      </c>
      <c r="AE95" s="77">
        <v>13</v>
      </c>
      <c r="AF95" s="77">
        <v>13</v>
      </c>
      <c r="AG95" s="78">
        <v>14</v>
      </c>
      <c r="AH95" s="46">
        <f t="shared" si="23"/>
        <v>16.62049861495845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-92</v>
      </c>
      <c r="BH95" s="82">
        <v>0</v>
      </c>
      <c r="BI95" s="82">
        <v>156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v>0</v>
      </c>
      <c r="C96" s="70">
        <f t="shared" ref="C96:AF96" si="33">C93+C94+C95</f>
        <v>57.4</v>
      </c>
      <c r="D96" s="70">
        <f t="shared" si="33"/>
        <v>80.400000000000006</v>
      </c>
      <c r="E96" s="70">
        <f t="shared" si="33"/>
        <v>67.400000000000006</v>
      </c>
      <c r="F96" s="70">
        <f t="shared" si="33"/>
        <v>80.400000000000006</v>
      </c>
      <c r="G96" s="70">
        <f t="shared" si="33"/>
        <v>80.400000000000006</v>
      </c>
      <c r="H96" s="70">
        <f t="shared" si="33"/>
        <v>80.400000000000006</v>
      </c>
      <c r="I96" s="70">
        <f t="shared" si="33"/>
        <v>80.400000000000006</v>
      </c>
      <c r="J96" s="70">
        <f t="shared" si="33"/>
        <v>80.400000000000006</v>
      </c>
      <c r="K96" s="70">
        <f t="shared" si="33"/>
        <v>80.400000000000006</v>
      </c>
      <c r="L96" s="70">
        <f t="shared" si="33"/>
        <v>0</v>
      </c>
      <c r="M96" s="70">
        <f t="shared" si="33"/>
        <v>0</v>
      </c>
      <c r="N96" s="70">
        <f t="shared" si="33"/>
        <v>0</v>
      </c>
      <c r="O96" s="70">
        <f t="shared" si="33"/>
        <v>0</v>
      </c>
      <c r="P96" s="70">
        <f t="shared" ref="P96:AA96" si="34">P93+P94+P95</f>
        <v>0</v>
      </c>
      <c r="Q96" s="70">
        <f t="shared" si="34"/>
        <v>0</v>
      </c>
      <c r="R96" s="70">
        <f t="shared" si="34"/>
        <v>0</v>
      </c>
      <c r="S96" s="70">
        <f t="shared" si="34"/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108.1994459833795</v>
      </c>
      <c r="AA96" s="70">
        <f t="shared" si="34"/>
        <v>108.1994459833795</v>
      </c>
      <c r="AB96" s="70">
        <f t="shared" si="33"/>
        <v>103</v>
      </c>
      <c r="AC96" s="70">
        <f t="shared" si="33"/>
        <v>103</v>
      </c>
      <c r="AD96" s="70">
        <f t="shared" si="33"/>
        <v>103</v>
      </c>
      <c r="AE96" s="70">
        <f t="shared" si="33"/>
        <v>101</v>
      </c>
      <c r="AF96" s="70">
        <f t="shared" si="33"/>
        <v>101</v>
      </c>
      <c r="AG96" s="80">
        <f>SUM(AG93:AG95)</f>
        <v>106</v>
      </c>
      <c r="AH96" s="46">
        <f t="shared" si="23"/>
        <v>108.1994459833795</v>
      </c>
      <c r="AI96" s="47">
        <f t="shared" si="24"/>
        <v>0</v>
      </c>
      <c r="AK96" s="49"/>
      <c r="AY96" s="82"/>
      <c r="BF96" s="81"/>
      <c r="BG96" s="82">
        <v>-105.2</v>
      </c>
      <c r="BH96" s="82">
        <v>0</v>
      </c>
      <c r="BI96" s="82">
        <v>147.69999999999999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-105</v>
      </c>
      <c r="C97" s="44">
        <v>-91.655000000000001</v>
      </c>
      <c r="D97" s="44">
        <v>-105.2</v>
      </c>
      <c r="E97" s="44">
        <v>-103.6</v>
      </c>
      <c r="F97" s="44">
        <v>-86.2</v>
      </c>
      <c r="G97" s="44">
        <v>-92</v>
      </c>
      <c r="H97" s="44">
        <v>-45</v>
      </c>
      <c r="I97" s="44">
        <v>-52</v>
      </c>
      <c r="J97" s="44">
        <v>51</v>
      </c>
      <c r="K97" s="44">
        <v>42</v>
      </c>
      <c r="L97" s="44">
        <v>233</v>
      </c>
      <c r="M97" s="44">
        <v>214</v>
      </c>
      <c r="N97" s="44">
        <v>142.4</v>
      </c>
      <c r="O97" s="44">
        <v>152.1</v>
      </c>
      <c r="P97" s="44">
        <v>220</v>
      </c>
      <c r="Q97" s="44">
        <v>237.3</v>
      </c>
      <c r="R97" s="44">
        <v>318.5</v>
      </c>
      <c r="S97" s="44">
        <v>390.1</v>
      </c>
      <c r="T97" s="44">
        <v>460.6</v>
      </c>
      <c r="U97" s="44">
        <v>435.6</v>
      </c>
      <c r="V97" s="44">
        <v>373.7</v>
      </c>
      <c r="W97" s="44">
        <v>373.7</v>
      </c>
      <c r="X97" s="44">
        <v>308.10000000000002</v>
      </c>
      <c r="Y97" s="44">
        <v>56.1</v>
      </c>
      <c r="Z97" s="44">
        <v>57.3</v>
      </c>
      <c r="AA97" s="44">
        <v>41.1</v>
      </c>
      <c r="AB97" s="44">
        <v>-132.30000000000001</v>
      </c>
      <c r="AC97" s="44">
        <v>-95.2</v>
      </c>
      <c r="AD97" s="44">
        <v>-120.3</v>
      </c>
      <c r="AE97" s="44">
        <v>-116.5</v>
      </c>
      <c r="AF97" s="44">
        <v>-104.2</v>
      </c>
      <c r="AG97" s="61"/>
      <c r="AH97" s="46">
        <f t="shared" si="23"/>
        <v>460.6</v>
      </c>
      <c r="AI97" s="47">
        <f t="shared" si="24"/>
        <v>-132.30000000000001</v>
      </c>
      <c r="AK97" s="49"/>
      <c r="AY97" s="82"/>
      <c r="BF97" s="81"/>
      <c r="BG97" s="82">
        <v>-103.6</v>
      </c>
      <c r="BH97" s="82">
        <v>0</v>
      </c>
      <c r="BI97" s="82">
        <v>141.1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>
        <v>0</v>
      </c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-86.2</v>
      </c>
      <c r="BH98" s="82">
        <v>0</v>
      </c>
      <c r="BI98" s="82">
        <v>128.6</v>
      </c>
      <c r="BJ98" s="82">
        <v>0</v>
      </c>
      <c r="BK98" s="82">
        <v>49.1</v>
      </c>
      <c r="BL98" s="82">
        <v>0</v>
      </c>
    </row>
    <row r="99" spans="1:64">
      <c r="A99" s="63" t="s">
        <v>125</v>
      </c>
      <c r="B99" s="43">
        <v>146</v>
      </c>
      <c r="C99" s="43">
        <v>156.19999999999999</v>
      </c>
      <c r="D99" s="43">
        <v>147.69999999999999</v>
      </c>
      <c r="E99" s="43">
        <v>141.1</v>
      </c>
      <c r="F99" s="43">
        <v>128.6</v>
      </c>
      <c r="G99" s="43">
        <v>135</v>
      </c>
      <c r="H99" s="43">
        <v>156</v>
      </c>
      <c r="I99" s="43">
        <v>154</v>
      </c>
      <c r="J99" s="43">
        <v>131</v>
      </c>
      <c r="K99" s="43">
        <v>129</v>
      </c>
      <c r="L99" s="43">
        <v>130</v>
      </c>
      <c r="M99" s="43">
        <v>130</v>
      </c>
      <c r="N99" s="43">
        <v>123.6</v>
      </c>
      <c r="O99" s="43">
        <v>138.6</v>
      </c>
      <c r="P99" s="43">
        <v>129</v>
      </c>
      <c r="Q99" s="43">
        <v>121</v>
      </c>
      <c r="R99" s="43">
        <v>93.4</v>
      </c>
      <c r="S99" s="43">
        <v>106.1</v>
      </c>
      <c r="T99" s="43">
        <v>116.4</v>
      </c>
      <c r="U99" s="43">
        <v>118.5</v>
      </c>
      <c r="V99" s="43">
        <v>125.1</v>
      </c>
      <c r="W99" s="43">
        <v>125.1</v>
      </c>
      <c r="X99" s="43">
        <v>112.6</v>
      </c>
      <c r="Y99" s="43">
        <v>102.3</v>
      </c>
      <c r="Z99" s="43">
        <v>93.2</v>
      </c>
      <c r="AA99" s="43">
        <v>88</v>
      </c>
      <c r="AB99" s="43">
        <v>103.41</v>
      </c>
      <c r="AC99" s="43">
        <v>106.7</v>
      </c>
      <c r="AD99" s="43">
        <v>59.6</v>
      </c>
      <c r="AE99" s="43">
        <v>63.7</v>
      </c>
      <c r="AF99" s="43">
        <v>63.4</v>
      </c>
      <c r="AG99" s="89"/>
      <c r="AH99" s="46">
        <f t="shared" si="23"/>
        <v>156.19999999999999</v>
      </c>
      <c r="AI99" s="47">
        <f t="shared" si="24"/>
        <v>59.6</v>
      </c>
      <c r="AK99" s="90"/>
      <c r="AL99" s="91"/>
      <c r="AM99" s="91"/>
      <c r="AN99" s="92"/>
      <c r="AY99" s="82"/>
      <c r="BF99" s="82"/>
      <c r="BG99" s="82">
        <v>-92</v>
      </c>
      <c r="BH99" s="82">
        <v>0</v>
      </c>
      <c r="BI99" s="82">
        <v>135</v>
      </c>
      <c r="BJ99" s="82">
        <v>0</v>
      </c>
      <c r="BK99" s="82">
        <v>56.8</v>
      </c>
      <c r="BL99" s="82">
        <v>0</v>
      </c>
    </row>
    <row r="100" spans="1:64">
      <c r="A100" s="63" t="s">
        <v>126</v>
      </c>
      <c r="B100" s="9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/>
      <c r="O100" s="93"/>
      <c r="P100" s="93"/>
      <c r="Q100" s="93"/>
      <c r="R100" s="93"/>
      <c r="S100" s="93">
        <v>13.2</v>
      </c>
      <c r="T100" s="93">
        <v>16.100000000000001</v>
      </c>
      <c r="U100" s="93">
        <v>17.100000000000001</v>
      </c>
      <c r="V100" s="93">
        <v>18.399999999999999</v>
      </c>
      <c r="W100" s="93">
        <v>18.399999999999999</v>
      </c>
      <c r="X100" s="93">
        <v>19.899999999999999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3"/>
        <v>19.899999999999999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-52</v>
      </c>
      <c r="BH100" s="82">
        <v>0</v>
      </c>
      <c r="BI100" s="82">
        <v>154</v>
      </c>
      <c r="BJ100" s="82">
        <v>0</v>
      </c>
      <c r="BK100" s="82">
        <v>62.4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49.1</v>
      </c>
      <c r="G101" s="44">
        <v>56.8</v>
      </c>
      <c r="H101" s="44">
        <v>61.9</v>
      </c>
      <c r="I101" s="44">
        <v>62.4</v>
      </c>
      <c r="J101" s="44">
        <v>57.8</v>
      </c>
      <c r="K101" s="44">
        <v>56.3</v>
      </c>
      <c r="L101" s="44">
        <v>52</v>
      </c>
      <c r="M101" s="44">
        <v>52</v>
      </c>
      <c r="N101" s="44">
        <v>57.9</v>
      </c>
      <c r="O101" s="44">
        <v>50.5</v>
      </c>
      <c r="P101" s="44">
        <v>46.6</v>
      </c>
      <c r="Q101" s="44">
        <v>52.2</v>
      </c>
      <c r="R101" s="44">
        <v>56.4</v>
      </c>
      <c r="S101" s="44">
        <v>59</v>
      </c>
      <c r="T101" s="44">
        <v>61.8</v>
      </c>
      <c r="U101" s="44">
        <v>60.5</v>
      </c>
      <c r="V101" s="44">
        <v>61.5</v>
      </c>
      <c r="W101" s="44">
        <v>61.5</v>
      </c>
      <c r="X101" s="44">
        <v>46.8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3"/>
        <v>62.4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42</v>
      </c>
      <c r="BH101" s="82">
        <v>0</v>
      </c>
      <c r="BI101" s="82">
        <v>129</v>
      </c>
      <c r="BJ101" s="82">
        <v>0</v>
      </c>
      <c r="BK101" s="82">
        <v>56.3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17.7</v>
      </c>
      <c r="D102" s="97">
        <v>15.5</v>
      </c>
      <c r="E102" s="97">
        <v>13.1</v>
      </c>
      <c r="F102" s="97">
        <v>35.299999999999997</v>
      </c>
      <c r="G102" s="97">
        <v>34.799999999999997</v>
      </c>
      <c r="H102" s="97">
        <v>38</v>
      </c>
      <c r="I102" s="97">
        <v>43.5</v>
      </c>
      <c r="J102" s="97">
        <v>45.2</v>
      </c>
      <c r="K102" s="97">
        <v>45.4</v>
      </c>
      <c r="L102" s="97">
        <v>37</v>
      </c>
      <c r="M102" s="97">
        <v>37</v>
      </c>
      <c r="N102" s="97">
        <v>49.4</v>
      </c>
      <c r="O102" s="97">
        <v>54.1</v>
      </c>
      <c r="P102" s="97">
        <v>60</v>
      </c>
      <c r="Q102" s="97">
        <v>57.3</v>
      </c>
      <c r="R102" s="97">
        <v>59</v>
      </c>
      <c r="S102" s="97">
        <v>65.599999999999994</v>
      </c>
      <c r="T102" s="97">
        <v>69.400000000000006</v>
      </c>
      <c r="U102" s="97">
        <v>57.2</v>
      </c>
      <c r="V102" s="97">
        <v>64.3</v>
      </c>
      <c r="W102" s="97">
        <v>64.3</v>
      </c>
      <c r="X102" s="97">
        <v>59.9</v>
      </c>
      <c r="Y102" s="97">
        <v>21.5</v>
      </c>
      <c r="Z102" s="97">
        <v>18.2</v>
      </c>
      <c r="AA102" s="97">
        <v>21.8</v>
      </c>
      <c r="AB102" s="97">
        <v>20.100000000000001</v>
      </c>
      <c r="AC102" s="97">
        <v>19.399999999999999</v>
      </c>
      <c r="AD102" s="97">
        <v>21.6</v>
      </c>
      <c r="AE102" s="97">
        <v>14</v>
      </c>
      <c r="AF102" s="97">
        <v>13.5</v>
      </c>
      <c r="AG102" s="89"/>
      <c r="AH102" s="46">
        <f t="shared" si="23"/>
        <v>69.400000000000006</v>
      </c>
      <c r="AI102" s="47">
        <f t="shared" si="24"/>
        <v>13.1</v>
      </c>
      <c r="AK102" s="94"/>
      <c r="AL102" s="44"/>
      <c r="AM102" s="44"/>
      <c r="AN102" s="98"/>
      <c r="AY102" s="82"/>
      <c r="BF102" s="82"/>
      <c r="BG102" s="82">
        <v>214</v>
      </c>
      <c r="BH102" s="82">
        <v>0</v>
      </c>
      <c r="BI102" s="82">
        <v>130</v>
      </c>
      <c r="BJ102" s="82">
        <v>0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2"/>
      <c r="AY103" s="82"/>
      <c r="BF103" s="82"/>
      <c r="BG103" s="82">
        <v>142.4</v>
      </c>
      <c r="BH103" s="82">
        <v>0</v>
      </c>
      <c r="BI103" s="82">
        <v>123.6</v>
      </c>
      <c r="BJ103" s="82">
        <v>0</v>
      </c>
      <c r="BK103" s="82">
        <v>57.9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3"/>
      <c r="BF104" s="82"/>
      <c r="BG104" s="82">
        <v>152.1</v>
      </c>
      <c r="BH104" s="82">
        <v>0</v>
      </c>
      <c r="BI104" s="82">
        <v>138.6</v>
      </c>
      <c r="BJ104" s="82">
        <v>0</v>
      </c>
      <c r="BK104" s="82">
        <v>50.5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220</v>
      </c>
      <c r="BH105" s="82">
        <v>0</v>
      </c>
      <c r="BI105" s="82">
        <v>129</v>
      </c>
      <c r="BJ105" s="82">
        <v>0</v>
      </c>
      <c r="BK105" s="82">
        <v>46.6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237.3</v>
      </c>
      <c r="BH106" s="82">
        <v>0</v>
      </c>
      <c r="BI106" s="82">
        <v>121</v>
      </c>
      <c r="BJ106" s="82">
        <v>0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318.5</v>
      </c>
      <c r="BH107" s="82">
        <v>0</v>
      </c>
      <c r="BI107" s="82">
        <v>93.4</v>
      </c>
      <c r="BJ107" s="82">
        <v>0</v>
      </c>
      <c r="BK107" s="82">
        <v>56.4</v>
      </c>
      <c r="BL107" s="82">
        <v>0</v>
      </c>
    </row>
    <row r="108" spans="1:64" ht="15.75" thickBot="1">
      <c r="A108" s="87" t="s">
        <v>136</v>
      </c>
      <c r="B108" s="70">
        <v>271</v>
      </c>
      <c r="C108" s="70">
        <f t="shared" ref="C108:AF108" si="35">SUMIF(C97:C107,"&gt;0")</f>
        <v>173.89999999999998</v>
      </c>
      <c r="D108" s="70">
        <f t="shared" si="35"/>
        <v>163.19999999999999</v>
      </c>
      <c r="E108" s="70">
        <f t="shared" si="35"/>
        <v>154.19999999999999</v>
      </c>
      <c r="F108" s="70">
        <f t="shared" si="35"/>
        <v>213</v>
      </c>
      <c r="G108" s="70">
        <f t="shared" si="35"/>
        <v>226.60000000000002</v>
      </c>
      <c r="H108" s="70">
        <f t="shared" si="35"/>
        <v>255.9</v>
      </c>
      <c r="I108" s="70">
        <f t="shared" si="35"/>
        <v>259.89999999999998</v>
      </c>
      <c r="J108" s="70">
        <f t="shared" si="35"/>
        <v>285</v>
      </c>
      <c r="K108" s="70">
        <f t="shared" si="35"/>
        <v>272.7</v>
      </c>
      <c r="L108" s="70">
        <f t="shared" si="35"/>
        <v>452</v>
      </c>
      <c r="M108" s="70">
        <f t="shared" si="35"/>
        <v>433</v>
      </c>
      <c r="N108" s="70">
        <f t="shared" si="35"/>
        <v>373.29999999999995</v>
      </c>
      <c r="O108" s="70">
        <f t="shared" si="35"/>
        <v>395.3</v>
      </c>
      <c r="P108" s="70">
        <f t="shared" ref="P108:AA108" si="36">SUMIF(P97:P107,"&gt;0")</f>
        <v>455.6</v>
      </c>
      <c r="Q108" s="70">
        <f t="shared" si="36"/>
        <v>467.8</v>
      </c>
      <c r="R108" s="70">
        <f t="shared" si="36"/>
        <v>527.29999999999995</v>
      </c>
      <c r="S108" s="70">
        <f t="shared" si="36"/>
        <v>634.00000000000011</v>
      </c>
      <c r="T108" s="70">
        <f t="shared" si="36"/>
        <v>724.3</v>
      </c>
      <c r="U108" s="70">
        <f t="shared" si="36"/>
        <v>688.90000000000009</v>
      </c>
      <c r="V108" s="70">
        <f t="shared" si="36"/>
        <v>642.99999999999989</v>
      </c>
      <c r="W108" s="70">
        <f t="shared" si="36"/>
        <v>642.99999999999989</v>
      </c>
      <c r="X108" s="70">
        <f t="shared" si="36"/>
        <v>547.30000000000007</v>
      </c>
      <c r="Y108" s="70">
        <f t="shared" si="36"/>
        <v>179.9</v>
      </c>
      <c r="Z108" s="70">
        <f t="shared" si="36"/>
        <v>168.7</v>
      </c>
      <c r="AA108" s="70">
        <f t="shared" si="36"/>
        <v>150.9</v>
      </c>
      <c r="AB108" s="70">
        <f t="shared" si="35"/>
        <v>123.50999999999999</v>
      </c>
      <c r="AC108" s="70">
        <f t="shared" si="35"/>
        <v>126.1</v>
      </c>
      <c r="AD108" s="70">
        <f t="shared" si="35"/>
        <v>81.2</v>
      </c>
      <c r="AE108" s="70">
        <f t="shared" si="35"/>
        <v>77.7</v>
      </c>
      <c r="AF108" s="70">
        <f t="shared" si="35"/>
        <v>76.900000000000006</v>
      </c>
      <c r="AG108" s="104">
        <f>SUM(AG97:AG107)</f>
        <v>0</v>
      </c>
      <c r="AH108" s="46">
        <f t="shared" si="23"/>
        <v>724.3</v>
      </c>
      <c r="AI108" s="47">
        <f t="shared" si="24"/>
        <v>76.900000000000006</v>
      </c>
      <c r="AJ108" s="105">
        <f t="array" ref="AJ108">MIN(IF(B108:AF108&lt;&gt;0,B108:AF108))</f>
        <v>76.900000000000006</v>
      </c>
      <c r="BF108" s="82"/>
      <c r="BG108" s="82">
        <v>390.1</v>
      </c>
      <c r="BH108" s="82">
        <v>0</v>
      </c>
      <c r="BI108" s="82">
        <v>106.1</v>
      </c>
      <c r="BJ108" s="82">
        <v>13.2</v>
      </c>
      <c r="BK108" s="82">
        <v>59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460.6</v>
      </c>
      <c r="BH109" s="82">
        <v>0</v>
      </c>
      <c r="BI109" s="82">
        <v>116.4</v>
      </c>
      <c r="BJ109" s="82">
        <v>16.100000000000001</v>
      </c>
      <c r="BK109" s="82">
        <v>61.8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435.6</v>
      </c>
      <c r="BH110" s="82">
        <v>0</v>
      </c>
      <c r="BI110" s="82">
        <v>118.5</v>
      </c>
      <c r="BJ110" s="82">
        <v>17.100000000000001</v>
      </c>
      <c r="BK110" s="82">
        <v>60.5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373.7</v>
      </c>
      <c r="BH111" s="82">
        <v>0</v>
      </c>
      <c r="BI111" s="82">
        <v>125.1</v>
      </c>
      <c r="BJ111" s="82">
        <v>18.399999999999999</v>
      </c>
      <c r="BK111" s="82">
        <v>61.5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308.10000000000002</v>
      </c>
      <c r="BH112" s="82">
        <v>0</v>
      </c>
      <c r="BI112" s="82">
        <v>112.6</v>
      </c>
      <c r="BJ112" s="82">
        <v>19.899999999999999</v>
      </c>
      <c r="BK112" s="82">
        <v>46.8</v>
      </c>
      <c r="BL112" s="82">
        <v>0</v>
      </c>
    </row>
    <row r="113" spans="1:64" ht="15.75" thickBot="1">
      <c r="A113" s="87" t="s">
        <v>141</v>
      </c>
      <c r="B113" s="108">
        <v>1214.4699999999998</v>
      </c>
      <c r="C113" s="108">
        <f t="shared" ref="C113:AG113" si="37">C71+C78+C96+C92+C108+C112</f>
        <v>1137.0299999999997</v>
      </c>
      <c r="D113" s="108">
        <f t="shared" si="37"/>
        <v>1286.23</v>
      </c>
      <c r="E113" s="108">
        <f t="shared" si="37"/>
        <v>1274.03</v>
      </c>
      <c r="F113" s="108">
        <f t="shared" si="37"/>
        <v>1295.83</v>
      </c>
      <c r="G113" s="108">
        <f t="shared" si="37"/>
        <v>1534.13</v>
      </c>
      <c r="H113" s="108">
        <f t="shared" si="37"/>
        <v>1494.4300000000003</v>
      </c>
      <c r="I113" s="108">
        <f t="shared" si="37"/>
        <v>1503.4300000000003</v>
      </c>
      <c r="J113" s="108">
        <f t="shared" si="37"/>
        <v>1634.5300000000002</v>
      </c>
      <c r="K113" s="108">
        <f t="shared" si="37"/>
        <v>1682.2300000000002</v>
      </c>
      <c r="L113" s="108">
        <f t="shared" si="37"/>
        <v>1781.13</v>
      </c>
      <c r="M113" s="108">
        <f t="shared" si="37"/>
        <v>1704.13</v>
      </c>
      <c r="N113" s="108">
        <f t="shared" si="37"/>
        <v>1704.03</v>
      </c>
      <c r="O113" s="108">
        <f t="shared" si="37"/>
        <v>1712.93</v>
      </c>
      <c r="P113" s="108">
        <f t="shared" ref="P113:AA113" si="38">P71+P78+P96+P92+P108+P112</f>
        <v>1708.23</v>
      </c>
      <c r="Q113" s="108">
        <f t="shared" si="38"/>
        <v>1665.1299999999999</v>
      </c>
      <c r="R113" s="108">
        <f t="shared" si="38"/>
        <v>1643.93</v>
      </c>
      <c r="S113" s="108">
        <f t="shared" si="38"/>
        <v>1783.13</v>
      </c>
      <c r="T113" s="108">
        <f t="shared" si="38"/>
        <v>1797.33</v>
      </c>
      <c r="U113" s="108">
        <f t="shared" si="38"/>
        <v>1737.2800000000002</v>
      </c>
      <c r="V113" s="108">
        <f t="shared" si="38"/>
        <v>1728.9299999999998</v>
      </c>
      <c r="W113" s="108">
        <f t="shared" si="38"/>
        <v>1728.9299999999998</v>
      </c>
      <c r="X113" s="108">
        <f t="shared" si="38"/>
        <v>1654.73</v>
      </c>
      <c r="Y113" s="108">
        <f t="shared" si="38"/>
        <v>1609.3300000000002</v>
      </c>
      <c r="Z113" s="108">
        <f t="shared" si="38"/>
        <v>1879.2494459833795</v>
      </c>
      <c r="AA113" s="108">
        <f t="shared" si="38"/>
        <v>1850.6494459833798</v>
      </c>
      <c r="AB113" s="108">
        <f t="shared" si="37"/>
        <v>1920.5600000000002</v>
      </c>
      <c r="AC113" s="108">
        <f t="shared" si="37"/>
        <v>1881.15</v>
      </c>
      <c r="AD113" s="108">
        <f t="shared" si="37"/>
        <v>1863.15</v>
      </c>
      <c r="AE113" s="108">
        <f t="shared" si="37"/>
        <v>1752.65</v>
      </c>
      <c r="AF113" s="108">
        <f t="shared" si="37"/>
        <v>1694.1500000000003</v>
      </c>
      <c r="AG113" s="80">
        <f t="shared" si="37"/>
        <v>3169.915</v>
      </c>
      <c r="AH113" s="46">
        <f t="shared" si="23"/>
        <v>1920.5600000000002</v>
      </c>
      <c r="AI113" s="47">
        <f t="shared" si="24"/>
        <v>1137.0299999999997</v>
      </c>
      <c r="BF113" s="81"/>
      <c r="BG113" s="82">
        <v>57.3</v>
      </c>
      <c r="BH113" s="82">
        <v>0</v>
      </c>
      <c r="BI113" s="82">
        <v>93.2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>
        <v>300</v>
      </c>
      <c r="AA114" s="110">
        <v>300</v>
      </c>
      <c r="AB114" s="110">
        <v>150</v>
      </c>
      <c r="AC114" s="110">
        <v>80</v>
      </c>
      <c r="AD114" s="110">
        <v>60</v>
      </c>
      <c r="AE114" s="110"/>
      <c r="AF114" s="110"/>
      <c r="AG114" s="104"/>
      <c r="AH114" s="46">
        <f t="shared" si="23"/>
        <v>300</v>
      </c>
      <c r="AI114" s="47">
        <f t="shared" si="24"/>
        <v>60</v>
      </c>
      <c r="BF114" s="81"/>
      <c r="BG114" s="82">
        <v>-132.30000000000001</v>
      </c>
      <c r="BH114" s="82">
        <v>0</v>
      </c>
      <c r="BI114" s="82">
        <v>103.41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v>1214.4699999999998</v>
      </c>
      <c r="C115" s="108">
        <f t="shared" ref="C115:AF115" si="39">C113+C114</f>
        <v>1137.0299999999997</v>
      </c>
      <c r="D115" s="108">
        <f t="shared" si="39"/>
        <v>1286.23</v>
      </c>
      <c r="E115" s="108">
        <f t="shared" si="39"/>
        <v>1274.03</v>
      </c>
      <c r="F115" s="108">
        <f t="shared" si="39"/>
        <v>1295.83</v>
      </c>
      <c r="G115" s="108">
        <f t="shared" si="39"/>
        <v>1534.13</v>
      </c>
      <c r="H115" s="108">
        <f t="shared" si="39"/>
        <v>1494.4300000000003</v>
      </c>
      <c r="I115" s="108">
        <f t="shared" si="39"/>
        <v>1503.4300000000003</v>
      </c>
      <c r="J115" s="108">
        <f t="shared" si="39"/>
        <v>1634.5300000000002</v>
      </c>
      <c r="K115" s="108">
        <f t="shared" si="39"/>
        <v>1682.2300000000002</v>
      </c>
      <c r="L115" s="108">
        <f t="shared" si="39"/>
        <v>1781.13</v>
      </c>
      <c r="M115" s="108">
        <f t="shared" si="39"/>
        <v>1704.13</v>
      </c>
      <c r="N115" s="108">
        <f t="shared" si="39"/>
        <v>1704.03</v>
      </c>
      <c r="O115" s="108">
        <f t="shared" si="39"/>
        <v>1712.93</v>
      </c>
      <c r="P115" s="108">
        <f t="shared" ref="P115:AA115" si="40">P113+P114</f>
        <v>1708.23</v>
      </c>
      <c r="Q115" s="108">
        <f t="shared" si="40"/>
        <v>1665.1299999999999</v>
      </c>
      <c r="R115" s="108">
        <f t="shared" si="40"/>
        <v>1643.93</v>
      </c>
      <c r="S115" s="108">
        <f t="shared" si="40"/>
        <v>1783.13</v>
      </c>
      <c r="T115" s="108">
        <f t="shared" si="40"/>
        <v>1797.33</v>
      </c>
      <c r="U115" s="108">
        <f t="shared" si="40"/>
        <v>1737.2800000000002</v>
      </c>
      <c r="V115" s="108">
        <f t="shared" si="40"/>
        <v>1728.9299999999998</v>
      </c>
      <c r="W115" s="108">
        <f t="shared" si="40"/>
        <v>1728.9299999999998</v>
      </c>
      <c r="X115" s="108">
        <f t="shared" si="40"/>
        <v>1654.73</v>
      </c>
      <c r="Y115" s="108">
        <f t="shared" si="40"/>
        <v>1609.3300000000002</v>
      </c>
      <c r="Z115" s="108">
        <f t="shared" si="40"/>
        <v>2179.2494459833797</v>
      </c>
      <c r="AA115" s="108">
        <f t="shared" si="40"/>
        <v>2150.6494459833798</v>
      </c>
      <c r="AB115" s="108">
        <f t="shared" si="39"/>
        <v>2070.5600000000004</v>
      </c>
      <c r="AC115" s="108">
        <f t="shared" si="39"/>
        <v>1961.15</v>
      </c>
      <c r="AD115" s="108">
        <f t="shared" si="39"/>
        <v>1923.15</v>
      </c>
      <c r="AE115" s="108">
        <f t="shared" si="39"/>
        <v>1752.65</v>
      </c>
      <c r="AF115" s="108">
        <f t="shared" si="39"/>
        <v>1694.1500000000003</v>
      </c>
      <c r="AG115" s="104">
        <f>AG112+AG108+AG96+AG92+AG71+AG114</f>
        <v>2463.5149999999999</v>
      </c>
      <c r="AH115" s="46">
        <f t="shared" si="23"/>
        <v>2179.2494459833797</v>
      </c>
      <c r="AI115" s="47">
        <f t="shared" si="24"/>
        <v>1137.0299999999997</v>
      </c>
      <c r="BF115" s="81"/>
      <c r="BG115" s="82">
        <v>-120.3</v>
      </c>
      <c r="BH115" s="82">
        <v>0</v>
      </c>
      <c r="BI115" s="82">
        <v>59.6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v>1214.4699999999998</v>
      </c>
      <c r="C116" s="108">
        <f t="shared" ref="C116:AF116" si="41">C115-(C123)</f>
        <v>1045.3749999999998</v>
      </c>
      <c r="D116" s="108">
        <f t="shared" si="41"/>
        <v>1181.03</v>
      </c>
      <c r="E116" s="108">
        <f t="shared" si="41"/>
        <v>1170.43</v>
      </c>
      <c r="F116" s="108">
        <f t="shared" si="41"/>
        <v>1209.6299999999999</v>
      </c>
      <c r="G116" s="108">
        <f t="shared" si="41"/>
        <v>1442.13</v>
      </c>
      <c r="H116" s="108">
        <f t="shared" si="41"/>
        <v>1449.4300000000003</v>
      </c>
      <c r="I116" s="108">
        <f t="shared" si="41"/>
        <v>1451.4300000000003</v>
      </c>
      <c r="J116" s="108">
        <f t="shared" si="41"/>
        <v>1634.5300000000002</v>
      </c>
      <c r="K116" s="108">
        <f t="shared" si="41"/>
        <v>1682.2300000000002</v>
      </c>
      <c r="L116" s="108">
        <f t="shared" si="41"/>
        <v>1781.13</v>
      </c>
      <c r="M116" s="108">
        <f t="shared" si="41"/>
        <v>1704.13</v>
      </c>
      <c r="N116" s="108">
        <f t="shared" si="41"/>
        <v>1704.03</v>
      </c>
      <c r="O116" s="108">
        <f t="shared" si="41"/>
        <v>1712.93</v>
      </c>
      <c r="P116" s="108">
        <f t="shared" ref="P116:AA116" si="42">P115-(P123)</f>
        <v>1708.23</v>
      </c>
      <c r="Q116" s="108">
        <f t="shared" si="42"/>
        <v>1665.1299999999999</v>
      </c>
      <c r="R116" s="108">
        <f t="shared" si="42"/>
        <v>1643.93</v>
      </c>
      <c r="S116" s="108">
        <f t="shared" si="42"/>
        <v>1783.13</v>
      </c>
      <c r="T116" s="108">
        <f t="shared" si="42"/>
        <v>1797.33</v>
      </c>
      <c r="U116" s="108">
        <f t="shared" si="42"/>
        <v>1737.2800000000002</v>
      </c>
      <c r="V116" s="108">
        <f t="shared" si="42"/>
        <v>1728.9299999999998</v>
      </c>
      <c r="W116" s="108">
        <f t="shared" si="42"/>
        <v>1728.9299999999998</v>
      </c>
      <c r="X116" s="108">
        <f t="shared" si="42"/>
        <v>1654.73</v>
      </c>
      <c r="Y116" s="108">
        <f t="shared" si="42"/>
        <v>1609.3300000000002</v>
      </c>
      <c r="Z116" s="108">
        <f t="shared" si="42"/>
        <v>2179.2494459833797</v>
      </c>
      <c r="AA116" s="108">
        <f t="shared" si="42"/>
        <v>2150.6494459833798</v>
      </c>
      <c r="AB116" s="108">
        <f t="shared" si="41"/>
        <v>1938.2600000000004</v>
      </c>
      <c r="AC116" s="108">
        <f t="shared" si="41"/>
        <v>1865.95</v>
      </c>
      <c r="AD116" s="108">
        <f t="shared" si="41"/>
        <v>1802.8500000000001</v>
      </c>
      <c r="AE116" s="108">
        <f t="shared" si="41"/>
        <v>1636.15</v>
      </c>
      <c r="AF116" s="108">
        <f t="shared" si="41"/>
        <v>1589.9500000000003</v>
      </c>
      <c r="AG116" s="104"/>
      <c r="AH116" s="46">
        <f t="shared" si="23"/>
        <v>2179.2494459833797</v>
      </c>
      <c r="AI116" s="47">
        <f t="shared" si="24"/>
        <v>1045.3749999999998</v>
      </c>
      <c r="BF116" s="81"/>
      <c r="BG116" s="82">
        <v>-116.5</v>
      </c>
      <c r="BH116" s="82">
        <v>0</v>
      </c>
      <c r="BI116" s="82">
        <v>63.7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v>0</v>
      </c>
      <c r="C117" s="93">
        <f t="shared" ref="C117:AF122" si="43">IF(C97&lt;0,C97*-1,0)</f>
        <v>91.655000000000001</v>
      </c>
      <c r="D117" s="93">
        <f t="shared" si="43"/>
        <v>105.2</v>
      </c>
      <c r="E117" s="93">
        <f t="shared" si="43"/>
        <v>103.6</v>
      </c>
      <c r="F117" s="93">
        <f t="shared" si="43"/>
        <v>86.2</v>
      </c>
      <c r="G117" s="93">
        <f t="shared" si="43"/>
        <v>92</v>
      </c>
      <c r="H117" s="93">
        <f t="shared" si="43"/>
        <v>45</v>
      </c>
      <c r="I117" s="93">
        <f t="shared" si="43"/>
        <v>52</v>
      </c>
      <c r="J117" s="93">
        <f t="shared" si="43"/>
        <v>0</v>
      </c>
      <c r="K117" s="93">
        <f t="shared" si="43"/>
        <v>0</v>
      </c>
      <c r="L117" s="93">
        <f t="shared" si="43"/>
        <v>0</v>
      </c>
      <c r="M117" s="93">
        <f t="shared" si="43"/>
        <v>0</v>
      </c>
      <c r="N117" s="93">
        <f t="shared" si="43"/>
        <v>0</v>
      </c>
      <c r="O117" s="93">
        <f t="shared" si="43"/>
        <v>0</v>
      </c>
      <c r="P117" s="93">
        <f t="shared" ref="P117:X117" si="44">IF(P97&lt;0,P97*-1,0)</f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ref="Y117:Z122" si="45">IF(Y97&lt;0,Y97*-1,0)</f>
        <v>0</v>
      </c>
      <c r="Z117" s="93">
        <f t="shared" si="45"/>
        <v>0</v>
      </c>
      <c r="AA117" s="93">
        <f t="shared" ref="AA117:AA122" si="46">IF(AA97&lt;0,AA97*-1,0)</f>
        <v>0</v>
      </c>
      <c r="AB117" s="93">
        <f t="shared" si="43"/>
        <v>132.30000000000001</v>
      </c>
      <c r="AC117" s="93">
        <f t="shared" si="43"/>
        <v>95.2</v>
      </c>
      <c r="AD117" s="93">
        <f t="shared" si="43"/>
        <v>120.3</v>
      </c>
      <c r="AE117" s="93">
        <f t="shared" si="43"/>
        <v>116.5</v>
      </c>
      <c r="AF117" s="93">
        <f t="shared" si="43"/>
        <v>104.2</v>
      </c>
      <c r="AG117" s="61"/>
      <c r="AH117" s="46">
        <f t="shared" si="23"/>
        <v>132.30000000000001</v>
      </c>
      <c r="AI117" s="47">
        <f t="shared" si="24"/>
        <v>0</v>
      </c>
      <c r="BG117" s="82">
        <v>-104.2</v>
      </c>
      <c r="BH117" s="82">
        <v>0</v>
      </c>
      <c r="BI117" s="82">
        <v>63.4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v>0</v>
      </c>
      <c r="C118" s="93">
        <f t="shared" si="43"/>
        <v>0</v>
      </c>
      <c r="D118" s="93">
        <f t="shared" si="43"/>
        <v>0</v>
      </c>
      <c r="E118" s="93">
        <f t="shared" si="43"/>
        <v>0</v>
      </c>
      <c r="F118" s="93">
        <f t="shared" si="43"/>
        <v>0</v>
      </c>
      <c r="G118" s="93">
        <f t="shared" si="43"/>
        <v>0</v>
      </c>
      <c r="H118" s="93">
        <f t="shared" si="43"/>
        <v>0</v>
      </c>
      <c r="I118" s="93">
        <f t="shared" si="43"/>
        <v>0</v>
      </c>
      <c r="J118" s="93">
        <f t="shared" si="43"/>
        <v>0</v>
      </c>
      <c r="K118" s="93">
        <f t="shared" si="43"/>
        <v>0</v>
      </c>
      <c r="L118" s="93">
        <f t="shared" si="43"/>
        <v>0</v>
      </c>
      <c r="M118" s="93">
        <f t="shared" si="43"/>
        <v>0</v>
      </c>
      <c r="N118" s="93">
        <f t="shared" si="43"/>
        <v>0</v>
      </c>
      <c r="O118" s="93">
        <f t="shared" si="43"/>
        <v>0</v>
      </c>
      <c r="P118" s="93">
        <f t="shared" si="43"/>
        <v>0</v>
      </c>
      <c r="Q118" s="93">
        <f t="shared" si="43"/>
        <v>0</v>
      </c>
      <c r="R118" s="93">
        <f t="shared" si="43"/>
        <v>0</v>
      </c>
      <c r="S118" s="93">
        <f t="shared" si="43"/>
        <v>0</v>
      </c>
      <c r="T118" s="93">
        <f t="shared" si="43"/>
        <v>0</v>
      </c>
      <c r="U118" s="93">
        <f t="shared" si="43"/>
        <v>0</v>
      </c>
      <c r="V118" s="93">
        <f t="shared" si="43"/>
        <v>0</v>
      </c>
      <c r="W118" s="93">
        <f t="shared" si="43"/>
        <v>0</v>
      </c>
      <c r="X118" s="93">
        <f t="shared" si="43"/>
        <v>0</v>
      </c>
      <c r="Y118" s="93">
        <f>IF(Y98&lt;0,Y98*-1,0)</f>
        <v>0</v>
      </c>
      <c r="Z118" s="93">
        <f t="shared" si="45"/>
        <v>0</v>
      </c>
      <c r="AA118" s="93">
        <f t="shared" si="46"/>
        <v>0</v>
      </c>
      <c r="AB118" s="93">
        <f t="shared" si="43"/>
        <v>0</v>
      </c>
      <c r="AC118" s="93">
        <f t="shared" si="43"/>
        <v>0</v>
      </c>
      <c r="AD118" s="93">
        <f t="shared" si="43"/>
        <v>0</v>
      </c>
      <c r="AE118" s="93">
        <f t="shared" si="43"/>
        <v>0</v>
      </c>
      <c r="AF118" s="93">
        <f t="shared" si="43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-105</v>
      </c>
      <c r="BH118" s="82">
        <v>0</v>
      </c>
      <c r="BI118" s="82">
        <v>146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v>0</v>
      </c>
      <c r="C119" s="93">
        <f t="shared" si="43"/>
        <v>0</v>
      </c>
      <c r="D119" s="93">
        <f t="shared" si="43"/>
        <v>0</v>
      </c>
      <c r="E119" s="93">
        <f t="shared" si="43"/>
        <v>0</v>
      </c>
      <c r="F119" s="93">
        <f t="shared" si="43"/>
        <v>0</v>
      </c>
      <c r="G119" s="93">
        <f t="shared" si="43"/>
        <v>0</v>
      </c>
      <c r="H119" s="93">
        <f t="shared" si="43"/>
        <v>0</v>
      </c>
      <c r="I119" s="93">
        <f t="shared" si="43"/>
        <v>0</v>
      </c>
      <c r="J119" s="93">
        <f t="shared" si="43"/>
        <v>0</v>
      </c>
      <c r="K119" s="93">
        <f t="shared" si="43"/>
        <v>0</v>
      </c>
      <c r="L119" s="93">
        <f t="shared" si="43"/>
        <v>0</v>
      </c>
      <c r="M119" s="93">
        <f t="shared" si="43"/>
        <v>0</v>
      </c>
      <c r="N119" s="93">
        <f t="shared" si="43"/>
        <v>0</v>
      </c>
      <c r="O119" s="93">
        <f t="shared" si="43"/>
        <v>0</v>
      </c>
      <c r="P119" s="93">
        <f t="shared" si="43"/>
        <v>0</v>
      </c>
      <c r="Q119" s="93">
        <f t="shared" si="43"/>
        <v>0</v>
      </c>
      <c r="R119" s="93">
        <f t="shared" si="43"/>
        <v>0</v>
      </c>
      <c r="S119" s="93">
        <f t="shared" si="43"/>
        <v>0</v>
      </c>
      <c r="T119" s="93">
        <f t="shared" si="43"/>
        <v>0</v>
      </c>
      <c r="U119" s="93">
        <f t="shared" si="43"/>
        <v>0</v>
      </c>
      <c r="V119" s="93">
        <f t="shared" si="43"/>
        <v>0</v>
      </c>
      <c r="W119" s="93">
        <f t="shared" si="43"/>
        <v>0</v>
      </c>
      <c r="X119" s="93">
        <f t="shared" si="43"/>
        <v>0</v>
      </c>
      <c r="Y119" s="93">
        <f>IF(Y99&lt;0,Y99*-1,0)</f>
        <v>0</v>
      </c>
      <c r="Z119" s="93">
        <f t="shared" si="45"/>
        <v>0</v>
      </c>
      <c r="AA119" s="93">
        <f t="shared" si="46"/>
        <v>0</v>
      </c>
      <c r="AB119" s="93">
        <f t="shared" si="43"/>
        <v>0</v>
      </c>
      <c r="AC119" s="93">
        <f t="shared" si="43"/>
        <v>0</v>
      </c>
      <c r="AD119" s="93">
        <f t="shared" si="43"/>
        <v>0</v>
      </c>
      <c r="AE119" s="93">
        <f t="shared" si="43"/>
        <v>0</v>
      </c>
      <c r="AF119" s="93">
        <f t="shared" si="43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v>0</v>
      </c>
      <c r="C120" s="93">
        <f t="shared" si="43"/>
        <v>0</v>
      </c>
      <c r="D120" s="93">
        <f t="shared" si="43"/>
        <v>0</v>
      </c>
      <c r="E120" s="93">
        <f t="shared" si="43"/>
        <v>0</v>
      </c>
      <c r="F120" s="93">
        <f t="shared" si="43"/>
        <v>0</v>
      </c>
      <c r="G120" s="93">
        <f t="shared" si="43"/>
        <v>0</v>
      </c>
      <c r="H120" s="93">
        <f t="shared" si="43"/>
        <v>0</v>
      </c>
      <c r="I120" s="93">
        <f t="shared" si="43"/>
        <v>0</v>
      </c>
      <c r="J120" s="93">
        <f t="shared" si="43"/>
        <v>0</v>
      </c>
      <c r="K120" s="93">
        <f t="shared" si="43"/>
        <v>0</v>
      </c>
      <c r="L120" s="93">
        <f t="shared" si="43"/>
        <v>0</v>
      </c>
      <c r="M120" s="93">
        <f t="shared" si="43"/>
        <v>0</v>
      </c>
      <c r="N120" s="93">
        <f t="shared" si="43"/>
        <v>0</v>
      </c>
      <c r="O120" s="93">
        <f t="shared" si="43"/>
        <v>0</v>
      </c>
      <c r="P120" s="93">
        <f t="shared" si="43"/>
        <v>0</v>
      </c>
      <c r="Q120" s="93">
        <f t="shared" si="43"/>
        <v>0</v>
      </c>
      <c r="R120" s="93">
        <f t="shared" si="43"/>
        <v>0</v>
      </c>
      <c r="S120" s="93">
        <f t="shared" si="43"/>
        <v>0</v>
      </c>
      <c r="T120" s="93">
        <f t="shared" si="43"/>
        <v>0</v>
      </c>
      <c r="U120" s="93">
        <f t="shared" si="43"/>
        <v>0</v>
      </c>
      <c r="V120" s="93">
        <f t="shared" si="43"/>
        <v>0</v>
      </c>
      <c r="W120" s="93">
        <f t="shared" si="43"/>
        <v>0</v>
      </c>
      <c r="X120" s="93">
        <f t="shared" si="43"/>
        <v>0</v>
      </c>
      <c r="Y120" s="93">
        <f>IF(Y100&lt;0,Y100*-1,0)</f>
        <v>0</v>
      </c>
      <c r="Z120" s="93">
        <f t="shared" si="45"/>
        <v>0</v>
      </c>
      <c r="AA120" s="93">
        <f t="shared" si="46"/>
        <v>0</v>
      </c>
      <c r="AB120" s="93">
        <f t="shared" si="43"/>
        <v>0</v>
      </c>
      <c r="AC120" s="93">
        <f t="shared" si="43"/>
        <v>0</v>
      </c>
      <c r="AD120" s="93">
        <f t="shared" si="43"/>
        <v>0</v>
      </c>
      <c r="AE120" s="93">
        <f t="shared" si="43"/>
        <v>0</v>
      </c>
      <c r="AF120" s="93">
        <f t="shared" si="43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v>0</v>
      </c>
      <c r="C121" s="93">
        <f t="shared" si="43"/>
        <v>0</v>
      </c>
      <c r="D121" s="93">
        <f t="shared" si="43"/>
        <v>0</v>
      </c>
      <c r="E121" s="93">
        <f t="shared" si="43"/>
        <v>0</v>
      </c>
      <c r="F121" s="93">
        <f t="shared" si="43"/>
        <v>0</v>
      </c>
      <c r="G121" s="93">
        <f t="shared" si="43"/>
        <v>0</v>
      </c>
      <c r="H121" s="93">
        <f t="shared" si="43"/>
        <v>0</v>
      </c>
      <c r="I121" s="93">
        <f t="shared" si="43"/>
        <v>0</v>
      </c>
      <c r="J121" s="93">
        <f t="shared" si="43"/>
        <v>0</v>
      </c>
      <c r="K121" s="93">
        <f t="shared" si="43"/>
        <v>0</v>
      </c>
      <c r="L121" s="93">
        <f t="shared" si="43"/>
        <v>0</v>
      </c>
      <c r="M121" s="93">
        <f t="shared" si="43"/>
        <v>0</v>
      </c>
      <c r="N121" s="93">
        <f t="shared" si="43"/>
        <v>0</v>
      </c>
      <c r="O121" s="93">
        <f t="shared" si="43"/>
        <v>0</v>
      </c>
      <c r="P121" s="93">
        <f t="shared" si="43"/>
        <v>0</v>
      </c>
      <c r="Q121" s="93">
        <f t="shared" si="43"/>
        <v>0</v>
      </c>
      <c r="R121" s="93">
        <f t="shared" si="43"/>
        <v>0</v>
      </c>
      <c r="S121" s="93">
        <f t="shared" si="43"/>
        <v>0</v>
      </c>
      <c r="T121" s="93">
        <f t="shared" si="43"/>
        <v>0</v>
      </c>
      <c r="U121" s="93">
        <f t="shared" si="43"/>
        <v>0</v>
      </c>
      <c r="V121" s="93">
        <f t="shared" si="43"/>
        <v>0</v>
      </c>
      <c r="W121" s="93">
        <f t="shared" si="43"/>
        <v>0</v>
      </c>
      <c r="X121" s="93">
        <f t="shared" si="43"/>
        <v>0</v>
      </c>
      <c r="Y121" s="93">
        <f>IF(Y101&lt;0,Y101*-1,0)</f>
        <v>0</v>
      </c>
      <c r="Z121" s="93">
        <f t="shared" si="45"/>
        <v>0</v>
      </c>
      <c r="AA121" s="93">
        <f t="shared" si="46"/>
        <v>0</v>
      </c>
      <c r="AB121" s="93">
        <f t="shared" si="43"/>
        <v>0</v>
      </c>
      <c r="AC121" s="93">
        <f t="shared" si="43"/>
        <v>0</v>
      </c>
      <c r="AD121" s="93">
        <f t="shared" si="43"/>
        <v>0</v>
      </c>
      <c r="AE121" s="93">
        <f t="shared" si="43"/>
        <v>0</v>
      </c>
      <c r="AF121" s="93">
        <f t="shared" si="43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v>0</v>
      </c>
      <c r="C122" s="93">
        <f t="shared" si="43"/>
        <v>0</v>
      </c>
      <c r="D122" s="93">
        <f t="shared" si="43"/>
        <v>0</v>
      </c>
      <c r="E122" s="93">
        <f t="shared" si="43"/>
        <v>0</v>
      </c>
      <c r="F122" s="93">
        <f t="shared" si="43"/>
        <v>0</v>
      </c>
      <c r="G122" s="93">
        <f t="shared" si="43"/>
        <v>0</v>
      </c>
      <c r="H122" s="93">
        <f t="shared" si="43"/>
        <v>0</v>
      </c>
      <c r="I122" s="93">
        <f t="shared" si="43"/>
        <v>0</v>
      </c>
      <c r="J122" s="93">
        <f t="shared" si="43"/>
        <v>0</v>
      </c>
      <c r="K122" s="93">
        <f t="shared" si="43"/>
        <v>0</v>
      </c>
      <c r="L122" s="93">
        <f t="shared" si="43"/>
        <v>0</v>
      </c>
      <c r="M122" s="93">
        <f t="shared" si="43"/>
        <v>0</v>
      </c>
      <c r="N122" s="93">
        <f t="shared" si="43"/>
        <v>0</v>
      </c>
      <c r="O122" s="93">
        <f t="shared" si="43"/>
        <v>0</v>
      </c>
      <c r="P122" s="93">
        <f t="shared" si="43"/>
        <v>0</v>
      </c>
      <c r="Q122" s="93">
        <f t="shared" si="43"/>
        <v>0</v>
      </c>
      <c r="R122" s="93">
        <f t="shared" si="43"/>
        <v>0</v>
      </c>
      <c r="S122" s="93">
        <f t="shared" si="43"/>
        <v>0</v>
      </c>
      <c r="T122" s="93">
        <f t="shared" si="43"/>
        <v>0</v>
      </c>
      <c r="U122" s="93">
        <f t="shared" si="43"/>
        <v>0</v>
      </c>
      <c r="V122" s="93">
        <f t="shared" si="43"/>
        <v>0</v>
      </c>
      <c r="W122" s="93">
        <f t="shared" si="43"/>
        <v>0</v>
      </c>
      <c r="X122" s="93">
        <f t="shared" si="43"/>
        <v>0</v>
      </c>
      <c r="Y122" s="93">
        <f>IF(Y102&lt;0,Y102*-1,0)</f>
        <v>0</v>
      </c>
      <c r="Z122" s="93">
        <f t="shared" si="45"/>
        <v>0</v>
      </c>
      <c r="AA122" s="93">
        <f t="shared" si="46"/>
        <v>0</v>
      </c>
      <c r="AB122" s="93">
        <f t="shared" si="43"/>
        <v>0</v>
      </c>
      <c r="AC122" s="93">
        <f t="shared" si="43"/>
        <v>0</v>
      </c>
      <c r="AD122" s="93">
        <f t="shared" si="43"/>
        <v>0</v>
      </c>
      <c r="AE122" s="93">
        <f t="shared" si="43"/>
        <v>0</v>
      </c>
      <c r="AF122" s="93">
        <f t="shared" si="43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v>0</v>
      </c>
      <c r="C123" s="70">
        <f t="shared" ref="C123:AF123" si="47">SUM(C117:C122)</f>
        <v>91.655000000000001</v>
      </c>
      <c r="D123" s="70">
        <f t="shared" si="47"/>
        <v>105.2</v>
      </c>
      <c r="E123" s="70">
        <f t="shared" si="47"/>
        <v>103.6</v>
      </c>
      <c r="F123" s="70">
        <f t="shared" si="47"/>
        <v>86.2</v>
      </c>
      <c r="G123" s="70">
        <f t="shared" si="47"/>
        <v>92</v>
      </c>
      <c r="H123" s="70">
        <f t="shared" si="47"/>
        <v>45</v>
      </c>
      <c r="I123" s="70">
        <f t="shared" si="47"/>
        <v>52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ref="P123:AA123" si="48">SUM(P117:P122)</f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7"/>
        <v>132.30000000000001</v>
      </c>
      <c r="AC123" s="70">
        <f t="shared" si="47"/>
        <v>95.2</v>
      </c>
      <c r="AD123" s="70">
        <f t="shared" si="47"/>
        <v>120.3</v>
      </c>
      <c r="AE123" s="70">
        <f t="shared" si="47"/>
        <v>116.5</v>
      </c>
      <c r="AF123" s="70">
        <f t="shared" si="47"/>
        <v>104.2</v>
      </c>
      <c r="AG123" s="104"/>
      <c r="AH123" s="46">
        <f t="shared" si="23"/>
        <v>132.30000000000001</v>
      </c>
      <c r="AI123" s="47">
        <f t="shared" si="24"/>
        <v>0</v>
      </c>
      <c r="AJ123" s="105">
        <f t="array" ref="AJ123">MIN(IF(B123:AF123&lt;&gt;0,B123:AF123))</f>
        <v>45</v>
      </c>
    </row>
    <row r="124" spans="1:64" ht="15.75" thickBot="1">
      <c r="A124" s="87" t="s">
        <v>146</v>
      </c>
      <c r="B124" s="70">
        <v>271</v>
      </c>
      <c r="C124" s="70">
        <f t="shared" ref="C124:AF124" si="49">C108-C123</f>
        <v>82.244999999999976</v>
      </c>
      <c r="D124" s="70">
        <f t="shared" si="49"/>
        <v>57.999999999999986</v>
      </c>
      <c r="E124" s="70">
        <f t="shared" si="49"/>
        <v>50.599999999999994</v>
      </c>
      <c r="F124" s="70">
        <f t="shared" si="49"/>
        <v>126.8</v>
      </c>
      <c r="G124" s="70">
        <f t="shared" si="49"/>
        <v>134.60000000000002</v>
      </c>
      <c r="H124" s="70">
        <f t="shared" si="49"/>
        <v>210.9</v>
      </c>
      <c r="I124" s="70">
        <f t="shared" si="49"/>
        <v>207.89999999999998</v>
      </c>
      <c r="J124" s="70">
        <f t="shared" si="49"/>
        <v>285</v>
      </c>
      <c r="K124" s="70">
        <f t="shared" si="49"/>
        <v>272.7</v>
      </c>
      <c r="L124" s="70">
        <f t="shared" si="49"/>
        <v>452</v>
      </c>
      <c r="M124" s="70">
        <f t="shared" si="49"/>
        <v>433</v>
      </c>
      <c r="N124" s="70">
        <f t="shared" si="49"/>
        <v>373.29999999999995</v>
      </c>
      <c r="O124" s="70">
        <f t="shared" si="49"/>
        <v>395.3</v>
      </c>
      <c r="P124" s="70">
        <f t="shared" ref="P124:AA124" si="50">P108-P123</f>
        <v>455.6</v>
      </c>
      <c r="Q124" s="70">
        <f t="shared" si="50"/>
        <v>467.8</v>
      </c>
      <c r="R124" s="70">
        <f t="shared" si="50"/>
        <v>527.29999999999995</v>
      </c>
      <c r="S124" s="70">
        <f t="shared" si="50"/>
        <v>634.00000000000011</v>
      </c>
      <c r="T124" s="70">
        <f t="shared" si="50"/>
        <v>724.3</v>
      </c>
      <c r="U124" s="70">
        <f t="shared" si="50"/>
        <v>688.90000000000009</v>
      </c>
      <c r="V124" s="70">
        <f t="shared" si="50"/>
        <v>642.99999999999989</v>
      </c>
      <c r="W124" s="70">
        <f t="shared" si="50"/>
        <v>642.99999999999989</v>
      </c>
      <c r="X124" s="70">
        <f t="shared" si="50"/>
        <v>547.30000000000007</v>
      </c>
      <c r="Y124" s="70">
        <f t="shared" si="50"/>
        <v>179.9</v>
      </c>
      <c r="Z124" s="70">
        <f t="shared" si="50"/>
        <v>168.7</v>
      </c>
      <c r="AA124" s="70">
        <f t="shared" si="50"/>
        <v>150.9</v>
      </c>
      <c r="AB124" s="70">
        <f t="shared" si="49"/>
        <v>-8.7900000000000205</v>
      </c>
      <c r="AC124" s="70">
        <f t="shared" si="49"/>
        <v>30.899999999999991</v>
      </c>
      <c r="AD124" s="70">
        <f t="shared" si="49"/>
        <v>-39.099999999999994</v>
      </c>
      <c r="AE124" s="70">
        <f t="shared" si="49"/>
        <v>-38.799999999999997</v>
      </c>
      <c r="AF124" s="70">
        <f t="shared" si="49"/>
        <v>-27.299999999999997</v>
      </c>
      <c r="AG124" s="104"/>
      <c r="AH124" s="46">
        <f t="shared" si="23"/>
        <v>724.3</v>
      </c>
      <c r="AI124" s="47">
        <f t="shared" si="24"/>
        <v>-39.099999999999994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49.973999999999997</v>
      </c>
      <c r="C126" s="117">
        <v>49.99</v>
      </c>
      <c r="D126" s="117">
        <v>50.04</v>
      </c>
      <c r="E126" s="117">
        <v>50.04</v>
      </c>
      <c r="F126" s="117">
        <v>50.04</v>
      </c>
      <c r="G126" s="117">
        <v>49.92</v>
      </c>
      <c r="H126" s="117">
        <v>49.96</v>
      </c>
      <c r="I126" s="117">
        <v>50.04</v>
      </c>
      <c r="J126" s="117">
        <v>49.95</v>
      </c>
      <c r="K126" s="117">
        <v>50.05</v>
      </c>
      <c r="L126" s="117">
        <v>50.05</v>
      </c>
      <c r="M126" s="117">
        <v>50.05</v>
      </c>
      <c r="N126" s="117">
        <v>49.878</v>
      </c>
      <c r="O126" s="117">
        <v>49.935000000000002</v>
      </c>
      <c r="P126" s="117">
        <v>50.01</v>
      </c>
      <c r="Q126" s="117">
        <v>49.957000000000001</v>
      </c>
      <c r="R126" s="117">
        <v>49.899000000000001</v>
      </c>
      <c r="S126" s="117">
        <v>49.95</v>
      </c>
      <c r="T126" s="117">
        <v>50.08</v>
      </c>
      <c r="U126" s="117">
        <v>50.045499999999997</v>
      </c>
      <c r="V126" s="117">
        <v>50.034999999999997</v>
      </c>
      <c r="W126" s="117">
        <v>50.034999999999997</v>
      </c>
      <c r="X126" s="117">
        <v>50.006999999999998</v>
      </c>
      <c r="Y126" s="117">
        <v>50.002000000000002</v>
      </c>
      <c r="Z126" s="117">
        <v>49.779400000000003</v>
      </c>
      <c r="AA126" s="117">
        <v>49.787999999999997</v>
      </c>
      <c r="AB126" s="117">
        <v>49.981000000000002</v>
      </c>
      <c r="AC126" s="117">
        <v>49.981000000000002</v>
      </c>
      <c r="AD126" s="117">
        <v>49.872</v>
      </c>
      <c r="AE126" s="117">
        <v>49.9</v>
      </c>
      <c r="AF126" s="117">
        <v>49.802</v>
      </c>
      <c r="AG126" s="118"/>
      <c r="AH126" s="46">
        <f t="shared" si="23"/>
        <v>50.08</v>
      </c>
      <c r="AI126" s="47">
        <f t="shared" si="24"/>
        <v>49.779400000000003</v>
      </c>
    </row>
    <row r="127" spans="1:64">
      <c r="A127" s="119" t="s">
        <v>149</v>
      </c>
      <c r="B127" s="43">
        <v>134.5</v>
      </c>
      <c r="C127" s="43">
        <v>135.30000000000001</v>
      </c>
      <c r="D127" s="43">
        <v>134.6</v>
      </c>
      <c r="E127" s="43">
        <v>134.6</v>
      </c>
      <c r="F127" s="43">
        <v>135.4</v>
      </c>
      <c r="G127" s="43">
        <v>134.1</v>
      </c>
      <c r="H127" s="43">
        <v>132.80000000000001</v>
      </c>
      <c r="I127" s="43">
        <v>132.1</v>
      </c>
      <c r="J127" s="43">
        <v>132.1</v>
      </c>
      <c r="K127" s="43">
        <v>131.80000000000001</v>
      </c>
      <c r="L127" s="43">
        <v>131.80000000000001</v>
      </c>
      <c r="M127" s="43">
        <v>131.80000000000001</v>
      </c>
      <c r="N127" s="43">
        <v>130.4</v>
      </c>
      <c r="O127" s="43">
        <v>131.69999999999999</v>
      </c>
      <c r="P127" s="43">
        <v>132.80000000000001</v>
      </c>
      <c r="Q127" s="43">
        <v>130.9</v>
      </c>
      <c r="R127" s="43">
        <v>129.5</v>
      </c>
      <c r="S127" s="43">
        <v>130.5</v>
      </c>
      <c r="T127" s="43">
        <v>130.5</v>
      </c>
      <c r="U127" s="43">
        <v>132.19999999999999</v>
      </c>
      <c r="V127" s="43">
        <v>132.1</v>
      </c>
      <c r="W127" s="43">
        <v>132.1</v>
      </c>
      <c r="X127" s="43">
        <v>133</v>
      </c>
      <c r="Y127" s="43">
        <v>131.5</v>
      </c>
      <c r="Z127" s="43">
        <v>130.19999999999999</v>
      </c>
      <c r="AA127" s="43">
        <v>130.19999999999999</v>
      </c>
      <c r="AB127" s="43">
        <v>133.30000000000001</v>
      </c>
      <c r="AC127" s="43">
        <v>133.30000000000001</v>
      </c>
      <c r="AD127" s="43">
        <v>133.1</v>
      </c>
      <c r="AE127" s="43">
        <v>134.30000000000001</v>
      </c>
      <c r="AF127" s="43">
        <v>135.5</v>
      </c>
      <c r="AG127" s="120"/>
      <c r="AH127" s="46">
        <f t="shared" si="23"/>
        <v>135.5</v>
      </c>
      <c r="AI127" s="47">
        <f t="shared" si="24"/>
        <v>129.5</v>
      </c>
    </row>
    <row r="128" spans="1:64">
      <c r="A128" s="119" t="s">
        <v>150</v>
      </c>
      <c r="B128" s="43">
        <v>132.30000000000001</v>
      </c>
      <c r="C128" s="43">
        <v>132</v>
      </c>
      <c r="D128" s="43">
        <v>132.6</v>
      </c>
      <c r="E128" s="43">
        <v>132.6</v>
      </c>
      <c r="F128" s="43">
        <v>132.80000000000001</v>
      </c>
      <c r="G128" s="43">
        <v>132.19999999999999</v>
      </c>
      <c r="H128" s="43">
        <v>131.77000000000001</v>
      </c>
      <c r="I128" s="43">
        <v>131.1</v>
      </c>
      <c r="J128" s="43">
        <v>130.9</v>
      </c>
      <c r="K128" s="43">
        <v>131.22</v>
      </c>
      <c r="L128" s="43">
        <v>131.22</v>
      </c>
      <c r="M128" s="43">
        <v>131.22</v>
      </c>
      <c r="N128" s="43">
        <v>129.4</v>
      </c>
      <c r="O128" s="43">
        <v>129.19999999999999</v>
      </c>
      <c r="P128" s="43">
        <v>131.69999999999999</v>
      </c>
      <c r="Q128" s="43">
        <v>130.4</v>
      </c>
      <c r="R128" s="43">
        <v>128.19999999999999</v>
      </c>
      <c r="S128" s="43">
        <v>128.80000000000001</v>
      </c>
      <c r="T128" s="43">
        <v>128.80000000000001</v>
      </c>
      <c r="U128" s="43">
        <v>132.19999999999999</v>
      </c>
      <c r="V128" s="43">
        <v>131.69999999999999</v>
      </c>
      <c r="W128" s="43">
        <v>131.69999999999999</v>
      </c>
      <c r="X128" s="43">
        <v>133.5</v>
      </c>
      <c r="Y128" s="43">
        <v>131.9</v>
      </c>
      <c r="Z128" s="43">
        <v>130.80000000000001</v>
      </c>
      <c r="AA128" s="43">
        <v>130.80000000000001</v>
      </c>
      <c r="AB128" s="43">
        <v>132.19999999999999</v>
      </c>
      <c r="AC128" s="43">
        <v>132.19999999999999</v>
      </c>
      <c r="AD128" s="43">
        <v>131.80000000000001</v>
      </c>
      <c r="AE128" s="43">
        <v>133.1</v>
      </c>
      <c r="AF128" s="43">
        <v>134.5</v>
      </c>
      <c r="AG128" s="120"/>
      <c r="AH128" s="46">
        <f t="shared" si="23"/>
        <v>134.5</v>
      </c>
      <c r="AI128" s="47">
        <f t="shared" si="24"/>
        <v>128.19999999999999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136</v>
      </c>
      <c r="C130" s="43">
        <v>138.5</v>
      </c>
      <c r="D130" s="43">
        <v>138.69999999999999</v>
      </c>
      <c r="E130" s="43">
        <v>138.69999999999999</v>
      </c>
      <c r="F130" s="43">
        <v>138.80000000000001</v>
      </c>
      <c r="G130" s="43">
        <v>137.80000000000001</v>
      </c>
      <c r="H130" s="43">
        <v>137.80000000000001</v>
      </c>
      <c r="I130" s="43">
        <v>136.1</v>
      </c>
      <c r="J130" s="43">
        <v>134.80000000000001</v>
      </c>
      <c r="K130" s="43">
        <v>134.9</v>
      </c>
      <c r="L130" s="43">
        <v>134.9</v>
      </c>
      <c r="M130" s="43">
        <v>134.9</v>
      </c>
      <c r="N130" s="43">
        <v>131.4</v>
      </c>
      <c r="O130" s="43">
        <v>132</v>
      </c>
      <c r="P130" s="43">
        <v>134.1</v>
      </c>
      <c r="Q130" s="43">
        <v>134.1</v>
      </c>
      <c r="R130" s="43">
        <v>133.5</v>
      </c>
      <c r="S130" s="43">
        <v>131</v>
      </c>
      <c r="T130" s="43">
        <v>131</v>
      </c>
      <c r="U130" s="43">
        <v>133.30000000000001</v>
      </c>
      <c r="V130" s="43">
        <v>133.69999999999999</v>
      </c>
      <c r="W130" s="43">
        <v>133.69999999999999</v>
      </c>
      <c r="X130" s="43">
        <v>134.9</v>
      </c>
      <c r="Y130" s="43">
        <v>135.4</v>
      </c>
      <c r="Z130" s="43">
        <v>136.69999999999999</v>
      </c>
      <c r="AA130" s="43">
        <v>136.69999999999999</v>
      </c>
      <c r="AB130" s="43">
        <v>138</v>
      </c>
      <c r="AC130" s="43">
        <v>138</v>
      </c>
      <c r="AD130" s="43">
        <v>137.1</v>
      </c>
      <c r="AE130" s="43">
        <v>137.1</v>
      </c>
      <c r="AF130" s="43">
        <v>137.19999999999999</v>
      </c>
      <c r="AG130" s="120"/>
      <c r="AH130" s="46">
        <f t="shared" si="23"/>
        <v>138.80000000000001</v>
      </c>
      <c r="AI130" s="47">
        <f t="shared" si="24"/>
        <v>131</v>
      </c>
    </row>
    <row r="131" spans="1:35">
      <c r="A131" s="121" t="s">
        <v>153</v>
      </c>
      <c r="B131" s="122">
        <v>132.30000000000001</v>
      </c>
      <c r="C131" s="122">
        <v>134</v>
      </c>
      <c r="D131" s="122">
        <v>134.4</v>
      </c>
      <c r="E131" s="122">
        <v>134.4</v>
      </c>
      <c r="F131" s="122">
        <v>134.80000000000001</v>
      </c>
      <c r="G131" s="122">
        <v>132.9</v>
      </c>
      <c r="H131" s="122">
        <v>133.30000000000001</v>
      </c>
      <c r="I131" s="122">
        <v>131.1</v>
      </c>
      <c r="J131" s="122">
        <v>132.4</v>
      </c>
      <c r="K131" s="122">
        <v>132.1</v>
      </c>
      <c r="L131" s="122">
        <v>132.1</v>
      </c>
      <c r="M131" s="122">
        <v>132.1</v>
      </c>
      <c r="N131" s="122">
        <v>130.6</v>
      </c>
      <c r="O131" s="122">
        <v>133.1</v>
      </c>
      <c r="P131" s="122">
        <v>133.9</v>
      </c>
      <c r="Q131" s="122">
        <v>135.19999999999999</v>
      </c>
      <c r="R131" s="122">
        <v>132.6</v>
      </c>
      <c r="S131" s="122">
        <v>130</v>
      </c>
      <c r="T131" s="122">
        <v>130</v>
      </c>
      <c r="U131" s="122">
        <v>133.30000000000001</v>
      </c>
      <c r="V131" s="122">
        <v>134.80000000000001</v>
      </c>
      <c r="W131" s="122">
        <v>134.80000000000001</v>
      </c>
      <c r="X131" s="122">
        <v>134.6</v>
      </c>
      <c r="Y131" s="122">
        <v>133.9</v>
      </c>
      <c r="Z131" s="122">
        <v>133.9</v>
      </c>
      <c r="AA131" s="122">
        <v>133.9</v>
      </c>
      <c r="AB131" s="122">
        <v>134.96</v>
      </c>
      <c r="AC131" s="122">
        <v>134.96</v>
      </c>
      <c r="AD131" s="122">
        <v>133.1</v>
      </c>
      <c r="AE131" s="122">
        <v>132.5</v>
      </c>
      <c r="AF131" s="122">
        <v>131.9</v>
      </c>
      <c r="AG131" s="123"/>
      <c r="AH131" s="46">
        <f t="shared" si="23"/>
        <v>135.19999999999999</v>
      </c>
      <c r="AI131" s="47">
        <f t="shared" si="24"/>
        <v>130</v>
      </c>
    </row>
    <row r="132" spans="1:35">
      <c r="A132" s="119" t="s">
        <v>154</v>
      </c>
      <c r="B132" s="43">
        <v>127</v>
      </c>
      <c r="C132" s="43">
        <v>130.69999999999999</v>
      </c>
      <c r="D132" s="43">
        <v>131.1</v>
      </c>
      <c r="E132" s="43">
        <v>131.1</v>
      </c>
      <c r="F132" s="43">
        <v>133.80000000000001</v>
      </c>
      <c r="G132" s="43">
        <v>127.6</v>
      </c>
      <c r="H132" s="43">
        <v>132.1</v>
      </c>
      <c r="I132" s="43">
        <v>123.4</v>
      </c>
      <c r="J132" s="43">
        <v>126.8</v>
      </c>
      <c r="K132" s="43">
        <v>128.5</v>
      </c>
      <c r="L132" s="43">
        <v>128.5</v>
      </c>
      <c r="M132" s="43">
        <v>128.5</v>
      </c>
      <c r="N132" s="43">
        <v>127.2</v>
      </c>
      <c r="O132" s="43">
        <v>130.4</v>
      </c>
      <c r="P132" s="43">
        <v>130.4</v>
      </c>
      <c r="Q132" s="43">
        <v>133.5</v>
      </c>
      <c r="R132" s="43">
        <v>132.19999999999999</v>
      </c>
      <c r="S132" s="43">
        <v>125.5</v>
      </c>
      <c r="T132" s="43">
        <v>125.5</v>
      </c>
      <c r="U132" s="43">
        <v>126.8</v>
      </c>
      <c r="V132" s="43">
        <v>133.6</v>
      </c>
      <c r="W132" s="43">
        <v>133.6</v>
      </c>
      <c r="X132" s="43">
        <v>133.6</v>
      </c>
      <c r="Y132" s="43">
        <v>130.69999999999999</v>
      </c>
      <c r="Z132" s="43">
        <v>133.4</v>
      </c>
      <c r="AA132" s="43">
        <v>133.4</v>
      </c>
      <c r="AB132" s="43">
        <v>132.19999999999999</v>
      </c>
      <c r="AC132" s="43">
        <v>132.19999999999999</v>
      </c>
      <c r="AD132" s="43">
        <v>130</v>
      </c>
      <c r="AE132" s="43">
        <v>132</v>
      </c>
      <c r="AF132" s="43">
        <v>132.30000000000001</v>
      </c>
      <c r="AG132" s="120"/>
      <c r="AH132" s="46">
        <f t="shared" si="23"/>
        <v>133.80000000000001</v>
      </c>
      <c r="AI132" s="47">
        <f t="shared" si="24"/>
        <v>123.4</v>
      </c>
    </row>
    <row r="133" spans="1:35" ht="15.75" thickBot="1">
      <c r="A133" s="119" t="s">
        <v>155</v>
      </c>
      <c r="B133" s="101">
        <v>67.099999999999994</v>
      </c>
      <c r="C133" s="101">
        <v>68.78</v>
      </c>
      <c r="D133" s="101">
        <v>68.7</v>
      </c>
      <c r="E133" s="101">
        <v>68.7</v>
      </c>
      <c r="F133" s="101">
        <v>68.7</v>
      </c>
      <c r="G133" s="101">
        <v>68.7</v>
      </c>
      <c r="H133" s="101">
        <v>68.7</v>
      </c>
      <c r="I133" s="101">
        <v>68.7</v>
      </c>
      <c r="J133" s="101">
        <v>67.099999999999994</v>
      </c>
      <c r="K133" s="101">
        <v>67.099999999999994</v>
      </c>
      <c r="L133" s="101">
        <v>67.099999999999994</v>
      </c>
      <c r="M133" s="101">
        <v>67.099999999999994</v>
      </c>
      <c r="N133" s="101">
        <v>65.5</v>
      </c>
      <c r="O133" s="101">
        <v>65.5</v>
      </c>
      <c r="P133" s="101">
        <v>66.400000000000006</v>
      </c>
      <c r="Q133" s="101">
        <v>66.099999999999994</v>
      </c>
      <c r="R133" s="101">
        <v>65.599999999999994</v>
      </c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67.099999999999994</v>
      </c>
      <c r="Z133" s="101">
        <v>67.099999999999994</v>
      </c>
      <c r="AA133" s="101">
        <v>67.099999999999994</v>
      </c>
      <c r="AB133" s="101">
        <v>67</v>
      </c>
      <c r="AC133" s="101">
        <v>67</v>
      </c>
      <c r="AD133" s="101">
        <v>67.099999999999994</v>
      </c>
      <c r="AE133" s="101">
        <v>67.099999999999994</v>
      </c>
      <c r="AF133" s="101">
        <v>67.099999999999994</v>
      </c>
      <c r="AG133" s="124"/>
      <c r="AH133" s="46">
        <f t="shared" si="23"/>
        <v>68.78</v>
      </c>
      <c r="AI133" s="47">
        <f t="shared" si="24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51">SUM(C26,C32,C45:C46,C82,C84:C85,C87,C89,C137:C142,C177,C183,C189,C198,C200,C212,C219,C222:C223,C230,C232,C234,C238:C240,C242:C244,C249,C255:C256,C258:C260,C161,C166)</f>
        <v>194.73999999999998</v>
      </c>
      <c r="D135" s="114">
        <f>SUM(D26,D32,D45:D46,D82,D84:D85,D87,D89,D137:D142,D177,D183,D189,D198,D200,D212,D219,D222:D223,D230,D232,D234,D238:D240,D242:D244,D249,D255:D256,D258:D260,D161,D166)</f>
        <v>181.14</v>
      </c>
      <c r="E135" s="114">
        <f t="shared" si="51"/>
        <v>187.33999999999997</v>
      </c>
      <c r="F135" s="114">
        <f t="shared" si="51"/>
        <v>179.33999999999997</v>
      </c>
      <c r="G135" s="114">
        <f t="shared" si="51"/>
        <v>196.44</v>
      </c>
      <c r="H135" s="114">
        <f t="shared" si="51"/>
        <v>225.94</v>
      </c>
      <c r="I135" s="114">
        <f t="shared" si="51"/>
        <v>255.64</v>
      </c>
      <c r="J135" s="114">
        <f t="shared" si="51"/>
        <v>279.73999999999995</v>
      </c>
      <c r="K135" s="114">
        <f t="shared" si="51"/>
        <v>306.54000000000002</v>
      </c>
      <c r="L135" s="114">
        <f t="shared" si="51"/>
        <v>279.54000000000002</v>
      </c>
      <c r="M135" s="114">
        <f t="shared" si="51"/>
        <v>293.34000000000003</v>
      </c>
      <c r="N135" s="114">
        <f t="shared" si="51"/>
        <v>299.83999999999997</v>
      </c>
      <c r="O135" s="114">
        <f t="shared" si="51"/>
        <v>284.74</v>
      </c>
      <c r="P135" s="114">
        <f t="shared" ref="P135:U135" si="52">SUM(P26,P32,P45:P46,P82,P84:P85,P87,P89,P137:P142,P177,P183,P189,P198,P200,P212,P219,P222:P223,P230,P232,P234,P238:P240,P242:P244,P249,P255:P256,P258:P260,P161,P166)</f>
        <v>262.64</v>
      </c>
      <c r="Q135" s="114">
        <f t="shared" si="52"/>
        <v>263.04000000000002</v>
      </c>
      <c r="R135" s="114">
        <f t="shared" si="52"/>
        <v>256.44</v>
      </c>
      <c r="S135" s="114">
        <f t="shared" si="52"/>
        <v>247.04</v>
      </c>
      <c r="T135" s="114">
        <f t="shared" si="52"/>
        <v>247.04</v>
      </c>
      <c r="U135" s="114">
        <f t="shared" si="52"/>
        <v>245.53999999999996</v>
      </c>
      <c r="V135" s="114">
        <v>352.1</v>
      </c>
      <c r="W135" s="114">
        <v>352.1</v>
      </c>
      <c r="X135" s="114">
        <v>377.2</v>
      </c>
      <c r="Y135" s="114">
        <v>404.9</v>
      </c>
      <c r="Z135" s="114">
        <v>449.5</v>
      </c>
      <c r="AA135" s="114">
        <v>442.1</v>
      </c>
      <c r="AB135" s="114">
        <f>SUM(AB26,AB32,AB45:AB46,AB82,AB84:AB85,AB87,AB89,AB137:AB142,AB177,AB183,AB189,AB198,AB200,AB212,AB219,AB222:AB223,AB230,AB232,AB234,AB238:AB240,AB242:AB244,AB249,AB255:AB256,AB258:AB260,AB161,AB166)</f>
        <v>334.94</v>
      </c>
      <c r="AC135" s="114">
        <f>SUM(AC26,AC32,AC45:AC46,AC82,AC84:AC85,AC87,AC89,AC137:AC142,AC177,AC183,AC189,AC198,AC200,AC212,AC219,AC222:AC223,AC230,AC232,AC234,AC238:AC240,AC242:AC244,AC249,AC255:AC256,AC258:AC260,AC161,AC166)</f>
        <v>334.94</v>
      </c>
      <c r="AD135" s="114">
        <f>SUM(AD26,AD32,AD45:AD46,AD82,AD84:AD85,AD87,AD89,AD137:AD142,AD177,AD183,AD189,AD198,AD200,AD212,AD219,AD222:AD223,AD230,AD232,AD234,AD238:AD240,AD242:AD244,AD249,AD255:AD256,AD258:AD260,AD161,AD166)</f>
        <v>316.64000000000004</v>
      </c>
      <c r="AE135" s="114">
        <f>SUM(AE26,AE32,AE45:AE46,AE82,AE84:AE85,AE87,AE89,AE137:AE142,AE177,AE183,AE189,AE198,AE200,AE212,AE219,AE222:AE223,AE230,AE232,AE234,AE238:AE240,AE242:AE244,AE249,AE255:AE256,AE258:AE260,AE161,AE166)</f>
        <v>234.14000000000001</v>
      </c>
      <c r="AF135" s="114">
        <f>SUM(AF26,AF32,AF45:AF46,AF82,AF84:AF85,AF87,AF89,AF137:AF142,AF177,AF183,AF189,AF198,AF200,AF212,AF219,AF222:AF223,AF230,AF232,AF234,AF238:AF240,AF242:AF244,AF249,AF255:AF256,AF258:AF260,AF161,AF166)</f>
        <v>234.14000000000001</v>
      </c>
      <c r="AG135" s="127"/>
      <c r="AH135" s="46">
        <f t="shared" si="23"/>
        <v>449.5</v>
      </c>
      <c r="AI135" s="47">
        <f t="shared" si="24"/>
        <v>124.14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23</v>
      </c>
      <c r="C137" s="132">
        <v>25.8</v>
      </c>
      <c r="D137" s="133">
        <v>28.6</v>
      </c>
      <c r="E137" s="133">
        <v>28.6</v>
      </c>
      <c r="F137" s="133">
        <v>33.6</v>
      </c>
      <c r="G137" s="133">
        <v>29.1</v>
      </c>
      <c r="H137" s="133">
        <v>3.2</v>
      </c>
      <c r="I137" s="133">
        <v>6.5</v>
      </c>
      <c r="J137" s="133">
        <v>26.1</v>
      </c>
      <c r="K137" s="133">
        <v>29.1</v>
      </c>
      <c r="L137" s="133">
        <v>32.299999999999997</v>
      </c>
      <c r="M137" s="133">
        <v>29.3</v>
      </c>
      <c r="N137" s="133">
        <v>36.1</v>
      </c>
      <c r="O137" s="133">
        <v>35.200000000000003</v>
      </c>
      <c r="P137" s="133">
        <v>30.3</v>
      </c>
      <c r="Q137" s="133">
        <v>32.700000000000003</v>
      </c>
      <c r="R137" s="133">
        <v>21.8</v>
      </c>
      <c r="S137" s="133">
        <v>14.4</v>
      </c>
      <c r="T137" s="133">
        <v>14.4</v>
      </c>
      <c r="U137" s="133">
        <v>12.3</v>
      </c>
      <c r="V137" s="133">
        <v>21.8</v>
      </c>
      <c r="W137" s="133">
        <v>21.8</v>
      </c>
      <c r="X137" s="133">
        <v>24.9</v>
      </c>
      <c r="Y137" s="133">
        <v>44.4</v>
      </c>
      <c r="Z137" s="133">
        <v>36.700000000000003</v>
      </c>
      <c r="AA137" s="133">
        <v>39.9</v>
      </c>
      <c r="AB137" s="133">
        <v>35.799999999999997</v>
      </c>
      <c r="AC137" s="133">
        <v>35.799999999999997</v>
      </c>
      <c r="AD137" s="133">
        <v>37.6</v>
      </c>
      <c r="AE137" s="133">
        <v>25.2</v>
      </c>
      <c r="AF137" s="133">
        <v>25.2</v>
      </c>
      <c r="AG137" s="134">
        <v>75</v>
      </c>
      <c r="AH137" s="46">
        <f t="shared" si="23"/>
        <v>44.4</v>
      </c>
      <c r="AI137" s="47">
        <f t="shared" si="24"/>
        <v>3.2</v>
      </c>
    </row>
    <row r="138" spans="1:35">
      <c r="A138" s="135" t="s">
        <v>160</v>
      </c>
      <c r="B138" s="132">
        <v>-18</v>
      </c>
      <c r="C138" s="132">
        <v>3</v>
      </c>
      <c r="D138" s="136">
        <v>0</v>
      </c>
      <c r="E138" s="136">
        <v>0</v>
      </c>
      <c r="F138" s="136">
        <v>0</v>
      </c>
      <c r="G138" s="136">
        <v>0</v>
      </c>
      <c r="H138" s="136">
        <v>0</v>
      </c>
      <c r="I138" s="136">
        <v>0</v>
      </c>
      <c r="J138" s="136">
        <v>0</v>
      </c>
      <c r="K138" s="136">
        <v>0</v>
      </c>
      <c r="L138" s="136">
        <v>0</v>
      </c>
      <c r="M138" s="136">
        <v>4.4000000000000004</v>
      </c>
      <c r="N138" s="136">
        <v>7.1</v>
      </c>
      <c r="O138" s="136">
        <v>2.2999999999999998</v>
      </c>
      <c r="P138" s="136">
        <v>-1.3</v>
      </c>
      <c r="Q138" s="136">
        <v>1.6</v>
      </c>
      <c r="R138" s="136">
        <v>-11.7</v>
      </c>
      <c r="S138" s="136">
        <v>-34.6</v>
      </c>
      <c r="T138" s="136">
        <v>-34.6</v>
      </c>
      <c r="U138" s="136">
        <v>-40.299999999999997</v>
      </c>
      <c r="V138" s="136">
        <v>-26.2</v>
      </c>
      <c r="W138" s="136">
        <v>-26.2</v>
      </c>
      <c r="X138" s="136">
        <v>-29.6</v>
      </c>
      <c r="Y138" s="136">
        <v>7</v>
      </c>
      <c r="Z138" s="136">
        <v>2</v>
      </c>
      <c r="AA138" s="136">
        <v>5.7</v>
      </c>
      <c r="AB138" s="136">
        <v>-3.4</v>
      </c>
      <c r="AC138" s="136">
        <v>-3.4</v>
      </c>
      <c r="AD138" s="136">
        <v>2.6</v>
      </c>
      <c r="AE138" s="136">
        <v>-15.4</v>
      </c>
      <c r="AF138" s="136">
        <v>-15.4</v>
      </c>
      <c r="AG138" s="134">
        <v>240</v>
      </c>
      <c r="AH138" s="46">
        <f t="shared" si="23"/>
        <v>7.1</v>
      </c>
      <c r="AI138" s="47">
        <f t="shared" si="24"/>
        <v>-40.299999999999997</v>
      </c>
    </row>
    <row r="139" spans="1:35">
      <c r="A139" s="135" t="s">
        <v>161</v>
      </c>
      <c r="B139" s="132">
        <v>-51</v>
      </c>
      <c r="C139" s="132">
        <v>-65.400000000000006</v>
      </c>
      <c r="D139" s="136">
        <v>-60.6</v>
      </c>
      <c r="E139" s="136">
        <v>-60.6</v>
      </c>
      <c r="F139" s="136">
        <v>-58.2</v>
      </c>
      <c r="G139" s="136">
        <v>-46.1</v>
      </c>
      <c r="H139" s="136">
        <v>-37.6</v>
      </c>
      <c r="I139" s="136">
        <v>-29.4</v>
      </c>
      <c r="J139" s="136">
        <v>-26.8</v>
      </c>
      <c r="K139" s="136">
        <v>-12.1</v>
      </c>
      <c r="L139" s="136">
        <v>-3.2</v>
      </c>
      <c r="M139" s="136">
        <v>-1.2</v>
      </c>
      <c r="N139" s="136">
        <v>-6.9</v>
      </c>
      <c r="O139" s="136">
        <v>-7.5</v>
      </c>
      <c r="P139" s="136">
        <v>-10.6</v>
      </c>
      <c r="Q139" s="136">
        <v>-11.7</v>
      </c>
      <c r="R139" s="136">
        <v>-8.9</v>
      </c>
      <c r="S139" s="136">
        <v>-5.7</v>
      </c>
      <c r="T139" s="136">
        <v>-5.7</v>
      </c>
      <c r="U139" s="136">
        <v>-3</v>
      </c>
      <c r="V139" s="136">
        <v>-6.5</v>
      </c>
      <c r="W139" s="136">
        <v>-6.5</v>
      </c>
      <c r="X139" s="136">
        <v>0.5</v>
      </c>
      <c r="Y139" s="136">
        <v>-10.5</v>
      </c>
      <c r="Z139" s="136">
        <v>-11.3</v>
      </c>
      <c r="AA139" s="136">
        <v>-19.399999999999999</v>
      </c>
      <c r="AB139" s="136">
        <v>-23.2</v>
      </c>
      <c r="AC139" s="136">
        <v>-23.2</v>
      </c>
      <c r="AD139" s="136">
        <v>-36.6</v>
      </c>
      <c r="AE139" s="136">
        <v>-44.8</v>
      </c>
      <c r="AF139" s="136">
        <v>-44.8</v>
      </c>
      <c r="AG139" s="134">
        <v>240</v>
      </c>
      <c r="AH139" s="46">
        <f t="shared" ref="AH139:AH145" si="53">MAX(B139:AF139)</f>
        <v>0.5</v>
      </c>
      <c r="AI139" s="47">
        <f t="shared" ref="AI139:AI145" si="54">MIN(B139:AF139)</f>
        <v>-65.400000000000006</v>
      </c>
    </row>
    <row r="140" spans="1:35">
      <c r="A140" s="135" t="s">
        <v>162</v>
      </c>
      <c r="B140" s="132">
        <v>74</v>
      </c>
      <c r="C140" s="132">
        <v>85.4</v>
      </c>
      <c r="D140" s="137">
        <v>83.5</v>
      </c>
      <c r="E140" s="137">
        <v>83.5</v>
      </c>
      <c r="F140" s="137">
        <v>86.8</v>
      </c>
      <c r="G140" s="137">
        <v>73.599999999999994</v>
      </c>
      <c r="H140" s="137">
        <v>66.8</v>
      </c>
      <c r="I140" s="137">
        <v>59</v>
      </c>
      <c r="J140" s="137">
        <v>57.4</v>
      </c>
      <c r="K140" s="137">
        <v>43</v>
      </c>
      <c r="L140" s="137">
        <v>4.8</v>
      </c>
      <c r="M140" s="137">
        <v>4.8</v>
      </c>
      <c r="N140" s="137">
        <v>6.5</v>
      </c>
      <c r="O140" s="137">
        <v>7</v>
      </c>
      <c r="P140" s="137">
        <v>10.5</v>
      </c>
      <c r="Q140" s="137">
        <v>11.1</v>
      </c>
      <c r="R140" s="137">
        <v>8.1999999999999993</v>
      </c>
      <c r="S140" s="137">
        <v>5.0999999999999996</v>
      </c>
      <c r="T140" s="137">
        <v>5.0999999999999996</v>
      </c>
      <c r="U140" s="137">
        <v>12.3</v>
      </c>
      <c r="V140" s="137">
        <v>17.3</v>
      </c>
      <c r="W140" s="137">
        <v>17.3</v>
      </c>
      <c r="X140" s="137">
        <v>11.7</v>
      </c>
      <c r="Y140" s="137">
        <v>27.9</v>
      </c>
      <c r="Z140" s="137">
        <v>43.5</v>
      </c>
      <c r="AA140" s="137">
        <v>50.6</v>
      </c>
      <c r="AB140" s="137">
        <v>53.4</v>
      </c>
      <c r="AC140" s="137">
        <v>53.4</v>
      </c>
      <c r="AD140" s="136">
        <v>66.900000000000006</v>
      </c>
      <c r="AE140" s="137">
        <v>72.400000000000006</v>
      </c>
      <c r="AF140" s="137">
        <v>72.400000000000006</v>
      </c>
      <c r="AG140" s="134"/>
      <c r="AH140" s="46">
        <f t="shared" si="53"/>
        <v>86.8</v>
      </c>
      <c r="AI140" s="47">
        <f t="shared" si="54"/>
        <v>4.8</v>
      </c>
    </row>
    <row r="141" spans="1:35">
      <c r="A141" s="135" t="s">
        <v>163</v>
      </c>
      <c r="B141" s="132">
        <v>23</v>
      </c>
      <c r="C141" s="132">
        <v>22.2</v>
      </c>
      <c r="D141" s="136">
        <v>22.2</v>
      </c>
      <c r="E141" s="136">
        <v>22.2</v>
      </c>
      <c r="F141" s="136">
        <v>23.6</v>
      </c>
      <c r="G141" s="136">
        <v>27.5</v>
      </c>
      <c r="H141" s="136">
        <v>30.8</v>
      </c>
      <c r="I141" s="136">
        <v>34.299999999999997</v>
      </c>
      <c r="J141" s="136">
        <v>36.6</v>
      </c>
      <c r="K141" s="136">
        <v>37.799999999999997</v>
      </c>
      <c r="L141" s="136">
        <v>9.1999999999999993</v>
      </c>
      <c r="M141" s="136">
        <v>9.1999999999999993</v>
      </c>
      <c r="N141" s="136">
        <v>15.9</v>
      </c>
      <c r="O141" s="136">
        <v>14.7</v>
      </c>
      <c r="P141" s="136">
        <v>12.2</v>
      </c>
      <c r="Q141" s="136">
        <v>10.7</v>
      </c>
      <c r="R141" s="136">
        <v>10.7</v>
      </c>
      <c r="S141" s="136">
        <v>11.1</v>
      </c>
      <c r="T141" s="136">
        <v>11.1</v>
      </c>
      <c r="U141" s="136">
        <v>23.1</v>
      </c>
      <c r="V141" s="136">
        <v>23.8</v>
      </c>
      <c r="W141" s="136">
        <v>23.8</v>
      </c>
      <c r="X141" s="136">
        <v>27.4</v>
      </c>
      <c r="Y141" s="136">
        <v>42.3</v>
      </c>
      <c r="Z141" s="137">
        <v>46.8</v>
      </c>
      <c r="AA141" s="137">
        <v>44.4</v>
      </c>
      <c r="AB141" s="136">
        <v>41.5</v>
      </c>
      <c r="AC141" s="136">
        <v>41.5</v>
      </c>
      <c r="AD141" s="137">
        <v>37.200000000000003</v>
      </c>
      <c r="AE141" s="136">
        <v>31.5</v>
      </c>
      <c r="AF141" s="136">
        <v>31.5</v>
      </c>
      <c r="AG141" s="134">
        <v>60</v>
      </c>
      <c r="AH141" s="46">
        <f t="shared" si="53"/>
        <v>46.8</v>
      </c>
      <c r="AI141" s="47">
        <f t="shared" si="54"/>
        <v>9.1999999999999993</v>
      </c>
    </row>
    <row r="142" spans="1:35">
      <c r="A142" s="135" t="s">
        <v>164</v>
      </c>
      <c r="B142" s="132">
        <v>8</v>
      </c>
      <c r="C142" s="132">
        <v>-2</v>
      </c>
      <c r="D142" s="137">
        <v>-18.3</v>
      </c>
      <c r="E142" s="137">
        <v>-18.3</v>
      </c>
      <c r="F142" s="137">
        <v>-38.4</v>
      </c>
      <c r="G142" s="137">
        <v>-19.600000000000001</v>
      </c>
      <c r="H142" s="137">
        <v>30.8</v>
      </c>
      <c r="I142" s="137">
        <v>53.3</v>
      </c>
      <c r="J142" s="137">
        <v>54.5</v>
      </c>
      <c r="K142" s="137">
        <v>76.8</v>
      </c>
      <c r="L142" s="137">
        <v>104.5</v>
      </c>
      <c r="M142" s="137">
        <v>114.9</v>
      </c>
      <c r="N142" s="137">
        <v>98.9</v>
      </c>
      <c r="O142" s="137">
        <v>99.3</v>
      </c>
      <c r="P142" s="137">
        <v>88.2</v>
      </c>
      <c r="Q142" s="137">
        <v>87.3</v>
      </c>
      <c r="R142" s="137">
        <v>103.8</v>
      </c>
      <c r="S142" s="137">
        <v>124.2</v>
      </c>
      <c r="T142" s="137">
        <v>124.2</v>
      </c>
      <c r="U142" s="137">
        <v>120.2</v>
      </c>
      <c r="V142" s="137">
        <v>100</v>
      </c>
      <c r="W142" s="137">
        <v>100</v>
      </c>
      <c r="X142" s="137">
        <v>96</v>
      </c>
      <c r="Y142" s="137">
        <v>69.8</v>
      </c>
      <c r="Z142" s="137">
        <v>130.19999999999999</v>
      </c>
      <c r="AA142" s="137">
        <v>125</v>
      </c>
      <c r="AB142" s="137">
        <v>100</v>
      </c>
      <c r="AC142" s="137">
        <v>100</v>
      </c>
      <c r="AD142" s="137">
        <v>78.099999999999994</v>
      </c>
      <c r="AE142" s="137">
        <v>34.4</v>
      </c>
      <c r="AF142" s="137">
        <v>34.4</v>
      </c>
      <c r="AG142" s="138">
        <v>120</v>
      </c>
      <c r="AH142" s="46">
        <f t="shared" si="53"/>
        <v>130.19999999999999</v>
      </c>
      <c r="AI142" s="47">
        <f t="shared" si="54"/>
        <v>-38.4</v>
      </c>
    </row>
    <row r="143" spans="1:35">
      <c r="A143" s="135" t="s">
        <v>165</v>
      </c>
      <c r="B143" s="132">
        <v>33</v>
      </c>
      <c r="C143" s="132">
        <v>27.2</v>
      </c>
      <c r="D143" s="137">
        <v>12.7</v>
      </c>
      <c r="E143" s="137">
        <v>12.7</v>
      </c>
      <c r="F143" s="137">
        <v>8.3000000000000007</v>
      </c>
      <c r="G143" s="137">
        <v>16.8</v>
      </c>
      <c r="H143" s="137">
        <v>43.3</v>
      </c>
      <c r="I143" s="137">
        <v>54.1</v>
      </c>
      <c r="J143" s="137">
        <v>54.8</v>
      </c>
      <c r="K143" s="137">
        <v>65.3</v>
      </c>
      <c r="L143" s="137">
        <v>77.3</v>
      </c>
      <c r="M143" s="137">
        <v>85.4</v>
      </c>
      <c r="N143" s="137">
        <v>76.5</v>
      </c>
      <c r="O143" s="137">
        <v>76.5</v>
      </c>
      <c r="P143" s="137">
        <v>72.8</v>
      </c>
      <c r="Q143" s="137">
        <v>71.3</v>
      </c>
      <c r="R143" s="137">
        <v>79.099999999999994</v>
      </c>
      <c r="S143" s="137">
        <v>88.5</v>
      </c>
      <c r="T143" s="137">
        <v>88.5</v>
      </c>
      <c r="U143" s="137">
        <v>174.2</v>
      </c>
      <c r="V143" s="137">
        <v>152.4</v>
      </c>
      <c r="W143" s="137">
        <v>152.4</v>
      </c>
      <c r="X143" s="137">
        <v>74.5</v>
      </c>
      <c r="Y143" s="137">
        <v>61.5</v>
      </c>
      <c r="Z143" s="137">
        <v>91.1</v>
      </c>
      <c r="AA143" s="137">
        <v>89.2</v>
      </c>
      <c r="AB143" s="137">
        <v>78.3</v>
      </c>
      <c r="AC143" s="137">
        <v>78.3</v>
      </c>
      <c r="AD143" s="137">
        <v>69.099999999999994</v>
      </c>
      <c r="AE143" s="137">
        <v>46.1</v>
      </c>
      <c r="AF143" s="137">
        <v>46.1</v>
      </c>
      <c r="AG143" s="138"/>
      <c r="AH143" s="46">
        <f t="shared" si="53"/>
        <v>174.2</v>
      </c>
      <c r="AI143" s="47">
        <f t="shared" si="54"/>
        <v>8.3000000000000007</v>
      </c>
    </row>
    <row r="144" spans="1:35">
      <c r="A144" s="135" t="s">
        <v>166</v>
      </c>
      <c r="B144" s="132">
        <v>-15</v>
      </c>
      <c r="C144" s="132">
        <v>-12.2</v>
      </c>
      <c r="D144" s="137">
        <v>-30.8</v>
      </c>
      <c r="E144" s="137">
        <v>-30.8</v>
      </c>
      <c r="F144" s="137">
        <v>-37.520000000000003</v>
      </c>
      <c r="G144" s="137">
        <v>-42.2</v>
      </c>
      <c r="H144" s="137">
        <v>-18.8</v>
      </c>
      <c r="I144" s="137">
        <v>-22</v>
      </c>
      <c r="J144" s="137">
        <v>-38</v>
      </c>
      <c r="K144" s="137">
        <v>-45.9</v>
      </c>
      <c r="L144" s="137">
        <v>-36.200000000000003</v>
      </c>
      <c r="M144" s="137">
        <v>-5.8</v>
      </c>
      <c r="N144" s="137">
        <v>-34.200000000000003</v>
      </c>
      <c r="O144" s="137">
        <v>-28.8</v>
      </c>
      <c r="P144" s="137">
        <v>-5.3</v>
      </c>
      <c r="Q144" s="137">
        <v>-3.4</v>
      </c>
      <c r="R144" s="137">
        <v>-0.7</v>
      </c>
      <c r="S144" s="137">
        <v>18.899999999999999</v>
      </c>
      <c r="T144" s="137">
        <v>18.899999999999999</v>
      </c>
      <c r="U144" s="137">
        <v>-5.8</v>
      </c>
      <c r="V144" s="137">
        <v>-6.4</v>
      </c>
      <c r="W144" s="137">
        <v>-6.4</v>
      </c>
      <c r="X144" s="137">
        <v>7.6</v>
      </c>
      <c r="Y144" s="137">
        <v>-14.4</v>
      </c>
      <c r="Z144" s="137">
        <v>-15.4</v>
      </c>
      <c r="AA144" s="137">
        <v>-14.5</v>
      </c>
      <c r="AB144" s="137">
        <v>-10.6</v>
      </c>
      <c r="AC144" s="137">
        <v>-10.6</v>
      </c>
      <c r="AD144" s="137">
        <v>-7.56</v>
      </c>
      <c r="AE144" s="137">
        <v>-23.5</v>
      </c>
      <c r="AF144" s="137">
        <v>-23.5</v>
      </c>
      <c r="AG144" s="138"/>
      <c r="AH144" s="46">
        <f t="shared" si="53"/>
        <v>18.899999999999999</v>
      </c>
      <c r="AI144" s="47">
        <f t="shared" si="54"/>
        <v>-45.9</v>
      </c>
    </row>
    <row r="145" spans="1:37">
      <c r="A145" s="135" t="s">
        <v>167</v>
      </c>
      <c r="B145" s="132">
        <v>17</v>
      </c>
      <c r="C145" s="132">
        <v>12.2</v>
      </c>
      <c r="D145" s="137">
        <v>11.3</v>
      </c>
      <c r="E145" s="137">
        <v>11.3</v>
      </c>
      <c r="F145" s="137">
        <v>19.100000000000001</v>
      </c>
      <c r="G145" s="137">
        <v>13.4</v>
      </c>
      <c r="H145" s="137">
        <v>-31.3</v>
      </c>
      <c r="I145" s="137">
        <v>-41.7</v>
      </c>
      <c r="J145" s="137">
        <v>-34.5</v>
      </c>
      <c r="K145" s="137">
        <v>-51</v>
      </c>
      <c r="L145" s="137">
        <v>-76.599999999999994</v>
      </c>
      <c r="M145" s="137">
        <v>-76.599999999999994</v>
      </c>
      <c r="N145" s="137">
        <v>-71.400000000000006</v>
      </c>
      <c r="O145" s="137">
        <v>-74.099999999999994</v>
      </c>
      <c r="P145" s="137">
        <v>-75.400000000000006</v>
      </c>
      <c r="Q145" s="137">
        <v>-74.900000000000006</v>
      </c>
      <c r="R145" s="137">
        <v>-91.4</v>
      </c>
      <c r="S145" s="137">
        <v>-108.3</v>
      </c>
      <c r="T145" s="137">
        <v>-108.3</v>
      </c>
      <c r="U145" s="137">
        <v>-106.8</v>
      </c>
      <c r="V145" s="137">
        <v>-85</v>
      </c>
      <c r="W145" s="137">
        <v>-85</v>
      </c>
      <c r="X145" s="137">
        <v>-72.8</v>
      </c>
      <c r="Y145" s="137">
        <v>-32.4</v>
      </c>
      <c r="Z145" s="137">
        <v>0</v>
      </c>
      <c r="AA145" s="137">
        <v>25.5</v>
      </c>
      <c r="AB145" s="137">
        <v>34.9</v>
      </c>
      <c r="AC145" s="137">
        <v>34.9</v>
      </c>
      <c r="AD145" s="137">
        <v>53</v>
      </c>
      <c r="AE145" s="137">
        <v>-65.099999999999994</v>
      </c>
      <c r="AF145" s="137">
        <v>-65.099999999999994</v>
      </c>
      <c r="AG145" s="138"/>
      <c r="AH145" s="46">
        <f t="shared" si="53"/>
        <v>53</v>
      </c>
      <c r="AI145" s="47">
        <f t="shared" si="54"/>
        <v>-108.3</v>
      </c>
    </row>
    <row r="146" spans="1:37">
      <c r="A146" s="135" t="s">
        <v>168</v>
      </c>
      <c r="B146" s="132">
        <v>-151</v>
      </c>
      <c r="C146" s="132">
        <v>-115.1</v>
      </c>
      <c r="D146" s="137">
        <v>-101.6</v>
      </c>
      <c r="E146" s="137">
        <v>-101.6</v>
      </c>
      <c r="F146" s="137">
        <v>-102.8</v>
      </c>
      <c r="G146" s="137">
        <v>-111</v>
      </c>
      <c r="H146" s="137">
        <v>-80</v>
      </c>
      <c r="I146" s="137">
        <v>-100</v>
      </c>
      <c r="J146" s="137">
        <v>-145</v>
      </c>
      <c r="K146" s="137">
        <v>-109</v>
      </c>
      <c r="L146" s="137">
        <v>-51</v>
      </c>
      <c r="M146" s="137">
        <v>-51</v>
      </c>
      <c r="N146" s="137">
        <v>-77.3</v>
      </c>
      <c r="O146" s="137">
        <v>-66.5</v>
      </c>
      <c r="P146" s="137">
        <v>-55.5</v>
      </c>
      <c r="Q146" s="137">
        <v>-35.799999999999997</v>
      </c>
      <c r="R146" s="137">
        <v>-28.3</v>
      </c>
      <c r="S146" s="137">
        <v>-12</v>
      </c>
      <c r="T146" s="137">
        <v>-12</v>
      </c>
      <c r="U146" s="137">
        <v>4.3</v>
      </c>
      <c r="V146" s="137">
        <v>-22</v>
      </c>
      <c r="W146" s="137">
        <v>-22</v>
      </c>
      <c r="X146" s="137">
        <v>-65.8</v>
      </c>
      <c r="Y146" s="137">
        <v>-134.4</v>
      </c>
      <c r="Z146" s="137">
        <v>-145.80000000000001</v>
      </c>
      <c r="AA146" s="137">
        <v>-134.5</v>
      </c>
      <c r="AB146" s="137">
        <v>-200.3</v>
      </c>
      <c r="AC146" s="137">
        <v>-200.3</v>
      </c>
      <c r="AD146" s="137">
        <v>-210.3</v>
      </c>
      <c r="AE146" s="137">
        <v>-241.5</v>
      </c>
      <c r="AF146" s="137">
        <v>-241.5</v>
      </c>
      <c r="AG146" s="138"/>
      <c r="AH146" s="46">
        <f t="shared" ref="AH146:AH158" si="55">MAX(B146:AF146)</f>
        <v>4.3</v>
      </c>
      <c r="AI146" s="47">
        <f t="shared" ref="AI146:AI158" si="56">MIN(B146:AF146)</f>
        <v>-241.5</v>
      </c>
    </row>
    <row r="147" spans="1:37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>
        <v>0</v>
      </c>
      <c r="W147" s="137">
        <v>0</v>
      </c>
      <c r="X147" s="137">
        <v>0</v>
      </c>
      <c r="Y147" s="137">
        <v>0</v>
      </c>
      <c r="Z147" s="137">
        <v>0</v>
      </c>
      <c r="AA147" s="137">
        <v>0</v>
      </c>
      <c r="AB147" s="137">
        <v>0</v>
      </c>
      <c r="AC147" s="137">
        <v>0</v>
      </c>
      <c r="AD147" s="137">
        <v>0</v>
      </c>
      <c r="AE147" s="137">
        <v>0</v>
      </c>
      <c r="AF147" s="137">
        <v>0</v>
      </c>
      <c r="AG147" s="138"/>
      <c r="AH147" s="46">
        <f t="shared" si="55"/>
        <v>0</v>
      </c>
      <c r="AI147" s="47">
        <f t="shared" si="56"/>
        <v>0</v>
      </c>
    </row>
    <row r="148" spans="1:37">
      <c r="A148" s="135" t="s">
        <v>170</v>
      </c>
      <c r="B148" s="132">
        <v>9</v>
      </c>
      <c r="C148" s="132">
        <v>7.6</v>
      </c>
      <c r="D148" s="137">
        <v>7.6</v>
      </c>
      <c r="E148" s="137">
        <v>7.6</v>
      </c>
      <c r="F148" s="137">
        <v>6.9</v>
      </c>
      <c r="G148" s="137">
        <v>9.1</v>
      </c>
      <c r="H148" s="137">
        <v>13</v>
      </c>
      <c r="I148" s="137">
        <v>13.1</v>
      </c>
      <c r="J148" s="137">
        <v>13</v>
      </c>
      <c r="K148" s="137">
        <v>12.12</v>
      </c>
      <c r="L148" s="137">
        <v>12.12</v>
      </c>
      <c r="M148" s="137">
        <v>12.12</v>
      </c>
      <c r="N148" s="137">
        <v>16.600000000000001</v>
      </c>
      <c r="O148" s="137">
        <v>11.7</v>
      </c>
      <c r="P148" s="137">
        <v>18.7</v>
      </c>
      <c r="Q148" s="137">
        <v>16.399999999999999</v>
      </c>
      <c r="R148" s="137">
        <v>13.6</v>
      </c>
      <c r="S148" s="137">
        <v>13.4</v>
      </c>
      <c r="T148" s="137">
        <v>13.4</v>
      </c>
      <c r="U148" s="137">
        <v>7.4</v>
      </c>
      <c r="V148" s="137">
        <v>15.3</v>
      </c>
      <c r="W148" s="137">
        <v>15.3</v>
      </c>
      <c r="X148" s="137">
        <v>13.3</v>
      </c>
      <c r="Y148" s="137">
        <v>14.4</v>
      </c>
      <c r="Z148" s="137">
        <v>9.6999999999999993</v>
      </c>
      <c r="AA148" s="137">
        <v>10.4</v>
      </c>
      <c r="AB148" s="137">
        <v>10.199999999999999</v>
      </c>
      <c r="AC148" s="137">
        <v>10.199999999999999</v>
      </c>
      <c r="AD148" s="137">
        <v>8.8000000000000007</v>
      </c>
      <c r="AE148" s="137">
        <v>0.9</v>
      </c>
      <c r="AF148" s="137">
        <v>0.9</v>
      </c>
      <c r="AG148" s="134"/>
      <c r="AH148" s="46">
        <f t="shared" si="55"/>
        <v>18.7</v>
      </c>
      <c r="AI148" s="47">
        <f t="shared" si="56"/>
        <v>0.9</v>
      </c>
    </row>
    <row r="149" spans="1:37">
      <c r="A149" s="135" t="s">
        <v>171</v>
      </c>
      <c r="B149" s="132">
        <v>165</v>
      </c>
      <c r="C149" s="132">
        <f>83+82</f>
        <v>165</v>
      </c>
      <c r="D149" s="122">
        <f>84+79</f>
        <v>163</v>
      </c>
      <c r="E149" s="122">
        <f>84+79</f>
        <v>163</v>
      </c>
      <c r="F149" s="122">
        <f>82.2+83.1</f>
        <v>165.3</v>
      </c>
      <c r="G149" s="122">
        <v>80.099999999999994</v>
      </c>
      <c r="H149" s="122">
        <v>-80</v>
      </c>
      <c r="I149" s="122">
        <v>-73</v>
      </c>
      <c r="J149" s="122">
        <v>-81</v>
      </c>
      <c r="K149" s="122">
        <v>-77</v>
      </c>
      <c r="L149" s="122">
        <v>-77</v>
      </c>
      <c r="M149" s="122">
        <v>-77</v>
      </c>
      <c r="N149" s="122">
        <v>157</v>
      </c>
      <c r="O149" s="122">
        <v>154</v>
      </c>
      <c r="P149" s="122">
        <v>154.4</v>
      </c>
      <c r="Q149" s="122">
        <v>153</v>
      </c>
      <c r="R149" s="122">
        <v>153.1</v>
      </c>
      <c r="S149" s="122">
        <v>150.1</v>
      </c>
      <c r="T149" s="122">
        <v>150.1</v>
      </c>
      <c r="U149" s="122">
        <v>159</v>
      </c>
      <c r="V149" s="122">
        <v>165.8</v>
      </c>
      <c r="W149" s="122">
        <v>165.8</v>
      </c>
      <c r="X149" s="122">
        <v>86.2</v>
      </c>
      <c r="Y149" s="122">
        <v>87.7</v>
      </c>
      <c r="Z149" s="122">
        <v>88.2</v>
      </c>
      <c r="AA149" s="122">
        <v>88.2</v>
      </c>
      <c r="AB149" s="122">
        <f>87.7+82.6</f>
        <v>170.3</v>
      </c>
      <c r="AC149" s="122">
        <f>87.7+82.6</f>
        <v>170.3</v>
      </c>
      <c r="AD149" s="122">
        <f>88.6+89.6</f>
        <v>178.2</v>
      </c>
      <c r="AE149" s="122">
        <v>181</v>
      </c>
      <c r="AF149" s="122">
        <v>181</v>
      </c>
      <c r="AG149" s="134"/>
      <c r="AH149" s="46">
        <f t="shared" si="55"/>
        <v>181</v>
      </c>
      <c r="AI149" s="47">
        <f t="shared" si="56"/>
        <v>-81</v>
      </c>
    </row>
    <row r="150" spans="1:37">
      <c r="A150" s="135" t="s">
        <v>172</v>
      </c>
      <c r="B150" s="132">
        <v>32</v>
      </c>
      <c r="C150" s="132">
        <v>31.2</v>
      </c>
      <c r="D150" s="122">
        <v>31.6</v>
      </c>
      <c r="E150" s="122">
        <v>31.6</v>
      </c>
      <c r="F150" s="122">
        <v>31.6</v>
      </c>
      <c r="G150" s="122">
        <v>31.6</v>
      </c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26.5</v>
      </c>
      <c r="O150" s="122">
        <v>26.3</v>
      </c>
      <c r="P150" s="122">
        <v>13.2</v>
      </c>
      <c r="Q150" s="122">
        <v>14.3</v>
      </c>
      <c r="R150" s="122">
        <v>14.5</v>
      </c>
      <c r="S150" s="122">
        <v>27.3</v>
      </c>
      <c r="T150" s="122">
        <v>27.3</v>
      </c>
      <c r="U150" s="122">
        <v>27.1</v>
      </c>
      <c r="V150" s="122">
        <v>26.8</v>
      </c>
      <c r="W150" s="122">
        <v>26.8</v>
      </c>
      <c r="X150" s="122">
        <v>7.6</v>
      </c>
      <c r="Y150" s="122">
        <v>30.1</v>
      </c>
      <c r="Z150" s="122">
        <v>13.3</v>
      </c>
      <c r="AA150" s="122">
        <v>13.3</v>
      </c>
      <c r="AB150" s="122">
        <v>26.9</v>
      </c>
      <c r="AC150" s="122">
        <v>26.9</v>
      </c>
      <c r="AD150" s="122">
        <v>30.5</v>
      </c>
      <c r="AE150" s="122">
        <v>30.7</v>
      </c>
      <c r="AF150" s="122">
        <v>30.7</v>
      </c>
      <c r="AG150" s="134"/>
      <c r="AH150" s="46">
        <f t="shared" si="55"/>
        <v>32</v>
      </c>
      <c r="AI150" s="47">
        <f t="shared" si="56"/>
        <v>7.6</v>
      </c>
    </row>
    <row r="151" spans="1:37" ht="15.75" thickBot="1">
      <c r="A151" s="139" t="s">
        <v>173</v>
      </c>
      <c r="B151" s="132">
        <v>8.1</v>
      </c>
      <c r="C151" s="132">
        <v>10.8</v>
      </c>
      <c r="D151" s="122">
        <v>13.1</v>
      </c>
      <c r="E151" s="122">
        <v>13.1</v>
      </c>
      <c r="F151" s="122">
        <v>13.2</v>
      </c>
      <c r="G151" s="122">
        <v>13.2</v>
      </c>
      <c r="H151" s="122">
        <v>13.2</v>
      </c>
      <c r="I151" s="122">
        <v>13.2</v>
      </c>
      <c r="J151" s="122">
        <v>13.2</v>
      </c>
      <c r="K151" s="122">
        <v>13.2</v>
      </c>
      <c r="L151" s="122">
        <v>13.2</v>
      </c>
      <c r="M151" s="122">
        <v>13.2</v>
      </c>
      <c r="N151" s="122">
        <v>18.600000000000001</v>
      </c>
      <c r="O151" s="122">
        <v>21.9</v>
      </c>
      <c r="P151" s="122">
        <v>25</v>
      </c>
      <c r="Q151" s="122">
        <v>24.7</v>
      </c>
      <c r="R151" s="122">
        <v>22.5</v>
      </c>
      <c r="S151" s="122">
        <v>21.3</v>
      </c>
      <c r="T151" s="122">
        <v>21.3</v>
      </c>
      <c r="U151" s="122">
        <v>12.7</v>
      </c>
      <c r="V151" s="122">
        <v>11</v>
      </c>
      <c r="W151" s="122">
        <v>11</v>
      </c>
      <c r="X151" s="122">
        <v>7.9</v>
      </c>
      <c r="Y151" s="122">
        <v>7.7</v>
      </c>
      <c r="Z151" s="122">
        <v>5.4</v>
      </c>
      <c r="AA151" s="122">
        <v>6.2</v>
      </c>
      <c r="AB151" s="122">
        <v>7.3</v>
      </c>
      <c r="AC151" s="122">
        <v>7.3</v>
      </c>
      <c r="AD151" s="122">
        <v>8.6</v>
      </c>
      <c r="AE151" s="122">
        <v>10.4</v>
      </c>
      <c r="AF151" s="122">
        <v>10.4</v>
      </c>
      <c r="AG151" s="134"/>
      <c r="AH151" s="46">
        <f t="shared" si="55"/>
        <v>25</v>
      </c>
      <c r="AI151" s="47">
        <f t="shared" si="56"/>
        <v>5.4</v>
      </c>
    </row>
    <row r="152" spans="1:37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</row>
    <row r="153" spans="1:37">
      <c r="A153" s="144" t="s">
        <v>175</v>
      </c>
      <c r="B153" s="145">
        <v>1983.35</v>
      </c>
      <c r="C153" s="146"/>
      <c r="D153" s="146"/>
      <c r="E153" s="146">
        <v>1983.7</v>
      </c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>
        <v>1985.3</v>
      </c>
      <c r="AC153" s="146"/>
      <c r="AD153" s="146"/>
      <c r="AE153" s="146"/>
      <c r="AF153" s="147"/>
      <c r="AG153" s="148"/>
      <c r="AH153" s="46">
        <f t="shared" si="55"/>
        <v>1985.3</v>
      </c>
      <c r="AI153" s="47">
        <f t="shared" si="56"/>
        <v>1983.35</v>
      </c>
    </row>
    <row r="154" spans="1:37">
      <c r="A154" s="135" t="s">
        <v>176</v>
      </c>
      <c r="B154" s="149">
        <v>522.05999999999995</v>
      </c>
      <c r="C154" s="150"/>
      <c r="D154" s="150"/>
      <c r="E154" s="150">
        <v>521.6</v>
      </c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>
        <v>522.53</v>
      </c>
      <c r="AC154" s="150"/>
      <c r="AD154" s="150"/>
      <c r="AE154" s="150"/>
      <c r="AF154" s="151"/>
      <c r="AG154" s="148"/>
      <c r="AH154" s="46">
        <f t="shared" si="55"/>
        <v>522.53</v>
      </c>
      <c r="AI154" s="47">
        <f t="shared" si="56"/>
        <v>521.6</v>
      </c>
      <c r="AK154" s="49"/>
    </row>
    <row r="155" spans="1:37">
      <c r="A155" s="135" t="s">
        <v>177</v>
      </c>
      <c r="B155" s="149">
        <v>623.42999999999995</v>
      </c>
      <c r="C155" s="150"/>
      <c r="D155" s="150"/>
      <c r="E155" s="150">
        <v>623.24</v>
      </c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>
        <v>625.14</v>
      </c>
      <c r="AC155" s="150"/>
      <c r="AD155" s="150"/>
      <c r="AE155" s="150"/>
      <c r="AF155" s="151"/>
      <c r="AG155" s="148"/>
      <c r="AH155" s="46">
        <f t="shared" si="55"/>
        <v>625.14</v>
      </c>
      <c r="AI155" s="47">
        <f t="shared" si="56"/>
        <v>623.24</v>
      </c>
      <c r="AK155" s="49"/>
    </row>
    <row r="156" spans="1:37">
      <c r="A156" s="135" t="s">
        <v>178</v>
      </c>
      <c r="B156" s="149">
        <v>336.28</v>
      </c>
      <c r="C156" s="150"/>
      <c r="D156" s="150"/>
      <c r="E156" s="150">
        <v>336.91</v>
      </c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>
        <v>336.24</v>
      </c>
      <c r="AC156" s="150"/>
      <c r="AD156" s="150"/>
      <c r="AE156" s="150"/>
      <c r="AF156" s="151"/>
      <c r="AG156" s="148"/>
      <c r="AH156" s="46">
        <f t="shared" si="55"/>
        <v>336.91</v>
      </c>
      <c r="AI156" s="47">
        <f t="shared" si="56"/>
        <v>336.24</v>
      </c>
      <c r="AK156" s="49"/>
    </row>
    <row r="157" spans="1:37">
      <c r="A157" s="135" t="s">
        <v>179</v>
      </c>
      <c r="B157" s="149">
        <v>882.6</v>
      </c>
      <c r="C157" s="150"/>
      <c r="D157" s="150"/>
      <c r="E157" s="150">
        <v>885.4</v>
      </c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>
        <v>885.2</v>
      </c>
      <c r="AC157" s="150"/>
      <c r="AD157" s="150"/>
      <c r="AE157" s="150"/>
      <c r="AF157" s="151"/>
      <c r="AG157" s="148"/>
      <c r="AH157" s="46">
        <f t="shared" si="55"/>
        <v>885.4</v>
      </c>
      <c r="AI157" s="47">
        <f t="shared" si="56"/>
        <v>882.6</v>
      </c>
      <c r="AK157" s="49"/>
    </row>
    <row r="158" spans="1:37">
      <c r="A158" s="152" t="s">
        <v>180</v>
      </c>
      <c r="B158" s="153">
        <v>1523.66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>
        <v>1523.47</v>
      </c>
      <c r="AC158" s="154"/>
      <c r="AD158" s="154"/>
      <c r="AE158" s="154"/>
      <c r="AF158" s="155"/>
      <c r="AG158" s="156"/>
      <c r="AH158" s="46">
        <f t="shared" si="55"/>
        <v>1523.66</v>
      </c>
      <c r="AI158" s="47">
        <f t="shared" si="56"/>
        <v>1523.47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57">B161</f>
        <v>0.3</v>
      </c>
      <c r="D161" s="161">
        <f t="shared" si="57"/>
        <v>0.3</v>
      </c>
      <c r="E161" s="161">
        <f t="shared" si="57"/>
        <v>0.3</v>
      </c>
      <c r="F161" s="161">
        <f t="shared" si="57"/>
        <v>0.3</v>
      </c>
      <c r="G161" s="161">
        <f t="shared" si="57"/>
        <v>0.3</v>
      </c>
      <c r="H161" s="161">
        <f t="shared" si="57"/>
        <v>0.3</v>
      </c>
      <c r="I161" s="161">
        <f t="shared" si="57"/>
        <v>0.3</v>
      </c>
      <c r="J161" s="161">
        <f t="shared" si="57"/>
        <v>0.3</v>
      </c>
      <c r="K161" s="161">
        <f t="shared" si="57"/>
        <v>0.3</v>
      </c>
      <c r="L161" s="161">
        <f t="shared" si="57"/>
        <v>0.3</v>
      </c>
      <c r="M161" s="161">
        <f t="shared" si="57"/>
        <v>0.3</v>
      </c>
      <c r="N161" s="161">
        <f t="shared" si="57"/>
        <v>0.3</v>
      </c>
      <c r="O161" s="161">
        <f t="shared" si="57"/>
        <v>0.3</v>
      </c>
      <c r="P161" s="161">
        <f t="shared" si="57"/>
        <v>0.3</v>
      </c>
      <c r="Q161" s="161">
        <f t="shared" si="57"/>
        <v>0.3</v>
      </c>
      <c r="R161" s="161">
        <f t="shared" si="57"/>
        <v>0.3</v>
      </c>
      <c r="S161" s="161">
        <f t="shared" ref="S161:AF166" si="58">R161</f>
        <v>0.3</v>
      </c>
      <c r="T161" s="161">
        <f t="shared" si="58"/>
        <v>0.3</v>
      </c>
      <c r="U161" s="161">
        <f t="shared" si="58"/>
        <v>0.3</v>
      </c>
      <c r="V161" s="161">
        <f t="shared" si="58"/>
        <v>0.3</v>
      </c>
      <c r="W161" s="161">
        <f t="shared" ref="W161:W166" si="59">V161</f>
        <v>0.3</v>
      </c>
      <c r="X161" s="161">
        <f t="shared" ref="X161:Y166" si="60">W161</f>
        <v>0.3</v>
      </c>
      <c r="Y161" s="161">
        <f t="shared" si="60"/>
        <v>0.3</v>
      </c>
      <c r="Z161" s="161">
        <f t="shared" si="58"/>
        <v>0.3</v>
      </c>
      <c r="AA161" s="161">
        <f t="shared" si="58"/>
        <v>0.3</v>
      </c>
      <c r="AB161" s="161">
        <f t="shared" si="58"/>
        <v>0.3</v>
      </c>
      <c r="AC161" s="161">
        <f t="shared" si="58"/>
        <v>0.3</v>
      </c>
      <c r="AD161" s="161">
        <f t="shared" si="58"/>
        <v>0.3</v>
      </c>
      <c r="AE161" s="161">
        <f t="shared" si="58"/>
        <v>0.3</v>
      </c>
      <c r="AF161" s="161">
        <f t="shared" si="58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57"/>
        <v>0.4</v>
      </c>
      <c r="D162" s="163">
        <f t="shared" si="57"/>
        <v>0.4</v>
      </c>
      <c r="E162" s="163">
        <f t="shared" si="57"/>
        <v>0.4</v>
      </c>
      <c r="F162" s="163">
        <f t="shared" si="57"/>
        <v>0.4</v>
      </c>
      <c r="G162" s="163">
        <f t="shared" si="57"/>
        <v>0.4</v>
      </c>
      <c r="H162" s="163">
        <f t="shared" si="57"/>
        <v>0.4</v>
      </c>
      <c r="I162" s="163">
        <f t="shared" si="57"/>
        <v>0.4</v>
      </c>
      <c r="J162" s="163">
        <f t="shared" si="57"/>
        <v>0.4</v>
      </c>
      <c r="K162" s="163">
        <f t="shared" si="57"/>
        <v>0.4</v>
      </c>
      <c r="L162" s="163">
        <f t="shared" si="57"/>
        <v>0.4</v>
      </c>
      <c r="M162" s="163">
        <f t="shared" si="57"/>
        <v>0.4</v>
      </c>
      <c r="N162" s="163">
        <f t="shared" si="57"/>
        <v>0.4</v>
      </c>
      <c r="O162" s="163">
        <f t="shared" si="57"/>
        <v>0.4</v>
      </c>
      <c r="P162" s="163">
        <f t="shared" si="57"/>
        <v>0.4</v>
      </c>
      <c r="Q162" s="163">
        <f t="shared" si="57"/>
        <v>0.4</v>
      </c>
      <c r="R162" s="163">
        <f t="shared" si="57"/>
        <v>0.4</v>
      </c>
      <c r="S162" s="163">
        <f t="shared" si="58"/>
        <v>0.4</v>
      </c>
      <c r="T162" s="163">
        <f t="shared" si="58"/>
        <v>0.4</v>
      </c>
      <c r="U162" s="163">
        <f t="shared" si="58"/>
        <v>0.4</v>
      </c>
      <c r="V162" s="163">
        <f t="shared" si="58"/>
        <v>0.4</v>
      </c>
      <c r="W162" s="163">
        <f t="shared" si="59"/>
        <v>0.4</v>
      </c>
      <c r="X162" s="163">
        <f t="shared" si="60"/>
        <v>0.4</v>
      </c>
      <c r="Y162" s="163">
        <f t="shared" si="60"/>
        <v>0.4</v>
      </c>
      <c r="Z162" s="163">
        <f t="shared" si="58"/>
        <v>0.4</v>
      </c>
      <c r="AA162" s="163">
        <f t="shared" si="58"/>
        <v>0.4</v>
      </c>
      <c r="AB162" s="163">
        <f t="shared" si="58"/>
        <v>0.4</v>
      </c>
      <c r="AC162" s="163">
        <f t="shared" si="58"/>
        <v>0.4</v>
      </c>
      <c r="AD162" s="163">
        <f t="shared" si="58"/>
        <v>0.4</v>
      </c>
      <c r="AE162" s="163">
        <f t="shared" si="58"/>
        <v>0.4</v>
      </c>
      <c r="AF162" s="163">
        <f t="shared" si="58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57"/>
        <v>1.5</v>
      </c>
      <c r="D163" s="163">
        <f t="shared" si="57"/>
        <v>1.5</v>
      </c>
      <c r="E163" s="163">
        <f t="shared" si="57"/>
        <v>1.5</v>
      </c>
      <c r="F163" s="163">
        <f t="shared" si="57"/>
        <v>1.5</v>
      </c>
      <c r="G163" s="163">
        <f t="shared" si="57"/>
        <v>1.5</v>
      </c>
      <c r="H163" s="163">
        <f t="shared" si="57"/>
        <v>1.5</v>
      </c>
      <c r="I163" s="163">
        <f t="shared" si="57"/>
        <v>1.5</v>
      </c>
      <c r="J163" s="163">
        <f t="shared" si="57"/>
        <v>1.5</v>
      </c>
      <c r="K163" s="163">
        <f t="shared" si="57"/>
        <v>1.5</v>
      </c>
      <c r="L163" s="163">
        <f t="shared" si="57"/>
        <v>1.5</v>
      </c>
      <c r="M163" s="163">
        <f t="shared" si="57"/>
        <v>1.5</v>
      </c>
      <c r="N163" s="163">
        <f t="shared" si="57"/>
        <v>1.5</v>
      </c>
      <c r="O163" s="163">
        <f t="shared" si="57"/>
        <v>1.5</v>
      </c>
      <c r="P163" s="163">
        <f t="shared" si="57"/>
        <v>1.5</v>
      </c>
      <c r="Q163" s="163">
        <f t="shared" si="57"/>
        <v>1.5</v>
      </c>
      <c r="R163" s="163">
        <f t="shared" si="57"/>
        <v>1.5</v>
      </c>
      <c r="S163" s="163">
        <f t="shared" si="58"/>
        <v>1.5</v>
      </c>
      <c r="T163" s="163">
        <f t="shared" si="58"/>
        <v>1.5</v>
      </c>
      <c r="U163" s="163">
        <f t="shared" si="58"/>
        <v>1.5</v>
      </c>
      <c r="V163" s="163">
        <f t="shared" si="58"/>
        <v>1.5</v>
      </c>
      <c r="W163" s="163">
        <f t="shared" si="59"/>
        <v>1.5</v>
      </c>
      <c r="X163" s="163">
        <f t="shared" si="60"/>
        <v>1.5</v>
      </c>
      <c r="Y163" s="163">
        <f t="shared" si="60"/>
        <v>1.5</v>
      </c>
      <c r="Z163" s="163">
        <f t="shared" si="58"/>
        <v>1.5</v>
      </c>
      <c r="AA163" s="163">
        <f t="shared" si="58"/>
        <v>1.5</v>
      </c>
      <c r="AB163" s="163">
        <f t="shared" si="58"/>
        <v>1.5</v>
      </c>
      <c r="AC163" s="163">
        <f t="shared" si="58"/>
        <v>1.5</v>
      </c>
      <c r="AD163" s="163">
        <f t="shared" si="58"/>
        <v>1.5</v>
      </c>
      <c r="AE163" s="163">
        <f t="shared" si="58"/>
        <v>1.5</v>
      </c>
      <c r="AF163" s="163">
        <f t="shared" si="58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57"/>
        <v>0.3</v>
      </c>
      <c r="D164" s="163">
        <f t="shared" si="57"/>
        <v>0.3</v>
      </c>
      <c r="E164" s="163">
        <f t="shared" si="57"/>
        <v>0.3</v>
      </c>
      <c r="F164" s="163">
        <f t="shared" si="57"/>
        <v>0.3</v>
      </c>
      <c r="G164" s="163">
        <f t="shared" si="57"/>
        <v>0.3</v>
      </c>
      <c r="H164" s="163">
        <f t="shared" si="57"/>
        <v>0.3</v>
      </c>
      <c r="I164" s="163">
        <f t="shared" si="57"/>
        <v>0.3</v>
      </c>
      <c r="J164" s="163">
        <f t="shared" si="57"/>
        <v>0.3</v>
      </c>
      <c r="K164" s="163">
        <f t="shared" si="57"/>
        <v>0.3</v>
      </c>
      <c r="L164" s="163">
        <f t="shared" si="57"/>
        <v>0.3</v>
      </c>
      <c r="M164" s="163">
        <f t="shared" si="57"/>
        <v>0.3</v>
      </c>
      <c r="N164" s="163">
        <f t="shared" si="57"/>
        <v>0.3</v>
      </c>
      <c r="O164" s="163">
        <f t="shared" si="57"/>
        <v>0.3</v>
      </c>
      <c r="P164" s="163">
        <f t="shared" si="57"/>
        <v>0.3</v>
      </c>
      <c r="Q164" s="163">
        <f t="shared" si="57"/>
        <v>0.3</v>
      </c>
      <c r="R164" s="163">
        <f t="shared" si="57"/>
        <v>0.3</v>
      </c>
      <c r="S164" s="163">
        <f t="shared" si="58"/>
        <v>0.3</v>
      </c>
      <c r="T164" s="163">
        <f t="shared" si="58"/>
        <v>0.3</v>
      </c>
      <c r="U164" s="163">
        <f t="shared" si="58"/>
        <v>0.3</v>
      </c>
      <c r="V164" s="163">
        <f t="shared" si="58"/>
        <v>0.3</v>
      </c>
      <c r="W164" s="163">
        <f t="shared" si="59"/>
        <v>0.3</v>
      </c>
      <c r="X164" s="163">
        <f t="shared" si="60"/>
        <v>0.3</v>
      </c>
      <c r="Y164" s="163">
        <f t="shared" si="60"/>
        <v>0.3</v>
      </c>
      <c r="Z164" s="163">
        <f t="shared" si="58"/>
        <v>0.3</v>
      </c>
      <c r="AA164" s="163">
        <f t="shared" si="58"/>
        <v>0.3</v>
      </c>
      <c r="AB164" s="163">
        <f t="shared" si="58"/>
        <v>0.3</v>
      </c>
      <c r="AC164" s="163">
        <f t="shared" si="58"/>
        <v>0.3</v>
      </c>
      <c r="AD164" s="163">
        <f t="shared" si="58"/>
        <v>0.3</v>
      </c>
      <c r="AE164" s="163">
        <f t="shared" si="58"/>
        <v>0.3</v>
      </c>
      <c r="AF164" s="163">
        <f t="shared" si="58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57"/>
        <v>0.4</v>
      </c>
      <c r="D165" s="163">
        <f t="shared" si="57"/>
        <v>0.4</v>
      </c>
      <c r="E165" s="163">
        <f t="shared" si="57"/>
        <v>0.4</v>
      </c>
      <c r="F165" s="163">
        <f t="shared" si="57"/>
        <v>0.4</v>
      </c>
      <c r="G165" s="163">
        <f t="shared" si="57"/>
        <v>0.4</v>
      </c>
      <c r="H165" s="163">
        <f t="shared" si="57"/>
        <v>0.4</v>
      </c>
      <c r="I165" s="163">
        <f t="shared" si="57"/>
        <v>0.4</v>
      </c>
      <c r="J165" s="163">
        <f t="shared" si="57"/>
        <v>0.4</v>
      </c>
      <c r="K165" s="163">
        <f t="shared" si="57"/>
        <v>0.4</v>
      </c>
      <c r="L165" s="163">
        <f t="shared" si="57"/>
        <v>0.4</v>
      </c>
      <c r="M165" s="163">
        <f t="shared" si="57"/>
        <v>0.4</v>
      </c>
      <c r="N165" s="163">
        <f t="shared" si="57"/>
        <v>0.4</v>
      </c>
      <c r="O165" s="163">
        <f t="shared" si="57"/>
        <v>0.4</v>
      </c>
      <c r="P165" s="163">
        <f t="shared" si="57"/>
        <v>0.4</v>
      </c>
      <c r="Q165" s="163">
        <f t="shared" si="57"/>
        <v>0.4</v>
      </c>
      <c r="R165" s="163">
        <f t="shared" si="57"/>
        <v>0.4</v>
      </c>
      <c r="S165" s="163">
        <f t="shared" si="58"/>
        <v>0.4</v>
      </c>
      <c r="T165" s="163">
        <f t="shared" si="58"/>
        <v>0.4</v>
      </c>
      <c r="U165" s="163">
        <f t="shared" si="58"/>
        <v>0.4</v>
      </c>
      <c r="V165" s="163">
        <f t="shared" si="58"/>
        <v>0.4</v>
      </c>
      <c r="W165" s="163">
        <f t="shared" si="59"/>
        <v>0.4</v>
      </c>
      <c r="X165" s="163">
        <f t="shared" si="60"/>
        <v>0.4</v>
      </c>
      <c r="Y165" s="163">
        <f t="shared" si="60"/>
        <v>0.4</v>
      </c>
      <c r="Z165" s="163">
        <f t="shared" si="58"/>
        <v>0.4</v>
      </c>
      <c r="AA165" s="163">
        <f t="shared" si="58"/>
        <v>0.4</v>
      </c>
      <c r="AB165" s="163">
        <f t="shared" si="58"/>
        <v>0.4</v>
      </c>
      <c r="AC165" s="163">
        <f t="shared" si="58"/>
        <v>0.4</v>
      </c>
      <c r="AD165" s="163">
        <f t="shared" si="58"/>
        <v>0.4</v>
      </c>
      <c r="AE165" s="163">
        <f t="shared" si="58"/>
        <v>0.4</v>
      </c>
      <c r="AF165" s="163">
        <f t="shared" si="58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57"/>
        <v>0.64</v>
      </c>
      <c r="D166" s="166">
        <f t="shared" si="57"/>
        <v>0.64</v>
      </c>
      <c r="E166" s="166">
        <f t="shared" si="57"/>
        <v>0.64</v>
      </c>
      <c r="F166" s="166">
        <f t="shared" si="57"/>
        <v>0.64</v>
      </c>
      <c r="G166" s="166">
        <f t="shared" si="57"/>
        <v>0.64</v>
      </c>
      <c r="H166" s="166">
        <f t="shared" si="57"/>
        <v>0.64</v>
      </c>
      <c r="I166" s="166">
        <f t="shared" si="57"/>
        <v>0.64</v>
      </c>
      <c r="J166" s="166">
        <f t="shared" si="57"/>
        <v>0.64</v>
      </c>
      <c r="K166" s="166">
        <f t="shared" si="57"/>
        <v>0.64</v>
      </c>
      <c r="L166" s="166">
        <f t="shared" si="57"/>
        <v>0.64</v>
      </c>
      <c r="M166" s="166">
        <f t="shared" si="57"/>
        <v>0.64</v>
      </c>
      <c r="N166" s="166">
        <f t="shared" si="57"/>
        <v>0.64</v>
      </c>
      <c r="O166" s="166">
        <f t="shared" si="57"/>
        <v>0.64</v>
      </c>
      <c r="P166" s="166">
        <f t="shared" si="57"/>
        <v>0.64</v>
      </c>
      <c r="Q166" s="166">
        <f t="shared" si="57"/>
        <v>0.64</v>
      </c>
      <c r="R166" s="166">
        <f t="shared" si="57"/>
        <v>0.64</v>
      </c>
      <c r="S166" s="166">
        <f t="shared" si="58"/>
        <v>0.64</v>
      </c>
      <c r="T166" s="166">
        <f t="shared" si="58"/>
        <v>0.64</v>
      </c>
      <c r="U166" s="166">
        <f t="shared" si="58"/>
        <v>0.64</v>
      </c>
      <c r="V166" s="166">
        <f t="shared" si="58"/>
        <v>0.64</v>
      </c>
      <c r="W166" s="166">
        <f t="shared" si="59"/>
        <v>0.64</v>
      </c>
      <c r="X166" s="166">
        <f t="shared" si="60"/>
        <v>0.64</v>
      </c>
      <c r="Y166" s="166">
        <f t="shared" si="60"/>
        <v>0.64</v>
      </c>
      <c r="Z166" s="166">
        <f t="shared" si="58"/>
        <v>0.64</v>
      </c>
      <c r="AA166" s="166">
        <f t="shared" si="58"/>
        <v>0.64</v>
      </c>
      <c r="AB166" s="166">
        <f t="shared" si="58"/>
        <v>0.64</v>
      </c>
      <c r="AC166" s="166">
        <f t="shared" si="58"/>
        <v>0.64</v>
      </c>
      <c r="AD166" s="166">
        <f t="shared" si="58"/>
        <v>0.64</v>
      </c>
      <c r="AE166" s="166">
        <f t="shared" si="58"/>
        <v>0.64</v>
      </c>
      <c r="AF166" s="166">
        <f t="shared" si="58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61">SUM(C161:C166)</f>
        <v>3.54</v>
      </c>
      <c r="D167" s="169">
        <f t="shared" si="61"/>
        <v>3.54</v>
      </c>
      <c r="E167" s="169">
        <f t="shared" si="61"/>
        <v>3.54</v>
      </c>
      <c r="F167" s="169">
        <f t="shared" si="61"/>
        <v>3.54</v>
      </c>
      <c r="G167" s="169">
        <f t="shared" si="61"/>
        <v>3.54</v>
      </c>
      <c r="H167" s="169">
        <f t="shared" si="61"/>
        <v>3.54</v>
      </c>
      <c r="I167" s="169">
        <f t="shared" si="61"/>
        <v>3.54</v>
      </c>
      <c r="J167" s="169">
        <f t="shared" si="61"/>
        <v>3.54</v>
      </c>
      <c r="K167" s="169">
        <f t="shared" si="61"/>
        <v>3.54</v>
      </c>
      <c r="L167" s="169">
        <f t="shared" si="61"/>
        <v>3.54</v>
      </c>
      <c r="M167" s="169">
        <f t="shared" si="61"/>
        <v>3.54</v>
      </c>
      <c r="N167" s="169">
        <f t="shared" si="61"/>
        <v>3.54</v>
      </c>
      <c r="O167" s="169">
        <f t="shared" si="61"/>
        <v>3.54</v>
      </c>
      <c r="P167" s="169">
        <f>SUM(P161:P166)</f>
        <v>3.54</v>
      </c>
      <c r="Q167" s="169">
        <f>SUM(Q161:Q166)</f>
        <v>3.54</v>
      </c>
      <c r="R167" s="169">
        <f>SUM(R161:R166)</f>
        <v>3.54</v>
      </c>
      <c r="S167" s="169">
        <f t="shared" si="61"/>
        <v>3.54</v>
      </c>
      <c r="T167" s="169">
        <f t="shared" si="61"/>
        <v>3.54</v>
      </c>
      <c r="U167" s="169">
        <f>SUM(U161:U166)</f>
        <v>3.54</v>
      </c>
      <c r="V167" s="169">
        <f>SUM(V161:V166)</f>
        <v>3.54</v>
      </c>
      <c r="W167" s="169">
        <f>SUM(W161:W166)</f>
        <v>3.54</v>
      </c>
      <c r="X167" s="169">
        <f>SUM(X161:X166)</f>
        <v>3.54</v>
      </c>
      <c r="Y167" s="169">
        <f>SUM(Y161:Y166)</f>
        <v>3.54</v>
      </c>
      <c r="Z167" s="169">
        <f t="shared" si="61"/>
        <v>3.54</v>
      </c>
      <c r="AA167" s="169">
        <f>SUM(AA161:AA166)</f>
        <v>3.54</v>
      </c>
      <c r="AB167" s="169">
        <f t="shared" si="61"/>
        <v>3.54</v>
      </c>
      <c r="AC167" s="169">
        <f t="shared" si="61"/>
        <v>3.54</v>
      </c>
      <c r="AD167" s="169">
        <f t="shared" si="61"/>
        <v>3.54</v>
      </c>
      <c r="AE167" s="169">
        <f t="shared" si="61"/>
        <v>3.54</v>
      </c>
      <c r="AF167" s="169">
        <f t="shared" si="61"/>
        <v>3.54</v>
      </c>
      <c r="AG167" s="170">
        <f t="shared" si="61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O184" si="62">B169</f>
        <v>0</v>
      </c>
      <c r="D169" s="161">
        <f t="shared" si="62"/>
        <v>0</v>
      </c>
      <c r="E169" s="161">
        <f t="shared" si="62"/>
        <v>0</v>
      </c>
      <c r="F169" s="161">
        <f t="shared" si="62"/>
        <v>0</v>
      </c>
      <c r="G169" s="161">
        <f t="shared" si="62"/>
        <v>0</v>
      </c>
      <c r="H169" s="161">
        <f t="shared" si="62"/>
        <v>0</v>
      </c>
      <c r="I169" s="161">
        <f t="shared" si="62"/>
        <v>0</v>
      </c>
      <c r="J169" s="161">
        <f t="shared" si="62"/>
        <v>0</v>
      </c>
      <c r="K169" s="161">
        <f t="shared" si="62"/>
        <v>0</v>
      </c>
      <c r="L169" s="161">
        <f t="shared" si="62"/>
        <v>0</v>
      </c>
      <c r="M169" s="161">
        <f t="shared" si="62"/>
        <v>0</v>
      </c>
      <c r="N169" s="161">
        <f t="shared" si="62"/>
        <v>0</v>
      </c>
      <c r="O169" s="161">
        <f t="shared" si="62"/>
        <v>0</v>
      </c>
      <c r="P169" s="161">
        <f t="shared" ref="P169:R232" si="63">O169</f>
        <v>0</v>
      </c>
      <c r="Q169" s="161">
        <f t="shared" si="63"/>
        <v>0</v>
      </c>
      <c r="R169" s="161">
        <f t="shared" si="63"/>
        <v>0</v>
      </c>
      <c r="S169" s="161">
        <f t="shared" ref="S169:AF184" si="64">R169</f>
        <v>0</v>
      </c>
      <c r="T169" s="161">
        <f t="shared" si="64"/>
        <v>0</v>
      </c>
      <c r="U169" s="161">
        <f t="shared" si="64"/>
        <v>0</v>
      </c>
      <c r="V169" s="161">
        <f t="shared" si="64"/>
        <v>0</v>
      </c>
      <c r="W169" s="161">
        <f t="shared" ref="W169:W200" si="65">V169</f>
        <v>0</v>
      </c>
      <c r="X169" s="161">
        <f t="shared" ref="X169:Y199" si="66">W169</f>
        <v>0</v>
      </c>
      <c r="Y169" s="161">
        <f t="shared" si="66"/>
        <v>0</v>
      </c>
      <c r="Z169" s="161">
        <f t="shared" si="64"/>
        <v>0</v>
      </c>
      <c r="AA169" s="161">
        <f t="shared" si="64"/>
        <v>0</v>
      </c>
      <c r="AB169" s="161">
        <f t="shared" si="64"/>
        <v>0</v>
      </c>
      <c r="AC169" s="161">
        <f t="shared" si="64"/>
        <v>0</v>
      </c>
      <c r="AD169" s="161">
        <f t="shared" si="64"/>
        <v>0</v>
      </c>
      <c r="AE169" s="161">
        <f t="shared" si="64"/>
        <v>0</v>
      </c>
      <c r="AF169" s="174">
        <f t="shared" si="64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62"/>
        <v>0</v>
      </c>
      <c r="D170" s="163">
        <f t="shared" si="62"/>
        <v>0</v>
      </c>
      <c r="E170" s="163">
        <f t="shared" si="62"/>
        <v>0</v>
      </c>
      <c r="F170" s="163">
        <f t="shared" si="62"/>
        <v>0</v>
      </c>
      <c r="G170" s="163">
        <f t="shared" si="62"/>
        <v>0</v>
      </c>
      <c r="H170" s="163">
        <f t="shared" si="62"/>
        <v>0</v>
      </c>
      <c r="I170" s="163">
        <f t="shared" si="62"/>
        <v>0</v>
      </c>
      <c r="J170" s="163">
        <f t="shared" si="62"/>
        <v>0</v>
      </c>
      <c r="K170" s="163">
        <f t="shared" si="62"/>
        <v>0</v>
      </c>
      <c r="L170" s="163">
        <f t="shared" si="62"/>
        <v>0</v>
      </c>
      <c r="M170" s="163">
        <f t="shared" si="62"/>
        <v>0</v>
      </c>
      <c r="N170" s="163">
        <f t="shared" si="62"/>
        <v>0</v>
      </c>
      <c r="O170" s="163">
        <f t="shared" si="62"/>
        <v>0</v>
      </c>
      <c r="P170" s="163">
        <f t="shared" si="63"/>
        <v>0</v>
      </c>
      <c r="Q170" s="163">
        <f t="shared" si="63"/>
        <v>0</v>
      </c>
      <c r="R170" s="163">
        <f t="shared" si="63"/>
        <v>0</v>
      </c>
      <c r="S170" s="163">
        <f t="shared" si="64"/>
        <v>0</v>
      </c>
      <c r="T170" s="163">
        <f t="shared" si="64"/>
        <v>0</v>
      </c>
      <c r="U170" s="163">
        <f t="shared" si="64"/>
        <v>0</v>
      </c>
      <c r="V170" s="163">
        <f t="shared" si="64"/>
        <v>0</v>
      </c>
      <c r="W170" s="163">
        <f t="shared" si="65"/>
        <v>0</v>
      </c>
      <c r="X170" s="163">
        <f t="shared" si="66"/>
        <v>0</v>
      </c>
      <c r="Y170" s="163">
        <f t="shared" si="66"/>
        <v>0</v>
      </c>
      <c r="Z170" s="163">
        <f t="shared" si="64"/>
        <v>0</v>
      </c>
      <c r="AA170" s="163">
        <f t="shared" si="64"/>
        <v>0</v>
      </c>
      <c r="AB170" s="163">
        <f t="shared" si="64"/>
        <v>0</v>
      </c>
      <c r="AC170" s="163">
        <f t="shared" si="64"/>
        <v>0</v>
      </c>
      <c r="AD170" s="163">
        <f t="shared" si="64"/>
        <v>0</v>
      </c>
      <c r="AE170" s="163">
        <f t="shared" si="64"/>
        <v>0</v>
      </c>
      <c r="AF170" s="176">
        <f t="shared" si="64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62"/>
        <v>0</v>
      </c>
      <c r="D171" s="163">
        <f t="shared" si="62"/>
        <v>0</v>
      </c>
      <c r="E171" s="163">
        <f t="shared" si="62"/>
        <v>0</v>
      </c>
      <c r="F171" s="163">
        <f t="shared" si="62"/>
        <v>0</v>
      </c>
      <c r="G171" s="163">
        <f t="shared" si="62"/>
        <v>0</v>
      </c>
      <c r="H171" s="163">
        <f t="shared" si="62"/>
        <v>0</v>
      </c>
      <c r="I171" s="163">
        <f t="shared" si="62"/>
        <v>0</v>
      </c>
      <c r="J171" s="163">
        <f t="shared" si="62"/>
        <v>0</v>
      </c>
      <c r="K171" s="163">
        <f t="shared" si="62"/>
        <v>0</v>
      </c>
      <c r="L171" s="163">
        <f t="shared" si="62"/>
        <v>0</v>
      </c>
      <c r="M171" s="163">
        <f t="shared" si="62"/>
        <v>0</v>
      </c>
      <c r="N171" s="163">
        <f t="shared" si="62"/>
        <v>0</v>
      </c>
      <c r="O171" s="163">
        <f t="shared" si="62"/>
        <v>0</v>
      </c>
      <c r="P171" s="163">
        <f t="shared" si="63"/>
        <v>0</v>
      </c>
      <c r="Q171" s="163">
        <f t="shared" si="63"/>
        <v>0</v>
      </c>
      <c r="R171" s="163">
        <f t="shared" si="63"/>
        <v>0</v>
      </c>
      <c r="S171" s="163">
        <f t="shared" si="64"/>
        <v>0</v>
      </c>
      <c r="T171" s="163">
        <f t="shared" si="64"/>
        <v>0</v>
      </c>
      <c r="U171" s="163">
        <f t="shared" si="64"/>
        <v>0</v>
      </c>
      <c r="V171" s="163">
        <f t="shared" si="64"/>
        <v>0</v>
      </c>
      <c r="W171" s="163">
        <f t="shared" si="65"/>
        <v>0</v>
      </c>
      <c r="X171" s="163">
        <f t="shared" si="66"/>
        <v>0</v>
      </c>
      <c r="Y171" s="163">
        <f t="shared" si="66"/>
        <v>0</v>
      </c>
      <c r="Z171" s="163">
        <f t="shared" si="64"/>
        <v>0</v>
      </c>
      <c r="AA171" s="163">
        <f t="shared" si="64"/>
        <v>0</v>
      </c>
      <c r="AB171" s="163">
        <f t="shared" si="64"/>
        <v>0</v>
      </c>
      <c r="AC171" s="163">
        <f t="shared" si="64"/>
        <v>0</v>
      </c>
      <c r="AD171" s="163">
        <f t="shared" si="64"/>
        <v>0</v>
      </c>
      <c r="AE171" s="163">
        <f t="shared" si="64"/>
        <v>0</v>
      </c>
      <c r="AF171" s="176">
        <f t="shared" si="64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62"/>
        <v>0</v>
      </c>
      <c r="D172" s="163">
        <f t="shared" si="62"/>
        <v>0</v>
      </c>
      <c r="E172" s="163">
        <f t="shared" si="62"/>
        <v>0</v>
      </c>
      <c r="F172" s="163">
        <f t="shared" si="62"/>
        <v>0</v>
      </c>
      <c r="G172" s="163">
        <f t="shared" si="62"/>
        <v>0</v>
      </c>
      <c r="H172" s="163">
        <f t="shared" si="62"/>
        <v>0</v>
      </c>
      <c r="I172" s="163">
        <f t="shared" si="62"/>
        <v>0</v>
      </c>
      <c r="J172" s="163">
        <f t="shared" si="62"/>
        <v>0</v>
      </c>
      <c r="K172" s="163">
        <f t="shared" si="62"/>
        <v>0</v>
      </c>
      <c r="L172" s="163">
        <f t="shared" si="62"/>
        <v>0</v>
      </c>
      <c r="M172" s="163">
        <f t="shared" si="62"/>
        <v>0</v>
      </c>
      <c r="N172" s="163">
        <f t="shared" si="62"/>
        <v>0</v>
      </c>
      <c r="O172" s="163">
        <f t="shared" si="62"/>
        <v>0</v>
      </c>
      <c r="P172" s="163">
        <f t="shared" si="63"/>
        <v>0</v>
      </c>
      <c r="Q172" s="163">
        <f t="shared" si="63"/>
        <v>0</v>
      </c>
      <c r="R172" s="163">
        <f t="shared" si="63"/>
        <v>0</v>
      </c>
      <c r="S172" s="163">
        <f t="shared" si="64"/>
        <v>0</v>
      </c>
      <c r="T172" s="163">
        <f t="shared" si="64"/>
        <v>0</v>
      </c>
      <c r="U172" s="163">
        <f t="shared" si="64"/>
        <v>0</v>
      </c>
      <c r="V172" s="163">
        <f t="shared" si="64"/>
        <v>0</v>
      </c>
      <c r="W172" s="163">
        <f t="shared" si="65"/>
        <v>0</v>
      </c>
      <c r="X172" s="163">
        <f t="shared" si="66"/>
        <v>0</v>
      </c>
      <c r="Y172" s="163">
        <f t="shared" si="66"/>
        <v>0</v>
      </c>
      <c r="Z172" s="163">
        <f t="shared" si="64"/>
        <v>0</v>
      </c>
      <c r="AA172" s="163">
        <f t="shared" si="64"/>
        <v>0</v>
      </c>
      <c r="AB172" s="163">
        <f t="shared" si="64"/>
        <v>0</v>
      </c>
      <c r="AC172" s="163">
        <f t="shared" si="64"/>
        <v>0</v>
      </c>
      <c r="AD172" s="163">
        <f t="shared" si="64"/>
        <v>0</v>
      </c>
      <c r="AE172" s="163">
        <f t="shared" si="64"/>
        <v>0</v>
      </c>
      <c r="AF172" s="176">
        <f t="shared" si="64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62"/>
        <v>0</v>
      </c>
      <c r="D173" s="163">
        <f t="shared" si="62"/>
        <v>0</v>
      </c>
      <c r="E173" s="163">
        <f t="shared" si="62"/>
        <v>0</v>
      </c>
      <c r="F173" s="163">
        <f t="shared" si="62"/>
        <v>0</v>
      </c>
      <c r="G173" s="163">
        <f t="shared" si="62"/>
        <v>0</v>
      </c>
      <c r="H173" s="163">
        <f t="shared" si="62"/>
        <v>0</v>
      </c>
      <c r="I173" s="163">
        <f t="shared" si="62"/>
        <v>0</v>
      </c>
      <c r="J173" s="163">
        <f t="shared" si="62"/>
        <v>0</v>
      </c>
      <c r="K173" s="163">
        <f t="shared" si="62"/>
        <v>0</v>
      </c>
      <c r="L173" s="163">
        <f t="shared" si="62"/>
        <v>0</v>
      </c>
      <c r="M173" s="163">
        <f t="shared" si="62"/>
        <v>0</v>
      </c>
      <c r="N173" s="163">
        <f t="shared" si="62"/>
        <v>0</v>
      </c>
      <c r="O173" s="163">
        <f t="shared" si="62"/>
        <v>0</v>
      </c>
      <c r="P173" s="163">
        <f t="shared" si="63"/>
        <v>0</v>
      </c>
      <c r="Q173" s="163">
        <f t="shared" si="63"/>
        <v>0</v>
      </c>
      <c r="R173" s="163">
        <f t="shared" si="63"/>
        <v>0</v>
      </c>
      <c r="S173" s="163">
        <f t="shared" si="64"/>
        <v>0</v>
      </c>
      <c r="T173" s="163">
        <f t="shared" si="64"/>
        <v>0</v>
      </c>
      <c r="U173" s="163">
        <f t="shared" si="64"/>
        <v>0</v>
      </c>
      <c r="V173" s="163">
        <f t="shared" si="64"/>
        <v>0</v>
      </c>
      <c r="W173" s="163">
        <f t="shared" si="65"/>
        <v>0</v>
      </c>
      <c r="X173" s="163">
        <f t="shared" si="66"/>
        <v>0</v>
      </c>
      <c r="Y173" s="163">
        <f t="shared" si="66"/>
        <v>0</v>
      </c>
      <c r="Z173" s="163">
        <f t="shared" si="64"/>
        <v>0</v>
      </c>
      <c r="AA173" s="163">
        <f t="shared" si="64"/>
        <v>0</v>
      </c>
      <c r="AB173" s="163">
        <f t="shared" si="64"/>
        <v>0</v>
      </c>
      <c r="AC173" s="163">
        <f t="shared" si="64"/>
        <v>0</v>
      </c>
      <c r="AD173" s="163">
        <f t="shared" si="64"/>
        <v>0</v>
      </c>
      <c r="AE173" s="163">
        <f t="shared" si="64"/>
        <v>0</v>
      </c>
      <c r="AF173" s="176">
        <f t="shared" si="64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62"/>
        <v>0</v>
      </c>
      <c r="D174" s="163">
        <f t="shared" si="62"/>
        <v>0</v>
      </c>
      <c r="E174" s="163">
        <f t="shared" si="62"/>
        <v>0</v>
      </c>
      <c r="F174" s="163">
        <f t="shared" si="62"/>
        <v>0</v>
      </c>
      <c r="G174" s="163">
        <f t="shared" si="62"/>
        <v>0</v>
      </c>
      <c r="H174" s="163">
        <f t="shared" si="62"/>
        <v>0</v>
      </c>
      <c r="I174" s="163">
        <f t="shared" si="62"/>
        <v>0</v>
      </c>
      <c r="J174" s="163">
        <f t="shared" si="62"/>
        <v>0</v>
      </c>
      <c r="K174" s="163">
        <f t="shared" si="62"/>
        <v>0</v>
      </c>
      <c r="L174" s="163">
        <f t="shared" si="62"/>
        <v>0</v>
      </c>
      <c r="M174" s="163">
        <f t="shared" si="62"/>
        <v>0</v>
      </c>
      <c r="N174" s="163">
        <f t="shared" si="62"/>
        <v>0</v>
      </c>
      <c r="O174" s="163">
        <f t="shared" si="62"/>
        <v>0</v>
      </c>
      <c r="P174" s="163">
        <f t="shared" si="63"/>
        <v>0</v>
      </c>
      <c r="Q174" s="163">
        <f t="shared" si="63"/>
        <v>0</v>
      </c>
      <c r="R174" s="163">
        <f t="shared" si="63"/>
        <v>0</v>
      </c>
      <c r="S174" s="163">
        <f t="shared" si="64"/>
        <v>0</v>
      </c>
      <c r="T174" s="163">
        <f t="shared" si="64"/>
        <v>0</v>
      </c>
      <c r="U174" s="163">
        <f t="shared" si="64"/>
        <v>0</v>
      </c>
      <c r="V174" s="163">
        <f t="shared" si="64"/>
        <v>0</v>
      </c>
      <c r="W174" s="163">
        <f t="shared" si="65"/>
        <v>0</v>
      </c>
      <c r="X174" s="163">
        <f t="shared" si="66"/>
        <v>0</v>
      </c>
      <c r="Y174" s="163">
        <f t="shared" si="66"/>
        <v>0</v>
      </c>
      <c r="Z174" s="163">
        <f t="shared" si="64"/>
        <v>0</v>
      </c>
      <c r="AA174" s="163">
        <f t="shared" si="64"/>
        <v>0</v>
      </c>
      <c r="AB174" s="163">
        <f t="shared" si="64"/>
        <v>0</v>
      </c>
      <c r="AC174" s="163">
        <f t="shared" si="64"/>
        <v>0</v>
      </c>
      <c r="AD174" s="163">
        <f t="shared" si="64"/>
        <v>0</v>
      </c>
      <c r="AE174" s="163">
        <f t="shared" si="64"/>
        <v>0</v>
      </c>
      <c r="AF174" s="176">
        <f t="shared" si="64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62"/>
        <v>0</v>
      </c>
      <c r="D175" s="163">
        <f t="shared" si="62"/>
        <v>0</v>
      </c>
      <c r="E175" s="163">
        <f t="shared" si="62"/>
        <v>0</v>
      </c>
      <c r="F175" s="163">
        <f t="shared" si="62"/>
        <v>0</v>
      </c>
      <c r="G175" s="163">
        <f t="shared" si="62"/>
        <v>0</v>
      </c>
      <c r="H175" s="163">
        <f t="shared" si="62"/>
        <v>0</v>
      </c>
      <c r="I175" s="163">
        <f t="shared" si="62"/>
        <v>0</v>
      </c>
      <c r="J175" s="163">
        <f t="shared" si="62"/>
        <v>0</v>
      </c>
      <c r="K175" s="163">
        <f t="shared" si="62"/>
        <v>0</v>
      </c>
      <c r="L175" s="163">
        <f t="shared" si="62"/>
        <v>0</v>
      </c>
      <c r="M175" s="163">
        <f t="shared" si="62"/>
        <v>0</v>
      </c>
      <c r="N175" s="163">
        <f t="shared" si="62"/>
        <v>0</v>
      </c>
      <c r="O175" s="163">
        <f t="shared" si="62"/>
        <v>0</v>
      </c>
      <c r="P175" s="163">
        <f t="shared" si="63"/>
        <v>0</v>
      </c>
      <c r="Q175" s="163">
        <f t="shared" si="63"/>
        <v>0</v>
      </c>
      <c r="R175" s="163">
        <f t="shared" si="63"/>
        <v>0</v>
      </c>
      <c r="S175" s="163">
        <f t="shared" si="64"/>
        <v>0</v>
      </c>
      <c r="T175" s="163">
        <f t="shared" si="64"/>
        <v>0</v>
      </c>
      <c r="U175" s="163">
        <f t="shared" si="64"/>
        <v>0</v>
      </c>
      <c r="V175" s="163">
        <f t="shared" si="64"/>
        <v>0</v>
      </c>
      <c r="W175" s="163">
        <f t="shared" si="65"/>
        <v>0</v>
      </c>
      <c r="X175" s="163">
        <f t="shared" si="66"/>
        <v>0</v>
      </c>
      <c r="Y175" s="163">
        <f t="shared" si="66"/>
        <v>0</v>
      </c>
      <c r="Z175" s="163">
        <f t="shared" si="64"/>
        <v>0</v>
      </c>
      <c r="AA175" s="163">
        <f t="shared" si="64"/>
        <v>0</v>
      </c>
      <c r="AB175" s="163">
        <f t="shared" si="64"/>
        <v>0</v>
      </c>
      <c r="AC175" s="163">
        <f t="shared" si="64"/>
        <v>0</v>
      </c>
      <c r="AD175" s="163">
        <f t="shared" si="64"/>
        <v>0</v>
      </c>
      <c r="AE175" s="163">
        <f t="shared" si="64"/>
        <v>0</v>
      </c>
      <c r="AF175" s="176">
        <f t="shared" si="64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62"/>
        <v>0</v>
      </c>
      <c r="D176" s="163">
        <f t="shared" si="62"/>
        <v>0</v>
      </c>
      <c r="E176" s="163">
        <f t="shared" si="62"/>
        <v>0</v>
      </c>
      <c r="F176" s="163">
        <f t="shared" si="62"/>
        <v>0</v>
      </c>
      <c r="G176" s="163">
        <f t="shared" si="62"/>
        <v>0</v>
      </c>
      <c r="H176" s="163">
        <f t="shared" si="62"/>
        <v>0</v>
      </c>
      <c r="I176" s="163">
        <f t="shared" si="62"/>
        <v>0</v>
      </c>
      <c r="J176" s="163">
        <f t="shared" si="62"/>
        <v>0</v>
      </c>
      <c r="K176" s="163">
        <f t="shared" si="62"/>
        <v>0</v>
      </c>
      <c r="L176" s="163">
        <f t="shared" si="62"/>
        <v>0</v>
      </c>
      <c r="M176" s="163">
        <f t="shared" si="62"/>
        <v>0</v>
      </c>
      <c r="N176" s="163">
        <f t="shared" si="62"/>
        <v>0</v>
      </c>
      <c r="O176" s="163">
        <f t="shared" si="62"/>
        <v>0</v>
      </c>
      <c r="P176" s="163">
        <f t="shared" si="63"/>
        <v>0</v>
      </c>
      <c r="Q176" s="163">
        <f t="shared" si="63"/>
        <v>0</v>
      </c>
      <c r="R176" s="163">
        <f t="shared" si="63"/>
        <v>0</v>
      </c>
      <c r="S176" s="163">
        <f t="shared" si="64"/>
        <v>0</v>
      </c>
      <c r="T176" s="163">
        <f t="shared" si="64"/>
        <v>0</v>
      </c>
      <c r="U176" s="163">
        <f t="shared" si="64"/>
        <v>0</v>
      </c>
      <c r="V176" s="163">
        <f t="shared" si="64"/>
        <v>0</v>
      </c>
      <c r="W176" s="163">
        <f t="shared" si="65"/>
        <v>0</v>
      </c>
      <c r="X176" s="163">
        <f t="shared" si="66"/>
        <v>0</v>
      </c>
      <c r="Y176" s="163">
        <f t="shared" si="66"/>
        <v>0</v>
      </c>
      <c r="Z176" s="163">
        <f t="shared" si="64"/>
        <v>0</v>
      </c>
      <c r="AA176" s="163">
        <f t="shared" si="64"/>
        <v>0</v>
      </c>
      <c r="AB176" s="163">
        <f t="shared" si="64"/>
        <v>0</v>
      </c>
      <c r="AC176" s="163">
        <f t="shared" si="64"/>
        <v>0</v>
      </c>
      <c r="AD176" s="163">
        <f t="shared" si="64"/>
        <v>0</v>
      </c>
      <c r="AE176" s="163">
        <f t="shared" si="64"/>
        <v>0</v>
      </c>
      <c r="AF176" s="176">
        <f t="shared" si="64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62"/>
        <v>0</v>
      </c>
      <c r="D177" s="163">
        <f t="shared" si="62"/>
        <v>0</v>
      </c>
      <c r="E177" s="163">
        <f t="shared" si="62"/>
        <v>0</v>
      </c>
      <c r="F177" s="163">
        <f t="shared" si="62"/>
        <v>0</v>
      </c>
      <c r="G177" s="163">
        <f t="shared" si="62"/>
        <v>0</v>
      </c>
      <c r="H177" s="163">
        <f t="shared" si="62"/>
        <v>0</v>
      </c>
      <c r="I177" s="163">
        <f t="shared" si="62"/>
        <v>0</v>
      </c>
      <c r="J177" s="163">
        <f t="shared" si="62"/>
        <v>0</v>
      </c>
      <c r="K177" s="163">
        <f t="shared" si="62"/>
        <v>0</v>
      </c>
      <c r="L177" s="163">
        <f t="shared" si="62"/>
        <v>0</v>
      </c>
      <c r="M177" s="163">
        <f t="shared" si="62"/>
        <v>0</v>
      </c>
      <c r="N177" s="163">
        <f t="shared" si="62"/>
        <v>0</v>
      </c>
      <c r="O177" s="163">
        <f t="shared" si="62"/>
        <v>0</v>
      </c>
      <c r="P177" s="163">
        <f t="shared" si="63"/>
        <v>0</v>
      </c>
      <c r="Q177" s="163">
        <f t="shared" si="63"/>
        <v>0</v>
      </c>
      <c r="R177" s="163">
        <f t="shared" si="63"/>
        <v>0</v>
      </c>
      <c r="S177" s="163">
        <f t="shared" si="64"/>
        <v>0</v>
      </c>
      <c r="T177" s="163">
        <f t="shared" si="64"/>
        <v>0</v>
      </c>
      <c r="U177" s="163">
        <f t="shared" si="64"/>
        <v>0</v>
      </c>
      <c r="V177" s="163">
        <f t="shared" si="64"/>
        <v>0</v>
      </c>
      <c r="W177" s="163">
        <f t="shared" si="65"/>
        <v>0</v>
      </c>
      <c r="X177" s="163">
        <f t="shared" si="66"/>
        <v>0</v>
      </c>
      <c r="Y177" s="163">
        <f t="shared" si="66"/>
        <v>0</v>
      </c>
      <c r="Z177" s="163">
        <f t="shared" si="64"/>
        <v>0</v>
      </c>
      <c r="AA177" s="163">
        <f t="shared" si="64"/>
        <v>0</v>
      </c>
      <c r="AB177" s="163">
        <f t="shared" si="64"/>
        <v>0</v>
      </c>
      <c r="AC177" s="163">
        <f t="shared" si="64"/>
        <v>0</v>
      </c>
      <c r="AD177" s="163">
        <f t="shared" si="64"/>
        <v>0</v>
      </c>
      <c r="AE177" s="163">
        <f t="shared" si="64"/>
        <v>0</v>
      </c>
      <c r="AF177" s="176">
        <f t="shared" si="64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62"/>
        <v>0</v>
      </c>
      <c r="D178" s="163">
        <f t="shared" si="62"/>
        <v>0</v>
      </c>
      <c r="E178" s="163">
        <f t="shared" si="62"/>
        <v>0</v>
      </c>
      <c r="F178" s="163">
        <f t="shared" si="62"/>
        <v>0</v>
      </c>
      <c r="G178" s="163">
        <f t="shared" si="62"/>
        <v>0</v>
      </c>
      <c r="H178" s="163">
        <f t="shared" si="62"/>
        <v>0</v>
      </c>
      <c r="I178" s="163">
        <f t="shared" si="62"/>
        <v>0</v>
      </c>
      <c r="J178" s="163">
        <f t="shared" si="62"/>
        <v>0</v>
      </c>
      <c r="K178" s="163">
        <f t="shared" si="62"/>
        <v>0</v>
      </c>
      <c r="L178" s="163">
        <f t="shared" si="62"/>
        <v>0</v>
      </c>
      <c r="M178" s="163">
        <f t="shared" si="62"/>
        <v>0</v>
      </c>
      <c r="N178" s="163">
        <f t="shared" si="62"/>
        <v>0</v>
      </c>
      <c r="O178" s="163">
        <f t="shared" si="62"/>
        <v>0</v>
      </c>
      <c r="P178" s="163">
        <f t="shared" si="63"/>
        <v>0</v>
      </c>
      <c r="Q178" s="163">
        <f t="shared" si="63"/>
        <v>0</v>
      </c>
      <c r="R178" s="163">
        <f t="shared" si="63"/>
        <v>0</v>
      </c>
      <c r="S178" s="163">
        <f t="shared" si="64"/>
        <v>0</v>
      </c>
      <c r="T178" s="163">
        <f t="shared" si="64"/>
        <v>0</v>
      </c>
      <c r="U178" s="163">
        <f t="shared" si="64"/>
        <v>0</v>
      </c>
      <c r="V178" s="163">
        <f t="shared" si="64"/>
        <v>0</v>
      </c>
      <c r="W178" s="163">
        <f t="shared" si="65"/>
        <v>0</v>
      </c>
      <c r="X178" s="163">
        <f t="shared" si="66"/>
        <v>0</v>
      </c>
      <c r="Y178" s="163">
        <f t="shared" si="66"/>
        <v>0</v>
      </c>
      <c r="Z178" s="163">
        <f t="shared" si="64"/>
        <v>0</v>
      </c>
      <c r="AA178" s="163">
        <f t="shared" si="64"/>
        <v>0</v>
      </c>
      <c r="AB178" s="163">
        <f t="shared" si="64"/>
        <v>0</v>
      </c>
      <c r="AC178" s="163">
        <f t="shared" si="64"/>
        <v>0</v>
      </c>
      <c r="AD178" s="163">
        <f t="shared" si="64"/>
        <v>0</v>
      </c>
      <c r="AE178" s="163">
        <f t="shared" si="64"/>
        <v>0</v>
      </c>
      <c r="AF178" s="176">
        <f t="shared" si="64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62"/>
        <v>0</v>
      </c>
      <c r="D179" s="163">
        <f t="shared" si="62"/>
        <v>0</v>
      </c>
      <c r="E179" s="163">
        <f t="shared" si="62"/>
        <v>0</v>
      </c>
      <c r="F179" s="163">
        <f t="shared" si="62"/>
        <v>0</v>
      </c>
      <c r="G179" s="163">
        <f t="shared" si="62"/>
        <v>0</v>
      </c>
      <c r="H179" s="163">
        <f t="shared" si="62"/>
        <v>0</v>
      </c>
      <c r="I179" s="163">
        <f t="shared" si="62"/>
        <v>0</v>
      </c>
      <c r="J179" s="163">
        <f t="shared" si="62"/>
        <v>0</v>
      </c>
      <c r="K179" s="163">
        <f t="shared" si="62"/>
        <v>0</v>
      </c>
      <c r="L179" s="163">
        <f t="shared" si="62"/>
        <v>0</v>
      </c>
      <c r="M179" s="163">
        <f t="shared" si="62"/>
        <v>0</v>
      </c>
      <c r="N179" s="163">
        <f t="shared" si="62"/>
        <v>0</v>
      </c>
      <c r="O179" s="163">
        <f t="shared" si="62"/>
        <v>0</v>
      </c>
      <c r="P179" s="163">
        <f t="shared" si="63"/>
        <v>0</v>
      </c>
      <c r="Q179" s="163">
        <f t="shared" si="63"/>
        <v>0</v>
      </c>
      <c r="R179" s="163">
        <f t="shared" si="63"/>
        <v>0</v>
      </c>
      <c r="S179" s="163">
        <f t="shared" si="64"/>
        <v>0</v>
      </c>
      <c r="T179" s="163">
        <f t="shared" si="64"/>
        <v>0</v>
      </c>
      <c r="U179" s="163">
        <f t="shared" si="64"/>
        <v>0</v>
      </c>
      <c r="V179" s="163">
        <f t="shared" si="64"/>
        <v>0</v>
      </c>
      <c r="W179" s="163">
        <f t="shared" si="65"/>
        <v>0</v>
      </c>
      <c r="X179" s="163">
        <f t="shared" si="66"/>
        <v>0</v>
      </c>
      <c r="Y179" s="163">
        <f t="shared" si="66"/>
        <v>0</v>
      </c>
      <c r="Z179" s="163">
        <f t="shared" si="64"/>
        <v>0</v>
      </c>
      <c r="AA179" s="163">
        <f t="shared" si="64"/>
        <v>0</v>
      </c>
      <c r="AB179" s="163">
        <f t="shared" si="64"/>
        <v>0</v>
      </c>
      <c r="AC179" s="163">
        <f t="shared" si="64"/>
        <v>0</v>
      </c>
      <c r="AD179" s="163">
        <f t="shared" si="64"/>
        <v>0</v>
      </c>
      <c r="AE179" s="163">
        <f t="shared" si="64"/>
        <v>0</v>
      </c>
      <c r="AF179" s="176">
        <f t="shared" si="64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62"/>
        <v>0</v>
      </c>
      <c r="D180" s="163">
        <f t="shared" si="62"/>
        <v>0</v>
      </c>
      <c r="E180" s="163">
        <f t="shared" si="62"/>
        <v>0</v>
      </c>
      <c r="F180" s="163">
        <f t="shared" si="62"/>
        <v>0</v>
      </c>
      <c r="G180" s="163">
        <f t="shared" si="62"/>
        <v>0</v>
      </c>
      <c r="H180" s="163">
        <f t="shared" si="62"/>
        <v>0</v>
      </c>
      <c r="I180" s="163">
        <f t="shared" si="62"/>
        <v>0</v>
      </c>
      <c r="J180" s="163">
        <f t="shared" si="62"/>
        <v>0</v>
      </c>
      <c r="K180" s="163">
        <f t="shared" si="62"/>
        <v>0</v>
      </c>
      <c r="L180" s="163">
        <f t="shared" si="62"/>
        <v>0</v>
      </c>
      <c r="M180" s="163">
        <f t="shared" si="62"/>
        <v>0</v>
      </c>
      <c r="N180" s="163">
        <f t="shared" si="62"/>
        <v>0</v>
      </c>
      <c r="O180" s="163">
        <f t="shared" si="62"/>
        <v>0</v>
      </c>
      <c r="P180" s="163">
        <f t="shared" si="63"/>
        <v>0</v>
      </c>
      <c r="Q180" s="163">
        <f t="shared" si="63"/>
        <v>0</v>
      </c>
      <c r="R180" s="163">
        <f t="shared" si="63"/>
        <v>0</v>
      </c>
      <c r="S180" s="163">
        <f t="shared" si="64"/>
        <v>0</v>
      </c>
      <c r="T180" s="163">
        <f t="shared" si="64"/>
        <v>0</v>
      </c>
      <c r="U180" s="163">
        <f t="shared" si="64"/>
        <v>0</v>
      </c>
      <c r="V180" s="163">
        <f t="shared" si="64"/>
        <v>0</v>
      </c>
      <c r="W180" s="163">
        <f t="shared" si="65"/>
        <v>0</v>
      </c>
      <c r="X180" s="163">
        <f t="shared" si="66"/>
        <v>0</v>
      </c>
      <c r="Y180" s="163">
        <f t="shared" si="66"/>
        <v>0</v>
      </c>
      <c r="Z180" s="163">
        <f t="shared" si="64"/>
        <v>0</v>
      </c>
      <c r="AA180" s="163">
        <f t="shared" si="64"/>
        <v>0</v>
      </c>
      <c r="AB180" s="163">
        <f t="shared" si="64"/>
        <v>0</v>
      </c>
      <c r="AC180" s="163">
        <f t="shared" si="64"/>
        <v>0</v>
      </c>
      <c r="AD180" s="163">
        <f t="shared" si="64"/>
        <v>0</v>
      </c>
      <c r="AE180" s="163">
        <f t="shared" si="64"/>
        <v>0</v>
      </c>
      <c r="AF180" s="176">
        <f t="shared" si="64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62"/>
        <v>0</v>
      </c>
      <c r="D181" s="163">
        <f t="shared" si="62"/>
        <v>0</v>
      </c>
      <c r="E181" s="163">
        <f t="shared" si="62"/>
        <v>0</v>
      </c>
      <c r="F181" s="163">
        <f t="shared" si="62"/>
        <v>0</v>
      </c>
      <c r="G181" s="163">
        <f t="shared" si="62"/>
        <v>0</v>
      </c>
      <c r="H181" s="163">
        <f t="shared" si="62"/>
        <v>0</v>
      </c>
      <c r="I181" s="163">
        <f t="shared" si="62"/>
        <v>0</v>
      </c>
      <c r="J181" s="163">
        <f t="shared" si="62"/>
        <v>0</v>
      </c>
      <c r="K181" s="163">
        <f t="shared" si="62"/>
        <v>0</v>
      </c>
      <c r="L181" s="163">
        <f t="shared" si="62"/>
        <v>0</v>
      </c>
      <c r="M181" s="163">
        <f t="shared" si="62"/>
        <v>0</v>
      </c>
      <c r="N181" s="163">
        <f t="shared" si="62"/>
        <v>0</v>
      </c>
      <c r="O181" s="163">
        <f t="shared" si="62"/>
        <v>0</v>
      </c>
      <c r="P181" s="163">
        <f t="shared" si="63"/>
        <v>0</v>
      </c>
      <c r="Q181" s="163">
        <f t="shared" si="63"/>
        <v>0</v>
      </c>
      <c r="R181" s="163">
        <f t="shared" si="63"/>
        <v>0</v>
      </c>
      <c r="S181" s="163">
        <f t="shared" si="64"/>
        <v>0</v>
      </c>
      <c r="T181" s="163">
        <f t="shared" si="64"/>
        <v>0</v>
      </c>
      <c r="U181" s="163">
        <f t="shared" si="64"/>
        <v>0</v>
      </c>
      <c r="V181" s="163">
        <f t="shared" si="64"/>
        <v>0</v>
      </c>
      <c r="W181" s="163">
        <f t="shared" si="65"/>
        <v>0</v>
      </c>
      <c r="X181" s="163">
        <f t="shared" si="66"/>
        <v>0</v>
      </c>
      <c r="Y181" s="163">
        <f t="shared" si="66"/>
        <v>0</v>
      </c>
      <c r="Z181" s="163">
        <f t="shared" si="64"/>
        <v>0</v>
      </c>
      <c r="AA181" s="163">
        <f t="shared" si="64"/>
        <v>0</v>
      </c>
      <c r="AB181" s="163">
        <f t="shared" si="64"/>
        <v>0</v>
      </c>
      <c r="AC181" s="163">
        <f t="shared" si="64"/>
        <v>0</v>
      </c>
      <c r="AD181" s="163">
        <f t="shared" si="64"/>
        <v>0</v>
      </c>
      <c r="AE181" s="163">
        <f t="shared" si="64"/>
        <v>0</v>
      </c>
      <c r="AF181" s="176">
        <f t="shared" si="64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62"/>
        <v>0</v>
      </c>
      <c r="D182" s="163">
        <f t="shared" si="62"/>
        <v>0</v>
      </c>
      <c r="E182" s="163">
        <f t="shared" si="62"/>
        <v>0</v>
      </c>
      <c r="F182" s="163">
        <f t="shared" si="62"/>
        <v>0</v>
      </c>
      <c r="G182" s="163">
        <f t="shared" si="62"/>
        <v>0</v>
      </c>
      <c r="H182" s="163">
        <f t="shared" si="62"/>
        <v>0</v>
      </c>
      <c r="I182" s="163">
        <f t="shared" si="62"/>
        <v>0</v>
      </c>
      <c r="J182" s="163">
        <f t="shared" si="62"/>
        <v>0</v>
      </c>
      <c r="K182" s="163">
        <f t="shared" si="62"/>
        <v>0</v>
      </c>
      <c r="L182" s="163">
        <f t="shared" si="62"/>
        <v>0</v>
      </c>
      <c r="M182" s="163">
        <f t="shared" si="62"/>
        <v>0</v>
      </c>
      <c r="N182" s="163">
        <f t="shared" si="62"/>
        <v>0</v>
      </c>
      <c r="O182" s="163">
        <f t="shared" si="62"/>
        <v>0</v>
      </c>
      <c r="P182" s="163">
        <f t="shared" si="63"/>
        <v>0</v>
      </c>
      <c r="Q182" s="163">
        <f t="shared" si="63"/>
        <v>0</v>
      </c>
      <c r="R182" s="163">
        <f t="shared" si="63"/>
        <v>0</v>
      </c>
      <c r="S182" s="163">
        <f t="shared" si="64"/>
        <v>0</v>
      </c>
      <c r="T182" s="163">
        <f t="shared" si="64"/>
        <v>0</v>
      </c>
      <c r="U182" s="163">
        <f t="shared" si="64"/>
        <v>0</v>
      </c>
      <c r="V182" s="163">
        <f t="shared" si="64"/>
        <v>0</v>
      </c>
      <c r="W182" s="163">
        <f t="shared" si="65"/>
        <v>0</v>
      </c>
      <c r="X182" s="163">
        <f t="shared" si="66"/>
        <v>0</v>
      </c>
      <c r="Y182" s="163">
        <f t="shared" si="66"/>
        <v>0</v>
      </c>
      <c r="Z182" s="163">
        <f t="shared" si="64"/>
        <v>0</v>
      </c>
      <c r="AA182" s="163">
        <f t="shared" si="64"/>
        <v>0</v>
      </c>
      <c r="AB182" s="163">
        <f t="shared" si="64"/>
        <v>0</v>
      </c>
      <c r="AC182" s="163">
        <f t="shared" si="64"/>
        <v>0</v>
      </c>
      <c r="AD182" s="163">
        <f t="shared" si="64"/>
        <v>0</v>
      </c>
      <c r="AE182" s="163">
        <f t="shared" si="64"/>
        <v>0</v>
      </c>
      <c r="AF182" s="176">
        <f t="shared" si="64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62"/>
        <v>0</v>
      </c>
      <c r="D183" s="163">
        <f t="shared" si="62"/>
        <v>0</v>
      </c>
      <c r="E183" s="163">
        <f t="shared" si="62"/>
        <v>0</v>
      </c>
      <c r="F183" s="163">
        <f t="shared" si="62"/>
        <v>0</v>
      </c>
      <c r="G183" s="163">
        <f t="shared" si="62"/>
        <v>0</v>
      </c>
      <c r="H183" s="163">
        <f t="shared" si="62"/>
        <v>0</v>
      </c>
      <c r="I183" s="163">
        <f t="shared" si="62"/>
        <v>0</v>
      </c>
      <c r="J183" s="163">
        <f t="shared" si="62"/>
        <v>0</v>
      </c>
      <c r="K183" s="163">
        <f t="shared" si="62"/>
        <v>0</v>
      </c>
      <c r="L183" s="163">
        <f t="shared" si="62"/>
        <v>0</v>
      </c>
      <c r="M183" s="163">
        <f t="shared" si="62"/>
        <v>0</v>
      </c>
      <c r="N183" s="163">
        <f t="shared" si="62"/>
        <v>0</v>
      </c>
      <c r="O183" s="163">
        <f t="shared" si="62"/>
        <v>0</v>
      </c>
      <c r="P183" s="163">
        <f t="shared" si="63"/>
        <v>0</v>
      </c>
      <c r="Q183" s="163">
        <f t="shared" si="63"/>
        <v>0</v>
      </c>
      <c r="R183" s="163">
        <f t="shared" si="63"/>
        <v>0</v>
      </c>
      <c r="S183" s="163">
        <f t="shared" si="64"/>
        <v>0</v>
      </c>
      <c r="T183" s="163">
        <f t="shared" si="64"/>
        <v>0</v>
      </c>
      <c r="U183" s="163">
        <f t="shared" si="64"/>
        <v>0</v>
      </c>
      <c r="V183" s="163">
        <f t="shared" si="64"/>
        <v>0</v>
      </c>
      <c r="W183" s="163">
        <f t="shared" si="65"/>
        <v>0</v>
      </c>
      <c r="X183" s="163">
        <f t="shared" si="66"/>
        <v>0</v>
      </c>
      <c r="Y183" s="163">
        <f t="shared" si="66"/>
        <v>0</v>
      </c>
      <c r="Z183" s="163">
        <f t="shared" si="64"/>
        <v>0</v>
      </c>
      <c r="AA183" s="163">
        <f t="shared" si="64"/>
        <v>0</v>
      </c>
      <c r="AB183" s="163">
        <f t="shared" si="64"/>
        <v>0</v>
      </c>
      <c r="AC183" s="163">
        <f t="shared" si="64"/>
        <v>0</v>
      </c>
      <c r="AD183" s="163">
        <f t="shared" si="64"/>
        <v>0</v>
      </c>
      <c r="AE183" s="163">
        <f t="shared" si="64"/>
        <v>0</v>
      </c>
      <c r="AF183" s="176">
        <f t="shared" si="64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62"/>
        <v>0</v>
      </c>
      <c r="D184" s="163">
        <f t="shared" si="62"/>
        <v>0</v>
      </c>
      <c r="E184" s="163">
        <f t="shared" si="62"/>
        <v>0</v>
      </c>
      <c r="F184" s="163">
        <f t="shared" si="62"/>
        <v>0</v>
      </c>
      <c r="G184" s="163">
        <f t="shared" si="62"/>
        <v>0</v>
      </c>
      <c r="H184" s="163">
        <f t="shared" si="62"/>
        <v>0</v>
      </c>
      <c r="I184" s="163">
        <f t="shared" si="62"/>
        <v>0</v>
      </c>
      <c r="J184" s="163">
        <f t="shared" si="62"/>
        <v>0</v>
      </c>
      <c r="K184" s="163">
        <f t="shared" si="62"/>
        <v>0</v>
      </c>
      <c r="L184" s="163">
        <f t="shared" si="62"/>
        <v>0</v>
      </c>
      <c r="M184" s="163">
        <f t="shared" si="62"/>
        <v>0</v>
      </c>
      <c r="N184" s="163">
        <f t="shared" si="62"/>
        <v>0</v>
      </c>
      <c r="O184" s="163">
        <f t="shared" si="62"/>
        <v>0</v>
      </c>
      <c r="P184" s="163">
        <f t="shared" si="63"/>
        <v>0</v>
      </c>
      <c r="Q184" s="163">
        <f t="shared" si="63"/>
        <v>0</v>
      </c>
      <c r="R184" s="163">
        <f t="shared" si="63"/>
        <v>0</v>
      </c>
      <c r="S184" s="163">
        <f t="shared" ref="S184:AF199" si="67">R184</f>
        <v>0</v>
      </c>
      <c r="T184" s="163">
        <f t="shared" si="67"/>
        <v>0</v>
      </c>
      <c r="U184" s="163">
        <f t="shared" si="67"/>
        <v>0</v>
      </c>
      <c r="V184" s="163">
        <f t="shared" si="67"/>
        <v>0</v>
      </c>
      <c r="W184" s="163">
        <f t="shared" si="65"/>
        <v>0</v>
      </c>
      <c r="X184" s="163">
        <f t="shared" si="66"/>
        <v>0</v>
      </c>
      <c r="Y184" s="163">
        <f t="shared" si="66"/>
        <v>0</v>
      </c>
      <c r="Z184" s="163">
        <f t="shared" si="67"/>
        <v>0</v>
      </c>
      <c r="AA184" s="163">
        <f t="shared" si="67"/>
        <v>0</v>
      </c>
      <c r="AB184" s="163">
        <f t="shared" si="64"/>
        <v>0</v>
      </c>
      <c r="AC184" s="163">
        <f t="shared" si="64"/>
        <v>0</v>
      </c>
      <c r="AD184" s="163">
        <f t="shared" si="67"/>
        <v>0</v>
      </c>
      <c r="AE184" s="163">
        <f t="shared" si="67"/>
        <v>0</v>
      </c>
      <c r="AF184" s="176">
        <f t="shared" si="67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O200" si="68">B185</f>
        <v>0</v>
      </c>
      <c r="D185" s="163">
        <f t="shared" si="68"/>
        <v>0</v>
      </c>
      <c r="E185" s="163">
        <f t="shared" si="68"/>
        <v>0</v>
      </c>
      <c r="F185" s="163">
        <f t="shared" si="68"/>
        <v>0</v>
      </c>
      <c r="G185" s="163">
        <f t="shared" si="68"/>
        <v>0</v>
      </c>
      <c r="H185" s="163">
        <f t="shared" si="68"/>
        <v>0</v>
      </c>
      <c r="I185" s="163">
        <f t="shared" si="68"/>
        <v>0</v>
      </c>
      <c r="J185" s="163">
        <f t="shared" si="68"/>
        <v>0</v>
      </c>
      <c r="K185" s="163">
        <f t="shared" si="68"/>
        <v>0</v>
      </c>
      <c r="L185" s="163">
        <f t="shared" si="68"/>
        <v>0</v>
      </c>
      <c r="M185" s="163">
        <f t="shared" si="68"/>
        <v>0</v>
      </c>
      <c r="N185" s="163">
        <f t="shared" si="68"/>
        <v>0</v>
      </c>
      <c r="O185" s="163">
        <f t="shared" si="68"/>
        <v>0</v>
      </c>
      <c r="P185" s="163">
        <f t="shared" si="63"/>
        <v>0</v>
      </c>
      <c r="Q185" s="163">
        <f t="shared" si="63"/>
        <v>0</v>
      </c>
      <c r="R185" s="163">
        <f t="shared" si="63"/>
        <v>0</v>
      </c>
      <c r="S185" s="163">
        <f t="shared" si="67"/>
        <v>0</v>
      </c>
      <c r="T185" s="163">
        <f t="shared" si="67"/>
        <v>0</v>
      </c>
      <c r="U185" s="163">
        <f t="shared" si="67"/>
        <v>0</v>
      </c>
      <c r="V185" s="163">
        <f t="shared" si="67"/>
        <v>0</v>
      </c>
      <c r="W185" s="163">
        <f t="shared" si="65"/>
        <v>0</v>
      </c>
      <c r="X185" s="163">
        <f t="shared" si="66"/>
        <v>0</v>
      </c>
      <c r="Y185" s="163">
        <f t="shared" si="66"/>
        <v>0</v>
      </c>
      <c r="Z185" s="163">
        <f t="shared" si="67"/>
        <v>0</v>
      </c>
      <c r="AA185" s="163">
        <f t="shared" si="67"/>
        <v>0</v>
      </c>
      <c r="AB185" s="163">
        <f t="shared" si="67"/>
        <v>0</v>
      </c>
      <c r="AC185" s="163">
        <f t="shared" si="67"/>
        <v>0</v>
      </c>
      <c r="AD185" s="163">
        <f t="shared" si="67"/>
        <v>0</v>
      </c>
      <c r="AE185" s="163">
        <f t="shared" si="67"/>
        <v>0</v>
      </c>
      <c r="AF185" s="176">
        <f t="shared" si="67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68"/>
        <v>0</v>
      </c>
      <c r="D186" s="163">
        <f t="shared" si="68"/>
        <v>0</v>
      </c>
      <c r="E186" s="163">
        <f t="shared" si="68"/>
        <v>0</v>
      </c>
      <c r="F186" s="163">
        <f t="shared" si="68"/>
        <v>0</v>
      </c>
      <c r="G186" s="163">
        <f t="shared" si="68"/>
        <v>0</v>
      </c>
      <c r="H186" s="163">
        <f t="shared" si="68"/>
        <v>0</v>
      </c>
      <c r="I186" s="163">
        <f t="shared" si="68"/>
        <v>0</v>
      </c>
      <c r="J186" s="163">
        <f t="shared" si="68"/>
        <v>0</v>
      </c>
      <c r="K186" s="163">
        <f t="shared" si="68"/>
        <v>0</v>
      </c>
      <c r="L186" s="163">
        <f t="shared" si="68"/>
        <v>0</v>
      </c>
      <c r="M186" s="163">
        <f t="shared" si="68"/>
        <v>0</v>
      </c>
      <c r="N186" s="163">
        <f t="shared" si="68"/>
        <v>0</v>
      </c>
      <c r="O186" s="163">
        <f t="shared" si="68"/>
        <v>0</v>
      </c>
      <c r="P186" s="163">
        <f t="shared" si="63"/>
        <v>0</v>
      </c>
      <c r="Q186" s="163">
        <f t="shared" si="63"/>
        <v>0</v>
      </c>
      <c r="R186" s="163">
        <f t="shared" si="63"/>
        <v>0</v>
      </c>
      <c r="S186" s="163">
        <f t="shared" si="67"/>
        <v>0</v>
      </c>
      <c r="T186" s="163">
        <f t="shared" si="67"/>
        <v>0</v>
      </c>
      <c r="U186" s="163">
        <f t="shared" si="67"/>
        <v>0</v>
      </c>
      <c r="V186" s="163">
        <f t="shared" si="67"/>
        <v>0</v>
      </c>
      <c r="W186" s="163">
        <f t="shared" si="65"/>
        <v>0</v>
      </c>
      <c r="X186" s="163">
        <f t="shared" si="66"/>
        <v>0</v>
      </c>
      <c r="Y186" s="163">
        <f t="shared" si="66"/>
        <v>0</v>
      </c>
      <c r="Z186" s="163">
        <f t="shared" si="67"/>
        <v>0</v>
      </c>
      <c r="AA186" s="163">
        <f t="shared" si="67"/>
        <v>0</v>
      </c>
      <c r="AB186" s="163">
        <f t="shared" si="67"/>
        <v>0</v>
      </c>
      <c r="AC186" s="163">
        <f t="shared" si="67"/>
        <v>0</v>
      </c>
      <c r="AD186" s="163">
        <f t="shared" si="67"/>
        <v>0</v>
      </c>
      <c r="AE186" s="163">
        <f t="shared" si="67"/>
        <v>0</v>
      </c>
      <c r="AF186" s="176">
        <f t="shared" si="67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68"/>
        <v>0</v>
      </c>
      <c r="D187" s="163">
        <f t="shared" si="68"/>
        <v>0</v>
      </c>
      <c r="E187" s="163">
        <f t="shared" si="68"/>
        <v>0</v>
      </c>
      <c r="F187" s="163">
        <f t="shared" si="68"/>
        <v>0</v>
      </c>
      <c r="G187" s="163">
        <f t="shared" si="68"/>
        <v>0</v>
      </c>
      <c r="H187" s="163">
        <f t="shared" si="68"/>
        <v>0</v>
      </c>
      <c r="I187" s="163">
        <f t="shared" si="68"/>
        <v>0</v>
      </c>
      <c r="J187" s="163">
        <f t="shared" si="68"/>
        <v>0</v>
      </c>
      <c r="K187" s="163">
        <f t="shared" si="68"/>
        <v>0</v>
      </c>
      <c r="L187" s="163">
        <f t="shared" si="68"/>
        <v>0</v>
      </c>
      <c r="M187" s="163">
        <f t="shared" si="68"/>
        <v>0</v>
      </c>
      <c r="N187" s="163">
        <f t="shared" si="68"/>
        <v>0</v>
      </c>
      <c r="O187" s="163">
        <f t="shared" si="68"/>
        <v>0</v>
      </c>
      <c r="P187" s="163">
        <f t="shared" si="63"/>
        <v>0</v>
      </c>
      <c r="Q187" s="163">
        <f t="shared" si="63"/>
        <v>0</v>
      </c>
      <c r="R187" s="163">
        <f t="shared" si="63"/>
        <v>0</v>
      </c>
      <c r="S187" s="163">
        <f t="shared" si="67"/>
        <v>0</v>
      </c>
      <c r="T187" s="163">
        <f t="shared" si="67"/>
        <v>0</v>
      </c>
      <c r="U187" s="163">
        <f t="shared" si="67"/>
        <v>0</v>
      </c>
      <c r="V187" s="163">
        <f t="shared" si="67"/>
        <v>0</v>
      </c>
      <c r="W187" s="163">
        <f t="shared" si="65"/>
        <v>0</v>
      </c>
      <c r="X187" s="163">
        <f t="shared" si="66"/>
        <v>0</v>
      </c>
      <c r="Y187" s="163">
        <f t="shared" si="66"/>
        <v>0</v>
      </c>
      <c r="Z187" s="163">
        <f t="shared" si="67"/>
        <v>0</v>
      </c>
      <c r="AA187" s="163">
        <f t="shared" si="67"/>
        <v>0</v>
      </c>
      <c r="AB187" s="163">
        <f t="shared" si="67"/>
        <v>0</v>
      </c>
      <c r="AC187" s="163">
        <f t="shared" si="67"/>
        <v>0</v>
      </c>
      <c r="AD187" s="163">
        <f t="shared" si="67"/>
        <v>0</v>
      </c>
      <c r="AE187" s="163">
        <f t="shared" si="67"/>
        <v>0</v>
      </c>
      <c r="AF187" s="176">
        <f t="shared" si="67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68"/>
        <v>0</v>
      </c>
      <c r="D188" s="163">
        <f t="shared" si="68"/>
        <v>0</v>
      </c>
      <c r="E188" s="163">
        <f t="shared" si="68"/>
        <v>0</v>
      </c>
      <c r="F188" s="163">
        <f t="shared" si="68"/>
        <v>0</v>
      </c>
      <c r="G188" s="163">
        <f t="shared" si="68"/>
        <v>0</v>
      </c>
      <c r="H188" s="163">
        <f t="shared" si="68"/>
        <v>0</v>
      </c>
      <c r="I188" s="163">
        <f t="shared" si="68"/>
        <v>0</v>
      </c>
      <c r="J188" s="163">
        <f t="shared" si="68"/>
        <v>0</v>
      </c>
      <c r="K188" s="163">
        <f t="shared" si="68"/>
        <v>0</v>
      </c>
      <c r="L188" s="163">
        <f t="shared" si="68"/>
        <v>0</v>
      </c>
      <c r="M188" s="163">
        <f t="shared" si="68"/>
        <v>0</v>
      </c>
      <c r="N188" s="163">
        <f t="shared" si="68"/>
        <v>0</v>
      </c>
      <c r="O188" s="163">
        <f t="shared" si="68"/>
        <v>0</v>
      </c>
      <c r="P188" s="163">
        <f t="shared" si="63"/>
        <v>0</v>
      </c>
      <c r="Q188" s="163">
        <f t="shared" si="63"/>
        <v>0</v>
      </c>
      <c r="R188" s="163">
        <f t="shared" si="63"/>
        <v>0</v>
      </c>
      <c r="S188" s="163">
        <f t="shared" si="67"/>
        <v>0</v>
      </c>
      <c r="T188" s="163">
        <f t="shared" si="67"/>
        <v>0</v>
      </c>
      <c r="U188" s="163">
        <f t="shared" si="67"/>
        <v>0</v>
      </c>
      <c r="V188" s="163">
        <f t="shared" si="67"/>
        <v>0</v>
      </c>
      <c r="W188" s="163">
        <f t="shared" si="65"/>
        <v>0</v>
      </c>
      <c r="X188" s="163">
        <f t="shared" si="66"/>
        <v>0</v>
      </c>
      <c r="Y188" s="163">
        <f t="shared" si="66"/>
        <v>0</v>
      </c>
      <c r="Z188" s="163">
        <f t="shared" si="67"/>
        <v>0</v>
      </c>
      <c r="AA188" s="163">
        <f t="shared" si="67"/>
        <v>0</v>
      </c>
      <c r="AB188" s="163">
        <f t="shared" si="67"/>
        <v>0</v>
      </c>
      <c r="AC188" s="163">
        <f t="shared" si="67"/>
        <v>0</v>
      </c>
      <c r="AD188" s="163">
        <f t="shared" si="67"/>
        <v>0</v>
      </c>
      <c r="AE188" s="163">
        <f t="shared" si="67"/>
        <v>0</v>
      </c>
      <c r="AF188" s="176">
        <f t="shared" si="67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68"/>
        <v>0</v>
      </c>
      <c r="D189" s="163">
        <f t="shared" si="68"/>
        <v>0</v>
      </c>
      <c r="E189" s="163">
        <f t="shared" si="68"/>
        <v>0</v>
      </c>
      <c r="F189" s="163">
        <f t="shared" si="68"/>
        <v>0</v>
      </c>
      <c r="G189" s="163">
        <f t="shared" si="68"/>
        <v>0</v>
      </c>
      <c r="H189" s="163">
        <f t="shared" si="68"/>
        <v>0</v>
      </c>
      <c r="I189" s="163">
        <f t="shared" si="68"/>
        <v>0</v>
      </c>
      <c r="J189" s="163">
        <f t="shared" si="68"/>
        <v>0</v>
      </c>
      <c r="K189" s="163">
        <f t="shared" si="68"/>
        <v>0</v>
      </c>
      <c r="L189" s="163">
        <f t="shared" si="68"/>
        <v>0</v>
      </c>
      <c r="M189" s="163">
        <f t="shared" si="68"/>
        <v>0</v>
      </c>
      <c r="N189" s="163">
        <f t="shared" si="68"/>
        <v>0</v>
      </c>
      <c r="O189" s="163">
        <f t="shared" si="68"/>
        <v>0</v>
      </c>
      <c r="P189" s="163">
        <f t="shared" si="63"/>
        <v>0</v>
      </c>
      <c r="Q189" s="163">
        <f t="shared" si="63"/>
        <v>0</v>
      </c>
      <c r="R189" s="163">
        <f t="shared" si="63"/>
        <v>0</v>
      </c>
      <c r="S189" s="163">
        <f t="shared" si="67"/>
        <v>0</v>
      </c>
      <c r="T189" s="163">
        <f t="shared" si="67"/>
        <v>0</v>
      </c>
      <c r="U189" s="163">
        <f t="shared" si="67"/>
        <v>0</v>
      </c>
      <c r="V189" s="163">
        <f t="shared" si="67"/>
        <v>0</v>
      </c>
      <c r="W189" s="163">
        <f t="shared" si="65"/>
        <v>0</v>
      </c>
      <c r="X189" s="163">
        <f t="shared" si="66"/>
        <v>0</v>
      </c>
      <c r="Y189" s="163">
        <f t="shared" si="66"/>
        <v>0</v>
      </c>
      <c r="Z189" s="163">
        <f t="shared" si="67"/>
        <v>0</v>
      </c>
      <c r="AA189" s="163">
        <f t="shared" si="67"/>
        <v>0</v>
      </c>
      <c r="AB189" s="163">
        <f t="shared" si="67"/>
        <v>0</v>
      </c>
      <c r="AC189" s="163">
        <f t="shared" si="67"/>
        <v>0</v>
      </c>
      <c r="AD189" s="163">
        <f t="shared" si="67"/>
        <v>0</v>
      </c>
      <c r="AE189" s="163">
        <f t="shared" si="67"/>
        <v>0</v>
      </c>
      <c r="AF189" s="176">
        <f t="shared" si="67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68"/>
        <v>0</v>
      </c>
      <c r="D190" s="163">
        <f t="shared" si="68"/>
        <v>0</v>
      </c>
      <c r="E190" s="163">
        <f t="shared" si="68"/>
        <v>0</v>
      </c>
      <c r="F190" s="163">
        <f t="shared" si="68"/>
        <v>0</v>
      </c>
      <c r="G190" s="163">
        <f t="shared" si="68"/>
        <v>0</v>
      </c>
      <c r="H190" s="163">
        <f t="shared" si="68"/>
        <v>0</v>
      </c>
      <c r="I190" s="163">
        <f t="shared" si="68"/>
        <v>0</v>
      </c>
      <c r="J190" s="163">
        <f t="shared" si="68"/>
        <v>0</v>
      </c>
      <c r="K190" s="163">
        <f t="shared" si="68"/>
        <v>0</v>
      </c>
      <c r="L190" s="163">
        <f t="shared" si="68"/>
        <v>0</v>
      </c>
      <c r="M190" s="163">
        <f t="shared" si="68"/>
        <v>0</v>
      </c>
      <c r="N190" s="163">
        <f t="shared" si="68"/>
        <v>0</v>
      </c>
      <c r="O190" s="163">
        <f t="shared" si="68"/>
        <v>0</v>
      </c>
      <c r="P190" s="163">
        <f t="shared" si="63"/>
        <v>0</v>
      </c>
      <c r="Q190" s="163">
        <f t="shared" si="63"/>
        <v>0</v>
      </c>
      <c r="R190" s="163">
        <f t="shared" si="63"/>
        <v>0</v>
      </c>
      <c r="S190" s="163">
        <f t="shared" si="67"/>
        <v>0</v>
      </c>
      <c r="T190" s="163">
        <f t="shared" si="67"/>
        <v>0</v>
      </c>
      <c r="U190" s="163">
        <f t="shared" si="67"/>
        <v>0</v>
      </c>
      <c r="V190" s="163">
        <f t="shared" si="67"/>
        <v>0</v>
      </c>
      <c r="W190" s="163">
        <f t="shared" si="65"/>
        <v>0</v>
      </c>
      <c r="X190" s="163">
        <f t="shared" si="66"/>
        <v>0</v>
      </c>
      <c r="Y190" s="163">
        <f t="shared" si="66"/>
        <v>0</v>
      </c>
      <c r="Z190" s="163">
        <f t="shared" si="67"/>
        <v>0</v>
      </c>
      <c r="AA190" s="163">
        <f t="shared" si="67"/>
        <v>0</v>
      </c>
      <c r="AB190" s="163">
        <f t="shared" si="67"/>
        <v>0</v>
      </c>
      <c r="AC190" s="163">
        <f t="shared" si="67"/>
        <v>0</v>
      </c>
      <c r="AD190" s="163">
        <f t="shared" si="67"/>
        <v>0</v>
      </c>
      <c r="AE190" s="163">
        <f t="shared" si="67"/>
        <v>0</v>
      </c>
      <c r="AF190" s="176">
        <f t="shared" si="67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68"/>
        <v>0</v>
      </c>
      <c r="D191" s="163">
        <f t="shared" si="68"/>
        <v>0</v>
      </c>
      <c r="E191" s="163">
        <f t="shared" si="68"/>
        <v>0</v>
      </c>
      <c r="F191" s="163">
        <f t="shared" si="68"/>
        <v>0</v>
      </c>
      <c r="G191" s="163">
        <f t="shared" si="68"/>
        <v>0</v>
      </c>
      <c r="H191" s="163">
        <f t="shared" si="68"/>
        <v>0</v>
      </c>
      <c r="I191" s="163">
        <f t="shared" si="68"/>
        <v>0</v>
      </c>
      <c r="J191" s="163">
        <f t="shared" si="68"/>
        <v>0</v>
      </c>
      <c r="K191" s="163">
        <f t="shared" si="68"/>
        <v>0</v>
      </c>
      <c r="L191" s="163">
        <f t="shared" si="68"/>
        <v>0</v>
      </c>
      <c r="M191" s="163">
        <f t="shared" si="68"/>
        <v>0</v>
      </c>
      <c r="N191" s="163">
        <f t="shared" si="68"/>
        <v>0</v>
      </c>
      <c r="O191" s="163">
        <f t="shared" si="68"/>
        <v>0</v>
      </c>
      <c r="P191" s="163">
        <f t="shared" si="63"/>
        <v>0</v>
      </c>
      <c r="Q191" s="163">
        <f t="shared" si="63"/>
        <v>0</v>
      </c>
      <c r="R191" s="163">
        <f t="shared" si="63"/>
        <v>0</v>
      </c>
      <c r="S191" s="163">
        <f t="shared" si="67"/>
        <v>0</v>
      </c>
      <c r="T191" s="163">
        <f t="shared" si="67"/>
        <v>0</v>
      </c>
      <c r="U191" s="163">
        <f t="shared" si="67"/>
        <v>0</v>
      </c>
      <c r="V191" s="163">
        <f t="shared" si="67"/>
        <v>0</v>
      </c>
      <c r="W191" s="163">
        <f t="shared" si="65"/>
        <v>0</v>
      </c>
      <c r="X191" s="163">
        <f t="shared" si="66"/>
        <v>0</v>
      </c>
      <c r="Y191" s="163">
        <f t="shared" si="66"/>
        <v>0</v>
      </c>
      <c r="Z191" s="163">
        <f t="shared" si="67"/>
        <v>0</v>
      </c>
      <c r="AA191" s="163">
        <f t="shared" si="67"/>
        <v>0</v>
      </c>
      <c r="AB191" s="163">
        <f t="shared" si="67"/>
        <v>0</v>
      </c>
      <c r="AC191" s="163">
        <f t="shared" si="67"/>
        <v>0</v>
      </c>
      <c r="AD191" s="163">
        <f t="shared" si="67"/>
        <v>0</v>
      </c>
      <c r="AE191" s="163">
        <f t="shared" si="67"/>
        <v>0</v>
      </c>
      <c r="AF191" s="176">
        <f t="shared" si="67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68"/>
        <v>0</v>
      </c>
      <c r="D192" s="163">
        <f t="shared" si="68"/>
        <v>0</v>
      </c>
      <c r="E192" s="163">
        <f t="shared" si="68"/>
        <v>0</v>
      </c>
      <c r="F192" s="163">
        <f t="shared" si="68"/>
        <v>0</v>
      </c>
      <c r="G192" s="163">
        <f t="shared" si="68"/>
        <v>0</v>
      </c>
      <c r="H192" s="163">
        <f t="shared" si="68"/>
        <v>0</v>
      </c>
      <c r="I192" s="163">
        <f t="shared" si="68"/>
        <v>0</v>
      </c>
      <c r="J192" s="163">
        <f t="shared" si="68"/>
        <v>0</v>
      </c>
      <c r="K192" s="163">
        <f t="shared" si="68"/>
        <v>0</v>
      </c>
      <c r="L192" s="163">
        <f t="shared" si="68"/>
        <v>0</v>
      </c>
      <c r="M192" s="163">
        <f t="shared" si="68"/>
        <v>0</v>
      </c>
      <c r="N192" s="163">
        <f t="shared" si="68"/>
        <v>0</v>
      </c>
      <c r="O192" s="163">
        <f t="shared" si="68"/>
        <v>0</v>
      </c>
      <c r="P192" s="163">
        <f t="shared" si="63"/>
        <v>0</v>
      </c>
      <c r="Q192" s="163">
        <f t="shared" si="63"/>
        <v>0</v>
      </c>
      <c r="R192" s="163">
        <f t="shared" si="63"/>
        <v>0</v>
      </c>
      <c r="S192" s="163">
        <f t="shared" si="67"/>
        <v>0</v>
      </c>
      <c r="T192" s="163">
        <f t="shared" si="67"/>
        <v>0</v>
      </c>
      <c r="U192" s="163">
        <f t="shared" si="67"/>
        <v>0</v>
      </c>
      <c r="V192" s="163">
        <f t="shared" si="67"/>
        <v>0</v>
      </c>
      <c r="W192" s="163">
        <f t="shared" si="65"/>
        <v>0</v>
      </c>
      <c r="X192" s="163">
        <f t="shared" si="66"/>
        <v>0</v>
      </c>
      <c r="Y192" s="163">
        <f t="shared" si="66"/>
        <v>0</v>
      </c>
      <c r="Z192" s="163">
        <f t="shared" si="67"/>
        <v>0</v>
      </c>
      <c r="AA192" s="163">
        <f t="shared" si="67"/>
        <v>0</v>
      </c>
      <c r="AB192" s="163">
        <f t="shared" si="67"/>
        <v>0</v>
      </c>
      <c r="AC192" s="163">
        <f t="shared" si="67"/>
        <v>0</v>
      </c>
      <c r="AD192" s="163">
        <f t="shared" si="67"/>
        <v>0</v>
      </c>
      <c r="AE192" s="163">
        <f t="shared" si="67"/>
        <v>0</v>
      </c>
      <c r="AF192" s="176">
        <f t="shared" si="67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68"/>
        <v>0</v>
      </c>
      <c r="D193" s="163">
        <f t="shared" si="68"/>
        <v>0</v>
      </c>
      <c r="E193" s="163">
        <f t="shared" si="68"/>
        <v>0</v>
      </c>
      <c r="F193" s="163">
        <f t="shared" si="68"/>
        <v>0</v>
      </c>
      <c r="G193" s="163">
        <f t="shared" si="68"/>
        <v>0</v>
      </c>
      <c r="H193" s="163">
        <f t="shared" si="68"/>
        <v>0</v>
      </c>
      <c r="I193" s="163">
        <f t="shared" si="68"/>
        <v>0</v>
      </c>
      <c r="J193" s="163">
        <f t="shared" si="68"/>
        <v>0</v>
      </c>
      <c r="K193" s="163">
        <f t="shared" si="68"/>
        <v>0</v>
      </c>
      <c r="L193" s="163">
        <f t="shared" si="68"/>
        <v>0</v>
      </c>
      <c r="M193" s="163">
        <f t="shared" si="68"/>
        <v>0</v>
      </c>
      <c r="N193" s="163">
        <f t="shared" si="68"/>
        <v>0</v>
      </c>
      <c r="O193" s="163">
        <f t="shared" si="68"/>
        <v>0</v>
      </c>
      <c r="P193" s="163">
        <f t="shared" si="63"/>
        <v>0</v>
      </c>
      <c r="Q193" s="163">
        <f t="shared" si="63"/>
        <v>0</v>
      </c>
      <c r="R193" s="163">
        <f t="shared" si="63"/>
        <v>0</v>
      </c>
      <c r="S193" s="163">
        <f t="shared" si="67"/>
        <v>0</v>
      </c>
      <c r="T193" s="163">
        <f t="shared" si="67"/>
        <v>0</v>
      </c>
      <c r="U193" s="163">
        <f t="shared" si="67"/>
        <v>0</v>
      </c>
      <c r="V193" s="163">
        <f t="shared" si="67"/>
        <v>0</v>
      </c>
      <c r="W193" s="163">
        <f t="shared" si="65"/>
        <v>0</v>
      </c>
      <c r="X193" s="163">
        <f t="shared" si="66"/>
        <v>0</v>
      </c>
      <c r="Y193" s="163">
        <f t="shared" si="66"/>
        <v>0</v>
      </c>
      <c r="Z193" s="163">
        <f t="shared" si="67"/>
        <v>0</v>
      </c>
      <c r="AA193" s="163">
        <f t="shared" si="67"/>
        <v>0</v>
      </c>
      <c r="AB193" s="163">
        <f t="shared" si="67"/>
        <v>0</v>
      </c>
      <c r="AC193" s="163">
        <f t="shared" si="67"/>
        <v>0</v>
      </c>
      <c r="AD193" s="163">
        <f t="shared" si="67"/>
        <v>0</v>
      </c>
      <c r="AE193" s="163">
        <f t="shared" si="67"/>
        <v>0</v>
      </c>
      <c r="AF193" s="176">
        <f t="shared" si="67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68"/>
        <v>0</v>
      </c>
      <c r="D194" s="163">
        <f t="shared" si="68"/>
        <v>0</v>
      </c>
      <c r="E194" s="163">
        <f t="shared" si="68"/>
        <v>0</v>
      </c>
      <c r="F194" s="163">
        <f t="shared" si="68"/>
        <v>0</v>
      </c>
      <c r="G194" s="163">
        <f t="shared" si="68"/>
        <v>0</v>
      </c>
      <c r="H194" s="163">
        <f t="shared" si="68"/>
        <v>0</v>
      </c>
      <c r="I194" s="163">
        <f t="shared" si="68"/>
        <v>0</v>
      </c>
      <c r="J194" s="163">
        <f t="shared" si="68"/>
        <v>0</v>
      </c>
      <c r="K194" s="163">
        <f t="shared" si="68"/>
        <v>0</v>
      </c>
      <c r="L194" s="163">
        <f t="shared" si="68"/>
        <v>0</v>
      </c>
      <c r="M194" s="163">
        <f t="shared" si="68"/>
        <v>0</v>
      </c>
      <c r="N194" s="163">
        <f t="shared" si="68"/>
        <v>0</v>
      </c>
      <c r="O194" s="163">
        <f t="shared" si="68"/>
        <v>0</v>
      </c>
      <c r="P194" s="163">
        <f t="shared" si="63"/>
        <v>0</v>
      </c>
      <c r="Q194" s="163">
        <f t="shared" si="63"/>
        <v>0</v>
      </c>
      <c r="R194" s="163">
        <f t="shared" si="63"/>
        <v>0</v>
      </c>
      <c r="S194" s="163">
        <f t="shared" si="67"/>
        <v>0</v>
      </c>
      <c r="T194" s="163">
        <f t="shared" si="67"/>
        <v>0</v>
      </c>
      <c r="U194" s="163">
        <f t="shared" si="67"/>
        <v>0</v>
      </c>
      <c r="V194" s="163">
        <f t="shared" si="67"/>
        <v>0</v>
      </c>
      <c r="W194" s="163">
        <f t="shared" si="65"/>
        <v>0</v>
      </c>
      <c r="X194" s="163">
        <f t="shared" si="66"/>
        <v>0</v>
      </c>
      <c r="Y194" s="163">
        <f t="shared" si="66"/>
        <v>0</v>
      </c>
      <c r="Z194" s="163">
        <f t="shared" si="67"/>
        <v>0</v>
      </c>
      <c r="AA194" s="163">
        <f t="shared" si="67"/>
        <v>0</v>
      </c>
      <c r="AB194" s="163">
        <f t="shared" si="67"/>
        <v>0</v>
      </c>
      <c r="AC194" s="163">
        <f t="shared" si="67"/>
        <v>0</v>
      </c>
      <c r="AD194" s="163">
        <f t="shared" si="67"/>
        <v>0</v>
      </c>
      <c r="AE194" s="163">
        <f t="shared" si="67"/>
        <v>0</v>
      </c>
      <c r="AF194" s="176">
        <f t="shared" si="67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68"/>
        <v>0</v>
      </c>
      <c r="D195" s="163">
        <f t="shared" si="68"/>
        <v>0</v>
      </c>
      <c r="E195" s="163">
        <f t="shared" si="68"/>
        <v>0</v>
      </c>
      <c r="F195" s="163">
        <f t="shared" si="68"/>
        <v>0</v>
      </c>
      <c r="G195" s="163">
        <f t="shared" si="68"/>
        <v>0</v>
      </c>
      <c r="H195" s="163">
        <f t="shared" si="68"/>
        <v>0</v>
      </c>
      <c r="I195" s="163">
        <f t="shared" si="68"/>
        <v>0</v>
      </c>
      <c r="J195" s="163">
        <f t="shared" si="68"/>
        <v>0</v>
      </c>
      <c r="K195" s="163">
        <f t="shared" si="68"/>
        <v>0</v>
      </c>
      <c r="L195" s="163">
        <f t="shared" si="68"/>
        <v>0</v>
      </c>
      <c r="M195" s="163">
        <f t="shared" si="68"/>
        <v>0</v>
      </c>
      <c r="N195" s="163">
        <f t="shared" si="68"/>
        <v>0</v>
      </c>
      <c r="O195" s="163">
        <f t="shared" si="68"/>
        <v>0</v>
      </c>
      <c r="P195" s="163">
        <f t="shared" si="63"/>
        <v>0</v>
      </c>
      <c r="Q195" s="163">
        <f t="shared" si="63"/>
        <v>0</v>
      </c>
      <c r="R195" s="163">
        <f t="shared" si="63"/>
        <v>0</v>
      </c>
      <c r="S195" s="163">
        <f t="shared" si="67"/>
        <v>0</v>
      </c>
      <c r="T195" s="163">
        <f t="shared" si="67"/>
        <v>0</v>
      </c>
      <c r="U195" s="163">
        <f t="shared" si="67"/>
        <v>0</v>
      </c>
      <c r="V195" s="163">
        <f t="shared" si="67"/>
        <v>0</v>
      </c>
      <c r="W195" s="163">
        <f t="shared" si="65"/>
        <v>0</v>
      </c>
      <c r="X195" s="163">
        <f t="shared" si="66"/>
        <v>0</v>
      </c>
      <c r="Y195" s="163">
        <f t="shared" si="66"/>
        <v>0</v>
      </c>
      <c r="Z195" s="163">
        <f t="shared" si="67"/>
        <v>0</v>
      </c>
      <c r="AA195" s="163">
        <f t="shared" si="67"/>
        <v>0</v>
      </c>
      <c r="AB195" s="163">
        <f t="shared" si="67"/>
        <v>0</v>
      </c>
      <c r="AC195" s="163">
        <f t="shared" si="67"/>
        <v>0</v>
      </c>
      <c r="AD195" s="163">
        <f t="shared" si="67"/>
        <v>0</v>
      </c>
      <c r="AE195" s="163">
        <f t="shared" si="67"/>
        <v>0</v>
      </c>
      <c r="AF195" s="176">
        <f t="shared" si="67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68"/>
        <v>0</v>
      </c>
      <c r="D196" s="163">
        <f t="shared" si="68"/>
        <v>0</v>
      </c>
      <c r="E196" s="163">
        <f t="shared" si="68"/>
        <v>0</v>
      </c>
      <c r="F196" s="163">
        <f t="shared" si="68"/>
        <v>0</v>
      </c>
      <c r="G196" s="163">
        <f t="shared" si="68"/>
        <v>0</v>
      </c>
      <c r="H196" s="163">
        <f t="shared" si="68"/>
        <v>0</v>
      </c>
      <c r="I196" s="163">
        <f t="shared" si="68"/>
        <v>0</v>
      </c>
      <c r="J196" s="163">
        <f t="shared" si="68"/>
        <v>0</v>
      </c>
      <c r="K196" s="163">
        <f t="shared" si="68"/>
        <v>0</v>
      </c>
      <c r="L196" s="163">
        <f t="shared" si="68"/>
        <v>0</v>
      </c>
      <c r="M196" s="163">
        <f t="shared" si="68"/>
        <v>0</v>
      </c>
      <c r="N196" s="163">
        <f t="shared" si="68"/>
        <v>0</v>
      </c>
      <c r="O196" s="163">
        <f t="shared" si="68"/>
        <v>0</v>
      </c>
      <c r="P196" s="163">
        <f t="shared" si="63"/>
        <v>0</v>
      </c>
      <c r="Q196" s="163">
        <f t="shared" si="63"/>
        <v>0</v>
      </c>
      <c r="R196" s="163">
        <f t="shared" si="63"/>
        <v>0</v>
      </c>
      <c r="S196" s="163">
        <f t="shared" si="67"/>
        <v>0</v>
      </c>
      <c r="T196" s="163">
        <f t="shared" si="67"/>
        <v>0</v>
      </c>
      <c r="U196" s="163">
        <f t="shared" si="67"/>
        <v>0</v>
      </c>
      <c r="V196" s="163">
        <f t="shared" si="67"/>
        <v>0</v>
      </c>
      <c r="W196" s="163">
        <f t="shared" si="65"/>
        <v>0</v>
      </c>
      <c r="X196" s="163">
        <f t="shared" si="66"/>
        <v>0</v>
      </c>
      <c r="Y196" s="163">
        <f t="shared" si="66"/>
        <v>0</v>
      </c>
      <c r="Z196" s="163">
        <f t="shared" si="67"/>
        <v>0</v>
      </c>
      <c r="AA196" s="163">
        <f t="shared" si="67"/>
        <v>0</v>
      </c>
      <c r="AB196" s="163">
        <f t="shared" si="67"/>
        <v>0</v>
      </c>
      <c r="AC196" s="163">
        <f t="shared" si="67"/>
        <v>0</v>
      </c>
      <c r="AD196" s="163">
        <f t="shared" si="67"/>
        <v>0</v>
      </c>
      <c r="AE196" s="163">
        <f t="shared" si="67"/>
        <v>0</v>
      </c>
      <c r="AF196" s="176">
        <f t="shared" si="67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68"/>
        <v>0</v>
      </c>
      <c r="D197" s="163">
        <f t="shared" si="68"/>
        <v>0</v>
      </c>
      <c r="E197" s="163">
        <f t="shared" si="68"/>
        <v>0</v>
      </c>
      <c r="F197" s="163">
        <f t="shared" si="68"/>
        <v>0</v>
      </c>
      <c r="G197" s="163">
        <f t="shared" si="68"/>
        <v>0</v>
      </c>
      <c r="H197" s="163">
        <f t="shared" si="68"/>
        <v>0</v>
      </c>
      <c r="I197" s="163">
        <f t="shared" si="68"/>
        <v>0</v>
      </c>
      <c r="J197" s="163">
        <f t="shared" si="68"/>
        <v>0</v>
      </c>
      <c r="K197" s="163">
        <f t="shared" si="68"/>
        <v>0</v>
      </c>
      <c r="L197" s="163">
        <f t="shared" si="68"/>
        <v>0</v>
      </c>
      <c r="M197" s="163">
        <f t="shared" si="68"/>
        <v>0</v>
      </c>
      <c r="N197" s="163">
        <f t="shared" si="68"/>
        <v>0</v>
      </c>
      <c r="O197" s="163">
        <f t="shared" si="68"/>
        <v>0</v>
      </c>
      <c r="P197" s="163">
        <f t="shared" si="63"/>
        <v>0</v>
      </c>
      <c r="Q197" s="163">
        <f t="shared" si="63"/>
        <v>0</v>
      </c>
      <c r="R197" s="163">
        <f t="shared" si="63"/>
        <v>0</v>
      </c>
      <c r="S197" s="163">
        <f t="shared" si="67"/>
        <v>0</v>
      </c>
      <c r="T197" s="163">
        <f t="shared" si="67"/>
        <v>0</v>
      </c>
      <c r="U197" s="163">
        <f t="shared" si="67"/>
        <v>0</v>
      </c>
      <c r="V197" s="163">
        <f t="shared" si="67"/>
        <v>0</v>
      </c>
      <c r="W197" s="163">
        <f t="shared" si="65"/>
        <v>0</v>
      </c>
      <c r="X197" s="163">
        <f t="shared" si="66"/>
        <v>0</v>
      </c>
      <c r="Y197" s="163">
        <f t="shared" si="66"/>
        <v>0</v>
      </c>
      <c r="Z197" s="163">
        <f t="shared" si="67"/>
        <v>0</v>
      </c>
      <c r="AA197" s="163">
        <f t="shared" si="67"/>
        <v>0</v>
      </c>
      <c r="AB197" s="163">
        <f t="shared" si="67"/>
        <v>0</v>
      </c>
      <c r="AC197" s="163">
        <f t="shared" si="67"/>
        <v>0</v>
      </c>
      <c r="AD197" s="163">
        <f t="shared" si="67"/>
        <v>0</v>
      </c>
      <c r="AE197" s="163">
        <f t="shared" si="67"/>
        <v>0</v>
      </c>
      <c r="AF197" s="176">
        <f t="shared" si="67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68"/>
        <v>0</v>
      </c>
      <c r="D198" s="163">
        <f t="shared" si="68"/>
        <v>0</v>
      </c>
      <c r="E198" s="163">
        <f t="shared" si="68"/>
        <v>0</v>
      </c>
      <c r="F198" s="163">
        <f t="shared" si="68"/>
        <v>0</v>
      </c>
      <c r="G198" s="163">
        <f t="shared" si="68"/>
        <v>0</v>
      </c>
      <c r="H198" s="163">
        <f t="shared" si="68"/>
        <v>0</v>
      </c>
      <c r="I198" s="163">
        <f t="shared" si="68"/>
        <v>0</v>
      </c>
      <c r="J198" s="163">
        <f t="shared" si="68"/>
        <v>0</v>
      </c>
      <c r="K198" s="163">
        <f t="shared" si="68"/>
        <v>0</v>
      </c>
      <c r="L198" s="163">
        <f t="shared" si="68"/>
        <v>0</v>
      </c>
      <c r="M198" s="163">
        <f t="shared" si="68"/>
        <v>0</v>
      </c>
      <c r="N198" s="163">
        <f t="shared" si="68"/>
        <v>0</v>
      </c>
      <c r="O198" s="163">
        <f t="shared" si="68"/>
        <v>0</v>
      </c>
      <c r="P198" s="163">
        <f t="shared" si="63"/>
        <v>0</v>
      </c>
      <c r="Q198" s="163">
        <f t="shared" si="63"/>
        <v>0</v>
      </c>
      <c r="R198" s="163">
        <f t="shared" si="63"/>
        <v>0</v>
      </c>
      <c r="S198" s="163">
        <f t="shared" si="67"/>
        <v>0</v>
      </c>
      <c r="T198" s="163">
        <f t="shared" si="67"/>
        <v>0</v>
      </c>
      <c r="U198" s="163">
        <f t="shared" si="67"/>
        <v>0</v>
      </c>
      <c r="V198" s="163">
        <f t="shared" si="67"/>
        <v>0</v>
      </c>
      <c r="W198" s="163">
        <f t="shared" si="65"/>
        <v>0</v>
      </c>
      <c r="X198" s="163">
        <f t="shared" si="66"/>
        <v>0</v>
      </c>
      <c r="Y198" s="163">
        <f t="shared" si="66"/>
        <v>0</v>
      </c>
      <c r="Z198" s="163">
        <f t="shared" si="67"/>
        <v>0</v>
      </c>
      <c r="AA198" s="163">
        <f t="shared" si="67"/>
        <v>0</v>
      </c>
      <c r="AB198" s="163">
        <f t="shared" si="67"/>
        <v>0</v>
      </c>
      <c r="AC198" s="163">
        <f t="shared" si="67"/>
        <v>0</v>
      </c>
      <c r="AD198" s="163">
        <f t="shared" si="67"/>
        <v>0</v>
      </c>
      <c r="AE198" s="163">
        <f t="shared" si="67"/>
        <v>0</v>
      </c>
      <c r="AF198" s="176">
        <f t="shared" si="67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68"/>
        <v>0</v>
      </c>
      <c r="D199" s="163">
        <f t="shared" si="68"/>
        <v>0</v>
      </c>
      <c r="E199" s="163">
        <f t="shared" si="68"/>
        <v>0</v>
      </c>
      <c r="F199" s="163">
        <f t="shared" si="68"/>
        <v>0</v>
      </c>
      <c r="G199" s="163">
        <f t="shared" si="68"/>
        <v>0</v>
      </c>
      <c r="H199" s="163">
        <f t="shared" si="68"/>
        <v>0</v>
      </c>
      <c r="I199" s="163">
        <f t="shared" si="68"/>
        <v>0</v>
      </c>
      <c r="J199" s="163">
        <f t="shared" si="68"/>
        <v>0</v>
      </c>
      <c r="K199" s="163">
        <f t="shared" si="68"/>
        <v>0</v>
      </c>
      <c r="L199" s="163">
        <f t="shared" si="68"/>
        <v>0</v>
      </c>
      <c r="M199" s="163">
        <f t="shared" si="68"/>
        <v>0</v>
      </c>
      <c r="N199" s="163">
        <f t="shared" si="68"/>
        <v>0</v>
      </c>
      <c r="O199" s="163">
        <f t="shared" si="68"/>
        <v>0</v>
      </c>
      <c r="P199" s="163">
        <f t="shared" si="63"/>
        <v>0</v>
      </c>
      <c r="Q199" s="163">
        <f t="shared" si="63"/>
        <v>0</v>
      </c>
      <c r="R199" s="163">
        <f t="shared" si="63"/>
        <v>0</v>
      </c>
      <c r="S199" s="163">
        <f t="shared" si="67"/>
        <v>0</v>
      </c>
      <c r="T199" s="163">
        <f t="shared" si="67"/>
        <v>0</v>
      </c>
      <c r="U199" s="163">
        <f t="shared" si="67"/>
        <v>0</v>
      </c>
      <c r="V199" s="163">
        <f t="shared" si="67"/>
        <v>0</v>
      </c>
      <c r="W199" s="163">
        <f t="shared" si="65"/>
        <v>0</v>
      </c>
      <c r="X199" s="163">
        <f t="shared" si="66"/>
        <v>0</v>
      </c>
      <c r="Y199" s="163">
        <f t="shared" si="66"/>
        <v>0</v>
      </c>
      <c r="Z199" s="163">
        <f t="shared" si="67"/>
        <v>0</v>
      </c>
      <c r="AA199" s="163">
        <f t="shared" si="67"/>
        <v>0</v>
      </c>
      <c r="AB199" s="163">
        <f t="shared" si="67"/>
        <v>0</v>
      </c>
      <c r="AC199" s="163">
        <f t="shared" si="67"/>
        <v>0</v>
      </c>
      <c r="AD199" s="163">
        <f t="shared" si="67"/>
        <v>0</v>
      </c>
      <c r="AE199" s="163">
        <f t="shared" si="67"/>
        <v>0</v>
      </c>
      <c r="AF199" s="176">
        <f t="shared" si="67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68"/>
        <v>0</v>
      </c>
      <c r="D200" s="163">
        <f t="shared" si="68"/>
        <v>0</v>
      </c>
      <c r="E200" s="163">
        <f t="shared" si="68"/>
        <v>0</v>
      </c>
      <c r="F200" s="163">
        <f t="shared" si="68"/>
        <v>0</v>
      </c>
      <c r="G200" s="163">
        <f t="shared" si="68"/>
        <v>0</v>
      </c>
      <c r="H200" s="163">
        <f t="shared" si="68"/>
        <v>0</v>
      </c>
      <c r="I200" s="163">
        <f t="shared" si="68"/>
        <v>0</v>
      </c>
      <c r="J200" s="163">
        <f t="shared" si="68"/>
        <v>0</v>
      </c>
      <c r="K200" s="163">
        <f t="shared" si="68"/>
        <v>0</v>
      </c>
      <c r="L200" s="163">
        <f t="shared" si="68"/>
        <v>0</v>
      </c>
      <c r="M200" s="163">
        <f t="shared" si="68"/>
        <v>0</v>
      </c>
      <c r="N200" s="163">
        <f t="shared" si="68"/>
        <v>0</v>
      </c>
      <c r="O200" s="163">
        <f t="shared" si="68"/>
        <v>0</v>
      </c>
      <c r="P200" s="163">
        <f t="shared" si="63"/>
        <v>0</v>
      </c>
      <c r="Q200" s="163">
        <f t="shared" si="63"/>
        <v>0</v>
      </c>
      <c r="R200" s="163">
        <f t="shared" si="63"/>
        <v>0</v>
      </c>
      <c r="S200" s="163">
        <f t="shared" ref="S200:AF215" si="69">R200</f>
        <v>0</v>
      </c>
      <c r="T200" s="163">
        <f t="shared" si="69"/>
        <v>0</v>
      </c>
      <c r="U200" s="163">
        <f t="shared" si="69"/>
        <v>0</v>
      </c>
      <c r="V200" s="163">
        <f t="shared" si="69"/>
        <v>0</v>
      </c>
      <c r="W200" s="163">
        <f t="shared" si="65"/>
        <v>0</v>
      </c>
      <c r="X200" s="163">
        <f>W200</f>
        <v>0</v>
      </c>
      <c r="Y200" s="163">
        <f>X200</f>
        <v>0</v>
      </c>
      <c r="Z200" s="163">
        <f t="shared" si="69"/>
        <v>0</v>
      </c>
      <c r="AA200" s="163">
        <f t="shared" si="69"/>
        <v>0</v>
      </c>
      <c r="AB200" s="163">
        <f t="shared" si="69"/>
        <v>0</v>
      </c>
      <c r="AC200" s="163">
        <f t="shared" si="69"/>
        <v>0</v>
      </c>
      <c r="AD200" s="163">
        <f t="shared" si="69"/>
        <v>0</v>
      </c>
      <c r="AE200" s="163">
        <f t="shared" si="69"/>
        <v>0</v>
      </c>
      <c r="AF200" s="176">
        <f t="shared" si="69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O216" si="70">B201</f>
        <v>0</v>
      </c>
      <c r="D201" s="163">
        <f t="shared" si="70"/>
        <v>0</v>
      </c>
      <c r="E201" s="163">
        <f t="shared" si="70"/>
        <v>0</v>
      </c>
      <c r="F201" s="163">
        <f t="shared" si="70"/>
        <v>0</v>
      </c>
      <c r="G201" s="163">
        <f t="shared" si="70"/>
        <v>0</v>
      </c>
      <c r="H201" s="163">
        <f t="shared" si="70"/>
        <v>0</v>
      </c>
      <c r="I201" s="163">
        <f t="shared" si="70"/>
        <v>0</v>
      </c>
      <c r="J201" s="163">
        <f t="shared" si="70"/>
        <v>0</v>
      </c>
      <c r="K201" s="163">
        <f t="shared" si="70"/>
        <v>0</v>
      </c>
      <c r="L201" s="163">
        <f t="shared" si="70"/>
        <v>0</v>
      </c>
      <c r="M201" s="163">
        <f t="shared" si="70"/>
        <v>0</v>
      </c>
      <c r="N201" s="163">
        <f t="shared" si="70"/>
        <v>0</v>
      </c>
      <c r="O201" s="163">
        <f t="shared" si="70"/>
        <v>0</v>
      </c>
      <c r="P201" s="163">
        <f t="shared" si="63"/>
        <v>0</v>
      </c>
      <c r="Q201" s="163">
        <f t="shared" si="63"/>
        <v>0</v>
      </c>
      <c r="R201" s="163">
        <f t="shared" si="63"/>
        <v>0</v>
      </c>
      <c r="S201" s="163">
        <f t="shared" si="69"/>
        <v>0</v>
      </c>
      <c r="T201" s="163">
        <f t="shared" si="69"/>
        <v>0</v>
      </c>
      <c r="U201" s="163">
        <f t="shared" si="69"/>
        <v>0</v>
      </c>
      <c r="V201" s="163">
        <f t="shared" si="69"/>
        <v>0</v>
      </c>
      <c r="W201" s="163">
        <f t="shared" ref="W201:Y216" si="71">V201</f>
        <v>0</v>
      </c>
      <c r="X201" s="163">
        <f t="shared" si="71"/>
        <v>0</v>
      </c>
      <c r="Y201" s="163">
        <f t="shared" si="71"/>
        <v>0</v>
      </c>
      <c r="Z201" s="163">
        <f t="shared" si="69"/>
        <v>0</v>
      </c>
      <c r="AA201" s="163">
        <f t="shared" si="69"/>
        <v>0</v>
      </c>
      <c r="AB201" s="163">
        <f t="shared" si="69"/>
        <v>0</v>
      </c>
      <c r="AC201" s="163">
        <f t="shared" si="69"/>
        <v>0</v>
      </c>
      <c r="AD201" s="163">
        <f t="shared" si="69"/>
        <v>0</v>
      </c>
      <c r="AE201" s="163">
        <f t="shared" si="69"/>
        <v>0</v>
      </c>
      <c r="AF201" s="176">
        <f t="shared" si="69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70"/>
        <v>0</v>
      </c>
      <c r="D202" s="163">
        <f t="shared" si="70"/>
        <v>0</v>
      </c>
      <c r="E202" s="163">
        <f t="shared" si="70"/>
        <v>0</v>
      </c>
      <c r="F202" s="163">
        <f t="shared" si="70"/>
        <v>0</v>
      </c>
      <c r="G202" s="163">
        <f t="shared" si="70"/>
        <v>0</v>
      </c>
      <c r="H202" s="163">
        <f t="shared" si="70"/>
        <v>0</v>
      </c>
      <c r="I202" s="163">
        <f t="shared" si="70"/>
        <v>0</v>
      </c>
      <c r="J202" s="163">
        <f t="shared" si="70"/>
        <v>0</v>
      </c>
      <c r="K202" s="163">
        <f t="shared" si="70"/>
        <v>0</v>
      </c>
      <c r="L202" s="163">
        <f t="shared" si="70"/>
        <v>0</v>
      </c>
      <c r="M202" s="163">
        <f t="shared" si="70"/>
        <v>0</v>
      </c>
      <c r="N202" s="163">
        <f t="shared" si="70"/>
        <v>0</v>
      </c>
      <c r="O202" s="163">
        <f t="shared" si="70"/>
        <v>0</v>
      </c>
      <c r="P202" s="163">
        <f t="shared" si="63"/>
        <v>0</v>
      </c>
      <c r="Q202" s="163">
        <f t="shared" si="63"/>
        <v>0</v>
      </c>
      <c r="R202" s="163">
        <f t="shared" si="63"/>
        <v>0</v>
      </c>
      <c r="S202" s="163">
        <f t="shared" si="69"/>
        <v>0</v>
      </c>
      <c r="T202" s="163">
        <f t="shared" si="69"/>
        <v>0</v>
      </c>
      <c r="U202" s="163">
        <f t="shared" si="69"/>
        <v>0</v>
      </c>
      <c r="V202" s="163">
        <f t="shared" si="69"/>
        <v>0</v>
      </c>
      <c r="W202" s="163">
        <f t="shared" si="71"/>
        <v>0</v>
      </c>
      <c r="X202" s="163">
        <f t="shared" si="71"/>
        <v>0</v>
      </c>
      <c r="Y202" s="163">
        <f t="shared" si="71"/>
        <v>0</v>
      </c>
      <c r="Z202" s="163">
        <f t="shared" si="69"/>
        <v>0</v>
      </c>
      <c r="AA202" s="163">
        <f t="shared" si="69"/>
        <v>0</v>
      </c>
      <c r="AB202" s="163">
        <f t="shared" si="69"/>
        <v>0</v>
      </c>
      <c r="AC202" s="163">
        <f t="shared" si="69"/>
        <v>0</v>
      </c>
      <c r="AD202" s="163">
        <f t="shared" si="69"/>
        <v>0</v>
      </c>
      <c r="AE202" s="163">
        <f t="shared" si="69"/>
        <v>0</v>
      </c>
      <c r="AF202" s="176">
        <f t="shared" si="69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70"/>
        <v>0</v>
      </c>
      <c r="D203" s="163">
        <f t="shared" si="70"/>
        <v>0</v>
      </c>
      <c r="E203" s="163">
        <f t="shared" si="70"/>
        <v>0</v>
      </c>
      <c r="F203" s="163">
        <f t="shared" si="70"/>
        <v>0</v>
      </c>
      <c r="G203" s="163">
        <f t="shared" si="70"/>
        <v>0</v>
      </c>
      <c r="H203" s="163">
        <f t="shared" si="70"/>
        <v>0</v>
      </c>
      <c r="I203" s="163">
        <f t="shared" si="70"/>
        <v>0</v>
      </c>
      <c r="J203" s="163">
        <f t="shared" si="70"/>
        <v>0</v>
      </c>
      <c r="K203" s="163">
        <f t="shared" si="70"/>
        <v>0</v>
      </c>
      <c r="L203" s="163">
        <f t="shared" si="70"/>
        <v>0</v>
      </c>
      <c r="M203" s="163">
        <f t="shared" si="70"/>
        <v>0</v>
      </c>
      <c r="N203" s="163">
        <f t="shared" si="70"/>
        <v>0</v>
      </c>
      <c r="O203" s="163">
        <f t="shared" si="70"/>
        <v>0</v>
      </c>
      <c r="P203" s="163">
        <f t="shared" si="63"/>
        <v>0</v>
      </c>
      <c r="Q203" s="163">
        <f t="shared" si="63"/>
        <v>0</v>
      </c>
      <c r="R203" s="163">
        <f t="shared" si="63"/>
        <v>0</v>
      </c>
      <c r="S203" s="163">
        <f t="shared" si="69"/>
        <v>0</v>
      </c>
      <c r="T203" s="163">
        <f t="shared" si="69"/>
        <v>0</v>
      </c>
      <c r="U203" s="163">
        <f t="shared" si="69"/>
        <v>0</v>
      </c>
      <c r="V203" s="163">
        <f t="shared" si="69"/>
        <v>0</v>
      </c>
      <c r="W203" s="163">
        <f t="shared" si="71"/>
        <v>0</v>
      </c>
      <c r="X203" s="163">
        <f t="shared" si="71"/>
        <v>0</v>
      </c>
      <c r="Y203" s="163">
        <f t="shared" si="71"/>
        <v>0</v>
      </c>
      <c r="Z203" s="163">
        <f t="shared" si="69"/>
        <v>0</v>
      </c>
      <c r="AA203" s="163">
        <f t="shared" si="69"/>
        <v>0</v>
      </c>
      <c r="AB203" s="163">
        <f t="shared" si="69"/>
        <v>0</v>
      </c>
      <c r="AC203" s="163">
        <f t="shared" si="69"/>
        <v>0</v>
      </c>
      <c r="AD203" s="163">
        <f t="shared" si="69"/>
        <v>0</v>
      </c>
      <c r="AE203" s="163">
        <f t="shared" si="69"/>
        <v>0</v>
      </c>
      <c r="AF203" s="176">
        <f t="shared" si="69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70"/>
        <v>0</v>
      </c>
      <c r="D204" s="163">
        <f t="shared" si="70"/>
        <v>0</v>
      </c>
      <c r="E204" s="163">
        <f t="shared" si="70"/>
        <v>0</v>
      </c>
      <c r="F204" s="163">
        <f t="shared" si="70"/>
        <v>0</v>
      </c>
      <c r="G204" s="163">
        <f t="shared" si="70"/>
        <v>0</v>
      </c>
      <c r="H204" s="163">
        <f t="shared" si="70"/>
        <v>0</v>
      </c>
      <c r="I204" s="163">
        <f t="shared" si="70"/>
        <v>0</v>
      </c>
      <c r="J204" s="163">
        <f t="shared" si="70"/>
        <v>0</v>
      </c>
      <c r="K204" s="163">
        <f t="shared" si="70"/>
        <v>0</v>
      </c>
      <c r="L204" s="163">
        <f t="shared" si="70"/>
        <v>0</v>
      </c>
      <c r="M204" s="163">
        <f t="shared" si="70"/>
        <v>0</v>
      </c>
      <c r="N204" s="163">
        <f t="shared" si="70"/>
        <v>0</v>
      </c>
      <c r="O204" s="163">
        <f t="shared" si="70"/>
        <v>0</v>
      </c>
      <c r="P204" s="163">
        <f t="shared" si="63"/>
        <v>0</v>
      </c>
      <c r="Q204" s="163">
        <f t="shared" si="63"/>
        <v>0</v>
      </c>
      <c r="R204" s="163">
        <f t="shared" si="63"/>
        <v>0</v>
      </c>
      <c r="S204" s="163">
        <f t="shared" si="69"/>
        <v>0</v>
      </c>
      <c r="T204" s="163">
        <f t="shared" si="69"/>
        <v>0</v>
      </c>
      <c r="U204" s="163">
        <f t="shared" si="69"/>
        <v>0</v>
      </c>
      <c r="V204" s="163">
        <f t="shared" si="69"/>
        <v>0</v>
      </c>
      <c r="W204" s="163">
        <f t="shared" si="71"/>
        <v>0</v>
      </c>
      <c r="X204" s="163">
        <f t="shared" si="71"/>
        <v>0</v>
      </c>
      <c r="Y204" s="163">
        <f t="shared" si="71"/>
        <v>0</v>
      </c>
      <c r="Z204" s="163">
        <f t="shared" si="69"/>
        <v>0</v>
      </c>
      <c r="AA204" s="163">
        <f t="shared" si="69"/>
        <v>0</v>
      </c>
      <c r="AB204" s="163">
        <f t="shared" si="69"/>
        <v>0</v>
      </c>
      <c r="AC204" s="163">
        <f t="shared" si="69"/>
        <v>0</v>
      </c>
      <c r="AD204" s="163">
        <f t="shared" si="69"/>
        <v>0</v>
      </c>
      <c r="AE204" s="163">
        <f t="shared" si="69"/>
        <v>0</v>
      </c>
      <c r="AF204" s="176">
        <f t="shared" si="69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70"/>
        <v>0</v>
      </c>
      <c r="D205" s="163">
        <f t="shared" si="70"/>
        <v>0</v>
      </c>
      <c r="E205" s="163">
        <f t="shared" si="70"/>
        <v>0</v>
      </c>
      <c r="F205" s="163">
        <f t="shared" si="70"/>
        <v>0</v>
      </c>
      <c r="G205" s="163">
        <f t="shared" si="70"/>
        <v>0</v>
      </c>
      <c r="H205" s="163">
        <f t="shared" si="70"/>
        <v>0</v>
      </c>
      <c r="I205" s="163">
        <f t="shared" si="70"/>
        <v>0</v>
      </c>
      <c r="J205" s="163">
        <f t="shared" si="70"/>
        <v>0</v>
      </c>
      <c r="K205" s="163">
        <f t="shared" si="70"/>
        <v>0</v>
      </c>
      <c r="L205" s="163">
        <f t="shared" si="70"/>
        <v>0</v>
      </c>
      <c r="M205" s="163">
        <f t="shared" si="70"/>
        <v>0</v>
      </c>
      <c r="N205" s="163">
        <f t="shared" si="70"/>
        <v>0</v>
      </c>
      <c r="O205" s="163">
        <f t="shared" si="70"/>
        <v>0</v>
      </c>
      <c r="P205" s="163">
        <f t="shared" si="63"/>
        <v>0</v>
      </c>
      <c r="Q205" s="163">
        <f t="shared" si="63"/>
        <v>0</v>
      </c>
      <c r="R205" s="163">
        <f t="shared" si="63"/>
        <v>0</v>
      </c>
      <c r="S205" s="163">
        <f t="shared" si="69"/>
        <v>0</v>
      </c>
      <c r="T205" s="163">
        <f t="shared" si="69"/>
        <v>0</v>
      </c>
      <c r="U205" s="163">
        <f t="shared" si="69"/>
        <v>0</v>
      </c>
      <c r="V205" s="163">
        <f t="shared" si="69"/>
        <v>0</v>
      </c>
      <c r="W205" s="163">
        <f t="shared" si="71"/>
        <v>0</v>
      </c>
      <c r="X205" s="163">
        <f t="shared" si="71"/>
        <v>0</v>
      </c>
      <c r="Y205" s="163">
        <f t="shared" si="71"/>
        <v>0</v>
      </c>
      <c r="Z205" s="163">
        <f t="shared" si="69"/>
        <v>0</v>
      </c>
      <c r="AA205" s="163">
        <f t="shared" si="69"/>
        <v>0</v>
      </c>
      <c r="AB205" s="163">
        <f t="shared" si="69"/>
        <v>0</v>
      </c>
      <c r="AC205" s="163">
        <f t="shared" si="69"/>
        <v>0</v>
      </c>
      <c r="AD205" s="163">
        <f t="shared" si="69"/>
        <v>0</v>
      </c>
      <c r="AE205" s="163">
        <f t="shared" si="69"/>
        <v>0</v>
      </c>
      <c r="AF205" s="176">
        <f t="shared" si="69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70"/>
        <v>0</v>
      </c>
      <c r="D206" s="163">
        <f t="shared" si="70"/>
        <v>0</v>
      </c>
      <c r="E206" s="163">
        <f t="shared" si="70"/>
        <v>0</v>
      </c>
      <c r="F206" s="163">
        <f t="shared" si="70"/>
        <v>0</v>
      </c>
      <c r="G206" s="163">
        <f t="shared" si="70"/>
        <v>0</v>
      </c>
      <c r="H206" s="163">
        <f t="shared" si="70"/>
        <v>0</v>
      </c>
      <c r="I206" s="163">
        <f t="shared" si="70"/>
        <v>0</v>
      </c>
      <c r="J206" s="163">
        <f t="shared" si="70"/>
        <v>0</v>
      </c>
      <c r="K206" s="163">
        <f t="shared" si="70"/>
        <v>0</v>
      </c>
      <c r="L206" s="163">
        <f t="shared" si="70"/>
        <v>0</v>
      </c>
      <c r="M206" s="163">
        <f t="shared" si="70"/>
        <v>0</v>
      </c>
      <c r="N206" s="163">
        <f t="shared" si="70"/>
        <v>0</v>
      </c>
      <c r="O206" s="163">
        <f t="shared" si="70"/>
        <v>0</v>
      </c>
      <c r="P206" s="163">
        <f t="shared" si="63"/>
        <v>0</v>
      </c>
      <c r="Q206" s="163">
        <f t="shared" si="63"/>
        <v>0</v>
      </c>
      <c r="R206" s="163">
        <f t="shared" si="63"/>
        <v>0</v>
      </c>
      <c r="S206" s="163">
        <f t="shared" si="69"/>
        <v>0</v>
      </c>
      <c r="T206" s="163">
        <f t="shared" si="69"/>
        <v>0</v>
      </c>
      <c r="U206" s="163">
        <f t="shared" si="69"/>
        <v>0</v>
      </c>
      <c r="V206" s="163">
        <f t="shared" si="69"/>
        <v>0</v>
      </c>
      <c r="W206" s="163">
        <f t="shared" si="71"/>
        <v>0</v>
      </c>
      <c r="X206" s="163">
        <f t="shared" si="71"/>
        <v>0</v>
      </c>
      <c r="Y206" s="163">
        <f t="shared" si="71"/>
        <v>0</v>
      </c>
      <c r="Z206" s="163">
        <f t="shared" si="69"/>
        <v>0</v>
      </c>
      <c r="AA206" s="163">
        <f t="shared" si="69"/>
        <v>0</v>
      </c>
      <c r="AB206" s="163">
        <f t="shared" si="69"/>
        <v>0</v>
      </c>
      <c r="AC206" s="163">
        <f t="shared" si="69"/>
        <v>0</v>
      </c>
      <c r="AD206" s="163">
        <f t="shared" si="69"/>
        <v>0</v>
      </c>
      <c r="AE206" s="163">
        <f t="shared" si="69"/>
        <v>0</v>
      </c>
      <c r="AF206" s="176">
        <f t="shared" si="69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70"/>
        <v>0</v>
      </c>
      <c r="D207" s="163">
        <f t="shared" si="70"/>
        <v>0</v>
      </c>
      <c r="E207" s="163">
        <f t="shared" si="70"/>
        <v>0</v>
      </c>
      <c r="F207" s="163">
        <f t="shared" si="70"/>
        <v>0</v>
      </c>
      <c r="G207" s="163">
        <f t="shared" si="70"/>
        <v>0</v>
      </c>
      <c r="H207" s="163">
        <f t="shared" si="70"/>
        <v>0</v>
      </c>
      <c r="I207" s="163">
        <f t="shared" si="70"/>
        <v>0</v>
      </c>
      <c r="J207" s="163">
        <f t="shared" si="70"/>
        <v>0</v>
      </c>
      <c r="K207" s="163">
        <f t="shared" si="70"/>
        <v>0</v>
      </c>
      <c r="L207" s="163">
        <f t="shared" si="70"/>
        <v>0</v>
      </c>
      <c r="M207" s="163">
        <f t="shared" si="70"/>
        <v>0</v>
      </c>
      <c r="N207" s="163">
        <f t="shared" si="70"/>
        <v>0</v>
      </c>
      <c r="O207" s="163">
        <f t="shared" si="70"/>
        <v>0</v>
      </c>
      <c r="P207" s="163">
        <f t="shared" si="63"/>
        <v>0</v>
      </c>
      <c r="Q207" s="163">
        <f t="shared" si="63"/>
        <v>0</v>
      </c>
      <c r="R207" s="163">
        <f t="shared" si="63"/>
        <v>0</v>
      </c>
      <c r="S207" s="163">
        <f t="shared" si="69"/>
        <v>0</v>
      </c>
      <c r="T207" s="163">
        <f t="shared" si="69"/>
        <v>0</v>
      </c>
      <c r="U207" s="163">
        <f t="shared" si="69"/>
        <v>0</v>
      </c>
      <c r="V207" s="163">
        <f t="shared" si="69"/>
        <v>0</v>
      </c>
      <c r="W207" s="163">
        <f t="shared" si="71"/>
        <v>0</v>
      </c>
      <c r="X207" s="163">
        <f t="shared" si="71"/>
        <v>0</v>
      </c>
      <c r="Y207" s="163">
        <f t="shared" si="71"/>
        <v>0</v>
      </c>
      <c r="Z207" s="163">
        <f t="shared" si="69"/>
        <v>0</v>
      </c>
      <c r="AA207" s="163">
        <f t="shared" si="69"/>
        <v>0</v>
      </c>
      <c r="AB207" s="163">
        <f t="shared" si="69"/>
        <v>0</v>
      </c>
      <c r="AC207" s="163">
        <f t="shared" si="69"/>
        <v>0</v>
      </c>
      <c r="AD207" s="163">
        <f t="shared" si="69"/>
        <v>0</v>
      </c>
      <c r="AE207" s="163">
        <f t="shared" si="69"/>
        <v>0</v>
      </c>
      <c r="AF207" s="176">
        <f t="shared" si="69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70"/>
        <v>0</v>
      </c>
      <c r="D208" s="163">
        <f t="shared" si="70"/>
        <v>0</v>
      </c>
      <c r="E208" s="163">
        <f t="shared" si="70"/>
        <v>0</v>
      </c>
      <c r="F208" s="163">
        <f t="shared" si="70"/>
        <v>0</v>
      </c>
      <c r="G208" s="163">
        <f t="shared" si="70"/>
        <v>0</v>
      </c>
      <c r="H208" s="163">
        <f t="shared" si="70"/>
        <v>0</v>
      </c>
      <c r="I208" s="163">
        <f t="shared" si="70"/>
        <v>0</v>
      </c>
      <c r="J208" s="163">
        <f t="shared" si="70"/>
        <v>0</v>
      </c>
      <c r="K208" s="163">
        <f t="shared" si="70"/>
        <v>0</v>
      </c>
      <c r="L208" s="163">
        <f t="shared" si="70"/>
        <v>0</v>
      </c>
      <c r="M208" s="163">
        <f t="shared" si="70"/>
        <v>0</v>
      </c>
      <c r="N208" s="163">
        <f t="shared" si="70"/>
        <v>0</v>
      </c>
      <c r="O208" s="163">
        <f t="shared" si="70"/>
        <v>0</v>
      </c>
      <c r="P208" s="163">
        <f t="shared" si="63"/>
        <v>0</v>
      </c>
      <c r="Q208" s="163">
        <f t="shared" si="63"/>
        <v>0</v>
      </c>
      <c r="R208" s="163">
        <f t="shared" si="63"/>
        <v>0</v>
      </c>
      <c r="S208" s="163">
        <f t="shared" si="69"/>
        <v>0</v>
      </c>
      <c r="T208" s="163">
        <f t="shared" si="69"/>
        <v>0</v>
      </c>
      <c r="U208" s="163">
        <f t="shared" si="69"/>
        <v>0</v>
      </c>
      <c r="V208" s="163">
        <f t="shared" si="69"/>
        <v>0</v>
      </c>
      <c r="W208" s="163">
        <f t="shared" si="71"/>
        <v>0</v>
      </c>
      <c r="X208" s="163">
        <f t="shared" si="71"/>
        <v>0</v>
      </c>
      <c r="Y208" s="163">
        <f t="shared" si="71"/>
        <v>0</v>
      </c>
      <c r="Z208" s="163">
        <f t="shared" si="69"/>
        <v>0</v>
      </c>
      <c r="AA208" s="163">
        <f t="shared" si="69"/>
        <v>0</v>
      </c>
      <c r="AB208" s="163">
        <f t="shared" si="69"/>
        <v>0</v>
      </c>
      <c r="AC208" s="163">
        <f t="shared" si="69"/>
        <v>0</v>
      </c>
      <c r="AD208" s="163">
        <f t="shared" si="69"/>
        <v>0</v>
      </c>
      <c r="AE208" s="163">
        <f t="shared" si="69"/>
        <v>0</v>
      </c>
      <c r="AF208" s="176">
        <f t="shared" si="69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70"/>
        <v>0</v>
      </c>
      <c r="D209" s="163">
        <f t="shared" si="70"/>
        <v>0</v>
      </c>
      <c r="E209" s="163">
        <f t="shared" si="70"/>
        <v>0</v>
      </c>
      <c r="F209" s="163">
        <f t="shared" si="70"/>
        <v>0</v>
      </c>
      <c r="G209" s="163">
        <f t="shared" si="70"/>
        <v>0</v>
      </c>
      <c r="H209" s="163">
        <f t="shared" si="70"/>
        <v>0</v>
      </c>
      <c r="I209" s="163">
        <f t="shared" si="70"/>
        <v>0</v>
      </c>
      <c r="J209" s="163">
        <f t="shared" si="70"/>
        <v>0</v>
      </c>
      <c r="K209" s="163">
        <f t="shared" si="70"/>
        <v>0</v>
      </c>
      <c r="L209" s="163">
        <f t="shared" si="70"/>
        <v>0</v>
      </c>
      <c r="M209" s="163">
        <f t="shared" si="70"/>
        <v>0</v>
      </c>
      <c r="N209" s="163">
        <f t="shared" si="70"/>
        <v>0</v>
      </c>
      <c r="O209" s="163">
        <f t="shared" si="70"/>
        <v>0</v>
      </c>
      <c r="P209" s="163">
        <f t="shared" si="63"/>
        <v>0</v>
      </c>
      <c r="Q209" s="163">
        <f t="shared" si="63"/>
        <v>0</v>
      </c>
      <c r="R209" s="163">
        <f t="shared" si="63"/>
        <v>0</v>
      </c>
      <c r="S209" s="163">
        <f t="shared" si="69"/>
        <v>0</v>
      </c>
      <c r="T209" s="163">
        <f t="shared" si="69"/>
        <v>0</v>
      </c>
      <c r="U209" s="163">
        <f t="shared" si="69"/>
        <v>0</v>
      </c>
      <c r="V209" s="163">
        <f t="shared" si="69"/>
        <v>0</v>
      </c>
      <c r="W209" s="163">
        <f t="shared" si="71"/>
        <v>0</v>
      </c>
      <c r="X209" s="163">
        <f t="shared" si="71"/>
        <v>0</v>
      </c>
      <c r="Y209" s="163">
        <f t="shared" si="71"/>
        <v>0</v>
      </c>
      <c r="Z209" s="163">
        <f t="shared" si="69"/>
        <v>0</v>
      </c>
      <c r="AA209" s="163">
        <f t="shared" si="69"/>
        <v>0</v>
      </c>
      <c r="AB209" s="163">
        <f t="shared" si="69"/>
        <v>0</v>
      </c>
      <c r="AC209" s="163">
        <f t="shared" si="69"/>
        <v>0</v>
      </c>
      <c r="AD209" s="163">
        <f t="shared" si="69"/>
        <v>0</v>
      </c>
      <c r="AE209" s="163">
        <f t="shared" si="69"/>
        <v>0</v>
      </c>
      <c r="AF209" s="176">
        <f t="shared" si="69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70"/>
        <v>0</v>
      </c>
      <c r="D210" s="163">
        <f t="shared" si="70"/>
        <v>0</v>
      </c>
      <c r="E210" s="163">
        <f t="shared" si="70"/>
        <v>0</v>
      </c>
      <c r="F210" s="163">
        <f t="shared" si="70"/>
        <v>0</v>
      </c>
      <c r="G210" s="163">
        <f t="shared" si="70"/>
        <v>0</v>
      </c>
      <c r="H210" s="163">
        <f t="shared" si="70"/>
        <v>0</v>
      </c>
      <c r="I210" s="163">
        <f t="shared" si="70"/>
        <v>0</v>
      </c>
      <c r="J210" s="163">
        <f t="shared" si="70"/>
        <v>0</v>
      </c>
      <c r="K210" s="163">
        <f t="shared" si="70"/>
        <v>0</v>
      </c>
      <c r="L210" s="163">
        <f t="shared" si="70"/>
        <v>0</v>
      </c>
      <c r="M210" s="163">
        <f t="shared" si="70"/>
        <v>0</v>
      </c>
      <c r="N210" s="163">
        <f t="shared" si="70"/>
        <v>0</v>
      </c>
      <c r="O210" s="163">
        <f t="shared" si="70"/>
        <v>0</v>
      </c>
      <c r="P210" s="163">
        <f t="shared" si="63"/>
        <v>0</v>
      </c>
      <c r="Q210" s="163">
        <f t="shared" si="63"/>
        <v>0</v>
      </c>
      <c r="R210" s="163">
        <f t="shared" si="63"/>
        <v>0</v>
      </c>
      <c r="S210" s="163">
        <f t="shared" si="69"/>
        <v>0</v>
      </c>
      <c r="T210" s="163">
        <f t="shared" si="69"/>
        <v>0</v>
      </c>
      <c r="U210" s="163">
        <f t="shared" si="69"/>
        <v>0</v>
      </c>
      <c r="V210" s="163">
        <f t="shared" si="69"/>
        <v>0</v>
      </c>
      <c r="W210" s="163">
        <f t="shared" si="71"/>
        <v>0</v>
      </c>
      <c r="X210" s="163">
        <f t="shared" si="71"/>
        <v>0</v>
      </c>
      <c r="Y210" s="163">
        <f t="shared" si="71"/>
        <v>0</v>
      </c>
      <c r="Z210" s="163">
        <f t="shared" si="69"/>
        <v>0</v>
      </c>
      <c r="AA210" s="163">
        <f t="shared" si="69"/>
        <v>0</v>
      </c>
      <c r="AB210" s="163">
        <f t="shared" si="69"/>
        <v>0</v>
      </c>
      <c r="AC210" s="163">
        <f t="shared" si="69"/>
        <v>0</v>
      </c>
      <c r="AD210" s="163">
        <f t="shared" si="69"/>
        <v>0</v>
      </c>
      <c r="AE210" s="163">
        <f t="shared" si="69"/>
        <v>0</v>
      </c>
      <c r="AF210" s="176">
        <f t="shared" si="69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70"/>
        <v>0</v>
      </c>
      <c r="D211" s="163">
        <f t="shared" si="70"/>
        <v>0</v>
      </c>
      <c r="E211" s="163">
        <f t="shared" si="70"/>
        <v>0</v>
      </c>
      <c r="F211" s="163">
        <f t="shared" si="70"/>
        <v>0</v>
      </c>
      <c r="G211" s="163">
        <f t="shared" si="70"/>
        <v>0</v>
      </c>
      <c r="H211" s="163">
        <f t="shared" si="70"/>
        <v>0</v>
      </c>
      <c r="I211" s="163">
        <f t="shared" si="70"/>
        <v>0</v>
      </c>
      <c r="J211" s="163">
        <f t="shared" si="70"/>
        <v>0</v>
      </c>
      <c r="K211" s="163">
        <f t="shared" si="70"/>
        <v>0</v>
      </c>
      <c r="L211" s="163">
        <f t="shared" si="70"/>
        <v>0</v>
      </c>
      <c r="M211" s="163">
        <f t="shared" si="70"/>
        <v>0</v>
      </c>
      <c r="N211" s="163">
        <f t="shared" si="70"/>
        <v>0</v>
      </c>
      <c r="O211" s="163">
        <f t="shared" si="70"/>
        <v>0</v>
      </c>
      <c r="P211" s="163">
        <f t="shared" si="63"/>
        <v>0</v>
      </c>
      <c r="Q211" s="163">
        <f t="shared" si="63"/>
        <v>0</v>
      </c>
      <c r="R211" s="163">
        <f t="shared" si="63"/>
        <v>0</v>
      </c>
      <c r="S211" s="163">
        <f t="shared" si="69"/>
        <v>0</v>
      </c>
      <c r="T211" s="163">
        <f t="shared" si="69"/>
        <v>0</v>
      </c>
      <c r="U211" s="163">
        <f t="shared" si="69"/>
        <v>0</v>
      </c>
      <c r="V211" s="163">
        <f t="shared" si="69"/>
        <v>0</v>
      </c>
      <c r="W211" s="163">
        <f t="shared" si="71"/>
        <v>0</v>
      </c>
      <c r="X211" s="163">
        <f t="shared" si="71"/>
        <v>0</v>
      </c>
      <c r="Y211" s="163">
        <f t="shared" si="71"/>
        <v>0</v>
      </c>
      <c r="Z211" s="163">
        <f t="shared" si="69"/>
        <v>0</v>
      </c>
      <c r="AA211" s="163">
        <f t="shared" si="69"/>
        <v>0</v>
      </c>
      <c r="AB211" s="163">
        <f t="shared" si="69"/>
        <v>0</v>
      </c>
      <c r="AC211" s="163">
        <f t="shared" si="69"/>
        <v>0</v>
      </c>
      <c r="AD211" s="163">
        <f t="shared" si="69"/>
        <v>0</v>
      </c>
      <c r="AE211" s="163">
        <f t="shared" si="69"/>
        <v>0</v>
      </c>
      <c r="AF211" s="176">
        <f t="shared" si="69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70"/>
        <v>0</v>
      </c>
      <c r="D212" s="163">
        <f t="shared" si="70"/>
        <v>0</v>
      </c>
      <c r="E212" s="163">
        <f t="shared" si="70"/>
        <v>0</v>
      </c>
      <c r="F212" s="163">
        <f t="shared" si="70"/>
        <v>0</v>
      </c>
      <c r="G212" s="163">
        <f t="shared" si="70"/>
        <v>0</v>
      </c>
      <c r="H212" s="163">
        <f t="shared" si="70"/>
        <v>0</v>
      </c>
      <c r="I212" s="163">
        <f t="shared" si="70"/>
        <v>0</v>
      </c>
      <c r="J212" s="163">
        <f t="shared" si="70"/>
        <v>0</v>
      </c>
      <c r="K212" s="163">
        <f t="shared" si="70"/>
        <v>0</v>
      </c>
      <c r="L212" s="163">
        <f t="shared" si="70"/>
        <v>0</v>
      </c>
      <c r="M212" s="163">
        <f t="shared" si="70"/>
        <v>0</v>
      </c>
      <c r="N212" s="163">
        <f t="shared" si="70"/>
        <v>0</v>
      </c>
      <c r="O212" s="163">
        <f t="shared" si="70"/>
        <v>0</v>
      </c>
      <c r="P212" s="163">
        <f t="shared" si="63"/>
        <v>0</v>
      </c>
      <c r="Q212" s="163">
        <f t="shared" si="63"/>
        <v>0</v>
      </c>
      <c r="R212" s="163">
        <f t="shared" si="63"/>
        <v>0</v>
      </c>
      <c r="S212" s="163">
        <f t="shared" si="69"/>
        <v>0</v>
      </c>
      <c r="T212" s="163">
        <f t="shared" si="69"/>
        <v>0</v>
      </c>
      <c r="U212" s="163">
        <f t="shared" si="69"/>
        <v>0</v>
      </c>
      <c r="V212" s="163">
        <f t="shared" si="69"/>
        <v>0</v>
      </c>
      <c r="W212" s="163">
        <f t="shared" si="71"/>
        <v>0</v>
      </c>
      <c r="X212" s="163">
        <f t="shared" si="71"/>
        <v>0</v>
      </c>
      <c r="Y212" s="163">
        <f t="shared" si="71"/>
        <v>0</v>
      </c>
      <c r="Z212" s="163">
        <f t="shared" si="69"/>
        <v>0</v>
      </c>
      <c r="AA212" s="163">
        <f t="shared" si="69"/>
        <v>0</v>
      </c>
      <c r="AB212" s="163">
        <f t="shared" si="69"/>
        <v>0</v>
      </c>
      <c r="AC212" s="163">
        <f t="shared" si="69"/>
        <v>0</v>
      </c>
      <c r="AD212" s="163">
        <f t="shared" si="69"/>
        <v>0</v>
      </c>
      <c r="AE212" s="163">
        <f t="shared" si="69"/>
        <v>0</v>
      </c>
      <c r="AF212" s="176">
        <f t="shared" si="69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70"/>
        <v>0</v>
      </c>
      <c r="D213" s="163">
        <f t="shared" si="70"/>
        <v>0</v>
      </c>
      <c r="E213" s="163">
        <f t="shared" si="70"/>
        <v>0</v>
      </c>
      <c r="F213" s="163">
        <f t="shared" si="70"/>
        <v>0</v>
      </c>
      <c r="G213" s="163">
        <f t="shared" si="70"/>
        <v>0</v>
      </c>
      <c r="H213" s="163">
        <f t="shared" si="70"/>
        <v>0</v>
      </c>
      <c r="I213" s="163">
        <f t="shared" si="70"/>
        <v>0</v>
      </c>
      <c r="J213" s="163">
        <f t="shared" si="70"/>
        <v>0</v>
      </c>
      <c r="K213" s="163">
        <f t="shared" si="70"/>
        <v>0</v>
      </c>
      <c r="L213" s="163">
        <f t="shared" si="70"/>
        <v>0</v>
      </c>
      <c r="M213" s="163">
        <f t="shared" si="70"/>
        <v>0</v>
      </c>
      <c r="N213" s="163">
        <f t="shared" si="70"/>
        <v>0</v>
      </c>
      <c r="O213" s="163">
        <f t="shared" si="70"/>
        <v>0</v>
      </c>
      <c r="P213" s="163">
        <f t="shared" si="63"/>
        <v>0</v>
      </c>
      <c r="Q213" s="163">
        <f t="shared" si="63"/>
        <v>0</v>
      </c>
      <c r="R213" s="163">
        <f t="shared" si="63"/>
        <v>0</v>
      </c>
      <c r="S213" s="163">
        <f t="shared" si="69"/>
        <v>0</v>
      </c>
      <c r="T213" s="163">
        <f t="shared" si="69"/>
        <v>0</v>
      </c>
      <c r="U213" s="163">
        <f t="shared" si="69"/>
        <v>0</v>
      </c>
      <c r="V213" s="163">
        <f t="shared" si="69"/>
        <v>0</v>
      </c>
      <c r="W213" s="163">
        <f t="shared" si="71"/>
        <v>0</v>
      </c>
      <c r="X213" s="163">
        <f t="shared" si="71"/>
        <v>0</v>
      </c>
      <c r="Y213" s="163">
        <f t="shared" si="71"/>
        <v>0</v>
      </c>
      <c r="Z213" s="163">
        <f t="shared" si="69"/>
        <v>0</v>
      </c>
      <c r="AA213" s="163">
        <f t="shared" si="69"/>
        <v>0</v>
      </c>
      <c r="AB213" s="163">
        <f t="shared" si="69"/>
        <v>0</v>
      </c>
      <c r="AC213" s="163">
        <f t="shared" si="69"/>
        <v>0</v>
      </c>
      <c r="AD213" s="163">
        <f t="shared" si="69"/>
        <v>0</v>
      </c>
      <c r="AE213" s="163">
        <f t="shared" si="69"/>
        <v>0</v>
      </c>
      <c r="AF213" s="176">
        <f t="shared" si="69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70"/>
        <v>0</v>
      </c>
      <c r="D214" s="163">
        <f t="shared" si="70"/>
        <v>0</v>
      </c>
      <c r="E214" s="163">
        <f t="shared" si="70"/>
        <v>0</v>
      </c>
      <c r="F214" s="163">
        <f t="shared" si="70"/>
        <v>0</v>
      </c>
      <c r="G214" s="163">
        <f t="shared" si="70"/>
        <v>0</v>
      </c>
      <c r="H214" s="163">
        <f t="shared" si="70"/>
        <v>0</v>
      </c>
      <c r="I214" s="163">
        <f t="shared" si="70"/>
        <v>0</v>
      </c>
      <c r="J214" s="163">
        <f t="shared" si="70"/>
        <v>0</v>
      </c>
      <c r="K214" s="163">
        <f t="shared" si="70"/>
        <v>0</v>
      </c>
      <c r="L214" s="163">
        <f t="shared" si="70"/>
        <v>0</v>
      </c>
      <c r="M214" s="163">
        <f t="shared" si="70"/>
        <v>0</v>
      </c>
      <c r="N214" s="163">
        <f t="shared" si="70"/>
        <v>0</v>
      </c>
      <c r="O214" s="163">
        <f t="shared" si="70"/>
        <v>0</v>
      </c>
      <c r="P214" s="163">
        <f t="shared" si="63"/>
        <v>0</v>
      </c>
      <c r="Q214" s="163">
        <f t="shared" si="63"/>
        <v>0</v>
      </c>
      <c r="R214" s="163">
        <f t="shared" si="63"/>
        <v>0</v>
      </c>
      <c r="S214" s="163">
        <f t="shared" si="69"/>
        <v>0</v>
      </c>
      <c r="T214" s="163">
        <f t="shared" si="69"/>
        <v>0</v>
      </c>
      <c r="U214" s="163">
        <f t="shared" si="69"/>
        <v>0</v>
      </c>
      <c r="V214" s="163">
        <f t="shared" si="69"/>
        <v>0</v>
      </c>
      <c r="W214" s="163">
        <f t="shared" si="71"/>
        <v>0</v>
      </c>
      <c r="X214" s="163">
        <f t="shared" si="71"/>
        <v>0</v>
      </c>
      <c r="Y214" s="163">
        <f t="shared" si="71"/>
        <v>0</v>
      </c>
      <c r="Z214" s="163">
        <f t="shared" si="69"/>
        <v>0</v>
      </c>
      <c r="AA214" s="163">
        <f t="shared" si="69"/>
        <v>0</v>
      </c>
      <c r="AB214" s="163">
        <f t="shared" si="69"/>
        <v>0</v>
      </c>
      <c r="AC214" s="163">
        <f t="shared" si="69"/>
        <v>0</v>
      </c>
      <c r="AD214" s="163">
        <f t="shared" si="69"/>
        <v>0</v>
      </c>
      <c r="AE214" s="163">
        <f t="shared" si="69"/>
        <v>0</v>
      </c>
      <c r="AF214" s="176">
        <f t="shared" si="69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70"/>
        <v>0</v>
      </c>
      <c r="D215" s="163">
        <f t="shared" si="70"/>
        <v>0</v>
      </c>
      <c r="E215" s="163">
        <f t="shared" si="70"/>
        <v>0</v>
      </c>
      <c r="F215" s="163">
        <f t="shared" si="70"/>
        <v>0</v>
      </c>
      <c r="G215" s="163">
        <f t="shared" si="70"/>
        <v>0</v>
      </c>
      <c r="H215" s="163">
        <f t="shared" si="70"/>
        <v>0</v>
      </c>
      <c r="I215" s="163">
        <f t="shared" si="70"/>
        <v>0</v>
      </c>
      <c r="J215" s="163">
        <f t="shared" si="70"/>
        <v>0</v>
      </c>
      <c r="K215" s="163">
        <f t="shared" si="70"/>
        <v>0</v>
      </c>
      <c r="L215" s="163">
        <f t="shared" si="70"/>
        <v>0</v>
      </c>
      <c r="M215" s="163">
        <f t="shared" si="70"/>
        <v>0</v>
      </c>
      <c r="N215" s="163">
        <f t="shared" si="70"/>
        <v>0</v>
      </c>
      <c r="O215" s="163">
        <f t="shared" si="70"/>
        <v>0</v>
      </c>
      <c r="P215" s="163">
        <f t="shared" si="63"/>
        <v>0</v>
      </c>
      <c r="Q215" s="163">
        <f t="shared" si="63"/>
        <v>0</v>
      </c>
      <c r="R215" s="163">
        <f t="shared" si="63"/>
        <v>0</v>
      </c>
      <c r="S215" s="163">
        <f t="shared" si="69"/>
        <v>0</v>
      </c>
      <c r="T215" s="163">
        <f t="shared" si="69"/>
        <v>0</v>
      </c>
      <c r="U215" s="163">
        <f t="shared" si="69"/>
        <v>0</v>
      </c>
      <c r="V215" s="163">
        <f>U215</f>
        <v>0</v>
      </c>
      <c r="W215" s="163">
        <f t="shared" si="71"/>
        <v>0</v>
      </c>
      <c r="X215" s="163">
        <f t="shared" si="71"/>
        <v>0</v>
      </c>
      <c r="Y215" s="163">
        <f t="shared" si="71"/>
        <v>0</v>
      </c>
      <c r="Z215" s="163">
        <f t="shared" si="69"/>
        <v>0</v>
      </c>
      <c r="AA215" s="163">
        <f t="shared" si="69"/>
        <v>0</v>
      </c>
      <c r="AB215" s="163">
        <f t="shared" si="69"/>
        <v>0</v>
      </c>
      <c r="AC215" s="163">
        <f t="shared" si="69"/>
        <v>0</v>
      </c>
      <c r="AD215" s="163">
        <f t="shared" si="69"/>
        <v>0</v>
      </c>
      <c r="AE215" s="163">
        <f t="shared" si="69"/>
        <v>0</v>
      </c>
      <c r="AF215" s="176">
        <f t="shared" si="69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70"/>
        <v>0</v>
      </c>
      <c r="D216" s="163">
        <f t="shared" si="70"/>
        <v>0</v>
      </c>
      <c r="E216" s="163">
        <f t="shared" si="70"/>
        <v>0</v>
      </c>
      <c r="F216" s="163">
        <f t="shared" si="70"/>
        <v>0</v>
      </c>
      <c r="G216" s="163">
        <f t="shared" si="70"/>
        <v>0</v>
      </c>
      <c r="H216" s="163">
        <f t="shared" si="70"/>
        <v>0</v>
      </c>
      <c r="I216" s="163">
        <f t="shared" si="70"/>
        <v>0</v>
      </c>
      <c r="J216" s="163">
        <f t="shared" si="70"/>
        <v>0</v>
      </c>
      <c r="K216" s="163">
        <f t="shared" si="70"/>
        <v>0</v>
      </c>
      <c r="L216" s="163">
        <f t="shared" si="70"/>
        <v>0</v>
      </c>
      <c r="M216" s="163">
        <f t="shared" si="70"/>
        <v>0</v>
      </c>
      <c r="N216" s="163">
        <f t="shared" si="70"/>
        <v>0</v>
      </c>
      <c r="O216" s="163">
        <f t="shared" si="70"/>
        <v>0</v>
      </c>
      <c r="P216" s="163">
        <f t="shared" si="63"/>
        <v>0</v>
      </c>
      <c r="Q216" s="163">
        <f t="shared" si="63"/>
        <v>0</v>
      </c>
      <c r="R216" s="163">
        <f t="shared" si="63"/>
        <v>0</v>
      </c>
      <c r="S216" s="163">
        <f t="shared" ref="S216:AF231" si="72">R216</f>
        <v>0</v>
      </c>
      <c r="T216" s="163">
        <f t="shared" si="72"/>
        <v>0</v>
      </c>
      <c r="U216" s="163">
        <f t="shared" si="72"/>
        <v>0</v>
      </c>
      <c r="V216" s="163">
        <f t="shared" si="72"/>
        <v>0</v>
      </c>
      <c r="W216" s="163">
        <f t="shared" si="71"/>
        <v>0</v>
      </c>
      <c r="X216" s="163">
        <f t="shared" si="71"/>
        <v>0</v>
      </c>
      <c r="Y216" s="163">
        <f t="shared" si="71"/>
        <v>0</v>
      </c>
      <c r="Z216" s="163">
        <f t="shared" si="72"/>
        <v>0</v>
      </c>
      <c r="AA216" s="163">
        <f t="shared" si="72"/>
        <v>0</v>
      </c>
      <c r="AB216" s="163">
        <f t="shared" si="72"/>
        <v>0</v>
      </c>
      <c r="AC216" s="163">
        <f t="shared" si="72"/>
        <v>0</v>
      </c>
      <c r="AD216" s="163">
        <f t="shared" si="72"/>
        <v>0</v>
      </c>
      <c r="AE216" s="163">
        <f t="shared" si="72"/>
        <v>0</v>
      </c>
      <c r="AF216" s="176">
        <f t="shared" si="72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O232" si="73">B217</f>
        <v>0</v>
      </c>
      <c r="D217" s="163">
        <f t="shared" si="73"/>
        <v>0</v>
      </c>
      <c r="E217" s="163">
        <f t="shared" si="73"/>
        <v>0</v>
      </c>
      <c r="F217" s="163">
        <f t="shared" si="73"/>
        <v>0</v>
      </c>
      <c r="G217" s="163">
        <f t="shared" si="73"/>
        <v>0</v>
      </c>
      <c r="H217" s="163">
        <f t="shared" si="73"/>
        <v>0</v>
      </c>
      <c r="I217" s="163">
        <f t="shared" si="73"/>
        <v>0</v>
      </c>
      <c r="J217" s="163">
        <f t="shared" si="73"/>
        <v>0</v>
      </c>
      <c r="K217" s="163">
        <f t="shared" si="73"/>
        <v>0</v>
      </c>
      <c r="L217" s="163">
        <f t="shared" si="73"/>
        <v>0</v>
      </c>
      <c r="M217" s="163">
        <f t="shared" si="73"/>
        <v>0</v>
      </c>
      <c r="N217" s="163">
        <f t="shared" si="73"/>
        <v>0</v>
      </c>
      <c r="O217" s="163">
        <f t="shared" si="73"/>
        <v>0</v>
      </c>
      <c r="P217" s="163">
        <f t="shared" si="63"/>
        <v>0</v>
      </c>
      <c r="Q217" s="163">
        <f t="shared" si="63"/>
        <v>0</v>
      </c>
      <c r="R217" s="163">
        <f t="shared" si="63"/>
        <v>0</v>
      </c>
      <c r="S217" s="163">
        <f t="shared" si="72"/>
        <v>0</v>
      </c>
      <c r="T217" s="163">
        <f t="shared" si="72"/>
        <v>0</v>
      </c>
      <c r="U217" s="163">
        <f t="shared" si="72"/>
        <v>0</v>
      </c>
      <c r="V217" s="163">
        <f t="shared" si="72"/>
        <v>0</v>
      </c>
      <c r="W217" s="163">
        <f t="shared" ref="W217:Y232" si="74">V217</f>
        <v>0</v>
      </c>
      <c r="X217" s="163">
        <f t="shared" si="74"/>
        <v>0</v>
      </c>
      <c r="Y217" s="163">
        <f t="shared" si="74"/>
        <v>0</v>
      </c>
      <c r="Z217" s="163">
        <f t="shared" si="72"/>
        <v>0</v>
      </c>
      <c r="AA217" s="163">
        <f t="shared" si="72"/>
        <v>0</v>
      </c>
      <c r="AB217" s="163">
        <f t="shared" si="72"/>
        <v>0</v>
      </c>
      <c r="AC217" s="163">
        <f t="shared" si="72"/>
        <v>0</v>
      </c>
      <c r="AD217" s="163">
        <f t="shared" si="72"/>
        <v>0</v>
      </c>
      <c r="AE217" s="163">
        <f t="shared" si="72"/>
        <v>0</v>
      </c>
      <c r="AF217" s="176">
        <f t="shared" si="72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73"/>
        <v>0</v>
      </c>
      <c r="D218" s="163">
        <f t="shared" si="73"/>
        <v>0</v>
      </c>
      <c r="E218" s="163">
        <f t="shared" si="73"/>
        <v>0</v>
      </c>
      <c r="F218" s="163">
        <f t="shared" si="73"/>
        <v>0</v>
      </c>
      <c r="G218" s="163">
        <f t="shared" si="73"/>
        <v>0</v>
      </c>
      <c r="H218" s="163">
        <f t="shared" si="73"/>
        <v>0</v>
      </c>
      <c r="I218" s="163">
        <f t="shared" si="73"/>
        <v>0</v>
      </c>
      <c r="J218" s="163">
        <f t="shared" si="73"/>
        <v>0</v>
      </c>
      <c r="K218" s="163">
        <f t="shared" si="73"/>
        <v>0</v>
      </c>
      <c r="L218" s="163">
        <f t="shared" si="73"/>
        <v>0</v>
      </c>
      <c r="M218" s="163">
        <f t="shared" si="73"/>
        <v>0</v>
      </c>
      <c r="N218" s="163">
        <f t="shared" si="73"/>
        <v>0</v>
      </c>
      <c r="O218" s="163">
        <f t="shared" si="73"/>
        <v>0</v>
      </c>
      <c r="P218" s="163">
        <f t="shared" si="63"/>
        <v>0</v>
      </c>
      <c r="Q218" s="163">
        <f t="shared" si="63"/>
        <v>0</v>
      </c>
      <c r="R218" s="163">
        <f t="shared" si="63"/>
        <v>0</v>
      </c>
      <c r="S218" s="163">
        <f t="shared" si="72"/>
        <v>0</v>
      </c>
      <c r="T218" s="163">
        <f t="shared" si="72"/>
        <v>0</v>
      </c>
      <c r="U218" s="163">
        <f t="shared" si="72"/>
        <v>0</v>
      </c>
      <c r="V218" s="163">
        <f t="shared" si="72"/>
        <v>0</v>
      </c>
      <c r="W218" s="163">
        <f t="shared" si="74"/>
        <v>0</v>
      </c>
      <c r="X218" s="163">
        <f t="shared" si="74"/>
        <v>0</v>
      </c>
      <c r="Y218" s="163">
        <f t="shared" si="74"/>
        <v>0</v>
      </c>
      <c r="Z218" s="163">
        <f t="shared" si="72"/>
        <v>0</v>
      </c>
      <c r="AA218" s="163">
        <f t="shared" si="72"/>
        <v>0</v>
      </c>
      <c r="AB218" s="163">
        <f t="shared" si="72"/>
        <v>0</v>
      </c>
      <c r="AC218" s="163">
        <f t="shared" si="72"/>
        <v>0</v>
      </c>
      <c r="AD218" s="163">
        <f t="shared" si="72"/>
        <v>0</v>
      </c>
      <c r="AE218" s="163">
        <f t="shared" si="72"/>
        <v>0</v>
      </c>
      <c r="AF218" s="176">
        <f t="shared" si="72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73"/>
        <v>0</v>
      </c>
      <c r="D219" s="163">
        <f t="shared" si="73"/>
        <v>0</v>
      </c>
      <c r="E219" s="163">
        <f t="shared" si="73"/>
        <v>0</v>
      </c>
      <c r="F219" s="163">
        <f t="shared" si="73"/>
        <v>0</v>
      </c>
      <c r="G219" s="163">
        <f t="shared" si="73"/>
        <v>0</v>
      </c>
      <c r="H219" s="163">
        <f t="shared" si="73"/>
        <v>0</v>
      </c>
      <c r="I219" s="163">
        <f t="shared" si="73"/>
        <v>0</v>
      </c>
      <c r="J219" s="163">
        <f t="shared" si="73"/>
        <v>0</v>
      </c>
      <c r="K219" s="163">
        <f t="shared" si="73"/>
        <v>0</v>
      </c>
      <c r="L219" s="163">
        <f t="shared" si="73"/>
        <v>0</v>
      </c>
      <c r="M219" s="163">
        <f t="shared" si="73"/>
        <v>0</v>
      </c>
      <c r="N219" s="163">
        <f t="shared" si="73"/>
        <v>0</v>
      </c>
      <c r="O219" s="163">
        <f t="shared" si="73"/>
        <v>0</v>
      </c>
      <c r="P219" s="163">
        <f t="shared" si="63"/>
        <v>0</v>
      </c>
      <c r="Q219" s="163">
        <f t="shared" si="63"/>
        <v>0</v>
      </c>
      <c r="R219" s="163">
        <f t="shared" si="63"/>
        <v>0</v>
      </c>
      <c r="S219" s="163">
        <f t="shared" si="72"/>
        <v>0</v>
      </c>
      <c r="T219" s="163">
        <f t="shared" si="72"/>
        <v>0</v>
      </c>
      <c r="U219" s="163">
        <f t="shared" si="72"/>
        <v>0</v>
      </c>
      <c r="V219" s="163">
        <f t="shared" si="72"/>
        <v>0</v>
      </c>
      <c r="W219" s="163">
        <f t="shared" si="74"/>
        <v>0</v>
      </c>
      <c r="X219" s="163">
        <f t="shared" si="74"/>
        <v>0</v>
      </c>
      <c r="Y219" s="163">
        <f t="shared" si="74"/>
        <v>0</v>
      </c>
      <c r="Z219" s="163">
        <f t="shared" si="72"/>
        <v>0</v>
      </c>
      <c r="AA219" s="163">
        <f t="shared" si="72"/>
        <v>0</v>
      </c>
      <c r="AB219" s="163">
        <f t="shared" si="72"/>
        <v>0</v>
      </c>
      <c r="AC219" s="163">
        <f t="shared" si="72"/>
        <v>0</v>
      </c>
      <c r="AD219" s="163">
        <f t="shared" si="72"/>
        <v>0</v>
      </c>
      <c r="AE219" s="163">
        <f t="shared" si="72"/>
        <v>0</v>
      </c>
      <c r="AF219" s="176">
        <f t="shared" si="72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73"/>
        <v>0</v>
      </c>
      <c r="D220" s="163">
        <f t="shared" si="73"/>
        <v>0</v>
      </c>
      <c r="E220" s="163">
        <f t="shared" si="73"/>
        <v>0</v>
      </c>
      <c r="F220" s="163">
        <f t="shared" si="73"/>
        <v>0</v>
      </c>
      <c r="G220" s="163">
        <f t="shared" si="73"/>
        <v>0</v>
      </c>
      <c r="H220" s="163">
        <f t="shared" si="73"/>
        <v>0</v>
      </c>
      <c r="I220" s="163">
        <f t="shared" si="73"/>
        <v>0</v>
      </c>
      <c r="J220" s="163">
        <f t="shared" si="73"/>
        <v>0</v>
      </c>
      <c r="K220" s="163">
        <f t="shared" si="73"/>
        <v>0</v>
      </c>
      <c r="L220" s="163">
        <f t="shared" si="73"/>
        <v>0</v>
      </c>
      <c r="M220" s="163">
        <f t="shared" si="73"/>
        <v>0</v>
      </c>
      <c r="N220" s="163">
        <f t="shared" si="73"/>
        <v>0</v>
      </c>
      <c r="O220" s="163">
        <f t="shared" si="73"/>
        <v>0</v>
      </c>
      <c r="P220" s="163">
        <f t="shared" si="63"/>
        <v>0</v>
      </c>
      <c r="Q220" s="163">
        <f t="shared" si="63"/>
        <v>0</v>
      </c>
      <c r="R220" s="163">
        <f t="shared" si="63"/>
        <v>0</v>
      </c>
      <c r="S220" s="163">
        <f t="shared" si="72"/>
        <v>0</v>
      </c>
      <c r="T220" s="163">
        <f t="shared" si="72"/>
        <v>0</v>
      </c>
      <c r="U220" s="163">
        <f t="shared" si="72"/>
        <v>0</v>
      </c>
      <c r="V220" s="163">
        <f t="shared" si="72"/>
        <v>0</v>
      </c>
      <c r="W220" s="163">
        <f t="shared" si="74"/>
        <v>0</v>
      </c>
      <c r="X220" s="163">
        <f t="shared" si="74"/>
        <v>0</v>
      </c>
      <c r="Y220" s="163">
        <f t="shared" si="74"/>
        <v>0</v>
      </c>
      <c r="Z220" s="163">
        <f t="shared" si="72"/>
        <v>0</v>
      </c>
      <c r="AA220" s="163">
        <f t="shared" si="72"/>
        <v>0</v>
      </c>
      <c r="AB220" s="163">
        <f t="shared" si="72"/>
        <v>0</v>
      </c>
      <c r="AC220" s="163">
        <f t="shared" si="72"/>
        <v>0</v>
      </c>
      <c r="AD220" s="163">
        <f t="shared" si="72"/>
        <v>0</v>
      </c>
      <c r="AE220" s="163">
        <f t="shared" si="72"/>
        <v>0</v>
      </c>
      <c r="AF220" s="176">
        <f t="shared" si="72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73"/>
        <v>0</v>
      </c>
      <c r="D221" s="163">
        <f t="shared" si="73"/>
        <v>0</v>
      </c>
      <c r="E221" s="163">
        <f t="shared" si="73"/>
        <v>0</v>
      </c>
      <c r="F221" s="163">
        <f t="shared" si="73"/>
        <v>0</v>
      </c>
      <c r="G221" s="163">
        <f t="shared" si="73"/>
        <v>0</v>
      </c>
      <c r="H221" s="163">
        <f t="shared" si="73"/>
        <v>0</v>
      </c>
      <c r="I221" s="163">
        <f t="shared" si="73"/>
        <v>0</v>
      </c>
      <c r="J221" s="163">
        <f t="shared" si="73"/>
        <v>0</v>
      </c>
      <c r="K221" s="163">
        <f t="shared" si="73"/>
        <v>0</v>
      </c>
      <c r="L221" s="163">
        <f t="shared" si="73"/>
        <v>0</v>
      </c>
      <c r="M221" s="163">
        <f t="shared" si="73"/>
        <v>0</v>
      </c>
      <c r="N221" s="163">
        <f t="shared" si="73"/>
        <v>0</v>
      </c>
      <c r="O221" s="163">
        <f t="shared" si="73"/>
        <v>0</v>
      </c>
      <c r="P221" s="163">
        <f t="shared" si="63"/>
        <v>0</v>
      </c>
      <c r="Q221" s="163">
        <f t="shared" si="63"/>
        <v>0</v>
      </c>
      <c r="R221" s="163">
        <f t="shared" si="63"/>
        <v>0</v>
      </c>
      <c r="S221" s="163">
        <f t="shared" si="72"/>
        <v>0</v>
      </c>
      <c r="T221" s="163">
        <f t="shared" si="72"/>
        <v>0</v>
      </c>
      <c r="U221" s="163">
        <f t="shared" si="72"/>
        <v>0</v>
      </c>
      <c r="V221" s="163">
        <f t="shared" si="72"/>
        <v>0</v>
      </c>
      <c r="W221" s="163">
        <f t="shared" si="74"/>
        <v>0</v>
      </c>
      <c r="X221" s="163">
        <f t="shared" si="74"/>
        <v>0</v>
      </c>
      <c r="Y221" s="163">
        <f t="shared" si="74"/>
        <v>0</v>
      </c>
      <c r="Z221" s="163">
        <f t="shared" si="72"/>
        <v>0</v>
      </c>
      <c r="AA221" s="163">
        <f t="shared" si="72"/>
        <v>0</v>
      </c>
      <c r="AB221" s="163">
        <f t="shared" si="72"/>
        <v>0</v>
      </c>
      <c r="AC221" s="163">
        <f t="shared" si="72"/>
        <v>0</v>
      </c>
      <c r="AD221" s="163">
        <f t="shared" si="72"/>
        <v>0</v>
      </c>
      <c r="AE221" s="163">
        <f t="shared" si="72"/>
        <v>0</v>
      </c>
      <c r="AF221" s="176">
        <f t="shared" si="72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73"/>
        <v>0</v>
      </c>
      <c r="D222" s="163">
        <f t="shared" si="73"/>
        <v>0</v>
      </c>
      <c r="E222" s="163">
        <f t="shared" si="73"/>
        <v>0</v>
      </c>
      <c r="F222" s="163">
        <f t="shared" si="73"/>
        <v>0</v>
      </c>
      <c r="G222" s="163">
        <f t="shared" si="73"/>
        <v>0</v>
      </c>
      <c r="H222" s="163">
        <f t="shared" si="73"/>
        <v>0</v>
      </c>
      <c r="I222" s="163">
        <f t="shared" si="73"/>
        <v>0</v>
      </c>
      <c r="J222" s="163">
        <f t="shared" si="73"/>
        <v>0</v>
      </c>
      <c r="K222" s="163">
        <f t="shared" si="73"/>
        <v>0</v>
      </c>
      <c r="L222" s="163">
        <f t="shared" si="73"/>
        <v>0</v>
      </c>
      <c r="M222" s="163">
        <f t="shared" si="73"/>
        <v>0</v>
      </c>
      <c r="N222" s="163">
        <f t="shared" si="73"/>
        <v>0</v>
      </c>
      <c r="O222" s="163">
        <f t="shared" si="73"/>
        <v>0</v>
      </c>
      <c r="P222" s="163">
        <f t="shared" si="63"/>
        <v>0</v>
      </c>
      <c r="Q222" s="163">
        <f t="shared" si="63"/>
        <v>0</v>
      </c>
      <c r="R222" s="163">
        <f t="shared" si="63"/>
        <v>0</v>
      </c>
      <c r="S222" s="163">
        <f t="shared" si="72"/>
        <v>0</v>
      </c>
      <c r="T222" s="163">
        <f t="shared" si="72"/>
        <v>0</v>
      </c>
      <c r="U222" s="163">
        <f t="shared" si="72"/>
        <v>0</v>
      </c>
      <c r="V222" s="163">
        <f t="shared" si="72"/>
        <v>0</v>
      </c>
      <c r="W222" s="163">
        <f t="shared" si="74"/>
        <v>0</v>
      </c>
      <c r="X222" s="163">
        <f t="shared" si="74"/>
        <v>0</v>
      </c>
      <c r="Y222" s="163">
        <f t="shared" si="74"/>
        <v>0</v>
      </c>
      <c r="Z222" s="163">
        <f t="shared" si="72"/>
        <v>0</v>
      </c>
      <c r="AA222" s="163">
        <f t="shared" si="72"/>
        <v>0</v>
      </c>
      <c r="AB222" s="163">
        <f t="shared" si="72"/>
        <v>0</v>
      </c>
      <c r="AC222" s="163">
        <f t="shared" si="72"/>
        <v>0</v>
      </c>
      <c r="AD222" s="163">
        <f t="shared" si="72"/>
        <v>0</v>
      </c>
      <c r="AE222" s="163">
        <f t="shared" si="72"/>
        <v>0</v>
      </c>
      <c r="AF222" s="176">
        <f t="shared" si="72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73"/>
        <v>0</v>
      </c>
      <c r="D223" s="163">
        <f t="shared" si="73"/>
        <v>0</v>
      </c>
      <c r="E223" s="163">
        <f t="shared" si="73"/>
        <v>0</v>
      </c>
      <c r="F223" s="163">
        <f t="shared" si="73"/>
        <v>0</v>
      </c>
      <c r="G223" s="163">
        <f t="shared" si="73"/>
        <v>0</v>
      </c>
      <c r="H223" s="163">
        <f t="shared" si="73"/>
        <v>0</v>
      </c>
      <c r="I223" s="163">
        <f t="shared" si="73"/>
        <v>0</v>
      </c>
      <c r="J223" s="163">
        <f t="shared" si="73"/>
        <v>0</v>
      </c>
      <c r="K223" s="163">
        <f t="shared" si="73"/>
        <v>0</v>
      </c>
      <c r="L223" s="163">
        <f t="shared" si="73"/>
        <v>0</v>
      </c>
      <c r="M223" s="163">
        <f t="shared" si="73"/>
        <v>0</v>
      </c>
      <c r="N223" s="163">
        <f t="shared" si="73"/>
        <v>0</v>
      </c>
      <c r="O223" s="163">
        <f t="shared" si="73"/>
        <v>0</v>
      </c>
      <c r="P223" s="163">
        <f t="shared" si="63"/>
        <v>0</v>
      </c>
      <c r="Q223" s="163">
        <f t="shared" si="63"/>
        <v>0</v>
      </c>
      <c r="R223" s="163">
        <f t="shared" si="63"/>
        <v>0</v>
      </c>
      <c r="S223" s="163">
        <f t="shared" si="72"/>
        <v>0</v>
      </c>
      <c r="T223" s="163">
        <f t="shared" si="72"/>
        <v>0</v>
      </c>
      <c r="U223" s="163">
        <f t="shared" si="72"/>
        <v>0</v>
      </c>
      <c r="V223" s="163">
        <f t="shared" si="72"/>
        <v>0</v>
      </c>
      <c r="W223" s="163">
        <f t="shared" si="74"/>
        <v>0</v>
      </c>
      <c r="X223" s="163">
        <f t="shared" si="74"/>
        <v>0</v>
      </c>
      <c r="Y223" s="163">
        <f t="shared" si="74"/>
        <v>0</v>
      </c>
      <c r="Z223" s="163">
        <f t="shared" si="72"/>
        <v>0</v>
      </c>
      <c r="AA223" s="163">
        <f t="shared" si="72"/>
        <v>0</v>
      </c>
      <c r="AB223" s="163">
        <f t="shared" si="72"/>
        <v>0</v>
      </c>
      <c r="AC223" s="163">
        <f t="shared" si="72"/>
        <v>0</v>
      </c>
      <c r="AD223" s="163">
        <f t="shared" si="72"/>
        <v>0</v>
      </c>
      <c r="AE223" s="163">
        <f t="shared" si="72"/>
        <v>0</v>
      </c>
      <c r="AF223" s="176">
        <f t="shared" si="72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73"/>
        <v>0</v>
      </c>
      <c r="D224" s="163">
        <f t="shared" si="73"/>
        <v>0</v>
      </c>
      <c r="E224" s="163">
        <f t="shared" si="73"/>
        <v>0</v>
      </c>
      <c r="F224" s="163">
        <f t="shared" si="73"/>
        <v>0</v>
      </c>
      <c r="G224" s="163">
        <f t="shared" si="73"/>
        <v>0</v>
      </c>
      <c r="H224" s="163">
        <f t="shared" si="73"/>
        <v>0</v>
      </c>
      <c r="I224" s="163">
        <f t="shared" si="73"/>
        <v>0</v>
      </c>
      <c r="J224" s="163">
        <f t="shared" si="73"/>
        <v>0</v>
      </c>
      <c r="K224" s="163">
        <f t="shared" si="73"/>
        <v>0</v>
      </c>
      <c r="L224" s="163">
        <f t="shared" si="73"/>
        <v>0</v>
      </c>
      <c r="M224" s="163">
        <f t="shared" si="73"/>
        <v>0</v>
      </c>
      <c r="N224" s="163">
        <f t="shared" si="73"/>
        <v>0</v>
      </c>
      <c r="O224" s="163">
        <f t="shared" si="73"/>
        <v>0</v>
      </c>
      <c r="P224" s="163">
        <f t="shared" si="63"/>
        <v>0</v>
      </c>
      <c r="Q224" s="163">
        <f t="shared" si="63"/>
        <v>0</v>
      </c>
      <c r="R224" s="163">
        <f t="shared" si="63"/>
        <v>0</v>
      </c>
      <c r="S224" s="163">
        <f t="shared" si="72"/>
        <v>0</v>
      </c>
      <c r="T224" s="163">
        <f t="shared" si="72"/>
        <v>0</v>
      </c>
      <c r="U224" s="163">
        <f t="shared" si="72"/>
        <v>0</v>
      </c>
      <c r="V224" s="163">
        <f t="shared" si="72"/>
        <v>0</v>
      </c>
      <c r="W224" s="163">
        <f t="shared" si="74"/>
        <v>0</v>
      </c>
      <c r="X224" s="163">
        <f t="shared" si="74"/>
        <v>0</v>
      </c>
      <c r="Y224" s="163">
        <f t="shared" si="74"/>
        <v>0</v>
      </c>
      <c r="Z224" s="163">
        <f t="shared" si="72"/>
        <v>0</v>
      </c>
      <c r="AA224" s="163">
        <f t="shared" si="72"/>
        <v>0</v>
      </c>
      <c r="AB224" s="163">
        <f t="shared" si="72"/>
        <v>0</v>
      </c>
      <c r="AC224" s="163">
        <f t="shared" si="72"/>
        <v>0</v>
      </c>
      <c r="AD224" s="163">
        <f t="shared" si="72"/>
        <v>0</v>
      </c>
      <c r="AE224" s="163">
        <f t="shared" si="72"/>
        <v>0</v>
      </c>
      <c r="AF224" s="176">
        <f t="shared" si="72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73"/>
        <v>0</v>
      </c>
      <c r="D225" s="163">
        <f t="shared" si="73"/>
        <v>0</v>
      </c>
      <c r="E225" s="163">
        <f t="shared" si="73"/>
        <v>0</v>
      </c>
      <c r="F225" s="163">
        <f t="shared" si="73"/>
        <v>0</v>
      </c>
      <c r="G225" s="163">
        <f t="shared" si="73"/>
        <v>0</v>
      </c>
      <c r="H225" s="163">
        <f t="shared" si="73"/>
        <v>0</v>
      </c>
      <c r="I225" s="163">
        <f t="shared" si="73"/>
        <v>0</v>
      </c>
      <c r="J225" s="163">
        <f t="shared" si="73"/>
        <v>0</v>
      </c>
      <c r="K225" s="163">
        <f t="shared" si="73"/>
        <v>0</v>
      </c>
      <c r="L225" s="163">
        <f t="shared" si="73"/>
        <v>0</v>
      </c>
      <c r="M225" s="163">
        <f t="shared" si="73"/>
        <v>0</v>
      </c>
      <c r="N225" s="163">
        <f t="shared" si="73"/>
        <v>0</v>
      </c>
      <c r="O225" s="163">
        <f t="shared" si="73"/>
        <v>0</v>
      </c>
      <c r="P225" s="163">
        <f t="shared" si="63"/>
        <v>0</v>
      </c>
      <c r="Q225" s="163">
        <f t="shared" si="63"/>
        <v>0</v>
      </c>
      <c r="R225" s="163">
        <f t="shared" si="63"/>
        <v>0</v>
      </c>
      <c r="S225" s="163">
        <f t="shared" si="72"/>
        <v>0</v>
      </c>
      <c r="T225" s="163">
        <f t="shared" si="72"/>
        <v>0</v>
      </c>
      <c r="U225" s="163">
        <f t="shared" si="72"/>
        <v>0</v>
      </c>
      <c r="V225" s="163">
        <f t="shared" si="72"/>
        <v>0</v>
      </c>
      <c r="W225" s="163">
        <f t="shared" si="74"/>
        <v>0</v>
      </c>
      <c r="X225" s="163">
        <f t="shared" si="74"/>
        <v>0</v>
      </c>
      <c r="Y225" s="163">
        <f t="shared" si="74"/>
        <v>0</v>
      </c>
      <c r="Z225" s="163">
        <f t="shared" si="72"/>
        <v>0</v>
      </c>
      <c r="AA225" s="163">
        <f t="shared" si="72"/>
        <v>0</v>
      </c>
      <c r="AB225" s="163">
        <f t="shared" si="72"/>
        <v>0</v>
      </c>
      <c r="AC225" s="163">
        <f t="shared" si="72"/>
        <v>0</v>
      </c>
      <c r="AD225" s="163">
        <f t="shared" si="72"/>
        <v>0</v>
      </c>
      <c r="AE225" s="163">
        <f t="shared" si="72"/>
        <v>0</v>
      </c>
      <c r="AF225" s="176">
        <f t="shared" si="72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73"/>
        <v>0</v>
      </c>
      <c r="D226" s="163">
        <f t="shared" si="73"/>
        <v>0</v>
      </c>
      <c r="E226" s="163">
        <f t="shared" si="73"/>
        <v>0</v>
      </c>
      <c r="F226" s="163">
        <f t="shared" si="73"/>
        <v>0</v>
      </c>
      <c r="G226" s="163">
        <f t="shared" si="73"/>
        <v>0</v>
      </c>
      <c r="H226" s="163">
        <f t="shared" si="73"/>
        <v>0</v>
      </c>
      <c r="I226" s="163">
        <f t="shared" si="73"/>
        <v>0</v>
      </c>
      <c r="J226" s="163">
        <f t="shared" si="73"/>
        <v>0</v>
      </c>
      <c r="K226" s="163">
        <f t="shared" si="73"/>
        <v>0</v>
      </c>
      <c r="L226" s="163">
        <f t="shared" si="73"/>
        <v>0</v>
      </c>
      <c r="M226" s="163">
        <f t="shared" si="73"/>
        <v>0</v>
      </c>
      <c r="N226" s="163">
        <f t="shared" si="73"/>
        <v>0</v>
      </c>
      <c r="O226" s="163">
        <f t="shared" si="73"/>
        <v>0</v>
      </c>
      <c r="P226" s="163">
        <f t="shared" si="63"/>
        <v>0</v>
      </c>
      <c r="Q226" s="163">
        <f t="shared" si="63"/>
        <v>0</v>
      </c>
      <c r="R226" s="163">
        <f t="shared" si="63"/>
        <v>0</v>
      </c>
      <c r="S226" s="163">
        <f t="shared" si="72"/>
        <v>0</v>
      </c>
      <c r="T226" s="163">
        <f t="shared" si="72"/>
        <v>0</v>
      </c>
      <c r="U226" s="163">
        <f t="shared" si="72"/>
        <v>0</v>
      </c>
      <c r="V226" s="163">
        <f t="shared" si="72"/>
        <v>0</v>
      </c>
      <c r="W226" s="163">
        <f t="shared" si="74"/>
        <v>0</v>
      </c>
      <c r="X226" s="163">
        <f t="shared" si="74"/>
        <v>0</v>
      </c>
      <c r="Y226" s="163">
        <f t="shared" si="74"/>
        <v>0</v>
      </c>
      <c r="Z226" s="163">
        <f t="shared" si="72"/>
        <v>0</v>
      </c>
      <c r="AA226" s="163">
        <f t="shared" si="72"/>
        <v>0</v>
      </c>
      <c r="AB226" s="163">
        <f t="shared" si="72"/>
        <v>0</v>
      </c>
      <c r="AC226" s="163">
        <f t="shared" si="72"/>
        <v>0</v>
      </c>
      <c r="AD226" s="163">
        <f t="shared" si="72"/>
        <v>0</v>
      </c>
      <c r="AE226" s="163">
        <f t="shared" si="72"/>
        <v>0</v>
      </c>
      <c r="AF226" s="176">
        <f t="shared" si="72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73"/>
        <v>0</v>
      </c>
      <c r="D227" s="163">
        <f t="shared" si="73"/>
        <v>0</v>
      </c>
      <c r="E227" s="163">
        <f t="shared" si="73"/>
        <v>0</v>
      </c>
      <c r="F227" s="163">
        <f t="shared" si="73"/>
        <v>0</v>
      </c>
      <c r="G227" s="163">
        <f t="shared" si="73"/>
        <v>0</v>
      </c>
      <c r="H227" s="163">
        <f t="shared" si="73"/>
        <v>0</v>
      </c>
      <c r="I227" s="163">
        <f t="shared" si="73"/>
        <v>0</v>
      </c>
      <c r="J227" s="163">
        <f t="shared" si="73"/>
        <v>0</v>
      </c>
      <c r="K227" s="163">
        <f t="shared" si="73"/>
        <v>0</v>
      </c>
      <c r="L227" s="163">
        <f t="shared" si="73"/>
        <v>0</v>
      </c>
      <c r="M227" s="163">
        <f t="shared" si="73"/>
        <v>0</v>
      </c>
      <c r="N227" s="163">
        <f t="shared" si="73"/>
        <v>0</v>
      </c>
      <c r="O227" s="163">
        <f t="shared" si="73"/>
        <v>0</v>
      </c>
      <c r="P227" s="163">
        <f t="shared" si="63"/>
        <v>0</v>
      </c>
      <c r="Q227" s="163">
        <f t="shared" si="63"/>
        <v>0</v>
      </c>
      <c r="R227" s="163">
        <f t="shared" si="63"/>
        <v>0</v>
      </c>
      <c r="S227" s="163">
        <f t="shared" si="72"/>
        <v>0</v>
      </c>
      <c r="T227" s="163">
        <f t="shared" si="72"/>
        <v>0</v>
      </c>
      <c r="U227" s="163">
        <f t="shared" si="72"/>
        <v>0</v>
      </c>
      <c r="V227" s="163">
        <f t="shared" si="72"/>
        <v>0</v>
      </c>
      <c r="W227" s="163">
        <f t="shared" si="74"/>
        <v>0</v>
      </c>
      <c r="X227" s="163">
        <f t="shared" si="74"/>
        <v>0</v>
      </c>
      <c r="Y227" s="163">
        <f t="shared" si="74"/>
        <v>0</v>
      </c>
      <c r="Z227" s="163">
        <f t="shared" si="72"/>
        <v>0</v>
      </c>
      <c r="AA227" s="163">
        <f t="shared" si="72"/>
        <v>0</v>
      </c>
      <c r="AB227" s="163">
        <f t="shared" si="72"/>
        <v>0</v>
      </c>
      <c r="AC227" s="163">
        <f t="shared" si="72"/>
        <v>0</v>
      </c>
      <c r="AD227" s="163">
        <f t="shared" si="72"/>
        <v>0</v>
      </c>
      <c r="AE227" s="163">
        <f t="shared" si="72"/>
        <v>0</v>
      </c>
      <c r="AF227" s="176">
        <f t="shared" si="72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73"/>
        <v>0</v>
      </c>
      <c r="D228" s="163">
        <f t="shared" si="73"/>
        <v>0</v>
      </c>
      <c r="E228" s="163">
        <f t="shared" si="73"/>
        <v>0</v>
      </c>
      <c r="F228" s="163">
        <f t="shared" si="73"/>
        <v>0</v>
      </c>
      <c r="G228" s="163">
        <f t="shared" si="73"/>
        <v>0</v>
      </c>
      <c r="H228" s="163">
        <f t="shared" si="73"/>
        <v>0</v>
      </c>
      <c r="I228" s="163">
        <f t="shared" si="73"/>
        <v>0</v>
      </c>
      <c r="J228" s="163">
        <f t="shared" si="73"/>
        <v>0</v>
      </c>
      <c r="K228" s="163">
        <f t="shared" si="73"/>
        <v>0</v>
      </c>
      <c r="L228" s="163">
        <f t="shared" si="73"/>
        <v>0</v>
      </c>
      <c r="M228" s="163">
        <f t="shared" si="73"/>
        <v>0</v>
      </c>
      <c r="N228" s="163">
        <f t="shared" si="73"/>
        <v>0</v>
      </c>
      <c r="O228" s="163">
        <f t="shared" si="73"/>
        <v>0</v>
      </c>
      <c r="P228" s="163">
        <f t="shared" si="63"/>
        <v>0</v>
      </c>
      <c r="Q228" s="163">
        <f t="shared" si="63"/>
        <v>0</v>
      </c>
      <c r="R228" s="163">
        <f t="shared" si="63"/>
        <v>0</v>
      </c>
      <c r="S228" s="163">
        <f t="shared" si="72"/>
        <v>0</v>
      </c>
      <c r="T228" s="163">
        <f t="shared" si="72"/>
        <v>0</v>
      </c>
      <c r="U228" s="163">
        <f t="shared" si="72"/>
        <v>0</v>
      </c>
      <c r="V228" s="163">
        <f t="shared" si="72"/>
        <v>0</v>
      </c>
      <c r="W228" s="163">
        <f t="shared" si="74"/>
        <v>0</v>
      </c>
      <c r="X228" s="163">
        <f t="shared" si="74"/>
        <v>0</v>
      </c>
      <c r="Y228" s="163">
        <f t="shared" si="74"/>
        <v>0</v>
      </c>
      <c r="Z228" s="163">
        <f t="shared" si="72"/>
        <v>0</v>
      </c>
      <c r="AA228" s="163">
        <f t="shared" si="72"/>
        <v>0</v>
      </c>
      <c r="AB228" s="163">
        <f t="shared" si="72"/>
        <v>0</v>
      </c>
      <c r="AC228" s="163">
        <f t="shared" si="72"/>
        <v>0</v>
      </c>
      <c r="AD228" s="163">
        <f t="shared" si="72"/>
        <v>0</v>
      </c>
      <c r="AE228" s="163">
        <f t="shared" si="72"/>
        <v>0</v>
      </c>
      <c r="AF228" s="176">
        <f t="shared" si="72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73"/>
        <v>0</v>
      </c>
      <c r="D229" s="163">
        <f t="shared" si="73"/>
        <v>0</v>
      </c>
      <c r="E229" s="163">
        <f t="shared" si="73"/>
        <v>0</v>
      </c>
      <c r="F229" s="163">
        <f t="shared" si="73"/>
        <v>0</v>
      </c>
      <c r="G229" s="163">
        <f t="shared" si="73"/>
        <v>0</v>
      </c>
      <c r="H229" s="163">
        <f t="shared" si="73"/>
        <v>0</v>
      </c>
      <c r="I229" s="163">
        <f t="shared" si="73"/>
        <v>0</v>
      </c>
      <c r="J229" s="163">
        <f t="shared" si="73"/>
        <v>0</v>
      </c>
      <c r="K229" s="163">
        <f t="shared" si="73"/>
        <v>0</v>
      </c>
      <c r="L229" s="163">
        <f t="shared" si="73"/>
        <v>0</v>
      </c>
      <c r="M229" s="163">
        <f t="shared" si="73"/>
        <v>0</v>
      </c>
      <c r="N229" s="163">
        <f t="shared" si="73"/>
        <v>0</v>
      </c>
      <c r="O229" s="163">
        <f t="shared" si="73"/>
        <v>0</v>
      </c>
      <c r="P229" s="163">
        <f t="shared" si="63"/>
        <v>0</v>
      </c>
      <c r="Q229" s="163">
        <f t="shared" si="63"/>
        <v>0</v>
      </c>
      <c r="R229" s="163">
        <f t="shared" si="63"/>
        <v>0</v>
      </c>
      <c r="S229" s="163">
        <f t="shared" si="72"/>
        <v>0</v>
      </c>
      <c r="T229" s="163">
        <f t="shared" si="72"/>
        <v>0</v>
      </c>
      <c r="U229" s="163">
        <f t="shared" si="72"/>
        <v>0</v>
      </c>
      <c r="V229" s="163">
        <f t="shared" si="72"/>
        <v>0</v>
      </c>
      <c r="W229" s="163">
        <f t="shared" si="74"/>
        <v>0</v>
      </c>
      <c r="X229" s="163">
        <f t="shared" si="74"/>
        <v>0</v>
      </c>
      <c r="Y229" s="163">
        <f t="shared" si="74"/>
        <v>0</v>
      </c>
      <c r="Z229" s="163">
        <f t="shared" si="72"/>
        <v>0</v>
      </c>
      <c r="AA229" s="163">
        <f t="shared" si="72"/>
        <v>0</v>
      </c>
      <c r="AB229" s="163">
        <f t="shared" si="72"/>
        <v>0</v>
      </c>
      <c r="AC229" s="163">
        <f t="shared" si="72"/>
        <v>0</v>
      </c>
      <c r="AD229" s="163">
        <f t="shared" si="72"/>
        <v>0</v>
      </c>
      <c r="AE229" s="163">
        <f t="shared" si="72"/>
        <v>0</v>
      </c>
      <c r="AF229" s="176">
        <f t="shared" si="72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73"/>
        <v>0</v>
      </c>
      <c r="D230" s="163">
        <f t="shared" si="73"/>
        <v>0</v>
      </c>
      <c r="E230" s="163">
        <f t="shared" si="73"/>
        <v>0</v>
      </c>
      <c r="F230" s="163">
        <f t="shared" si="73"/>
        <v>0</v>
      </c>
      <c r="G230" s="163">
        <f t="shared" si="73"/>
        <v>0</v>
      </c>
      <c r="H230" s="163">
        <f t="shared" si="73"/>
        <v>0</v>
      </c>
      <c r="I230" s="163">
        <f t="shared" si="73"/>
        <v>0</v>
      </c>
      <c r="J230" s="163">
        <f t="shared" si="73"/>
        <v>0</v>
      </c>
      <c r="K230" s="163">
        <f t="shared" si="73"/>
        <v>0</v>
      </c>
      <c r="L230" s="163">
        <f t="shared" si="73"/>
        <v>0</v>
      </c>
      <c r="M230" s="163">
        <f t="shared" si="73"/>
        <v>0</v>
      </c>
      <c r="N230" s="163">
        <f t="shared" si="73"/>
        <v>0</v>
      </c>
      <c r="O230" s="163">
        <f t="shared" si="73"/>
        <v>0</v>
      </c>
      <c r="P230" s="163">
        <f t="shared" si="63"/>
        <v>0</v>
      </c>
      <c r="Q230" s="163">
        <f t="shared" si="63"/>
        <v>0</v>
      </c>
      <c r="R230" s="163">
        <f t="shared" si="63"/>
        <v>0</v>
      </c>
      <c r="S230" s="163">
        <f t="shared" si="72"/>
        <v>0</v>
      </c>
      <c r="T230" s="163">
        <f t="shared" si="72"/>
        <v>0</v>
      </c>
      <c r="U230" s="163">
        <f t="shared" si="72"/>
        <v>0</v>
      </c>
      <c r="V230" s="163">
        <f t="shared" si="72"/>
        <v>0</v>
      </c>
      <c r="W230" s="163">
        <f t="shared" si="74"/>
        <v>0</v>
      </c>
      <c r="X230" s="163">
        <f t="shared" si="74"/>
        <v>0</v>
      </c>
      <c r="Y230" s="163">
        <f t="shared" si="74"/>
        <v>0</v>
      </c>
      <c r="Z230" s="163">
        <f t="shared" si="72"/>
        <v>0</v>
      </c>
      <c r="AA230" s="163">
        <f t="shared" si="72"/>
        <v>0</v>
      </c>
      <c r="AB230" s="163">
        <f t="shared" si="72"/>
        <v>0</v>
      </c>
      <c r="AC230" s="163">
        <f t="shared" si="72"/>
        <v>0</v>
      </c>
      <c r="AD230" s="163">
        <f t="shared" si="72"/>
        <v>0</v>
      </c>
      <c r="AE230" s="163">
        <f t="shared" si="72"/>
        <v>0</v>
      </c>
      <c r="AF230" s="176">
        <f t="shared" si="72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73"/>
        <v>0</v>
      </c>
      <c r="D231" s="163">
        <f t="shared" si="73"/>
        <v>0</v>
      </c>
      <c r="E231" s="163">
        <f t="shared" si="73"/>
        <v>0</v>
      </c>
      <c r="F231" s="163">
        <f t="shared" si="73"/>
        <v>0</v>
      </c>
      <c r="G231" s="163">
        <f t="shared" si="73"/>
        <v>0</v>
      </c>
      <c r="H231" s="163">
        <f t="shared" si="73"/>
        <v>0</v>
      </c>
      <c r="I231" s="163">
        <f t="shared" si="73"/>
        <v>0</v>
      </c>
      <c r="J231" s="163">
        <f t="shared" si="73"/>
        <v>0</v>
      </c>
      <c r="K231" s="163">
        <f t="shared" si="73"/>
        <v>0</v>
      </c>
      <c r="L231" s="163">
        <f t="shared" si="73"/>
        <v>0</v>
      </c>
      <c r="M231" s="163">
        <f t="shared" si="73"/>
        <v>0</v>
      </c>
      <c r="N231" s="163">
        <f t="shared" si="73"/>
        <v>0</v>
      </c>
      <c r="O231" s="163">
        <f t="shared" si="73"/>
        <v>0</v>
      </c>
      <c r="P231" s="163">
        <f t="shared" si="63"/>
        <v>0</v>
      </c>
      <c r="Q231" s="163">
        <f t="shared" si="63"/>
        <v>0</v>
      </c>
      <c r="R231" s="163">
        <f t="shared" si="63"/>
        <v>0</v>
      </c>
      <c r="S231" s="163">
        <f t="shared" si="72"/>
        <v>0</v>
      </c>
      <c r="T231" s="163">
        <f t="shared" si="72"/>
        <v>0</v>
      </c>
      <c r="U231" s="163">
        <f t="shared" si="72"/>
        <v>0</v>
      </c>
      <c r="V231" s="163">
        <f>U231</f>
        <v>0</v>
      </c>
      <c r="W231" s="163">
        <f t="shared" si="74"/>
        <v>0</v>
      </c>
      <c r="X231" s="163">
        <f t="shared" si="74"/>
        <v>0</v>
      </c>
      <c r="Y231" s="163">
        <f t="shared" si="74"/>
        <v>0</v>
      </c>
      <c r="Z231" s="163">
        <f t="shared" si="72"/>
        <v>0</v>
      </c>
      <c r="AA231" s="163">
        <f t="shared" si="72"/>
        <v>0</v>
      </c>
      <c r="AB231" s="163">
        <f t="shared" si="72"/>
        <v>0</v>
      </c>
      <c r="AC231" s="163">
        <f t="shared" si="72"/>
        <v>0</v>
      </c>
      <c r="AD231" s="163">
        <f t="shared" si="72"/>
        <v>0</v>
      </c>
      <c r="AE231" s="163">
        <f t="shared" si="72"/>
        <v>0</v>
      </c>
      <c r="AF231" s="176">
        <f t="shared" si="72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73"/>
        <v>0</v>
      </c>
      <c r="D232" s="163">
        <f t="shared" si="73"/>
        <v>0</v>
      </c>
      <c r="E232" s="163">
        <f t="shared" si="73"/>
        <v>0</v>
      </c>
      <c r="F232" s="163">
        <f t="shared" si="73"/>
        <v>0</v>
      </c>
      <c r="G232" s="163">
        <f t="shared" si="73"/>
        <v>0</v>
      </c>
      <c r="H232" s="163">
        <f t="shared" si="73"/>
        <v>0</v>
      </c>
      <c r="I232" s="163">
        <f t="shared" si="73"/>
        <v>0</v>
      </c>
      <c r="J232" s="163">
        <f t="shared" si="73"/>
        <v>0</v>
      </c>
      <c r="K232" s="163">
        <f t="shared" si="73"/>
        <v>0</v>
      </c>
      <c r="L232" s="163">
        <f t="shared" si="73"/>
        <v>0</v>
      </c>
      <c r="M232" s="163">
        <f t="shared" si="73"/>
        <v>0</v>
      </c>
      <c r="N232" s="163">
        <f t="shared" si="73"/>
        <v>0</v>
      </c>
      <c r="O232" s="163">
        <f t="shared" si="73"/>
        <v>0</v>
      </c>
      <c r="P232" s="163">
        <f t="shared" si="63"/>
        <v>0</v>
      </c>
      <c r="Q232" s="163">
        <f t="shared" si="63"/>
        <v>0</v>
      </c>
      <c r="R232" s="163">
        <f t="shared" si="63"/>
        <v>0</v>
      </c>
      <c r="S232" s="163">
        <f t="shared" ref="S232:AF247" si="75">R232</f>
        <v>0</v>
      </c>
      <c r="T232" s="163">
        <f t="shared" si="75"/>
        <v>0</v>
      </c>
      <c r="U232" s="163">
        <f t="shared" si="75"/>
        <v>0</v>
      </c>
      <c r="V232" s="163">
        <f t="shared" si="75"/>
        <v>0</v>
      </c>
      <c r="W232" s="163">
        <f t="shared" si="74"/>
        <v>0</v>
      </c>
      <c r="X232" s="163">
        <f t="shared" si="74"/>
        <v>0</v>
      </c>
      <c r="Y232" s="163">
        <f t="shared" si="74"/>
        <v>0</v>
      </c>
      <c r="Z232" s="163">
        <f t="shared" si="75"/>
        <v>0</v>
      </c>
      <c r="AA232" s="163">
        <f t="shared" si="75"/>
        <v>0</v>
      </c>
      <c r="AB232" s="163">
        <f t="shared" si="75"/>
        <v>0</v>
      </c>
      <c r="AC232" s="163">
        <f t="shared" si="75"/>
        <v>0</v>
      </c>
      <c r="AD232" s="163">
        <f t="shared" si="75"/>
        <v>0</v>
      </c>
      <c r="AE232" s="163">
        <f t="shared" si="75"/>
        <v>0</v>
      </c>
      <c r="AF232" s="176">
        <f t="shared" si="75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O248" si="76">B233</f>
        <v>0</v>
      </c>
      <c r="D233" s="163">
        <f t="shared" si="76"/>
        <v>0</v>
      </c>
      <c r="E233" s="163">
        <f t="shared" si="76"/>
        <v>0</v>
      </c>
      <c r="F233" s="163">
        <f t="shared" si="76"/>
        <v>0</v>
      </c>
      <c r="G233" s="163">
        <f t="shared" si="76"/>
        <v>0</v>
      </c>
      <c r="H233" s="163">
        <f t="shared" si="76"/>
        <v>0</v>
      </c>
      <c r="I233" s="163">
        <f t="shared" si="76"/>
        <v>0</v>
      </c>
      <c r="J233" s="163">
        <f t="shared" si="76"/>
        <v>0</v>
      </c>
      <c r="K233" s="163">
        <f t="shared" si="76"/>
        <v>0</v>
      </c>
      <c r="L233" s="163">
        <f t="shared" si="76"/>
        <v>0</v>
      </c>
      <c r="M233" s="163">
        <f t="shared" si="76"/>
        <v>0</v>
      </c>
      <c r="N233" s="163">
        <f t="shared" si="76"/>
        <v>0</v>
      </c>
      <c r="O233" s="163">
        <f t="shared" si="76"/>
        <v>0</v>
      </c>
      <c r="P233" s="163">
        <f t="shared" ref="P233:R264" si="77">O233</f>
        <v>0</v>
      </c>
      <c r="Q233" s="163">
        <f t="shared" si="77"/>
        <v>0</v>
      </c>
      <c r="R233" s="163">
        <f t="shared" si="77"/>
        <v>0</v>
      </c>
      <c r="S233" s="163">
        <f t="shared" si="75"/>
        <v>0</v>
      </c>
      <c r="T233" s="163">
        <f t="shared" si="75"/>
        <v>0</v>
      </c>
      <c r="U233" s="163">
        <f t="shared" si="75"/>
        <v>0</v>
      </c>
      <c r="V233" s="163">
        <f t="shared" si="75"/>
        <v>0</v>
      </c>
      <c r="W233" s="163">
        <f t="shared" ref="W233:Y248" si="78">V233</f>
        <v>0</v>
      </c>
      <c r="X233" s="163">
        <f t="shared" si="78"/>
        <v>0</v>
      </c>
      <c r="Y233" s="163">
        <f t="shared" si="78"/>
        <v>0</v>
      </c>
      <c r="Z233" s="163">
        <f t="shared" si="75"/>
        <v>0</v>
      </c>
      <c r="AA233" s="163">
        <f t="shared" si="75"/>
        <v>0</v>
      </c>
      <c r="AB233" s="163">
        <f t="shared" si="75"/>
        <v>0</v>
      </c>
      <c r="AC233" s="163">
        <f t="shared" si="75"/>
        <v>0</v>
      </c>
      <c r="AD233" s="163">
        <f t="shared" si="75"/>
        <v>0</v>
      </c>
      <c r="AE233" s="163">
        <f t="shared" si="75"/>
        <v>0</v>
      </c>
      <c r="AF233" s="176">
        <f t="shared" si="75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76"/>
        <v>0</v>
      </c>
      <c r="D234" s="163">
        <f t="shared" si="76"/>
        <v>0</v>
      </c>
      <c r="E234" s="163">
        <f t="shared" si="76"/>
        <v>0</v>
      </c>
      <c r="F234" s="163">
        <f t="shared" si="76"/>
        <v>0</v>
      </c>
      <c r="G234" s="163">
        <f t="shared" si="76"/>
        <v>0</v>
      </c>
      <c r="H234" s="163">
        <f t="shared" si="76"/>
        <v>0</v>
      </c>
      <c r="I234" s="163">
        <f t="shared" si="76"/>
        <v>0</v>
      </c>
      <c r="J234" s="163">
        <f t="shared" si="76"/>
        <v>0</v>
      </c>
      <c r="K234" s="163">
        <f t="shared" si="76"/>
        <v>0</v>
      </c>
      <c r="L234" s="163">
        <f t="shared" si="76"/>
        <v>0</v>
      </c>
      <c r="M234" s="163">
        <f t="shared" si="76"/>
        <v>0</v>
      </c>
      <c r="N234" s="163">
        <f t="shared" si="76"/>
        <v>0</v>
      </c>
      <c r="O234" s="163">
        <f t="shared" si="76"/>
        <v>0</v>
      </c>
      <c r="P234" s="163">
        <f t="shared" si="77"/>
        <v>0</v>
      </c>
      <c r="Q234" s="163">
        <f t="shared" si="77"/>
        <v>0</v>
      </c>
      <c r="R234" s="163">
        <f t="shared" si="77"/>
        <v>0</v>
      </c>
      <c r="S234" s="163">
        <f t="shared" si="75"/>
        <v>0</v>
      </c>
      <c r="T234" s="163">
        <f t="shared" si="75"/>
        <v>0</v>
      </c>
      <c r="U234" s="163">
        <f t="shared" si="75"/>
        <v>0</v>
      </c>
      <c r="V234" s="163">
        <f t="shared" si="75"/>
        <v>0</v>
      </c>
      <c r="W234" s="163">
        <f t="shared" si="78"/>
        <v>0</v>
      </c>
      <c r="X234" s="163">
        <f t="shared" si="78"/>
        <v>0</v>
      </c>
      <c r="Y234" s="163">
        <f t="shared" si="78"/>
        <v>0</v>
      </c>
      <c r="Z234" s="163">
        <f t="shared" si="75"/>
        <v>0</v>
      </c>
      <c r="AA234" s="163">
        <f t="shared" si="75"/>
        <v>0</v>
      </c>
      <c r="AB234" s="163">
        <f t="shared" si="75"/>
        <v>0</v>
      </c>
      <c r="AC234" s="163">
        <f t="shared" si="75"/>
        <v>0</v>
      </c>
      <c r="AD234" s="163">
        <f t="shared" si="75"/>
        <v>0</v>
      </c>
      <c r="AE234" s="163">
        <f t="shared" si="75"/>
        <v>0</v>
      </c>
      <c r="AF234" s="176">
        <f t="shared" si="75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76"/>
        <v>0</v>
      </c>
      <c r="D235" s="163">
        <f t="shared" si="76"/>
        <v>0</v>
      </c>
      <c r="E235" s="163">
        <f t="shared" si="76"/>
        <v>0</v>
      </c>
      <c r="F235" s="163">
        <f t="shared" si="76"/>
        <v>0</v>
      </c>
      <c r="G235" s="163">
        <f t="shared" si="76"/>
        <v>0</v>
      </c>
      <c r="H235" s="163">
        <f t="shared" si="76"/>
        <v>0</v>
      </c>
      <c r="I235" s="163">
        <f t="shared" si="76"/>
        <v>0</v>
      </c>
      <c r="J235" s="163">
        <f t="shared" si="76"/>
        <v>0</v>
      </c>
      <c r="K235" s="163">
        <f t="shared" si="76"/>
        <v>0</v>
      </c>
      <c r="L235" s="163">
        <f t="shared" si="76"/>
        <v>0</v>
      </c>
      <c r="M235" s="163">
        <f t="shared" si="76"/>
        <v>0</v>
      </c>
      <c r="N235" s="163">
        <f t="shared" si="76"/>
        <v>0</v>
      </c>
      <c r="O235" s="163">
        <f t="shared" si="76"/>
        <v>0</v>
      </c>
      <c r="P235" s="163">
        <f t="shared" si="77"/>
        <v>0</v>
      </c>
      <c r="Q235" s="163">
        <f t="shared" si="77"/>
        <v>0</v>
      </c>
      <c r="R235" s="163">
        <f t="shared" si="77"/>
        <v>0</v>
      </c>
      <c r="S235" s="163">
        <f t="shared" si="75"/>
        <v>0</v>
      </c>
      <c r="T235" s="163">
        <f t="shared" si="75"/>
        <v>0</v>
      </c>
      <c r="U235" s="163">
        <f t="shared" si="75"/>
        <v>0</v>
      </c>
      <c r="V235" s="163">
        <f t="shared" si="75"/>
        <v>0</v>
      </c>
      <c r="W235" s="163">
        <f t="shared" si="78"/>
        <v>0</v>
      </c>
      <c r="X235" s="163">
        <f t="shared" si="78"/>
        <v>0</v>
      </c>
      <c r="Y235" s="163">
        <f t="shared" si="78"/>
        <v>0</v>
      </c>
      <c r="Z235" s="163">
        <f t="shared" si="75"/>
        <v>0</v>
      </c>
      <c r="AA235" s="163">
        <f t="shared" si="75"/>
        <v>0</v>
      </c>
      <c r="AB235" s="163">
        <f t="shared" si="75"/>
        <v>0</v>
      </c>
      <c r="AC235" s="163">
        <f t="shared" si="75"/>
        <v>0</v>
      </c>
      <c r="AD235" s="163">
        <f t="shared" si="75"/>
        <v>0</v>
      </c>
      <c r="AE235" s="163">
        <f t="shared" si="75"/>
        <v>0</v>
      </c>
      <c r="AF235" s="176">
        <f t="shared" si="75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76"/>
        <v>0</v>
      </c>
      <c r="D236" s="163">
        <f t="shared" si="76"/>
        <v>0</v>
      </c>
      <c r="E236" s="163">
        <f t="shared" si="76"/>
        <v>0</v>
      </c>
      <c r="F236" s="163">
        <f t="shared" si="76"/>
        <v>0</v>
      </c>
      <c r="G236" s="163">
        <f t="shared" si="76"/>
        <v>0</v>
      </c>
      <c r="H236" s="163">
        <f t="shared" si="76"/>
        <v>0</v>
      </c>
      <c r="I236" s="163">
        <f t="shared" si="76"/>
        <v>0</v>
      </c>
      <c r="J236" s="163">
        <f t="shared" si="76"/>
        <v>0</v>
      </c>
      <c r="K236" s="163">
        <f t="shared" si="76"/>
        <v>0</v>
      </c>
      <c r="L236" s="163">
        <f t="shared" si="76"/>
        <v>0</v>
      </c>
      <c r="M236" s="163">
        <f t="shared" si="76"/>
        <v>0</v>
      </c>
      <c r="N236" s="163">
        <f t="shared" si="76"/>
        <v>0</v>
      </c>
      <c r="O236" s="163">
        <f t="shared" si="76"/>
        <v>0</v>
      </c>
      <c r="P236" s="163">
        <f t="shared" si="77"/>
        <v>0</v>
      </c>
      <c r="Q236" s="163">
        <f t="shared" si="77"/>
        <v>0</v>
      </c>
      <c r="R236" s="163">
        <f t="shared" si="77"/>
        <v>0</v>
      </c>
      <c r="S236" s="163">
        <f t="shared" si="75"/>
        <v>0</v>
      </c>
      <c r="T236" s="163">
        <f t="shared" si="75"/>
        <v>0</v>
      </c>
      <c r="U236" s="163">
        <f t="shared" si="75"/>
        <v>0</v>
      </c>
      <c r="V236" s="163">
        <f t="shared" si="75"/>
        <v>0</v>
      </c>
      <c r="W236" s="163">
        <f t="shared" si="78"/>
        <v>0</v>
      </c>
      <c r="X236" s="163">
        <f t="shared" si="78"/>
        <v>0</v>
      </c>
      <c r="Y236" s="163">
        <f t="shared" si="78"/>
        <v>0</v>
      </c>
      <c r="Z236" s="163">
        <f t="shared" si="75"/>
        <v>0</v>
      </c>
      <c r="AA236" s="163">
        <f t="shared" si="75"/>
        <v>0</v>
      </c>
      <c r="AB236" s="163">
        <f t="shared" si="75"/>
        <v>0</v>
      </c>
      <c r="AC236" s="163">
        <f t="shared" si="75"/>
        <v>0</v>
      </c>
      <c r="AD236" s="163">
        <f t="shared" si="75"/>
        <v>0</v>
      </c>
      <c r="AE236" s="163">
        <f t="shared" si="75"/>
        <v>0</v>
      </c>
      <c r="AF236" s="176">
        <f t="shared" si="75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76"/>
        <v>0</v>
      </c>
      <c r="D237" s="163">
        <f t="shared" si="76"/>
        <v>0</v>
      </c>
      <c r="E237" s="163">
        <f t="shared" si="76"/>
        <v>0</v>
      </c>
      <c r="F237" s="163">
        <f t="shared" si="76"/>
        <v>0</v>
      </c>
      <c r="G237" s="163">
        <f t="shared" si="76"/>
        <v>0</v>
      </c>
      <c r="H237" s="163">
        <f t="shared" si="76"/>
        <v>0</v>
      </c>
      <c r="I237" s="163">
        <f t="shared" si="76"/>
        <v>0</v>
      </c>
      <c r="J237" s="163">
        <f t="shared" si="76"/>
        <v>0</v>
      </c>
      <c r="K237" s="163">
        <f t="shared" si="76"/>
        <v>0</v>
      </c>
      <c r="L237" s="163">
        <f t="shared" si="76"/>
        <v>0</v>
      </c>
      <c r="M237" s="163">
        <f t="shared" si="76"/>
        <v>0</v>
      </c>
      <c r="N237" s="163">
        <f t="shared" si="76"/>
        <v>0</v>
      </c>
      <c r="O237" s="163">
        <f t="shared" si="76"/>
        <v>0</v>
      </c>
      <c r="P237" s="163">
        <f t="shared" si="77"/>
        <v>0</v>
      </c>
      <c r="Q237" s="163">
        <f t="shared" si="77"/>
        <v>0</v>
      </c>
      <c r="R237" s="163">
        <f t="shared" si="77"/>
        <v>0</v>
      </c>
      <c r="S237" s="163">
        <f t="shared" si="75"/>
        <v>0</v>
      </c>
      <c r="T237" s="163">
        <f t="shared" si="75"/>
        <v>0</v>
      </c>
      <c r="U237" s="163">
        <f t="shared" si="75"/>
        <v>0</v>
      </c>
      <c r="V237" s="163">
        <f t="shared" si="75"/>
        <v>0</v>
      </c>
      <c r="W237" s="163">
        <f t="shared" si="78"/>
        <v>0</v>
      </c>
      <c r="X237" s="163">
        <f t="shared" si="78"/>
        <v>0</v>
      </c>
      <c r="Y237" s="163">
        <f t="shared" si="78"/>
        <v>0</v>
      </c>
      <c r="Z237" s="163">
        <f t="shared" si="75"/>
        <v>0</v>
      </c>
      <c r="AA237" s="163">
        <f t="shared" si="75"/>
        <v>0</v>
      </c>
      <c r="AB237" s="163">
        <f t="shared" si="75"/>
        <v>0</v>
      </c>
      <c r="AC237" s="163">
        <f t="shared" si="75"/>
        <v>0</v>
      </c>
      <c r="AD237" s="163">
        <f t="shared" si="75"/>
        <v>0</v>
      </c>
      <c r="AE237" s="163">
        <f t="shared" si="75"/>
        <v>0</v>
      </c>
      <c r="AF237" s="176">
        <f t="shared" si="75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76"/>
        <v>0</v>
      </c>
      <c r="D238" s="163">
        <f t="shared" si="76"/>
        <v>0</v>
      </c>
      <c r="E238" s="163">
        <f t="shared" si="76"/>
        <v>0</v>
      </c>
      <c r="F238" s="163">
        <f t="shared" si="76"/>
        <v>0</v>
      </c>
      <c r="G238" s="163">
        <f t="shared" si="76"/>
        <v>0</v>
      </c>
      <c r="H238" s="163">
        <f t="shared" si="76"/>
        <v>0</v>
      </c>
      <c r="I238" s="163">
        <f t="shared" si="76"/>
        <v>0</v>
      </c>
      <c r="J238" s="163">
        <f t="shared" si="76"/>
        <v>0</v>
      </c>
      <c r="K238" s="163">
        <f t="shared" si="76"/>
        <v>0</v>
      </c>
      <c r="L238" s="163">
        <f t="shared" si="76"/>
        <v>0</v>
      </c>
      <c r="M238" s="163">
        <f t="shared" si="76"/>
        <v>0</v>
      </c>
      <c r="N238" s="163">
        <f t="shared" si="76"/>
        <v>0</v>
      </c>
      <c r="O238" s="163">
        <f t="shared" si="76"/>
        <v>0</v>
      </c>
      <c r="P238" s="163">
        <f t="shared" si="77"/>
        <v>0</v>
      </c>
      <c r="Q238" s="163">
        <f t="shared" si="77"/>
        <v>0</v>
      </c>
      <c r="R238" s="163">
        <f t="shared" si="77"/>
        <v>0</v>
      </c>
      <c r="S238" s="163">
        <f t="shared" si="75"/>
        <v>0</v>
      </c>
      <c r="T238" s="163">
        <f t="shared" si="75"/>
        <v>0</v>
      </c>
      <c r="U238" s="163">
        <f t="shared" si="75"/>
        <v>0</v>
      </c>
      <c r="V238" s="163">
        <f t="shared" si="75"/>
        <v>0</v>
      </c>
      <c r="W238" s="163">
        <f t="shared" si="78"/>
        <v>0</v>
      </c>
      <c r="X238" s="163">
        <f t="shared" si="78"/>
        <v>0</v>
      </c>
      <c r="Y238" s="163">
        <f t="shared" si="78"/>
        <v>0</v>
      </c>
      <c r="Z238" s="163">
        <f t="shared" si="75"/>
        <v>0</v>
      </c>
      <c r="AA238" s="163">
        <f t="shared" si="75"/>
        <v>0</v>
      </c>
      <c r="AB238" s="163">
        <f t="shared" si="75"/>
        <v>0</v>
      </c>
      <c r="AC238" s="163">
        <f t="shared" si="75"/>
        <v>0</v>
      </c>
      <c r="AD238" s="163">
        <f t="shared" si="75"/>
        <v>0</v>
      </c>
      <c r="AE238" s="163">
        <f t="shared" si="75"/>
        <v>0</v>
      </c>
      <c r="AF238" s="176">
        <f t="shared" si="75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76"/>
        <v>0</v>
      </c>
      <c r="D239" s="163">
        <f t="shared" si="76"/>
        <v>0</v>
      </c>
      <c r="E239" s="163">
        <f t="shared" si="76"/>
        <v>0</v>
      </c>
      <c r="F239" s="163">
        <f t="shared" si="76"/>
        <v>0</v>
      </c>
      <c r="G239" s="163">
        <f t="shared" si="76"/>
        <v>0</v>
      </c>
      <c r="H239" s="163">
        <f t="shared" si="76"/>
        <v>0</v>
      </c>
      <c r="I239" s="163">
        <f t="shared" si="76"/>
        <v>0</v>
      </c>
      <c r="J239" s="163">
        <f t="shared" si="76"/>
        <v>0</v>
      </c>
      <c r="K239" s="163">
        <f t="shared" si="76"/>
        <v>0</v>
      </c>
      <c r="L239" s="163">
        <f t="shared" si="76"/>
        <v>0</v>
      </c>
      <c r="M239" s="163">
        <f t="shared" si="76"/>
        <v>0</v>
      </c>
      <c r="N239" s="163">
        <f t="shared" si="76"/>
        <v>0</v>
      </c>
      <c r="O239" s="163">
        <f t="shared" si="76"/>
        <v>0</v>
      </c>
      <c r="P239" s="163">
        <f t="shared" si="77"/>
        <v>0</v>
      </c>
      <c r="Q239" s="163">
        <f t="shared" si="77"/>
        <v>0</v>
      </c>
      <c r="R239" s="163">
        <f t="shared" si="77"/>
        <v>0</v>
      </c>
      <c r="S239" s="163">
        <f t="shared" si="75"/>
        <v>0</v>
      </c>
      <c r="T239" s="163">
        <f t="shared" si="75"/>
        <v>0</v>
      </c>
      <c r="U239" s="163">
        <f t="shared" si="75"/>
        <v>0</v>
      </c>
      <c r="V239" s="163">
        <f t="shared" si="75"/>
        <v>0</v>
      </c>
      <c r="W239" s="163">
        <f t="shared" si="78"/>
        <v>0</v>
      </c>
      <c r="X239" s="163">
        <f t="shared" si="78"/>
        <v>0</v>
      </c>
      <c r="Y239" s="163">
        <f t="shared" si="78"/>
        <v>0</v>
      </c>
      <c r="Z239" s="163">
        <f t="shared" si="75"/>
        <v>0</v>
      </c>
      <c r="AA239" s="163">
        <f t="shared" si="75"/>
        <v>0</v>
      </c>
      <c r="AB239" s="163">
        <f t="shared" si="75"/>
        <v>0</v>
      </c>
      <c r="AC239" s="163">
        <f t="shared" si="75"/>
        <v>0</v>
      </c>
      <c r="AD239" s="163">
        <f t="shared" si="75"/>
        <v>0</v>
      </c>
      <c r="AE239" s="163">
        <f t="shared" si="75"/>
        <v>0</v>
      </c>
      <c r="AF239" s="176">
        <f t="shared" si="75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76"/>
        <v>0</v>
      </c>
      <c r="D240" s="163">
        <f t="shared" si="76"/>
        <v>0</v>
      </c>
      <c r="E240" s="163">
        <f t="shared" si="76"/>
        <v>0</v>
      </c>
      <c r="F240" s="163">
        <f t="shared" si="76"/>
        <v>0</v>
      </c>
      <c r="G240" s="163">
        <f t="shared" si="76"/>
        <v>0</v>
      </c>
      <c r="H240" s="163">
        <f t="shared" si="76"/>
        <v>0</v>
      </c>
      <c r="I240" s="163">
        <f t="shared" si="76"/>
        <v>0</v>
      </c>
      <c r="J240" s="163">
        <f t="shared" si="76"/>
        <v>0</v>
      </c>
      <c r="K240" s="163">
        <f t="shared" si="76"/>
        <v>0</v>
      </c>
      <c r="L240" s="163">
        <f t="shared" si="76"/>
        <v>0</v>
      </c>
      <c r="M240" s="163">
        <f t="shared" si="76"/>
        <v>0</v>
      </c>
      <c r="N240" s="163">
        <f t="shared" si="76"/>
        <v>0</v>
      </c>
      <c r="O240" s="163">
        <f t="shared" si="76"/>
        <v>0</v>
      </c>
      <c r="P240" s="163">
        <f t="shared" si="77"/>
        <v>0</v>
      </c>
      <c r="Q240" s="163">
        <f t="shared" si="77"/>
        <v>0</v>
      </c>
      <c r="R240" s="163">
        <f t="shared" si="77"/>
        <v>0</v>
      </c>
      <c r="S240" s="163">
        <f t="shared" si="75"/>
        <v>0</v>
      </c>
      <c r="T240" s="163">
        <f t="shared" si="75"/>
        <v>0</v>
      </c>
      <c r="U240" s="163">
        <f t="shared" si="75"/>
        <v>0</v>
      </c>
      <c r="V240" s="163">
        <f t="shared" si="75"/>
        <v>0</v>
      </c>
      <c r="W240" s="163">
        <f t="shared" si="78"/>
        <v>0</v>
      </c>
      <c r="X240" s="163">
        <f t="shared" si="78"/>
        <v>0</v>
      </c>
      <c r="Y240" s="163">
        <f t="shared" si="78"/>
        <v>0</v>
      </c>
      <c r="Z240" s="163">
        <f t="shared" si="75"/>
        <v>0</v>
      </c>
      <c r="AA240" s="163">
        <f t="shared" si="75"/>
        <v>0</v>
      </c>
      <c r="AB240" s="163">
        <f t="shared" si="75"/>
        <v>0</v>
      </c>
      <c r="AC240" s="163">
        <f t="shared" si="75"/>
        <v>0</v>
      </c>
      <c r="AD240" s="163">
        <f t="shared" si="75"/>
        <v>0</v>
      </c>
      <c r="AE240" s="163">
        <f t="shared" si="75"/>
        <v>0</v>
      </c>
      <c r="AF240" s="176">
        <f t="shared" si="75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76"/>
        <v>0</v>
      </c>
      <c r="D241" s="163">
        <f t="shared" si="76"/>
        <v>0</v>
      </c>
      <c r="E241" s="163">
        <f t="shared" si="76"/>
        <v>0</v>
      </c>
      <c r="F241" s="163">
        <f t="shared" si="76"/>
        <v>0</v>
      </c>
      <c r="G241" s="163">
        <f t="shared" si="76"/>
        <v>0</v>
      </c>
      <c r="H241" s="163">
        <f t="shared" si="76"/>
        <v>0</v>
      </c>
      <c r="I241" s="163">
        <f t="shared" si="76"/>
        <v>0</v>
      </c>
      <c r="J241" s="163">
        <f t="shared" si="76"/>
        <v>0</v>
      </c>
      <c r="K241" s="163">
        <f t="shared" si="76"/>
        <v>0</v>
      </c>
      <c r="L241" s="163">
        <f t="shared" si="76"/>
        <v>0</v>
      </c>
      <c r="M241" s="163">
        <f t="shared" si="76"/>
        <v>0</v>
      </c>
      <c r="N241" s="163">
        <f t="shared" si="76"/>
        <v>0</v>
      </c>
      <c r="O241" s="163">
        <f t="shared" si="76"/>
        <v>0</v>
      </c>
      <c r="P241" s="163">
        <f t="shared" si="77"/>
        <v>0</v>
      </c>
      <c r="Q241" s="163">
        <f t="shared" si="77"/>
        <v>0</v>
      </c>
      <c r="R241" s="163">
        <f t="shared" si="77"/>
        <v>0</v>
      </c>
      <c r="S241" s="163">
        <f t="shared" si="75"/>
        <v>0</v>
      </c>
      <c r="T241" s="163">
        <f t="shared" si="75"/>
        <v>0</v>
      </c>
      <c r="U241" s="163">
        <f t="shared" si="75"/>
        <v>0</v>
      </c>
      <c r="V241" s="163">
        <f t="shared" si="75"/>
        <v>0</v>
      </c>
      <c r="W241" s="163">
        <f t="shared" si="78"/>
        <v>0</v>
      </c>
      <c r="X241" s="163">
        <f t="shared" si="78"/>
        <v>0</v>
      </c>
      <c r="Y241" s="163">
        <f t="shared" si="78"/>
        <v>0</v>
      </c>
      <c r="Z241" s="163">
        <f t="shared" si="75"/>
        <v>0</v>
      </c>
      <c r="AA241" s="163">
        <f t="shared" si="75"/>
        <v>0</v>
      </c>
      <c r="AB241" s="163">
        <f t="shared" si="75"/>
        <v>0</v>
      </c>
      <c r="AC241" s="163">
        <f t="shared" si="75"/>
        <v>0</v>
      </c>
      <c r="AD241" s="163">
        <f t="shared" si="75"/>
        <v>0</v>
      </c>
      <c r="AE241" s="163">
        <f t="shared" si="75"/>
        <v>0</v>
      </c>
      <c r="AF241" s="176">
        <f t="shared" si="75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76"/>
        <v>0</v>
      </c>
      <c r="D242" s="163">
        <f t="shared" si="76"/>
        <v>0</v>
      </c>
      <c r="E242" s="163">
        <f t="shared" si="76"/>
        <v>0</v>
      </c>
      <c r="F242" s="163">
        <f t="shared" si="76"/>
        <v>0</v>
      </c>
      <c r="G242" s="163">
        <f t="shared" si="76"/>
        <v>0</v>
      </c>
      <c r="H242" s="163">
        <f t="shared" si="76"/>
        <v>0</v>
      </c>
      <c r="I242" s="163">
        <f t="shared" si="76"/>
        <v>0</v>
      </c>
      <c r="J242" s="163">
        <f t="shared" si="76"/>
        <v>0</v>
      </c>
      <c r="K242" s="163">
        <f t="shared" si="76"/>
        <v>0</v>
      </c>
      <c r="L242" s="163">
        <f t="shared" si="76"/>
        <v>0</v>
      </c>
      <c r="M242" s="163">
        <f t="shared" si="76"/>
        <v>0</v>
      </c>
      <c r="N242" s="163">
        <f t="shared" si="76"/>
        <v>0</v>
      </c>
      <c r="O242" s="163">
        <f t="shared" si="76"/>
        <v>0</v>
      </c>
      <c r="P242" s="163">
        <f t="shared" si="77"/>
        <v>0</v>
      </c>
      <c r="Q242" s="163">
        <f t="shared" si="77"/>
        <v>0</v>
      </c>
      <c r="R242" s="163">
        <f t="shared" si="77"/>
        <v>0</v>
      </c>
      <c r="S242" s="163">
        <f t="shared" si="75"/>
        <v>0</v>
      </c>
      <c r="T242" s="163">
        <f t="shared" si="75"/>
        <v>0</v>
      </c>
      <c r="U242" s="163">
        <f t="shared" si="75"/>
        <v>0</v>
      </c>
      <c r="V242" s="163">
        <f t="shared" si="75"/>
        <v>0</v>
      </c>
      <c r="W242" s="163">
        <f t="shared" si="78"/>
        <v>0</v>
      </c>
      <c r="X242" s="163">
        <f t="shared" si="78"/>
        <v>0</v>
      </c>
      <c r="Y242" s="163">
        <f t="shared" si="78"/>
        <v>0</v>
      </c>
      <c r="Z242" s="163">
        <f t="shared" si="75"/>
        <v>0</v>
      </c>
      <c r="AA242" s="163">
        <f t="shared" si="75"/>
        <v>0</v>
      </c>
      <c r="AB242" s="163">
        <f t="shared" si="75"/>
        <v>0</v>
      </c>
      <c r="AC242" s="163">
        <f t="shared" si="75"/>
        <v>0</v>
      </c>
      <c r="AD242" s="163">
        <f t="shared" si="75"/>
        <v>0</v>
      </c>
      <c r="AE242" s="163">
        <f t="shared" si="75"/>
        <v>0</v>
      </c>
      <c r="AF242" s="176">
        <f t="shared" si="75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76"/>
        <v>0</v>
      </c>
      <c r="D243" s="163">
        <f t="shared" si="76"/>
        <v>0</v>
      </c>
      <c r="E243" s="163">
        <f t="shared" si="76"/>
        <v>0</v>
      </c>
      <c r="F243" s="163">
        <f t="shared" si="76"/>
        <v>0</v>
      </c>
      <c r="G243" s="163">
        <f t="shared" si="76"/>
        <v>0</v>
      </c>
      <c r="H243" s="163">
        <f t="shared" si="76"/>
        <v>0</v>
      </c>
      <c r="I243" s="163">
        <f t="shared" si="76"/>
        <v>0</v>
      </c>
      <c r="J243" s="163">
        <f t="shared" si="76"/>
        <v>0</v>
      </c>
      <c r="K243" s="163">
        <f t="shared" si="76"/>
        <v>0</v>
      </c>
      <c r="L243" s="163">
        <f t="shared" si="76"/>
        <v>0</v>
      </c>
      <c r="M243" s="163">
        <f t="shared" si="76"/>
        <v>0</v>
      </c>
      <c r="N243" s="163">
        <f t="shared" si="76"/>
        <v>0</v>
      </c>
      <c r="O243" s="163">
        <f t="shared" si="76"/>
        <v>0</v>
      </c>
      <c r="P243" s="163">
        <f t="shared" si="77"/>
        <v>0</v>
      </c>
      <c r="Q243" s="163">
        <f t="shared" si="77"/>
        <v>0</v>
      </c>
      <c r="R243" s="163">
        <f t="shared" si="77"/>
        <v>0</v>
      </c>
      <c r="S243" s="163">
        <f t="shared" si="75"/>
        <v>0</v>
      </c>
      <c r="T243" s="163">
        <f t="shared" si="75"/>
        <v>0</v>
      </c>
      <c r="U243" s="163">
        <f t="shared" si="75"/>
        <v>0</v>
      </c>
      <c r="V243" s="163">
        <f t="shared" si="75"/>
        <v>0</v>
      </c>
      <c r="W243" s="163">
        <f t="shared" si="78"/>
        <v>0</v>
      </c>
      <c r="X243" s="163">
        <f t="shared" si="78"/>
        <v>0</v>
      </c>
      <c r="Y243" s="163">
        <f t="shared" si="78"/>
        <v>0</v>
      </c>
      <c r="Z243" s="163">
        <f t="shared" si="75"/>
        <v>0</v>
      </c>
      <c r="AA243" s="163">
        <f t="shared" si="75"/>
        <v>0</v>
      </c>
      <c r="AB243" s="163">
        <f t="shared" si="75"/>
        <v>0</v>
      </c>
      <c r="AC243" s="163">
        <f t="shared" si="75"/>
        <v>0</v>
      </c>
      <c r="AD243" s="163">
        <f t="shared" si="75"/>
        <v>0</v>
      </c>
      <c r="AE243" s="163">
        <f t="shared" si="75"/>
        <v>0</v>
      </c>
      <c r="AF243" s="176">
        <f t="shared" si="75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76"/>
        <v>0</v>
      </c>
      <c r="D244" s="163">
        <f t="shared" si="76"/>
        <v>0</v>
      </c>
      <c r="E244" s="163">
        <f t="shared" si="76"/>
        <v>0</v>
      </c>
      <c r="F244" s="163">
        <f t="shared" si="76"/>
        <v>0</v>
      </c>
      <c r="G244" s="163">
        <f t="shared" si="76"/>
        <v>0</v>
      </c>
      <c r="H244" s="163">
        <f t="shared" si="76"/>
        <v>0</v>
      </c>
      <c r="I244" s="163">
        <f t="shared" si="76"/>
        <v>0</v>
      </c>
      <c r="J244" s="163">
        <f t="shared" si="76"/>
        <v>0</v>
      </c>
      <c r="K244" s="163">
        <f t="shared" si="76"/>
        <v>0</v>
      </c>
      <c r="L244" s="163">
        <f t="shared" si="76"/>
        <v>0</v>
      </c>
      <c r="M244" s="163">
        <f t="shared" si="76"/>
        <v>0</v>
      </c>
      <c r="N244" s="163">
        <f t="shared" si="76"/>
        <v>0</v>
      </c>
      <c r="O244" s="163">
        <f t="shared" si="76"/>
        <v>0</v>
      </c>
      <c r="P244" s="163">
        <f t="shared" si="77"/>
        <v>0</v>
      </c>
      <c r="Q244" s="163">
        <f t="shared" si="77"/>
        <v>0</v>
      </c>
      <c r="R244" s="163">
        <f t="shared" si="77"/>
        <v>0</v>
      </c>
      <c r="S244" s="163">
        <f t="shared" si="75"/>
        <v>0</v>
      </c>
      <c r="T244" s="163">
        <f t="shared" si="75"/>
        <v>0</v>
      </c>
      <c r="U244" s="163">
        <f t="shared" si="75"/>
        <v>0</v>
      </c>
      <c r="V244" s="163">
        <f t="shared" si="75"/>
        <v>0</v>
      </c>
      <c r="W244" s="163">
        <f t="shared" si="78"/>
        <v>0</v>
      </c>
      <c r="X244" s="163">
        <f t="shared" si="78"/>
        <v>0</v>
      </c>
      <c r="Y244" s="163">
        <f t="shared" si="78"/>
        <v>0</v>
      </c>
      <c r="Z244" s="163">
        <f t="shared" si="75"/>
        <v>0</v>
      </c>
      <c r="AA244" s="163">
        <f t="shared" si="75"/>
        <v>0</v>
      </c>
      <c r="AB244" s="163">
        <f t="shared" si="75"/>
        <v>0</v>
      </c>
      <c r="AC244" s="163">
        <f t="shared" si="75"/>
        <v>0</v>
      </c>
      <c r="AD244" s="163">
        <f t="shared" si="75"/>
        <v>0</v>
      </c>
      <c r="AE244" s="163">
        <f t="shared" si="75"/>
        <v>0</v>
      </c>
      <c r="AF244" s="176">
        <f t="shared" si="75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76"/>
        <v>0</v>
      </c>
      <c r="D245" s="163">
        <f t="shared" si="76"/>
        <v>0</v>
      </c>
      <c r="E245" s="163">
        <f t="shared" si="76"/>
        <v>0</v>
      </c>
      <c r="F245" s="163">
        <f t="shared" si="76"/>
        <v>0</v>
      </c>
      <c r="G245" s="163">
        <f t="shared" si="76"/>
        <v>0</v>
      </c>
      <c r="H245" s="163">
        <f t="shared" si="76"/>
        <v>0</v>
      </c>
      <c r="I245" s="163">
        <f t="shared" si="76"/>
        <v>0</v>
      </c>
      <c r="J245" s="163">
        <f t="shared" si="76"/>
        <v>0</v>
      </c>
      <c r="K245" s="163">
        <f t="shared" si="76"/>
        <v>0</v>
      </c>
      <c r="L245" s="163">
        <f t="shared" si="76"/>
        <v>0</v>
      </c>
      <c r="M245" s="163">
        <f t="shared" si="76"/>
        <v>0</v>
      </c>
      <c r="N245" s="163">
        <f t="shared" si="76"/>
        <v>0</v>
      </c>
      <c r="O245" s="163">
        <f t="shared" si="76"/>
        <v>0</v>
      </c>
      <c r="P245" s="163">
        <f t="shared" si="77"/>
        <v>0</v>
      </c>
      <c r="Q245" s="163">
        <f t="shared" si="77"/>
        <v>0</v>
      </c>
      <c r="R245" s="163">
        <f t="shared" si="77"/>
        <v>0</v>
      </c>
      <c r="S245" s="163">
        <f t="shared" si="75"/>
        <v>0</v>
      </c>
      <c r="T245" s="163">
        <f t="shared" si="75"/>
        <v>0</v>
      </c>
      <c r="U245" s="163">
        <f t="shared" si="75"/>
        <v>0</v>
      </c>
      <c r="V245" s="163">
        <f t="shared" si="75"/>
        <v>0</v>
      </c>
      <c r="W245" s="163">
        <f t="shared" si="78"/>
        <v>0</v>
      </c>
      <c r="X245" s="163">
        <f t="shared" si="78"/>
        <v>0</v>
      </c>
      <c r="Y245" s="163">
        <f t="shared" si="78"/>
        <v>0</v>
      </c>
      <c r="Z245" s="163">
        <f t="shared" si="75"/>
        <v>0</v>
      </c>
      <c r="AA245" s="163">
        <f t="shared" si="75"/>
        <v>0</v>
      </c>
      <c r="AB245" s="163">
        <f t="shared" si="75"/>
        <v>0</v>
      </c>
      <c r="AC245" s="163">
        <f t="shared" si="75"/>
        <v>0</v>
      </c>
      <c r="AD245" s="163">
        <f t="shared" si="75"/>
        <v>0</v>
      </c>
      <c r="AE245" s="163">
        <f t="shared" si="75"/>
        <v>0</v>
      </c>
      <c r="AF245" s="176">
        <f t="shared" si="75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76"/>
        <v>0</v>
      </c>
      <c r="D246" s="163">
        <f t="shared" si="76"/>
        <v>0</v>
      </c>
      <c r="E246" s="163">
        <f t="shared" si="76"/>
        <v>0</v>
      </c>
      <c r="F246" s="163">
        <f t="shared" si="76"/>
        <v>0</v>
      </c>
      <c r="G246" s="163">
        <f t="shared" si="76"/>
        <v>0</v>
      </c>
      <c r="H246" s="163">
        <f t="shared" si="76"/>
        <v>0</v>
      </c>
      <c r="I246" s="163">
        <f t="shared" si="76"/>
        <v>0</v>
      </c>
      <c r="J246" s="163">
        <f t="shared" si="76"/>
        <v>0</v>
      </c>
      <c r="K246" s="163">
        <f t="shared" si="76"/>
        <v>0</v>
      </c>
      <c r="L246" s="163">
        <f t="shared" si="76"/>
        <v>0</v>
      </c>
      <c r="M246" s="163">
        <f t="shared" si="76"/>
        <v>0</v>
      </c>
      <c r="N246" s="163">
        <f t="shared" si="76"/>
        <v>0</v>
      </c>
      <c r="O246" s="163">
        <f t="shared" si="76"/>
        <v>0</v>
      </c>
      <c r="P246" s="163">
        <f t="shared" si="77"/>
        <v>0</v>
      </c>
      <c r="Q246" s="163">
        <f t="shared" si="77"/>
        <v>0</v>
      </c>
      <c r="R246" s="163">
        <f t="shared" si="77"/>
        <v>0</v>
      </c>
      <c r="S246" s="163">
        <f t="shared" si="75"/>
        <v>0</v>
      </c>
      <c r="T246" s="163">
        <f t="shared" si="75"/>
        <v>0</v>
      </c>
      <c r="U246" s="163">
        <f t="shared" si="75"/>
        <v>0</v>
      </c>
      <c r="V246" s="163">
        <f t="shared" si="75"/>
        <v>0</v>
      </c>
      <c r="W246" s="163">
        <f t="shared" si="78"/>
        <v>0</v>
      </c>
      <c r="X246" s="163">
        <f t="shared" si="78"/>
        <v>0</v>
      </c>
      <c r="Y246" s="163">
        <f t="shared" si="78"/>
        <v>0</v>
      </c>
      <c r="Z246" s="163">
        <f t="shared" si="75"/>
        <v>0</v>
      </c>
      <c r="AA246" s="163">
        <f t="shared" si="75"/>
        <v>0</v>
      </c>
      <c r="AB246" s="163">
        <f t="shared" si="75"/>
        <v>0</v>
      </c>
      <c r="AC246" s="163">
        <f t="shared" si="75"/>
        <v>0</v>
      </c>
      <c r="AD246" s="163">
        <f t="shared" si="75"/>
        <v>0</v>
      </c>
      <c r="AE246" s="163">
        <f t="shared" si="75"/>
        <v>0</v>
      </c>
      <c r="AF246" s="176">
        <f t="shared" si="75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76"/>
        <v>0</v>
      </c>
      <c r="D247" s="163">
        <f t="shared" si="76"/>
        <v>0</v>
      </c>
      <c r="E247" s="163">
        <f t="shared" si="76"/>
        <v>0</v>
      </c>
      <c r="F247" s="163">
        <f t="shared" si="76"/>
        <v>0</v>
      </c>
      <c r="G247" s="163">
        <f t="shared" si="76"/>
        <v>0</v>
      </c>
      <c r="H247" s="163">
        <f t="shared" si="76"/>
        <v>0</v>
      </c>
      <c r="I247" s="163">
        <f t="shared" si="76"/>
        <v>0</v>
      </c>
      <c r="J247" s="163">
        <f t="shared" si="76"/>
        <v>0</v>
      </c>
      <c r="K247" s="163">
        <f t="shared" si="76"/>
        <v>0</v>
      </c>
      <c r="L247" s="163">
        <f t="shared" si="76"/>
        <v>0</v>
      </c>
      <c r="M247" s="163">
        <f t="shared" si="76"/>
        <v>0</v>
      </c>
      <c r="N247" s="163">
        <f t="shared" si="76"/>
        <v>0</v>
      </c>
      <c r="O247" s="163">
        <f t="shared" si="76"/>
        <v>0</v>
      </c>
      <c r="P247" s="163">
        <f t="shared" si="77"/>
        <v>0</v>
      </c>
      <c r="Q247" s="163">
        <f t="shared" si="77"/>
        <v>0</v>
      </c>
      <c r="R247" s="163">
        <f t="shared" si="77"/>
        <v>0</v>
      </c>
      <c r="S247" s="163">
        <f t="shared" si="75"/>
        <v>0</v>
      </c>
      <c r="T247" s="163">
        <f t="shared" si="75"/>
        <v>0</v>
      </c>
      <c r="U247" s="163">
        <f t="shared" si="75"/>
        <v>0</v>
      </c>
      <c r="V247" s="163">
        <f>U247</f>
        <v>0</v>
      </c>
      <c r="W247" s="163">
        <f t="shared" si="78"/>
        <v>0</v>
      </c>
      <c r="X247" s="163">
        <f t="shared" si="78"/>
        <v>0</v>
      </c>
      <c r="Y247" s="163">
        <f t="shared" si="78"/>
        <v>0</v>
      </c>
      <c r="Z247" s="163">
        <f t="shared" si="75"/>
        <v>0</v>
      </c>
      <c r="AA247" s="163">
        <f t="shared" si="75"/>
        <v>0</v>
      </c>
      <c r="AB247" s="163">
        <f t="shared" si="75"/>
        <v>0</v>
      </c>
      <c r="AC247" s="163">
        <f t="shared" si="75"/>
        <v>0</v>
      </c>
      <c r="AD247" s="163">
        <f t="shared" si="75"/>
        <v>0</v>
      </c>
      <c r="AE247" s="163">
        <f t="shared" si="75"/>
        <v>0</v>
      </c>
      <c r="AF247" s="176">
        <f t="shared" si="75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76"/>
        <v>0</v>
      </c>
      <c r="D248" s="163">
        <f t="shared" si="76"/>
        <v>0</v>
      </c>
      <c r="E248" s="163">
        <f t="shared" si="76"/>
        <v>0</v>
      </c>
      <c r="F248" s="163">
        <f t="shared" si="76"/>
        <v>0</v>
      </c>
      <c r="G248" s="163">
        <f t="shared" si="76"/>
        <v>0</v>
      </c>
      <c r="H248" s="163">
        <f t="shared" si="76"/>
        <v>0</v>
      </c>
      <c r="I248" s="163">
        <f t="shared" si="76"/>
        <v>0</v>
      </c>
      <c r="J248" s="163">
        <f t="shared" si="76"/>
        <v>0</v>
      </c>
      <c r="K248" s="163">
        <f t="shared" si="76"/>
        <v>0</v>
      </c>
      <c r="L248" s="163">
        <f t="shared" si="76"/>
        <v>0</v>
      </c>
      <c r="M248" s="163">
        <f t="shared" si="76"/>
        <v>0</v>
      </c>
      <c r="N248" s="163">
        <f t="shared" si="76"/>
        <v>0</v>
      </c>
      <c r="O248" s="163">
        <f t="shared" si="76"/>
        <v>0</v>
      </c>
      <c r="P248" s="163">
        <f t="shared" si="77"/>
        <v>0</v>
      </c>
      <c r="Q248" s="163">
        <f t="shared" si="77"/>
        <v>0</v>
      </c>
      <c r="R248" s="163">
        <f t="shared" si="77"/>
        <v>0</v>
      </c>
      <c r="S248" s="163">
        <f t="shared" ref="S248:AF263" si="79">R248</f>
        <v>0</v>
      </c>
      <c r="T248" s="163">
        <f t="shared" si="79"/>
        <v>0</v>
      </c>
      <c r="U248" s="163">
        <f t="shared" si="79"/>
        <v>0</v>
      </c>
      <c r="V248" s="163">
        <f t="shared" si="79"/>
        <v>0</v>
      </c>
      <c r="W248" s="163">
        <f t="shared" si="78"/>
        <v>0</v>
      </c>
      <c r="X248" s="163">
        <f t="shared" si="78"/>
        <v>0</v>
      </c>
      <c r="Y248" s="163">
        <f t="shared" si="78"/>
        <v>0</v>
      </c>
      <c r="Z248" s="163">
        <f t="shared" si="79"/>
        <v>0</v>
      </c>
      <c r="AA248" s="163">
        <f t="shared" si="79"/>
        <v>0</v>
      </c>
      <c r="AB248" s="163">
        <f t="shared" si="79"/>
        <v>0</v>
      </c>
      <c r="AC248" s="163">
        <f t="shared" si="79"/>
        <v>0</v>
      </c>
      <c r="AD248" s="163">
        <f t="shared" si="79"/>
        <v>0</v>
      </c>
      <c r="AE248" s="163">
        <f t="shared" si="79"/>
        <v>0</v>
      </c>
      <c r="AF248" s="176">
        <f t="shared" si="79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O264" si="80">B249</f>
        <v>0</v>
      </c>
      <c r="D249" s="163">
        <f t="shared" si="80"/>
        <v>0</v>
      </c>
      <c r="E249" s="163">
        <f t="shared" si="80"/>
        <v>0</v>
      </c>
      <c r="F249" s="163">
        <f t="shared" si="80"/>
        <v>0</v>
      </c>
      <c r="G249" s="163">
        <f t="shared" si="80"/>
        <v>0</v>
      </c>
      <c r="H249" s="163">
        <f t="shared" si="80"/>
        <v>0</v>
      </c>
      <c r="I249" s="163">
        <f t="shared" si="80"/>
        <v>0</v>
      </c>
      <c r="J249" s="163">
        <f t="shared" si="80"/>
        <v>0</v>
      </c>
      <c r="K249" s="163">
        <f t="shared" si="80"/>
        <v>0</v>
      </c>
      <c r="L249" s="163">
        <f t="shared" si="80"/>
        <v>0</v>
      </c>
      <c r="M249" s="163">
        <f t="shared" si="80"/>
        <v>0</v>
      </c>
      <c r="N249" s="163">
        <f t="shared" si="80"/>
        <v>0</v>
      </c>
      <c r="O249" s="163">
        <f t="shared" si="80"/>
        <v>0</v>
      </c>
      <c r="P249" s="163">
        <f t="shared" si="77"/>
        <v>0</v>
      </c>
      <c r="Q249" s="163">
        <f t="shared" si="77"/>
        <v>0</v>
      </c>
      <c r="R249" s="163">
        <f t="shared" si="77"/>
        <v>0</v>
      </c>
      <c r="S249" s="163">
        <f t="shared" si="79"/>
        <v>0</v>
      </c>
      <c r="T249" s="163">
        <f t="shared" si="79"/>
        <v>0</v>
      </c>
      <c r="U249" s="163">
        <f t="shared" si="79"/>
        <v>0</v>
      </c>
      <c r="V249" s="163">
        <f t="shared" si="79"/>
        <v>0</v>
      </c>
      <c r="W249" s="163">
        <f t="shared" ref="W249:Y264" si="81">V249</f>
        <v>0</v>
      </c>
      <c r="X249" s="163">
        <f t="shared" si="81"/>
        <v>0</v>
      </c>
      <c r="Y249" s="163">
        <f t="shared" si="81"/>
        <v>0</v>
      </c>
      <c r="Z249" s="163">
        <f t="shared" si="79"/>
        <v>0</v>
      </c>
      <c r="AA249" s="163">
        <f t="shared" si="79"/>
        <v>0</v>
      </c>
      <c r="AB249" s="163">
        <f t="shared" si="79"/>
        <v>0</v>
      </c>
      <c r="AC249" s="163">
        <f t="shared" si="79"/>
        <v>0</v>
      </c>
      <c r="AD249" s="163">
        <f t="shared" si="79"/>
        <v>0</v>
      </c>
      <c r="AE249" s="163">
        <f t="shared" si="79"/>
        <v>0</v>
      </c>
      <c r="AF249" s="176">
        <f t="shared" si="79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80"/>
        <v>0</v>
      </c>
      <c r="D250" s="163">
        <f t="shared" si="80"/>
        <v>0</v>
      </c>
      <c r="E250" s="163">
        <f t="shared" si="80"/>
        <v>0</v>
      </c>
      <c r="F250" s="163">
        <f t="shared" si="80"/>
        <v>0</v>
      </c>
      <c r="G250" s="163">
        <f t="shared" si="80"/>
        <v>0</v>
      </c>
      <c r="H250" s="163">
        <f t="shared" si="80"/>
        <v>0</v>
      </c>
      <c r="I250" s="163">
        <f t="shared" si="80"/>
        <v>0</v>
      </c>
      <c r="J250" s="163">
        <f t="shared" si="80"/>
        <v>0</v>
      </c>
      <c r="K250" s="163">
        <f t="shared" si="80"/>
        <v>0</v>
      </c>
      <c r="L250" s="163">
        <f t="shared" si="80"/>
        <v>0</v>
      </c>
      <c r="M250" s="163">
        <f t="shared" si="80"/>
        <v>0</v>
      </c>
      <c r="N250" s="163">
        <f t="shared" si="80"/>
        <v>0</v>
      </c>
      <c r="O250" s="163">
        <f t="shared" si="80"/>
        <v>0</v>
      </c>
      <c r="P250" s="163">
        <f t="shared" si="77"/>
        <v>0</v>
      </c>
      <c r="Q250" s="163">
        <f t="shared" si="77"/>
        <v>0</v>
      </c>
      <c r="R250" s="163">
        <f t="shared" si="77"/>
        <v>0</v>
      </c>
      <c r="S250" s="163">
        <f t="shared" si="79"/>
        <v>0</v>
      </c>
      <c r="T250" s="163">
        <f t="shared" si="79"/>
        <v>0</v>
      </c>
      <c r="U250" s="163">
        <f t="shared" si="79"/>
        <v>0</v>
      </c>
      <c r="V250" s="163">
        <f t="shared" si="79"/>
        <v>0</v>
      </c>
      <c r="W250" s="163">
        <f t="shared" si="81"/>
        <v>0</v>
      </c>
      <c r="X250" s="163">
        <f t="shared" si="81"/>
        <v>0</v>
      </c>
      <c r="Y250" s="163">
        <f t="shared" si="81"/>
        <v>0</v>
      </c>
      <c r="Z250" s="163">
        <f t="shared" si="79"/>
        <v>0</v>
      </c>
      <c r="AA250" s="163">
        <f t="shared" si="79"/>
        <v>0</v>
      </c>
      <c r="AB250" s="163">
        <f t="shared" si="79"/>
        <v>0</v>
      </c>
      <c r="AC250" s="163">
        <f t="shared" si="79"/>
        <v>0</v>
      </c>
      <c r="AD250" s="163">
        <f t="shared" si="79"/>
        <v>0</v>
      </c>
      <c r="AE250" s="163">
        <f t="shared" si="79"/>
        <v>0</v>
      </c>
      <c r="AF250" s="176">
        <f t="shared" si="79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80"/>
        <v>0</v>
      </c>
      <c r="D251" s="163">
        <f t="shared" si="80"/>
        <v>0</v>
      </c>
      <c r="E251" s="163">
        <f t="shared" si="80"/>
        <v>0</v>
      </c>
      <c r="F251" s="163">
        <f t="shared" si="80"/>
        <v>0</v>
      </c>
      <c r="G251" s="163">
        <f t="shared" si="80"/>
        <v>0</v>
      </c>
      <c r="H251" s="163">
        <f t="shared" si="80"/>
        <v>0</v>
      </c>
      <c r="I251" s="163">
        <f t="shared" si="80"/>
        <v>0</v>
      </c>
      <c r="J251" s="163">
        <f t="shared" si="80"/>
        <v>0</v>
      </c>
      <c r="K251" s="163">
        <f t="shared" si="80"/>
        <v>0</v>
      </c>
      <c r="L251" s="163">
        <f t="shared" si="80"/>
        <v>0</v>
      </c>
      <c r="M251" s="163">
        <f t="shared" si="80"/>
        <v>0</v>
      </c>
      <c r="N251" s="163">
        <f t="shared" si="80"/>
        <v>0</v>
      </c>
      <c r="O251" s="163">
        <f t="shared" si="80"/>
        <v>0</v>
      </c>
      <c r="P251" s="163">
        <f t="shared" si="77"/>
        <v>0</v>
      </c>
      <c r="Q251" s="163">
        <f t="shared" si="77"/>
        <v>0</v>
      </c>
      <c r="R251" s="163">
        <f t="shared" si="77"/>
        <v>0</v>
      </c>
      <c r="S251" s="163">
        <f t="shared" si="79"/>
        <v>0</v>
      </c>
      <c r="T251" s="163">
        <f t="shared" si="79"/>
        <v>0</v>
      </c>
      <c r="U251" s="163">
        <f t="shared" si="79"/>
        <v>0</v>
      </c>
      <c r="V251" s="163">
        <f t="shared" si="79"/>
        <v>0</v>
      </c>
      <c r="W251" s="163">
        <f t="shared" si="81"/>
        <v>0</v>
      </c>
      <c r="X251" s="163">
        <f t="shared" si="81"/>
        <v>0</v>
      </c>
      <c r="Y251" s="163">
        <f t="shared" si="81"/>
        <v>0</v>
      </c>
      <c r="Z251" s="163">
        <f t="shared" si="79"/>
        <v>0</v>
      </c>
      <c r="AA251" s="163">
        <f t="shared" si="79"/>
        <v>0</v>
      </c>
      <c r="AB251" s="163">
        <f t="shared" si="79"/>
        <v>0</v>
      </c>
      <c r="AC251" s="163">
        <f t="shared" si="79"/>
        <v>0</v>
      </c>
      <c r="AD251" s="163">
        <f t="shared" si="79"/>
        <v>0</v>
      </c>
      <c r="AE251" s="163">
        <f t="shared" si="79"/>
        <v>0</v>
      </c>
      <c r="AF251" s="176">
        <f t="shared" si="79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80"/>
        <v>0</v>
      </c>
      <c r="D252" s="163">
        <f t="shared" si="80"/>
        <v>0</v>
      </c>
      <c r="E252" s="163">
        <f t="shared" si="80"/>
        <v>0</v>
      </c>
      <c r="F252" s="163">
        <f t="shared" si="80"/>
        <v>0</v>
      </c>
      <c r="G252" s="163">
        <f t="shared" si="80"/>
        <v>0</v>
      </c>
      <c r="H252" s="163">
        <f t="shared" si="80"/>
        <v>0</v>
      </c>
      <c r="I252" s="163">
        <f t="shared" si="80"/>
        <v>0</v>
      </c>
      <c r="J252" s="163">
        <f t="shared" si="80"/>
        <v>0</v>
      </c>
      <c r="K252" s="163">
        <f t="shared" si="80"/>
        <v>0</v>
      </c>
      <c r="L252" s="163">
        <f t="shared" si="80"/>
        <v>0</v>
      </c>
      <c r="M252" s="163">
        <f t="shared" si="80"/>
        <v>0</v>
      </c>
      <c r="N252" s="163">
        <f t="shared" si="80"/>
        <v>0</v>
      </c>
      <c r="O252" s="163">
        <f t="shared" si="80"/>
        <v>0</v>
      </c>
      <c r="P252" s="163">
        <f t="shared" si="77"/>
        <v>0</v>
      </c>
      <c r="Q252" s="163">
        <f t="shared" si="77"/>
        <v>0</v>
      </c>
      <c r="R252" s="163">
        <f t="shared" si="77"/>
        <v>0</v>
      </c>
      <c r="S252" s="163">
        <f t="shared" si="79"/>
        <v>0</v>
      </c>
      <c r="T252" s="163">
        <f t="shared" si="79"/>
        <v>0</v>
      </c>
      <c r="U252" s="163">
        <f t="shared" si="79"/>
        <v>0</v>
      </c>
      <c r="V252" s="163">
        <f t="shared" si="79"/>
        <v>0</v>
      </c>
      <c r="W252" s="163">
        <f t="shared" si="81"/>
        <v>0</v>
      </c>
      <c r="X252" s="163">
        <f t="shared" si="81"/>
        <v>0</v>
      </c>
      <c r="Y252" s="163">
        <f t="shared" si="81"/>
        <v>0</v>
      </c>
      <c r="Z252" s="163">
        <f t="shared" si="79"/>
        <v>0</v>
      </c>
      <c r="AA252" s="163">
        <f t="shared" si="79"/>
        <v>0</v>
      </c>
      <c r="AB252" s="163">
        <f t="shared" si="79"/>
        <v>0</v>
      </c>
      <c r="AC252" s="163">
        <f t="shared" si="79"/>
        <v>0</v>
      </c>
      <c r="AD252" s="163">
        <f t="shared" si="79"/>
        <v>0</v>
      </c>
      <c r="AE252" s="163">
        <f t="shared" si="79"/>
        <v>0</v>
      </c>
      <c r="AF252" s="176">
        <f t="shared" si="79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80"/>
        <v>0</v>
      </c>
      <c r="D253" s="163">
        <f t="shared" si="80"/>
        <v>0</v>
      </c>
      <c r="E253" s="163">
        <f t="shared" si="80"/>
        <v>0</v>
      </c>
      <c r="F253" s="163">
        <f t="shared" si="80"/>
        <v>0</v>
      </c>
      <c r="G253" s="163">
        <f t="shared" si="80"/>
        <v>0</v>
      </c>
      <c r="H253" s="163">
        <f t="shared" si="80"/>
        <v>0</v>
      </c>
      <c r="I253" s="163">
        <f t="shared" si="80"/>
        <v>0</v>
      </c>
      <c r="J253" s="163">
        <f t="shared" si="80"/>
        <v>0</v>
      </c>
      <c r="K253" s="163">
        <f t="shared" si="80"/>
        <v>0</v>
      </c>
      <c r="L253" s="163">
        <f t="shared" si="80"/>
        <v>0</v>
      </c>
      <c r="M253" s="163">
        <f t="shared" si="80"/>
        <v>0</v>
      </c>
      <c r="N253" s="163">
        <f t="shared" si="80"/>
        <v>0</v>
      </c>
      <c r="O253" s="163">
        <f t="shared" si="80"/>
        <v>0</v>
      </c>
      <c r="P253" s="163">
        <f t="shared" si="77"/>
        <v>0</v>
      </c>
      <c r="Q253" s="163">
        <f t="shared" si="77"/>
        <v>0</v>
      </c>
      <c r="R253" s="163">
        <f t="shared" si="77"/>
        <v>0</v>
      </c>
      <c r="S253" s="163">
        <f t="shared" si="79"/>
        <v>0</v>
      </c>
      <c r="T253" s="163">
        <f t="shared" si="79"/>
        <v>0</v>
      </c>
      <c r="U253" s="163">
        <f t="shared" si="79"/>
        <v>0</v>
      </c>
      <c r="V253" s="163">
        <f t="shared" si="79"/>
        <v>0</v>
      </c>
      <c r="W253" s="163">
        <f t="shared" si="81"/>
        <v>0</v>
      </c>
      <c r="X253" s="163">
        <f t="shared" si="81"/>
        <v>0</v>
      </c>
      <c r="Y253" s="163">
        <f t="shared" si="81"/>
        <v>0</v>
      </c>
      <c r="Z253" s="163">
        <f t="shared" si="79"/>
        <v>0</v>
      </c>
      <c r="AA253" s="163">
        <f t="shared" si="79"/>
        <v>0</v>
      </c>
      <c r="AB253" s="163">
        <f t="shared" si="79"/>
        <v>0</v>
      </c>
      <c r="AC253" s="163">
        <f t="shared" si="79"/>
        <v>0</v>
      </c>
      <c r="AD253" s="163">
        <f t="shared" si="79"/>
        <v>0</v>
      </c>
      <c r="AE253" s="163">
        <f t="shared" si="79"/>
        <v>0</v>
      </c>
      <c r="AF253" s="176">
        <f t="shared" si="79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80"/>
        <v>0</v>
      </c>
      <c r="D254" s="163">
        <f t="shared" si="80"/>
        <v>0</v>
      </c>
      <c r="E254" s="163">
        <f t="shared" si="80"/>
        <v>0</v>
      </c>
      <c r="F254" s="163">
        <f t="shared" si="80"/>
        <v>0</v>
      </c>
      <c r="G254" s="163">
        <f t="shared" si="80"/>
        <v>0</v>
      </c>
      <c r="H254" s="163">
        <f t="shared" si="80"/>
        <v>0</v>
      </c>
      <c r="I254" s="163">
        <f t="shared" si="80"/>
        <v>0</v>
      </c>
      <c r="J254" s="163">
        <f t="shared" si="80"/>
        <v>0</v>
      </c>
      <c r="K254" s="163">
        <f t="shared" si="80"/>
        <v>0</v>
      </c>
      <c r="L254" s="163">
        <f t="shared" si="80"/>
        <v>0</v>
      </c>
      <c r="M254" s="163">
        <f t="shared" si="80"/>
        <v>0</v>
      </c>
      <c r="N254" s="163">
        <f t="shared" si="80"/>
        <v>0</v>
      </c>
      <c r="O254" s="163">
        <f t="shared" si="80"/>
        <v>0</v>
      </c>
      <c r="P254" s="163">
        <f t="shared" si="77"/>
        <v>0</v>
      </c>
      <c r="Q254" s="163">
        <f t="shared" si="77"/>
        <v>0</v>
      </c>
      <c r="R254" s="163">
        <f t="shared" si="77"/>
        <v>0</v>
      </c>
      <c r="S254" s="163">
        <f t="shared" si="79"/>
        <v>0</v>
      </c>
      <c r="T254" s="163">
        <f t="shared" si="79"/>
        <v>0</v>
      </c>
      <c r="U254" s="163">
        <f t="shared" si="79"/>
        <v>0</v>
      </c>
      <c r="V254" s="163">
        <f t="shared" si="79"/>
        <v>0</v>
      </c>
      <c r="W254" s="163">
        <f t="shared" si="81"/>
        <v>0</v>
      </c>
      <c r="X254" s="163">
        <f t="shared" si="81"/>
        <v>0</v>
      </c>
      <c r="Y254" s="163">
        <f t="shared" si="81"/>
        <v>0</v>
      </c>
      <c r="Z254" s="163">
        <f t="shared" si="79"/>
        <v>0</v>
      </c>
      <c r="AA254" s="163">
        <f t="shared" si="79"/>
        <v>0</v>
      </c>
      <c r="AB254" s="163">
        <f t="shared" si="79"/>
        <v>0</v>
      </c>
      <c r="AC254" s="163">
        <f t="shared" si="79"/>
        <v>0</v>
      </c>
      <c r="AD254" s="163">
        <f t="shared" si="79"/>
        <v>0</v>
      </c>
      <c r="AE254" s="163">
        <f t="shared" si="79"/>
        <v>0</v>
      </c>
      <c r="AF254" s="176">
        <f t="shared" si="79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80"/>
        <v>0</v>
      </c>
      <c r="D255" s="163">
        <f t="shared" si="80"/>
        <v>0</v>
      </c>
      <c r="E255" s="163">
        <f t="shared" si="80"/>
        <v>0</v>
      </c>
      <c r="F255" s="163">
        <f t="shared" si="80"/>
        <v>0</v>
      </c>
      <c r="G255" s="163">
        <f t="shared" si="80"/>
        <v>0</v>
      </c>
      <c r="H255" s="163">
        <f t="shared" si="80"/>
        <v>0</v>
      </c>
      <c r="I255" s="163">
        <f t="shared" si="80"/>
        <v>0</v>
      </c>
      <c r="J255" s="163">
        <f t="shared" si="80"/>
        <v>0</v>
      </c>
      <c r="K255" s="163">
        <f t="shared" si="80"/>
        <v>0</v>
      </c>
      <c r="L255" s="163">
        <f t="shared" si="80"/>
        <v>0</v>
      </c>
      <c r="M255" s="163">
        <f t="shared" si="80"/>
        <v>0</v>
      </c>
      <c r="N255" s="163">
        <f t="shared" si="80"/>
        <v>0</v>
      </c>
      <c r="O255" s="163">
        <f t="shared" si="80"/>
        <v>0</v>
      </c>
      <c r="P255" s="163">
        <f t="shared" si="77"/>
        <v>0</v>
      </c>
      <c r="Q255" s="163">
        <f t="shared" si="77"/>
        <v>0</v>
      </c>
      <c r="R255" s="163">
        <f t="shared" si="77"/>
        <v>0</v>
      </c>
      <c r="S255" s="163">
        <f t="shared" si="79"/>
        <v>0</v>
      </c>
      <c r="T255" s="163">
        <f t="shared" si="79"/>
        <v>0</v>
      </c>
      <c r="U255" s="163">
        <f t="shared" si="79"/>
        <v>0</v>
      </c>
      <c r="V255" s="163">
        <f t="shared" si="79"/>
        <v>0</v>
      </c>
      <c r="W255" s="163">
        <f t="shared" si="81"/>
        <v>0</v>
      </c>
      <c r="X255" s="163">
        <f t="shared" si="81"/>
        <v>0</v>
      </c>
      <c r="Y255" s="163">
        <f t="shared" si="81"/>
        <v>0</v>
      </c>
      <c r="Z255" s="163">
        <f t="shared" si="79"/>
        <v>0</v>
      </c>
      <c r="AA255" s="163">
        <f t="shared" si="79"/>
        <v>0</v>
      </c>
      <c r="AB255" s="163">
        <f t="shared" si="79"/>
        <v>0</v>
      </c>
      <c r="AC255" s="163">
        <f t="shared" si="79"/>
        <v>0</v>
      </c>
      <c r="AD255" s="163">
        <f t="shared" si="79"/>
        <v>0</v>
      </c>
      <c r="AE255" s="163">
        <f t="shared" si="79"/>
        <v>0</v>
      </c>
      <c r="AF255" s="176">
        <f t="shared" si="79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80"/>
        <v>0</v>
      </c>
      <c r="D256" s="163">
        <f t="shared" si="80"/>
        <v>0</v>
      </c>
      <c r="E256" s="163">
        <f t="shared" si="80"/>
        <v>0</v>
      </c>
      <c r="F256" s="163">
        <f t="shared" si="80"/>
        <v>0</v>
      </c>
      <c r="G256" s="163">
        <f t="shared" si="80"/>
        <v>0</v>
      </c>
      <c r="H256" s="163">
        <f t="shared" si="80"/>
        <v>0</v>
      </c>
      <c r="I256" s="163">
        <f t="shared" si="80"/>
        <v>0</v>
      </c>
      <c r="J256" s="163">
        <f t="shared" si="80"/>
        <v>0</v>
      </c>
      <c r="K256" s="163">
        <f t="shared" si="80"/>
        <v>0</v>
      </c>
      <c r="L256" s="163">
        <f t="shared" si="80"/>
        <v>0</v>
      </c>
      <c r="M256" s="163">
        <f t="shared" si="80"/>
        <v>0</v>
      </c>
      <c r="N256" s="163">
        <f t="shared" si="80"/>
        <v>0</v>
      </c>
      <c r="O256" s="163">
        <f t="shared" si="80"/>
        <v>0</v>
      </c>
      <c r="P256" s="163">
        <f t="shared" si="77"/>
        <v>0</v>
      </c>
      <c r="Q256" s="163">
        <f t="shared" si="77"/>
        <v>0</v>
      </c>
      <c r="R256" s="163">
        <f t="shared" si="77"/>
        <v>0</v>
      </c>
      <c r="S256" s="163">
        <f t="shared" si="79"/>
        <v>0</v>
      </c>
      <c r="T256" s="163">
        <f t="shared" si="79"/>
        <v>0</v>
      </c>
      <c r="U256" s="163">
        <f t="shared" si="79"/>
        <v>0</v>
      </c>
      <c r="V256" s="163">
        <f t="shared" si="79"/>
        <v>0</v>
      </c>
      <c r="W256" s="163">
        <f t="shared" si="81"/>
        <v>0</v>
      </c>
      <c r="X256" s="163">
        <f t="shared" si="81"/>
        <v>0</v>
      </c>
      <c r="Y256" s="163">
        <f t="shared" si="81"/>
        <v>0</v>
      </c>
      <c r="Z256" s="163">
        <f t="shared" si="79"/>
        <v>0</v>
      </c>
      <c r="AA256" s="163">
        <f t="shared" si="79"/>
        <v>0</v>
      </c>
      <c r="AB256" s="163">
        <f t="shared" si="79"/>
        <v>0</v>
      </c>
      <c r="AC256" s="163">
        <f t="shared" si="79"/>
        <v>0</v>
      </c>
      <c r="AD256" s="163">
        <f t="shared" si="79"/>
        <v>0</v>
      </c>
      <c r="AE256" s="163">
        <f t="shared" si="79"/>
        <v>0</v>
      </c>
      <c r="AF256" s="176">
        <f t="shared" si="79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80"/>
        <v>0</v>
      </c>
      <c r="D257" s="163">
        <f t="shared" si="80"/>
        <v>0</v>
      </c>
      <c r="E257" s="163">
        <f t="shared" si="80"/>
        <v>0</v>
      </c>
      <c r="F257" s="163">
        <f t="shared" si="80"/>
        <v>0</v>
      </c>
      <c r="G257" s="163">
        <f t="shared" si="80"/>
        <v>0</v>
      </c>
      <c r="H257" s="163">
        <f t="shared" si="80"/>
        <v>0</v>
      </c>
      <c r="I257" s="163">
        <f t="shared" si="80"/>
        <v>0</v>
      </c>
      <c r="J257" s="163">
        <f t="shared" si="80"/>
        <v>0</v>
      </c>
      <c r="K257" s="163">
        <f t="shared" si="80"/>
        <v>0</v>
      </c>
      <c r="L257" s="163">
        <f t="shared" si="80"/>
        <v>0</v>
      </c>
      <c r="M257" s="163">
        <f t="shared" si="80"/>
        <v>0</v>
      </c>
      <c r="N257" s="163">
        <f t="shared" si="80"/>
        <v>0</v>
      </c>
      <c r="O257" s="163">
        <f t="shared" si="80"/>
        <v>0</v>
      </c>
      <c r="P257" s="163">
        <f t="shared" si="77"/>
        <v>0</v>
      </c>
      <c r="Q257" s="163">
        <f t="shared" si="77"/>
        <v>0</v>
      </c>
      <c r="R257" s="163">
        <f t="shared" si="77"/>
        <v>0</v>
      </c>
      <c r="S257" s="163">
        <f t="shared" si="79"/>
        <v>0</v>
      </c>
      <c r="T257" s="163">
        <f t="shared" si="79"/>
        <v>0</v>
      </c>
      <c r="U257" s="163">
        <f t="shared" si="79"/>
        <v>0</v>
      </c>
      <c r="V257" s="163">
        <f t="shared" si="79"/>
        <v>0</v>
      </c>
      <c r="W257" s="163">
        <f t="shared" si="81"/>
        <v>0</v>
      </c>
      <c r="X257" s="163">
        <f t="shared" si="81"/>
        <v>0</v>
      </c>
      <c r="Y257" s="163">
        <f t="shared" si="81"/>
        <v>0</v>
      </c>
      <c r="Z257" s="163">
        <f t="shared" si="79"/>
        <v>0</v>
      </c>
      <c r="AA257" s="163">
        <f t="shared" si="79"/>
        <v>0</v>
      </c>
      <c r="AB257" s="163">
        <f t="shared" si="79"/>
        <v>0</v>
      </c>
      <c r="AC257" s="163">
        <f t="shared" si="79"/>
        <v>0</v>
      </c>
      <c r="AD257" s="163">
        <f t="shared" si="79"/>
        <v>0</v>
      </c>
      <c r="AE257" s="163">
        <f t="shared" si="79"/>
        <v>0</v>
      </c>
      <c r="AF257" s="176">
        <f t="shared" si="79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80"/>
        <v>0</v>
      </c>
      <c r="D258" s="163">
        <f t="shared" si="80"/>
        <v>0</v>
      </c>
      <c r="E258" s="163">
        <f t="shared" si="80"/>
        <v>0</v>
      </c>
      <c r="F258" s="163">
        <f t="shared" si="80"/>
        <v>0</v>
      </c>
      <c r="G258" s="163">
        <f t="shared" si="80"/>
        <v>0</v>
      </c>
      <c r="H258" s="163">
        <f t="shared" si="80"/>
        <v>0</v>
      </c>
      <c r="I258" s="163">
        <f t="shared" si="80"/>
        <v>0</v>
      </c>
      <c r="J258" s="163">
        <f t="shared" si="80"/>
        <v>0</v>
      </c>
      <c r="K258" s="163">
        <f t="shared" si="80"/>
        <v>0</v>
      </c>
      <c r="L258" s="163">
        <f t="shared" si="80"/>
        <v>0</v>
      </c>
      <c r="M258" s="163">
        <f t="shared" si="80"/>
        <v>0</v>
      </c>
      <c r="N258" s="163">
        <f t="shared" si="80"/>
        <v>0</v>
      </c>
      <c r="O258" s="163">
        <f t="shared" si="80"/>
        <v>0</v>
      </c>
      <c r="P258" s="163">
        <f t="shared" si="77"/>
        <v>0</v>
      </c>
      <c r="Q258" s="163">
        <f t="shared" si="77"/>
        <v>0</v>
      </c>
      <c r="R258" s="163">
        <f t="shared" si="77"/>
        <v>0</v>
      </c>
      <c r="S258" s="163">
        <f t="shared" si="79"/>
        <v>0</v>
      </c>
      <c r="T258" s="163">
        <f t="shared" si="79"/>
        <v>0</v>
      </c>
      <c r="U258" s="163">
        <f t="shared" si="79"/>
        <v>0</v>
      </c>
      <c r="V258" s="163">
        <f t="shared" si="79"/>
        <v>0</v>
      </c>
      <c r="W258" s="163">
        <f t="shared" si="81"/>
        <v>0</v>
      </c>
      <c r="X258" s="163">
        <f t="shared" si="81"/>
        <v>0</v>
      </c>
      <c r="Y258" s="163">
        <f t="shared" si="81"/>
        <v>0</v>
      </c>
      <c r="Z258" s="163">
        <f t="shared" si="79"/>
        <v>0</v>
      </c>
      <c r="AA258" s="163">
        <f t="shared" si="79"/>
        <v>0</v>
      </c>
      <c r="AB258" s="163">
        <f t="shared" si="79"/>
        <v>0</v>
      </c>
      <c r="AC258" s="163">
        <f t="shared" si="79"/>
        <v>0</v>
      </c>
      <c r="AD258" s="163">
        <f t="shared" si="79"/>
        <v>0</v>
      </c>
      <c r="AE258" s="163">
        <f t="shared" si="79"/>
        <v>0</v>
      </c>
      <c r="AF258" s="176">
        <f t="shared" si="79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80"/>
        <v>0</v>
      </c>
      <c r="D259" s="163">
        <f t="shared" si="80"/>
        <v>0</v>
      </c>
      <c r="E259" s="163">
        <f t="shared" si="80"/>
        <v>0</v>
      </c>
      <c r="F259" s="163">
        <f t="shared" si="80"/>
        <v>0</v>
      </c>
      <c r="G259" s="163">
        <f t="shared" si="80"/>
        <v>0</v>
      </c>
      <c r="H259" s="163">
        <f t="shared" si="80"/>
        <v>0</v>
      </c>
      <c r="I259" s="163">
        <f t="shared" si="80"/>
        <v>0</v>
      </c>
      <c r="J259" s="163">
        <f t="shared" si="80"/>
        <v>0</v>
      </c>
      <c r="K259" s="163">
        <f t="shared" si="80"/>
        <v>0</v>
      </c>
      <c r="L259" s="163">
        <f t="shared" si="80"/>
        <v>0</v>
      </c>
      <c r="M259" s="163">
        <f t="shared" si="80"/>
        <v>0</v>
      </c>
      <c r="N259" s="163">
        <f t="shared" si="80"/>
        <v>0</v>
      </c>
      <c r="O259" s="163">
        <f t="shared" si="80"/>
        <v>0</v>
      </c>
      <c r="P259" s="163">
        <f t="shared" si="77"/>
        <v>0</v>
      </c>
      <c r="Q259" s="163">
        <f t="shared" si="77"/>
        <v>0</v>
      </c>
      <c r="R259" s="163">
        <f t="shared" si="77"/>
        <v>0</v>
      </c>
      <c r="S259" s="163">
        <f t="shared" si="79"/>
        <v>0</v>
      </c>
      <c r="T259" s="163">
        <f t="shared" si="79"/>
        <v>0</v>
      </c>
      <c r="U259" s="163">
        <f t="shared" si="79"/>
        <v>0</v>
      </c>
      <c r="V259" s="163">
        <f t="shared" si="79"/>
        <v>0</v>
      </c>
      <c r="W259" s="163">
        <f t="shared" si="81"/>
        <v>0</v>
      </c>
      <c r="X259" s="163">
        <f t="shared" si="81"/>
        <v>0</v>
      </c>
      <c r="Y259" s="163">
        <f t="shared" si="81"/>
        <v>0</v>
      </c>
      <c r="Z259" s="163">
        <f t="shared" si="79"/>
        <v>0</v>
      </c>
      <c r="AA259" s="163">
        <f t="shared" si="79"/>
        <v>0</v>
      </c>
      <c r="AB259" s="163">
        <f t="shared" si="79"/>
        <v>0</v>
      </c>
      <c r="AC259" s="163">
        <f t="shared" si="79"/>
        <v>0</v>
      </c>
      <c r="AD259" s="163">
        <f t="shared" si="79"/>
        <v>0</v>
      </c>
      <c r="AE259" s="163">
        <f t="shared" si="79"/>
        <v>0</v>
      </c>
      <c r="AF259" s="176">
        <f t="shared" si="79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80"/>
        <v>0</v>
      </c>
      <c r="D260" s="163">
        <f t="shared" si="80"/>
        <v>0</v>
      </c>
      <c r="E260" s="163">
        <f t="shared" si="80"/>
        <v>0</v>
      </c>
      <c r="F260" s="163">
        <f t="shared" si="80"/>
        <v>0</v>
      </c>
      <c r="G260" s="163">
        <f t="shared" si="80"/>
        <v>0</v>
      </c>
      <c r="H260" s="163">
        <f t="shared" si="80"/>
        <v>0</v>
      </c>
      <c r="I260" s="163">
        <f t="shared" si="80"/>
        <v>0</v>
      </c>
      <c r="J260" s="163">
        <f t="shared" si="80"/>
        <v>0</v>
      </c>
      <c r="K260" s="163">
        <f t="shared" si="80"/>
        <v>0</v>
      </c>
      <c r="L260" s="163">
        <f t="shared" si="80"/>
        <v>0</v>
      </c>
      <c r="M260" s="163">
        <f t="shared" si="80"/>
        <v>0</v>
      </c>
      <c r="N260" s="163">
        <f t="shared" si="80"/>
        <v>0</v>
      </c>
      <c r="O260" s="163">
        <f t="shared" si="80"/>
        <v>0</v>
      </c>
      <c r="P260" s="163">
        <f t="shared" si="77"/>
        <v>0</v>
      </c>
      <c r="Q260" s="163">
        <f t="shared" si="77"/>
        <v>0</v>
      </c>
      <c r="R260" s="163">
        <f t="shared" si="77"/>
        <v>0</v>
      </c>
      <c r="S260" s="163">
        <f t="shared" si="79"/>
        <v>0</v>
      </c>
      <c r="T260" s="163">
        <f t="shared" si="79"/>
        <v>0</v>
      </c>
      <c r="U260" s="163">
        <f t="shared" si="79"/>
        <v>0</v>
      </c>
      <c r="V260" s="163">
        <f t="shared" si="79"/>
        <v>0</v>
      </c>
      <c r="W260" s="163">
        <f t="shared" si="81"/>
        <v>0</v>
      </c>
      <c r="X260" s="163">
        <f t="shared" si="81"/>
        <v>0</v>
      </c>
      <c r="Y260" s="163">
        <f t="shared" si="81"/>
        <v>0</v>
      </c>
      <c r="Z260" s="163">
        <f t="shared" si="79"/>
        <v>0</v>
      </c>
      <c r="AA260" s="163">
        <f t="shared" si="79"/>
        <v>0</v>
      </c>
      <c r="AB260" s="163">
        <f t="shared" si="79"/>
        <v>0</v>
      </c>
      <c r="AC260" s="163">
        <f t="shared" si="79"/>
        <v>0</v>
      </c>
      <c r="AD260" s="163">
        <f t="shared" si="79"/>
        <v>0</v>
      </c>
      <c r="AE260" s="163">
        <f t="shared" si="79"/>
        <v>0</v>
      </c>
      <c r="AF260" s="176">
        <f t="shared" si="79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80"/>
        <v>0</v>
      </c>
      <c r="D261" s="163">
        <f t="shared" si="80"/>
        <v>0</v>
      </c>
      <c r="E261" s="163">
        <f t="shared" si="80"/>
        <v>0</v>
      </c>
      <c r="F261" s="163">
        <f t="shared" si="80"/>
        <v>0</v>
      </c>
      <c r="G261" s="163">
        <f t="shared" si="80"/>
        <v>0</v>
      </c>
      <c r="H261" s="163">
        <f t="shared" si="80"/>
        <v>0</v>
      </c>
      <c r="I261" s="163">
        <f t="shared" si="80"/>
        <v>0</v>
      </c>
      <c r="J261" s="163">
        <f t="shared" si="80"/>
        <v>0</v>
      </c>
      <c r="K261" s="163">
        <f t="shared" si="80"/>
        <v>0</v>
      </c>
      <c r="L261" s="163">
        <f t="shared" si="80"/>
        <v>0</v>
      </c>
      <c r="M261" s="163">
        <f t="shared" si="80"/>
        <v>0</v>
      </c>
      <c r="N261" s="163">
        <f t="shared" si="80"/>
        <v>0</v>
      </c>
      <c r="O261" s="163">
        <f t="shared" si="80"/>
        <v>0</v>
      </c>
      <c r="P261" s="163">
        <f t="shared" si="77"/>
        <v>0</v>
      </c>
      <c r="Q261" s="163">
        <f t="shared" si="77"/>
        <v>0</v>
      </c>
      <c r="R261" s="163">
        <f t="shared" si="77"/>
        <v>0</v>
      </c>
      <c r="S261" s="163">
        <f t="shared" si="79"/>
        <v>0</v>
      </c>
      <c r="T261" s="163">
        <f t="shared" si="79"/>
        <v>0</v>
      </c>
      <c r="U261" s="163">
        <f t="shared" si="79"/>
        <v>0</v>
      </c>
      <c r="V261" s="163">
        <f t="shared" si="79"/>
        <v>0</v>
      </c>
      <c r="W261" s="163">
        <f t="shared" si="81"/>
        <v>0</v>
      </c>
      <c r="X261" s="163">
        <f t="shared" si="81"/>
        <v>0</v>
      </c>
      <c r="Y261" s="163">
        <f t="shared" si="81"/>
        <v>0</v>
      </c>
      <c r="Z261" s="163">
        <f t="shared" si="79"/>
        <v>0</v>
      </c>
      <c r="AA261" s="163">
        <f t="shared" si="79"/>
        <v>0</v>
      </c>
      <c r="AB261" s="163">
        <f t="shared" si="79"/>
        <v>0</v>
      </c>
      <c r="AC261" s="163">
        <f t="shared" si="79"/>
        <v>0</v>
      </c>
      <c r="AD261" s="163">
        <f t="shared" si="79"/>
        <v>0</v>
      </c>
      <c r="AE261" s="163">
        <f t="shared" si="79"/>
        <v>0</v>
      </c>
      <c r="AF261" s="176">
        <f t="shared" si="79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80"/>
        <v>0</v>
      </c>
      <c r="D262" s="163">
        <f t="shared" si="80"/>
        <v>0</v>
      </c>
      <c r="E262" s="163">
        <f t="shared" si="80"/>
        <v>0</v>
      </c>
      <c r="F262" s="163">
        <f t="shared" si="80"/>
        <v>0</v>
      </c>
      <c r="G262" s="163">
        <f t="shared" si="80"/>
        <v>0</v>
      </c>
      <c r="H262" s="163">
        <f t="shared" si="80"/>
        <v>0</v>
      </c>
      <c r="I262" s="163">
        <f t="shared" si="80"/>
        <v>0</v>
      </c>
      <c r="J262" s="163">
        <f t="shared" si="80"/>
        <v>0</v>
      </c>
      <c r="K262" s="163">
        <f t="shared" si="80"/>
        <v>0</v>
      </c>
      <c r="L262" s="163">
        <f t="shared" si="80"/>
        <v>0</v>
      </c>
      <c r="M262" s="163">
        <f t="shared" si="80"/>
        <v>0</v>
      </c>
      <c r="N262" s="163">
        <f t="shared" si="80"/>
        <v>0</v>
      </c>
      <c r="O262" s="163">
        <f t="shared" si="80"/>
        <v>0</v>
      </c>
      <c r="P262" s="163">
        <f t="shared" si="77"/>
        <v>0</v>
      </c>
      <c r="Q262" s="163">
        <f t="shared" si="77"/>
        <v>0</v>
      </c>
      <c r="R262" s="163">
        <f t="shared" si="77"/>
        <v>0</v>
      </c>
      <c r="S262" s="163">
        <f t="shared" si="79"/>
        <v>0</v>
      </c>
      <c r="T262" s="163">
        <f t="shared" si="79"/>
        <v>0</v>
      </c>
      <c r="U262" s="163">
        <f t="shared" si="79"/>
        <v>0</v>
      </c>
      <c r="V262" s="163">
        <f t="shared" si="79"/>
        <v>0</v>
      </c>
      <c r="W262" s="163">
        <f t="shared" si="81"/>
        <v>0</v>
      </c>
      <c r="X262" s="163">
        <f t="shared" si="81"/>
        <v>0</v>
      </c>
      <c r="Y262" s="163">
        <f t="shared" si="81"/>
        <v>0</v>
      </c>
      <c r="Z262" s="163">
        <f t="shared" si="79"/>
        <v>0</v>
      </c>
      <c r="AA262" s="163">
        <f t="shared" si="79"/>
        <v>0</v>
      </c>
      <c r="AB262" s="163">
        <f t="shared" si="79"/>
        <v>0</v>
      </c>
      <c r="AC262" s="163">
        <f t="shared" si="79"/>
        <v>0</v>
      </c>
      <c r="AD262" s="163">
        <f t="shared" si="79"/>
        <v>0</v>
      </c>
      <c r="AE262" s="163">
        <f t="shared" si="79"/>
        <v>0</v>
      </c>
      <c r="AF262" s="176">
        <f t="shared" si="79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80"/>
        <v>0</v>
      </c>
      <c r="D263" s="163">
        <f t="shared" si="80"/>
        <v>0</v>
      </c>
      <c r="E263" s="163">
        <f t="shared" si="80"/>
        <v>0</v>
      </c>
      <c r="F263" s="163">
        <f t="shared" si="80"/>
        <v>0</v>
      </c>
      <c r="G263" s="163">
        <f t="shared" si="80"/>
        <v>0</v>
      </c>
      <c r="H263" s="163">
        <f t="shared" si="80"/>
        <v>0</v>
      </c>
      <c r="I263" s="163">
        <f t="shared" si="80"/>
        <v>0</v>
      </c>
      <c r="J263" s="163">
        <f t="shared" si="80"/>
        <v>0</v>
      </c>
      <c r="K263" s="163">
        <f t="shared" si="80"/>
        <v>0</v>
      </c>
      <c r="L263" s="163">
        <f t="shared" si="80"/>
        <v>0</v>
      </c>
      <c r="M263" s="163">
        <f t="shared" si="80"/>
        <v>0</v>
      </c>
      <c r="N263" s="163">
        <f t="shared" si="80"/>
        <v>0</v>
      </c>
      <c r="O263" s="163">
        <f t="shared" si="80"/>
        <v>0</v>
      </c>
      <c r="P263" s="163">
        <f t="shared" si="77"/>
        <v>0</v>
      </c>
      <c r="Q263" s="163">
        <f t="shared" si="77"/>
        <v>0</v>
      </c>
      <c r="R263" s="163">
        <f t="shared" si="77"/>
        <v>0</v>
      </c>
      <c r="S263" s="163">
        <f t="shared" si="79"/>
        <v>0</v>
      </c>
      <c r="T263" s="163">
        <f t="shared" si="79"/>
        <v>0</v>
      </c>
      <c r="U263" s="163">
        <f t="shared" si="79"/>
        <v>0</v>
      </c>
      <c r="V263" s="163">
        <f>U263</f>
        <v>0</v>
      </c>
      <c r="W263" s="163">
        <f t="shared" si="81"/>
        <v>0</v>
      </c>
      <c r="X263" s="163">
        <f t="shared" si="81"/>
        <v>0</v>
      </c>
      <c r="Y263" s="163">
        <f t="shared" si="81"/>
        <v>0</v>
      </c>
      <c r="Z263" s="163">
        <f t="shared" si="79"/>
        <v>0</v>
      </c>
      <c r="AA263" s="163">
        <f t="shared" si="79"/>
        <v>0</v>
      </c>
      <c r="AB263" s="163">
        <f t="shared" si="79"/>
        <v>0</v>
      </c>
      <c r="AC263" s="163">
        <f t="shared" si="79"/>
        <v>0</v>
      </c>
      <c r="AD263" s="163">
        <f t="shared" si="79"/>
        <v>0</v>
      </c>
      <c r="AE263" s="163">
        <f t="shared" si="79"/>
        <v>0</v>
      </c>
      <c r="AF263" s="176">
        <f t="shared" si="79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80"/>
        <v>0</v>
      </c>
      <c r="D264" s="163">
        <f t="shared" si="80"/>
        <v>0</v>
      </c>
      <c r="E264" s="163">
        <f t="shared" si="80"/>
        <v>0</v>
      </c>
      <c r="F264" s="163">
        <f t="shared" si="80"/>
        <v>0</v>
      </c>
      <c r="G264" s="163">
        <f t="shared" si="80"/>
        <v>0</v>
      </c>
      <c r="H264" s="163">
        <f t="shared" si="80"/>
        <v>0</v>
      </c>
      <c r="I264" s="163">
        <f t="shared" si="80"/>
        <v>0</v>
      </c>
      <c r="J264" s="163">
        <f t="shared" si="80"/>
        <v>0</v>
      </c>
      <c r="K264" s="163">
        <f t="shared" si="80"/>
        <v>0</v>
      </c>
      <c r="L264" s="163">
        <f t="shared" si="80"/>
        <v>0</v>
      </c>
      <c r="M264" s="163">
        <f t="shared" si="80"/>
        <v>0</v>
      </c>
      <c r="N264" s="163">
        <f t="shared" si="80"/>
        <v>0</v>
      </c>
      <c r="O264" s="163">
        <f t="shared" si="80"/>
        <v>0</v>
      </c>
      <c r="P264" s="163">
        <f t="shared" si="77"/>
        <v>0</v>
      </c>
      <c r="Q264" s="163">
        <f t="shared" si="77"/>
        <v>0</v>
      </c>
      <c r="R264" s="163">
        <f t="shared" si="77"/>
        <v>0</v>
      </c>
      <c r="S264" s="163">
        <f t="shared" ref="S264:AF273" si="82">R264</f>
        <v>0</v>
      </c>
      <c r="T264" s="163">
        <f t="shared" si="82"/>
        <v>0</v>
      </c>
      <c r="U264" s="163">
        <f t="shared" si="82"/>
        <v>0</v>
      </c>
      <c r="V264" s="163">
        <f t="shared" si="82"/>
        <v>0</v>
      </c>
      <c r="W264" s="163">
        <f t="shared" si="81"/>
        <v>0</v>
      </c>
      <c r="X264" s="163">
        <f t="shared" si="81"/>
        <v>0</v>
      </c>
      <c r="Y264" s="163">
        <f t="shared" si="81"/>
        <v>0</v>
      </c>
      <c r="Z264" s="163">
        <f t="shared" si="82"/>
        <v>0</v>
      </c>
      <c r="AA264" s="163">
        <f t="shared" si="82"/>
        <v>0</v>
      </c>
      <c r="AB264" s="163">
        <f t="shared" si="82"/>
        <v>0</v>
      </c>
      <c r="AC264" s="163">
        <f t="shared" si="82"/>
        <v>0</v>
      </c>
      <c r="AD264" s="163">
        <f t="shared" si="82"/>
        <v>0</v>
      </c>
      <c r="AE264" s="163">
        <f t="shared" si="82"/>
        <v>0</v>
      </c>
      <c r="AF264" s="176">
        <f t="shared" si="82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83">B265</f>
        <v>0</v>
      </c>
      <c r="D265" s="163">
        <f t="shared" si="83"/>
        <v>0</v>
      </c>
      <c r="E265" s="163">
        <f t="shared" si="83"/>
        <v>0</v>
      </c>
      <c r="F265" s="163">
        <f t="shared" si="83"/>
        <v>0</v>
      </c>
      <c r="G265" s="163">
        <f t="shared" si="83"/>
        <v>0</v>
      </c>
      <c r="H265" s="163">
        <f t="shared" si="83"/>
        <v>0</v>
      </c>
      <c r="I265" s="163">
        <f t="shared" si="83"/>
        <v>0</v>
      </c>
      <c r="J265" s="163">
        <f t="shared" si="83"/>
        <v>0</v>
      </c>
      <c r="K265" s="163">
        <f t="shared" si="83"/>
        <v>0</v>
      </c>
      <c r="L265" s="163">
        <f t="shared" si="83"/>
        <v>0</v>
      </c>
      <c r="M265" s="163">
        <f t="shared" si="83"/>
        <v>0</v>
      </c>
      <c r="N265" s="163">
        <f t="shared" si="83"/>
        <v>0</v>
      </c>
      <c r="O265" s="163">
        <f t="shared" si="83"/>
        <v>0</v>
      </c>
      <c r="P265" s="163">
        <f t="shared" si="83"/>
        <v>0</v>
      </c>
      <c r="Q265" s="163">
        <f t="shared" si="83"/>
        <v>0</v>
      </c>
      <c r="R265" s="163">
        <f t="shared" si="83"/>
        <v>0</v>
      </c>
      <c r="S265" s="163">
        <f t="shared" si="82"/>
        <v>0</v>
      </c>
      <c r="T265" s="163">
        <f t="shared" si="82"/>
        <v>0</v>
      </c>
      <c r="U265" s="163">
        <f t="shared" si="82"/>
        <v>0</v>
      </c>
      <c r="V265" s="163">
        <f t="shared" si="82"/>
        <v>0</v>
      </c>
      <c r="W265" s="163">
        <f t="shared" ref="W265:W273" si="84">V265</f>
        <v>0</v>
      </c>
      <c r="X265" s="163">
        <f t="shared" ref="X265:Y273" si="85">W265</f>
        <v>0</v>
      </c>
      <c r="Y265" s="163">
        <f t="shared" si="85"/>
        <v>0</v>
      </c>
      <c r="Z265" s="163">
        <f t="shared" si="82"/>
        <v>0</v>
      </c>
      <c r="AA265" s="163">
        <f t="shared" si="82"/>
        <v>0</v>
      </c>
      <c r="AB265" s="163">
        <f t="shared" si="82"/>
        <v>0</v>
      </c>
      <c r="AC265" s="163">
        <f t="shared" si="82"/>
        <v>0</v>
      </c>
      <c r="AD265" s="163">
        <f t="shared" si="82"/>
        <v>0</v>
      </c>
      <c r="AE265" s="163">
        <f t="shared" si="82"/>
        <v>0</v>
      </c>
      <c r="AF265" s="176">
        <f t="shared" si="82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83"/>
        <v>0</v>
      </c>
      <c r="D266" s="163">
        <f t="shared" si="83"/>
        <v>0</v>
      </c>
      <c r="E266" s="163">
        <f t="shared" si="83"/>
        <v>0</v>
      </c>
      <c r="F266" s="163">
        <f t="shared" si="83"/>
        <v>0</v>
      </c>
      <c r="G266" s="163">
        <f t="shared" si="83"/>
        <v>0</v>
      </c>
      <c r="H266" s="163">
        <f t="shared" si="83"/>
        <v>0</v>
      </c>
      <c r="I266" s="163">
        <f t="shared" si="83"/>
        <v>0</v>
      </c>
      <c r="J266" s="163">
        <f t="shared" si="83"/>
        <v>0</v>
      </c>
      <c r="K266" s="163">
        <f t="shared" si="83"/>
        <v>0</v>
      </c>
      <c r="L266" s="163">
        <f t="shared" si="83"/>
        <v>0</v>
      </c>
      <c r="M266" s="163">
        <f t="shared" si="83"/>
        <v>0</v>
      </c>
      <c r="N266" s="163">
        <f t="shared" si="83"/>
        <v>0</v>
      </c>
      <c r="O266" s="163">
        <f t="shared" si="83"/>
        <v>0</v>
      </c>
      <c r="P266" s="163">
        <f t="shared" si="83"/>
        <v>0</v>
      </c>
      <c r="Q266" s="163">
        <f t="shared" si="83"/>
        <v>0</v>
      </c>
      <c r="R266" s="163">
        <f t="shared" si="83"/>
        <v>0</v>
      </c>
      <c r="S266" s="163">
        <f t="shared" si="82"/>
        <v>0</v>
      </c>
      <c r="T266" s="163">
        <f t="shared" si="82"/>
        <v>0</v>
      </c>
      <c r="U266" s="163">
        <f t="shared" si="82"/>
        <v>0</v>
      </c>
      <c r="V266" s="163">
        <f t="shared" si="82"/>
        <v>0</v>
      </c>
      <c r="W266" s="163">
        <f t="shared" si="84"/>
        <v>0</v>
      </c>
      <c r="X266" s="163">
        <f t="shared" si="85"/>
        <v>0</v>
      </c>
      <c r="Y266" s="163">
        <f t="shared" si="85"/>
        <v>0</v>
      </c>
      <c r="Z266" s="163">
        <f t="shared" si="82"/>
        <v>0</v>
      </c>
      <c r="AA266" s="163">
        <f t="shared" si="82"/>
        <v>0</v>
      </c>
      <c r="AB266" s="163">
        <f t="shared" si="82"/>
        <v>0</v>
      </c>
      <c r="AC266" s="163">
        <f t="shared" si="82"/>
        <v>0</v>
      </c>
      <c r="AD266" s="163">
        <f t="shared" si="82"/>
        <v>0</v>
      </c>
      <c r="AE266" s="163">
        <f t="shared" si="82"/>
        <v>0</v>
      </c>
      <c r="AF266" s="176">
        <f t="shared" si="82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83"/>
        <v>0</v>
      </c>
      <c r="D267" s="163">
        <f t="shared" si="83"/>
        <v>0</v>
      </c>
      <c r="E267" s="163">
        <f t="shared" si="83"/>
        <v>0</v>
      </c>
      <c r="F267" s="163">
        <f t="shared" si="83"/>
        <v>0</v>
      </c>
      <c r="G267" s="163">
        <f t="shared" si="83"/>
        <v>0</v>
      </c>
      <c r="H267" s="163">
        <f t="shared" si="83"/>
        <v>0</v>
      </c>
      <c r="I267" s="163">
        <f t="shared" si="83"/>
        <v>0</v>
      </c>
      <c r="J267" s="163">
        <f t="shared" si="83"/>
        <v>0</v>
      </c>
      <c r="K267" s="163">
        <f t="shared" si="83"/>
        <v>0</v>
      </c>
      <c r="L267" s="163">
        <f t="shared" si="83"/>
        <v>0</v>
      </c>
      <c r="M267" s="163">
        <f t="shared" si="83"/>
        <v>0</v>
      </c>
      <c r="N267" s="163">
        <f t="shared" si="83"/>
        <v>0</v>
      </c>
      <c r="O267" s="163">
        <f t="shared" si="83"/>
        <v>0</v>
      </c>
      <c r="P267" s="163">
        <f t="shared" si="83"/>
        <v>0</v>
      </c>
      <c r="Q267" s="163">
        <f t="shared" si="83"/>
        <v>0</v>
      </c>
      <c r="R267" s="163">
        <f t="shared" si="83"/>
        <v>0</v>
      </c>
      <c r="S267" s="163">
        <f t="shared" si="82"/>
        <v>0</v>
      </c>
      <c r="T267" s="163">
        <f t="shared" si="82"/>
        <v>0</v>
      </c>
      <c r="U267" s="163">
        <f t="shared" si="82"/>
        <v>0</v>
      </c>
      <c r="V267" s="163">
        <f t="shared" si="82"/>
        <v>0</v>
      </c>
      <c r="W267" s="163">
        <f t="shared" si="84"/>
        <v>0</v>
      </c>
      <c r="X267" s="163">
        <f t="shared" si="85"/>
        <v>0</v>
      </c>
      <c r="Y267" s="163">
        <f t="shared" si="85"/>
        <v>0</v>
      </c>
      <c r="Z267" s="163">
        <f t="shared" si="82"/>
        <v>0</v>
      </c>
      <c r="AA267" s="163">
        <f t="shared" si="82"/>
        <v>0</v>
      </c>
      <c r="AB267" s="163">
        <f t="shared" si="82"/>
        <v>0</v>
      </c>
      <c r="AC267" s="163">
        <f t="shared" si="82"/>
        <v>0</v>
      </c>
      <c r="AD267" s="163">
        <f t="shared" si="82"/>
        <v>0</v>
      </c>
      <c r="AE267" s="163">
        <f t="shared" si="82"/>
        <v>0</v>
      </c>
      <c r="AF267" s="176">
        <f t="shared" si="82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83"/>
        <v>0</v>
      </c>
      <c r="D268" s="163">
        <f t="shared" si="83"/>
        <v>0</v>
      </c>
      <c r="E268" s="163">
        <f t="shared" si="83"/>
        <v>0</v>
      </c>
      <c r="F268" s="163">
        <f t="shared" si="83"/>
        <v>0</v>
      </c>
      <c r="G268" s="163">
        <f t="shared" si="83"/>
        <v>0</v>
      </c>
      <c r="H268" s="163">
        <f t="shared" si="83"/>
        <v>0</v>
      </c>
      <c r="I268" s="163">
        <f t="shared" si="83"/>
        <v>0</v>
      </c>
      <c r="J268" s="163">
        <f t="shared" si="83"/>
        <v>0</v>
      </c>
      <c r="K268" s="163">
        <f t="shared" si="83"/>
        <v>0</v>
      </c>
      <c r="L268" s="163">
        <f t="shared" si="83"/>
        <v>0</v>
      </c>
      <c r="M268" s="163">
        <f t="shared" si="83"/>
        <v>0</v>
      </c>
      <c r="N268" s="163">
        <f t="shared" si="83"/>
        <v>0</v>
      </c>
      <c r="O268" s="163">
        <f t="shared" si="83"/>
        <v>0</v>
      </c>
      <c r="P268" s="163">
        <f t="shared" si="83"/>
        <v>0</v>
      </c>
      <c r="Q268" s="163">
        <f t="shared" si="83"/>
        <v>0</v>
      </c>
      <c r="R268" s="163">
        <f t="shared" si="83"/>
        <v>0</v>
      </c>
      <c r="S268" s="163">
        <f t="shared" si="82"/>
        <v>0</v>
      </c>
      <c r="T268" s="163">
        <f t="shared" si="82"/>
        <v>0</v>
      </c>
      <c r="U268" s="163">
        <f t="shared" si="82"/>
        <v>0</v>
      </c>
      <c r="V268" s="163">
        <f t="shared" si="82"/>
        <v>0</v>
      </c>
      <c r="W268" s="163">
        <f t="shared" si="84"/>
        <v>0</v>
      </c>
      <c r="X268" s="163">
        <f t="shared" si="85"/>
        <v>0</v>
      </c>
      <c r="Y268" s="163">
        <f t="shared" si="85"/>
        <v>0</v>
      </c>
      <c r="Z268" s="163">
        <f t="shared" si="82"/>
        <v>0</v>
      </c>
      <c r="AA268" s="163">
        <f t="shared" si="82"/>
        <v>0</v>
      </c>
      <c r="AB268" s="163">
        <f t="shared" si="82"/>
        <v>0</v>
      </c>
      <c r="AC268" s="163">
        <f t="shared" si="82"/>
        <v>0</v>
      </c>
      <c r="AD268" s="163">
        <f t="shared" si="82"/>
        <v>0</v>
      </c>
      <c r="AE268" s="163">
        <f t="shared" si="82"/>
        <v>0</v>
      </c>
      <c r="AF268" s="176">
        <f t="shared" si="82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83"/>
        <v>0</v>
      </c>
      <c r="D269" s="163">
        <f t="shared" si="83"/>
        <v>0</v>
      </c>
      <c r="E269" s="163">
        <f t="shared" si="83"/>
        <v>0</v>
      </c>
      <c r="F269" s="163">
        <f t="shared" si="83"/>
        <v>0</v>
      </c>
      <c r="G269" s="163">
        <f t="shared" si="83"/>
        <v>0</v>
      </c>
      <c r="H269" s="163">
        <f t="shared" si="83"/>
        <v>0</v>
      </c>
      <c r="I269" s="163">
        <f t="shared" si="83"/>
        <v>0</v>
      </c>
      <c r="J269" s="163">
        <f t="shared" si="83"/>
        <v>0</v>
      </c>
      <c r="K269" s="163">
        <f t="shared" si="83"/>
        <v>0</v>
      </c>
      <c r="L269" s="163">
        <f t="shared" si="83"/>
        <v>0</v>
      </c>
      <c r="M269" s="163">
        <f t="shared" si="83"/>
        <v>0</v>
      </c>
      <c r="N269" s="163">
        <f t="shared" si="83"/>
        <v>0</v>
      </c>
      <c r="O269" s="163">
        <f t="shared" si="83"/>
        <v>0</v>
      </c>
      <c r="P269" s="163">
        <f t="shared" si="83"/>
        <v>0</v>
      </c>
      <c r="Q269" s="163">
        <f t="shared" si="83"/>
        <v>0</v>
      </c>
      <c r="R269" s="163">
        <f t="shared" si="83"/>
        <v>0</v>
      </c>
      <c r="S269" s="163">
        <f t="shared" si="82"/>
        <v>0</v>
      </c>
      <c r="T269" s="163">
        <f t="shared" si="82"/>
        <v>0</v>
      </c>
      <c r="U269" s="163">
        <f t="shared" si="82"/>
        <v>0</v>
      </c>
      <c r="V269" s="163">
        <f t="shared" si="82"/>
        <v>0</v>
      </c>
      <c r="W269" s="163">
        <f t="shared" si="84"/>
        <v>0</v>
      </c>
      <c r="X269" s="163">
        <f t="shared" si="85"/>
        <v>0</v>
      </c>
      <c r="Y269" s="163">
        <f t="shared" si="85"/>
        <v>0</v>
      </c>
      <c r="Z269" s="163">
        <f t="shared" si="82"/>
        <v>0</v>
      </c>
      <c r="AA269" s="163">
        <f t="shared" si="82"/>
        <v>0</v>
      </c>
      <c r="AB269" s="163">
        <f t="shared" si="82"/>
        <v>0</v>
      </c>
      <c r="AC269" s="163">
        <f t="shared" si="82"/>
        <v>0</v>
      </c>
      <c r="AD269" s="163">
        <f t="shared" si="82"/>
        <v>0</v>
      </c>
      <c r="AE269" s="163">
        <f t="shared" si="82"/>
        <v>0</v>
      </c>
      <c r="AF269" s="176">
        <f t="shared" si="82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83"/>
        <v>0</v>
      </c>
      <c r="D270" s="163">
        <f t="shared" si="83"/>
        <v>0</v>
      </c>
      <c r="E270" s="163">
        <f t="shared" si="83"/>
        <v>0</v>
      </c>
      <c r="F270" s="163">
        <f t="shared" si="83"/>
        <v>0</v>
      </c>
      <c r="G270" s="163">
        <f t="shared" si="83"/>
        <v>0</v>
      </c>
      <c r="H270" s="163">
        <f t="shared" si="83"/>
        <v>0</v>
      </c>
      <c r="I270" s="163">
        <f t="shared" si="83"/>
        <v>0</v>
      </c>
      <c r="J270" s="163">
        <f t="shared" si="83"/>
        <v>0</v>
      </c>
      <c r="K270" s="163">
        <f t="shared" si="83"/>
        <v>0</v>
      </c>
      <c r="L270" s="163">
        <f t="shared" si="83"/>
        <v>0</v>
      </c>
      <c r="M270" s="163">
        <f t="shared" si="83"/>
        <v>0</v>
      </c>
      <c r="N270" s="163">
        <f t="shared" si="83"/>
        <v>0</v>
      </c>
      <c r="O270" s="163">
        <f t="shared" si="83"/>
        <v>0</v>
      </c>
      <c r="P270" s="163">
        <f t="shared" si="83"/>
        <v>0</v>
      </c>
      <c r="Q270" s="163">
        <f t="shared" si="83"/>
        <v>0</v>
      </c>
      <c r="R270" s="163">
        <f t="shared" si="83"/>
        <v>0</v>
      </c>
      <c r="S270" s="163">
        <f t="shared" si="82"/>
        <v>0</v>
      </c>
      <c r="T270" s="163">
        <f t="shared" si="82"/>
        <v>0</v>
      </c>
      <c r="U270" s="163">
        <f t="shared" si="82"/>
        <v>0</v>
      </c>
      <c r="V270" s="163">
        <f t="shared" si="82"/>
        <v>0</v>
      </c>
      <c r="W270" s="163">
        <f t="shared" si="84"/>
        <v>0</v>
      </c>
      <c r="X270" s="163">
        <f t="shared" si="85"/>
        <v>0</v>
      </c>
      <c r="Y270" s="163">
        <f t="shared" si="85"/>
        <v>0</v>
      </c>
      <c r="Z270" s="163">
        <f t="shared" si="82"/>
        <v>0</v>
      </c>
      <c r="AA270" s="163">
        <f t="shared" si="82"/>
        <v>0</v>
      </c>
      <c r="AB270" s="163">
        <f t="shared" si="82"/>
        <v>0</v>
      </c>
      <c r="AC270" s="163">
        <f t="shared" si="82"/>
        <v>0</v>
      </c>
      <c r="AD270" s="163">
        <f t="shared" si="82"/>
        <v>0</v>
      </c>
      <c r="AE270" s="163">
        <f t="shared" si="82"/>
        <v>0</v>
      </c>
      <c r="AF270" s="176">
        <f t="shared" si="82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83"/>
        <v>0</v>
      </c>
      <c r="D271" s="163">
        <f t="shared" si="83"/>
        <v>0</v>
      </c>
      <c r="E271" s="163">
        <f t="shared" si="83"/>
        <v>0</v>
      </c>
      <c r="F271" s="163">
        <f t="shared" si="83"/>
        <v>0</v>
      </c>
      <c r="G271" s="163">
        <f t="shared" si="83"/>
        <v>0</v>
      </c>
      <c r="H271" s="163">
        <f t="shared" si="83"/>
        <v>0</v>
      </c>
      <c r="I271" s="163">
        <f t="shared" si="83"/>
        <v>0</v>
      </c>
      <c r="J271" s="163">
        <f t="shared" si="83"/>
        <v>0</v>
      </c>
      <c r="K271" s="163">
        <f t="shared" si="83"/>
        <v>0</v>
      </c>
      <c r="L271" s="163">
        <f t="shared" si="83"/>
        <v>0</v>
      </c>
      <c r="M271" s="163">
        <f t="shared" si="83"/>
        <v>0</v>
      </c>
      <c r="N271" s="163">
        <f t="shared" si="83"/>
        <v>0</v>
      </c>
      <c r="O271" s="163">
        <f t="shared" si="83"/>
        <v>0</v>
      </c>
      <c r="P271" s="163">
        <f t="shared" si="83"/>
        <v>0</v>
      </c>
      <c r="Q271" s="163">
        <f t="shared" si="83"/>
        <v>0</v>
      </c>
      <c r="R271" s="163">
        <f t="shared" si="83"/>
        <v>0</v>
      </c>
      <c r="S271" s="163">
        <f t="shared" si="82"/>
        <v>0</v>
      </c>
      <c r="T271" s="163">
        <f t="shared" si="82"/>
        <v>0</v>
      </c>
      <c r="U271" s="163">
        <f t="shared" si="82"/>
        <v>0</v>
      </c>
      <c r="V271" s="163">
        <f t="shared" si="82"/>
        <v>0</v>
      </c>
      <c r="W271" s="163">
        <f t="shared" si="84"/>
        <v>0</v>
      </c>
      <c r="X271" s="163">
        <f t="shared" si="85"/>
        <v>0</v>
      </c>
      <c r="Y271" s="163">
        <f t="shared" si="85"/>
        <v>0</v>
      </c>
      <c r="Z271" s="163">
        <f t="shared" si="82"/>
        <v>0</v>
      </c>
      <c r="AA271" s="163">
        <f t="shared" si="82"/>
        <v>0</v>
      </c>
      <c r="AB271" s="163">
        <f t="shared" si="82"/>
        <v>0</v>
      </c>
      <c r="AC271" s="163">
        <f t="shared" si="82"/>
        <v>0</v>
      </c>
      <c r="AD271" s="163">
        <f t="shared" si="82"/>
        <v>0</v>
      </c>
      <c r="AE271" s="163">
        <f t="shared" si="82"/>
        <v>0</v>
      </c>
      <c r="AF271" s="176">
        <f t="shared" si="82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83"/>
        <v>0</v>
      </c>
      <c r="D272" s="163">
        <f t="shared" si="83"/>
        <v>0</v>
      </c>
      <c r="E272" s="163">
        <f t="shared" si="83"/>
        <v>0</v>
      </c>
      <c r="F272" s="163">
        <f t="shared" si="83"/>
        <v>0</v>
      </c>
      <c r="G272" s="163">
        <f t="shared" si="83"/>
        <v>0</v>
      </c>
      <c r="H272" s="163">
        <f t="shared" si="83"/>
        <v>0</v>
      </c>
      <c r="I272" s="163">
        <f t="shared" si="83"/>
        <v>0</v>
      </c>
      <c r="J272" s="163">
        <f t="shared" si="83"/>
        <v>0</v>
      </c>
      <c r="K272" s="163">
        <f t="shared" si="83"/>
        <v>0</v>
      </c>
      <c r="L272" s="163">
        <f t="shared" si="83"/>
        <v>0</v>
      </c>
      <c r="M272" s="163">
        <f t="shared" si="83"/>
        <v>0</v>
      </c>
      <c r="N272" s="163">
        <f t="shared" si="83"/>
        <v>0</v>
      </c>
      <c r="O272" s="163">
        <f t="shared" si="83"/>
        <v>0</v>
      </c>
      <c r="P272" s="163">
        <f t="shared" si="83"/>
        <v>0</v>
      </c>
      <c r="Q272" s="163">
        <f t="shared" si="83"/>
        <v>0</v>
      </c>
      <c r="R272" s="163">
        <f t="shared" si="83"/>
        <v>0</v>
      </c>
      <c r="S272" s="163">
        <f t="shared" si="82"/>
        <v>0</v>
      </c>
      <c r="T272" s="163">
        <f t="shared" si="82"/>
        <v>0</v>
      </c>
      <c r="U272" s="163">
        <f t="shared" si="82"/>
        <v>0</v>
      </c>
      <c r="V272" s="163">
        <f t="shared" si="82"/>
        <v>0</v>
      </c>
      <c r="W272" s="163">
        <f t="shared" si="84"/>
        <v>0</v>
      </c>
      <c r="X272" s="163">
        <f t="shared" si="85"/>
        <v>0</v>
      </c>
      <c r="Y272" s="163">
        <f t="shared" si="85"/>
        <v>0</v>
      </c>
      <c r="Z272" s="163">
        <f t="shared" si="82"/>
        <v>0</v>
      </c>
      <c r="AA272" s="163">
        <f t="shared" si="82"/>
        <v>0</v>
      </c>
      <c r="AB272" s="163">
        <f t="shared" si="82"/>
        <v>0</v>
      </c>
      <c r="AC272" s="163">
        <f t="shared" si="82"/>
        <v>0</v>
      </c>
      <c r="AD272" s="163">
        <f t="shared" si="82"/>
        <v>0</v>
      </c>
      <c r="AE272" s="163">
        <f t="shared" si="82"/>
        <v>0</v>
      </c>
      <c r="AF272" s="176">
        <f t="shared" si="82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83"/>
        <v>0</v>
      </c>
      <c r="D273" s="179">
        <f t="shared" si="83"/>
        <v>0</v>
      </c>
      <c r="E273" s="179">
        <f t="shared" si="83"/>
        <v>0</v>
      </c>
      <c r="F273" s="179">
        <f t="shared" si="83"/>
        <v>0</v>
      </c>
      <c r="G273" s="179">
        <f t="shared" si="83"/>
        <v>0</v>
      </c>
      <c r="H273" s="179">
        <f t="shared" si="83"/>
        <v>0</v>
      </c>
      <c r="I273" s="179">
        <f t="shared" si="83"/>
        <v>0</v>
      </c>
      <c r="J273" s="179">
        <f t="shared" si="83"/>
        <v>0</v>
      </c>
      <c r="K273" s="179">
        <f t="shared" si="83"/>
        <v>0</v>
      </c>
      <c r="L273" s="179">
        <f t="shared" si="83"/>
        <v>0</v>
      </c>
      <c r="M273" s="179">
        <f t="shared" si="83"/>
        <v>0</v>
      </c>
      <c r="N273" s="179">
        <f t="shared" si="83"/>
        <v>0</v>
      </c>
      <c r="O273" s="179">
        <f t="shared" si="83"/>
        <v>0</v>
      </c>
      <c r="P273" s="179">
        <f t="shared" si="83"/>
        <v>0</v>
      </c>
      <c r="Q273" s="179">
        <f t="shared" si="83"/>
        <v>0</v>
      </c>
      <c r="R273" s="179">
        <f t="shared" si="83"/>
        <v>0</v>
      </c>
      <c r="S273" s="179">
        <f t="shared" si="82"/>
        <v>0</v>
      </c>
      <c r="T273" s="179">
        <f t="shared" si="82"/>
        <v>0</v>
      </c>
      <c r="U273" s="179">
        <f t="shared" si="82"/>
        <v>0</v>
      </c>
      <c r="V273" s="179">
        <f t="shared" si="82"/>
        <v>0</v>
      </c>
      <c r="W273" s="179">
        <f t="shared" si="84"/>
        <v>0</v>
      </c>
      <c r="X273" s="179">
        <f t="shared" si="85"/>
        <v>0</v>
      </c>
      <c r="Y273" s="179">
        <f t="shared" si="85"/>
        <v>0</v>
      </c>
      <c r="Z273" s="179">
        <f t="shared" si="82"/>
        <v>0</v>
      </c>
      <c r="AA273" s="179">
        <f t="shared" si="82"/>
        <v>0</v>
      </c>
      <c r="AB273" s="179">
        <f t="shared" si="82"/>
        <v>0</v>
      </c>
      <c r="AC273" s="179">
        <f t="shared" si="82"/>
        <v>0</v>
      </c>
      <c r="AD273" s="179">
        <f t="shared" si="82"/>
        <v>0</v>
      </c>
      <c r="AE273" s="179">
        <f t="shared" si="82"/>
        <v>0</v>
      </c>
      <c r="AF273" s="180">
        <f t="shared" si="82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86">SUM(B169:B273)</f>
        <v>0</v>
      </c>
      <c r="C274" s="182">
        <f t="shared" si="86"/>
        <v>0</v>
      </c>
      <c r="D274" s="182">
        <f t="shared" si="86"/>
        <v>0</v>
      </c>
      <c r="E274" s="182">
        <f t="shared" si="86"/>
        <v>0</v>
      </c>
      <c r="F274" s="182">
        <f t="shared" si="86"/>
        <v>0</v>
      </c>
      <c r="G274" s="182">
        <f t="shared" si="86"/>
        <v>0</v>
      </c>
      <c r="H274" s="182">
        <f t="shared" si="86"/>
        <v>0</v>
      </c>
      <c r="I274" s="182">
        <f t="shared" si="86"/>
        <v>0</v>
      </c>
      <c r="J274" s="182">
        <f t="shared" si="86"/>
        <v>0</v>
      </c>
      <c r="K274" s="182">
        <f t="shared" si="86"/>
        <v>0</v>
      </c>
      <c r="L274" s="182">
        <f t="shared" si="86"/>
        <v>0</v>
      </c>
      <c r="M274" s="182">
        <f t="shared" si="86"/>
        <v>0</v>
      </c>
      <c r="N274" s="182">
        <f t="shared" si="86"/>
        <v>0</v>
      </c>
      <c r="O274" s="182">
        <f t="shared" si="86"/>
        <v>0</v>
      </c>
      <c r="P274" s="182">
        <f>SUM(P169:P273)</f>
        <v>0</v>
      </c>
      <c r="Q274" s="182">
        <f>SUM(Q169:Q273)</f>
        <v>0</v>
      </c>
      <c r="R274" s="182">
        <f>SUM(R169:R273)</f>
        <v>0</v>
      </c>
      <c r="S274" s="182">
        <f t="shared" si="86"/>
        <v>0</v>
      </c>
      <c r="T274" s="182">
        <f t="shared" si="86"/>
        <v>0</v>
      </c>
      <c r="U274" s="182">
        <f>SUM(U169:U273)</f>
        <v>0</v>
      </c>
      <c r="V274" s="182">
        <f>SUM(V169:V273)</f>
        <v>0</v>
      </c>
      <c r="W274" s="182">
        <f>SUM(W169:W273)</f>
        <v>0</v>
      </c>
      <c r="X274" s="182">
        <f>SUM(X169:X273)</f>
        <v>0</v>
      </c>
      <c r="Y274" s="182">
        <f>SUM(Y169:Y273)</f>
        <v>0</v>
      </c>
      <c r="Z274" s="182">
        <f t="shared" si="86"/>
        <v>0</v>
      </c>
      <c r="AA274" s="182">
        <f>SUM(AA169:AA273)</f>
        <v>0</v>
      </c>
      <c r="AB274" s="182">
        <f t="shared" si="86"/>
        <v>0</v>
      </c>
      <c r="AC274" s="182">
        <f t="shared" si="86"/>
        <v>0</v>
      </c>
      <c r="AD274" s="182">
        <f t="shared" si="86"/>
        <v>0</v>
      </c>
      <c r="AE274" s="182">
        <f t="shared" si="86"/>
        <v>0</v>
      </c>
      <c r="AF274" s="183">
        <f t="shared" si="86"/>
        <v>0</v>
      </c>
      <c r="AG274" s="184">
        <f t="shared" si="8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4581" priority="101">
      <formula>$AH11=0</formula>
    </cfRule>
  </conditionalFormatting>
  <conditionalFormatting sqref="A101:A102">
    <cfRule type="expression" dxfId="4580" priority="269">
      <formula>$AH106=0</formula>
    </cfRule>
  </conditionalFormatting>
  <conditionalFormatting sqref="A103:A107">
    <cfRule type="expression" dxfId="4579" priority="217">
      <formula>$AH102=0</formula>
    </cfRule>
  </conditionalFormatting>
  <conditionalFormatting sqref="A160:A167">
    <cfRule type="expression" dxfId="4578" priority="270">
      <formula>$AH267=0</formula>
    </cfRule>
  </conditionalFormatting>
  <conditionalFormatting sqref="A168:A275">
    <cfRule type="expression" dxfId="4577" priority="140">
      <formula>$AH168=0</formula>
    </cfRule>
  </conditionalFormatting>
  <conditionalFormatting sqref="B8">
    <cfRule type="expression" dxfId="4576" priority="265">
      <formula>AND(C$9&gt;=14/24,C$9&lt;20/24)</formula>
    </cfRule>
    <cfRule type="expression" dxfId="4575" priority="266">
      <formula>AND(C$9&gt;=8/24,C$9&lt;14/24)</formula>
    </cfRule>
    <cfRule type="expression" dxfId="4574" priority="267">
      <formula>C$9&lt;8/24</formula>
    </cfRule>
    <cfRule type="expression" dxfId="4573" priority="268">
      <formula>C$9&gt;=20/24</formula>
    </cfRule>
  </conditionalFormatting>
  <conditionalFormatting sqref="B9:AF10 C96:AF115 C117:AF134 Z85:AF90 Z76:AF77 Z11:AF13 C137:AF159 D93:AF95">
    <cfRule type="expression" dxfId="4572" priority="182">
      <formula>B$9&gt;=20/24</formula>
    </cfRule>
  </conditionalFormatting>
  <conditionalFormatting sqref="B9:AF10 C96:AF115 C117:AF134 Z85:AF90 Z76:AF77 Z11:AF13 C137:AF159 D93:AF95">
    <cfRule type="expression" dxfId="4571" priority="183">
      <formula>AND(B$9&gt;=14/24,B$9&lt;20/24)</formula>
    </cfRule>
    <cfRule type="expression" dxfId="4570" priority="184">
      <formula>AND(B$9&gt;=8/24,B$9&lt;14/24)</formula>
    </cfRule>
    <cfRule type="expression" dxfId="4569" priority="185">
      <formula>B$9&lt;8/24</formula>
    </cfRule>
  </conditionalFormatting>
  <conditionalFormatting sqref="Z14:AF53">
    <cfRule type="expression" dxfId="4568" priority="125">
      <formula>Z14&gt;$AG14*1</formula>
    </cfRule>
    <cfRule type="expression" dxfId="4567" priority="126">
      <formula>Z$9&gt;=20/24</formula>
    </cfRule>
    <cfRule type="expression" dxfId="4566" priority="127">
      <formula>AND(Z$9&gt;=14/24,Z$9&lt;20/24)</formula>
    </cfRule>
    <cfRule type="expression" dxfId="4565" priority="128">
      <formula>AND(Z$9&gt;=8/24,Z$9&lt;14/24)</formula>
    </cfRule>
    <cfRule type="expression" dxfId="4564" priority="129">
      <formula>Z$9&lt;8/24</formula>
    </cfRule>
  </conditionalFormatting>
  <conditionalFormatting sqref="Z54:AF68">
    <cfRule type="expression" dxfId="4563" priority="118">
      <formula>Z$9&lt;8/24</formula>
    </cfRule>
  </conditionalFormatting>
  <conditionalFormatting sqref="B69:L69 M69:Y70 Z54:AF70">
    <cfRule type="expression" dxfId="4562" priority="115">
      <formula>B$9&gt;=20/24</formula>
    </cfRule>
    <cfRule type="expression" dxfId="4561" priority="116">
      <formula>AND(B$9&gt;=14/24,B$9&lt;20/24)</formula>
    </cfRule>
    <cfRule type="expression" dxfId="4560" priority="117">
      <formula>AND(B$9&gt;=8/24,B$9&lt;14/24)</formula>
    </cfRule>
  </conditionalFormatting>
  <conditionalFormatting sqref="Z63:AF65">
    <cfRule type="expression" dxfId="4559" priority="119">
      <formula>Z63&gt;$AG63</formula>
    </cfRule>
  </conditionalFormatting>
  <conditionalFormatting sqref="B69:X69 M70:X70 Y69:AF70">
    <cfRule type="expression" dxfId="4558" priority="190">
      <formula>B$9&lt;8/24</formula>
    </cfRule>
  </conditionalFormatting>
  <conditionalFormatting sqref="M72:Y72 Z72:AF75">
    <cfRule type="expression" dxfId="4557" priority="106">
      <formula>M72&gt;$AG72*1</formula>
    </cfRule>
  </conditionalFormatting>
  <conditionalFormatting sqref="Z73:AF75">
    <cfRule type="expression" dxfId="4556" priority="107">
      <formula>Z$9&gt;=20/24</formula>
    </cfRule>
    <cfRule type="expression" dxfId="4555" priority="108">
      <formula>AND(Z$9&gt;=14/24,Z$9&lt;20/24)</formula>
    </cfRule>
    <cfRule type="expression" dxfId="4554" priority="109">
      <formula>AND(Z$9&gt;=8/24,Z$9&lt;14/24)</formula>
    </cfRule>
    <cfRule type="expression" dxfId="4553" priority="110">
      <formula>Z$9&lt;8/24</formula>
    </cfRule>
  </conditionalFormatting>
  <conditionalFormatting sqref="C161:AF167">
    <cfRule type="expression" dxfId="4552" priority="141">
      <formula>C$9&gt;=20/24</formula>
    </cfRule>
    <cfRule type="expression" dxfId="4551" priority="142">
      <formula>AND(C$9&gt;=14/24,C$9&lt;20/24)</formula>
    </cfRule>
    <cfRule type="expression" dxfId="4550" priority="143">
      <formula>AND(C$9&gt;=8/24,C$9&lt;14/24)</formula>
    </cfRule>
    <cfRule type="expression" dxfId="4549" priority="144">
      <formula>C$9&lt;8/24</formula>
    </cfRule>
  </conditionalFormatting>
  <conditionalFormatting sqref="C169:AF274">
    <cfRule type="expression" dxfId="4548" priority="102">
      <formula>C$9&gt;=20/24</formula>
    </cfRule>
    <cfRule type="expression" dxfId="4547" priority="103">
      <formula>AND(C$9&gt;=14/24,C$9&lt;20/24)</formula>
    </cfRule>
    <cfRule type="expression" dxfId="4546" priority="104">
      <formula>AND(C$9&gt;=8/24,C$9&lt;14/24)</formula>
    </cfRule>
    <cfRule type="expression" dxfId="4545" priority="105">
      <formula>C$9&lt;8/24</formula>
    </cfRule>
  </conditionalFormatting>
  <conditionalFormatting sqref="C96:O96 Z79:Z90 Z76:Z77 D91:O95 P91:Z96 G78:Z78 AB96:AG96 AA76:AA96 AG78 B71:AG71 Z11:AF13 B69:AF69 AB76:AF95">
    <cfRule type="expression" dxfId="4544" priority="181">
      <formula>B11&gt;$AG11*1</formula>
    </cfRule>
  </conditionalFormatting>
  <conditionalFormatting sqref="G78:AE78 Z76:AE77 M72:AF72 AF76:AF78">
    <cfRule type="expression" dxfId="4543" priority="201">
      <formula>G$9&gt;=20/24</formula>
    </cfRule>
    <cfRule type="expression" dxfId="4542" priority="202">
      <formula>AND(G$9&gt;=14/24,G$9&lt;20/24)</formula>
    </cfRule>
    <cfRule type="expression" dxfId="4541" priority="203">
      <formula>AND(G$9&gt;=8/24,G$9&lt;14/24)</formula>
    </cfRule>
    <cfRule type="expression" dxfId="4540" priority="204">
      <formula>G$9&lt;8/24</formula>
    </cfRule>
  </conditionalFormatting>
  <conditionalFormatting sqref="Z73:AF75">
    <cfRule type="expression" dxfId="4539" priority="111">
      <formula>Z$9&gt;=20/24</formula>
    </cfRule>
    <cfRule type="expression" dxfId="4538" priority="112">
      <formula>AND(Z$9&gt;=14/24,Z$9&lt;20/24)</formula>
    </cfRule>
    <cfRule type="expression" dxfId="4537" priority="113">
      <formula>AND(Z$9&gt;=8/24,Z$9&lt;14/24)</formula>
    </cfRule>
    <cfRule type="expression" dxfId="4536" priority="114">
      <formula>Z$9&lt;8/24</formula>
    </cfRule>
  </conditionalFormatting>
  <conditionalFormatting sqref="Z84:AF84">
    <cfRule type="expression" dxfId="4535" priority="205">
      <formula>Z$9&gt;=20/24</formula>
    </cfRule>
    <cfRule type="expression" dxfId="4534" priority="206">
      <formula>AND(Z$9&gt;=14/24,Z$9&lt;20/24)</formula>
    </cfRule>
    <cfRule type="expression" dxfId="4533" priority="207">
      <formula>AND(Z$9&gt;=8/24,Z$9&lt;14/24)</formula>
    </cfRule>
    <cfRule type="expression" dxfId="4532" priority="208">
      <formula>Z$9&lt;8/24</formula>
    </cfRule>
  </conditionalFormatting>
  <conditionalFormatting sqref="M8 S8 AB8">
    <cfRule type="expression" dxfId="4531" priority="258">
      <formula>AND(N$9&gt;=14/24,N$9&lt;20/24)</formula>
    </cfRule>
    <cfRule type="expression" dxfId="4530" priority="259">
      <formula>AND(N$9&gt;=8/24,N$9&lt;14/24)</formula>
    </cfRule>
    <cfRule type="expression" dxfId="4529" priority="260">
      <formula>N$9&lt;8/24</formula>
    </cfRule>
  </conditionalFormatting>
  <conditionalFormatting sqref="Z80:AF83">
    <cfRule type="expression" dxfId="4528" priority="213">
      <formula>Z$9&gt;=20/24</formula>
    </cfRule>
    <cfRule type="expression" dxfId="4527" priority="214">
      <formula>AND(Z$9&gt;=14/24,Z$9&lt;20/24)</formula>
    </cfRule>
    <cfRule type="expression" dxfId="4526" priority="215">
      <formula>AND(Z$9&gt;=8/24,Z$9&lt;14/24)</formula>
    </cfRule>
    <cfRule type="expression" dxfId="4525" priority="216">
      <formula>Z$9&lt;8/24</formula>
    </cfRule>
  </conditionalFormatting>
  <conditionalFormatting sqref="O3:P3">
    <cfRule type="iconSet" priority="255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524" priority="257">
      <formula>N$9&gt;=20/24</formula>
    </cfRule>
  </conditionalFormatting>
  <conditionalFormatting sqref="S8">
    <cfRule type="expression" dxfId="4523" priority="248">
      <formula>U$9&gt;=20/24</formula>
    </cfRule>
    <cfRule type="expression" dxfId="4522" priority="249">
      <formula>AND(U$9&gt;=14/24,U$9&lt;20/24)</formula>
    </cfRule>
    <cfRule type="expression" dxfId="4521" priority="250">
      <formula>AND(U$9&gt;=8/24,U$9&lt;14/24)</formula>
    </cfRule>
    <cfRule type="expression" dxfId="4520" priority="251">
      <formula>U$9&lt;8/24</formula>
    </cfRule>
  </conditionalFormatting>
  <conditionalFormatting sqref="Z79:AF84">
    <cfRule type="expression" dxfId="4519" priority="135">
      <formula>Z$9&gt;=20/24</formula>
    </cfRule>
    <cfRule type="expression" dxfId="4518" priority="136">
      <formula>AND(Z$9&gt;=14/24,Z$9&lt;20/24)</formula>
    </cfRule>
    <cfRule type="expression" dxfId="4517" priority="137">
      <formula>AND(Z$9&gt;=8/24,Z$9&lt;14/24)</formula>
    </cfRule>
    <cfRule type="expression" dxfId="4516" priority="138">
      <formula>Z$9&lt;8/24</formula>
    </cfRule>
  </conditionalFormatting>
  <conditionalFormatting sqref="V3 AB3">
    <cfRule type="iconSet" priority="256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515" priority="120">
      <formula>Z$9&gt;=20/24</formula>
    </cfRule>
    <cfRule type="expression" dxfId="4514" priority="121">
      <formula>AND(Z$9&gt;=14/24,Z$9&lt;20/24)</formula>
    </cfRule>
    <cfRule type="expression" dxfId="4513" priority="122">
      <formula>AND(Z$9&gt;=8/24,Z$9&lt;14/24)</formula>
    </cfRule>
    <cfRule type="expression" dxfId="4512" priority="123">
      <formula>Z$9&lt;8/24</formula>
    </cfRule>
  </conditionalFormatting>
  <conditionalFormatting sqref="Z69:AF70">
    <cfRule type="expression" dxfId="4511" priority="200">
      <formula>Z69&gt;$AG69</formula>
    </cfRule>
  </conditionalFormatting>
  <conditionalFormatting sqref="B69:L69 M69:Y70 Z66:AF69 Z54:AF62">
    <cfRule type="expression" dxfId="4510" priority="195">
      <formula>B54&gt;$AG54</formula>
    </cfRule>
  </conditionalFormatting>
  <conditionalFormatting sqref="AB8">
    <cfRule type="expression" dxfId="4509" priority="244">
      <formula>AD$9&gt;=20/24</formula>
    </cfRule>
    <cfRule type="expression" dxfId="4508" priority="245">
      <formula>AND(AD$9&gt;=14/24,AD$9&lt;20/24)</formula>
    </cfRule>
    <cfRule type="expression" dxfId="4507" priority="246">
      <formula>AND(AD$9&gt;=8/24,AD$9&lt;14/24)</formula>
    </cfRule>
    <cfRule type="expression" dxfId="4506" priority="247">
      <formula>AD$9&lt;8/24</formula>
    </cfRule>
  </conditionalFormatting>
  <conditionalFormatting sqref="AG78">
    <cfRule type="expression" dxfId="4505" priority="223">
      <formula>AG$9&gt;=20/24</formula>
    </cfRule>
    <cfRule type="expression" dxfId="4504" priority="224">
      <formula>AND(AG$9&gt;=14/24,AG$9&lt;20/24)</formula>
    </cfRule>
    <cfRule type="expression" dxfId="4503" priority="225">
      <formula>AND(AG$9&gt;=8/24,AG$9&lt;14/24)</formula>
    </cfRule>
    <cfRule type="expression" dxfId="4502" priority="226">
      <formula>AG$9&lt;8/24</formula>
    </cfRule>
  </conditionalFormatting>
  <conditionalFormatting sqref="AG91:AG92">
    <cfRule type="expression" dxfId="4501" priority="218">
      <formula>AG91&gt;$AG91</formula>
    </cfRule>
  </conditionalFormatting>
  <conditionalFormatting sqref="AG96">
    <cfRule type="expression" dxfId="4500" priority="219">
      <formula>AG$9&gt;=20/24</formula>
    </cfRule>
    <cfRule type="expression" dxfId="4499" priority="220">
      <formula>AND(AG$9&gt;=14/24,AG$9&lt;20/24)</formula>
    </cfRule>
    <cfRule type="expression" dxfId="4498" priority="221">
      <formula>AND(AG$9&gt;=8/24,AG$9&lt;14/24)</formula>
    </cfRule>
    <cfRule type="expression" dxfId="4497" priority="222">
      <formula>AG$9&lt;8/24</formula>
    </cfRule>
  </conditionalFormatting>
  <conditionalFormatting sqref="AG113">
    <cfRule type="expression" dxfId="4496" priority="240">
      <formula>AG$9&gt;=20/24</formula>
    </cfRule>
    <cfRule type="expression" dxfId="4495" priority="241">
      <formula>AND(AG$9&gt;=14/24,AG$9&lt;20/24)</formula>
    </cfRule>
    <cfRule type="expression" dxfId="4494" priority="242">
      <formula>AND(AG$9&gt;=8/24,AG$9&lt;14/24)</formula>
    </cfRule>
    <cfRule type="expression" dxfId="4493" priority="243">
      <formula>AG$9&lt;8/24</formula>
    </cfRule>
  </conditionalFormatting>
  <conditionalFormatting sqref="AH8:AI10">
    <cfRule type="expression" dxfId="4492" priority="131">
      <formula>AH$9&gt;=20/24</formula>
    </cfRule>
    <cfRule type="expression" dxfId="4491" priority="132">
      <formula>AND(AH$9&gt;=14/24,AH$9&lt;20/24)</formula>
    </cfRule>
    <cfRule type="expression" dxfId="4490" priority="133">
      <formula>AND(AH$9&gt;=8/24,AH$9&lt;14/24)</formula>
    </cfRule>
    <cfRule type="expression" dxfId="4489" priority="134">
      <formula>AH$9&lt;8/24</formula>
    </cfRule>
  </conditionalFormatting>
  <conditionalFormatting sqref="AL4:AL6">
    <cfRule type="iconSet" priority="254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8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30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8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9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72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53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9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4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7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488" priority="261">
      <formula>AJ$9&gt;=20/24</formula>
    </cfRule>
    <cfRule type="expression" dxfId="4487" priority="262">
      <formula>AND(AJ$9&gt;=14/24,AJ$9&lt;20/24)</formula>
    </cfRule>
    <cfRule type="expression" dxfId="4486" priority="263">
      <formula>AND(AJ$9&gt;=8/24,AJ$9&lt;14/24)</formula>
    </cfRule>
    <cfRule type="expression" dxfId="4485" priority="264">
      <formula>AJ$9&lt;8/24</formula>
    </cfRule>
  </conditionalFormatting>
  <conditionalFormatting sqref="AL99:AN99 AL105:AN105">
    <cfRule type="expression" dxfId="4484" priority="233">
      <formula>AL$9&gt;=20/24</formula>
    </cfRule>
    <cfRule type="expression" dxfId="4483" priority="234">
      <formula>AND(AL$9&gt;=14/24,AL$9&lt;20/24)</formula>
    </cfRule>
    <cfRule type="expression" dxfId="4482" priority="235">
      <formula>AND(AL$9&gt;=8/24,AL$9&lt;14/24)</formula>
    </cfRule>
    <cfRule type="expression" dxfId="4481" priority="236">
      <formula>AL$9&lt;8/24</formula>
    </cfRule>
  </conditionalFormatting>
  <conditionalFormatting sqref="AM15:AM21 AN16:AR21">
    <cfRule type="expression" dxfId="4480" priority="157">
      <formula>AX$9&gt;=20/24</formula>
    </cfRule>
    <cfRule type="expression" dxfId="4479" priority="158">
      <formula>AND(AX$9&gt;=14/24,AX$9&lt;20/24)</formula>
    </cfRule>
    <cfRule type="expression" dxfId="4478" priority="159">
      <formula>AND(AX$9&gt;=8/24,AX$9&lt;14/24)</formula>
    </cfRule>
    <cfRule type="expression" dxfId="4477" priority="160">
      <formula>AX$9&lt;8/24</formula>
    </cfRule>
  </conditionalFormatting>
  <conditionalFormatting sqref="AN100:AN103">
    <cfRule type="expression" dxfId="4476" priority="229">
      <formula>AN$9&gt;=20/24</formula>
    </cfRule>
    <cfRule type="expression" dxfId="4475" priority="230">
      <formula>AND(AN$9&gt;=14/24,AN$9&lt;20/24)</formula>
    </cfRule>
    <cfRule type="expression" dxfId="4474" priority="231">
      <formula>AND(AN$9&gt;=8/24,AN$9&lt;14/24)</formula>
    </cfRule>
    <cfRule type="expression" dxfId="4473" priority="232">
      <formula>AN$9&lt;8/24</formula>
    </cfRule>
  </conditionalFormatting>
  <conditionalFormatting sqref="AN15:AR15">
    <cfRule type="expression" dxfId="4472" priority="145">
      <formula>U$9&gt;=20/24</formula>
    </cfRule>
    <cfRule type="expression" dxfId="4471" priority="146">
      <formula>AND(U$9&gt;=14/24,U$9&lt;20/24)</formula>
    </cfRule>
    <cfRule type="expression" dxfId="4470" priority="147">
      <formula>AND(U$9&gt;=8/24,U$9&lt;14/24)</formula>
    </cfRule>
    <cfRule type="expression" dxfId="4469" priority="148">
      <formula>U$9&lt;8/24</formula>
    </cfRule>
  </conditionalFormatting>
  <conditionalFormatting sqref="AS15">
    <cfRule type="expression" dxfId="4468" priority="153">
      <formula>AA$9&gt;=20/24</formula>
    </cfRule>
    <cfRule type="expression" dxfId="4467" priority="154">
      <formula>AND(AA$9&gt;=14/24,AA$9&lt;20/24)</formula>
    </cfRule>
    <cfRule type="expression" dxfId="4466" priority="155">
      <formula>AND(AA$9&gt;=8/24,AA$9&lt;14/24)</formula>
    </cfRule>
    <cfRule type="expression" dxfId="4465" priority="156">
      <formula>AA$9&lt;8/24</formula>
    </cfRule>
  </conditionalFormatting>
  <conditionalFormatting sqref="AS16:AS21">
    <cfRule type="expression" dxfId="4464" priority="161">
      <formula>BE$9&gt;=20/24</formula>
    </cfRule>
    <cfRule type="expression" dxfId="4463" priority="162">
      <formula>AND(BE$9&gt;=14/24,BE$9&lt;20/24)</formula>
    </cfRule>
    <cfRule type="expression" dxfId="4462" priority="163">
      <formula>AND(BE$9&gt;=8/24,BE$9&lt;14/24)</formula>
    </cfRule>
    <cfRule type="expression" dxfId="4461" priority="164">
      <formula>BE$9&lt;8/24</formula>
    </cfRule>
  </conditionalFormatting>
  <conditionalFormatting sqref="AT15 AX15:BJ15">
    <cfRule type="expression" dxfId="4460" priority="165">
      <formula>AC$9&gt;=20/24</formula>
    </cfRule>
    <cfRule type="expression" dxfId="4459" priority="166">
      <formula>AND(AC$9&gt;=14/24,AC$9&lt;20/24)</formula>
    </cfRule>
    <cfRule type="expression" dxfId="4458" priority="167">
      <formula>AND(AC$9&gt;=8/24,AC$9&lt;14/24)</formula>
    </cfRule>
    <cfRule type="expression" dxfId="4457" priority="168">
      <formula>AC$9&lt;8/24</formula>
    </cfRule>
  </conditionalFormatting>
  <conditionalFormatting sqref="AT16:AT21">
    <cfRule type="expression" dxfId="4456" priority="169">
      <formula>BG$9&gt;=20/24</formula>
    </cfRule>
    <cfRule type="expression" dxfId="4455" priority="170">
      <formula>AND(BG$9&gt;=14/24,BG$9&lt;20/24)</formula>
    </cfRule>
    <cfRule type="expression" dxfId="4454" priority="171">
      <formula>AND(BG$9&gt;=8/24,BG$9&lt;14/24)</formula>
    </cfRule>
    <cfRule type="expression" dxfId="4453" priority="172">
      <formula>BG$9&lt;8/24</formula>
    </cfRule>
  </conditionalFormatting>
  <conditionalFormatting sqref="AU15:AV15">
    <cfRule type="expression" dxfId="4452" priority="173">
      <formula>AE$9&gt;=20/24</formula>
    </cfRule>
    <cfRule type="expression" dxfId="4451" priority="174">
      <formula>AND(AE$9&gt;=14/24,AE$9&lt;20/24)</formula>
    </cfRule>
    <cfRule type="expression" dxfId="4450" priority="175">
      <formula>AND(AE$9&gt;=8/24,AE$9&lt;14/24)</formula>
    </cfRule>
    <cfRule type="expression" dxfId="4449" priority="176">
      <formula>AE$9&lt;8/24</formula>
    </cfRule>
  </conditionalFormatting>
  <conditionalFormatting sqref="AU16:BJ21">
    <cfRule type="expression" dxfId="4448" priority="177">
      <formula>BI$9&gt;=20/24</formula>
    </cfRule>
    <cfRule type="expression" dxfId="4447" priority="178">
      <formula>AND(BI$9&gt;=14/24,BI$9&lt;20/24)</formula>
    </cfRule>
    <cfRule type="expression" dxfId="4446" priority="179">
      <formula>AND(BI$9&gt;=8/24,BI$9&lt;14/24)</formula>
    </cfRule>
    <cfRule type="expression" dxfId="4445" priority="180">
      <formula>BI$9&lt;8/24</formula>
    </cfRule>
  </conditionalFormatting>
  <conditionalFormatting sqref="AW15">
    <cfRule type="expression" dxfId="4444" priority="149">
      <formula>B$9&gt;=20/24</formula>
    </cfRule>
    <cfRule type="expression" dxfId="4443" priority="150">
      <formula>AND(B$9&gt;=14/24,B$9&lt;20/24)</formula>
    </cfRule>
    <cfRule type="expression" dxfId="4442" priority="151">
      <formula>AND(B$9&gt;=8/24,B$9&lt;14/24)</formula>
    </cfRule>
    <cfRule type="expression" dxfId="4441" priority="152">
      <formula>B$9&lt;8/24</formula>
    </cfRule>
  </conditionalFormatting>
  <conditionalFormatting sqref="A73">
    <cfRule type="expression" dxfId="4440" priority="100">
      <formula>$AH73=0</formula>
    </cfRule>
  </conditionalFormatting>
  <conditionalFormatting sqref="B93:B96 B137:B159 B117:B125 B103:B115 B134 C93:C95 B78:F78">
    <cfRule type="expression" dxfId="4439" priority="94">
      <formula>B$9&gt;=20/24</formula>
    </cfRule>
  </conditionalFormatting>
  <conditionalFormatting sqref="B93:B96 B137:B159 B117:B125 B103:B115 B134 C93:C95 B78:F78">
    <cfRule type="expression" dxfId="4438" priority="95">
      <formula>AND(B$9&gt;=14/24,B$9&lt;20/24)</formula>
    </cfRule>
    <cfRule type="expression" dxfId="4437" priority="96">
      <formula>AND(B$9&gt;=8/24,B$9&lt;14/24)</formula>
    </cfRule>
    <cfRule type="expression" dxfId="4436" priority="97">
      <formula>B$9&lt;8/24</formula>
    </cfRule>
  </conditionalFormatting>
  <conditionalFormatting sqref="B161:B167">
    <cfRule type="expression" dxfId="4435" priority="89">
      <formula>B$9&gt;=20/24</formula>
    </cfRule>
    <cfRule type="expression" dxfId="4434" priority="90">
      <formula>AND(B$9&gt;=14/24,B$9&lt;20/24)</formula>
    </cfRule>
    <cfRule type="expression" dxfId="4433" priority="91">
      <formula>AND(B$9&gt;=8/24,B$9&lt;14/24)</formula>
    </cfRule>
    <cfRule type="expression" dxfId="4432" priority="92">
      <formula>B$9&lt;8/24</formula>
    </cfRule>
  </conditionalFormatting>
  <conditionalFormatting sqref="B169:B274">
    <cfRule type="expression" dxfId="4431" priority="70">
      <formula>B$9&gt;=20/24</formula>
    </cfRule>
    <cfRule type="expression" dxfId="4430" priority="71">
      <formula>AND(B$9&gt;=14/24,B$9&lt;20/24)</formula>
    </cfRule>
    <cfRule type="expression" dxfId="4429" priority="72">
      <formula>AND(B$9&gt;=8/24,B$9&lt;14/24)</formula>
    </cfRule>
    <cfRule type="expression" dxfId="4428" priority="73">
      <formula>B$9&lt;8/24</formula>
    </cfRule>
  </conditionalFormatting>
  <conditionalFormatting sqref="B91:B96 C91:C95 B78:F78">
    <cfRule type="expression" dxfId="4427" priority="93">
      <formula>B78&gt;$AG78*1</formula>
    </cfRule>
  </conditionalFormatting>
  <conditionalFormatting sqref="B70:L70">
    <cfRule type="expression" dxfId="4426" priority="64">
      <formula>B$9&gt;=20/24</formula>
    </cfRule>
    <cfRule type="expression" dxfId="4425" priority="65">
      <formula>AND(B$9&gt;=14/24,B$9&lt;20/24)</formula>
    </cfRule>
    <cfRule type="expression" dxfId="4424" priority="66">
      <formula>AND(B$9&gt;=8/24,B$9&lt;14/24)</formula>
    </cfRule>
  </conditionalFormatting>
  <conditionalFormatting sqref="B70:L70">
    <cfRule type="expression" dxfId="4423" priority="68">
      <formula>B$9&lt;8/24</formula>
    </cfRule>
  </conditionalFormatting>
  <conditionalFormatting sqref="B70:L70">
    <cfRule type="expression" dxfId="4422" priority="69">
      <formula>B70&gt;$AG70</formula>
    </cfRule>
  </conditionalFormatting>
  <conditionalFormatting sqref="B11:Y13">
    <cfRule type="expression" dxfId="4421" priority="59">
      <formula>B$9&gt;=20/24</formula>
    </cfRule>
  </conditionalFormatting>
  <conditionalFormatting sqref="B11:Y13">
    <cfRule type="expression" dxfId="4420" priority="60">
      <formula>AND(B$9&gt;=14/24,B$9&lt;20/24)</formula>
    </cfRule>
    <cfRule type="expression" dxfId="4419" priority="61">
      <formula>AND(B$9&gt;=8/24,B$9&lt;14/24)</formula>
    </cfRule>
    <cfRule type="expression" dxfId="4418" priority="62">
      <formula>B$9&lt;8/24</formula>
    </cfRule>
  </conditionalFormatting>
  <conditionalFormatting sqref="B14:Y53">
    <cfRule type="expression" dxfId="4417" priority="53">
      <formula>B14&gt;$AG14*1</formula>
    </cfRule>
    <cfRule type="expression" dxfId="4416" priority="54">
      <formula>B$9&gt;=20/24</formula>
    </cfRule>
    <cfRule type="expression" dxfId="4415" priority="55">
      <formula>AND(B$9&gt;=14/24,B$9&lt;20/24)</formula>
    </cfRule>
    <cfRule type="expression" dxfId="4414" priority="56">
      <formula>AND(B$9&gt;=8/24,B$9&lt;14/24)</formula>
    </cfRule>
    <cfRule type="expression" dxfId="4413" priority="57">
      <formula>B$9&lt;8/24</formula>
    </cfRule>
  </conditionalFormatting>
  <conditionalFormatting sqref="B54:Y55">
    <cfRule type="expression" dxfId="4412" priority="52">
      <formula>B$9&lt;8/24</formula>
    </cfRule>
  </conditionalFormatting>
  <conditionalFormatting sqref="B54:Y55">
    <cfRule type="expression" dxfId="4411" priority="49">
      <formula>B$9&gt;=20/24</formula>
    </cfRule>
    <cfRule type="expression" dxfId="4410" priority="50">
      <formula>AND(B$9&gt;=14/24,B$9&lt;20/24)</formula>
    </cfRule>
    <cfRule type="expression" dxfId="4409" priority="51">
      <formula>AND(B$9&gt;=8/24,B$9&lt;14/24)</formula>
    </cfRule>
  </conditionalFormatting>
  <conditionalFormatting sqref="B11:Y13">
    <cfRule type="expression" dxfId="4408" priority="58">
      <formula>B11&gt;$AG11*1</formula>
    </cfRule>
  </conditionalFormatting>
  <conditionalFormatting sqref="B54:Y55">
    <cfRule type="expression" dxfId="4407" priority="63">
      <formula>B54&gt;$AG54</formula>
    </cfRule>
  </conditionalFormatting>
  <conditionalFormatting sqref="B56:Y68">
    <cfRule type="expression" dxfId="4406" priority="46">
      <formula>B$9&lt;8/24</formula>
    </cfRule>
  </conditionalFormatting>
  <conditionalFormatting sqref="B56:Y68">
    <cfRule type="expression" dxfId="4405" priority="43">
      <formula>B$9&gt;=20/24</formula>
    </cfRule>
    <cfRule type="expression" dxfId="4404" priority="44">
      <formula>AND(B$9&gt;=14/24,B$9&lt;20/24)</formula>
    </cfRule>
    <cfRule type="expression" dxfId="4403" priority="45">
      <formula>AND(B$9&gt;=8/24,B$9&lt;14/24)</formula>
    </cfRule>
  </conditionalFormatting>
  <conditionalFormatting sqref="B63:Y65">
    <cfRule type="expression" dxfId="4402" priority="47">
      <formula>B63&gt;$AG63</formula>
    </cfRule>
  </conditionalFormatting>
  <conditionalFormatting sqref="B66:Y68 B56:Y62">
    <cfRule type="expression" dxfId="4401" priority="48">
      <formula>B56&gt;$AG56</formula>
    </cfRule>
  </conditionalFormatting>
  <conditionalFormatting sqref="B72:L72">
    <cfRule type="expression" dxfId="4400" priority="39">
      <formula>B$9&gt;=20/24</formula>
    </cfRule>
  </conditionalFormatting>
  <conditionalFormatting sqref="B72:L72">
    <cfRule type="expression" dxfId="4399" priority="40">
      <formula>AND(B$9&gt;=14/24,B$9&lt;20/24)</formula>
    </cfRule>
    <cfRule type="expression" dxfId="4398" priority="41">
      <formula>AND(B$9&gt;=8/24,B$9&lt;14/24)</formula>
    </cfRule>
    <cfRule type="expression" dxfId="4397" priority="42">
      <formula>B$9&lt;8/24</formula>
    </cfRule>
  </conditionalFormatting>
  <conditionalFormatting sqref="B72:L72">
    <cfRule type="expression" dxfId="4396" priority="38">
      <formula>B72&gt;$AG72*1</formula>
    </cfRule>
  </conditionalFormatting>
  <conditionalFormatting sqref="B76:Y77">
    <cfRule type="expression" dxfId="4395" priority="34">
      <formula>B$9&gt;=20/24</formula>
    </cfRule>
  </conditionalFormatting>
  <conditionalFormatting sqref="B76:Y77">
    <cfRule type="expression" dxfId="4394" priority="35">
      <formula>AND(B$9&gt;=14/24,B$9&lt;20/24)</formula>
    </cfRule>
    <cfRule type="expression" dxfId="4393" priority="36">
      <formula>AND(B$9&gt;=8/24,B$9&lt;14/24)</formula>
    </cfRule>
    <cfRule type="expression" dxfId="4392" priority="37">
      <formula>B$9&lt;8/24</formula>
    </cfRule>
  </conditionalFormatting>
  <conditionalFormatting sqref="B73:Y75">
    <cfRule type="expression" dxfId="4391" priority="28">
      <formula>B73&gt;$AG73*1</formula>
    </cfRule>
  </conditionalFormatting>
  <conditionalFormatting sqref="B73:Y75">
    <cfRule type="expression" dxfId="4390" priority="29">
      <formula>B$9&gt;=20/24</formula>
    </cfRule>
    <cfRule type="expression" dxfId="4389" priority="30">
      <formula>AND(B$9&gt;=14/24,B$9&lt;20/24)</formula>
    </cfRule>
    <cfRule type="expression" dxfId="4388" priority="31">
      <formula>AND(B$9&gt;=8/24,B$9&lt;14/24)</formula>
    </cfRule>
    <cfRule type="expression" dxfId="4387" priority="32">
      <formula>B$9&lt;8/24</formula>
    </cfRule>
  </conditionalFormatting>
  <conditionalFormatting sqref="B76:Y77">
    <cfRule type="expression" dxfId="4386" priority="33">
      <formula>B76&gt;$AG76*1</formula>
    </cfRule>
  </conditionalFormatting>
  <conditionalFormatting sqref="B79:Y83">
    <cfRule type="expression" dxfId="4385" priority="24">
      <formula>B$9&gt;=20/24</formula>
    </cfRule>
  </conditionalFormatting>
  <conditionalFormatting sqref="B79:Y83">
    <cfRule type="expression" dxfId="4384" priority="25">
      <formula>AND(B$9&gt;=14/24,B$9&lt;20/24)</formula>
    </cfRule>
    <cfRule type="expression" dxfId="4383" priority="26">
      <formula>AND(B$9&gt;=8/24,B$9&lt;14/24)</formula>
    </cfRule>
    <cfRule type="expression" dxfId="4382" priority="27">
      <formula>B$9&lt;8/24</formula>
    </cfRule>
  </conditionalFormatting>
  <conditionalFormatting sqref="B79:Y83">
    <cfRule type="expression" dxfId="4381" priority="23">
      <formula>B79&gt;$AG79*1</formula>
    </cfRule>
  </conditionalFormatting>
  <conditionalFormatting sqref="B84:Y84">
    <cfRule type="expression" dxfId="4380" priority="15">
      <formula>B$9&gt;=20/24</formula>
    </cfRule>
  </conditionalFormatting>
  <conditionalFormatting sqref="B84:Y84">
    <cfRule type="expression" dxfId="4379" priority="16">
      <formula>AND(B$9&gt;=14/24,B$9&lt;20/24)</formula>
    </cfRule>
    <cfRule type="expression" dxfId="4378" priority="17">
      <formula>AND(B$9&gt;=8/24,B$9&lt;14/24)</formula>
    </cfRule>
    <cfRule type="expression" dxfId="4377" priority="18">
      <formula>B$9&lt;8/24</formula>
    </cfRule>
  </conditionalFormatting>
  <conditionalFormatting sqref="B84:Y84">
    <cfRule type="expression" dxfId="4376" priority="14">
      <formula>B84&gt;$AG84*1</formula>
    </cfRule>
  </conditionalFormatting>
  <conditionalFormatting sqref="B84:Y84">
    <cfRule type="expression" dxfId="4375" priority="19">
      <formula>B$9&gt;=20/24</formula>
    </cfRule>
    <cfRule type="expression" dxfId="4374" priority="20">
      <formula>AND(B$9&gt;=14/24,B$9&lt;20/24)</formula>
    </cfRule>
    <cfRule type="expression" dxfId="4373" priority="21">
      <formula>AND(B$9&gt;=8/24,B$9&lt;14/24)</formula>
    </cfRule>
    <cfRule type="expression" dxfId="4372" priority="22">
      <formula>B$9&lt;8/24</formula>
    </cfRule>
  </conditionalFormatting>
  <conditionalFormatting sqref="B85:Y90">
    <cfRule type="expression" dxfId="4371" priority="10">
      <formula>B$9&gt;=20/24</formula>
    </cfRule>
  </conditionalFormatting>
  <conditionalFormatting sqref="B85:Y90">
    <cfRule type="expression" dxfId="4370" priority="11">
      <formula>AND(B$9&gt;=14/24,B$9&lt;20/24)</formula>
    </cfRule>
    <cfRule type="expression" dxfId="4369" priority="12">
      <formula>AND(B$9&gt;=8/24,B$9&lt;14/24)</formula>
    </cfRule>
    <cfRule type="expression" dxfId="4368" priority="13">
      <formula>B$9&lt;8/24</formula>
    </cfRule>
  </conditionalFormatting>
  <conditionalFormatting sqref="B85:Y90">
    <cfRule type="expression" dxfId="4367" priority="9">
      <formula>B85&gt;$AG85*1</formula>
    </cfRule>
  </conditionalFormatting>
  <conditionalFormatting sqref="B97:B102">
    <cfRule type="expression" dxfId="4366" priority="5">
      <formula>B$9&gt;=20/24</formula>
    </cfRule>
  </conditionalFormatting>
  <conditionalFormatting sqref="B97:B102">
    <cfRule type="expression" dxfId="4365" priority="6">
      <formula>AND(B$9&gt;=14/24,B$9&lt;20/24)</formula>
    </cfRule>
    <cfRule type="expression" dxfId="4364" priority="7">
      <formula>AND(B$9&gt;=8/24,B$9&lt;14/24)</formula>
    </cfRule>
    <cfRule type="expression" dxfId="4363" priority="8">
      <formula>B$9&lt;8/24</formula>
    </cfRule>
  </conditionalFormatting>
  <conditionalFormatting sqref="B126:B133">
    <cfRule type="expression" dxfId="4362" priority="1">
      <formula>B$9&gt;=20/24</formula>
    </cfRule>
  </conditionalFormatting>
  <conditionalFormatting sqref="B126:B133">
    <cfRule type="expression" dxfId="4361" priority="2">
      <formula>AND(B$9&gt;=14/24,B$9&lt;20/24)</formula>
    </cfRule>
    <cfRule type="expression" dxfId="4360" priority="3">
      <formula>AND(B$9&gt;=8/24,B$9&lt;14/24)</formula>
    </cfRule>
    <cfRule type="expression" dxfId="4359" priority="4">
      <formula>B$9&lt;8/24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/>
  <dimension ref="A1:CJ305"/>
  <sheetViews>
    <sheetView zoomScale="85" zoomScaleNormal="85" workbookViewId="0">
      <pane xSplit="1" ySplit="10" topLeftCell="B77" activePane="bottomRight" state="frozen"/>
      <selection activeCell="C158" sqref="C158"/>
      <selection pane="topRight" activeCell="C158" sqref="C158"/>
      <selection pane="bottomLeft" activeCell="C158" sqref="C158"/>
      <selection pane="bottomRight" activeCell="A143" sqref="A143:XFD143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9" width="8.28515625" style="1" customWidth="1"/>
    <col min="20" max="20" width="7.85546875" style="1" customWidth="1"/>
    <col min="21" max="21" width="7.5703125" style="1" customWidth="1"/>
    <col min="22" max="25" width="7.85546875" style="1" customWidth="1"/>
    <col min="26" max="26" width="8.7109375" style="1" bestFit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2080/10/4</v>
      </c>
      <c r="C4" s="230"/>
      <c r="D4" s="230"/>
      <c r="E4" s="231" t="str">
        <f ca="1">"2080/"&amp;"10/"&amp;INT(MID(CELL("filename",G6),FIND("]",CELL("filename",G6))+1,200))</f>
        <v>2080/10/4</v>
      </c>
      <c r="F4" s="231"/>
      <c r="G4" s="231"/>
      <c r="H4" s="231" t="str">
        <f ca="1">TEXT(E4,"dddd")</f>
        <v>Friday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68.399999999999991</v>
      </c>
      <c r="C5" s="30">
        <f t="shared" si="0"/>
        <v>88.1</v>
      </c>
      <c r="D5" s="30">
        <f t="shared" si="0"/>
        <v>75</v>
      </c>
      <c r="E5" s="30">
        <f t="shared" si="0"/>
        <v>80</v>
      </c>
      <c r="F5" s="30">
        <f t="shared" si="0"/>
        <v>83.740000000000009</v>
      </c>
      <c r="G5" s="30">
        <f t="shared" si="0"/>
        <v>72.45</v>
      </c>
      <c r="H5" s="30">
        <f t="shared" si="0"/>
        <v>72.699999999999989</v>
      </c>
      <c r="I5" s="30">
        <f t="shared" si="0"/>
        <v>69.800000000000011</v>
      </c>
      <c r="J5" s="30">
        <f t="shared" si="0"/>
        <v>74.800000000000011</v>
      </c>
      <c r="K5" s="30">
        <f t="shared" si="0"/>
        <v>249.8</v>
      </c>
      <c r="L5" s="30">
        <f t="shared" si="0"/>
        <v>476</v>
      </c>
      <c r="M5" s="30">
        <f t="shared" si="0"/>
        <v>573.98</v>
      </c>
      <c r="N5" s="30">
        <f t="shared" si="0"/>
        <v>590.1</v>
      </c>
      <c r="O5" s="30">
        <f t="shared" si="0"/>
        <v>583.69999999999993</v>
      </c>
      <c r="P5" s="30">
        <f t="shared" si="0"/>
        <v>632.29999999999995</v>
      </c>
      <c r="Q5" s="30">
        <f t="shared" si="0"/>
        <v>599.5</v>
      </c>
      <c r="R5" s="30">
        <f t="shared" si="0"/>
        <v>604.79999999999995</v>
      </c>
      <c r="S5" s="30">
        <f t="shared" si="0"/>
        <v>573.79999999999995</v>
      </c>
      <c r="T5" s="30">
        <f t="shared" si="0"/>
        <v>472.6</v>
      </c>
      <c r="U5" s="30">
        <f t="shared" si="0"/>
        <v>382.5</v>
      </c>
      <c r="V5" s="30">
        <f t="shared" si="0"/>
        <v>337.9</v>
      </c>
      <c r="W5" s="30">
        <f t="shared" si="0"/>
        <v>334</v>
      </c>
      <c r="X5" s="30">
        <f t="shared" si="0"/>
        <v>120.3</v>
      </c>
      <c r="Y5" s="30">
        <f t="shared" si="0"/>
        <v>80.900000000000006</v>
      </c>
      <c r="Z5" s="30">
        <f t="shared" si="0"/>
        <v>87.5</v>
      </c>
      <c r="AA5" s="30">
        <f>AB108</f>
        <v>85</v>
      </c>
      <c r="AB5" s="30">
        <f t="shared" si="0"/>
        <v>81</v>
      </c>
      <c r="AC5" s="30">
        <f t="shared" si="0"/>
        <v>87.9</v>
      </c>
      <c r="AD5" s="30">
        <f t="shared" si="0"/>
        <v>80.3</v>
      </c>
      <c r="AE5" s="30">
        <f t="shared" si="0"/>
        <v>83.4</v>
      </c>
      <c r="AF5" s="30">
        <f>B108</f>
        <v>75.8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Load=1413</v>
      </c>
      <c r="B7" s="35">
        <f t="shared" ref="B7:AF7" si="1">B116</f>
        <v>1525.1499999999999</v>
      </c>
      <c r="C7" s="35">
        <f t="shared" si="1"/>
        <v>1470.4500000000003</v>
      </c>
      <c r="D7" s="35">
        <f t="shared" si="1"/>
        <v>1470.8999999999999</v>
      </c>
      <c r="E7" s="35">
        <f t="shared" si="1"/>
        <v>1425.8000000000002</v>
      </c>
      <c r="F7" s="35">
        <f t="shared" si="1"/>
        <v>1412.8000000000002</v>
      </c>
      <c r="G7" s="35">
        <f t="shared" si="1"/>
        <v>1455.8400000000001</v>
      </c>
      <c r="H7" s="35">
        <f t="shared" si="1"/>
        <v>1531.95</v>
      </c>
      <c r="I7" s="35">
        <f t="shared" si="1"/>
        <v>1577.8999999999999</v>
      </c>
      <c r="J7" s="35">
        <f t="shared" si="1"/>
        <v>1649.3</v>
      </c>
      <c r="K7" s="35">
        <f t="shared" si="1"/>
        <v>1784.8999999999999</v>
      </c>
      <c r="L7" s="35">
        <f t="shared" si="1"/>
        <v>1823.6000000000001</v>
      </c>
      <c r="M7" s="35">
        <f t="shared" si="1"/>
        <v>1656.2</v>
      </c>
      <c r="N7" s="35">
        <f t="shared" si="1"/>
        <v>1744.98</v>
      </c>
      <c r="O7" s="35">
        <f t="shared" si="1"/>
        <v>1743.2000000000003</v>
      </c>
      <c r="P7" s="35">
        <f t="shared" si="1"/>
        <v>1685.8000000000002</v>
      </c>
      <c r="Q7" s="35">
        <f t="shared" si="1"/>
        <v>1742.1000000000001</v>
      </c>
      <c r="R7" s="35">
        <f t="shared" si="1"/>
        <v>1688.7</v>
      </c>
      <c r="S7" s="35">
        <f t="shared" si="1"/>
        <v>1742.0000000000002</v>
      </c>
      <c r="T7" s="35">
        <f t="shared" si="1"/>
        <v>1801.3</v>
      </c>
      <c r="U7" s="35">
        <f t="shared" si="1"/>
        <v>1803.4</v>
      </c>
      <c r="V7" s="35">
        <f t="shared" si="1"/>
        <v>1647.4</v>
      </c>
      <c r="W7" s="35">
        <f t="shared" si="1"/>
        <v>1668.3000000000002</v>
      </c>
      <c r="X7" s="35">
        <f t="shared" si="1"/>
        <v>1658</v>
      </c>
      <c r="Y7" s="35">
        <f t="shared" si="1"/>
        <v>1673.8</v>
      </c>
      <c r="Z7" s="35">
        <f t="shared" si="1"/>
        <v>1728.9</v>
      </c>
      <c r="AA7" s="35">
        <f t="shared" si="1"/>
        <v>1703.5</v>
      </c>
      <c r="AB7" s="35">
        <f>AB116</f>
        <v>1857.1</v>
      </c>
      <c r="AC7" s="35">
        <f t="shared" si="1"/>
        <v>1807.2</v>
      </c>
      <c r="AD7" s="35">
        <f t="shared" si="1"/>
        <v>1766.8000000000002</v>
      </c>
      <c r="AE7" s="35">
        <f t="shared" si="1"/>
        <v>1683.8</v>
      </c>
      <c r="AF7" s="35">
        <f t="shared" si="1"/>
        <v>1575.4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1981.1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1857.1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194" t="s">
        <v>19</v>
      </c>
      <c r="AI10" s="19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28.1</v>
      </c>
      <c r="C11" s="43">
        <v>28.1</v>
      </c>
      <c r="D11" s="43">
        <v>28.1</v>
      </c>
      <c r="E11" s="43">
        <v>28.1</v>
      </c>
      <c r="F11" s="43">
        <v>28.1</v>
      </c>
      <c r="G11" s="43">
        <v>28.1</v>
      </c>
      <c r="H11" s="43">
        <v>28.1</v>
      </c>
      <c r="I11" s="43">
        <v>28.1</v>
      </c>
      <c r="J11" s="43">
        <v>28.1</v>
      </c>
      <c r="K11" s="43">
        <v>28.1</v>
      </c>
      <c r="L11" s="43">
        <v>28.1</v>
      </c>
      <c r="M11" s="43">
        <v>28.1</v>
      </c>
      <c r="N11" s="43">
        <v>28.1</v>
      </c>
      <c r="O11" s="43">
        <v>28.1</v>
      </c>
      <c r="P11" s="43">
        <v>28.1</v>
      </c>
      <c r="Q11" s="43">
        <v>28.1</v>
      </c>
      <c r="R11" s="43">
        <v>28.1</v>
      </c>
      <c r="S11" s="43">
        <v>28.1</v>
      </c>
      <c r="T11" s="43">
        <v>28.1</v>
      </c>
      <c r="U11" s="43">
        <v>28.1</v>
      </c>
      <c r="V11" s="43">
        <v>28.1</v>
      </c>
      <c r="W11" s="43">
        <v>28.1</v>
      </c>
      <c r="X11" s="43">
        <v>28.1</v>
      </c>
      <c r="Y11" s="43">
        <v>28.1</v>
      </c>
      <c r="Z11" s="43">
        <v>28.1</v>
      </c>
      <c r="AA11" s="43">
        <v>28.1</v>
      </c>
      <c r="AB11" s="43">
        <v>28.1</v>
      </c>
      <c r="AC11" s="43">
        <v>28.1</v>
      </c>
      <c r="AD11" s="43">
        <v>28.1</v>
      </c>
      <c r="AE11" s="43">
        <v>28.1</v>
      </c>
      <c r="AF11" s="43">
        <v>28.1</v>
      </c>
      <c r="AG11" s="45">
        <v>86</v>
      </c>
      <c r="AH11" s="46">
        <f t="shared" ref="AH11:AH74" si="2">MAX(B11:AF11)</f>
        <v>28.1</v>
      </c>
      <c r="AI11" s="47">
        <f t="shared" ref="AI11:AI74" si="3">MIN(B11:AF11)</f>
        <v>28.1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23</v>
      </c>
      <c r="C12" s="43">
        <v>23</v>
      </c>
      <c r="D12" s="43">
        <v>23</v>
      </c>
      <c r="E12" s="43">
        <v>23</v>
      </c>
      <c r="F12" s="43">
        <v>23</v>
      </c>
      <c r="G12" s="43">
        <v>23</v>
      </c>
      <c r="H12" s="43">
        <v>23</v>
      </c>
      <c r="I12" s="43">
        <v>23</v>
      </c>
      <c r="J12" s="43">
        <v>23</v>
      </c>
      <c r="K12" s="43">
        <v>23</v>
      </c>
      <c r="L12" s="43">
        <v>23</v>
      </c>
      <c r="M12" s="43">
        <v>23</v>
      </c>
      <c r="N12" s="43">
        <v>23</v>
      </c>
      <c r="O12" s="43">
        <v>23</v>
      </c>
      <c r="P12" s="43">
        <v>23</v>
      </c>
      <c r="Q12" s="43">
        <v>23</v>
      </c>
      <c r="R12" s="43">
        <v>23</v>
      </c>
      <c r="S12" s="43">
        <v>23</v>
      </c>
      <c r="T12" s="43">
        <v>23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3">
        <v>23</v>
      </c>
      <c r="AA12" s="43">
        <v>23</v>
      </c>
      <c r="AB12" s="43">
        <v>23</v>
      </c>
      <c r="AC12" s="43">
        <v>23</v>
      </c>
      <c r="AD12" s="43">
        <v>23</v>
      </c>
      <c r="AE12" s="43">
        <v>23</v>
      </c>
      <c r="AF12" s="43">
        <v>23</v>
      </c>
      <c r="AG12" s="48">
        <v>82</v>
      </c>
      <c r="AH12" s="46">
        <f t="shared" si="2"/>
        <v>23</v>
      </c>
      <c r="AI12" s="47">
        <f t="shared" si="3"/>
        <v>23</v>
      </c>
      <c r="AK12" s="49"/>
      <c r="AL12" s="50" t="str">
        <f ca="1">MID(CELL("filename",C7),FIND("]",CELL("filename",C7))+1,600)</f>
        <v>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28.1</v>
      </c>
      <c r="C13" s="43">
        <v>28.1</v>
      </c>
      <c r="D13" s="43">
        <v>32</v>
      </c>
      <c r="E13" s="43">
        <v>32</v>
      </c>
      <c r="F13" s="43">
        <v>32</v>
      </c>
      <c r="G13" s="43">
        <v>32</v>
      </c>
      <c r="H13" s="43">
        <v>32</v>
      </c>
      <c r="I13" s="43">
        <v>32</v>
      </c>
      <c r="J13" s="43">
        <v>32</v>
      </c>
      <c r="K13" s="43">
        <v>32</v>
      </c>
      <c r="L13" s="43">
        <v>32</v>
      </c>
      <c r="M13" s="43">
        <v>32</v>
      </c>
      <c r="N13" s="43">
        <v>32</v>
      </c>
      <c r="O13" s="43">
        <v>32</v>
      </c>
      <c r="P13" s="43">
        <v>32</v>
      </c>
      <c r="Q13" s="43">
        <v>32</v>
      </c>
      <c r="R13" s="43">
        <v>32</v>
      </c>
      <c r="S13" s="43">
        <v>32</v>
      </c>
      <c r="T13" s="43">
        <v>32</v>
      </c>
      <c r="U13" s="43">
        <v>32</v>
      </c>
      <c r="V13" s="43">
        <v>32</v>
      </c>
      <c r="W13" s="43">
        <v>32</v>
      </c>
      <c r="X13" s="43">
        <v>32</v>
      </c>
      <c r="Y13" s="43">
        <v>32</v>
      </c>
      <c r="Z13" s="43">
        <v>32</v>
      </c>
      <c r="AA13" s="43">
        <v>32</v>
      </c>
      <c r="AB13" s="43">
        <v>32</v>
      </c>
      <c r="AC13" s="43">
        <v>32</v>
      </c>
      <c r="AD13" s="43">
        <v>32</v>
      </c>
      <c r="AE13" s="43">
        <v>32</v>
      </c>
      <c r="AF13" s="43">
        <v>32</v>
      </c>
      <c r="AG13" s="48">
        <v>78</v>
      </c>
      <c r="AH13" s="46">
        <f t="shared" si="2"/>
        <v>32</v>
      </c>
      <c r="AI13" s="47">
        <f t="shared" si="3"/>
        <v>28.1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</v>
      </c>
      <c r="C14" s="43">
        <v>23</v>
      </c>
      <c r="D14" s="43">
        <v>20</v>
      </c>
      <c r="E14" s="43">
        <v>20</v>
      </c>
      <c r="F14" s="43">
        <v>20</v>
      </c>
      <c r="G14" s="43">
        <v>20</v>
      </c>
      <c r="H14" s="43">
        <v>20</v>
      </c>
      <c r="I14" s="43">
        <v>20</v>
      </c>
      <c r="J14" s="43">
        <v>20</v>
      </c>
      <c r="K14" s="43">
        <v>20</v>
      </c>
      <c r="L14" s="43">
        <v>20</v>
      </c>
      <c r="M14" s="43">
        <v>20</v>
      </c>
      <c r="N14" s="43">
        <v>20</v>
      </c>
      <c r="O14" s="43">
        <v>20</v>
      </c>
      <c r="P14" s="43">
        <v>20</v>
      </c>
      <c r="Q14" s="43">
        <v>20</v>
      </c>
      <c r="R14" s="43">
        <v>20</v>
      </c>
      <c r="S14" s="43">
        <v>20</v>
      </c>
      <c r="T14" s="43">
        <v>20</v>
      </c>
      <c r="U14" s="43">
        <v>20</v>
      </c>
      <c r="V14" s="43">
        <v>20</v>
      </c>
      <c r="W14" s="43">
        <v>20</v>
      </c>
      <c r="X14" s="43">
        <v>20</v>
      </c>
      <c r="Y14" s="43">
        <v>20</v>
      </c>
      <c r="Z14" s="43">
        <v>20</v>
      </c>
      <c r="AA14" s="43">
        <v>20</v>
      </c>
      <c r="AB14" s="43">
        <v>20</v>
      </c>
      <c r="AC14" s="43">
        <v>20</v>
      </c>
      <c r="AD14" s="43">
        <v>20</v>
      </c>
      <c r="AE14" s="43">
        <v>20</v>
      </c>
      <c r="AF14" s="43">
        <v>20</v>
      </c>
      <c r="AG14" s="48">
        <v>77</v>
      </c>
      <c r="AH14" s="46">
        <f t="shared" si="2"/>
        <v>23</v>
      </c>
      <c r="AI14" s="47">
        <f t="shared" si="3"/>
        <v>20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36</v>
      </c>
      <c r="C15" s="43">
        <v>36</v>
      </c>
      <c r="D15" s="43">
        <v>36</v>
      </c>
      <c r="E15" s="43">
        <v>36</v>
      </c>
      <c r="F15" s="43">
        <v>36</v>
      </c>
      <c r="G15" s="43">
        <v>36</v>
      </c>
      <c r="H15" s="43">
        <v>36</v>
      </c>
      <c r="I15" s="43">
        <v>36</v>
      </c>
      <c r="J15" s="43">
        <v>36</v>
      </c>
      <c r="K15" s="43">
        <v>36</v>
      </c>
      <c r="L15" s="43">
        <v>36</v>
      </c>
      <c r="M15" s="43">
        <v>36</v>
      </c>
      <c r="N15" s="43">
        <v>36</v>
      </c>
      <c r="O15" s="43">
        <v>36</v>
      </c>
      <c r="P15" s="43">
        <v>36</v>
      </c>
      <c r="Q15" s="43">
        <v>36</v>
      </c>
      <c r="R15" s="43">
        <v>36</v>
      </c>
      <c r="S15" s="43">
        <v>36</v>
      </c>
      <c r="T15" s="43">
        <v>36</v>
      </c>
      <c r="U15" s="43">
        <v>36</v>
      </c>
      <c r="V15" s="43">
        <v>36</v>
      </c>
      <c r="W15" s="43">
        <v>36</v>
      </c>
      <c r="X15" s="43">
        <v>36</v>
      </c>
      <c r="Y15" s="43">
        <v>36</v>
      </c>
      <c r="Z15" s="43">
        <v>36</v>
      </c>
      <c r="AA15" s="43">
        <v>36</v>
      </c>
      <c r="AB15" s="43">
        <v>36</v>
      </c>
      <c r="AC15" s="43">
        <v>36</v>
      </c>
      <c r="AD15" s="43">
        <v>36</v>
      </c>
      <c r="AE15" s="43">
        <v>36</v>
      </c>
      <c r="AF15" s="43">
        <v>36</v>
      </c>
      <c r="AG15" s="48">
        <v>73</v>
      </c>
      <c r="AH15" s="46">
        <f t="shared" si="2"/>
        <v>36</v>
      </c>
      <c r="AI15" s="47">
        <f t="shared" si="3"/>
        <v>36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20</v>
      </c>
      <c r="C16" s="43">
        <v>20</v>
      </c>
      <c r="D16" s="43">
        <v>17</v>
      </c>
      <c r="E16" s="43">
        <v>17</v>
      </c>
      <c r="F16" s="43">
        <v>17</v>
      </c>
      <c r="G16" s="43">
        <v>17</v>
      </c>
      <c r="H16" s="43">
        <v>17</v>
      </c>
      <c r="I16" s="43">
        <v>17</v>
      </c>
      <c r="J16" s="43">
        <v>17</v>
      </c>
      <c r="K16" s="43">
        <v>17</v>
      </c>
      <c r="L16" s="43">
        <v>17</v>
      </c>
      <c r="M16" s="43">
        <v>17</v>
      </c>
      <c r="N16" s="43">
        <v>17</v>
      </c>
      <c r="O16" s="43">
        <v>17</v>
      </c>
      <c r="P16" s="43">
        <v>17</v>
      </c>
      <c r="Q16" s="43">
        <v>17</v>
      </c>
      <c r="R16" s="43">
        <v>17</v>
      </c>
      <c r="S16" s="43">
        <v>17</v>
      </c>
      <c r="T16" s="43">
        <v>17</v>
      </c>
      <c r="U16" s="43">
        <v>17</v>
      </c>
      <c r="V16" s="43">
        <v>17</v>
      </c>
      <c r="W16" s="43">
        <v>17</v>
      </c>
      <c r="X16" s="43">
        <v>17</v>
      </c>
      <c r="Y16" s="43">
        <v>17</v>
      </c>
      <c r="Z16" s="43">
        <v>17</v>
      </c>
      <c r="AA16" s="43">
        <v>17</v>
      </c>
      <c r="AB16" s="43">
        <v>17</v>
      </c>
      <c r="AC16" s="43">
        <v>17</v>
      </c>
      <c r="AD16" s="43">
        <v>17</v>
      </c>
      <c r="AE16" s="43">
        <v>17</v>
      </c>
      <c r="AF16" s="43">
        <v>17</v>
      </c>
      <c r="AG16" s="48">
        <v>71</v>
      </c>
      <c r="AH16" s="46">
        <f>MAX(B16:AF16)</f>
        <v>20</v>
      </c>
      <c r="AI16" s="47">
        <f>MIN(B16:AF16)</f>
        <v>17</v>
      </c>
      <c r="AK16" s="49"/>
      <c r="AL16" s="52" t="s">
        <v>7</v>
      </c>
      <c r="AM16" s="57">
        <f t="shared" ref="AM16:AR16" si="4">B71</f>
        <v>783.65000000000009</v>
      </c>
      <c r="AN16" s="57">
        <f t="shared" si="4"/>
        <v>783.65000000000009</v>
      </c>
      <c r="AO16" s="57">
        <f t="shared" si="4"/>
        <v>802.00000000000011</v>
      </c>
      <c r="AP16" s="57">
        <f t="shared" si="4"/>
        <v>802.00000000000011</v>
      </c>
      <c r="AQ16" s="57">
        <f t="shared" si="4"/>
        <v>802.00000000000011</v>
      </c>
      <c r="AR16" s="57">
        <f t="shared" si="4"/>
        <v>802.00000000000011</v>
      </c>
      <c r="AS16" s="57">
        <f>I71</f>
        <v>802.00000000000011</v>
      </c>
      <c r="AT16" s="57">
        <f>K71</f>
        <v>802.00000000000011</v>
      </c>
      <c r="AU16" s="57">
        <f t="shared" ref="AU16:BD16" si="5">M71</f>
        <v>802.00000000000011</v>
      </c>
      <c r="AV16" s="57">
        <f t="shared" si="5"/>
        <v>802.00000000000011</v>
      </c>
      <c r="AW16" s="57">
        <f t="shared" si="5"/>
        <v>802.00000000000011</v>
      </c>
      <c r="AX16" s="57">
        <f t="shared" si="5"/>
        <v>802.00000000000011</v>
      </c>
      <c r="AY16" s="57">
        <f t="shared" si="5"/>
        <v>802.00000000000011</v>
      </c>
      <c r="AZ16" s="57">
        <f t="shared" si="5"/>
        <v>802.00000000000011</v>
      </c>
      <c r="BA16" s="57">
        <f t="shared" si="5"/>
        <v>802.00000000000011</v>
      </c>
      <c r="BB16" s="57">
        <f t="shared" si="5"/>
        <v>802.00000000000011</v>
      </c>
      <c r="BC16" s="57">
        <f t="shared" si="5"/>
        <v>802.00000000000011</v>
      </c>
      <c r="BD16" s="57">
        <f t="shared" si="5"/>
        <v>802.00000000000011</v>
      </c>
      <c r="BE16" s="58">
        <f>X71</f>
        <v>802.00000000000011</v>
      </c>
      <c r="BF16" s="58">
        <f>Z71</f>
        <v>802.00000000000011</v>
      </c>
      <c r="BG16" s="58">
        <f>AB71</f>
        <v>806.00000000000011</v>
      </c>
      <c r="BH16" s="58">
        <f>AD71</f>
        <v>806.00000000000011</v>
      </c>
      <c r="BI16" s="58">
        <f>AE71</f>
        <v>806.00000000000011</v>
      </c>
      <c r="BJ16" s="58">
        <f>AF71</f>
        <v>806.00000000000011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4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4">
        <v>0</v>
      </c>
      <c r="AF17" s="44">
        <v>0</v>
      </c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400.1</v>
      </c>
      <c r="AN17" s="57">
        <f t="shared" si="6"/>
        <v>273.50000000000006</v>
      </c>
      <c r="AO17" s="57">
        <f t="shared" si="6"/>
        <v>275.5</v>
      </c>
      <c r="AP17" s="57">
        <f t="shared" si="6"/>
        <v>265.40000000000003</v>
      </c>
      <c r="AQ17" s="57">
        <f t="shared" si="6"/>
        <v>265.40000000000003</v>
      </c>
      <c r="AR17" s="57">
        <f t="shared" si="6"/>
        <v>265.40000000000003</v>
      </c>
      <c r="AS17" s="57">
        <f>I78</f>
        <v>298</v>
      </c>
      <c r="AT17" s="57">
        <f>K78</f>
        <v>298</v>
      </c>
      <c r="AU17" s="57">
        <f t="shared" ref="AU17:BD17" si="7">M78</f>
        <v>145.4</v>
      </c>
      <c r="AV17" s="57">
        <f t="shared" si="7"/>
        <v>136</v>
      </c>
      <c r="AW17" s="57">
        <f t="shared" si="7"/>
        <v>132.1</v>
      </c>
      <c r="AX17" s="57">
        <f t="shared" si="7"/>
        <v>132.1</v>
      </c>
      <c r="AY17" s="57">
        <f t="shared" si="7"/>
        <v>132.1</v>
      </c>
      <c r="AZ17" s="57">
        <f t="shared" si="7"/>
        <v>132.1</v>
      </c>
      <c r="BA17" s="57">
        <f t="shared" si="7"/>
        <v>132.1</v>
      </c>
      <c r="BB17" s="57">
        <f t="shared" si="7"/>
        <v>166.5</v>
      </c>
      <c r="BC17" s="57">
        <f t="shared" si="7"/>
        <v>237.09999999999997</v>
      </c>
      <c r="BD17" s="57">
        <f t="shared" si="7"/>
        <v>182.6</v>
      </c>
      <c r="BE17" s="58">
        <f>X78</f>
        <v>295</v>
      </c>
      <c r="BF17" s="58">
        <f>Z78</f>
        <v>464.39999999999992</v>
      </c>
      <c r="BG17" s="58">
        <f>AB78</f>
        <v>489.5</v>
      </c>
      <c r="BH17" s="58">
        <f>AD78</f>
        <v>500.5</v>
      </c>
      <c r="BI17" s="58">
        <f>AE78</f>
        <v>444.5</v>
      </c>
      <c r="BJ17" s="58">
        <f>AF78</f>
        <v>320.5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18.7</v>
      </c>
      <c r="C18" s="44">
        <v>18.7</v>
      </c>
      <c r="D18" s="44">
        <v>11.2</v>
      </c>
      <c r="E18" s="44">
        <v>11.2</v>
      </c>
      <c r="F18" s="44">
        <v>11.2</v>
      </c>
      <c r="G18" s="44">
        <v>11.2</v>
      </c>
      <c r="H18" s="44">
        <v>11.2</v>
      </c>
      <c r="I18" s="44">
        <v>11.2</v>
      </c>
      <c r="J18" s="44">
        <v>11.2</v>
      </c>
      <c r="K18" s="44">
        <v>11.2</v>
      </c>
      <c r="L18" s="44">
        <v>11.2</v>
      </c>
      <c r="M18" s="44">
        <v>11.2</v>
      </c>
      <c r="N18" s="44">
        <v>11.2</v>
      </c>
      <c r="O18" s="44">
        <v>11.2</v>
      </c>
      <c r="P18" s="44">
        <v>11.2</v>
      </c>
      <c r="Q18" s="44">
        <v>11.2</v>
      </c>
      <c r="R18" s="44">
        <v>11.2</v>
      </c>
      <c r="S18" s="44">
        <v>11.2</v>
      </c>
      <c r="T18" s="44">
        <v>11.2</v>
      </c>
      <c r="U18" s="44">
        <v>11.2</v>
      </c>
      <c r="V18" s="44">
        <v>11.2</v>
      </c>
      <c r="W18" s="44">
        <v>11.2</v>
      </c>
      <c r="X18" s="44">
        <v>11.2</v>
      </c>
      <c r="Y18" s="44">
        <v>11.2</v>
      </c>
      <c r="Z18" s="44">
        <v>11.2</v>
      </c>
      <c r="AA18" s="44">
        <v>11.2</v>
      </c>
      <c r="AB18" s="44">
        <v>11.2</v>
      </c>
      <c r="AC18" s="44">
        <v>11.2</v>
      </c>
      <c r="AD18" s="44">
        <v>11.2</v>
      </c>
      <c r="AE18" s="44">
        <v>11.2</v>
      </c>
      <c r="AF18" s="44">
        <v>11.2</v>
      </c>
      <c r="AG18" s="48">
        <v>52.465000000000003</v>
      </c>
      <c r="AH18" s="46">
        <f t="shared" si="2"/>
        <v>18.7</v>
      </c>
      <c r="AI18" s="47">
        <f t="shared" si="3"/>
        <v>11.2</v>
      </c>
      <c r="AK18" s="49"/>
      <c r="AL18" s="52" t="s">
        <v>31</v>
      </c>
      <c r="AM18" s="57">
        <f t="shared" ref="AM18:AR18" si="8">B92</f>
        <v>253.6</v>
      </c>
      <c r="AN18" s="57">
        <f t="shared" si="8"/>
        <v>304.50000000000011</v>
      </c>
      <c r="AO18" s="57">
        <f t="shared" si="8"/>
        <v>253.29999999999998</v>
      </c>
      <c r="AP18" s="57">
        <f t="shared" si="8"/>
        <v>253.39999999999998</v>
      </c>
      <c r="AQ18" s="57">
        <f t="shared" si="8"/>
        <v>253.39999999999998</v>
      </c>
      <c r="AR18" s="57">
        <f t="shared" si="8"/>
        <v>302.3</v>
      </c>
      <c r="AS18" s="57">
        <f>I92</f>
        <v>350.6</v>
      </c>
      <c r="AT18" s="57">
        <f>K92</f>
        <v>404.3</v>
      </c>
      <c r="AU18" s="57">
        <f t="shared" ref="AU18:BD18" si="9">M92</f>
        <v>180.79999999999998</v>
      </c>
      <c r="AV18" s="57">
        <f t="shared" si="9"/>
        <v>181</v>
      </c>
      <c r="AW18" s="57">
        <f t="shared" si="9"/>
        <v>166.99999999999997</v>
      </c>
      <c r="AX18" s="57">
        <f t="shared" si="9"/>
        <v>144.19999999999996</v>
      </c>
      <c r="AY18" s="57">
        <f t="shared" si="9"/>
        <v>122.3</v>
      </c>
      <c r="AZ18" s="57">
        <f t="shared" si="9"/>
        <v>155.1</v>
      </c>
      <c r="BA18" s="57">
        <f t="shared" si="9"/>
        <v>203.10000000000002</v>
      </c>
      <c r="BB18" s="57">
        <f t="shared" si="9"/>
        <v>259</v>
      </c>
      <c r="BC18" s="57">
        <f t="shared" si="9"/>
        <v>291.7</v>
      </c>
      <c r="BD18" s="57">
        <f t="shared" si="9"/>
        <v>280.3</v>
      </c>
      <c r="BE18" s="58">
        <f>X92</f>
        <v>226.99999999999997</v>
      </c>
      <c r="BF18" s="58">
        <f>Z92</f>
        <v>340.1</v>
      </c>
      <c r="BG18" s="58">
        <f>AB92</f>
        <v>348.6</v>
      </c>
      <c r="BH18" s="58">
        <f>AD92</f>
        <v>341.30000000000007</v>
      </c>
      <c r="BI18" s="58">
        <f>AE92</f>
        <v>372.00000000000006</v>
      </c>
      <c r="BJ18" s="58">
        <f>AF92</f>
        <v>364.50000000000006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75.8</v>
      </c>
      <c r="AN19" s="57">
        <f t="shared" si="10"/>
        <v>68.399999999999991</v>
      </c>
      <c r="AO19" s="57">
        <f t="shared" si="10"/>
        <v>88.1</v>
      </c>
      <c r="AP19" s="57">
        <f t="shared" si="10"/>
        <v>75</v>
      </c>
      <c r="AQ19" s="57">
        <f t="shared" si="10"/>
        <v>80</v>
      </c>
      <c r="AR19" s="57">
        <f t="shared" si="10"/>
        <v>83.740000000000009</v>
      </c>
      <c r="AS19" s="57">
        <f>I108</f>
        <v>72.699999999999989</v>
      </c>
      <c r="AT19" s="57">
        <f>K108</f>
        <v>74.800000000000011</v>
      </c>
      <c r="AU19" s="57">
        <f t="shared" ref="AU19:BD19" si="11">M108</f>
        <v>476</v>
      </c>
      <c r="AV19" s="57">
        <f t="shared" si="11"/>
        <v>573.98</v>
      </c>
      <c r="AW19" s="57">
        <f t="shared" si="11"/>
        <v>590.1</v>
      </c>
      <c r="AX19" s="57">
        <f t="shared" si="11"/>
        <v>583.69999999999993</v>
      </c>
      <c r="AY19" s="57">
        <f t="shared" si="11"/>
        <v>632.29999999999995</v>
      </c>
      <c r="AZ19" s="57">
        <f t="shared" si="11"/>
        <v>599.5</v>
      </c>
      <c r="BA19" s="57">
        <f t="shared" si="11"/>
        <v>604.79999999999995</v>
      </c>
      <c r="BB19" s="57">
        <f t="shared" si="11"/>
        <v>573.79999999999995</v>
      </c>
      <c r="BC19" s="57">
        <f t="shared" si="11"/>
        <v>472.6</v>
      </c>
      <c r="BD19" s="57">
        <f t="shared" si="11"/>
        <v>382.5</v>
      </c>
      <c r="BE19" s="58">
        <f>X108</f>
        <v>334</v>
      </c>
      <c r="BF19" s="58">
        <f>Z108</f>
        <v>80.900000000000006</v>
      </c>
      <c r="BG19" s="58">
        <f>AB108</f>
        <v>85</v>
      </c>
      <c r="BH19" s="58">
        <f>AD108</f>
        <v>87.9</v>
      </c>
      <c r="BI19" s="58">
        <f>AE108</f>
        <v>80.3</v>
      </c>
      <c r="BJ19" s="58">
        <f>AF108</f>
        <v>83.4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36.5</v>
      </c>
      <c r="C20" s="44">
        <v>36.5</v>
      </c>
      <c r="D20" s="44">
        <v>44.4</v>
      </c>
      <c r="E20" s="44">
        <v>44.4</v>
      </c>
      <c r="F20" s="44">
        <v>44.4</v>
      </c>
      <c r="G20" s="44">
        <v>44.4</v>
      </c>
      <c r="H20" s="44">
        <v>44.4</v>
      </c>
      <c r="I20" s="44">
        <v>44.4</v>
      </c>
      <c r="J20" s="44">
        <v>44.4</v>
      </c>
      <c r="K20" s="44">
        <v>44.4</v>
      </c>
      <c r="L20" s="44">
        <v>44.4</v>
      </c>
      <c r="M20" s="44">
        <v>44.4</v>
      </c>
      <c r="N20" s="44">
        <v>44.4</v>
      </c>
      <c r="O20" s="44">
        <v>44.4</v>
      </c>
      <c r="P20" s="44">
        <v>44.4</v>
      </c>
      <c r="Q20" s="44">
        <v>44.4</v>
      </c>
      <c r="R20" s="44">
        <v>44.4</v>
      </c>
      <c r="S20" s="44">
        <v>44.4</v>
      </c>
      <c r="T20" s="44">
        <v>44.4</v>
      </c>
      <c r="U20" s="44">
        <v>44.4</v>
      </c>
      <c r="V20" s="44">
        <v>44.4</v>
      </c>
      <c r="W20" s="44">
        <v>44.4</v>
      </c>
      <c r="X20" s="44">
        <v>44.4</v>
      </c>
      <c r="Y20" s="44">
        <v>44.4</v>
      </c>
      <c r="Z20" s="44">
        <v>44.4</v>
      </c>
      <c r="AA20" s="44">
        <v>44.4</v>
      </c>
      <c r="AB20" s="44">
        <v>44.4</v>
      </c>
      <c r="AC20" s="44">
        <v>44.4</v>
      </c>
      <c r="AD20" s="44">
        <v>44.4</v>
      </c>
      <c r="AE20" s="44">
        <v>44.4</v>
      </c>
      <c r="AF20" s="44">
        <v>44.4</v>
      </c>
      <c r="AG20" s="48">
        <v>50</v>
      </c>
      <c r="AH20" s="46">
        <f t="shared" si="2"/>
        <v>44.4</v>
      </c>
      <c r="AI20" s="47">
        <f t="shared" si="3"/>
        <v>36.5</v>
      </c>
      <c r="AK20" s="49"/>
      <c r="AL20" s="52" t="s">
        <v>35</v>
      </c>
      <c r="AM20" s="57">
        <f t="shared" ref="AM20:AR20" si="12">B96</f>
        <v>103</v>
      </c>
      <c r="AN20" s="57">
        <f t="shared" si="12"/>
        <v>103</v>
      </c>
      <c r="AO20" s="57">
        <f t="shared" si="12"/>
        <v>103</v>
      </c>
      <c r="AP20" s="57">
        <f t="shared" si="12"/>
        <v>103</v>
      </c>
      <c r="AQ20" s="57">
        <f t="shared" si="12"/>
        <v>103</v>
      </c>
      <c r="AR20" s="57">
        <f t="shared" si="12"/>
        <v>103</v>
      </c>
      <c r="AS20" s="57">
        <f>I96</f>
        <v>103</v>
      </c>
      <c r="AT20" s="57">
        <f>K96</f>
        <v>103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23.8</v>
      </c>
      <c r="AY20" s="57">
        <f t="shared" si="13"/>
        <v>53.4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41.5</v>
      </c>
      <c r="BG20" s="58">
        <f>AB96</f>
        <v>102</v>
      </c>
      <c r="BH20" s="58">
        <f>AD96</f>
        <v>102</v>
      </c>
      <c r="BI20" s="58">
        <f>AE96</f>
        <v>102</v>
      </c>
      <c r="BJ20" s="58">
        <f>AF96</f>
        <v>102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24.3</v>
      </c>
      <c r="C21" s="44">
        <v>24.3</v>
      </c>
      <c r="D21" s="44">
        <v>23.9</v>
      </c>
      <c r="E21" s="44">
        <v>23.9</v>
      </c>
      <c r="F21" s="44">
        <v>23.9</v>
      </c>
      <c r="G21" s="44">
        <v>23.9</v>
      </c>
      <c r="H21" s="44">
        <v>23.9</v>
      </c>
      <c r="I21" s="44">
        <v>23.9</v>
      </c>
      <c r="J21" s="44">
        <v>23.9</v>
      </c>
      <c r="K21" s="44">
        <v>23.9</v>
      </c>
      <c r="L21" s="44">
        <v>23.9</v>
      </c>
      <c r="M21" s="44">
        <v>23.9</v>
      </c>
      <c r="N21" s="44">
        <v>23.9</v>
      </c>
      <c r="O21" s="44">
        <v>23.9</v>
      </c>
      <c r="P21" s="44">
        <v>23.9</v>
      </c>
      <c r="Q21" s="44">
        <v>23.9</v>
      </c>
      <c r="R21" s="44">
        <v>23.9</v>
      </c>
      <c r="S21" s="44">
        <v>23.9</v>
      </c>
      <c r="T21" s="44">
        <v>23.9</v>
      </c>
      <c r="U21" s="44">
        <v>23.9</v>
      </c>
      <c r="V21" s="44">
        <v>23.9</v>
      </c>
      <c r="W21" s="44">
        <v>23.9</v>
      </c>
      <c r="X21" s="44">
        <v>23.9</v>
      </c>
      <c r="Y21" s="44">
        <v>23.9</v>
      </c>
      <c r="Z21" s="44">
        <v>23.9</v>
      </c>
      <c r="AA21" s="44">
        <v>23.9</v>
      </c>
      <c r="AB21" s="44">
        <v>23.9</v>
      </c>
      <c r="AC21" s="44">
        <v>23.9</v>
      </c>
      <c r="AD21" s="44">
        <v>23.9</v>
      </c>
      <c r="AE21" s="44">
        <v>23.9</v>
      </c>
      <c r="AF21" s="44">
        <v>23.9</v>
      </c>
      <c r="AG21" s="48">
        <v>45</v>
      </c>
      <c r="AH21" s="46">
        <f t="shared" si="2"/>
        <v>24.3</v>
      </c>
      <c r="AI21" s="47">
        <f t="shared" si="3"/>
        <v>23.9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50</v>
      </c>
      <c r="AT21" s="57">
        <f>K114</f>
        <v>120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150</v>
      </c>
      <c r="BH21" s="58">
        <f>AD114</f>
        <v>50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27.2</v>
      </c>
      <c r="C22" s="44">
        <v>27.2</v>
      </c>
      <c r="D22" s="44">
        <v>27.2</v>
      </c>
      <c r="E22" s="44">
        <v>27.2</v>
      </c>
      <c r="F22" s="44">
        <v>27.2</v>
      </c>
      <c r="G22" s="44">
        <v>27.2</v>
      </c>
      <c r="H22" s="44">
        <v>27.2</v>
      </c>
      <c r="I22" s="44">
        <v>27.2</v>
      </c>
      <c r="J22" s="44">
        <v>27.2</v>
      </c>
      <c r="K22" s="44">
        <v>27.2</v>
      </c>
      <c r="L22" s="44">
        <v>27.2</v>
      </c>
      <c r="M22" s="44">
        <v>27.2</v>
      </c>
      <c r="N22" s="44">
        <v>27.2</v>
      </c>
      <c r="O22" s="44">
        <v>27.2</v>
      </c>
      <c r="P22" s="44">
        <v>27.2</v>
      </c>
      <c r="Q22" s="44">
        <v>27.2</v>
      </c>
      <c r="R22" s="44">
        <v>27.2</v>
      </c>
      <c r="S22" s="44">
        <v>27.2</v>
      </c>
      <c r="T22" s="44">
        <v>27.2</v>
      </c>
      <c r="U22" s="44">
        <v>27.2</v>
      </c>
      <c r="V22" s="44">
        <v>27.2</v>
      </c>
      <c r="W22" s="44">
        <v>27.2</v>
      </c>
      <c r="X22" s="44">
        <v>27.2</v>
      </c>
      <c r="Y22" s="44">
        <v>27.2</v>
      </c>
      <c r="Z22" s="44">
        <v>27.2</v>
      </c>
      <c r="AA22" s="44">
        <v>27.2</v>
      </c>
      <c r="AB22" s="44">
        <v>27.2</v>
      </c>
      <c r="AC22" s="44">
        <v>27.2</v>
      </c>
      <c r="AD22" s="44">
        <v>27.2</v>
      </c>
      <c r="AE22" s="44">
        <v>27.2</v>
      </c>
      <c r="AF22" s="44">
        <v>27.2</v>
      </c>
      <c r="AG22" s="48">
        <v>44</v>
      </c>
      <c r="AH22" s="46">
        <f t="shared" si="2"/>
        <v>27.2</v>
      </c>
      <c r="AI22" s="47">
        <f t="shared" si="3"/>
        <v>27.2</v>
      </c>
      <c r="AK22" s="49"/>
      <c r="AL22" s="59" t="s">
        <v>39</v>
      </c>
      <c r="AM22" s="60">
        <f t="shared" ref="AM22:BJ22" si="16">SUM(AM16:AM21)</f>
        <v>1616.1499999999999</v>
      </c>
      <c r="AN22" s="60">
        <f t="shared" si="16"/>
        <v>1533.0500000000002</v>
      </c>
      <c r="AO22" s="60">
        <f t="shared" si="16"/>
        <v>1521.8999999999999</v>
      </c>
      <c r="AP22" s="60">
        <f t="shared" si="16"/>
        <v>1498.8000000000002</v>
      </c>
      <c r="AQ22" s="60">
        <f t="shared" si="16"/>
        <v>1503.8000000000002</v>
      </c>
      <c r="AR22" s="60">
        <f t="shared" si="16"/>
        <v>1556.44</v>
      </c>
      <c r="AS22" s="60">
        <f t="shared" si="16"/>
        <v>1676.3</v>
      </c>
      <c r="AT22" s="60">
        <f t="shared" si="16"/>
        <v>1802.1</v>
      </c>
      <c r="AU22" s="60">
        <f t="shared" si="16"/>
        <v>1656.2</v>
      </c>
      <c r="AV22" s="60">
        <f t="shared" si="16"/>
        <v>1744.98</v>
      </c>
      <c r="AW22" s="60">
        <f t="shared" si="16"/>
        <v>1743.2000000000003</v>
      </c>
      <c r="AX22" s="60">
        <f t="shared" si="16"/>
        <v>1685.8</v>
      </c>
      <c r="AY22" s="60">
        <f t="shared" si="16"/>
        <v>1742.1000000000001</v>
      </c>
      <c r="AZ22" s="60">
        <f t="shared" si="16"/>
        <v>1688.7</v>
      </c>
      <c r="BA22" s="60">
        <f t="shared" si="16"/>
        <v>1742.0000000000002</v>
      </c>
      <c r="BB22" s="60">
        <f t="shared" si="16"/>
        <v>1801.3</v>
      </c>
      <c r="BC22" s="60">
        <f t="shared" si="16"/>
        <v>1803.4</v>
      </c>
      <c r="BD22" s="60">
        <f t="shared" si="16"/>
        <v>1647.4</v>
      </c>
      <c r="BE22" s="60">
        <f t="shared" si="16"/>
        <v>1658</v>
      </c>
      <c r="BF22" s="60">
        <f t="shared" si="16"/>
        <v>1728.9</v>
      </c>
      <c r="BG22" s="60">
        <f t="shared" si="16"/>
        <v>1981.1</v>
      </c>
      <c r="BH22" s="60">
        <f t="shared" si="16"/>
        <v>1887.7000000000003</v>
      </c>
      <c r="BI22" s="60">
        <f t="shared" si="16"/>
        <v>1804.8</v>
      </c>
      <c r="BJ22" s="60">
        <f t="shared" si="16"/>
        <v>1676.4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24.3</v>
      </c>
      <c r="C23" s="44">
        <v>24.3</v>
      </c>
      <c r="D23" s="44">
        <v>14.4</v>
      </c>
      <c r="E23" s="44">
        <v>14.4</v>
      </c>
      <c r="F23" s="44">
        <v>14.4</v>
      </c>
      <c r="G23" s="44">
        <v>14.4</v>
      </c>
      <c r="H23" s="44">
        <v>14.4</v>
      </c>
      <c r="I23" s="44">
        <v>14.4</v>
      </c>
      <c r="J23" s="44">
        <v>14.4</v>
      </c>
      <c r="K23" s="44">
        <v>14.4</v>
      </c>
      <c r="L23" s="44">
        <v>14.4</v>
      </c>
      <c r="M23" s="44">
        <v>14.4</v>
      </c>
      <c r="N23" s="44">
        <v>14.4</v>
      </c>
      <c r="O23" s="44">
        <v>14.4</v>
      </c>
      <c r="P23" s="44">
        <v>14.4</v>
      </c>
      <c r="Q23" s="44">
        <v>14.4</v>
      </c>
      <c r="R23" s="44">
        <v>14.4</v>
      </c>
      <c r="S23" s="44">
        <v>14.4</v>
      </c>
      <c r="T23" s="44">
        <v>14.4</v>
      </c>
      <c r="U23" s="44">
        <v>14.4</v>
      </c>
      <c r="V23" s="44">
        <v>14.4</v>
      </c>
      <c r="W23" s="44">
        <v>14.4</v>
      </c>
      <c r="X23" s="44">
        <v>14.4</v>
      </c>
      <c r="Y23" s="44">
        <v>14.4</v>
      </c>
      <c r="Z23" s="44">
        <v>14.4</v>
      </c>
      <c r="AA23" s="44">
        <v>14.4</v>
      </c>
      <c r="AB23" s="44">
        <v>14.4</v>
      </c>
      <c r="AC23" s="44">
        <v>14.4</v>
      </c>
      <c r="AD23" s="44">
        <v>14.4</v>
      </c>
      <c r="AE23" s="44">
        <v>14.4</v>
      </c>
      <c r="AF23" s="44">
        <v>14.4</v>
      </c>
      <c r="AG23" s="48">
        <v>42</v>
      </c>
      <c r="AH23" s="46">
        <f t="shared" si="2"/>
        <v>24.3</v>
      </c>
      <c r="AI23" s="47">
        <f t="shared" si="3"/>
        <v>14.4</v>
      </c>
      <c r="AK23" s="49"/>
      <c r="AL23" s="59" t="s">
        <v>41</v>
      </c>
      <c r="AM23" s="60">
        <f t="shared" ref="AM23:AR23" si="17">B123*-1</f>
        <v>-91</v>
      </c>
      <c r="AN23" s="60">
        <f t="shared" si="17"/>
        <v>-62.6</v>
      </c>
      <c r="AO23" s="60">
        <f t="shared" si="17"/>
        <v>-51</v>
      </c>
      <c r="AP23" s="60">
        <f t="shared" si="17"/>
        <v>-73</v>
      </c>
      <c r="AQ23" s="60">
        <f t="shared" si="17"/>
        <v>-91</v>
      </c>
      <c r="AR23" s="60">
        <f t="shared" si="17"/>
        <v>-100.6</v>
      </c>
      <c r="AS23" s="60">
        <f>I123*-1</f>
        <v>-98.4</v>
      </c>
      <c r="AT23" s="60">
        <f>K123*-1</f>
        <v>-17.2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-124</v>
      </c>
      <c r="BH23" s="60">
        <f>AD123*-1</f>
        <v>-120.9</v>
      </c>
      <c r="BI23" s="60">
        <f>AE123*-1</f>
        <v>-121</v>
      </c>
      <c r="BJ23" s="60">
        <f>AF123*-1</f>
        <v>-101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13.9</v>
      </c>
      <c r="C24" s="44">
        <v>13.9</v>
      </c>
      <c r="D24" s="44">
        <v>18.600000000000001</v>
      </c>
      <c r="E24" s="44">
        <v>18.600000000000001</v>
      </c>
      <c r="F24" s="44">
        <v>18.600000000000001</v>
      </c>
      <c r="G24" s="44">
        <v>18.600000000000001</v>
      </c>
      <c r="H24" s="44">
        <v>18.600000000000001</v>
      </c>
      <c r="I24" s="44">
        <v>18.600000000000001</v>
      </c>
      <c r="J24" s="44">
        <v>18.600000000000001</v>
      </c>
      <c r="K24" s="44">
        <v>18.600000000000001</v>
      </c>
      <c r="L24" s="44">
        <v>18.600000000000001</v>
      </c>
      <c r="M24" s="44">
        <v>18.600000000000001</v>
      </c>
      <c r="N24" s="44">
        <v>18.600000000000001</v>
      </c>
      <c r="O24" s="44">
        <v>18.600000000000001</v>
      </c>
      <c r="P24" s="44">
        <v>18.600000000000001</v>
      </c>
      <c r="Q24" s="44">
        <v>18.600000000000001</v>
      </c>
      <c r="R24" s="44">
        <v>18.600000000000001</v>
      </c>
      <c r="S24" s="44">
        <v>18.600000000000001</v>
      </c>
      <c r="T24" s="44">
        <v>18.600000000000001</v>
      </c>
      <c r="U24" s="44">
        <v>18.600000000000001</v>
      </c>
      <c r="V24" s="44">
        <v>18.600000000000001</v>
      </c>
      <c r="W24" s="44">
        <v>18.600000000000001</v>
      </c>
      <c r="X24" s="44">
        <v>18.600000000000001</v>
      </c>
      <c r="Y24" s="44">
        <v>18.600000000000001</v>
      </c>
      <c r="Z24" s="44">
        <v>18.600000000000001</v>
      </c>
      <c r="AA24" s="44">
        <v>18.600000000000001</v>
      </c>
      <c r="AB24" s="44">
        <v>18.600000000000001</v>
      </c>
      <c r="AC24" s="44">
        <v>18.600000000000001</v>
      </c>
      <c r="AD24" s="44">
        <v>18.600000000000001</v>
      </c>
      <c r="AE24" s="44">
        <v>18.600000000000001</v>
      </c>
      <c r="AF24" s="44">
        <v>18.600000000000001</v>
      </c>
      <c r="AG24" s="48">
        <v>40</v>
      </c>
      <c r="AH24" s="46">
        <f t="shared" si="2"/>
        <v>18.600000000000001</v>
      </c>
      <c r="AI24" s="47">
        <f t="shared" si="3"/>
        <v>13.9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13.6</v>
      </c>
      <c r="C25" s="44">
        <v>13.6</v>
      </c>
      <c r="D25" s="44">
        <v>18.899999999999999</v>
      </c>
      <c r="E25" s="44">
        <v>18.899999999999999</v>
      </c>
      <c r="F25" s="44">
        <v>18.899999999999999</v>
      </c>
      <c r="G25" s="44">
        <v>18.899999999999999</v>
      </c>
      <c r="H25" s="44">
        <v>18.899999999999999</v>
      </c>
      <c r="I25" s="44">
        <v>18.899999999999999</v>
      </c>
      <c r="J25" s="44">
        <v>18.899999999999999</v>
      </c>
      <c r="K25" s="44">
        <v>18.899999999999999</v>
      </c>
      <c r="L25" s="44">
        <v>18.899999999999999</v>
      </c>
      <c r="M25" s="44">
        <v>18.899999999999999</v>
      </c>
      <c r="N25" s="44">
        <v>18.899999999999999</v>
      </c>
      <c r="O25" s="44">
        <v>18.899999999999999</v>
      </c>
      <c r="P25" s="44">
        <v>18.899999999999999</v>
      </c>
      <c r="Q25" s="44">
        <v>18.899999999999999</v>
      </c>
      <c r="R25" s="44">
        <v>18.899999999999999</v>
      </c>
      <c r="S25" s="44">
        <v>18.899999999999999</v>
      </c>
      <c r="T25" s="44">
        <v>18.899999999999999</v>
      </c>
      <c r="U25" s="44">
        <v>18.899999999999999</v>
      </c>
      <c r="V25" s="44">
        <v>18.899999999999999</v>
      </c>
      <c r="W25" s="44">
        <v>18.899999999999999</v>
      </c>
      <c r="X25" s="44">
        <v>18.899999999999999</v>
      </c>
      <c r="Y25" s="44">
        <v>18.899999999999999</v>
      </c>
      <c r="Z25" s="44">
        <v>18.899999999999999</v>
      </c>
      <c r="AA25" s="44">
        <v>18.899999999999999</v>
      </c>
      <c r="AB25" s="44">
        <v>18.899999999999999</v>
      </c>
      <c r="AC25" s="44">
        <v>18.899999999999999</v>
      </c>
      <c r="AD25" s="44">
        <v>18.899999999999999</v>
      </c>
      <c r="AE25" s="44">
        <v>18.899999999999999</v>
      </c>
      <c r="AF25" s="44">
        <v>18.899999999999999</v>
      </c>
      <c r="AG25" s="48">
        <v>38.46</v>
      </c>
      <c r="AH25" s="46">
        <f t="shared" si="2"/>
        <v>18.899999999999999</v>
      </c>
      <c r="AI25" s="47">
        <f t="shared" si="3"/>
        <v>13.6</v>
      </c>
      <c r="AK25" s="49"/>
      <c r="AL25" s="59" t="s">
        <v>44</v>
      </c>
      <c r="AM25" s="60">
        <f t="shared" ref="AM25:BJ25" si="19">AM22+AM23</f>
        <v>1525.1499999999999</v>
      </c>
      <c r="AN25" s="60">
        <f t="shared" si="19"/>
        <v>1470.4500000000003</v>
      </c>
      <c r="AO25" s="60">
        <f t="shared" si="19"/>
        <v>1470.8999999999999</v>
      </c>
      <c r="AP25" s="60">
        <f t="shared" si="19"/>
        <v>1425.8000000000002</v>
      </c>
      <c r="AQ25" s="60">
        <f t="shared" si="19"/>
        <v>1412.8000000000002</v>
      </c>
      <c r="AR25" s="60">
        <f t="shared" si="19"/>
        <v>1455.8400000000001</v>
      </c>
      <c r="AS25" s="60">
        <f t="shared" si="19"/>
        <v>1577.8999999999999</v>
      </c>
      <c r="AT25" s="60">
        <f t="shared" si="19"/>
        <v>1784.8999999999999</v>
      </c>
      <c r="AU25" s="60">
        <f t="shared" si="19"/>
        <v>1656.2</v>
      </c>
      <c r="AV25" s="60">
        <f t="shared" si="19"/>
        <v>1744.98</v>
      </c>
      <c r="AW25" s="60">
        <f t="shared" si="19"/>
        <v>1743.2000000000003</v>
      </c>
      <c r="AX25" s="60">
        <f t="shared" si="19"/>
        <v>1685.8</v>
      </c>
      <c r="AY25" s="60">
        <f t="shared" si="19"/>
        <v>1742.1000000000001</v>
      </c>
      <c r="AZ25" s="60">
        <f t="shared" si="19"/>
        <v>1688.7</v>
      </c>
      <c r="BA25" s="60">
        <f t="shared" si="19"/>
        <v>1742.0000000000002</v>
      </c>
      <c r="BB25" s="60">
        <f t="shared" si="19"/>
        <v>1801.3</v>
      </c>
      <c r="BC25" s="60">
        <f t="shared" si="19"/>
        <v>1803.4</v>
      </c>
      <c r="BD25" s="60">
        <f t="shared" si="19"/>
        <v>1647.4</v>
      </c>
      <c r="BE25" s="60">
        <f t="shared" si="19"/>
        <v>1658</v>
      </c>
      <c r="BF25" s="60">
        <f t="shared" si="19"/>
        <v>1728.9</v>
      </c>
      <c r="BG25" s="60">
        <f t="shared" si="19"/>
        <v>1857.1</v>
      </c>
      <c r="BH25" s="60">
        <f t="shared" si="19"/>
        <v>1766.8000000000002</v>
      </c>
      <c r="BI25" s="60">
        <f t="shared" si="19"/>
        <v>1683.8</v>
      </c>
      <c r="BJ25" s="60">
        <f t="shared" si="19"/>
        <v>1575.4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10</v>
      </c>
      <c r="C26" s="44">
        <v>10</v>
      </c>
      <c r="D26" s="44">
        <v>8.6999999999999993</v>
      </c>
      <c r="E26" s="44">
        <v>8.6999999999999993</v>
      </c>
      <c r="F26" s="44">
        <v>8.6999999999999993</v>
      </c>
      <c r="G26" s="44">
        <v>8.6999999999999993</v>
      </c>
      <c r="H26" s="44">
        <v>8.6999999999999993</v>
      </c>
      <c r="I26" s="44">
        <v>8.6999999999999993</v>
      </c>
      <c r="J26" s="44">
        <v>8.6999999999999993</v>
      </c>
      <c r="K26" s="44">
        <v>8.6999999999999993</v>
      </c>
      <c r="L26" s="44">
        <v>8.6999999999999993</v>
      </c>
      <c r="M26" s="44">
        <v>8.6999999999999993</v>
      </c>
      <c r="N26" s="44">
        <v>8.6999999999999993</v>
      </c>
      <c r="O26" s="44">
        <v>8.6999999999999993</v>
      </c>
      <c r="P26" s="44">
        <v>8.6999999999999993</v>
      </c>
      <c r="Q26" s="44">
        <v>8.6999999999999993</v>
      </c>
      <c r="R26" s="44">
        <v>8.6999999999999993</v>
      </c>
      <c r="S26" s="44">
        <v>8.6999999999999993</v>
      </c>
      <c r="T26" s="44">
        <v>8.6999999999999993</v>
      </c>
      <c r="U26" s="44">
        <v>8.6999999999999993</v>
      </c>
      <c r="V26" s="44">
        <v>8.6999999999999993</v>
      </c>
      <c r="W26" s="44">
        <v>8.6999999999999993</v>
      </c>
      <c r="X26" s="44">
        <v>8.6999999999999993</v>
      </c>
      <c r="Y26" s="44">
        <v>8.6999999999999993</v>
      </c>
      <c r="Z26" s="44">
        <v>8.6999999999999993</v>
      </c>
      <c r="AA26" s="44">
        <v>8.6999999999999993</v>
      </c>
      <c r="AB26" s="44">
        <v>8.6999999999999993</v>
      </c>
      <c r="AC26" s="44">
        <v>8.6999999999999993</v>
      </c>
      <c r="AD26" s="44">
        <v>8.6999999999999993</v>
      </c>
      <c r="AE26" s="44">
        <v>8.6999999999999993</v>
      </c>
      <c r="AF26" s="44">
        <v>8.6999999999999993</v>
      </c>
      <c r="AG26" s="61">
        <v>38</v>
      </c>
      <c r="AH26" s="46">
        <f t="shared" si="2"/>
        <v>10</v>
      </c>
      <c r="AI26" s="47">
        <f t="shared" si="3"/>
        <v>8.6999999999999993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28</v>
      </c>
      <c r="C28" s="44">
        <v>28</v>
      </c>
      <c r="D28" s="44">
        <v>23.2</v>
      </c>
      <c r="E28" s="44">
        <v>23.2</v>
      </c>
      <c r="F28" s="44">
        <v>23.2</v>
      </c>
      <c r="G28" s="44">
        <v>23.2</v>
      </c>
      <c r="H28" s="44">
        <v>23.2</v>
      </c>
      <c r="I28" s="44">
        <v>23.2</v>
      </c>
      <c r="J28" s="44">
        <v>23.2</v>
      </c>
      <c r="K28" s="44">
        <v>23.2</v>
      </c>
      <c r="L28" s="44">
        <v>23.2</v>
      </c>
      <c r="M28" s="44">
        <v>23.2</v>
      </c>
      <c r="N28" s="44">
        <v>23.2</v>
      </c>
      <c r="O28" s="44">
        <v>23.2</v>
      </c>
      <c r="P28" s="44">
        <v>23.2</v>
      </c>
      <c r="Q28" s="44">
        <v>23.2</v>
      </c>
      <c r="R28" s="44">
        <v>23.2</v>
      </c>
      <c r="S28" s="44">
        <v>23.2</v>
      </c>
      <c r="T28" s="44">
        <v>23.2</v>
      </c>
      <c r="U28" s="44">
        <v>23.2</v>
      </c>
      <c r="V28" s="44">
        <v>23.2</v>
      </c>
      <c r="W28" s="44">
        <v>23.2</v>
      </c>
      <c r="X28" s="44">
        <v>23.2</v>
      </c>
      <c r="Y28" s="44">
        <v>23.2</v>
      </c>
      <c r="Z28" s="44">
        <v>23.2</v>
      </c>
      <c r="AA28" s="44">
        <v>23.2</v>
      </c>
      <c r="AB28" s="44">
        <v>23.2</v>
      </c>
      <c r="AC28" s="44">
        <v>23.2</v>
      </c>
      <c r="AD28" s="44">
        <v>23.2</v>
      </c>
      <c r="AE28" s="44">
        <v>23.2</v>
      </c>
      <c r="AF28" s="44">
        <v>23.2</v>
      </c>
      <c r="AG28" s="48">
        <v>35.5</v>
      </c>
      <c r="AH28" s="46">
        <f t="shared" si="2"/>
        <v>28</v>
      </c>
      <c r="AI28" s="47">
        <f t="shared" si="3"/>
        <v>23.2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14.2</v>
      </c>
      <c r="C30" s="44">
        <v>14.2</v>
      </c>
      <c r="D30" s="44">
        <v>13.3</v>
      </c>
      <c r="E30" s="44">
        <v>13.3</v>
      </c>
      <c r="F30" s="44">
        <v>13.3</v>
      </c>
      <c r="G30" s="44">
        <v>13.3</v>
      </c>
      <c r="H30" s="44">
        <v>13.3</v>
      </c>
      <c r="I30" s="44">
        <v>13.3</v>
      </c>
      <c r="J30" s="44">
        <v>13.3</v>
      </c>
      <c r="K30" s="44">
        <v>13.3</v>
      </c>
      <c r="L30" s="44">
        <v>13.3</v>
      </c>
      <c r="M30" s="44">
        <v>13.3</v>
      </c>
      <c r="N30" s="44">
        <v>13.3</v>
      </c>
      <c r="O30" s="44">
        <v>13.3</v>
      </c>
      <c r="P30" s="44">
        <v>13.3</v>
      </c>
      <c r="Q30" s="44">
        <v>13.3</v>
      </c>
      <c r="R30" s="44">
        <v>13.3</v>
      </c>
      <c r="S30" s="44">
        <v>13.3</v>
      </c>
      <c r="T30" s="44">
        <v>13.3</v>
      </c>
      <c r="U30" s="44">
        <v>13.3</v>
      </c>
      <c r="V30" s="44">
        <v>13.3</v>
      </c>
      <c r="W30" s="44">
        <v>13.3</v>
      </c>
      <c r="X30" s="44">
        <v>13.3</v>
      </c>
      <c r="Y30" s="44">
        <v>13.3</v>
      </c>
      <c r="Z30" s="44">
        <v>13.3</v>
      </c>
      <c r="AA30" s="44">
        <v>13.3</v>
      </c>
      <c r="AB30" s="44">
        <v>13.3</v>
      </c>
      <c r="AC30" s="44">
        <v>13.3</v>
      </c>
      <c r="AD30" s="44">
        <v>13.3</v>
      </c>
      <c r="AE30" s="44">
        <v>13.3</v>
      </c>
      <c r="AF30" s="44">
        <v>13.3</v>
      </c>
      <c r="AG30" s="48">
        <v>30</v>
      </c>
      <c r="AH30" s="46">
        <f t="shared" si="2"/>
        <v>14.2</v>
      </c>
      <c r="AI30" s="47">
        <f t="shared" si="3"/>
        <v>13.3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8</v>
      </c>
      <c r="C31" s="44">
        <v>8</v>
      </c>
      <c r="D31" s="44">
        <v>8.1999999999999993</v>
      </c>
      <c r="E31" s="44">
        <v>8.1999999999999993</v>
      </c>
      <c r="F31" s="44">
        <v>8.1999999999999993</v>
      </c>
      <c r="G31" s="44">
        <v>8.1999999999999993</v>
      </c>
      <c r="H31" s="44">
        <v>8.1999999999999993</v>
      </c>
      <c r="I31" s="44">
        <v>8.1999999999999993</v>
      </c>
      <c r="J31" s="44">
        <v>8.1999999999999993</v>
      </c>
      <c r="K31" s="44">
        <v>8.1999999999999993</v>
      </c>
      <c r="L31" s="44">
        <v>8.1999999999999993</v>
      </c>
      <c r="M31" s="44">
        <v>8.1999999999999993</v>
      </c>
      <c r="N31" s="44">
        <v>8.1999999999999993</v>
      </c>
      <c r="O31" s="44">
        <v>8.1999999999999993</v>
      </c>
      <c r="P31" s="44">
        <v>8.1999999999999993</v>
      </c>
      <c r="Q31" s="44">
        <v>8.1999999999999993</v>
      </c>
      <c r="R31" s="44">
        <v>8.1999999999999993</v>
      </c>
      <c r="S31" s="44">
        <v>8.1999999999999993</v>
      </c>
      <c r="T31" s="44">
        <v>8.1999999999999993</v>
      </c>
      <c r="U31" s="44">
        <v>8.1999999999999993</v>
      </c>
      <c r="V31" s="44">
        <v>8.1999999999999993</v>
      </c>
      <c r="W31" s="44">
        <v>8.1999999999999993</v>
      </c>
      <c r="X31" s="44">
        <v>8.1999999999999993</v>
      </c>
      <c r="Y31" s="44">
        <v>8.1999999999999993</v>
      </c>
      <c r="Z31" s="44">
        <v>8.1999999999999993</v>
      </c>
      <c r="AA31" s="44">
        <v>8.1999999999999993</v>
      </c>
      <c r="AB31" s="44">
        <v>8.1999999999999993</v>
      </c>
      <c r="AC31" s="44">
        <v>8.1999999999999993</v>
      </c>
      <c r="AD31" s="44">
        <v>8.1999999999999993</v>
      </c>
      <c r="AE31" s="44">
        <v>8.1999999999999993</v>
      </c>
      <c r="AF31" s="44">
        <v>8.1999999999999993</v>
      </c>
      <c r="AG31" s="48">
        <v>29.04</v>
      </c>
      <c r="AH31" s="46">
        <f t="shared" si="2"/>
        <v>8.1999999999999993</v>
      </c>
      <c r="AI31" s="47">
        <f t="shared" si="3"/>
        <v>8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7</v>
      </c>
      <c r="C32" s="44">
        <v>7</v>
      </c>
      <c r="D32" s="44">
        <v>9.1</v>
      </c>
      <c r="E32" s="44">
        <v>9.1</v>
      </c>
      <c r="F32" s="44">
        <v>9.1</v>
      </c>
      <c r="G32" s="44">
        <v>9.1</v>
      </c>
      <c r="H32" s="44">
        <v>9.1</v>
      </c>
      <c r="I32" s="44">
        <v>9.1</v>
      </c>
      <c r="J32" s="44">
        <v>9.1</v>
      </c>
      <c r="K32" s="44">
        <v>9.1</v>
      </c>
      <c r="L32" s="44">
        <v>9.1</v>
      </c>
      <c r="M32" s="44">
        <v>9.1</v>
      </c>
      <c r="N32" s="44">
        <v>9.1</v>
      </c>
      <c r="O32" s="44">
        <v>9.1</v>
      </c>
      <c r="P32" s="44">
        <v>9.1</v>
      </c>
      <c r="Q32" s="44">
        <v>9.1</v>
      </c>
      <c r="R32" s="44">
        <v>9.1</v>
      </c>
      <c r="S32" s="44">
        <v>9.1</v>
      </c>
      <c r="T32" s="44">
        <v>9.1</v>
      </c>
      <c r="U32" s="44">
        <v>9.1</v>
      </c>
      <c r="V32" s="44">
        <v>9.1</v>
      </c>
      <c r="W32" s="44">
        <v>9.1</v>
      </c>
      <c r="X32" s="44">
        <v>9.1</v>
      </c>
      <c r="Y32" s="44">
        <v>9.1</v>
      </c>
      <c r="Z32" s="44">
        <v>9.1</v>
      </c>
      <c r="AA32" s="44">
        <v>9.1</v>
      </c>
      <c r="AB32" s="44">
        <v>9.1</v>
      </c>
      <c r="AC32" s="44">
        <v>9.1</v>
      </c>
      <c r="AD32" s="44">
        <v>9.1</v>
      </c>
      <c r="AE32" s="44">
        <v>9.1</v>
      </c>
      <c r="AF32" s="44">
        <v>9.1</v>
      </c>
      <c r="AG32" s="48">
        <v>28.1</v>
      </c>
      <c r="AH32" s="46">
        <f t="shared" si="2"/>
        <v>9.1</v>
      </c>
      <c r="AI32" s="47">
        <f t="shared" si="3"/>
        <v>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9.5</v>
      </c>
      <c r="C33" s="44">
        <v>9.5</v>
      </c>
      <c r="D33" s="44">
        <v>10</v>
      </c>
      <c r="E33" s="44">
        <v>10</v>
      </c>
      <c r="F33" s="44">
        <v>10</v>
      </c>
      <c r="G33" s="44">
        <v>10</v>
      </c>
      <c r="H33" s="44">
        <v>10</v>
      </c>
      <c r="I33" s="44">
        <v>10</v>
      </c>
      <c r="J33" s="44">
        <v>10</v>
      </c>
      <c r="K33" s="44">
        <v>10</v>
      </c>
      <c r="L33" s="44">
        <v>10</v>
      </c>
      <c r="M33" s="44">
        <v>10</v>
      </c>
      <c r="N33" s="44">
        <v>10</v>
      </c>
      <c r="O33" s="44">
        <v>10</v>
      </c>
      <c r="P33" s="44">
        <v>10</v>
      </c>
      <c r="Q33" s="44">
        <v>10</v>
      </c>
      <c r="R33" s="44">
        <v>10</v>
      </c>
      <c r="S33" s="44">
        <v>10</v>
      </c>
      <c r="T33" s="44">
        <v>10</v>
      </c>
      <c r="U33" s="44">
        <v>10</v>
      </c>
      <c r="V33" s="44">
        <v>10</v>
      </c>
      <c r="W33" s="44">
        <v>10</v>
      </c>
      <c r="X33" s="44">
        <v>10</v>
      </c>
      <c r="Y33" s="44">
        <v>10</v>
      </c>
      <c r="Z33" s="44">
        <v>10</v>
      </c>
      <c r="AA33" s="44">
        <v>10</v>
      </c>
      <c r="AB33" s="44">
        <v>10</v>
      </c>
      <c r="AC33" s="44">
        <v>10</v>
      </c>
      <c r="AD33" s="44">
        <v>10</v>
      </c>
      <c r="AE33" s="44">
        <v>10</v>
      </c>
      <c r="AF33" s="44">
        <v>10</v>
      </c>
      <c r="AG33" s="48">
        <v>27</v>
      </c>
      <c r="AH33" s="46">
        <f t="shared" si="2"/>
        <v>10</v>
      </c>
      <c r="AI33" s="47">
        <f t="shared" si="3"/>
        <v>9.5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9.5500000000000007</v>
      </c>
      <c r="C34" s="44">
        <v>9.5500000000000007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9.5500000000000007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13.1</v>
      </c>
      <c r="C35" s="44">
        <v>13.1</v>
      </c>
      <c r="D35" s="44">
        <v>12.2</v>
      </c>
      <c r="E35" s="44">
        <v>12.2</v>
      </c>
      <c r="F35" s="44">
        <v>12.2</v>
      </c>
      <c r="G35" s="44">
        <v>12.2</v>
      </c>
      <c r="H35" s="44">
        <v>12.2</v>
      </c>
      <c r="I35" s="44">
        <v>12.2</v>
      </c>
      <c r="J35" s="44">
        <v>12.2</v>
      </c>
      <c r="K35" s="44">
        <v>12.2</v>
      </c>
      <c r="L35" s="44">
        <v>12.2</v>
      </c>
      <c r="M35" s="44">
        <v>12.2</v>
      </c>
      <c r="N35" s="44">
        <v>12.2</v>
      </c>
      <c r="O35" s="44">
        <v>12.2</v>
      </c>
      <c r="P35" s="44">
        <v>12.2</v>
      </c>
      <c r="Q35" s="44">
        <v>12.2</v>
      </c>
      <c r="R35" s="44">
        <v>12.2</v>
      </c>
      <c r="S35" s="44">
        <v>12.2</v>
      </c>
      <c r="T35" s="44">
        <v>12.2</v>
      </c>
      <c r="U35" s="44">
        <v>12.2</v>
      </c>
      <c r="V35" s="44">
        <v>12.2</v>
      </c>
      <c r="W35" s="44">
        <v>12.2</v>
      </c>
      <c r="X35" s="44">
        <v>12.2</v>
      </c>
      <c r="Y35" s="44">
        <v>12.2</v>
      </c>
      <c r="Z35" s="44">
        <v>12.2</v>
      </c>
      <c r="AA35" s="44">
        <v>12.2</v>
      </c>
      <c r="AB35" s="44">
        <v>12.2</v>
      </c>
      <c r="AC35" s="44">
        <v>12.2</v>
      </c>
      <c r="AD35" s="44">
        <v>12.2</v>
      </c>
      <c r="AE35" s="44">
        <v>12.2</v>
      </c>
      <c r="AF35" s="44">
        <v>12.2</v>
      </c>
      <c r="AG35" s="48">
        <v>25</v>
      </c>
      <c r="AH35" s="46">
        <f t="shared" si="2"/>
        <v>13.1</v>
      </c>
      <c r="AI35" s="47">
        <f t="shared" si="3"/>
        <v>12.2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13</v>
      </c>
      <c r="C36" s="44">
        <v>13</v>
      </c>
      <c r="D36" s="44">
        <v>13</v>
      </c>
      <c r="E36" s="44">
        <v>13</v>
      </c>
      <c r="F36" s="44">
        <v>13</v>
      </c>
      <c r="G36" s="44">
        <v>13</v>
      </c>
      <c r="H36" s="44">
        <v>13</v>
      </c>
      <c r="I36" s="44">
        <v>13</v>
      </c>
      <c r="J36" s="44">
        <v>13</v>
      </c>
      <c r="K36" s="44">
        <v>13</v>
      </c>
      <c r="L36" s="44">
        <v>13</v>
      </c>
      <c r="M36" s="44">
        <v>13</v>
      </c>
      <c r="N36" s="44">
        <v>13</v>
      </c>
      <c r="O36" s="44">
        <v>13</v>
      </c>
      <c r="P36" s="44">
        <v>13</v>
      </c>
      <c r="Q36" s="44">
        <v>13</v>
      </c>
      <c r="R36" s="44">
        <v>13</v>
      </c>
      <c r="S36" s="44">
        <v>13</v>
      </c>
      <c r="T36" s="44">
        <v>13</v>
      </c>
      <c r="U36" s="44">
        <v>13</v>
      </c>
      <c r="V36" s="44">
        <v>13</v>
      </c>
      <c r="W36" s="44">
        <v>13</v>
      </c>
      <c r="X36" s="44">
        <v>13</v>
      </c>
      <c r="Y36" s="44">
        <v>13</v>
      </c>
      <c r="Z36" s="44">
        <v>13</v>
      </c>
      <c r="AA36" s="44">
        <v>13</v>
      </c>
      <c r="AB36" s="44">
        <v>13</v>
      </c>
      <c r="AC36" s="44">
        <v>13</v>
      </c>
      <c r="AD36" s="44">
        <v>13</v>
      </c>
      <c r="AE36" s="44">
        <v>13</v>
      </c>
      <c r="AF36" s="44">
        <v>13</v>
      </c>
      <c r="AG36" s="48">
        <v>25</v>
      </c>
      <c r="AH36" s="46">
        <f t="shared" si="2"/>
        <v>13</v>
      </c>
      <c r="AI36" s="47">
        <f t="shared" si="3"/>
        <v>13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14.4</v>
      </c>
      <c r="C37" s="44">
        <v>14.4</v>
      </c>
      <c r="D37" s="44">
        <v>13.3</v>
      </c>
      <c r="E37" s="44">
        <v>13.3</v>
      </c>
      <c r="F37" s="44">
        <v>13.3</v>
      </c>
      <c r="G37" s="44">
        <v>13.3</v>
      </c>
      <c r="H37" s="44">
        <v>13.3</v>
      </c>
      <c r="I37" s="44">
        <v>13.3</v>
      </c>
      <c r="J37" s="44">
        <v>13.3</v>
      </c>
      <c r="K37" s="44">
        <v>13.3</v>
      </c>
      <c r="L37" s="44">
        <v>13.3</v>
      </c>
      <c r="M37" s="44">
        <v>13.3</v>
      </c>
      <c r="N37" s="44">
        <v>13.3</v>
      </c>
      <c r="O37" s="44">
        <v>13.3</v>
      </c>
      <c r="P37" s="44">
        <v>13.3</v>
      </c>
      <c r="Q37" s="44">
        <v>13.3</v>
      </c>
      <c r="R37" s="44">
        <v>13.3</v>
      </c>
      <c r="S37" s="44">
        <v>13.3</v>
      </c>
      <c r="T37" s="44">
        <v>13.3</v>
      </c>
      <c r="U37" s="44">
        <v>13.3</v>
      </c>
      <c r="V37" s="44">
        <v>13.3</v>
      </c>
      <c r="W37" s="44">
        <v>13.3</v>
      </c>
      <c r="X37" s="44">
        <v>13.3</v>
      </c>
      <c r="Y37" s="44">
        <v>13.3</v>
      </c>
      <c r="Z37" s="44">
        <v>13.3</v>
      </c>
      <c r="AA37" s="44">
        <v>13.3</v>
      </c>
      <c r="AB37" s="44">
        <v>13.3</v>
      </c>
      <c r="AC37" s="44">
        <v>13.3</v>
      </c>
      <c r="AD37" s="44">
        <v>13.3</v>
      </c>
      <c r="AE37" s="44">
        <v>13.3</v>
      </c>
      <c r="AF37" s="44">
        <v>13.3</v>
      </c>
      <c r="AG37" s="48">
        <v>25</v>
      </c>
      <c r="AH37" s="46">
        <f t="shared" si="2"/>
        <v>14.4</v>
      </c>
      <c r="AI37" s="47">
        <f t="shared" si="3"/>
        <v>13.3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6</v>
      </c>
      <c r="C38" s="44">
        <v>6</v>
      </c>
      <c r="D38" s="44">
        <v>6</v>
      </c>
      <c r="E38" s="44">
        <v>6</v>
      </c>
      <c r="F38" s="44">
        <v>6</v>
      </c>
      <c r="G38" s="44">
        <v>6</v>
      </c>
      <c r="H38" s="44">
        <v>6</v>
      </c>
      <c r="I38" s="44">
        <v>6</v>
      </c>
      <c r="J38" s="44">
        <v>6</v>
      </c>
      <c r="K38" s="44">
        <v>6</v>
      </c>
      <c r="L38" s="44">
        <v>6</v>
      </c>
      <c r="M38" s="44">
        <v>6</v>
      </c>
      <c r="N38" s="44">
        <v>6</v>
      </c>
      <c r="O38" s="44">
        <v>6</v>
      </c>
      <c r="P38" s="44">
        <v>6</v>
      </c>
      <c r="Q38" s="44">
        <v>6</v>
      </c>
      <c r="R38" s="44">
        <v>6</v>
      </c>
      <c r="S38" s="44">
        <v>6</v>
      </c>
      <c r="T38" s="44">
        <v>6</v>
      </c>
      <c r="U38" s="44">
        <v>6</v>
      </c>
      <c r="V38" s="44">
        <v>6</v>
      </c>
      <c r="W38" s="44">
        <v>6</v>
      </c>
      <c r="X38" s="44">
        <v>6</v>
      </c>
      <c r="Y38" s="44">
        <v>6</v>
      </c>
      <c r="Z38" s="44">
        <v>6</v>
      </c>
      <c r="AA38" s="44">
        <v>6</v>
      </c>
      <c r="AB38" s="44">
        <v>6</v>
      </c>
      <c r="AC38" s="44">
        <v>6</v>
      </c>
      <c r="AD38" s="44">
        <v>6</v>
      </c>
      <c r="AE38" s="44">
        <v>6</v>
      </c>
      <c r="AF38" s="44">
        <v>6</v>
      </c>
      <c r="AG38" s="48">
        <v>25</v>
      </c>
      <c r="AH38" s="46">
        <f t="shared" si="2"/>
        <v>6</v>
      </c>
      <c r="AI38" s="47">
        <f t="shared" si="3"/>
        <v>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6.9</v>
      </c>
      <c r="C39" s="44">
        <v>6.9</v>
      </c>
      <c r="D39" s="44">
        <v>8.5</v>
      </c>
      <c r="E39" s="44">
        <v>8.5</v>
      </c>
      <c r="F39" s="44">
        <v>8.5</v>
      </c>
      <c r="G39" s="44">
        <v>8.5</v>
      </c>
      <c r="H39" s="44">
        <v>8.5</v>
      </c>
      <c r="I39" s="44">
        <v>8.5</v>
      </c>
      <c r="J39" s="44">
        <v>8.5</v>
      </c>
      <c r="K39" s="44">
        <v>8.5</v>
      </c>
      <c r="L39" s="44">
        <v>8.5</v>
      </c>
      <c r="M39" s="44">
        <v>8.5</v>
      </c>
      <c r="N39" s="44">
        <v>8.5</v>
      </c>
      <c r="O39" s="44">
        <v>8.5</v>
      </c>
      <c r="P39" s="44">
        <v>8.5</v>
      </c>
      <c r="Q39" s="44">
        <v>8.5</v>
      </c>
      <c r="R39" s="44">
        <v>8.5</v>
      </c>
      <c r="S39" s="44">
        <v>8.5</v>
      </c>
      <c r="T39" s="44">
        <v>8.5</v>
      </c>
      <c r="U39" s="44">
        <v>8.5</v>
      </c>
      <c r="V39" s="44">
        <v>8.5</v>
      </c>
      <c r="W39" s="44">
        <v>8.5</v>
      </c>
      <c r="X39" s="44">
        <v>8.5</v>
      </c>
      <c r="Y39" s="44">
        <v>8.5</v>
      </c>
      <c r="Z39" s="44">
        <v>8.5</v>
      </c>
      <c r="AA39" s="44">
        <v>8.5</v>
      </c>
      <c r="AB39" s="44">
        <v>8.5</v>
      </c>
      <c r="AC39" s="44">
        <v>8.5</v>
      </c>
      <c r="AD39" s="44">
        <v>8.5</v>
      </c>
      <c r="AE39" s="44">
        <v>8.5</v>
      </c>
      <c r="AF39" s="44">
        <v>8.5</v>
      </c>
      <c r="AG39" s="48">
        <v>23.5</v>
      </c>
      <c r="AH39" s="46">
        <f t="shared" si="2"/>
        <v>8.5</v>
      </c>
      <c r="AI39" s="47">
        <f t="shared" si="3"/>
        <v>6.9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10</v>
      </c>
      <c r="C40" s="44">
        <v>10</v>
      </c>
      <c r="D40" s="44">
        <v>10</v>
      </c>
      <c r="E40" s="44">
        <v>10</v>
      </c>
      <c r="F40" s="44">
        <v>10</v>
      </c>
      <c r="G40" s="44">
        <v>10</v>
      </c>
      <c r="H40" s="44">
        <v>10</v>
      </c>
      <c r="I40" s="44">
        <v>10</v>
      </c>
      <c r="J40" s="44">
        <v>10</v>
      </c>
      <c r="K40" s="44">
        <v>10</v>
      </c>
      <c r="L40" s="44">
        <v>10</v>
      </c>
      <c r="M40" s="44">
        <v>10</v>
      </c>
      <c r="N40" s="44">
        <v>10</v>
      </c>
      <c r="O40" s="44">
        <v>10</v>
      </c>
      <c r="P40" s="44">
        <v>10</v>
      </c>
      <c r="Q40" s="44">
        <v>10</v>
      </c>
      <c r="R40" s="44">
        <v>10</v>
      </c>
      <c r="S40" s="44">
        <v>10</v>
      </c>
      <c r="T40" s="44">
        <v>10</v>
      </c>
      <c r="U40" s="44">
        <v>10</v>
      </c>
      <c r="V40" s="44">
        <v>10</v>
      </c>
      <c r="W40" s="44">
        <v>10</v>
      </c>
      <c r="X40" s="44">
        <v>10</v>
      </c>
      <c r="Y40" s="44">
        <v>10</v>
      </c>
      <c r="Z40" s="44">
        <v>10</v>
      </c>
      <c r="AA40" s="44">
        <v>10</v>
      </c>
      <c r="AB40" s="44">
        <v>10</v>
      </c>
      <c r="AC40" s="44">
        <v>10</v>
      </c>
      <c r="AD40" s="44">
        <v>10</v>
      </c>
      <c r="AE40" s="44">
        <v>10</v>
      </c>
      <c r="AF40" s="44">
        <v>10</v>
      </c>
      <c r="AG40" s="48">
        <v>22.2</v>
      </c>
      <c r="AH40" s="46">
        <f t="shared" si="2"/>
        <v>10</v>
      </c>
      <c r="AI40" s="47">
        <f t="shared" si="3"/>
        <v>10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7.5</v>
      </c>
      <c r="C41" s="44">
        <v>7.5</v>
      </c>
      <c r="D41" s="44">
        <v>7.5</v>
      </c>
      <c r="E41" s="44">
        <v>7.5</v>
      </c>
      <c r="F41" s="44">
        <v>7.5</v>
      </c>
      <c r="G41" s="44">
        <v>7.5</v>
      </c>
      <c r="H41" s="44">
        <v>7.5</v>
      </c>
      <c r="I41" s="44">
        <v>7.5</v>
      </c>
      <c r="J41" s="44">
        <v>7.5</v>
      </c>
      <c r="K41" s="44">
        <v>7.5</v>
      </c>
      <c r="L41" s="44">
        <v>7.5</v>
      </c>
      <c r="M41" s="44">
        <v>7.5</v>
      </c>
      <c r="N41" s="44">
        <v>7.5</v>
      </c>
      <c r="O41" s="44">
        <v>7.5</v>
      </c>
      <c r="P41" s="44">
        <v>7.5</v>
      </c>
      <c r="Q41" s="44">
        <v>7.5</v>
      </c>
      <c r="R41" s="44">
        <v>7.5</v>
      </c>
      <c r="S41" s="44">
        <v>7.5</v>
      </c>
      <c r="T41" s="44">
        <v>7.5</v>
      </c>
      <c r="U41" s="44">
        <v>7.5</v>
      </c>
      <c r="V41" s="44">
        <v>7.5</v>
      </c>
      <c r="W41" s="44">
        <v>7.5</v>
      </c>
      <c r="X41" s="44">
        <v>7.5</v>
      </c>
      <c r="Y41" s="44">
        <v>7.5</v>
      </c>
      <c r="Z41" s="44">
        <v>7.5</v>
      </c>
      <c r="AA41" s="44">
        <v>7.5</v>
      </c>
      <c r="AB41" s="44">
        <v>7.5</v>
      </c>
      <c r="AC41" s="44">
        <v>7.5</v>
      </c>
      <c r="AD41" s="44">
        <v>7.5</v>
      </c>
      <c r="AE41" s="44">
        <v>7.5</v>
      </c>
      <c r="AF41" s="44">
        <v>7.5</v>
      </c>
      <c r="AG41" s="48">
        <v>22.1</v>
      </c>
      <c r="AH41" s="46">
        <f t="shared" si="2"/>
        <v>7.5</v>
      </c>
      <c r="AI41" s="47">
        <f t="shared" si="3"/>
        <v>7.5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6.1</v>
      </c>
      <c r="C42" s="44">
        <v>6.1</v>
      </c>
      <c r="D42" s="44">
        <v>5.4</v>
      </c>
      <c r="E42" s="44">
        <v>5.4</v>
      </c>
      <c r="F42" s="44">
        <v>5.4</v>
      </c>
      <c r="G42" s="44">
        <v>5.4</v>
      </c>
      <c r="H42" s="44">
        <v>5.4</v>
      </c>
      <c r="I42" s="44">
        <v>5.4</v>
      </c>
      <c r="J42" s="44">
        <v>5.4</v>
      </c>
      <c r="K42" s="44">
        <v>5.4</v>
      </c>
      <c r="L42" s="44">
        <v>5.4</v>
      </c>
      <c r="M42" s="44">
        <v>5.4</v>
      </c>
      <c r="N42" s="44">
        <v>5.4</v>
      </c>
      <c r="O42" s="44">
        <v>5.4</v>
      </c>
      <c r="P42" s="44">
        <v>5.4</v>
      </c>
      <c r="Q42" s="44">
        <v>5.4</v>
      </c>
      <c r="R42" s="44">
        <v>5.4</v>
      </c>
      <c r="S42" s="44">
        <v>5.4</v>
      </c>
      <c r="T42" s="44">
        <v>5.4</v>
      </c>
      <c r="U42" s="44">
        <v>5.4</v>
      </c>
      <c r="V42" s="44">
        <v>5.4</v>
      </c>
      <c r="W42" s="44">
        <v>5.4</v>
      </c>
      <c r="X42" s="44">
        <v>5.4</v>
      </c>
      <c r="Y42" s="44">
        <v>5.4</v>
      </c>
      <c r="Z42" s="44">
        <v>5.4</v>
      </c>
      <c r="AA42" s="44">
        <v>5.4</v>
      </c>
      <c r="AB42" s="44">
        <v>5.4</v>
      </c>
      <c r="AC42" s="44">
        <v>5.4</v>
      </c>
      <c r="AD42" s="44">
        <v>5.4</v>
      </c>
      <c r="AE42" s="44">
        <v>5.4</v>
      </c>
      <c r="AF42" s="44">
        <v>5.4</v>
      </c>
      <c r="AG42" s="48">
        <v>22</v>
      </c>
      <c r="AH42" s="46">
        <f t="shared" si="2"/>
        <v>6.1</v>
      </c>
      <c r="AI42" s="47">
        <f t="shared" si="3"/>
        <v>5.4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4.5</v>
      </c>
      <c r="C43" s="44">
        <v>4.5</v>
      </c>
      <c r="D43" s="44">
        <v>4.5</v>
      </c>
      <c r="E43" s="44">
        <v>4.5</v>
      </c>
      <c r="F43" s="44">
        <v>4.5</v>
      </c>
      <c r="G43" s="44">
        <v>4.5</v>
      </c>
      <c r="H43" s="44">
        <v>4.5</v>
      </c>
      <c r="I43" s="44">
        <v>4.5</v>
      </c>
      <c r="J43" s="44">
        <v>4.5</v>
      </c>
      <c r="K43" s="44">
        <v>4.5</v>
      </c>
      <c r="L43" s="44">
        <v>4.5</v>
      </c>
      <c r="M43" s="44">
        <v>4.5</v>
      </c>
      <c r="N43" s="44">
        <v>4.5</v>
      </c>
      <c r="O43" s="44">
        <v>4.5</v>
      </c>
      <c r="P43" s="44">
        <v>4.5</v>
      </c>
      <c r="Q43" s="44">
        <v>4.5</v>
      </c>
      <c r="R43" s="44">
        <v>4.5</v>
      </c>
      <c r="S43" s="44">
        <v>4.5</v>
      </c>
      <c r="T43" s="44">
        <v>4.5</v>
      </c>
      <c r="U43" s="44">
        <v>4.5</v>
      </c>
      <c r="V43" s="44">
        <v>4.5</v>
      </c>
      <c r="W43" s="44">
        <v>4.5</v>
      </c>
      <c r="X43" s="44">
        <v>4.5</v>
      </c>
      <c r="Y43" s="44">
        <v>4.5</v>
      </c>
      <c r="Z43" s="44">
        <v>4.5</v>
      </c>
      <c r="AA43" s="44">
        <v>4.5</v>
      </c>
      <c r="AB43" s="44">
        <v>4.5</v>
      </c>
      <c r="AC43" s="44">
        <v>4.5</v>
      </c>
      <c r="AD43" s="44">
        <v>4.5</v>
      </c>
      <c r="AE43" s="44">
        <v>4.5</v>
      </c>
      <c r="AF43" s="44">
        <v>4.5</v>
      </c>
      <c r="AG43" s="48">
        <v>22</v>
      </c>
      <c r="AH43" s="46">
        <f t="shared" si="2"/>
        <v>4.5</v>
      </c>
      <c r="AI43" s="47">
        <f t="shared" si="3"/>
        <v>4.5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10.9</v>
      </c>
      <c r="C44" s="44">
        <v>10.9</v>
      </c>
      <c r="D44" s="44">
        <v>12.2</v>
      </c>
      <c r="E44" s="44">
        <v>12.2</v>
      </c>
      <c r="F44" s="44">
        <v>12.2</v>
      </c>
      <c r="G44" s="44">
        <v>12.2</v>
      </c>
      <c r="H44" s="44">
        <v>12.2</v>
      </c>
      <c r="I44" s="44">
        <v>12.2</v>
      </c>
      <c r="J44" s="44">
        <v>12.2</v>
      </c>
      <c r="K44" s="44">
        <v>12.2</v>
      </c>
      <c r="L44" s="44">
        <v>12.2</v>
      </c>
      <c r="M44" s="44">
        <v>12.2</v>
      </c>
      <c r="N44" s="44">
        <v>12.2</v>
      </c>
      <c r="O44" s="44">
        <v>12.2</v>
      </c>
      <c r="P44" s="44">
        <v>12.2</v>
      </c>
      <c r="Q44" s="44">
        <v>12.2</v>
      </c>
      <c r="R44" s="44">
        <v>12.2</v>
      </c>
      <c r="S44" s="44">
        <v>12.2</v>
      </c>
      <c r="T44" s="44">
        <v>12.2</v>
      </c>
      <c r="U44" s="44">
        <v>12.2</v>
      </c>
      <c r="V44" s="44">
        <v>12.2</v>
      </c>
      <c r="W44" s="44">
        <v>12.2</v>
      </c>
      <c r="X44" s="44">
        <v>12.2</v>
      </c>
      <c r="Y44" s="44">
        <v>12.2</v>
      </c>
      <c r="Z44" s="44">
        <v>12.2</v>
      </c>
      <c r="AA44" s="44">
        <v>12.2</v>
      </c>
      <c r="AB44" s="44">
        <v>12.2</v>
      </c>
      <c r="AC44" s="44">
        <v>12.2</v>
      </c>
      <c r="AD44" s="44">
        <v>12.2</v>
      </c>
      <c r="AE44" s="44">
        <v>12.2</v>
      </c>
      <c r="AF44" s="44">
        <v>12.2</v>
      </c>
      <c r="AG44" s="48">
        <v>21.93</v>
      </c>
      <c r="AH44" s="46">
        <f t="shared" si="2"/>
        <v>12.2</v>
      </c>
      <c r="AI44" s="47">
        <f t="shared" si="3"/>
        <v>10.9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19.7</v>
      </c>
      <c r="C45" s="44">
        <v>19.7</v>
      </c>
      <c r="D45" s="44">
        <v>16.5</v>
      </c>
      <c r="E45" s="44">
        <v>16.5</v>
      </c>
      <c r="F45" s="44">
        <v>16.5</v>
      </c>
      <c r="G45" s="44">
        <v>16.5</v>
      </c>
      <c r="H45" s="44">
        <v>16.5</v>
      </c>
      <c r="I45" s="44">
        <v>16.5</v>
      </c>
      <c r="J45" s="44">
        <v>16.5</v>
      </c>
      <c r="K45" s="44">
        <v>16.5</v>
      </c>
      <c r="L45" s="44">
        <v>16.5</v>
      </c>
      <c r="M45" s="44">
        <v>16.5</v>
      </c>
      <c r="N45" s="44">
        <v>16.5</v>
      </c>
      <c r="O45" s="44">
        <v>16.5</v>
      </c>
      <c r="P45" s="44">
        <v>16.5</v>
      </c>
      <c r="Q45" s="44">
        <v>16.5</v>
      </c>
      <c r="R45" s="44">
        <v>16.5</v>
      </c>
      <c r="S45" s="44">
        <v>16.5</v>
      </c>
      <c r="T45" s="44">
        <v>16.5</v>
      </c>
      <c r="U45" s="44">
        <v>16.5</v>
      </c>
      <c r="V45" s="44">
        <v>16.5</v>
      </c>
      <c r="W45" s="44">
        <v>16.5</v>
      </c>
      <c r="X45" s="44">
        <v>16.5</v>
      </c>
      <c r="Y45" s="44">
        <v>16.5</v>
      </c>
      <c r="Z45" s="44">
        <v>16.5</v>
      </c>
      <c r="AA45" s="44">
        <v>16.5</v>
      </c>
      <c r="AB45" s="44">
        <v>16.5</v>
      </c>
      <c r="AC45" s="44">
        <v>16.5</v>
      </c>
      <c r="AD45" s="44">
        <v>16.5</v>
      </c>
      <c r="AE45" s="44">
        <v>16.5</v>
      </c>
      <c r="AF45" s="44">
        <v>16.5</v>
      </c>
      <c r="AG45" s="48">
        <v>21.3</v>
      </c>
      <c r="AH45" s="46">
        <f t="shared" si="2"/>
        <v>19.7</v>
      </c>
      <c r="AI45" s="47">
        <f t="shared" si="3"/>
        <v>16.5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9.1999999999999993</v>
      </c>
      <c r="C46" s="44">
        <v>9.1999999999999993</v>
      </c>
      <c r="D46" s="44">
        <v>10.9</v>
      </c>
      <c r="E46" s="44">
        <v>10.9</v>
      </c>
      <c r="F46" s="44">
        <v>10.9</v>
      </c>
      <c r="G46" s="44">
        <v>10.9</v>
      </c>
      <c r="H46" s="44">
        <v>10.9</v>
      </c>
      <c r="I46" s="44">
        <v>10.9</v>
      </c>
      <c r="J46" s="44">
        <v>10.9</v>
      </c>
      <c r="K46" s="44">
        <v>10.9</v>
      </c>
      <c r="L46" s="44">
        <v>10.9</v>
      </c>
      <c r="M46" s="44">
        <v>10.9</v>
      </c>
      <c r="N46" s="44">
        <v>10.9</v>
      </c>
      <c r="O46" s="44">
        <v>10.9</v>
      </c>
      <c r="P46" s="44">
        <v>10.9</v>
      </c>
      <c r="Q46" s="44">
        <v>10.9</v>
      </c>
      <c r="R46" s="44">
        <v>10.9</v>
      </c>
      <c r="S46" s="44">
        <v>10.9</v>
      </c>
      <c r="T46" s="44">
        <v>10.9</v>
      </c>
      <c r="U46" s="44">
        <v>10.9</v>
      </c>
      <c r="V46" s="44">
        <v>10.9</v>
      </c>
      <c r="W46" s="44">
        <v>10.9</v>
      </c>
      <c r="X46" s="44">
        <v>10.9</v>
      </c>
      <c r="Y46" s="44">
        <v>10.9</v>
      </c>
      <c r="Z46" s="44">
        <v>10.9</v>
      </c>
      <c r="AA46" s="44">
        <v>10.9</v>
      </c>
      <c r="AB46" s="44">
        <v>10.9</v>
      </c>
      <c r="AC46" s="44">
        <v>10.9</v>
      </c>
      <c r="AD46" s="44">
        <v>10.9</v>
      </c>
      <c r="AE46" s="44">
        <v>10.9</v>
      </c>
      <c r="AF46" s="44">
        <v>10.9</v>
      </c>
      <c r="AG46" s="48">
        <v>20</v>
      </c>
      <c r="AH46" s="46">
        <f t="shared" si="2"/>
        <v>10.9</v>
      </c>
      <c r="AI46" s="47">
        <f t="shared" si="3"/>
        <v>9.1999999999999993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4.7</v>
      </c>
      <c r="C47" s="44">
        <v>4.7</v>
      </c>
      <c r="D47" s="44">
        <v>5.3</v>
      </c>
      <c r="E47" s="44">
        <v>5.3</v>
      </c>
      <c r="F47" s="44">
        <v>5.3</v>
      </c>
      <c r="G47" s="44">
        <v>5.3</v>
      </c>
      <c r="H47" s="44">
        <v>5.3</v>
      </c>
      <c r="I47" s="44">
        <v>5.3</v>
      </c>
      <c r="J47" s="44">
        <v>5.3</v>
      </c>
      <c r="K47" s="44">
        <v>5.3</v>
      </c>
      <c r="L47" s="44">
        <v>5.3</v>
      </c>
      <c r="M47" s="44">
        <v>5.3</v>
      </c>
      <c r="N47" s="44">
        <v>5.3</v>
      </c>
      <c r="O47" s="44">
        <v>5.3</v>
      </c>
      <c r="P47" s="44">
        <v>5.3</v>
      </c>
      <c r="Q47" s="44">
        <v>5.3</v>
      </c>
      <c r="R47" s="44">
        <v>5.3</v>
      </c>
      <c r="S47" s="44">
        <v>5.3</v>
      </c>
      <c r="T47" s="44">
        <v>5.3</v>
      </c>
      <c r="U47" s="44">
        <v>5.3</v>
      </c>
      <c r="V47" s="44">
        <v>5.3</v>
      </c>
      <c r="W47" s="44">
        <v>5.3</v>
      </c>
      <c r="X47" s="44">
        <v>5.3</v>
      </c>
      <c r="Y47" s="44">
        <v>5.3</v>
      </c>
      <c r="Z47" s="44">
        <v>5.3</v>
      </c>
      <c r="AA47" s="44">
        <v>5.3</v>
      </c>
      <c r="AB47" s="44">
        <v>5.3</v>
      </c>
      <c r="AC47" s="44">
        <v>5.3</v>
      </c>
      <c r="AD47" s="44">
        <v>5.3</v>
      </c>
      <c r="AE47" s="44">
        <v>5.3</v>
      </c>
      <c r="AF47" s="44">
        <v>5.3</v>
      </c>
      <c r="AG47" s="48">
        <v>19.8</v>
      </c>
      <c r="AH47" s="46">
        <f t="shared" si="2"/>
        <v>5.3</v>
      </c>
      <c r="AI47" s="47">
        <f t="shared" si="3"/>
        <v>4.7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6.2</v>
      </c>
      <c r="C49" s="44">
        <v>6.2</v>
      </c>
      <c r="D49" s="44">
        <v>7</v>
      </c>
      <c r="E49" s="44">
        <v>7</v>
      </c>
      <c r="F49" s="44">
        <v>7</v>
      </c>
      <c r="G49" s="44">
        <v>7</v>
      </c>
      <c r="H49" s="44">
        <v>7</v>
      </c>
      <c r="I49" s="44">
        <v>7</v>
      </c>
      <c r="J49" s="44">
        <v>7</v>
      </c>
      <c r="K49" s="44">
        <v>7</v>
      </c>
      <c r="L49" s="44">
        <v>7</v>
      </c>
      <c r="M49" s="44">
        <v>7</v>
      </c>
      <c r="N49" s="44">
        <v>7</v>
      </c>
      <c r="O49" s="44">
        <v>7</v>
      </c>
      <c r="P49" s="44">
        <v>7</v>
      </c>
      <c r="Q49" s="44">
        <v>7</v>
      </c>
      <c r="R49" s="44">
        <v>7</v>
      </c>
      <c r="S49" s="44">
        <v>7</v>
      </c>
      <c r="T49" s="44">
        <v>7</v>
      </c>
      <c r="U49" s="44">
        <v>7</v>
      </c>
      <c r="V49" s="44">
        <v>7</v>
      </c>
      <c r="W49" s="44">
        <v>7</v>
      </c>
      <c r="X49" s="44">
        <v>7</v>
      </c>
      <c r="Y49" s="44">
        <v>7</v>
      </c>
      <c r="Z49" s="44">
        <v>7</v>
      </c>
      <c r="AA49" s="44">
        <v>7</v>
      </c>
      <c r="AB49" s="44">
        <v>7</v>
      </c>
      <c r="AC49" s="44">
        <v>7</v>
      </c>
      <c r="AD49" s="44">
        <v>7</v>
      </c>
      <c r="AE49" s="44">
        <v>7</v>
      </c>
      <c r="AF49" s="44">
        <v>7</v>
      </c>
      <c r="AG49" s="48">
        <v>15.33</v>
      </c>
      <c r="AH49" s="46">
        <f t="shared" si="2"/>
        <v>7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5.0999999999999996</v>
      </c>
      <c r="C50" s="44">
        <v>5.0999999999999996</v>
      </c>
      <c r="D50" s="44">
        <v>5.0999999999999996</v>
      </c>
      <c r="E50" s="44">
        <v>5.0999999999999996</v>
      </c>
      <c r="F50" s="44">
        <v>5.0999999999999996</v>
      </c>
      <c r="G50" s="44">
        <v>5.0999999999999996</v>
      </c>
      <c r="H50" s="44">
        <v>5.0999999999999996</v>
      </c>
      <c r="I50" s="44">
        <v>5.0999999999999996</v>
      </c>
      <c r="J50" s="44">
        <v>5.0999999999999996</v>
      </c>
      <c r="K50" s="44">
        <v>5.0999999999999996</v>
      </c>
      <c r="L50" s="44">
        <v>5.0999999999999996</v>
      </c>
      <c r="M50" s="44">
        <v>5.0999999999999996</v>
      </c>
      <c r="N50" s="44">
        <v>5.0999999999999996</v>
      </c>
      <c r="O50" s="44">
        <v>5.0999999999999996</v>
      </c>
      <c r="P50" s="44">
        <v>5.0999999999999996</v>
      </c>
      <c r="Q50" s="44">
        <v>5.0999999999999996</v>
      </c>
      <c r="R50" s="44">
        <v>5.0999999999999996</v>
      </c>
      <c r="S50" s="44">
        <v>5.0999999999999996</v>
      </c>
      <c r="T50" s="44">
        <v>5.0999999999999996</v>
      </c>
      <c r="U50" s="44">
        <v>5.0999999999999996</v>
      </c>
      <c r="V50" s="44">
        <v>5.0999999999999996</v>
      </c>
      <c r="W50" s="44">
        <v>5.0999999999999996</v>
      </c>
      <c r="X50" s="44">
        <v>5.0999999999999996</v>
      </c>
      <c r="Y50" s="44">
        <v>5.0999999999999996</v>
      </c>
      <c r="Z50" s="44">
        <v>5.0999999999999996</v>
      </c>
      <c r="AA50" s="44">
        <v>5.0999999999999996</v>
      </c>
      <c r="AB50" s="44">
        <v>5.0999999999999996</v>
      </c>
      <c r="AC50" s="44">
        <v>5.0999999999999996</v>
      </c>
      <c r="AD50" s="44">
        <v>5.0999999999999996</v>
      </c>
      <c r="AE50" s="44">
        <v>5.0999999999999996</v>
      </c>
      <c r="AF50" s="44">
        <v>5.0999999999999996</v>
      </c>
      <c r="AG50" s="48">
        <v>14.9</v>
      </c>
      <c r="AH50" s="46">
        <f t="shared" si="2"/>
        <v>5.0999999999999996</v>
      </c>
      <c r="AI50" s="47">
        <f t="shared" si="3"/>
        <v>5.0999999999999996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6.5</v>
      </c>
      <c r="C51" s="44">
        <v>6.5</v>
      </c>
      <c r="D51" s="44">
        <v>6.5</v>
      </c>
      <c r="E51" s="44">
        <v>6.5</v>
      </c>
      <c r="F51" s="44">
        <v>6.5</v>
      </c>
      <c r="G51" s="44">
        <v>6.5</v>
      </c>
      <c r="H51" s="44">
        <v>6.5</v>
      </c>
      <c r="I51" s="44">
        <v>6.5</v>
      </c>
      <c r="J51" s="44">
        <v>6.5</v>
      </c>
      <c r="K51" s="44">
        <v>6.5</v>
      </c>
      <c r="L51" s="44">
        <v>6.5</v>
      </c>
      <c r="M51" s="44">
        <v>6.5</v>
      </c>
      <c r="N51" s="44">
        <v>6.5</v>
      </c>
      <c r="O51" s="44">
        <v>6.5</v>
      </c>
      <c r="P51" s="44">
        <v>6.5</v>
      </c>
      <c r="Q51" s="44">
        <v>6.5</v>
      </c>
      <c r="R51" s="44">
        <v>6.5</v>
      </c>
      <c r="S51" s="44">
        <v>6.5</v>
      </c>
      <c r="T51" s="44">
        <v>6.5</v>
      </c>
      <c r="U51" s="44">
        <v>6.5</v>
      </c>
      <c r="V51" s="44">
        <v>6.5</v>
      </c>
      <c r="W51" s="44">
        <v>6.5</v>
      </c>
      <c r="X51" s="44">
        <v>6.5</v>
      </c>
      <c r="Y51" s="44">
        <v>6.5</v>
      </c>
      <c r="Z51" s="44">
        <v>6.5</v>
      </c>
      <c r="AA51" s="44">
        <v>6.5</v>
      </c>
      <c r="AB51" s="44">
        <v>6.5</v>
      </c>
      <c r="AC51" s="44">
        <v>6.5</v>
      </c>
      <c r="AD51" s="44">
        <v>6.5</v>
      </c>
      <c r="AE51" s="44">
        <v>6.5</v>
      </c>
      <c r="AF51" s="44">
        <v>6.5</v>
      </c>
      <c r="AG51" s="48">
        <v>14.9</v>
      </c>
      <c r="AH51" s="46">
        <f t="shared" si="2"/>
        <v>6.5</v>
      </c>
      <c r="AI51" s="47">
        <f t="shared" si="3"/>
        <v>6.5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2</v>
      </c>
      <c r="C52" s="44">
        <v>2</v>
      </c>
      <c r="D52" s="44">
        <v>10.7</v>
      </c>
      <c r="E52" s="44">
        <v>10.7</v>
      </c>
      <c r="F52" s="44">
        <v>10.7</v>
      </c>
      <c r="G52" s="44">
        <v>10.7</v>
      </c>
      <c r="H52" s="44">
        <v>10.7</v>
      </c>
      <c r="I52" s="44">
        <v>10.7</v>
      </c>
      <c r="J52" s="44">
        <v>10.7</v>
      </c>
      <c r="K52" s="44">
        <v>10.7</v>
      </c>
      <c r="L52" s="44">
        <v>10.7</v>
      </c>
      <c r="M52" s="44">
        <v>10.7</v>
      </c>
      <c r="N52" s="44">
        <v>10.7</v>
      </c>
      <c r="O52" s="44">
        <v>10.7</v>
      </c>
      <c r="P52" s="44">
        <v>10.7</v>
      </c>
      <c r="Q52" s="44">
        <v>10.7</v>
      </c>
      <c r="R52" s="44">
        <v>10.7</v>
      </c>
      <c r="S52" s="44">
        <v>10.7</v>
      </c>
      <c r="T52" s="44">
        <v>10.7</v>
      </c>
      <c r="U52" s="44">
        <v>10.7</v>
      </c>
      <c r="V52" s="44">
        <v>10.7</v>
      </c>
      <c r="W52" s="44">
        <v>10.7</v>
      </c>
      <c r="X52" s="44">
        <v>10.7</v>
      </c>
      <c r="Y52" s="44">
        <v>10.7</v>
      </c>
      <c r="Z52" s="44">
        <v>10.7</v>
      </c>
      <c r="AA52" s="44">
        <v>10.7</v>
      </c>
      <c r="AB52" s="44">
        <v>10.7</v>
      </c>
      <c r="AC52" s="44">
        <v>10.7</v>
      </c>
      <c r="AD52" s="44">
        <v>10.7</v>
      </c>
      <c r="AE52" s="44">
        <v>10.7</v>
      </c>
      <c r="AF52" s="44">
        <v>10.7</v>
      </c>
      <c r="AG52" s="48">
        <v>14.3</v>
      </c>
      <c r="AH52" s="46">
        <f t="shared" si="2"/>
        <v>10.7</v>
      </c>
      <c r="AI52" s="47">
        <f t="shared" si="3"/>
        <v>2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2.9</v>
      </c>
      <c r="C53" s="44">
        <v>2.9</v>
      </c>
      <c r="D53" s="44">
        <v>2.7</v>
      </c>
      <c r="E53" s="44">
        <v>2.7</v>
      </c>
      <c r="F53" s="44">
        <v>2.7</v>
      </c>
      <c r="G53" s="44">
        <v>2.7</v>
      </c>
      <c r="H53" s="44">
        <v>2.7</v>
      </c>
      <c r="I53" s="44">
        <v>2.7</v>
      </c>
      <c r="J53" s="44">
        <v>2.7</v>
      </c>
      <c r="K53" s="44">
        <v>2.7</v>
      </c>
      <c r="L53" s="44">
        <v>2.7</v>
      </c>
      <c r="M53" s="44">
        <v>2.7</v>
      </c>
      <c r="N53" s="44">
        <v>2.7</v>
      </c>
      <c r="O53" s="44">
        <v>2.7</v>
      </c>
      <c r="P53" s="44">
        <v>2.7</v>
      </c>
      <c r="Q53" s="44">
        <v>2.7</v>
      </c>
      <c r="R53" s="44">
        <v>2.7</v>
      </c>
      <c r="S53" s="44">
        <v>2.7</v>
      </c>
      <c r="T53" s="44">
        <v>2.7</v>
      </c>
      <c r="U53" s="44">
        <v>2.7</v>
      </c>
      <c r="V53" s="44">
        <v>2.7</v>
      </c>
      <c r="W53" s="44">
        <v>2.7</v>
      </c>
      <c r="X53" s="44">
        <v>2.7</v>
      </c>
      <c r="Y53" s="44">
        <v>2.7</v>
      </c>
      <c r="Z53" s="44">
        <v>2.7</v>
      </c>
      <c r="AA53" s="44">
        <v>2.7</v>
      </c>
      <c r="AB53" s="44">
        <v>2.7</v>
      </c>
      <c r="AC53" s="44">
        <v>2.7</v>
      </c>
      <c r="AD53" s="44">
        <v>2.7</v>
      </c>
      <c r="AE53" s="44">
        <v>2.7</v>
      </c>
      <c r="AF53" s="44">
        <v>2.7</v>
      </c>
      <c r="AG53" s="48">
        <v>14</v>
      </c>
      <c r="AH53" s="46">
        <f t="shared" si="2"/>
        <v>2.9</v>
      </c>
      <c r="AI53" s="47">
        <f t="shared" si="3"/>
        <v>2.7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7.9</v>
      </c>
      <c r="C54" s="44">
        <v>7.9</v>
      </c>
      <c r="D54" s="44">
        <v>7.9</v>
      </c>
      <c r="E54" s="44">
        <v>7.9</v>
      </c>
      <c r="F54" s="44">
        <v>7.9</v>
      </c>
      <c r="G54" s="44">
        <v>7.9</v>
      </c>
      <c r="H54" s="44">
        <v>7.9</v>
      </c>
      <c r="I54" s="44">
        <v>7.9</v>
      </c>
      <c r="J54" s="44">
        <v>7.9</v>
      </c>
      <c r="K54" s="44">
        <v>7.9</v>
      </c>
      <c r="L54" s="44">
        <v>7.9</v>
      </c>
      <c r="M54" s="44">
        <v>7.9</v>
      </c>
      <c r="N54" s="44">
        <v>7.9</v>
      </c>
      <c r="O54" s="44">
        <v>7.9</v>
      </c>
      <c r="P54" s="44">
        <v>7.9</v>
      </c>
      <c r="Q54" s="44">
        <v>7.9</v>
      </c>
      <c r="R54" s="44">
        <v>7.9</v>
      </c>
      <c r="S54" s="44">
        <v>7.9</v>
      </c>
      <c r="T54" s="44">
        <v>7.9</v>
      </c>
      <c r="U54" s="44">
        <v>7.9</v>
      </c>
      <c r="V54" s="44">
        <v>7.9</v>
      </c>
      <c r="W54" s="44">
        <v>7.9</v>
      </c>
      <c r="X54" s="44">
        <v>7.9</v>
      </c>
      <c r="Y54" s="44">
        <v>7.9</v>
      </c>
      <c r="Z54" s="44">
        <v>7.9</v>
      </c>
      <c r="AA54" s="44">
        <v>7.9</v>
      </c>
      <c r="AB54" s="44">
        <v>7.9</v>
      </c>
      <c r="AC54" s="44">
        <v>7.9</v>
      </c>
      <c r="AD54" s="44">
        <v>7.9</v>
      </c>
      <c r="AE54" s="44">
        <v>7.9</v>
      </c>
      <c r="AF54" s="44">
        <v>7.9</v>
      </c>
      <c r="AG54" s="48">
        <v>13.6</v>
      </c>
      <c r="AH54" s="46">
        <f t="shared" si="2"/>
        <v>7.9</v>
      </c>
      <c r="AI54" s="47">
        <f t="shared" si="3"/>
        <v>7.9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6.4</v>
      </c>
      <c r="C55" s="44">
        <v>6.4</v>
      </c>
      <c r="D55" s="44">
        <v>7</v>
      </c>
      <c r="E55" s="44">
        <v>7</v>
      </c>
      <c r="F55" s="44">
        <v>7</v>
      </c>
      <c r="G55" s="44">
        <v>7</v>
      </c>
      <c r="H55" s="44">
        <v>7</v>
      </c>
      <c r="I55" s="44">
        <v>7</v>
      </c>
      <c r="J55" s="44">
        <v>7</v>
      </c>
      <c r="K55" s="44">
        <v>7</v>
      </c>
      <c r="L55" s="44">
        <v>7</v>
      </c>
      <c r="M55" s="44">
        <v>7</v>
      </c>
      <c r="N55" s="44">
        <v>7</v>
      </c>
      <c r="O55" s="44">
        <v>7</v>
      </c>
      <c r="P55" s="44">
        <v>7</v>
      </c>
      <c r="Q55" s="44">
        <v>7</v>
      </c>
      <c r="R55" s="44">
        <v>7</v>
      </c>
      <c r="S55" s="44">
        <v>7</v>
      </c>
      <c r="T55" s="44">
        <v>7</v>
      </c>
      <c r="U55" s="44">
        <v>7</v>
      </c>
      <c r="V55" s="44">
        <v>7</v>
      </c>
      <c r="W55" s="44">
        <v>7</v>
      </c>
      <c r="X55" s="44">
        <v>7</v>
      </c>
      <c r="Y55" s="44">
        <v>7</v>
      </c>
      <c r="Z55" s="44">
        <v>7</v>
      </c>
      <c r="AA55" s="44">
        <v>7</v>
      </c>
      <c r="AB55" s="44">
        <v>7</v>
      </c>
      <c r="AC55" s="44">
        <v>7</v>
      </c>
      <c r="AD55" s="44">
        <v>7</v>
      </c>
      <c r="AE55" s="44">
        <v>7</v>
      </c>
      <c r="AF55" s="44">
        <v>7</v>
      </c>
      <c r="AG55" s="48">
        <v>13.5</v>
      </c>
      <c r="AH55" s="46">
        <f t="shared" si="2"/>
        <v>7</v>
      </c>
      <c r="AI55" s="47">
        <f t="shared" si="3"/>
        <v>6.4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v>0</v>
      </c>
      <c r="L56" s="44">
        <v>0</v>
      </c>
      <c r="M56" s="44">
        <v>0</v>
      </c>
      <c r="N56" s="44">
        <v>0</v>
      </c>
      <c r="O56" s="44">
        <v>0</v>
      </c>
      <c r="P56" s="44">
        <v>0</v>
      </c>
      <c r="Q56" s="44">
        <v>0</v>
      </c>
      <c r="R56" s="44">
        <v>0</v>
      </c>
      <c r="S56" s="44">
        <v>0</v>
      </c>
      <c r="T56" s="44">
        <v>0</v>
      </c>
      <c r="U56" s="44">
        <v>0</v>
      </c>
      <c r="V56" s="44">
        <v>0</v>
      </c>
      <c r="W56" s="44">
        <v>0</v>
      </c>
      <c r="X56" s="44">
        <v>0</v>
      </c>
      <c r="Y56" s="44">
        <v>0</v>
      </c>
      <c r="Z56" s="44">
        <v>0</v>
      </c>
      <c r="AA56" s="44">
        <v>0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4.7</v>
      </c>
      <c r="C57" s="44">
        <v>4.7</v>
      </c>
      <c r="D57" s="44">
        <v>5.4</v>
      </c>
      <c r="E57" s="44">
        <v>5.4</v>
      </c>
      <c r="F57" s="44">
        <v>5.4</v>
      </c>
      <c r="G57" s="44">
        <v>5.4</v>
      </c>
      <c r="H57" s="44">
        <v>5.4</v>
      </c>
      <c r="I57" s="44">
        <v>5.4</v>
      </c>
      <c r="J57" s="44">
        <v>5.4</v>
      </c>
      <c r="K57" s="44">
        <v>5.4</v>
      </c>
      <c r="L57" s="44">
        <v>5.4</v>
      </c>
      <c r="M57" s="44">
        <v>5.4</v>
      </c>
      <c r="N57" s="44">
        <v>5.4</v>
      </c>
      <c r="O57" s="44">
        <v>5.4</v>
      </c>
      <c r="P57" s="44">
        <v>5.4</v>
      </c>
      <c r="Q57" s="44">
        <v>5.4</v>
      </c>
      <c r="R57" s="44">
        <v>5.4</v>
      </c>
      <c r="S57" s="44">
        <v>5.4</v>
      </c>
      <c r="T57" s="44">
        <v>5.4</v>
      </c>
      <c r="U57" s="44">
        <v>5.4</v>
      </c>
      <c r="V57" s="44">
        <v>5.4</v>
      </c>
      <c r="W57" s="44">
        <v>5.4</v>
      </c>
      <c r="X57" s="44">
        <v>5.4</v>
      </c>
      <c r="Y57" s="44">
        <v>5.4</v>
      </c>
      <c r="Z57" s="44">
        <v>5.4</v>
      </c>
      <c r="AA57" s="44">
        <v>5.4</v>
      </c>
      <c r="AB57" s="44">
        <v>5.4</v>
      </c>
      <c r="AC57" s="44">
        <v>5.4</v>
      </c>
      <c r="AD57" s="44">
        <v>5.4</v>
      </c>
      <c r="AE57" s="44">
        <v>5.4</v>
      </c>
      <c r="AF57" s="44">
        <v>5.4</v>
      </c>
      <c r="AG57" s="48">
        <v>12</v>
      </c>
      <c r="AH57" s="46">
        <f t="shared" si="2"/>
        <v>5.4</v>
      </c>
      <c r="AI57" s="47">
        <f t="shared" si="3"/>
        <v>4.7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</v>
      </c>
      <c r="C58" s="44">
        <v>3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4</v>
      </c>
      <c r="C59" s="44">
        <v>4</v>
      </c>
      <c r="D59" s="44">
        <v>2.2000000000000002</v>
      </c>
      <c r="E59" s="44">
        <v>2.2000000000000002</v>
      </c>
      <c r="F59" s="44">
        <v>2.2000000000000002</v>
      </c>
      <c r="G59" s="44">
        <v>2.2000000000000002</v>
      </c>
      <c r="H59" s="44">
        <v>2.2000000000000002</v>
      </c>
      <c r="I59" s="44">
        <v>2.2000000000000002</v>
      </c>
      <c r="J59" s="44">
        <v>2.2000000000000002</v>
      </c>
      <c r="K59" s="44">
        <v>2.2000000000000002</v>
      </c>
      <c r="L59" s="44">
        <v>2.2000000000000002</v>
      </c>
      <c r="M59" s="44">
        <v>2.2000000000000002</v>
      </c>
      <c r="N59" s="44">
        <v>2.2000000000000002</v>
      </c>
      <c r="O59" s="44">
        <v>2.2000000000000002</v>
      </c>
      <c r="P59" s="44">
        <v>2.2000000000000002</v>
      </c>
      <c r="Q59" s="44">
        <v>2.2000000000000002</v>
      </c>
      <c r="R59" s="44">
        <v>2.2000000000000002</v>
      </c>
      <c r="S59" s="44">
        <v>2.2000000000000002</v>
      </c>
      <c r="T59" s="44">
        <v>2.2000000000000002</v>
      </c>
      <c r="U59" s="44">
        <v>2.2000000000000002</v>
      </c>
      <c r="V59" s="44">
        <v>2.2000000000000002</v>
      </c>
      <c r="W59" s="44">
        <v>2.2000000000000002</v>
      </c>
      <c r="X59" s="44">
        <v>2.2000000000000002</v>
      </c>
      <c r="Y59" s="44">
        <v>2.2000000000000002</v>
      </c>
      <c r="Z59" s="44">
        <v>2.2000000000000002</v>
      </c>
      <c r="AA59" s="44">
        <v>2.2000000000000002</v>
      </c>
      <c r="AB59" s="44">
        <v>2.2000000000000002</v>
      </c>
      <c r="AC59" s="44">
        <v>2.2000000000000002</v>
      </c>
      <c r="AD59" s="44">
        <v>2.2000000000000002</v>
      </c>
      <c r="AE59" s="44">
        <v>2.2000000000000002</v>
      </c>
      <c r="AF59" s="44">
        <v>2.2000000000000002</v>
      </c>
      <c r="AG59" s="48">
        <v>12</v>
      </c>
      <c r="AH59" s="46">
        <f t="shared" si="2"/>
        <v>4</v>
      </c>
      <c r="AI59" s="47">
        <f t="shared" si="3"/>
        <v>2.2000000000000002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5.9</v>
      </c>
      <c r="C60" s="44">
        <v>5.9</v>
      </c>
      <c r="D60" s="44">
        <v>6.7</v>
      </c>
      <c r="E60" s="44">
        <v>6.7</v>
      </c>
      <c r="F60" s="44">
        <v>6.7</v>
      </c>
      <c r="G60" s="44">
        <v>6.7</v>
      </c>
      <c r="H60" s="44">
        <v>6.7</v>
      </c>
      <c r="I60" s="44">
        <v>6.7</v>
      </c>
      <c r="J60" s="44">
        <v>6.7</v>
      </c>
      <c r="K60" s="44">
        <v>6.7</v>
      </c>
      <c r="L60" s="44">
        <v>6.7</v>
      </c>
      <c r="M60" s="44">
        <v>6.7</v>
      </c>
      <c r="N60" s="44">
        <v>6.7</v>
      </c>
      <c r="O60" s="44">
        <v>6.7</v>
      </c>
      <c r="P60" s="44">
        <v>6.7</v>
      </c>
      <c r="Q60" s="44">
        <v>6.7</v>
      </c>
      <c r="R60" s="44">
        <v>6.7</v>
      </c>
      <c r="S60" s="44">
        <v>6.7</v>
      </c>
      <c r="T60" s="44">
        <v>6.7</v>
      </c>
      <c r="U60" s="44">
        <v>6.7</v>
      </c>
      <c r="V60" s="44">
        <v>6.7</v>
      </c>
      <c r="W60" s="44">
        <v>6.7</v>
      </c>
      <c r="X60" s="44">
        <v>6.7</v>
      </c>
      <c r="Y60" s="44">
        <v>6.7</v>
      </c>
      <c r="Z60" s="44">
        <v>6.7</v>
      </c>
      <c r="AA60" s="44">
        <v>6.7</v>
      </c>
      <c r="AB60" s="44">
        <v>6.7</v>
      </c>
      <c r="AC60" s="44">
        <v>6.7</v>
      </c>
      <c r="AD60" s="44">
        <v>6.7</v>
      </c>
      <c r="AE60" s="44">
        <v>6.7</v>
      </c>
      <c r="AF60" s="44">
        <v>6.7</v>
      </c>
      <c r="AG60" s="48">
        <v>12</v>
      </c>
      <c r="AH60" s="46">
        <f t="shared" si="2"/>
        <v>6.7</v>
      </c>
      <c r="AI60" s="47">
        <f t="shared" si="3"/>
        <v>5.9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1.8</v>
      </c>
      <c r="C61" s="44">
        <v>1.8</v>
      </c>
      <c r="D61" s="44">
        <v>13.4</v>
      </c>
      <c r="E61" s="44">
        <v>13.4</v>
      </c>
      <c r="F61" s="44">
        <v>13.4</v>
      </c>
      <c r="G61" s="44">
        <v>13.4</v>
      </c>
      <c r="H61" s="44">
        <v>13.4</v>
      </c>
      <c r="I61" s="44">
        <v>13.4</v>
      </c>
      <c r="J61" s="44">
        <v>13.4</v>
      </c>
      <c r="K61" s="44">
        <v>13.4</v>
      </c>
      <c r="L61" s="44">
        <v>13.4</v>
      </c>
      <c r="M61" s="44">
        <v>13.4</v>
      </c>
      <c r="N61" s="44">
        <v>13.4</v>
      </c>
      <c r="O61" s="44">
        <v>13.4</v>
      </c>
      <c r="P61" s="44">
        <v>13.4</v>
      </c>
      <c r="Q61" s="44">
        <v>13.4</v>
      </c>
      <c r="R61" s="44">
        <v>13.4</v>
      </c>
      <c r="S61" s="44">
        <v>13.4</v>
      </c>
      <c r="T61" s="44">
        <v>13.4</v>
      </c>
      <c r="U61" s="44">
        <v>13.4</v>
      </c>
      <c r="V61" s="44">
        <v>13.4</v>
      </c>
      <c r="W61" s="44">
        <v>13.4</v>
      </c>
      <c r="X61" s="44">
        <v>13.4</v>
      </c>
      <c r="Y61" s="44">
        <v>13.4</v>
      </c>
      <c r="Z61" s="44">
        <v>13.4</v>
      </c>
      <c r="AA61" s="44">
        <v>13.4</v>
      </c>
      <c r="AB61" s="44">
        <v>13.4</v>
      </c>
      <c r="AC61" s="44">
        <v>13.4</v>
      </c>
      <c r="AD61" s="44">
        <v>13.4</v>
      </c>
      <c r="AE61" s="44">
        <v>13.4</v>
      </c>
      <c r="AF61" s="44">
        <v>13.4</v>
      </c>
      <c r="AG61" s="48">
        <v>12</v>
      </c>
      <c r="AH61" s="46">
        <f t="shared" si="2"/>
        <v>13.4</v>
      </c>
      <c r="AI61" s="47">
        <f t="shared" si="3"/>
        <v>1.8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5.0999999999999996</v>
      </c>
      <c r="C62" s="44">
        <v>5.0999999999999996</v>
      </c>
      <c r="D62" s="44">
        <v>5.0999999999999996</v>
      </c>
      <c r="E62" s="44">
        <v>5.0999999999999996</v>
      </c>
      <c r="F62" s="44">
        <v>5.0999999999999996</v>
      </c>
      <c r="G62" s="44">
        <v>5.0999999999999996</v>
      </c>
      <c r="H62" s="44">
        <v>5.0999999999999996</v>
      </c>
      <c r="I62" s="44">
        <v>5.0999999999999996</v>
      </c>
      <c r="J62" s="44">
        <v>5.0999999999999996</v>
      </c>
      <c r="K62" s="44">
        <v>5.0999999999999996</v>
      </c>
      <c r="L62" s="44">
        <v>5.0999999999999996</v>
      </c>
      <c r="M62" s="44">
        <v>5.0999999999999996</v>
      </c>
      <c r="N62" s="44">
        <v>5.0999999999999996</v>
      </c>
      <c r="O62" s="44">
        <v>5.0999999999999996</v>
      </c>
      <c r="P62" s="44">
        <v>5.0999999999999996</v>
      </c>
      <c r="Q62" s="44">
        <v>5.0999999999999996</v>
      </c>
      <c r="R62" s="44">
        <v>5.0999999999999996</v>
      </c>
      <c r="S62" s="44">
        <v>5.0999999999999996</v>
      </c>
      <c r="T62" s="44">
        <v>5.0999999999999996</v>
      </c>
      <c r="U62" s="44">
        <v>5.0999999999999996</v>
      </c>
      <c r="V62" s="44">
        <v>5.0999999999999996</v>
      </c>
      <c r="W62" s="44">
        <v>5.0999999999999996</v>
      </c>
      <c r="X62" s="44">
        <v>5.0999999999999996</v>
      </c>
      <c r="Y62" s="44">
        <v>5.0999999999999996</v>
      </c>
      <c r="Z62" s="44">
        <v>5.0999999999999996</v>
      </c>
      <c r="AA62" s="44">
        <v>5.0999999999999996</v>
      </c>
      <c r="AB62" s="44">
        <v>5.0999999999999996</v>
      </c>
      <c r="AC62" s="44">
        <v>5.0999999999999996</v>
      </c>
      <c r="AD62" s="44">
        <v>5.0999999999999996</v>
      </c>
      <c r="AE62" s="44">
        <v>5.0999999999999996</v>
      </c>
      <c r="AF62" s="44">
        <v>5.0999999999999996</v>
      </c>
      <c r="AG62" s="48">
        <v>11.88</v>
      </c>
      <c r="AH62" s="46">
        <f t="shared" si="2"/>
        <v>5.0999999999999996</v>
      </c>
      <c r="AI62" s="47">
        <f t="shared" si="3"/>
        <v>5.0999999999999996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11.7</v>
      </c>
      <c r="C63" s="44">
        <v>11.7</v>
      </c>
      <c r="D63" s="44">
        <v>11.7</v>
      </c>
      <c r="E63" s="44">
        <v>11.7</v>
      </c>
      <c r="F63" s="44">
        <v>11.7</v>
      </c>
      <c r="G63" s="44">
        <v>11.7</v>
      </c>
      <c r="H63" s="44">
        <v>11.7</v>
      </c>
      <c r="I63" s="44">
        <v>11.7</v>
      </c>
      <c r="J63" s="44">
        <v>11.7</v>
      </c>
      <c r="K63" s="44">
        <v>11.7</v>
      </c>
      <c r="L63" s="44">
        <v>11.7</v>
      </c>
      <c r="M63" s="44">
        <v>11.7</v>
      </c>
      <c r="N63" s="44">
        <v>11.7</v>
      </c>
      <c r="O63" s="44">
        <v>11.7</v>
      </c>
      <c r="P63" s="44">
        <v>11.7</v>
      </c>
      <c r="Q63" s="44">
        <v>11.7</v>
      </c>
      <c r="R63" s="44">
        <v>11.7</v>
      </c>
      <c r="S63" s="44">
        <v>11.7</v>
      </c>
      <c r="T63" s="44">
        <v>11.7</v>
      </c>
      <c r="U63" s="44">
        <v>11.7</v>
      </c>
      <c r="V63" s="44">
        <v>11.7</v>
      </c>
      <c r="W63" s="44">
        <v>11.7</v>
      </c>
      <c r="X63" s="44">
        <v>11.7</v>
      </c>
      <c r="Y63" s="44">
        <v>11.7</v>
      </c>
      <c r="Z63" s="44">
        <v>11.7</v>
      </c>
      <c r="AA63" s="44">
        <v>11.7</v>
      </c>
      <c r="AB63" s="44">
        <v>11.7</v>
      </c>
      <c r="AC63" s="44">
        <v>11.7</v>
      </c>
      <c r="AD63" s="44">
        <v>11.7</v>
      </c>
      <c r="AE63" s="44">
        <v>11.7</v>
      </c>
      <c r="AF63" s="44">
        <v>11.7</v>
      </c>
      <c r="AG63" s="48">
        <v>11</v>
      </c>
      <c r="AH63" s="46">
        <f t="shared" si="2"/>
        <v>11.7</v>
      </c>
      <c r="AI63" s="47">
        <f t="shared" si="3"/>
        <v>11.7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1.3</v>
      </c>
      <c r="C64" s="44">
        <v>1.3</v>
      </c>
      <c r="D64" s="44">
        <v>1.3</v>
      </c>
      <c r="E64" s="44">
        <v>1.3</v>
      </c>
      <c r="F64" s="44">
        <v>1.3</v>
      </c>
      <c r="G64" s="44">
        <v>1.3</v>
      </c>
      <c r="H64" s="44">
        <v>1.3</v>
      </c>
      <c r="I64" s="44">
        <v>1.3</v>
      </c>
      <c r="J64" s="44">
        <v>1.3</v>
      </c>
      <c r="K64" s="44">
        <v>1.3</v>
      </c>
      <c r="L64" s="44">
        <v>1.3</v>
      </c>
      <c r="M64" s="44">
        <v>1.3</v>
      </c>
      <c r="N64" s="44">
        <v>1.3</v>
      </c>
      <c r="O64" s="44">
        <v>1.3</v>
      </c>
      <c r="P64" s="44">
        <v>1.3</v>
      </c>
      <c r="Q64" s="44">
        <v>1.3</v>
      </c>
      <c r="R64" s="44">
        <v>1.3</v>
      </c>
      <c r="S64" s="44">
        <v>1.3</v>
      </c>
      <c r="T64" s="44">
        <v>1.3</v>
      </c>
      <c r="U64" s="44">
        <v>1.3</v>
      </c>
      <c r="V64" s="44">
        <v>1.3</v>
      </c>
      <c r="W64" s="44">
        <v>1.3</v>
      </c>
      <c r="X64" s="44">
        <v>1.3</v>
      </c>
      <c r="Y64" s="44">
        <v>1.3</v>
      </c>
      <c r="Z64" s="44">
        <v>1.3</v>
      </c>
      <c r="AA64" s="44">
        <v>1.3</v>
      </c>
      <c r="AB64" s="44">
        <v>1.3</v>
      </c>
      <c r="AC64" s="44">
        <v>1.3</v>
      </c>
      <c r="AD64" s="44">
        <v>1.3</v>
      </c>
      <c r="AE64" s="44">
        <v>1.3</v>
      </c>
      <c r="AF64" s="44">
        <v>1.3</v>
      </c>
      <c r="AG64" s="48">
        <v>11</v>
      </c>
      <c r="AH64" s="46">
        <f>MAX(B64:AF64)</f>
        <v>1.3</v>
      </c>
      <c r="AI64" s="47">
        <f>MIN(B64:AF64)</f>
        <v>1.3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2.1</v>
      </c>
      <c r="C66" s="44">
        <v>2.1</v>
      </c>
      <c r="D66" s="44">
        <v>2.1</v>
      </c>
      <c r="E66" s="44">
        <v>2.1</v>
      </c>
      <c r="F66" s="44">
        <v>2.1</v>
      </c>
      <c r="G66" s="44">
        <v>2.1</v>
      </c>
      <c r="H66" s="44">
        <v>2.1</v>
      </c>
      <c r="I66" s="44">
        <v>2.1</v>
      </c>
      <c r="J66" s="44">
        <v>2.1</v>
      </c>
      <c r="K66" s="44">
        <v>2.1</v>
      </c>
      <c r="L66" s="44">
        <v>2.1</v>
      </c>
      <c r="M66" s="44">
        <v>2.1</v>
      </c>
      <c r="N66" s="44">
        <v>2.1</v>
      </c>
      <c r="O66" s="44">
        <v>2.1</v>
      </c>
      <c r="P66" s="44">
        <v>2.1</v>
      </c>
      <c r="Q66" s="44">
        <v>2.1</v>
      </c>
      <c r="R66" s="44">
        <v>2.1</v>
      </c>
      <c r="S66" s="44">
        <v>2.1</v>
      </c>
      <c r="T66" s="44">
        <v>2.1</v>
      </c>
      <c r="U66" s="44">
        <v>2.1</v>
      </c>
      <c r="V66" s="44">
        <v>2.1</v>
      </c>
      <c r="W66" s="44">
        <v>2.1</v>
      </c>
      <c r="X66" s="44">
        <v>2.1</v>
      </c>
      <c r="Y66" s="44">
        <v>2.1</v>
      </c>
      <c r="Z66" s="44">
        <v>2.1</v>
      </c>
      <c r="AA66" s="44">
        <v>2.1</v>
      </c>
      <c r="AB66" s="44">
        <v>2.1</v>
      </c>
      <c r="AC66" s="44">
        <v>2.1</v>
      </c>
      <c r="AD66" s="44">
        <v>2.1</v>
      </c>
      <c r="AE66" s="44">
        <v>2.1</v>
      </c>
      <c r="AF66" s="44">
        <v>2.1</v>
      </c>
      <c r="AG66" s="62">
        <v>10.3</v>
      </c>
      <c r="AH66" s="46">
        <f t="shared" si="2"/>
        <v>2.1</v>
      </c>
      <c r="AI66" s="47">
        <f t="shared" si="3"/>
        <v>2.1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4.3</v>
      </c>
      <c r="C67" s="44">
        <v>4.3</v>
      </c>
      <c r="D67" s="44">
        <v>4.9000000000000004</v>
      </c>
      <c r="E67" s="44">
        <v>4.9000000000000004</v>
      </c>
      <c r="F67" s="44">
        <v>4.9000000000000004</v>
      </c>
      <c r="G67" s="44">
        <v>4.9000000000000004</v>
      </c>
      <c r="H67" s="44">
        <v>4.9000000000000004</v>
      </c>
      <c r="I67" s="44">
        <v>4.9000000000000004</v>
      </c>
      <c r="J67" s="44">
        <v>4.9000000000000004</v>
      </c>
      <c r="K67" s="44">
        <v>4.9000000000000004</v>
      </c>
      <c r="L67" s="44">
        <v>4.9000000000000004</v>
      </c>
      <c r="M67" s="44">
        <v>4.9000000000000004</v>
      </c>
      <c r="N67" s="44">
        <v>4.9000000000000004</v>
      </c>
      <c r="O67" s="44">
        <v>4.9000000000000004</v>
      </c>
      <c r="P67" s="44">
        <v>4.9000000000000004</v>
      </c>
      <c r="Q67" s="44">
        <v>4.9000000000000004</v>
      </c>
      <c r="R67" s="44">
        <v>4.9000000000000004</v>
      </c>
      <c r="S67" s="44">
        <v>4.9000000000000004</v>
      </c>
      <c r="T67" s="44">
        <v>4.9000000000000004</v>
      </c>
      <c r="U67" s="44">
        <v>4.9000000000000004</v>
      </c>
      <c r="V67" s="44">
        <v>4.9000000000000004</v>
      </c>
      <c r="W67" s="44">
        <v>4.9000000000000004</v>
      </c>
      <c r="X67" s="44">
        <v>4.9000000000000004</v>
      </c>
      <c r="Y67" s="44">
        <v>4.9000000000000004</v>
      </c>
      <c r="Z67" s="44">
        <v>4.9000000000000004</v>
      </c>
      <c r="AA67" s="44">
        <v>4.9000000000000004</v>
      </c>
      <c r="AB67" s="44">
        <v>4.9000000000000004</v>
      </c>
      <c r="AC67" s="44">
        <v>4.9000000000000004</v>
      </c>
      <c r="AD67" s="44">
        <v>4.9000000000000004</v>
      </c>
      <c r="AE67" s="44">
        <v>4.9000000000000004</v>
      </c>
      <c r="AF67" s="44">
        <v>4.9000000000000004</v>
      </c>
      <c r="AG67" s="61">
        <v>10</v>
      </c>
      <c r="AH67" s="46">
        <f t="shared" si="2"/>
        <v>4.9000000000000004</v>
      </c>
      <c r="AI67" s="47">
        <f t="shared" si="3"/>
        <v>4.3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4.5999999999999996</v>
      </c>
      <c r="C68" s="44">
        <v>4.5999999999999996</v>
      </c>
      <c r="D68" s="44">
        <v>4.5999999999999996</v>
      </c>
      <c r="E68" s="44">
        <v>4.5999999999999996</v>
      </c>
      <c r="F68" s="44">
        <v>4.5999999999999996</v>
      </c>
      <c r="G68" s="44">
        <v>4.5999999999999996</v>
      </c>
      <c r="H68" s="44">
        <v>4.5999999999999996</v>
      </c>
      <c r="I68" s="44">
        <v>4.5999999999999996</v>
      </c>
      <c r="J68" s="44">
        <v>4.5999999999999996</v>
      </c>
      <c r="K68" s="44">
        <v>4.5999999999999996</v>
      </c>
      <c r="L68" s="44">
        <v>4.5999999999999996</v>
      </c>
      <c r="M68" s="44">
        <v>4.5999999999999996</v>
      </c>
      <c r="N68" s="44">
        <v>4.5999999999999996</v>
      </c>
      <c r="O68" s="44">
        <v>4.5999999999999996</v>
      </c>
      <c r="P68" s="44">
        <v>4.5999999999999996</v>
      </c>
      <c r="Q68" s="44">
        <v>4.5999999999999996</v>
      </c>
      <c r="R68" s="44">
        <v>4.5999999999999996</v>
      </c>
      <c r="S68" s="44">
        <v>4.5999999999999996</v>
      </c>
      <c r="T68" s="44">
        <v>4.5999999999999996</v>
      </c>
      <c r="U68" s="44">
        <v>4.5999999999999996</v>
      </c>
      <c r="V68" s="44">
        <v>4.5999999999999996</v>
      </c>
      <c r="W68" s="44">
        <v>4.5999999999999996</v>
      </c>
      <c r="X68" s="44">
        <v>4.5999999999999996</v>
      </c>
      <c r="Y68" s="44">
        <v>4.5999999999999996</v>
      </c>
      <c r="Z68" s="44">
        <v>4.5999999999999996</v>
      </c>
      <c r="AA68" s="44">
        <v>4.5999999999999996</v>
      </c>
      <c r="AB68" s="44">
        <v>4.5999999999999996</v>
      </c>
      <c r="AC68" s="44">
        <v>4.5999999999999996</v>
      </c>
      <c r="AD68" s="44">
        <v>4.5999999999999996</v>
      </c>
      <c r="AE68" s="44">
        <v>4.5999999999999996</v>
      </c>
      <c r="AF68" s="44">
        <v>4.5999999999999996</v>
      </c>
      <c r="AG68" s="64">
        <v>10</v>
      </c>
      <c r="AH68" s="46">
        <f t="shared" si="2"/>
        <v>4.5999999999999996</v>
      </c>
      <c r="AI68" s="47">
        <f t="shared" si="3"/>
        <v>4.5999999999999996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v>82</v>
      </c>
      <c r="C70" s="66">
        <v>82</v>
      </c>
      <c r="D70" s="66">
        <v>86</v>
      </c>
      <c r="E70" s="66">
        <v>86</v>
      </c>
      <c r="F70" s="66">
        <v>86</v>
      </c>
      <c r="G70" s="66">
        <v>86</v>
      </c>
      <c r="H70" s="66">
        <v>86</v>
      </c>
      <c r="I70" s="66">
        <v>86</v>
      </c>
      <c r="J70" s="66">
        <v>86</v>
      </c>
      <c r="K70" s="66">
        <v>86</v>
      </c>
      <c r="L70" s="66">
        <v>86</v>
      </c>
      <c r="M70" s="68">
        <v>87</v>
      </c>
      <c r="N70" s="68">
        <v>87</v>
      </c>
      <c r="O70" s="68">
        <v>87</v>
      </c>
      <c r="P70" s="68">
        <v>87</v>
      </c>
      <c r="Q70" s="68">
        <v>87</v>
      </c>
      <c r="R70" s="68">
        <v>86.4</v>
      </c>
      <c r="S70" s="68">
        <v>86.4</v>
      </c>
      <c r="T70" s="68">
        <v>86.4</v>
      </c>
      <c r="U70" s="68">
        <v>86.4</v>
      </c>
      <c r="V70" s="68">
        <v>86.4</v>
      </c>
      <c r="W70" s="68">
        <v>86.4</v>
      </c>
      <c r="X70" s="68">
        <v>86.4</v>
      </c>
      <c r="Y70" s="68">
        <v>86.4</v>
      </c>
      <c r="Z70" s="68">
        <v>86.4</v>
      </c>
      <c r="AA70" s="68">
        <v>86.4</v>
      </c>
      <c r="AB70" s="68">
        <v>86.4</v>
      </c>
      <c r="AC70" s="68">
        <v>86.4</v>
      </c>
      <c r="AD70" s="68">
        <v>86.4</v>
      </c>
      <c r="AE70" s="68">
        <v>86.4</v>
      </c>
      <c r="AF70" s="68">
        <v>86.4</v>
      </c>
      <c r="AG70" s="64">
        <v>240</v>
      </c>
      <c r="AH70" s="46">
        <f t="shared" si="2"/>
        <v>87</v>
      </c>
      <c r="AI70" s="47">
        <f t="shared" si="3"/>
        <v>82</v>
      </c>
      <c r="AK70" s="49"/>
    </row>
    <row r="71" spans="1:88" ht="15.75" thickBot="1">
      <c r="A71" s="69" t="s">
        <v>90</v>
      </c>
      <c r="B71" s="70">
        <f t="shared" ref="B71:K71" si="20">SUM(B11:B69)</f>
        <v>783.65000000000009</v>
      </c>
      <c r="C71" s="70">
        <f t="shared" si="20"/>
        <v>783.65000000000009</v>
      </c>
      <c r="D71" s="70">
        <f t="shared" si="20"/>
        <v>802.00000000000011</v>
      </c>
      <c r="E71" s="70">
        <f t="shared" si="20"/>
        <v>802.00000000000011</v>
      </c>
      <c r="F71" s="70">
        <f t="shared" si="20"/>
        <v>802.00000000000011</v>
      </c>
      <c r="G71" s="70">
        <f t="shared" si="20"/>
        <v>802.00000000000011</v>
      </c>
      <c r="H71" s="70">
        <f t="shared" si="20"/>
        <v>802.00000000000011</v>
      </c>
      <c r="I71" s="70">
        <f t="shared" si="20"/>
        <v>802.00000000000011</v>
      </c>
      <c r="J71" s="70">
        <f t="shared" si="20"/>
        <v>802.00000000000011</v>
      </c>
      <c r="K71" s="70">
        <f t="shared" si="20"/>
        <v>802.00000000000011</v>
      </c>
      <c r="L71" s="70">
        <f t="shared" ref="L71:AG71" si="21">SUM(L11:L69)</f>
        <v>802.00000000000011</v>
      </c>
      <c r="M71" s="70">
        <f t="shared" si="21"/>
        <v>802.00000000000011</v>
      </c>
      <c r="N71" s="70">
        <f>SUM(N11:N69)</f>
        <v>802.00000000000011</v>
      </c>
      <c r="O71" s="70">
        <f>SUM(O11:O69)</f>
        <v>802.00000000000011</v>
      </c>
      <c r="P71" s="70">
        <f>SUM(P11:P69)</f>
        <v>802.00000000000011</v>
      </c>
      <c r="Q71" s="70">
        <f>SUM(Q11:Q69)</f>
        <v>802.00000000000011</v>
      </c>
      <c r="R71" s="70">
        <f t="shared" si="21"/>
        <v>802.00000000000011</v>
      </c>
      <c r="S71" s="70">
        <f t="shared" si="21"/>
        <v>802.00000000000011</v>
      </c>
      <c r="T71" s="70">
        <f t="shared" si="21"/>
        <v>802.00000000000011</v>
      </c>
      <c r="U71" s="70">
        <f t="shared" si="21"/>
        <v>802.00000000000011</v>
      </c>
      <c r="V71" s="70">
        <f t="shared" si="21"/>
        <v>802.00000000000011</v>
      </c>
      <c r="W71" s="70">
        <f t="shared" si="21"/>
        <v>802.00000000000011</v>
      </c>
      <c r="X71" s="70">
        <f t="shared" si="21"/>
        <v>802.00000000000011</v>
      </c>
      <c r="Y71" s="70">
        <f t="shared" si="21"/>
        <v>802.00000000000011</v>
      </c>
      <c r="Z71" s="70">
        <f t="shared" si="21"/>
        <v>802.00000000000011</v>
      </c>
      <c r="AA71" s="70">
        <f t="shared" si="21"/>
        <v>802.00000000000011</v>
      </c>
      <c r="AB71" s="70">
        <f>SUM(AB11:AB69)</f>
        <v>806.00000000000011</v>
      </c>
      <c r="AC71" s="70">
        <f>SUM(AC11:AC69)</f>
        <v>806.00000000000011</v>
      </c>
      <c r="AD71" s="70">
        <f>SUM(AD11:AD69)</f>
        <v>806.00000000000011</v>
      </c>
      <c r="AE71" s="70">
        <f>SUM(AE11:AE69)</f>
        <v>806.00000000000011</v>
      </c>
      <c r="AF71" s="70">
        <f t="shared" si="21"/>
        <v>806.00000000000011</v>
      </c>
      <c r="AG71" s="70">
        <f t="shared" si="21"/>
        <v>1812.2049999999999</v>
      </c>
      <c r="AH71" s="46">
        <f t="shared" si="2"/>
        <v>806.00000000000011</v>
      </c>
      <c r="AI71" s="47">
        <f t="shared" si="3"/>
        <v>783.65000000000009</v>
      </c>
      <c r="AK71" s="49"/>
    </row>
    <row r="72" spans="1:88">
      <c r="A72" s="71" t="s">
        <v>91</v>
      </c>
      <c r="B72" s="44">
        <v>253.1</v>
      </c>
      <c r="C72" s="44">
        <v>126.5</v>
      </c>
      <c r="D72" s="44">
        <v>130.1</v>
      </c>
      <c r="E72" s="44">
        <v>120</v>
      </c>
      <c r="F72" s="44">
        <v>120</v>
      </c>
      <c r="G72" s="44">
        <v>120</v>
      </c>
      <c r="H72" s="44">
        <v>152.6</v>
      </c>
      <c r="I72" s="44">
        <v>152.6</v>
      </c>
      <c r="J72" s="44">
        <v>152.6</v>
      </c>
      <c r="K72" s="44">
        <v>152.6</v>
      </c>
      <c r="L72" s="44">
        <v>70</v>
      </c>
      <c r="M72" s="44">
        <v>0</v>
      </c>
      <c r="N72" s="44">
        <v>0</v>
      </c>
      <c r="O72" s="44">
        <v>0</v>
      </c>
      <c r="P72" s="44">
        <v>0</v>
      </c>
      <c r="Q72" s="44">
        <v>0</v>
      </c>
      <c r="R72" s="44">
        <v>0</v>
      </c>
      <c r="S72" s="44">
        <v>0</v>
      </c>
      <c r="T72" s="44">
        <v>40.299999999999997</v>
      </c>
      <c r="U72" s="44">
        <v>111.6</v>
      </c>
      <c r="V72" s="44">
        <v>60.5</v>
      </c>
      <c r="W72" s="44">
        <v>171</v>
      </c>
      <c r="X72" s="44">
        <v>165</v>
      </c>
      <c r="Y72" s="44">
        <v>253</v>
      </c>
      <c r="Z72" s="44">
        <v>331</v>
      </c>
      <c r="AA72" s="44">
        <v>259</v>
      </c>
      <c r="AB72" s="44">
        <v>350</v>
      </c>
      <c r="AC72" s="44">
        <v>350</v>
      </c>
      <c r="AD72" s="44">
        <v>361</v>
      </c>
      <c r="AE72" s="44">
        <v>305</v>
      </c>
      <c r="AF72" s="44">
        <v>181</v>
      </c>
      <c r="AG72" s="61">
        <v>456</v>
      </c>
      <c r="AH72" s="46">
        <f t="shared" si="2"/>
        <v>361</v>
      </c>
      <c r="AI72" s="47">
        <f t="shared" si="3"/>
        <v>0</v>
      </c>
      <c r="AK72" s="49"/>
    </row>
    <row r="73" spans="1:88">
      <c r="A73" s="72" t="s">
        <v>92</v>
      </c>
      <c r="B73" s="43">
        <v>59.8</v>
      </c>
      <c r="C73" s="43">
        <v>59.8</v>
      </c>
      <c r="D73" s="43">
        <v>59.8</v>
      </c>
      <c r="E73" s="43">
        <v>59.8</v>
      </c>
      <c r="F73" s="43">
        <v>59.8</v>
      </c>
      <c r="G73" s="43">
        <v>59.8</v>
      </c>
      <c r="H73" s="43">
        <v>59.8</v>
      </c>
      <c r="I73" s="43">
        <v>59.8</v>
      </c>
      <c r="J73" s="43">
        <v>59.8</v>
      </c>
      <c r="K73" s="43">
        <v>59.8</v>
      </c>
      <c r="L73" s="43">
        <v>59.8</v>
      </c>
      <c r="M73" s="43">
        <v>59.8</v>
      </c>
      <c r="N73" s="43">
        <v>55.4</v>
      </c>
      <c r="O73" s="43">
        <v>51.8</v>
      </c>
      <c r="P73" s="43">
        <v>51.8</v>
      </c>
      <c r="Q73" s="43">
        <v>51.8</v>
      </c>
      <c r="R73" s="43">
        <v>51.8</v>
      </c>
      <c r="S73" s="43">
        <v>51.8</v>
      </c>
      <c r="T73" s="43">
        <v>50</v>
      </c>
      <c r="U73" s="43">
        <v>50</v>
      </c>
      <c r="V73" s="43">
        <v>48</v>
      </c>
      <c r="W73" s="43">
        <v>50</v>
      </c>
      <c r="X73" s="43">
        <v>50</v>
      </c>
      <c r="Y73" s="43">
        <v>51.9</v>
      </c>
      <c r="Z73" s="43">
        <v>51.9</v>
      </c>
      <c r="AA73" s="43">
        <v>51.9</v>
      </c>
      <c r="AB73" s="43">
        <v>57.8</v>
      </c>
      <c r="AC73" s="43">
        <v>57.8</v>
      </c>
      <c r="AD73" s="43">
        <v>57.8</v>
      </c>
      <c r="AE73" s="43">
        <v>57.8</v>
      </c>
      <c r="AF73" s="43">
        <v>57.8</v>
      </c>
      <c r="AG73" s="64">
        <v>111</v>
      </c>
      <c r="AH73" s="46">
        <f t="shared" si="2"/>
        <v>59.8</v>
      </c>
      <c r="AI73" s="47">
        <f t="shared" si="3"/>
        <v>48</v>
      </c>
      <c r="AK73" s="49"/>
    </row>
    <row r="74" spans="1:88">
      <c r="A74" s="73" t="s">
        <v>93</v>
      </c>
      <c r="B74" s="43">
        <v>30.5</v>
      </c>
      <c r="C74" s="43">
        <v>30.5</v>
      </c>
      <c r="D74" s="43">
        <v>32.200000000000003</v>
      </c>
      <c r="E74" s="43">
        <v>32.200000000000003</v>
      </c>
      <c r="F74" s="43">
        <v>32.200000000000003</v>
      </c>
      <c r="G74" s="43">
        <v>32.200000000000003</v>
      </c>
      <c r="H74" s="43">
        <v>32.200000000000003</v>
      </c>
      <c r="I74" s="43">
        <v>32.200000000000003</v>
      </c>
      <c r="J74" s="43">
        <v>32.200000000000003</v>
      </c>
      <c r="K74" s="43">
        <v>32.200000000000003</v>
      </c>
      <c r="L74" s="43">
        <v>32.200000000000003</v>
      </c>
      <c r="M74" s="43">
        <v>32.200000000000003</v>
      </c>
      <c r="N74" s="43">
        <v>31.4</v>
      </c>
      <c r="O74" s="43">
        <v>31</v>
      </c>
      <c r="P74" s="43">
        <v>31</v>
      </c>
      <c r="Q74" s="43">
        <v>31</v>
      </c>
      <c r="R74" s="43">
        <v>31</v>
      </c>
      <c r="S74" s="43">
        <v>31</v>
      </c>
      <c r="T74" s="43">
        <v>28.9</v>
      </c>
      <c r="U74" s="43">
        <v>28</v>
      </c>
      <c r="V74" s="43">
        <v>28.5</v>
      </c>
      <c r="W74" s="43">
        <v>28.5</v>
      </c>
      <c r="X74" s="43">
        <v>28.5</v>
      </c>
      <c r="Y74" s="43">
        <v>27.9</v>
      </c>
      <c r="Z74" s="43">
        <v>27.9</v>
      </c>
      <c r="AA74" s="43">
        <v>27.9</v>
      </c>
      <c r="AB74" s="43">
        <v>28</v>
      </c>
      <c r="AC74" s="43">
        <v>28</v>
      </c>
      <c r="AD74" s="43">
        <v>28</v>
      </c>
      <c r="AE74" s="43">
        <v>28</v>
      </c>
      <c r="AF74" s="43">
        <v>28</v>
      </c>
      <c r="AG74" s="64">
        <v>60</v>
      </c>
      <c r="AH74" s="46">
        <f t="shared" si="2"/>
        <v>32.200000000000003</v>
      </c>
      <c r="AI74" s="47">
        <f t="shared" si="3"/>
        <v>27.9</v>
      </c>
      <c r="AK74" s="49"/>
    </row>
    <row r="75" spans="1:88">
      <c r="A75" s="74" t="s">
        <v>94</v>
      </c>
      <c r="B75" s="43">
        <v>26.5</v>
      </c>
      <c r="C75" s="43">
        <v>26.5</v>
      </c>
      <c r="D75" s="43">
        <v>24.2</v>
      </c>
      <c r="E75" s="43">
        <v>24.2</v>
      </c>
      <c r="F75" s="43">
        <v>24.2</v>
      </c>
      <c r="G75" s="43">
        <v>24.2</v>
      </c>
      <c r="H75" s="43">
        <v>24.2</v>
      </c>
      <c r="I75" s="43">
        <v>24.2</v>
      </c>
      <c r="J75" s="43">
        <v>24.2</v>
      </c>
      <c r="K75" s="43">
        <v>24.2</v>
      </c>
      <c r="L75" s="43">
        <v>24.2</v>
      </c>
      <c r="M75" s="43">
        <v>24.2</v>
      </c>
      <c r="N75" s="43">
        <v>21</v>
      </c>
      <c r="O75" s="43">
        <v>21</v>
      </c>
      <c r="P75" s="43">
        <v>21</v>
      </c>
      <c r="Q75" s="43">
        <v>21</v>
      </c>
      <c r="R75" s="43">
        <v>21</v>
      </c>
      <c r="S75" s="43">
        <v>21</v>
      </c>
      <c r="T75" s="43">
        <v>19.8</v>
      </c>
      <c r="U75" s="43">
        <v>20.2</v>
      </c>
      <c r="V75" s="43">
        <v>20.3</v>
      </c>
      <c r="W75" s="43">
        <v>24.4</v>
      </c>
      <c r="X75" s="43">
        <v>24.4</v>
      </c>
      <c r="Y75" s="43">
        <v>24.4</v>
      </c>
      <c r="Z75" s="43">
        <v>24.4</v>
      </c>
      <c r="AA75" s="43">
        <v>24.4</v>
      </c>
      <c r="AB75" s="43">
        <v>24.4</v>
      </c>
      <c r="AC75" s="43">
        <v>24.4</v>
      </c>
      <c r="AD75" s="43">
        <v>24.4</v>
      </c>
      <c r="AE75" s="43">
        <v>24.4</v>
      </c>
      <c r="AF75" s="43">
        <v>24.4</v>
      </c>
      <c r="AG75" s="75">
        <v>42.5</v>
      </c>
      <c r="AH75" s="46">
        <f t="shared" ref="AH75:AH138" si="22">MAX(B75:AF75)</f>
        <v>26.5</v>
      </c>
      <c r="AI75" s="47">
        <f t="shared" ref="AI75:AI138" si="23">MIN(B75:AF75)</f>
        <v>19.8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22.1</v>
      </c>
      <c r="N76" s="43">
        <v>22.1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22.3</v>
      </c>
      <c r="U76" s="43">
        <v>22.2</v>
      </c>
      <c r="V76" s="43">
        <v>20.100000000000001</v>
      </c>
      <c r="W76" s="43">
        <v>20.100000000000001</v>
      </c>
      <c r="X76" s="43">
        <v>20.100000000000001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2"/>
        <v>22.3</v>
      </c>
      <c r="AI76" s="47">
        <f t="shared" si="23"/>
        <v>20.100000000000001</v>
      </c>
      <c r="AK76" s="49"/>
    </row>
    <row r="77" spans="1:88" ht="15.75" thickBot="1">
      <c r="A77" s="76" t="s">
        <v>96</v>
      </c>
      <c r="B77" s="77">
        <v>8.1</v>
      </c>
      <c r="C77" s="77">
        <v>8.1</v>
      </c>
      <c r="D77" s="77">
        <v>7.1</v>
      </c>
      <c r="E77" s="77">
        <v>7.1</v>
      </c>
      <c r="F77" s="77">
        <v>7.1</v>
      </c>
      <c r="G77" s="77">
        <v>7.1</v>
      </c>
      <c r="H77" s="77">
        <v>7.1</v>
      </c>
      <c r="I77" s="77">
        <v>7.1</v>
      </c>
      <c r="J77" s="77">
        <v>7.1</v>
      </c>
      <c r="K77" s="77">
        <v>7.1</v>
      </c>
      <c r="L77" s="77">
        <v>7.1</v>
      </c>
      <c r="M77" s="77">
        <v>7.1</v>
      </c>
      <c r="N77" s="77">
        <v>6.1</v>
      </c>
      <c r="O77" s="77">
        <v>6.1</v>
      </c>
      <c r="P77" s="77">
        <v>6.1</v>
      </c>
      <c r="Q77" s="77">
        <v>6.1</v>
      </c>
      <c r="R77" s="77">
        <v>6.1</v>
      </c>
      <c r="S77" s="77">
        <v>6.1</v>
      </c>
      <c r="T77" s="77">
        <v>5.2</v>
      </c>
      <c r="U77" s="77">
        <v>5.0999999999999996</v>
      </c>
      <c r="V77" s="77">
        <v>5.2</v>
      </c>
      <c r="W77" s="77">
        <v>7</v>
      </c>
      <c r="X77" s="77">
        <v>7</v>
      </c>
      <c r="Y77" s="77">
        <v>7</v>
      </c>
      <c r="Z77" s="77">
        <v>7</v>
      </c>
      <c r="AA77" s="77">
        <v>7</v>
      </c>
      <c r="AB77" s="77">
        <v>7.1</v>
      </c>
      <c r="AC77" s="77">
        <v>7.1</v>
      </c>
      <c r="AD77" s="77">
        <v>7.1</v>
      </c>
      <c r="AE77" s="77">
        <v>7.1</v>
      </c>
      <c r="AF77" s="77">
        <v>7.1</v>
      </c>
      <c r="AG77" s="78">
        <v>14.8</v>
      </c>
      <c r="AH77" s="46">
        <f t="shared" si="22"/>
        <v>8.1</v>
      </c>
      <c r="AI77" s="47">
        <f t="shared" si="23"/>
        <v>5.0999999999999996</v>
      </c>
      <c r="AK77" s="49"/>
    </row>
    <row r="78" spans="1:88" ht="15.75" thickBot="1">
      <c r="A78" s="79" t="s">
        <v>97</v>
      </c>
      <c r="B78" s="70">
        <f>SUM(B72:B77)</f>
        <v>400.1</v>
      </c>
      <c r="C78" s="70">
        <f t="shared" ref="C78:AF78" si="24">SUM(C72:C77)</f>
        <v>273.50000000000006</v>
      </c>
      <c r="D78" s="70">
        <f t="shared" si="24"/>
        <v>275.5</v>
      </c>
      <c r="E78" s="70">
        <f t="shared" si="24"/>
        <v>265.40000000000003</v>
      </c>
      <c r="F78" s="70">
        <f t="shared" si="24"/>
        <v>265.40000000000003</v>
      </c>
      <c r="G78" s="70">
        <f t="shared" si="24"/>
        <v>265.40000000000003</v>
      </c>
      <c r="H78" s="70">
        <f t="shared" si="24"/>
        <v>298</v>
      </c>
      <c r="I78" s="70">
        <f t="shared" si="24"/>
        <v>298</v>
      </c>
      <c r="J78" s="70">
        <f t="shared" si="24"/>
        <v>298</v>
      </c>
      <c r="K78" s="70">
        <f t="shared" si="24"/>
        <v>298</v>
      </c>
      <c r="L78" s="70">
        <f t="shared" si="24"/>
        <v>215.39999999999998</v>
      </c>
      <c r="M78" s="70">
        <f t="shared" si="24"/>
        <v>145.4</v>
      </c>
      <c r="N78" s="70">
        <f>SUM(N72:N77)</f>
        <v>136</v>
      </c>
      <c r="O78" s="70">
        <f>SUM(O72:O77)</f>
        <v>132.1</v>
      </c>
      <c r="P78" s="70">
        <f>SUM(P72:P77)</f>
        <v>132.1</v>
      </c>
      <c r="Q78" s="70">
        <f>SUM(Q72:Q77)</f>
        <v>132.1</v>
      </c>
      <c r="R78" s="70">
        <f t="shared" si="24"/>
        <v>132.1</v>
      </c>
      <c r="S78" s="70">
        <f t="shared" si="24"/>
        <v>132.1</v>
      </c>
      <c r="T78" s="70">
        <f t="shared" si="24"/>
        <v>166.5</v>
      </c>
      <c r="U78" s="70">
        <f t="shared" si="24"/>
        <v>237.09999999999997</v>
      </c>
      <c r="V78" s="70">
        <f t="shared" si="24"/>
        <v>182.6</v>
      </c>
      <c r="W78" s="70">
        <f t="shared" si="24"/>
        <v>301</v>
      </c>
      <c r="X78" s="70">
        <f t="shared" si="24"/>
        <v>295</v>
      </c>
      <c r="Y78" s="70">
        <f t="shared" si="24"/>
        <v>386.39999999999992</v>
      </c>
      <c r="Z78" s="70">
        <f t="shared" si="24"/>
        <v>464.39999999999992</v>
      </c>
      <c r="AA78" s="70">
        <f t="shared" si="24"/>
        <v>392.39999999999992</v>
      </c>
      <c r="AB78" s="70">
        <f>SUM(AB72:AB77)</f>
        <v>489.5</v>
      </c>
      <c r="AC78" s="70">
        <f>SUM(AC72:AC77)</f>
        <v>489.5</v>
      </c>
      <c r="AD78" s="70">
        <f>SUM(AD72:AD77)</f>
        <v>500.5</v>
      </c>
      <c r="AE78" s="70">
        <f t="shared" si="24"/>
        <v>444.5</v>
      </c>
      <c r="AF78" s="70">
        <f t="shared" si="24"/>
        <v>320.5</v>
      </c>
      <c r="AG78" s="80">
        <f>SUM(AG72:AG77)</f>
        <v>706.4</v>
      </c>
      <c r="AH78" s="46">
        <f t="shared" si="22"/>
        <v>500.5</v>
      </c>
      <c r="AI78" s="47">
        <f t="shared" si="23"/>
        <v>132.1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72.099999999999994</v>
      </c>
      <c r="C79" s="44">
        <v>95</v>
      </c>
      <c r="D79" s="44">
        <v>80</v>
      </c>
      <c r="E79" s="44">
        <v>80</v>
      </c>
      <c r="F79" s="44">
        <v>80</v>
      </c>
      <c r="G79" s="44">
        <v>96.8</v>
      </c>
      <c r="H79" s="44">
        <v>96.8</v>
      </c>
      <c r="I79" s="44">
        <v>132</v>
      </c>
      <c r="J79" s="44">
        <v>144</v>
      </c>
      <c r="K79" s="44">
        <v>144</v>
      </c>
      <c r="L79" s="44">
        <v>125</v>
      </c>
      <c r="M79" s="44">
        <v>30.5</v>
      </c>
      <c r="N79" s="44">
        <v>30.8</v>
      </c>
      <c r="O79" s="44">
        <v>30.5</v>
      </c>
      <c r="P79" s="44">
        <v>30.9</v>
      </c>
      <c r="Q79" s="44">
        <v>30.2</v>
      </c>
      <c r="R79" s="44">
        <v>0</v>
      </c>
      <c r="S79" s="44">
        <v>0</v>
      </c>
      <c r="T79" s="44">
        <v>30.4</v>
      </c>
      <c r="U79" s="44">
        <v>77.099999999999994</v>
      </c>
      <c r="V79" s="44">
        <v>73</v>
      </c>
      <c r="W79" s="44">
        <v>72.8</v>
      </c>
      <c r="X79" s="44">
        <v>72.7</v>
      </c>
      <c r="Y79" s="44">
        <v>144</v>
      </c>
      <c r="Z79" s="44">
        <v>144</v>
      </c>
      <c r="AA79" s="44">
        <v>144</v>
      </c>
      <c r="AB79" s="44">
        <v>135</v>
      </c>
      <c r="AC79" s="44">
        <v>135</v>
      </c>
      <c r="AD79" s="44">
        <v>135</v>
      </c>
      <c r="AE79" s="44">
        <v>135.19999999999999</v>
      </c>
      <c r="AF79" s="44">
        <v>137</v>
      </c>
      <c r="AG79" s="61">
        <v>144</v>
      </c>
      <c r="AH79" s="46">
        <f t="shared" si="22"/>
        <v>144</v>
      </c>
      <c r="AI79" s="47">
        <f t="shared" si="23"/>
        <v>0</v>
      </c>
      <c r="AK79" s="49"/>
      <c r="AY79" s="1" t="s">
        <v>99</v>
      </c>
      <c r="AZ79" s="82">
        <f>ROUND(C97,0)</f>
        <v>-63</v>
      </c>
      <c r="BA79" s="81">
        <f t="shared" ref="BA79:BD83" si="25">D97</f>
        <v>-51</v>
      </c>
      <c r="BB79" s="81">
        <f t="shared" si="25"/>
        <v>-73</v>
      </c>
      <c r="BC79" s="81">
        <f t="shared" si="25"/>
        <v>-91</v>
      </c>
      <c r="BD79" s="81">
        <f t="shared" si="25"/>
        <v>-100.6</v>
      </c>
      <c r="BE79" s="82">
        <f>I97</f>
        <v>-98.4</v>
      </c>
      <c r="BF79" s="82">
        <f>K97</f>
        <v>-17.2</v>
      </c>
      <c r="BG79" s="82">
        <f t="shared" ref="BG79:BP83" si="26">M97</f>
        <v>265</v>
      </c>
      <c r="BH79" s="82">
        <f t="shared" si="26"/>
        <v>306.88</v>
      </c>
      <c r="BI79" s="82">
        <f t="shared" si="26"/>
        <v>326.5</v>
      </c>
      <c r="BJ79" s="82">
        <f t="shared" si="26"/>
        <v>326.2</v>
      </c>
      <c r="BK79" s="82">
        <f t="shared" si="26"/>
        <v>353.6</v>
      </c>
      <c r="BL79" s="82">
        <f t="shared" si="26"/>
        <v>346</v>
      </c>
      <c r="BM79" s="82">
        <f t="shared" si="26"/>
        <v>370</v>
      </c>
      <c r="BN79" s="82">
        <f t="shared" si="26"/>
        <v>341</v>
      </c>
      <c r="BO79" s="82">
        <f t="shared" si="26"/>
        <v>219</v>
      </c>
      <c r="BP79" s="82">
        <f t="shared" si="26"/>
        <v>144</v>
      </c>
      <c r="BQ79" s="82">
        <f>X97</f>
        <v>122</v>
      </c>
      <c r="BR79" s="82">
        <f>Z97</f>
        <v>4.2</v>
      </c>
      <c r="BS79" s="81">
        <f>AB97</f>
        <v>-124</v>
      </c>
      <c r="BT79" s="81">
        <f t="shared" ref="BT79:BV83" si="27">AD97</f>
        <v>-120.9</v>
      </c>
      <c r="BU79" s="81">
        <f t="shared" si="27"/>
        <v>-121</v>
      </c>
      <c r="BV79" s="81">
        <f t="shared" si="27"/>
        <v>-101</v>
      </c>
      <c r="BW79" s="81">
        <f>B97</f>
        <v>-91</v>
      </c>
    </row>
    <row r="80" spans="1:88">
      <c r="A80" s="63" t="s">
        <v>100</v>
      </c>
      <c r="B80" s="43">
        <v>53.3</v>
      </c>
      <c r="C80" s="43">
        <v>68.8</v>
      </c>
      <c r="D80" s="43">
        <v>51.9</v>
      </c>
      <c r="E80" s="43">
        <v>52</v>
      </c>
      <c r="F80" s="43">
        <v>52</v>
      </c>
      <c r="G80" s="43">
        <v>35</v>
      </c>
      <c r="H80" s="43">
        <v>35</v>
      </c>
      <c r="I80" s="43">
        <v>35</v>
      </c>
      <c r="J80" s="43">
        <v>62.5</v>
      </c>
      <c r="K80" s="43">
        <v>69.2</v>
      </c>
      <c r="L80" s="43">
        <v>52</v>
      </c>
      <c r="M80" s="43">
        <v>0</v>
      </c>
      <c r="N80" s="43">
        <v>0</v>
      </c>
      <c r="O80" s="43">
        <v>0</v>
      </c>
      <c r="P80" s="43">
        <v>0</v>
      </c>
      <c r="Q80" s="43">
        <v>0</v>
      </c>
      <c r="R80" s="43">
        <v>30</v>
      </c>
      <c r="S80" s="43">
        <v>60</v>
      </c>
      <c r="T80" s="43">
        <v>59.3</v>
      </c>
      <c r="U80" s="43">
        <v>53.6</v>
      </c>
      <c r="V80" s="43">
        <v>51</v>
      </c>
      <c r="W80" s="43">
        <v>0</v>
      </c>
      <c r="X80" s="43">
        <v>0</v>
      </c>
      <c r="Y80" s="43">
        <v>34.5</v>
      </c>
      <c r="Z80" s="43">
        <v>34.5</v>
      </c>
      <c r="AA80" s="43">
        <v>34.5</v>
      </c>
      <c r="AB80" s="43">
        <v>34.5</v>
      </c>
      <c r="AC80" s="43">
        <v>34.5</v>
      </c>
      <c r="AD80" s="43">
        <v>34.5</v>
      </c>
      <c r="AE80" s="43">
        <v>64</v>
      </c>
      <c r="AF80" s="43">
        <v>64</v>
      </c>
      <c r="AG80" s="64">
        <v>70</v>
      </c>
      <c r="AH80" s="46">
        <f t="shared" si="22"/>
        <v>69.2</v>
      </c>
      <c r="AI80" s="47">
        <f t="shared" si="23"/>
        <v>0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0</v>
      </c>
    </row>
    <row r="81" spans="1:75">
      <c r="A81" s="63" t="s">
        <v>102</v>
      </c>
      <c r="B81" s="43">
        <v>32.4</v>
      </c>
      <c r="C81" s="43">
        <v>44.9</v>
      </c>
      <c r="D81" s="43">
        <v>22.6</v>
      </c>
      <c r="E81" s="43">
        <v>22.6</v>
      </c>
      <c r="F81" s="43">
        <v>22.6</v>
      </c>
      <c r="G81" s="43">
        <v>71.7</v>
      </c>
      <c r="H81" s="43">
        <v>71.7</v>
      </c>
      <c r="I81" s="43">
        <v>69.8</v>
      </c>
      <c r="J81" s="43">
        <v>69.8</v>
      </c>
      <c r="K81" s="43">
        <v>69.8</v>
      </c>
      <c r="L81" s="43">
        <v>53</v>
      </c>
      <c r="M81" s="43">
        <v>36</v>
      </c>
      <c r="N81" s="43">
        <v>35.9</v>
      </c>
      <c r="O81" s="43">
        <v>21.9</v>
      </c>
      <c r="P81" s="43">
        <v>0</v>
      </c>
      <c r="Q81" s="43">
        <v>0</v>
      </c>
      <c r="R81" s="43">
        <v>33</v>
      </c>
      <c r="S81" s="43">
        <v>51</v>
      </c>
      <c r="T81" s="43">
        <v>51</v>
      </c>
      <c r="U81" s="43">
        <v>51.1</v>
      </c>
      <c r="V81" s="43">
        <v>51</v>
      </c>
      <c r="W81" s="43">
        <v>50</v>
      </c>
      <c r="X81" s="43">
        <v>50</v>
      </c>
      <c r="Y81" s="43">
        <v>43.1</v>
      </c>
      <c r="Z81" s="43">
        <v>43.1</v>
      </c>
      <c r="AA81" s="43">
        <v>43.1</v>
      </c>
      <c r="AB81" s="43">
        <v>60.6</v>
      </c>
      <c r="AC81" s="43">
        <v>60</v>
      </c>
      <c r="AD81" s="43">
        <v>60</v>
      </c>
      <c r="AE81" s="43">
        <v>60</v>
      </c>
      <c r="AF81" s="43">
        <v>60</v>
      </c>
      <c r="AG81" s="64">
        <v>69</v>
      </c>
      <c r="AH81" s="46">
        <f t="shared" si="22"/>
        <v>71.7</v>
      </c>
      <c r="AI81" s="47">
        <f t="shared" si="23"/>
        <v>0</v>
      </c>
      <c r="AK81" s="49"/>
      <c r="AL81" s="83"/>
      <c r="AO81" s="83"/>
      <c r="AY81" s="1" t="s">
        <v>103</v>
      </c>
      <c r="AZ81" s="82">
        <f>ROUND(C99,0)</f>
        <v>59</v>
      </c>
      <c r="BA81" s="81">
        <f t="shared" si="25"/>
        <v>56</v>
      </c>
      <c r="BB81" s="81">
        <f t="shared" si="25"/>
        <v>54</v>
      </c>
      <c r="BC81" s="81">
        <f t="shared" si="25"/>
        <v>53</v>
      </c>
      <c r="BD81" s="81">
        <f t="shared" si="25"/>
        <v>52.6</v>
      </c>
      <c r="BE81" s="82">
        <f>I99</f>
        <v>49.8</v>
      </c>
      <c r="BF81" s="82">
        <f>K99</f>
        <v>50.2</v>
      </c>
      <c r="BG81" s="82">
        <f t="shared" si="26"/>
        <v>106</v>
      </c>
      <c r="BH81" s="82">
        <f t="shared" si="26"/>
        <v>128.4</v>
      </c>
      <c r="BI81" s="82">
        <f t="shared" si="26"/>
        <v>118.2</v>
      </c>
      <c r="BJ81" s="82">
        <f t="shared" si="26"/>
        <v>118.9</v>
      </c>
      <c r="BK81" s="82">
        <f t="shared" si="26"/>
        <v>134.19999999999999</v>
      </c>
      <c r="BL81" s="82">
        <f t="shared" si="26"/>
        <v>136.5</v>
      </c>
      <c r="BM81" s="82">
        <f t="shared" si="26"/>
        <v>113</v>
      </c>
      <c r="BN81" s="82">
        <f t="shared" si="26"/>
        <v>114.9</v>
      </c>
      <c r="BO81" s="82">
        <f t="shared" si="26"/>
        <v>136</v>
      </c>
      <c r="BP81" s="82">
        <f t="shared" si="26"/>
        <v>128</v>
      </c>
      <c r="BQ81" s="82">
        <f>X99</f>
        <v>116</v>
      </c>
      <c r="BR81" s="82">
        <f>Z99</f>
        <v>58.2</v>
      </c>
      <c r="BS81" s="81">
        <f>AB99</f>
        <v>64</v>
      </c>
      <c r="BT81" s="81">
        <f t="shared" si="27"/>
        <v>63.3</v>
      </c>
      <c r="BU81" s="81">
        <f t="shared" si="27"/>
        <v>62.4</v>
      </c>
      <c r="BV81" s="81">
        <f t="shared" si="27"/>
        <v>63.9</v>
      </c>
      <c r="BW81" s="81">
        <f>B99</f>
        <v>60.2</v>
      </c>
    </row>
    <row r="82" spans="1:75" s="83" customFormat="1">
      <c r="A82" s="63" t="s">
        <v>104</v>
      </c>
      <c r="B82" s="43">
        <v>59.5</v>
      </c>
      <c r="C82" s="43">
        <v>59.5</v>
      </c>
      <c r="D82" s="43">
        <v>59.5</v>
      </c>
      <c r="E82" s="43">
        <v>59.5</v>
      </c>
      <c r="F82" s="43">
        <v>59.5</v>
      </c>
      <c r="G82" s="43">
        <v>59.5</v>
      </c>
      <c r="H82" s="43">
        <v>59.5</v>
      </c>
      <c r="I82" s="43">
        <v>59.5</v>
      </c>
      <c r="J82" s="43">
        <v>59.5</v>
      </c>
      <c r="K82" s="43">
        <v>59.5</v>
      </c>
      <c r="L82" s="43">
        <v>59.5</v>
      </c>
      <c r="M82" s="43">
        <v>59.5</v>
      </c>
      <c r="N82" s="43">
        <v>59.4</v>
      </c>
      <c r="O82" s="43">
        <v>59.7</v>
      </c>
      <c r="P82" s="43">
        <v>59.8</v>
      </c>
      <c r="Q82" s="43">
        <v>48.4</v>
      </c>
      <c r="R82" s="43">
        <v>48.4</v>
      </c>
      <c r="S82" s="43">
        <v>48.4</v>
      </c>
      <c r="T82" s="43">
        <v>60</v>
      </c>
      <c r="U82" s="43">
        <v>58.5</v>
      </c>
      <c r="V82" s="43">
        <v>55.3</v>
      </c>
      <c r="W82" s="43">
        <v>55</v>
      </c>
      <c r="X82" s="43">
        <v>55</v>
      </c>
      <c r="Y82" s="43">
        <v>55.3</v>
      </c>
      <c r="Z82" s="43">
        <v>55.3</v>
      </c>
      <c r="AA82" s="43">
        <v>55.3</v>
      </c>
      <c r="AB82" s="43">
        <v>55.3</v>
      </c>
      <c r="AC82" s="43">
        <v>55.3</v>
      </c>
      <c r="AD82" s="43">
        <v>55.3</v>
      </c>
      <c r="AE82" s="43">
        <v>55.3</v>
      </c>
      <c r="AF82" s="43">
        <v>55.3</v>
      </c>
      <c r="AG82" s="64">
        <v>60</v>
      </c>
      <c r="AH82" s="46">
        <f t="shared" si="22"/>
        <v>60</v>
      </c>
      <c r="AI82" s="47">
        <f t="shared" si="23"/>
        <v>48.4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0</v>
      </c>
      <c r="BF82" s="82">
        <f>K100</f>
        <v>0</v>
      </c>
      <c r="BG82" s="82">
        <f t="shared" si="26"/>
        <v>0</v>
      </c>
      <c r="BH82" s="82">
        <f t="shared" si="26"/>
        <v>15</v>
      </c>
      <c r="BI82" s="82">
        <f t="shared" si="26"/>
        <v>13.1</v>
      </c>
      <c r="BJ82" s="82">
        <f t="shared" si="26"/>
        <v>13</v>
      </c>
      <c r="BK82" s="82">
        <f t="shared" si="26"/>
        <v>36.6</v>
      </c>
      <c r="BL82" s="82">
        <f t="shared" si="26"/>
        <v>12.1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0</v>
      </c>
    </row>
    <row r="83" spans="1:7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15</v>
      </c>
      <c r="I83" s="44">
        <v>15</v>
      </c>
      <c r="J83" s="44">
        <v>21.1</v>
      </c>
      <c r="K83" s="44">
        <v>21.1</v>
      </c>
      <c r="L83" s="44">
        <v>21.1</v>
      </c>
      <c r="M83" s="43">
        <v>12</v>
      </c>
      <c r="N83" s="43">
        <v>9.8000000000000007</v>
      </c>
      <c r="O83" s="43">
        <v>9.8000000000000007</v>
      </c>
      <c r="P83" s="43">
        <v>9.8000000000000007</v>
      </c>
      <c r="Q83" s="43">
        <v>0</v>
      </c>
      <c r="R83" s="43">
        <v>0</v>
      </c>
      <c r="S83" s="43">
        <v>0</v>
      </c>
      <c r="T83" s="43">
        <v>10.6</v>
      </c>
      <c r="U83" s="43">
        <v>10.5</v>
      </c>
      <c r="V83" s="43">
        <v>10.4</v>
      </c>
      <c r="W83" s="43">
        <v>10.4</v>
      </c>
      <c r="X83" s="43">
        <v>10.4</v>
      </c>
      <c r="Y83" s="43">
        <v>25.3</v>
      </c>
      <c r="Z83" s="43">
        <v>25.3</v>
      </c>
      <c r="AA83" s="43">
        <v>25.3</v>
      </c>
      <c r="AB83" s="43">
        <v>25.3</v>
      </c>
      <c r="AC83" s="43">
        <v>22</v>
      </c>
      <c r="AD83" s="43">
        <v>18.600000000000001</v>
      </c>
      <c r="AE83" s="43">
        <v>19.600000000000001</v>
      </c>
      <c r="AF83" s="43">
        <v>10.3</v>
      </c>
      <c r="AG83" s="64">
        <v>30</v>
      </c>
      <c r="AH83" s="46">
        <f t="shared" si="22"/>
        <v>25.3</v>
      </c>
      <c r="AI83" s="47">
        <f t="shared" si="23"/>
        <v>0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45</v>
      </c>
      <c r="BH83" s="82">
        <f t="shared" si="26"/>
        <v>56.2</v>
      </c>
      <c r="BI83" s="82">
        <f t="shared" si="26"/>
        <v>66.400000000000006</v>
      </c>
      <c r="BJ83" s="82">
        <f t="shared" si="26"/>
        <v>57.8</v>
      </c>
      <c r="BK83" s="82">
        <f t="shared" si="26"/>
        <v>59</v>
      </c>
      <c r="BL83" s="82">
        <f t="shared" si="26"/>
        <v>48.4</v>
      </c>
      <c r="BM83" s="82">
        <f t="shared" si="26"/>
        <v>55</v>
      </c>
      <c r="BN83" s="82">
        <f t="shared" si="26"/>
        <v>56.3</v>
      </c>
      <c r="BO83" s="82">
        <f t="shared" si="26"/>
        <v>56.6</v>
      </c>
      <c r="BP83" s="82">
        <f t="shared" si="26"/>
        <v>56</v>
      </c>
      <c r="BQ83" s="82">
        <f>X101</f>
        <v>42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0.5</v>
      </c>
      <c r="K84" s="44">
        <v>1.4</v>
      </c>
      <c r="L84" s="44">
        <v>3.5</v>
      </c>
      <c r="M84" s="44">
        <v>3.5</v>
      </c>
      <c r="N84" s="44">
        <v>5.8</v>
      </c>
      <c r="O84" s="44">
        <v>5.8</v>
      </c>
      <c r="P84" s="44">
        <v>5.8</v>
      </c>
      <c r="Q84" s="44">
        <v>5.8</v>
      </c>
      <c r="R84" s="44">
        <v>5.8</v>
      </c>
      <c r="S84" s="44">
        <v>5.8</v>
      </c>
      <c r="T84" s="43">
        <v>8.6999999999999993</v>
      </c>
      <c r="U84" s="43">
        <v>2.2999999999999998</v>
      </c>
      <c r="V84" s="43">
        <v>0.4</v>
      </c>
      <c r="W84" s="43">
        <v>0.3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2"/>
        <v>8.6999999999999993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12.1</v>
      </c>
      <c r="C85" s="43">
        <v>12.1</v>
      </c>
      <c r="D85" s="43">
        <v>12.1</v>
      </c>
      <c r="E85" s="43">
        <v>12.1</v>
      </c>
      <c r="F85" s="43">
        <v>12.1</v>
      </c>
      <c r="G85" s="43">
        <v>12.1</v>
      </c>
      <c r="H85" s="43">
        <v>12.1</v>
      </c>
      <c r="I85" s="43">
        <v>12.1</v>
      </c>
      <c r="J85" s="43">
        <v>12.1</v>
      </c>
      <c r="K85" s="43">
        <v>12.1</v>
      </c>
      <c r="L85" s="43">
        <v>12.1</v>
      </c>
      <c r="M85" s="43">
        <v>12.1</v>
      </c>
      <c r="N85" s="43">
        <v>12.1</v>
      </c>
      <c r="O85" s="43">
        <v>12.1</v>
      </c>
      <c r="P85" s="43">
        <v>12.1</v>
      </c>
      <c r="Q85" s="43">
        <v>12.5</v>
      </c>
      <c r="R85" s="43">
        <v>12.5</v>
      </c>
      <c r="S85" s="43">
        <v>12.5</v>
      </c>
      <c r="T85" s="43">
        <v>12.4</v>
      </c>
      <c r="U85" s="43">
        <v>12.3</v>
      </c>
      <c r="V85" s="43">
        <v>12.4</v>
      </c>
      <c r="W85" s="43">
        <v>12.4</v>
      </c>
      <c r="X85" s="43">
        <v>12.4</v>
      </c>
      <c r="Y85" s="43">
        <v>12.4</v>
      </c>
      <c r="Z85" s="43">
        <v>12.4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22"/>
        <v>12.5</v>
      </c>
      <c r="AI85" s="47">
        <f t="shared" si="23"/>
        <v>12.1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-63</v>
      </c>
      <c r="BA86" s="82">
        <f t="shared" si="29"/>
        <v>-51</v>
      </c>
      <c r="BB86" s="82">
        <f t="shared" si="29"/>
        <v>-73</v>
      </c>
      <c r="BC86" s="82">
        <f t="shared" si="29"/>
        <v>-91</v>
      </c>
      <c r="BD86" s="82">
        <f t="shared" si="29"/>
        <v>-100.6</v>
      </c>
      <c r="BE86" s="82">
        <f t="shared" si="29"/>
        <v>-98.4</v>
      </c>
      <c r="BF86" s="82">
        <f t="shared" si="29"/>
        <v>-17.2</v>
      </c>
      <c r="BG86" s="82">
        <f t="shared" si="29"/>
        <v>265</v>
      </c>
      <c r="BH86" s="82">
        <f t="shared" si="29"/>
        <v>306.88</v>
      </c>
      <c r="BI86" s="82">
        <f t="shared" si="29"/>
        <v>326.5</v>
      </c>
      <c r="BJ86" s="82">
        <f t="shared" si="29"/>
        <v>326.2</v>
      </c>
      <c r="BK86" s="82">
        <f t="shared" si="29"/>
        <v>353.6</v>
      </c>
      <c r="BL86" s="82">
        <f t="shared" si="29"/>
        <v>346</v>
      </c>
      <c r="BM86" s="82">
        <f t="shared" si="29"/>
        <v>370</v>
      </c>
      <c r="BN86" s="82">
        <f t="shared" si="29"/>
        <v>341</v>
      </c>
      <c r="BO86" s="82">
        <f t="shared" si="29"/>
        <v>219</v>
      </c>
      <c r="BP86" s="82">
        <f t="shared" si="29"/>
        <v>144</v>
      </c>
      <c r="BQ86" s="82">
        <f t="shared" si="29"/>
        <v>122</v>
      </c>
      <c r="BR86" s="82">
        <f t="shared" si="29"/>
        <v>4.2</v>
      </c>
      <c r="BS86" s="82">
        <f t="shared" si="29"/>
        <v>-124</v>
      </c>
      <c r="BT86" s="82">
        <f t="shared" si="29"/>
        <v>-120.9</v>
      </c>
      <c r="BU86" s="82">
        <f t="shared" si="29"/>
        <v>-121</v>
      </c>
      <c r="BV86" s="82">
        <f t="shared" si="29"/>
        <v>-101</v>
      </c>
      <c r="BW86" s="82">
        <f t="shared" si="29"/>
        <v>-91</v>
      </c>
    </row>
    <row r="87" spans="1:75">
      <c r="A87" s="63" t="s">
        <v>112</v>
      </c>
      <c r="B87" s="43">
        <v>7.8</v>
      </c>
      <c r="C87" s="43">
        <v>7.8</v>
      </c>
      <c r="D87" s="43">
        <v>9.9</v>
      </c>
      <c r="E87" s="43">
        <v>9.9</v>
      </c>
      <c r="F87" s="43">
        <v>9.9</v>
      </c>
      <c r="G87" s="43">
        <v>9.9</v>
      </c>
      <c r="H87" s="43">
        <v>9.9</v>
      </c>
      <c r="I87" s="43">
        <v>9.9</v>
      </c>
      <c r="J87" s="43">
        <v>9.9</v>
      </c>
      <c r="K87" s="43">
        <v>9.9</v>
      </c>
      <c r="L87" s="43">
        <v>8.3000000000000007</v>
      </c>
      <c r="M87" s="43">
        <v>8.3000000000000007</v>
      </c>
      <c r="N87" s="43">
        <v>8.3000000000000007</v>
      </c>
      <c r="O87" s="43">
        <v>8.3000000000000007</v>
      </c>
      <c r="P87" s="43">
        <v>7.8</v>
      </c>
      <c r="Q87" s="43">
        <v>7.4</v>
      </c>
      <c r="R87" s="43">
        <v>7.4</v>
      </c>
      <c r="S87" s="43">
        <v>7.4</v>
      </c>
      <c r="T87" s="43">
        <v>8.6999999999999993</v>
      </c>
      <c r="U87" s="43">
        <v>8.5</v>
      </c>
      <c r="V87" s="43">
        <v>9</v>
      </c>
      <c r="W87" s="43">
        <v>8.6999999999999993</v>
      </c>
      <c r="X87" s="43">
        <v>8.6999999999999993</v>
      </c>
      <c r="Y87" s="43">
        <v>7.6</v>
      </c>
      <c r="Z87" s="43">
        <v>7.6</v>
      </c>
      <c r="AA87" s="43">
        <v>7.6</v>
      </c>
      <c r="AB87" s="43">
        <v>7.6</v>
      </c>
      <c r="AC87" s="43">
        <v>7.6</v>
      </c>
      <c r="AD87" s="43">
        <v>7.6</v>
      </c>
      <c r="AE87" s="43">
        <v>7.6</v>
      </c>
      <c r="AF87" s="43">
        <v>7.6</v>
      </c>
      <c r="AG87" s="64">
        <v>14.1</v>
      </c>
      <c r="AH87" s="46">
        <f t="shared" si="22"/>
        <v>9.9</v>
      </c>
      <c r="AI87" s="47">
        <f t="shared" si="23"/>
        <v>7.4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0</v>
      </c>
    </row>
    <row r="88" spans="1:75">
      <c r="A88" s="84" t="s">
        <v>113</v>
      </c>
      <c r="B88" s="43">
        <v>7.3</v>
      </c>
      <c r="C88" s="43">
        <v>7.3</v>
      </c>
      <c r="D88" s="43">
        <v>8.1999999999999993</v>
      </c>
      <c r="E88" s="43">
        <v>8.1999999999999993</v>
      </c>
      <c r="F88" s="43">
        <v>8.1999999999999993</v>
      </c>
      <c r="G88" s="43">
        <v>8.1999999999999993</v>
      </c>
      <c r="H88" s="43">
        <v>8.1999999999999993</v>
      </c>
      <c r="I88" s="43">
        <v>8.1999999999999993</v>
      </c>
      <c r="J88" s="43">
        <v>8.1999999999999993</v>
      </c>
      <c r="K88" s="43">
        <v>8.1999999999999993</v>
      </c>
      <c r="L88" s="43">
        <v>8.1999999999999993</v>
      </c>
      <c r="M88" s="43">
        <v>8.1999999999999993</v>
      </c>
      <c r="N88" s="43">
        <v>8.1999999999999993</v>
      </c>
      <c r="O88" s="43">
        <v>8.1999999999999993</v>
      </c>
      <c r="P88" s="43">
        <v>7.3</v>
      </c>
      <c r="Q88" s="43">
        <v>7.3</v>
      </c>
      <c r="R88" s="43">
        <v>7.3</v>
      </c>
      <c r="S88" s="43">
        <v>7.3</v>
      </c>
      <c r="T88" s="43">
        <v>7.3</v>
      </c>
      <c r="U88" s="43">
        <v>7.2</v>
      </c>
      <c r="V88" s="43">
        <v>7.2</v>
      </c>
      <c r="W88" s="43">
        <v>7.2</v>
      </c>
      <c r="X88" s="43">
        <v>7.2</v>
      </c>
      <c r="Y88" s="43">
        <v>7.3</v>
      </c>
      <c r="Z88" s="43">
        <v>7.3</v>
      </c>
      <c r="AA88" s="43">
        <v>7.3</v>
      </c>
      <c r="AB88" s="43">
        <v>7.3</v>
      </c>
      <c r="AC88" s="43">
        <v>7.3</v>
      </c>
      <c r="AD88" s="43">
        <v>7.3</v>
      </c>
      <c r="AE88" s="43">
        <v>7.3</v>
      </c>
      <c r="AF88" s="43">
        <v>7.3</v>
      </c>
      <c r="AG88" s="64">
        <v>14</v>
      </c>
      <c r="AH88" s="46">
        <f t="shared" si="22"/>
        <v>8.1999999999999993</v>
      </c>
      <c r="AI88" s="47">
        <f t="shared" si="23"/>
        <v>7.2</v>
      </c>
      <c r="AK88" s="49"/>
      <c r="AZ88" s="82">
        <f t="shared" si="29"/>
        <v>59</v>
      </c>
      <c r="BA88" s="82">
        <f t="shared" si="29"/>
        <v>56</v>
      </c>
      <c r="BB88" s="82">
        <f t="shared" si="29"/>
        <v>54</v>
      </c>
      <c r="BC88" s="82">
        <f t="shared" si="29"/>
        <v>53</v>
      </c>
      <c r="BD88" s="82">
        <f t="shared" si="29"/>
        <v>52.6</v>
      </c>
      <c r="BE88" s="82">
        <f t="shared" si="29"/>
        <v>49.8</v>
      </c>
      <c r="BF88" s="82">
        <f t="shared" si="29"/>
        <v>50.2</v>
      </c>
      <c r="BG88" s="82">
        <f t="shared" si="29"/>
        <v>106</v>
      </c>
      <c r="BH88" s="82">
        <f t="shared" si="29"/>
        <v>128.4</v>
      </c>
      <c r="BI88" s="82">
        <f t="shared" si="29"/>
        <v>118.2</v>
      </c>
      <c r="BJ88" s="82">
        <f t="shared" si="29"/>
        <v>118.9</v>
      </c>
      <c r="BK88" s="82">
        <f t="shared" si="29"/>
        <v>134.19999999999999</v>
      </c>
      <c r="BL88" s="82">
        <f t="shared" si="29"/>
        <v>136.5</v>
      </c>
      <c r="BM88" s="82">
        <f t="shared" si="29"/>
        <v>113</v>
      </c>
      <c r="BN88" s="82">
        <f t="shared" si="29"/>
        <v>114.9</v>
      </c>
      <c r="BO88" s="82">
        <f t="shared" si="29"/>
        <v>136</v>
      </c>
      <c r="BP88" s="82">
        <f t="shared" si="29"/>
        <v>128</v>
      </c>
      <c r="BQ88" s="82">
        <f t="shared" si="29"/>
        <v>116</v>
      </c>
      <c r="BR88" s="82">
        <f t="shared" si="29"/>
        <v>58.2</v>
      </c>
      <c r="BS88" s="82">
        <f t="shared" si="29"/>
        <v>64</v>
      </c>
      <c r="BT88" s="82">
        <f t="shared" si="29"/>
        <v>63.3</v>
      </c>
      <c r="BU88" s="82">
        <f t="shared" si="29"/>
        <v>62.4</v>
      </c>
      <c r="BV88" s="82">
        <f t="shared" si="29"/>
        <v>63.9</v>
      </c>
      <c r="BW88" s="82">
        <f t="shared" si="29"/>
        <v>60.2</v>
      </c>
    </row>
    <row r="89" spans="1:75">
      <c r="A89" s="63" t="s">
        <v>114</v>
      </c>
      <c r="B89" s="43">
        <v>4.5999999999999996</v>
      </c>
      <c r="C89" s="43">
        <v>4.5999999999999996</v>
      </c>
      <c r="D89" s="43">
        <v>4.5999999999999996</v>
      </c>
      <c r="E89" s="43">
        <v>4.5999999999999996</v>
      </c>
      <c r="F89" s="43">
        <v>4.5999999999999996</v>
      </c>
      <c r="G89" s="43">
        <v>4.5999999999999996</v>
      </c>
      <c r="H89" s="43">
        <v>4.5999999999999996</v>
      </c>
      <c r="I89" s="43">
        <v>4.5999999999999996</v>
      </c>
      <c r="J89" s="43">
        <v>4.5999999999999996</v>
      </c>
      <c r="K89" s="43">
        <v>4.5999999999999996</v>
      </c>
      <c r="L89" s="43">
        <v>6.2</v>
      </c>
      <c r="M89" s="43">
        <v>6.2</v>
      </c>
      <c r="N89" s="43">
        <v>6.2</v>
      </c>
      <c r="O89" s="43">
        <v>6.2</v>
      </c>
      <c r="P89" s="43">
        <v>6.2</v>
      </c>
      <c r="Q89" s="43">
        <v>6.2</v>
      </c>
      <c r="R89" s="43">
        <v>6.2</v>
      </c>
      <c r="S89" s="43">
        <v>6.2</v>
      </c>
      <c r="T89" s="43">
        <v>6.1</v>
      </c>
      <c r="U89" s="43">
        <v>6.1</v>
      </c>
      <c r="V89" s="43">
        <v>6.1</v>
      </c>
      <c r="W89" s="43">
        <v>6.1</v>
      </c>
      <c r="X89" s="43">
        <v>6.1</v>
      </c>
      <c r="Y89" s="43">
        <v>6.1</v>
      </c>
      <c r="Z89" s="43">
        <v>6.1</v>
      </c>
      <c r="AA89" s="43">
        <v>6.1</v>
      </c>
      <c r="AB89" s="43">
        <v>6.1</v>
      </c>
      <c r="AC89" s="43">
        <v>6.1</v>
      </c>
      <c r="AD89" s="43">
        <v>6.1</v>
      </c>
      <c r="AE89" s="43">
        <v>6.1</v>
      </c>
      <c r="AF89" s="43">
        <v>6.1</v>
      </c>
      <c r="AG89" s="64">
        <v>10.050000000000001</v>
      </c>
      <c r="AH89" s="46">
        <f t="shared" si="22"/>
        <v>6.2</v>
      </c>
      <c r="AI89" s="47">
        <f t="shared" si="23"/>
        <v>4.5999999999999996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0</v>
      </c>
      <c r="BF89" s="82">
        <f t="shared" si="29"/>
        <v>0</v>
      </c>
      <c r="BG89" s="82">
        <f t="shared" si="29"/>
        <v>0</v>
      </c>
      <c r="BH89" s="82">
        <f t="shared" si="29"/>
        <v>15</v>
      </c>
      <c r="BI89" s="82">
        <f t="shared" si="29"/>
        <v>13.1</v>
      </c>
      <c r="BJ89" s="82">
        <f t="shared" si="29"/>
        <v>13</v>
      </c>
      <c r="BK89" s="82">
        <f t="shared" si="29"/>
        <v>36.6</v>
      </c>
      <c r="BL89" s="82">
        <f t="shared" si="29"/>
        <v>12.1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0</v>
      </c>
    </row>
    <row r="90" spans="1:7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2.5</v>
      </c>
      <c r="H90" s="43">
        <v>2.5</v>
      </c>
      <c r="I90" s="43">
        <v>2.5</v>
      </c>
      <c r="J90" s="43">
        <v>2.5</v>
      </c>
      <c r="K90" s="43">
        <v>2.5</v>
      </c>
      <c r="L90" s="43">
        <v>2.5</v>
      </c>
      <c r="M90" s="43">
        <v>2.5</v>
      </c>
      <c r="N90" s="43">
        <v>2.5</v>
      </c>
      <c r="O90" s="43">
        <v>2.5</v>
      </c>
      <c r="P90" s="43">
        <v>2.5</v>
      </c>
      <c r="Q90" s="43">
        <v>2.5</v>
      </c>
      <c r="R90" s="43">
        <v>2.5</v>
      </c>
      <c r="S90" s="43">
        <v>2.5</v>
      </c>
      <c r="T90" s="43">
        <v>2.5</v>
      </c>
      <c r="U90" s="43">
        <v>2.5</v>
      </c>
      <c r="V90" s="43">
        <v>2.5</v>
      </c>
      <c r="W90" s="43">
        <v>2.5</v>
      </c>
      <c r="X90" s="43">
        <v>2.5</v>
      </c>
      <c r="Y90" s="43">
        <v>2.5</v>
      </c>
      <c r="Z90" s="43">
        <v>2.5</v>
      </c>
      <c r="AA90" s="43">
        <v>2.5</v>
      </c>
      <c r="AB90" s="43">
        <v>2.5</v>
      </c>
      <c r="AC90" s="43">
        <v>2.5</v>
      </c>
      <c r="AD90" s="43">
        <v>2.5</v>
      </c>
      <c r="AE90" s="43">
        <v>2.5</v>
      </c>
      <c r="AF90" s="43">
        <v>2.5</v>
      </c>
      <c r="AG90" s="64">
        <v>6.2</v>
      </c>
      <c r="AH90" s="46">
        <f t="shared" si="22"/>
        <v>2.5</v>
      </c>
      <c r="AI90" s="47">
        <f t="shared" si="23"/>
        <v>2.5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45</v>
      </c>
      <c r="BH90" s="82">
        <f t="shared" si="29"/>
        <v>56.2</v>
      </c>
      <c r="BI90" s="82">
        <f t="shared" si="29"/>
        <v>66.400000000000006</v>
      </c>
      <c r="BJ90" s="82">
        <f t="shared" si="29"/>
        <v>57.8</v>
      </c>
      <c r="BK90" s="82">
        <f t="shared" si="29"/>
        <v>59</v>
      </c>
      <c r="BL90" s="82">
        <f t="shared" si="29"/>
        <v>48.4</v>
      </c>
      <c r="BM90" s="82">
        <f t="shared" si="29"/>
        <v>55</v>
      </c>
      <c r="BN90" s="82">
        <f t="shared" si="29"/>
        <v>56.3</v>
      </c>
      <c r="BO90" s="82">
        <f t="shared" si="29"/>
        <v>56.6</v>
      </c>
      <c r="BP90" s="82">
        <f t="shared" si="29"/>
        <v>56</v>
      </c>
      <c r="BQ90" s="82">
        <f t="shared" si="29"/>
        <v>42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>SUM(B79:B91)</f>
        <v>253.6</v>
      </c>
      <c r="C92" s="70">
        <f t="shared" ref="C92:AG92" si="30">SUM(C79:C91)</f>
        <v>304.50000000000011</v>
      </c>
      <c r="D92" s="70">
        <f t="shared" ref="D92:K92" si="31">SUM(D79:D91)</f>
        <v>253.29999999999998</v>
      </c>
      <c r="E92" s="70">
        <f t="shared" si="31"/>
        <v>253.39999999999998</v>
      </c>
      <c r="F92" s="70">
        <f t="shared" si="31"/>
        <v>253.39999999999998</v>
      </c>
      <c r="G92" s="70">
        <f t="shared" si="31"/>
        <v>302.3</v>
      </c>
      <c r="H92" s="70">
        <f t="shared" si="31"/>
        <v>317.3</v>
      </c>
      <c r="I92" s="70">
        <f t="shared" si="31"/>
        <v>350.6</v>
      </c>
      <c r="J92" s="70">
        <f t="shared" si="31"/>
        <v>396.70000000000005</v>
      </c>
      <c r="K92" s="70">
        <f t="shared" si="31"/>
        <v>404.3</v>
      </c>
      <c r="L92" s="70">
        <f t="shared" si="30"/>
        <v>353.40000000000003</v>
      </c>
      <c r="M92" s="70">
        <f t="shared" si="30"/>
        <v>180.79999999999998</v>
      </c>
      <c r="N92" s="70">
        <f>SUM(N79:N91)</f>
        <v>181</v>
      </c>
      <c r="O92" s="70">
        <f>SUM(O79:O91)</f>
        <v>166.99999999999997</v>
      </c>
      <c r="P92" s="70">
        <f>SUM(P79:P91)</f>
        <v>144.19999999999996</v>
      </c>
      <c r="Q92" s="70">
        <f>SUM(Q79:Q91)</f>
        <v>122.3</v>
      </c>
      <c r="R92" s="70">
        <f t="shared" si="30"/>
        <v>155.1</v>
      </c>
      <c r="S92" s="70">
        <f t="shared" si="30"/>
        <v>203.10000000000002</v>
      </c>
      <c r="T92" s="70">
        <f t="shared" si="30"/>
        <v>259</v>
      </c>
      <c r="U92" s="70">
        <f t="shared" si="30"/>
        <v>291.7</v>
      </c>
      <c r="V92" s="70">
        <f t="shared" si="30"/>
        <v>280.3</v>
      </c>
      <c r="W92" s="70">
        <f t="shared" si="30"/>
        <v>227.4</v>
      </c>
      <c r="X92" s="70">
        <f t="shared" si="30"/>
        <v>226.99999999999997</v>
      </c>
      <c r="Y92" s="70">
        <f t="shared" si="30"/>
        <v>340.1</v>
      </c>
      <c r="Z92" s="70">
        <f t="shared" si="30"/>
        <v>340.1</v>
      </c>
      <c r="AA92" s="70">
        <f t="shared" si="30"/>
        <v>340.1</v>
      </c>
      <c r="AB92" s="70">
        <f>SUM(AB79:AB91)</f>
        <v>348.6</v>
      </c>
      <c r="AC92" s="70">
        <f>SUM(AC79:AC91)</f>
        <v>344.70000000000005</v>
      </c>
      <c r="AD92" s="70">
        <f>SUM(AD79:AD91)</f>
        <v>341.30000000000007</v>
      </c>
      <c r="AE92" s="70">
        <f t="shared" si="30"/>
        <v>372.00000000000006</v>
      </c>
      <c r="AF92" s="70">
        <f t="shared" si="30"/>
        <v>364.50000000000006</v>
      </c>
      <c r="AG92" s="80">
        <f t="shared" si="30"/>
        <v>489.91</v>
      </c>
      <c r="AH92" s="46">
        <f t="shared" si="22"/>
        <v>404.3</v>
      </c>
      <c r="AI92" s="47">
        <f t="shared" si="23"/>
        <v>122.3</v>
      </c>
      <c r="AK92" s="49"/>
      <c r="AY92" s="82"/>
    </row>
    <row r="93" spans="1:75">
      <c r="A93" s="42" t="s">
        <v>118</v>
      </c>
      <c r="B93" s="44">
        <v>60</v>
      </c>
      <c r="C93" s="44">
        <v>60</v>
      </c>
      <c r="D93" s="44">
        <v>60</v>
      </c>
      <c r="E93" s="44">
        <v>60</v>
      </c>
      <c r="F93" s="44">
        <v>60</v>
      </c>
      <c r="G93" s="44">
        <v>60</v>
      </c>
      <c r="H93" s="44">
        <v>60</v>
      </c>
      <c r="I93" s="44">
        <v>60</v>
      </c>
      <c r="J93" s="44">
        <v>60</v>
      </c>
      <c r="K93" s="44">
        <v>60</v>
      </c>
      <c r="L93" s="44">
        <v>60</v>
      </c>
      <c r="M93" s="44">
        <v>30</v>
      </c>
      <c r="N93" s="44">
        <v>30</v>
      </c>
      <c r="O93" s="44">
        <v>30</v>
      </c>
      <c r="P93" s="44">
        <v>14</v>
      </c>
      <c r="Q93" s="44">
        <v>30</v>
      </c>
      <c r="R93" s="44">
        <v>0</v>
      </c>
      <c r="S93" s="44"/>
      <c r="T93" s="44"/>
      <c r="U93" s="44"/>
      <c r="V93" s="44"/>
      <c r="W93" s="44"/>
      <c r="X93" s="44"/>
      <c r="Y93" s="44">
        <v>14</v>
      </c>
      <c r="Z93" s="44">
        <v>30</v>
      </c>
      <c r="AA93" s="44">
        <v>60</v>
      </c>
      <c r="AB93" s="44">
        <v>60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22"/>
        <v>60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30</v>
      </c>
      <c r="C94" s="43">
        <v>30</v>
      </c>
      <c r="D94" s="43">
        <v>30</v>
      </c>
      <c r="E94" s="43">
        <v>30</v>
      </c>
      <c r="F94" s="43">
        <v>30</v>
      </c>
      <c r="G94" s="43">
        <v>30</v>
      </c>
      <c r="H94" s="43">
        <v>30</v>
      </c>
      <c r="I94" s="43">
        <v>30</v>
      </c>
      <c r="J94" s="43">
        <v>30</v>
      </c>
      <c r="K94" s="43">
        <v>30</v>
      </c>
      <c r="L94" s="43">
        <v>30</v>
      </c>
      <c r="M94" s="43">
        <v>15</v>
      </c>
      <c r="N94" s="43">
        <v>15</v>
      </c>
      <c r="O94" s="43">
        <v>15</v>
      </c>
      <c r="P94" s="43">
        <v>6.8</v>
      </c>
      <c r="Q94" s="43">
        <v>16.3</v>
      </c>
      <c r="R94" s="43">
        <v>0</v>
      </c>
      <c r="S94" s="43"/>
      <c r="T94" s="43"/>
      <c r="U94" s="43"/>
      <c r="V94" s="43"/>
      <c r="W94" s="43"/>
      <c r="X94" s="43"/>
      <c r="Y94" s="43">
        <v>6</v>
      </c>
      <c r="Z94" s="43">
        <v>6.5</v>
      </c>
      <c r="AA94" s="43">
        <v>15</v>
      </c>
      <c r="AB94" s="43">
        <v>30</v>
      </c>
      <c r="AC94" s="43">
        <v>30</v>
      </c>
      <c r="AD94" s="43">
        <v>30</v>
      </c>
      <c r="AE94" s="43">
        <v>30</v>
      </c>
      <c r="AF94" s="43">
        <v>30</v>
      </c>
      <c r="AG94" s="64">
        <v>32</v>
      </c>
      <c r="AH94" s="46">
        <f t="shared" si="22"/>
        <v>30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13</v>
      </c>
      <c r="C95" s="77">
        <v>13</v>
      </c>
      <c r="D95" s="77">
        <v>13</v>
      </c>
      <c r="E95" s="77">
        <v>13</v>
      </c>
      <c r="F95" s="77">
        <v>13</v>
      </c>
      <c r="G95" s="77">
        <v>13</v>
      </c>
      <c r="H95" s="77">
        <v>13</v>
      </c>
      <c r="I95" s="77">
        <v>13</v>
      </c>
      <c r="J95" s="77">
        <v>13</v>
      </c>
      <c r="K95" s="77">
        <v>13</v>
      </c>
      <c r="L95" s="77">
        <v>13</v>
      </c>
      <c r="M95" s="77">
        <v>7</v>
      </c>
      <c r="N95" s="77">
        <v>7</v>
      </c>
      <c r="O95" s="77">
        <v>7</v>
      </c>
      <c r="P95" s="77">
        <v>3</v>
      </c>
      <c r="Q95" s="77">
        <v>7.1</v>
      </c>
      <c r="R95" s="77">
        <v>0</v>
      </c>
      <c r="S95" s="77"/>
      <c r="T95" s="77"/>
      <c r="U95" s="77"/>
      <c r="V95" s="77"/>
      <c r="W95" s="77"/>
      <c r="X95" s="77"/>
      <c r="Y95" s="77">
        <v>5</v>
      </c>
      <c r="Z95" s="77">
        <v>5</v>
      </c>
      <c r="AA95" s="77">
        <v>6.5</v>
      </c>
      <c r="AB95" s="77">
        <v>12</v>
      </c>
      <c r="AC95" s="77">
        <v>12</v>
      </c>
      <c r="AD95" s="77">
        <v>12</v>
      </c>
      <c r="AE95" s="77">
        <v>12</v>
      </c>
      <c r="AF95" s="77">
        <v>12</v>
      </c>
      <c r="AG95" s="78">
        <v>14</v>
      </c>
      <c r="AH95" s="46">
        <f t="shared" si="22"/>
        <v>13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-63</v>
      </c>
      <c r="BH95" s="82">
        <v>0</v>
      </c>
      <c r="BI95" s="82">
        <v>59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>B93+B94+B95</f>
        <v>103</v>
      </c>
      <c r="C96" s="70">
        <f t="shared" ref="C96:AF96" si="32">C93+C94+C95</f>
        <v>103</v>
      </c>
      <c r="D96" s="70">
        <f>D93+D94+D95</f>
        <v>103</v>
      </c>
      <c r="E96" s="70">
        <f>E93+E94+E95</f>
        <v>103</v>
      </c>
      <c r="F96" s="70">
        <f>F93+F94+F95</f>
        <v>103</v>
      </c>
      <c r="G96" s="70">
        <f>G93+G94+G95</f>
        <v>103</v>
      </c>
      <c r="H96" s="70">
        <f t="shared" si="32"/>
        <v>103</v>
      </c>
      <c r="I96" s="70">
        <f t="shared" si="32"/>
        <v>103</v>
      </c>
      <c r="J96" s="70">
        <f t="shared" si="32"/>
        <v>103</v>
      </c>
      <c r="K96" s="70">
        <f t="shared" si="32"/>
        <v>103</v>
      </c>
      <c r="L96" s="70">
        <f t="shared" si="32"/>
        <v>103</v>
      </c>
      <c r="M96" s="70">
        <f t="shared" si="32"/>
        <v>52</v>
      </c>
      <c r="N96" s="70">
        <f>N93+N94+N95</f>
        <v>52</v>
      </c>
      <c r="O96" s="70">
        <f>O93+O94+O95</f>
        <v>52</v>
      </c>
      <c r="P96" s="70">
        <f>P93+P94+P95</f>
        <v>23.8</v>
      </c>
      <c r="Q96" s="70">
        <f>Q93+Q94+Q95</f>
        <v>53.4</v>
      </c>
      <c r="R96" s="70">
        <f t="shared" si="32"/>
        <v>0</v>
      </c>
      <c r="S96" s="70">
        <f t="shared" si="32"/>
        <v>0</v>
      </c>
      <c r="T96" s="70">
        <f t="shared" si="32"/>
        <v>0</v>
      </c>
      <c r="U96" s="70">
        <f t="shared" si="32"/>
        <v>0</v>
      </c>
      <c r="V96" s="70">
        <f t="shared" si="32"/>
        <v>0</v>
      </c>
      <c r="W96" s="70">
        <f t="shared" si="32"/>
        <v>0</v>
      </c>
      <c r="X96" s="70">
        <f t="shared" si="32"/>
        <v>0</v>
      </c>
      <c r="Y96" s="70">
        <f t="shared" si="32"/>
        <v>25</v>
      </c>
      <c r="Z96" s="70">
        <f t="shared" si="32"/>
        <v>41.5</v>
      </c>
      <c r="AA96" s="70">
        <f t="shared" si="32"/>
        <v>81.5</v>
      </c>
      <c r="AB96" s="70">
        <f>AB93+AB94+AB95</f>
        <v>102</v>
      </c>
      <c r="AC96" s="70">
        <f>AC93+AC94+AC95</f>
        <v>102</v>
      </c>
      <c r="AD96" s="70">
        <f>AD93+AD94+AD95</f>
        <v>102</v>
      </c>
      <c r="AE96" s="70">
        <f t="shared" si="32"/>
        <v>102</v>
      </c>
      <c r="AF96" s="70">
        <f t="shared" si="32"/>
        <v>102</v>
      </c>
      <c r="AG96" s="80">
        <f>SUM(AG93:AG95)</f>
        <v>106</v>
      </c>
      <c r="AH96" s="46">
        <f t="shared" si="22"/>
        <v>103</v>
      </c>
      <c r="AI96" s="47">
        <f t="shared" si="23"/>
        <v>0</v>
      </c>
      <c r="AK96" s="49"/>
      <c r="AY96" s="82"/>
      <c r="BF96" s="81"/>
      <c r="BG96" s="82">
        <v>-51</v>
      </c>
      <c r="BH96" s="82">
        <v>0</v>
      </c>
      <c r="BI96" s="82">
        <v>56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-91</v>
      </c>
      <c r="C97" s="44">
        <v>-62.6</v>
      </c>
      <c r="D97" s="44">
        <v>-51</v>
      </c>
      <c r="E97" s="44">
        <v>-73</v>
      </c>
      <c r="F97" s="44">
        <v>-91</v>
      </c>
      <c r="G97" s="44">
        <v>-100.6</v>
      </c>
      <c r="H97" s="44">
        <v>-60.8</v>
      </c>
      <c r="I97" s="44">
        <v>-98.4</v>
      </c>
      <c r="J97" s="44">
        <v>-100.2</v>
      </c>
      <c r="K97" s="44">
        <v>-17.2</v>
      </c>
      <c r="L97" s="44">
        <v>48</v>
      </c>
      <c r="M97" s="44">
        <v>265</v>
      </c>
      <c r="N97" s="44">
        <v>306.88</v>
      </c>
      <c r="O97" s="44">
        <v>326.5</v>
      </c>
      <c r="P97" s="44">
        <v>326.2</v>
      </c>
      <c r="Q97" s="44">
        <v>353.6</v>
      </c>
      <c r="R97" s="44">
        <v>346</v>
      </c>
      <c r="S97" s="44">
        <v>370</v>
      </c>
      <c r="T97" s="44">
        <v>341</v>
      </c>
      <c r="U97" s="44">
        <v>219</v>
      </c>
      <c r="V97" s="44">
        <v>144</v>
      </c>
      <c r="W97" s="44">
        <v>88</v>
      </c>
      <c r="X97" s="44">
        <v>122</v>
      </c>
      <c r="Y97" s="44">
        <v>21.2</v>
      </c>
      <c r="Z97" s="44">
        <v>4.2</v>
      </c>
      <c r="AA97" s="44">
        <v>3.5</v>
      </c>
      <c r="AB97" s="44">
        <v>-124</v>
      </c>
      <c r="AC97" s="44">
        <v>-116</v>
      </c>
      <c r="AD97" s="44">
        <v>-120.9</v>
      </c>
      <c r="AE97" s="44">
        <v>-121</v>
      </c>
      <c r="AF97" s="44">
        <v>-101</v>
      </c>
      <c r="AG97" s="61"/>
      <c r="AH97" s="46">
        <f t="shared" si="22"/>
        <v>370</v>
      </c>
      <c r="AI97" s="47">
        <f t="shared" si="23"/>
        <v>-124</v>
      </c>
      <c r="AK97" s="49"/>
      <c r="AY97" s="82"/>
      <c r="BF97" s="81"/>
      <c r="BG97" s="82">
        <v>-73</v>
      </c>
      <c r="BH97" s="82">
        <v>0</v>
      </c>
      <c r="BI97" s="82">
        <v>54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>
        <v>0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-91</v>
      </c>
      <c r="BH98" s="82">
        <v>0</v>
      </c>
      <c r="BI98" s="82">
        <v>53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60.2</v>
      </c>
      <c r="C99" s="43">
        <v>58.8</v>
      </c>
      <c r="D99" s="43">
        <v>56</v>
      </c>
      <c r="E99" s="43">
        <v>54</v>
      </c>
      <c r="F99" s="43">
        <v>53</v>
      </c>
      <c r="G99" s="43">
        <v>52.6</v>
      </c>
      <c r="H99" s="43">
        <v>51.6</v>
      </c>
      <c r="I99" s="43">
        <v>49.8</v>
      </c>
      <c r="J99" s="43">
        <v>50.2</v>
      </c>
      <c r="K99" s="43">
        <v>50.2</v>
      </c>
      <c r="L99" s="43">
        <v>117</v>
      </c>
      <c r="M99" s="43">
        <v>106</v>
      </c>
      <c r="N99" s="43">
        <v>128.4</v>
      </c>
      <c r="O99" s="43">
        <v>118.2</v>
      </c>
      <c r="P99" s="43">
        <v>118.9</v>
      </c>
      <c r="Q99" s="43">
        <v>134.19999999999999</v>
      </c>
      <c r="R99" s="43">
        <v>136.5</v>
      </c>
      <c r="S99" s="43">
        <v>113</v>
      </c>
      <c r="T99" s="43">
        <v>114.9</v>
      </c>
      <c r="U99" s="43">
        <v>136</v>
      </c>
      <c r="V99" s="43">
        <v>128</v>
      </c>
      <c r="W99" s="43">
        <v>142</v>
      </c>
      <c r="X99" s="43">
        <v>116</v>
      </c>
      <c r="Y99" s="43">
        <v>85.6</v>
      </c>
      <c r="Z99" s="43">
        <v>58.2</v>
      </c>
      <c r="AA99" s="43">
        <v>62</v>
      </c>
      <c r="AB99" s="43">
        <v>64</v>
      </c>
      <c r="AC99" s="43">
        <v>61</v>
      </c>
      <c r="AD99" s="43">
        <v>63.3</v>
      </c>
      <c r="AE99" s="43">
        <v>62.4</v>
      </c>
      <c r="AF99" s="43">
        <v>63.9</v>
      </c>
      <c r="AG99" s="89"/>
      <c r="AH99" s="46">
        <f t="shared" si="22"/>
        <v>142</v>
      </c>
      <c r="AI99" s="47">
        <f t="shared" si="23"/>
        <v>49.8</v>
      </c>
      <c r="AK99" s="90"/>
      <c r="AL99" s="91"/>
      <c r="AM99" s="91"/>
      <c r="AN99" s="92"/>
      <c r="AY99" s="82"/>
      <c r="BF99" s="82"/>
      <c r="BG99" s="82">
        <v>-100.6</v>
      </c>
      <c r="BH99" s="82">
        <v>0</v>
      </c>
      <c r="BI99" s="82">
        <v>52.6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15</v>
      </c>
      <c r="O100" s="93">
        <v>13.1</v>
      </c>
      <c r="P100" s="93">
        <v>13</v>
      </c>
      <c r="Q100" s="93">
        <v>36.6</v>
      </c>
      <c r="R100" s="93">
        <v>12.1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2"/>
        <v>36.6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-98.4</v>
      </c>
      <c r="BH100" s="82">
        <v>0</v>
      </c>
      <c r="BI100" s="82">
        <v>49.8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46</v>
      </c>
      <c r="M101" s="44">
        <v>45</v>
      </c>
      <c r="N101" s="44">
        <v>56.2</v>
      </c>
      <c r="O101" s="44">
        <v>66.400000000000006</v>
      </c>
      <c r="P101" s="44">
        <v>57.8</v>
      </c>
      <c r="Q101" s="44">
        <v>59</v>
      </c>
      <c r="R101" s="44">
        <v>48.4</v>
      </c>
      <c r="S101" s="44">
        <v>55</v>
      </c>
      <c r="T101" s="44">
        <v>56.3</v>
      </c>
      <c r="U101" s="44">
        <v>56.6</v>
      </c>
      <c r="V101" s="44">
        <v>56</v>
      </c>
      <c r="W101" s="44">
        <v>50.9</v>
      </c>
      <c r="X101" s="44">
        <v>42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2"/>
        <v>66.400000000000006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-17.2</v>
      </c>
      <c r="BH101" s="82">
        <v>0</v>
      </c>
      <c r="BI101" s="82">
        <v>50.2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15.6</v>
      </c>
      <c r="C102" s="97">
        <v>9.6</v>
      </c>
      <c r="D102" s="97">
        <v>32.1</v>
      </c>
      <c r="E102" s="97">
        <v>21</v>
      </c>
      <c r="F102" s="97">
        <v>27</v>
      </c>
      <c r="G102" s="97">
        <v>31.14</v>
      </c>
      <c r="H102" s="97">
        <v>20.85</v>
      </c>
      <c r="I102" s="97">
        <v>22.9</v>
      </c>
      <c r="J102" s="97">
        <v>19.600000000000001</v>
      </c>
      <c r="K102" s="97">
        <v>24.6</v>
      </c>
      <c r="L102" s="97">
        <v>38.799999999999997</v>
      </c>
      <c r="M102" s="97">
        <v>60</v>
      </c>
      <c r="N102" s="97">
        <v>67.5</v>
      </c>
      <c r="O102" s="97">
        <v>65.900000000000006</v>
      </c>
      <c r="P102" s="97">
        <v>67.8</v>
      </c>
      <c r="Q102" s="97">
        <v>48.9</v>
      </c>
      <c r="R102" s="97">
        <v>56.5</v>
      </c>
      <c r="S102" s="97">
        <v>66.8</v>
      </c>
      <c r="T102" s="97">
        <v>61.6</v>
      </c>
      <c r="U102" s="97">
        <v>61</v>
      </c>
      <c r="V102" s="97">
        <v>54.5</v>
      </c>
      <c r="W102" s="97">
        <v>57</v>
      </c>
      <c r="X102" s="97">
        <v>54</v>
      </c>
      <c r="Y102" s="97">
        <v>13.5</v>
      </c>
      <c r="Z102" s="97">
        <v>18.5</v>
      </c>
      <c r="AA102" s="97">
        <v>22</v>
      </c>
      <c r="AB102" s="97">
        <v>21</v>
      </c>
      <c r="AC102" s="97">
        <v>20</v>
      </c>
      <c r="AD102" s="97">
        <v>24.6</v>
      </c>
      <c r="AE102" s="97">
        <v>17.899999999999999</v>
      </c>
      <c r="AF102" s="97">
        <v>19.5</v>
      </c>
      <c r="AG102" s="89"/>
      <c r="AH102" s="46">
        <f t="shared" si="22"/>
        <v>67.8</v>
      </c>
      <c r="AI102" s="47">
        <f t="shared" si="23"/>
        <v>9.6</v>
      </c>
      <c r="AK102" s="94"/>
      <c r="AL102" s="44"/>
      <c r="AM102" s="44"/>
      <c r="AN102" s="98"/>
      <c r="AY102" s="82"/>
      <c r="BF102" s="82"/>
      <c r="BG102" s="82">
        <v>265</v>
      </c>
      <c r="BH102" s="82">
        <v>0</v>
      </c>
      <c r="BI102" s="82">
        <v>106</v>
      </c>
      <c r="BJ102" s="82">
        <v>0</v>
      </c>
      <c r="BK102" s="82">
        <v>45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42"/>
      <c r="AY103" s="82"/>
      <c r="BF103" s="82"/>
      <c r="BG103" s="82">
        <v>306.88</v>
      </c>
      <c r="BH103" s="82">
        <v>0</v>
      </c>
      <c r="BI103" s="82">
        <v>128.4</v>
      </c>
      <c r="BJ103" s="82">
        <v>15</v>
      </c>
      <c r="BK103" s="82">
        <v>56.2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43"/>
      <c r="BF104" s="82"/>
      <c r="BG104" s="82">
        <v>326.5</v>
      </c>
      <c r="BH104" s="82">
        <v>0</v>
      </c>
      <c r="BI104" s="82">
        <v>118.2</v>
      </c>
      <c r="BJ104" s="82">
        <v>13.1</v>
      </c>
      <c r="BK104" s="82">
        <v>66.400000000000006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326.2</v>
      </c>
      <c r="BH105" s="82">
        <v>0</v>
      </c>
      <c r="BI105" s="82">
        <v>118.9</v>
      </c>
      <c r="BJ105" s="82">
        <v>13</v>
      </c>
      <c r="BK105" s="82">
        <v>57.8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353.6</v>
      </c>
      <c r="BH106" s="82">
        <v>0</v>
      </c>
      <c r="BI106" s="82">
        <v>134.19999999999999</v>
      </c>
      <c r="BJ106" s="82">
        <v>36.6</v>
      </c>
      <c r="BK106" s="82">
        <v>59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346</v>
      </c>
      <c r="BH107" s="82">
        <v>0</v>
      </c>
      <c r="BI107" s="82">
        <v>136.5</v>
      </c>
      <c r="BJ107" s="82">
        <v>12.1</v>
      </c>
      <c r="BK107" s="82">
        <v>48.4</v>
      </c>
      <c r="BL107" s="82">
        <v>0</v>
      </c>
    </row>
    <row r="108" spans="1:64" ht="15.75" thickBot="1">
      <c r="A108" s="87" t="s">
        <v>136</v>
      </c>
      <c r="B108" s="70">
        <f>SUMIF(B97:B107,"&gt;0")</f>
        <v>75.8</v>
      </c>
      <c r="C108" s="70">
        <f t="shared" ref="C108:AF108" si="33">SUMIF(C97:C107,"&gt;0")</f>
        <v>68.399999999999991</v>
      </c>
      <c r="D108" s="70">
        <f>SUMIF(D97:D107,"&gt;0")</f>
        <v>88.1</v>
      </c>
      <c r="E108" s="70">
        <f>SUMIF(E97:E107,"&gt;0")</f>
        <v>75</v>
      </c>
      <c r="F108" s="70">
        <f>SUMIF(F97:F107,"&gt;0")</f>
        <v>80</v>
      </c>
      <c r="G108" s="70">
        <f t="shared" si="33"/>
        <v>83.740000000000009</v>
      </c>
      <c r="H108" s="70">
        <f t="shared" si="33"/>
        <v>72.45</v>
      </c>
      <c r="I108" s="70">
        <f t="shared" si="33"/>
        <v>72.699999999999989</v>
      </c>
      <c r="J108" s="70">
        <f t="shared" si="33"/>
        <v>69.800000000000011</v>
      </c>
      <c r="K108" s="70">
        <f t="shared" si="33"/>
        <v>74.800000000000011</v>
      </c>
      <c r="L108" s="70">
        <f t="shared" si="33"/>
        <v>249.8</v>
      </c>
      <c r="M108" s="70">
        <f t="shared" si="33"/>
        <v>476</v>
      </c>
      <c r="N108" s="70">
        <f>SUMIF(N97:N107,"&gt;0")</f>
        <v>573.98</v>
      </c>
      <c r="O108" s="70">
        <f>SUMIF(O97:O107,"&gt;0")</f>
        <v>590.1</v>
      </c>
      <c r="P108" s="70">
        <f>SUMIF(P97:P107,"&gt;0")</f>
        <v>583.69999999999993</v>
      </c>
      <c r="Q108" s="70">
        <f>SUMIF(Q97:Q107,"&gt;0")</f>
        <v>632.29999999999995</v>
      </c>
      <c r="R108" s="70">
        <f t="shared" si="33"/>
        <v>599.5</v>
      </c>
      <c r="S108" s="70">
        <f t="shared" si="33"/>
        <v>604.79999999999995</v>
      </c>
      <c r="T108" s="70">
        <f t="shared" si="33"/>
        <v>573.79999999999995</v>
      </c>
      <c r="U108" s="70">
        <f t="shared" si="33"/>
        <v>472.6</v>
      </c>
      <c r="V108" s="70">
        <f t="shared" si="33"/>
        <v>382.5</v>
      </c>
      <c r="W108" s="70">
        <f t="shared" si="33"/>
        <v>337.9</v>
      </c>
      <c r="X108" s="70">
        <f t="shared" si="33"/>
        <v>334</v>
      </c>
      <c r="Y108" s="70">
        <f t="shared" si="33"/>
        <v>120.3</v>
      </c>
      <c r="Z108" s="70">
        <f t="shared" si="33"/>
        <v>80.900000000000006</v>
      </c>
      <c r="AA108" s="70">
        <f t="shared" si="33"/>
        <v>87.5</v>
      </c>
      <c r="AB108" s="70">
        <f>SUMIF(AB97:AB107,"&gt;0")</f>
        <v>85</v>
      </c>
      <c r="AC108" s="70">
        <f>SUMIF(AC97:AC107,"&gt;0")</f>
        <v>81</v>
      </c>
      <c r="AD108" s="70">
        <f>SUMIF(AD97:AD107,"&gt;0")</f>
        <v>87.9</v>
      </c>
      <c r="AE108" s="70">
        <f t="shared" si="33"/>
        <v>80.3</v>
      </c>
      <c r="AF108" s="70">
        <f t="shared" si="33"/>
        <v>83.4</v>
      </c>
      <c r="AG108" s="104">
        <f>SUM(AG97:AG107)</f>
        <v>0</v>
      </c>
      <c r="AH108" s="46">
        <f t="shared" si="22"/>
        <v>632.29999999999995</v>
      </c>
      <c r="AI108" s="47">
        <f t="shared" si="23"/>
        <v>68.399999999999991</v>
      </c>
      <c r="AJ108" s="105">
        <f t="array" ref="AJ108">MIN(IF(B108:AF108&lt;&gt;0,B108:AF108))</f>
        <v>68.399999999999991</v>
      </c>
      <c r="BF108" s="82"/>
      <c r="BG108" s="82">
        <v>370</v>
      </c>
      <c r="BH108" s="82">
        <v>0</v>
      </c>
      <c r="BI108" s="82">
        <v>113</v>
      </c>
      <c r="BJ108" s="82">
        <v>0</v>
      </c>
      <c r="BK108" s="82">
        <v>55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341</v>
      </c>
      <c r="BH109" s="82">
        <v>0</v>
      </c>
      <c r="BI109" s="82">
        <v>114.9</v>
      </c>
      <c r="BJ109" s="82">
        <v>0</v>
      </c>
      <c r="BK109" s="82">
        <v>56.3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219</v>
      </c>
      <c r="BH110" s="82">
        <v>0</v>
      </c>
      <c r="BI110" s="82">
        <v>136</v>
      </c>
      <c r="BJ110" s="82">
        <v>0</v>
      </c>
      <c r="BK110" s="82">
        <v>56.6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144</v>
      </c>
      <c r="BH111" s="82">
        <v>0</v>
      </c>
      <c r="BI111" s="82">
        <v>128</v>
      </c>
      <c r="BJ111" s="82">
        <v>0</v>
      </c>
      <c r="BK111" s="82">
        <v>56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122</v>
      </c>
      <c r="BH112" s="82">
        <v>0</v>
      </c>
      <c r="BI112" s="82">
        <v>116</v>
      </c>
      <c r="BJ112" s="82">
        <v>0</v>
      </c>
      <c r="BK112" s="82">
        <v>42</v>
      </c>
      <c r="BL112" s="82">
        <v>0</v>
      </c>
    </row>
    <row r="113" spans="1:64" ht="15.75" thickBot="1">
      <c r="A113" s="87" t="s">
        <v>141</v>
      </c>
      <c r="B113" s="108">
        <f>B71+B78+B96+B92+B108+B112</f>
        <v>1616.1499999999999</v>
      </c>
      <c r="C113" s="108">
        <f t="shared" ref="C113:AG113" si="34">C71+C78+C96+C92+C108+C112</f>
        <v>1533.0500000000002</v>
      </c>
      <c r="D113" s="108">
        <f>D71+D78+D96+D92+D108+D112</f>
        <v>1521.8999999999999</v>
      </c>
      <c r="E113" s="108">
        <f>E71+E78+E96+E92+E108+E112</f>
        <v>1498.8000000000002</v>
      </c>
      <c r="F113" s="108">
        <f>F71+F78+F96+F92+F108+F112</f>
        <v>1503.8000000000002</v>
      </c>
      <c r="G113" s="108">
        <f t="shared" si="34"/>
        <v>1556.44</v>
      </c>
      <c r="H113" s="108">
        <f t="shared" si="34"/>
        <v>1592.75</v>
      </c>
      <c r="I113" s="108">
        <f t="shared" si="34"/>
        <v>1626.3</v>
      </c>
      <c r="J113" s="108">
        <f t="shared" si="34"/>
        <v>1669.5</v>
      </c>
      <c r="K113" s="108">
        <f t="shared" si="34"/>
        <v>1682.1</v>
      </c>
      <c r="L113" s="108">
        <f t="shared" si="34"/>
        <v>1723.6000000000001</v>
      </c>
      <c r="M113" s="108">
        <f t="shared" si="34"/>
        <v>1656.2</v>
      </c>
      <c r="N113" s="108">
        <f>N71+N78+N96+N92+N108+N112</f>
        <v>1744.98</v>
      </c>
      <c r="O113" s="108">
        <f>O71+O78+O96+O92+O108+O112</f>
        <v>1743.2000000000003</v>
      </c>
      <c r="P113" s="108">
        <f>P71+P78+P96+P92+P108+P112</f>
        <v>1685.8000000000002</v>
      </c>
      <c r="Q113" s="108">
        <f>Q71+Q78+Q96+Q92+Q108+Q112</f>
        <v>1742.1000000000001</v>
      </c>
      <c r="R113" s="108">
        <f t="shared" si="34"/>
        <v>1688.7</v>
      </c>
      <c r="S113" s="108">
        <f t="shared" si="34"/>
        <v>1742.0000000000002</v>
      </c>
      <c r="T113" s="108">
        <f t="shared" si="34"/>
        <v>1801.3</v>
      </c>
      <c r="U113" s="108">
        <f t="shared" si="34"/>
        <v>1803.4</v>
      </c>
      <c r="V113" s="108">
        <f t="shared" si="34"/>
        <v>1647.4</v>
      </c>
      <c r="W113" s="108">
        <f t="shared" si="34"/>
        <v>1668.3000000000002</v>
      </c>
      <c r="X113" s="108">
        <f t="shared" si="34"/>
        <v>1658</v>
      </c>
      <c r="Y113" s="108">
        <f t="shared" si="34"/>
        <v>1673.8</v>
      </c>
      <c r="Z113" s="108">
        <f t="shared" si="34"/>
        <v>1728.9</v>
      </c>
      <c r="AA113" s="108">
        <f t="shared" si="34"/>
        <v>1703.5</v>
      </c>
      <c r="AB113" s="108">
        <f>AB71+AB78+AB96+AB92+AB108+AB112</f>
        <v>1831.1</v>
      </c>
      <c r="AC113" s="108">
        <f>AC71+AC78+AC96+AC92+AC108+AC112</f>
        <v>1823.2</v>
      </c>
      <c r="AD113" s="108">
        <f>AD71+AD78+AD96+AD92+AD108+AD112</f>
        <v>1837.7000000000003</v>
      </c>
      <c r="AE113" s="108">
        <f t="shared" si="34"/>
        <v>1804.8</v>
      </c>
      <c r="AF113" s="108">
        <f t="shared" si="34"/>
        <v>1676.4</v>
      </c>
      <c r="AG113" s="80">
        <f t="shared" si="34"/>
        <v>3169.915</v>
      </c>
      <c r="AH113" s="46">
        <f t="shared" si="22"/>
        <v>1837.7000000000003</v>
      </c>
      <c r="AI113" s="47">
        <f t="shared" si="23"/>
        <v>1498.8000000000002</v>
      </c>
      <c r="BF113" s="81"/>
      <c r="BG113" s="82">
        <v>4.2</v>
      </c>
      <c r="BH113" s="82">
        <v>0</v>
      </c>
      <c r="BI113" s="82">
        <v>58.2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>
        <v>50</v>
      </c>
      <c r="J114" s="110">
        <v>80</v>
      </c>
      <c r="K114" s="110">
        <v>120</v>
      </c>
      <c r="L114" s="110">
        <v>100</v>
      </c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150</v>
      </c>
      <c r="AC114" s="110">
        <v>100</v>
      </c>
      <c r="AD114" s="110">
        <v>50</v>
      </c>
      <c r="AE114" s="110"/>
      <c r="AF114" s="110"/>
      <c r="AG114" s="104"/>
      <c r="AH114" s="46">
        <f t="shared" si="22"/>
        <v>150</v>
      </c>
      <c r="AI114" s="47">
        <f t="shared" si="23"/>
        <v>50</v>
      </c>
      <c r="BF114" s="81"/>
      <c r="BG114" s="82">
        <v>-124</v>
      </c>
      <c r="BH114" s="82">
        <v>0</v>
      </c>
      <c r="BI114" s="82">
        <v>64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1616.1499999999999</v>
      </c>
      <c r="C115" s="108">
        <f t="shared" ref="C115:AF115" si="35">C113+C114</f>
        <v>1533.0500000000002</v>
      </c>
      <c r="D115" s="108">
        <f>D113+D114</f>
        <v>1521.8999999999999</v>
      </c>
      <c r="E115" s="108">
        <f>E113+E114</f>
        <v>1498.8000000000002</v>
      </c>
      <c r="F115" s="108">
        <f>F113+F114</f>
        <v>1503.8000000000002</v>
      </c>
      <c r="G115" s="108">
        <f t="shared" si="35"/>
        <v>1556.44</v>
      </c>
      <c r="H115" s="108">
        <f t="shared" si="35"/>
        <v>1592.75</v>
      </c>
      <c r="I115" s="108">
        <f t="shared" si="35"/>
        <v>1676.3</v>
      </c>
      <c r="J115" s="108">
        <f t="shared" si="35"/>
        <v>1749.5</v>
      </c>
      <c r="K115" s="108">
        <f t="shared" si="35"/>
        <v>1802.1</v>
      </c>
      <c r="L115" s="108">
        <f t="shared" si="35"/>
        <v>1823.6000000000001</v>
      </c>
      <c r="M115" s="108">
        <f t="shared" si="35"/>
        <v>1656.2</v>
      </c>
      <c r="N115" s="108">
        <f>N113+N114</f>
        <v>1744.98</v>
      </c>
      <c r="O115" s="108">
        <f>O113+O114</f>
        <v>1743.2000000000003</v>
      </c>
      <c r="P115" s="108">
        <f>P113+P114</f>
        <v>1685.8000000000002</v>
      </c>
      <c r="Q115" s="108">
        <f>Q113+Q114</f>
        <v>1742.1000000000001</v>
      </c>
      <c r="R115" s="108">
        <f t="shared" si="35"/>
        <v>1688.7</v>
      </c>
      <c r="S115" s="108">
        <f t="shared" si="35"/>
        <v>1742.0000000000002</v>
      </c>
      <c r="T115" s="108">
        <f t="shared" si="35"/>
        <v>1801.3</v>
      </c>
      <c r="U115" s="108">
        <f t="shared" si="35"/>
        <v>1803.4</v>
      </c>
      <c r="V115" s="108">
        <f t="shared" si="35"/>
        <v>1647.4</v>
      </c>
      <c r="W115" s="108">
        <f t="shared" si="35"/>
        <v>1668.3000000000002</v>
      </c>
      <c r="X115" s="108">
        <f t="shared" si="35"/>
        <v>1658</v>
      </c>
      <c r="Y115" s="108">
        <f t="shared" si="35"/>
        <v>1673.8</v>
      </c>
      <c r="Z115" s="108">
        <f t="shared" si="35"/>
        <v>1728.9</v>
      </c>
      <c r="AA115" s="108">
        <f t="shared" si="35"/>
        <v>1703.5</v>
      </c>
      <c r="AB115" s="108">
        <f>AB113+AB114</f>
        <v>1981.1</v>
      </c>
      <c r="AC115" s="108">
        <f>AC113+AC114</f>
        <v>1923.2</v>
      </c>
      <c r="AD115" s="108">
        <f>AD113+AD114</f>
        <v>1887.7000000000003</v>
      </c>
      <c r="AE115" s="108">
        <f t="shared" si="35"/>
        <v>1804.8</v>
      </c>
      <c r="AF115" s="108">
        <f t="shared" si="35"/>
        <v>1676.4</v>
      </c>
      <c r="AG115" s="104">
        <f>AG112+AG108+AG96+AG92+AG71+AG114</f>
        <v>2463.5149999999999</v>
      </c>
      <c r="AH115" s="46">
        <f t="shared" si="22"/>
        <v>1981.1</v>
      </c>
      <c r="AI115" s="47">
        <f t="shared" si="23"/>
        <v>1498.8000000000002</v>
      </c>
      <c r="BF115" s="81"/>
      <c r="BG115" s="82">
        <v>-120.9</v>
      </c>
      <c r="BH115" s="82">
        <v>0</v>
      </c>
      <c r="BI115" s="82">
        <v>63.3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1525.1499999999999</v>
      </c>
      <c r="C116" s="108">
        <f t="shared" ref="C116:AF116" si="36">C115-(C123)</f>
        <v>1470.4500000000003</v>
      </c>
      <c r="D116" s="108">
        <f>D115-(D123)</f>
        <v>1470.8999999999999</v>
      </c>
      <c r="E116" s="108">
        <f>E115-(E123)</f>
        <v>1425.8000000000002</v>
      </c>
      <c r="F116" s="108">
        <f>F115-(F123)</f>
        <v>1412.8000000000002</v>
      </c>
      <c r="G116" s="108">
        <f t="shared" si="36"/>
        <v>1455.8400000000001</v>
      </c>
      <c r="H116" s="108">
        <f t="shared" si="36"/>
        <v>1531.95</v>
      </c>
      <c r="I116" s="108">
        <f t="shared" si="36"/>
        <v>1577.8999999999999</v>
      </c>
      <c r="J116" s="108">
        <f t="shared" si="36"/>
        <v>1649.3</v>
      </c>
      <c r="K116" s="108">
        <f t="shared" si="36"/>
        <v>1784.8999999999999</v>
      </c>
      <c r="L116" s="108">
        <f t="shared" si="36"/>
        <v>1823.6000000000001</v>
      </c>
      <c r="M116" s="108">
        <f t="shared" si="36"/>
        <v>1656.2</v>
      </c>
      <c r="N116" s="108">
        <f>N115-(N123)</f>
        <v>1744.98</v>
      </c>
      <c r="O116" s="108">
        <f>O115-(O123)</f>
        <v>1743.2000000000003</v>
      </c>
      <c r="P116" s="108">
        <f>P115-(P123)</f>
        <v>1685.8000000000002</v>
      </c>
      <c r="Q116" s="108">
        <f>Q115-(Q123)</f>
        <v>1742.1000000000001</v>
      </c>
      <c r="R116" s="108">
        <f t="shared" si="36"/>
        <v>1688.7</v>
      </c>
      <c r="S116" s="108">
        <f t="shared" si="36"/>
        <v>1742.0000000000002</v>
      </c>
      <c r="T116" s="108">
        <f t="shared" si="36"/>
        <v>1801.3</v>
      </c>
      <c r="U116" s="108">
        <f t="shared" si="36"/>
        <v>1803.4</v>
      </c>
      <c r="V116" s="108">
        <f t="shared" si="36"/>
        <v>1647.4</v>
      </c>
      <c r="W116" s="108">
        <f t="shared" si="36"/>
        <v>1668.3000000000002</v>
      </c>
      <c r="X116" s="108">
        <f t="shared" si="36"/>
        <v>1658</v>
      </c>
      <c r="Y116" s="108">
        <f t="shared" si="36"/>
        <v>1673.8</v>
      </c>
      <c r="Z116" s="108">
        <f t="shared" si="36"/>
        <v>1728.9</v>
      </c>
      <c r="AA116" s="108">
        <f t="shared" si="36"/>
        <v>1703.5</v>
      </c>
      <c r="AB116" s="108">
        <f>AB115-(AB123)</f>
        <v>1857.1</v>
      </c>
      <c r="AC116" s="108">
        <f>AC115-(AC123)</f>
        <v>1807.2</v>
      </c>
      <c r="AD116" s="108">
        <f>AD115-(AD123)</f>
        <v>1766.8000000000002</v>
      </c>
      <c r="AE116" s="108">
        <f t="shared" si="36"/>
        <v>1683.8</v>
      </c>
      <c r="AF116" s="108">
        <f t="shared" si="36"/>
        <v>1575.4</v>
      </c>
      <c r="AG116" s="104"/>
      <c r="AH116" s="46">
        <f t="shared" si="22"/>
        <v>1857.1</v>
      </c>
      <c r="AI116" s="47">
        <f t="shared" si="23"/>
        <v>1412.8000000000002</v>
      </c>
      <c r="BF116" s="81"/>
      <c r="BG116" s="82">
        <v>-121</v>
      </c>
      <c r="BH116" s="82">
        <v>0</v>
      </c>
      <c r="BI116" s="82">
        <v>62.4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7">IF(B97&lt;0,B97*-1,0)</f>
        <v>91</v>
      </c>
      <c r="C117" s="93">
        <f t="shared" ref="C117:AF122" si="38">IF(C97&lt;0,C97*-1,0)</f>
        <v>62.6</v>
      </c>
      <c r="D117" s="93">
        <f t="shared" ref="D117:E122" si="39">IF(D97&lt;0,D97*-1,0)</f>
        <v>51</v>
      </c>
      <c r="E117" s="93">
        <f t="shared" si="39"/>
        <v>73</v>
      </c>
      <c r="F117" s="93">
        <f t="shared" ref="F117:F122" si="40">IF(F97&lt;0,F97*-1,0)</f>
        <v>91</v>
      </c>
      <c r="G117" s="93">
        <f t="shared" si="38"/>
        <v>100.6</v>
      </c>
      <c r="H117" s="93">
        <f t="shared" si="38"/>
        <v>60.8</v>
      </c>
      <c r="I117" s="93">
        <f t="shared" si="38"/>
        <v>98.4</v>
      </c>
      <c r="J117" s="93">
        <f t="shared" si="38"/>
        <v>100.2</v>
      </c>
      <c r="K117" s="93">
        <f t="shared" si="38"/>
        <v>17.2</v>
      </c>
      <c r="L117" s="93">
        <f t="shared" si="38"/>
        <v>0</v>
      </c>
      <c r="M117" s="93">
        <f t="shared" si="38"/>
        <v>0</v>
      </c>
      <c r="N117" s="93">
        <f t="shared" ref="N117:Q122" si="41">IF(N97&lt;0,N97*-1,0)</f>
        <v>0</v>
      </c>
      <c r="O117" s="93">
        <f t="shared" si="41"/>
        <v>0</v>
      </c>
      <c r="P117" s="93">
        <f t="shared" si="41"/>
        <v>0</v>
      </c>
      <c r="Q117" s="93">
        <f t="shared" si="41"/>
        <v>0</v>
      </c>
      <c r="R117" s="93">
        <f t="shared" si="38"/>
        <v>0</v>
      </c>
      <c r="S117" s="93">
        <f t="shared" si="38"/>
        <v>0</v>
      </c>
      <c r="T117" s="93">
        <f t="shared" si="38"/>
        <v>0</v>
      </c>
      <c r="U117" s="93">
        <f t="shared" si="38"/>
        <v>0</v>
      </c>
      <c r="V117" s="93">
        <f t="shared" si="38"/>
        <v>0</v>
      </c>
      <c r="W117" s="93">
        <f t="shared" si="38"/>
        <v>0</v>
      </c>
      <c r="X117" s="93">
        <f t="shared" si="38"/>
        <v>0</v>
      </c>
      <c r="Y117" s="93">
        <f t="shared" si="38"/>
        <v>0</v>
      </c>
      <c r="Z117" s="93">
        <f t="shared" si="38"/>
        <v>0</v>
      </c>
      <c r="AA117" s="93">
        <f t="shared" si="38"/>
        <v>0</v>
      </c>
      <c r="AB117" s="93">
        <f t="shared" ref="AB117:AD122" si="42">IF(AB97&lt;0,AB97*-1,0)</f>
        <v>124</v>
      </c>
      <c r="AC117" s="93">
        <f t="shared" si="42"/>
        <v>116</v>
      </c>
      <c r="AD117" s="93">
        <f t="shared" si="42"/>
        <v>120.9</v>
      </c>
      <c r="AE117" s="93">
        <f t="shared" si="38"/>
        <v>121</v>
      </c>
      <c r="AF117" s="93">
        <f t="shared" si="38"/>
        <v>101</v>
      </c>
      <c r="AG117" s="61"/>
      <c r="AH117" s="46">
        <f t="shared" si="22"/>
        <v>124</v>
      </c>
      <c r="AI117" s="47">
        <f t="shared" si="23"/>
        <v>0</v>
      </c>
      <c r="BG117" s="82">
        <v>-101</v>
      </c>
      <c r="BH117" s="82">
        <v>0</v>
      </c>
      <c r="BI117" s="82">
        <v>63.9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7"/>
        <v>0</v>
      </c>
      <c r="C118" s="93">
        <f t="shared" si="38"/>
        <v>0</v>
      </c>
      <c r="D118" s="93">
        <f t="shared" si="39"/>
        <v>0</v>
      </c>
      <c r="E118" s="93">
        <f t="shared" si="39"/>
        <v>0</v>
      </c>
      <c r="F118" s="93">
        <f t="shared" si="40"/>
        <v>0</v>
      </c>
      <c r="G118" s="93">
        <f t="shared" si="38"/>
        <v>0</v>
      </c>
      <c r="H118" s="93">
        <f t="shared" si="38"/>
        <v>0</v>
      </c>
      <c r="I118" s="93">
        <f t="shared" si="38"/>
        <v>0</v>
      </c>
      <c r="J118" s="93">
        <f t="shared" si="38"/>
        <v>0</v>
      </c>
      <c r="K118" s="93">
        <f t="shared" si="38"/>
        <v>0</v>
      </c>
      <c r="L118" s="93">
        <f t="shared" si="38"/>
        <v>0</v>
      </c>
      <c r="M118" s="93">
        <f t="shared" si="38"/>
        <v>0</v>
      </c>
      <c r="N118" s="93">
        <f t="shared" si="41"/>
        <v>0</v>
      </c>
      <c r="O118" s="93">
        <f t="shared" si="41"/>
        <v>0</v>
      </c>
      <c r="P118" s="93">
        <f t="shared" si="41"/>
        <v>0</v>
      </c>
      <c r="Q118" s="93">
        <f t="shared" si="41"/>
        <v>0</v>
      </c>
      <c r="R118" s="93">
        <f t="shared" si="38"/>
        <v>0</v>
      </c>
      <c r="S118" s="93">
        <f t="shared" si="38"/>
        <v>0</v>
      </c>
      <c r="T118" s="93">
        <f t="shared" si="38"/>
        <v>0</v>
      </c>
      <c r="U118" s="93">
        <f t="shared" si="38"/>
        <v>0</v>
      </c>
      <c r="V118" s="93">
        <f t="shared" si="38"/>
        <v>0</v>
      </c>
      <c r="W118" s="93">
        <f t="shared" si="38"/>
        <v>0</v>
      </c>
      <c r="X118" s="93">
        <f t="shared" si="38"/>
        <v>0</v>
      </c>
      <c r="Y118" s="93">
        <f t="shared" si="38"/>
        <v>0</v>
      </c>
      <c r="Z118" s="93">
        <f t="shared" si="38"/>
        <v>0</v>
      </c>
      <c r="AA118" s="93">
        <f t="shared" si="38"/>
        <v>0</v>
      </c>
      <c r="AB118" s="93">
        <f t="shared" si="42"/>
        <v>0</v>
      </c>
      <c r="AC118" s="93">
        <f t="shared" si="42"/>
        <v>0</v>
      </c>
      <c r="AD118" s="93">
        <f t="shared" si="42"/>
        <v>0</v>
      </c>
      <c r="AE118" s="93">
        <f t="shared" si="38"/>
        <v>0</v>
      </c>
      <c r="AF118" s="93">
        <f t="shared" si="38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-91</v>
      </c>
      <c r="BH118" s="82">
        <v>0</v>
      </c>
      <c r="BI118" s="82">
        <v>60.2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7"/>
        <v>0</v>
      </c>
      <c r="C119" s="93">
        <f t="shared" si="38"/>
        <v>0</v>
      </c>
      <c r="D119" s="93">
        <f t="shared" si="39"/>
        <v>0</v>
      </c>
      <c r="E119" s="93">
        <f t="shared" si="39"/>
        <v>0</v>
      </c>
      <c r="F119" s="93">
        <f t="shared" si="40"/>
        <v>0</v>
      </c>
      <c r="G119" s="93">
        <f t="shared" si="38"/>
        <v>0</v>
      </c>
      <c r="H119" s="93">
        <f t="shared" si="38"/>
        <v>0</v>
      </c>
      <c r="I119" s="93">
        <f t="shared" si="38"/>
        <v>0</v>
      </c>
      <c r="J119" s="93">
        <f t="shared" si="38"/>
        <v>0</v>
      </c>
      <c r="K119" s="93">
        <f t="shared" si="38"/>
        <v>0</v>
      </c>
      <c r="L119" s="93">
        <f t="shared" si="38"/>
        <v>0</v>
      </c>
      <c r="M119" s="93">
        <f t="shared" si="38"/>
        <v>0</v>
      </c>
      <c r="N119" s="93">
        <f t="shared" si="41"/>
        <v>0</v>
      </c>
      <c r="O119" s="93">
        <f t="shared" si="41"/>
        <v>0</v>
      </c>
      <c r="P119" s="93">
        <f t="shared" si="41"/>
        <v>0</v>
      </c>
      <c r="Q119" s="93">
        <f t="shared" si="41"/>
        <v>0</v>
      </c>
      <c r="R119" s="93">
        <f t="shared" si="38"/>
        <v>0</v>
      </c>
      <c r="S119" s="93">
        <f t="shared" si="38"/>
        <v>0</v>
      </c>
      <c r="T119" s="93">
        <f t="shared" si="38"/>
        <v>0</v>
      </c>
      <c r="U119" s="93">
        <f t="shared" si="38"/>
        <v>0</v>
      </c>
      <c r="V119" s="93">
        <f t="shared" si="38"/>
        <v>0</v>
      </c>
      <c r="W119" s="93">
        <f t="shared" si="38"/>
        <v>0</v>
      </c>
      <c r="X119" s="93">
        <f t="shared" si="38"/>
        <v>0</v>
      </c>
      <c r="Y119" s="93">
        <f t="shared" si="38"/>
        <v>0</v>
      </c>
      <c r="Z119" s="93">
        <f t="shared" si="38"/>
        <v>0</v>
      </c>
      <c r="AA119" s="93">
        <f t="shared" si="38"/>
        <v>0</v>
      </c>
      <c r="AB119" s="93">
        <f t="shared" si="42"/>
        <v>0</v>
      </c>
      <c r="AC119" s="93">
        <f t="shared" si="42"/>
        <v>0</v>
      </c>
      <c r="AD119" s="93">
        <f t="shared" si="42"/>
        <v>0</v>
      </c>
      <c r="AE119" s="93">
        <f t="shared" si="38"/>
        <v>0</v>
      </c>
      <c r="AF119" s="93">
        <f t="shared" si="38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7"/>
        <v>0</v>
      </c>
      <c r="C120" s="93">
        <f t="shared" si="38"/>
        <v>0</v>
      </c>
      <c r="D120" s="93">
        <f t="shared" si="39"/>
        <v>0</v>
      </c>
      <c r="E120" s="93">
        <f t="shared" si="39"/>
        <v>0</v>
      </c>
      <c r="F120" s="93">
        <f t="shared" si="40"/>
        <v>0</v>
      </c>
      <c r="G120" s="93">
        <f t="shared" si="38"/>
        <v>0</v>
      </c>
      <c r="H120" s="93">
        <f t="shared" si="38"/>
        <v>0</v>
      </c>
      <c r="I120" s="93">
        <f t="shared" si="38"/>
        <v>0</v>
      </c>
      <c r="J120" s="93">
        <f t="shared" si="38"/>
        <v>0</v>
      </c>
      <c r="K120" s="93">
        <f t="shared" si="38"/>
        <v>0</v>
      </c>
      <c r="L120" s="93">
        <f t="shared" si="38"/>
        <v>0</v>
      </c>
      <c r="M120" s="93">
        <f t="shared" si="38"/>
        <v>0</v>
      </c>
      <c r="N120" s="93">
        <f t="shared" si="41"/>
        <v>0</v>
      </c>
      <c r="O120" s="93">
        <f t="shared" si="41"/>
        <v>0</v>
      </c>
      <c r="P120" s="93">
        <f t="shared" si="41"/>
        <v>0</v>
      </c>
      <c r="Q120" s="93">
        <f t="shared" si="41"/>
        <v>0</v>
      </c>
      <c r="R120" s="93">
        <f t="shared" si="38"/>
        <v>0</v>
      </c>
      <c r="S120" s="93">
        <f t="shared" si="38"/>
        <v>0</v>
      </c>
      <c r="T120" s="93">
        <f t="shared" si="38"/>
        <v>0</v>
      </c>
      <c r="U120" s="93">
        <f t="shared" si="38"/>
        <v>0</v>
      </c>
      <c r="V120" s="93">
        <f t="shared" si="38"/>
        <v>0</v>
      </c>
      <c r="W120" s="93">
        <f t="shared" si="38"/>
        <v>0</v>
      </c>
      <c r="X120" s="93">
        <f t="shared" si="38"/>
        <v>0</v>
      </c>
      <c r="Y120" s="93">
        <f t="shared" si="38"/>
        <v>0</v>
      </c>
      <c r="Z120" s="93">
        <f t="shared" si="38"/>
        <v>0</v>
      </c>
      <c r="AA120" s="93">
        <f t="shared" si="38"/>
        <v>0</v>
      </c>
      <c r="AB120" s="93">
        <f t="shared" si="42"/>
        <v>0</v>
      </c>
      <c r="AC120" s="93">
        <f t="shared" si="42"/>
        <v>0</v>
      </c>
      <c r="AD120" s="93">
        <f t="shared" si="42"/>
        <v>0</v>
      </c>
      <c r="AE120" s="93">
        <f t="shared" si="38"/>
        <v>0</v>
      </c>
      <c r="AF120" s="93">
        <f t="shared" si="38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7"/>
        <v>0</v>
      </c>
      <c r="C121" s="93">
        <f t="shared" si="38"/>
        <v>0</v>
      </c>
      <c r="D121" s="93">
        <f t="shared" si="39"/>
        <v>0</v>
      </c>
      <c r="E121" s="93">
        <f t="shared" si="39"/>
        <v>0</v>
      </c>
      <c r="F121" s="93">
        <f t="shared" si="40"/>
        <v>0</v>
      </c>
      <c r="G121" s="93">
        <f t="shared" si="38"/>
        <v>0</v>
      </c>
      <c r="H121" s="93">
        <f t="shared" si="38"/>
        <v>0</v>
      </c>
      <c r="I121" s="93">
        <f t="shared" si="38"/>
        <v>0</v>
      </c>
      <c r="J121" s="93">
        <f t="shared" si="38"/>
        <v>0</v>
      </c>
      <c r="K121" s="93">
        <f t="shared" si="38"/>
        <v>0</v>
      </c>
      <c r="L121" s="93">
        <f t="shared" si="38"/>
        <v>0</v>
      </c>
      <c r="M121" s="93">
        <f t="shared" si="38"/>
        <v>0</v>
      </c>
      <c r="N121" s="93">
        <f t="shared" si="41"/>
        <v>0</v>
      </c>
      <c r="O121" s="93">
        <f t="shared" si="41"/>
        <v>0</v>
      </c>
      <c r="P121" s="93">
        <f t="shared" si="41"/>
        <v>0</v>
      </c>
      <c r="Q121" s="93">
        <f t="shared" si="41"/>
        <v>0</v>
      </c>
      <c r="R121" s="93">
        <f t="shared" si="38"/>
        <v>0</v>
      </c>
      <c r="S121" s="93">
        <f t="shared" si="38"/>
        <v>0</v>
      </c>
      <c r="T121" s="93">
        <f t="shared" si="38"/>
        <v>0</v>
      </c>
      <c r="U121" s="93">
        <f t="shared" si="38"/>
        <v>0</v>
      </c>
      <c r="V121" s="93">
        <f t="shared" si="38"/>
        <v>0</v>
      </c>
      <c r="W121" s="93">
        <f t="shared" si="38"/>
        <v>0</v>
      </c>
      <c r="X121" s="93">
        <f t="shared" si="38"/>
        <v>0</v>
      </c>
      <c r="Y121" s="93">
        <f t="shared" si="38"/>
        <v>0</v>
      </c>
      <c r="Z121" s="93">
        <f t="shared" si="38"/>
        <v>0</v>
      </c>
      <c r="AA121" s="93">
        <f t="shared" si="38"/>
        <v>0</v>
      </c>
      <c r="AB121" s="93">
        <f t="shared" si="42"/>
        <v>0</v>
      </c>
      <c r="AC121" s="93">
        <f t="shared" si="42"/>
        <v>0</v>
      </c>
      <c r="AD121" s="93">
        <f t="shared" si="42"/>
        <v>0</v>
      </c>
      <c r="AE121" s="93">
        <f t="shared" si="38"/>
        <v>0</v>
      </c>
      <c r="AF121" s="93">
        <f t="shared" si="38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7"/>
        <v>0</v>
      </c>
      <c r="C122" s="93">
        <f t="shared" si="38"/>
        <v>0</v>
      </c>
      <c r="D122" s="93">
        <f t="shared" si="39"/>
        <v>0</v>
      </c>
      <c r="E122" s="93">
        <f t="shared" si="39"/>
        <v>0</v>
      </c>
      <c r="F122" s="93">
        <f t="shared" si="40"/>
        <v>0</v>
      </c>
      <c r="G122" s="93">
        <f t="shared" si="38"/>
        <v>0</v>
      </c>
      <c r="H122" s="93">
        <f t="shared" si="38"/>
        <v>0</v>
      </c>
      <c r="I122" s="93">
        <f t="shared" si="38"/>
        <v>0</v>
      </c>
      <c r="J122" s="93">
        <f t="shared" si="38"/>
        <v>0</v>
      </c>
      <c r="K122" s="93">
        <f t="shared" si="38"/>
        <v>0</v>
      </c>
      <c r="L122" s="93">
        <f t="shared" si="38"/>
        <v>0</v>
      </c>
      <c r="M122" s="93">
        <f t="shared" si="38"/>
        <v>0</v>
      </c>
      <c r="N122" s="93">
        <f t="shared" si="41"/>
        <v>0</v>
      </c>
      <c r="O122" s="93">
        <f t="shared" si="41"/>
        <v>0</v>
      </c>
      <c r="P122" s="93">
        <f t="shared" si="41"/>
        <v>0</v>
      </c>
      <c r="Q122" s="93">
        <f t="shared" si="41"/>
        <v>0</v>
      </c>
      <c r="R122" s="93">
        <f t="shared" si="38"/>
        <v>0</v>
      </c>
      <c r="S122" s="93">
        <f t="shared" si="38"/>
        <v>0</v>
      </c>
      <c r="T122" s="93">
        <f t="shared" si="38"/>
        <v>0</v>
      </c>
      <c r="U122" s="93">
        <f t="shared" si="38"/>
        <v>0</v>
      </c>
      <c r="V122" s="93">
        <f t="shared" si="38"/>
        <v>0</v>
      </c>
      <c r="W122" s="93">
        <f t="shared" si="38"/>
        <v>0</v>
      </c>
      <c r="X122" s="93">
        <f t="shared" si="38"/>
        <v>0</v>
      </c>
      <c r="Y122" s="93">
        <f t="shared" si="38"/>
        <v>0</v>
      </c>
      <c r="Z122" s="93">
        <f t="shared" si="38"/>
        <v>0</v>
      </c>
      <c r="AA122" s="93">
        <f t="shared" si="38"/>
        <v>0</v>
      </c>
      <c r="AB122" s="93">
        <f t="shared" si="42"/>
        <v>0</v>
      </c>
      <c r="AC122" s="93">
        <f t="shared" si="42"/>
        <v>0</v>
      </c>
      <c r="AD122" s="93">
        <f t="shared" si="42"/>
        <v>0</v>
      </c>
      <c r="AE122" s="93">
        <f t="shared" si="38"/>
        <v>0</v>
      </c>
      <c r="AF122" s="93">
        <f t="shared" si="38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>SUM(B117:B122)</f>
        <v>91</v>
      </c>
      <c r="C123" s="70">
        <f t="shared" ref="C123:AF123" si="43">SUM(C117:C122)</f>
        <v>62.6</v>
      </c>
      <c r="D123" s="70">
        <f>SUM(D117:D122)</f>
        <v>51</v>
      </c>
      <c r="E123" s="70">
        <f>SUM(E117:E122)</f>
        <v>73</v>
      </c>
      <c r="F123" s="70">
        <f>SUM(F117:F122)</f>
        <v>91</v>
      </c>
      <c r="G123" s="70">
        <f t="shared" si="43"/>
        <v>100.6</v>
      </c>
      <c r="H123" s="70">
        <f t="shared" si="43"/>
        <v>60.8</v>
      </c>
      <c r="I123" s="70">
        <f t="shared" si="43"/>
        <v>98.4</v>
      </c>
      <c r="J123" s="70">
        <f t="shared" si="43"/>
        <v>100.2</v>
      </c>
      <c r="K123" s="70">
        <f t="shared" si="43"/>
        <v>17.2</v>
      </c>
      <c r="L123" s="70">
        <f t="shared" si="43"/>
        <v>0</v>
      </c>
      <c r="M123" s="70">
        <f t="shared" si="43"/>
        <v>0</v>
      </c>
      <c r="N123" s="70">
        <f>SUM(N117:N122)</f>
        <v>0</v>
      </c>
      <c r="O123" s="70">
        <f>SUM(O117:O122)</f>
        <v>0</v>
      </c>
      <c r="P123" s="70">
        <f>SUM(P117:P122)</f>
        <v>0</v>
      </c>
      <c r="Q123" s="70">
        <f>SUM(Q117:Q122)</f>
        <v>0</v>
      </c>
      <c r="R123" s="70">
        <f t="shared" si="43"/>
        <v>0</v>
      </c>
      <c r="S123" s="70">
        <f t="shared" si="43"/>
        <v>0</v>
      </c>
      <c r="T123" s="70">
        <f t="shared" si="43"/>
        <v>0</v>
      </c>
      <c r="U123" s="70">
        <f t="shared" si="43"/>
        <v>0</v>
      </c>
      <c r="V123" s="70">
        <f t="shared" si="43"/>
        <v>0</v>
      </c>
      <c r="W123" s="70">
        <f t="shared" si="43"/>
        <v>0</v>
      </c>
      <c r="X123" s="70">
        <f t="shared" si="43"/>
        <v>0</v>
      </c>
      <c r="Y123" s="70">
        <f t="shared" si="43"/>
        <v>0</v>
      </c>
      <c r="Z123" s="70">
        <f t="shared" si="43"/>
        <v>0</v>
      </c>
      <c r="AA123" s="70">
        <f t="shared" si="43"/>
        <v>0</v>
      </c>
      <c r="AB123" s="70">
        <f>SUM(AB117:AB122)</f>
        <v>124</v>
      </c>
      <c r="AC123" s="70">
        <f>SUM(AC117:AC122)</f>
        <v>116</v>
      </c>
      <c r="AD123" s="70">
        <f>SUM(AD117:AD122)</f>
        <v>120.9</v>
      </c>
      <c r="AE123" s="70">
        <f t="shared" si="43"/>
        <v>121</v>
      </c>
      <c r="AF123" s="70">
        <f t="shared" si="43"/>
        <v>101</v>
      </c>
      <c r="AG123" s="104"/>
      <c r="AH123" s="46">
        <f t="shared" si="22"/>
        <v>124</v>
      </c>
      <c r="AI123" s="47">
        <f t="shared" si="23"/>
        <v>0</v>
      </c>
      <c r="AJ123" s="105">
        <f t="array" ref="AJ123">MIN(IF(B123:AF123&lt;&gt;0,B123:AF123))</f>
        <v>17.2</v>
      </c>
    </row>
    <row r="124" spans="1:64" ht="15.75" thickBot="1">
      <c r="A124" s="87" t="s">
        <v>146</v>
      </c>
      <c r="B124" s="70">
        <f>B108-B123</f>
        <v>-15.200000000000003</v>
      </c>
      <c r="C124" s="70">
        <f t="shared" ref="C124:AF124" si="44">C108-C123</f>
        <v>5.7999999999999901</v>
      </c>
      <c r="D124" s="70">
        <f>D108-D123</f>
        <v>37.099999999999994</v>
      </c>
      <c r="E124" s="70">
        <f>E108-E123</f>
        <v>2</v>
      </c>
      <c r="F124" s="70">
        <f>F108-F123</f>
        <v>-11</v>
      </c>
      <c r="G124" s="70">
        <f t="shared" si="44"/>
        <v>-16.859999999999985</v>
      </c>
      <c r="H124" s="70">
        <f t="shared" si="44"/>
        <v>11.650000000000006</v>
      </c>
      <c r="I124" s="70">
        <f t="shared" si="44"/>
        <v>-25.700000000000017</v>
      </c>
      <c r="J124" s="70">
        <f t="shared" si="44"/>
        <v>-30.399999999999991</v>
      </c>
      <c r="K124" s="70">
        <f t="shared" si="44"/>
        <v>57.600000000000009</v>
      </c>
      <c r="L124" s="70">
        <f t="shared" si="44"/>
        <v>249.8</v>
      </c>
      <c r="M124" s="70">
        <f t="shared" si="44"/>
        <v>476</v>
      </c>
      <c r="N124" s="70">
        <f>N108-N123</f>
        <v>573.98</v>
      </c>
      <c r="O124" s="70">
        <f>O108-O123</f>
        <v>590.1</v>
      </c>
      <c r="P124" s="70">
        <f>P108-P123</f>
        <v>583.69999999999993</v>
      </c>
      <c r="Q124" s="70">
        <f>Q108-Q123</f>
        <v>632.29999999999995</v>
      </c>
      <c r="R124" s="70">
        <f t="shared" si="44"/>
        <v>599.5</v>
      </c>
      <c r="S124" s="70">
        <f t="shared" si="44"/>
        <v>604.79999999999995</v>
      </c>
      <c r="T124" s="70">
        <f t="shared" si="44"/>
        <v>573.79999999999995</v>
      </c>
      <c r="U124" s="70">
        <f t="shared" si="44"/>
        <v>472.6</v>
      </c>
      <c r="V124" s="70">
        <f t="shared" si="44"/>
        <v>382.5</v>
      </c>
      <c r="W124" s="70">
        <f t="shared" si="44"/>
        <v>337.9</v>
      </c>
      <c r="X124" s="70">
        <f t="shared" si="44"/>
        <v>334</v>
      </c>
      <c r="Y124" s="70">
        <f t="shared" si="44"/>
        <v>120.3</v>
      </c>
      <c r="Z124" s="70">
        <f t="shared" si="44"/>
        <v>80.900000000000006</v>
      </c>
      <c r="AA124" s="70">
        <f t="shared" si="44"/>
        <v>87.5</v>
      </c>
      <c r="AB124" s="70">
        <f>AB108-AB123</f>
        <v>-39</v>
      </c>
      <c r="AC124" s="70">
        <f>AC108-AC123</f>
        <v>-35</v>
      </c>
      <c r="AD124" s="70">
        <f>AD108-AD123</f>
        <v>-33</v>
      </c>
      <c r="AE124" s="70">
        <f t="shared" si="44"/>
        <v>-40.700000000000003</v>
      </c>
      <c r="AF124" s="70">
        <f t="shared" si="44"/>
        <v>-17.599999999999994</v>
      </c>
      <c r="AG124" s="104"/>
      <c r="AH124" s="46">
        <f t="shared" si="22"/>
        <v>632.29999999999995</v>
      </c>
      <c r="AI124" s="47">
        <f t="shared" si="23"/>
        <v>-40.700000000000003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49.920999999999999</v>
      </c>
      <c r="C126" s="117">
        <v>49.962000000000003</v>
      </c>
      <c r="D126" s="117">
        <v>49.962000000000003</v>
      </c>
      <c r="E126" s="117">
        <v>50.02</v>
      </c>
      <c r="F126" s="117">
        <v>49.99</v>
      </c>
      <c r="G126" s="117">
        <v>49.83</v>
      </c>
      <c r="H126" s="117">
        <v>49.8</v>
      </c>
      <c r="I126" s="117">
        <v>49.933999999999997</v>
      </c>
      <c r="J126" s="117">
        <v>49.762999999999998</v>
      </c>
      <c r="K126" s="117">
        <v>50.04</v>
      </c>
      <c r="L126" s="117">
        <v>49.99</v>
      </c>
      <c r="M126" s="117">
        <v>50.03</v>
      </c>
      <c r="N126" s="117">
        <v>49.963999999999999</v>
      </c>
      <c r="O126" s="117">
        <v>49.908999999999999</v>
      </c>
      <c r="P126" s="117">
        <v>49.962000000000003</v>
      </c>
      <c r="Q126" s="117">
        <v>49.970999999999997</v>
      </c>
      <c r="R126" s="117">
        <v>50.03</v>
      </c>
      <c r="S126" s="117">
        <v>50.03</v>
      </c>
      <c r="T126" s="117">
        <v>50.133000000000003</v>
      </c>
      <c r="U126" s="117">
        <v>50.101999999999997</v>
      </c>
      <c r="V126" s="117">
        <v>50.061</v>
      </c>
      <c r="W126" s="117">
        <v>50.036000000000001</v>
      </c>
      <c r="X126" s="117">
        <v>50.036000000000001</v>
      </c>
      <c r="Y126" s="117">
        <v>49.999000000000002</v>
      </c>
      <c r="Z126" s="117">
        <v>49.999000000000002</v>
      </c>
      <c r="AA126" s="117">
        <v>49.999000000000002</v>
      </c>
      <c r="AB126" s="117">
        <v>50.05</v>
      </c>
      <c r="AC126" s="117">
        <v>49.904000000000003</v>
      </c>
      <c r="AD126" s="117">
        <v>49.905000000000001</v>
      </c>
      <c r="AE126" s="117">
        <v>49.856000000000002</v>
      </c>
      <c r="AF126" s="117">
        <v>49.972999999999999</v>
      </c>
      <c r="AG126" s="118"/>
      <c r="AH126" s="46">
        <f t="shared" si="22"/>
        <v>50.133000000000003</v>
      </c>
      <c r="AI126" s="47">
        <f t="shared" si="23"/>
        <v>49.762999999999998</v>
      </c>
    </row>
    <row r="127" spans="1:64">
      <c r="A127" s="119" t="s">
        <v>149</v>
      </c>
      <c r="B127" s="43">
        <v>135.5</v>
      </c>
      <c r="C127" s="43">
        <v>135.9</v>
      </c>
      <c r="D127" s="43">
        <v>135.9</v>
      </c>
      <c r="E127" s="43">
        <v>136</v>
      </c>
      <c r="F127" s="43">
        <v>135</v>
      </c>
      <c r="G127" s="43">
        <v>133.80000000000001</v>
      </c>
      <c r="H127" s="43">
        <v>134.19999999999999</v>
      </c>
      <c r="I127" s="43">
        <v>133.5</v>
      </c>
      <c r="J127" s="43">
        <v>134.56</v>
      </c>
      <c r="K127" s="43">
        <v>134.30000000000001</v>
      </c>
      <c r="L127" s="43">
        <v>133.1</v>
      </c>
      <c r="M127" s="43">
        <v>133</v>
      </c>
      <c r="N127" s="43">
        <v>132.4</v>
      </c>
      <c r="O127" s="43">
        <v>132.4</v>
      </c>
      <c r="P127" s="43">
        <v>132.5</v>
      </c>
      <c r="Q127" s="43">
        <v>133.30000000000001</v>
      </c>
      <c r="R127" s="43">
        <v>134.4</v>
      </c>
      <c r="S127" s="43">
        <v>134.4</v>
      </c>
      <c r="T127" s="43">
        <v>132.80000000000001</v>
      </c>
      <c r="U127" s="43">
        <v>133.5</v>
      </c>
      <c r="V127" s="43">
        <v>133.80000000000001</v>
      </c>
      <c r="W127" s="43">
        <v>134.1</v>
      </c>
      <c r="X127" s="43">
        <v>134.1</v>
      </c>
      <c r="Y127" s="43">
        <v>132.69999999999999</v>
      </c>
      <c r="Z127" s="43">
        <v>132.69999999999999</v>
      </c>
      <c r="AA127" s="43">
        <v>132.69999999999999</v>
      </c>
      <c r="AB127" s="43">
        <v>132.9</v>
      </c>
      <c r="AC127" s="43">
        <v>132.9</v>
      </c>
      <c r="AD127" s="43">
        <v>132.9</v>
      </c>
      <c r="AE127" s="43">
        <v>133.69999999999999</v>
      </c>
      <c r="AF127" s="43">
        <v>134.30000000000001</v>
      </c>
      <c r="AG127" s="120"/>
      <c r="AH127" s="46">
        <f t="shared" si="22"/>
        <v>136</v>
      </c>
      <c r="AI127" s="47">
        <f t="shared" si="23"/>
        <v>132.4</v>
      </c>
    </row>
    <row r="128" spans="1:64">
      <c r="A128" s="119" t="s">
        <v>150</v>
      </c>
      <c r="B128" s="43">
        <v>134.5</v>
      </c>
      <c r="C128" s="43">
        <v>134</v>
      </c>
      <c r="D128" s="43">
        <v>134</v>
      </c>
      <c r="E128" s="43">
        <v>135</v>
      </c>
      <c r="F128" s="43">
        <v>132.6</v>
      </c>
      <c r="G128" s="43">
        <v>131.6</v>
      </c>
      <c r="H128" s="43">
        <v>133.1</v>
      </c>
      <c r="I128" s="43">
        <v>132.80000000000001</v>
      </c>
      <c r="J128" s="43">
        <v>132.9</v>
      </c>
      <c r="K128" s="43">
        <v>133.19999999999999</v>
      </c>
      <c r="L128" s="43">
        <v>132.4</v>
      </c>
      <c r="M128" s="43">
        <v>132.30000000000001</v>
      </c>
      <c r="N128" s="43">
        <v>131.4</v>
      </c>
      <c r="O128" s="43">
        <v>131.4</v>
      </c>
      <c r="P128" s="43">
        <v>131.4</v>
      </c>
      <c r="Q128" s="43">
        <v>131.9</v>
      </c>
      <c r="R128" s="43">
        <v>132.80000000000001</v>
      </c>
      <c r="S128" s="43">
        <v>132.80000000000001</v>
      </c>
      <c r="T128" s="43">
        <v>131.6</v>
      </c>
      <c r="U128" s="43">
        <v>131.9</v>
      </c>
      <c r="V128" s="43">
        <v>132.69999999999999</v>
      </c>
      <c r="W128" s="43">
        <v>132.69999999999999</v>
      </c>
      <c r="X128" s="43">
        <v>132.69999999999999</v>
      </c>
      <c r="Y128" s="43">
        <v>132.1</v>
      </c>
      <c r="Z128" s="43">
        <v>132.1</v>
      </c>
      <c r="AA128" s="43">
        <v>132.1</v>
      </c>
      <c r="AB128" s="43">
        <v>132.30000000000001</v>
      </c>
      <c r="AC128" s="43">
        <v>132.30000000000001</v>
      </c>
      <c r="AD128" s="43">
        <v>132</v>
      </c>
      <c r="AE128" s="43">
        <v>132.4</v>
      </c>
      <c r="AF128" s="43">
        <v>132.1</v>
      </c>
      <c r="AG128" s="120"/>
      <c r="AH128" s="46">
        <f t="shared" si="22"/>
        <v>135</v>
      </c>
      <c r="AI128" s="47">
        <f t="shared" si="23"/>
        <v>131.4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137.19999999999999</v>
      </c>
      <c r="C130" s="43">
        <v>137.80000000000001</v>
      </c>
      <c r="D130" s="43">
        <v>137.80000000000001</v>
      </c>
      <c r="E130" s="43">
        <v>138</v>
      </c>
      <c r="F130" s="43">
        <v>138</v>
      </c>
      <c r="G130" s="43">
        <v>137</v>
      </c>
      <c r="H130" s="43">
        <v>137</v>
      </c>
      <c r="I130" s="43">
        <v>136.19999999999999</v>
      </c>
      <c r="J130" s="43">
        <v>135.1</v>
      </c>
      <c r="K130" s="43">
        <v>135</v>
      </c>
      <c r="L130" s="43">
        <v>136</v>
      </c>
      <c r="M130" s="43">
        <v>134.5</v>
      </c>
      <c r="N130" s="43">
        <v>133.9</v>
      </c>
      <c r="O130" s="43">
        <v>132.9</v>
      </c>
      <c r="P130" s="43">
        <v>133.6</v>
      </c>
      <c r="Q130" s="43">
        <v>135.1</v>
      </c>
      <c r="R130" s="43">
        <v>132.1</v>
      </c>
      <c r="S130" s="43">
        <v>132.1</v>
      </c>
      <c r="T130" s="43">
        <v>132.80000000000001</v>
      </c>
      <c r="U130" s="43">
        <v>132.69999999999999</v>
      </c>
      <c r="V130" s="43">
        <v>135</v>
      </c>
      <c r="W130" s="43">
        <v>135</v>
      </c>
      <c r="X130" s="43">
        <v>135</v>
      </c>
      <c r="Y130" s="43">
        <v>136.19999999999999</v>
      </c>
      <c r="Z130" s="43">
        <v>136.19999999999999</v>
      </c>
      <c r="AA130" s="43">
        <v>136.19999999999999</v>
      </c>
      <c r="AB130" s="43">
        <v>136.19999999999999</v>
      </c>
      <c r="AC130" s="43">
        <v>136.19999999999999</v>
      </c>
      <c r="AD130" s="43">
        <v>136.19999999999999</v>
      </c>
      <c r="AE130" s="43">
        <v>136.9</v>
      </c>
      <c r="AF130" s="43">
        <v>136.30000000000001</v>
      </c>
      <c r="AG130" s="120"/>
      <c r="AH130" s="46">
        <f t="shared" si="22"/>
        <v>138</v>
      </c>
      <c r="AI130" s="47">
        <f t="shared" si="23"/>
        <v>132.1</v>
      </c>
    </row>
    <row r="131" spans="1:35">
      <c r="A131" s="121" t="s">
        <v>153</v>
      </c>
      <c r="B131" s="122">
        <v>131.9</v>
      </c>
      <c r="C131" s="122">
        <v>134.9</v>
      </c>
      <c r="D131" s="122">
        <v>134.9</v>
      </c>
      <c r="E131" s="122">
        <v>133</v>
      </c>
      <c r="F131" s="122">
        <v>134.5</v>
      </c>
      <c r="G131" s="122">
        <v>133.4</v>
      </c>
      <c r="H131" s="122">
        <v>133.4</v>
      </c>
      <c r="I131" s="122">
        <v>138.9</v>
      </c>
      <c r="J131" s="122">
        <v>134.4</v>
      </c>
      <c r="K131" s="122">
        <v>133.6</v>
      </c>
      <c r="L131" s="122">
        <v>134.6</v>
      </c>
      <c r="M131" s="122">
        <v>133.19999999999999</v>
      </c>
      <c r="N131" s="122">
        <v>133.30000000000001</v>
      </c>
      <c r="O131" s="122">
        <v>132.30000000000001</v>
      </c>
      <c r="P131" s="122">
        <v>132.1</v>
      </c>
      <c r="Q131" s="122">
        <v>133.5</v>
      </c>
      <c r="R131" s="122">
        <v>130.6</v>
      </c>
      <c r="S131" s="122">
        <v>130.6</v>
      </c>
      <c r="T131" s="122">
        <v>132.6</v>
      </c>
      <c r="U131" s="122">
        <v>131.4</v>
      </c>
      <c r="V131" s="122">
        <v>133.80000000000001</v>
      </c>
      <c r="W131" s="122">
        <v>133.88</v>
      </c>
      <c r="X131" s="122">
        <v>133.88</v>
      </c>
      <c r="Y131" s="122">
        <v>133.30000000000001</v>
      </c>
      <c r="Z131" s="122">
        <v>133.30000000000001</v>
      </c>
      <c r="AA131" s="122">
        <v>133.30000000000001</v>
      </c>
      <c r="AB131" s="122">
        <v>133.30000000000001</v>
      </c>
      <c r="AC131" s="122">
        <v>133.30000000000001</v>
      </c>
      <c r="AD131" s="122">
        <v>133.5</v>
      </c>
      <c r="AE131" s="122">
        <v>133.19999999999999</v>
      </c>
      <c r="AF131" s="122">
        <v>131.80000000000001</v>
      </c>
      <c r="AG131" s="123"/>
      <c r="AH131" s="46">
        <f t="shared" si="22"/>
        <v>138.9</v>
      </c>
      <c r="AI131" s="47">
        <f t="shared" si="23"/>
        <v>130.6</v>
      </c>
    </row>
    <row r="132" spans="1:35">
      <c r="A132" s="119" t="s">
        <v>154</v>
      </c>
      <c r="B132" s="43">
        <v>132.30000000000001</v>
      </c>
      <c r="C132" s="43">
        <v>126.7</v>
      </c>
      <c r="D132" s="43">
        <v>126.7</v>
      </c>
      <c r="E132" s="43">
        <v>130</v>
      </c>
      <c r="F132" s="43">
        <v>131.30000000000001</v>
      </c>
      <c r="G132" s="43">
        <v>132.19999999999999</v>
      </c>
      <c r="H132" s="43">
        <v>132.19999999999999</v>
      </c>
      <c r="I132" s="43">
        <v>130.9</v>
      </c>
      <c r="J132" s="43">
        <v>130</v>
      </c>
      <c r="K132" s="43">
        <v>130.5</v>
      </c>
      <c r="L132" s="43">
        <v>128.5</v>
      </c>
      <c r="M132" s="43">
        <v>127</v>
      </c>
      <c r="N132" s="43">
        <v>132.30000000000001</v>
      </c>
      <c r="O132" s="43">
        <v>131.69999999999999</v>
      </c>
      <c r="P132" s="43">
        <v>133.9</v>
      </c>
      <c r="Q132" s="43">
        <v>128.1</v>
      </c>
      <c r="R132" s="43">
        <v>129.1</v>
      </c>
      <c r="S132" s="43">
        <v>129.1</v>
      </c>
      <c r="T132" s="43">
        <v>132</v>
      </c>
      <c r="U132" s="43">
        <v>129.4</v>
      </c>
      <c r="V132" s="43">
        <v>133</v>
      </c>
      <c r="W132" s="43">
        <v>135.6</v>
      </c>
      <c r="X132" s="43">
        <v>135.6</v>
      </c>
      <c r="Y132" s="43">
        <v>130.69999999999999</v>
      </c>
      <c r="Z132" s="43">
        <v>130.69999999999999</v>
      </c>
      <c r="AA132" s="43">
        <v>130.69999999999999</v>
      </c>
      <c r="AB132" s="43">
        <v>133.9</v>
      </c>
      <c r="AC132" s="43">
        <v>133.9</v>
      </c>
      <c r="AD132" s="43">
        <v>134.4</v>
      </c>
      <c r="AE132" s="43">
        <v>132.6</v>
      </c>
      <c r="AF132" s="43">
        <v>133</v>
      </c>
      <c r="AG132" s="120"/>
      <c r="AH132" s="46">
        <f t="shared" si="22"/>
        <v>135.6</v>
      </c>
      <c r="AI132" s="47">
        <f t="shared" si="23"/>
        <v>126.7</v>
      </c>
    </row>
    <row r="133" spans="1:35" ht="15.75" thickBot="1">
      <c r="A133" s="119" t="s">
        <v>155</v>
      </c>
      <c r="B133" s="101">
        <v>67.099999999999994</v>
      </c>
      <c r="C133" s="101">
        <v>67.099999999999994</v>
      </c>
      <c r="D133" s="101">
        <v>67.099999999999994</v>
      </c>
      <c r="E133" s="101">
        <v>68</v>
      </c>
      <c r="F133" s="101">
        <v>68.7</v>
      </c>
      <c r="G133" s="101">
        <v>68.7</v>
      </c>
      <c r="H133" s="101">
        <v>68.7</v>
      </c>
      <c r="I133" s="101">
        <v>68.7</v>
      </c>
      <c r="J133" s="101">
        <v>67.099999999999994</v>
      </c>
      <c r="K133" s="101">
        <v>67</v>
      </c>
      <c r="L133" s="101">
        <v>66.900000000000006</v>
      </c>
      <c r="M133" s="101">
        <v>66.900000000000006</v>
      </c>
      <c r="N133" s="101">
        <v>65.900000000000006</v>
      </c>
      <c r="O133" s="101">
        <v>65.5</v>
      </c>
      <c r="P133" s="101">
        <v>65.599999999999994</v>
      </c>
      <c r="Q133" s="101">
        <v>66.400000000000006</v>
      </c>
      <c r="R133" s="101">
        <v>65</v>
      </c>
      <c r="S133" s="101">
        <v>65</v>
      </c>
      <c r="T133" s="101">
        <v>65</v>
      </c>
      <c r="U133" s="101">
        <v>65</v>
      </c>
      <c r="V133" s="101">
        <v>66.5</v>
      </c>
      <c r="W133" s="101">
        <v>66.5</v>
      </c>
      <c r="X133" s="101">
        <v>66.5</v>
      </c>
      <c r="Y133" s="101">
        <v>66.5</v>
      </c>
      <c r="Z133" s="101">
        <v>66.5</v>
      </c>
      <c r="AA133" s="101">
        <v>66.5</v>
      </c>
      <c r="AB133" s="101">
        <v>66.5</v>
      </c>
      <c r="AC133" s="101">
        <v>66.5</v>
      </c>
      <c r="AD133" s="101">
        <v>66.5</v>
      </c>
      <c r="AE133" s="101">
        <v>66.5</v>
      </c>
      <c r="AF133" s="101">
        <v>68.099999999999994</v>
      </c>
      <c r="AG133" s="124"/>
      <c r="AH133" s="46">
        <f t="shared" si="22"/>
        <v>68.7</v>
      </c>
      <c r="AI133" s="47">
        <f t="shared" si="23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234.14000000000001</v>
      </c>
      <c r="C135" s="114">
        <f t="shared" ref="C135:M135" si="45">SUM(C26,C32,C45:C46,C82,C84:C85,C87,C89,C137:C142,C177,C183,C189,C198,C200,C212,C219,C222:C223,C230,C232,C234,C238:C240,C242:C244,C249,C255:C256,C258:C260,C161,C166)</f>
        <v>240.34</v>
      </c>
      <c r="D135" s="114">
        <f>SUM(D26,D32,D45:D46,D82,D84:D85,D87,D89,D137:D142,D177,D183,D189,D198,D200,D212,D219,D222:D223,D230,D232,D234,D238:D240,D242:D244,D249,D255:D256,D258:D260,D161,D166)</f>
        <v>241.73999999999998</v>
      </c>
      <c r="E135" s="114">
        <f>SUM(E26,E32,E45:E46,E82,E84:E85,E87,E89,E137:E142,E177,E183,E189,E198,E200,E212,E219,E222:E223,E230,E232,E234,E238:E240,E242:E244,E249,E255:E256,E258:E260,E161,E166)</f>
        <v>179.64</v>
      </c>
      <c r="F135" s="114">
        <f>SUM(F26,F32,F45:F46,F82,F84:F85,F87,F89,F137:F142,F177,F183,F189,F198,F200,F212,F219,F222:F223,F230,F232,F234,F238:F240,F242:F244,F249,F255:F256,F258:F260,F161,F166)</f>
        <v>179.64</v>
      </c>
      <c r="G135" s="114">
        <f t="shared" si="45"/>
        <v>221.94999999999996</v>
      </c>
      <c r="H135" s="114">
        <f t="shared" si="45"/>
        <v>244.34</v>
      </c>
      <c r="I135" s="114">
        <f t="shared" si="45"/>
        <v>272.64</v>
      </c>
      <c r="J135" s="114">
        <f t="shared" si="45"/>
        <v>-187.96000000000004</v>
      </c>
      <c r="K135" s="114">
        <f t="shared" si="45"/>
        <v>334.84</v>
      </c>
      <c r="L135" s="114">
        <f t="shared" si="45"/>
        <v>328.25</v>
      </c>
      <c r="M135" s="114">
        <f t="shared" si="45"/>
        <v>270.73999999999995</v>
      </c>
      <c r="N135" s="114">
        <f>SUM(N26,N32,N45:N46,N82,N84:N85,N87,N89,N137:N142,N177,N183,N189,N198,N200,N212,N219,N222:N223,N230,N232,N234,N238:N240,N242:N244,N249,N255:N256,N258:N260,N161,N166)</f>
        <v>269.33999999999997</v>
      </c>
      <c r="O135" s="114">
        <f>SUM(O26,O32,O45:O46,O82,O84:O85,O87,O89,O137:O142,O177,O183,O189,O198,O200,O212,O219,O222:O223,O230,O232,O234,O238:O240,O242:O244,O249,O255:O256,O258:O260,O161,O166)</f>
        <v>258.64</v>
      </c>
      <c r="P135" s="114">
        <f>SUM(P26,P32,P45:P46,P82,P84:P85,P87,P89,P137:P142,P177,P183,P189,P198,P200,P212,P219,P222:P223,P230,P232,P234,P238:P240,P242:P244,P249,P255:P256,P258:P260,P161,P166)</f>
        <v>239.33999999999997</v>
      </c>
      <c r="Q135" s="114">
        <f>SUM(Q26,Q32,Q45:Q46,Q82,Q84:Q85,Q87,Q89,Q137:Q142,Q177,Q183,Q189,Q198,Q200,Q212,Q219,Q222:Q223,Q230,Q232,Q234,Q238:Q240,Q242:Q244,Q249,Q255:Q256,Q258:Q260,Q161,Q166)</f>
        <v>251.64000000000001</v>
      </c>
      <c r="R135" s="114">
        <f t="shared" ref="R135:X135" si="46">SUM(R26,R32,R45:R46,R82,R84:R85,R87,R89,R137:R142,R177,R183,R189,R198,R200,R212,R219,R222:R223,R230,R232,R234,R238:R240,R242:R244,R249,R255:R256,R258:R260,R161,R166)</f>
        <v>229.44</v>
      </c>
      <c r="S135" s="114">
        <f t="shared" si="46"/>
        <v>229.44</v>
      </c>
      <c r="T135" s="114">
        <f t="shared" si="46"/>
        <v>258.04000000000002</v>
      </c>
      <c r="U135" s="114">
        <f t="shared" si="46"/>
        <v>257.63999999999993</v>
      </c>
      <c r="V135" s="114">
        <f t="shared" si="46"/>
        <v>244.34</v>
      </c>
      <c r="W135" s="114">
        <f t="shared" si="46"/>
        <v>236.73999999999998</v>
      </c>
      <c r="X135" s="114">
        <f t="shared" si="46"/>
        <v>236.44</v>
      </c>
      <c r="Y135" s="114">
        <f>SUM(Y23,Y30,Y51:Y52,Y82,Y84:Y85,Y87,Y89,Y137:Y142,Y170,Y176,Y182,Y191,Y193,Y205,Y212,Y215:Y216,Y223,Y225,Y227,Y231:Y233,Y235:Y237,Y242,Y248:Y249,Y251:Y253,Y261,Y266)</f>
        <v>289</v>
      </c>
      <c r="Z135" s="114">
        <f>SUM(Z23,Z30,Z51:Z52,Z82,Z84:Z85,Z87,Z89,Z137:Z142,Z170,Z176,Z182,Z191,Z193,Z205,Z212,Z215:Z216,Z223,Z225,Z227,Z231:Z233,Z235:Z237,Z242,Z248:Z249,Z251:Z253,Z261,Z266)</f>
        <v>289</v>
      </c>
      <c r="AA135" s="114">
        <f t="shared" ref="AA135:AF135" si="47">SUM(AA26,AA32,AA45:AA46,AA82,AA84:AA85,AA87,AA89,AA137:AA142,AA177,AA183,AA189,AA198,AA200,AA212,AA219,AA222:AA223,AA230,AA232,AA234,AA238:AA240,AA242:AA244,AA249,AA255:AA256,AA258:AA260,AA161,AA166)</f>
        <v>290.24000000000007</v>
      </c>
      <c r="AB135" s="114">
        <f>SUM(AB26,AB32,AB45:AB46,AB82,AB84:AB85,AB87,AB89,AB137:AB142,AB177,AB183,AB189,AB198,AB200,AB212,AB219,AB222:AB223,AB230,AB232,AB234,AB238:AB240,AB242:AB244,AB249,AB255:AB256,AB258:AB260,AB161,AB166)</f>
        <v>269.24</v>
      </c>
      <c r="AC135" s="114">
        <f>SUM(AC26,AC32,AC45:AC46,AC82,AC84:AC85,AC87,AC89,AC137:AC142,AC177,AC183,AC189,AC198,AC200,AC212,AC219,AC222:AC223,AC230,AC232,AC234,AC238:AC240,AC242:AC244,AC249,AC255:AC256,AC258:AC260,AC161,AC166)</f>
        <v>269.24</v>
      </c>
      <c r="AD135" s="114">
        <f>SUM(AD26,AD32,AD45:AD46,AD82,AD84:AD85,AD87,AD89,AD137:AD142,AD177,AD183,AD189,AD198,AD200,AD212,AD219,AD222:AD223,AD230,AD232,AD234,AD238:AD240,AD242:AD244,AD249,AD255:AD256,AD258:AD260,AD161,AD166)</f>
        <v>269.24</v>
      </c>
      <c r="AE135" s="114">
        <f t="shared" si="47"/>
        <v>244.24</v>
      </c>
      <c r="AF135" s="114">
        <f t="shared" si="47"/>
        <v>244.24</v>
      </c>
      <c r="AG135" s="127"/>
      <c r="AH135" s="46">
        <f t="shared" si="22"/>
        <v>334.84</v>
      </c>
      <c r="AI135" s="47">
        <f t="shared" si="23"/>
        <v>-187.96000000000004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25.2</v>
      </c>
      <c r="C137" s="132">
        <v>30.5</v>
      </c>
      <c r="D137" s="132">
        <v>30.5</v>
      </c>
      <c r="E137" s="132">
        <v>21.6</v>
      </c>
      <c r="F137" s="132">
        <v>21.6</v>
      </c>
      <c r="G137" s="133">
        <v>32.11</v>
      </c>
      <c r="H137" s="133">
        <v>31.7</v>
      </c>
      <c r="I137" s="133">
        <v>35.6</v>
      </c>
      <c r="J137" s="133">
        <v>42.6</v>
      </c>
      <c r="K137" s="133">
        <v>43.8</v>
      </c>
      <c r="L137" s="133">
        <v>21.2</v>
      </c>
      <c r="M137" s="133">
        <v>22.3</v>
      </c>
      <c r="N137" s="133">
        <v>20.8</v>
      </c>
      <c r="O137" s="133">
        <v>19.399999999999999</v>
      </c>
      <c r="P137" s="133">
        <v>14.2</v>
      </c>
      <c r="Q137" s="133">
        <v>7.5</v>
      </c>
      <c r="R137" s="133">
        <v>17</v>
      </c>
      <c r="S137" s="133">
        <v>17</v>
      </c>
      <c r="T137" s="133">
        <v>25.8</v>
      </c>
      <c r="U137" s="133">
        <v>32.5</v>
      </c>
      <c r="V137" s="133">
        <v>37</v>
      </c>
      <c r="W137" s="133">
        <v>28.1</v>
      </c>
      <c r="X137" s="133">
        <v>28.1</v>
      </c>
      <c r="Y137" s="133">
        <v>33.9</v>
      </c>
      <c r="Z137" s="133">
        <v>33.9</v>
      </c>
      <c r="AA137" s="133">
        <v>33.9</v>
      </c>
      <c r="AB137" s="133">
        <v>35.700000000000003</v>
      </c>
      <c r="AC137" s="133">
        <v>35.700000000000003</v>
      </c>
      <c r="AD137" s="133">
        <v>35.700000000000003</v>
      </c>
      <c r="AE137" s="133">
        <v>35.4</v>
      </c>
      <c r="AF137" s="133">
        <v>35.4</v>
      </c>
      <c r="AG137" s="134">
        <v>75</v>
      </c>
      <c r="AH137" s="46">
        <f t="shared" si="22"/>
        <v>43.8</v>
      </c>
      <c r="AI137" s="47">
        <f t="shared" si="23"/>
        <v>7.5</v>
      </c>
    </row>
    <row r="138" spans="1:35">
      <c r="A138" s="135" t="s">
        <v>160</v>
      </c>
      <c r="B138" s="132">
        <v>-15.4</v>
      </c>
      <c r="C138" s="132">
        <v>-2.2000000000000002</v>
      </c>
      <c r="D138" s="132">
        <v>-2.2000000000000002</v>
      </c>
      <c r="E138" s="132">
        <v>-16.7</v>
      </c>
      <c r="F138" s="132">
        <v>-16.7</v>
      </c>
      <c r="G138" s="136">
        <v>-1</v>
      </c>
      <c r="H138" s="136">
        <v>-1.2</v>
      </c>
      <c r="I138" s="136">
        <v>-4.7</v>
      </c>
      <c r="J138" s="136">
        <v>18</v>
      </c>
      <c r="K138" s="136">
        <v>19.100000000000001</v>
      </c>
      <c r="L138" s="136">
        <v>19.3</v>
      </c>
      <c r="M138" s="136">
        <v>-20</v>
      </c>
      <c r="N138" s="136">
        <v>-25.4</v>
      </c>
      <c r="O138" s="136">
        <v>-23.7</v>
      </c>
      <c r="P138" s="136">
        <v>-32.1</v>
      </c>
      <c r="Q138" s="136">
        <v>-39.1</v>
      </c>
      <c r="R138" s="136">
        <v>-30</v>
      </c>
      <c r="S138" s="136">
        <v>-30</v>
      </c>
      <c r="T138" s="136">
        <v>-16.899999999999999</v>
      </c>
      <c r="U138" s="136">
        <v>-5.0999999999999996</v>
      </c>
      <c r="V138" s="136">
        <v>3.5</v>
      </c>
      <c r="W138" s="136">
        <v>-15.6</v>
      </c>
      <c r="X138" s="136">
        <v>-15.6</v>
      </c>
      <c r="Y138" s="136">
        <v>-3.2</v>
      </c>
      <c r="Z138" s="136">
        <v>-3.2</v>
      </c>
      <c r="AA138" s="136">
        <v>-3.2</v>
      </c>
      <c r="AB138" s="136">
        <v>-9</v>
      </c>
      <c r="AC138" s="136">
        <v>-9</v>
      </c>
      <c r="AD138" s="136">
        <v>-9</v>
      </c>
      <c r="AE138" s="136">
        <v>-9</v>
      </c>
      <c r="AF138" s="136">
        <v>-9</v>
      </c>
      <c r="AG138" s="134">
        <v>240</v>
      </c>
      <c r="AH138" s="46">
        <f t="shared" si="22"/>
        <v>19.3</v>
      </c>
      <c r="AI138" s="47">
        <f t="shared" si="23"/>
        <v>-39.1</v>
      </c>
    </row>
    <row r="139" spans="1:35">
      <c r="A139" s="135" t="s">
        <v>161</v>
      </c>
      <c r="B139" s="132">
        <v>-44.8</v>
      </c>
      <c r="C139" s="132">
        <v>-72.3</v>
      </c>
      <c r="D139" s="132">
        <v>-72.3</v>
      </c>
      <c r="E139" s="132">
        <v>-62</v>
      </c>
      <c r="F139" s="132">
        <v>-62</v>
      </c>
      <c r="G139" s="136">
        <v>-65</v>
      </c>
      <c r="H139" s="136">
        <v>-56.1</v>
      </c>
      <c r="I139" s="136">
        <v>-51.3</v>
      </c>
      <c r="J139" s="136">
        <v>-555.1</v>
      </c>
      <c r="K139" s="136">
        <v>-46.6</v>
      </c>
      <c r="L139" s="136">
        <v>-6.1</v>
      </c>
      <c r="M139" s="136">
        <v>-0.3</v>
      </c>
      <c r="N139" s="136">
        <v>6</v>
      </c>
      <c r="O139" s="136">
        <v>7.8</v>
      </c>
      <c r="P139" s="136">
        <v>5.2</v>
      </c>
      <c r="Q139" s="136">
        <v>-2.6</v>
      </c>
      <c r="R139" s="136">
        <v>-13</v>
      </c>
      <c r="S139" s="136">
        <v>-13</v>
      </c>
      <c r="T139" s="136">
        <v>-18.5</v>
      </c>
      <c r="U139" s="136">
        <v>-18</v>
      </c>
      <c r="V139" s="136">
        <v>-12.5</v>
      </c>
      <c r="W139" s="136">
        <v>-9.5</v>
      </c>
      <c r="X139" s="136">
        <v>-9.5</v>
      </c>
      <c r="Y139" s="136">
        <v>-11.2</v>
      </c>
      <c r="Z139" s="136">
        <v>-11.2</v>
      </c>
      <c r="AA139" s="136">
        <v>-11.2</v>
      </c>
      <c r="AB139" s="136">
        <v>-43.6</v>
      </c>
      <c r="AC139" s="136">
        <v>-43.6</v>
      </c>
      <c r="AD139" s="136">
        <v>-43.6</v>
      </c>
      <c r="AE139" s="136">
        <v>-53.6</v>
      </c>
      <c r="AF139" s="136">
        <v>-53.6</v>
      </c>
      <c r="AG139" s="134">
        <v>240</v>
      </c>
      <c r="AH139" s="46">
        <f t="shared" ref="AH139:AH145" si="48">MAX(B139:AF139)</f>
        <v>7.8</v>
      </c>
      <c r="AI139" s="47">
        <f t="shared" ref="AI139:AI145" si="49">MIN(B139:AF139)</f>
        <v>-555.1</v>
      </c>
    </row>
    <row r="140" spans="1:35">
      <c r="A140" s="135" t="s">
        <v>162</v>
      </c>
      <c r="B140" s="132">
        <v>72.400000000000006</v>
      </c>
      <c r="C140" s="132">
        <v>98.6</v>
      </c>
      <c r="D140" s="132">
        <v>98.6</v>
      </c>
      <c r="E140" s="132">
        <v>90</v>
      </c>
      <c r="F140" s="132">
        <v>90</v>
      </c>
      <c r="G140" s="137">
        <v>93.6</v>
      </c>
      <c r="H140" s="137">
        <v>85.6</v>
      </c>
      <c r="I140" s="137">
        <v>80.2</v>
      </c>
      <c r="J140" s="137">
        <v>83.6</v>
      </c>
      <c r="K140" s="137">
        <v>74.599999999999994</v>
      </c>
      <c r="L140" s="137">
        <v>36.5</v>
      </c>
      <c r="M140" s="137">
        <v>15.2</v>
      </c>
      <c r="N140" s="137">
        <v>12</v>
      </c>
      <c r="O140" s="137">
        <v>8.6999999999999993</v>
      </c>
      <c r="P140" s="137">
        <v>2.2999999999999998</v>
      </c>
      <c r="Q140" s="137">
        <v>20.399999999999999</v>
      </c>
      <c r="R140" s="137">
        <v>18</v>
      </c>
      <c r="S140" s="137">
        <v>18</v>
      </c>
      <c r="T140" s="137">
        <v>17.7</v>
      </c>
      <c r="U140" s="137">
        <v>21.2</v>
      </c>
      <c r="V140" s="137">
        <v>12</v>
      </c>
      <c r="W140" s="137">
        <v>9.1</v>
      </c>
      <c r="X140" s="137">
        <v>9.1</v>
      </c>
      <c r="Y140" s="137">
        <v>15.8</v>
      </c>
      <c r="Z140" s="137">
        <v>15.8</v>
      </c>
      <c r="AA140" s="137">
        <v>15.8</v>
      </c>
      <c r="AB140" s="137">
        <v>73.099999999999994</v>
      </c>
      <c r="AC140" s="137">
        <v>73.099999999999994</v>
      </c>
      <c r="AD140" s="137">
        <v>73.099999999999994</v>
      </c>
      <c r="AE140" s="137">
        <v>82.4</v>
      </c>
      <c r="AF140" s="137">
        <v>82.4</v>
      </c>
      <c r="AG140" s="134"/>
      <c r="AH140" s="46">
        <f t="shared" si="48"/>
        <v>98.6</v>
      </c>
      <c r="AI140" s="47">
        <f t="shared" si="49"/>
        <v>2.2999999999999998</v>
      </c>
    </row>
    <row r="141" spans="1:35">
      <c r="A141" s="135" t="s">
        <v>163</v>
      </c>
      <c r="B141" s="132">
        <v>31.5</v>
      </c>
      <c r="C141" s="132">
        <v>20.5</v>
      </c>
      <c r="D141" s="132">
        <v>20.5</v>
      </c>
      <c r="E141" s="132">
        <v>20.5</v>
      </c>
      <c r="F141" s="132">
        <v>20.5</v>
      </c>
      <c r="G141" s="136">
        <v>22.5</v>
      </c>
      <c r="H141" s="136">
        <v>25.8</v>
      </c>
      <c r="I141" s="136">
        <v>30.1</v>
      </c>
      <c r="J141" s="136">
        <v>30.6</v>
      </c>
      <c r="K141" s="136">
        <v>34.6</v>
      </c>
      <c r="L141" s="136">
        <v>36.299999999999997</v>
      </c>
      <c r="M141" s="136">
        <v>33</v>
      </c>
      <c r="N141" s="136">
        <v>32.1</v>
      </c>
      <c r="O141" s="136">
        <v>33.5</v>
      </c>
      <c r="P141" s="136">
        <v>24.1</v>
      </c>
      <c r="Q141" s="136">
        <v>19</v>
      </c>
      <c r="R141" s="136">
        <v>7</v>
      </c>
      <c r="S141" s="136">
        <v>7</v>
      </c>
      <c r="T141" s="136">
        <v>4.9000000000000004</v>
      </c>
      <c r="U141" s="136">
        <v>6.2</v>
      </c>
      <c r="V141" s="136">
        <v>8.4</v>
      </c>
      <c r="W141" s="136">
        <v>9</v>
      </c>
      <c r="X141" s="136">
        <v>9</v>
      </c>
      <c r="Y141" s="136">
        <v>22.4</v>
      </c>
      <c r="Z141" s="136">
        <v>22.4</v>
      </c>
      <c r="AA141" s="136">
        <v>22.4</v>
      </c>
      <c r="AB141" s="136">
        <v>32.700000000000003</v>
      </c>
      <c r="AC141" s="136">
        <v>32.700000000000003</v>
      </c>
      <c r="AD141" s="136">
        <v>32.700000000000003</v>
      </c>
      <c r="AE141" s="136">
        <v>28.6</v>
      </c>
      <c r="AF141" s="136">
        <v>28.6</v>
      </c>
      <c r="AG141" s="134">
        <v>60</v>
      </c>
      <c r="AH141" s="46">
        <f t="shared" si="48"/>
        <v>36.299999999999997</v>
      </c>
      <c r="AI141" s="47">
        <f t="shared" si="49"/>
        <v>4.9000000000000004</v>
      </c>
    </row>
    <row r="142" spans="1:35">
      <c r="A142" s="135" t="s">
        <v>164</v>
      </c>
      <c r="B142" s="132">
        <v>34.4</v>
      </c>
      <c r="C142" s="132">
        <v>34.4</v>
      </c>
      <c r="D142" s="132">
        <v>34.4</v>
      </c>
      <c r="E142" s="132">
        <v>-6</v>
      </c>
      <c r="F142" s="132">
        <v>-6</v>
      </c>
      <c r="G142" s="137">
        <v>7.5</v>
      </c>
      <c r="H142" s="137">
        <v>26.3</v>
      </c>
      <c r="I142" s="137">
        <v>50.5</v>
      </c>
      <c r="J142" s="137">
        <v>59.6</v>
      </c>
      <c r="K142" s="137">
        <v>75.7</v>
      </c>
      <c r="L142" s="137">
        <v>85.31</v>
      </c>
      <c r="M142" s="137">
        <v>84.8</v>
      </c>
      <c r="N142" s="137">
        <v>85.9</v>
      </c>
      <c r="O142" s="137">
        <v>74.7</v>
      </c>
      <c r="P142" s="137">
        <v>87.8</v>
      </c>
      <c r="Q142" s="137">
        <v>120</v>
      </c>
      <c r="R142" s="137">
        <v>104</v>
      </c>
      <c r="S142" s="137">
        <v>104</v>
      </c>
      <c r="T142" s="137">
        <v>103</v>
      </c>
      <c r="U142" s="137">
        <v>87</v>
      </c>
      <c r="V142" s="137">
        <v>66.599999999999994</v>
      </c>
      <c r="W142" s="137">
        <v>87</v>
      </c>
      <c r="X142" s="137">
        <v>87</v>
      </c>
      <c r="Y142" s="137">
        <v>105</v>
      </c>
      <c r="Z142" s="137">
        <v>105</v>
      </c>
      <c r="AA142" s="137">
        <v>105</v>
      </c>
      <c r="AB142" s="137">
        <v>52.8</v>
      </c>
      <c r="AC142" s="137">
        <v>52.8</v>
      </c>
      <c r="AD142" s="137">
        <v>52.8</v>
      </c>
      <c r="AE142" s="137">
        <v>32.9</v>
      </c>
      <c r="AF142" s="137">
        <v>32.9</v>
      </c>
      <c r="AG142" s="138">
        <v>120</v>
      </c>
      <c r="AH142" s="46">
        <f t="shared" si="48"/>
        <v>120</v>
      </c>
      <c r="AI142" s="47">
        <f t="shared" si="49"/>
        <v>-6</v>
      </c>
    </row>
    <row r="143" spans="1:35">
      <c r="A143" s="135" t="s">
        <v>165</v>
      </c>
      <c r="B143" s="132">
        <v>46.1</v>
      </c>
      <c r="C143" s="132">
        <v>46.1</v>
      </c>
      <c r="D143" s="132">
        <v>46.1</v>
      </c>
      <c r="E143" s="132">
        <v>50</v>
      </c>
      <c r="F143" s="132">
        <v>50</v>
      </c>
      <c r="G143" s="137">
        <v>32.299999999999997</v>
      </c>
      <c r="H143" s="137">
        <v>41.9</v>
      </c>
      <c r="I143" s="137">
        <v>53.9</v>
      </c>
      <c r="J143" s="137">
        <v>558.6</v>
      </c>
      <c r="K143" s="137">
        <v>66.900000000000006</v>
      </c>
      <c r="L143" s="137">
        <v>71.2</v>
      </c>
      <c r="M143" s="137">
        <v>71</v>
      </c>
      <c r="N143" s="137">
        <v>71.400000000000006</v>
      </c>
      <c r="O143" s="137">
        <v>65.900000000000006</v>
      </c>
      <c r="P143" s="137">
        <v>70.7</v>
      </c>
      <c r="Q143" s="137">
        <v>87.8</v>
      </c>
      <c r="R143" s="137">
        <v>80</v>
      </c>
      <c r="S143" s="137">
        <v>80</v>
      </c>
      <c r="T143" s="137">
        <v>79</v>
      </c>
      <c r="U143" s="137">
        <v>72</v>
      </c>
      <c r="V143" s="137">
        <v>60</v>
      </c>
      <c r="W143" s="137">
        <v>71</v>
      </c>
      <c r="X143" s="137">
        <v>71</v>
      </c>
      <c r="Y143" s="137">
        <v>79.099999999999994</v>
      </c>
      <c r="Z143" s="137">
        <v>79.099999999999994</v>
      </c>
      <c r="AA143" s="137">
        <v>79.099999999999994</v>
      </c>
      <c r="AB143" s="137">
        <v>54.4</v>
      </c>
      <c r="AC143" s="137">
        <v>54.4</v>
      </c>
      <c r="AD143" s="137">
        <v>54.4</v>
      </c>
      <c r="AE143" s="137">
        <v>44.8</v>
      </c>
      <c r="AF143" s="137">
        <v>44.8</v>
      </c>
      <c r="AG143" s="138"/>
      <c r="AH143" s="46">
        <f t="shared" si="48"/>
        <v>558.6</v>
      </c>
      <c r="AI143" s="47">
        <f t="shared" si="49"/>
        <v>32.299999999999997</v>
      </c>
    </row>
    <row r="144" spans="1:35">
      <c r="A144" s="135" t="s">
        <v>166</v>
      </c>
      <c r="B144" s="132">
        <v>-23.5</v>
      </c>
      <c r="C144" s="132">
        <v>-23.5</v>
      </c>
      <c r="D144" s="132">
        <v>-23.5</v>
      </c>
      <c r="E144" s="132">
        <v>7.8</v>
      </c>
      <c r="F144" s="132">
        <v>7.8</v>
      </c>
      <c r="G144" s="137">
        <v>6.2</v>
      </c>
      <c r="H144" s="137">
        <v>3.3</v>
      </c>
      <c r="I144" s="137">
        <v>0</v>
      </c>
      <c r="J144" s="137">
        <v>0</v>
      </c>
      <c r="K144" s="137">
        <v>-4.0999999999999996</v>
      </c>
      <c r="L144" s="137">
        <v>-6.6</v>
      </c>
      <c r="M144" s="137">
        <v>-39</v>
      </c>
      <c r="N144" s="137">
        <v>-13.8</v>
      </c>
      <c r="O144" s="137">
        <v>-9.6</v>
      </c>
      <c r="P144" s="137">
        <v>-4.5</v>
      </c>
      <c r="Q144" s="137">
        <v>14.5</v>
      </c>
      <c r="R144" s="137">
        <v>-3.5</v>
      </c>
      <c r="S144" s="137">
        <v>-3.5</v>
      </c>
      <c r="T144" s="137">
        <v>16.3</v>
      </c>
      <c r="U144" s="137">
        <v>13.6</v>
      </c>
      <c r="V144" s="137">
        <v>12.3</v>
      </c>
      <c r="W144" s="137">
        <v>11.7</v>
      </c>
      <c r="X144" s="137">
        <v>11.7</v>
      </c>
      <c r="Y144" s="137">
        <v>-5.5</v>
      </c>
      <c r="Z144" s="137">
        <v>-5.5</v>
      </c>
      <c r="AA144" s="137">
        <v>-5.5</v>
      </c>
      <c r="AB144" s="137">
        <v>-28</v>
      </c>
      <c r="AC144" s="137">
        <v>-28</v>
      </c>
      <c r="AD144" s="137">
        <v>-28</v>
      </c>
      <c r="AE144" s="137">
        <v>-23.6</v>
      </c>
      <c r="AF144" s="137">
        <v>-23.6</v>
      </c>
      <c r="AG144" s="138"/>
      <c r="AH144" s="46">
        <f t="shared" si="48"/>
        <v>16.3</v>
      </c>
      <c r="AI144" s="47">
        <f t="shared" si="49"/>
        <v>-39</v>
      </c>
    </row>
    <row r="145" spans="1:37">
      <c r="A145" s="135" t="s">
        <v>167</v>
      </c>
      <c r="B145" s="132">
        <v>-65.099999999999994</v>
      </c>
      <c r="C145" s="132">
        <v>-65.099999999999994</v>
      </c>
      <c r="D145" s="132">
        <v>-65.099999999999994</v>
      </c>
      <c r="E145" s="132">
        <v>-6.5</v>
      </c>
      <c r="F145" s="132">
        <v>-6.5</v>
      </c>
      <c r="G145" s="137">
        <v>11.5</v>
      </c>
      <c r="H145" s="137">
        <v>7.2</v>
      </c>
      <c r="I145" s="137">
        <v>-2.5</v>
      </c>
      <c r="J145" s="137">
        <v>20.6</v>
      </c>
      <c r="K145" s="137">
        <v>3.5</v>
      </c>
      <c r="L145" s="137">
        <v>-47</v>
      </c>
      <c r="M145" s="137">
        <v>-73.5</v>
      </c>
      <c r="N145" s="137">
        <v>-100.3</v>
      </c>
      <c r="O145" s="137">
        <v>-98.6</v>
      </c>
      <c r="P145" s="137">
        <v>-101.9</v>
      </c>
      <c r="Q145" s="137">
        <v>-136.9</v>
      </c>
      <c r="R145" s="137">
        <v>-118</v>
      </c>
      <c r="S145" s="137">
        <v>-118</v>
      </c>
      <c r="T145" s="137">
        <v>-42</v>
      </c>
      <c r="U145" s="137">
        <v>-42</v>
      </c>
      <c r="V145" s="137">
        <v>-39</v>
      </c>
      <c r="W145" s="137">
        <v>-39.1</v>
      </c>
      <c r="X145" s="137">
        <v>-39.1</v>
      </c>
      <c r="Y145" s="137">
        <v>-34</v>
      </c>
      <c r="Z145" s="137">
        <v>-34</v>
      </c>
      <c r="AA145" s="137">
        <v>-34</v>
      </c>
      <c r="AB145" s="137">
        <v>-21.8</v>
      </c>
      <c r="AC145" s="137">
        <v>-21.8</v>
      </c>
      <c r="AD145" s="137">
        <v>-21.8</v>
      </c>
      <c r="AE145" s="137">
        <v>-13.8</v>
      </c>
      <c r="AF145" s="137">
        <v>-13.8</v>
      </c>
      <c r="AG145" s="138"/>
      <c r="AH145" s="46">
        <f t="shared" si="48"/>
        <v>20.6</v>
      </c>
      <c r="AI145" s="47">
        <f t="shared" si="49"/>
        <v>-136.9</v>
      </c>
    </row>
    <row r="146" spans="1:37">
      <c r="A146" s="135" t="s">
        <v>168</v>
      </c>
      <c r="B146" s="132">
        <v>-241.5</v>
      </c>
      <c r="C146" s="132">
        <v>-241.5</v>
      </c>
      <c r="D146" s="132">
        <v>-241.5</v>
      </c>
      <c r="E146" s="132">
        <v>-129</v>
      </c>
      <c r="F146" s="132">
        <v>-129</v>
      </c>
      <c r="G146" s="137">
        <v>-133.69999999999999</v>
      </c>
      <c r="H146" s="137">
        <v>-127.3</v>
      </c>
      <c r="I146" s="137">
        <v>-117.5</v>
      </c>
      <c r="J146" s="137">
        <v>-112.8</v>
      </c>
      <c r="K146" s="137">
        <v>-104.8</v>
      </c>
      <c r="L146" s="137">
        <v>-24.5</v>
      </c>
      <c r="M146" s="137">
        <v>-24.5</v>
      </c>
      <c r="N146" s="137">
        <v>-25</v>
      </c>
      <c r="O146" s="137">
        <v>-27.7</v>
      </c>
      <c r="P146" s="137">
        <v>-21.6</v>
      </c>
      <c r="Q146" s="137">
        <v>-38.700000000000003</v>
      </c>
      <c r="R146" s="137">
        <v>-11</v>
      </c>
      <c r="S146" s="137">
        <v>-11</v>
      </c>
      <c r="T146" s="137">
        <v>-32.299999999999997</v>
      </c>
      <c r="U146" s="137">
        <v>-74</v>
      </c>
      <c r="V146" s="137">
        <v>-58</v>
      </c>
      <c r="W146" s="137">
        <v>-106</v>
      </c>
      <c r="X146" s="137">
        <v>-106</v>
      </c>
      <c r="Y146" s="137">
        <v>-139</v>
      </c>
      <c r="Z146" s="137">
        <v>-139</v>
      </c>
      <c r="AA146" s="137">
        <v>-139</v>
      </c>
      <c r="AB146" s="137">
        <v>-218</v>
      </c>
      <c r="AC146" s="137">
        <v>-218</v>
      </c>
      <c r="AD146" s="137">
        <v>-218</v>
      </c>
      <c r="AE146" s="137">
        <v>-198.4</v>
      </c>
      <c r="AF146" s="137">
        <v>-198.4</v>
      </c>
      <c r="AG146" s="138"/>
      <c r="AH146" s="46">
        <f t="shared" ref="AH146:AH158" si="50">MAX(B146:AF146)</f>
        <v>-11</v>
      </c>
      <c r="AI146" s="47">
        <f t="shared" ref="AI146:AI158" si="51">MIN(B146:AF146)</f>
        <v>-241.5</v>
      </c>
    </row>
    <row r="147" spans="1:37">
      <c r="A147" s="135" t="s">
        <v>169</v>
      </c>
      <c r="B147" s="132">
        <v>0</v>
      </c>
      <c r="C147" s="132">
        <v>0</v>
      </c>
      <c r="D147" s="132">
        <v>0</v>
      </c>
      <c r="E147" s="132">
        <v>0</v>
      </c>
      <c r="F147" s="132">
        <v>0</v>
      </c>
      <c r="G147" s="137">
        <v>0</v>
      </c>
      <c r="H147" s="137">
        <v>0</v>
      </c>
      <c r="I147" s="137">
        <v>0</v>
      </c>
      <c r="J147" s="137">
        <v>0</v>
      </c>
      <c r="K147" s="137"/>
      <c r="L147" s="137"/>
      <c r="M147" s="137">
        <v>0</v>
      </c>
      <c r="N147" s="137">
        <v>0</v>
      </c>
      <c r="O147" s="137">
        <v>0</v>
      </c>
      <c r="P147" s="137">
        <v>0</v>
      </c>
      <c r="Q147" s="137">
        <v>0</v>
      </c>
      <c r="R147" s="137">
        <v>0</v>
      </c>
      <c r="S147" s="137">
        <v>0</v>
      </c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0"/>
        <v>0</v>
      </c>
      <c r="AI147" s="47">
        <f t="shared" si="51"/>
        <v>0</v>
      </c>
    </row>
    <row r="148" spans="1:37">
      <c r="A148" s="135" t="s">
        <v>170</v>
      </c>
      <c r="B148" s="132">
        <v>0.9</v>
      </c>
      <c r="C148" s="132">
        <v>0.9</v>
      </c>
      <c r="D148" s="132">
        <v>0.9</v>
      </c>
      <c r="E148" s="132">
        <v>0.9</v>
      </c>
      <c r="F148" s="132">
        <v>0.9</v>
      </c>
      <c r="G148" s="137">
        <v>6.8</v>
      </c>
      <c r="H148" s="137">
        <v>8.1999999999999993</v>
      </c>
      <c r="I148" s="137">
        <v>15.9</v>
      </c>
      <c r="J148" s="137">
        <v>13.2</v>
      </c>
      <c r="K148" s="137">
        <v>13.4</v>
      </c>
      <c r="L148" s="137">
        <v>13.88</v>
      </c>
      <c r="M148" s="137">
        <v>14.6</v>
      </c>
      <c r="N148" s="137">
        <v>14.2</v>
      </c>
      <c r="O148" s="137">
        <v>8.4</v>
      </c>
      <c r="P148" s="137">
        <v>11</v>
      </c>
      <c r="Q148" s="137">
        <v>10.5</v>
      </c>
      <c r="R148" s="137">
        <v>10.5</v>
      </c>
      <c r="S148" s="137">
        <v>10.5</v>
      </c>
      <c r="T148" s="137">
        <v>8.5</v>
      </c>
      <c r="U148" s="137">
        <v>9.1</v>
      </c>
      <c r="V148" s="137">
        <v>17</v>
      </c>
      <c r="W148" s="137">
        <v>14</v>
      </c>
      <c r="X148" s="137">
        <v>14</v>
      </c>
      <c r="Y148" s="137">
        <v>11.2</v>
      </c>
      <c r="Z148" s="137">
        <v>11.2</v>
      </c>
      <c r="AA148" s="137">
        <v>11.2</v>
      </c>
      <c r="AB148" s="137">
        <v>10.199999999999999</v>
      </c>
      <c r="AC148" s="137">
        <v>10.199999999999999</v>
      </c>
      <c r="AD148" s="137">
        <v>10.199999999999999</v>
      </c>
      <c r="AE148" s="137">
        <v>10.3</v>
      </c>
      <c r="AF148" s="137">
        <v>10.3</v>
      </c>
      <c r="AG148" s="134"/>
      <c r="AH148" s="46">
        <f t="shared" si="50"/>
        <v>17</v>
      </c>
      <c r="AI148" s="47">
        <f t="shared" si="51"/>
        <v>0.9</v>
      </c>
    </row>
    <row r="149" spans="1:37">
      <c r="A149" s="135" t="s">
        <v>171</v>
      </c>
      <c r="B149" s="132">
        <v>181</v>
      </c>
      <c r="C149" s="132">
        <v>181</v>
      </c>
      <c r="D149" s="132">
        <v>181</v>
      </c>
      <c r="E149" s="132">
        <v>170</v>
      </c>
      <c r="F149" s="132">
        <v>170</v>
      </c>
      <c r="G149" s="122">
        <f>84+78.2</f>
        <v>162.19999999999999</v>
      </c>
      <c r="H149" s="122">
        <v>164.7</v>
      </c>
      <c r="I149" s="122">
        <f>83.8+82.3</f>
        <v>166.1</v>
      </c>
      <c r="J149" s="122">
        <v>166.9</v>
      </c>
      <c r="K149" s="122">
        <v>165.5</v>
      </c>
      <c r="L149" s="122">
        <v>164.5</v>
      </c>
      <c r="M149" s="122">
        <v>164</v>
      </c>
      <c r="N149" s="122">
        <v>163.5</v>
      </c>
      <c r="O149" s="122">
        <v>163.9</v>
      </c>
      <c r="P149" s="122">
        <v>166.3</v>
      </c>
      <c r="Q149" s="122">
        <v>153.19999999999999</v>
      </c>
      <c r="R149" s="122">
        <v>170</v>
      </c>
      <c r="S149" s="122">
        <v>170</v>
      </c>
      <c r="T149" s="122">
        <v>84</v>
      </c>
      <c r="U149" s="122">
        <v>83</v>
      </c>
      <c r="V149" s="122">
        <v>78</v>
      </c>
      <c r="W149" s="122">
        <v>87</v>
      </c>
      <c r="X149" s="122">
        <v>87</v>
      </c>
      <c r="Y149" s="122">
        <v>85</v>
      </c>
      <c r="Z149" s="122">
        <v>85</v>
      </c>
      <c r="AA149" s="122">
        <v>85</v>
      </c>
      <c r="AB149" s="122">
        <v>180</v>
      </c>
      <c r="AC149" s="122">
        <v>180</v>
      </c>
      <c r="AD149" s="122">
        <v>180</v>
      </c>
      <c r="AE149" s="122">
        <v>182</v>
      </c>
      <c r="AF149" s="122">
        <v>182</v>
      </c>
      <c r="AG149" s="134"/>
      <c r="AH149" s="46">
        <f t="shared" si="50"/>
        <v>182</v>
      </c>
      <c r="AI149" s="47">
        <f t="shared" si="51"/>
        <v>78</v>
      </c>
    </row>
    <row r="150" spans="1:37">
      <c r="A150" s="135" t="s">
        <v>172</v>
      </c>
      <c r="B150" s="132">
        <v>30.7</v>
      </c>
      <c r="C150" s="132">
        <v>30.7</v>
      </c>
      <c r="D150" s="132">
        <v>30.7</v>
      </c>
      <c r="E150" s="132">
        <v>32</v>
      </c>
      <c r="F150" s="132">
        <v>32</v>
      </c>
      <c r="G150" s="122">
        <v>32.299999999999997</v>
      </c>
      <c r="H150" s="122">
        <v>32</v>
      </c>
      <c r="I150" s="122">
        <v>31.6</v>
      </c>
      <c r="J150" s="122">
        <v>31.8</v>
      </c>
      <c r="K150" s="122">
        <v>31.5</v>
      </c>
      <c r="L150" s="122">
        <v>31.23</v>
      </c>
      <c r="M150" s="122">
        <v>30.6</v>
      </c>
      <c r="N150" s="122">
        <v>10.8</v>
      </c>
      <c r="O150" s="122">
        <v>14.4</v>
      </c>
      <c r="P150" s="122">
        <v>15.8</v>
      </c>
      <c r="Q150" s="122">
        <v>16.3</v>
      </c>
      <c r="R150" s="122">
        <v>29.2</v>
      </c>
      <c r="S150" s="122">
        <v>29.2</v>
      </c>
      <c r="T150" s="122">
        <v>31.6</v>
      </c>
      <c r="U150" s="122">
        <v>29.4</v>
      </c>
      <c r="V150" s="122">
        <v>29.2</v>
      </c>
      <c r="W150" s="122">
        <v>26.6</v>
      </c>
      <c r="X150" s="122">
        <v>26.6</v>
      </c>
      <c r="Y150" s="122">
        <v>30.8</v>
      </c>
      <c r="Z150" s="122">
        <v>30.8</v>
      </c>
      <c r="AA150" s="122">
        <v>30.8</v>
      </c>
      <c r="AB150" s="122">
        <v>31</v>
      </c>
      <c r="AC150" s="122">
        <v>31</v>
      </c>
      <c r="AD150" s="122">
        <v>31</v>
      </c>
      <c r="AE150" s="122">
        <v>32</v>
      </c>
      <c r="AF150" s="122">
        <v>32</v>
      </c>
      <c r="AG150" s="134"/>
      <c r="AH150" s="46">
        <f t="shared" si="50"/>
        <v>32.299999999999997</v>
      </c>
      <c r="AI150" s="47">
        <f t="shared" si="51"/>
        <v>10.8</v>
      </c>
    </row>
    <row r="151" spans="1:37" ht="15.75" thickBot="1">
      <c r="A151" s="139" t="s">
        <v>173</v>
      </c>
      <c r="B151" s="132">
        <v>10.4</v>
      </c>
      <c r="C151" s="132">
        <v>10.4</v>
      </c>
      <c r="D151" s="132">
        <v>10.4</v>
      </c>
      <c r="E151" s="132">
        <v>13.4</v>
      </c>
      <c r="F151" s="132">
        <v>13.4</v>
      </c>
      <c r="G151" s="122">
        <v>12.8</v>
      </c>
      <c r="H151" s="122">
        <v>10.8</v>
      </c>
      <c r="I151" s="122">
        <v>11.4</v>
      </c>
      <c r="J151" s="122">
        <v>11.5</v>
      </c>
      <c r="K151" s="122">
        <v>11.4</v>
      </c>
      <c r="L151" s="122">
        <v>14.1</v>
      </c>
      <c r="M151" s="122">
        <v>15.7</v>
      </c>
      <c r="N151" s="122">
        <v>17.100000000000001</v>
      </c>
      <c r="O151" s="122">
        <v>21.1</v>
      </c>
      <c r="P151" s="122">
        <v>23.1</v>
      </c>
      <c r="Q151" s="122">
        <v>23.2</v>
      </c>
      <c r="R151" s="122">
        <v>23.6</v>
      </c>
      <c r="S151" s="122">
        <v>23.6</v>
      </c>
      <c r="T151" s="122">
        <v>13.5</v>
      </c>
      <c r="U151" s="122">
        <v>11.2</v>
      </c>
      <c r="V151" s="122">
        <v>9.1999999999999993</v>
      </c>
      <c r="W151" s="122">
        <v>9.3000000000000007</v>
      </c>
      <c r="X151" s="122">
        <v>9.3000000000000007</v>
      </c>
      <c r="Y151" s="122">
        <v>7.6</v>
      </c>
      <c r="Z151" s="122">
        <v>7.6</v>
      </c>
      <c r="AA151" s="122">
        <v>7.6</v>
      </c>
      <c r="AB151" s="122">
        <v>9.8000000000000007</v>
      </c>
      <c r="AC151" s="122">
        <v>9.8000000000000007</v>
      </c>
      <c r="AD151" s="122">
        <v>9.8000000000000007</v>
      </c>
      <c r="AE151" s="122">
        <v>10.5</v>
      </c>
      <c r="AF151" s="122">
        <v>10.5</v>
      </c>
      <c r="AG151" s="134"/>
      <c r="AH151" s="46">
        <f t="shared" si="50"/>
        <v>23.6</v>
      </c>
      <c r="AI151" s="47">
        <f t="shared" si="51"/>
        <v>7.6</v>
      </c>
    </row>
    <row r="152" spans="1:37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0"/>
        <v>0</v>
      </c>
      <c r="AI152" s="47">
        <f t="shared" si="51"/>
        <v>0</v>
      </c>
    </row>
    <row r="153" spans="1:37">
      <c r="A153" s="144" t="s">
        <v>175</v>
      </c>
      <c r="B153" s="145"/>
      <c r="C153" s="146"/>
      <c r="D153" s="146"/>
      <c r="E153" s="146"/>
      <c r="F153" s="146">
        <v>1983.21</v>
      </c>
      <c r="G153" s="146"/>
      <c r="H153" s="146"/>
      <c r="I153" s="146"/>
      <c r="J153" s="146"/>
      <c r="K153" s="146"/>
      <c r="L153" s="146">
        <v>1983.16</v>
      </c>
      <c r="M153" s="146"/>
      <c r="N153" s="146"/>
      <c r="O153" s="146"/>
      <c r="P153" s="146"/>
      <c r="Q153" s="146"/>
      <c r="R153" s="146"/>
      <c r="S153" s="146">
        <v>1986.08</v>
      </c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50"/>
        <v>1986.08</v>
      </c>
      <c r="AI153" s="47">
        <f t="shared" si="51"/>
        <v>1983.16</v>
      </c>
    </row>
    <row r="154" spans="1:37">
      <c r="A154" s="135" t="s">
        <v>176</v>
      </c>
      <c r="B154" s="149"/>
      <c r="C154" s="150"/>
      <c r="D154" s="150"/>
      <c r="E154" s="150"/>
      <c r="F154" s="150">
        <v>521.87</v>
      </c>
      <c r="G154" s="150"/>
      <c r="H154" s="150"/>
      <c r="I154" s="150"/>
      <c r="J154" s="150"/>
      <c r="K154" s="150"/>
      <c r="L154" s="150">
        <v>520.98</v>
      </c>
      <c r="M154" s="150"/>
      <c r="N154" s="150"/>
      <c r="O154" s="150"/>
      <c r="P154" s="150"/>
      <c r="Q154" s="150"/>
      <c r="R154" s="150"/>
      <c r="S154" s="150">
        <v>523.46</v>
      </c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50"/>
        <v>523.46</v>
      </c>
      <c r="AI154" s="47">
        <f t="shared" si="51"/>
        <v>520.98</v>
      </c>
      <c r="AK154" s="49"/>
    </row>
    <row r="155" spans="1:37">
      <c r="A155" s="135" t="s">
        <v>177</v>
      </c>
      <c r="B155" s="149"/>
      <c r="C155" s="150"/>
      <c r="D155" s="150"/>
      <c r="E155" s="150"/>
      <c r="F155" s="150">
        <v>623.29</v>
      </c>
      <c r="G155" s="150"/>
      <c r="H155" s="150"/>
      <c r="I155" s="150"/>
      <c r="J155" s="150"/>
      <c r="K155" s="150"/>
      <c r="L155" s="150">
        <v>622.99</v>
      </c>
      <c r="M155" s="150"/>
      <c r="N155" s="150"/>
      <c r="O155" s="150"/>
      <c r="P155" s="150"/>
      <c r="Q155" s="150"/>
      <c r="R155" s="150"/>
      <c r="S155" s="150">
        <v>625.41999999999996</v>
      </c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50"/>
        <v>625.41999999999996</v>
      </c>
      <c r="AI155" s="47">
        <f t="shared" si="51"/>
        <v>622.99</v>
      </c>
      <c r="AK155" s="49"/>
    </row>
    <row r="156" spans="1:37">
      <c r="A156" s="135" t="s">
        <v>178</v>
      </c>
      <c r="B156" s="149"/>
      <c r="C156" s="150"/>
      <c r="D156" s="150"/>
      <c r="E156" s="150"/>
      <c r="F156" s="150">
        <v>336.25</v>
      </c>
      <c r="G156" s="150"/>
      <c r="H156" s="150"/>
      <c r="I156" s="150"/>
      <c r="J156" s="150"/>
      <c r="K156" s="150"/>
      <c r="L156" s="150">
        <v>336.18</v>
      </c>
      <c r="M156" s="150"/>
      <c r="N156" s="150"/>
      <c r="O156" s="150"/>
      <c r="P156" s="150"/>
      <c r="Q156" s="150"/>
      <c r="R156" s="150"/>
      <c r="S156" s="150">
        <v>337.51</v>
      </c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50"/>
        <v>337.51</v>
      </c>
      <c r="AI156" s="47">
        <f t="shared" si="51"/>
        <v>336.18</v>
      </c>
      <c r="AK156" s="49"/>
    </row>
    <row r="157" spans="1:37">
      <c r="A157" s="135" t="s">
        <v>179</v>
      </c>
      <c r="B157" s="149"/>
      <c r="C157" s="150"/>
      <c r="D157" s="150"/>
      <c r="E157" s="150"/>
      <c r="F157" s="150">
        <v>886.9</v>
      </c>
      <c r="G157" s="150"/>
      <c r="H157" s="150"/>
      <c r="I157" s="150"/>
      <c r="J157" s="150"/>
      <c r="K157" s="150"/>
      <c r="L157" s="150">
        <v>886.5</v>
      </c>
      <c r="M157" s="150"/>
      <c r="N157" s="150"/>
      <c r="O157" s="150"/>
      <c r="P157" s="150"/>
      <c r="Q157" s="150"/>
      <c r="R157" s="150"/>
      <c r="S157" s="150">
        <v>887.3</v>
      </c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50"/>
        <v>887.3</v>
      </c>
      <c r="AI157" s="47">
        <f t="shared" si="51"/>
        <v>886.5</v>
      </c>
      <c r="AK157" s="49"/>
    </row>
    <row r="158" spans="1:37">
      <c r="A158" s="152" t="s">
        <v>180</v>
      </c>
      <c r="B158" s="153">
        <v>1523.39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0"/>
        <v>1523.39</v>
      </c>
      <c r="AI158" s="47">
        <f t="shared" si="51"/>
        <v>1523.39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52">B161</f>
        <v>0.3</v>
      </c>
      <c r="D161" s="161">
        <f t="shared" si="52"/>
        <v>0.3</v>
      </c>
      <c r="E161" s="161">
        <f t="shared" si="52"/>
        <v>0.3</v>
      </c>
      <c r="F161" s="161">
        <f t="shared" si="52"/>
        <v>0.3</v>
      </c>
      <c r="G161" s="161">
        <f t="shared" si="52"/>
        <v>0.3</v>
      </c>
      <c r="H161" s="161">
        <f t="shared" si="52"/>
        <v>0.3</v>
      </c>
      <c r="I161" s="161">
        <f t="shared" si="52"/>
        <v>0.3</v>
      </c>
      <c r="J161" s="161">
        <f t="shared" si="52"/>
        <v>0.3</v>
      </c>
      <c r="K161" s="161">
        <f t="shared" si="52"/>
        <v>0.3</v>
      </c>
      <c r="L161" s="161">
        <f t="shared" si="52"/>
        <v>0.3</v>
      </c>
      <c r="M161" s="161">
        <f t="shared" si="52"/>
        <v>0.3</v>
      </c>
      <c r="N161" s="161">
        <f t="shared" si="52"/>
        <v>0.3</v>
      </c>
      <c r="O161" s="161">
        <f t="shared" si="52"/>
        <v>0.3</v>
      </c>
      <c r="P161" s="161">
        <f t="shared" si="52"/>
        <v>0.3</v>
      </c>
      <c r="Q161" s="161">
        <f t="shared" si="52"/>
        <v>0.3</v>
      </c>
      <c r="R161" s="161">
        <f t="shared" si="52"/>
        <v>0.3</v>
      </c>
      <c r="S161" s="161">
        <f t="shared" ref="S161:AF166" si="53">R161</f>
        <v>0.3</v>
      </c>
      <c r="T161" s="161">
        <f t="shared" si="53"/>
        <v>0.3</v>
      </c>
      <c r="U161" s="161">
        <f t="shared" si="53"/>
        <v>0.3</v>
      </c>
      <c r="V161" s="161">
        <f t="shared" si="53"/>
        <v>0.3</v>
      </c>
      <c r="W161" s="161">
        <f t="shared" si="53"/>
        <v>0.3</v>
      </c>
      <c r="X161" s="161">
        <f t="shared" si="53"/>
        <v>0.3</v>
      </c>
      <c r="Y161" s="161">
        <f t="shared" si="53"/>
        <v>0.3</v>
      </c>
      <c r="Z161" s="161">
        <f t="shared" si="53"/>
        <v>0.3</v>
      </c>
      <c r="AA161" s="161">
        <f t="shared" si="53"/>
        <v>0.3</v>
      </c>
      <c r="AB161" s="161">
        <f t="shared" si="53"/>
        <v>0.3</v>
      </c>
      <c r="AC161" s="161">
        <f t="shared" si="53"/>
        <v>0.3</v>
      </c>
      <c r="AD161" s="161">
        <f t="shared" si="53"/>
        <v>0.3</v>
      </c>
      <c r="AE161" s="161">
        <f t="shared" si="53"/>
        <v>0.3</v>
      </c>
      <c r="AF161" s="161">
        <f t="shared" si="53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52"/>
        <v>0.4</v>
      </c>
      <c r="D162" s="163">
        <f t="shared" si="52"/>
        <v>0.4</v>
      </c>
      <c r="E162" s="163">
        <f t="shared" si="52"/>
        <v>0.4</v>
      </c>
      <c r="F162" s="163">
        <f t="shared" si="52"/>
        <v>0.4</v>
      </c>
      <c r="G162" s="163">
        <f t="shared" si="52"/>
        <v>0.4</v>
      </c>
      <c r="H162" s="163">
        <f t="shared" si="52"/>
        <v>0.4</v>
      </c>
      <c r="I162" s="163">
        <f t="shared" si="52"/>
        <v>0.4</v>
      </c>
      <c r="J162" s="163">
        <f t="shared" si="52"/>
        <v>0.4</v>
      </c>
      <c r="K162" s="163">
        <f t="shared" si="52"/>
        <v>0.4</v>
      </c>
      <c r="L162" s="163">
        <f t="shared" si="52"/>
        <v>0.4</v>
      </c>
      <c r="M162" s="163">
        <f t="shared" si="52"/>
        <v>0.4</v>
      </c>
      <c r="N162" s="163">
        <f t="shared" si="52"/>
        <v>0.4</v>
      </c>
      <c r="O162" s="163">
        <f t="shared" si="52"/>
        <v>0.4</v>
      </c>
      <c r="P162" s="163">
        <f t="shared" si="52"/>
        <v>0.4</v>
      </c>
      <c r="Q162" s="163">
        <f t="shared" si="52"/>
        <v>0.4</v>
      </c>
      <c r="R162" s="163">
        <f t="shared" si="52"/>
        <v>0.4</v>
      </c>
      <c r="S162" s="163">
        <f t="shared" si="53"/>
        <v>0.4</v>
      </c>
      <c r="T162" s="163">
        <f t="shared" si="53"/>
        <v>0.4</v>
      </c>
      <c r="U162" s="163">
        <f t="shared" si="53"/>
        <v>0.4</v>
      </c>
      <c r="V162" s="163">
        <f t="shared" si="53"/>
        <v>0.4</v>
      </c>
      <c r="W162" s="163">
        <f t="shared" si="53"/>
        <v>0.4</v>
      </c>
      <c r="X162" s="163">
        <f t="shared" si="53"/>
        <v>0.4</v>
      </c>
      <c r="Y162" s="163">
        <f t="shared" si="53"/>
        <v>0.4</v>
      </c>
      <c r="Z162" s="163">
        <f t="shared" si="53"/>
        <v>0.4</v>
      </c>
      <c r="AA162" s="163">
        <f t="shared" si="53"/>
        <v>0.4</v>
      </c>
      <c r="AB162" s="163">
        <f t="shared" si="53"/>
        <v>0.4</v>
      </c>
      <c r="AC162" s="163">
        <f t="shared" si="53"/>
        <v>0.4</v>
      </c>
      <c r="AD162" s="163">
        <f t="shared" si="53"/>
        <v>0.4</v>
      </c>
      <c r="AE162" s="163">
        <f t="shared" si="53"/>
        <v>0.4</v>
      </c>
      <c r="AF162" s="163">
        <f t="shared" si="53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52"/>
        <v>1.5</v>
      </c>
      <c r="D163" s="163">
        <f t="shared" si="52"/>
        <v>1.5</v>
      </c>
      <c r="E163" s="163">
        <f t="shared" si="52"/>
        <v>1.5</v>
      </c>
      <c r="F163" s="163">
        <f t="shared" si="52"/>
        <v>1.5</v>
      </c>
      <c r="G163" s="163">
        <f t="shared" si="52"/>
        <v>1.5</v>
      </c>
      <c r="H163" s="163">
        <f t="shared" si="52"/>
        <v>1.5</v>
      </c>
      <c r="I163" s="163">
        <f t="shared" si="52"/>
        <v>1.5</v>
      </c>
      <c r="J163" s="163">
        <f t="shared" si="52"/>
        <v>1.5</v>
      </c>
      <c r="K163" s="163">
        <f t="shared" si="52"/>
        <v>1.5</v>
      </c>
      <c r="L163" s="163">
        <f t="shared" si="52"/>
        <v>1.5</v>
      </c>
      <c r="M163" s="163">
        <f t="shared" si="52"/>
        <v>1.5</v>
      </c>
      <c r="N163" s="163">
        <f t="shared" si="52"/>
        <v>1.5</v>
      </c>
      <c r="O163" s="163">
        <f t="shared" si="52"/>
        <v>1.5</v>
      </c>
      <c r="P163" s="163">
        <f t="shared" si="52"/>
        <v>1.5</v>
      </c>
      <c r="Q163" s="163">
        <f t="shared" si="52"/>
        <v>1.5</v>
      </c>
      <c r="R163" s="163">
        <f t="shared" si="52"/>
        <v>1.5</v>
      </c>
      <c r="S163" s="163">
        <f t="shared" si="53"/>
        <v>1.5</v>
      </c>
      <c r="T163" s="163">
        <f t="shared" si="53"/>
        <v>1.5</v>
      </c>
      <c r="U163" s="163">
        <f t="shared" si="53"/>
        <v>1.5</v>
      </c>
      <c r="V163" s="163">
        <f t="shared" si="53"/>
        <v>1.5</v>
      </c>
      <c r="W163" s="163">
        <f t="shared" si="53"/>
        <v>1.5</v>
      </c>
      <c r="X163" s="163">
        <f t="shared" si="53"/>
        <v>1.5</v>
      </c>
      <c r="Y163" s="163">
        <f t="shared" si="53"/>
        <v>1.5</v>
      </c>
      <c r="Z163" s="163">
        <f t="shared" si="53"/>
        <v>1.5</v>
      </c>
      <c r="AA163" s="163">
        <f t="shared" si="53"/>
        <v>1.5</v>
      </c>
      <c r="AB163" s="163">
        <f t="shared" si="53"/>
        <v>1.5</v>
      </c>
      <c r="AC163" s="163">
        <f t="shared" si="53"/>
        <v>1.5</v>
      </c>
      <c r="AD163" s="163">
        <f t="shared" si="53"/>
        <v>1.5</v>
      </c>
      <c r="AE163" s="163">
        <f t="shared" si="53"/>
        <v>1.5</v>
      </c>
      <c r="AF163" s="163">
        <f t="shared" si="53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52"/>
        <v>0.3</v>
      </c>
      <c r="D164" s="163">
        <f t="shared" si="52"/>
        <v>0.3</v>
      </c>
      <c r="E164" s="163">
        <f t="shared" si="52"/>
        <v>0.3</v>
      </c>
      <c r="F164" s="163">
        <f t="shared" si="52"/>
        <v>0.3</v>
      </c>
      <c r="G164" s="163">
        <f t="shared" si="52"/>
        <v>0.3</v>
      </c>
      <c r="H164" s="163">
        <f t="shared" si="52"/>
        <v>0.3</v>
      </c>
      <c r="I164" s="163">
        <f t="shared" si="52"/>
        <v>0.3</v>
      </c>
      <c r="J164" s="163">
        <f t="shared" si="52"/>
        <v>0.3</v>
      </c>
      <c r="K164" s="163">
        <f t="shared" si="52"/>
        <v>0.3</v>
      </c>
      <c r="L164" s="163">
        <f t="shared" si="52"/>
        <v>0.3</v>
      </c>
      <c r="M164" s="163">
        <f t="shared" si="52"/>
        <v>0.3</v>
      </c>
      <c r="N164" s="163">
        <f t="shared" si="52"/>
        <v>0.3</v>
      </c>
      <c r="O164" s="163">
        <f t="shared" si="52"/>
        <v>0.3</v>
      </c>
      <c r="P164" s="163">
        <f t="shared" si="52"/>
        <v>0.3</v>
      </c>
      <c r="Q164" s="163">
        <f t="shared" si="52"/>
        <v>0.3</v>
      </c>
      <c r="R164" s="163">
        <f t="shared" si="52"/>
        <v>0.3</v>
      </c>
      <c r="S164" s="163">
        <f t="shared" si="53"/>
        <v>0.3</v>
      </c>
      <c r="T164" s="163">
        <f t="shared" si="53"/>
        <v>0.3</v>
      </c>
      <c r="U164" s="163">
        <f t="shared" si="53"/>
        <v>0.3</v>
      </c>
      <c r="V164" s="163">
        <f t="shared" si="53"/>
        <v>0.3</v>
      </c>
      <c r="W164" s="163">
        <f t="shared" si="53"/>
        <v>0.3</v>
      </c>
      <c r="X164" s="163">
        <f t="shared" si="53"/>
        <v>0.3</v>
      </c>
      <c r="Y164" s="163">
        <f t="shared" si="53"/>
        <v>0.3</v>
      </c>
      <c r="Z164" s="163">
        <f t="shared" si="53"/>
        <v>0.3</v>
      </c>
      <c r="AA164" s="163">
        <f t="shared" si="53"/>
        <v>0.3</v>
      </c>
      <c r="AB164" s="163">
        <f t="shared" si="53"/>
        <v>0.3</v>
      </c>
      <c r="AC164" s="163">
        <f t="shared" si="53"/>
        <v>0.3</v>
      </c>
      <c r="AD164" s="163">
        <f t="shared" si="53"/>
        <v>0.3</v>
      </c>
      <c r="AE164" s="163">
        <f t="shared" si="53"/>
        <v>0.3</v>
      </c>
      <c r="AF164" s="163">
        <f t="shared" si="53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52"/>
        <v>0.4</v>
      </c>
      <c r="D165" s="163">
        <f t="shared" si="52"/>
        <v>0.4</v>
      </c>
      <c r="E165" s="163">
        <f t="shared" si="52"/>
        <v>0.4</v>
      </c>
      <c r="F165" s="163">
        <f t="shared" si="52"/>
        <v>0.4</v>
      </c>
      <c r="G165" s="163">
        <f t="shared" si="52"/>
        <v>0.4</v>
      </c>
      <c r="H165" s="163">
        <f t="shared" si="52"/>
        <v>0.4</v>
      </c>
      <c r="I165" s="163">
        <f t="shared" si="52"/>
        <v>0.4</v>
      </c>
      <c r="J165" s="163">
        <f t="shared" si="52"/>
        <v>0.4</v>
      </c>
      <c r="K165" s="163">
        <f t="shared" si="52"/>
        <v>0.4</v>
      </c>
      <c r="L165" s="163">
        <f t="shared" si="52"/>
        <v>0.4</v>
      </c>
      <c r="M165" s="163">
        <f t="shared" si="52"/>
        <v>0.4</v>
      </c>
      <c r="N165" s="163">
        <f t="shared" si="52"/>
        <v>0.4</v>
      </c>
      <c r="O165" s="163">
        <f t="shared" si="52"/>
        <v>0.4</v>
      </c>
      <c r="P165" s="163">
        <f t="shared" si="52"/>
        <v>0.4</v>
      </c>
      <c r="Q165" s="163">
        <f t="shared" si="52"/>
        <v>0.4</v>
      </c>
      <c r="R165" s="163">
        <f t="shared" si="52"/>
        <v>0.4</v>
      </c>
      <c r="S165" s="163">
        <f t="shared" si="53"/>
        <v>0.4</v>
      </c>
      <c r="T165" s="163">
        <f t="shared" si="53"/>
        <v>0.4</v>
      </c>
      <c r="U165" s="163">
        <f t="shared" si="53"/>
        <v>0.4</v>
      </c>
      <c r="V165" s="163">
        <f t="shared" si="53"/>
        <v>0.4</v>
      </c>
      <c r="W165" s="163">
        <f t="shared" si="53"/>
        <v>0.4</v>
      </c>
      <c r="X165" s="163">
        <f t="shared" si="53"/>
        <v>0.4</v>
      </c>
      <c r="Y165" s="163">
        <f t="shared" si="53"/>
        <v>0.4</v>
      </c>
      <c r="Z165" s="163">
        <f t="shared" si="53"/>
        <v>0.4</v>
      </c>
      <c r="AA165" s="163">
        <f t="shared" si="53"/>
        <v>0.4</v>
      </c>
      <c r="AB165" s="163">
        <f t="shared" si="53"/>
        <v>0.4</v>
      </c>
      <c r="AC165" s="163">
        <f t="shared" si="53"/>
        <v>0.4</v>
      </c>
      <c r="AD165" s="163">
        <f t="shared" si="53"/>
        <v>0.4</v>
      </c>
      <c r="AE165" s="163">
        <f t="shared" si="53"/>
        <v>0.4</v>
      </c>
      <c r="AF165" s="163">
        <f t="shared" si="53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52"/>
        <v>0.64</v>
      </c>
      <c r="D166" s="166">
        <f t="shared" si="52"/>
        <v>0.64</v>
      </c>
      <c r="E166" s="166">
        <f t="shared" si="52"/>
        <v>0.64</v>
      </c>
      <c r="F166" s="166">
        <f t="shared" si="52"/>
        <v>0.64</v>
      </c>
      <c r="G166" s="166">
        <f t="shared" si="52"/>
        <v>0.64</v>
      </c>
      <c r="H166" s="166">
        <f t="shared" si="52"/>
        <v>0.64</v>
      </c>
      <c r="I166" s="166">
        <f t="shared" si="52"/>
        <v>0.64</v>
      </c>
      <c r="J166" s="166">
        <f t="shared" si="52"/>
        <v>0.64</v>
      </c>
      <c r="K166" s="166">
        <f t="shared" si="52"/>
        <v>0.64</v>
      </c>
      <c r="L166" s="166">
        <f t="shared" si="52"/>
        <v>0.64</v>
      </c>
      <c r="M166" s="166">
        <f t="shared" si="52"/>
        <v>0.64</v>
      </c>
      <c r="N166" s="166">
        <f t="shared" si="52"/>
        <v>0.64</v>
      </c>
      <c r="O166" s="166">
        <f t="shared" si="52"/>
        <v>0.64</v>
      </c>
      <c r="P166" s="166">
        <f t="shared" si="52"/>
        <v>0.64</v>
      </c>
      <c r="Q166" s="166">
        <f t="shared" si="52"/>
        <v>0.64</v>
      </c>
      <c r="R166" s="166">
        <f t="shared" si="52"/>
        <v>0.64</v>
      </c>
      <c r="S166" s="166">
        <f t="shared" si="53"/>
        <v>0.64</v>
      </c>
      <c r="T166" s="166">
        <f t="shared" si="53"/>
        <v>0.64</v>
      </c>
      <c r="U166" s="166">
        <f t="shared" si="53"/>
        <v>0.64</v>
      </c>
      <c r="V166" s="166">
        <f t="shared" si="53"/>
        <v>0.64</v>
      </c>
      <c r="W166" s="166">
        <f t="shared" si="53"/>
        <v>0.64</v>
      </c>
      <c r="X166" s="166">
        <f t="shared" si="53"/>
        <v>0.64</v>
      </c>
      <c r="Y166" s="166">
        <f t="shared" si="53"/>
        <v>0.64</v>
      </c>
      <c r="Z166" s="166">
        <f t="shared" si="53"/>
        <v>0.64</v>
      </c>
      <c r="AA166" s="166">
        <f t="shared" si="53"/>
        <v>0.64</v>
      </c>
      <c r="AB166" s="166">
        <f t="shared" si="53"/>
        <v>0.64</v>
      </c>
      <c r="AC166" s="166">
        <f t="shared" si="53"/>
        <v>0.64</v>
      </c>
      <c r="AD166" s="166">
        <f t="shared" si="53"/>
        <v>0.64</v>
      </c>
      <c r="AE166" s="166">
        <f t="shared" si="53"/>
        <v>0.64</v>
      </c>
      <c r="AF166" s="166">
        <f t="shared" si="53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54">SUM(C161:C166)</f>
        <v>3.54</v>
      </c>
      <c r="D167" s="169">
        <f t="shared" si="54"/>
        <v>3.54</v>
      </c>
      <c r="E167" s="169">
        <f t="shared" si="54"/>
        <v>3.54</v>
      </c>
      <c r="F167" s="169">
        <f t="shared" si="54"/>
        <v>3.54</v>
      </c>
      <c r="G167" s="169">
        <f t="shared" si="54"/>
        <v>3.54</v>
      </c>
      <c r="H167" s="169">
        <f t="shared" si="54"/>
        <v>3.54</v>
      </c>
      <c r="I167" s="169">
        <f t="shared" si="54"/>
        <v>3.54</v>
      </c>
      <c r="J167" s="169">
        <f t="shared" si="54"/>
        <v>3.54</v>
      </c>
      <c r="K167" s="169">
        <f t="shared" si="54"/>
        <v>3.54</v>
      </c>
      <c r="L167" s="169">
        <f t="shared" si="54"/>
        <v>3.54</v>
      </c>
      <c r="M167" s="169">
        <f t="shared" si="54"/>
        <v>3.54</v>
      </c>
      <c r="N167" s="169">
        <f>SUM(N161:N166)</f>
        <v>3.54</v>
      </c>
      <c r="O167" s="169">
        <f>SUM(O161:O166)</f>
        <v>3.54</v>
      </c>
      <c r="P167" s="169">
        <f>SUM(P161:P166)</f>
        <v>3.54</v>
      </c>
      <c r="Q167" s="169">
        <f>SUM(Q161:Q166)</f>
        <v>3.54</v>
      </c>
      <c r="R167" s="169">
        <f t="shared" si="54"/>
        <v>3.54</v>
      </c>
      <c r="S167" s="169">
        <f t="shared" si="54"/>
        <v>3.54</v>
      </c>
      <c r="T167" s="169">
        <f t="shared" si="54"/>
        <v>3.54</v>
      </c>
      <c r="U167" s="169">
        <f t="shared" si="54"/>
        <v>3.54</v>
      </c>
      <c r="V167" s="169">
        <f t="shared" si="54"/>
        <v>3.54</v>
      </c>
      <c r="W167" s="169">
        <f t="shared" si="54"/>
        <v>3.54</v>
      </c>
      <c r="X167" s="169">
        <f t="shared" si="54"/>
        <v>3.54</v>
      </c>
      <c r="Y167" s="169">
        <f t="shared" si="54"/>
        <v>3.54</v>
      </c>
      <c r="Z167" s="169">
        <f t="shared" si="54"/>
        <v>3.54</v>
      </c>
      <c r="AA167" s="169">
        <f t="shared" si="54"/>
        <v>3.54</v>
      </c>
      <c r="AB167" s="169">
        <f t="shared" si="54"/>
        <v>3.54</v>
      </c>
      <c r="AC167" s="169">
        <f t="shared" si="54"/>
        <v>3.54</v>
      </c>
      <c r="AD167" s="169">
        <f t="shared" si="54"/>
        <v>3.54</v>
      </c>
      <c r="AE167" s="169">
        <f t="shared" si="54"/>
        <v>3.54</v>
      </c>
      <c r="AF167" s="169">
        <f t="shared" si="54"/>
        <v>3.54</v>
      </c>
      <c r="AG167" s="170">
        <f t="shared" si="54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R184" si="55">B169</f>
        <v>0</v>
      </c>
      <c r="D169" s="161">
        <f t="shared" si="55"/>
        <v>0</v>
      </c>
      <c r="E169" s="161">
        <f t="shared" si="55"/>
        <v>0</v>
      </c>
      <c r="F169" s="161">
        <f t="shared" si="55"/>
        <v>0</v>
      </c>
      <c r="G169" s="161">
        <f t="shared" si="55"/>
        <v>0</v>
      </c>
      <c r="H169" s="161">
        <f t="shared" si="55"/>
        <v>0</v>
      </c>
      <c r="I169" s="161">
        <f t="shared" si="55"/>
        <v>0</v>
      </c>
      <c r="J169" s="161">
        <f t="shared" si="55"/>
        <v>0</v>
      </c>
      <c r="K169" s="161">
        <f t="shared" si="55"/>
        <v>0</v>
      </c>
      <c r="L169" s="161">
        <f t="shared" si="55"/>
        <v>0</v>
      </c>
      <c r="M169" s="161">
        <f t="shared" si="55"/>
        <v>0</v>
      </c>
      <c r="N169" s="161">
        <f t="shared" ref="N169:Q232" si="56">M169</f>
        <v>0</v>
      </c>
      <c r="O169" s="161">
        <f t="shared" si="56"/>
        <v>0</v>
      </c>
      <c r="P169" s="161">
        <f t="shared" si="56"/>
        <v>0</v>
      </c>
      <c r="Q169" s="161">
        <f t="shared" si="56"/>
        <v>0</v>
      </c>
      <c r="R169" s="161">
        <f t="shared" si="55"/>
        <v>0</v>
      </c>
      <c r="S169" s="161">
        <f t="shared" ref="S169:AF184" si="57">R169</f>
        <v>0</v>
      </c>
      <c r="T169" s="161">
        <f t="shared" si="57"/>
        <v>0</v>
      </c>
      <c r="U169" s="161">
        <f t="shared" si="57"/>
        <v>0</v>
      </c>
      <c r="V169" s="161">
        <f t="shared" si="57"/>
        <v>0</v>
      </c>
      <c r="W169" s="161">
        <f t="shared" si="57"/>
        <v>0</v>
      </c>
      <c r="X169" s="161">
        <f t="shared" si="57"/>
        <v>0</v>
      </c>
      <c r="Y169" s="161">
        <f t="shared" si="57"/>
        <v>0</v>
      </c>
      <c r="Z169" s="161">
        <f t="shared" si="57"/>
        <v>0</v>
      </c>
      <c r="AA169" s="161">
        <f t="shared" si="57"/>
        <v>0</v>
      </c>
      <c r="AB169" s="161">
        <f t="shared" si="57"/>
        <v>0</v>
      </c>
      <c r="AC169" s="161">
        <f t="shared" si="57"/>
        <v>0</v>
      </c>
      <c r="AD169" s="161">
        <f t="shared" si="57"/>
        <v>0</v>
      </c>
      <c r="AE169" s="161">
        <f t="shared" si="57"/>
        <v>0</v>
      </c>
      <c r="AF169" s="174">
        <f t="shared" si="57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55"/>
        <v>0</v>
      </c>
      <c r="D170" s="163">
        <f t="shared" si="55"/>
        <v>0</v>
      </c>
      <c r="E170" s="163">
        <f t="shared" si="55"/>
        <v>0</v>
      </c>
      <c r="F170" s="163">
        <f t="shared" si="55"/>
        <v>0</v>
      </c>
      <c r="G170" s="163">
        <f t="shared" si="55"/>
        <v>0</v>
      </c>
      <c r="H170" s="163">
        <f t="shared" si="55"/>
        <v>0</v>
      </c>
      <c r="I170" s="163">
        <f t="shared" si="55"/>
        <v>0</v>
      </c>
      <c r="J170" s="163">
        <f t="shared" si="55"/>
        <v>0</v>
      </c>
      <c r="K170" s="163">
        <f t="shared" si="55"/>
        <v>0</v>
      </c>
      <c r="L170" s="163">
        <f t="shared" si="55"/>
        <v>0</v>
      </c>
      <c r="M170" s="163">
        <f t="shared" si="55"/>
        <v>0</v>
      </c>
      <c r="N170" s="163">
        <f t="shared" si="56"/>
        <v>0</v>
      </c>
      <c r="O170" s="163">
        <f t="shared" si="56"/>
        <v>0</v>
      </c>
      <c r="P170" s="163">
        <f t="shared" si="56"/>
        <v>0</v>
      </c>
      <c r="Q170" s="163">
        <f t="shared" si="56"/>
        <v>0</v>
      </c>
      <c r="R170" s="163">
        <f t="shared" si="55"/>
        <v>0</v>
      </c>
      <c r="S170" s="163">
        <f t="shared" si="57"/>
        <v>0</v>
      </c>
      <c r="T170" s="163">
        <f t="shared" si="57"/>
        <v>0</v>
      </c>
      <c r="U170" s="163">
        <f t="shared" si="57"/>
        <v>0</v>
      </c>
      <c r="V170" s="163">
        <f t="shared" si="57"/>
        <v>0</v>
      </c>
      <c r="W170" s="163">
        <f t="shared" si="57"/>
        <v>0</v>
      </c>
      <c r="X170" s="163">
        <f t="shared" si="57"/>
        <v>0</v>
      </c>
      <c r="Y170" s="163">
        <f t="shared" si="57"/>
        <v>0</v>
      </c>
      <c r="Z170" s="163">
        <f t="shared" si="57"/>
        <v>0</v>
      </c>
      <c r="AA170" s="163">
        <f t="shared" si="57"/>
        <v>0</v>
      </c>
      <c r="AB170" s="163">
        <f t="shared" si="57"/>
        <v>0</v>
      </c>
      <c r="AC170" s="163">
        <f t="shared" si="57"/>
        <v>0</v>
      </c>
      <c r="AD170" s="163">
        <f t="shared" si="57"/>
        <v>0</v>
      </c>
      <c r="AE170" s="163">
        <f t="shared" si="57"/>
        <v>0</v>
      </c>
      <c r="AF170" s="176">
        <f t="shared" si="57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55"/>
        <v>0</v>
      </c>
      <c r="D171" s="163">
        <f t="shared" si="55"/>
        <v>0</v>
      </c>
      <c r="E171" s="163">
        <f t="shared" si="55"/>
        <v>0</v>
      </c>
      <c r="F171" s="163">
        <f t="shared" si="55"/>
        <v>0</v>
      </c>
      <c r="G171" s="163">
        <f t="shared" si="55"/>
        <v>0</v>
      </c>
      <c r="H171" s="163">
        <f t="shared" si="55"/>
        <v>0</v>
      </c>
      <c r="I171" s="163">
        <f t="shared" si="55"/>
        <v>0</v>
      </c>
      <c r="J171" s="163">
        <f t="shared" si="55"/>
        <v>0</v>
      </c>
      <c r="K171" s="163">
        <f t="shared" si="55"/>
        <v>0</v>
      </c>
      <c r="L171" s="163">
        <f t="shared" si="55"/>
        <v>0</v>
      </c>
      <c r="M171" s="163">
        <f t="shared" si="55"/>
        <v>0</v>
      </c>
      <c r="N171" s="163">
        <f t="shared" si="56"/>
        <v>0</v>
      </c>
      <c r="O171" s="163">
        <f t="shared" si="56"/>
        <v>0</v>
      </c>
      <c r="P171" s="163">
        <f t="shared" si="56"/>
        <v>0</v>
      </c>
      <c r="Q171" s="163">
        <f t="shared" si="56"/>
        <v>0</v>
      </c>
      <c r="R171" s="163">
        <f t="shared" si="55"/>
        <v>0</v>
      </c>
      <c r="S171" s="163">
        <f t="shared" si="57"/>
        <v>0</v>
      </c>
      <c r="T171" s="163">
        <f t="shared" si="57"/>
        <v>0</v>
      </c>
      <c r="U171" s="163">
        <f t="shared" si="57"/>
        <v>0</v>
      </c>
      <c r="V171" s="163">
        <f t="shared" si="57"/>
        <v>0</v>
      </c>
      <c r="W171" s="163">
        <f t="shared" si="57"/>
        <v>0</v>
      </c>
      <c r="X171" s="163">
        <f t="shared" si="57"/>
        <v>0</v>
      </c>
      <c r="Y171" s="163">
        <f t="shared" si="57"/>
        <v>0</v>
      </c>
      <c r="Z171" s="163">
        <f t="shared" si="57"/>
        <v>0</v>
      </c>
      <c r="AA171" s="163">
        <f t="shared" si="57"/>
        <v>0</v>
      </c>
      <c r="AB171" s="163">
        <f t="shared" si="57"/>
        <v>0</v>
      </c>
      <c r="AC171" s="163">
        <f t="shared" si="57"/>
        <v>0</v>
      </c>
      <c r="AD171" s="163">
        <f t="shared" si="57"/>
        <v>0</v>
      </c>
      <c r="AE171" s="163">
        <f t="shared" si="57"/>
        <v>0</v>
      </c>
      <c r="AF171" s="176">
        <f t="shared" si="57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55"/>
        <v>0</v>
      </c>
      <c r="D172" s="163">
        <f t="shared" si="55"/>
        <v>0</v>
      </c>
      <c r="E172" s="163">
        <f t="shared" si="55"/>
        <v>0</v>
      </c>
      <c r="F172" s="163">
        <f t="shared" si="55"/>
        <v>0</v>
      </c>
      <c r="G172" s="163">
        <f t="shared" si="55"/>
        <v>0</v>
      </c>
      <c r="H172" s="163">
        <f t="shared" si="55"/>
        <v>0</v>
      </c>
      <c r="I172" s="163">
        <f t="shared" si="55"/>
        <v>0</v>
      </c>
      <c r="J172" s="163">
        <f t="shared" si="55"/>
        <v>0</v>
      </c>
      <c r="K172" s="163">
        <f t="shared" si="55"/>
        <v>0</v>
      </c>
      <c r="L172" s="163">
        <f t="shared" si="55"/>
        <v>0</v>
      </c>
      <c r="M172" s="163">
        <f t="shared" si="55"/>
        <v>0</v>
      </c>
      <c r="N172" s="163">
        <f t="shared" si="56"/>
        <v>0</v>
      </c>
      <c r="O172" s="163">
        <f t="shared" si="56"/>
        <v>0</v>
      </c>
      <c r="P172" s="163">
        <f t="shared" si="56"/>
        <v>0</v>
      </c>
      <c r="Q172" s="163">
        <f t="shared" si="56"/>
        <v>0</v>
      </c>
      <c r="R172" s="163">
        <f t="shared" si="55"/>
        <v>0</v>
      </c>
      <c r="S172" s="163">
        <f t="shared" si="57"/>
        <v>0</v>
      </c>
      <c r="T172" s="163">
        <f t="shared" si="57"/>
        <v>0</v>
      </c>
      <c r="U172" s="163">
        <f t="shared" si="57"/>
        <v>0</v>
      </c>
      <c r="V172" s="163">
        <f t="shared" si="57"/>
        <v>0</v>
      </c>
      <c r="W172" s="163">
        <f t="shared" si="57"/>
        <v>0</v>
      </c>
      <c r="X172" s="163">
        <f t="shared" si="57"/>
        <v>0</v>
      </c>
      <c r="Y172" s="163">
        <f t="shared" si="57"/>
        <v>0</v>
      </c>
      <c r="Z172" s="163">
        <f t="shared" si="57"/>
        <v>0</v>
      </c>
      <c r="AA172" s="163">
        <f t="shared" si="57"/>
        <v>0</v>
      </c>
      <c r="AB172" s="163">
        <f t="shared" si="57"/>
        <v>0</v>
      </c>
      <c r="AC172" s="163">
        <f t="shared" si="57"/>
        <v>0</v>
      </c>
      <c r="AD172" s="163">
        <f t="shared" si="57"/>
        <v>0</v>
      </c>
      <c r="AE172" s="163">
        <f t="shared" si="57"/>
        <v>0</v>
      </c>
      <c r="AF172" s="176">
        <f t="shared" si="57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55"/>
        <v>0</v>
      </c>
      <c r="D173" s="163">
        <f t="shared" si="55"/>
        <v>0</v>
      </c>
      <c r="E173" s="163">
        <f t="shared" si="55"/>
        <v>0</v>
      </c>
      <c r="F173" s="163">
        <f t="shared" si="55"/>
        <v>0</v>
      </c>
      <c r="G173" s="163">
        <f t="shared" si="55"/>
        <v>0</v>
      </c>
      <c r="H173" s="163">
        <f t="shared" si="55"/>
        <v>0</v>
      </c>
      <c r="I173" s="163">
        <f t="shared" si="55"/>
        <v>0</v>
      </c>
      <c r="J173" s="163">
        <f t="shared" si="55"/>
        <v>0</v>
      </c>
      <c r="K173" s="163">
        <f t="shared" si="55"/>
        <v>0</v>
      </c>
      <c r="L173" s="163">
        <f t="shared" si="55"/>
        <v>0</v>
      </c>
      <c r="M173" s="163">
        <f t="shared" si="55"/>
        <v>0</v>
      </c>
      <c r="N173" s="163">
        <f t="shared" si="56"/>
        <v>0</v>
      </c>
      <c r="O173" s="163">
        <f t="shared" si="56"/>
        <v>0</v>
      </c>
      <c r="P173" s="163">
        <f t="shared" si="56"/>
        <v>0</v>
      </c>
      <c r="Q173" s="163">
        <f t="shared" si="56"/>
        <v>0</v>
      </c>
      <c r="R173" s="163">
        <f t="shared" si="55"/>
        <v>0</v>
      </c>
      <c r="S173" s="163">
        <f t="shared" si="57"/>
        <v>0</v>
      </c>
      <c r="T173" s="163">
        <f t="shared" si="57"/>
        <v>0</v>
      </c>
      <c r="U173" s="163">
        <f t="shared" si="57"/>
        <v>0</v>
      </c>
      <c r="V173" s="163">
        <f t="shared" si="57"/>
        <v>0</v>
      </c>
      <c r="W173" s="163">
        <f t="shared" si="57"/>
        <v>0</v>
      </c>
      <c r="X173" s="163">
        <f t="shared" si="57"/>
        <v>0</v>
      </c>
      <c r="Y173" s="163">
        <f t="shared" si="57"/>
        <v>0</v>
      </c>
      <c r="Z173" s="163">
        <f t="shared" si="57"/>
        <v>0</v>
      </c>
      <c r="AA173" s="163">
        <f t="shared" si="57"/>
        <v>0</v>
      </c>
      <c r="AB173" s="163">
        <f t="shared" si="57"/>
        <v>0</v>
      </c>
      <c r="AC173" s="163">
        <f t="shared" si="57"/>
        <v>0</v>
      </c>
      <c r="AD173" s="163">
        <f t="shared" si="57"/>
        <v>0</v>
      </c>
      <c r="AE173" s="163">
        <f t="shared" si="57"/>
        <v>0</v>
      </c>
      <c r="AF173" s="176">
        <f t="shared" si="57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55"/>
        <v>0</v>
      </c>
      <c r="D174" s="163">
        <f t="shared" si="55"/>
        <v>0</v>
      </c>
      <c r="E174" s="163">
        <f t="shared" si="55"/>
        <v>0</v>
      </c>
      <c r="F174" s="163">
        <f t="shared" si="55"/>
        <v>0</v>
      </c>
      <c r="G174" s="163">
        <f t="shared" si="55"/>
        <v>0</v>
      </c>
      <c r="H174" s="163">
        <f t="shared" si="55"/>
        <v>0</v>
      </c>
      <c r="I174" s="163">
        <f t="shared" si="55"/>
        <v>0</v>
      </c>
      <c r="J174" s="163">
        <f t="shared" si="55"/>
        <v>0</v>
      </c>
      <c r="K174" s="163">
        <f t="shared" si="55"/>
        <v>0</v>
      </c>
      <c r="L174" s="163">
        <f t="shared" si="55"/>
        <v>0</v>
      </c>
      <c r="M174" s="163">
        <f t="shared" si="55"/>
        <v>0</v>
      </c>
      <c r="N174" s="163">
        <f t="shared" si="56"/>
        <v>0</v>
      </c>
      <c r="O174" s="163">
        <f t="shared" si="56"/>
        <v>0</v>
      </c>
      <c r="P174" s="163">
        <f t="shared" si="56"/>
        <v>0</v>
      </c>
      <c r="Q174" s="163">
        <f t="shared" si="56"/>
        <v>0</v>
      </c>
      <c r="R174" s="163">
        <f t="shared" si="55"/>
        <v>0</v>
      </c>
      <c r="S174" s="163">
        <f t="shared" si="57"/>
        <v>0</v>
      </c>
      <c r="T174" s="163">
        <f t="shared" si="57"/>
        <v>0</v>
      </c>
      <c r="U174" s="163">
        <f t="shared" si="57"/>
        <v>0</v>
      </c>
      <c r="V174" s="163">
        <f t="shared" si="57"/>
        <v>0</v>
      </c>
      <c r="W174" s="163">
        <f t="shared" si="57"/>
        <v>0</v>
      </c>
      <c r="X174" s="163">
        <f t="shared" si="57"/>
        <v>0</v>
      </c>
      <c r="Y174" s="163">
        <f t="shared" si="57"/>
        <v>0</v>
      </c>
      <c r="Z174" s="163">
        <f t="shared" si="57"/>
        <v>0</v>
      </c>
      <c r="AA174" s="163">
        <f t="shared" si="57"/>
        <v>0</v>
      </c>
      <c r="AB174" s="163">
        <f t="shared" si="57"/>
        <v>0</v>
      </c>
      <c r="AC174" s="163">
        <f t="shared" si="57"/>
        <v>0</v>
      </c>
      <c r="AD174" s="163">
        <f t="shared" si="57"/>
        <v>0</v>
      </c>
      <c r="AE174" s="163">
        <f t="shared" si="57"/>
        <v>0</v>
      </c>
      <c r="AF174" s="176">
        <f t="shared" si="57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55"/>
        <v>0</v>
      </c>
      <c r="D175" s="163">
        <f t="shared" si="55"/>
        <v>0</v>
      </c>
      <c r="E175" s="163">
        <f t="shared" si="55"/>
        <v>0</v>
      </c>
      <c r="F175" s="163">
        <f t="shared" si="55"/>
        <v>0</v>
      </c>
      <c r="G175" s="163">
        <f t="shared" si="55"/>
        <v>0</v>
      </c>
      <c r="H175" s="163">
        <f t="shared" si="55"/>
        <v>0</v>
      </c>
      <c r="I175" s="163">
        <f t="shared" si="55"/>
        <v>0</v>
      </c>
      <c r="J175" s="163">
        <f t="shared" si="55"/>
        <v>0</v>
      </c>
      <c r="K175" s="163">
        <f t="shared" si="55"/>
        <v>0</v>
      </c>
      <c r="L175" s="163">
        <f t="shared" si="55"/>
        <v>0</v>
      </c>
      <c r="M175" s="163">
        <f t="shared" si="55"/>
        <v>0</v>
      </c>
      <c r="N175" s="163">
        <f t="shared" si="56"/>
        <v>0</v>
      </c>
      <c r="O175" s="163">
        <f t="shared" si="56"/>
        <v>0</v>
      </c>
      <c r="P175" s="163">
        <f t="shared" si="56"/>
        <v>0</v>
      </c>
      <c r="Q175" s="163">
        <f t="shared" si="56"/>
        <v>0</v>
      </c>
      <c r="R175" s="163">
        <f t="shared" si="55"/>
        <v>0</v>
      </c>
      <c r="S175" s="163">
        <f t="shared" si="57"/>
        <v>0</v>
      </c>
      <c r="T175" s="163">
        <f t="shared" si="57"/>
        <v>0</v>
      </c>
      <c r="U175" s="163">
        <f t="shared" si="57"/>
        <v>0</v>
      </c>
      <c r="V175" s="163">
        <f t="shared" si="57"/>
        <v>0</v>
      </c>
      <c r="W175" s="163">
        <f t="shared" si="57"/>
        <v>0</v>
      </c>
      <c r="X175" s="163">
        <f t="shared" si="57"/>
        <v>0</v>
      </c>
      <c r="Y175" s="163">
        <f t="shared" si="57"/>
        <v>0</v>
      </c>
      <c r="Z175" s="163">
        <f t="shared" si="57"/>
        <v>0</v>
      </c>
      <c r="AA175" s="163">
        <f t="shared" si="57"/>
        <v>0</v>
      </c>
      <c r="AB175" s="163">
        <f t="shared" si="57"/>
        <v>0</v>
      </c>
      <c r="AC175" s="163">
        <f t="shared" si="57"/>
        <v>0</v>
      </c>
      <c r="AD175" s="163">
        <f t="shared" si="57"/>
        <v>0</v>
      </c>
      <c r="AE175" s="163">
        <f t="shared" si="57"/>
        <v>0</v>
      </c>
      <c r="AF175" s="176">
        <f t="shared" si="57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55"/>
        <v>0</v>
      </c>
      <c r="D176" s="163">
        <f t="shared" si="55"/>
        <v>0</v>
      </c>
      <c r="E176" s="163">
        <f t="shared" si="55"/>
        <v>0</v>
      </c>
      <c r="F176" s="163">
        <f t="shared" si="55"/>
        <v>0</v>
      </c>
      <c r="G176" s="163">
        <f t="shared" si="55"/>
        <v>0</v>
      </c>
      <c r="H176" s="163">
        <f t="shared" si="55"/>
        <v>0</v>
      </c>
      <c r="I176" s="163">
        <f t="shared" si="55"/>
        <v>0</v>
      </c>
      <c r="J176" s="163">
        <f t="shared" si="55"/>
        <v>0</v>
      </c>
      <c r="K176" s="163">
        <f t="shared" si="55"/>
        <v>0</v>
      </c>
      <c r="L176" s="163">
        <f t="shared" si="55"/>
        <v>0</v>
      </c>
      <c r="M176" s="163">
        <f t="shared" si="55"/>
        <v>0</v>
      </c>
      <c r="N176" s="163">
        <f t="shared" si="56"/>
        <v>0</v>
      </c>
      <c r="O176" s="163">
        <f t="shared" si="56"/>
        <v>0</v>
      </c>
      <c r="P176" s="163">
        <f t="shared" si="56"/>
        <v>0</v>
      </c>
      <c r="Q176" s="163">
        <f t="shared" si="56"/>
        <v>0</v>
      </c>
      <c r="R176" s="163">
        <f t="shared" si="55"/>
        <v>0</v>
      </c>
      <c r="S176" s="163">
        <f t="shared" si="57"/>
        <v>0</v>
      </c>
      <c r="T176" s="163">
        <f t="shared" si="57"/>
        <v>0</v>
      </c>
      <c r="U176" s="163">
        <f t="shared" si="57"/>
        <v>0</v>
      </c>
      <c r="V176" s="163">
        <f t="shared" si="57"/>
        <v>0</v>
      </c>
      <c r="W176" s="163">
        <f t="shared" si="57"/>
        <v>0</v>
      </c>
      <c r="X176" s="163">
        <f t="shared" si="57"/>
        <v>0</v>
      </c>
      <c r="Y176" s="163">
        <f t="shared" si="57"/>
        <v>0</v>
      </c>
      <c r="Z176" s="163">
        <f t="shared" si="57"/>
        <v>0</v>
      </c>
      <c r="AA176" s="163">
        <f t="shared" si="57"/>
        <v>0</v>
      </c>
      <c r="AB176" s="163">
        <f t="shared" si="57"/>
        <v>0</v>
      </c>
      <c r="AC176" s="163">
        <f t="shared" si="57"/>
        <v>0</v>
      </c>
      <c r="AD176" s="163">
        <f t="shared" si="57"/>
        <v>0</v>
      </c>
      <c r="AE176" s="163">
        <f t="shared" si="57"/>
        <v>0</v>
      </c>
      <c r="AF176" s="176">
        <f t="shared" si="57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55"/>
        <v>0</v>
      </c>
      <c r="D177" s="163">
        <f t="shared" si="55"/>
        <v>0</v>
      </c>
      <c r="E177" s="163">
        <f t="shared" si="55"/>
        <v>0</v>
      </c>
      <c r="F177" s="163">
        <f t="shared" si="55"/>
        <v>0</v>
      </c>
      <c r="G177" s="163">
        <f t="shared" si="55"/>
        <v>0</v>
      </c>
      <c r="H177" s="163">
        <f t="shared" si="55"/>
        <v>0</v>
      </c>
      <c r="I177" s="163">
        <f t="shared" si="55"/>
        <v>0</v>
      </c>
      <c r="J177" s="163">
        <f t="shared" si="55"/>
        <v>0</v>
      </c>
      <c r="K177" s="163">
        <f t="shared" si="55"/>
        <v>0</v>
      </c>
      <c r="L177" s="163">
        <f t="shared" si="55"/>
        <v>0</v>
      </c>
      <c r="M177" s="163">
        <f t="shared" si="55"/>
        <v>0</v>
      </c>
      <c r="N177" s="163">
        <f t="shared" si="56"/>
        <v>0</v>
      </c>
      <c r="O177" s="163">
        <f t="shared" si="56"/>
        <v>0</v>
      </c>
      <c r="P177" s="163">
        <f t="shared" si="56"/>
        <v>0</v>
      </c>
      <c r="Q177" s="163">
        <f t="shared" si="56"/>
        <v>0</v>
      </c>
      <c r="R177" s="163">
        <f t="shared" si="55"/>
        <v>0</v>
      </c>
      <c r="S177" s="163">
        <f t="shared" si="57"/>
        <v>0</v>
      </c>
      <c r="T177" s="163">
        <f t="shared" si="57"/>
        <v>0</v>
      </c>
      <c r="U177" s="163">
        <f t="shared" si="57"/>
        <v>0</v>
      </c>
      <c r="V177" s="163">
        <f t="shared" si="57"/>
        <v>0</v>
      </c>
      <c r="W177" s="163">
        <f t="shared" si="57"/>
        <v>0</v>
      </c>
      <c r="X177" s="163">
        <f t="shared" si="57"/>
        <v>0</v>
      </c>
      <c r="Y177" s="163">
        <f t="shared" si="57"/>
        <v>0</v>
      </c>
      <c r="Z177" s="163">
        <f t="shared" si="57"/>
        <v>0</v>
      </c>
      <c r="AA177" s="163">
        <f t="shared" si="57"/>
        <v>0</v>
      </c>
      <c r="AB177" s="163">
        <f t="shared" si="57"/>
        <v>0</v>
      </c>
      <c r="AC177" s="163">
        <f t="shared" si="57"/>
        <v>0</v>
      </c>
      <c r="AD177" s="163">
        <f t="shared" si="57"/>
        <v>0</v>
      </c>
      <c r="AE177" s="163">
        <f t="shared" si="57"/>
        <v>0</v>
      </c>
      <c r="AF177" s="176">
        <f t="shared" si="57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55"/>
        <v>0</v>
      </c>
      <c r="D178" s="163">
        <f t="shared" si="55"/>
        <v>0</v>
      </c>
      <c r="E178" s="163">
        <f t="shared" si="55"/>
        <v>0</v>
      </c>
      <c r="F178" s="163">
        <f t="shared" si="55"/>
        <v>0</v>
      </c>
      <c r="G178" s="163">
        <f t="shared" si="55"/>
        <v>0</v>
      </c>
      <c r="H178" s="163">
        <f t="shared" si="55"/>
        <v>0</v>
      </c>
      <c r="I178" s="163">
        <f t="shared" si="55"/>
        <v>0</v>
      </c>
      <c r="J178" s="163">
        <f t="shared" si="55"/>
        <v>0</v>
      </c>
      <c r="K178" s="163">
        <f t="shared" si="55"/>
        <v>0</v>
      </c>
      <c r="L178" s="163">
        <f t="shared" si="55"/>
        <v>0</v>
      </c>
      <c r="M178" s="163">
        <f t="shared" si="55"/>
        <v>0</v>
      </c>
      <c r="N178" s="163">
        <f t="shared" si="56"/>
        <v>0</v>
      </c>
      <c r="O178" s="163">
        <f t="shared" si="56"/>
        <v>0</v>
      </c>
      <c r="P178" s="163">
        <f t="shared" si="56"/>
        <v>0</v>
      </c>
      <c r="Q178" s="163">
        <f t="shared" si="56"/>
        <v>0</v>
      </c>
      <c r="R178" s="163">
        <f t="shared" si="55"/>
        <v>0</v>
      </c>
      <c r="S178" s="163">
        <f t="shared" si="57"/>
        <v>0</v>
      </c>
      <c r="T178" s="163">
        <f t="shared" si="57"/>
        <v>0</v>
      </c>
      <c r="U178" s="163">
        <f t="shared" si="57"/>
        <v>0</v>
      </c>
      <c r="V178" s="163">
        <f t="shared" si="57"/>
        <v>0</v>
      </c>
      <c r="W178" s="163">
        <f t="shared" si="57"/>
        <v>0</v>
      </c>
      <c r="X178" s="163">
        <f t="shared" si="57"/>
        <v>0</v>
      </c>
      <c r="Y178" s="163">
        <f t="shared" si="57"/>
        <v>0</v>
      </c>
      <c r="Z178" s="163">
        <f t="shared" si="57"/>
        <v>0</v>
      </c>
      <c r="AA178" s="163">
        <f t="shared" si="57"/>
        <v>0</v>
      </c>
      <c r="AB178" s="163">
        <f t="shared" si="57"/>
        <v>0</v>
      </c>
      <c r="AC178" s="163">
        <f t="shared" si="57"/>
        <v>0</v>
      </c>
      <c r="AD178" s="163">
        <f t="shared" si="57"/>
        <v>0</v>
      </c>
      <c r="AE178" s="163">
        <f t="shared" si="57"/>
        <v>0</v>
      </c>
      <c r="AF178" s="176">
        <f t="shared" si="57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55"/>
        <v>0</v>
      </c>
      <c r="D179" s="163">
        <f t="shared" si="55"/>
        <v>0</v>
      </c>
      <c r="E179" s="163">
        <f t="shared" si="55"/>
        <v>0</v>
      </c>
      <c r="F179" s="163">
        <f t="shared" si="55"/>
        <v>0</v>
      </c>
      <c r="G179" s="163">
        <f t="shared" si="55"/>
        <v>0</v>
      </c>
      <c r="H179" s="163">
        <f t="shared" si="55"/>
        <v>0</v>
      </c>
      <c r="I179" s="163">
        <f t="shared" si="55"/>
        <v>0</v>
      </c>
      <c r="J179" s="163">
        <f t="shared" si="55"/>
        <v>0</v>
      </c>
      <c r="K179" s="163">
        <f t="shared" si="55"/>
        <v>0</v>
      </c>
      <c r="L179" s="163">
        <f t="shared" si="55"/>
        <v>0</v>
      </c>
      <c r="M179" s="163">
        <f t="shared" si="55"/>
        <v>0</v>
      </c>
      <c r="N179" s="163">
        <f t="shared" si="56"/>
        <v>0</v>
      </c>
      <c r="O179" s="163">
        <f t="shared" si="56"/>
        <v>0</v>
      </c>
      <c r="P179" s="163">
        <f t="shared" si="56"/>
        <v>0</v>
      </c>
      <c r="Q179" s="163">
        <f t="shared" si="56"/>
        <v>0</v>
      </c>
      <c r="R179" s="163">
        <f t="shared" si="55"/>
        <v>0</v>
      </c>
      <c r="S179" s="163">
        <f t="shared" si="57"/>
        <v>0</v>
      </c>
      <c r="T179" s="163">
        <f t="shared" si="57"/>
        <v>0</v>
      </c>
      <c r="U179" s="163">
        <f t="shared" si="57"/>
        <v>0</v>
      </c>
      <c r="V179" s="163">
        <f t="shared" si="57"/>
        <v>0</v>
      </c>
      <c r="W179" s="163">
        <f t="shared" si="57"/>
        <v>0</v>
      </c>
      <c r="X179" s="163">
        <f t="shared" si="57"/>
        <v>0</v>
      </c>
      <c r="Y179" s="163">
        <f t="shared" si="57"/>
        <v>0</v>
      </c>
      <c r="Z179" s="163">
        <f t="shared" si="57"/>
        <v>0</v>
      </c>
      <c r="AA179" s="163">
        <f t="shared" si="57"/>
        <v>0</v>
      </c>
      <c r="AB179" s="163">
        <f t="shared" si="57"/>
        <v>0</v>
      </c>
      <c r="AC179" s="163">
        <f t="shared" si="57"/>
        <v>0</v>
      </c>
      <c r="AD179" s="163">
        <f t="shared" si="57"/>
        <v>0</v>
      </c>
      <c r="AE179" s="163">
        <f t="shared" si="57"/>
        <v>0</v>
      </c>
      <c r="AF179" s="176">
        <f t="shared" si="57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55"/>
        <v>0</v>
      </c>
      <c r="D180" s="163">
        <f t="shared" si="55"/>
        <v>0</v>
      </c>
      <c r="E180" s="163">
        <f t="shared" si="55"/>
        <v>0</v>
      </c>
      <c r="F180" s="163">
        <f t="shared" si="55"/>
        <v>0</v>
      </c>
      <c r="G180" s="163">
        <f t="shared" si="55"/>
        <v>0</v>
      </c>
      <c r="H180" s="163">
        <f t="shared" si="55"/>
        <v>0</v>
      </c>
      <c r="I180" s="163">
        <f t="shared" si="55"/>
        <v>0</v>
      </c>
      <c r="J180" s="163">
        <f t="shared" si="55"/>
        <v>0</v>
      </c>
      <c r="K180" s="163">
        <f t="shared" si="55"/>
        <v>0</v>
      </c>
      <c r="L180" s="163">
        <f t="shared" si="55"/>
        <v>0</v>
      </c>
      <c r="M180" s="163">
        <f t="shared" si="55"/>
        <v>0</v>
      </c>
      <c r="N180" s="163">
        <f t="shared" si="56"/>
        <v>0</v>
      </c>
      <c r="O180" s="163">
        <f t="shared" si="56"/>
        <v>0</v>
      </c>
      <c r="P180" s="163">
        <f t="shared" si="56"/>
        <v>0</v>
      </c>
      <c r="Q180" s="163">
        <f t="shared" si="56"/>
        <v>0</v>
      </c>
      <c r="R180" s="163">
        <f t="shared" si="55"/>
        <v>0</v>
      </c>
      <c r="S180" s="163">
        <f t="shared" si="57"/>
        <v>0</v>
      </c>
      <c r="T180" s="163">
        <f t="shared" si="57"/>
        <v>0</v>
      </c>
      <c r="U180" s="163">
        <f t="shared" si="57"/>
        <v>0</v>
      </c>
      <c r="V180" s="163">
        <f t="shared" si="57"/>
        <v>0</v>
      </c>
      <c r="W180" s="163">
        <f t="shared" si="57"/>
        <v>0</v>
      </c>
      <c r="X180" s="163">
        <f t="shared" si="57"/>
        <v>0</v>
      </c>
      <c r="Y180" s="163">
        <f t="shared" si="57"/>
        <v>0</v>
      </c>
      <c r="Z180" s="163">
        <f t="shared" si="57"/>
        <v>0</v>
      </c>
      <c r="AA180" s="163">
        <f t="shared" si="57"/>
        <v>0</v>
      </c>
      <c r="AB180" s="163">
        <f t="shared" si="57"/>
        <v>0</v>
      </c>
      <c r="AC180" s="163">
        <f t="shared" si="57"/>
        <v>0</v>
      </c>
      <c r="AD180" s="163">
        <f t="shared" si="57"/>
        <v>0</v>
      </c>
      <c r="AE180" s="163">
        <f t="shared" si="57"/>
        <v>0</v>
      </c>
      <c r="AF180" s="176">
        <f t="shared" si="57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55"/>
        <v>0</v>
      </c>
      <c r="D181" s="163">
        <f t="shared" si="55"/>
        <v>0</v>
      </c>
      <c r="E181" s="163">
        <f t="shared" si="55"/>
        <v>0</v>
      </c>
      <c r="F181" s="163">
        <f t="shared" si="55"/>
        <v>0</v>
      </c>
      <c r="G181" s="163">
        <f t="shared" si="55"/>
        <v>0</v>
      </c>
      <c r="H181" s="163">
        <f t="shared" si="55"/>
        <v>0</v>
      </c>
      <c r="I181" s="163">
        <f t="shared" si="55"/>
        <v>0</v>
      </c>
      <c r="J181" s="163">
        <f t="shared" si="55"/>
        <v>0</v>
      </c>
      <c r="K181" s="163">
        <f t="shared" si="55"/>
        <v>0</v>
      </c>
      <c r="L181" s="163">
        <f t="shared" si="55"/>
        <v>0</v>
      </c>
      <c r="M181" s="163">
        <f t="shared" si="55"/>
        <v>0</v>
      </c>
      <c r="N181" s="163">
        <f t="shared" si="56"/>
        <v>0</v>
      </c>
      <c r="O181" s="163">
        <f t="shared" si="56"/>
        <v>0</v>
      </c>
      <c r="P181" s="163">
        <f t="shared" si="56"/>
        <v>0</v>
      </c>
      <c r="Q181" s="163">
        <f t="shared" si="56"/>
        <v>0</v>
      </c>
      <c r="R181" s="163">
        <f t="shared" si="55"/>
        <v>0</v>
      </c>
      <c r="S181" s="163">
        <f t="shared" si="57"/>
        <v>0</v>
      </c>
      <c r="T181" s="163">
        <f t="shared" si="57"/>
        <v>0</v>
      </c>
      <c r="U181" s="163">
        <f t="shared" si="57"/>
        <v>0</v>
      </c>
      <c r="V181" s="163">
        <f t="shared" si="57"/>
        <v>0</v>
      </c>
      <c r="W181" s="163">
        <f t="shared" si="57"/>
        <v>0</v>
      </c>
      <c r="X181" s="163">
        <f t="shared" si="57"/>
        <v>0</v>
      </c>
      <c r="Y181" s="163">
        <f t="shared" si="57"/>
        <v>0</v>
      </c>
      <c r="Z181" s="163">
        <f t="shared" si="57"/>
        <v>0</v>
      </c>
      <c r="AA181" s="163">
        <f t="shared" si="57"/>
        <v>0</v>
      </c>
      <c r="AB181" s="163">
        <f t="shared" si="57"/>
        <v>0</v>
      </c>
      <c r="AC181" s="163">
        <f t="shared" si="57"/>
        <v>0</v>
      </c>
      <c r="AD181" s="163">
        <f t="shared" si="57"/>
        <v>0</v>
      </c>
      <c r="AE181" s="163">
        <f t="shared" si="57"/>
        <v>0</v>
      </c>
      <c r="AF181" s="176">
        <f t="shared" si="57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55"/>
        <v>0</v>
      </c>
      <c r="D182" s="163">
        <f t="shared" si="55"/>
        <v>0</v>
      </c>
      <c r="E182" s="163">
        <f t="shared" si="55"/>
        <v>0</v>
      </c>
      <c r="F182" s="163">
        <f t="shared" si="55"/>
        <v>0</v>
      </c>
      <c r="G182" s="163">
        <f t="shared" si="55"/>
        <v>0</v>
      </c>
      <c r="H182" s="163">
        <f t="shared" si="55"/>
        <v>0</v>
      </c>
      <c r="I182" s="163">
        <f t="shared" si="55"/>
        <v>0</v>
      </c>
      <c r="J182" s="163">
        <f t="shared" si="55"/>
        <v>0</v>
      </c>
      <c r="K182" s="163">
        <f t="shared" si="55"/>
        <v>0</v>
      </c>
      <c r="L182" s="163">
        <f t="shared" si="55"/>
        <v>0</v>
      </c>
      <c r="M182" s="163">
        <f t="shared" si="55"/>
        <v>0</v>
      </c>
      <c r="N182" s="163">
        <f t="shared" si="56"/>
        <v>0</v>
      </c>
      <c r="O182" s="163">
        <f t="shared" si="56"/>
        <v>0</v>
      </c>
      <c r="P182" s="163">
        <f t="shared" si="56"/>
        <v>0</v>
      </c>
      <c r="Q182" s="163">
        <f t="shared" si="56"/>
        <v>0</v>
      </c>
      <c r="R182" s="163">
        <f t="shared" si="55"/>
        <v>0</v>
      </c>
      <c r="S182" s="163">
        <f t="shared" si="57"/>
        <v>0</v>
      </c>
      <c r="T182" s="163">
        <f t="shared" si="57"/>
        <v>0</v>
      </c>
      <c r="U182" s="163">
        <f t="shared" si="57"/>
        <v>0</v>
      </c>
      <c r="V182" s="163">
        <f t="shared" si="57"/>
        <v>0</v>
      </c>
      <c r="W182" s="163">
        <f t="shared" si="57"/>
        <v>0</v>
      </c>
      <c r="X182" s="163">
        <f t="shared" si="57"/>
        <v>0</v>
      </c>
      <c r="Y182" s="163">
        <f t="shared" si="57"/>
        <v>0</v>
      </c>
      <c r="Z182" s="163">
        <f t="shared" si="57"/>
        <v>0</v>
      </c>
      <c r="AA182" s="163">
        <f t="shared" si="57"/>
        <v>0</v>
      </c>
      <c r="AB182" s="163">
        <f t="shared" si="57"/>
        <v>0</v>
      </c>
      <c r="AC182" s="163">
        <f t="shared" si="57"/>
        <v>0</v>
      </c>
      <c r="AD182" s="163">
        <f t="shared" si="57"/>
        <v>0</v>
      </c>
      <c r="AE182" s="163">
        <f t="shared" si="57"/>
        <v>0</v>
      </c>
      <c r="AF182" s="176">
        <f t="shared" si="57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55"/>
        <v>0</v>
      </c>
      <c r="D183" s="163">
        <f t="shared" si="55"/>
        <v>0</v>
      </c>
      <c r="E183" s="163">
        <f t="shared" si="55"/>
        <v>0</v>
      </c>
      <c r="F183" s="163">
        <f t="shared" si="55"/>
        <v>0</v>
      </c>
      <c r="G183" s="163">
        <f t="shared" si="55"/>
        <v>0</v>
      </c>
      <c r="H183" s="163">
        <f t="shared" si="55"/>
        <v>0</v>
      </c>
      <c r="I183" s="163">
        <f t="shared" si="55"/>
        <v>0</v>
      </c>
      <c r="J183" s="163">
        <f t="shared" si="55"/>
        <v>0</v>
      </c>
      <c r="K183" s="163">
        <f t="shared" si="55"/>
        <v>0</v>
      </c>
      <c r="L183" s="163">
        <f t="shared" si="55"/>
        <v>0</v>
      </c>
      <c r="M183" s="163">
        <f t="shared" si="55"/>
        <v>0</v>
      </c>
      <c r="N183" s="163">
        <f t="shared" si="56"/>
        <v>0</v>
      </c>
      <c r="O183" s="163">
        <f t="shared" si="56"/>
        <v>0</v>
      </c>
      <c r="P183" s="163">
        <f t="shared" si="56"/>
        <v>0</v>
      </c>
      <c r="Q183" s="163">
        <f t="shared" si="56"/>
        <v>0</v>
      </c>
      <c r="R183" s="163">
        <f t="shared" si="55"/>
        <v>0</v>
      </c>
      <c r="S183" s="163">
        <f t="shared" si="57"/>
        <v>0</v>
      </c>
      <c r="T183" s="163">
        <f t="shared" si="57"/>
        <v>0</v>
      </c>
      <c r="U183" s="163">
        <f t="shared" si="57"/>
        <v>0</v>
      </c>
      <c r="V183" s="163">
        <f t="shared" si="57"/>
        <v>0</v>
      </c>
      <c r="W183" s="163">
        <f t="shared" si="57"/>
        <v>0</v>
      </c>
      <c r="X183" s="163">
        <f t="shared" si="57"/>
        <v>0</v>
      </c>
      <c r="Y183" s="163">
        <f t="shared" si="57"/>
        <v>0</v>
      </c>
      <c r="Z183" s="163">
        <f t="shared" si="57"/>
        <v>0</v>
      </c>
      <c r="AA183" s="163">
        <f t="shared" si="57"/>
        <v>0</v>
      </c>
      <c r="AB183" s="163">
        <f t="shared" si="57"/>
        <v>0</v>
      </c>
      <c r="AC183" s="163">
        <f t="shared" si="57"/>
        <v>0</v>
      </c>
      <c r="AD183" s="163">
        <f t="shared" si="57"/>
        <v>0</v>
      </c>
      <c r="AE183" s="163">
        <f t="shared" si="57"/>
        <v>0</v>
      </c>
      <c r="AF183" s="176">
        <f t="shared" si="57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55"/>
        <v>0</v>
      </c>
      <c r="D184" s="163">
        <f t="shared" si="55"/>
        <v>0</v>
      </c>
      <c r="E184" s="163">
        <f t="shared" si="55"/>
        <v>0</v>
      </c>
      <c r="F184" s="163">
        <f t="shared" si="55"/>
        <v>0</v>
      </c>
      <c r="G184" s="163">
        <f t="shared" si="55"/>
        <v>0</v>
      </c>
      <c r="H184" s="163">
        <f t="shared" si="55"/>
        <v>0</v>
      </c>
      <c r="I184" s="163">
        <f t="shared" si="55"/>
        <v>0</v>
      </c>
      <c r="J184" s="163">
        <f t="shared" si="55"/>
        <v>0</v>
      </c>
      <c r="K184" s="163">
        <f t="shared" si="55"/>
        <v>0</v>
      </c>
      <c r="L184" s="163">
        <f t="shared" si="55"/>
        <v>0</v>
      </c>
      <c r="M184" s="163">
        <f t="shared" si="55"/>
        <v>0</v>
      </c>
      <c r="N184" s="163">
        <f t="shared" si="56"/>
        <v>0</v>
      </c>
      <c r="O184" s="163">
        <f t="shared" si="56"/>
        <v>0</v>
      </c>
      <c r="P184" s="163">
        <f t="shared" si="56"/>
        <v>0</v>
      </c>
      <c r="Q184" s="163">
        <f t="shared" si="56"/>
        <v>0</v>
      </c>
      <c r="R184" s="163">
        <f t="shared" ref="R184:AF199" si="58">Q184</f>
        <v>0</v>
      </c>
      <c r="S184" s="163">
        <f t="shared" si="58"/>
        <v>0</v>
      </c>
      <c r="T184" s="163">
        <f t="shared" si="58"/>
        <v>0</v>
      </c>
      <c r="U184" s="163">
        <f t="shared" si="58"/>
        <v>0</v>
      </c>
      <c r="V184" s="163">
        <f t="shared" si="58"/>
        <v>0</v>
      </c>
      <c r="W184" s="163">
        <f t="shared" si="58"/>
        <v>0</v>
      </c>
      <c r="X184" s="163">
        <f t="shared" si="58"/>
        <v>0</v>
      </c>
      <c r="Y184" s="163">
        <f t="shared" si="58"/>
        <v>0</v>
      </c>
      <c r="Z184" s="163">
        <f t="shared" si="58"/>
        <v>0</v>
      </c>
      <c r="AA184" s="163">
        <f t="shared" si="58"/>
        <v>0</v>
      </c>
      <c r="AB184" s="163">
        <f t="shared" si="57"/>
        <v>0</v>
      </c>
      <c r="AC184" s="163">
        <f t="shared" si="57"/>
        <v>0</v>
      </c>
      <c r="AD184" s="163">
        <f t="shared" si="58"/>
        <v>0</v>
      </c>
      <c r="AE184" s="163">
        <f t="shared" si="58"/>
        <v>0</v>
      </c>
      <c r="AF184" s="176">
        <f t="shared" si="58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R200" si="59">B185</f>
        <v>0</v>
      </c>
      <c r="D185" s="163">
        <f t="shared" si="59"/>
        <v>0</v>
      </c>
      <c r="E185" s="163">
        <f t="shared" si="59"/>
        <v>0</v>
      </c>
      <c r="F185" s="163">
        <f t="shared" si="59"/>
        <v>0</v>
      </c>
      <c r="G185" s="163">
        <f t="shared" si="59"/>
        <v>0</v>
      </c>
      <c r="H185" s="163">
        <f t="shared" si="59"/>
        <v>0</v>
      </c>
      <c r="I185" s="163">
        <f t="shared" si="59"/>
        <v>0</v>
      </c>
      <c r="J185" s="163">
        <f t="shared" si="59"/>
        <v>0</v>
      </c>
      <c r="K185" s="163">
        <f t="shared" si="59"/>
        <v>0</v>
      </c>
      <c r="L185" s="163">
        <f t="shared" si="59"/>
        <v>0</v>
      </c>
      <c r="M185" s="163">
        <f t="shared" si="59"/>
        <v>0</v>
      </c>
      <c r="N185" s="163">
        <f t="shared" si="56"/>
        <v>0</v>
      </c>
      <c r="O185" s="163">
        <f t="shared" si="56"/>
        <v>0</v>
      </c>
      <c r="P185" s="163">
        <f t="shared" si="56"/>
        <v>0</v>
      </c>
      <c r="Q185" s="163">
        <f t="shared" si="56"/>
        <v>0</v>
      </c>
      <c r="R185" s="163">
        <f t="shared" si="59"/>
        <v>0</v>
      </c>
      <c r="S185" s="163">
        <f t="shared" si="58"/>
        <v>0</v>
      </c>
      <c r="T185" s="163">
        <f t="shared" si="58"/>
        <v>0</v>
      </c>
      <c r="U185" s="163">
        <f t="shared" si="58"/>
        <v>0</v>
      </c>
      <c r="V185" s="163">
        <f t="shared" si="58"/>
        <v>0</v>
      </c>
      <c r="W185" s="163">
        <f t="shared" si="58"/>
        <v>0</v>
      </c>
      <c r="X185" s="163">
        <f t="shared" si="58"/>
        <v>0</v>
      </c>
      <c r="Y185" s="163">
        <f t="shared" si="58"/>
        <v>0</v>
      </c>
      <c r="Z185" s="163">
        <f t="shared" si="58"/>
        <v>0</v>
      </c>
      <c r="AA185" s="163">
        <f t="shared" si="58"/>
        <v>0</v>
      </c>
      <c r="AB185" s="163">
        <f t="shared" si="58"/>
        <v>0</v>
      </c>
      <c r="AC185" s="163">
        <f t="shared" si="58"/>
        <v>0</v>
      </c>
      <c r="AD185" s="163">
        <f t="shared" si="58"/>
        <v>0</v>
      </c>
      <c r="AE185" s="163">
        <f t="shared" si="58"/>
        <v>0</v>
      </c>
      <c r="AF185" s="176">
        <f t="shared" si="58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59"/>
        <v>0</v>
      </c>
      <c r="D186" s="163">
        <f t="shared" si="59"/>
        <v>0</v>
      </c>
      <c r="E186" s="163">
        <f t="shared" si="59"/>
        <v>0</v>
      </c>
      <c r="F186" s="163">
        <f t="shared" si="59"/>
        <v>0</v>
      </c>
      <c r="G186" s="163">
        <f t="shared" si="59"/>
        <v>0</v>
      </c>
      <c r="H186" s="163">
        <f t="shared" si="59"/>
        <v>0</v>
      </c>
      <c r="I186" s="163">
        <f t="shared" si="59"/>
        <v>0</v>
      </c>
      <c r="J186" s="163">
        <f t="shared" si="59"/>
        <v>0</v>
      </c>
      <c r="K186" s="163">
        <f t="shared" si="59"/>
        <v>0</v>
      </c>
      <c r="L186" s="163">
        <f t="shared" si="59"/>
        <v>0</v>
      </c>
      <c r="M186" s="163">
        <f t="shared" si="59"/>
        <v>0</v>
      </c>
      <c r="N186" s="163">
        <f t="shared" si="56"/>
        <v>0</v>
      </c>
      <c r="O186" s="163">
        <f t="shared" si="56"/>
        <v>0</v>
      </c>
      <c r="P186" s="163">
        <f t="shared" si="56"/>
        <v>0</v>
      </c>
      <c r="Q186" s="163">
        <f t="shared" si="56"/>
        <v>0</v>
      </c>
      <c r="R186" s="163">
        <f t="shared" si="59"/>
        <v>0</v>
      </c>
      <c r="S186" s="163">
        <f t="shared" si="58"/>
        <v>0</v>
      </c>
      <c r="T186" s="163">
        <f t="shared" si="58"/>
        <v>0</v>
      </c>
      <c r="U186" s="163">
        <f t="shared" si="58"/>
        <v>0</v>
      </c>
      <c r="V186" s="163">
        <f t="shared" si="58"/>
        <v>0</v>
      </c>
      <c r="W186" s="163">
        <f t="shared" si="58"/>
        <v>0</v>
      </c>
      <c r="X186" s="163">
        <f t="shared" si="58"/>
        <v>0</v>
      </c>
      <c r="Y186" s="163">
        <f t="shared" si="58"/>
        <v>0</v>
      </c>
      <c r="Z186" s="163">
        <f t="shared" si="58"/>
        <v>0</v>
      </c>
      <c r="AA186" s="163">
        <f t="shared" si="58"/>
        <v>0</v>
      </c>
      <c r="AB186" s="163">
        <f t="shared" si="58"/>
        <v>0</v>
      </c>
      <c r="AC186" s="163">
        <f t="shared" si="58"/>
        <v>0</v>
      </c>
      <c r="AD186" s="163">
        <f t="shared" si="58"/>
        <v>0</v>
      </c>
      <c r="AE186" s="163">
        <f t="shared" si="58"/>
        <v>0</v>
      </c>
      <c r="AF186" s="176">
        <f t="shared" si="58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59"/>
        <v>0</v>
      </c>
      <c r="D187" s="163">
        <f t="shared" si="59"/>
        <v>0</v>
      </c>
      <c r="E187" s="163">
        <f t="shared" si="59"/>
        <v>0</v>
      </c>
      <c r="F187" s="163">
        <f t="shared" si="59"/>
        <v>0</v>
      </c>
      <c r="G187" s="163">
        <f t="shared" si="59"/>
        <v>0</v>
      </c>
      <c r="H187" s="163">
        <f t="shared" si="59"/>
        <v>0</v>
      </c>
      <c r="I187" s="163">
        <f t="shared" si="59"/>
        <v>0</v>
      </c>
      <c r="J187" s="163">
        <f t="shared" si="59"/>
        <v>0</v>
      </c>
      <c r="K187" s="163">
        <f t="shared" si="59"/>
        <v>0</v>
      </c>
      <c r="L187" s="163">
        <f t="shared" si="59"/>
        <v>0</v>
      </c>
      <c r="M187" s="163">
        <f t="shared" si="59"/>
        <v>0</v>
      </c>
      <c r="N187" s="163">
        <f t="shared" si="56"/>
        <v>0</v>
      </c>
      <c r="O187" s="163">
        <f t="shared" si="56"/>
        <v>0</v>
      </c>
      <c r="P187" s="163">
        <f t="shared" si="56"/>
        <v>0</v>
      </c>
      <c r="Q187" s="163">
        <f t="shared" si="56"/>
        <v>0</v>
      </c>
      <c r="R187" s="163">
        <f t="shared" si="59"/>
        <v>0</v>
      </c>
      <c r="S187" s="163">
        <f t="shared" si="58"/>
        <v>0</v>
      </c>
      <c r="T187" s="163">
        <f t="shared" si="58"/>
        <v>0</v>
      </c>
      <c r="U187" s="163">
        <f t="shared" si="58"/>
        <v>0</v>
      </c>
      <c r="V187" s="163">
        <f t="shared" si="58"/>
        <v>0</v>
      </c>
      <c r="W187" s="163">
        <f t="shared" si="58"/>
        <v>0</v>
      </c>
      <c r="X187" s="163">
        <f t="shared" si="58"/>
        <v>0</v>
      </c>
      <c r="Y187" s="163">
        <f t="shared" si="58"/>
        <v>0</v>
      </c>
      <c r="Z187" s="163">
        <f t="shared" si="58"/>
        <v>0</v>
      </c>
      <c r="AA187" s="163">
        <f t="shared" si="58"/>
        <v>0</v>
      </c>
      <c r="AB187" s="163">
        <f t="shared" si="58"/>
        <v>0</v>
      </c>
      <c r="AC187" s="163">
        <f t="shared" si="58"/>
        <v>0</v>
      </c>
      <c r="AD187" s="163">
        <f t="shared" si="58"/>
        <v>0</v>
      </c>
      <c r="AE187" s="163">
        <f t="shared" si="58"/>
        <v>0</v>
      </c>
      <c r="AF187" s="176">
        <f t="shared" si="58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59"/>
        <v>0</v>
      </c>
      <c r="D188" s="163">
        <f t="shared" si="59"/>
        <v>0</v>
      </c>
      <c r="E188" s="163">
        <f t="shared" si="59"/>
        <v>0</v>
      </c>
      <c r="F188" s="163">
        <f t="shared" si="59"/>
        <v>0</v>
      </c>
      <c r="G188" s="163">
        <f t="shared" si="59"/>
        <v>0</v>
      </c>
      <c r="H188" s="163">
        <f t="shared" si="59"/>
        <v>0</v>
      </c>
      <c r="I188" s="163">
        <f t="shared" si="59"/>
        <v>0</v>
      </c>
      <c r="J188" s="163">
        <f t="shared" si="59"/>
        <v>0</v>
      </c>
      <c r="K188" s="163">
        <f t="shared" si="59"/>
        <v>0</v>
      </c>
      <c r="L188" s="163">
        <f t="shared" si="59"/>
        <v>0</v>
      </c>
      <c r="M188" s="163">
        <f t="shared" si="59"/>
        <v>0</v>
      </c>
      <c r="N188" s="163">
        <f t="shared" si="56"/>
        <v>0</v>
      </c>
      <c r="O188" s="163">
        <f t="shared" si="56"/>
        <v>0</v>
      </c>
      <c r="P188" s="163">
        <f t="shared" si="56"/>
        <v>0</v>
      </c>
      <c r="Q188" s="163">
        <f t="shared" si="56"/>
        <v>0</v>
      </c>
      <c r="R188" s="163">
        <f t="shared" si="59"/>
        <v>0</v>
      </c>
      <c r="S188" s="163">
        <f t="shared" si="58"/>
        <v>0</v>
      </c>
      <c r="T188" s="163">
        <f t="shared" si="58"/>
        <v>0</v>
      </c>
      <c r="U188" s="163">
        <f t="shared" si="58"/>
        <v>0</v>
      </c>
      <c r="V188" s="163">
        <f t="shared" si="58"/>
        <v>0</v>
      </c>
      <c r="W188" s="163">
        <f t="shared" si="58"/>
        <v>0</v>
      </c>
      <c r="X188" s="163">
        <f t="shared" si="58"/>
        <v>0</v>
      </c>
      <c r="Y188" s="163">
        <f t="shared" si="58"/>
        <v>0</v>
      </c>
      <c r="Z188" s="163">
        <f t="shared" si="58"/>
        <v>0</v>
      </c>
      <c r="AA188" s="163">
        <f t="shared" si="58"/>
        <v>0</v>
      </c>
      <c r="AB188" s="163">
        <f t="shared" si="58"/>
        <v>0</v>
      </c>
      <c r="AC188" s="163">
        <f t="shared" si="58"/>
        <v>0</v>
      </c>
      <c r="AD188" s="163">
        <f t="shared" si="58"/>
        <v>0</v>
      </c>
      <c r="AE188" s="163">
        <f t="shared" si="58"/>
        <v>0</v>
      </c>
      <c r="AF188" s="176">
        <f t="shared" si="58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59"/>
        <v>0</v>
      </c>
      <c r="D189" s="163">
        <f t="shared" si="59"/>
        <v>0</v>
      </c>
      <c r="E189" s="163">
        <f t="shared" si="59"/>
        <v>0</v>
      </c>
      <c r="F189" s="163">
        <f t="shared" si="59"/>
        <v>0</v>
      </c>
      <c r="G189" s="163">
        <f t="shared" si="59"/>
        <v>0</v>
      </c>
      <c r="H189" s="163">
        <f t="shared" si="59"/>
        <v>0</v>
      </c>
      <c r="I189" s="163">
        <f t="shared" si="59"/>
        <v>0</v>
      </c>
      <c r="J189" s="163">
        <f t="shared" si="59"/>
        <v>0</v>
      </c>
      <c r="K189" s="163">
        <f t="shared" si="59"/>
        <v>0</v>
      </c>
      <c r="L189" s="163">
        <f t="shared" si="59"/>
        <v>0</v>
      </c>
      <c r="M189" s="163">
        <f t="shared" si="59"/>
        <v>0</v>
      </c>
      <c r="N189" s="163">
        <f t="shared" si="56"/>
        <v>0</v>
      </c>
      <c r="O189" s="163">
        <f t="shared" si="56"/>
        <v>0</v>
      </c>
      <c r="P189" s="163">
        <f t="shared" si="56"/>
        <v>0</v>
      </c>
      <c r="Q189" s="163">
        <f t="shared" si="56"/>
        <v>0</v>
      </c>
      <c r="R189" s="163">
        <f t="shared" si="59"/>
        <v>0</v>
      </c>
      <c r="S189" s="163">
        <f t="shared" si="58"/>
        <v>0</v>
      </c>
      <c r="T189" s="163">
        <f t="shared" si="58"/>
        <v>0</v>
      </c>
      <c r="U189" s="163">
        <f t="shared" si="58"/>
        <v>0</v>
      </c>
      <c r="V189" s="163">
        <f t="shared" si="58"/>
        <v>0</v>
      </c>
      <c r="W189" s="163">
        <f t="shared" si="58"/>
        <v>0</v>
      </c>
      <c r="X189" s="163">
        <f t="shared" si="58"/>
        <v>0</v>
      </c>
      <c r="Y189" s="163">
        <f t="shared" si="58"/>
        <v>0</v>
      </c>
      <c r="Z189" s="163">
        <f t="shared" si="58"/>
        <v>0</v>
      </c>
      <c r="AA189" s="163">
        <f t="shared" si="58"/>
        <v>0</v>
      </c>
      <c r="AB189" s="163">
        <f t="shared" si="58"/>
        <v>0</v>
      </c>
      <c r="AC189" s="163">
        <f t="shared" si="58"/>
        <v>0</v>
      </c>
      <c r="AD189" s="163">
        <f t="shared" si="58"/>
        <v>0</v>
      </c>
      <c r="AE189" s="163">
        <f t="shared" si="58"/>
        <v>0</v>
      </c>
      <c r="AF189" s="176">
        <f t="shared" si="58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59"/>
        <v>0</v>
      </c>
      <c r="D190" s="163">
        <f t="shared" si="59"/>
        <v>0</v>
      </c>
      <c r="E190" s="163">
        <f t="shared" si="59"/>
        <v>0</v>
      </c>
      <c r="F190" s="163">
        <f t="shared" si="59"/>
        <v>0</v>
      </c>
      <c r="G190" s="163">
        <f t="shared" si="59"/>
        <v>0</v>
      </c>
      <c r="H190" s="163">
        <f t="shared" si="59"/>
        <v>0</v>
      </c>
      <c r="I190" s="163">
        <f t="shared" si="59"/>
        <v>0</v>
      </c>
      <c r="J190" s="163">
        <f t="shared" si="59"/>
        <v>0</v>
      </c>
      <c r="K190" s="163">
        <f t="shared" si="59"/>
        <v>0</v>
      </c>
      <c r="L190" s="163">
        <f t="shared" si="59"/>
        <v>0</v>
      </c>
      <c r="M190" s="163">
        <f t="shared" si="59"/>
        <v>0</v>
      </c>
      <c r="N190" s="163">
        <f t="shared" si="56"/>
        <v>0</v>
      </c>
      <c r="O190" s="163">
        <f t="shared" si="56"/>
        <v>0</v>
      </c>
      <c r="P190" s="163">
        <f t="shared" si="56"/>
        <v>0</v>
      </c>
      <c r="Q190" s="163">
        <f t="shared" si="56"/>
        <v>0</v>
      </c>
      <c r="R190" s="163">
        <f t="shared" si="59"/>
        <v>0</v>
      </c>
      <c r="S190" s="163">
        <f t="shared" si="58"/>
        <v>0</v>
      </c>
      <c r="T190" s="163">
        <f t="shared" si="58"/>
        <v>0</v>
      </c>
      <c r="U190" s="163">
        <f t="shared" si="58"/>
        <v>0</v>
      </c>
      <c r="V190" s="163">
        <f t="shared" si="58"/>
        <v>0</v>
      </c>
      <c r="W190" s="163">
        <f t="shared" si="58"/>
        <v>0</v>
      </c>
      <c r="X190" s="163">
        <f t="shared" si="58"/>
        <v>0</v>
      </c>
      <c r="Y190" s="163">
        <f t="shared" si="58"/>
        <v>0</v>
      </c>
      <c r="Z190" s="163">
        <f t="shared" si="58"/>
        <v>0</v>
      </c>
      <c r="AA190" s="163">
        <f t="shared" si="58"/>
        <v>0</v>
      </c>
      <c r="AB190" s="163">
        <f t="shared" si="58"/>
        <v>0</v>
      </c>
      <c r="AC190" s="163">
        <f t="shared" si="58"/>
        <v>0</v>
      </c>
      <c r="AD190" s="163">
        <f t="shared" si="58"/>
        <v>0</v>
      </c>
      <c r="AE190" s="163">
        <f t="shared" si="58"/>
        <v>0</v>
      </c>
      <c r="AF190" s="176">
        <f t="shared" si="58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59"/>
        <v>0</v>
      </c>
      <c r="D191" s="163">
        <f t="shared" si="59"/>
        <v>0</v>
      </c>
      <c r="E191" s="163">
        <f t="shared" si="59"/>
        <v>0</v>
      </c>
      <c r="F191" s="163">
        <f t="shared" si="59"/>
        <v>0</v>
      </c>
      <c r="G191" s="163">
        <f t="shared" si="59"/>
        <v>0</v>
      </c>
      <c r="H191" s="163">
        <f t="shared" si="59"/>
        <v>0</v>
      </c>
      <c r="I191" s="163">
        <f t="shared" si="59"/>
        <v>0</v>
      </c>
      <c r="J191" s="163">
        <f t="shared" si="59"/>
        <v>0</v>
      </c>
      <c r="K191" s="163">
        <f t="shared" si="59"/>
        <v>0</v>
      </c>
      <c r="L191" s="163">
        <f t="shared" si="59"/>
        <v>0</v>
      </c>
      <c r="M191" s="163">
        <f t="shared" si="59"/>
        <v>0</v>
      </c>
      <c r="N191" s="163">
        <f t="shared" si="56"/>
        <v>0</v>
      </c>
      <c r="O191" s="163">
        <f t="shared" si="56"/>
        <v>0</v>
      </c>
      <c r="P191" s="163">
        <f t="shared" si="56"/>
        <v>0</v>
      </c>
      <c r="Q191" s="163">
        <f t="shared" si="56"/>
        <v>0</v>
      </c>
      <c r="R191" s="163">
        <f t="shared" si="59"/>
        <v>0</v>
      </c>
      <c r="S191" s="163">
        <f t="shared" si="58"/>
        <v>0</v>
      </c>
      <c r="T191" s="163">
        <f t="shared" si="58"/>
        <v>0</v>
      </c>
      <c r="U191" s="163">
        <f t="shared" si="58"/>
        <v>0</v>
      </c>
      <c r="V191" s="163">
        <f t="shared" si="58"/>
        <v>0</v>
      </c>
      <c r="W191" s="163">
        <f t="shared" si="58"/>
        <v>0</v>
      </c>
      <c r="X191" s="163">
        <f t="shared" si="58"/>
        <v>0</v>
      </c>
      <c r="Y191" s="163">
        <f t="shared" si="58"/>
        <v>0</v>
      </c>
      <c r="Z191" s="163">
        <f t="shared" si="58"/>
        <v>0</v>
      </c>
      <c r="AA191" s="163">
        <f t="shared" si="58"/>
        <v>0</v>
      </c>
      <c r="AB191" s="163">
        <f t="shared" si="58"/>
        <v>0</v>
      </c>
      <c r="AC191" s="163">
        <f t="shared" si="58"/>
        <v>0</v>
      </c>
      <c r="AD191" s="163">
        <f t="shared" si="58"/>
        <v>0</v>
      </c>
      <c r="AE191" s="163">
        <f t="shared" si="58"/>
        <v>0</v>
      </c>
      <c r="AF191" s="176">
        <f t="shared" si="58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59"/>
        <v>0</v>
      </c>
      <c r="D192" s="163">
        <f t="shared" si="59"/>
        <v>0</v>
      </c>
      <c r="E192" s="163">
        <f t="shared" si="59"/>
        <v>0</v>
      </c>
      <c r="F192" s="163">
        <f t="shared" si="59"/>
        <v>0</v>
      </c>
      <c r="G192" s="163">
        <f t="shared" si="59"/>
        <v>0</v>
      </c>
      <c r="H192" s="163">
        <f t="shared" si="59"/>
        <v>0</v>
      </c>
      <c r="I192" s="163">
        <f t="shared" si="59"/>
        <v>0</v>
      </c>
      <c r="J192" s="163">
        <f t="shared" si="59"/>
        <v>0</v>
      </c>
      <c r="K192" s="163">
        <f t="shared" si="59"/>
        <v>0</v>
      </c>
      <c r="L192" s="163">
        <f t="shared" si="59"/>
        <v>0</v>
      </c>
      <c r="M192" s="163">
        <f t="shared" si="59"/>
        <v>0</v>
      </c>
      <c r="N192" s="163">
        <f t="shared" si="56"/>
        <v>0</v>
      </c>
      <c r="O192" s="163">
        <f t="shared" si="56"/>
        <v>0</v>
      </c>
      <c r="P192" s="163">
        <f t="shared" si="56"/>
        <v>0</v>
      </c>
      <c r="Q192" s="163">
        <f t="shared" si="56"/>
        <v>0</v>
      </c>
      <c r="R192" s="163">
        <f t="shared" si="59"/>
        <v>0</v>
      </c>
      <c r="S192" s="163">
        <f t="shared" si="58"/>
        <v>0</v>
      </c>
      <c r="T192" s="163">
        <f t="shared" si="58"/>
        <v>0</v>
      </c>
      <c r="U192" s="163">
        <f t="shared" si="58"/>
        <v>0</v>
      </c>
      <c r="V192" s="163">
        <f t="shared" si="58"/>
        <v>0</v>
      </c>
      <c r="W192" s="163">
        <f t="shared" si="58"/>
        <v>0</v>
      </c>
      <c r="X192" s="163">
        <f t="shared" si="58"/>
        <v>0</v>
      </c>
      <c r="Y192" s="163">
        <f t="shared" si="58"/>
        <v>0</v>
      </c>
      <c r="Z192" s="163">
        <f t="shared" si="58"/>
        <v>0</v>
      </c>
      <c r="AA192" s="163">
        <f t="shared" si="58"/>
        <v>0</v>
      </c>
      <c r="AB192" s="163">
        <f t="shared" si="58"/>
        <v>0</v>
      </c>
      <c r="AC192" s="163">
        <f t="shared" si="58"/>
        <v>0</v>
      </c>
      <c r="AD192" s="163">
        <f t="shared" si="58"/>
        <v>0</v>
      </c>
      <c r="AE192" s="163">
        <f t="shared" si="58"/>
        <v>0</v>
      </c>
      <c r="AF192" s="176">
        <f t="shared" si="58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59"/>
        <v>0</v>
      </c>
      <c r="D193" s="163">
        <f t="shared" si="59"/>
        <v>0</v>
      </c>
      <c r="E193" s="163">
        <f t="shared" si="59"/>
        <v>0</v>
      </c>
      <c r="F193" s="163">
        <f t="shared" si="59"/>
        <v>0</v>
      </c>
      <c r="G193" s="163">
        <f t="shared" si="59"/>
        <v>0</v>
      </c>
      <c r="H193" s="163">
        <f t="shared" si="59"/>
        <v>0</v>
      </c>
      <c r="I193" s="163">
        <f t="shared" si="59"/>
        <v>0</v>
      </c>
      <c r="J193" s="163">
        <f t="shared" si="59"/>
        <v>0</v>
      </c>
      <c r="K193" s="163">
        <f t="shared" si="59"/>
        <v>0</v>
      </c>
      <c r="L193" s="163">
        <f t="shared" si="59"/>
        <v>0</v>
      </c>
      <c r="M193" s="163">
        <f t="shared" si="59"/>
        <v>0</v>
      </c>
      <c r="N193" s="163">
        <f t="shared" si="56"/>
        <v>0</v>
      </c>
      <c r="O193" s="163">
        <f t="shared" si="56"/>
        <v>0</v>
      </c>
      <c r="P193" s="163">
        <f t="shared" si="56"/>
        <v>0</v>
      </c>
      <c r="Q193" s="163">
        <f t="shared" si="56"/>
        <v>0</v>
      </c>
      <c r="R193" s="163">
        <f t="shared" si="59"/>
        <v>0</v>
      </c>
      <c r="S193" s="163">
        <f t="shared" si="58"/>
        <v>0</v>
      </c>
      <c r="T193" s="163">
        <f t="shared" si="58"/>
        <v>0</v>
      </c>
      <c r="U193" s="163">
        <f t="shared" si="58"/>
        <v>0</v>
      </c>
      <c r="V193" s="163">
        <f t="shared" si="58"/>
        <v>0</v>
      </c>
      <c r="W193" s="163">
        <f t="shared" si="58"/>
        <v>0</v>
      </c>
      <c r="X193" s="163">
        <f t="shared" si="58"/>
        <v>0</v>
      </c>
      <c r="Y193" s="163">
        <f t="shared" si="58"/>
        <v>0</v>
      </c>
      <c r="Z193" s="163">
        <f t="shared" si="58"/>
        <v>0</v>
      </c>
      <c r="AA193" s="163">
        <f t="shared" si="58"/>
        <v>0</v>
      </c>
      <c r="AB193" s="163">
        <f t="shared" si="58"/>
        <v>0</v>
      </c>
      <c r="AC193" s="163">
        <f t="shared" si="58"/>
        <v>0</v>
      </c>
      <c r="AD193" s="163">
        <f t="shared" si="58"/>
        <v>0</v>
      </c>
      <c r="AE193" s="163">
        <f t="shared" si="58"/>
        <v>0</v>
      </c>
      <c r="AF193" s="176">
        <f t="shared" si="58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59"/>
        <v>0</v>
      </c>
      <c r="D194" s="163">
        <f t="shared" si="59"/>
        <v>0</v>
      </c>
      <c r="E194" s="163">
        <f t="shared" si="59"/>
        <v>0</v>
      </c>
      <c r="F194" s="163">
        <f t="shared" si="59"/>
        <v>0</v>
      </c>
      <c r="G194" s="163">
        <f t="shared" si="59"/>
        <v>0</v>
      </c>
      <c r="H194" s="163">
        <f t="shared" si="59"/>
        <v>0</v>
      </c>
      <c r="I194" s="163">
        <f t="shared" si="59"/>
        <v>0</v>
      </c>
      <c r="J194" s="163">
        <f t="shared" si="59"/>
        <v>0</v>
      </c>
      <c r="K194" s="163">
        <f t="shared" si="59"/>
        <v>0</v>
      </c>
      <c r="L194" s="163">
        <f t="shared" si="59"/>
        <v>0</v>
      </c>
      <c r="M194" s="163">
        <f t="shared" si="59"/>
        <v>0</v>
      </c>
      <c r="N194" s="163">
        <f t="shared" si="56"/>
        <v>0</v>
      </c>
      <c r="O194" s="163">
        <f t="shared" si="56"/>
        <v>0</v>
      </c>
      <c r="P194" s="163">
        <f t="shared" si="56"/>
        <v>0</v>
      </c>
      <c r="Q194" s="163">
        <f t="shared" si="56"/>
        <v>0</v>
      </c>
      <c r="R194" s="163">
        <f t="shared" si="59"/>
        <v>0</v>
      </c>
      <c r="S194" s="163">
        <f t="shared" si="58"/>
        <v>0</v>
      </c>
      <c r="T194" s="163">
        <f t="shared" si="58"/>
        <v>0</v>
      </c>
      <c r="U194" s="163">
        <f t="shared" si="58"/>
        <v>0</v>
      </c>
      <c r="V194" s="163">
        <f t="shared" si="58"/>
        <v>0</v>
      </c>
      <c r="W194" s="163">
        <f t="shared" si="58"/>
        <v>0</v>
      </c>
      <c r="X194" s="163">
        <f t="shared" si="58"/>
        <v>0</v>
      </c>
      <c r="Y194" s="163">
        <f t="shared" si="58"/>
        <v>0</v>
      </c>
      <c r="Z194" s="163">
        <f t="shared" si="58"/>
        <v>0</v>
      </c>
      <c r="AA194" s="163">
        <f t="shared" si="58"/>
        <v>0</v>
      </c>
      <c r="AB194" s="163">
        <f t="shared" si="58"/>
        <v>0</v>
      </c>
      <c r="AC194" s="163">
        <f t="shared" si="58"/>
        <v>0</v>
      </c>
      <c r="AD194" s="163">
        <f t="shared" si="58"/>
        <v>0</v>
      </c>
      <c r="AE194" s="163">
        <f t="shared" si="58"/>
        <v>0</v>
      </c>
      <c r="AF194" s="176">
        <f t="shared" si="58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59"/>
        <v>0</v>
      </c>
      <c r="D195" s="163">
        <f t="shared" si="59"/>
        <v>0</v>
      </c>
      <c r="E195" s="163">
        <f t="shared" si="59"/>
        <v>0</v>
      </c>
      <c r="F195" s="163">
        <f t="shared" si="59"/>
        <v>0</v>
      </c>
      <c r="G195" s="163">
        <f t="shared" si="59"/>
        <v>0</v>
      </c>
      <c r="H195" s="163">
        <f t="shared" si="59"/>
        <v>0</v>
      </c>
      <c r="I195" s="163">
        <f t="shared" si="59"/>
        <v>0</v>
      </c>
      <c r="J195" s="163">
        <f t="shared" si="59"/>
        <v>0</v>
      </c>
      <c r="K195" s="163">
        <f t="shared" si="59"/>
        <v>0</v>
      </c>
      <c r="L195" s="163">
        <f t="shared" si="59"/>
        <v>0</v>
      </c>
      <c r="M195" s="163">
        <f t="shared" si="59"/>
        <v>0</v>
      </c>
      <c r="N195" s="163">
        <f t="shared" si="56"/>
        <v>0</v>
      </c>
      <c r="O195" s="163">
        <f t="shared" si="56"/>
        <v>0</v>
      </c>
      <c r="P195" s="163">
        <f t="shared" si="56"/>
        <v>0</v>
      </c>
      <c r="Q195" s="163">
        <f t="shared" si="56"/>
        <v>0</v>
      </c>
      <c r="R195" s="163">
        <f t="shared" si="59"/>
        <v>0</v>
      </c>
      <c r="S195" s="163">
        <f t="shared" si="58"/>
        <v>0</v>
      </c>
      <c r="T195" s="163">
        <f t="shared" si="58"/>
        <v>0</v>
      </c>
      <c r="U195" s="163">
        <f t="shared" si="58"/>
        <v>0</v>
      </c>
      <c r="V195" s="163">
        <f t="shared" si="58"/>
        <v>0</v>
      </c>
      <c r="W195" s="163">
        <f t="shared" si="58"/>
        <v>0</v>
      </c>
      <c r="X195" s="163">
        <f t="shared" si="58"/>
        <v>0</v>
      </c>
      <c r="Y195" s="163">
        <f t="shared" si="58"/>
        <v>0</v>
      </c>
      <c r="Z195" s="163">
        <f t="shared" si="58"/>
        <v>0</v>
      </c>
      <c r="AA195" s="163">
        <f t="shared" si="58"/>
        <v>0</v>
      </c>
      <c r="AB195" s="163">
        <f t="shared" si="58"/>
        <v>0</v>
      </c>
      <c r="AC195" s="163">
        <f t="shared" si="58"/>
        <v>0</v>
      </c>
      <c r="AD195" s="163">
        <f t="shared" si="58"/>
        <v>0</v>
      </c>
      <c r="AE195" s="163">
        <f t="shared" si="58"/>
        <v>0</v>
      </c>
      <c r="AF195" s="176">
        <f t="shared" si="58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59"/>
        <v>0</v>
      </c>
      <c r="D196" s="163">
        <f t="shared" si="59"/>
        <v>0</v>
      </c>
      <c r="E196" s="163">
        <f t="shared" si="59"/>
        <v>0</v>
      </c>
      <c r="F196" s="163">
        <f t="shared" si="59"/>
        <v>0</v>
      </c>
      <c r="G196" s="163">
        <f t="shared" si="59"/>
        <v>0</v>
      </c>
      <c r="H196" s="163">
        <f t="shared" si="59"/>
        <v>0</v>
      </c>
      <c r="I196" s="163">
        <f t="shared" si="59"/>
        <v>0</v>
      </c>
      <c r="J196" s="163">
        <f t="shared" si="59"/>
        <v>0</v>
      </c>
      <c r="K196" s="163">
        <f t="shared" si="59"/>
        <v>0</v>
      </c>
      <c r="L196" s="163">
        <f t="shared" si="59"/>
        <v>0</v>
      </c>
      <c r="M196" s="163">
        <f t="shared" si="59"/>
        <v>0</v>
      </c>
      <c r="N196" s="163">
        <f t="shared" si="56"/>
        <v>0</v>
      </c>
      <c r="O196" s="163">
        <f t="shared" si="56"/>
        <v>0</v>
      </c>
      <c r="P196" s="163">
        <f t="shared" si="56"/>
        <v>0</v>
      </c>
      <c r="Q196" s="163">
        <f t="shared" si="56"/>
        <v>0</v>
      </c>
      <c r="R196" s="163">
        <f t="shared" si="59"/>
        <v>0</v>
      </c>
      <c r="S196" s="163">
        <f t="shared" si="58"/>
        <v>0</v>
      </c>
      <c r="T196" s="163">
        <f t="shared" si="58"/>
        <v>0</v>
      </c>
      <c r="U196" s="163">
        <f t="shared" si="58"/>
        <v>0</v>
      </c>
      <c r="V196" s="163">
        <f t="shared" si="58"/>
        <v>0</v>
      </c>
      <c r="W196" s="163">
        <f t="shared" si="58"/>
        <v>0</v>
      </c>
      <c r="X196" s="163">
        <f t="shared" si="58"/>
        <v>0</v>
      </c>
      <c r="Y196" s="163">
        <f t="shared" si="58"/>
        <v>0</v>
      </c>
      <c r="Z196" s="163">
        <f t="shared" si="58"/>
        <v>0</v>
      </c>
      <c r="AA196" s="163">
        <f t="shared" si="58"/>
        <v>0</v>
      </c>
      <c r="AB196" s="163">
        <f t="shared" si="58"/>
        <v>0</v>
      </c>
      <c r="AC196" s="163">
        <f t="shared" si="58"/>
        <v>0</v>
      </c>
      <c r="AD196" s="163">
        <f t="shared" si="58"/>
        <v>0</v>
      </c>
      <c r="AE196" s="163">
        <f t="shared" si="58"/>
        <v>0</v>
      </c>
      <c r="AF196" s="176">
        <f t="shared" si="58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59"/>
        <v>0</v>
      </c>
      <c r="D197" s="163">
        <f t="shared" si="59"/>
        <v>0</v>
      </c>
      <c r="E197" s="163">
        <f t="shared" si="59"/>
        <v>0</v>
      </c>
      <c r="F197" s="163">
        <f t="shared" si="59"/>
        <v>0</v>
      </c>
      <c r="G197" s="163">
        <f t="shared" si="59"/>
        <v>0</v>
      </c>
      <c r="H197" s="163">
        <f t="shared" si="59"/>
        <v>0</v>
      </c>
      <c r="I197" s="163">
        <f t="shared" si="59"/>
        <v>0</v>
      </c>
      <c r="J197" s="163">
        <f t="shared" si="59"/>
        <v>0</v>
      </c>
      <c r="K197" s="163">
        <f t="shared" si="59"/>
        <v>0</v>
      </c>
      <c r="L197" s="163">
        <f t="shared" si="59"/>
        <v>0</v>
      </c>
      <c r="M197" s="163">
        <f t="shared" si="59"/>
        <v>0</v>
      </c>
      <c r="N197" s="163">
        <f t="shared" si="56"/>
        <v>0</v>
      </c>
      <c r="O197" s="163">
        <f t="shared" si="56"/>
        <v>0</v>
      </c>
      <c r="P197" s="163">
        <f t="shared" si="56"/>
        <v>0</v>
      </c>
      <c r="Q197" s="163">
        <f t="shared" si="56"/>
        <v>0</v>
      </c>
      <c r="R197" s="163">
        <f t="shared" si="59"/>
        <v>0</v>
      </c>
      <c r="S197" s="163">
        <f t="shared" si="58"/>
        <v>0</v>
      </c>
      <c r="T197" s="163">
        <f t="shared" si="58"/>
        <v>0</v>
      </c>
      <c r="U197" s="163">
        <f t="shared" si="58"/>
        <v>0</v>
      </c>
      <c r="V197" s="163">
        <f t="shared" si="58"/>
        <v>0</v>
      </c>
      <c r="W197" s="163">
        <f t="shared" si="58"/>
        <v>0</v>
      </c>
      <c r="X197" s="163">
        <f t="shared" si="58"/>
        <v>0</v>
      </c>
      <c r="Y197" s="163">
        <f t="shared" si="58"/>
        <v>0</v>
      </c>
      <c r="Z197" s="163">
        <f t="shared" si="58"/>
        <v>0</v>
      </c>
      <c r="AA197" s="163">
        <f t="shared" si="58"/>
        <v>0</v>
      </c>
      <c r="AB197" s="163">
        <f t="shared" si="58"/>
        <v>0</v>
      </c>
      <c r="AC197" s="163">
        <f t="shared" si="58"/>
        <v>0</v>
      </c>
      <c r="AD197" s="163">
        <f t="shared" si="58"/>
        <v>0</v>
      </c>
      <c r="AE197" s="163">
        <f t="shared" si="58"/>
        <v>0</v>
      </c>
      <c r="AF197" s="176">
        <f t="shared" si="58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59"/>
        <v>0</v>
      </c>
      <c r="D198" s="163">
        <f t="shared" si="59"/>
        <v>0</v>
      </c>
      <c r="E198" s="163">
        <f t="shared" si="59"/>
        <v>0</v>
      </c>
      <c r="F198" s="163">
        <f t="shared" si="59"/>
        <v>0</v>
      </c>
      <c r="G198" s="163">
        <f t="shared" si="59"/>
        <v>0</v>
      </c>
      <c r="H198" s="163">
        <f t="shared" si="59"/>
        <v>0</v>
      </c>
      <c r="I198" s="163">
        <f t="shared" si="59"/>
        <v>0</v>
      </c>
      <c r="J198" s="163">
        <f t="shared" si="59"/>
        <v>0</v>
      </c>
      <c r="K198" s="163">
        <f t="shared" si="59"/>
        <v>0</v>
      </c>
      <c r="L198" s="163">
        <f t="shared" si="59"/>
        <v>0</v>
      </c>
      <c r="M198" s="163">
        <f t="shared" si="59"/>
        <v>0</v>
      </c>
      <c r="N198" s="163">
        <f t="shared" si="56"/>
        <v>0</v>
      </c>
      <c r="O198" s="163">
        <f t="shared" si="56"/>
        <v>0</v>
      </c>
      <c r="P198" s="163">
        <f t="shared" si="56"/>
        <v>0</v>
      </c>
      <c r="Q198" s="163">
        <f t="shared" si="56"/>
        <v>0</v>
      </c>
      <c r="R198" s="163">
        <f t="shared" si="59"/>
        <v>0</v>
      </c>
      <c r="S198" s="163">
        <f t="shared" si="58"/>
        <v>0</v>
      </c>
      <c r="T198" s="163">
        <f t="shared" si="58"/>
        <v>0</v>
      </c>
      <c r="U198" s="163">
        <f t="shared" si="58"/>
        <v>0</v>
      </c>
      <c r="V198" s="163">
        <f t="shared" si="58"/>
        <v>0</v>
      </c>
      <c r="W198" s="163">
        <f t="shared" si="58"/>
        <v>0</v>
      </c>
      <c r="X198" s="163">
        <f t="shared" si="58"/>
        <v>0</v>
      </c>
      <c r="Y198" s="163">
        <f t="shared" si="58"/>
        <v>0</v>
      </c>
      <c r="Z198" s="163">
        <f t="shared" si="58"/>
        <v>0</v>
      </c>
      <c r="AA198" s="163">
        <f t="shared" si="58"/>
        <v>0</v>
      </c>
      <c r="AB198" s="163">
        <f t="shared" si="58"/>
        <v>0</v>
      </c>
      <c r="AC198" s="163">
        <f t="shared" si="58"/>
        <v>0</v>
      </c>
      <c r="AD198" s="163">
        <f t="shared" si="58"/>
        <v>0</v>
      </c>
      <c r="AE198" s="163">
        <f t="shared" si="58"/>
        <v>0</v>
      </c>
      <c r="AF198" s="176">
        <f t="shared" si="58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59"/>
        <v>0</v>
      </c>
      <c r="D199" s="163">
        <f t="shared" si="59"/>
        <v>0</v>
      </c>
      <c r="E199" s="163">
        <f t="shared" si="59"/>
        <v>0</v>
      </c>
      <c r="F199" s="163">
        <f t="shared" si="59"/>
        <v>0</v>
      </c>
      <c r="G199" s="163">
        <f t="shared" si="59"/>
        <v>0</v>
      </c>
      <c r="H199" s="163">
        <f t="shared" si="59"/>
        <v>0</v>
      </c>
      <c r="I199" s="163">
        <f t="shared" si="59"/>
        <v>0</v>
      </c>
      <c r="J199" s="163">
        <f t="shared" si="59"/>
        <v>0</v>
      </c>
      <c r="K199" s="163">
        <f t="shared" si="59"/>
        <v>0</v>
      </c>
      <c r="L199" s="163">
        <f t="shared" si="59"/>
        <v>0</v>
      </c>
      <c r="M199" s="163">
        <f t="shared" si="59"/>
        <v>0</v>
      </c>
      <c r="N199" s="163">
        <f t="shared" si="56"/>
        <v>0</v>
      </c>
      <c r="O199" s="163">
        <f t="shared" si="56"/>
        <v>0</v>
      </c>
      <c r="P199" s="163">
        <f t="shared" si="56"/>
        <v>0</v>
      </c>
      <c r="Q199" s="163">
        <f t="shared" si="56"/>
        <v>0</v>
      </c>
      <c r="R199" s="163">
        <f t="shared" si="59"/>
        <v>0</v>
      </c>
      <c r="S199" s="163">
        <f t="shared" si="58"/>
        <v>0</v>
      </c>
      <c r="T199" s="163">
        <f t="shared" si="58"/>
        <v>0</v>
      </c>
      <c r="U199" s="163">
        <f t="shared" si="58"/>
        <v>0</v>
      </c>
      <c r="V199" s="163">
        <f t="shared" si="58"/>
        <v>0</v>
      </c>
      <c r="W199" s="163">
        <f t="shared" si="58"/>
        <v>0</v>
      </c>
      <c r="X199" s="163">
        <f t="shared" si="58"/>
        <v>0</v>
      </c>
      <c r="Y199" s="163">
        <f t="shared" si="58"/>
        <v>0</v>
      </c>
      <c r="Z199" s="163">
        <f t="shared" si="58"/>
        <v>0</v>
      </c>
      <c r="AA199" s="163">
        <f t="shared" si="58"/>
        <v>0</v>
      </c>
      <c r="AB199" s="163">
        <f t="shared" si="58"/>
        <v>0</v>
      </c>
      <c r="AC199" s="163">
        <f t="shared" si="58"/>
        <v>0</v>
      </c>
      <c r="AD199" s="163">
        <f t="shared" si="58"/>
        <v>0</v>
      </c>
      <c r="AE199" s="163">
        <f t="shared" si="58"/>
        <v>0</v>
      </c>
      <c r="AF199" s="176">
        <f t="shared" si="58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59"/>
        <v>0</v>
      </c>
      <c r="D200" s="163">
        <f t="shared" si="59"/>
        <v>0</v>
      </c>
      <c r="E200" s="163">
        <f t="shared" si="59"/>
        <v>0</v>
      </c>
      <c r="F200" s="163">
        <f t="shared" si="59"/>
        <v>0</v>
      </c>
      <c r="G200" s="163">
        <f t="shared" si="59"/>
        <v>0</v>
      </c>
      <c r="H200" s="163">
        <f t="shared" si="59"/>
        <v>0</v>
      </c>
      <c r="I200" s="163">
        <f t="shared" si="59"/>
        <v>0</v>
      </c>
      <c r="J200" s="163">
        <f t="shared" si="59"/>
        <v>0</v>
      </c>
      <c r="K200" s="163">
        <f t="shared" si="59"/>
        <v>0</v>
      </c>
      <c r="L200" s="163">
        <f t="shared" si="59"/>
        <v>0</v>
      </c>
      <c r="M200" s="163">
        <f t="shared" si="59"/>
        <v>0</v>
      </c>
      <c r="N200" s="163">
        <f t="shared" si="56"/>
        <v>0</v>
      </c>
      <c r="O200" s="163">
        <f t="shared" si="56"/>
        <v>0</v>
      </c>
      <c r="P200" s="163">
        <f t="shared" si="56"/>
        <v>0</v>
      </c>
      <c r="Q200" s="163">
        <f t="shared" si="56"/>
        <v>0</v>
      </c>
      <c r="R200" s="163">
        <f t="shared" ref="R200:AF215" si="60">Q200</f>
        <v>0</v>
      </c>
      <c r="S200" s="163">
        <f t="shared" si="60"/>
        <v>0</v>
      </c>
      <c r="T200" s="163">
        <f t="shared" si="60"/>
        <v>0</v>
      </c>
      <c r="U200" s="163">
        <f t="shared" si="60"/>
        <v>0</v>
      </c>
      <c r="V200" s="163">
        <f t="shared" si="60"/>
        <v>0</v>
      </c>
      <c r="W200" s="163">
        <f t="shared" si="60"/>
        <v>0</v>
      </c>
      <c r="X200" s="163">
        <f t="shared" si="60"/>
        <v>0</v>
      </c>
      <c r="Y200" s="163">
        <f t="shared" si="60"/>
        <v>0</v>
      </c>
      <c r="Z200" s="163">
        <f t="shared" si="60"/>
        <v>0</v>
      </c>
      <c r="AA200" s="163">
        <f t="shared" si="60"/>
        <v>0</v>
      </c>
      <c r="AB200" s="163">
        <f t="shared" si="60"/>
        <v>0</v>
      </c>
      <c r="AC200" s="163">
        <f t="shared" si="60"/>
        <v>0</v>
      </c>
      <c r="AD200" s="163">
        <f t="shared" si="60"/>
        <v>0</v>
      </c>
      <c r="AE200" s="163">
        <f t="shared" si="60"/>
        <v>0</v>
      </c>
      <c r="AF200" s="176">
        <f t="shared" si="60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R216" si="61">B201</f>
        <v>0</v>
      </c>
      <c r="D201" s="163">
        <f t="shared" si="61"/>
        <v>0</v>
      </c>
      <c r="E201" s="163">
        <f t="shared" si="61"/>
        <v>0</v>
      </c>
      <c r="F201" s="163">
        <f t="shared" si="61"/>
        <v>0</v>
      </c>
      <c r="G201" s="163">
        <f t="shared" si="61"/>
        <v>0</v>
      </c>
      <c r="H201" s="163">
        <f t="shared" si="61"/>
        <v>0</v>
      </c>
      <c r="I201" s="163">
        <f t="shared" si="61"/>
        <v>0</v>
      </c>
      <c r="J201" s="163">
        <f t="shared" si="61"/>
        <v>0</v>
      </c>
      <c r="K201" s="163">
        <f t="shared" si="61"/>
        <v>0</v>
      </c>
      <c r="L201" s="163">
        <f t="shared" si="61"/>
        <v>0</v>
      </c>
      <c r="M201" s="163">
        <f t="shared" si="61"/>
        <v>0</v>
      </c>
      <c r="N201" s="163">
        <f t="shared" si="56"/>
        <v>0</v>
      </c>
      <c r="O201" s="163">
        <f t="shared" si="56"/>
        <v>0</v>
      </c>
      <c r="P201" s="163">
        <f t="shared" si="56"/>
        <v>0</v>
      </c>
      <c r="Q201" s="163">
        <f t="shared" si="56"/>
        <v>0</v>
      </c>
      <c r="R201" s="163">
        <f t="shared" si="61"/>
        <v>0</v>
      </c>
      <c r="S201" s="163">
        <f t="shared" si="60"/>
        <v>0</v>
      </c>
      <c r="T201" s="163">
        <f t="shared" si="60"/>
        <v>0</v>
      </c>
      <c r="U201" s="163">
        <f t="shared" si="60"/>
        <v>0</v>
      </c>
      <c r="V201" s="163">
        <f t="shared" si="60"/>
        <v>0</v>
      </c>
      <c r="W201" s="163">
        <f t="shared" si="60"/>
        <v>0</v>
      </c>
      <c r="X201" s="163">
        <f t="shared" si="60"/>
        <v>0</v>
      </c>
      <c r="Y201" s="163">
        <f t="shared" si="60"/>
        <v>0</v>
      </c>
      <c r="Z201" s="163">
        <f t="shared" si="60"/>
        <v>0</v>
      </c>
      <c r="AA201" s="163">
        <f t="shared" si="60"/>
        <v>0</v>
      </c>
      <c r="AB201" s="163">
        <f t="shared" si="60"/>
        <v>0</v>
      </c>
      <c r="AC201" s="163">
        <f t="shared" si="60"/>
        <v>0</v>
      </c>
      <c r="AD201" s="163">
        <f t="shared" si="60"/>
        <v>0</v>
      </c>
      <c r="AE201" s="163">
        <f t="shared" si="60"/>
        <v>0</v>
      </c>
      <c r="AF201" s="176">
        <f t="shared" si="60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61"/>
        <v>0</v>
      </c>
      <c r="D202" s="163">
        <f t="shared" si="61"/>
        <v>0</v>
      </c>
      <c r="E202" s="163">
        <f t="shared" si="61"/>
        <v>0</v>
      </c>
      <c r="F202" s="163">
        <f t="shared" si="61"/>
        <v>0</v>
      </c>
      <c r="G202" s="163">
        <f t="shared" si="61"/>
        <v>0</v>
      </c>
      <c r="H202" s="163">
        <f t="shared" si="61"/>
        <v>0</v>
      </c>
      <c r="I202" s="163">
        <f t="shared" si="61"/>
        <v>0</v>
      </c>
      <c r="J202" s="163">
        <f t="shared" si="61"/>
        <v>0</v>
      </c>
      <c r="K202" s="163">
        <f t="shared" si="61"/>
        <v>0</v>
      </c>
      <c r="L202" s="163">
        <f t="shared" si="61"/>
        <v>0</v>
      </c>
      <c r="M202" s="163">
        <f t="shared" si="61"/>
        <v>0</v>
      </c>
      <c r="N202" s="163">
        <f t="shared" si="56"/>
        <v>0</v>
      </c>
      <c r="O202" s="163">
        <f t="shared" si="56"/>
        <v>0</v>
      </c>
      <c r="P202" s="163">
        <f t="shared" si="56"/>
        <v>0</v>
      </c>
      <c r="Q202" s="163">
        <f t="shared" si="56"/>
        <v>0</v>
      </c>
      <c r="R202" s="163">
        <f t="shared" si="61"/>
        <v>0</v>
      </c>
      <c r="S202" s="163">
        <f t="shared" si="60"/>
        <v>0</v>
      </c>
      <c r="T202" s="163">
        <f t="shared" si="60"/>
        <v>0</v>
      </c>
      <c r="U202" s="163">
        <f t="shared" si="60"/>
        <v>0</v>
      </c>
      <c r="V202" s="163">
        <f t="shared" si="60"/>
        <v>0</v>
      </c>
      <c r="W202" s="163">
        <f t="shared" si="60"/>
        <v>0</v>
      </c>
      <c r="X202" s="163">
        <f t="shared" si="60"/>
        <v>0</v>
      </c>
      <c r="Y202" s="163">
        <f t="shared" si="60"/>
        <v>0</v>
      </c>
      <c r="Z202" s="163">
        <f t="shared" si="60"/>
        <v>0</v>
      </c>
      <c r="AA202" s="163">
        <f t="shared" si="60"/>
        <v>0</v>
      </c>
      <c r="AB202" s="163">
        <f t="shared" si="60"/>
        <v>0</v>
      </c>
      <c r="AC202" s="163">
        <f t="shared" si="60"/>
        <v>0</v>
      </c>
      <c r="AD202" s="163">
        <f t="shared" si="60"/>
        <v>0</v>
      </c>
      <c r="AE202" s="163">
        <f t="shared" si="60"/>
        <v>0</v>
      </c>
      <c r="AF202" s="176">
        <f t="shared" si="60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61"/>
        <v>0</v>
      </c>
      <c r="D203" s="163">
        <f t="shared" si="61"/>
        <v>0</v>
      </c>
      <c r="E203" s="163">
        <f t="shared" si="61"/>
        <v>0</v>
      </c>
      <c r="F203" s="163">
        <f t="shared" si="61"/>
        <v>0</v>
      </c>
      <c r="G203" s="163">
        <f t="shared" si="61"/>
        <v>0</v>
      </c>
      <c r="H203" s="163">
        <f t="shared" si="61"/>
        <v>0</v>
      </c>
      <c r="I203" s="163">
        <f t="shared" si="61"/>
        <v>0</v>
      </c>
      <c r="J203" s="163">
        <f t="shared" si="61"/>
        <v>0</v>
      </c>
      <c r="K203" s="163">
        <f t="shared" si="61"/>
        <v>0</v>
      </c>
      <c r="L203" s="163">
        <f t="shared" si="61"/>
        <v>0</v>
      </c>
      <c r="M203" s="163">
        <f t="shared" si="61"/>
        <v>0</v>
      </c>
      <c r="N203" s="163">
        <f t="shared" si="56"/>
        <v>0</v>
      </c>
      <c r="O203" s="163">
        <f t="shared" si="56"/>
        <v>0</v>
      </c>
      <c r="P203" s="163">
        <f t="shared" si="56"/>
        <v>0</v>
      </c>
      <c r="Q203" s="163">
        <f t="shared" si="56"/>
        <v>0</v>
      </c>
      <c r="R203" s="163">
        <f t="shared" si="61"/>
        <v>0</v>
      </c>
      <c r="S203" s="163">
        <f t="shared" si="60"/>
        <v>0</v>
      </c>
      <c r="T203" s="163">
        <f t="shared" si="60"/>
        <v>0</v>
      </c>
      <c r="U203" s="163">
        <f t="shared" si="60"/>
        <v>0</v>
      </c>
      <c r="V203" s="163">
        <f t="shared" si="60"/>
        <v>0</v>
      </c>
      <c r="W203" s="163">
        <f t="shared" si="60"/>
        <v>0</v>
      </c>
      <c r="X203" s="163">
        <f t="shared" si="60"/>
        <v>0</v>
      </c>
      <c r="Y203" s="163">
        <f t="shared" si="60"/>
        <v>0</v>
      </c>
      <c r="Z203" s="163">
        <f t="shared" si="60"/>
        <v>0</v>
      </c>
      <c r="AA203" s="163">
        <f t="shared" si="60"/>
        <v>0</v>
      </c>
      <c r="AB203" s="163">
        <f t="shared" si="60"/>
        <v>0</v>
      </c>
      <c r="AC203" s="163">
        <f t="shared" si="60"/>
        <v>0</v>
      </c>
      <c r="AD203" s="163">
        <f t="shared" si="60"/>
        <v>0</v>
      </c>
      <c r="AE203" s="163">
        <f t="shared" si="60"/>
        <v>0</v>
      </c>
      <c r="AF203" s="176">
        <f t="shared" si="60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61"/>
        <v>0</v>
      </c>
      <c r="D204" s="163">
        <f t="shared" si="61"/>
        <v>0</v>
      </c>
      <c r="E204" s="163">
        <f t="shared" si="61"/>
        <v>0</v>
      </c>
      <c r="F204" s="163">
        <f t="shared" si="61"/>
        <v>0</v>
      </c>
      <c r="G204" s="163">
        <f t="shared" si="61"/>
        <v>0</v>
      </c>
      <c r="H204" s="163">
        <f t="shared" si="61"/>
        <v>0</v>
      </c>
      <c r="I204" s="163">
        <f t="shared" si="61"/>
        <v>0</v>
      </c>
      <c r="J204" s="163">
        <f t="shared" si="61"/>
        <v>0</v>
      </c>
      <c r="K204" s="163">
        <f t="shared" si="61"/>
        <v>0</v>
      </c>
      <c r="L204" s="163">
        <f t="shared" si="61"/>
        <v>0</v>
      </c>
      <c r="M204" s="163">
        <f t="shared" si="61"/>
        <v>0</v>
      </c>
      <c r="N204" s="163">
        <f t="shared" si="56"/>
        <v>0</v>
      </c>
      <c r="O204" s="163">
        <f t="shared" si="56"/>
        <v>0</v>
      </c>
      <c r="P204" s="163">
        <f t="shared" si="56"/>
        <v>0</v>
      </c>
      <c r="Q204" s="163">
        <f t="shared" si="56"/>
        <v>0</v>
      </c>
      <c r="R204" s="163">
        <f t="shared" si="61"/>
        <v>0</v>
      </c>
      <c r="S204" s="163">
        <f t="shared" si="60"/>
        <v>0</v>
      </c>
      <c r="T204" s="163">
        <f t="shared" si="60"/>
        <v>0</v>
      </c>
      <c r="U204" s="163">
        <f t="shared" si="60"/>
        <v>0</v>
      </c>
      <c r="V204" s="163">
        <f t="shared" si="60"/>
        <v>0</v>
      </c>
      <c r="W204" s="163">
        <f t="shared" si="60"/>
        <v>0</v>
      </c>
      <c r="X204" s="163">
        <f t="shared" si="60"/>
        <v>0</v>
      </c>
      <c r="Y204" s="163">
        <f t="shared" si="60"/>
        <v>0</v>
      </c>
      <c r="Z204" s="163">
        <f t="shared" si="60"/>
        <v>0</v>
      </c>
      <c r="AA204" s="163">
        <f t="shared" si="60"/>
        <v>0</v>
      </c>
      <c r="AB204" s="163">
        <f t="shared" si="60"/>
        <v>0</v>
      </c>
      <c r="AC204" s="163">
        <f t="shared" si="60"/>
        <v>0</v>
      </c>
      <c r="AD204" s="163">
        <f t="shared" si="60"/>
        <v>0</v>
      </c>
      <c r="AE204" s="163">
        <f t="shared" si="60"/>
        <v>0</v>
      </c>
      <c r="AF204" s="176">
        <f t="shared" si="60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61"/>
        <v>0</v>
      </c>
      <c r="D205" s="163">
        <f t="shared" si="61"/>
        <v>0</v>
      </c>
      <c r="E205" s="163">
        <f t="shared" si="61"/>
        <v>0</v>
      </c>
      <c r="F205" s="163">
        <f t="shared" si="61"/>
        <v>0</v>
      </c>
      <c r="G205" s="163">
        <f t="shared" si="61"/>
        <v>0</v>
      </c>
      <c r="H205" s="163">
        <f t="shared" si="61"/>
        <v>0</v>
      </c>
      <c r="I205" s="163">
        <f t="shared" si="61"/>
        <v>0</v>
      </c>
      <c r="J205" s="163">
        <f t="shared" si="61"/>
        <v>0</v>
      </c>
      <c r="K205" s="163">
        <f t="shared" si="61"/>
        <v>0</v>
      </c>
      <c r="L205" s="163">
        <f t="shared" si="61"/>
        <v>0</v>
      </c>
      <c r="M205" s="163">
        <f t="shared" si="61"/>
        <v>0</v>
      </c>
      <c r="N205" s="163">
        <f t="shared" si="56"/>
        <v>0</v>
      </c>
      <c r="O205" s="163">
        <f t="shared" si="56"/>
        <v>0</v>
      </c>
      <c r="P205" s="163">
        <f t="shared" si="56"/>
        <v>0</v>
      </c>
      <c r="Q205" s="163">
        <f t="shared" si="56"/>
        <v>0</v>
      </c>
      <c r="R205" s="163">
        <f t="shared" si="61"/>
        <v>0</v>
      </c>
      <c r="S205" s="163">
        <f t="shared" si="60"/>
        <v>0</v>
      </c>
      <c r="T205" s="163">
        <f t="shared" si="60"/>
        <v>0</v>
      </c>
      <c r="U205" s="163">
        <f t="shared" si="60"/>
        <v>0</v>
      </c>
      <c r="V205" s="163">
        <f t="shared" si="60"/>
        <v>0</v>
      </c>
      <c r="W205" s="163">
        <f t="shared" si="60"/>
        <v>0</v>
      </c>
      <c r="X205" s="163">
        <f t="shared" si="60"/>
        <v>0</v>
      </c>
      <c r="Y205" s="163">
        <f t="shared" si="60"/>
        <v>0</v>
      </c>
      <c r="Z205" s="163">
        <f t="shared" si="60"/>
        <v>0</v>
      </c>
      <c r="AA205" s="163">
        <f t="shared" si="60"/>
        <v>0</v>
      </c>
      <c r="AB205" s="163">
        <f t="shared" si="60"/>
        <v>0</v>
      </c>
      <c r="AC205" s="163">
        <f t="shared" si="60"/>
        <v>0</v>
      </c>
      <c r="AD205" s="163">
        <f t="shared" si="60"/>
        <v>0</v>
      </c>
      <c r="AE205" s="163">
        <f t="shared" si="60"/>
        <v>0</v>
      </c>
      <c r="AF205" s="176">
        <f t="shared" si="60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61"/>
        <v>0</v>
      </c>
      <c r="D206" s="163">
        <f t="shared" si="61"/>
        <v>0</v>
      </c>
      <c r="E206" s="163">
        <f t="shared" si="61"/>
        <v>0</v>
      </c>
      <c r="F206" s="163">
        <f t="shared" si="61"/>
        <v>0</v>
      </c>
      <c r="G206" s="163">
        <f t="shared" si="61"/>
        <v>0</v>
      </c>
      <c r="H206" s="163">
        <f t="shared" si="61"/>
        <v>0</v>
      </c>
      <c r="I206" s="163">
        <f t="shared" si="61"/>
        <v>0</v>
      </c>
      <c r="J206" s="163">
        <f t="shared" si="61"/>
        <v>0</v>
      </c>
      <c r="K206" s="163">
        <f t="shared" si="61"/>
        <v>0</v>
      </c>
      <c r="L206" s="163">
        <f t="shared" si="61"/>
        <v>0</v>
      </c>
      <c r="M206" s="163">
        <f t="shared" si="61"/>
        <v>0</v>
      </c>
      <c r="N206" s="163">
        <f t="shared" si="56"/>
        <v>0</v>
      </c>
      <c r="O206" s="163">
        <f t="shared" si="56"/>
        <v>0</v>
      </c>
      <c r="P206" s="163">
        <f t="shared" si="56"/>
        <v>0</v>
      </c>
      <c r="Q206" s="163">
        <f t="shared" si="56"/>
        <v>0</v>
      </c>
      <c r="R206" s="163">
        <f t="shared" si="61"/>
        <v>0</v>
      </c>
      <c r="S206" s="163">
        <f t="shared" si="60"/>
        <v>0</v>
      </c>
      <c r="T206" s="163">
        <f t="shared" si="60"/>
        <v>0</v>
      </c>
      <c r="U206" s="163">
        <f t="shared" si="60"/>
        <v>0</v>
      </c>
      <c r="V206" s="163">
        <f t="shared" si="60"/>
        <v>0</v>
      </c>
      <c r="W206" s="163">
        <f t="shared" si="60"/>
        <v>0</v>
      </c>
      <c r="X206" s="163">
        <f t="shared" si="60"/>
        <v>0</v>
      </c>
      <c r="Y206" s="163">
        <f t="shared" si="60"/>
        <v>0</v>
      </c>
      <c r="Z206" s="163">
        <f t="shared" si="60"/>
        <v>0</v>
      </c>
      <c r="AA206" s="163">
        <f t="shared" si="60"/>
        <v>0</v>
      </c>
      <c r="AB206" s="163">
        <f t="shared" si="60"/>
        <v>0</v>
      </c>
      <c r="AC206" s="163">
        <f t="shared" si="60"/>
        <v>0</v>
      </c>
      <c r="AD206" s="163">
        <f t="shared" si="60"/>
        <v>0</v>
      </c>
      <c r="AE206" s="163">
        <f t="shared" si="60"/>
        <v>0</v>
      </c>
      <c r="AF206" s="176">
        <f t="shared" si="60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61"/>
        <v>0</v>
      </c>
      <c r="D207" s="163">
        <f t="shared" si="61"/>
        <v>0</v>
      </c>
      <c r="E207" s="163">
        <f t="shared" si="61"/>
        <v>0</v>
      </c>
      <c r="F207" s="163">
        <f t="shared" si="61"/>
        <v>0</v>
      </c>
      <c r="G207" s="163">
        <f t="shared" si="61"/>
        <v>0</v>
      </c>
      <c r="H207" s="163">
        <f t="shared" si="61"/>
        <v>0</v>
      </c>
      <c r="I207" s="163">
        <f t="shared" si="61"/>
        <v>0</v>
      </c>
      <c r="J207" s="163">
        <f t="shared" si="61"/>
        <v>0</v>
      </c>
      <c r="K207" s="163">
        <f t="shared" si="61"/>
        <v>0</v>
      </c>
      <c r="L207" s="163">
        <f t="shared" si="61"/>
        <v>0</v>
      </c>
      <c r="M207" s="163">
        <f t="shared" si="61"/>
        <v>0</v>
      </c>
      <c r="N207" s="163">
        <f t="shared" si="56"/>
        <v>0</v>
      </c>
      <c r="O207" s="163">
        <f t="shared" si="56"/>
        <v>0</v>
      </c>
      <c r="P207" s="163">
        <f t="shared" si="56"/>
        <v>0</v>
      </c>
      <c r="Q207" s="163">
        <f t="shared" si="56"/>
        <v>0</v>
      </c>
      <c r="R207" s="163">
        <f t="shared" si="61"/>
        <v>0</v>
      </c>
      <c r="S207" s="163">
        <f t="shared" si="60"/>
        <v>0</v>
      </c>
      <c r="T207" s="163">
        <f t="shared" si="60"/>
        <v>0</v>
      </c>
      <c r="U207" s="163">
        <f t="shared" si="60"/>
        <v>0</v>
      </c>
      <c r="V207" s="163">
        <f t="shared" si="60"/>
        <v>0</v>
      </c>
      <c r="W207" s="163">
        <f t="shared" si="60"/>
        <v>0</v>
      </c>
      <c r="X207" s="163">
        <f t="shared" si="60"/>
        <v>0</v>
      </c>
      <c r="Y207" s="163">
        <f t="shared" si="60"/>
        <v>0</v>
      </c>
      <c r="Z207" s="163">
        <f t="shared" si="60"/>
        <v>0</v>
      </c>
      <c r="AA207" s="163">
        <f t="shared" si="60"/>
        <v>0</v>
      </c>
      <c r="AB207" s="163">
        <f t="shared" si="60"/>
        <v>0</v>
      </c>
      <c r="AC207" s="163">
        <f t="shared" si="60"/>
        <v>0</v>
      </c>
      <c r="AD207" s="163">
        <f t="shared" si="60"/>
        <v>0</v>
      </c>
      <c r="AE207" s="163">
        <f t="shared" si="60"/>
        <v>0</v>
      </c>
      <c r="AF207" s="176">
        <f t="shared" si="60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61"/>
        <v>0</v>
      </c>
      <c r="D208" s="163">
        <f t="shared" si="61"/>
        <v>0</v>
      </c>
      <c r="E208" s="163">
        <f t="shared" si="61"/>
        <v>0</v>
      </c>
      <c r="F208" s="163">
        <f t="shared" si="61"/>
        <v>0</v>
      </c>
      <c r="G208" s="163">
        <f t="shared" si="61"/>
        <v>0</v>
      </c>
      <c r="H208" s="163">
        <f t="shared" si="61"/>
        <v>0</v>
      </c>
      <c r="I208" s="163">
        <f t="shared" si="61"/>
        <v>0</v>
      </c>
      <c r="J208" s="163">
        <f t="shared" si="61"/>
        <v>0</v>
      </c>
      <c r="K208" s="163">
        <f t="shared" si="61"/>
        <v>0</v>
      </c>
      <c r="L208" s="163">
        <f t="shared" si="61"/>
        <v>0</v>
      </c>
      <c r="M208" s="163">
        <f t="shared" si="61"/>
        <v>0</v>
      </c>
      <c r="N208" s="163">
        <f t="shared" si="56"/>
        <v>0</v>
      </c>
      <c r="O208" s="163">
        <f t="shared" si="56"/>
        <v>0</v>
      </c>
      <c r="P208" s="163">
        <f t="shared" si="56"/>
        <v>0</v>
      </c>
      <c r="Q208" s="163">
        <f t="shared" si="56"/>
        <v>0</v>
      </c>
      <c r="R208" s="163">
        <f t="shared" si="61"/>
        <v>0</v>
      </c>
      <c r="S208" s="163">
        <f t="shared" si="60"/>
        <v>0</v>
      </c>
      <c r="T208" s="163">
        <f t="shared" si="60"/>
        <v>0</v>
      </c>
      <c r="U208" s="163">
        <f t="shared" si="60"/>
        <v>0</v>
      </c>
      <c r="V208" s="163">
        <f t="shared" si="60"/>
        <v>0</v>
      </c>
      <c r="W208" s="163">
        <f t="shared" si="60"/>
        <v>0</v>
      </c>
      <c r="X208" s="163">
        <f t="shared" si="60"/>
        <v>0</v>
      </c>
      <c r="Y208" s="163">
        <f t="shared" si="60"/>
        <v>0</v>
      </c>
      <c r="Z208" s="163">
        <f t="shared" si="60"/>
        <v>0</v>
      </c>
      <c r="AA208" s="163">
        <f t="shared" si="60"/>
        <v>0</v>
      </c>
      <c r="AB208" s="163">
        <f t="shared" si="60"/>
        <v>0</v>
      </c>
      <c r="AC208" s="163">
        <f t="shared" si="60"/>
        <v>0</v>
      </c>
      <c r="AD208" s="163">
        <f t="shared" si="60"/>
        <v>0</v>
      </c>
      <c r="AE208" s="163">
        <f t="shared" si="60"/>
        <v>0</v>
      </c>
      <c r="AF208" s="176">
        <f t="shared" si="60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61"/>
        <v>0</v>
      </c>
      <c r="D209" s="163">
        <f t="shared" si="61"/>
        <v>0</v>
      </c>
      <c r="E209" s="163">
        <f t="shared" si="61"/>
        <v>0</v>
      </c>
      <c r="F209" s="163">
        <f t="shared" si="61"/>
        <v>0</v>
      </c>
      <c r="G209" s="163">
        <f t="shared" si="61"/>
        <v>0</v>
      </c>
      <c r="H209" s="163">
        <f t="shared" si="61"/>
        <v>0</v>
      </c>
      <c r="I209" s="163">
        <f t="shared" si="61"/>
        <v>0</v>
      </c>
      <c r="J209" s="163">
        <f t="shared" si="61"/>
        <v>0</v>
      </c>
      <c r="K209" s="163">
        <f t="shared" si="61"/>
        <v>0</v>
      </c>
      <c r="L209" s="163">
        <f t="shared" si="61"/>
        <v>0</v>
      </c>
      <c r="M209" s="163">
        <f t="shared" si="61"/>
        <v>0</v>
      </c>
      <c r="N209" s="163">
        <f t="shared" si="56"/>
        <v>0</v>
      </c>
      <c r="O209" s="163">
        <f t="shared" si="56"/>
        <v>0</v>
      </c>
      <c r="P209" s="163">
        <f t="shared" si="56"/>
        <v>0</v>
      </c>
      <c r="Q209" s="163">
        <f t="shared" si="56"/>
        <v>0</v>
      </c>
      <c r="R209" s="163">
        <f t="shared" si="61"/>
        <v>0</v>
      </c>
      <c r="S209" s="163">
        <f t="shared" si="60"/>
        <v>0</v>
      </c>
      <c r="T209" s="163">
        <f t="shared" si="60"/>
        <v>0</v>
      </c>
      <c r="U209" s="163">
        <f t="shared" si="60"/>
        <v>0</v>
      </c>
      <c r="V209" s="163">
        <f t="shared" si="60"/>
        <v>0</v>
      </c>
      <c r="W209" s="163">
        <f t="shared" si="60"/>
        <v>0</v>
      </c>
      <c r="X209" s="163">
        <f t="shared" si="60"/>
        <v>0</v>
      </c>
      <c r="Y209" s="163">
        <f t="shared" si="60"/>
        <v>0</v>
      </c>
      <c r="Z209" s="163">
        <f t="shared" si="60"/>
        <v>0</v>
      </c>
      <c r="AA209" s="163">
        <f t="shared" si="60"/>
        <v>0</v>
      </c>
      <c r="AB209" s="163">
        <f t="shared" si="60"/>
        <v>0</v>
      </c>
      <c r="AC209" s="163">
        <f t="shared" si="60"/>
        <v>0</v>
      </c>
      <c r="AD209" s="163">
        <f t="shared" si="60"/>
        <v>0</v>
      </c>
      <c r="AE209" s="163">
        <f t="shared" si="60"/>
        <v>0</v>
      </c>
      <c r="AF209" s="176">
        <f t="shared" si="60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61"/>
        <v>0</v>
      </c>
      <c r="D210" s="163">
        <f t="shared" si="61"/>
        <v>0</v>
      </c>
      <c r="E210" s="163">
        <f t="shared" si="61"/>
        <v>0</v>
      </c>
      <c r="F210" s="163">
        <f t="shared" si="61"/>
        <v>0</v>
      </c>
      <c r="G210" s="163">
        <f t="shared" si="61"/>
        <v>0</v>
      </c>
      <c r="H210" s="163">
        <f t="shared" si="61"/>
        <v>0</v>
      </c>
      <c r="I210" s="163">
        <f t="shared" si="61"/>
        <v>0</v>
      </c>
      <c r="J210" s="163">
        <f t="shared" si="61"/>
        <v>0</v>
      </c>
      <c r="K210" s="163">
        <f t="shared" si="61"/>
        <v>0</v>
      </c>
      <c r="L210" s="163">
        <f t="shared" si="61"/>
        <v>0</v>
      </c>
      <c r="M210" s="163">
        <f t="shared" si="61"/>
        <v>0</v>
      </c>
      <c r="N210" s="163">
        <f t="shared" si="56"/>
        <v>0</v>
      </c>
      <c r="O210" s="163">
        <f t="shared" si="56"/>
        <v>0</v>
      </c>
      <c r="P210" s="163">
        <f t="shared" si="56"/>
        <v>0</v>
      </c>
      <c r="Q210" s="163">
        <f t="shared" si="56"/>
        <v>0</v>
      </c>
      <c r="R210" s="163">
        <f t="shared" si="61"/>
        <v>0</v>
      </c>
      <c r="S210" s="163">
        <f t="shared" si="60"/>
        <v>0</v>
      </c>
      <c r="T210" s="163">
        <f t="shared" si="60"/>
        <v>0</v>
      </c>
      <c r="U210" s="163">
        <f t="shared" si="60"/>
        <v>0</v>
      </c>
      <c r="V210" s="163">
        <f t="shared" si="60"/>
        <v>0</v>
      </c>
      <c r="W210" s="163">
        <f t="shared" si="60"/>
        <v>0</v>
      </c>
      <c r="X210" s="163">
        <f t="shared" si="60"/>
        <v>0</v>
      </c>
      <c r="Y210" s="163">
        <f t="shared" si="60"/>
        <v>0</v>
      </c>
      <c r="Z210" s="163">
        <f t="shared" si="60"/>
        <v>0</v>
      </c>
      <c r="AA210" s="163">
        <f t="shared" si="60"/>
        <v>0</v>
      </c>
      <c r="AB210" s="163">
        <f t="shared" si="60"/>
        <v>0</v>
      </c>
      <c r="AC210" s="163">
        <f t="shared" si="60"/>
        <v>0</v>
      </c>
      <c r="AD210" s="163">
        <f t="shared" si="60"/>
        <v>0</v>
      </c>
      <c r="AE210" s="163">
        <f t="shared" si="60"/>
        <v>0</v>
      </c>
      <c r="AF210" s="176">
        <f t="shared" si="60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61"/>
        <v>0</v>
      </c>
      <c r="D211" s="163">
        <f t="shared" si="61"/>
        <v>0</v>
      </c>
      <c r="E211" s="163">
        <f t="shared" si="61"/>
        <v>0</v>
      </c>
      <c r="F211" s="163">
        <f t="shared" si="61"/>
        <v>0</v>
      </c>
      <c r="G211" s="163">
        <f t="shared" si="61"/>
        <v>0</v>
      </c>
      <c r="H211" s="163">
        <f t="shared" si="61"/>
        <v>0</v>
      </c>
      <c r="I211" s="163">
        <f t="shared" si="61"/>
        <v>0</v>
      </c>
      <c r="J211" s="163">
        <f t="shared" si="61"/>
        <v>0</v>
      </c>
      <c r="K211" s="163">
        <f t="shared" si="61"/>
        <v>0</v>
      </c>
      <c r="L211" s="163">
        <f t="shared" si="61"/>
        <v>0</v>
      </c>
      <c r="M211" s="163">
        <f t="shared" si="61"/>
        <v>0</v>
      </c>
      <c r="N211" s="163">
        <f t="shared" si="56"/>
        <v>0</v>
      </c>
      <c r="O211" s="163">
        <f t="shared" si="56"/>
        <v>0</v>
      </c>
      <c r="P211" s="163">
        <f t="shared" si="56"/>
        <v>0</v>
      </c>
      <c r="Q211" s="163">
        <f t="shared" si="56"/>
        <v>0</v>
      </c>
      <c r="R211" s="163">
        <f t="shared" si="61"/>
        <v>0</v>
      </c>
      <c r="S211" s="163">
        <f t="shared" si="60"/>
        <v>0</v>
      </c>
      <c r="T211" s="163">
        <f t="shared" si="60"/>
        <v>0</v>
      </c>
      <c r="U211" s="163">
        <f t="shared" si="60"/>
        <v>0</v>
      </c>
      <c r="V211" s="163">
        <f t="shared" si="60"/>
        <v>0</v>
      </c>
      <c r="W211" s="163">
        <f t="shared" si="60"/>
        <v>0</v>
      </c>
      <c r="X211" s="163">
        <f t="shared" si="60"/>
        <v>0</v>
      </c>
      <c r="Y211" s="163">
        <f t="shared" si="60"/>
        <v>0</v>
      </c>
      <c r="Z211" s="163">
        <f t="shared" si="60"/>
        <v>0</v>
      </c>
      <c r="AA211" s="163">
        <f t="shared" si="60"/>
        <v>0</v>
      </c>
      <c r="AB211" s="163">
        <f t="shared" si="60"/>
        <v>0</v>
      </c>
      <c r="AC211" s="163">
        <f t="shared" si="60"/>
        <v>0</v>
      </c>
      <c r="AD211" s="163">
        <f t="shared" si="60"/>
        <v>0</v>
      </c>
      <c r="AE211" s="163">
        <f t="shared" si="60"/>
        <v>0</v>
      </c>
      <c r="AF211" s="176">
        <f t="shared" si="60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61"/>
        <v>0</v>
      </c>
      <c r="D212" s="163">
        <f t="shared" si="61"/>
        <v>0</v>
      </c>
      <c r="E212" s="163">
        <f t="shared" si="61"/>
        <v>0</v>
      </c>
      <c r="F212" s="163">
        <f t="shared" si="61"/>
        <v>0</v>
      </c>
      <c r="G212" s="163">
        <f t="shared" si="61"/>
        <v>0</v>
      </c>
      <c r="H212" s="163">
        <f t="shared" si="61"/>
        <v>0</v>
      </c>
      <c r="I212" s="163">
        <f t="shared" si="61"/>
        <v>0</v>
      </c>
      <c r="J212" s="163">
        <f t="shared" si="61"/>
        <v>0</v>
      </c>
      <c r="K212" s="163">
        <f t="shared" si="61"/>
        <v>0</v>
      </c>
      <c r="L212" s="163">
        <f t="shared" si="61"/>
        <v>0</v>
      </c>
      <c r="M212" s="163">
        <f t="shared" si="61"/>
        <v>0</v>
      </c>
      <c r="N212" s="163">
        <f t="shared" si="56"/>
        <v>0</v>
      </c>
      <c r="O212" s="163">
        <f t="shared" si="56"/>
        <v>0</v>
      </c>
      <c r="P212" s="163">
        <f t="shared" si="56"/>
        <v>0</v>
      </c>
      <c r="Q212" s="163">
        <f t="shared" si="56"/>
        <v>0</v>
      </c>
      <c r="R212" s="163">
        <f t="shared" si="61"/>
        <v>0</v>
      </c>
      <c r="S212" s="163">
        <f t="shared" si="60"/>
        <v>0</v>
      </c>
      <c r="T212" s="163">
        <f t="shared" si="60"/>
        <v>0</v>
      </c>
      <c r="U212" s="163">
        <f t="shared" si="60"/>
        <v>0</v>
      </c>
      <c r="V212" s="163">
        <f t="shared" si="60"/>
        <v>0</v>
      </c>
      <c r="W212" s="163">
        <f t="shared" si="60"/>
        <v>0</v>
      </c>
      <c r="X212" s="163">
        <f t="shared" si="60"/>
        <v>0</v>
      </c>
      <c r="Y212" s="163">
        <f t="shared" si="60"/>
        <v>0</v>
      </c>
      <c r="Z212" s="163">
        <f t="shared" si="60"/>
        <v>0</v>
      </c>
      <c r="AA212" s="163">
        <f t="shared" si="60"/>
        <v>0</v>
      </c>
      <c r="AB212" s="163">
        <f t="shared" si="60"/>
        <v>0</v>
      </c>
      <c r="AC212" s="163">
        <f t="shared" si="60"/>
        <v>0</v>
      </c>
      <c r="AD212" s="163">
        <f t="shared" si="60"/>
        <v>0</v>
      </c>
      <c r="AE212" s="163">
        <f t="shared" si="60"/>
        <v>0</v>
      </c>
      <c r="AF212" s="176">
        <f t="shared" si="60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61"/>
        <v>0</v>
      </c>
      <c r="D213" s="163">
        <f t="shared" si="61"/>
        <v>0</v>
      </c>
      <c r="E213" s="163">
        <f t="shared" si="61"/>
        <v>0</v>
      </c>
      <c r="F213" s="163">
        <f t="shared" si="61"/>
        <v>0</v>
      </c>
      <c r="G213" s="163">
        <f t="shared" si="61"/>
        <v>0</v>
      </c>
      <c r="H213" s="163">
        <f t="shared" si="61"/>
        <v>0</v>
      </c>
      <c r="I213" s="163">
        <f t="shared" si="61"/>
        <v>0</v>
      </c>
      <c r="J213" s="163">
        <f t="shared" si="61"/>
        <v>0</v>
      </c>
      <c r="K213" s="163">
        <f t="shared" si="61"/>
        <v>0</v>
      </c>
      <c r="L213" s="163">
        <f t="shared" si="61"/>
        <v>0</v>
      </c>
      <c r="M213" s="163">
        <f t="shared" si="61"/>
        <v>0</v>
      </c>
      <c r="N213" s="163">
        <f t="shared" si="56"/>
        <v>0</v>
      </c>
      <c r="O213" s="163">
        <f t="shared" si="56"/>
        <v>0</v>
      </c>
      <c r="P213" s="163">
        <f t="shared" si="56"/>
        <v>0</v>
      </c>
      <c r="Q213" s="163">
        <f t="shared" si="56"/>
        <v>0</v>
      </c>
      <c r="R213" s="163">
        <f t="shared" si="61"/>
        <v>0</v>
      </c>
      <c r="S213" s="163">
        <f t="shared" si="60"/>
        <v>0</v>
      </c>
      <c r="T213" s="163">
        <f t="shared" si="60"/>
        <v>0</v>
      </c>
      <c r="U213" s="163">
        <f t="shared" si="60"/>
        <v>0</v>
      </c>
      <c r="V213" s="163">
        <f t="shared" si="60"/>
        <v>0</v>
      </c>
      <c r="W213" s="163">
        <f t="shared" si="60"/>
        <v>0</v>
      </c>
      <c r="X213" s="163">
        <f t="shared" si="60"/>
        <v>0</v>
      </c>
      <c r="Y213" s="163">
        <f t="shared" si="60"/>
        <v>0</v>
      </c>
      <c r="Z213" s="163">
        <f t="shared" si="60"/>
        <v>0</v>
      </c>
      <c r="AA213" s="163">
        <f t="shared" si="60"/>
        <v>0</v>
      </c>
      <c r="AB213" s="163">
        <f t="shared" si="60"/>
        <v>0</v>
      </c>
      <c r="AC213" s="163">
        <f t="shared" si="60"/>
        <v>0</v>
      </c>
      <c r="AD213" s="163">
        <f t="shared" si="60"/>
        <v>0</v>
      </c>
      <c r="AE213" s="163">
        <f t="shared" si="60"/>
        <v>0</v>
      </c>
      <c r="AF213" s="176">
        <f t="shared" si="60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61"/>
        <v>0</v>
      </c>
      <c r="D214" s="163">
        <f t="shared" si="61"/>
        <v>0</v>
      </c>
      <c r="E214" s="163">
        <f t="shared" si="61"/>
        <v>0</v>
      </c>
      <c r="F214" s="163">
        <f t="shared" si="61"/>
        <v>0</v>
      </c>
      <c r="G214" s="163">
        <f t="shared" si="61"/>
        <v>0</v>
      </c>
      <c r="H214" s="163">
        <f t="shared" si="61"/>
        <v>0</v>
      </c>
      <c r="I214" s="163">
        <f t="shared" si="61"/>
        <v>0</v>
      </c>
      <c r="J214" s="163">
        <f t="shared" si="61"/>
        <v>0</v>
      </c>
      <c r="K214" s="163">
        <f t="shared" si="61"/>
        <v>0</v>
      </c>
      <c r="L214" s="163">
        <f t="shared" si="61"/>
        <v>0</v>
      </c>
      <c r="M214" s="163">
        <f t="shared" si="61"/>
        <v>0</v>
      </c>
      <c r="N214" s="163">
        <f t="shared" si="56"/>
        <v>0</v>
      </c>
      <c r="O214" s="163">
        <f t="shared" si="56"/>
        <v>0</v>
      </c>
      <c r="P214" s="163">
        <f t="shared" si="56"/>
        <v>0</v>
      </c>
      <c r="Q214" s="163">
        <f t="shared" si="56"/>
        <v>0</v>
      </c>
      <c r="R214" s="163">
        <f t="shared" si="61"/>
        <v>0</v>
      </c>
      <c r="S214" s="163">
        <f t="shared" si="60"/>
        <v>0</v>
      </c>
      <c r="T214" s="163">
        <f t="shared" si="60"/>
        <v>0</v>
      </c>
      <c r="U214" s="163">
        <f t="shared" si="60"/>
        <v>0</v>
      </c>
      <c r="V214" s="163">
        <f t="shared" si="60"/>
        <v>0</v>
      </c>
      <c r="W214" s="163">
        <f t="shared" si="60"/>
        <v>0</v>
      </c>
      <c r="X214" s="163">
        <f t="shared" si="60"/>
        <v>0</v>
      </c>
      <c r="Y214" s="163">
        <f t="shared" si="60"/>
        <v>0</v>
      </c>
      <c r="Z214" s="163">
        <f t="shared" si="60"/>
        <v>0</v>
      </c>
      <c r="AA214" s="163">
        <f t="shared" si="60"/>
        <v>0</v>
      </c>
      <c r="AB214" s="163">
        <f t="shared" si="60"/>
        <v>0</v>
      </c>
      <c r="AC214" s="163">
        <f t="shared" si="60"/>
        <v>0</v>
      </c>
      <c r="AD214" s="163">
        <f t="shared" si="60"/>
        <v>0</v>
      </c>
      <c r="AE214" s="163">
        <f t="shared" si="60"/>
        <v>0</v>
      </c>
      <c r="AF214" s="176">
        <f t="shared" si="60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61"/>
        <v>0</v>
      </c>
      <c r="D215" s="163">
        <f t="shared" si="61"/>
        <v>0</v>
      </c>
      <c r="E215" s="163">
        <f t="shared" si="61"/>
        <v>0</v>
      </c>
      <c r="F215" s="163">
        <f t="shared" si="61"/>
        <v>0</v>
      </c>
      <c r="G215" s="163">
        <f t="shared" si="61"/>
        <v>0</v>
      </c>
      <c r="H215" s="163">
        <f t="shared" si="61"/>
        <v>0</v>
      </c>
      <c r="I215" s="163">
        <f t="shared" si="61"/>
        <v>0</v>
      </c>
      <c r="J215" s="163">
        <f t="shared" si="61"/>
        <v>0</v>
      </c>
      <c r="K215" s="163">
        <f t="shared" si="61"/>
        <v>0</v>
      </c>
      <c r="L215" s="163">
        <f t="shared" si="61"/>
        <v>0</v>
      </c>
      <c r="M215" s="163">
        <f t="shared" si="61"/>
        <v>0</v>
      </c>
      <c r="N215" s="163">
        <f t="shared" si="56"/>
        <v>0</v>
      </c>
      <c r="O215" s="163">
        <f t="shared" si="56"/>
        <v>0</v>
      </c>
      <c r="P215" s="163">
        <f t="shared" si="56"/>
        <v>0</v>
      </c>
      <c r="Q215" s="163">
        <f t="shared" si="56"/>
        <v>0</v>
      </c>
      <c r="R215" s="163">
        <f t="shared" si="61"/>
        <v>0</v>
      </c>
      <c r="S215" s="163">
        <f t="shared" si="60"/>
        <v>0</v>
      </c>
      <c r="T215" s="163">
        <f t="shared" si="60"/>
        <v>0</v>
      </c>
      <c r="U215" s="163">
        <f t="shared" si="60"/>
        <v>0</v>
      </c>
      <c r="V215" s="163">
        <f t="shared" si="60"/>
        <v>0</v>
      </c>
      <c r="W215" s="163">
        <f t="shared" si="60"/>
        <v>0</v>
      </c>
      <c r="X215" s="163">
        <f t="shared" si="60"/>
        <v>0</v>
      </c>
      <c r="Y215" s="163">
        <f t="shared" si="60"/>
        <v>0</v>
      </c>
      <c r="Z215" s="163">
        <f t="shared" si="60"/>
        <v>0</v>
      </c>
      <c r="AA215" s="163">
        <f t="shared" si="60"/>
        <v>0</v>
      </c>
      <c r="AB215" s="163">
        <f t="shared" si="60"/>
        <v>0</v>
      </c>
      <c r="AC215" s="163">
        <f t="shared" si="60"/>
        <v>0</v>
      </c>
      <c r="AD215" s="163">
        <f t="shared" si="60"/>
        <v>0</v>
      </c>
      <c r="AE215" s="163">
        <f t="shared" si="60"/>
        <v>0</v>
      </c>
      <c r="AF215" s="176">
        <f t="shared" si="60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61"/>
        <v>0</v>
      </c>
      <c r="D216" s="163">
        <f t="shared" si="61"/>
        <v>0</v>
      </c>
      <c r="E216" s="163">
        <f t="shared" si="61"/>
        <v>0</v>
      </c>
      <c r="F216" s="163">
        <f t="shared" si="61"/>
        <v>0</v>
      </c>
      <c r="G216" s="163">
        <f t="shared" si="61"/>
        <v>0</v>
      </c>
      <c r="H216" s="163">
        <f t="shared" si="61"/>
        <v>0</v>
      </c>
      <c r="I216" s="163">
        <f t="shared" si="61"/>
        <v>0</v>
      </c>
      <c r="J216" s="163">
        <f t="shared" si="61"/>
        <v>0</v>
      </c>
      <c r="K216" s="163">
        <f t="shared" si="61"/>
        <v>0</v>
      </c>
      <c r="L216" s="163">
        <f t="shared" si="61"/>
        <v>0</v>
      </c>
      <c r="M216" s="163">
        <f t="shared" si="61"/>
        <v>0</v>
      </c>
      <c r="N216" s="163">
        <f t="shared" si="56"/>
        <v>0</v>
      </c>
      <c r="O216" s="163">
        <f t="shared" si="56"/>
        <v>0</v>
      </c>
      <c r="P216" s="163">
        <f t="shared" si="56"/>
        <v>0</v>
      </c>
      <c r="Q216" s="163">
        <f t="shared" si="56"/>
        <v>0</v>
      </c>
      <c r="R216" s="163">
        <f t="shared" ref="R216:AF231" si="62">Q216</f>
        <v>0</v>
      </c>
      <c r="S216" s="163">
        <f t="shared" si="62"/>
        <v>0</v>
      </c>
      <c r="T216" s="163">
        <f t="shared" si="62"/>
        <v>0</v>
      </c>
      <c r="U216" s="163">
        <f t="shared" si="62"/>
        <v>0</v>
      </c>
      <c r="V216" s="163">
        <f t="shared" si="62"/>
        <v>0</v>
      </c>
      <c r="W216" s="163">
        <f t="shared" si="62"/>
        <v>0</v>
      </c>
      <c r="X216" s="163">
        <f t="shared" si="62"/>
        <v>0</v>
      </c>
      <c r="Y216" s="163">
        <f t="shared" si="62"/>
        <v>0</v>
      </c>
      <c r="Z216" s="163">
        <f t="shared" si="62"/>
        <v>0</v>
      </c>
      <c r="AA216" s="163">
        <f t="shared" si="62"/>
        <v>0</v>
      </c>
      <c r="AB216" s="163">
        <f t="shared" si="62"/>
        <v>0</v>
      </c>
      <c r="AC216" s="163">
        <f t="shared" si="62"/>
        <v>0</v>
      </c>
      <c r="AD216" s="163">
        <f t="shared" si="62"/>
        <v>0</v>
      </c>
      <c r="AE216" s="163">
        <f t="shared" si="62"/>
        <v>0</v>
      </c>
      <c r="AF216" s="176">
        <f t="shared" si="62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R232" si="63">B217</f>
        <v>0</v>
      </c>
      <c r="D217" s="163">
        <f t="shared" si="63"/>
        <v>0</v>
      </c>
      <c r="E217" s="163">
        <f t="shared" si="63"/>
        <v>0</v>
      </c>
      <c r="F217" s="163">
        <f t="shared" si="63"/>
        <v>0</v>
      </c>
      <c r="G217" s="163">
        <f t="shared" si="63"/>
        <v>0</v>
      </c>
      <c r="H217" s="163">
        <f t="shared" si="63"/>
        <v>0</v>
      </c>
      <c r="I217" s="163">
        <f t="shared" si="63"/>
        <v>0</v>
      </c>
      <c r="J217" s="163">
        <f t="shared" si="63"/>
        <v>0</v>
      </c>
      <c r="K217" s="163">
        <f t="shared" si="63"/>
        <v>0</v>
      </c>
      <c r="L217" s="163">
        <f t="shared" si="63"/>
        <v>0</v>
      </c>
      <c r="M217" s="163">
        <f t="shared" si="63"/>
        <v>0</v>
      </c>
      <c r="N217" s="163">
        <f t="shared" si="56"/>
        <v>0</v>
      </c>
      <c r="O217" s="163">
        <f t="shared" si="56"/>
        <v>0</v>
      </c>
      <c r="P217" s="163">
        <f t="shared" si="56"/>
        <v>0</v>
      </c>
      <c r="Q217" s="163">
        <f t="shared" si="56"/>
        <v>0</v>
      </c>
      <c r="R217" s="163">
        <f t="shared" si="63"/>
        <v>0</v>
      </c>
      <c r="S217" s="163">
        <f t="shared" si="62"/>
        <v>0</v>
      </c>
      <c r="T217" s="163">
        <f t="shared" si="62"/>
        <v>0</v>
      </c>
      <c r="U217" s="163">
        <f t="shared" si="62"/>
        <v>0</v>
      </c>
      <c r="V217" s="163">
        <f t="shared" si="62"/>
        <v>0</v>
      </c>
      <c r="W217" s="163">
        <f t="shared" si="62"/>
        <v>0</v>
      </c>
      <c r="X217" s="163">
        <f t="shared" si="62"/>
        <v>0</v>
      </c>
      <c r="Y217" s="163">
        <f t="shared" si="62"/>
        <v>0</v>
      </c>
      <c r="Z217" s="163">
        <f t="shared" si="62"/>
        <v>0</v>
      </c>
      <c r="AA217" s="163">
        <f t="shared" si="62"/>
        <v>0</v>
      </c>
      <c r="AB217" s="163">
        <f t="shared" si="62"/>
        <v>0</v>
      </c>
      <c r="AC217" s="163">
        <f t="shared" si="62"/>
        <v>0</v>
      </c>
      <c r="AD217" s="163">
        <f t="shared" si="62"/>
        <v>0</v>
      </c>
      <c r="AE217" s="163">
        <f t="shared" si="62"/>
        <v>0</v>
      </c>
      <c r="AF217" s="176">
        <f t="shared" si="62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63"/>
        <v>0</v>
      </c>
      <c r="D218" s="163">
        <f t="shared" si="63"/>
        <v>0</v>
      </c>
      <c r="E218" s="163">
        <f t="shared" si="63"/>
        <v>0</v>
      </c>
      <c r="F218" s="163">
        <f t="shared" si="63"/>
        <v>0</v>
      </c>
      <c r="G218" s="163">
        <f t="shared" si="63"/>
        <v>0</v>
      </c>
      <c r="H218" s="163">
        <f t="shared" si="63"/>
        <v>0</v>
      </c>
      <c r="I218" s="163">
        <f t="shared" si="63"/>
        <v>0</v>
      </c>
      <c r="J218" s="163">
        <f t="shared" si="63"/>
        <v>0</v>
      </c>
      <c r="K218" s="163">
        <f t="shared" si="63"/>
        <v>0</v>
      </c>
      <c r="L218" s="163">
        <f t="shared" si="63"/>
        <v>0</v>
      </c>
      <c r="M218" s="163">
        <f t="shared" si="63"/>
        <v>0</v>
      </c>
      <c r="N218" s="163">
        <f t="shared" si="56"/>
        <v>0</v>
      </c>
      <c r="O218" s="163">
        <f t="shared" si="56"/>
        <v>0</v>
      </c>
      <c r="P218" s="163">
        <f t="shared" si="56"/>
        <v>0</v>
      </c>
      <c r="Q218" s="163">
        <f t="shared" si="56"/>
        <v>0</v>
      </c>
      <c r="R218" s="163">
        <f t="shared" si="63"/>
        <v>0</v>
      </c>
      <c r="S218" s="163">
        <f t="shared" si="62"/>
        <v>0</v>
      </c>
      <c r="T218" s="163">
        <f t="shared" si="62"/>
        <v>0</v>
      </c>
      <c r="U218" s="163">
        <f t="shared" si="62"/>
        <v>0</v>
      </c>
      <c r="V218" s="163">
        <f t="shared" si="62"/>
        <v>0</v>
      </c>
      <c r="W218" s="163">
        <f t="shared" si="62"/>
        <v>0</v>
      </c>
      <c r="X218" s="163">
        <f t="shared" si="62"/>
        <v>0</v>
      </c>
      <c r="Y218" s="163">
        <f t="shared" si="62"/>
        <v>0</v>
      </c>
      <c r="Z218" s="163">
        <f t="shared" si="62"/>
        <v>0</v>
      </c>
      <c r="AA218" s="163">
        <f t="shared" si="62"/>
        <v>0</v>
      </c>
      <c r="AB218" s="163">
        <f t="shared" si="62"/>
        <v>0</v>
      </c>
      <c r="AC218" s="163">
        <f t="shared" si="62"/>
        <v>0</v>
      </c>
      <c r="AD218" s="163">
        <f t="shared" si="62"/>
        <v>0</v>
      </c>
      <c r="AE218" s="163">
        <f t="shared" si="62"/>
        <v>0</v>
      </c>
      <c r="AF218" s="176">
        <f t="shared" si="62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63"/>
        <v>0</v>
      </c>
      <c r="D219" s="163">
        <f t="shared" si="63"/>
        <v>0</v>
      </c>
      <c r="E219" s="163">
        <f t="shared" si="63"/>
        <v>0</v>
      </c>
      <c r="F219" s="163">
        <f t="shared" si="63"/>
        <v>0</v>
      </c>
      <c r="G219" s="163">
        <f t="shared" si="63"/>
        <v>0</v>
      </c>
      <c r="H219" s="163">
        <f t="shared" si="63"/>
        <v>0</v>
      </c>
      <c r="I219" s="163">
        <f t="shared" si="63"/>
        <v>0</v>
      </c>
      <c r="J219" s="163">
        <f t="shared" si="63"/>
        <v>0</v>
      </c>
      <c r="K219" s="163">
        <f t="shared" si="63"/>
        <v>0</v>
      </c>
      <c r="L219" s="163">
        <f t="shared" si="63"/>
        <v>0</v>
      </c>
      <c r="M219" s="163">
        <f t="shared" si="63"/>
        <v>0</v>
      </c>
      <c r="N219" s="163">
        <f t="shared" si="56"/>
        <v>0</v>
      </c>
      <c r="O219" s="163">
        <f t="shared" si="56"/>
        <v>0</v>
      </c>
      <c r="P219" s="163">
        <f t="shared" si="56"/>
        <v>0</v>
      </c>
      <c r="Q219" s="163">
        <f t="shared" si="56"/>
        <v>0</v>
      </c>
      <c r="R219" s="163">
        <f t="shared" si="63"/>
        <v>0</v>
      </c>
      <c r="S219" s="163">
        <f t="shared" si="62"/>
        <v>0</v>
      </c>
      <c r="T219" s="163">
        <f t="shared" si="62"/>
        <v>0</v>
      </c>
      <c r="U219" s="163">
        <f t="shared" si="62"/>
        <v>0</v>
      </c>
      <c r="V219" s="163">
        <f t="shared" si="62"/>
        <v>0</v>
      </c>
      <c r="W219" s="163">
        <f t="shared" si="62"/>
        <v>0</v>
      </c>
      <c r="X219" s="163">
        <f t="shared" si="62"/>
        <v>0</v>
      </c>
      <c r="Y219" s="163">
        <f t="shared" si="62"/>
        <v>0</v>
      </c>
      <c r="Z219" s="163">
        <f t="shared" si="62"/>
        <v>0</v>
      </c>
      <c r="AA219" s="163">
        <f t="shared" si="62"/>
        <v>0</v>
      </c>
      <c r="AB219" s="163">
        <f t="shared" si="62"/>
        <v>0</v>
      </c>
      <c r="AC219" s="163">
        <f t="shared" si="62"/>
        <v>0</v>
      </c>
      <c r="AD219" s="163">
        <f t="shared" si="62"/>
        <v>0</v>
      </c>
      <c r="AE219" s="163">
        <f t="shared" si="62"/>
        <v>0</v>
      </c>
      <c r="AF219" s="176">
        <f t="shared" si="62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63"/>
        <v>0</v>
      </c>
      <c r="D220" s="163">
        <f t="shared" si="63"/>
        <v>0</v>
      </c>
      <c r="E220" s="163">
        <f t="shared" si="63"/>
        <v>0</v>
      </c>
      <c r="F220" s="163">
        <f t="shared" si="63"/>
        <v>0</v>
      </c>
      <c r="G220" s="163">
        <f t="shared" si="63"/>
        <v>0</v>
      </c>
      <c r="H220" s="163">
        <f t="shared" si="63"/>
        <v>0</v>
      </c>
      <c r="I220" s="163">
        <f t="shared" si="63"/>
        <v>0</v>
      </c>
      <c r="J220" s="163">
        <f t="shared" si="63"/>
        <v>0</v>
      </c>
      <c r="K220" s="163">
        <f t="shared" si="63"/>
        <v>0</v>
      </c>
      <c r="L220" s="163">
        <f t="shared" si="63"/>
        <v>0</v>
      </c>
      <c r="M220" s="163">
        <f t="shared" si="63"/>
        <v>0</v>
      </c>
      <c r="N220" s="163">
        <f t="shared" si="56"/>
        <v>0</v>
      </c>
      <c r="O220" s="163">
        <f t="shared" si="56"/>
        <v>0</v>
      </c>
      <c r="P220" s="163">
        <f t="shared" si="56"/>
        <v>0</v>
      </c>
      <c r="Q220" s="163">
        <f t="shared" si="56"/>
        <v>0</v>
      </c>
      <c r="R220" s="163">
        <f t="shared" si="63"/>
        <v>0</v>
      </c>
      <c r="S220" s="163">
        <f t="shared" si="62"/>
        <v>0</v>
      </c>
      <c r="T220" s="163">
        <f t="shared" si="62"/>
        <v>0</v>
      </c>
      <c r="U220" s="163">
        <f t="shared" si="62"/>
        <v>0</v>
      </c>
      <c r="V220" s="163">
        <f t="shared" si="62"/>
        <v>0</v>
      </c>
      <c r="W220" s="163">
        <f t="shared" si="62"/>
        <v>0</v>
      </c>
      <c r="X220" s="163">
        <f t="shared" si="62"/>
        <v>0</v>
      </c>
      <c r="Y220" s="163">
        <f t="shared" si="62"/>
        <v>0</v>
      </c>
      <c r="Z220" s="163">
        <f t="shared" si="62"/>
        <v>0</v>
      </c>
      <c r="AA220" s="163">
        <f t="shared" si="62"/>
        <v>0</v>
      </c>
      <c r="AB220" s="163">
        <f t="shared" si="62"/>
        <v>0</v>
      </c>
      <c r="AC220" s="163">
        <f t="shared" si="62"/>
        <v>0</v>
      </c>
      <c r="AD220" s="163">
        <f t="shared" si="62"/>
        <v>0</v>
      </c>
      <c r="AE220" s="163">
        <f t="shared" si="62"/>
        <v>0</v>
      </c>
      <c r="AF220" s="176">
        <f t="shared" si="62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63"/>
        <v>0</v>
      </c>
      <c r="D221" s="163">
        <f t="shared" si="63"/>
        <v>0</v>
      </c>
      <c r="E221" s="163">
        <f t="shared" si="63"/>
        <v>0</v>
      </c>
      <c r="F221" s="163">
        <f t="shared" si="63"/>
        <v>0</v>
      </c>
      <c r="G221" s="163">
        <f t="shared" si="63"/>
        <v>0</v>
      </c>
      <c r="H221" s="163">
        <f t="shared" si="63"/>
        <v>0</v>
      </c>
      <c r="I221" s="163">
        <f t="shared" si="63"/>
        <v>0</v>
      </c>
      <c r="J221" s="163">
        <f t="shared" si="63"/>
        <v>0</v>
      </c>
      <c r="K221" s="163">
        <f t="shared" si="63"/>
        <v>0</v>
      </c>
      <c r="L221" s="163">
        <f t="shared" si="63"/>
        <v>0</v>
      </c>
      <c r="M221" s="163">
        <f t="shared" si="63"/>
        <v>0</v>
      </c>
      <c r="N221" s="163">
        <f t="shared" si="56"/>
        <v>0</v>
      </c>
      <c r="O221" s="163">
        <f t="shared" si="56"/>
        <v>0</v>
      </c>
      <c r="P221" s="163">
        <f t="shared" si="56"/>
        <v>0</v>
      </c>
      <c r="Q221" s="163">
        <f t="shared" si="56"/>
        <v>0</v>
      </c>
      <c r="R221" s="163">
        <f t="shared" si="63"/>
        <v>0</v>
      </c>
      <c r="S221" s="163">
        <f t="shared" si="62"/>
        <v>0</v>
      </c>
      <c r="T221" s="163">
        <f t="shared" si="62"/>
        <v>0</v>
      </c>
      <c r="U221" s="163">
        <f t="shared" si="62"/>
        <v>0</v>
      </c>
      <c r="V221" s="163">
        <f t="shared" si="62"/>
        <v>0</v>
      </c>
      <c r="W221" s="163">
        <f t="shared" si="62"/>
        <v>0</v>
      </c>
      <c r="X221" s="163">
        <f t="shared" si="62"/>
        <v>0</v>
      </c>
      <c r="Y221" s="163">
        <f t="shared" si="62"/>
        <v>0</v>
      </c>
      <c r="Z221" s="163">
        <f t="shared" si="62"/>
        <v>0</v>
      </c>
      <c r="AA221" s="163">
        <f t="shared" si="62"/>
        <v>0</v>
      </c>
      <c r="AB221" s="163">
        <f t="shared" si="62"/>
        <v>0</v>
      </c>
      <c r="AC221" s="163">
        <f t="shared" si="62"/>
        <v>0</v>
      </c>
      <c r="AD221" s="163">
        <f t="shared" si="62"/>
        <v>0</v>
      </c>
      <c r="AE221" s="163">
        <f t="shared" si="62"/>
        <v>0</v>
      </c>
      <c r="AF221" s="176">
        <f t="shared" si="62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63"/>
        <v>0</v>
      </c>
      <c r="D222" s="163">
        <f t="shared" si="63"/>
        <v>0</v>
      </c>
      <c r="E222" s="163">
        <f t="shared" si="63"/>
        <v>0</v>
      </c>
      <c r="F222" s="163">
        <f t="shared" si="63"/>
        <v>0</v>
      </c>
      <c r="G222" s="163">
        <f t="shared" si="63"/>
        <v>0</v>
      </c>
      <c r="H222" s="163">
        <f t="shared" si="63"/>
        <v>0</v>
      </c>
      <c r="I222" s="163">
        <f t="shared" si="63"/>
        <v>0</v>
      </c>
      <c r="J222" s="163">
        <f t="shared" si="63"/>
        <v>0</v>
      </c>
      <c r="K222" s="163">
        <f t="shared" si="63"/>
        <v>0</v>
      </c>
      <c r="L222" s="163">
        <f t="shared" si="63"/>
        <v>0</v>
      </c>
      <c r="M222" s="163">
        <f t="shared" si="63"/>
        <v>0</v>
      </c>
      <c r="N222" s="163">
        <f t="shared" si="56"/>
        <v>0</v>
      </c>
      <c r="O222" s="163">
        <f t="shared" si="56"/>
        <v>0</v>
      </c>
      <c r="P222" s="163">
        <f t="shared" si="56"/>
        <v>0</v>
      </c>
      <c r="Q222" s="163">
        <f t="shared" si="56"/>
        <v>0</v>
      </c>
      <c r="R222" s="163">
        <f t="shared" si="63"/>
        <v>0</v>
      </c>
      <c r="S222" s="163">
        <f t="shared" si="62"/>
        <v>0</v>
      </c>
      <c r="T222" s="163">
        <f t="shared" si="62"/>
        <v>0</v>
      </c>
      <c r="U222" s="163">
        <f t="shared" si="62"/>
        <v>0</v>
      </c>
      <c r="V222" s="163">
        <f t="shared" si="62"/>
        <v>0</v>
      </c>
      <c r="W222" s="163">
        <f t="shared" si="62"/>
        <v>0</v>
      </c>
      <c r="X222" s="163">
        <f t="shared" si="62"/>
        <v>0</v>
      </c>
      <c r="Y222" s="163">
        <f t="shared" si="62"/>
        <v>0</v>
      </c>
      <c r="Z222" s="163">
        <f t="shared" si="62"/>
        <v>0</v>
      </c>
      <c r="AA222" s="163">
        <f t="shared" si="62"/>
        <v>0</v>
      </c>
      <c r="AB222" s="163">
        <f t="shared" si="62"/>
        <v>0</v>
      </c>
      <c r="AC222" s="163">
        <f t="shared" si="62"/>
        <v>0</v>
      </c>
      <c r="AD222" s="163">
        <f t="shared" si="62"/>
        <v>0</v>
      </c>
      <c r="AE222" s="163">
        <f t="shared" si="62"/>
        <v>0</v>
      </c>
      <c r="AF222" s="176">
        <f t="shared" si="62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63"/>
        <v>0</v>
      </c>
      <c r="D223" s="163">
        <f t="shared" si="63"/>
        <v>0</v>
      </c>
      <c r="E223" s="163">
        <f t="shared" si="63"/>
        <v>0</v>
      </c>
      <c r="F223" s="163">
        <f t="shared" si="63"/>
        <v>0</v>
      </c>
      <c r="G223" s="163">
        <f t="shared" si="63"/>
        <v>0</v>
      </c>
      <c r="H223" s="163">
        <f t="shared" si="63"/>
        <v>0</v>
      </c>
      <c r="I223" s="163">
        <f t="shared" si="63"/>
        <v>0</v>
      </c>
      <c r="J223" s="163">
        <f t="shared" si="63"/>
        <v>0</v>
      </c>
      <c r="K223" s="163">
        <f t="shared" si="63"/>
        <v>0</v>
      </c>
      <c r="L223" s="163">
        <f t="shared" si="63"/>
        <v>0</v>
      </c>
      <c r="M223" s="163">
        <f t="shared" si="63"/>
        <v>0</v>
      </c>
      <c r="N223" s="163">
        <f t="shared" si="56"/>
        <v>0</v>
      </c>
      <c r="O223" s="163">
        <f t="shared" si="56"/>
        <v>0</v>
      </c>
      <c r="P223" s="163">
        <f t="shared" si="56"/>
        <v>0</v>
      </c>
      <c r="Q223" s="163">
        <f t="shared" si="56"/>
        <v>0</v>
      </c>
      <c r="R223" s="163">
        <f t="shared" si="63"/>
        <v>0</v>
      </c>
      <c r="S223" s="163">
        <f t="shared" si="62"/>
        <v>0</v>
      </c>
      <c r="T223" s="163">
        <f t="shared" si="62"/>
        <v>0</v>
      </c>
      <c r="U223" s="163">
        <f t="shared" si="62"/>
        <v>0</v>
      </c>
      <c r="V223" s="163">
        <f t="shared" si="62"/>
        <v>0</v>
      </c>
      <c r="W223" s="163">
        <f t="shared" si="62"/>
        <v>0</v>
      </c>
      <c r="X223" s="163">
        <f t="shared" si="62"/>
        <v>0</v>
      </c>
      <c r="Y223" s="163">
        <f t="shared" si="62"/>
        <v>0</v>
      </c>
      <c r="Z223" s="163">
        <f t="shared" si="62"/>
        <v>0</v>
      </c>
      <c r="AA223" s="163">
        <f t="shared" si="62"/>
        <v>0</v>
      </c>
      <c r="AB223" s="163">
        <f t="shared" si="62"/>
        <v>0</v>
      </c>
      <c r="AC223" s="163">
        <f t="shared" si="62"/>
        <v>0</v>
      </c>
      <c r="AD223" s="163">
        <f t="shared" si="62"/>
        <v>0</v>
      </c>
      <c r="AE223" s="163">
        <f t="shared" si="62"/>
        <v>0</v>
      </c>
      <c r="AF223" s="176">
        <f t="shared" si="62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63"/>
        <v>0</v>
      </c>
      <c r="D224" s="163">
        <f t="shared" si="63"/>
        <v>0</v>
      </c>
      <c r="E224" s="163">
        <f t="shared" si="63"/>
        <v>0</v>
      </c>
      <c r="F224" s="163">
        <f t="shared" si="63"/>
        <v>0</v>
      </c>
      <c r="G224" s="163">
        <f t="shared" si="63"/>
        <v>0</v>
      </c>
      <c r="H224" s="163">
        <f t="shared" si="63"/>
        <v>0</v>
      </c>
      <c r="I224" s="163">
        <f t="shared" si="63"/>
        <v>0</v>
      </c>
      <c r="J224" s="163">
        <f t="shared" si="63"/>
        <v>0</v>
      </c>
      <c r="K224" s="163">
        <f t="shared" si="63"/>
        <v>0</v>
      </c>
      <c r="L224" s="163">
        <f t="shared" si="63"/>
        <v>0</v>
      </c>
      <c r="M224" s="163">
        <f t="shared" si="63"/>
        <v>0</v>
      </c>
      <c r="N224" s="163">
        <f t="shared" si="56"/>
        <v>0</v>
      </c>
      <c r="O224" s="163">
        <f t="shared" si="56"/>
        <v>0</v>
      </c>
      <c r="P224" s="163">
        <f t="shared" si="56"/>
        <v>0</v>
      </c>
      <c r="Q224" s="163">
        <f t="shared" si="56"/>
        <v>0</v>
      </c>
      <c r="R224" s="163">
        <f t="shared" si="63"/>
        <v>0</v>
      </c>
      <c r="S224" s="163">
        <f t="shared" si="62"/>
        <v>0</v>
      </c>
      <c r="T224" s="163">
        <f t="shared" si="62"/>
        <v>0</v>
      </c>
      <c r="U224" s="163">
        <f t="shared" si="62"/>
        <v>0</v>
      </c>
      <c r="V224" s="163">
        <f t="shared" si="62"/>
        <v>0</v>
      </c>
      <c r="W224" s="163">
        <f t="shared" si="62"/>
        <v>0</v>
      </c>
      <c r="X224" s="163">
        <f t="shared" si="62"/>
        <v>0</v>
      </c>
      <c r="Y224" s="163">
        <f t="shared" si="62"/>
        <v>0</v>
      </c>
      <c r="Z224" s="163">
        <f t="shared" si="62"/>
        <v>0</v>
      </c>
      <c r="AA224" s="163">
        <f t="shared" si="62"/>
        <v>0</v>
      </c>
      <c r="AB224" s="163">
        <f t="shared" si="62"/>
        <v>0</v>
      </c>
      <c r="AC224" s="163">
        <f t="shared" si="62"/>
        <v>0</v>
      </c>
      <c r="AD224" s="163">
        <f t="shared" si="62"/>
        <v>0</v>
      </c>
      <c r="AE224" s="163">
        <f t="shared" si="62"/>
        <v>0</v>
      </c>
      <c r="AF224" s="176">
        <f t="shared" si="62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63"/>
        <v>0</v>
      </c>
      <c r="D225" s="163">
        <f t="shared" si="63"/>
        <v>0</v>
      </c>
      <c r="E225" s="163">
        <f t="shared" si="63"/>
        <v>0</v>
      </c>
      <c r="F225" s="163">
        <f t="shared" si="63"/>
        <v>0</v>
      </c>
      <c r="G225" s="163">
        <f t="shared" si="63"/>
        <v>0</v>
      </c>
      <c r="H225" s="163">
        <f t="shared" si="63"/>
        <v>0</v>
      </c>
      <c r="I225" s="163">
        <f t="shared" si="63"/>
        <v>0</v>
      </c>
      <c r="J225" s="163">
        <f t="shared" si="63"/>
        <v>0</v>
      </c>
      <c r="K225" s="163">
        <f t="shared" si="63"/>
        <v>0</v>
      </c>
      <c r="L225" s="163">
        <f t="shared" si="63"/>
        <v>0</v>
      </c>
      <c r="M225" s="163">
        <f t="shared" si="63"/>
        <v>0</v>
      </c>
      <c r="N225" s="163">
        <f t="shared" si="56"/>
        <v>0</v>
      </c>
      <c r="O225" s="163">
        <f t="shared" si="56"/>
        <v>0</v>
      </c>
      <c r="P225" s="163">
        <f t="shared" si="56"/>
        <v>0</v>
      </c>
      <c r="Q225" s="163">
        <f t="shared" si="56"/>
        <v>0</v>
      </c>
      <c r="R225" s="163">
        <f t="shared" si="63"/>
        <v>0</v>
      </c>
      <c r="S225" s="163">
        <f t="shared" si="62"/>
        <v>0</v>
      </c>
      <c r="T225" s="163">
        <f t="shared" si="62"/>
        <v>0</v>
      </c>
      <c r="U225" s="163">
        <f t="shared" si="62"/>
        <v>0</v>
      </c>
      <c r="V225" s="163">
        <f t="shared" si="62"/>
        <v>0</v>
      </c>
      <c r="W225" s="163">
        <f t="shared" si="62"/>
        <v>0</v>
      </c>
      <c r="X225" s="163">
        <f t="shared" si="62"/>
        <v>0</v>
      </c>
      <c r="Y225" s="163">
        <f t="shared" si="62"/>
        <v>0</v>
      </c>
      <c r="Z225" s="163">
        <f t="shared" si="62"/>
        <v>0</v>
      </c>
      <c r="AA225" s="163">
        <f t="shared" si="62"/>
        <v>0</v>
      </c>
      <c r="AB225" s="163">
        <f t="shared" si="62"/>
        <v>0</v>
      </c>
      <c r="AC225" s="163">
        <f t="shared" si="62"/>
        <v>0</v>
      </c>
      <c r="AD225" s="163">
        <f t="shared" si="62"/>
        <v>0</v>
      </c>
      <c r="AE225" s="163">
        <f t="shared" si="62"/>
        <v>0</v>
      </c>
      <c r="AF225" s="176">
        <f t="shared" si="62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63"/>
        <v>0</v>
      </c>
      <c r="D226" s="163">
        <f t="shared" si="63"/>
        <v>0</v>
      </c>
      <c r="E226" s="163">
        <f t="shared" si="63"/>
        <v>0</v>
      </c>
      <c r="F226" s="163">
        <f t="shared" si="63"/>
        <v>0</v>
      </c>
      <c r="G226" s="163">
        <f t="shared" si="63"/>
        <v>0</v>
      </c>
      <c r="H226" s="163">
        <f t="shared" si="63"/>
        <v>0</v>
      </c>
      <c r="I226" s="163">
        <f t="shared" si="63"/>
        <v>0</v>
      </c>
      <c r="J226" s="163">
        <f t="shared" si="63"/>
        <v>0</v>
      </c>
      <c r="K226" s="163">
        <f t="shared" si="63"/>
        <v>0</v>
      </c>
      <c r="L226" s="163">
        <f t="shared" si="63"/>
        <v>0</v>
      </c>
      <c r="M226" s="163">
        <f t="shared" si="63"/>
        <v>0</v>
      </c>
      <c r="N226" s="163">
        <f t="shared" si="56"/>
        <v>0</v>
      </c>
      <c r="O226" s="163">
        <f t="shared" si="56"/>
        <v>0</v>
      </c>
      <c r="P226" s="163">
        <f t="shared" si="56"/>
        <v>0</v>
      </c>
      <c r="Q226" s="163">
        <f t="shared" si="56"/>
        <v>0</v>
      </c>
      <c r="R226" s="163">
        <f t="shared" si="63"/>
        <v>0</v>
      </c>
      <c r="S226" s="163">
        <f t="shared" si="62"/>
        <v>0</v>
      </c>
      <c r="T226" s="163">
        <f t="shared" si="62"/>
        <v>0</v>
      </c>
      <c r="U226" s="163">
        <f t="shared" si="62"/>
        <v>0</v>
      </c>
      <c r="V226" s="163">
        <f t="shared" si="62"/>
        <v>0</v>
      </c>
      <c r="W226" s="163">
        <f t="shared" si="62"/>
        <v>0</v>
      </c>
      <c r="X226" s="163">
        <f t="shared" si="62"/>
        <v>0</v>
      </c>
      <c r="Y226" s="163">
        <f t="shared" si="62"/>
        <v>0</v>
      </c>
      <c r="Z226" s="163">
        <f t="shared" si="62"/>
        <v>0</v>
      </c>
      <c r="AA226" s="163">
        <f t="shared" si="62"/>
        <v>0</v>
      </c>
      <c r="AB226" s="163">
        <f t="shared" si="62"/>
        <v>0</v>
      </c>
      <c r="AC226" s="163">
        <f t="shared" si="62"/>
        <v>0</v>
      </c>
      <c r="AD226" s="163">
        <f t="shared" si="62"/>
        <v>0</v>
      </c>
      <c r="AE226" s="163">
        <f t="shared" si="62"/>
        <v>0</v>
      </c>
      <c r="AF226" s="176">
        <f t="shared" si="62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63"/>
        <v>0</v>
      </c>
      <c r="D227" s="163">
        <f t="shared" si="63"/>
        <v>0</v>
      </c>
      <c r="E227" s="163">
        <f t="shared" si="63"/>
        <v>0</v>
      </c>
      <c r="F227" s="163">
        <f t="shared" si="63"/>
        <v>0</v>
      </c>
      <c r="G227" s="163">
        <f t="shared" si="63"/>
        <v>0</v>
      </c>
      <c r="H227" s="163">
        <f t="shared" si="63"/>
        <v>0</v>
      </c>
      <c r="I227" s="163">
        <f t="shared" si="63"/>
        <v>0</v>
      </c>
      <c r="J227" s="163">
        <f t="shared" si="63"/>
        <v>0</v>
      </c>
      <c r="K227" s="163">
        <f t="shared" si="63"/>
        <v>0</v>
      </c>
      <c r="L227" s="163">
        <f t="shared" si="63"/>
        <v>0</v>
      </c>
      <c r="M227" s="163">
        <f t="shared" si="63"/>
        <v>0</v>
      </c>
      <c r="N227" s="163">
        <f t="shared" si="56"/>
        <v>0</v>
      </c>
      <c r="O227" s="163">
        <f t="shared" si="56"/>
        <v>0</v>
      </c>
      <c r="P227" s="163">
        <f t="shared" si="56"/>
        <v>0</v>
      </c>
      <c r="Q227" s="163">
        <f t="shared" si="56"/>
        <v>0</v>
      </c>
      <c r="R227" s="163">
        <f t="shared" si="63"/>
        <v>0</v>
      </c>
      <c r="S227" s="163">
        <f t="shared" si="62"/>
        <v>0</v>
      </c>
      <c r="T227" s="163">
        <f t="shared" si="62"/>
        <v>0</v>
      </c>
      <c r="U227" s="163">
        <f t="shared" si="62"/>
        <v>0</v>
      </c>
      <c r="V227" s="163">
        <f t="shared" si="62"/>
        <v>0</v>
      </c>
      <c r="W227" s="163">
        <f t="shared" si="62"/>
        <v>0</v>
      </c>
      <c r="X227" s="163">
        <f t="shared" si="62"/>
        <v>0</v>
      </c>
      <c r="Y227" s="163">
        <f t="shared" si="62"/>
        <v>0</v>
      </c>
      <c r="Z227" s="163">
        <f t="shared" si="62"/>
        <v>0</v>
      </c>
      <c r="AA227" s="163">
        <f t="shared" si="62"/>
        <v>0</v>
      </c>
      <c r="AB227" s="163">
        <f t="shared" si="62"/>
        <v>0</v>
      </c>
      <c r="AC227" s="163">
        <f t="shared" si="62"/>
        <v>0</v>
      </c>
      <c r="AD227" s="163">
        <f t="shared" si="62"/>
        <v>0</v>
      </c>
      <c r="AE227" s="163">
        <f t="shared" si="62"/>
        <v>0</v>
      </c>
      <c r="AF227" s="176">
        <f t="shared" si="62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63"/>
        <v>0</v>
      </c>
      <c r="D228" s="163">
        <f t="shared" si="63"/>
        <v>0</v>
      </c>
      <c r="E228" s="163">
        <f t="shared" si="63"/>
        <v>0</v>
      </c>
      <c r="F228" s="163">
        <f t="shared" si="63"/>
        <v>0</v>
      </c>
      <c r="G228" s="163">
        <f t="shared" si="63"/>
        <v>0</v>
      </c>
      <c r="H228" s="163">
        <f t="shared" si="63"/>
        <v>0</v>
      </c>
      <c r="I228" s="163">
        <f t="shared" si="63"/>
        <v>0</v>
      </c>
      <c r="J228" s="163">
        <f t="shared" si="63"/>
        <v>0</v>
      </c>
      <c r="K228" s="163">
        <f t="shared" si="63"/>
        <v>0</v>
      </c>
      <c r="L228" s="163">
        <f t="shared" si="63"/>
        <v>0</v>
      </c>
      <c r="M228" s="163">
        <f t="shared" si="63"/>
        <v>0</v>
      </c>
      <c r="N228" s="163">
        <f t="shared" si="56"/>
        <v>0</v>
      </c>
      <c r="O228" s="163">
        <f t="shared" si="56"/>
        <v>0</v>
      </c>
      <c r="P228" s="163">
        <f t="shared" si="56"/>
        <v>0</v>
      </c>
      <c r="Q228" s="163">
        <f t="shared" si="56"/>
        <v>0</v>
      </c>
      <c r="R228" s="163">
        <f t="shared" si="63"/>
        <v>0</v>
      </c>
      <c r="S228" s="163">
        <f t="shared" si="62"/>
        <v>0</v>
      </c>
      <c r="T228" s="163">
        <f t="shared" si="62"/>
        <v>0</v>
      </c>
      <c r="U228" s="163">
        <f t="shared" si="62"/>
        <v>0</v>
      </c>
      <c r="V228" s="163">
        <f t="shared" si="62"/>
        <v>0</v>
      </c>
      <c r="W228" s="163">
        <f t="shared" si="62"/>
        <v>0</v>
      </c>
      <c r="X228" s="163">
        <f t="shared" si="62"/>
        <v>0</v>
      </c>
      <c r="Y228" s="163">
        <f t="shared" si="62"/>
        <v>0</v>
      </c>
      <c r="Z228" s="163">
        <f t="shared" si="62"/>
        <v>0</v>
      </c>
      <c r="AA228" s="163">
        <f t="shared" si="62"/>
        <v>0</v>
      </c>
      <c r="AB228" s="163">
        <f t="shared" si="62"/>
        <v>0</v>
      </c>
      <c r="AC228" s="163">
        <f t="shared" si="62"/>
        <v>0</v>
      </c>
      <c r="AD228" s="163">
        <f t="shared" si="62"/>
        <v>0</v>
      </c>
      <c r="AE228" s="163">
        <f t="shared" si="62"/>
        <v>0</v>
      </c>
      <c r="AF228" s="176">
        <f t="shared" si="62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63"/>
        <v>0</v>
      </c>
      <c r="D229" s="163">
        <f t="shared" si="63"/>
        <v>0</v>
      </c>
      <c r="E229" s="163">
        <f t="shared" si="63"/>
        <v>0</v>
      </c>
      <c r="F229" s="163">
        <f t="shared" si="63"/>
        <v>0</v>
      </c>
      <c r="G229" s="163">
        <f t="shared" si="63"/>
        <v>0</v>
      </c>
      <c r="H229" s="163">
        <f t="shared" si="63"/>
        <v>0</v>
      </c>
      <c r="I229" s="163">
        <f t="shared" si="63"/>
        <v>0</v>
      </c>
      <c r="J229" s="163">
        <f t="shared" si="63"/>
        <v>0</v>
      </c>
      <c r="K229" s="163">
        <f t="shared" si="63"/>
        <v>0</v>
      </c>
      <c r="L229" s="163">
        <f t="shared" si="63"/>
        <v>0</v>
      </c>
      <c r="M229" s="163">
        <f t="shared" si="63"/>
        <v>0</v>
      </c>
      <c r="N229" s="163">
        <f t="shared" si="56"/>
        <v>0</v>
      </c>
      <c r="O229" s="163">
        <f t="shared" si="56"/>
        <v>0</v>
      </c>
      <c r="P229" s="163">
        <f t="shared" si="56"/>
        <v>0</v>
      </c>
      <c r="Q229" s="163">
        <f t="shared" si="56"/>
        <v>0</v>
      </c>
      <c r="R229" s="163">
        <f t="shared" si="63"/>
        <v>0</v>
      </c>
      <c r="S229" s="163">
        <f t="shared" si="62"/>
        <v>0</v>
      </c>
      <c r="T229" s="163">
        <f t="shared" si="62"/>
        <v>0</v>
      </c>
      <c r="U229" s="163">
        <f t="shared" si="62"/>
        <v>0</v>
      </c>
      <c r="V229" s="163">
        <f t="shared" si="62"/>
        <v>0</v>
      </c>
      <c r="W229" s="163">
        <f t="shared" si="62"/>
        <v>0</v>
      </c>
      <c r="X229" s="163">
        <f t="shared" si="62"/>
        <v>0</v>
      </c>
      <c r="Y229" s="163">
        <f t="shared" si="62"/>
        <v>0</v>
      </c>
      <c r="Z229" s="163">
        <f t="shared" si="62"/>
        <v>0</v>
      </c>
      <c r="AA229" s="163">
        <f t="shared" si="62"/>
        <v>0</v>
      </c>
      <c r="AB229" s="163">
        <f t="shared" si="62"/>
        <v>0</v>
      </c>
      <c r="AC229" s="163">
        <f t="shared" si="62"/>
        <v>0</v>
      </c>
      <c r="AD229" s="163">
        <f t="shared" si="62"/>
        <v>0</v>
      </c>
      <c r="AE229" s="163">
        <f t="shared" si="62"/>
        <v>0</v>
      </c>
      <c r="AF229" s="176">
        <f t="shared" si="62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63"/>
        <v>0</v>
      </c>
      <c r="D230" s="163">
        <f t="shared" si="63"/>
        <v>0</v>
      </c>
      <c r="E230" s="163">
        <f t="shared" si="63"/>
        <v>0</v>
      </c>
      <c r="F230" s="163">
        <f t="shared" si="63"/>
        <v>0</v>
      </c>
      <c r="G230" s="163">
        <f t="shared" si="63"/>
        <v>0</v>
      </c>
      <c r="H230" s="163">
        <f t="shared" si="63"/>
        <v>0</v>
      </c>
      <c r="I230" s="163">
        <f t="shared" si="63"/>
        <v>0</v>
      </c>
      <c r="J230" s="163">
        <f t="shared" si="63"/>
        <v>0</v>
      </c>
      <c r="K230" s="163">
        <f t="shared" si="63"/>
        <v>0</v>
      </c>
      <c r="L230" s="163">
        <f t="shared" si="63"/>
        <v>0</v>
      </c>
      <c r="M230" s="163">
        <f t="shared" si="63"/>
        <v>0</v>
      </c>
      <c r="N230" s="163">
        <f t="shared" si="56"/>
        <v>0</v>
      </c>
      <c r="O230" s="163">
        <f t="shared" si="56"/>
        <v>0</v>
      </c>
      <c r="P230" s="163">
        <f t="shared" si="56"/>
        <v>0</v>
      </c>
      <c r="Q230" s="163">
        <f t="shared" si="56"/>
        <v>0</v>
      </c>
      <c r="R230" s="163">
        <f t="shared" si="63"/>
        <v>0</v>
      </c>
      <c r="S230" s="163">
        <f t="shared" si="62"/>
        <v>0</v>
      </c>
      <c r="T230" s="163">
        <f t="shared" si="62"/>
        <v>0</v>
      </c>
      <c r="U230" s="163">
        <f t="shared" si="62"/>
        <v>0</v>
      </c>
      <c r="V230" s="163">
        <f t="shared" si="62"/>
        <v>0</v>
      </c>
      <c r="W230" s="163">
        <f t="shared" si="62"/>
        <v>0</v>
      </c>
      <c r="X230" s="163">
        <f t="shared" si="62"/>
        <v>0</v>
      </c>
      <c r="Y230" s="163">
        <f t="shared" si="62"/>
        <v>0</v>
      </c>
      <c r="Z230" s="163">
        <f t="shared" si="62"/>
        <v>0</v>
      </c>
      <c r="AA230" s="163">
        <f t="shared" si="62"/>
        <v>0</v>
      </c>
      <c r="AB230" s="163">
        <f t="shared" si="62"/>
        <v>0</v>
      </c>
      <c r="AC230" s="163">
        <f t="shared" si="62"/>
        <v>0</v>
      </c>
      <c r="AD230" s="163">
        <f t="shared" si="62"/>
        <v>0</v>
      </c>
      <c r="AE230" s="163">
        <f t="shared" si="62"/>
        <v>0</v>
      </c>
      <c r="AF230" s="176">
        <f t="shared" si="62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63"/>
        <v>0</v>
      </c>
      <c r="D231" s="163">
        <f t="shared" si="63"/>
        <v>0</v>
      </c>
      <c r="E231" s="163">
        <f t="shared" si="63"/>
        <v>0</v>
      </c>
      <c r="F231" s="163">
        <f t="shared" si="63"/>
        <v>0</v>
      </c>
      <c r="G231" s="163">
        <f t="shared" si="63"/>
        <v>0</v>
      </c>
      <c r="H231" s="163">
        <f t="shared" si="63"/>
        <v>0</v>
      </c>
      <c r="I231" s="163">
        <f t="shared" si="63"/>
        <v>0</v>
      </c>
      <c r="J231" s="163">
        <f t="shared" si="63"/>
        <v>0</v>
      </c>
      <c r="K231" s="163">
        <f t="shared" si="63"/>
        <v>0</v>
      </c>
      <c r="L231" s="163">
        <f t="shared" si="63"/>
        <v>0</v>
      </c>
      <c r="M231" s="163">
        <f t="shared" si="63"/>
        <v>0</v>
      </c>
      <c r="N231" s="163">
        <f t="shared" si="56"/>
        <v>0</v>
      </c>
      <c r="O231" s="163">
        <f t="shared" si="56"/>
        <v>0</v>
      </c>
      <c r="P231" s="163">
        <f t="shared" si="56"/>
        <v>0</v>
      </c>
      <c r="Q231" s="163">
        <f t="shared" si="56"/>
        <v>0</v>
      </c>
      <c r="R231" s="163">
        <f t="shared" si="63"/>
        <v>0</v>
      </c>
      <c r="S231" s="163">
        <f t="shared" si="62"/>
        <v>0</v>
      </c>
      <c r="T231" s="163">
        <f t="shared" si="62"/>
        <v>0</v>
      </c>
      <c r="U231" s="163">
        <f t="shared" si="62"/>
        <v>0</v>
      </c>
      <c r="V231" s="163">
        <f t="shared" si="62"/>
        <v>0</v>
      </c>
      <c r="W231" s="163">
        <f t="shared" si="62"/>
        <v>0</v>
      </c>
      <c r="X231" s="163">
        <f t="shared" si="62"/>
        <v>0</v>
      </c>
      <c r="Y231" s="163">
        <f t="shared" si="62"/>
        <v>0</v>
      </c>
      <c r="Z231" s="163">
        <f t="shared" si="62"/>
        <v>0</v>
      </c>
      <c r="AA231" s="163">
        <f t="shared" si="62"/>
        <v>0</v>
      </c>
      <c r="AB231" s="163">
        <f t="shared" si="62"/>
        <v>0</v>
      </c>
      <c r="AC231" s="163">
        <f t="shared" si="62"/>
        <v>0</v>
      </c>
      <c r="AD231" s="163">
        <f t="shared" si="62"/>
        <v>0</v>
      </c>
      <c r="AE231" s="163">
        <f t="shared" si="62"/>
        <v>0</v>
      </c>
      <c r="AF231" s="176">
        <f t="shared" si="62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63"/>
        <v>0</v>
      </c>
      <c r="D232" s="163">
        <f t="shared" si="63"/>
        <v>0</v>
      </c>
      <c r="E232" s="163">
        <f t="shared" si="63"/>
        <v>0</v>
      </c>
      <c r="F232" s="163">
        <f t="shared" si="63"/>
        <v>0</v>
      </c>
      <c r="G232" s="163">
        <f t="shared" si="63"/>
        <v>0</v>
      </c>
      <c r="H232" s="163">
        <f t="shared" si="63"/>
        <v>0</v>
      </c>
      <c r="I232" s="163">
        <f t="shared" si="63"/>
        <v>0</v>
      </c>
      <c r="J232" s="163">
        <f t="shared" si="63"/>
        <v>0</v>
      </c>
      <c r="K232" s="163">
        <f t="shared" si="63"/>
        <v>0</v>
      </c>
      <c r="L232" s="163">
        <f t="shared" si="63"/>
        <v>0</v>
      </c>
      <c r="M232" s="163">
        <f t="shared" si="63"/>
        <v>0</v>
      </c>
      <c r="N232" s="163">
        <f t="shared" si="56"/>
        <v>0</v>
      </c>
      <c r="O232" s="163">
        <f t="shared" si="56"/>
        <v>0</v>
      </c>
      <c r="P232" s="163">
        <f t="shared" si="56"/>
        <v>0</v>
      </c>
      <c r="Q232" s="163">
        <f>P232</f>
        <v>0</v>
      </c>
      <c r="R232" s="163">
        <f t="shared" ref="R232:AF247" si="64">Q232</f>
        <v>0</v>
      </c>
      <c r="S232" s="163">
        <f t="shared" si="64"/>
        <v>0</v>
      </c>
      <c r="T232" s="163">
        <f t="shared" si="64"/>
        <v>0</v>
      </c>
      <c r="U232" s="163">
        <f t="shared" si="64"/>
        <v>0</v>
      </c>
      <c r="V232" s="163">
        <f t="shared" si="64"/>
        <v>0</v>
      </c>
      <c r="W232" s="163">
        <f t="shared" si="64"/>
        <v>0</v>
      </c>
      <c r="X232" s="163">
        <f t="shared" si="64"/>
        <v>0</v>
      </c>
      <c r="Y232" s="163">
        <f t="shared" si="64"/>
        <v>0</v>
      </c>
      <c r="Z232" s="163">
        <f t="shared" si="64"/>
        <v>0</v>
      </c>
      <c r="AA232" s="163">
        <f t="shared" si="64"/>
        <v>0</v>
      </c>
      <c r="AB232" s="163">
        <f t="shared" si="64"/>
        <v>0</v>
      </c>
      <c r="AC232" s="163">
        <f t="shared" si="64"/>
        <v>0</v>
      </c>
      <c r="AD232" s="163">
        <f t="shared" si="64"/>
        <v>0</v>
      </c>
      <c r="AE232" s="163">
        <f t="shared" si="64"/>
        <v>0</v>
      </c>
      <c r="AF232" s="176">
        <f t="shared" si="64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R248" si="65">B233</f>
        <v>0</v>
      </c>
      <c r="D233" s="163">
        <f t="shared" si="65"/>
        <v>0</v>
      </c>
      <c r="E233" s="163">
        <f t="shared" si="65"/>
        <v>0</v>
      </c>
      <c r="F233" s="163">
        <f t="shared" si="65"/>
        <v>0</v>
      </c>
      <c r="G233" s="163">
        <f t="shared" si="65"/>
        <v>0</v>
      </c>
      <c r="H233" s="163">
        <f t="shared" si="65"/>
        <v>0</v>
      </c>
      <c r="I233" s="163">
        <f t="shared" si="65"/>
        <v>0</v>
      </c>
      <c r="J233" s="163">
        <f t="shared" si="65"/>
        <v>0</v>
      </c>
      <c r="K233" s="163">
        <f t="shared" si="65"/>
        <v>0</v>
      </c>
      <c r="L233" s="163">
        <f t="shared" si="65"/>
        <v>0</v>
      </c>
      <c r="M233" s="163">
        <f t="shared" si="65"/>
        <v>0</v>
      </c>
      <c r="N233" s="163">
        <f t="shared" ref="N233:Q264" si="66">M233</f>
        <v>0</v>
      </c>
      <c r="O233" s="163">
        <f t="shared" si="66"/>
        <v>0</v>
      </c>
      <c r="P233" s="163">
        <f t="shared" si="66"/>
        <v>0</v>
      </c>
      <c r="Q233" s="163">
        <f t="shared" si="66"/>
        <v>0</v>
      </c>
      <c r="R233" s="163">
        <f t="shared" si="65"/>
        <v>0</v>
      </c>
      <c r="S233" s="163">
        <f t="shared" si="64"/>
        <v>0</v>
      </c>
      <c r="T233" s="163">
        <f t="shared" si="64"/>
        <v>0</v>
      </c>
      <c r="U233" s="163">
        <f t="shared" si="64"/>
        <v>0</v>
      </c>
      <c r="V233" s="163">
        <f t="shared" si="64"/>
        <v>0</v>
      </c>
      <c r="W233" s="163">
        <f t="shared" si="64"/>
        <v>0</v>
      </c>
      <c r="X233" s="163">
        <f t="shared" si="64"/>
        <v>0</v>
      </c>
      <c r="Y233" s="163">
        <f t="shared" si="64"/>
        <v>0</v>
      </c>
      <c r="Z233" s="163">
        <f t="shared" si="64"/>
        <v>0</v>
      </c>
      <c r="AA233" s="163">
        <f t="shared" si="64"/>
        <v>0</v>
      </c>
      <c r="AB233" s="163">
        <f t="shared" si="64"/>
        <v>0</v>
      </c>
      <c r="AC233" s="163">
        <f t="shared" si="64"/>
        <v>0</v>
      </c>
      <c r="AD233" s="163">
        <f t="shared" si="64"/>
        <v>0</v>
      </c>
      <c r="AE233" s="163">
        <f t="shared" si="64"/>
        <v>0</v>
      </c>
      <c r="AF233" s="176">
        <f t="shared" si="64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65"/>
        <v>0</v>
      </c>
      <c r="D234" s="163">
        <f t="shared" si="65"/>
        <v>0</v>
      </c>
      <c r="E234" s="163">
        <f t="shared" si="65"/>
        <v>0</v>
      </c>
      <c r="F234" s="163">
        <f t="shared" si="65"/>
        <v>0</v>
      </c>
      <c r="G234" s="163">
        <f t="shared" si="65"/>
        <v>0</v>
      </c>
      <c r="H234" s="163">
        <f t="shared" si="65"/>
        <v>0</v>
      </c>
      <c r="I234" s="163">
        <f t="shared" si="65"/>
        <v>0</v>
      </c>
      <c r="J234" s="163">
        <f t="shared" si="65"/>
        <v>0</v>
      </c>
      <c r="K234" s="163">
        <f t="shared" si="65"/>
        <v>0</v>
      </c>
      <c r="L234" s="163">
        <f t="shared" si="65"/>
        <v>0</v>
      </c>
      <c r="M234" s="163">
        <f t="shared" si="65"/>
        <v>0</v>
      </c>
      <c r="N234" s="163">
        <f t="shared" si="66"/>
        <v>0</v>
      </c>
      <c r="O234" s="163">
        <f t="shared" si="66"/>
        <v>0</v>
      </c>
      <c r="P234" s="163">
        <f t="shared" si="66"/>
        <v>0</v>
      </c>
      <c r="Q234" s="163">
        <f t="shared" si="66"/>
        <v>0</v>
      </c>
      <c r="R234" s="163">
        <f t="shared" si="65"/>
        <v>0</v>
      </c>
      <c r="S234" s="163">
        <f t="shared" si="64"/>
        <v>0</v>
      </c>
      <c r="T234" s="163">
        <f t="shared" si="64"/>
        <v>0</v>
      </c>
      <c r="U234" s="163">
        <f t="shared" si="64"/>
        <v>0</v>
      </c>
      <c r="V234" s="163">
        <f t="shared" si="64"/>
        <v>0</v>
      </c>
      <c r="W234" s="163">
        <f t="shared" si="64"/>
        <v>0</v>
      </c>
      <c r="X234" s="163">
        <f t="shared" si="64"/>
        <v>0</v>
      </c>
      <c r="Y234" s="163">
        <f t="shared" si="64"/>
        <v>0</v>
      </c>
      <c r="Z234" s="163">
        <f t="shared" si="64"/>
        <v>0</v>
      </c>
      <c r="AA234" s="163">
        <f t="shared" si="64"/>
        <v>0</v>
      </c>
      <c r="AB234" s="163">
        <f t="shared" si="64"/>
        <v>0</v>
      </c>
      <c r="AC234" s="163">
        <f t="shared" si="64"/>
        <v>0</v>
      </c>
      <c r="AD234" s="163">
        <f t="shared" si="64"/>
        <v>0</v>
      </c>
      <c r="AE234" s="163">
        <f t="shared" si="64"/>
        <v>0</v>
      </c>
      <c r="AF234" s="176">
        <f t="shared" si="64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65"/>
        <v>0</v>
      </c>
      <c r="D235" s="163">
        <f t="shared" si="65"/>
        <v>0</v>
      </c>
      <c r="E235" s="163">
        <f t="shared" si="65"/>
        <v>0</v>
      </c>
      <c r="F235" s="163">
        <f t="shared" si="65"/>
        <v>0</v>
      </c>
      <c r="G235" s="163">
        <f t="shared" si="65"/>
        <v>0</v>
      </c>
      <c r="H235" s="163">
        <f t="shared" si="65"/>
        <v>0</v>
      </c>
      <c r="I235" s="163">
        <f t="shared" si="65"/>
        <v>0</v>
      </c>
      <c r="J235" s="163">
        <f t="shared" si="65"/>
        <v>0</v>
      </c>
      <c r="K235" s="163">
        <f t="shared" si="65"/>
        <v>0</v>
      </c>
      <c r="L235" s="163">
        <f t="shared" si="65"/>
        <v>0</v>
      </c>
      <c r="M235" s="163">
        <f t="shared" si="65"/>
        <v>0</v>
      </c>
      <c r="N235" s="163">
        <f t="shared" si="66"/>
        <v>0</v>
      </c>
      <c r="O235" s="163">
        <f t="shared" si="66"/>
        <v>0</v>
      </c>
      <c r="P235" s="163">
        <f t="shared" si="66"/>
        <v>0</v>
      </c>
      <c r="Q235" s="163">
        <f t="shared" si="66"/>
        <v>0</v>
      </c>
      <c r="R235" s="163">
        <f t="shared" si="65"/>
        <v>0</v>
      </c>
      <c r="S235" s="163">
        <f t="shared" si="64"/>
        <v>0</v>
      </c>
      <c r="T235" s="163">
        <f t="shared" si="64"/>
        <v>0</v>
      </c>
      <c r="U235" s="163">
        <f t="shared" si="64"/>
        <v>0</v>
      </c>
      <c r="V235" s="163">
        <f t="shared" si="64"/>
        <v>0</v>
      </c>
      <c r="W235" s="163">
        <f t="shared" si="64"/>
        <v>0</v>
      </c>
      <c r="X235" s="163">
        <f t="shared" si="64"/>
        <v>0</v>
      </c>
      <c r="Y235" s="163">
        <f t="shared" si="64"/>
        <v>0</v>
      </c>
      <c r="Z235" s="163">
        <f t="shared" si="64"/>
        <v>0</v>
      </c>
      <c r="AA235" s="163">
        <f t="shared" si="64"/>
        <v>0</v>
      </c>
      <c r="AB235" s="163">
        <f t="shared" si="64"/>
        <v>0</v>
      </c>
      <c r="AC235" s="163">
        <f t="shared" si="64"/>
        <v>0</v>
      </c>
      <c r="AD235" s="163">
        <f t="shared" si="64"/>
        <v>0</v>
      </c>
      <c r="AE235" s="163">
        <f t="shared" si="64"/>
        <v>0</v>
      </c>
      <c r="AF235" s="176">
        <f t="shared" si="64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65"/>
        <v>0</v>
      </c>
      <c r="D236" s="163">
        <f t="shared" si="65"/>
        <v>0</v>
      </c>
      <c r="E236" s="163">
        <f t="shared" si="65"/>
        <v>0</v>
      </c>
      <c r="F236" s="163">
        <f t="shared" si="65"/>
        <v>0</v>
      </c>
      <c r="G236" s="163">
        <f t="shared" si="65"/>
        <v>0</v>
      </c>
      <c r="H236" s="163">
        <f t="shared" si="65"/>
        <v>0</v>
      </c>
      <c r="I236" s="163">
        <f t="shared" si="65"/>
        <v>0</v>
      </c>
      <c r="J236" s="163">
        <f t="shared" si="65"/>
        <v>0</v>
      </c>
      <c r="K236" s="163">
        <f t="shared" si="65"/>
        <v>0</v>
      </c>
      <c r="L236" s="163">
        <f t="shared" si="65"/>
        <v>0</v>
      </c>
      <c r="M236" s="163">
        <f t="shared" si="65"/>
        <v>0</v>
      </c>
      <c r="N236" s="163">
        <f t="shared" si="66"/>
        <v>0</v>
      </c>
      <c r="O236" s="163">
        <f t="shared" si="66"/>
        <v>0</v>
      </c>
      <c r="P236" s="163">
        <f t="shared" si="66"/>
        <v>0</v>
      </c>
      <c r="Q236" s="163">
        <f t="shared" si="66"/>
        <v>0</v>
      </c>
      <c r="R236" s="163">
        <f t="shared" si="65"/>
        <v>0</v>
      </c>
      <c r="S236" s="163">
        <f t="shared" si="64"/>
        <v>0</v>
      </c>
      <c r="T236" s="163">
        <f t="shared" si="64"/>
        <v>0</v>
      </c>
      <c r="U236" s="163">
        <f t="shared" si="64"/>
        <v>0</v>
      </c>
      <c r="V236" s="163">
        <f t="shared" si="64"/>
        <v>0</v>
      </c>
      <c r="W236" s="163">
        <f t="shared" si="64"/>
        <v>0</v>
      </c>
      <c r="X236" s="163">
        <f t="shared" si="64"/>
        <v>0</v>
      </c>
      <c r="Y236" s="163">
        <f t="shared" si="64"/>
        <v>0</v>
      </c>
      <c r="Z236" s="163">
        <f t="shared" si="64"/>
        <v>0</v>
      </c>
      <c r="AA236" s="163">
        <f t="shared" si="64"/>
        <v>0</v>
      </c>
      <c r="AB236" s="163">
        <f t="shared" si="64"/>
        <v>0</v>
      </c>
      <c r="AC236" s="163">
        <f t="shared" si="64"/>
        <v>0</v>
      </c>
      <c r="AD236" s="163">
        <f t="shared" si="64"/>
        <v>0</v>
      </c>
      <c r="AE236" s="163">
        <f t="shared" si="64"/>
        <v>0</v>
      </c>
      <c r="AF236" s="176">
        <f t="shared" si="64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65"/>
        <v>0</v>
      </c>
      <c r="D237" s="163">
        <f t="shared" si="65"/>
        <v>0</v>
      </c>
      <c r="E237" s="163">
        <f t="shared" si="65"/>
        <v>0</v>
      </c>
      <c r="F237" s="163">
        <f t="shared" si="65"/>
        <v>0</v>
      </c>
      <c r="G237" s="163">
        <f t="shared" si="65"/>
        <v>0</v>
      </c>
      <c r="H237" s="163">
        <f t="shared" si="65"/>
        <v>0</v>
      </c>
      <c r="I237" s="163">
        <f t="shared" si="65"/>
        <v>0</v>
      </c>
      <c r="J237" s="163">
        <f t="shared" si="65"/>
        <v>0</v>
      </c>
      <c r="K237" s="163">
        <f t="shared" si="65"/>
        <v>0</v>
      </c>
      <c r="L237" s="163">
        <f t="shared" si="65"/>
        <v>0</v>
      </c>
      <c r="M237" s="163">
        <f t="shared" si="65"/>
        <v>0</v>
      </c>
      <c r="N237" s="163">
        <f t="shared" si="66"/>
        <v>0</v>
      </c>
      <c r="O237" s="163">
        <f t="shared" si="66"/>
        <v>0</v>
      </c>
      <c r="P237" s="163">
        <f t="shared" si="66"/>
        <v>0</v>
      </c>
      <c r="Q237" s="163">
        <f t="shared" si="66"/>
        <v>0</v>
      </c>
      <c r="R237" s="163">
        <f t="shared" si="65"/>
        <v>0</v>
      </c>
      <c r="S237" s="163">
        <f t="shared" si="64"/>
        <v>0</v>
      </c>
      <c r="T237" s="163">
        <f t="shared" si="64"/>
        <v>0</v>
      </c>
      <c r="U237" s="163">
        <f t="shared" si="64"/>
        <v>0</v>
      </c>
      <c r="V237" s="163">
        <f t="shared" si="64"/>
        <v>0</v>
      </c>
      <c r="W237" s="163">
        <f t="shared" si="64"/>
        <v>0</v>
      </c>
      <c r="X237" s="163">
        <f t="shared" si="64"/>
        <v>0</v>
      </c>
      <c r="Y237" s="163">
        <f t="shared" si="64"/>
        <v>0</v>
      </c>
      <c r="Z237" s="163">
        <f t="shared" si="64"/>
        <v>0</v>
      </c>
      <c r="AA237" s="163">
        <f t="shared" si="64"/>
        <v>0</v>
      </c>
      <c r="AB237" s="163">
        <f t="shared" si="64"/>
        <v>0</v>
      </c>
      <c r="AC237" s="163">
        <f t="shared" si="64"/>
        <v>0</v>
      </c>
      <c r="AD237" s="163">
        <f t="shared" si="64"/>
        <v>0</v>
      </c>
      <c r="AE237" s="163">
        <f t="shared" si="64"/>
        <v>0</v>
      </c>
      <c r="AF237" s="176">
        <f t="shared" si="64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65"/>
        <v>0</v>
      </c>
      <c r="D238" s="163">
        <f t="shared" si="65"/>
        <v>0</v>
      </c>
      <c r="E238" s="163">
        <f t="shared" si="65"/>
        <v>0</v>
      </c>
      <c r="F238" s="163">
        <f t="shared" si="65"/>
        <v>0</v>
      </c>
      <c r="G238" s="163">
        <f t="shared" si="65"/>
        <v>0</v>
      </c>
      <c r="H238" s="163">
        <f t="shared" si="65"/>
        <v>0</v>
      </c>
      <c r="I238" s="163">
        <f t="shared" si="65"/>
        <v>0</v>
      </c>
      <c r="J238" s="163">
        <f t="shared" si="65"/>
        <v>0</v>
      </c>
      <c r="K238" s="163">
        <f t="shared" si="65"/>
        <v>0</v>
      </c>
      <c r="L238" s="163">
        <f t="shared" si="65"/>
        <v>0</v>
      </c>
      <c r="M238" s="163">
        <f t="shared" si="65"/>
        <v>0</v>
      </c>
      <c r="N238" s="163">
        <f t="shared" si="66"/>
        <v>0</v>
      </c>
      <c r="O238" s="163">
        <f t="shared" si="66"/>
        <v>0</v>
      </c>
      <c r="P238" s="163">
        <f t="shared" si="66"/>
        <v>0</v>
      </c>
      <c r="Q238" s="163">
        <f t="shared" si="66"/>
        <v>0</v>
      </c>
      <c r="R238" s="163">
        <f t="shared" si="65"/>
        <v>0</v>
      </c>
      <c r="S238" s="163">
        <f t="shared" si="64"/>
        <v>0</v>
      </c>
      <c r="T238" s="163">
        <f t="shared" si="64"/>
        <v>0</v>
      </c>
      <c r="U238" s="163">
        <f t="shared" si="64"/>
        <v>0</v>
      </c>
      <c r="V238" s="163">
        <f t="shared" si="64"/>
        <v>0</v>
      </c>
      <c r="W238" s="163">
        <f t="shared" si="64"/>
        <v>0</v>
      </c>
      <c r="X238" s="163">
        <f t="shared" si="64"/>
        <v>0</v>
      </c>
      <c r="Y238" s="163">
        <f t="shared" si="64"/>
        <v>0</v>
      </c>
      <c r="Z238" s="163">
        <f t="shared" si="64"/>
        <v>0</v>
      </c>
      <c r="AA238" s="163">
        <f t="shared" si="64"/>
        <v>0</v>
      </c>
      <c r="AB238" s="163">
        <f t="shared" si="64"/>
        <v>0</v>
      </c>
      <c r="AC238" s="163">
        <f t="shared" si="64"/>
        <v>0</v>
      </c>
      <c r="AD238" s="163">
        <f t="shared" si="64"/>
        <v>0</v>
      </c>
      <c r="AE238" s="163">
        <f t="shared" si="64"/>
        <v>0</v>
      </c>
      <c r="AF238" s="176">
        <f t="shared" si="64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65"/>
        <v>0</v>
      </c>
      <c r="D239" s="163">
        <f t="shared" si="65"/>
        <v>0</v>
      </c>
      <c r="E239" s="163">
        <f t="shared" si="65"/>
        <v>0</v>
      </c>
      <c r="F239" s="163">
        <f t="shared" si="65"/>
        <v>0</v>
      </c>
      <c r="G239" s="163">
        <f t="shared" si="65"/>
        <v>0</v>
      </c>
      <c r="H239" s="163">
        <f t="shared" si="65"/>
        <v>0</v>
      </c>
      <c r="I239" s="163">
        <f t="shared" si="65"/>
        <v>0</v>
      </c>
      <c r="J239" s="163">
        <f t="shared" si="65"/>
        <v>0</v>
      </c>
      <c r="K239" s="163">
        <f t="shared" si="65"/>
        <v>0</v>
      </c>
      <c r="L239" s="163">
        <f t="shared" si="65"/>
        <v>0</v>
      </c>
      <c r="M239" s="163">
        <f t="shared" si="65"/>
        <v>0</v>
      </c>
      <c r="N239" s="163">
        <f t="shared" si="66"/>
        <v>0</v>
      </c>
      <c r="O239" s="163">
        <f t="shared" si="66"/>
        <v>0</v>
      </c>
      <c r="P239" s="163">
        <f t="shared" si="66"/>
        <v>0</v>
      </c>
      <c r="Q239" s="163">
        <f t="shared" si="66"/>
        <v>0</v>
      </c>
      <c r="R239" s="163">
        <f t="shared" si="65"/>
        <v>0</v>
      </c>
      <c r="S239" s="163">
        <f t="shared" si="64"/>
        <v>0</v>
      </c>
      <c r="T239" s="163">
        <f t="shared" si="64"/>
        <v>0</v>
      </c>
      <c r="U239" s="163">
        <f t="shared" si="64"/>
        <v>0</v>
      </c>
      <c r="V239" s="163">
        <f t="shared" si="64"/>
        <v>0</v>
      </c>
      <c r="W239" s="163">
        <f t="shared" si="64"/>
        <v>0</v>
      </c>
      <c r="X239" s="163">
        <f t="shared" si="64"/>
        <v>0</v>
      </c>
      <c r="Y239" s="163">
        <f t="shared" si="64"/>
        <v>0</v>
      </c>
      <c r="Z239" s="163">
        <f t="shared" si="64"/>
        <v>0</v>
      </c>
      <c r="AA239" s="163">
        <f t="shared" si="64"/>
        <v>0</v>
      </c>
      <c r="AB239" s="163">
        <f t="shared" si="64"/>
        <v>0</v>
      </c>
      <c r="AC239" s="163">
        <f t="shared" si="64"/>
        <v>0</v>
      </c>
      <c r="AD239" s="163">
        <f t="shared" si="64"/>
        <v>0</v>
      </c>
      <c r="AE239" s="163">
        <f t="shared" si="64"/>
        <v>0</v>
      </c>
      <c r="AF239" s="176">
        <f t="shared" si="64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65"/>
        <v>0</v>
      </c>
      <c r="D240" s="163">
        <f t="shared" si="65"/>
        <v>0</v>
      </c>
      <c r="E240" s="163">
        <f t="shared" si="65"/>
        <v>0</v>
      </c>
      <c r="F240" s="163">
        <f t="shared" si="65"/>
        <v>0</v>
      </c>
      <c r="G240" s="163">
        <f t="shared" si="65"/>
        <v>0</v>
      </c>
      <c r="H240" s="163">
        <f t="shared" si="65"/>
        <v>0</v>
      </c>
      <c r="I240" s="163">
        <f t="shared" si="65"/>
        <v>0</v>
      </c>
      <c r="J240" s="163">
        <f t="shared" si="65"/>
        <v>0</v>
      </c>
      <c r="K240" s="163">
        <f t="shared" si="65"/>
        <v>0</v>
      </c>
      <c r="L240" s="163">
        <f t="shared" si="65"/>
        <v>0</v>
      </c>
      <c r="M240" s="163">
        <f t="shared" si="65"/>
        <v>0</v>
      </c>
      <c r="N240" s="163">
        <f t="shared" si="66"/>
        <v>0</v>
      </c>
      <c r="O240" s="163">
        <f t="shared" si="66"/>
        <v>0</v>
      </c>
      <c r="P240" s="163">
        <f t="shared" si="66"/>
        <v>0</v>
      </c>
      <c r="Q240" s="163">
        <f t="shared" si="66"/>
        <v>0</v>
      </c>
      <c r="R240" s="163">
        <f t="shared" si="65"/>
        <v>0</v>
      </c>
      <c r="S240" s="163">
        <f t="shared" si="64"/>
        <v>0</v>
      </c>
      <c r="T240" s="163">
        <f t="shared" si="64"/>
        <v>0</v>
      </c>
      <c r="U240" s="163">
        <f t="shared" si="64"/>
        <v>0</v>
      </c>
      <c r="V240" s="163">
        <f t="shared" si="64"/>
        <v>0</v>
      </c>
      <c r="W240" s="163">
        <f t="shared" si="64"/>
        <v>0</v>
      </c>
      <c r="X240" s="163">
        <f t="shared" si="64"/>
        <v>0</v>
      </c>
      <c r="Y240" s="163">
        <f t="shared" si="64"/>
        <v>0</v>
      </c>
      <c r="Z240" s="163">
        <f t="shared" si="64"/>
        <v>0</v>
      </c>
      <c r="AA240" s="163">
        <f t="shared" si="64"/>
        <v>0</v>
      </c>
      <c r="AB240" s="163">
        <f t="shared" si="64"/>
        <v>0</v>
      </c>
      <c r="AC240" s="163">
        <f t="shared" si="64"/>
        <v>0</v>
      </c>
      <c r="AD240" s="163">
        <f t="shared" si="64"/>
        <v>0</v>
      </c>
      <c r="AE240" s="163">
        <f t="shared" si="64"/>
        <v>0</v>
      </c>
      <c r="AF240" s="176">
        <f t="shared" si="64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65"/>
        <v>0</v>
      </c>
      <c r="D241" s="163">
        <f t="shared" si="65"/>
        <v>0</v>
      </c>
      <c r="E241" s="163">
        <f t="shared" si="65"/>
        <v>0</v>
      </c>
      <c r="F241" s="163">
        <f t="shared" si="65"/>
        <v>0</v>
      </c>
      <c r="G241" s="163">
        <f t="shared" si="65"/>
        <v>0</v>
      </c>
      <c r="H241" s="163">
        <f t="shared" si="65"/>
        <v>0</v>
      </c>
      <c r="I241" s="163">
        <f t="shared" si="65"/>
        <v>0</v>
      </c>
      <c r="J241" s="163">
        <f t="shared" si="65"/>
        <v>0</v>
      </c>
      <c r="K241" s="163">
        <f t="shared" si="65"/>
        <v>0</v>
      </c>
      <c r="L241" s="163">
        <f t="shared" si="65"/>
        <v>0</v>
      </c>
      <c r="M241" s="163">
        <f t="shared" si="65"/>
        <v>0</v>
      </c>
      <c r="N241" s="163">
        <f t="shared" si="66"/>
        <v>0</v>
      </c>
      <c r="O241" s="163">
        <f t="shared" si="66"/>
        <v>0</v>
      </c>
      <c r="P241" s="163">
        <f t="shared" si="66"/>
        <v>0</v>
      </c>
      <c r="Q241" s="163">
        <f t="shared" si="66"/>
        <v>0</v>
      </c>
      <c r="R241" s="163">
        <f t="shared" si="65"/>
        <v>0</v>
      </c>
      <c r="S241" s="163">
        <f t="shared" si="64"/>
        <v>0</v>
      </c>
      <c r="T241" s="163">
        <f t="shared" si="64"/>
        <v>0</v>
      </c>
      <c r="U241" s="163">
        <f t="shared" si="64"/>
        <v>0</v>
      </c>
      <c r="V241" s="163">
        <f t="shared" si="64"/>
        <v>0</v>
      </c>
      <c r="W241" s="163">
        <f t="shared" si="64"/>
        <v>0</v>
      </c>
      <c r="X241" s="163">
        <f t="shared" si="64"/>
        <v>0</v>
      </c>
      <c r="Y241" s="163">
        <f t="shared" si="64"/>
        <v>0</v>
      </c>
      <c r="Z241" s="163">
        <f t="shared" si="64"/>
        <v>0</v>
      </c>
      <c r="AA241" s="163">
        <f t="shared" si="64"/>
        <v>0</v>
      </c>
      <c r="AB241" s="163">
        <f t="shared" si="64"/>
        <v>0</v>
      </c>
      <c r="AC241" s="163">
        <f t="shared" si="64"/>
        <v>0</v>
      </c>
      <c r="AD241" s="163">
        <f t="shared" si="64"/>
        <v>0</v>
      </c>
      <c r="AE241" s="163">
        <f t="shared" si="64"/>
        <v>0</v>
      </c>
      <c r="AF241" s="176">
        <f t="shared" si="64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65"/>
        <v>0</v>
      </c>
      <c r="D242" s="163">
        <f t="shared" si="65"/>
        <v>0</v>
      </c>
      <c r="E242" s="163">
        <f t="shared" si="65"/>
        <v>0</v>
      </c>
      <c r="F242" s="163">
        <f t="shared" si="65"/>
        <v>0</v>
      </c>
      <c r="G242" s="163">
        <f t="shared" si="65"/>
        <v>0</v>
      </c>
      <c r="H242" s="163">
        <f t="shared" si="65"/>
        <v>0</v>
      </c>
      <c r="I242" s="163">
        <f t="shared" si="65"/>
        <v>0</v>
      </c>
      <c r="J242" s="163">
        <f t="shared" si="65"/>
        <v>0</v>
      </c>
      <c r="K242" s="163">
        <f t="shared" si="65"/>
        <v>0</v>
      </c>
      <c r="L242" s="163">
        <f t="shared" si="65"/>
        <v>0</v>
      </c>
      <c r="M242" s="163">
        <f t="shared" si="65"/>
        <v>0</v>
      </c>
      <c r="N242" s="163">
        <f t="shared" si="66"/>
        <v>0</v>
      </c>
      <c r="O242" s="163">
        <f t="shared" si="66"/>
        <v>0</v>
      </c>
      <c r="P242" s="163">
        <f t="shared" si="66"/>
        <v>0</v>
      </c>
      <c r="Q242" s="163">
        <f t="shared" si="66"/>
        <v>0</v>
      </c>
      <c r="R242" s="163">
        <f t="shared" si="65"/>
        <v>0</v>
      </c>
      <c r="S242" s="163">
        <f t="shared" si="64"/>
        <v>0</v>
      </c>
      <c r="T242" s="163">
        <f t="shared" si="64"/>
        <v>0</v>
      </c>
      <c r="U242" s="163">
        <f t="shared" si="64"/>
        <v>0</v>
      </c>
      <c r="V242" s="163">
        <f t="shared" si="64"/>
        <v>0</v>
      </c>
      <c r="W242" s="163">
        <f t="shared" si="64"/>
        <v>0</v>
      </c>
      <c r="X242" s="163">
        <f t="shared" si="64"/>
        <v>0</v>
      </c>
      <c r="Y242" s="163">
        <f t="shared" si="64"/>
        <v>0</v>
      </c>
      <c r="Z242" s="163">
        <f t="shared" si="64"/>
        <v>0</v>
      </c>
      <c r="AA242" s="163">
        <f t="shared" si="64"/>
        <v>0</v>
      </c>
      <c r="AB242" s="163">
        <f t="shared" si="64"/>
        <v>0</v>
      </c>
      <c r="AC242" s="163">
        <f t="shared" si="64"/>
        <v>0</v>
      </c>
      <c r="AD242" s="163">
        <f t="shared" si="64"/>
        <v>0</v>
      </c>
      <c r="AE242" s="163">
        <f t="shared" si="64"/>
        <v>0</v>
      </c>
      <c r="AF242" s="176">
        <f t="shared" si="64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65"/>
        <v>0</v>
      </c>
      <c r="D243" s="163">
        <f t="shared" si="65"/>
        <v>0</v>
      </c>
      <c r="E243" s="163">
        <f t="shared" si="65"/>
        <v>0</v>
      </c>
      <c r="F243" s="163">
        <f t="shared" si="65"/>
        <v>0</v>
      </c>
      <c r="G243" s="163">
        <f t="shared" si="65"/>
        <v>0</v>
      </c>
      <c r="H243" s="163">
        <f t="shared" si="65"/>
        <v>0</v>
      </c>
      <c r="I243" s="163">
        <f t="shared" si="65"/>
        <v>0</v>
      </c>
      <c r="J243" s="163">
        <f t="shared" si="65"/>
        <v>0</v>
      </c>
      <c r="K243" s="163">
        <f t="shared" si="65"/>
        <v>0</v>
      </c>
      <c r="L243" s="163">
        <f t="shared" si="65"/>
        <v>0</v>
      </c>
      <c r="M243" s="163">
        <f t="shared" si="65"/>
        <v>0</v>
      </c>
      <c r="N243" s="163">
        <f t="shared" si="66"/>
        <v>0</v>
      </c>
      <c r="O243" s="163">
        <f t="shared" si="66"/>
        <v>0</v>
      </c>
      <c r="P243" s="163">
        <f t="shared" si="66"/>
        <v>0</v>
      </c>
      <c r="Q243" s="163">
        <f t="shared" si="66"/>
        <v>0</v>
      </c>
      <c r="R243" s="163">
        <f t="shared" si="65"/>
        <v>0</v>
      </c>
      <c r="S243" s="163">
        <f t="shared" si="64"/>
        <v>0</v>
      </c>
      <c r="T243" s="163">
        <f t="shared" si="64"/>
        <v>0</v>
      </c>
      <c r="U243" s="163">
        <f t="shared" si="64"/>
        <v>0</v>
      </c>
      <c r="V243" s="163">
        <f t="shared" si="64"/>
        <v>0</v>
      </c>
      <c r="W243" s="163">
        <f t="shared" si="64"/>
        <v>0</v>
      </c>
      <c r="X243" s="163">
        <f t="shared" si="64"/>
        <v>0</v>
      </c>
      <c r="Y243" s="163">
        <f t="shared" si="64"/>
        <v>0</v>
      </c>
      <c r="Z243" s="163">
        <f t="shared" si="64"/>
        <v>0</v>
      </c>
      <c r="AA243" s="163">
        <f t="shared" si="64"/>
        <v>0</v>
      </c>
      <c r="AB243" s="163">
        <f t="shared" si="64"/>
        <v>0</v>
      </c>
      <c r="AC243" s="163">
        <f t="shared" si="64"/>
        <v>0</v>
      </c>
      <c r="AD243" s="163">
        <f t="shared" si="64"/>
        <v>0</v>
      </c>
      <c r="AE243" s="163">
        <f t="shared" si="64"/>
        <v>0</v>
      </c>
      <c r="AF243" s="176">
        <f t="shared" si="64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65"/>
        <v>0</v>
      </c>
      <c r="D244" s="163">
        <f t="shared" si="65"/>
        <v>0</v>
      </c>
      <c r="E244" s="163">
        <f t="shared" si="65"/>
        <v>0</v>
      </c>
      <c r="F244" s="163">
        <f t="shared" si="65"/>
        <v>0</v>
      </c>
      <c r="G244" s="163">
        <f t="shared" si="65"/>
        <v>0</v>
      </c>
      <c r="H244" s="163">
        <f t="shared" si="65"/>
        <v>0</v>
      </c>
      <c r="I244" s="163">
        <f t="shared" si="65"/>
        <v>0</v>
      </c>
      <c r="J244" s="163">
        <f t="shared" si="65"/>
        <v>0</v>
      </c>
      <c r="K244" s="163">
        <f t="shared" si="65"/>
        <v>0</v>
      </c>
      <c r="L244" s="163">
        <f t="shared" si="65"/>
        <v>0</v>
      </c>
      <c r="M244" s="163">
        <f t="shared" si="65"/>
        <v>0</v>
      </c>
      <c r="N244" s="163">
        <f t="shared" si="66"/>
        <v>0</v>
      </c>
      <c r="O244" s="163">
        <f t="shared" si="66"/>
        <v>0</v>
      </c>
      <c r="P244" s="163">
        <f t="shared" si="66"/>
        <v>0</v>
      </c>
      <c r="Q244" s="163">
        <f t="shared" si="66"/>
        <v>0</v>
      </c>
      <c r="R244" s="163">
        <f t="shared" si="65"/>
        <v>0</v>
      </c>
      <c r="S244" s="163">
        <f t="shared" si="64"/>
        <v>0</v>
      </c>
      <c r="T244" s="163">
        <f t="shared" si="64"/>
        <v>0</v>
      </c>
      <c r="U244" s="163">
        <f t="shared" si="64"/>
        <v>0</v>
      </c>
      <c r="V244" s="163">
        <f t="shared" si="64"/>
        <v>0</v>
      </c>
      <c r="W244" s="163">
        <f t="shared" si="64"/>
        <v>0</v>
      </c>
      <c r="X244" s="163">
        <f t="shared" si="64"/>
        <v>0</v>
      </c>
      <c r="Y244" s="163">
        <f t="shared" si="64"/>
        <v>0</v>
      </c>
      <c r="Z244" s="163">
        <f t="shared" si="64"/>
        <v>0</v>
      </c>
      <c r="AA244" s="163">
        <f t="shared" si="64"/>
        <v>0</v>
      </c>
      <c r="AB244" s="163">
        <f t="shared" si="64"/>
        <v>0</v>
      </c>
      <c r="AC244" s="163">
        <f t="shared" si="64"/>
        <v>0</v>
      </c>
      <c r="AD244" s="163">
        <f t="shared" si="64"/>
        <v>0</v>
      </c>
      <c r="AE244" s="163">
        <f t="shared" si="64"/>
        <v>0</v>
      </c>
      <c r="AF244" s="176">
        <f t="shared" si="64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65"/>
        <v>0</v>
      </c>
      <c r="D245" s="163">
        <f t="shared" si="65"/>
        <v>0</v>
      </c>
      <c r="E245" s="163">
        <f t="shared" si="65"/>
        <v>0</v>
      </c>
      <c r="F245" s="163">
        <f t="shared" si="65"/>
        <v>0</v>
      </c>
      <c r="G245" s="163">
        <f t="shared" si="65"/>
        <v>0</v>
      </c>
      <c r="H245" s="163">
        <f t="shared" si="65"/>
        <v>0</v>
      </c>
      <c r="I245" s="163">
        <f t="shared" si="65"/>
        <v>0</v>
      </c>
      <c r="J245" s="163">
        <f t="shared" si="65"/>
        <v>0</v>
      </c>
      <c r="K245" s="163">
        <f t="shared" si="65"/>
        <v>0</v>
      </c>
      <c r="L245" s="163">
        <f t="shared" si="65"/>
        <v>0</v>
      </c>
      <c r="M245" s="163">
        <f t="shared" si="65"/>
        <v>0</v>
      </c>
      <c r="N245" s="163">
        <f t="shared" si="66"/>
        <v>0</v>
      </c>
      <c r="O245" s="163">
        <f t="shared" si="66"/>
        <v>0</v>
      </c>
      <c r="P245" s="163">
        <f t="shared" si="66"/>
        <v>0</v>
      </c>
      <c r="Q245" s="163">
        <f t="shared" si="66"/>
        <v>0</v>
      </c>
      <c r="R245" s="163">
        <f t="shared" si="65"/>
        <v>0</v>
      </c>
      <c r="S245" s="163">
        <f t="shared" si="64"/>
        <v>0</v>
      </c>
      <c r="T245" s="163">
        <f t="shared" si="64"/>
        <v>0</v>
      </c>
      <c r="U245" s="163">
        <f t="shared" si="64"/>
        <v>0</v>
      </c>
      <c r="V245" s="163">
        <f t="shared" si="64"/>
        <v>0</v>
      </c>
      <c r="W245" s="163">
        <f t="shared" si="64"/>
        <v>0</v>
      </c>
      <c r="X245" s="163">
        <f t="shared" si="64"/>
        <v>0</v>
      </c>
      <c r="Y245" s="163">
        <f t="shared" si="64"/>
        <v>0</v>
      </c>
      <c r="Z245" s="163">
        <f t="shared" si="64"/>
        <v>0</v>
      </c>
      <c r="AA245" s="163">
        <f t="shared" si="64"/>
        <v>0</v>
      </c>
      <c r="AB245" s="163">
        <f t="shared" si="64"/>
        <v>0</v>
      </c>
      <c r="AC245" s="163">
        <f t="shared" si="64"/>
        <v>0</v>
      </c>
      <c r="AD245" s="163">
        <f t="shared" si="64"/>
        <v>0</v>
      </c>
      <c r="AE245" s="163">
        <f t="shared" si="64"/>
        <v>0</v>
      </c>
      <c r="AF245" s="176">
        <f t="shared" si="64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65"/>
        <v>0</v>
      </c>
      <c r="D246" s="163">
        <f t="shared" si="65"/>
        <v>0</v>
      </c>
      <c r="E246" s="163">
        <f t="shared" si="65"/>
        <v>0</v>
      </c>
      <c r="F246" s="163">
        <f t="shared" si="65"/>
        <v>0</v>
      </c>
      <c r="G246" s="163">
        <f t="shared" si="65"/>
        <v>0</v>
      </c>
      <c r="H246" s="163">
        <f t="shared" si="65"/>
        <v>0</v>
      </c>
      <c r="I246" s="163">
        <f t="shared" si="65"/>
        <v>0</v>
      </c>
      <c r="J246" s="163">
        <f t="shared" si="65"/>
        <v>0</v>
      </c>
      <c r="K246" s="163">
        <f t="shared" si="65"/>
        <v>0</v>
      </c>
      <c r="L246" s="163">
        <f t="shared" si="65"/>
        <v>0</v>
      </c>
      <c r="M246" s="163">
        <f t="shared" si="65"/>
        <v>0</v>
      </c>
      <c r="N246" s="163">
        <f t="shared" si="66"/>
        <v>0</v>
      </c>
      <c r="O246" s="163">
        <f t="shared" si="66"/>
        <v>0</v>
      </c>
      <c r="P246" s="163">
        <f t="shared" si="66"/>
        <v>0</v>
      </c>
      <c r="Q246" s="163">
        <f t="shared" si="66"/>
        <v>0</v>
      </c>
      <c r="R246" s="163">
        <f t="shared" si="65"/>
        <v>0</v>
      </c>
      <c r="S246" s="163">
        <f t="shared" si="64"/>
        <v>0</v>
      </c>
      <c r="T246" s="163">
        <f t="shared" si="64"/>
        <v>0</v>
      </c>
      <c r="U246" s="163">
        <f t="shared" si="64"/>
        <v>0</v>
      </c>
      <c r="V246" s="163">
        <f t="shared" si="64"/>
        <v>0</v>
      </c>
      <c r="W246" s="163">
        <f t="shared" si="64"/>
        <v>0</v>
      </c>
      <c r="X246" s="163">
        <f t="shared" si="64"/>
        <v>0</v>
      </c>
      <c r="Y246" s="163">
        <f t="shared" si="64"/>
        <v>0</v>
      </c>
      <c r="Z246" s="163">
        <f t="shared" si="64"/>
        <v>0</v>
      </c>
      <c r="AA246" s="163">
        <f t="shared" si="64"/>
        <v>0</v>
      </c>
      <c r="AB246" s="163">
        <f t="shared" si="64"/>
        <v>0</v>
      </c>
      <c r="AC246" s="163">
        <f t="shared" si="64"/>
        <v>0</v>
      </c>
      <c r="AD246" s="163">
        <f t="shared" si="64"/>
        <v>0</v>
      </c>
      <c r="AE246" s="163">
        <f t="shared" si="64"/>
        <v>0</v>
      </c>
      <c r="AF246" s="176">
        <f t="shared" si="64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65"/>
        <v>0</v>
      </c>
      <c r="D247" s="163">
        <f t="shared" si="65"/>
        <v>0</v>
      </c>
      <c r="E247" s="163">
        <f t="shared" si="65"/>
        <v>0</v>
      </c>
      <c r="F247" s="163">
        <f t="shared" si="65"/>
        <v>0</v>
      </c>
      <c r="G247" s="163">
        <f t="shared" si="65"/>
        <v>0</v>
      </c>
      <c r="H247" s="163">
        <f t="shared" si="65"/>
        <v>0</v>
      </c>
      <c r="I247" s="163">
        <f t="shared" si="65"/>
        <v>0</v>
      </c>
      <c r="J247" s="163">
        <f t="shared" si="65"/>
        <v>0</v>
      </c>
      <c r="K247" s="163">
        <f t="shared" si="65"/>
        <v>0</v>
      </c>
      <c r="L247" s="163">
        <f t="shared" si="65"/>
        <v>0</v>
      </c>
      <c r="M247" s="163">
        <f t="shared" si="65"/>
        <v>0</v>
      </c>
      <c r="N247" s="163">
        <f t="shared" si="66"/>
        <v>0</v>
      </c>
      <c r="O247" s="163">
        <f t="shared" si="66"/>
        <v>0</v>
      </c>
      <c r="P247" s="163">
        <f t="shared" si="66"/>
        <v>0</v>
      </c>
      <c r="Q247" s="163">
        <f t="shared" si="66"/>
        <v>0</v>
      </c>
      <c r="R247" s="163">
        <f t="shared" si="65"/>
        <v>0</v>
      </c>
      <c r="S247" s="163">
        <f t="shared" si="64"/>
        <v>0</v>
      </c>
      <c r="T247" s="163">
        <f t="shared" si="64"/>
        <v>0</v>
      </c>
      <c r="U247" s="163">
        <f t="shared" si="64"/>
        <v>0</v>
      </c>
      <c r="V247" s="163">
        <f t="shared" si="64"/>
        <v>0</v>
      </c>
      <c r="W247" s="163">
        <f t="shared" si="64"/>
        <v>0</v>
      </c>
      <c r="X247" s="163">
        <f t="shared" si="64"/>
        <v>0</v>
      </c>
      <c r="Y247" s="163">
        <f t="shared" si="64"/>
        <v>0</v>
      </c>
      <c r="Z247" s="163">
        <f t="shared" si="64"/>
        <v>0</v>
      </c>
      <c r="AA247" s="163">
        <f t="shared" si="64"/>
        <v>0</v>
      </c>
      <c r="AB247" s="163">
        <f t="shared" si="64"/>
        <v>0</v>
      </c>
      <c r="AC247" s="163">
        <f t="shared" si="64"/>
        <v>0</v>
      </c>
      <c r="AD247" s="163">
        <f t="shared" si="64"/>
        <v>0</v>
      </c>
      <c r="AE247" s="163">
        <f t="shared" si="64"/>
        <v>0</v>
      </c>
      <c r="AF247" s="176">
        <f t="shared" si="64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65"/>
        <v>0</v>
      </c>
      <c r="D248" s="163">
        <f t="shared" si="65"/>
        <v>0</v>
      </c>
      <c r="E248" s="163">
        <f t="shared" si="65"/>
        <v>0</v>
      </c>
      <c r="F248" s="163">
        <f t="shared" si="65"/>
        <v>0</v>
      </c>
      <c r="G248" s="163">
        <f t="shared" si="65"/>
        <v>0</v>
      </c>
      <c r="H248" s="163">
        <f t="shared" si="65"/>
        <v>0</v>
      </c>
      <c r="I248" s="163">
        <f t="shared" si="65"/>
        <v>0</v>
      </c>
      <c r="J248" s="163">
        <f t="shared" si="65"/>
        <v>0</v>
      </c>
      <c r="K248" s="163">
        <f t="shared" si="65"/>
        <v>0</v>
      </c>
      <c r="L248" s="163">
        <f t="shared" si="65"/>
        <v>0</v>
      </c>
      <c r="M248" s="163">
        <f t="shared" si="65"/>
        <v>0</v>
      </c>
      <c r="N248" s="163">
        <f t="shared" si="66"/>
        <v>0</v>
      </c>
      <c r="O248" s="163">
        <f t="shared" si="66"/>
        <v>0</v>
      </c>
      <c r="P248" s="163">
        <f t="shared" si="66"/>
        <v>0</v>
      </c>
      <c r="Q248" s="163">
        <f t="shared" si="66"/>
        <v>0</v>
      </c>
      <c r="R248" s="163">
        <f t="shared" ref="R248:AF263" si="67">Q248</f>
        <v>0</v>
      </c>
      <c r="S248" s="163">
        <f t="shared" si="67"/>
        <v>0</v>
      </c>
      <c r="T248" s="163">
        <f t="shared" si="67"/>
        <v>0</v>
      </c>
      <c r="U248" s="163">
        <f t="shared" si="67"/>
        <v>0</v>
      </c>
      <c r="V248" s="163">
        <f t="shared" si="67"/>
        <v>0</v>
      </c>
      <c r="W248" s="163">
        <f t="shared" si="67"/>
        <v>0</v>
      </c>
      <c r="X248" s="163">
        <f t="shared" si="67"/>
        <v>0</v>
      </c>
      <c r="Y248" s="163">
        <f t="shared" si="67"/>
        <v>0</v>
      </c>
      <c r="Z248" s="163">
        <f t="shared" si="67"/>
        <v>0</v>
      </c>
      <c r="AA248" s="163">
        <f t="shared" si="67"/>
        <v>0</v>
      </c>
      <c r="AB248" s="163">
        <f t="shared" si="67"/>
        <v>0</v>
      </c>
      <c r="AC248" s="163">
        <f t="shared" si="67"/>
        <v>0</v>
      </c>
      <c r="AD248" s="163">
        <f t="shared" si="67"/>
        <v>0</v>
      </c>
      <c r="AE248" s="163">
        <f t="shared" si="67"/>
        <v>0</v>
      </c>
      <c r="AF248" s="176">
        <f t="shared" si="67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R264" si="68">B249</f>
        <v>0</v>
      </c>
      <c r="D249" s="163">
        <f t="shared" si="68"/>
        <v>0</v>
      </c>
      <c r="E249" s="163">
        <f t="shared" si="68"/>
        <v>0</v>
      </c>
      <c r="F249" s="163">
        <f t="shared" si="68"/>
        <v>0</v>
      </c>
      <c r="G249" s="163">
        <f t="shared" si="68"/>
        <v>0</v>
      </c>
      <c r="H249" s="163">
        <f t="shared" si="68"/>
        <v>0</v>
      </c>
      <c r="I249" s="163">
        <f t="shared" si="68"/>
        <v>0</v>
      </c>
      <c r="J249" s="163">
        <f t="shared" si="68"/>
        <v>0</v>
      </c>
      <c r="K249" s="163">
        <f t="shared" si="68"/>
        <v>0</v>
      </c>
      <c r="L249" s="163">
        <f t="shared" si="68"/>
        <v>0</v>
      </c>
      <c r="M249" s="163">
        <f t="shared" si="68"/>
        <v>0</v>
      </c>
      <c r="N249" s="163">
        <f t="shared" si="66"/>
        <v>0</v>
      </c>
      <c r="O249" s="163">
        <f t="shared" si="66"/>
        <v>0</v>
      </c>
      <c r="P249" s="163">
        <f t="shared" si="66"/>
        <v>0</v>
      </c>
      <c r="Q249" s="163">
        <f t="shared" si="66"/>
        <v>0</v>
      </c>
      <c r="R249" s="163">
        <f t="shared" si="67"/>
        <v>0</v>
      </c>
      <c r="S249" s="163">
        <f t="shared" si="67"/>
        <v>0</v>
      </c>
      <c r="T249" s="163">
        <f t="shared" si="67"/>
        <v>0</v>
      </c>
      <c r="U249" s="163">
        <f t="shared" si="67"/>
        <v>0</v>
      </c>
      <c r="V249" s="163">
        <f t="shared" si="67"/>
        <v>0</v>
      </c>
      <c r="W249" s="163">
        <f t="shared" si="67"/>
        <v>0</v>
      </c>
      <c r="X249" s="163">
        <f t="shared" si="67"/>
        <v>0</v>
      </c>
      <c r="Y249" s="163">
        <f t="shared" si="67"/>
        <v>0</v>
      </c>
      <c r="Z249" s="163">
        <f t="shared" si="67"/>
        <v>0</v>
      </c>
      <c r="AA249" s="163">
        <f t="shared" si="67"/>
        <v>0</v>
      </c>
      <c r="AB249" s="163">
        <f t="shared" si="67"/>
        <v>0</v>
      </c>
      <c r="AC249" s="163">
        <f t="shared" si="67"/>
        <v>0</v>
      </c>
      <c r="AD249" s="163">
        <f t="shared" si="67"/>
        <v>0</v>
      </c>
      <c r="AE249" s="163">
        <f t="shared" si="67"/>
        <v>0</v>
      </c>
      <c r="AF249" s="176">
        <f t="shared" si="67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68"/>
        <v>0</v>
      </c>
      <c r="D250" s="163">
        <f t="shared" si="68"/>
        <v>0</v>
      </c>
      <c r="E250" s="163">
        <f t="shared" si="68"/>
        <v>0</v>
      </c>
      <c r="F250" s="163">
        <f t="shared" si="68"/>
        <v>0</v>
      </c>
      <c r="G250" s="163">
        <f t="shared" si="68"/>
        <v>0</v>
      </c>
      <c r="H250" s="163">
        <f t="shared" si="68"/>
        <v>0</v>
      </c>
      <c r="I250" s="163">
        <f t="shared" si="68"/>
        <v>0</v>
      </c>
      <c r="J250" s="163">
        <f t="shared" si="68"/>
        <v>0</v>
      </c>
      <c r="K250" s="163">
        <f t="shared" si="68"/>
        <v>0</v>
      </c>
      <c r="L250" s="163">
        <f t="shared" si="68"/>
        <v>0</v>
      </c>
      <c r="M250" s="163">
        <f t="shared" si="68"/>
        <v>0</v>
      </c>
      <c r="N250" s="163">
        <f t="shared" si="66"/>
        <v>0</v>
      </c>
      <c r="O250" s="163">
        <f t="shared" si="66"/>
        <v>0</v>
      </c>
      <c r="P250" s="163">
        <f t="shared" si="66"/>
        <v>0</v>
      </c>
      <c r="Q250" s="163">
        <f t="shared" si="66"/>
        <v>0</v>
      </c>
      <c r="R250" s="163">
        <f t="shared" si="68"/>
        <v>0</v>
      </c>
      <c r="S250" s="163">
        <f t="shared" si="67"/>
        <v>0</v>
      </c>
      <c r="T250" s="163">
        <f t="shared" si="67"/>
        <v>0</v>
      </c>
      <c r="U250" s="163">
        <f t="shared" si="67"/>
        <v>0</v>
      </c>
      <c r="V250" s="163">
        <f t="shared" si="67"/>
        <v>0</v>
      </c>
      <c r="W250" s="163">
        <f t="shared" si="67"/>
        <v>0</v>
      </c>
      <c r="X250" s="163">
        <f t="shared" si="67"/>
        <v>0</v>
      </c>
      <c r="Y250" s="163">
        <f t="shared" si="67"/>
        <v>0</v>
      </c>
      <c r="Z250" s="163">
        <f t="shared" si="67"/>
        <v>0</v>
      </c>
      <c r="AA250" s="163">
        <f t="shared" si="67"/>
        <v>0</v>
      </c>
      <c r="AB250" s="163">
        <f t="shared" si="67"/>
        <v>0</v>
      </c>
      <c r="AC250" s="163">
        <f t="shared" si="67"/>
        <v>0</v>
      </c>
      <c r="AD250" s="163">
        <f t="shared" si="67"/>
        <v>0</v>
      </c>
      <c r="AE250" s="163">
        <f t="shared" si="67"/>
        <v>0</v>
      </c>
      <c r="AF250" s="176">
        <f t="shared" si="67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68"/>
        <v>0</v>
      </c>
      <c r="D251" s="163">
        <f t="shared" si="68"/>
        <v>0</v>
      </c>
      <c r="E251" s="163">
        <f t="shared" si="68"/>
        <v>0</v>
      </c>
      <c r="F251" s="163">
        <f t="shared" si="68"/>
        <v>0</v>
      </c>
      <c r="G251" s="163">
        <f t="shared" si="68"/>
        <v>0</v>
      </c>
      <c r="H251" s="163">
        <f t="shared" si="68"/>
        <v>0</v>
      </c>
      <c r="I251" s="163">
        <f t="shared" si="68"/>
        <v>0</v>
      </c>
      <c r="J251" s="163">
        <f t="shared" si="68"/>
        <v>0</v>
      </c>
      <c r="K251" s="163">
        <f t="shared" si="68"/>
        <v>0</v>
      </c>
      <c r="L251" s="163">
        <f t="shared" si="68"/>
        <v>0</v>
      </c>
      <c r="M251" s="163">
        <f t="shared" si="68"/>
        <v>0</v>
      </c>
      <c r="N251" s="163">
        <f t="shared" si="66"/>
        <v>0</v>
      </c>
      <c r="O251" s="163">
        <f t="shared" si="66"/>
        <v>0</v>
      </c>
      <c r="P251" s="163">
        <f t="shared" si="66"/>
        <v>0</v>
      </c>
      <c r="Q251" s="163">
        <f t="shared" si="66"/>
        <v>0</v>
      </c>
      <c r="R251" s="163">
        <f t="shared" si="68"/>
        <v>0</v>
      </c>
      <c r="S251" s="163">
        <f t="shared" si="67"/>
        <v>0</v>
      </c>
      <c r="T251" s="163">
        <f t="shared" si="67"/>
        <v>0</v>
      </c>
      <c r="U251" s="163">
        <f t="shared" si="67"/>
        <v>0</v>
      </c>
      <c r="V251" s="163">
        <f t="shared" si="67"/>
        <v>0</v>
      </c>
      <c r="W251" s="163">
        <f t="shared" si="67"/>
        <v>0</v>
      </c>
      <c r="X251" s="163">
        <f t="shared" si="67"/>
        <v>0</v>
      </c>
      <c r="Y251" s="163">
        <f t="shared" si="67"/>
        <v>0</v>
      </c>
      <c r="Z251" s="163">
        <f t="shared" si="67"/>
        <v>0</v>
      </c>
      <c r="AA251" s="163">
        <f t="shared" si="67"/>
        <v>0</v>
      </c>
      <c r="AB251" s="163">
        <f t="shared" si="67"/>
        <v>0</v>
      </c>
      <c r="AC251" s="163">
        <f t="shared" si="67"/>
        <v>0</v>
      </c>
      <c r="AD251" s="163">
        <f t="shared" si="67"/>
        <v>0</v>
      </c>
      <c r="AE251" s="163">
        <f t="shared" si="67"/>
        <v>0</v>
      </c>
      <c r="AF251" s="176">
        <f t="shared" si="67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68"/>
        <v>0</v>
      </c>
      <c r="D252" s="163">
        <f t="shared" si="68"/>
        <v>0</v>
      </c>
      <c r="E252" s="163">
        <f t="shared" si="68"/>
        <v>0</v>
      </c>
      <c r="F252" s="163">
        <f t="shared" si="68"/>
        <v>0</v>
      </c>
      <c r="G252" s="163">
        <f t="shared" si="68"/>
        <v>0</v>
      </c>
      <c r="H252" s="163">
        <f t="shared" si="68"/>
        <v>0</v>
      </c>
      <c r="I252" s="163">
        <f t="shared" si="68"/>
        <v>0</v>
      </c>
      <c r="J252" s="163">
        <f t="shared" si="68"/>
        <v>0</v>
      </c>
      <c r="K252" s="163">
        <f t="shared" si="68"/>
        <v>0</v>
      </c>
      <c r="L252" s="163">
        <f t="shared" si="68"/>
        <v>0</v>
      </c>
      <c r="M252" s="163">
        <f t="shared" si="68"/>
        <v>0</v>
      </c>
      <c r="N252" s="163">
        <f t="shared" si="66"/>
        <v>0</v>
      </c>
      <c r="O252" s="163">
        <f t="shared" si="66"/>
        <v>0</v>
      </c>
      <c r="P252" s="163">
        <f t="shared" si="66"/>
        <v>0</v>
      </c>
      <c r="Q252" s="163">
        <f t="shared" si="66"/>
        <v>0</v>
      </c>
      <c r="R252" s="163">
        <f t="shared" si="68"/>
        <v>0</v>
      </c>
      <c r="S252" s="163">
        <f t="shared" si="67"/>
        <v>0</v>
      </c>
      <c r="T252" s="163">
        <f t="shared" si="67"/>
        <v>0</v>
      </c>
      <c r="U252" s="163">
        <f t="shared" si="67"/>
        <v>0</v>
      </c>
      <c r="V252" s="163">
        <f t="shared" si="67"/>
        <v>0</v>
      </c>
      <c r="W252" s="163">
        <f t="shared" si="67"/>
        <v>0</v>
      </c>
      <c r="X252" s="163">
        <f t="shared" si="67"/>
        <v>0</v>
      </c>
      <c r="Y252" s="163">
        <f t="shared" si="67"/>
        <v>0</v>
      </c>
      <c r="Z252" s="163">
        <f t="shared" si="67"/>
        <v>0</v>
      </c>
      <c r="AA252" s="163">
        <f t="shared" si="67"/>
        <v>0</v>
      </c>
      <c r="AB252" s="163">
        <f t="shared" si="67"/>
        <v>0</v>
      </c>
      <c r="AC252" s="163">
        <f t="shared" si="67"/>
        <v>0</v>
      </c>
      <c r="AD252" s="163">
        <f t="shared" si="67"/>
        <v>0</v>
      </c>
      <c r="AE252" s="163">
        <f t="shared" si="67"/>
        <v>0</v>
      </c>
      <c r="AF252" s="176">
        <f t="shared" si="67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68"/>
        <v>0</v>
      </c>
      <c r="D253" s="163">
        <f t="shared" si="68"/>
        <v>0</v>
      </c>
      <c r="E253" s="163">
        <f t="shared" si="68"/>
        <v>0</v>
      </c>
      <c r="F253" s="163">
        <f t="shared" si="68"/>
        <v>0</v>
      </c>
      <c r="G253" s="163">
        <f t="shared" si="68"/>
        <v>0</v>
      </c>
      <c r="H253" s="163">
        <f t="shared" si="68"/>
        <v>0</v>
      </c>
      <c r="I253" s="163">
        <f t="shared" si="68"/>
        <v>0</v>
      </c>
      <c r="J253" s="163">
        <f t="shared" si="68"/>
        <v>0</v>
      </c>
      <c r="K253" s="163">
        <f t="shared" si="68"/>
        <v>0</v>
      </c>
      <c r="L253" s="163">
        <f t="shared" si="68"/>
        <v>0</v>
      </c>
      <c r="M253" s="163">
        <f t="shared" si="68"/>
        <v>0</v>
      </c>
      <c r="N253" s="163">
        <f t="shared" si="66"/>
        <v>0</v>
      </c>
      <c r="O253" s="163">
        <f t="shared" si="66"/>
        <v>0</v>
      </c>
      <c r="P253" s="163">
        <f t="shared" si="66"/>
        <v>0</v>
      </c>
      <c r="Q253" s="163">
        <f t="shared" si="66"/>
        <v>0</v>
      </c>
      <c r="R253" s="163">
        <f t="shared" si="68"/>
        <v>0</v>
      </c>
      <c r="S253" s="163">
        <f t="shared" si="67"/>
        <v>0</v>
      </c>
      <c r="T253" s="163">
        <f t="shared" si="67"/>
        <v>0</v>
      </c>
      <c r="U253" s="163">
        <f t="shared" si="67"/>
        <v>0</v>
      </c>
      <c r="V253" s="163">
        <f t="shared" si="67"/>
        <v>0</v>
      </c>
      <c r="W253" s="163">
        <f t="shared" si="67"/>
        <v>0</v>
      </c>
      <c r="X253" s="163">
        <f t="shared" si="67"/>
        <v>0</v>
      </c>
      <c r="Y253" s="163">
        <f t="shared" si="67"/>
        <v>0</v>
      </c>
      <c r="Z253" s="163">
        <f t="shared" si="67"/>
        <v>0</v>
      </c>
      <c r="AA253" s="163">
        <f t="shared" si="67"/>
        <v>0</v>
      </c>
      <c r="AB253" s="163">
        <f t="shared" si="67"/>
        <v>0</v>
      </c>
      <c r="AC253" s="163">
        <f t="shared" si="67"/>
        <v>0</v>
      </c>
      <c r="AD253" s="163">
        <f t="shared" si="67"/>
        <v>0</v>
      </c>
      <c r="AE253" s="163">
        <f t="shared" si="67"/>
        <v>0</v>
      </c>
      <c r="AF253" s="176">
        <f t="shared" si="67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68"/>
        <v>0</v>
      </c>
      <c r="D254" s="163">
        <f t="shared" si="68"/>
        <v>0</v>
      </c>
      <c r="E254" s="163">
        <f t="shared" si="68"/>
        <v>0</v>
      </c>
      <c r="F254" s="163">
        <f t="shared" si="68"/>
        <v>0</v>
      </c>
      <c r="G254" s="163">
        <f t="shared" si="68"/>
        <v>0</v>
      </c>
      <c r="H254" s="163">
        <f t="shared" si="68"/>
        <v>0</v>
      </c>
      <c r="I254" s="163">
        <f t="shared" si="68"/>
        <v>0</v>
      </c>
      <c r="J254" s="163">
        <f t="shared" si="68"/>
        <v>0</v>
      </c>
      <c r="K254" s="163">
        <f t="shared" si="68"/>
        <v>0</v>
      </c>
      <c r="L254" s="163">
        <f t="shared" si="68"/>
        <v>0</v>
      </c>
      <c r="M254" s="163">
        <f t="shared" si="68"/>
        <v>0</v>
      </c>
      <c r="N254" s="163">
        <f t="shared" si="66"/>
        <v>0</v>
      </c>
      <c r="O254" s="163">
        <f t="shared" si="66"/>
        <v>0</v>
      </c>
      <c r="P254" s="163">
        <f t="shared" si="66"/>
        <v>0</v>
      </c>
      <c r="Q254" s="163">
        <f t="shared" si="66"/>
        <v>0</v>
      </c>
      <c r="R254" s="163">
        <f t="shared" si="68"/>
        <v>0</v>
      </c>
      <c r="S254" s="163">
        <f t="shared" si="67"/>
        <v>0</v>
      </c>
      <c r="T254" s="163">
        <f t="shared" si="67"/>
        <v>0</v>
      </c>
      <c r="U254" s="163">
        <f t="shared" si="67"/>
        <v>0</v>
      </c>
      <c r="V254" s="163">
        <f t="shared" si="67"/>
        <v>0</v>
      </c>
      <c r="W254" s="163">
        <f t="shared" si="67"/>
        <v>0</v>
      </c>
      <c r="X254" s="163">
        <f t="shared" si="67"/>
        <v>0</v>
      </c>
      <c r="Y254" s="163">
        <f t="shared" si="67"/>
        <v>0</v>
      </c>
      <c r="Z254" s="163">
        <f t="shared" si="67"/>
        <v>0</v>
      </c>
      <c r="AA254" s="163">
        <f t="shared" si="67"/>
        <v>0</v>
      </c>
      <c r="AB254" s="163">
        <f t="shared" si="67"/>
        <v>0</v>
      </c>
      <c r="AC254" s="163">
        <f t="shared" si="67"/>
        <v>0</v>
      </c>
      <c r="AD254" s="163">
        <f t="shared" si="67"/>
        <v>0</v>
      </c>
      <c r="AE254" s="163">
        <f t="shared" si="67"/>
        <v>0</v>
      </c>
      <c r="AF254" s="176">
        <f t="shared" si="67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68"/>
        <v>0</v>
      </c>
      <c r="D255" s="163">
        <f t="shared" si="68"/>
        <v>0</v>
      </c>
      <c r="E255" s="163">
        <f t="shared" si="68"/>
        <v>0</v>
      </c>
      <c r="F255" s="163">
        <f t="shared" si="68"/>
        <v>0</v>
      </c>
      <c r="G255" s="163">
        <f t="shared" si="68"/>
        <v>0</v>
      </c>
      <c r="H255" s="163">
        <f t="shared" si="68"/>
        <v>0</v>
      </c>
      <c r="I255" s="163">
        <f t="shared" si="68"/>
        <v>0</v>
      </c>
      <c r="J255" s="163">
        <f t="shared" si="68"/>
        <v>0</v>
      </c>
      <c r="K255" s="163">
        <f t="shared" si="68"/>
        <v>0</v>
      </c>
      <c r="L255" s="163">
        <f t="shared" si="68"/>
        <v>0</v>
      </c>
      <c r="M255" s="163">
        <f t="shared" si="68"/>
        <v>0</v>
      </c>
      <c r="N255" s="163">
        <f t="shared" si="66"/>
        <v>0</v>
      </c>
      <c r="O255" s="163">
        <f t="shared" si="66"/>
        <v>0</v>
      </c>
      <c r="P255" s="163">
        <f t="shared" si="66"/>
        <v>0</v>
      </c>
      <c r="Q255" s="163">
        <f t="shared" si="66"/>
        <v>0</v>
      </c>
      <c r="R255" s="163">
        <f t="shared" si="68"/>
        <v>0</v>
      </c>
      <c r="S255" s="163">
        <f t="shared" si="67"/>
        <v>0</v>
      </c>
      <c r="T255" s="163">
        <f t="shared" si="67"/>
        <v>0</v>
      </c>
      <c r="U255" s="163">
        <f t="shared" si="67"/>
        <v>0</v>
      </c>
      <c r="V255" s="163">
        <f t="shared" si="67"/>
        <v>0</v>
      </c>
      <c r="W255" s="163">
        <f t="shared" si="67"/>
        <v>0</v>
      </c>
      <c r="X255" s="163">
        <f t="shared" si="67"/>
        <v>0</v>
      </c>
      <c r="Y255" s="163">
        <f t="shared" si="67"/>
        <v>0</v>
      </c>
      <c r="Z255" s="163">
        <f t="shared" si="67"/>
        <v>0</v>
      </c>
      <c r="AA255" s="163">
        <f t="shared" si="67"/>
        <v>0</v>
      </c>
      <c r="AB255" s="163">
        <f t="shared" si="67"/>
        <v>0</v>
      </c>
      <c r="AC255" s="163">
        <f t="shared" si="67"/>
        <v>0</v>
      </c>
      <c r="AD255" s="163">
        <f t="shared" si="67"/>
        <v>0</v>
      </c>
      <c r="AE255" s="163">
        <f t="shared" si="67"/>
        <v>0</v>
      </c>
      <c r="AF255" s="176">
        <f t="shared" si="67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68"/>
        <v>0</v>
      </c>
      <c r="D256" s="163">
        <f t="shared" si="68"/>
        <v>0</v>
      </c>
      <c r="E256" s="163">
        <f t="shared" si="68"/>
        <v>0</v>
      </c>
      <c r="F256" s="163">
        <f t="shared" si="68"/>
        <v>0</v>
      </c>
      <c r="G256" s="163">
        <f t="shared" si="68"/>
        <v>0</v>
      </c>
      <c r="H256" s="163">
        <f t="shared" si="68"/>
        <v>0</v>
      </c>
      <c r="I256" s="163">
        <f t="shared" si="68"/>
        <v>0</v>
      </c>
      <c r="J256" s="163">
        <f t="shared" si="68"/>
        <v>0</v>
      </c>
      <c r="K256" s="163">
        <f t="shared" si="68"/>
        <v>0</v>
      </c>
      <c r="L256" s="163">
        <f t="shared" si="68"/>
        <v>0</v>
      </c>
      <c r="M256" s="163">
        <f t="shared" si="68"/>
        <v>0</v>
      </c>
      <c r="N256" s="163">
        <f t="shared" si="66"/>
        <v>0</v>
      </c>
      <c r="O256" s="163">
        <f t="shared" si="66"/>
        <v>0</v>
      </c>
      <c r="P256" s="163">
        <f t="shared" si="66"/>
        <v>0</v>
      </c>
      <c r="Q256" s="163">
        <f t="shared" si="66"/>
        <v>0</v>
      </c>
      <c r="R256" s="163">
        <f t="shared" si="68"/>
        <v>0</v>
      </c>
      <c r="S256" s="163">
        <f t="shared" si="67"/>
        <v>0</v>
      </c>
      <c r="T256" s="163">
        <f t="shared" si="67"/>
        <v>0</v>
      </c>
      <c r="U256" s="163">
        <f t="shared" si="67"/>
        <v>0</v>
      </c>
      <c r="V256" s="163">
        <f t="shared" si="67"/>
        <v>0</v>
      </c>
      <c r="W256" s="163">
        <f t="shared" si="67"/>
        <v>0</v>
      </c>
      <c r="X256" s="163">
        <f t="shared" si="67"/>
        <v>0</v>
      </c>
      <c r="Y256" s="163">
        <f t="shared" si="67"/>
        <v>0</v>
      </c>
      <c r="Z256" s="163">
        <f t="shared" si="67"/>
        <v>0</v>
      </c>
      <c r="AA256" s="163">
        <f t="shared" si="67"/>
        <v>0</v>
      </c>
      <c r="AB256" s="163">
        <f t="shared" si="67"/>
        <v>0</v>
      </c>
      <c r="AC256" s="163">
        <f t="shared" si="67"/>
        <v>0</v>
      </c>
      <c r="AD256" s="163">
        <f t="shared" si="67"/>
        <v>0</v>
      </c>
      <c r="AE256" s="163">
        <f t="shared" si="67"/>
        <v>0</v>
      </c>
      <c r="AF256" s="176">
        <f t="shared" si="67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68"/>
        <v>0</v>
      </c>
      <c r="D257" s="163">
        <f t="shared" si="68"/>
        <v>0</v>
      </c>
      <c r="E257" s="163">
        <f t="shared" si="68"/>
        <v>0</v>
      </c>
      <c r="F257" s="163">
        <f t="shared" si="68"/>
        <v>0</v>
      </c>
      <c r="G257" s="163">
        <f t="shared" si="68"/>
        <v>0</v>
      </c>
      <c r="H257" s="163">
        <f t="shared" si="68"/>
        <v>0</v>
      </c>
      <c r="I257" s="163">
        <f t="shared" si="68"/>
        <v>0</v>
      </c>
      <c r="J257" s="163">
        <f t="shared" si="68"/>
        <v>0</v>
      </c>
      <c r="K257" s="163">
        <f t="shared" si="68"/>
        <v>0</v>
      </c>
      <c r="L257" s="163">
        <f t="shared" si="68"/>
        <v>0</v>
      </c>
      <c r="M257" s="163">
        <f t="shared" si="68"/>
        <v>0</v>
      </c>
      <c r="N257" s="163">
        <f t="shared" si="66"/>
        <v>0</v>
      </c>
      <c r="O257" s="163">
        <f t="shared" si="66"/>
        <v>0</v>
      </c>
      <c r="P257" s="163">
        <f t="shared" si="66"/>
        <v>0</v>
      </c>
      <c r="Q257" s="163">
        <f t="shared" si="66"/>
        <v>0</v>
      </c>
      <c r="R257" s="163">
        <f t="shared" si="68"/>
        <v>0</v>
      </c>
      <c r="S257" s="163">
        <f t="shared" si="67"/>
        <v>0</v>
      </c>
      <c r="T257" s="163">
        <f t="shared" si="67"/>
        <v>0</v>
      </c>
      <c r="U257" s="163">
        <f t="shared" si="67"/>
        <v>0</v>
      </c>
      <c r="V257" s="163">
        <f t="shared" si="67"/>
        <v>0</v>
      </c>
      <c r="W257" s="163">
        <f t="shared" si="67"/>
        <v>0</v>
      </c>
      <c r="X257" s="163">
        <f t="shared" si="67"/>
        <v>0</v>
      </c>
      <c r="Y257" s="163">
        <f t="shared" si="67"/>
        <v>0</v>
      </c>
      <c r="Z257" s="163">
        <f t="shared" si="67"/>
        <v>0</v>
      </c>
      <c r="AA257" s="163">
        <f t="shared" si="67"/>
        <v>0</v>
      </c>
      <c r="AB257" s="163">
        <f t="shared" si="67"/>
        <v>0</v>
      </c>
      <c r="AC257" s="163">
        <f t="shared" si="67"/>
        <v>0</v>
      </c>
      <c r="AD257" s="163">
        <f t="shared" si="67"/>
        <v>0</v>
      </c>
      <c r="AE257" s="163">
        <f t="shared" si="67"/>
        <v>0</v>
      </c>
      <c r="AF257" s="176">
        <f t="shared" si="67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68"/>
        <v>0</v>
      </c>
      <c r="D258" s="163">
        <f t="shared" si="68"/>
        <v>0</v>
      </c>
      <c r="E258" s="163">
        <f t="shared" si="68"/>
        <v>0</v>
      </c>
      <c r="F258" s="163">
        <f t="shared" si="68"/>
        <v>0</v>
      </c>
      <c r="G258" s="163">
        <f t="shared" si="68"/>
        <v>0</v>
      </c>
      <c r="H258" s="163">
        <f t="shared" si="68"/>
        <v>0</v>
      </c>
      <c r="I258" s="163">
        <f t="shared" si="68"/>
        <v>0</v>
      </c>
      <c r="J258" s="163">
        <f t="shared" si="68"/>
        <v>0</v>
      </c>
      <c r="K258" s="163">
        <f t="shared" si="68"/>
        <v>0</v>
      </c>
      <c r="L258" s="163">
        <f t="shared" si="68"/>
        <v>0</v>
      </c>
      <c r="M258" s="163">
        <f t="shared" si="68"/>
        <v>0</v>
      </c>
      <c r="N258" s="163">
        <f t="shared" si="66"/>
        <v>0</v>
      </c>
      <c r="O258" s="163">
        <f t="shared" si="66"/>
        <v>0</v>
      </c>
      <c r="P258" s="163">
        <f t="shared" si="66"/>
        <v>0</v>
      </c>
      <c r="Q258" s="163">
        <f t="shared" si="66"/>
        <v>0</v>
      </c>
      <c r="R258" s="163">
        <f t="shared" si="68"/>
        <v>0</v>
      </c>
      <c r="S258" s="163">
        <f t="shared" si="67"/>
        <v>0</v>
      </c>
      <c r="T258" s="163">
        <f t="shared" si="67"/>
        <v>0</v>
      </c>
      <c r="U258" s="163">
        <f t="shared" si="67"/>
        <v>0</v>
      </c>
      <c r="V258" s="163">
        <f t="shared" si="67"/>
        <v>0</v>
      </c>
      <c r="W258" s="163">
        <f t="shared" si="67"/>
        <v>0</v>
      </c>
      <c r="X258" s="163">
        <f t="shared" si="67"/>
        <v>0</v>
      </c>
      <c r="Y258" s="163">
        <f t="shared" si="67"/>
        <v>0</v>
      </c>
      <c r="Z258" s="163">
        <f t="shared" si="67"/>
        <v>0</v>
      </c>
      <c r="AA258" s="163">
        <f t="shared" si="67"/>
        <v>0</v>
      </c>
      <c r="AB258" s="163">
        <f t="shared" si="67"/>
        <v>0</v>
      </c>
      <c r="AC258" s="163">
        <f t="shared" si="67"/>
        <v>0</v>
      </c>
      <c r="AD258" s="163">
        <f t="shared" si="67"/>
        <v>0</v>
      </c>
      <c r="AE258" s="163">
        <f t="shared" si="67"/>
        <v>0</v>
      </c>
      <c r="AF258" s="176">
        <f t="shared" si="67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68"/>
        <v>0</v>
      </c>
      <c r="D259" s="163">
        <f t="shared" si="68"/>
        <v>0</v>
      </c>
      <c r="E259" s="163">
        <f t="shared" si="68"/>
        <v>0</v>
      </c>
      <c r="F259" s="163">
        <f t="shared" si="68"/>
        <v>0</v>
      </c>
      <c r="G259" s="163">
        <f t="shared" si="68"/>
        <v>0</v>
      </c>
      <c r="H259" s="163">
        <f t="shared" si="68"/>
        <v>0</v>
      </c>
      <c r="I259" s="163">
        <f t="shared" si="68"/>
        <v>0</v>
      </c>
      <c r="J259" s="163">
        <f t="shared" si="68"/>
        <v>0</v>
      </c>
      <c r="K259" s="163">
        <f t="shared" si="68"/>
        <v>0</v>
      </c>
      <c r="L259" s="163">
        <f t="shared" si="68"/>
        <v>0</v>
      </c>
      <c r="M259" s="163">
        <f t="shared" si="68"/>
        <v>0</v>
      </c>
      <c r="N259" s="163">
        <f t="shared" si="66"/>
        <v>0</v>
      </c>
      <c r="O259" s="163">
        <f t="shared" si="66"/>
        <v>0</v>
      </c>
      <c r="P259" s="163">
        <f t="shared" si="66"/>
        <v>0</v>
      </c>
      <c r="Q259" s="163">
        <f t="shared" si="66"/>
        <v>0</v>
      </c>
      <c r="R259" s="163">
        <f t="shared" si="68"/>
        <v>0</v>
      </c>
      <c r="S259" s="163">
        <f t="shared" si="67"/>
        <v>0</v>
      </c>
      <c r="T259" s="163">
        <f t="shared" si="67"/>
        <v>0</v>
      </c>
      <c r="U259" s="163">
        <f t="shared" si="67"/>
        <v>0</v>
      </c>
      <c r="V259" s="163">
        <f t="shared" si="67"/>
        <v>0</v>
      </c>
      <c r="W259" s="163">
        <f t="shared" si="67"/>
        <v>0</v>
      </c>
      <c r="X259" s="163">
        <f t="shared" si="67"/>
        <v>0</v>
      </c>
      <c r="Y259" s="163">
        <f t="shared" si="67"/>
        <v>0</v>
      </c>
      <c r="Z259" s="163">
        <f t="shared" si="67"/>
        <v>0</v>
      </c>
      <c r="AA259" s="163">
        <f t="shared" si="67"/>
        <v>0</v>
      </c>
      <c r="AB259" s="163">
        <f t="shared" si="67"/>
        <v>0</v>
      </c>
      <c r="AC259" s="163">
        <f t="shared" si="67"/>
        <v>0</v>
      </c>
      <c r="AD259" s="163">
        <f t="shared" si="67"/>
        <v>0</v>
      </c>
      <c r="AE259" s="163">
        <f t="shared" si="67"/>
        <v>0</v>
      </c>
      <c r="AF259" s="176">
        <f t="shared" si="67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68"/>
        <v>0</v>
      </c>
      <c r="D260" s="163">
        <f t="shared" si="68"/>
        <v>0</v>
      </c>
      <c r="E260" s="163">
        <f t="shared" si="68"/>
        <v>0</v>
      </c>
      <c r="F260" s="163">
        <f t="shared" si="68"/>
        <v>0</v>
      </c>
      <c r="G260" s="163">
        <f t="shared" si="68"/>
        <v>0</v>
      </c>
      <c r="H260" s="163">
        <f t="shared" si="68"/>
        <v>0</v>
      </c>
      <c r="I260" s="163">
        <f t="shared" si="68"/>
        <v>0</v>
      </c>
      <c r="J260" s="163">
        <f t="shared" si="68"/>
        <v>0</v>
      </c>
      <c r="K260" s="163">
        <f t="shared" si="68"/>
        <v>0</v>
      </c>
      <c r="L260" s="163">
        <f t="shared" si="68"/>
        <v>0</v>
      </c>
      <c r="M260" s="163">
        <f t="shared" si="68"/>
        <v>0</v>
      </c>
      <c r="N260" s="163">
        <f t="shared" si="66"/>
        <v>0</v>
      </c>
      <c r="O260" s="163">
        <f t="shared" si="66"/>
        <v>0</v>
      </c>
      <c r="P260" s="163">
        <f t="shared" si="66"/>
        <v>0</v>
      </c>
      <c r="Q260" s="163">
        <f t="shared" si="66"/>
        <v>0</v>
      </c>
      <c r="R260" s="163">
        <f t="shared" si="68"/>
        <v>0</v>
      </c>
      <c r="S260" s="163">
        <f t="shared" si="67"/>
        <v>0</v>
      </c>
      <c r="T260" s="163">
        <f t="shared" si="67"/>
        <v>0</v>
      </c>
      <c r="U260" s="163">
        <f t="shared" si="67"/>
        <v>0</v>
      </c>
      <c r="V260" s="163">
        <f t="shared" si="67"/>
        <v>0</v>
      </c>
      <c r="W260" s="163">
        <f t="shared" si="67"/>
        <v>0</v>
      </c>
      <c r="X260" s="163">
        <f t="shared" si="67"/>
        <v>0</v>
      </c>
      <c r="Y260" s="163">
        <f t="shared" si="67"/>
        <v>0</v>
      </c>
      <c r="Z260" s="163">
        <f t="shared" si="67"/>
        <v>0</v>
      </c>
      <c r="AA260" s="163">
        <f t="shared" si="67"/>
        <v>0</v>
      </c>
      <c r="AB260" s="163">
        <f t="shared" si="67"/>
        <v>0</v>
      </c>
      <c r="AC260" s="163">
        <f t="shared" si="67"/>
        <v>0</v>
      </c>
      <c r="AD260" s="163">
        <f t="shared" si="67"/>
        <v>0</v>
      </c>
      <c r="AE260" s="163">
        <f t="shared" si="67"/>
        <v>0</v>
      </c>
      <c r="AF260" s="176">
        <f t="shared" si="67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68"/>
        <v>0</v>
      </c>
      <c r="D261" s="163">
        <f t="shared" si="68"/>
        <v>0</v>
      </c>
      <c r="E261" s="163">
        <f t="shared" si="68"/>
        <v>0</v>
      </c>
      <c r="F261" s="163">
        <f t="shared" si="68"/>
        <v>0</v>
      </c>
      <c r="G261" s="163">
        <f t="shared" si="68"/>
        <v>0</v>
      </c>
      <c r="H261" s="163">
        <f t="shared" si="68"/>
        <v>0</v>
      </c>
      <c r="I261" s="163">
        <f t="shared" si="68"/>
        <v>0</v>
      </c>
      <c r="J261" s="163">
        <f t="shared" si="68"/>
        <v>0</v>
      </c>
      <c r="K261" s="163">
        <f t="shared" si="68"/>
        <v>0</v>
      </c>
      <c r="L261" s="163">
        <f t="shared" si="68"/>
        <v>0</v>
      </c>
      <c r="M261" s="163">
        <f t="shared" si="68"/>
        <v>0</v>
      </c>
      <c r="N261" s="163">
        <f t="shared" si="66"/>
        <v>0</v>
      </c>
      <c r="O261" s="163">
        <f t="shared" si="66"/>
        <v>0</v>
      </c>
      <c r="P261" s="163">
        <f t="shared" si="66"/>
        <v>0</v>
      </c>
      <c r="Q261" s="163">
        <f t="shared" si="66"/>
        <v>0</v>
      </c>
      <c r="R261" s="163">
        <f t="shared" si="68"/>
        <v>0</v>
      </c>
      <c r="S261" s="163">
        <f t="shared" si="67"/>
        <v>0</v>
      </c>
      <c r="T261" s="163">
        <f t="shared" si="67"/>
        <v>0</v>
      </c>
      <c r="U261" s="163">
        <f t="shared" si="67"/>
        <v>0</v>
      </c>
      <c r="V261" s="163">
        <f t="shared" si="67"/>
        <v>0</v>
      </c>
      <c r="W261" s="163">
        <f t="shared" si="67"/>
        <v>0</v>
      </c>
      <c r="X261" s="163">
        <f t="shared" si="67"/>
        <v>0</v>
      </c>
      <c r="Y261" s="163">
        <f t="shared" si="67"/>
        <v>0</v>
      </c>
      <c r="Z261" s="163">
        <f t="shared" si="67"/>
        <v>0</v>
      </c>
      <c r="AA261" s="163">
        <f t="shared" si="67"/>
        <v>0</v>
      </c>
      <c r="AB261" s="163">
        <f t="shared" si="67"/>
        <v>0</v>
      </c>
      <c r="AC261" s="163">
        <f t="shared" si="67"/>
        <v>0</v>
      </c>
      <c r="AD261" s="163">
        <f t="shared" si="67"/>
        <v>0</v>
      </c>
      <c r="AE261" s="163">
        <f t="shared" si="67"/>
        <v>0</v>
      </c>
      <c r="AF261" s="176">
        <f t="shared" si="67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68"/>
        <v>0</v>
      </c>
      <c r="D262" s="163">
        <f t="shared" si="68"/>
        <v>0</v>
      </c>
      <c r="E262" s="163">
        <f t="shared" si="68"/>
        <v>0</v>
      </c>
      <c r="F262" s="163">
        <f t="shared" si="68"/>
        <v>0</v>
      </c>
      <c r="G262" s="163">
        <f t="shared" si="68"/>
        <v>0</v>
      </c>
      <c r="H262" s="163">
        <f t="shared" si="68"/>
        <v>0</v>
      </c>
      <c r="I262" s="163">
        <f t="shared" si="68"/>
        <v>0</v>
      </c>
      <c r="J262" s="163">
        <f t="shared" si="68"/>
        <v>0</v>
      </c>
      <c r="K262" s="163">
        <f t="shared" si="68"/>
        <v>0</v>
      </c>
      <c r="L262" s="163">
        <f t="shared" si="68"/>
        <v>0</v>
      </c>
      <c r="M262" s="163">
        <f t="shared" si="68"/>
        <v>0</v>
      </c>
      <c r="N262" s="163">
        <f t="shared" si="66"/>
        <v>0</v>
      </c>
      <c r="O262" s="163">
        <f t="shared" si="66"/>
        <v>0</v>
      </c>
      <c r="P262" s="163">
        <f t="shared" si="66"/>
        <v>0</v>
      </c>
      <c r="Q262" s="163">
        <f t="shared" si="66"/>
        <v>0</v>
      </c>
      <c r="R262" s="163">
        <f t="shared" si="68"/>
        <v>0</v>
      </c>
      <c r="S262" s="163">
        <f t="shared" si="67"/>
        <v>0</v>
      </c>
      <c r="T262" s="163">
        <f t="shared" si="67"/>
        <v>0</v>
      </c>
      <c r="U262" s="163">
        <f t="shared" si="67"/>
        <v>0</v>
      </c>
      <c r="V262" s="163">
        <f t="shared" si="67"/>
        <v>0</v>
      </c>
      <c r="W262" s="163">
        <f t="shared" si="67"/>
        <v>0</v>
      </c>
      <c r="X262" s="163">
        <f t="shared" si="67"/>
        <v>0</v>
      </c>
      <c r="Y262" s="163">
        <f t="shared" si="67"/>
        <v>0</v>
      </c>
      <c r="Z262" s="163">
        <f t="shared" si="67"/>
        <v>0</v>
      </c>
      <c r="AA262" s="163">
        <f t="shared" si="67"/>
        <v>0</v>
      </c>
      <c r="AB262" s="163">
        <f t="shared" si="67"/>
        <v>0</v>
      </c>
      <c r="AC262" s="163">
        <f t="shared" si="67"/>
        <v>0</v>
      </c>
      <c r="AD262" s="163">
        <f t="shared" si="67"/>
        <v>0</v>
      </c>
      <c r="AE262" s="163">
        <f t="shared" si="67"/>
        <v>0</v>
      </c>
      <c r="AF262" s="176">
        <f t="shared" si="67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68"/>
        <v>0</v>
      </c>
      <c r="D263" s="163">
        <f t="shared" si="68"/>
        <v>0</v>
      </c>
      <c r="E263" s="163">
        <f t="shared" si="68"/>
        <v>0</v>
      </c>
      <c r="F263" s="163">
        <f t="shared" si="68"/>
        <v>0</v>
      </c>
      <c r="G263" s="163">
        <f t="shared" si="68"/>
        <v>0</v>
      </c>
      <c r="H263" s="163">
        <f t="shared" si="68"/>
        <v>0</v>
      </c>
      <c r="I263" s="163">
        <f t="shared" si="68"/>
        <v>0</v>
      </c>
      <c r="J263" s="163">
        <f t="shared" si="68"/>
        <v>0</v>
      </c>
      <c r="K263" s="163">
        <f t="shared" si="68"/>
        <v>0</v>
      </c>
      <c r="L263" s="163">
        <f t="shared" si="68"/>
        <v>0</v>
      </c>
      <c r="M263" s="163">
        <f t="shared" si="68"/>
        <v>0</v>
      </c>
      <c r="N263" s="163">
        <f t="shared" si="66"/>
        <v>0</v>
      </c>
      <c r="O263" s="163">
        <f t="shared" si="66"/>
        <v>0</v>
      </c>
      <c r="P263" s="163">
        <f t="shared" si="66"/>
        <v>0</v>
      </c>
      <c r="Q263" s="163">
        <f t="shared" si="66"/>
        <v>0</v>
      </c>
      <c r="R263" s="163">
        <f t="shared" si="68"/>
        <v>0</v>
      </c>
      <c r="S263" s="163">
        <f t="shared" si="67"/>
        <v>0</v>
      </c>
      <c r="T263" s="163">
        <f t="shared" si="67"/>
        <v>0</v>
      </c>
      <c r="U263" s="163">
        <f t="shared" si="67"/>
        <v>0</v>
      </c>
      <c r="V263" s="163">
        <f t="shared" si="67"/>
        <v>0</v>
      </c>
      <c r="W263" s="163">
        <f t="shared" si="67"/>
        <v>0</v>
      </c>
      <c r="X263" s="163">
        <f t="shared" si="67"/>
        <v>0</v>
      </c>
      <c r="Y263" s="163">
        <f t="shared" si="67"/>
        <v>0</v>
      </c>
      <c r="Z263" s="163">
        <f t="shared" si="67"/>
        <v>0</v>
      </c>
      <c r="AA263" s="163">
        <f t="shared" si="67"/>
        <v>0</v>
      </c>
      <c r="AB263" s="163">
        <f t="shared" si="67"/>
        <v>0</v>
      </c>
      <c r="AC263" s="163">
        <f t="shared" si="67"/>
        <v>0</v>
      </c>
      <c r="AD263" s="163">
        <f t="shared" si="67"/>
        <v>0</v>
      </c>
      <c r="AE263" s="163">
        <f t="shared" si="67"/>
        <v>0</v>
      </c>
      <c r="AF263" s="176">
        <f t="shared" si="67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68"/>
        <v>0</v>
      </c>
      <c r="D264" s="163">
        <f t="shared" si="68"/>
        <v>0</v>
      </c>
      <c r="E264" s="163">
        <f t="shared" si="68"/>
        <v>0</v>
      </c>
      <c r="F264" s="163">
        <f t="shared" si="68"/>
        <v>0</v>
      </c>
      <c r="G264" s="163">
        <f t="shared" si="68"/>
        <v>0</v>
      </c>
      <c r="H264" s="163">
        <f t="shared" si="68"/>
        <v>0</v>
      </c>
      <c r="I264" s="163">
        <f t="shared" si="68"/>
        <v>0</v>
      </c>
      <c r="J264" s="163">
        <f t="shared" si="68"/>
        <v>0</v>
      </c>
      <c r="K264" s="163">
        <f t="shared" si="68"/>
        <v>0</v>
      </c>
      <c r="L264" s="163">
        <f t="shared" si="68"/>
        <v>0</v>
      </c>
      <c r="M264" s="163">
        <f t="shared" si="68"/>
        <v>0</v>
      </c>
      <c r="N264" s="163">
        <f t="shared" si="66"/>
        <v>0</v>
      </c>
      <c r="O264" s="163">
        <f t="shared" si="66"/>
        <v>0</v>
      </c>
      <c r="P264" s="163">
        <f t="shared" si="66"/>
        <v>0</v>
      </c>
      <c r="Q264" s="163">
        <f t="shared" si="66"/>
        <v>0</v>
      </c>
      <c r="R264" s="163">
        <f t="shared" si="68"/>
        <v>0</v>
      </c>
      <c r="S264" s="163">
        <f t="shared" ref="S264:AF273" si="69">R264</f>
        <v>0</v>
      </c>
      <c r="T264" s="163">
        <f t="shared" si="69"/>
        <v>0</v>
      </c>
      <c r="U264" s="163">
        <f t="shared" si="69"/>
        <v>0</v>
      </c>
      <c r="V264" s="163">
        <f t="shared" si="69"/>
        <v>0</v>
      </c>
      <c r="W264" s="163">
        <f t="shared" si="69"/>
        <v>0</v>
      </c>
      <c r="X264" s="163">
        <f t="shared" si="69"/>
        <v>0</v>
      </c>
      <c r="Y264" s="163">
        <f t="shared" si="69"/>
        <v>0</v>
      </c>
      <c r="Z264" s="163">
        <f t="shared" si="69"/>
        <v>0</v>
      </c>
      <c r="AA264" s="163">
        <f t="shared" si="69"/>
        <v>0</v>
      </c>
      <c r="AB264" s="163">
        <f t="shared" si="69"/>
        <v>0</v>
      </c>
      <c r="AC264" s="163">
        <f t="shared" si="69"/>
        <v>0</v>
      </c>
      <c r="AD264" s="163">
        <f t="shared" si="69"/>
        <v>0</v>
      </c>
      <c r="AE264" s="163">
        <f t="shared" si="69"/>
        <v>0</v>
      </c>
      <c r="AF264" s="176">
        <f t="shared" si="69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70">B265</f>
        <v>0</v>
      </c>
      <c r="D265" s="163">
        <f t="shared" si="70"/>
        <v>0</v>
      </c>
      <c r="E265" s="163">
        <f t="shared" si="70"/>
        <v>0</v>
      </c>
      <c r="F265" s="163">
        <f t="shared" si="70"/>
        <v>0</v>
      </c>
      <c r="G265" s="163">
        <f t="shared" si="70"/>
        <v>0</v>
      </c>
      <c r="H265" s="163">
        <f t="shared" si="70"/>
        <v>0</v>
      </c>
      <c r="I265" s="163">
        <f t="shared" si="70"/>
        <v>0</v>
      </c>
      <c r="J265" s="163">
        <f t="shared" si="70"/>
        <v>0</v>
      </c>
      <c r="K265" s="163">
        <f t="shared" si="70"/>
        <v>0</v>
      </c>
      <c r="L265" s="163">
        <f t="shared" si="70"/>
        <v>0</v>
      </c>
      <c r="M265" s="163">
        <f t="shared" si="70"/>
        <v>0</v>
      </c>
      <c r="N265" s="163">
        <f t="shared" si="70"/>
        <v>0</v>
      </c>
      <c r="O265" s="163">
        <f t="shared" si="70"/>
        <v>0</v>
      </c>
      <c r="P265" s="163">
        <f t="shared" si="70"/>
        <v>0</v>
      </c>
      <c r="Q265" s="163">
        <f t="shared" si="70"/>
        <v>0</v>
      </c>
      <c r="R265" s="163">
        <f t="shared" si="70"/>
        <v>0</v>
      </c>
      <c r="S265" s="163">
        <f t="shared" si="69"/>
        <v>0</v>
      </c>
      <c r="T265" s="163">
        <f t="shared" si="69"/>
        <v>0</v>
      </c>
      <c r="U265" s="163">
        <f t="shared" si="69"/>
        <v>0</v>
      </c>
      <c r="V265" s="163">
        <f t="shared" si="69"/>
        <v>0</v>
      </c>
      <c r="W265" s="163">
        <f t="shared" si="69"/>
        <v>0</v>
      </c>
      <c r="X265" s="163">
        <f t="shared" si="69"/>
        <v>0</v>
      </c>
      <c r="Y265" s="163">
        <f t="shared" si="69"/>
        <v>0</v>
      </c>
      <c r="Z265" s="163">
        <f t="shared" si="69"/>
        <v>0</v>
      </c>
      <c r="AA265" s="163">
        <f t="shared" si="69"/>
        <v>0</v>
      </c>
      <c r="AB265" s="163">
        <f t="shared" si="69"/>
        <v>0</v>
      </c>
      <c r="AC265" s="163">
        <f t="shared" si="69"/>
        <v>0</v>
      </c>
      <c r="AD265" s="163">
        <f t="shared" si="69"/>
        <v>0</v>
      </c>
      <c r="AE265" s="163">
        <f t="shared" si="69"/>
        <v>0</v>
      </c>
      <c r="AF265" s="176">
        <f t="shared" si="69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70"/>
        <v>0</v>
      </c>
      <c r="D266" s="163">
        <f t="shared" si="70"/>
        <v>0</v>
      </c>
      <c r="E266" s="163">
        <f t="shared" si="70"/>
        <v>0</v>
      </c>
      <c r="F266" s="163">
        <f t="shared" si="70"/>
        <v>0</v>
      </c>
      <c r="G266" s="163">
        <f t="shared" si="70"/>
        <v>0</v>
      </c>
      <c r="H266" s="163">
        <f t="shared" si="70"/>
        <v>0</v>
      </c>
      <c r="I266" s="163">
        <f t="shared" si="70"/>
        <v>0</v>
      </c>
      <c r="J266" s="163">
        <f t="shared" si="70"/>
        <v>0</v>
      </c>
      <c r="K266" s="163">
        <f t="shared" si="70"/>
        <v>0</v>
      </c>
      <c r="L266" s="163">
        <f t="shared" si="70"/>
        <v>0</v>
      </c>
      <c r="M266" s="163">
        <f t="shared" si="70"/>
        <v>0</v>
      </c>
      <c r="N266" s="163">
        <f t="shared" si="70"/>
        <v>0</v>
      </c>
      <c r="O266" s="163">
        <f t="shared" si="70"/>
        <v>0</v>
      </c>
      <c r="P266" s="163">
        <f t="shared" si="70"/>
        <v>0</v>
      </c>
      <c r="Q266" s="163">
        <f t="shared" si="70"/>
        <v>0</v>
      </c>
      <c r="R266" s="163">
        <f t="shared" si="70"/>
        <v>0</v>
      </c>
      <c r="S266" s="163">
        <f t="shared" si="69"/>
        <v>0</v>
      </c>
      <c r="T266" s="163">
        <f t="shared" si="69"/>
        <v>0</v>
      </c>
      <c r="U266" s="163">
        <f t="shared" si="69"/>
        <v>0</v>
      </c>
      <c r="V266" s="163">
        <f t="shared" si="69"/>
        <v>0</v>
      </c>
      <c r="W266" s="163">
        <f t="shared" si="69"/>
        <v>0</v>
      </c>
      <c r="X266" s="163">
        <f t="shared" si="69"/>
        <v>0</v>
      </c>
      <c r="Y266" s="163">
        <f t="shared" si="69"/>
        <v>0</v>
      </c>
      <c r="Z266" s="163">
        <f t="shared" si="69"/>
        <v>0</v>
      </c>
      <c r="AA266" s="163">
        <f t="shared" si="69"/>
        <v>0</v>
      </c>
      <c r="AB266" s="163">
        <f t="shared" si="69"/>
        <v>0</v>
      </c>
      <c r="AC266" s="163">
        <f t="shared" si="69"/>
        <v>0</v>
      </c>
      <c r="AD266" s="163">
        <f t="shared" si="69"/>
        <v>0</v>
      </c>
      <c r="AE266" s="163">
        <f t="shared" si="69"/>
        <v>0</v>
      </c>
      <c r="AF266" s="176">
        <f t="shared" si="69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70"/>
        <v>0</v>
      </c>
      <c r="D267" s="163">
        <f t="shared" si="70"/>
        <v>0</v>
      </c>
      <c r="E267" s="163">
        <f t="shared" si="70"/>
        <v>0</v>
      </c>
      <c r="F267" s="163">
        <f t="shared" si="70"/>
        <v>0</v>
      </c>
      <c r="G267" s="163">
        <f t="shared" si="70"/>
        <v>0</v>
      </c>
      <c r="H267" s="163">
        <f t="shared" si="70"/>
        <v>0</v>
      </c>
      <c r="I267" s="163">
        <f t="shared" si="70"/>
        <v>0</v>
      </c>
      <c r="J267" s="163">
        <f t="shared" si="70"/>
        <v>0</v>
      </c>
      <c r="K267" s="163">
        <f t="shared" si="70"/>
        <v>0</v>
      </c>
      <c r="L267" s="163">
        <f t="shared" si="70"/>
        <v>0</v>
      </c>
      <c r="M267" s="163">
        <f t="shared" si="70"/>
        <v>0</v>
      </c>
      <c r="N267" s="163">
        <f t="shared" si="70"/>
        <v>0</v>
      </c>
      <c r="O267" s="163">
        <f t="shared" si="70"/>
        <v>0</v>
      </c>
      <c r="P267" s="163">
        <f t="shared" si="70"/>
        <v>0</v>
      </c>
      <c r="Q267" s="163">
        <f t="shared" si="70"/>
        <v>0</v>
      </c>
      <c r="R267" s="163">
        <f t="shared" si="70"/>
        <v>0</v>
      </c>
      <c r="S267" s="163">
        <f t="shared" si="69"/>
        <v>0</v>
      </c>
      <c r="T267" s="163">
        <f t="shared" si="69"/>
        <v>0</v>
      </c>
      <c r="U267" s="163">
        <f t="shared" si="69"/>
        <v>0</v>
      </c>
      <c r="V267" s="163">
        <f t="shared" si="69"/>
        <v>0</v>
      </c>
      <c r="W267" s="163">
        <f t="shared" si="69"/>
        <v>0</v>
      </c>
      <c r="X267" s="163">
        <f t="shared" si="69"/>
        <v>0</v>
      </c>
      <c r="Y267" s="163">
        <f t="shared" si="69"/>
        <v>0</v>
      </c>
      <c r="Z267" s="163">
        <f t="shared" si="69"/>
        <v>0</v>
      </c>
      <c r="AA267" s="163">
        <f t="shared" si="69"/>
        <v>0</v>
      </c>
      <c r="AB267" s="163">
        <f t="shared" si="69"/>
        <v>0</v>
      </c>
      <c r="AC267" s="163">
        <f t="shared" si="69"/>
        <v>0</v>
      </c>
      <c r="AD267" s="163">
        <f t="shared" si="69"/>
        <v>0</v>
      </c>
      <c r="AE267" s="163">
        <f t="shared" si="69"/>
        <v>0</v>
      </c>
      <c r="AF267" s="176">
        <f t="shared" si="69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70"/>
        <v>0</v>
      </c>
      <c r="D268" s="163">
        <f t="shared" si="70"/>
        <v>0</v>
      </c>
      <c r="E268" s="163">
        <f t="shared" si="70"/>
        <v>0</v>
      </c>
      <c r="F268" s="163">
        <f t="shared" si="70"/>
        <v>0</v>
      </c>
      <c r="G268" s="163">
        <f t="shared" si="70"/>
        <v>0</v>
      </c>
      <c r="H268" s="163">
        <f t="shared" si="70"/>
        <v>0</v>
      </c>
      <c r="I268" s="163">
        <f t="shared" si="70"/>
        <v>0</v>
      </c>
      <c r="J268" s="163">
        <f t="shared" si="70"/>
        <v>0</v>
      </c>
      <c r="K268" s="163">
        <f t="shared" si="70"/>
        <v>0</v>
      </c>
      <c r="L268" s="163">
        <f t="shared" si="70"/>
        <v>0</v>
      </c>
      <c r="M268" s="163">
        <f t="shared" si="70"/>
        <v>0</v>
      </c>
      <c r="N268" s="163">
        <f t="shared" si="70"/>
        <v>0</v>
      </c>
      <c r="O268" s="163">
        <f t="shared" si="70"/>
        <v>0</v>
      </c>
      <c r="P268" s="163">
        <f t="shared" si="70"/>
        <v>0</v>
      </c>
      <c r="Q268" s="163">
        <f t="shared" si="70"/>
        <v>0</v>
      </c>
      <c r="R268" s="163">
        <f t="shared" si="70"/>
        <v>0</v>
      </c>
      <c r="S268" s="163">
        <f t="shared" si="69"/>
        <v>0</v>
      </c>
      <c r="T268" s="163">
        <f t="shared" si="69"/>
        <v>0</v>
      </c>
      <c r="U268" s="163">
        <f t="shared" si="69"/>
        <v>0</v>
      </c>
      <c r="V268" s="163">
        <f t="shared" si="69"/>
        <v>0</v>
      </c>
      <c r="W268" s="163">
        <f t="shared" si="69"/>
        <v>0</v>
      </c>
      <c r="X268" s="163">
        <f t="shared" si="69"/>
        <v>0</v>
      </c>
      <c r="Y268" s="163">
        <f t="shared" si="69"/>
        <v>0</v>
      </c>
      <c r="Z268" s="163">
        <f t="shared" si="69"/>
        <v>0</v>
      </c>
      <c r="AA268" s="163">
        <f t="shared" si="69"/>
        <v>0</v>
      </c>
      <c r="AB268" s="163">
        <f t="shared" si="69"/>
        <v>0</v>
      </c>
      <c r="AC268" s="163">
        <f t="shared" si="69"/>
        <v>0</v>
      </c>
      <c r="AD268" s="163">
        <f t="shared" si="69"/>
        <v>0</v>
      </c>
      <c r="AE268" s="163">
        <f t="shared" si="69"/>
        <v>0</v>
      </c>
      <c r="AF268" s="176">
        <f t="shared" si="69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70"/>
        <v>0</v>
      </c>
      <c r="D269" s="163">
        <f t="shared" si="70"/>
        <v>0</v>
      </c>
      <c r="E269" s="163">
        <f t="shared" si="70"/>
        <v>0</v>
      </c>
      <c r="F269" s="163">
        <f t="shared" si="70"/>
        <v>0</v>
      </c>
      <c r="G269" s="163">
        <f t="shared" si="70"/>
        <v>0</v>
      </c>
      <c r="H269" s="163">
        <f t="shared" si="70"/>
        <v>0</v>
      </c>
      <c r="I269" s="163">
        <f t="shared" si="70"/>
        <v>0</v>
      </c>
      <c r="J269" s="163">
        <f t="shared" si="70"/>
        <v>0</v>
      </c>
      <c r="K269" s="163">
        <f t="shared" si="70"/>
        <v>0</v>
      </c>
      <c r="L269" s="163">
        <f t="shared" si="70"/>
        <v>0</v>
      </c>
      <c r="M269" s="163">
        <f t="shared" si="70"/>
        <v>0</v>
      </c>
      <c r="N269" s="163">
        <f t="shared" si="70"/>
        <v>0</v>
      </c>
      <c r="O269" s="163">
        <f t="shared" si="70"/>
        <v>0</v>
      </c>
      <c r="P269" s="163">
        <f t="shared" si="70"/>
        <v>0</v>
      </c>
      <c r="Q269" s="163">
        <f t="shared" si="70"/>
        <v>0</v>
      </c>
      <c r="R269" s="163">
        <f t="shared" si="70"/>
        <v>0</v>
      </c>
      <c r="S269" s="163">
        <f t="shared" si="69"/>
        <v>0</v>
      </c>
      <c r="T269" s="163">
        <f t="shared" si="69"/>
        <v>0</v>
      </c>
      <c r="U269" s="163">
        <f t="shared" si="69"/>
        <v>0</v>
      </c>
      <c r="V269" s="163">
        <f t="shared" si="69"/>
        <v>0</v>
      </c>
      <c r="W269" s="163">
        <f t="shared" si="69"/>
        <v>0</v>
      </c>
      <c r="X269" s="163">
        <f t="shared" si="69"/>
        <v>0</v>
      </c>
      <c r="Y269" s="163">
        <f t="shared" si="69"/>
        <v>0</v>
      </c>
      <c r="Z269" s="163">
        <f t="shared" si="69"/>
        <v>0</v>
      </c>
      <c r="AA269" s="163">
        <f t="shared" si="69"/>
        <v>0</v>
      </c>
      <c r="AB269" s="163">
        <f t="shared" si="69"/>
        <v>0</v>
      </c>
      <c r="AC269" s="163">
        <f t="shared" si="69"/>
        <v>0</v>
      </c>
      <c r="AD269" s="163">
        <f t="shared" si="69"/>
        <v>0</v>
      </c>
      <c r="AE269" s="163">
        <f t="shared" si="69"/>
        <v>0</v>
      </c>
      <c r="AF269" s="176">
        <f t="shared" si="69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70"/>
        <v>0</v>
      </c>
      <c r="D270" s="163">
        <f t="shared" si="70"/>
        <v>0</v>
      </c>
      <c r="E270" s="163">
        <f t="shared" si="70"/>
        <v>0</v>
      </c>
      <c r="F270" s="163">
        <f t="shared" si="70"/>
        <v>0</v>
      </c>
      <c r="G270" s="163">
        <f t="shared" si="70"/>
        <v>0</v>
      </c>
      <c r="H270" s="163">
        <f t="shared" si="70"/>
        <v>0</v>
      </c>
      <c r="I270" s="163">
        <f t="shared" si="70"/>
        <v>0</v>
      </c>
      <c r="J270" s="163">
        <f t="shared" si="70"/>
        <v>0</v>
      </c>
      <c r="K270" s="163">
        <f t="shared" si="70"/>
        <v>0</v>
      </c>
      <c r="L270" s="163">
        <f t="shared" si="70"/>
        <v>0</v>
      </c>
      <c r="M270" s="163">
        <f t="shared" si="70"/>
        <v>0</v>
      </c>
      <c r="N270" s="163">
        <f t="shared" si="70"/>
        <v>0</v>
      </c>
      <c r="O270" s="163">
        <f t="shared" si="70"/>
        <v>0</v>
      </c>
      <c r="P270" s="163">
        <f t="shared" si="70"/>
        <v>0</v>
      </c>
      <c r="Q270" s="163">
        <f t="shared" si="70"/>
        <v>0</v>
      </c>
      <c r="R270" s="163">
        <f t="shared" si="70"/>
        <v>0</v>
      </c>
      <c r="S270" s="163">
        <f t="shared" si="69"/>
        <v>0</v>
      </c>
      <c r="T270" s="163">
        <f t="shared" si="69"/>
        <v>0</v>
      </c>
      <c r="U270" s="163">
        <f t="shared" si="69"/>
        <v>0</v>
      </c>
      <c r="V270" s="163">
        <f t="shared" si="69"/>
        <v>0</v>
      </c>
      <c r="W270" s="163">
        <f t="shared" si="69"/>
        <v>0</v>
      </c>
      <c r="X270" s="163">
        <f t="shared" si="69"/>
        <v>0</v>
      </c>
      <c r="Y270" s="163">
        <f t="shared" si="69"/>
        <v>0</v>
      </c>
      <c r="Z270" s="163">
        <f t="shared" si="69"/>
        <v>0</v>
      </c>
      <c r="AA270" s="163">
        <f t="shared" si="69"/>
        <v>0</v>
      </c>
      <c r="AB270" s="163">
        <f t="shared" si="69"/>
        <v>0</v>
      </c>
      <c r="AC270" s="163">
        <f t="shared" si="69"/>
        <v>0</v>
      </c>
      <c r="AD270" s="163">
        <f t="shared" si="69"/>
        <v>0</v>
      </c>
      <c r="AE270" s="163">
        <f t="shared" si="69"/>
        <v>0</v>
      </c>
      <c r="AF270" s="176">
        <f t="shared" si="69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70"/>
        <v>0</v>
      </c>
      <c r="D271" s="163">
        <f t="shared" si="70"/>
        <v>0</v>
      </c>
      <c r="E271" s="163">
        <f t="shared" si="70"/>
        <v>0</v>
      </c>
      <c r="F271" s="163">
        <f t="shared" si="70"/>
        <v>0</v>
      </c>
      <c r="G271" s="163">
        <f t="shared" si="70"/>
        <v>0</v>
      </c>
      <c r="H271" s="163">
        <f t="shared" si="70"/>
        <v>0</v>
      </c>
      <c r="I271" s="163">
        <f t="shared" si="70"/>
        <v>0</v>
      </c>
      <c r="J271" s="163">
        <f t="shared" si="70"/>
        <v>0</v>
      </c>
      <c r="K271" s="163">
        <f t="shared" si="70"/>
        <v>0</v>
      </c>
      <c r="L271" s="163">
        <f t="shared" si="70"/>
        <v>0</v>
      </c>
      <c r="M271" s="163">
        <f t="shared" si="70"/>
        <v>0</v>
      </c>
      <c r="N271" s="163">
        <f t="shared" si="70"/>
        <v>0</v>
      </c>
      <c r="O271" s="163">
        <f t="shared" si="70"/>
        <v>0</v>
      </c>
      <c r="P271" s="163">
        <f t="shared" si="70"/>
        <v>0</v>
      </c>
      <c r="Q271" s="163">
        <f t="shared" si="70"/>
        <v>0</v>
      </c>
      <c r="R271" s="163">
        <f t="shared" si="70"/>
        <v>0</v>
      </c>
      <c r="S271" s="163">
        <f t="shared" si="69"/>
        <v>0</v>
      </c>
      <c r="T271" s="163">
        <f t="shared" si="69"/>
        <v>0</v>
      </c>
      <c r="U271" s="163">
        <f t="shared" si="69"/>
        <v>0</v>
      </c>
      <c r="V271" s="163">
        <f t="shared" si="69"/>
        <v>0</v>
      </c>
      <c r="W271" s="163">
        <f t="shared" si="69"/>
        <v>0</v>
      </c>
      <c r="X271" s="163">
        <f t="shared" si="69"/>
        <v>0</v>
      </c>
      <c r="Y271" s="163">
        <f t="shared" si="69"/>
        <v>0</v>
      </c>
      <c r="Z271" s="163">
        <f t="shared" si="69"/>
        <v>0</v>
      </c>
      <c r="AA271" s="163">
        <f t="shared" si="69"/>
        <v>0</v>
      </c>
      <c r="AB271" s="163">
        <f t="shared" si="69"/>
        <v>0</v>
      </c>
      <c r="AC271" s="163">
        <f t="shared" si="69"/>
        <v>0</v>
      </c>
      <c r="AD271" s="163">
        <f t="shared" si="69"/>
        <v>0</v>
      </c>
      <c r="AE271" s="163">
        <f t="shared" si="69"/>
        <v>0</v>
      </c>
      <c r="AF271" s="176">
        <f t="shared" si="69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70"/>
        <v>0</v>
      </c>
      <c r="D272" s="163">
        <f t="shared" si="70"/>
        <v>0</v>
      </c>
      <c r="E272" s="163">
        <f t="shared" si="70"/>
        <v>0</v>
      </c>
      <c r="F272" s="163">
        <f t="shared" si="70"/>
        <v>0</v>
      </c>
      <c r="G272" s="163">
        <f t="shared" si="70"/>
        <v>0</v>
      </c>
      <c r="H272" s="163">
        <f t="shared" si="70"/>
        <v>0</v>
      </c>
      <c r="I272" s="163">
        <f t="shared" si="70"/>
        <v>0</v>
      </c>
      <c r="J272" s="163">
        <f t="shared" si="70"/>
        <v>0</v>
      </c>
      <c r="K272" s="163">
        <f t="shared" si="70"/>
        <v>0</v>
      </c>
      <c r="L272" s="163">
        <f t="shared" si="70"/>
        <v>0</v>
      </c>
      <c r="M272" s="163">
        <f t="shared" si="70"/>
        <v>0</v>
      </c>
      <c r="N272" s="163">
        <f t="shared" si="70"/>
        <v>0</v>
      </c>
      <c r="O272" s="163">
        <f t="shared" si="70"/>
        <v>0</v>
      </c>
      <c r="P272" s="163">
        <f t="shared" si="70"/>
        <v>0</v>
      </c>
      <c r="Q272" s="163">
        <f t="shared" si="70"/>
        <v>0</v>
      </c>
      <c r="R272" s="163">
        <f t="shared" si="70"/>
        <v>0</v>
      </c>
      <c r="S272" s="163">
        <f t="shared" si="69"/>
        <v>0</v>
      </c>
      <c r="T272" s="163">
        <f t="shared" si="69"/>
        <v>0</v>
      </c>
      <c r="U272" s="163">
        <f t="shared" si="69"/>
        <v>0</v>
      </c>
      <c r="V272" s="163">
        <f t="shared" si="69"/>
        <v>0</v>
      </c>
      <c r="W272" s="163">
        <f t="shared" si="69"/>
        <v>0</v>
      </c>
      <c r="X272" s="163">
        <f t="shared" si="69"/>
        <v>0</v>
      </c>
      <c r="Y272" s="163">
        <f t="shared" si="69"/>
        <v>0</v>
      </c>
      <c r="Z272" s="163">
        <f t="shared" si="69"/>
        <v>0</v>
      </c>
      <c r="AA272" s="163">
        <f t="shared" si="69"/>
        <v>0</v>
      </c>
      <c r="AB272" s="163">
        <f t="shared" si="69"/>
        <v>0</v>
      </c>
      <c r="AC272" s="163">
        <f t="shared" si="69"/>
        <v>0</v>
      </c>
      <c r="AD272" s="163">
        <f t="shared" si="69"/>
        <v>0</v>
      </c>
      <c r="AE272" s="163">
        <f t="shared" si="69"/>
        <v>0</v>
      </c>
      <c r="AF272" s="176">
        <f t="shared" si="69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70"/>
        <v>0</v>
      </c>
      <c r="D273" s="179">
        <f t="shared" si="70"/>
        <v>0</v>
      </c>
      <c r="E273" s="179">
        <f t="shared" si="70"/>
        <v>0</v>
      </c>
      <c r="F273" s="179">
        <f t="shared" si="70"/>
        <v>0</v>
      </c>
      <c r="G273" s="179">
        <f t="shared" si="70"/>
        <v>0</v>
      </c>
      <c r="H273" s="179">
        <f t="shared" si="70"/>
        <v>0</v>
      </c>
      <c r="I273" s="179">
        <f t="shared" si="70"/>
        <v>0</v>
      </c>
      <c r="J273" s="179">
        <f t="shared" si="70"/>
        <v>0</v>
      </c>
      <c r="K273" s="179">
        <f t="shared" si="70"/>
        <v>0</v>
      </c>
      <c r="L273" s="179">
        <f t="shared" si="70"/>
        <v>0</v>
      </c>
      <c r="M273" s="179">
        <f t="shared" si="70"/>
        <v>0</v>
      </c>
      <c r="N273" s="179">
        <f t="shared" si="70"/>
        <v>0</v>
      </c>
      <c r="O273" s="179">
        <f t="shared" si="70"/>
        <v>0</v>
      </c>
      <c r="P273" s="179">
        <f t="shared" si="70"/>
        <v>0</v>
      </c>
      <c r="Q273" s="179">
        <f t="shared" si="70"/>
        <v>0</v>
      </c>
      <c r="R273" s="179">
        <f t="shared" si="70"/>
        <v>0</v>
      </c>
      <c r="S273" s="179">
        <f t="shared" si="69"/>
        <v>0</v>
      </c>
      <c r="T273" s="179">
        <f t="shared" si="69"/>
        <v>0</v>
      </c>
      <c r="U273" s="179">
        <f t="shared" si="69"/>
        <v>0</v>
      </c>
      <c r="V273" s="179">
        <f t="shared" si="69"/>
        <v>0</v>
      </c>
      <c r="W273" s="179">
        <f t="shared" si="69"/>
        <v>0</v>
      </c>
      <c r="X273" s="179">
        <f t="shared" si="69"/>
        <v>0</v>
      </c>
      <c r="Y273" s="179">
        <f t="shared" si="69"/>
        <v>0</v>
      </c>
      <c r="Z273" s="179">
        <f t="shared" si="69"/>
        <v>0</v>
      </c>
      <c r="AA273" s="179">
        <f t="shared" si="69"/>
        <v>0</v>
      </c>
      <c r="AB273" s="179">
        <f t="shared" si="69"/>
        <v>0</v>
      </c>
      <c r="AC273" s="179">
        <f t="shared" si="69"/>
        <v>0</v>
      </c>
      <c r="AD273" s="179">
        <f t="shared" si="69"/>
        <v>0</v>
      </c>
      <c r="AE273" s="179">
        <f t="shared" si="69"/>
        <v>0</v>
      </c>
      <c r="AF273" s="180">
        <f t="shared" si="69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71">SUM(B169:B273)</f>
        <v>0</v>
      </c>
      <c r="C274" s="182">
        <f t="shared" si="71"/>
        <v>0</v>
      </c>
      <c r="D274" s="182">
        <f t="shared" si="71"/>
        <v>0</v>
      </c>
      <c r="E274" s="182">
        <f t="shared" si="71"/>
        <v>0</v>
      </c>
      <c r="F274" s="182">
        <f t="shared" si="71"/>
        <v>0</v>
      </c>
      <c r="G274" s="182">
        <f t="shared" si="71"/>
        <v>0</v>
      </c>
      <c r="H274" s="182">
        <f t="shared" si="71"/>
        <v>0</v>
      </c>
      <c r="I274" s="182">
        <f t="shared" si="71"/>
        <v>0</v>
      </c>
      <c r="J274" s="182">
        <f t="shared" si="71"/>
        <v>0</v>
      </c>
      <c r="K274" s="182">
        <f t="shared" si="71"/>
        <v>0</v>
      </c>
      <c r="L274" s="182">
        <f t="shared" si="71"/>
        <v>0</v>
      </c>
      <c r="M274" s="182">
        <f t="shared" si="71"/>
        <v>0</v>
      </c>
      <c r="N274" s="182">
        <f>SUM(N169:N273)</f>
        <v>0</v>
      </c>
      <c r="O274" s="182">
        <f>SUM(O169:O273)</f>
        <v>0</v>
      </c>
      <c r="P274" s="182">
        <f>SUM(P169:P273)</f>
        <v>0</v>
      </c>
      <c r="Q274" s="182">
        <f>SUM(Q169:Q273)</f>
        <v>0</v>
      </c>
      <c r="R274" s="182">
        <f t="shared" si="71"/>
        <v>0</v>
      </c>
      <c r="S274" s="182">
        <f t="shared" si="71"/>
        <v>0</v>
      </c>
      <c r="T274" s="182">
        <f t="shared" si="71"/>
        <v>0</v>
      </c>
      <c r="U274" s="182">
        <f t="shared" si="71"/>
        <v>0</v>
      </c>
      <c r="V274" s="182">
        <f t="shared" si="71"/>
        <v>0</v>
      </c>
      <c r="W274" s="182">
        <f t="shared" si="71"/>
        <v>0</v>
      </c>
      <c r="X274" s="182">
        <f t="shared" si="71"/>
        <v>0</v>
      </c>
      <c r="Y274" s="182">
        <f t="shared" si="71"/>
        <v>0</v>
      </c>
      <c r="Z274" s="182">
        <f t="shared" si="71"/>
        <v>0</v>
      </c>
      <c r="AA274" s="182">
        <f t="shared" si="71"/>
        <v>0</v>
      </c>
      <c r="AB274" s="182">
        <f t="shared" si="71"/>
        <v>0</v>
      </c>
      <c r="AC274" s="182">
        <f t="shared" si="71"/>
        <v>0</v>
      </c>
      <c r="AD274" s="182">
        <f t="shared" si="71"/>
        <v>0</v>
      </c>
      <c r="AE274" s="182">
        <f t="shared" si="71"/>
        <v>0</v>
      </c>
      <c r="AF274" s="183">
        <f t="shared" si="71"/>
        <v>0</v>
      </c>
      <c r="AG274" s="184">
        <f t="shared" si="7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4358" priority="32">
      <formula>$AH11=0</formula>
    </cfRule>
  </conditionalFormatting>
  <conditionalFormatting sqref="A101:A102">
    <cfRule type="expression" dxfId="4357" priority="200">
      <formula>$AH106=0</formula>
    </cfRule>
  </conditionalFormatting>
  <conditionalFormatting sqref="A103:A107">
    <cfRule type="expression" dxfId="4356" priority="148">
      <formula>$AH102=0</formula>
    </cfRule>
  </conditionalFormatting>
  <conditionalFormatting sqref="A160:A167">
    <cfRule type="expression" dxfId="4355" priority="201">
      <formula>$AH267=0</formula>
    </cfRule>
  </conditionalFormatting>
  <conditionalFormatting sqref="A168:A275">
    <cfRule type="expression" dxfId="4354" priority="71">
      <formula>$AH168=0</formula>
    </cfRule>
  </conditionalFormatting>
  <conditionalFormatting sqref="B8">
    <cfRule type="expression" dxfId="4353" priority="196">
      <formula>AND(C$9&gt;=14/24,C$9&lt;20/24)</formula>
    </cfRule>
    <cfRule type="expression" dxfId="4352" priority="197">
      <formula>AND(C$9&gt;=8/24,C$9&lt;14/24)</formula>
    </cfRule>
    <cfRule type="expression" dxfId="4351" priority="198">
      <formula>C$9&lt;8/24</formula>
    </cfRule>
    <cfRule type="expression" dxfId="4350" priority="199">
      <formula>C$9&gt;=20/24</formula>
    </cfRule>
  </conditionalFormatting>
  <conditionalFormatting sqref="B9:AF10 C96:M115 M93:M95 C152:AF159 C117:AF134 G137:AF151 N93:AF115 T85:AF90 T76:AF77">
    <cfRule type="expression" dxfId="4349" priority="113">
      <formula>B$9&gt;=20/24</formula>
    </cfRule>
  </conditionalFormatting>
  <conditionalFormatting sqref="B9:AF10 C96:M115 M93:M95 C152:AF159 C117:AF134 G137:AF151 N93:AF115 T85:AF90 T76:AF77">
    <cfRule type="expression" dxfId="4348" priority="114">
      <formula>AND(B$9&gt;=14/24,B$9&lt;20/24)</formula>
    </cfRule>
    <cfRule type="expression" dxfId="4347" priority="115">
      <formula>AND(B$9&gt;=8/24,B$9&lt;14/24)</formula>
    </cfRule>
    <cfRule type="expression" dxfId="4346" priority="116">
      <formula>B$9&lt;8/24</formula>
    </cfRule>
  </conditionalFormatting>
  <conditionalFormatting sqref="B14:AF53">
    <cfRule type="expression" dxfId="4345" priority="56">
      <formula>B14&gt;$AG14*1</formula>
    </cfRule>
    <cfRule type="expression" dxfId="4344" priority="57">
      <formula>B$9&gt;=20/24</formula>
    </cfRule>
    <cfRule type="expression" dxfId="4343" priority="58">
      <formula>AND(B$9&gt;=14/24,B$9&lt;20/24)</formula>
    </cfRule>
    <cfRule type="expression" dxfId="4342" priority="59">
      <formula>AND(B$9&gt;=8/24,B$9&lt;14/24)</formula>
    </cfRule>
    <cfRule type="expression" dxfId="4341" priority="60">
      <formula>B$9&lt;8/24</formula>
    </cfRule>
  </conditionalFormatting>
  <conditionalFormatting sqref="M69:AF70">
    <cfRule type="expression" dxfId="4340" priority="46">
      <formula>M$9&gt;=20/24</formula>
    </cfRule>
    <cfRule type="expression" dxfId="4339" priority="47">
      <formula>AND(M$9&gt;=14/24,M$9&lt;20/24)</formula>
    </cfRule>
    <cfRule type="expression" dxfId="4338" priority="48">
      <formula>AND(M$9&gt;=8/24,M$9&lt;14/24)</formula>
    </cfRule>
  </conditionalFormatting>
  <conditionalFormatting sqref="M69:AF70">
    <cfRule type="expression" dxfId="4337" priority="121">
      <formula>M$9&lt;8/24</formula>
    </cfRule>
  </conditionalFormatting>
  <conditionalFormatting sqref="L72:S72 T72:AF75">
    <cfRule type="expression" dxfId="4336" priority="37">
      <formula>L72&gt;$AG72*1</formula>
    </cfRule>
  </conditionalFormatting>
  <conditionalFormatting sqref="T73:AF75">
    <cfRule type="expression" dxfId="4335" priority="38">
      <formula>T$9&gt;=20/24</formula>
    </cfRule>
    <cfRule type="expression" dxfId="4334" priority="39">
      <formula>AND(T$9&gt;=14/24,T$9&lt;20/24)</formula>
    </cfRule>
    <cfRule type="expression" dxfId="4333" priority="40">
      <formula>AND(T$9&gt;=8/24,T$9&lt;14/24)</formula>
    </cfRule>
    <cfRule type="expression" dxfId="4332" priority="41">
      <formula>T$9&lt;8/24</formula>
    </cfRule>
  </conditionalFormatting>
  <conditionalFormatting sqref="C161:AF167">
    <cfRule type="expression" dxfId="4331" priority="72">
      <formula>C$9&gt;=20/24</formula>
    </cfRule>
    <cfRule type="expression" dxfId="4330" priority="73">
      <formula>AND(C$9&gt;=14/24,C$9&lt;20/24)</formula>
    </cfRule>
    <cfRule type="expression" dxfId="4329" priority="74">
      <formula>AND(C$9&gt;=8/24,C$9&lt;14/24)</formula>
    </cfRule>
    <cfRule type="expression" dxfId="4328" priority="75">
      <formula>C$9&lt;8/24</formula>
    </cfRule>
  </conditionalFormatting>
  <conditionalFormatting sqref="C169:AF274">
    <cfRule type="expression" dxfId="4327" priority="33">
      <formula>C$9&gt;=20/24</formula>
    </cfRule>
    <cfRule type="expression" dxfId="4326" priority="34">
      <formula>AND(C$9&gt;=14/24,C$9&lt;20/24)</formula>
    </cfRule>
    <cfRule type="expression" dxfId="4325" priority="35">
      <formula>AND(C$9&gt;=8/24,C$9&lt;14/24)</formula>
    </cfRule>
    <cfRule type="expression" dxfId="4324" priority="36">
      <formula>C$9&lt;8/24</formula>
    </cfRule>
  </conditionalFormatting>
  <conditionalFormatting sqref="AG78 C96:M96 C91:M92 M93:M95 M79:S81 M83:S83 AE96:AG96 N91:AD96 B71:AG71 T79:AE90 AE92:AF95 AB94:AE95 AE91 AF79:AF91 T76:AF77 M69:AF69">
    <cfRule type="expression" dxfId="4323" priority="112">
      <formula>B69&gt;$AG69*1</formula>
    </cfRule>
  </conditionalFormatting>
  <conditionalFormatting sqref="M83:S83">
    <cfRule type="expression" dxfId="4322" priority="122">
      <formula>M$9&gt;=20/24</formula>
    </cfRule>
    <cfRule type="expression" dxfId="4321" priority="123">
      <formula>AND(M$9&gt;=14/24,M$9&lt;20/24)</formula>
    </cfRule>
    <cfRule type="expression" dxfId="4320" priority="124">
      <formula>AND(M$9&gt;=8/24,M$9&lt;14/24)</formula>
    </cfRule>
    <cfRule type="expression" dxfId="4319" priority="125">
      <formula>M$9&lt;8/24</formula>
    </cfRule>
  </conditionalFormatting>
  <conditionalFormatting sqref="L72:AF72 T76:AF77">
    <cfRule type="expression" dxfId="4318" priority="132">
      <formula>L$9&gt;=20/24</formula>
    </cfRule>
    <cfRule type="expression" dxfId="4317" priority="133">
      <formula>AND(L$9&gt;=14/24,L$9&lt;20/24)</formula>
    </cfRule>
    <cfRule type="expression" dxfId="4316" priority="134">
      <formula>AND(L$9&gt;=8/24,L$9&lt;14/24)</formula>
    </cfRule>
    <cfRule type="expression" dxfId="4315" priority="135">
      <formula>L$9&lt;8/24</formula>
    </cfRule>
  </conditionalFormatting>
  <conditionalFormatting sqref="T73:AF75">
    <cfRule type="expression" dxfId="4314" priority="42">
      <formula>T$9&gt;=20/24</formula>
    </cfRule>
    <cfRule type="expression" dxfId="4313" priority="43">
      <formula>AND(T$9&gt;=14/24,T$9&lt;20/24)</formula>
    </cfRule>
    <cfRule type="expression" dxfId="4312" priority="44">
      <formula>AND(T$9&gt;=8/24,T$9&lt;14/24)</formula>
    </cfRule>
    <cfRule type="expression" dxfId="4311" priority="45">
      <formula>T$9&lt;8/24</formula>
    </cfRule>
  </conditionalFormatting>
  <conditionalFormatting sqref="M79:Q81">
    <cfRule type="expression" dxfId="4310" priority="140">
      <formula>M$9&gt;=20/24</formula>
    </cfRule>
    <cfRule type="expression" dxfId="4309" priority="141">
      <formula>AND(M$9&gt;=14/24,M$9&lt;20/24)</formula>
    </cfRule>
    <cfRule type="expression" dxfId="4308" priority="142">
      <formula>AND(M$9&gt;=8/24,M$9&lt;14/24)</formula>
    </cfRule>
    <cfRule type="expression" dxfId="4307" priority="143">
      <formula>M$9&lt;8/24</formula>
    </cfRule>
  </conditionalFormatting>
  <conditionalFormatting sqref="T84:AF84">
    <cfRule type="expression" dxfId="4306" priority="136">
      <formula>T$9&gt;=20/24</formula>
    </cfRule>
    <cfRule type="expression" dxfId="4305" priority="137">
      <formula>AND(T$9&gt;=14/24,T$9&lt;20/24)</formula>
    </cfRule>
    <cfRule type="expression" dxfId="4304" priority="138">
      <formula>AND(T$9&gt;=8/24,T$9&lt;14/24)</formula>
    </cfRule>
    <cfRule type="expression" dxfId="4303" priority="139">
      <formula>T$9&lt;8/24</formula>
    </cfRule>
  </conditionalFormatting>
  <conditionalFormatting sqref="M8 S8 AB8">
    <cfRule type="expression" dxfId="4302" priority="189">
      <formula>AND(N$9&gt;=14/24,N$9&lt;20/24)</formula>
    </cfRule>
    <cfRule type="expression" dxfId="4301" priority="190">
      <formula>AND(N$9&gt;=8/24,N$9&lt;14/24)</formula>
    </cfRule>
    <cfRule type="expression" dxfId="4300" priority="191">
      <formula>N$9&lt;8/24</formula>
    </cfRule>
  </conditionalFormatting>
  <conditionalFormatting sqref="M79:S81 M83:S83 T79:AF83">
    <cfRule type="expression" dxfId="4299" priority="144">
      <formula>M$9&gt;=20/24</formula>
    </cfRule>
    <cfRule type="expression" dxfId="4298" priority="145">
      <formula>AND(M$9&gt;=14/24,M$9&lt;20/24)</formula>
    </cfRule>
    <cfRule type="expression" dxfId="4297" priority="146">
      <formula>AND(M$9&gt;=8/24,M$9&lt;14/24)</formula>
    </cfRule>
    <cfRule type="expression" dxfId="4296" priority="147">
      <formula>M$9&lt;8/24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295" priority="188">
      <formula>N$9&gt;=20/24</formula>
    </cfRule>
  </conditionalFormatting>
  <conditionalFormatting sqref="S8">
    <cfRule type="expression" dxfId="4294" priority="179">
      <formula>U$9&gt;=20/24</formula>
    </cfRule>
    <cfRule type="expression" dxfId="4293" priority="180">
      <formula>AND(U$9&gt;=14/24,U$9&lt;20/24)</formula>
    </cfRule>
    <cfRule type="expression" dxfId="4292" priority="181">
      <formula>AND(U$9&gt;=8/24,U$9&lt;14/24)</formula>
    </cfRule>
    <cfRule type="expression" dxfId="4291" priority="182">
      <formula>U$9&lt;8/24</formula>
    </cfRule>
  </conditionalFormatting>
  <conditionalFormatting sqref="T79:AF84">
    <cfRule type="expression" dxfId="4290" priority="66">
      <formula>T$9&gt;=20/24</formula>
    </cfRule>
    <cfRule type="expression" dxfId="4289" priority="67">
      <formula>AND(T$9&gt;=14/24,T$9&lt;20/24)</formula>
    </cfRule>
    <cfRule type="expression" dxfId="4288" priority="68">
      <formula>AND(T$9&gt;=8/24,T$9&lt;14/24)</formula>
    </cfRule>
    <cfRule type="expression" dxfId="4287" priority="69">
      <formula>T$9&lt;8/24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M69:AF70">
    <cfRule type="expression" dxfId="4286" priority="126">
      <formula>M69&gt;$AG69</formula>
    </cfRule>
  </conditionalFormatting>
  <conditionalFormatting sqref="AB8">
    <cfRule type="expression" dxfId="4285" priority="175">
      <formula>AD$9&gt;=20/24</formula>
    </cfRule>
    <cfRule type="expression" dxfId="4284" priority="176">
      <formula>AND(AD$9&gt;=14/24,AD$9&lt;20/24)</formula>
    </cfRule>
    <cfRule type="expression" dxfId="4283" priority="177">
      <formula>AND(AD$9&gt;=8/24,AD$9&lt;14/24)</formula>
    </cfRule>
    <cfRule type="expression" dxfId="4282" priority="178">
      <formula>AD$9&lt;8/24</formula>
    </cfRule>
  </conditionalFormatting>
  <conditionalFormatting sqref="AG78">
    <cfRule type="expression" dxfId="4281" priority="154">
      <formula>AG$9&gt;=20/24</formula>
    </cfRule>
    <cfRule type="expression" dxfId="4280" priority="155">
      <formula>AND(AG$9&gt;=14/24,AG$9&lt;20/24)</formula>
    </cfRule>
    <cfRule type="expression" dxfId="4279" priority="156">
      <formula>AND(AG$9&gt;=8/24,AG$9&lt;14/24)</formula>
    </cfRule>
    <cfRule type="expression" dxfId="4278" priority="157">
      <formula>AG$9&lt;8/24</formula>
    </cfRule>
  </conditionalFormatting>
  <conditionalFormatting sqref="AG91:AG92">
    <cfRule type="expression" dxfId="4277" priority="149">
      <formula>AG91&gt;$AG91</formula>
    </cfRule>
  </conditionalFormatting>
  <conditionalFormatting sqref="AG96">
    <cfRule type="expression" dxfId="4276" priority="150">
      <formula>AG$9&gt;=20/24</formula>
    </cfRule>
    <cfRule type="expression" dxfId="4275" priority="151">
      <formula>AND(AG$9&gt;=14/24,AG$9&lt;20/24)</formula>
    </cfRule>
    <cfRule type="expression" dxfId="4274" priority="152">
      <formula>AND(AG$9&gt;=8/24,AG$9&lt;14/24)</formula>
    </cfRule>
    <cfRule type="expression" dxfId="4273" priority="153">
      <formula>AG$9&lt;8/24</formula>
    </cfRule>
  </conditionalFormatting>
  <conditionalFormatting sqref="AG113">
    <cfRule type="expression" dxfId="4272" priority="171">
      <formula>AG$9&gt;=20/24</formula>
    </cfRule>
    <cfRule type="expression" dxfId="4271" priority="172">
      <formula>AND(AG$9&gt;=14/24,AG$9&lt;20/24)</formula>
    </cfRule>
    <cfRule type="expression" dxfId="4270" priority="173">
      <formula>AND(AG$9&gt;=8/24,AG$9&lt;14/24)</formula>
    </cfRule>
    <cfRule type="expression" dxfId="4269" priority="174">
      <formula>AG$9&lt;8/24</formula>
    </cfRule>
  </conditionalFormatting>
  <conditionalFormatting sqref="AH8:AI10">
    <cfRule type="expression" dxfId="4268" priority="62">
      <formula>AH$9&gt;=20/24</formula>
    </cfRule>
    <cfRule type="expression" dxfId="4267" priority="63">
      <formula>AND(AH$9&gt;=14/24,AH$9&lt;20/24)</formula>
    </cfRule>
    <cfRule type="expression" dxfId="4266" priority="64">
      <formula>AND(AH$9&gt;=8/24,AH$9&lt;14/24)</formula>
    </cfRule>
    <cfRule type="expression" dxfId="4265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264" priority="192">
      <formula>AJ$9&gt;=20/24</formula>
    </cfRule>
    <cfRule type="expression" dxfId="4263" priority="193">
      <formula>AND(AJ$9&gt;=14/24,AJ$9&lt;20/24)</formula>
    </cfRule>
    <cfRule type="expression" dxfId="4262" priority="194">
      <formula>AND(AJ$9&gt;=8/24,AJ$9&lt;14/24)</formula>
    </cfRule>
    <cfRule type="expression" dxfId="4261" priority="195">
      <formula>AJ$9&lt;8/24</formula>
    </cfRule>
  </conditionalFormatting>
  <conditionalFormatting sqref="AL99:AN99 AL105:AN105">
    <cfRule type="expression" dxfId="4260" priority="164">
      <formula>AL$9&gt;=20/24</formula>
    </cfRule>
    <cfRule type="expression" dxfId="4259" priority="165">
      <formula>AND(AL$9&gt;=14/24,AL$9&lt;20/24)</formula>
    </cfRule>
    <cfRule type="expression" dxfId="4258" priority="166">
      <formula>AND(AL$9&gt;=8/24,AL$9&lt;14/24)</formula>
    </cfRule>
    <cfRule type="expression" dxfId="4257" priority="167">
      <formula>AL$9&lt;8/24</formula>
    </cfRule>
  </conditionalFormatting>
  <conditionalFormatting sqref="AM15:AM21 AN16:AR21">
    <cfRule type="expression" dxfId="4256" priority="88">
      <formula>AX$9&gt;=20/24</formula>
    </cfRule>
    <cfRule type="expression" dxfId="4255" priority="89">
      <formula>AND(AX$9&gt;=14/24,AX$9&lt;20/24)</formula>
    </cfRule>
    <cfRule type="expression" dxfId="4254" priority="90">
      <formula>AND(AX$9&gt;=8/24,AX$9&lt;14/24)</formula>
    </cfRule>
    <cfRule type="expression" dxfId="4253" priority="91">
      <formula>AX$9&lt;8/24</formula>
    </cfRule>
  </conditionalFormatting>
  <conditionalFormatting sqref="AN100:AN103">
    <cfRule type="expression" dxfId="4252" priority="160">
      <formula>AN$9&gt;=20/24</formula>
    </cfRule>
    <cfRule type="expression" dxfId="4251" priority="161">
      <formula>AND(AN$9&gt;=14/24,AN$9&lt;20/24)</formula>
    </cfRule>
    <cfRule type="expression" dxfId="4250" priority="162">
      <formula>AND(AN$9&gt;=8/24,AN$9&lt;14/24)</formula>
    </cfRule>
    <cfRule type="expression" dxfId="4249" priority="163">
      <formula>AN$9&lt;8/24</formula>
    </cfRule>
  </conditionalFormatting>
  <conditionalFormatting sqref="AN15:AR15">
    <cfRule type="expression" dxfId="4248" priority="76">
      <formula>U$9&gt;=20/24</formula>
    </cfRule>
    <cfRule type="expression" dxfId="4247" priority="77">
      <formula>AND(U$9&gt;=14/24,U$9&lt;20/24)</formula>
    </cfRule>
    <cfRule type="expression" dxfId="4246" priority="78">
      <formula>AND(U$9&gt;=8/24,U$9&lt;14/24)</formula>
    </cfRule>
    <cfRule type="expression" dxfId="4245" priority="79">
      <formula>U$9&lt;8/24</formula>
    </cfRule>
  </conditionalFormatting>
  <conditionalFormatting sqref="AS15">
    <cfRule type="expression" dxfId="4244" priority="84">
      <formula>AA$9&gt;=20/24</formula>
    </cfRule>
    <cfRule type="expression" dxfId="4243" priority="85">
      <formula>AND(AA$9&gt;=14/24,AA$9&lt;20/24)</formula>
    </cfRule>
    <cfRule type="expression" dxfId="4242" priority="86">
      <formula>AND(AA$9&gt;=8/24,AA$9&lt;14/24)</formula>
    </cfRule>
    <cfRule type="expression" dxfId="4241" priority="87">
      <formula>AA$9&lt;8/24</formula>
    </cfRule>
  </conditionalFormatting>
  <conditionalFormatting sqref="AS16:AS21">
    <cfRule type="expression" dxfId="4240" priority="92">
      <formula>BE$9&gt;=20/24</formula>
    </cfRule>
    <cfRule type="expression" dxfId="4239" priority="93">
      <formula>AND(BE$9&gt;=14/24,BE$9&lt;20/24)</formula>
    </cfRule>
    <cfRule type="expression" dxfId="4238" priority="94">
      <formula>AND(BE$9&gt;=8/24,BE$9&lt;14/24)</formula>
    </cfRule>
    <cfRule type="expression" dxfId="4237" priority="95">
      <formula>BE$9&lt;8/24</formula>
    </cfRule>
  </conditionalFormatting>
  <conditionalFormatting sqref="AT15 AX15:BJ15">
    <cfRule type="expression" dxfId="4236" priority="96">
      <formula>AC$9&gt;=20/24</formula>
    </cfRule>
    <cfRule type="expression" dxfId="4235" priority="97">
      <formula>AND(AC$9&gt;=14/24,AC$9&lt;20/24)</formula>
    </cfRule>
    <cfRule type="expression" dxfId="4234" priority="98">
      <formula>AND(AC$9&gt;=8/24,AC$9&lt;14/24)</formula>
    </cfRule>
    <cfRule type="expression" dxfId="4233" priority="99">
      <formula>AC$9&lt;8/24</formula>
    </cfRule>
  </conditionalFormatting>
  <conditionalFormatting sqref="AT16:AT21">
    <cfRule type="expression" dxfId="4232" priority="100">
      <formula>BG$9&gt;=20/24</formula>
    </cfRule>
    <cfRule type="expression" dxfId="4231" priority="101">
      <formula>AND(BG$9&gt;=14/24,BG$9&lt;20/24)</formula>
    </cfRule>
    <cfRule type="expression" dxfId="4230" priority="102">
      <formula>AND(BG$9&gt;=8/24,BG$9&lt;14/24)</formula>
    </cfRule>
    <cfRule type="expression" dxfId="4229" priority="103">
      <formula>BG$9&lt;8/24</formula>
    </cfRule>
  </conditionalFormatting>
  <conditionalFormatting sqref="AU15:AV15">
    <cfRule type="expression" dxfId="4228" priority="104">
      <formula>AE$9&gt;=20/24</formula>
    </cfRule>
    <cfRule type="expression" dxfId="4227" priority="105">
      <formula>AND(AE$9&gt;=14/24,AE$9&lt;20/24)</formula>
    </cfRule>
    <cfRule type="expression" dxfId="4226" priority="106">
      <formula>AND(AE$9&gt;=8/24,AE$9&lt;14/24)</formula>
    </cfRule>
    <cfRule type="expression" dxfId="4225" priority="107">
      <formula>AE$9&lt;8/24</formula>
    </cfRule>
  </conditionalFormatting>
  <conditionalFormatting sqref="AU16:BJ21">
    <cfRule type="expression" dxfId="4224" priority="108">
      <formula>BI$9&gt;=20/24</formula>
    </cfRule>
    <cfRule type="expression" dxfId="4223" priority="109">
      <formula>AND(BI$9&gt;=14/24,BI$9&lt;20/24)</formula>
    </cfRule>
    <cfRule type="expression" dxfId="4222" priority="110">
      <formula>AND(BI$9&gt;=8/24,BI$9&lt;14/24)</formula>
    </cfRule>
    <cfRule type="expression" dxfId="4221" priority="111">
      <formula>BI$9&lt;8/24</formula>
    </cfRule>
  </conditionalFormatting>
  <conditionalFormatting sqref="AW15">
    <cfRule type="expression" dxfId="4220" priority="80">
      <formula>B$9&gt;=20/24</formula>
    </cfRule>
    <cfRule type="expression" dxfId="4219" priority="81">
      <formula>AND(B$9&gt;=14/24,B$9&lt;20/24)</formula>
    </cfRule>
    <cfRule type="expression" dxfId="4218" priority="82">
      <formula>AND(B$9&gt;=8/24,B$9&lt;14/24)</formula>
    </cfRule>
    <cfRule type="expression" dxfId="4217" priority="83">
      <formula>B$9&lt;8/24</formula>
    </cfRule>
  </conditionalFormatting>
  <conditionalFormatting sqref="A73">
    <cfRule type="expression" dxfId="4216" priority="31">
      <formula>$AH73=0</formula>
    </cfRule>
  </conditionalFormatting>
  <conditionalFormatting sqref="B93:B115 B137:B159 B117:B134 C137:F151 B72:K72 B76:L90 C93:L95 M76:Q78 R76:S77 M84:S90 M82:S82 R78:AF78 B11:AF13">
    <cfRule type="expression" dxfId="4215" priority="25">
      <formula>B$9&gt;=20/24</formula>
    </cfRule>
  </conditionalFormatting>
  <conditionalFormatting sqref="B93:B115 B137:B159 B117:B134 C137:F151 B72:K72 B76:L90 C93:L95 M76:Q78 R76:S77 M84:S90 M82:S82 R78:AF78 B11:AF13">
    <cfRule type="expression" dxfId="4214" priority="26">
      <formula>AND(B$9&gt;=14/24,B$9&lt;20/24)</formula>
    </cfRule>
    <cfRule type="expression" dxfId="4213" priority="27">
      <formula>AND(B$9&gt;=8/24,B$9&lt;14/24)</formula>
    </cfRule>
    <cfRule type="expression" dxfId="4212" priority="28">
      <formula>B$9&lt;8/24</formula>
    </cfRule>
  </conditionalFormatting>
  <conditionalFormatting sqref="B54:AF68">
    <cfRule type="expression" dxfId="4211" priority="13">
      <formula>B$9&lt;8/24</formula>
    </cfRule>
  </conditionalFormatting>
  <conditionalFormatting sqref="B54:L70 M54:AF68">
    <cfRule type="expression" dxfId="4210" priority="10">
      <formula>B$9&gt;=20/24</formula>
    </cfRule>
    <cfRule type="expression" dxfId="4209" priority="11">
      <formula>AND(B$9&gt;=14/24,B$9&lt;20/24)</formula>
    </cfRule>
    <cfRule type="expression" dxfId="4208" priority="12">
      <formula>AND(B$9&gt;=8/24,B$9&lt;14/24)</formula>
    </cfRule>
  </conditionalFormatting>
  <conditionalFormatting sqref="B63:AF65">
    <cfRule type="expression" dxfId="4207" priority="14">
      <formula>B63&gt;$AG63</formula>
    </cfRule>
  </conditionalFormatting>
  <conditionalFormatting sqref="B69:L70">
    <cfRule type="expression" dxfId="4206" priority="29">
      <formula>B$9&lt;8/24</formula>
    </cfRule>
  </conditionalFormatting>
  <conditionalFormatting sqref="B72:K75 L73:S75">
    <cfRule type="expression" dxfId="4205" priority="5">
      <formula>B72&gt;$AG72*1</formula>
    </cfRule>
  </conditionalFormatting>
  <conditionalFormatting sqref="B73:S75">
    <cfRule type="expression" dxfId="4204" priority="6">
      <formula>B$9&gt;=20/24</formula>
    </cfRule>
    <cfRule type="expression" dxfId="4203" priority="7">
      <formula>AND(B$9&gt;=14/24,B$9&lt;20/24)</formula>
    </cfRule>
    <cfRule type="expression" dxfId="4202" priority="8">
      <formula>AND(B$9&gt;=8/24,B$9&lt;14/24)</formula>
    </cfRule>
    <cfRule type="expression" dxfId="4201" priority="9">
      <formula>B$9&lt;8/24</formula>
    </cfRule>
  </conditionalFormatting>
  <conditionalFormatting sqref="B161:B167">
    <cfRule type="expression" dxfId="4200" priority="20">
      <formula>B$9&gt;=20/24</formula>
    </cfRule>
    <cfRule type="expression" dxfId="4199" priority="21">
      <formula>AND(B$9&gt;=14/24,B$9&lt;20/24)</formula>
    </cfRule>
    <cfRule type="expression" dxfId="4198" priority="22">
      <formula>AND(B$9&gt;=8/24,B$9&lt;14/24)</formula>
    </cfRule>
    <cfRule type="expression" dxfId="4197" priority="23">
      <formula>B$9&lt;8/24</formula>
    </cfRule>
  </conditionalFormatting>
  <conditionalFormatting sqref="B169:B274">
    <cfRule type="expression" dxfId="4196" priority="1">
      <formula>B$9&gt;=20/24</formula>
    </cfRule>
    <cfRule type="expression" dxfId="4195" priority="2">
      <formula>AND(B$9&gt;=14/24,B$9&lt;20/24)</formula>
    </cfRule>
    <cfRule type="expression" dxfId="4194" priority="3">
      <formula>AND(B$9&gt;=8/24,B$9&lt;14/24)</formula>
    </cfRule>
    <cfRule type="expression" dxfId="4193" priority="4">
      <formula>B$9&lt;8/24</formula>
    </cfRule>
  </conditionalFormatting>
  <conditionalFormatting sqref="B76:B96 B69:L69 C76:L90 C93:L95 M76:Q78 R76:S77 M84:S90 M82:S82 R78:AF78 B11:AF13">
    <cfRule type="expression" dxfId="4192" priority="24">
      <formula>B11&gt;$AG11*1</formula>
    </cfRule>
  </conditionalFormatting>
  <conditionalFormatting sqref="B66:L70 M66:AF68 B54:AF62">
    <cfRule type="expression" dxfId="4191" priority="30">
      <formula>B54&gt;$AG54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CJ305"/>
  <sheetViews>
    <sheetView zoomScaleNormal="100" workbookViewId="0">
      <pane xSplit="1" ySplit="10" topLeftCell="B77" activePane="bottomRight" state="frozen"/>
      <selection activeCell="C158" sqref="C158"/>
      <selection pane="topRight" activeCell="C158" sqref="C158"/>
      <selection pane="bottomLeft" activeCell="C158" sqref="C158"/>
      <selection pane="bottomRight" activeCell="P97" sqref="P97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27.5703125" style="1" bestFit="1" customWidth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1877.2049999999999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2080/10/5</v>
      </c>
      <c r="C4" s="230"/>
      <c r="D4" s="230"/>
      <c r="E4" s="231" t="str">
        <f ca="1">"2080/"&amp;"10/"&amp;INT(MID(CELL("filename",G6),FIND("]",CELL("filename",G6))+1,200))</f>
        <v>2080/10/5</v>
      </c>
      <c r="F4" s="231"/>
      <c r="G4" s="231"/>
      <c r="H4" s="231" t="str">
        <f ca="1">TEXT(E4,"dddd")</f>
        <v>Saturday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83.4</v>
      </c>
      <c r="C5" s="30">
        <f t="shared" si="0"/>
        <v>83.4</v>
      </c>
      <c r="D5" s="30">
        <f t="shared" si="0"/>
        <v>83.4</v>
      </c>
      <c r="E5" s="30">
        <f t="shared" si="0"/>
        <v>83.4</v>
      </c>
      <c r="F5" s="30">
        <f t="shared" si="0"/>
        <v>69.2</v>
      </c>
      <c r="G5" s="30">
        <f t="shared" si="0"/>
        <v>67.899999999999991</v>
      </c>
      <c r="H5" s="30">
        <f t="shared" si="0"/>
        <v>75.3</v>
      </c>
      <c r="I5" s="30">
        <f t="shared" si="0"/>
        <v>70.699999999999989</v>
      </c>
      <c r="J5" s="30">
        <f t="shared" si="0"/>
        <v>74.599999999999994</v>
      </c>
      <c r="K5" s="30">
        <f t="shared" si="0"/>
        <v>74.599999999999994</v>
      </c>
      <c r="L5" s="30">
        <f t="shared" si="0"/>
        <v>436.04899999999998</v>
      </c>
      <c r="M5" s="30">
        <f t="shared" si="0"/>
        <v>476.9</v>
      </c>
      <c r="N5" s="30">
        <f t="shared" si="0"/>
        <v>365.6</v>
      </c>
      <c r="O5" s="30">
        <f t="shared" si="0"/>
        <v>481.9</v>
      </c>
      <c r="P5" s="30">
        <f t="shared" si="0"/>
        <v>447.80000000000007</v>
      </c>
      <c r="Q5" s="30">
        <f t="shared" si="0"/>
        <v>373</v>
      </c>
      <c r="R5" s="30">
        <f t="shared" si="0"/>
        <v>374.6</v>
      </c>
      <c r="S5" s="30">
        <f t="shared" si="0"/>
        <v>293</v>
      </c>
      <c r="T5" s="30">
        <f t="shared" si="0"/>
        <v>255</v>
      </c>
      <c r="U5" s="30">
        <f t="shared" si="0"/>
        <v>242.60000000000002</v>
      </c>
      <c r="V5" s="30">
        <f t="shared" si="0"/>
        <v>203.6</v>
      </c>
      <c r="W5" s="30">
        <f t="shared" si="0"/>
        <v>241</v>
      </c>
      <c r="X5" s="30">
        <f t="shared" si="0"/>
        <v>80.900000000000006</v>
      </c>
      <c r="Y5" s="30">
        <f t="shared" si="0"/>
        <v>57.3</v>
      </c>
      <c r="Z5" s="30">
        <f t="shared" si="0"/>
        <v>60.6</v>
      </c>
      <c r="AA5" s="30">
        <f>AB108</f>
        <v>35.9</v>
      </c>
      <c r="AB5" s="30">
        <f t="shared" si="0"/>
        <v>34.4</v>
      </c>
      <c r="AC5" s="30">
        <f t="shared" si="0"/>
        <v>42.1</v>
      </c>
      <c r="AD5" s="30">
        <f t="shared" si="0"/>
        <v>34.4</v>
      </c>
      <c r="AE5" s="30">
        <f t="shared" si="0"/>
        <v>38</v>
      </c>
      <c r="AF5" s="30">
        <f>B108</f>
        <v>83.4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2473.1149999999998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Load=1383</v>
      </c>
      <c r="B7" s="35">
        <f t="shared" ref="B7:AF7" si="1">B116</f>
        <v>1571.4</v>
      </c>
      <c r="C7" s="35">
        <f t="shared" si="1"/>
        <v>1571.4</v>
      </c>
      <c r="D7" s="35">
        <f t="shared" si="1"/>
        <v>1571.4</v>
      </c>
      <c r="E7" s="35">
        <f t="shared" si="1"/>
        <v>1571.4</v>
      </c>
      <c r="F7" s="35">
        <f t="shared" si="1"/>
        <v>1571.4</v>
      </c>
      <c r="G7" s="35">
        <f t="shared" si="1"/>
        <v>1479.2500000000005</v>
      </c>
      <c r="H7" s="35">
        <f t="shared" si="1"/>
        <v>1514.7500000000005</v>
      </c>
      <c r="I7" s="35">
        <f t="shared" si="1"/>
        <v>1516.0600000000002</v>
      </c>
      <c r="J7" s="35">
        <f t="shared" si="1"/>
        <v>1551.0500000000004</v>
      </c>
      <c r="K7" s="35">
        <f t="shared" si="1"/>
        <v>1579.2500000000002</v>
      </c>
      <c r="L7" s="35">
        <f t="shared" si="1"/>
        <v>1579.2500000000002</v>
      </c>
      <c r="M7" s="35">
        <f t="shared" si="1"/>
        <v>1659.4990000000003</v>
      </c>
      <c r="N7" s="35">
        <f t="shared" si="1"/>
        <v>1598.9500000000003</v>
      </c>
      <c r="O7" s="35">
        <f t="shared" si="1"/>
        <v>1383.15</v>
      </c>
      <c r="P7" s="35">
        <f t="shared" si="1"/>
        <v>1512.1000000000004</v>
      </c>
      <c r="Q7" s="35">
        <f t="shared" si="1"/>
        <v>1501.1000000000004</v>
      </c>
      <c r="R7" s="35">
        <f t="shared" si="1"/>
        <v>1512.3000000000002</v>
      </c>
      <c r="S7" s="35">
        <f t="shared" si="1"/>
        <v>1587.7000000000003</v>
      </c>
      <c r="T7" s="35">
        <f t="shared" si="1"/>
        <v>1641.6000000000004</v>
      </c>
      <c r="U7" s="35">
        <f t="shared" si="1"/>
        <v>1537.4</v>
      </c>
      <c r="V7" s="35">
        <f t="shared" si="1"/>
        <v>1440.8000000000002</v>
      </c>
      <c r="W7" s="35">
        <f t="shared" si="1"/>
        <v>1418.5</v>
      </c>
      <c r="X7" s="35">
        <f t="shared" si="1"/>
        <v>1479.2</v>
      </c>
      <c r="Y7" s="35">
        <f t="shared" si="1"/>
        <v>1412.3000000000002</v>
      </c>
      <c r="Z7" s="35">
        <f t="shared" si="1"/>
        <v>1620.5600000000006</v>
      </c>
      <c r="AA7" s="35">
        <f t="shared" si="1"/>
        <v>1504.8700000000003</v>
      </c>
      <c r="AB7" s="35">
        <f>AB116</f>
        <v>1480.5600000000006</v>
      </c>
      <c r="AC7" s="35">
        <f t="shared" si="1"/>
        <v>1544.8600000000006</v>
      </c>
      <c r="AD7" s="35">
        <f t="shared" si="1"/>
        <v>1547.6600000000005</v>
      </c>
      <c r="AE7" s="35">
        <f t="shared" si="1"/>
        <v>1492.6000000000006</v>
      </c>
      <c r="AF7" s="35">
        <f t="shared" si="1"/>
        <v>1477.0000000000005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1838.56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1659.499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02" t="s">
        <v>19</v>
      </c>
      <c r="AI10" s="202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28.1</v>
      </c>
      <c r="C11" s="43">
        <v>28.1</v>
      </c>
      <c r="D11" s="43">
        <v>29</v>
      </c>
      <c r="E11" s="43">
        <v>29</v>
      </c>
      <c r="F11" s="43">
        <v>29</v>
      </c>
      <c r="G11" s="43">
        <v>27.2</v>
      </c>
      <c r="H11" s="43">
        <v>27.2</v>
      </c>
      <c r="I11" s="43">
        <v>28.1</v>
      </c>
      <c r="J11" s="43">
        <v>28.1</v>
      </c>
      <c r="K11" s="43">
        <v>28.1</v>
      </c>
      <c r="L11" s="43">
        <v>28.1</v>
      </c>
      <c r="M11" s="43">
        <v>28.1</v>
      </c>
      <c r="N11" s="43">
        <v>28.1</v>
      </c>
      <c r="O11" s="43">
        <v>28.1</v>
      </c>
      <c r="P11" s="43">
        <v>28.1</v>
      </c>
      <c r="Q11" s="43">
        <v>28.1</v>
      </c>
      <c r="R11" s="43">
        <v>28.1</v>
      </c>
      <c r="S11" s="43">
        <v>28.1</v>
      </c>
      <c r="T11" s="43">
        <v>28.1</v>
      </c>
      <c r="U11" s="43">
        <v>28.1</v>
      </c>
      <c r="V11" s="43">
        <v>28.1</v>
      </c>
      <c r="W11" s="43">
        <v>28.1</v>
      </c>
      <c r="X11" s="43">
        <v>28.1</v>
      </c>
      <c r="Y11" s="43">
        <v>28.1</v>
      </c>
      <c r="Z11" s="44">
        <v>28.1</v>
      </c>
      <c r="AA11" s="44">
        <v>28.1</v>
      </c>
      <c r="AB11" s="44">
        <v>28.1</v>
      </c>
      <c r="AC11" s="44">
        <v>28.1</v>
      </c>
      <c r="AD11" s="44">
        <v>28.1</v>
      </c>
      <c r="AE11" s="44">
        <v>28.1</v>
      </c>
      <c r="AF11" s="44">
        <v>28.1</v>
      </c>
      <c r="AG11" s="45">
        <v>86</v>
      </c>
      <c r="AH11" s="46">
        <f t="shared" ref="AH11:AH74" si="2">MAX(B11:AF11)</f>
        <v>29</v>
      </c>
      <c r="AI11" s="47">
        <f t="shared" ref="AI11:AI74" si="3">MIN(B11:AF11)</f>
        <v>27.2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23</v>
      </c>
      <c r="C12" s="43">
        <v>23</v>
      </c>
      <c r="D12" s="43">
        <v>23</v>
      </c>
      <c r="E12" s="43">
        <v>23</v>
      </c>
      <c r="F12" s="43">
        <v>23</v>
      </c>
      <c r="G12" s="43">
        <v>19.899999999999999</v>
      </c>
      <c r="H12" s="43">
        <v>19.899999999999999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19.899999999999999</v>
      </c>
      <c r="AA12" s="44">
        <v>19.899999999999999</v>
      </c>
      <c r="AB12" s="44">
        <v>19.899999999999999</v>
      </c>
      <c r="AC12" s="44">
        <v>19.899999999999999</v>
      </c>
      <c r="AD12" s="44">
        <v>19.899999999999999</v>
      </c>
      <c r="AE12" s="44">
        <v>19.899999999999999</v>
      </c>
      <c r="AF12" s="44">
        <v>19.899999999999999</v>
      </c>
      <c r="AG12" s="48">
        <v>82</v>
      </c>
      <c r="AH12" s="46">
        <f t="shared" si="2"/>
        <v>25</v>
      </c>
      <c r="AI12" s="47">
        <f t="shared" si="3"/>
        <v>19.899999999999999</v>
      </c>
      <c r="AK12" s="49"/>
      <c r="AL12" s="50" t="str">
        <f ca="1">MID(CELL("filename",C7),FIND("]",CELL("filename",C7))+1,600)</f>
        <v>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</v>
      </c>
      <c r="C13" s="43">
        <v>32</v>
      </c>
      <c r="D13" s="43">
        <v>34</v>
      </c>
      <c r="E13" s="43">
        <v>34</v>
      </c>
      <c r="F13" s="43">
        <v>34</v>
      </c>
      <c r="G13" s="43">
        <v>32.1</v>
      </c>
      <c r="H13" s="43">
        <v>32.1</v>
      </c>
      <c r="I13" s="43">
        <v>31.5</v>
      </c>
      <c r="J13" s="43">
        <v>31.5</v>
      </c>
      <c r="K13" s="43">
        <v>31.5</v>
      </c>
      <c r="L13" s="43">
        <v>31.5</v>
      </c>
      <c r="M13" s="43">
        <v>31.5</v>
      </c>
      <c r="N13" s="43">
        <v>31.5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35.5</v>
      </c>
      <c r="U13" s="43">
        <v>42.6</v>
      </c>
      <c r="V13" s="43">
        <v>42.6</v>
      </c>
      <c r="W13" s="43">
        <v>42.6</v>
      </c>
      <c r="X13" s="43">
        <v>42.6</v>
      </c>
      <c r="Y13" s="43">
        <v>42.6</v>
      </c>
      <c r="Z13" s="44">
        <v>42.6</v>
      </c>
      <c r="AA13" s="44">
        <v>42.6</v>
      </c>
      <c r="AB13" s="44">
        <v>42.6</v>
      </c>
      <c r="AC13" s="44">
        <v>42.6</v>
      </c>
      <c r="AD13" s="44">
        <v>42.6</v>
      </c>
      <c r="AE13" s="44">
        <v>42.6</v>
      </c>
      <c r="AF13" s="44">
        <v>42.6</v>
      </c>
      <c r="AG13" s="48">
        <v>78</v>
      </c>
      <c r="AH13" s="46">
        <f t="shared" si="2"/>
        <v>42.6</v>
      </c>
      <c r="AI13" s="47">
        <f t="shared" si="3"/>
        <v>0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20</v>
      </c>
      <c r="C14" s="43">
        <v>20</v>
      </c>
      <c r="D14" s="43">
        <v>21.5</v>
      </c>
      <c r="E14" s="43">
        <v>21.5</v>
      </c>
      <c r="F14" s="43">
        <v>21.5</v>
      </c>
      <c r="G14" s="43">
        <v>20</v>
      </c>
      <c r="H14" s="43">
        <v>20</v>
      </c>
      <c r="I14" s="43">
        <v>19.8</v>
      </c>
      <c r="J14" s="43">
        <v>19.8</v>
      </c>
      <c r="K14" s="43">
        <v>19.8</v>
      </c>
      <c r="L14" s="43">
        <v>19.8</v>
      </c>
      <c r="M14" s="43">
        <v>19.8</v>
      </c>
      <c r="N14" s="43">
        <v>19.8</v>
      </c>
      <c r="O14" s="43">
        <v>19.8</v>
      </c>
      <c r="P14" s="43">
        <v>19.8</v>
      </c>
      <c r="Q14" s="43">
        <v>19.8</v>
      </c>
      <c r="R14" s="43">
        <v>19.8</v>
      </c>
      <c r="S14" s="43">
        <v>19.8</v>
      </c>
      <c r="T14" s="43">
        <v>19.8</v>
      </c>
      <c r="U14" s="43">
        <v>19.8</v>
      </c>
      <c r="V14" s="43">
        <v>19.8</v>
      </c>
      <c r="W14" s="43">
        <v>19.8</v>
      </c>
      <c r="X14" s="43">
        <v>19.8</v>
      </c>
      <c r="Y14" s="43">
        <v>19.8</v>
      </c>
      <c r="Z14" s="44">
        <v>21</v>
      </c>
      <c r="AA14" s="44">
        <v>21</v>
      </c>
      <c r="AB14" s="44">
        <v>21</v>
      </c>
      <c r="AC14" s="44">
        <v>21</v>
      </c>
      <c r="AD14" s="44">
        <v>21</v>
      </c>
      <c r="AE14" s="44">
        <v>21</v>
      </c>
      <c r="AF14" s="44">
        <v>21</v>
      </c>
      <c r="AG14" s="48">
        <v>77</v>
      </c>
      <c r="AH14" s="46">
        <f t="shared" si="2"/>
        <v>21.5</v>
      </c>
      <c r="AI14" s="47">
        <f t="shared" si="3"/>
        <v>19.8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36</v>
      </c>
      <c r="C15" s="43">
        <v>36</v>
      </c>
      <c r="D15" s="43">
        <v>36</v>
      </c>
      <c r="E15" s="43">
        <v>36</v>
      </c>
      <c r="F15" s="43">
        <v>36</v>
      </c>
      <c r="G15" s="43">
        <v>34.799999999999997</v>
      </c>
      <c r="H15" s="43">
        <v>34.799999999999997</v>
      </c>
      <c r="I15" s="43">
        <v>34.799999999999997</v>
      </c>
      <c r="J15" s="43">
        <v>34.799999999999997</v>
      </c>
      <c r="K15" s="43">
        <v>34.799999999999997</v>
      </c>
      <c r="L15" s="43">
        <v>34.799999999999997</v>
      </c>
      <c r="M15" s="43">
        <v>34.799999999999997</v>
      </c>
      <c r="N15" s="43">
        <v>34.799999999999997</v>
      </c>
      <c r="O15" s="43">
        <v>34.799999999999997</v>
      </c>
      <c r="P15" s="43">
        <v>34.799999999999997</v>
      </c>
      <c r="Q15" s="43">
        <v>34.799999999999997</v>
      </c>
      <c r="R15" s="43">
        <v>34.799999999999997</v>
      </c>
      <c r="S15" s="43">
        <v>34.799999999999997</v>
      </c>
      <c r="T15" s="43">
        <v>34.799999999999997</v>
      </c>
      <c r="U15" s="43">
        <v>34.799999999999997</v>
      </c>
      <c r="V15" s="43">
        <v>34.799999999999997</v>
      </c>
      <c r="W15" s="43">
        <v>34.799999999999997</v>
      </c>
      <c r="X15" s="43">
        <v>34.799999999999997</v>
      </c>
      <c r="Y15" s="43">
        <v>34.799999999999997</v>
      </c>
      <c r="Z15" s="44">
        <v>36.9</v>
      </c>
      <c r="AA15" s="44">
        <v>36.9</v>
      </c>
      <c r="AB15" s="44">
        <v>36.9</v>
      </c>
      <c r="AC15" s="44">
        <v>36.9</v>
      </c>
      <c r="AD15" s="44">
        <v>36.9</v>
      </c>
      <c r="AE15" s="44">
        <v>36.9</v>
      </c>
      <c r="AF15" s="44">
        <v>36.9</v>
      </c>
      <c r="AG15" s="48">
        <v>73</v>
      </c>
      <c r="AH15" s="46">
        <f t="shared" si="2"/>
        <v>36.9</v>
      </c>
      <c r="AI15" s="47">
        <f t="shared" si="3"/>
        <v>34.799999999999997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17</v>
      </c>
      <c r="C16" s="43">
        <v>17</v>
      </c>
      <c r="D16" s="43">
        <v>18.7</v>
      </c>
      <c r="E16" s="43">
        <v>18.7</v>
      </c>
      <c r="F16" s="43">
        <v>18.7</v>
      </c>
      <c r="G16" s="43">
        <v>16.600000000000001</v>
      </c>
      <c r="H16" s="43">
        <v>16.600000000000001</v>
      </c>
      <c r="I16" s="43">
        <v>16.600000000000001</v>
      </c>
      <c r="J16" s="43">
        <v>16.600000000000001</v>
      </c>
      <c r="K16" s="43">
        <v>16.600000000000001</v>
      </c>
      <c r="L16" s="43">
        <v>16.600000000000001</v>
      </c>
      <c r="M16" s="43">
        <v>16.600000000000001</v>
      </c>
      <c r="N16" s="43">
        <v>16.600000000000001</v>
      </c>
      <c r="O16" s="43">
        <v>16.600000000000001</v>
      </c>
      <c r="P16" s="43">
        <v>16.600000000000001</v>
      </c>
      <c r="Q16" s="43">
        <v>16.600000000000001</v>
      </c>
      <c r="R16" s="43">
        <v>16.600000000000001</v>
      </c>
      <c r="S16" s="43">
        <v>16.600000000000001</v>
      </c>
      <c r="T16" s="43">
        <v>16.600000000000001</v>
      </c>
      <c r="U16" s="43">
        <v>16.600000000000001</v>
      </c>
      <c r="V16" s="43">
        <v>16.600000000000001</v>
      </c>
      <c r="W16" s="43">
        <v>16.600000000000001</v>
      </c>
      <c r="X16" s="43">
        <v>16.600000000000001</v>
      </c>
      <c r="Y16" s="43">
        <v>16.600000000000001</v>
      </c>
      <c r="Z16" s="44">
        <v>16.600000000000001</v>
      </c>
      <c r="AA16" s="44">
        <v>16.600000000000001</v>
      </c>
      <c r="AB16" s="44">
        <v>16.600000000000001</v>
      </c>
      <c r="AC16" s="44">
        <v>16.600000000000001</v>
      </c>
      <c r="AD16" s="44">
        <v>16.600000000000001</v>
      </c>
      <c r="AE16" s="44">
        <v>16.600000000000001</v>
      </c>
      <c r="AF16" s="44">
        <v>16.600000000000001</v>
      </c>
      <c r="AG16" s="48">
        <v>71</v>
      </c>
      <c r="AH16" s="46">
        <f t="shared" si="2"/>
        <v>18.7</v>
      </c>
      <c r="AI16" s="47">
        <f t="shared" si="3"/>
        <v>16.600000000000001</v>
      </c>
      <c r="AK16" s="49"/>
      <c r="AL16" s="52" t="s">
        <v>7</v>
      </c>
      <c r="AM16" s="57">
        <f t="shared" ref="AM16:AR16" si="4">B71</f>
        <v>802.00000000000011</v>
      </c>
      <c r="AN16" s="57">
        <f t="shared" si="4"/>
        <v>802.00000000000011</v>
      </c>
      <c r="AO16" s="57">
        <f t="shared" si="4"/>
        <v>802.00000000000011</v>
      </c>
      <c r="AP16" s="57">
        <f t="shared" si="4"/>
        <v>802.00000000000011</v>
      </c>
      <c r="AQ16" s="57">
        <f t="shared" si="4"/>
        <v>802.00000000000011</v>
      </c>
      <c r="AR16" s="57">
        <f t="shared" si="4"/>
        <v>774.10000000000025</v>
      </c>
      <c r="AS16" s="57">
        <f>I71</f>
        <v>779.30000000000018</v>
      </c>
      <c r="AT16" s="57">
        <f>K71</f>
        <v>779.30000000000018</v>
      </c>
      <c r="AU16" s="57">
        <f t="shared" ref="AU16:BD16" si="5">M71</f>
        <v>779.30000000000018</v>
      </c>
      <c r="AV16" s="57">
        <f t="shared" si="5"/>
        <v>779.30000000000018</v>
      </c>
      <c r="AW16" s="57">
        <f t="shared" si="5"/>
        <v>747.80000000000018</v>
      </c>
      <c r="AX16" s="57">
        <f t="shared" si="5"/>
        <v>747.80000000000018</v>
      </c>
      <c r="AY16" s="57">
        <f t="shared" si="5"/>
        <v>747.80000000000018</v>
      </c>
      <c r="AZ16" s="57">
        <f t="shared" si="5"/>
        <v>747.80000000000018</v>
      </c>
      <c r="BA16" s="57">
        <f t="shared" si="5"/>
        <v>747.80000000000018</v>
      </c>
      <c r="BB16" s="57">
        <f t="shared" si="5"/>
        <v>783.30000000000018</v>
      </c>
      <c r="BC16" s="57">
        <f t="shared" si="5"/>
        <v>790.4000000000002</v>
      </c>
      <c r="BD16" s="57">
        <f t="shared" si="5"/>
        <v>797.4000000000002</v>
      </c>
      <c r="BE16" s="58">
        <f>X71</f>
        <v>797.4000000000002</v>
      </c>
      <c r="BF16" s="58">
        <f>Z71</f>
        <v>813.80000000000041</v>
      </c>
      <c r="BG16" s="58">
        <f>AB71</f>
        <v>813.80000000000041</v>
      </c>
      <c r="BH16" s="58">
        <f>AD71</f>
        <v>813.80000000000041</v>
      </c>
      <c r="BI16" s="58">
        <f>AE71</f>
        <v>813.80000000000041</v>
      </c>
      <c r="BJ16" s="58">
        <f>AF71</f>
        <v>813.80000000000041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4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4">
        <v>0</v>
      </c>
      <c r="AF17" s="44">
        <v>0</v>
      </c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320.5</v>
      </c>
      <c r="AN17" s="57">
        <f t="shared" si="6"/>
        <v>320.5</v>
      </c>
      <c r="AO17" s="57">
        <f t="shared" si="6"/>
        <v>320.5</v>
      </c>
      <c r="AP17" s="57">
        <f t="shared" si="6"/>
        <v>320.5</v>
      </c>
      <c r="AQ17" s="57">
        <f t="shared" si="6"/>
        <v>320.5</v>
      </c>
      <c r="AR17" s="57">
        <f t="shared" si="6"/>
        <v>311.3</v>
      </c>
      <c r="AS17" s="57">
        <f>I78</f>
        <v>311.3</v>
      </c>
      <c r="AT17" s="57">
        <f>K78</f>
        <v>349.4</v>
      </c>
      <c r="AU17" s="57">
        <f t="shared" ref="AU17:BD17" si="7">M78</f>
        <v>139.39999999999998</v>
      </c>
      <c r="AV17" s="57">
        <f t="shared" si="7"/>
        <v>139.39999999999998</v>
      </c>
      <c r="AW17" s="57">
        <f t="shared" si="7"/>
        <v>139.39999999999998</v>
      </c>
      <c r="AX17" s="57">
        <f t="shared" si="7"/>
        <v>132.20000000000002</v>
      </c>
      <c r="AY17" s="57">
        <f t="shared" si="7"/>
        <v>132.20000000000002</v>
      </c>
      <c r="AZ17" s="57">
        <f t="shared" si="7"/>
        <v>132.20000000000002</v>
      </c>
      <c r="BA17" s="57">
        <f t="shared" si="7"/>
        <v>182.20000000000002</v>
      </c>
      <c r="BB17" s="57">
        <f t="shared" si="7"/>
        <v>282.2</v>
      </c>
      <c r="BC17" s="57">
        <f t="shared" si="7"/>
        <v>272.2</v>
      </c>
      <c r="BD17" s="57">
        <f t="shared" si="7"/>
        <v>232.79999999999998</v>
      </c>
      <c r="BE17" s="58">
        <f>X78</f>
        <v>272.2</v>
      </c>
      <c r="BF17" s="58">
        <f>Z78</f>
        <v>497.90000000000003</v>
      </c>
      <c r="BG17" s="58">
        <f>AB78</f>
        <v>347.90000000000003</v>
      </c>
      <c r="BH17" s="58">
        <f>AD78</f>
        <v>377.1</v>
      </c>
      <c r="BI17" s="58">
        <f>AE78</f>
        <v>419.1</v>
      </c>
      <c r="BJ17" s="58">
        <f>AF78</f>
        <v>409.3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11.2</v>
      </c>
      <c r="C18" s="44">
        <v>11.2</v>
      </c>
      <c r="D18" s="44">
        <v>11.2</v>
      </c>
      <c r="E18" s="44">
        <v>11.2</v>
      </c>
      <c r="F18" s="44">
        <v>11.2</v>
      </c>
      <c r="G18" s="44">
        <v>11.2</v>
      </c>
      <c r="H18" s="44">
        <v>11.2</v>
      </c>
      <c r="I18" s="44">
        <v>11.2</v>
      </c>
      <c r="J18" s="44">
        <v>11.2</v>
      </c>
      <c r="K18" s="44">
        <v>11.2</v>
      </c>
      <c r="L18" s="44">
        <v>11.2</v>
      </c>
      <c r="M18" s="44">
        <v>11.2</v>
      </c>
      <c r="N18" s="44">
        <v>11.2</v>
      </c>
      <c r="O18" s="44">
        <v>11.2</v>
      </c>
      <c r="P18" s="44">
        <v>11.2</v>
      </c>
      <c r="Q18" s="44">
        <v>11.2</v>
      </c>
      <c r="R18" s="44">
        <v>11.2</v>
      </c>
      <c r="S18" s="44">
        <v>11.2</v>
      </c>
      <c r="T18" s="44">
        <v>11.2</v>
      </c>
      <c r="U18" s="44">
        <v>11.2</v>
      </c>
      <c r="V18" s="44">
        <v>11.2</v>
      </c>
      <c r="W18" s="44">
        <v>11.2</v>
      </c>
      <c r="X18" s="44">
        <v>11.2</v>
      </c>
      <c r="Y18" s="44">
        <v>11.2</v>
      </c>
      <c r="Z18" s="44">
        <v>11.5</v>
      </c>
      <c r="AA18" s="44">
        <v>11.5</v>
      </c>
      <c r="AB18" s="44">
        <v>11.5</v>
      </c>
      <c r="AC18" s="44">
        <v>11.5</v>
      </c>
      <c r="AD18" s="44">
        <v>11.5</v>
      </c>
      <c r="AE18" s="44">
        <v>11.5</v>
      </c>
      <c r="AF18" s="44">
        <v>11.5</v>
      </c>
      <c r="AG18" s="48">
        <v>52.465000000000003</v>
      </c>
      <c r="AH18" s="46">
        <f t="shared" si="2"/>
        <v>11.5</v>
      </c>
      <c r="AI18" s="47">
        <f t="shared" si="3"/>
        <v>11.2</v>
      </c>
      <c r="AK18" s="49"/>
      <c r="AL18" s="52" t="s">
        <v>31</v>
      </c>
      <c r="AM18" s="57">
        <f t="shared" ref="AM18:AR18" si="8">B92</f>
        <v>364.50000000000006</v>
      </c>
      <c r="AN18" s="57">
        <f t="shared" si="8"/>
        <v>364.50000000000006</v>
      </c>
      <c r="AO18" s="57">
        <f t="shared" si="8"/>
        <v>364.50000000000006</v>
      </c>
      <c r="AP18" s="57">
        <f t="shared" si="8"/>
        <v>364.50000000000006</v>
      </c>
      <c r="AQ18" s="57">
        <f t="shared" si="8"/>
        <v>364.50000000000006</v>
      </c>
      <c r="AR18" s="57">
        <f t="shared" si="8"/>
        <v>299.65000000000003</v>
      </c>
      <c r="AS18" s="57">
        <f>I92</f>
        <v>297.96000000000004</v>
      </c>
      <c r="AT18" s="57">
        <f>K92</f>
        <v>348.25</v>
      </c>
      <c r="AU18" s="57">
        <f t="shared" ref="AU18:BD18" si="9">M92</f>
        <v>202.75</v>
      </c>
      <c r="AV18" s="57">
        <f t="shared" si="9"/>
        <v>203.35000000000002</v>
      </c>
      <c r="AW18" s="57">
        <f t="shared" si="9"/>
        <v>130.35</v>
      </c>
      <c r="AX18" s="57">
        <f t="shared" si="9"/>
        <v>150.19999999999999</v>
      </c>
      <c r="AY18" s="57">
        <f t="shared" si="9"/>
        <v>173.29999999999998</v>
      </c>
      <c r="AZ18" s="57">
        <f t="shared" si="9"/>
        <v>259.29999999999995</v>
      </c>
      <c r="BA18" s="57">
        <f t="shared" si="9"/>
        <v>283.10000000000002</v>
      </c>
      <c r="BB18" s="57">
        <f t="shared" si="9"/>
        <v>283.10000000000002</v>
      </c>
      <c r="BC18" s="57">
        <f t="shared" si="9"/>
        <v>219.79999999999995</v>
      </c>
      <c r="BD18" s="57">
        <f t="shared" si="9"/>
        <v>167.99999999999997</v>
      </c>
      <c r="BE18" s="58">
        <f>X92</f>
        <v>151.49999999999997</v>
      </c>
      <c r="BF18" s="58">
        <f>Z92</f>
        <v>375.36000000000007</v>
      </c>
      <c r="BG18" s="58">
        <f>AB92</f>
        <v>355.46000000000004</v>
      </c>
      <c r="BH18" s="58">
        <f>AD92</f>
        <v>341.36</v>
      </c>
      <c r="BI18" s="58">
        <f>AE92</f>
        <v>360.6</v>
      </c>
      <c r="BJ18" s="58">
        <f>AF92</f>
        <v>355.5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83.4</v>
      </c>
      <c r="AN19" s="57">
        <f t="shared" si="10"/>
        <v>83.4</v>
      </c>
      <c r="AO19" s="57">
        <f t="shared" si="10"/>
        <v>83.4</v>
      </c>
      <c r="AP19" s="57">
        <f t="shared" si="10"/>
        <v>83.4</v>
      </c>
      <c r="AQ19" s="57">
        <f t="shared" si="10"/>
        <v>83.4</v>
      </c>
      <c r="AR19" s="57">
        <f t="shared" si="10"/>
        <v>69.2</v>
      </c>
      <c r="AS19" s="57">
        <f>I108</f>
        <v>75.3</v>
      </c>
      <c r="AT19" s="57">
        <f>K108</f>
        <v>74.599999999999994</v>
      </c>
      <c r="AU19" s="57">
        <f t="shared" ref="AU19:BD19" si="11">M108</f>
        <v>436.04899999999998</v>
      </c>
      <c r="AV19" s="57">
        <f t="shared" si="11"/>
        <v>476.9</v>
      </c>
      <c r="AW19" s="57">
        <f t="shared" si="11"/>
        <v>365.6</v>
      </c>
      <c r="AX19" s="57">
        <f t="shared" si="11"/>
        <v>481.9</v>
      </c>
      <c r="AY19" s="57">
        <f t="shared" si="11"/>
        <v>447.80000000000007</v>
      </c>
      <c r="AZ19" s="57">
        <f t="shared" si="11"/>
        <v>373</v>
      </c>
      <c r="BA19" s="57">
        <f t="shared" si="11"/>
        <v>374.6</v>
      </c>
      <c r="BB19" s="57">
        <f t="shared" si="11"/>
        <v>293</v>
      </c>
      <c r="BC19" s="57">
        <f t="shared" si="11"/>
        <v>255</v>
      </c>
      <c r="BD19" s="57">
        <f t="shared" si="11"/>
        <v>242.60000000000002</v>
      </c>
      <c r="BE19" s="58">
        <f>X108</f>
        <v>241</v>
      </c>
      <c r="BF19" s="58">
        <f>Z108</f>
        <v>57.3</v>
      </c>
      <c r="BG19" s="58">
        <f>AB108</f>
        <v>35.9</v>
      </c>
      <c r="BH19" s="58">
        <f>AD108</f>
        <v>42.1</v>
      </c>
      <c r="BI19" s="58">
        <f>AE108</f>
        <v>34.4</v>
      </c>
      <c r="BJ19" s="58">
        <f>AF108</f>
        <v>38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44.4</v>
      </c>
      <c r="C20" s="44">
        <v>44.4</v>
      </c>
      <c r="D20" s="44">
        <v>46.5</v>
      </c>
      <c r="E20" s="44">
        <v>46.5</v>
      </c>
      <c r="F20" s="44">
        <v>46.5</v>
      </c>
      <c r="G20" s="44">
        <v>49.9</v>
      </c>
      <c r="H20" s="44">
        <v>49.9</v>
      </c>
      <c r="I20" s="44">
        <v>49.9</v>
      </c>
      <c r="J20" s="44">
        <v>49.9</v>
      </c>
      <c r="K20" s="44">
        <v>49.9</v>
      </c>
      <c r="L20" s="44">
        <v>49.9</v>
      </c>
      <c r="M20" s="44">
        <v>49.9</v>
      </c>
      <c r="N20" s="44">
        <v>49.9</v>
      </c>
      <c r="O20" s="44">
        <v>49.9</v>
      </c>
      <c r="P20" s="44">
        <v>49.9</v>
      </c>
      <c r="Q20" s="44">
        <v>49.9</v>
      </c>
      <c r="R20" s="44">
        <v>49.9</v>
      </c>
      <c r="S20" s="44">
        <v>49.9</v>
      </c>
      <c r="T20" s="44">
        <v>49.9</v>
      </c>
      <c r="U20" s="44">
        <v>49.9</v>
      </c>
      <c r="V20" s="44">
        <v>49.9</v>
      </c>
      <c r="W20" s="44">
        <v>49.9</v>
      </c>
      <c r="X20" s="44">
        <v>49.9</v>
      </c>
      <c r="Y20" s="44">
        <v>49.9</v>
      </c>
      <c r="Z20" s="44">
        <v>40.4</v>
      </c>
      <c r="AA20" s="44">
        <v>40.4</v>
      </c>
      <c r="AB20" s="44">
        <v>40.4</v>
      </c>
      <c r="AC20" s="44">
        <v>40.4</v>
      </c>
      <c r="AD20" s="44">
        <v>40.4</v>
      </c>
      <c r="AE20" s="44">
        <v>40.4</v>
      </c>
      <c r="AF20" s="44">
        <v>40.4</v>
      </c>
      <c r="AG20" s="48">
        <v>50</v>
      </c>
      <c r="AH20" s="46">
        <f t="shared" si="2"/>
        <v>49.9</v>
      </c>
      <c r="AI20" s="47">
        <f t="shared" si="3"/>
        <v>40.4</v>
      </c>
      <c r="AK20" s="49"/>
      <c r="AL20" s="52" t="s">
        <v>35</v>
      </c>
      <c r="AM20" s="57">
        <f t="shared" ref="AM20:AR20" si="12">B96</f>
        <v>102</v>
      </c>
      <c r="AN20" s="57">
        <f t="shared" si="12"/>
        <v>102</v>
      </c>
      <c r="AO20" s="57">
        <f t="shared" si="12"/>
        <v>102</v>
      </c>
      <c r="AP20" s="57">
        <f t="shared" si="12"/>
        <v>102</v>
      </c>
      <c r="AQ20" s="57">
        <f t="shared" si="12"/>
        <v>102</v>
      </c>
      <c r="AR20" s="57">
        <f t="shared" si="12"/>
        <v>102</v>
      </c>
      <c r="AS20" s="57">
        <f>I96</f>
        <v>102</v>
      </c>
      <c r="AT20" s="57">
        <f>K96</f>
        <v>102</v>
      </c>
      <c r="AU20" s="57">
        <f t="shared" ref="AU20:BD20" si="13">M96</f>
        <v>102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17.100000000000001</v>
      </c>
      <c r="BF20" s="58">
        <f>Z96</f>
        <v>94.2</v>
      </c>
      <c r="BG20" s="58">
        <f>AB96</f>
        <v>102</v>
      </c>
      <c r="BH20" s="58">
        <f>AD96</f>
        <v>102</v>
      </c>
      <c r="BI20" s="58">
        <f>AE96</f>
        <v>102</v>
      </c>
      <c r="BJ20" s="58">
        <f>AF96</f>
        <v>102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23.9</v>
      </c>
      <c r="C21" s="44">
        <v>23.9</v>
      </c>
      <c r="D21" s="44">
        <v>23.9</v>
      </c>
      <c r="E21" s="44">
        <v>23.9</v>
      </c>
      <c r="F21" s="44">
        <v>23.9</v>
      </c>
      <c r="G21" s="44">
        <v>23.9</v>
      </c>
      <c r="H21" s="44">
        <v>23.9</v>
      </c>
      <c r="I21" s="44">
        <v>23.9</v>
      </c>
      <c r="J21" s="44">
        <v>23.9</v>
      </c>
      <c r="K21" s="44">
        <v>23.9</v>
      </c>
      <c r="L21" s="44">
        <v>23.9</v>
      </c>
      <c r="M21" s="44">
        <v>23.9</v>
      </c>
      <c r="N21" s="44">
        <v>23.9</v>
      </c>
      <c r="O21" s="44">
        <v>23.9</v>
      </c>
      <c r="P21" s="44">
        <v>23.9</v>
      </c>
      <c r="Q21" s="44">
        <v>23.9</v>
      </c>
      <c r="R21" s="44">
        <v>23.9</v>
      </c>
      <c r="S21" s="44">
        <v>23.9</v>
      </c>
      <c r="T21" s="44">
        <v>23.9</v>
      </c>
      <c r="U21" s="44">
        <v>23.9</v>
      </c>
      <c r="V21" s="44">
        <v>23.9</v>
      </c>
      <c r="W21" s="44">
        <v>23.9</v>
      </c>
      <c r="X21" s="44">
        <v>23.9</v>
      </c>
      <c r="Y21" s="44">
        <v>23.9</v>
      </c>
      <c r="Z21" s="44">
        <v>23.9</v>
      </c>
      <c r="AA21" s="44">
        <v>23.9</v>
      </c>
      <c r="AB21" s="44">
        <v>23.9</v>
      </c>
      <c r="AC21" s="44">
        <v>23.9</v>
      </c>
      <c r="AD21" s="44">
        <v>23.9</v>
      </c>
      <c r="AE21" s="44">
        <v>23.9</v>
      </c>
      <c r="AF21" s="44">
        <v>23.9</v>
      </c>
      <c r="AG21" s="48">
        <v>45</v>
      </c>
      <c r="AH21" s="46">
        <f t="shared" si="2"/>
        <v>23.9</v>
      </c>
      <c r="AI21" s="47">
        <f t="shared" si="3"/>
        <v>23.9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27.2</v>
      </c>
      <c r="C22" s="44">
        <v>27.2</v>
      </c>
      <c r="D22" s="44">
        <v>27.2</v>
      </c>
      <c r="E22" s="44">
        <v>27.2</v>
      </c>
      <c r="F22" s="44">
        <v>27.2</v>
      </c>
      <c r="G22" s="44">
        <v>27.2</v>
      </c>
      <c r="H22" s="44">
        <v>27.2</v>
      </c>
      <c r="I22" s="44">
        <v>27.2</v>
      </c>
      <c r="J22" s="44">
        <v>27.2</v>
      </c>
      <c r="K22" s="44">
        <v>27.2</v>
      </c>
      <c r="L22" s="44">
        <v>27.2</v>
      </c>
      <c r="M22" s="44">
        <v>27.2</v>
      </c>
      <c r="N22" s="44">
        <v>27.2</v>
      </c>
      <c r="O22" s="44">
        <v>27.2</v>
      </c>
      <c r="P22" s="44">
        <v>27.2</v>
      </c>
      <c r="Q22" s="44">
        <v>27.2</v>
      </c>
      <c r="R22" s="44">
        <v>27.2</v>
      </c>
      <c r="S22" s="44">
        <v>27.2</v>
      </c>
      <c r="T22" s="44">
        <v>27.2</v>
      </c>
      <c r="U22" s="44">
        <v>27.2</v>
      </c>
      <c r="V22" s="44">
        <v>27.2</v>
      </c>
      <c r="W22" s="44">
        <v>27.2</v>
      </c>
      <c r="X22" s="44">
        <v>27.2</v>
      </c>
      <c r="Y22" s="44">
        <v>27.2</v>
      </c>
      <c r="Z22" s="44">
        <v>27.5</v>
      </c>
      <c r="AA22" s="44">
        <v>27.5</v>
      </c>
      <c r="AB22" s="44">
        <v>27.5</v>
      </c>
      <c r="AC22" s="44">
        <v>27.5</v>
      </c>
      <c r="AD22" s="44">
        <v>27.5</v>
      </c>
      <c r="AE22" s="44">
        <v>27.5</v>
      </c>
      <c r="AF22" s="44">
        <v>27.5</v>
      </c>
      <c r="AG22" s="48">
        <v>44</v>
      </c>
      <c r="AH22" s="46">
        <f t="shared" si="2"/>
        <v>27.5</v>
      </c>
      <c r="AI22" s="47">
        <f t="shared" si="3"/>
        <v>27.2</v>
      </c>
      <c r="AK22" s="49"/>
      <c r="AL22" s="59" t="s">
        <v>39</v>
      </c>
      <c r="AM22" s="60">
        <f t="shared" ref="AM22:BJ22" si="16">SUM(AM16:AM21)</f>
        <v>1672.4</v>
      </c>
      <c r="AN22" s="60">
        <f t="shared" si="16"/>
        <v>1672.4</v>
      </c>
      <c r="AO22" s="60">
        <f t="shared" si="16"/>
        <v>1672.4</v>
      </c>
      <c r="AP22" s="60">
        <f t="shared" si="16"/>
        <v>1672.4</v>
      </c>
      <c r="AQ22" s="60">
        <f t="shared" si="16"/>
        <v>1672.4</v>
      </c>
      <c r="AR22" s="60">
        <f t="shared" si="16"/>
        <v>1556.2500000000005</v>
      </c>
      <c r="AS22" s="60">
        <f t="shared" si="16"/>
        <v>1565.8600000000001</v>
      </c>
      <c r="AT22" s="60">
        <f t="shared" si="16"/>
        <v>1653.5500000000002</v>
      </c>
      <c r="AU22" s="60">
        <f t="shared" si="16"/>
        <v>1659.4990000000003</v>
      </c>
      <c r="AV22" s="60">
        <f t="shared" si="16"/>
        <v>1598.9500000000003</v>
      </c>
      <c r="AW22" s="60">
        <f t="shared" si="16"/>
        <v>1383.15</v>
      </c>
      <c r="AX22" s="60">
        <f t="shared" si="16"/>
        <v>1512.1000000000004</v>
      </c>
      <c r="AY22" s="60">
        <f t="shared" si="16"/>
        <v>1501.1000000000004</v>
      </c>
      <c r="AZ22" s="60">
        <f t="shared" si="16"/>
        <v>1512.3000000000002</v>
      </c>
      <c r="BA22" s="60">
        <f t="shared" si="16"/>
        <v>1587.7000000000003</v>
      </c>
      <c r="BB22" s="60">
        <f t="shared" si="16"/>
        <v>1641.6000000000004</v>
      </c>
      <c r="BC22" s="60">
        <f t="shared" si="16"/>
        <v>1537.4</v>
      </c>
      <c r="BD22" s="60">
        <f t="shared" si="16"/>
        <v>1440.8000000000002</v>
      </c>
      <c r="BE22" s="60">
        <f t="shared" si="16"/>
        <v>1479.2</v>
      </c>
      <c r="BF22" s="60">
        <f t="shared" si="16"/>
        <v>1838.5600000000006</v>
      </c>
      <c r="BG22" s="60">
        <f t="shared" si="16"/>
        <v>1655.0600000000006</v>
      </c>
      <c r="BH22" s="60">
        <f t="shared" si="16"/>
        <v>1676.3600000000006</v>
      </c>
      <c r="BI22" s="60">
        <f t="shared" si="16"/>
        <v>1729.9000000000005</v>
      </c>
      <c r="BJ22" s="60">
        <f t="shared" si="16"/>
        <v>1718.6000000000004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14.4</v>
      </c>
      <c r="C23" s="44">
        <v>14.4</v>
      </c>
      <c r="D23" s="44">
        <v>16</v>
      </c>
      <c r="E23" s="44">
        <v>16</v>
      </c>
      <c r="F23" s="44">
        <v>16</v>
      </c>
      <c r="G23" s="44">
        <v>16</v>
      </c>
      <c r="H23" s="44">
        <v>16</v>
      </c>
      <c r="I23" s="44">
        <v>16</v>
      </c>
      <c r="J23" s="44">
        <v>16</v>
      </c>
      <c r="K23" s="44">
        <v>16</v>
      </c>
      <c r="L23" s="44">
        <v>16</v>
      </c>
      <c r="M23" s="44">
        <v>16</v>
      </c>
      <c r="N23" s="44">
        <v>16</v>
      </c>
      <c r="O23" s="44">
        <v>16</v>
      </c>
      <c r="P23" s="44">
        <v>16</v>
      </c>
      <c r="Q23" s="44">
        <v>16</v>
      </c>
      <c r="R23" s="44">
        <v>16</v>
      </c>
      <c r="S23" s="44">
        <v>16</v>
      </c>
      <c r="T23" s="44">
        <v>16</v>
      </c>
      <c r="U23" s="44">
        <v>16</v>
      </c>
      <c r="V23" s="44">
        <v>16</v>
      </c>
      <c r="W23" s="44">
        <v>16</v>
      </c>
      <c r="X23" s="44">
        <v>16</v>
      </c>
      <c r="Y23" s="44">
        <v>16</v>
      </c>
      <c r="Z23" s="44">
        <v>20</v>
      </c>
      <c r="AA23" s="44">
        <v>20</v>
      </c>
      <c r="AB23" s="44">
        <v>20</v>
      </c>
      <c r="AC23" s="44">
        <v>20</v>
      </c>
      <c r="AD23" s="44">
        <v>20</v>
      </c>
      <c r="AE23" s="44">
        <v>20</v>
      </c>
      <c r="AF23" s="44">
        <v>20</v>
      </c>
      <c r="AG23" s="48">
        <v>42</v>
      </c>
      <c r="AH23" s="46">
        <f t="shared" si="2"/>
        <v>20</v>
      </c>
      <c r="AI23" s="47">
        <f t="shared" si="3"/>
        <v>14.4</v>
      </c>
      <c r="AK23" s="49"/>
      <c r="AL23" s="59" t="s">
        <v>41</v>
      </c>
      <c r="AM23" s="60">
        <f t="shared" ref="AM23:AR23" si="17">B123*-1</f>
        <v>-101</v>
      </c>
      <c r="AN23" s="60">
        <f t="shared" si="17"/>
        <v>-101</v>
      </c>
      <c r="AO23" s="60">
        <f t="shared" si="17"/>
        <v>-101</v>
      </c>
      <c r="AP23" s="60">
        <f t="shared" si="17"/>
        <v>-101</v>
      </c>
      <c r="AQ23" s="60">
        <f t="shared" si="17"/>
        <v>-101</v>
      </c>
      <c r="AR23" s="60">
        <f t="shared" si="17"/>
        <v>-77</v>
      </c>
      <c r="AS23" s="60">
        <f>I123*-1</f>
        <v>-49.8</v>
      </c>
      <c r="AT23" s="60">
        <f>K123*-1</f>
        <v>-74.3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-218</v>
      </c>
      <c r="BG23" s="60">
        <f>AB123*-1</f>
        <v>-174.5</v>
      </c>
      <c r="BH23" s="60">
        <f>AD123*-1</f>
        <v>-128.69999999999999</v>
      </c>
      <c r="BI23" s="60">
        <f>AE123*-1</f>
        <v>-237.3</v>
      </c>
      <c r="BJ23" s="60">
        <f>AF123*-1</f>
        <v>-241.6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18.600000000000001</v>
      </c>
      <c r="C24" s="44">
        <v>18.600000000000001</v>
      </c>
      <c r="D24" s="44">
        <v>18.5</v>
      </c>
      <c r="E24" s="44">
        <v>18.5</v>
      </c>
      <c r="F24" s="44">
        <v>18.5</v>
      </c>
      <c r="G24" s="44">
        <v>18.5</v>
      </c>
      <c r="H24" s="44">
        <v>18.5</v>
      </c>
      <c r="I24" s="44">
        <v>18.5</v>
      </c>
      <c r="J24" s="44">
        <v>18.5</v>
      </c>
      <c r="K24" s="44">
        <v>18.5</v>
      </c>
      <c r="L24" s="44">
        <v>18.5</v>
      </c>
      <c r="M24" s="44">
        <v>18.5</v>
      </c>
      <c r="N24" s="44">
        <v>18.5</v>
      </c>
      <c r="O24" s="44">
        <v>18.5</v>
      </c>
      <c r="P24" s="44">
        <v>18.5</v>
      </c>
      <c r="Q24" s="44">
        <v>18.5</v>
      </c>
      <c r="R24" s="44">
        <v>18.5</v>
      </c>
      <c r="S24" s="44">
        <v>18.5</v>
      </c>
      <c r="T24" s="44">
        <v>18.5</v>
      </c>
      <c r="U24" s="44">
        <v>18.5</v>
      </c>
      <c r="V24" s="44">
        <v>18.5</v>
      </c>
      <c r="W24" s="44">
        <v>18.5</v>
      </c>
      <c r="X24" s="44">
        <v>18.5</v>
      </c>
      <c r="Y24" s="44">
        <v>18.5</v>
      </c>
      <c r="Z24" s="44">
        <v>15.8</v>
      </c>
      <c r="AA24" s="44">
        <v>15.8</v>
      </c>
      <c r="AB24" s="44">
        <v>15.8</v>
      </c>
      <c r="AC24" s="44">
        <v>15.8</v>
      </c>
      <c r="AD24" s="44">
        <v>15.8</v>
      </c>
      <c r="AE24" s="44">
        <v>15.8</v>
      </c>
      <c r="AF24" s="44">
        <v>15.8</v>
      </c>
      <c r="AG24" s="48">
        <v>40</v>
      </c>
      <c r="AH24" s="46">
        <f t="shared" si="2"/>
        <v>18.600000000000001</v>
      </c>
      <c r="AI24" s="47">
        <f t="shared" si="3"/>
        <v>15.8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18.899999999999999</v>
      </c>
      <c r="C25" s="44">
        <v>18.899999999999999</v>
      </c>
      <c r="D25" s="44">
        <v>18.899999999999999</v>
      </c>
      <c r="E25" s="44">
        <v>18.899999999999999</v>
      </c>
      <c r="F25" s="44">
        <v>18.899999999999999</v>
      </c>
      <c r="G25" s="44">
        <v>18.899999999999999</v>
      </c>
      <c r="H25" s="44">
        <v>18.899999999999999</v>
      </c>
      <c r="I25" s="44">
        <v>18.899999999999999</v>
      </c>
      <c r="J25" s="44">
        <v>18.899999999999999</v>
      </c>
      <c r="K25" s="44">
        <v>18.899999999999999</v>
      </c>
      <c r="L25" s="44">
        <v>18.899999999999999</v>
      </c>
      <c r="M25" s="44">
        <v>18.899999999999999</v>
      </c>
      <c r="N25" s="44">
        <v>18.899999999999999</v>
      </c>
      <c r="O25" s="44">
        <v>18.899999999999999</v>
      </c>
      <c r="P25" s="44">
        <v>18.899999999999999</v>
      </c>
      <c r="Q25" s="44">
        <v>18.899999999999999</v>
      </c>
      <c r="R25" s="44">
        <v>18.899999999999999</v>
      </c>
      <c r="S25" s="44">
        <v>18.899999999999999</v>
      </c>
      <c r="T25" s="44">
        <v>18.899999999999999</v>
      </c>
      <c r="U25" s="44">
        <v>18.899999999999999</v>
      </c>
      <c r="V25" s="44">
        <v>18.899999999999999</v>
      </c>
      <c r="W25" s="44">
        <v>18.899999999999999</v>
      </c>
      <c r="X25" s="44">
        <v>18.899999999999999</v>
      </c>
      <c r="Y25" s="44">
        <v>18.899999999999999</v>
      </c>
      <c r="Z25" s="44">
        <v>15.6</v>
      </c>
      <c r="AA25" s="44">
        <v>15.6</v>
      </c>
      <c r="AB25" s="44">
        <v>15.6</v>
      </c>
      <c r="AC25" s="44">
        <v>15.6</v>
      </c>
      <c r="AD25" s="44">
        <v>15.6</v>
      </c>
      <c r="AE25" s="44">
        <v>15.6</v>
      </c>
      <c r="AF25" s="44">
        <v>15.6</v>
      </c>
      <c r="AG25" s="48">
        <v>38.46</v>
      </c>
      <c r="AH25" s="46">
        <f t="shared" si="2"/>
        <v>18.899999999999999</v>
      </c>
      <c r="AI25" s="47">
        <f t="shared" si="3"/>
        <v>15.6</v>
      </c>
      <c r="AK25" s="49"/>
      <c r="AL25" s="59" t="s">
        <v>44</v>
      </c>
      <c r="AM25" s="60">
        <f t="shared" ref="AM25:BJ25" si="19">AM22+AM23</f>
        <v>1571.4</v>
      </c>
      <c r="AN25" s="60">
        <f t="shared" si="19"/>
        <v>1571.4</v>
      </c>
      <c r="AO25" s="60">
        <f t="shared" si="19"/>
        <v>1571.4</v>
      </c>
      <c r="AP25" s="60">
        <f t="shared" si="19"/>
        <v>1571.4</v>
      </c>
      <c r="AQ25" s="60">
        <f t="shared" si="19"/>
        <v>1571.4</v>
      </c>
      <c r="AR25" s="60">
        <f t="shared" si="19"/>
        <v>1479.2500000000005</v>
      </c>
      <c r="AS25" s="60">
        <f t="shared" si="19"/>
        <v>1516.0600000000002</v>
      </c>
      <c r="AT25" s="60">
        <f t="shared" si="19"/>
        <v>1579.2500000000002</v>
      </c>
      <c r="AU25" s="60">
        <f t="shared" si="19"/>
        <v>1659.4990000000003</v>
      </c>
      <c r="AV25" s="60">
        <f t="shared" si="19"/>
        <v>1598.9500000000003</v>
      </c>
      <c r="AW25" s="60">
        <f t="shared" si="19"/>
        <v>1383.15</v>
      </c>
      <c r="AX25" s="60">
        <f t="shared" si="19"/>
        <v>1512.1000000000004</v>
      </c>
      <c r="AY25" s="60">
        <f t="shared" si="19"/>
        <v>1501.1000000000004</v>
      </c>
      <c r="AZ25" s="60">
        <f t="shared" si="19"/>
        <v>1512.3000000000002</v>
      </c>
      <c r="BA25" s="60">
        <f t="shared" si="19"/>
        <v>1587.7000000000003</v>
      </c>
      <c r="BB25" s="60">
        <f t="shared" si="19"/>
        <v>1641.6000000000004</v>
      </c>
      <c r="BC25" s="60">
        <f t="shared" si="19"/>
        <v>1537.4</v>
      </c>
      <c r="BD25" s="60">
        <f t="shared" si="19"/>
        <v>1440.8000000000002</v>
      </c>
      <c r="BE25" s="60">
        <f t="shared" si="19"/>
        <v>1479.2</v>
      </c>
      <c r="BF25" s="60">
        <f t="shared" si="19"/>
        <v>1620.5600000000006</v>
      </c>
      <c r="BG25" s="60">
        <f t="shared" si="19"/>
        <v>1480.5600000000006</v>
      </c>
      <c r="BH25" s="60">
        <f t="shared" si="19"/>
        <v>1547.6600000000005</v>
      </c>
      <c r="BI25" s="60">
        <f t="shared" si="19"/>
        <v>1492.6000000000006</v>
      </c>
      <c r="BJ25" s="60">
        <f t="shared" si="19"/>
        <v>1477.0000000000005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8.6999999999999993</v>
      </c>
      <c r="C26" s="44">
        <v>8.6999999999999993</v>
      </c>
      <c r="D26" s="44">
        <v>10</v>
      </c>
      <c r="E26" s="44">
        <v>10</v>
      </c>
      <c r="F26" s="44">
        <v>10</v>
      </c>
      <c r="G26" s="44">
        <v>10</v>
      </c>
      <c r="H26" s="44">
        <v>10</v>
      </c>
      <c r="I26" s="44">
        <v>10</v>
      </c>
      <c r="J26" s="44">
        <v>10</v>
      </c>
      <c r="K26" s="44">
        <v>10</v>
      </c>
      <c r="L26" s="44">
        <v>10</v>
      </c>
      <c r="M26" s="44">
        <v>10</v>
      </c>
      <c r="N26" s="44">
        <v>10</v>
      </c>
      <c r="O26" s="44">
        <v>10</v>
      </c>
      <c r="P26" s="44">
        <v>10</v>
      </c>
      <c r="Q26" s="44">
        <v>10</v>
      </c>
      <c r="R26" s="44">
        <v>10</v>
      </c>
      <c r="S26" s="44">
        <v>10</v>
      </c>
      <c r="T26" s="44">
        <v>10</v>
      </c>
      <c r="U26" s="44">
        <v>10</v>
      </c>
      <c r="V26" s="44">
        <v>10</v>
      </c>
      <c r="W26" s="44">
        <v>10</v>
      </c>
      <c r="X26" s="44">
        <v>10</v>
      </c>
      <c r="Y26" s="44">
        <v>10</v>
      </c>
      <c r="Z26" s="44">
        <v>11.5</v>
      </c>
      <c r="AA26" s="44">
        <v>11.5</v>
      </c>
      <c r="AB26" s="44">
        <v>11.5</v>
      </c>
      <c r="AC26" s="44">
        <v>11.5</v>
      </c>
      <c r="AD26" s="44">
        <v>11.5</v>
      </c>
      <c r="AE26" s="44">
        <v>11.5</v>
      </c>
      <c r="AF26" s="44">
        <v>11.5</v>
      </c>
      <c r="AG26" s="61">
        <v>38</v>
      </c>
      <c r="AH26" s="46">
        <f t="shared" si="2"/>
        <v>11.5</v>
      </c>
      <c r="AI26" s="47">
        <f t="shared" si="3"/>
        <v>8.6999999999999993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23.2</v>
      </c>
      <c r="C28" s="44">
        <v>23.2</v>
      </c>
      <c r="D28" s="44">
        <v>23.2</v>
      </c>
      <c r="E28" s="44">
        <v>23.2</v>
      </c>
      <c r="F28" s="44">
        <v>23.2</v>
      </c>
      <c r="G28" s="44">
        <v>23.2</v>
      </c>
      <c r="H28" s="44">
        <v>23.2</v>
      </c>
      <c r="I28" s="44">
        <v>23.2</v>
      </c>
      <c r="J28" s="44">
        <v>23.2</v>
      </c>
      <c r="K28" s="44">
        <v>23.2</v>
      </c>
      <c r="L28" s="44">
        <v>23.2</v>
      </c>
      <c r="M28" s="44">
        <v>23.2</v>
      </c>
      <c r="N28" s="44">
        <v>23.2</v>
      </c>
      <c r="O28" s="44">
        <v>23.2</v>
      </c>
      <c r="P28" s="44">
        <v>23.2</v>
      </c>
      <c r="Q28" s="44">
        <v>23.2</v>
      </c>
      <c r="R28" s="44">
        <v>23.2</v>
      </c>
      <c r="S28" s="44">
        <v>23.2</v>
      </c>
      <c r="T28" s="44">
        <v>23.2</v>
      </c>
      <c r="U28" s="44">
        <v>23.2</v>
      </c>
      <c r="V28" s="44">
        <v>23.2</v>
      </c>
      <c r="W28" s="44">
        <v>23.2</v>
      </c>
      <c r="X28" s="44">
        <v>23.2</v>
      </c>
      <c r="Y28" s="44">
        <v>23.2</v>
      </c>
      <c r="Z28" s="44">
        <v>34</v>
      </c>
      <c r="AA28" s="44">
        <v>34</v>
      </c>
      <c r="AB28" s="44">
        <v>34</v>
      </c>
      <c r="AC28" s="44">
        <v>34</v>
      </c>
      <c r="AD28" s="44">
        <v>34</v>
      </c>
      <c r="AE28" s="44">
        <v>34</v>
      </c>
      <c r="AF28" s="44">
        <v>34</v>
      </c>
      <c r="AG28" s="48">
        <v>35.5</v>
      </c>
      <c r="AH28" s="46">
        <f t="shared" si="2"/>
        <v>34</v>
      </c>
      <c r="AI28" s="47">
        <f t="shared" si="3"/>
        <v>23.2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13.3</v>
      </c>
      <c r="C30" s="44">
        <v>13.3</v>
      </c>
      <c r="D30" s="44">
        <v>13.3</v>
      </c>
      <c r="E30" s="44">
        <v>13.3</v>
      </c>
      <c r="F30" s="44">
        <v>13.3</v>
      </c>
      <c r="G30" s="44">
        <v>13.3</v>
      </c>
      <c r="H30" s="44">
        <v>13.3</v>
      </c>
      <c r="I30" s="44">
        <v>13.3</v>
      </c>
      <c r="J30" s="44">
        <v>13.3</v>
      </c>
      <c r="K30" s="44">
        <v>13.3</v>
      </c>
      <c r="L30" s="44">
        <v>13.3</v>
      </c>
      <c r="M30" s="44">
        <v>13.3</v>
      </c>
      <c r="N30" s="44">
        <v>13.3</v>
      </c>
      <c r="O30" s="44">
        <v>13.3</v>
      </c>
      <c r="P30" s="44">
        <v>13.3</v>
      </c>
      <c r="Q30" s="44">
        <v>13.3</v>
      </c>
      <c r="R30" s="44">
        <v>13.3</v>
      </c>
      <c r="S30" s="44">
        <v>13.3</v>
      </c>
      <c r="T30" s="44">
        <v>13.3</v>
      </c>
      <c r="U30" s="44">
        <v>13.3</v>
      </c>
      <c r="V30" s="44">
        <v>13.3</v>
      </c>
      <c r="W30" s="44">
        <v>13.3</v>
      </c>
      <c r="X30" s="44">
        <v>13.3</v>
      </c>
      <c r="Y30" s="44">
        <v>13.3</v>
      </c>
      <c r="Z30" s="44">
        <v>13.8</v>
      </c>
      <c r="AA30" s="44">
        <v>13.8</v>
      </c>
      <c r="AB30" s="44">
        <v>13.8</v>
      </c>
      <c r="AC30" s="44">
        <v>13.8</v>
      </c>
      <c r="AD30" s="44">
        <v>13.8</v>
      </c>
      <c r="AE30" s="44">
        <v>13.8</v>
      </c>
      <c r="AF30" s="44">
        <v>13.8</v>
      </c>
      <c r="AG30" s="48">
        <v>30</v>
      </c>
      <c r="AH30" s="46">
        <f t="shared" si="2"/>
        <v>13.8</v>
      </c>
      <c r="AI30" s="47">
        <f t="shared" si="3"/>
        <v>13.3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8.1999999999999993</v>
      </c>
      <c r="C31" s="44">
        <v>8.1999999999999993</v>
      </c>
      <c r="D31" s="44">
        <v>9.5</v>
      </c>
      <c r="E31" s="44">
        <v>9.5</v>
      </c>
      <c r="F31" s="44">
        <v>9.5</v>
      </c>
      <c r="G31" s="44">
        <v>9.5</v>
      </c>
      <c r="H31" s="44">
        <v>9.5</v>
      </c>
      <c r="I31" s="44">
        <v>9.5</v>
      </c>
      <c r="J31" s="44">
        <v>9.5</v>
      </c>
      <c r="K31" s="44">
        <v>9.5</v>
      </c>
      <c r="L31" s="44">
        <v>9.5</v>
      </c>
      <c r="M31" s="44">
        <v>9.5</v>
      </c>
      <c r="N31" s="44">
        <v>9.5</v>
      </c>
      <c r="O31" s="44">
        <v>9.5</v>
      </c>
      <c r="P31" s="44">
        <v>9.5</v>
      </c>
      <c r="Q31" s="44">
        <v>9.5</v>
      </c>
      <c r="R31" s="44">
        <v>9.5</v>
      </c>
      <c r="S31" s="44">
        <v>9.5</v>
      </c>
      <c r="T31" s="44">
        <v>9.5</v>
      </c>
      <c r="U31" s="44">
        <v>9.5</v>
      </c>
      <c r="V31" s="44">
        <v>9.5</v>
      </c>
      <c r="W31" s="44">
        <v>9.5</v>
      </c>
      <c r="X31" s="44">
        <v>9.5</v>
      </c>
      <c r="Y31" s="44">
        <v>9.5</v>
      </c>
      <c r="Z31" s="44">
        <v>9.5</v>
      </c>
      <c r="AA31" s="44">
        <v>9.5</v>
      </c>
      <c r="AB31" s="44">
        <v>9.5</v>
      </c>
      <c r="AC31" s="44">
        <v>9.5</v>
      </c>
      <c r="AD31" s="44">
        <v>9.5</v>
      </c>
      <c r="AE31" s="44">
        <v>9.5</v>
      </c>
      <c r="AF31" s="44">
        <v>9.5</v>
      </c>
      <c r="AG31" s="48">
        <v>29.04</v>
      </c>
      <c r="AH31" s="46">
        <f t="shared" si="2"/>
        <v>9.5</v>
      </c>
      <c r="AI31" s="47">
        <f t="shared" si="3"/>
        <v>8.1999999999999993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9.1</v>
      </c>
      <c r="C32" s="44">
        <v>9.1</v>
      </c>
      <c r="D32" s="44">
        <v>9.9</v>
      </c>
      <c r="E32" s="44">
        <v>9.9</v>
      </c>
      <c r="F32" s="44">
        <v>9.9</v>
      </c>
      <c r="G32" s="44">
        <v>9.9</v>
      </c>
      <c r="H32" s="44">
        <v>9.9</v>
      </c>
      <c r="I32" s="44">
        <v>9.9</v>
      </c>
      <c r="J32" s="44">
        <v>9.9</v>
      </c>
      <c r="K32" s="44">
        <v>9.9</v>
      </c>
      <c r="L32" s="44">
        <v>9.9</v>
      </c>
      <c r="M32" s="44">
        <v>9.9</v>
      </c>
      <c r="N32" s="44">
        <v>9.9</v>
      </c>
      <c r="O32" s="44">
        <v>9.9</v>
      </c>
      <c r="P32" s="44">
        <v>9.9</v>
      </c>
      <c r="Q32" s="44">
        <v>9.9</v>
      </c>
      <c r="R32" s="44">
        <v>9.9</v>
      </c>
      <c r="S32" s="44">
        <v>9.9</v>
      </c>
      <c r="T32" s="44">
        <v>9.9</v>
      </c>
      <c r="U32" s="44">
        <v>9.9</v>
      </c>
      <c r="V32" s="44">
        <v>9.9</v>
      </c>
      <c r="W32" s="44">
        <v>9.9</v>
      </c>
      <c r="X32" s="44">
        <v>9.9</v>
      </c>
      <c r="Y32" s="44">
        <v>9.9</v>
      </c>
      <c r="Z32" s="44">
        <v>13.3</v>
      </c>
      <c r="AA32" s="44">
        <v>13.3</v>
      </c>
      <c r="AB32" s="44">
        <v>13.3</v>
      </c>
      <c r="AC32" s="44">
        <v>13.3</v>
      </c>
      <c r="AD32" s="44">
        <v>13.3</v>
      </c>
      <c r="AE32" s="44">
        <v>13.3</v>
      </c>
      <c r="AF32" s="44">
        <v>13.3</v>
      </c>
      <c r="AG32" s="48">
        <v>28.1</v>
      </c>
      <c r="AH32" s="46">
        <f t="shared" si="2"/>
        <v>13.3</v>
      </c>
      <c r="AI32" s="47">
        <f t="shared" si="3"/>
        <v>9.1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10</v>
      </c>
      <c r="C33" s="44">
        <v>10</v>
      </c>
      <c r="D33" s="44">
        <v>10</v>
      </c>
      <c r="E33" s="44">
        <v>10</v>
      </c>
      <c r="F33" s="44">
        <v>10</v>
      </c>
      <c r="G33" s="44">
        <v>10</v>
      </c>
      <c r="H33" s="44">
        <v>10</v>
      </c>
      <c r="I33" s="44">
        <v>10</v>
      </c>
      <c r="J33" s="44">
        <v>10</v>
      </c>
      <c r="K33" s="44">
        <v>10</v>
      </c>
      <c r="L33" s="44">
        <v>10</v>
      </c>
      <c r="M33" s="44">
        <v>10</v>
      </c>
      <c r="N33" s="44">
        <v>10</v>
      </c>
      <c r="O33" s="44">
        <v>10</v>
      </c>
      <c r="P33" s="44">
        <v>10</v>
      </c>
      <c r="Q33" s="44">
        <v>10</v>
      </c>
      <c r="R33" s="44">
        <v>10</v>
      </c>
      <c r="S33" s="44">
        <v>10</v>
      </c>
      <c r="T33" s="44">
        <v>10</v>
      </c>
      <c r="U33" s="44">
        <v>10</v>
      </c>
      <c r="V33" s="44">
        <v>10</v>
      </c>
      <c r="W33" s="44">
        <v>10</v>
      </c>
      <c r="X33" s="44">
        <v>10</v>
      </c>
      <c r="Y33" s="44">
        <v>10</v>
      </c>
      <c r="Z33" s="44">
        <v>9.6</v>
      </c>
      <c r="AA33" s="44">
        <v>9.6</v>
      </c>
      <c r="AB33" s="44">
        <v>9.6</v>
      </c>
      <c r="AC33" s="44">
        <v>9.6</v>
      </c>
      <c r="AD33" s="44">
        <v>9.6</v>
      </c>
      <c r="AE33" s="44">
        <v>9.6</v>
      </c>
      <c r="AF33" s="44">
        <v>9.6</v>
      </c>
      <c r="AG33" s="48">
        <v>27</v>
      </c>
      <c r="AH33" s="46">
        <f t="shared" si="2"/>
        <v>10</v>
      </c>
      <c r="AI33" s="47">
        <f t="shared" si="3"/>
        <v>9.6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12.2</v>
      </c>
      <c r="C35" s="44">
        <v>12.2</v>
      </c>
      <c r="D35" s="44">
        <v>12.2</v>
      </c>
      <c r="E35" s="44">
        <v>12.2</v>
      </c>
      <c r="F35" s="44">
        <v>12.2</v>
      </c>
      <c r="G35" s="44">
        <v>12.2</v>
      </c>
      <c r="H35" s="44">
        <v>12.2</v>
      </c>
      <c r="I35" s="44">
        <v>12.2</v>
      </c>
      <c r="J35" s="44">
        <v>12.2</v>
      </c>
      <c r="K35" s="44">
        <v>12.2</v>
      </c>
      <c r="L35" s="44">
        <v>12.2</v>
      </c>
      <c r="M35" s="44">
        <v>12.2</v>
      </c>
      <c r="N35" s="44">
        <v>12.2</v>
      </c>
      <c r="O35" s="44">
        <v>12.2</v>
      </c>
      <c r="P35" s="44">
        <v>12.2</v>
      </c>
      <c r="Q35" s="44">
        <v>12.2</v>
      </c>
      <c r="R35" s="44">
        <v>12.2</v>
      </c>
      <c r="S35" s="44">
        <v>12.2</v>
      </c>
      <c r="T35" s="44">
        <v>12.2</v>
      </c>
      <c r="U35" s="44">
        <v>12.2</v>
      </c>
      <c r="V35" s="44">
        <v>12.2</v>
      </c>
      <c r="W35" s="44">
        <v>12.2</v>
      </c>
      <c r="X35" s="44">
        <v>12.2</v>
      </c>
      <c r="Y35" s="44">
        <v>12.2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13</v>
      </c>
      <c r="C36" s="44">
        <v>13</v>
      </c>
      <c r="D36" s="44">
        <v>13</v>
      </c>
      <c r="E36" s="44">
        <v>13</v>
      </c>
      <c r="F36" s="44">
        <v>13</v>
      </c>
      <c r="G36" s="44">
        <v>13</v>
      </c>
      <c r="H36" s="44">
        <v>13</v>
      </c>
      <c r="I36" s="44">
        <v>13</v>
      </c>
      <c r="J36" s="44">
        <v>13</v>
      </c>
      <c r="K36" s="44">
        <v>13</v>
      </c>
      <c r="L36" s="44">
        <v>13</v>
      </c>
      <c r="M36" s="44">
        <v>13</v>
      </c>
      <c r="N36" s="44">
        <v>13</v>
      </c>
      <c r="O36" s="44">
        <v>13</v>
      </c>
      <c r="P36" s="44">
        <v>13</v>
      </c>
      <c r="Q36" s="44">
        <v>13</v>
      </c>
      <c r="R36" s="44">
        <v>13</v>
      </c>
      <c r="S36" s="44">
        <v>13</v>
      </c>
      <c r="T36" s="44">
        <v>13</v>
      </c>
      <c r="U36" s="44">
        <v>13</v>
      </c>
      <c r="V36" s="44">
        <v>13</v>
      </c>
      <c r="W36" s="44">
        <v>13</v>
      </c>
      <c r="X36" s="44">
        <v>13</v>
      </c>
      <c r="Y36" s="44">
        <v>13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13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13.3</v>
      </c>
      <c r="C37" s="44">
        <v>13.3</v>
      </c>
      <c r="D37" s="44">
        <v>14.3</v>
      </c>
      <c r="E37" s="44">
        <v>14.3</v>
      </c>
      <c r="F37" s="44">
        <v>14.3</v>
      </c>
      <c r="G37" s="44">
        <v>14.3</v>
      </c>
      <c r="H37" s="44">
        <v>14.3</v>
      </c>
      <c r="I37" s="44">
        <v>14.3</v>
      </c>
      <c r="J37" s="44">
        <v>14.3</v>
      </c>
      <c r="K37" s="44">
        <v>14.3</v>
      </c>
      <c r="L37" s="44">
        <v>14.3</v>
      </c>
      <c r="M37" s="44">
        <v>14.3</v>
      </c>
      <c r="N37" s="44">
        <v>14.3</v>
      </c>
      <c r="O37" s="44">
        <v>14.3</v>
      </c>
      <c r="P37" s="44">
        <v>14.3</v>
      </c>
      <c r="Q37" s="44">
        <v>14.3</v>
      </c>
      <c r="R37" s="44">
        <v>14.3</v>
      </c>
      <c r="S37" s="44">
        <v>14.3</v>
      </c>
      <c r="T37" s="44">
        <v>14.3</v>
      </c>
      <c r="U37" s="44">
        <v>14.3</v>
      </c>
      <c r="V37" s="44">
        <v>14.3</v>
      </c>
      <c r="W37" s="44">
        <v>14.3</v>
      </c>
      <c r="X37" s="44">
        <v>14.3</v>
      </c>
      <c r="Y37" s="44">
        <v>14.3</v>
      </c>
      <c r="Z37" s="44">
        <v>14.6</v>
      </c>
      <c r="AA37" s="44">
        <v>14.6</v>
      </c>
      <c r="AB37" s="44">
        <v>14.6</v>
      </c>
      <c r="AC37" s="44">
        <v>14.6</v>
      </c>
      <c r="AD37" s="44">
        <v>14.6</v>
      </c>
      <c r="AE37" s="44">
        <v>14.6</v>
      </c>
      <c r="AF37" s="44">
        <v>14.6</v>
      </c>
      <c r="AG37" s="48">
        <v>25</v>
      </c>
      <c r="AH37" s="46">
        <f t="shared" si="2"/>
        <v>14.6</v>
      </c>
      <c r="AI37" s="47">
        <f t="shared" si="3"/>
        <v>13.3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6</v>
      </c>
      <c r="C38" s="44">
        <v>6</v>
      </c>
      <c r="D38" s="44">
        <v>6</v>
      </c>
      <c r="E38" s="44">
        <v>6</v>
      </c>
      <c r="F38" s="44">
        <v>6</v>
      </c>
      <c r="G38" s="44">
        <v>6</v>
      </c>
      <c r="H38" s="44">
        <v>6</v>
      </c>
      <c r="I38" s="44">
        <v>6</v>
      </c>
      <c r="J38" s="44">
        <v>6</v>
      </c>
      <c r="K38" s="44">
        <v>6</v>
      </c>
      <c r="L38" s="44">
        <v>6</v>
      </c>
      <c r="M38" s="44">
        <v>6</v>
      </c>
      <c r="N38" s="44">
        <v>6</v>
      </c>
      <c r="O38" s="44">
        <v>6</v>
      </c>
      <c r="P38" s="44">
        <v>6</v>
      </c>
      <c r="Q38" s="44">
        <v>6</v>
      </c>
      <c r="R38" s="44">
        <v>6</v>
      </c>
      <c r="S38" s="44">
        <v>6</v>
      </c>
      <c r="T38" s="44">
        <v>6</v>
      </c>
      <c r="U38" s="44">
        <v>6</v>
      </c>
      <c r="V38" s="44">
        <v>6</v>
      </c>
      <c r="W38" s="44">
        <v>6</v>
      </c>
      <c r="X38" s="44">
        <v>6</v>
      </c>
      <c r="Y38" s="44">
        <v>6</v>
      </c>
      <c r="Z38" s="44">
        <v>8</v>
      </c>
      <c r="AA38" s="44">
        <v>8</v>
      </c>
      <c r="AB38" s="44">
        <v>8</v>
      </c>
      <c r="AC38" s="44">
        <v>8</v>
      </c>
      <c r="AD38" s="44">
        <v>8</v>
      </c>
      <c r="AE38" s="44">
        <v>8</v>
      </c>
      <c r="AF38" s="44">
        <v>8</v>
      </c>
      <c r="AG38" s="48">
        <v>25</v>
      </c>
      <c r="AH38" s="46">
        <f t="shared" si="2"/>
        <v>8</v>
      </c>
      <c r="AI38" s="47">
        <f t="shared" si="3"/>
        <v>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8.5</v>
      </c>
      <c r="C39" s="44">
        <v>8.5</v>
      </c>
      <c r="D39" s="44">
        <v>7.6</v>
      </c>
      <c r="E39" s="44">
        <v>7.6</v>
      </c>
      <c r="F39" s="44">
        <v>7.6</v>
      </c>
      <c r="G39" s="44">
        <v>7.6</v>
      </c>
      <c r="H39" s="44">
        <v>7.6</v>
      </c>
      <c r="I39" s="44">
        <v>7.6</v>
      </c>
      <c r="J39" s="44">
        <v>7.6</v>
      </c>
      <c r="K39" s="44">
        <v>7.6</v>
      </c>
      <c r="L39" s="44">
        <v>7.6</v>
      </c>
      <c r="M39" s="44">
        <v>7.6</v>
      </c>
      <c r="N39" s="44">
        <v>7.6</v>
      </c>
      <c r="O39" s="44">
        <v>7.6</v>
      </c>
      <c r="P39" s="44">
        <v>7.6</v>
      </c>
      <c r="Q39" s="44">
        <v>7.6</v>
      </c>
      <c r="R39" s="44">
        <v>7.6</v>
      </c>
      <c r="S39" s="44">
        <v>7.6</v>
      </c>
      <c r="T39" s="44">
        <v>7.6</v>
      </c>
      <c r="U39" s="44">
        <v>7.6</v>
      </c>
      <c r="V39" s="44">
        <v>7.6</v>
      </c>
      <c r="W39" s="44">
        <v>7.6</v>
      </c>
      <c r="X39" s="44">
        <v>7.6</v>
      </c>
      <c r="Y39" s="44">
        <v>7.6</v>
      </c>
      <c r="Z39" s="44">
        <v>7.9</v>
      </c>
      <c r="AA39" s="44">
        <v>7.9</v>
      </c>
      <c r="AB39" s="44">
        <v>7.9</v>
      </c>
      <c r="AC39" s="44">
        <v>7.9</v>
      </c>
      <c r="AD39" s="44">
        <v>7.9</v>
      </c>
      <c r="AE39" s="44">
        <v>7.9</v>
      </c>
      <c r="AF39" s="44">
        <v>7.9</v>
      </c>
      <c r="AG39" s="48">
        <v>23.5</v>
      </c>
      <c r="AH39" s="46">
        <f t="shared" si="2"/>
        <v>8.5</v>
      </c>
      <c r="AI39" s="47">
        <f t="shared" si="3"/>
        <v>7.6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10</v>
      </c>
      <c r="C40" s="44">
        <v>10</v>
      </c>
      <c r="D40" s="44">
        <v>10</v>
      </c>
      <c r="E40" s="44">
        <v>10</v>
      </c>
      <c r="F40" s="44">
        <v>10</v>
      </c>
      <c r="G40" s="44">
        <v>10</v>
      </c>
      <c r="H40" s="44">
        <v>10</v>
      </c>
      <c r="I40" s="44">
        <v>10</v>
      </c>
      <c r="J40" s="44">
        <v>10</v>
      </c>
      <c r="K40" s="44">
        <v>10</v>
      </c>
      <c r="L40" s="44">
        <v>10</v>
      </c>
      <c r="M40" s="44">
        <v>10</v>
      </c>
      <c r="N40" s="44">
        <v>10</v>
      </c>
      <c r="O40" s="44">
        <v>10</v>
      </c>
      <c r="P40" s="44">
        <v>10</v>
      </c>
      <c r="Q40" s="44">
        <v>10</v>
      </c>
      <c r="R40" s="44">
        <v>10</v>
      </c>
      <c r="S40" s="44">
        <v>10</v>
      </c>
      <c r="T40" s="44">
        <v>10</v>
      </c>
      <c r="U40" s="44">
        <v>10</v>
      </c>
      <c r="V40" s="44">
        <v>10</v>
      </c>
      <c r="W40" s="44">
        <v>10</v>
      </c>
      <c r="X40" s="44">
        <v>10</v>
      </c>
      <c r="Y40" s="44">
        <v>10</v>
      </c>
      <c r="Z40" s="44">
        <v>8.5</v>
      </c>
      <c r="AA40" s="44">
        <v>8.5</v>
      </c>
      <c r="AB40" s="44">
        <v>8.5</v>
      </c>
      <c r="AC40" s="44">
        <v>8.5</v>
      </c>
      <c r="AD40" s="44">
        <v>8.5</v>
      </c>
      <c r="AE40" s="44">
        <v>8.5</v>
      </c>
      <c r="AF40" s="44">
        <v>8.5</v>
      </c>
      <c r="AG40" s="48">
        <v>22.2</v>
      </c>
      <c r="AH40" s="46">
        <f t="shared" si="2"/>
        <v>10</v>
      </c>
      <c r="AI40" s="47">
        <f t="shared" si="3"/>
        <v>8.5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7.5</v>
      </c>
      <c r="C41" s="44">
        <v>7.5</v>
      </c>
      <c r="D41" s="44">
        <v>7.5</v>
      </c>
      <c r="E41" s="44">
        <v>7.5</v>
      </c>
      <c r="F41" s="44">
        <v>7.5</v>
      </c>
      <c r="G41" s="44">
        <v>7.5</v>
      </c>
      <c r="H41" s="44">
        <v>7.5</v>
      </c>
      <c r="I41" s="44">
        <v>7.5</v>
      </c>
      <c r="J41" s="44">
        <v>7.5</v>
      </c>
      <c r="K41" s="44">
        <v>7.5</v>
      </c>
      <c r="L41" s="44">
        <v>7.5</v>
      </c>
      <c r="M41" s="44">
        <v>7.5</v>
      </c>
      <c r="N41" s="44">
        <v>7.5</v>
      </c>
      <c r="O41" s="44">
        <v>7.5</v>
      </c>
      <c r="P41" s="44">
        <v>7.5</v>
      </c>
      <c r="Q41" s="44">
        <v>7.5</v>
      </c>
      <c r="R41" s="44">
        <v>7.5</v>
      </c>
      <c r="S41" s="44">
        <v>7.5</v>
      </c>
      <c r="T41" s="44">
        <v>7.5</v>
      </c>
      <c r="U41" s="44">
        <v>7.5</v>
      </c>
      <c r="V41" s="44">
        <v>7.5</v>
      </c>
      <c r="W41" s="44">
        <v>7.5</v>
      </c>
      <c r="X41" s="44">
        <v>7.5</v>
      </c>
      <c r="Y41" s="44">
        <v>7.5</v>
      </c>
      <c r="Z41" s="44">
        <v>7.5</v>
      </c>
      <c r="AA41" s="44">
        <v>7.5</v>
      </c>
      <c r="AB41" s="44">
        <v>7.5</v>
      </c>
      <c r="AC41" s="44">
        <v>7.5</v>
      </c>
      <c r="AD41" s="44">
        <v>7.5</v>
      </c>
      <c r="AE41" s="44">
        <v>7.5</v>
      </c>
      <c r="AF41" s="44">
        <v>7.5</v>
      </c>
      <c r="AG41" s="48">
        <v>22.1</v>
      </c>
      <c r="AH41" s="46">
        <f t="shared" si="2"/>
        <v>7.5</v>
      </c>
      <c r="AI41" s="47">
        <f t="shared" si="3"/>
        <v>7.5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5.4</v>
      </c>
      <c r="C42" s="44">
        <v>5.4</v>
      </c>
      <c r="D42" s="44">
        <v>5.7</v>
      </c>
      <c r="E42" s="44">
        <v>5.7</v>
      </c>
      <c r="F42" s="44">
        <v>5.7</v>
      </c>
      <c r="G42" s="44">
        <v>5.7</v>
      </c>
      <c r="H42" s="44">
        <v>5.7</v>
      </c>
      <c r="I42" s="44">
        <v>5.7</v>
      </c>
      <c r="J42" s="44">
        <v>5.7</v>
      </c>
      <c r="K42" s="44">
        <v>5.7</v>
      </c>
      <c r="L42" s="44">
        <v>5.7</v>
      </c>
      <c r="M42" s="44">
        <v>5.7</v>
      </c>
      <c r="N42" s="44">
        <v>5.7</v>
      </c>
      <c r="O42" s="44">
        <v>5.7</v>
      </c>
      <c r="P42" s="44">
        <v>5.7</v>
      </c>
      <c r="Q42" s="44">
        <v>5.7</v>
      </c>
      <c r="R42" s="44">
        <v>5.7</v>
      </c>
      <c r="S42" s="44">
        <v>5.7</v>
      </c>
      <c r="T42" s="44">
        <v>5.7</v>
      </c>
      <c r="U42" s="44">
        <v>5.7</v>
      </c>
      <c r="V42" s="44">
        <v>5.7</v>
      </c>
      <c r="W42" s="44">
        <v>5.7</v>
      </c>
      <c r="X42" s="44">
        <v>5.7</v>
      </c>
      <c r="Y42" s="44">
        <v>5.7</v>
      </c>
      <c r="Z42" s="44">
        <v>6.8</v>
      </c>
      <c r="AA42" s="44">
        <v>6.8</v>
      </c>
      <c r="AB42" s="44">
        <v>6.8</v>
      </c>
      <c r="AC42" s="44">
        <v>6.8</v>
      </c>
      <c r="AD42" s="44">
        <v>6.8</v>
      </c>
      <c r="AE42" s="44">
        <v>6.8</v>
      </c>
      <c r="AF42" s="44">
        <v>6.8</v>
      </c>
      <c r="AG42" s="48">
        <v>22</v>
      </c>
      <c r="AH42" s="46">
        <f t="shared" si="2"/>
        <v>6.8</v>
      </c>
      <c r="AI42" s="47">
        <f t="shared" si="3"/>
        <v>5.4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4.5</v>
      </c>
      <c r="C43" s="44">
        <v>4.5</v>
      </c>
      <c r="D43" s="44">
        <v>4.5</v>
      </c>
      <c r="E43" s="44">
        <v>4.5</v>
      </c>
      <c r="F43" s="44">
        <v>4.5</v>
      </c>
      <c r="G43" s="44">
        <v>4.5</v>
      </c>
      <c r="H43" s="44">
        <v>4.5</v>
      </c>
      <c r="I43" s="44">
        <v>4.5</v>
      </c>
      <c r="J43" s="44">
        <v>4.5</v>
      </c>
      <c r="K43" s="44">
        <v>4.5</v>
      </c>
      <c r="L43" s="44">
        <v>4.5</v>
      </c>
      <c r="M43" s="44">
        <v>4.5</v>
      </c>
      <c r="N43" s="44">
        <v>4.5</v>
      </c>
      <c r="O43" s="44">
        <v>4.5</v>
      </c>
      <c r="P43" s="44">
        <v>4.5</v>
      </c>
      <c r="Q43" s="44">
        <v>4.5</v>
      </c>
      <c r="R43" s="44">
        <v>4.5</v>
      </c>
      <c r="S43" s="44">
        <v>4.5</v>
      </c>
      <c r="T43" s="44">
        <v>4.5</v>
      </c>
      <c r="U43" s="44">
        <v>4.5</v>
      </c>
      <c r="V43" s="44">
        <v>4.5</v>
      </c>
      <c r="W43" s="44">
        <v>4.5</v>
      </c>
      <c r="X43" s="44">
        <v>4.5</v>
      </c>
      <c r="Y43" s="44">
        <v>4.5</v>
      </c>
      <c r="Z43" s="44">
        <v>4.5</v>
      </c>
      <c r="AA43" s="44">
        <v>4.5</v>
      </c>
      <c r="AB43" s="44">
        <v>4.5</v>
      </c>
      <c r="AC43" s="44">
        <v>4.5</v>
      </c>
      <c r="AD43" s="44">
        <v>4.5</v>
      </c>
      <c r="AE43" s="44">
        <v>4.5</v>
      </c>
      <c r="AF43" s="44">
        <v>4.5</v>
      </c>
      <c r="AG43" s="48">
        <v>22</v>
      </c>
      <c r="AH43" s="46">
        <f t="shared" si="2"/>
        <v>4.5</v>
      </c>
      <c r="AI43" s="47">
        <f t="shared" si="3"/>
        <v>4.5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12.2</v>
      </c>
      <c r="C44" s="44">
        <v>12.2</v>
      </c>
      <c r="D44" s="44">
        <v>12.2</v>
      </c>
      <c r="E44" s="44">
        <v>12.2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Q44" s="44">
        <v>0</v>
      </c>
      <c r="R44" s="44">
        <v>0</v>
      </c>
      <c r="S44" s="44">
        <v>0</v>
      </c>
      <c r="T44" s="44">
        <v>0</v>
      </c>
      <c r="U44" s="44">
        <v>0</v>
      </c>
      <c r="V44" s="44">
        <v>11.9</v>
      </c>
      <c r="W44" s="44">
        <v>11.9</v>
      </c>
      <c r="X44" s="44">
        <v>11.9</v>
      </c>
      <c r="Y44" s="44">
        <v>11.9</v>
      </c>
      <c r="Z44" s="44">
        <v>12.2</v>
      </c>
      <c r="AA44" s="44">
        <v>12.2</v>
      </c>
      <c r="AB44" s="44">
        <v>12.2</v>
      </c>
      <c r="AC44" s="44">
        <v>12.2</v>
      </c>
      <c r="AD44" s="44">
        <v>12.2</v>
      </c>
      <c r="AE44" s="44">
        <v>12.2</v>
      </c>
      <c r="AF44" s="44">
        <v>12.2</v>
      </c>
      <c r="AG44" s="48">
        <v>21.93</v>
      </c>
      <c r="AH44" s="46">
        <f t="shared" si="2"/>
        <v>12.2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16.5</v>
      </c>
      <c r="C45" s="44">
        <v>16.5</v>
      </c>
      <c r="D45" s="44">
        <v>17.8</v>
      </c>
      <c r="E45" s="44">
        <v>17.8</v>
      </c>
      <c r="F45" s="44">
        <v>17.8</v>
      </c>
      <c r="G45" s="44">
        <v>17.8</v>
      </c>
      <c r="H45" s="44">
        <v>17.8</v>
      </c>
      <c r="I45" s="44">
        <v>17.8</v>
      </c>
      <c r="J45" s="44">
        <v>17.8</v>
      </c>
      <c r="K45" s="44">
        <v>17.8</v>
      </c>
      <c r="L45" s="44">
        <v>17.8</v>
      </c>
      <c r="M45" s="44">
        <v>17.8</v>
      </c>
      <c r="N45" s="44">
        <v>17.8</v>
      </c>
      <c r="O45" s="44">
        <v>17.8</v>
      </c>
      <c r="P45" s="44">
        <v>17.8</v>
      </c>
      <c r="Q45" s="44">
        <v>17.8</v>
      </c>
      <c r="R45" s="44">
        <v>17.8</v>
      </c>
      <c r="S45" s="44">
        <v>17.8</v>
      </c>
      <c r="T45" s="44">
        <v>17.8</v>
      </c>
      <c r="U45" s="44">
        <v>17.8</v>
      </c>
      <c r="V45" s="44">
        <v>17.8</v>
      </c>
      <c r="W45" s="44">
        <v>17.8</v>
      </c>
      <c r="X45" s="44">
        <v>17.8</v>
      </c>
      <c r="Y45" s="44">
        <v>17.8</v>
      </c>
      <c r="Z45" s="44">
        <v>22.6</v>
      </c>
      <c r="AA45" s="44">
        <v>22.6</v>
      </c>
      <c r="AB45" s="44">
        <v>22.6</v>
      </c>
      <c r="AC45" s="44">
        <v>22.6</v>
      </c>
      <c r="AD45" s="44">
        <v>22.6</v>
      </c>
      <c r="AE45" s="44">
        <v>22.6</v>
      </c>
      <c r="AF45" s="44">
        <v>22.6</v>
      </c>
      <c r="AG45" s="48">
        <v>21.3</v>
      </c>
      <c r="AH45" s="46">
        <f t="shared" si="2"/>
        <v>22.6</v>
      </c>
      <c r="AI45" s="47">
        <f t="shared" si="3"/>
        <v>16.5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10.9</v>
      </c>
      <c r="C46" s="44">
        <v>10.9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7.5</v>
      </c>
      <c r="AA46" s="44">
        <v>7.5</v>
      </c>
      <c r="AB46" s="44">
        <v>7.5</v>
      </c>
      <c r="AC46" s="44">
        <v>7.5</v>
      </c>
      <c r="AD46" s="44">
        <v>7.5</v>
      </c>
      <c r="AE46" s="44">
        <v>7.5</v>
      </c>
      <c r="AF46" s="44">
        <v>7.5</v>
      </c>
      <c r="AG46" s="48">
        <v>20</v>
      </c>
      <c r="AH46" s="46">
        <f t="shared" si="2"/>
        <v>11.3</v>
      </c>
      <c r="AI46" s="47">
        <f t="shared" si="3"/>
        <v>7.5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5.3</v>
      </c>
      <c r="C47" s="44">
        <v>5.3</v>
      </c>
      <c r="D47" s="44">
        <v>5.2</v>
      </c>
      <c r="E47" s="44">
        <v>5.2</v>
      </c>
      <c r="F47" s="44">
        <v>5.2</v>
      </c>
      <c r="G47" s="44">
        <v>5.2</v>
      </c>
      <c r="H47" s="44">
        <v>5.2</v>
      </c>
      <c r="I47" s="44">
        <v>5.2</v>
      </c>
      <c r="J47" s="44">
        <v>5.2</v>
      </c>
      <c r="K47" s="44">
        <v>5.2</v>
      </c>
      <c r="L47" s="44">
        <v>5.2</v>
      </c>
      <c r="M47" s="44">
        <v>5.2</v>
      </c>
      <c r="N47" s="44">
        <v>5.2</v>
      </c>
      <c r="O47" s="44">
        <v>5.2</v>
      </c>
      <c r="P47" s="44">
        <v>5.2</v>
      </c>
      <c r="Q47" s="44">
        <v>5.2</v>
      </c>
      <c r="R47" s="44">
        <v>5.2</v>
      </c>
      <c r="S47" s="44">
        <v>5.2</v>
      </c>
      <c r="T47" s="44">
        <v>5.2</v>
      </c>
      <c r="U47" s="44">
        <v>5.2</v>
      </c>
      <c r="V47" s="44">
        <v>5.2</v>
      </c>
      <c r="W47" s="44">
        <v>5.2</v>
      </c>
      <c r="X47" s="44">
        <v>5.2</v>
      </c>
      <c r="Y47" s="44">
        <v>5.2</v>
      </c>
      <c r="Z47" s="44">
        <v>5.2</v>
      </c>
      <c r="AA47" s="44">
        <v>5.2</v>
      </c>
      <c r="AB47" s="44">
        <v>5.2</v>
      </c>
      <c r="AC47" s="44">
        <v>5.2</v>
      </c>
      <c r="AD47" s="44">
        <v>5.2</v>
      </c>
      <c r="AE47" s="44">
        <v>5.2</v>
      </c>
      <c r="AF47" s="44">
        <v>5.2</v>
      </c>
      <c r="AG47" s="48">
        <v>19.8</v>
      </c>
      <c r="AH47" s="46">
        <f t="shared" si="2"/>
        <v>5.3</v>
      </c>
      <c r="AI47" s="47">
        <f t="shared" si="3"/>
        <v>5.2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</v>
      </c>
      <c r="C49" s="44">
        <v>7</v>
      </c>
      <c r="D49" s="44">
        <v>7</v>
      </c>
      <c r="E49" s="44">
        <v>7</v>
      </c>
      <c r="F49" s="44">
        <v>7</v>
      </c>
      <c r="G49" s="44">
        <v>7</v>
      </c>
      <c r="H49" s="44">
        <v>7</v>
      </c>
      <c r="I49" s="44">
        <v>7</v>
      </c>
      <c r="J49" s="44">
        <v>7</v>
      </c>
      <c r="K49" s="44">
        <v>7</v>
      </c>
      <c r="L49" s="44">
        <v>7</v>
      </c>
      <c r="M49" s="44">
        <v>7</v>
      </c>
      <c r="N49" s="44">
        <v>7</v>
      </c>
      <c r="O49" s="44">
        <v>7</v>
      </c>
      <c r="P49" s="44">
        <v>7</v>
      </c>
      <c r="Q49" s="44">
        <v>7</v>
      </c>
      <c r="R49" s="44">
        <v>7</v>
      </c>
      <c r="S49" s="44">
        <v>7</v>
      </c>
      <c r="T49" s="44">
        <v>7</v>
      </c>
      <c r="U49" s="44">
        <v>7</v>
      </c>
      <c r="V49" s="44">
        <v>7</v>
      </c>
      <c r="W49" s="44">
        <v>7</v>
      </c>
      <c r="X49" s="44">
        <v>7</v>
      </c>
      <c r="Y49" s="44">
        <v>7</v>
      </c>
      <c r="Z49" s="44">
        <v>6.3</v>
      </c>
      <c r="AA49" s="44">
        <v>6.3</v>
      </c>
      <c r="AB49" s="44">
        <v>6.3</v>
      </c>
      <c r="AC49" s="44">
        <v>6.3</v>
      </c>
      <c r="AD49" s="44">
        <v>6.3</v>
      </c>
      <c r="AE49" s="44">
        <v>6.3</v>
      </c>
      <c r="AF49" s="44">
        <v>6.3</v>
      </c>
      <c r="AG49" s="48">
        <v>15.33</v>
      </c>
      <c r="AH49" s="46">
        <f t="shared" si="2"/>
        <v>7</v>
      </c>
      <c r="AI49" s="47">
        <f t="shared" si="3"/>
        <v>6.3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5.0999999999999996</v>
      </c>
      <c r="C50" s="44">
        <v>5.0999999999999996</v>
      </c>
      <c r="D50" s="44">
        <v>5.0999999999999996</v>
      </c>
      <c r="E50" s="44">
        <v>5.0999999999999996</v>
      </c>
      <c r="F50" s="44">
        <v>5.0999999999999996</v>
      </c>
      <c r="G50" s="44">
        <v>5.0999999999999996</v>
      </c>
      <c r="H50" s="44">
        <v>5.0999999999999996</v>
      </c>
      <c r="I50" s="44">
        <v>5.0999999999999996</v>
      </c>
      <c r="J50" s="44">
        <v>5.0999999999999996</v>
      </c>
      <c r="K50" s="44">
        <v>5.0999999999999996</v>
      </c>
      <c r="L50" s="44">
        <v>5.0999999999999996</v>
      </c>
      <c r="M50" s="44">
        <v>5.0999999999999996</v>
      </c>
      <c r="N50" s="44">
        <v>5.0999999999999996</v>
      </c>
      <c r="O50" s="44">
        <v>5.0999999999999996</v>
      </c>
      <c r="P50" s="44">
        <v>5.0999999999999996</v>
      </c>
      <c r="Q50" s="44">
        <v>5.0999999999999996</v>
      </c>
      <c r="R50" s="44">
        <v>5.0999999999999996</v>
      </c>
      <c r="S50" s="44">
        <v>5.0999999999999996</v>
      </c>
      <c r="T50" s="44">
        <v>5.0999999999999996</v>
      </c>
      <c r="U50" s="44">
        <v>5.0999999999999996</v>
      </c>
      <c r="V50" s="44">
        <v>5.0999999999999996</v>
      </c>
      <c r="W50" s="44">
        <v>5.0999999999999996</v>
      </c>
      <c r="X50" s="44">
        <v>5.0999999999999996</v>
      </c>
      <c r="Y50" s="44">
        <v>5.0999999999999996</v>
      </c>
      <c r="Z50" s="44">
        <v>5.0999999999999996</v>
      </c>
      <c r="AA50" s="44">
        <v>5.0999999999999996</v>
      </c>
      <c r="AB50" s="44">
        <v>5.0999999999999996</v>
      </c>
      <c r="AC50" s="44">
        <v>5.0999999999999996</v>
      </c>
      <c r="AD50" s="44">
        <v>5.0999999999999996</v>
      </c>
      <c r="AE50" s="44">
        <v>5.0999999999999996</v>
      </c>
      <c r="AF50" s="44">
        <v>5.0999999999999996</v>
      </c>
      <c r="AG50" s="48">
        <v>14.9</v>
      </c>
      <c r="AH50" s="46">
        <f t="shared" si="2"/>
        <v>5.0999999999999996</v>
      </c>
      <c r="AI50" s="47">
        <f t="shared" si="3"/>
        <v>5.0999999999999996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6.5</v>
      </c>
      <c r="C51" s="44">
        <v>6.5</v>
      </c>
      <c r="D51" s="44">
        <v>6.5</v>
      </c>
      <c r="E51" s="44">
        <v>6.5</v>
      </c>
      <c r="F51" s="44">
        <v>6.5</v>
      </c>
      <c r="G51" s="44">
        <v>6.5</v>
      </c>
      <c r="H51" s="44">
        <v>6.5</v>
      </c>
      <c r="I51" s="44">
        <v>6.5</v>
      </c>
      <c r="J51" s="44">
        <v>6.5</v>
      </c>
      <c r="K51" s="44">
        <v>6.5</v>
      </c>
      <c r="L51" s="44">
        <v>6.5</v>
      </c>
      <c r="M51" s="44">
        <v>6.5</v>
      </c>
      <c r="N51" s="44">
        <v>6.5</v>
      </c>
      <c r="O51" s="44">
        <v>6.5</v>
      </c>
      <c r="P51" s="44">
        <v>6.5</v>
      </c>
      <c r="Q51" s="44">
        <v>6.5</v>
      </c>
      <c r="R51" s="44">
        <v>6.5</v>
      </c>
      <c r="S51" s="44">
        <v>6.5</v>
      </c>
      <c r="T51" s="44">
        <v>6.5</v>
      </c>
      <c r="U51" s="44">
        <v>6.5</v>
      </c>
      <c r="V51" s="44">
        <v>6.5</v>
      </c>
      <c r="W51" s="44">
        <v>6.5</v>
      </c>
      <c r="X51" s="44">
        <v>6.5</v>
      </c>
      <c r="Y51" s="44">
        <v>6.5</v>
      </c>
      <c r="Z51" s="44">
        <v>6.5</v>
      </c>
      <c r="AA51" s="44">
        <v>6.5</v>
      </c>
      <c r="AB51" s="44">
        <v>6.5</v>
      </c>
      <c r="AC51" s="44">
        <v>6.5</v>
      </c>
      <c r="AD51" s="44">
        <v>6.5</v>
      </c>
      <c r="AE51" s="44">
        <v>6.5</v>
      </c>
      <c r="AF51" s="44">
        <v>6.5</v>
      </c>
      <c r="AG51" s="48">
        <v>14.9</v>
      </c>
      <c r="AH51" s="46">
        <f t="shared" si="2"/>
        <v>6.5</v>
      </c>
      <c r="AI51" s="47">
        <f t="shared" si="3"/>
        <v>6.5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10.7</v>
      </c>
      <c r="C52" s="44">
        <v>10.7</v>
      </c>
      <c r="D52" s="44">
        <v>10.7</v>
      </c>
      <c r="E52" s="44">
        <v>10.7</v>
      </c>
      <c r="F52" s="44">
        <v>10.7</v>
      </c>
      <c r="G52" s="44">
        <v>10.7</v>
      </c>
      <c r="H52" s="44">
        <v>10.7</v>
      </c>
      <c r="I52" s="44">
        <v>10.7</v>
      </c>
      <c r="J52" s="44">
        <v>10.7</v>
      </c>
      <c r="K52" s="44">
        <v>10.7</v>
      </c>
      <c r="L52" s="44">
        <v>10.7</v>
      </c>
      <c r="M52" s="44">
        <v>10.7</v>
      </c>
      <c r="N52" s="44">
        <v>10.7</v>
      </c>
      <c r="O52" s="44">
        <v>10.7</v>
      </c>
      <c r="P52" s="44">
        <v>10.7</v>
      </c>
      <c r="Q52" s="44">
        <v>10.7</v>
      </c>
      <c r="R52" s="44">
        <v>10.7</v>
      </c>
      <c r="S52" s="44">
        <v>10.7</v>
      </c>
      <c r="T52" s="44">
        <v>10.7</v>
      </c>
      <c r="U52" s="44">
        <v>10.7</v>
      </c>
      <c r="V52" s="44">
        <v>10.7</v>
      </c>
      <c r="W52" s="44">
        <v>10.7</v>
      </c>
      <c r="X52" s="44">
        <v>10.7</v>
      </c>
      <c r="Y52" s="44">
        <v>10.7</v>
      </c>
      <c r="Z52" s="44">
        <v>9.6</v>
      </c>
      <c r="AA52" s="44">
        <v>9.6</v>
      </c>
      <c r="AB52" s="44">
        <v>9.6</v>
      </c>
      <c r="AC52" s="44">
        <v>9.6</v>
      </c>
      <c r="AD52" s="44">
        <v>9.6</v>
      </c>
      <c r="AE52" s="44">
        <v>9.6</v>
      </c>
      <c r="AF52" s="44">
        <v>9.6</v>
      </c>
      <c r="AG52" s="48">
        <v>14.3</v>
      </c>
      <c r="AH52" s="46">
        <f t="shared" si="2"/>
        <v>10.7</v>
      </c>
      <c r="AI52" s="47">
        <f t="shared" si="3"/>
        <v>9.6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2.7</v>
      </c>
      <c r="C53" s="44">
        <v>2.7</v>
      </c>
      <c r="D53" s="44">
        <v>2.7</v>
      </c>
      <c r="E53" s="44">
        <v>2.7</v>
      </c>
      <c r="F53" s="44">
        <v>2.7</v>
      </c>
      <c r="G53" s="44">
        <v>2.7</v>
      </c>
      <c r="H53" s="44">
        <v>2.7</v>
      </c>
      <c r="I53" s="44">
        <v>2.7</v>
      </c>
      <c r="J53" s="44">
        <v>2.7</v>
      </c>
      <c r="K53" s="44">
        <v>2.7</v>
      </c>
      <c r="L53" s="44">
        <v>2.7</v>
      </c>
      <c r="M53" s="44">
        <v>2.7</v>
      </c>
      <c r="N53" s="44">
        <v>2.7</v>
      </c>
      <c r="O53" s="44">
        <v>2.7</v>
      </c>
      <c r="P53" s="44">
        <v>2.7</v>
      </c>
      <c r="Q53" s="44">
        <v>2.7</v>
      </c>
      <c r="R53" s="44">
        <v>2.7</v>
      </c>
      <c r="S53" s="44">
        <v>2.7</v>
      </c>
      <c r="T53" s="44">
        <v>2.7</v>
      </c>
      <c r="U53" s="44">
        <v>2.7</v>
      </c>
      <c r="V53" s="44">
        <v>2.7</v>
      </c>
      <c r="W53" s="44">
        <v>2.7</v>
      </c>
      <c r="X53" s="44">
        <v>2.7</v>
      </c>
      <c r="Y53" s="44">
        <v>2.7</v>
      </c>
      <c r="Z53" s="44">
        <v>3.8</v>
      </c>
      <c r="AA53" s="44">
        <v>3.8</v>
      </c>
      <c r="AB53" s="44">
        <v>3.8</v>
      </c>
      <c r="AC53" s="44">
        <v>3.8</v>
      </c>
      <c r="AD53" s="44">
        <v>3.8</v>
      </c>
      <c r="AE53" s="44">
        <v>3.8</v>
      </c>
      <c r="AF53" s="44">
        <v>3.8</v>
      </c>
      <c r="AG53" s="48">
        <v>14</v>
      </c>
      <c r="AH53" s="46">
        <f t="shared" si="2"/>
        <v>3.8</v>
      </c>
      <c r="AI53" s="47">
        <f t="shared" si="3"/>
        <v>2.7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7.9</v>
      </c>
      <c r="C54" s="44">
        <v>7.9</v>
      </c>
      <c r="D54" s="44">
        <v>7.9</v>
      </c>
      <c r="E54" s="44">
        <v>7.9</v>
      </c>
      <c r="F54" s="44">
        <v>7.9</v>
      </c>
      <c r="G54" s="44">
        <v>7.9</v>
      </c>
      <c r="H54" s="44">
        <v>7.9</v>
      </c>
      <c r="I54" s="44">
        <v>7.9</v>
      </c>
      <c r="J54" s="44">
        <v>7.9</v>
      </c>
      <c r="K54" s="44">
        <v>7.9</v>
      </c>
      <c r="L54" s="44">
        <v>7.9</v>
      </c>
      <c r="M54" s="44">
        <v>7.9</v>
      </c>
      <c r="N54" s="44">
        <v>7.9</v>
      </c>
      <c r="O54" s="44">
        <v>7.9</v>
      </c>
      <c r="P54" s="44">
        <v>7.9</v>
      </c>
      <c r="Q54" s="44">
        <v>7.9</v>
      </c>
      <c r="R54" s="44">
        <v>7.9</v>
      </c>
      <c r="S54" s="44">
        <v>7.9</v>
      </c>
      <c r="T54" s="44">
        <v>7.9</v>
      </c>
      <c r="U54" s="44">
        <v>7.9</v>
      </c>
      <c r="V54" s="44">
        <v>7.9</v>
      </c>
      <c r="W54" s="44">
        <v>7.9</v>
      </c>
      <c r="X54" s="44">
        <v>7.9</v>
      </c>
      <c r="Y54" s="44">
        <v>7.9</v>
      </c>
      <c r="Z54" s="44">
        <v>7.9</v>
      </c>
      <c r="AA54" s="44">
        <v>7.9</v>
      </c>
      <c r="AB54" s="44">
        <v>7.9</v>
      </c>
      <c r="AC54" s="44">
        <v>7.9</v>
      </c>
      <c r="AD54" s="44">
        <v>7.9</v>
      </c>
      <c r="AE54" s="44">
        <v>7.9</v>
      </c>
      <c r="AF54" s="44">
        <v>7.9</v>
      </c>
      <c r="AG54" s="48">
        <v>13.6</v>
      </c>
      <c r="AH54" s="46">
        <f t="shared" si="2"/>
        <v>7.9</v>
      </c>
      <c r="AI54" s="47">
        <f t="shared" si="3"/>
        <v>7.9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7</v>
      </c>
      <c r="C55" s="44">
        <v>7</v>
      </c>
      <c r="D55" s="44">
        <v>7</v>
      </c>
      <c r="E55" s="44">
        <v>7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v>0</v>
      </c>
      <c r="L55" s="44">
        <v>0</v>
      </c>
      <c r="M55" s="44">
        <v>0</v>
      </c>
      <c r="N55" s="44">
        <v>0</v>
      </c>
      <c r="O55" s="44">
        <v>0</v>
      </c>
      <c r="P55" s="44">
        <v>0</v>
      </c>
      <c r="Q55" s="44">
        <v>0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7.5</v>
      </c>
      <c r="AA55" s="44">
        <v>7.5</v>
      </c>
      <c r="AB55" s="44">
        <v>7.5</v>
      </c>
      <c r="AC55" s="44">
        <v>7.5</v>
      </c>
      <c r="AD55" s="44">
        <v>7.5</v>
      </c>
      <c r="AE55" s="44">
        <v>7.5</v>
      </c>
      <c r="AF55" s="44">
        <v>7.5</v>
      </c>
      <c r="AG55" s="48">
        <v>13.5</v>
      </c>
      <c r="AH55" s="46">
        <f t="shared" si="2"/>
        <v>7.5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5.4</v>
      </c>
      <c r="C57" s="44">
        <v>5.4</v>
      </c>
      <c r="D57" s="44">
        <v>5.4</v>
      </c>
      <c r="E57" s="44">
        <v>5.4</v>
      </c>
      <c r="F57" s="44">
        <v>5.4</v>
      </c>
      <c r="G57" s="44">
        <v>5.4</v>
      </c>
      <c r="H57" s="44">
        <v>5.4</v>
      </c>
      <c r="I57" s="44">
        <v>5.4</v>
      </c>
      <c r="J57" s="44">
        <v>5.4</v>
      </c>
      <c r="K57" s="44">
        <v>5.4</v>
      </c>
      <c r="L57" s="44">
        <v>5.4</v>
      </c>
      <c r="M57" s="44">
        <v>5.4</v>
      </c>
      <c r="N57" s="44">
        <v>5.4</v>
      </c>
      <c r="O57" s="44">
        <v>5.4</v>
      </c>
      <c r="P57" s="44">
        <v>5.4</v>
      </c>
      <c r="Q57" s="44">
        <v>5.4</v>
      </c>
      <c r="R57" s="44">
        <v>5.4</v>
      </c>
      <c r="S57" s="44">
        <v>5.4</v>
      </c>
      <c r="T57" s="44">
        <v>5.4</v>
      </c>
      <c r="U57" s="44">
        <v>5.4</v>
      </c>
      <c r="V57" s="44">
        <v>5.4</v>
      </c>
      <c r="W57" s="44">
        <v>5.4</v>
      </c>
      <c r="X57" s="44">
        <v>5.4</v>
      </c>
      <c r="Y57" s="44">
        <v>5.4</v>
      </c>
      <c r="Z57" s="44">
        <v>5.2</v>
      </c>
      <c r="AA57" s="44">
        <v>5.2</v>
      </c>
      <c r="AB57" s="44">
        <v>5.2</v>
      </c>
      <c r="AC57" s="44">
        <v>5.2</v>
      </c>
      <c r="AD57" s="44">
        <v>5.2</v>
      </c>
      <c r="AE57" s="44">
        <v>5.2</v>
      </c>
      <c r="AF57" s="44">
        <v>5.2</v>
      </c>
      <c r="AG57" s="48">
        <v>12</v>
      </c>
      <c r="AH57" s="46">
        <f t="shared" si="2"/>
        <v>5.4</v>
      </c>
      <c r="AI57" s="47">
        <f t="shared" si="3"/>
        <v>5.2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2.2000000000000002</v>
      </c>
      <c r="C59" s="44">
        <v>2.2000000000000002</v>
      </c>
      <c r="D59" s="44">
        <v>2.2000000000000002</v>
      </c>
      <c r="E59" s="44">
        <v>2.2000000000000002</v>
      </c>
      <c r="F59" s="44">
        <v>2.2000000000000002</v>
      </c>
      <c r="G59" s="44">
        <v>2.2000000000000002</v>
      </c>
      <c r="H59" s="44">
        <v>2.2000000000000002</v>
      </c>
      <c r="I59" s="44">
        <v>2.2000000000000002</v>
      </c>
      <c r="J59" s="44">
        <v>2.2000000000000002</v>
      </c>
      <c r="K59" s="44">
        <v>2.2000000000000002</v>
      </c>
      <c r="L59" s="44">
        <v>2.2000000000000002</v>
      </c>
      <c r="M59" s="44">
        <v>2.2000000000000002</v>
      </c>
      <c r="N59" s="44">
        <v>2.2000000000000002</v>
      </c>
      <c r="O59" s="44">
        <v>2.2000000000000002</v>
      </c>
      <c r="P59" s="44">
        <v>2.2000000000000002</v>
      </c>
      <c r="Q59" s="44">
        <v>2.2000000000000002</v>
      </c>
      <c r="R59" s="44">
        <v>2.2000000000000002</v>
      </c>
      <c r="S59" s="44">
        <v>2.2000000000000002</v>
      </c>
      <c r="T59" s="44">
        <v>2.2000000000000002</v>
      </c>
      <c r="U59" s="44">
        <v>2.2000000000000002</v>
      </c>
      <c r="V59" s="44">
        <v>2.2000000000000002</v>
      </c>
      <c r="W59" s="44">
        <v>2.2000000000000002</v>
      </c>
      <c r="X59" s="44">
        <v>2.2000000000000002</v>
      </c>
      <c r="Y59" s="44">
        <v>2.2000000000000002</v>
      </c>
      <c r="Z59" s="44">
        <v>2.2000000000000002</v>
      </c>
      <c r="AA59" s="44">
        <v>2.2000000000000002</v>
      </c>
      <c r="AB59" s="44">
        <v>2.2000000000000002</v>
      </c>
      <c r="AC59" s="44">
        <v>2.2000000000000002</v>
      </c>
      <c r="AD59" s="44">
        <v>2.2000000000000002</v>
      </c>
      <c r="AE59" s="44">
        <v>2.2000000000000002</v>
      </c>
      <c r="AF59" s="44">
        <v>2.2000000000000002</v>
      </c>
      <c r="AG59" s="48">
        <v>12</v>
      </c>
      <c r="AH59" s="46">
        <f t="shared" si="2"/>
        <v>2.2000000000000002</v>
      </c>
      <c r="AI59" s="47">
        <f t="shared" si="3"/>
        <v>2.2000000000000002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6.7</v>
      </c>
      <c r="C60" s="44">
        <v>6.7</v>
      </c>
      <c r="D60" s="44">
        <v>6.7</v>
      </c>
      <c r="E60" s="44">
        <v>6.7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>
        <v>0</v>
      </c>
      <c r="Y60" s="44">
        <v>0</v>
      </c>
      <c r="Z60" s="44">
        <v>6.7</v>
      </c>
      <c r="AA60" s="44">
        <v>6.7</v>
      </c>
      <c r="AB60" s="44">
        <v>6.7</v>
      </c>
      <c r="AC60" s="44">
        <v>6.7</v>
      </c>
      <c r="AD60" s="44">
        <v>6.7</v>
      </c>
      <c r="AE60" s="44">
        <v>6.7</v>
      </c>
      <c r="AF60" s="44">
        <v>6.7</v>
      </c>
      <c r="AG60" s="48">
        <v>12</v>
      </c>
      <c r="AH60" s="46">
        <f t="shared" si="2"/>
        <v>6.7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13.4</v>
      </c>
      <c r="C61" s="44">
        <v>13.4</v>
      </c>
      <c r="D61" s="44">
        <v>13.4</v>
      </c>
      <c r="E61" s="44">
        <v>13.4</v>
      </c>
      <c r="F61" s="44">
        <v>13.4</v>
      </c>
      <c r="G61" s="44">
        <v>13.4</v>
      </c>
      <c r="H61" s="44">
        <v>13.4</v>
      </c>
      <c r="I61" s="44">
        <v>13.4</v>
      </c>
      <c r="J61" s="44">
        <v>13.4</v>
      </c>
      <c r="K61" s="44">
        <v>13.4</v>
      </c>
      <c r="L61" s="44">
        <v>13.4</v>
      </c>
      <c r="M61" s="44">
        <v>13.4</v>
      </c>
      <c r="N61" s="44">
        <v>13.4</v>
      </c>
      <c r="O61" s="44">
        <v>13.4</v>
      </c>
      <c r="P61" s="44">
        <v>13.4</v>
      </c>
      <c r="Q61" s="44">
        <v>13.4</v>
      </c>
      <c r="R61" s="44">
        <v>13.4</v>
      </c>
      <c r="S61" s="44">
        <v>13.4</v>
      </c>
      <c r="T61" s="44">
        <v>13.4</v>
      </c>
      <c r="U61" s="44">
        <v>13.4</v>
      </c>
      <c r="V61" s="44">
        <v>13.4</v>
      </c>
      <c r="W61" s="44">
        <v>13.4</v>
      </c>
      <c r="X61" s="44">
        <v>13.4</v>
      </c>
      <c r="Y61" s="44">
        <v>13.4</v>
      </c>
      <c r="Z61" s="44">
        <v>14.7</v>
      </c>
      <c r="AA61" s="44">
        <v>14.7</v>
      </c>
      <c r="AB61" s="44">
        <v>14.7</v>
      </c>
      <c r="AC61" s="44">
        <v>14.7</v>
      </c>
      <c r="AD61" s="44">
        <v>14.7</v>
      </c>
      <c r="AE61" s="44">
        <v>14.7</v>
      </c>
      <c r="AF61" s="44">
        <v>14.7</v>
      </c>
      <c r="AG61" s="48">
        <v>12</v>
      </c>
      <c r="AH61" s="46">
        <f t="shared" si="2"/>
        <v>14.7</v>
      </c>
      <c r="AI61" s="47">
        <f t="shared" si="3"/>
        <v>13.4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5.0999999999999996</v>
      </c>
      <c r="C62" s="44">
        <v>5.0999999999999996</v>
      </c>
      <c r="D62" s="44">
        <v>5.0999999999999996</v>
      </c>
      <c r="E62" s="44">
        <v>5.0999999999999996</v>
      </c>
      <c r="F62" s="44">
        <v>5.0999999999999996</v>
      </c>
      <c r="G62" s="44">
        <v>5.0999999999999996</v>
      </c>
      <c r="H62" s="44">
        <v>5.0999999999999996</v>
      </c>
      <c r="I62" s="44">
        <v>5.0999999999999996</v>
      </c>
      <c r="J62" s="44">
        <v>5.0999999999999996</v>
      </c>
      <c r="K62" s="44">
        <v>5.0999999999999996</v>
      </c>
      <c r="L62" s="44">
        <v>5.0999999999999996</v>
      </c>
      <c r="M62" s="44">
        <v>5.0999999999999996</v>
      </c>
      <c r="N62" s="44">
        <v>5.0999999999999996</v>
      </c>
      <c r="O62" s="44">
        <v>5.0999999999999996</v>
      </c>
      <c r="P62" s="44">
        <v>5.0999999999999996</v>
      </c>
      <c r="Q62" s="44">
        <v>5.0999999999999996</v>
      </c>
      <c r="R62" s="44">
        <v>5.0999999999999996</v>
      </c>
      <c r="S62" s="44">
        <v>5.0999999999999996</v>
      </c>
      <c r="T62" s="44">
        <v>5.0999999999999996</v>
      </c>
      <c r="U62" s="44">
        <v>5.0999999999999996</v>
      </c>
      <c r="V62" s="44">
        <v>5.0999999999999996</v>
      </c>
      <c r="W62" s="44">
        <v>5.0999999999999996</v>
      </c>
      <c r="X62" s="44">
        <v>5.0999999999999996</v>
      </c>
      <c r="Y62" s="44">
        <v>5.0999999999999996</v>
      </c>
      <c r="Z62" s="44">
        <v>5.0999999999999996</v>
      </c>
      <c r="AA62" s="44">
        <v>5.0999999999999996</v>
      </c>
      <c r="AB62" s="44">
        <v>5.0999999999999996</v>
      </c>
      <c r="AC62" s="44">
        <v>5.0999999999999996</v>
      </c>
      <c r="AD62" s="44">
        <v>5.0999999999999996</v>
      </c>
      <c r="AE62" s="44">
        <v>5.0999999999999996</v>
      </c>
      <c r="AF62" s="44">
        <v>5.0999999999999996</v>
      </c>
      <c r="AG62" s="48">
        <v>11.88</v>
      </c>
      <c r="AH62" s="46">
        <f t="shared" si="2"/>
        <v>5.0999999999999996</v>
      </c>
      <c r="AI62" s="47">
        <f t="shared" si="3"/>
        <v>5.0999999999999996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11.7</v>
      </c>
      <c r="C63" s="44">
        <v>11.7</v>
      </c>
      <c r="D63" s="44">
        <v>11.7</v>
      </c>
      <c r="E63" s="44">
        <v>11.7</v>
      </c>
      <c r="F63" s="44">
        <v>11.7</v>
      </c>
      <c r="G63" s="44">
        <v>11.7</v>
      </c>
      <c r="H63" s="44">
        <v>11.7</v>
      </c>
      <c r="I63" s="44">
        <v>11.7</v>
      </c>
      <c r="J63" s="44">
        <v>11.7</v>
      </c>
      <c r="K63" s="44">
        <v>11.7</v>
      </c>
      <c r="L63" s="44">
        <v>11.7</v>
      </c>
      <c r="M63" s="44">
        <v>11.7</v>
      </c>
      <c r="N63" s="44">
        <v>11.7</v>
      </c>
      <c r="O63" s="44">
        <v>11.7</v>
      </c>
      <c r="P63" s="44">
        <v>11.7</v>
      </c>
      <c r="Q63" s="44">
        <v>11.7</v>
      </c>
      <c r="R63" s="44">
        <v>11.7</v>
      </c>
      <c r="S63" s="44">
        <v>11.7</v>
      </c>
      <c r="T63" s="44">
        <v>11.7</v>
      </c>
      <c r="U63" s="44">
        <v>11.7</v>
      </c>
      <c r="V63" s="44">
        <v>11.7</v>
      </c>
      <c r="W63" s="44">
        <v>11.7</v>
      </c>
      <c r="X63" s="44">
        <v>11.7</v>
      </c>
      <c r="Y63" s="44">
        <v>11.7</v>
      </c>
      <c r="Z63" s="44">
        <v>4</v>
      </c>
      <c r="AA63" s="44">
        <v>4</v>
      </c>
      <c r="AB63" s="44">
        <v>4</v>
      </c>
      <c r="AC63" s="44">
        <v>4</v>
      </c>
      <c r="AD63" s="44">
        <v>4</v>
      </c>
      <c r="AE63" s="44">
        <v>4</v>
      </c>
      <c r="AF63" s="44">
        <v>4</v>
      </c>
      <c r="AG63" s="48">
        <v>11</v>
      </c>
      <c r="AH63" s="46">
        <f t="shared" si="2"/>
        <v>11.7</v>
      </c>
      <c r="AI63" s="47">
        <f t="shared" si="3"/>
        <v>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1.3</v>
      </c>
      <c r="C64" s="44">
        <v>1.3</v>
      </c>
      <c r="D64" s="44">
        <v>1.3</v>
      </c>
      <c r="E64" s="44">
        <v>1.3</v>
      </c>
      <c r="F64" s="44">
        <v>1.3</v>
      </c>
      <c r="G64" s="44">
        <v>1.3</v>
      </c>
      <c r="H64" s="44">
        <v>1.3</v>
      </c>
      <c r="I64" s="44">
        <v>1.3</v>
      </c>
      <c r="J64" s="44">
        <v>1.3</v>
      </c>
      <c r="K64" s="44">
        <v>1.3</v>
      </c>
      <c r="L64" s="44">
        <v>1.3</v>
      </c>
      <c r="M64" s="44">
        <v>1.3</v>
      </c>
      <c r="N64" s="44">
        <v>1.3</v>
      </c>
      <c r="O64" s="44">
        <v>1.3</v>
      </c>
      <c r="P64" s="44">
        <v>1.3</v>
      </c>
      <c r="Q64" s="44">
        <v>1.3</v>
      </c>
      <c r="R64" s="44">
        <v>1.3</v>
      </c>
      <c r="S64" s="44">
        <v>1.3</v>
      </c>
      <c r="T64" s="44">
        <v>1.3</v>
      </c>
      <c r="U64" s="44">
        <v>1.3</v>
      </c>
      <c r="V64" s="44">
        <v>1.3</v>
      </c>
      <c r="W64" s="44">
        <v>1.3</v>
      </c>
      <c r="X64" s="44">
        <v>1.3</v>
      </c>
      <c r="Y64" s="44">
        <v>1.3</v>
      </c>
      <c r="Z64" s="44">
        <v>1.2</v>
      </c>
      <c r="AA64" s="44">
        <v>1.2</v>
      </c>
      <c r="AB64" s="44">
        <v>1.2</v>
      </c>
      <c r="AC64" s="44">
        <v>1.2</v>
      </c>
      <c r="AD64" s="44">
        <v>1.2</v>
      </c>
      <c r="AE64" s="44">
        <v>1.2</v>
      </c>
      <c r="AF64" s="44">
        <v>1.2</v>
      </c>
      <c r="AG64" s="48">
        <v>11</v>
      </c>
      <c r="AH64" s="46">
        <f>MAX(B64:AF64)</f>
        <v>1.3</v>
      </c>
      <c r="AI64" s="47">
        <f>MIN(B64:AF64)</f>
        <v>1.2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2.6</v>
      </c>
      <c r="AA65" s="44">
        <v>2.6</v>
      </c>
      <c r="AB65" s="44">
        <v>2.6</v>
      </c>
      <c r="AC65" s="44">
        <v>2.6</v>
      </c>
      <c r="AD65" s="44">
        <v>2.6</v>
      </c>
      <c r="AE65" s="44">
        <v>2.6</v>
      </c>
      <c r="AF65" s="44">
        <v>2.6</v>
      </c>
      <c r="AG65" s="48">
        <v>10.7</v>
      </c>
      <c r="AH65" s="46">
        <f t="shared" si="2"/>
        <v>2.6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2.1</v>
      </c>
      <c r="C66" s="44">
        <v>2.1</v>
      </c>
      <c r="D66" s="44">
        <v>2.1</v>
      </c>
      <c r="E66" s="44">
        <v>2.1</v>
      </c>
      <c r="F66" s="44">
        <v>2.1</v>
      </c>
      <c r="G66" s="44">
        <v>2.1</v>
      </c>
      <c r="H66" s="44">
        <v>2.1</v>
      </c>
      <c r="I66" s="44">
        <v>2.1</v>
      </c>
      <c r="J66" s="44">
        <v>2.1</v>
      </c>
      <c r="K66" s="44">
        <v>2.1</v>
      </c>
      <c r="L66" s="44">
        <v>2.1</v>
      </c>
      <c r="M66" s="44">
        <v>2.1</v>
      </c>
      <c r="N66" s="44">
        <v>2.1</v>
      </c>
      <c r="O66" s="44">
        <v>2.1</v>
      </c>
      <c r="P66" s="44">
        <v>2.1</v>
      </c>
      <c r="Q66" s="44">
        <v>2.1</v>
      </c>
      <c r="R66" s="44">
        <v>2.1</v>
      </c>
      <c r="S66" s="44">
        <v>2.1</v>
      </c>
      <c r="T66" s="44">
        <v>2.1</v>
      </c>
      <c r="U66" s="44">
        <v>2.1</v>
      </c>
      <c r="V66" s="44">
        <v>2.1</v>
      </c>
      <c r="W66" s="44">
        <v>2.1</v>
      </c>
      <c r="X66" s="44">
        <v>2.1</v>
      </c>
      <c r="Y66" s="44">
        <v>2.1</v>
      </c>
      <c r="Z66" s="44">
        <v>0.3</v>
      </c>
      <c r="AA66" s="44">
        <v>0.3</v>
      </c>
      <c r="AB66" s="44">
        <v>0.3</v>
      </c>
      <c r="AC66" s="44">
        <v>0.3</v>
      </c>
      <c r="AD66" s="44">
        <v>0.3</v>
      </c>
      <c r="AE66" s="44">
        <v>0.3</v>
      </c>
      <c r="AF66" s="44">
        <v>0.3</v>
      </c>
      <c r="AG66" s="62">
        <v>10.3</v>
      </c>
      <c r="AH66" s="46">
        <f t="shared" si="2"/>
        <v>2.1</v>
      </c>
      <c r="AI66" s="47">
        <f t="shared" si="3"/>
        <v>0.3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4.9000000000000004</v>
      </c>
      <c r="C67" s="44">
        <v>4.9000000000000004</v>
      </c>
      <c r="D67" s="44">
        <v>4.9000000000000004</v>
      </c>
      <c r="E67" s="44">
        <v>4.9000000000000004</v>
      </c>
      <c r="F67" s="44">
        <v>4.9000000000000004</v>
      </c>
      <c r="G67" s="44">
        <v>4.9000000000000004</v>
      </c>
      <c r="H67" s="44">
        <v>4.9000000000000004</v>
      </c>
      <c r="I67" s="44">
        <v>4.9000000000000004</v>
      </c>
      <c r="J67" s="44">
        <v>4.9000000000000004</v>
      </c>
      <c r="K67" s="44">
        <v>4.9000000000000004</v>
      </c>
      <c r="L67" s="44">
        <v>4.9000000000000004</v>
      </c>
      <c r="M67" s="44">
        <v>4.9000000000000004</v>
      </c>
      <c r="N67" s="44">
        <v>4.9000000000000004</v>
      </c>
      <c r="O67" s="44">
        <v>4.9000000000000004</v>
      </c>
      <c r="P67" s="44">
        <v>4.9000000000000004</v>
      </c>
      <c r="Q67" s="44">
        <v>4.9000000000000004</v>
      </c>
      <c r="R67" s="44">
        <v>4.9000000000000004</v>
      </c>
      <c r="S67" s="44">
        <v>4.9000000000000004</v>
      </c>
      <c r="T67" s="44">
        <v>4.9000000000000004</v>
      </c>
      <c r="U67" s="44">
        <v>4.9000000000000004</v>
      </c>
      <c r="V67" s="44">
        <v>0</v>
      </c>
      <c r="W67" s="44">
        <v>0</v>
      </c>
      <c r="X67" s="44">
        <v>0</v>
      </c>
      <c r="Y67" s="44">
        <v>0</v>
      </c>
      <c r="Z67" s="44">
        <v>5</v>
      </c>
      <c r="AA67" s="44">
        <v>5</v>
      </c>
      <c r="AB67" s="44">
        <v>5</v>
      </c>
      <c r="AC67" s="44">
        <v>5</v>
      </c>
      <c r="AD67" s="44">
        <v>5</v>
      </c>
      <c r="AE67" s="44">
        <v>5</v>
      </c>
      <c r="AF67" s="44">
        <v>5</v>
      </c>
      <c r="AG67" s="61">
        <v>10</v>
      </c>
      <c r="AH67" s="46">
        <f t="shared" si="2"/>
        <v>5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4.5999999999999996</v>
      </c>
      <c r="C68" s="44">
        <v>4.5999999999999996</v>
      </c>
      <c r="D68" s="44">
        <v>4.5999999999999996</v>
      </c>
      <c r="E68" s="44">
        <v>4.5999999999999996</v>
      </c>
      <c r="F68" s="44">
        <v>4.5999999999999996</v>
      </c>
      <c r="G68" s="44">
        <v>4.5999999999999996</v>
      </c>
      <c r="H68" s="44">
        <v>4.5999999999999996</v>
      </c>
      <c r="I68" s="44">
        <v>4.5999999999999996</v>
      </c>
      <c r="J68" s="44">
        <v>4.5999999999999996</v>
      </c>
      <c r="K68" s="44">
        <v>4.5999999999999996</v>
      </c>
      <c r="L68" s="44">
        <v>4.5999999999999996</v>
      </c>
      <c r="M68" s="44">
        <v>4.5999999999999996</v>
      </c>
      <c r="N68" s="44">
        <v>4.5999999999999996</v>
      </c>
      <c r="O68" s="44">
        <v>4.5999999999999996</v>
      </c>
      <c r="P68" s="44">
        <v>4.5999999999999996</v>
      </c>
      <c r="Q68" s="44">
        <v>4.5999999999999996</v>
      </c>
      <c r="R68" s="44">
        <v>4.5999999999999996</v>
      </c>
      <c r="S68" s="44">
        <v>4.5999999999999996</v>
      </c>
      <c r="T68" s="44">
        <v>4.5999999999999996</v>
      </c>
      <c r="U68" s="44">
        <v>4.5999999999999996</v>
      </c>
      <c r="V68" s="44">
        <v>4.5999999999999996</v>
      </c>
      <c r="W68" s="44">
        <v>4.5999999999999996</v>
      </c>
      <c r="X68" s="44">
        <v>4.5999999999999996</v>
      </c>
      <c r="Y68" s="44">
        <v>4.5999999999999996</v>
      </c>
      <c r="Z68" s="44">
        <v>4.5999999999999996</v>
      </c>
      <c r="AA68" s="44">
        <v>4.5999999999999996</v>
      </c>
      <c r="AB68" s="44">
        <v>4.5999999999999996</v>
      </c>
      <c r="AC68" s="44">
        <v>4.5999999999999996</v>
      </c>
      <c r="AD68" s="44">
        <v>4.5999999999999996</v>
      </c>
      <c r="AE68" s="44">
        <v>4.5999999999999996</v>
      </c>
      <c r="AF68" s="44">
        <v>4.5999999999999996</v>
      </c>
      <c r="AG68" s="64">
        <v>10</v>
      </c>
      <c r="AH68" s="46">
        <f t="shared" si="2"/>
        <v>4.5999999999999996</v>
      </c>
      <c r="AI68" s="47">
        <f t="shared" si="3"/>
        <v>4.5999999999999996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150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v>86.4</v>
      </c>
      <c r="C70" s="66">
        <v>86.4</v>
      </c>
      <c r="D70" s="66">
        <v>89.366</v>
      </c>
      <c r="E70" s="66">
        <v>89.366</v>
      </c>
      <c r="F70" s="66">
        <v>89.366</v>
      </c>
      <c r="G70" s="66">
        <f>41.9+50.8</f>
        <v>92.699999999999989</v>
      </c>
      <c r="H70" s="66">
        <v>0</v>
      </c>
      <c r="I70" s="66">
        <v>0</v>
      </c>
      <c r="J70" s="66">
        <v>0</v>
      </c>
      <c r="K70" s="68">
        <v>0</v>
      </c>
      <c r="L70" s="68">
        <v>0</v>
      </c>
      <c r="M70" s="68">
        <v>0</v>
      </c>
      <c r="N70" s="68">
        <v>0</v>
      </c>
      <c r="O70" s="68">
        <v>0</v>
      </c>
      <c r="P70" s="68">
        <v>0</v>
      </c>
      <c r="Q70" s="68">
        <v>0</v>
      </c>
      <c r="R70" s="68">
        <v>0</v>
      </c>
      <c r="S70" s="68">
        <f t="shared" ref="S70:X70" si="20">44+59.2</f>
        <v>103.2</v>
      </c>
      <c r="T70" s="68">
        <f t="shared" si="20"/>
        <v>103.2</v>
      </c>
      <c r="U70" s="68">
        <f t="shared" si="20"/>
        <v>103.2</v>
      </c>
      <c r="V70" s="68">
        <f t="shared" si="20"/>
        <v>103.2</v>
      </c>
      <c r="W70" s="68">
        <f t="shared" si="20"/>
        <v>103.2</v>
      </c>
      <c r="X70" s="68">
        <f t="shared" si="20"/>
        <v>103.2</v>
      </c>
      <c r="Y70" s="68">
        <f>44+59.2</f>
        <v>103.2</v>
      </c>
      <c r="Z70" s="66">
        <v>103.2</v>
      </c>
      <c r="AA70" s="66">
        <v>103.2</v>
      </c>
      <c r="AB70" s="66">
        <v>103.2</v>
      </c>
      <c r="AC70" s="66">
        <v>103.2</v>
      </c>
      <c r="AD70" s="66">
        <v>120</v>
      </c>
      <c r="AE70" s="66">
        <v>120</v>
      </c>
      <c r="AF70" s="66">
        <v>120</v>
      </c>
      <c r="AG70" s="64">
        <v>240</v>
      </c>
      <c r="AH70" s="46">
        <f t="shared" si="2"/>
        <v>120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v>802.00000000000011</v>
      </c>
      <c r="C71" s="70">
        <v>802.00000000000011</v>
      </c>
      <c r="D71" s="70">
        <v>802.00000000000011</v>
      </c>
      <c r="E71" s="70">
        <v>802.00000000000011</v>
      </c>
      <c r="F71" s="70">
        <v>802.00000000000011</v>
      </c>
      <c r="G71" s="70">
        <f t="shared" ref="G71:AG71" si="21">SUM(G11:G69)</f>
        <v>774.10000000000025</v>
      </c>
      <c r="H71" s="70">
        <f t="shared" si="21"/>
        <v>774.10000000000025</v>
      </c>
      <c r="I71" s="70">
        <f t="shared" si="21"/>
        <v>779.30000000000018</v>
      </c>
      <c r="J71" s="70">
        <f t="shared" si="21"/>
        <v>779.30000000000018</v>
      </c>
      <c r="K71" s="70">
        <f t="shared" si="21"/>
        <v>779.30000000000018</v>
      </c>
      <c r="L71" s="70">
        <f t="shared" si="21"/>
        <v>779.30000000000018</v>
      </c>
      <c r="M71" s="70">
        <f t="shared" si="21"/>
        <v>779.30000000000018</v>
      </c>
      <c r="N71" s="70">
        <f t="shared" si="21"/>
        <v>779.30000000000018</v>
      </c>
      <c r="O71" s="70">
        <f t="shared" si="21"/>
        <v>747.80000000000018</v>
      </c>
      <c r="P71" s="70">
        <f t="shared" si="21"/>
        <v>747.80000000000018</v>
      </c>
      <c r="Q71" s="70">
        <f t="shared" si="21"/>
        <v>747.80000000000018</v>
      </c>
      <c r="R71" s="70">
        <f t="shared" si="21"/>
        <v>747.80000000000018</v>
      </c>
      <c r="S71" s="70">
        <f t="shared" si="21"/>
        <v>747.80000000000018</v>
      </c>
      <c r="T71" s="70">
        <f t="shared" si="21"/>
        <v>783.30000000000018</v>
      </c>
      <c r="U71" s="70">
        <f t="shared" si="21"/>
        <v>790.4000000000002</v>
      </c>
      <c r="V71" s="70">
        <f t="shared" si="21"/>
        <v>797.4000000000002</v>
      </c>
      <c r="W71" s="70">
        <f t="shared" si="21"/>
        <v>797.4000000000002</v>
      </c>
      <c r="X71" s="70">
        <f t="shared" si="21"/>
        <v>797.4000000000002</v>
      </c>
      <c r="Y71" s="70">
        <f t="shared" si="21"/>
        <v>797.4000000000002</v>
      </c>
      <c r="Z71" s="70">
        <f t="shared" si="21"/>
        <v>813.80000000000041</v>
      </c>
      <c r="AA71" s="70">
        <f t="shared" si="21"/>
        <v>813.80000000000041</v>
      </c>
      <c r="AB71" s="70">
        <f t="shared" si="21"/>
        <v>813.80000000000041</v>
      </c>
      <c r="AC71" s="70">
        <f t="shared" si="21"/>
        <v>813.80000000000041</v>
      </c>
      <c r="AD71" s="70">
        <f t="shared" si="21"/>
        <v>813.80000000000041</v>
      </c>
      <c r="AE71" s="70">
        <f t="shared" si="21"/>
        <v>813.80000000000041</v>
      </c>
      <c r="AF71" s="70">
        <f t="shared" si="21"/>
        <v>813.80000000000041</v>
      </c>
      <c r="AG71" s="70">
        <f t="shared" si="21"/>
        <v>1877.2049999999999</v>
      </c>
      <c r="AH71" s="46">
        <f t="shared" si="2"/>
        <v>813.80000000000041</v>
      </c>
      <c r="AI71" s="47">
        <f t="shared" si="3"/>
        <v>747.80000000000018</v>
      </c>
      <c r="AK71" s="49"/>
    </row>
    <row r="72" spans="1:88">
      <c r="A72" s="71" t="s">
        <v>91</v>
      </c>
      <c r="B72" s="44">
        <v>160</v>
      </c>
      <c r="C72" s="44">
        <v>160</v>
      </c>
      <c r="D72" s="44">
        <v>160</v>
      </c>
      <c r="E72" s="44">
        <v>160</v>
      </c>
      <c r="F72" s="44">
        <v>160</v>
      </c>
      <c r="G72" s="44">
        <v>171.9</v>
      </c>
      <c r="H72" s="44">
        <v>171.9</v>
      </c>
      <c r="I72" s="44">
        <v>171.9</v>
      </c>
      <c r="J72" s="44">
        <v>210</v>
      </c>
      <c r="K72" s="44">
        <v>210</v>
      </c>
      <c r="L72" s="44">
        <v>210</v>
      </c>
      <c r="M72" s="44">
        <v>0</v>
      </c>
      <c r="N72" s="44">
        <v>0</v>
      </c>
      <c r="O72" s="44">
        <v>0</v>
      </c>
      <c r="P72" s="44">
        <v>0</v>
      </c>
      <c r="Q72" s="44">
        <v>0</v>
      </c>
      <c r="R72" s="44">
        <v>0</v>
      </c>
      <c r="S72" s="44">
        <v>50</v>
      </c>
      <c r="T72" s="44">
        <v>150</v>
      </c>
      <c r="U72" s="44">
        <v>140</v>
      </c>
      <c r="V72" s="44">
        <v>100.6</v>
      </c>
      <c r="W72" s="44">
        <v>100.6</v>
      </c>
      <c r="X72" s="44">
        <v>140</v>
      </c>
      <c r="Y72" s="44">
        <v>140</v>
      </c>
      <c r="Z72" s="44">
        <v>350</v>
      </c>
      <c r="AA72" s="44">
        <v>301.60000000000002</v>
      </c>
      <c r="AB72" s="44">
        <v>200</v>
      </c>
      <c r="AC72" s="44">
        <v>268.2</v>
      </c>
      <c r="AD72" s="44">
        <v>229.2</v>
      </c>
      <c r="AE72" s="44">
        <v>271.2</v>
      </c>
      <c r="AF72" s="44">
        <v>261.39999999999998</v>
      </c>
      <c r="AG72" s="61">
        <v>456</v>
      </c>
      <c r="AH72" s="46">
        <f t="shared" si="2"/>
        <v>350</v>
      </c>
      <c r="AI72" s="47">
        <f t="shared" si="3"/>
        <v>0</v>
      </c>
      <c r="AK72" s="49"/>
    </row>
    <row r="73" spans="1:88">
      <c r="A73" s="72" t="s">
        <v>92</v>
      </c>
      <c r="B73" s="43">
        <v>57.8</v>
      </c>
      <c r="C73" s="43">
        <v>57.8</v>
      </c>
      <c r="D73" s="43">
        <v>60</v>
      </c>
      <c r="E73" s="43">
        <v>60</v>
      </c>
      <c r="F73" s="43">
        <v>60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55.9</v>
      </c>
      <c r="N73" s="43">
        <v>55.9</v>
      </c>
      <c r="O73" s="43">
        <v>55.9</v>
      </c>
      <c r="P73" s="43">
        <v>57.8</v>
      </c>
      <c r="Q73" s="43">
        <v>57.8</v>
      </c>
      <c r="R73" s="43">
        <v>57.8</v>
      </c>
      <c r="S73" s="43">
        <v>57.8</v>
      </c>
      <c r="T73" s="43">
        <v>57.8</v>
      </c>
      <c r="U73" s="43">
        <v>57.8</v>
      </c>
      <c r="V73" s="43">
        <v>57.8</v>
      </c>
      <c r="W73" s="43">
        <v>57.8</v>
      </c>
      <c r="X73" s="43">
        <v>57.8</v>
      </c>
      <c r="Y73" s="43">
        <v>57.8</v>
      </c>
      <c r="Z73" s="43">
        <v>57.8</v>
      </c>
      <c r="AA73" s="43">
        <v>57.8</v>
      </c>
      <c r="AB73" s="43">
        <v>57.8</v>
      </c>
      <c r="AC73" s="43">
        <v>57.8</v>
      </c>
      <c r="AD73" s="43">
        <v>57.8</v>
      </c>
      <c r="AE73" s="43">
        <v>57.8</v>
      </c>
      <c r="AF73" s="43">
        <v>57.8</v>
      </c>
      <c r="AG73" s="64">
        <v>111</v>
      </c>
      <c r="AH73" s="46">
        <f t="shared" si="2"/>
        <v>60</v>
      </c>
      <c r="AI73" s="47">
        <f t="shared" si="3"/>
        <v>55.9</v>
      </c>
      <c r="AK73" s="49"/>
    </row>
    <row r="74" spans="1:88">
      <c r="A74" s="73" t="s">
        <v>93</v>
      </c>
      <c r="B74" s="43">
        <v>28</v>
      </c>
      <c r="C74" s="43">
        <v>28</v>
      </c>
      <c r="D74" s="43">
        <v>30</v>
      </c>
      <c r="E74" s="43">
        <v>30</v>
      </c>
      <c r="F74" s="43">
        <v>30</v>
      </c>
      <c r="G74" s="43">
        <v>30.8</v>
      </c>
      <c r="H74" s="43">
        <v>30.8</v>
      </c>
      <c r="I74" s="43">
        <v>30.8</v>
      </c>
      <c r="J74" s="43">
        <v>30.8</v>
      </c>
      <c r="K74" s="43">
        <v>30.8</v>
      </c>
      <c r="L74" s="43">
        <v>30.8</v>
      </c>
      <c r="M74" s="43">
        <v>30.8</v>
      </c>
      <c r="N74" s="43">
        <v>30.8</v>
      </c>
      <c r="O74" s="43">
        <v>30.8</v>
      </c>
      <c r="P74" s="43">
        <v>29.1</v>
      </c>
      <c r="Q74" s="43">
        <v>29.1</v>
      </c>
      <c r="R74" s="43">
        <v>29.1</v>
      </c>
      <c r="S74" s="43">
        <v>29.1</v>
      </c>
      <c r="T74" s="43">
        <v>29.1</v>
      </c>
      <c r="U74" s="43">
        <v>29.1</v>
      </c>
      <c r="V74" s="43">
        <v>29.1</v>
      </c>
      <c r="W74" s="43">
        <v>29.1</v>
      </c>
      <c r="X74" s="43">
        <v>29.1</v>
      </c>
      <c r="Y74" s="43">
        <v>29.1</v>
      </c>
      <c r="Z74" s="43">
        <v>32.1</v>
      </c>
      <c r="AA74" s="43">
        <v>32.1</v>
      </c>
      <c r="AB74" s="43">
        <v>32.1</v>
      </c>
      <c r="AC74" s="43">
        <v>32.1</v>
      </c>
      <c r="AD74" s="43">
        <v>32.1</v>
      </c>
      <c r="AE74" s="43">
        <v>32.1</v>
      </c>
      <c r="AF74" s="43">
        <v>32.1</v>
      </c>
      <c r="AG74" s="64">
        <v>60</v>
      </c>
      <c r="AH74" s="46">
        <f t="shared" si="2"/>
        <v>32.1</v>
      </c>
      <c r="AI74" s="47">
        <f t="shared" si="3"/>
        <v>28</v>
      </c>
      <c r="AK74" s="49"/>
    </row>
    <row r="75" spans="1:88">
      <c r="A75" s="74" t="s">
        <v>94</v>
      </c>
      <c r="B75" s="43">
        <v>24.4</v>
      </c>
      <c r="C75" s="43">
        <v>24.4</v>
      </c>
      <c r="D75" s="43">
        <v>24.4</v>
      </c>
      <c r="E75" s="43">
        <v>24.4</v>
      </c>
      <c r="F75" s="43">
        <v>24.4</v>
      </c>
      <c r="G75" s="43">
        <v>23.4</v>
      </c>
      <c r="H75" s="43">
        <v>23.4</v>
      </c>
      <c r="I75" s="43">
        <v>23.4</v>
      </c>
      <c r="J75" s="43">
        <v>23.4</v>
      </c>
      <c r="K75" s="43">
        <v>23.4</v>
      </c>
      <c r="L75" s="43">
        <v>23.4</v>
      </c>
      <c r="M75" s="43">
        <v>23.4</v>
      </c>
      <c r="N75" s="43">
        <v>23.4</v>
      </c>
      <c r="O75" s="43">
        <v>23.4</v>
      </c>
      <c r="P75" s="43">
        <v>22.3</v>
      </c>
      <c r="Q75" s="43">
        <v>22.3</v>
      </c>
      <c r="R75" s="43">
        <v>22.3</v>
      </c>
      <c r="S75" s="43">
        <v>22.3</v>
      </c>
      <c r="T75" s="43">
        <v>22.3</v>
      </c>
      <c r="U75" s="43">
        <v>22.3</v>
      </c>
      <c r="V75" s="43">
        <v>22.3</v>
      </c>
      <c r="W75" s="43">
        <v>22.3</v>
      </c>
      <c r="X75" s="43">
        <v>22.3</v>
      </c>
      <c r="Y75" s="43">
        <v>22.3</v>
      </c>
      <c r="Z75" s="43">
        <v>27.5</v>
      </c>
      <c r="AA75" s="43">
        <v>27.5</v>
      </c>
      <c r="AB75" s="43">
        <v>27.5</v>
      </c>
      <c r="AC75" s="43">
        <v>27.5</v>
      </c>
      <c r="AD75" s="43">
        <v>27.5</v>
      </c>
      <c r="AE75" s="43">
        <v>27.5</v>
      </c>
      <c r="AF75" s="43">
        <v>27.5</v>
      </c>
      <c r="AG75" s="75">
        <v>42.5</v>
      </c>
      <c r="AH75" s="46">
        <f t="shared" ref="AH75:AH138" si="22">MAX(B75:AF75)</f>
        <v>27.5</v>
      </c>
      <c r="AI75" s="47">
        <f t="shared" ref="AI75:AI138" si="23">MIN(B75:AF75)</f>
        <v>22.3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18.100000000000001</v>
      </c>
      <c r="Q76" s="43">
        <v>18.100000000000001</v>
      </c>
      <c r="R76" s="43">
        <v>18.100000000000001</v>
      </c>
      <c r="S76" s="43">
        <v>18.100000000000001</v>
      </c>
      <c r="T76" s="43">
        <v>18.100000000000001</v>
      </c>
      <c r="U76" s="43">
        <v>18.100000000000001</v>
      </c>
      <c r="V76" s="43">
        <v>18.100000000000001</v>
      </c>
      <c r="W76" s="43">
        <v>18.100000000000001</v>
      </c>
      <c r="X76" s="43">
        <v>18.100000000000001</v>
      </c>
      <c r="Y76" s="43">
        <v>18.100000000000001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2"/>
        <v>22.2</v>
      </c>
      <c r="AI76" s="47">
        <f t="shared" si="23"/>
        <v>18.100000000000001</v>
      </c>
      <c r="AK76" s="49"/>
    </row>
    <row r="77" spans="1:88" ht="15.75" thickBot="1">
      <c r="A77" s="76" t="s">
        <v>96</v>
      </c>
      <c r="B77" s="77">
        <v>7.1</v>
      </c>
      <c r="C77" s="77">
        <v>7.1</v>
      </c>
      <c r="D77" s="77">
        <v>7.1</v>
      </c>
      <c r="E77" s="77">
        <v>7.1</v>
      </c>
      <c r="F77" s="77">
        <v>7.1</v>
      </c>
      <c r="G77" s="77">
        <v>7.1</v>
      </c>
      <c r="H77" s="77">
        <v>7.1</v>
      </c>
      <c r="I77" s="77">
        <v>7.1</v>
      </c>
      <c r="J77" s="77">
        <v>7.1</v>
      </c>
      <c r="K77" s="77">
        <v>7.1</v>
      </c>
      <c r="L77" s="77">
        <v>7.1</v>
      </c>
      <c r="M77" s="77">
        <v>7.1</v>
      </c>
      <c r="N77" s="77">
        <v>7.1</v>
      </c>
      <c r="O77" s="77">
        <v>7.1</v>
      </c>
      <c r="P77" s="77">
        <v>4.9000000000000004</v>
      </c>
      <c r="Q77" s="77">
        <v>4.9000000000000004</v>
      </c>
      <c r="R77" s="77">
        <v>4.9000000000000004</v>
      </c>
      <c r="S77" s="77">
        <v>4.9000000000000004</v>
      </c>
      <c r="T77" s="77">
        <v>4.9000000000000004</v>
      </c>
      <c r="U77" s="77">
        <v>4.9000000000000004</v>
      </c>
      <c r="V77" s="77">
        <v>4.9000000000000004</v>
      </c>
      <c r="W77" s="77">
        <v>4.9000000000000004</v>
      </c>
      <c r="X77" s="77">
        <v>4.9000000000000004</v>
      </c>
      <c r="Y77" s="77">
        <v>4.9000000000000004</v>
      </c>
      <c r="Z77" s="77">
        <v>8.3000000000000007</v>
      </c>
      <c r="AA77" s="77">
        <v>8.3000000000000007</v>
      </c>
      <c r="AB77" s="77">
        <v>8.3000000000000007</v>
      </c>
      <c r="AC77" s="77">
        <v>8.3000000000000007</v>
      </c>
      <c r="AD77" s="77">
        <v>8.3000000000000007</v>
      </c>
      <c r="AE77" s="77">
        <v>8.3000000000000007</v>
      </c>
      <c r="AF77" s="77">
        <v>8.3000000000000007</v>
      </c>
      <c r="AG77" s="78">
        <v>14.8</v>
      </c>
      <c r="AH77" s="46">
        <f t="shared" si="22"/>
        <v>8.3000000000000007</v>
      </c>
      <c r="AI77" s="47">
        <f t="shared" si="23"/>
        <v>4.9000000000000004</v>
      </c>
      <c r="AK77" s="49"/>
    </row>
    <row r="78" spans="1:88" ht="15.75" thickBot="1">
      <c r="A78" s="79" t="s">
        <v>97</v>
      </c>
      <c r="B78" s="70">
        <v>320.5</v>
      </c>
      <c r="C78" s="70">
        <v>320.5</v>
      </c>
      <c r="D78" s="70">
        <v>320.5</v>
      </c>
      <c r="E78" s="70">
        <v>320.5</v>
      </c>
      <c r="F78" s="70">
        <v>320.5</v>
      </c>
      <c r="G78" s="70">
        <f t="shared" ref="G78:AG78" si="24">SUM(G72:G77)</f>
        <v>311.3</v>
      </c>
      <c r="H78" s="70">
        <f t="shared" si="24"/>
        <v>311.3</v>
      </c>
      <c r="I78" s="70">
        <f t="shared" si="24"/>
        <v>311.3</v>
      </c>
      <c r="J78" s="70">
        <f t="shared" si="24"/>
        <v>349.4</v>
      </c>
      <c r="K78" s="70">
        <f t="shared" si="24"/>
        <v>349.4</v>
      </c>
      <c r="L78" s="70">
        <f t="shared" ref="L78:Q78" si="25">SUM(L72:L77)</f>
        <v>349.4</v>
      </c>
      <c r="M78" s="70">
        <f t="shared" si="25"/>
        <v>139.39999999999998</v>
      </c>
      <c r="N78" s="70">
        <f t="shared" si="25"/>
        <v>139.39999999999998</v>
      </c>
      <c r="O78" s="70">
        <f t="shared" si="25"/>
        <v>139.39999999999998</v>
      </c>
      <c r="P78" s="70">
        <f t="shared" si="25"/>
        <v>132.20000000000002</v>
      </c>
      <c r="Q78" s="70">
        <f t="shared" si="25"/>
        <v>132.20000000000002</v>
      </c>
      <c r="R78" s="70">
        <f t="shared" si="24"/>
        <v>132.20000000000002</v>
      </c>
      <c r="S78" s="70">
        <f>SUM(S72:S77)</f>
        <v>182.20000000000002</v>
      </c>
      <c r="T78" s="70">
        <f t="shared" si="24"/>
        <v>282.2</v>
      </c>
      <c r="U78" s="70">
        <f t="shared" si="24"/>
        <v>272.2</v>
      </c>
      <c r="V78" s="70">
        <f>SUM(V72:V77)</f>
        <v>232.79999999999998</v>
      </c>
      <c r="W78" s="70">
        <f t="shared" si="24"/>
        <v>232.79999999999998</v>
      </c>
      <c r="X78" s="70">
        <f t="shared" si="24"/>
        <v>272.2</v>
      </c>
      <c r="Y78" s="70">
        <f>SUM(Y72:Y77)</f>
        <v>272.2</v>
      </c>
      <c r="Z78" s="70">
        <f t="shared" si="24"/>
        <v>497.90000000000003</v>
      </c>
      <c r="AA78" s="70">
        <f>SUM(AA72:AA77)</f>
        <v>449.50000000000006</v>
      </c>
      <c r="AB78" s="70">
        <f t="shared" si="24"/>
        <v>347.90000000000003</v>
      </c>
      <c r="AC78" s="70">
        <f>SUM(AC72:AC77)</f>
        <v>416.1</v>
      </c>
      <c r="AD78" s="70">
        <f>SUM(AD72:AD77)</f>
        <v>377.1</v>
      </c>
      <c r="AE78" s="70">
        <f>SUM(AE72:AE77)</f>
        <v>419.1</v>
      </c>
      <c r="AF78" s="70">
        <f>SUM(AF72:AF77)</f>
        <v>409.3</v>
      </c>
      <c r="AG78" s="80">
        <f t="shared" si="24"/>
        <v>706.4</v>
      </c>
      <c r="AH78" s="46">
        <f t="shared" si="22"/>
        <v>497.90000000000003</v>
      </c>
      <c r="AI78" s="47">
        <f t="shared" si="23"/>
        <v>132.20000000000002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144.4</v>
      </c>
      <c r="C79" s="44">
        <v>144.4</v>
      </c>
      <c r="D79" s="44">
        <v>144.4</v>
      </c>
      <c r="E79" s="44">
        <v>125.4</v>
      </c>
      <c r="F79" s="44">
        <v>95</v>
      </c>
      <c r="G79" s="44">
        <v>90</v>
      </c>
      <c r="H79" s="44">
        <v>90</v>
      </c>
      <c r="I79" s="44">
        <v>90</v>
      </c>
      <c r="J79" s="44">
        <v>95</v>
      </c>
      <c r="K79" s="44">
        <v>95</v>
      </c>
      <c r="L79" s="44">
        <v>95</v>
      </c>
      <c r="M79" s="44">
        <v>72.400000000000006</v>
      </c>
      <c r="N79" s="44">
        <v>73</v>
      </c>
      <c r="O79" s="44">
        <v>0</v>
      </c>
      <c r="P79" s="44">
        <v>30.5</v>
      </c>
      <c r="Q79" s="44">
        <v>30.4</v>
      </c>
      <c r="R79" s="44">
        <v>30.4</v>
      </c>
      <c r="S79" s="44">
        <v>30.5</v>
      </c>
      <c r="T79" s="44">
        <v>30.5</v>
      </c>
      <c r="U79" s="44">
        <v>48</v>
      </c>
      <c r="V79" s="44">
        <v>30</v>
      </c>
      <c r="W79" s="44">
        <v>30</v>
      </c>
      <c r="X79" s="44">
        <v>30</v>
      </c>
      <c r="Y79" s="44">
        <v>56</v>
      </c>
      <c r="Z79" s="44">
        <v>130</v>
      </c>
      <c r="AA79" s="44">
        <v>110</v>
      </c>
      <c r="AB79" s="44">
        <v>110</v>
      </c>
      <c r="AC79" s="44">
        <v>110</v>
      </c>
      <c r="AD79" s="44">
        <v>110</v>
      </c>
      <c r="AE79" s="44">
        <v>110</v>
      </c>
      <c r="AF79" s="44">
        <v>110</v>
      </c>
      <c r="AG79" s="61">
        <v>144</v>
      </c>
      <c r="AH79" s="46">
        <f t="shared" si="22"/>
        <v>144.4</v>
      </c>
      <c r="AI79" s="47">
        <f t="shared" si="23"/>
        <v>0</v>
      </c>
      <c r="AK79" s="49"/>
      <c r="AY79" s="1" t="s">
        <v>99</v>
      </c>
      <c r="AZ79" s="82">
        <f>ROUND(C97,0)</f>
        <v>-104</v>
      </c>
      <c r="BA79" s="81">
        <f t="shared" ref="BA79:BD83" si="26">D97</f>
        <v>-96</v>
      </c>
      <c r="BB79" s="81">
        <f t="shared" si="26"/>
        <v>-111</v>
      </c>
      <c r="BC79" s="81">
        <f t="shared" si="26"/>
        <v>-20</v>
      </c>
      <c r="BD79" s="81">
        <f t="shared" si="26"/>
        <v>-77</v>
      </c>
      <c r="BE79" s="82">
        <f>I97</f>
        <v>-49.8</v>
      </c>
      <c r="BF79" s="82">
        <f>K97</f>
        <v>-74.3</v>
      </c>
      <c r="BG79" s="82">
        <f t="shared" ref="BG79:BP83" si="27">M97</f>
        <v>225</v>
      </c>
      <c r="BH79" s="82">
        <f t="shared" si="27"/>
        <v>284.7</v>
      </c>
      <c r="BI79" s="82">
        <f t="shared" si="27"/>
        <v>147.19999999999999</v>
      </c>
      <c r="BJ79" s="82">
        <f t="shared" si="27"/>
        <v>260.60000000000002</v>
      </c>
      <c r="BK79" s="82">
        <f t="shared" si="27"/>
        <v>230.9</v>
      </c>
      <c r="BL79" s="82">
        <f t="shared" si="27"/>
        <v>160</v>
      </c>
      <c r="BM79" s="82">
        <f t="shared" si="27"/>
        <v>145</v>
      </c>
      <c r="BN79" s="82">
        <f t="shared" si="27"/>
        <v>70</v>
      </c>
      <c r="BO79" s="82">
        <f t="shared" si="27"/>
        <v>70</v>
      </c>
      <c r="BP79" s="82">
        <f t="shared" si="27"/>
        <v>38.9</v>
      </c>
      <c r="BQ79" s="82">
        <f>X97</f>
        <v>55</v>
      </c>
      <c r="BR79" s="82">
        <f>Z97</f>
        <v>-218</v>
      </c>
      <c r="BS79" s="81">
        <f>AB97</f>
        <v>-174.5</v>
      </c>
      <c r="BT79" s="81">
        <f t="shared" ref="BT79:BV83" si="28">AD97</f>
        <v>-128.69999999999999</v>
      </c>
      <c r="BU79" s="81">
        <f t="shared" si="28"/>
        <v>-237.3</v>
      </c>
      <c r="BV79" s="81">
        <f t="shared" si="28"/>
        <v>-241.6</v>
      </c>
      <c r="BW79" s="81">
        <f>B97</f>
        <v>-96</v>
      </c>
    </row>
    <row r="80" spans="1:88">
      <c r="A80" s="63" t="s">
        <v>100</v>
      </c>
      <c r="B80" s="43">
        <v>63.8</v>
      </c>
      <c r="C80" s="43">
        <v>63.8</v>
      </c>
      <c r="D80" s="43">
        <v>63.8</v>
      </c>
      <c r="E80" s="43">
        <v>63.8</v>
      </c>
      <c r="F80" s="43">
        <v>63.8</v>
      </c>
      <c r="G80" s="43">
        <v>63.8</v>
      </c>
      <c r="H80" s="43">
        <v>59.1</v>
      </c>
      <c r="I80" s="43">
        <v>59.11</v>
      </c>
      <c r="J80" s="43">
        <v>68.900000000000006</v>
      </c>
      <c r="K80" s="43">
        <v>68.900000000000006</v>
      </c>
      <c r="L80" s="43">
        <v>68.900000000000006</v>
      </c>
      <c r="M80" s="43">
        <v>0</v>
      </c>
      <c r="N80" s="43">
        <v>0</v>
      </c>
      <c r="O80" s="43">
        <v>0</v>
      </c>
      <c r="P80" s="43">
        <v>0</v>
      </c>
      <c r="Q80" s="43">
        <v>0</v>
      </c>
      <c r="R80" s="43">
        <v>36.700000000000003</v>
      </c>
      <c r="S80" s="43">
        <v>63.9</v>
      </c>
      <c r="T80" s="43">
        <v>63.9</v>
      </c>
      <c r="U80" s="43">
        <v>30</v>
      </c>
      <c r="V80" s="43">
        <v>25</v>
      </c>
      <c r="W80" s="43">
        <v>25</v>
      </c>
      <c r="X80" s="43">
        <v>25</v>
      </c>
      <c r="Y80" s="43">
        <v>54</v>
      </c>
      <c r="Z80" s="43">
        <v>59.36</v>
      </c>
      <c r="AA80" s="43">
        <v>59.36</v>
      </c>
      <c r="AB80" s="43">
        <v>59.36</v>
      </c>
      <c r="AC80" s="43">
        <v>59.36</v>
      </c>
      <c r="AD80" s="43">
        <v>59.36</v>
      </c>
      <c r="AE80" s="43">
        <v>69.2</v>
      </c>
      <c r="AF80" s="43">
        <v>64.099999999999994</v>
      </c>
      <c r="AG80" s="64">
        <v>70</v>
      </c>
      <c r="AH80" s="46">
        <f t="shared" si="22"/>
        <v>69.2</v>
      </c>
      <c r="AI80" s="47">
        <f t="shared" si="23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>
      <c r="A81" s="63" t="s">
        <v>102</v>
      </c>
      <c r="B81" s="43">
        <v>70.3</v>
      </c>
      <c r="C81" s="43">
        <v>70.3</v>
      </c>
      <c r="D81" s="43">
        <v>45.3</v>
      </c>
      <c r="E81" s="43">
        <v>45.3</v>
      </c>
      <c r="F81" s="43">
        <v>45.3</v>
      </c>
      <c r="G81" s="43">
        <v>45.3</v>
      </c>
      <c r="H81" s="43">
        <v>47.2</v>
      </c>
      <c r="I81" s="43">
        <v>48.3</v>
      </c>
      <c r="J81" s="43">
        <v>61.8</v>
      </c>
      <c r="K81" s="43">
        <v>61.8</v>
      </c>
      <c r="L81" s="43">
        <v>61.8</v>
      </c>
      <c r="M81" s="43">
        <v>0</v>
      </c>
      <c r="N81" s="43">
        <v>0</v>
      </c>
      <c r="O81" s="43">
        <v>0</v>
      </c>
      <c r="P81" s="43">
        <v>0</v>
      </c>
      <c r="Q81" s="43">
        <v>22.7</v>
      </c>
      <c r="R81" s="43">
        <v>72</v>
      </c>
      <c r="S81" s="43">
        <v>69.900000000000006</v>
      </c>
      <c r="T81" s="43">
        <v>69.900000000000006</v>
      </c>
      <c r="U81" s="43">
        <v>48</v>
      </c>
      <c r="V81" s="43">
        <v>16.100000000000001</v>
      </c>
      <c r="W81" s="43">
        <v>16.100000000000001</v>
      </c>
      <c r="X81" s="43">
        <v>0</v>
      </c>
      <c r="Y81" s="43">
        <v>0</v>
      </c>
      <c r="Z81" s="43">
        <v>60.9</v>
      </c>
      <c r="AA81" s="43">
        <v>61</v>
      </c>
      <c r="AB81" s="43">
        <v>61</v>
      </c>
      <c r="AC81" s="43">
        <v>61</v>
      </c>
      <c r="AD81" s="43">
        <v>61</v>
      </c>
      <c r="AE81" s="43">
        <v>71.099999999999994</v>
      </c>
      <c r="AF81" s="43">
        <v>71.099999999999994</v>
      </c>
      <c r="AG81" s="64">
        <v>69</v>
      </c>
      <c r="AH81" s="46">
        <f t="shared" si="22"/>
        <v>72</v>
      </c>
      <c r="AI81" s="47">
        <f t="shared" si="2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6"/>
        <v>60.5</v>
      </c>
      <c r="BB81" s="81">
        <f t="shared" si="26"/>
        <v>58</v>
      </c>
      <c r="BC81" s="81">
        <f t="shared" si="26"/>
        <v>58</v>
      </c>
      <c r="BD81" s="81">
        <f t="shared" si="26"/>
        <v>56.9</v>
      </c>
      <c r="BE81" s="82">
        <f>I99</f>
        <v>51.9</v>
      </c>
      <c r="BF81" s="82">
        <f>K99</f>
        <v>49.4</v>
      </c>
      <c r="BG81" s="82">
        <f t="shared" si="27"/>
        <v>117</v>
      </c>
      <c r="BH81" s="82">
        <f t="shared" si="27"/>
        <v>97.8</v>
      </c>
      <c r="BI81" s="82">
        <f t="shared" si="27"/>
        <v>125.5</v>
      </c>
      <c r="BJ81" s="82">
        <f t="shared" si="27"/>
        <v>122.4</v>
      </c>
      <c r="BK81" s="82">
        <f t="shared" si="27"/>
        <v>124.7</v>
      </c>
      <c r="BL81" s="82">
        <f t="shared" si="27"/>
        <v>110</v>
      </c>
      <c r="BM81" s="82">
        <f t="shared" si="27"/>
        <v>124.9</v>
      </c>
      <c r="BN81" s="82">
        <f t="shared" si="27"/>
        <v>120</v>
      </c>
      <c r="BO81" s="82">
        <f t="shared" si="27"/>
        <v>120</v>
      </c>
      <c r="BP81" s="82">
        <f t="shared" si="27"/>
        <v>123.7</v>
      </c>
      <c r="BQ81" s="82">
        <f>X99</f>
        <v>98</v>
      </c>
      <c r="BR81" s="82">
        <f>Z99</f>
        <v>38.799999999999997</v>
      </c>
      <c r="BS81" s="81">
        <f>AB99</f>
        <v>17</v>
      </c>
      <c r="BT81" s="81">
        <f t="shared" si="28"/>
        <v>19.5</v>
      </c>
      <c r="BU81" s="81">
        <f t="shared" si="28"/>
        <v>19.2</v>
      </c>
      <c r="BV81" s="81">
        <f t="shared" si="28"/>
        <v>19.100000000000001</v>
      </c>
      <c r="BW81" s="81">
        <f>B99</f>
        <v>62.1</v>
      </c>
    </row>
    <row r="82" spans="1:75" s="83" customFormat="1">
      <c r="A82" s="63" t="s">
        <v>104</v>
      </c>
      <c r="B82" s="43">
        <v>55.3</v>
      </c>
      <c r="C82" s="43">
        <v>55.3</v>
      </c>
      <c r="D82" s="43">
        <v>60</v>
      </c>
      <c r="E82" s="43">
        <v>60</v>
      </c>
      <c r="F82" s="43">
        <v>60</v>
      </c>
      <c r="G82" s="43">
        <v>60</v>
      </c>
      <c r="H82" s="43">
        <v>60</v>
      </c>
      <c r="I82" s="43">
        <v>60</v>
      </c>
      <c r="J82" s="43">
        <v>60</v>
      </c>
      <c r="K82" s="43">
        <v>60</v>
      </c>
      <c r="L82" s="43">
        <v>60</v>
      </c>
      <c r="M82" s="43">
        <v>60.3</v>
      </c>
      <c r="N82" s="43">
        <v>60.3</v>
      </c>
      <c r="O82" s="43">
        <v>60.3</v>
      </c>
      <c r="P82" s="43">
        <v>60</v>
      </c>
      <c r="Q82" s="43">
        <v>60</v>
      </c>
      <c r="R82" s="43">
        <v>60</v>
      </c>
      <c r="S82" s="43">
        <v>59.6</v>
      </c>
      <c r="T82" s="43">
        <v>59.6</v>
      </c>
      <c r="U82" s="43">
        <v>39.5</v>
      </c>
      <c r="V82" s="43">
        <v>59.4</v>
      </c>
      <c r="W82" s="43">
        <v>59.4</v>
      </c>
      <c r="X82" s="43">
        <v>59.4</v>
      </c>
      <c r="Y82" s="43">
        <v>60.3</v>
      </c>
      <c r="Z82" s="43">
        <v>59.4</v>
      </c>
      <c r="AA82" s="43">
        <v>59.4</v>
      </c>
      <c r="AB82" s="43">
        <v>59.4</v>
      </c>
      <c r="AC82" s="43">
        <v>59.4</v>
      </c>
      <c r="AD82" s="43">
        <v>59.4</v>
      </c>
      <c r="AE82" s="43">
        <v>59.4</v>
      </c>
      <c r="AF82" s="43">
        <v>59.4</v>
      </c>
      <c r="AG82" s="64">
        <v>60</v>
      </c>
      <c r="AH82" s="46">
        <f t="shared" si="22"/>
        <v>60.3</v>
      </c>
      <c r="AI82" s="47">
        <f t="shared" si="23"/>
        <v>39.5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0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0</v>
      </c>
    </row>
    <row r="83" spans="1:75">
      <c r="A83" s="63" t="s">
        <v>106</v>
      </c>
      <c r="B83" s="44">
        <v>10.3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0</v>
      </c>
      <c r="I83" s="44">
        <v>0</v>
      </c>
      <c r="J83" s="44">
        <v>22</v>
      </c>
      <c r="K83" s="44">
        <v>22</v>
      </c>
      <c r="L83" s="44">
        <v>22</v>
      </c>
      <c r="M83" s="44">
        <v>22</v>
      </c>
      <c r="N83" s="44">
        <v>22</v>
      </c>
      <c r="O83" s="44">
        <v>22</v>
      </c>
      <c r="P83" s="44">
        <v>9.9</v>
      </c>
      <c r="Q83" s="44">
        <v>9.9</v>
      </c>
      <c r="R83" s="44">
        <v>9.9</v>
      </c>
      <c r="S83" s="44">
        <v>9.9</v>
      </c>
      <c r="T83" s="44">
        <v>9.9</v>
      </c>
      <c r="U83" s="44">
        <v>12.2</v>
      </c>
      <c r="V83" s="44">
        <v>0</v>
      </c>
      <c r="W83" s="44">
        <v>0</v>
      </c>
      <c r="X83" s="44">
        <v>0</v>
      </c>
      <c r="Y83" s="44">
        <v>28.8</v>
      </c>
      <c r="Z83" s="43">
        <v>28.6</v>
      </c>
      <c r="AA83" s="43">
        <v>28.6</v>
      </c>
      <c r="AB83" s="43">
        <v>28.6</v>
      </c>
      <c r="AC83" s="43">
        <v>28.6</v>
      </c>
      <c r="AD83" s="43">
        <v>14.5</v>
      </c>
      <c r="AE83" s="43">
        <v>13.8</v>
      </c>
      <c r="AF83" s="43">
        <v>13.8</v>
      </c>
      <c r="AG83" s="64">
        <v>30</v>
      </c>
      <c r="AH83" s="46">
        <f t="shared" si="22"/>
        <v>28.8</v>
      </c>
      <c r="AI83" s="47">
        <f t="shared" si="23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50.49</v>
      </c>
      <c r="BH83" s="82">
        <f t="shared" si="27"/>
        <v>40.5</v>
      </c>
      <c r="BI83" s="82">
        <f t="shared" si="27"/>
        <v>37.299999999999997</v>
      </c>
      <c r="BJ83" s="82">
        <f t="shared" si="27"/>
        <v>40</v>
      </c>
      <c r="BK83" s="82">
        <f t="shared" si="27"/>
        <v>34.6</v>
      </c>
      <c r="BL83" s="82">
        <f t="shared" si="27"/>
        <v>38</v>
      </c>
      <c r="BM83" s="82">
        <f t="shared" si="27"/>
        <v>37.799999999999997</v>
      </c>
      <c r="BN83" s="82">
        <f t="shared" si="27"/>
        <v>38</v>
      </c>
      <c r="BO83" s="82">
        <f t="shared" si="27"/>
        <v>0</v>
      </c>
      <c r="BP83" s="82">
        <f t="shared" si="27"/>
        <v>36.700000000000003</v>
      </c>
      <c r="BQ83" s="82">
        <f>X101</f>
        <v>35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7.5</v>
      </c>
      <c r="N84" s="44">
        <v>7.5</v>
      </c>
      <c r="O84" s="44">
        <v>7.5</v>
      </c>
      <c r="P84" s="44">
        <v>14.3</v>
      </c>
      <c r="Q84" s="44">
        <v>14.8</v>
      </c>
      <c r="R84" s="44">
        <v>14.8</v>
      </c>
      <c r="S84" s="44">
        <v>12.2</v>
      </c>
      <c r="T84" s="44">
        <v>12.2</v>
      </c>
      <c r="U84" s="44">
        <v>5</v>
      </c>
      <c r="V84" s="44">
        <v>0.4</v>
      </c>
      <c r="W84" s="44">
        <v>0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2"/>
        <v>14.8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9.6999999999999993</v>
      </c>
      <c r="Q85" s="43">
        <v>9.6999999999999993</v>
      </c>
      <c r="R85" s="43">
        <v>9.6999999999999993</v>
      </c>
      <c r="S85" s="43">
        <v>11.6</v>
      </c>
      <c r="T85" s="43">
        <v>11.6</v>
      </c>
      <c r="U85" s="43">
        <v>11.6</v>
      </c>
      <c r="V85" s="43">
        <v>11.6</v>
      </c>
      <c r="W85" s="43">
        <v>11.6</v>
      </c>
      <c r="X85" s="43">
        <v>11.6</v>
      </c>
      <c r="Y85" s="43">
        <v>11.6</v>
      </c>
      <c r="Z85" s="43">
        <v>11.6</v>
      </c>
      <c r="AA85" s="43">
        <v>11.6</v>
      </c>
      <c r="AB85" s="43">
        <v>11.6</v>
      </c>
      <c r="AC85" s="43">
        <v>11.6</v>
      </c>
      <c r="AD85" s="43">
        <v>11.6</v>
      </c>
      <c r="AE85" s="43">
        <v>11.6</v>
      </c>
      <c r="AF85" s="43">
        <v>11.6</v>
      </c>
      <c r="AG85" s="64">
        <v>24</v>
      </c>
      <c r="AH85" s="46">
        <f t="shared" si="22"/>
        <v>12.4</v>
      </c>
      <c r="AI85" s="47">
        <f t="shared" si="23"/>
        <v>9.6999999999999993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-104</v>
      </c>
      <c r="BA86" s="82">
        <f t="shared" si="30"/>
        <v>-96</v>
      </c>
      <c r="BB86" s="82">
        <f t="shared" si="30"/>
        <v>-111</v>
      </c>
      <c r="BC86" s="82">
        <f t="shared" si="30"/>
        <v>-20</v>
      </c>
      <c r="BD86" s="82">
        <f t="shared" si="30"/>
        <v>-77</v>
      </c>
      <c r="BE86" s="82">
        <f t="shared" si="30"/>
        <v>-49.8</v>
      </c>
      <c r="BF86" s="82">
        <f t="shared" si="30"/>
        <v>-74.3</v>
      </c>
      <c r="BG86" s="82">
        <f t="shared" si="30"/>
        <v>225</v>
      </c>
      <c r="BH86" s="82">
        <f t="shared" si="30"/>
        <v>284.7</v>
      </c>
      <c r="BI86" s="82">
        <f t="shared" si="30"/>
        <v>147.19999999999999</v>
      </c>
      <c r="BJ86" s="82">
        <f t="shared" si="30"/>
        <v>260.60000000000002</v>
      </c>
      <c r="BK86" s="82">
        <f t="shared" si="30"/>
        <v>230.9</v>
      </c>
      <c r="BL86" s="82">
        <f t="shared" si="30"/>
        <v>160</v>
      </c>
      <c r="BM86" s="82">
        <f t="shared" si="30"/>
        <v>145</v>
      </c>
      <c r="BN86" s="82">
        <f t="shared" si="30"/>
        <v>70</v>
      </c>
      <c r="BO86" s="82">
        <f t="shared" si="30"/>
        <v>70</v>
      </c>
      <c r="BP86" s="82">
        <f t="shared" si="30"/>
        <v>38.9</v>
      </c>
      <c r="BQ86" s="82">
        <f t="shared" si="30"/>
        <v>55</v>
      </c>
      <c r="BR86" s="82">
        <f t="shared" si="30"/>
        <v>-218</v>
      </c>
      <c r="BS86" s="82">
        <f t="shared" si="30"/>
        <v>-174.5</v>
      </c>
      <c r="BT86" s="82">
        <f t="shared" si="30"/>
        <v>-128.69999999999999</v>
      </c>
      <c r="BU86" s="82">
        <f t="shared" si="30"/>
        <v>-237.3</v>
      </c>
      <c r="BV86" s="82">
        <f t="shared" si="30"/>
        <v>-241.6</v>
      </c>
      <c r="BW86" s="82">
        <f t="shared" si="30"/>
        <v>-96</v>
      </c>
    </row>
    <row r="87" spans="1:75">
      <c r="A87" s="63" t="s">
        <v>112</v>
      </c>
      <c r="B87" s="43">
        <v>7.6</v>
      </c>
      <c r="C87" s="43">
        <v>7.6</v>
      </c>
      <c r="D87" s="43">
        <v>10</v>
      </c>
      <c r="E87" s="43">
        <v>10</v>
      </c>
      <c r="F87" s="43">
        <v>10</v>
      </c>
      <c r="G87" s="43">
        <v>10</v>
      </c>
      <c r="H87" s="43">
        <v>10</v>
      </c>
      <c r="I87" s="43">
        <v>10</v>
      </c>
      <c r="J87" s="43">
        <v>10</v>
      </c>
      <c r="K87" s="43">
        <v>10</v>
      </c>
      <c r="L87" s="43">
        <v>10</v>
      </c>
      <c r="M87" s="43">
        <v>10</v>
      </c>
      <c r="N87" s="43">
        <v>10</v>
      </c>
      <c r="O87" s="43">
        <v>10</v>
      </c>
      <c r="P87" s="43">
        <v>8.1</v>
      </c>
      <c r="Q87" s="43">
        <v>8.1</v>
      </c>
      <c r="R87" s="43">
        <v>8.1</v>
      </c>
      <c r="S87" s="43">
        <v>7.7</v>
      </c>
      <c r="T87" s="43">
        <v>7.7</v>
      </c>
      <c r="U87" s="43">
        <v>7.7</v>
      </c>
      <c r="V87" s="43">
        <v>7.7</v>
      </c>
      <c r="W87" s="43">
        <v>7.7</v>
      </c>
      <c r="X87" s="43">
        <v>7.7</v>
      </c>
      <c r="Y87" s="43">
        <v>7.7</v>
      </c>
      <c r="Z87" s="43">
        <v>7.7</v>
      </c>
      <c r="AA87" s="43">
        <v>7.7</v>
      </c>
      <c r="AB87" s="43">
        <v>7.7</v>
      </c>
      <c r="AC87" s="43">
        <v>7.7</v>
      </c>
      <c r="AD87" s="43">
        <v>7.7</v>
      </c>
      <c r="AE87" s="43">
        <v>7.7</v>
      </c>
      <c r="AF87" s="43">
        <v>7.7</v>
      </c>
      <c r="AG87" s="64">
        <v>14.1</v>
      </c>
      <c r="AH87" s="46">
        <f t="shared" si="22"/>
        <v>10</v>
      </c>
      <c r="AI87" s="47">
        <f t="shared" si="23"/>
        <v>7.6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>
      <c r="A88" s="84" t="s">
        <v>113</v>
      </c>
      <c r="B88" s="43">
        <v>7.3</v>
      </c>
      <c r="C88" s="43">
        <v>7.3</v>
      </c>
      <c r="D88" s="43">
        <v>7.55</v>
      </c>
      <c r="E88" s="43">
        <v>7.55</v>
      </c>
      <c r="F88" s="43">
        <v>7.55</v>
      </c>
      <c r="G88" s="43">
        <v>7.55</v>
      </c>
      <c r="H88" s="43">
        <v>7.55</v>
      </c>
      <c r="I88" s="43">
        <v>7.55</v>
      </c>
      <c r="J88" s="43">
        <v>7.55</v>
      </c>
      <c r="K88" s="43">
        <v>7.55</v>
      </c>
      <c r="L88" s="43">
        <v>7.55</v>
      </c>
      <c r="M88" s="43">
        <v>7.55</v>
      </c>
      <c r="N88" s="43">
        <v>7.55</v>
      </c>
      <c r="O88" s="43">
        <v>7.55</v>
      </c>
      <c r="P88" s="43">
        <v>7.1</v>
      </c>
      <c r="Q88" s="43">
        <v>7.1</v>
      </c>
      <c r="R88" s="43">
        <v>7.1</v>
      </c>
      <c r="S88" s="43">
        <v>7.2</v>
      </c>
      <c r="T88" s="43">
        <v>7.2</v>
      </c>
      <c r="U88" s="43">
        <v>7.2</v>
      </c>
      <c r="V88" s="43">
        <v>7.2</v>
      </c>
      <c r="W88" s="43">
        <v>7.2</v>
      </c>
      <c r="X88" s="43">
        <v>7.2</v>
      </c>
      <c r="Y88" s="43">
        <v>7.2</v>
      </c>
      <c r="Z88" s="43">
        <v>7.2</v>
      </c>
      <c r="AA88" s="43">
        <v>7.2</v>
      </c>
      <c r="AB88" s="43">
        <v>7.2</v>
      </c>
      <c r="AC88" s="43">
        <v>7.2</v>
      </c>
      <c r="AD88" s="43">
        <v>7.2</v>
      </c>
      <c r="AE88" s="43">
        <v>7.2</v>
      </c>
      <c r="AF88" s="43">
        <v>7.2</v>
      </c>
      <c r="AG88" s="64">
        <v>14</v>
      </c>
      <c r="AH88" s="46">
        <f t="shared" si="22"/>
        <v>7.55</v>
      </c>
      <c r="AI88" s="47">
        <f t="shared" si="23"/>
        <v>7.1</v>
      </c>
      <c r="AJ88" s="204"/>
      <c r="AK88" s="49"/>
      <c r="AZ88" s="82">
        <f t="shared" si="30"/>
        <v>61</v>
      </c>
      <c r="BA88" s="82">
        <f t="shared" si="30"/>
        <v>60.5</v>
      </c>
      <c r="BB88" s="82">
        <f t="shared" si="30"/>
        <v>58</v>
      </c>
      <c r="BC88" s="82">
        <f t="shared" si="30"/>
        <v>58</v>
      </c>
      <c r="BD88" s="82">
        <f t="shared" si="30"/>
        <v>56.9</v>
      </c>
      <c r="BE88" s="82">
        <f t="shared" si="30"/>
        <v>51.9</v>
      </c>
      <c r="BF88" s="82">
        <f t="shared" si="30"/>
        <v>49.4</v>
      </c>
      <c r="BG88" s="82">
        <f t="shared" si="30"/>
        <v>117</v>
      </c>
      <c r="BH88" s="82">
        <f t="shared" si="30"/>
        <v>97.8</v>
      </c>
      <c r="BI88" s="82">
        <f t="shared" si="30"/>
        <v>125.5</v>
      </c>
      <c r="BJ88" s="82">
        <f t="shared" si="30"/>
        <v>122.4</v>
      </c>
      <c r="BK88" s="82">
        <f t="shared" si="30"/>
        <v>124.7</v>
      </c>
      <c r="BL88" s="82">
        <f t="shared" si="30"/>
        <v>110</v>
      </c>
      <c r="BM88" s="82">
        <f t="shared" si="30"/>
        <v>124.9</v>
      </c>
      <c r="BN88" s="82">
        <f t="shared" si="30"/>
        <v>120</v>
      </c>
      <c r="BO88" s="82">
        <f t="shared" si="30"/>
        <v>120</v>
      </c>
      <c r="BP88" s="82">
        <f t="shared" si="30"/>
        <v>123.7</v>
      </c>
      <c r="BQ88" s="82">
        <f t="shared" si="30"/>
        <v>98</v>
      </c>
      <c r="BR88" s="82">
        <f t="shared" si="30"/>
        <v>38.799999999999997</v>
      </c>
      <c r="BS88" s="82">
        <f t="shared" si="30"/>
        <v>17</v>
      </c>
      <c r="BT88" s="82">
        <f t="shared" si="30"/>
        <v>19.5</v>
      </c>
      <c r="BU88" s="82">
        <f t="shared" si="30"/>
        <v>19.2</v>
      </c>
      <c r="BV88" s="82">
        <f t="shared" si="30"/>
        <v>19.100000000000001</v>
      </c>
      <c r="BW88" s="82">
        <f t="shared" si="30"/>
        <v>62.1</v>
      </c>
    </row>
    <row r="89" spans="1:75">
      <c r="A89" s="63" t="s">
        <v>114</v>
      </c>
      <c r="B89" s="43">
        <v>6.1</v>
      </c>
      <c r="C89" s="43">
        <v>6.1</v>
      </c>
      <c r="D89" s="43">
        <v>6.1</v>
      </c>
      <c r="E89" s="43">
        <v>6.1</v>
      </c>
      <c r="F89" s="43">
        <v>6.1</v>
      </c>
      <c r="G89" s="43">
        <v>6.1</v>
      </c>
      <c r="H89" s="43">
        <v>6.1</v>
      </c>
      <c r="I89" s="43">
        <v>6.1</v>
      </c>
      <c r="J89" s="43">
        <v>6.1</v>
      </c>
      <c r="K89" s="43">
        <v>6.1</v>
      </c>
      <c r="L89" s="43">
        <v>6.1</v>
      </c>
      <c r="M89" s="43">
        <v>6.1</v>
      </c>
      <c r="N89" s="43">
        <v>6.1</v>
      </c>
      <c r="O89" s="43">
        <v>6.1</v>
      </c>
      <c r="P89" s="43">
        <v>6.1</v>
      </c>
      <c r="Q89" s="43">
        <v>6.1</v>
      </c>
      <c r="R89" s="43">
        <v>6.1</v>
      </c>
      <c r="S89" s="43">
        <v>6.1</v>
      </c>
      <c r="T89" s="43">
        <v>6.1</v>
      </c>
      <c r="U89" s="43">
        <v>6.1</v>
      </c>
      <c r="V89" s="43">
        <v>6.1</v>
      </c>
      <c r="W89" s="43">
        <v>6.1</v>
      </c>
      <c r="X89" s="43">
        <v>6.1</v>
      </c>
      <c r="Y89" s="43">
        <v>6.1</v>
      </c>
      <c r="Z89" s="43">
        <v>6.1</v>
      </c>
      <c r="AA89" s="43">
        <v>6.1</v>
      </c>
      <c r="AB89" s="43">
        <v>6.1</v>
      </c>
      <c r="AC89" s="43">
        <v>6.1</v>
      </c>
      <c r="AD89" s="43">
        <v>6.1</v>
      </c>
      <c r="AE89" s="43">
        <v>6.1</v>
      </c>
      <c r="AF89" s="43">
        <v>6.1</v>
      </c>
      <c r="AG89" s="64">
        <v>10.050000000000001</v>
      </c>
      <c r="AH89" s="46">
        <f t="shared" si="22"/>
        <v>6.1</v>
      </c>
      <c r="AI89" s="47">
        <f t="shared" si="23"/>
        <v>6.1</v>
      </c>
      <c r="AK89" s="49"/>
      <c r="AZ89" s="82">
        <f t="shared" si="30"/>
        <v>0</v>
      </c>
      <c r="BA89" s="82">
        <f t="shared" si="30"/>
        <v>0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0</v>
      </c>
    </row>
    <row r="90" spans="1:7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2.5</v>
      </c>
      <c r="H90" s="43">
        <v>2.5</v>
      </c>
      <c r="I90" s="43">
        <v>2.5</v>
      </c>
      <c r="J90" s="43">
        <v>2.5</v>
      </c>
      <c r="K90" s="43">
        <v>2.5</v>
      </c>
      <c r="L90" s="43">
        <v>2.5</v>
      </c>
      <c r="M90" s="43">
        <v>2.5</v>
      </c>
      <c r="N90" s="43">
        <v>2.5</v>
      </c>
      <c r="O90" s="43">
        <v>2.5</v>
      </c>
      <c r="P90" s="43">
        <v>2.5</v>
      </c>
      <c r="Q90" s="43">
        <v>2.5</v>
      </c>
      <c r="R90" s="43">
        <v>2.5</v>
      </c>
      <c r="S90" s="43">
        <v>2.5</v>
      </c>
      <c r="T90" s="43">
        <v>2.5</v>
      </c>
      <c r="U90" s="43">
        <v>2.5</v>
      </c>
      <c r="V90" s="43">
        <v>2.5</v>
      </c>
      <c r="W90" s="43">
        <v>2.5</v>
      </c>
      <c r="X90" s="43">
        <v>2.5</v>
      </c>
      <c r="Y90" s="43">
        <v>2.5</v>
      </c>
      <c r="Z90" s="43">
        <v>2.5</v>
      </c>
      <c r="AA90" s="43">
        <v>2.5</v>
      </c>
      <c r="AB90" s="43">
        <v>2.5</v>
      </c>
      <c r="AC90" s="43">
        <v>2.5</v>
      </c>
      <c r="AD90" s="43">
        <v>2.5</v>
      </c>
      <c r="AE90" s="43">
        <v>2.5</v>
      </c>
      <c r="AF90" s="43">
        <v>2.5</v>
      </c>
      <c r="AG90" s="64">
        <v>6.2</v>
      </c>
      <c r="AH90" s="46">
        <f t="shared" si="22"/>
        <v>2.5</v>
      </c>
      <c r="AI90" s="47">
        <f t="shared" si="23"/>
        <v>2.5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50.49</v>
      </c>
      <c r="BH90" s="82">
        <f t="shared" si="30"/>
        <v>40.5</v>
      </c>
      <c r="BI90" s="82">
        <f t="shared" si="30"/>
        <v>37.299999999999997</v>
      </c>
      <c r="BJ90" s="82">
        <f t="shared" si="30"/>
        <v>40</v>
      </c>
      <c r="BK90" s="82">
        <f t="shared" si="30"/>
        <v>34.6</v>
      </c>
      <c r="BL90" s="82">
        <f t="shared" si="30"/>
        <v>38</v>
      </c>
      <c r="BM90" s="82">
        <f t="shared" si="30"/>
        <v>37.799999999999997</v>
      </c>
      <c r="BN90" s="82">
        <f t="shared" si="30"/>
        <v>38</v>
      </c>
      <c r="BO90" s="82">
        <f t="shared" si="30"/>
        <v>0</v>
      </c>
      <c r="BP90" s="82">
        <f t="shared" si="30"/>
        <v>36.700000000000003</v>
      </c>
      <c r="BQ90" s="82">
        <f t="shared" si="30"/>
        <v>35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>
      <c r="A92" s="87" t="s">
        <v>117</v>
      </c>
      <c r="B92" s="70">
        <v>364.50000000000006</v>
      </c>
      <c r="C92" s="70">
        <v>364.50000000000006</v>
      </c>
      <c r="D92" s="70">
        <v>364.50000000000006</v>
      </c>
      <c r="E92" s="70">
        <v>364.50000000000006</v>
      </c>
      <c r="F92" s="70">
        <v>364.50000000000006</v>
      </c>
      <c r="G92" s="70">
        <f t="shared" ref="G92:AG92" si="31">SUM(G79:G91)</f>
        <v>299.65000000000003</v>
      </c>
      <c r="H92" s="70">
        <f t="shared" si="31"/>
        <v>296.85000000000002</v>
      </c>
      <c r="I92" s="70">
        <f t="shared" si="31"/>
        <v>297.96000000000004</v>
      </c>
      <c r="J92" s="70">
        <f t="shared" si="31"/>
        <v>348.25</v>
      </c>
      <c r="K92" s="70">
        <f t="shared" si="31"/>
        <v>348.25</v>
      </c>
      <c r="L92" s="70">
        <f t="shared" ref="L92:Q92" si="32">SUM(L79:L91)</f>
        <v>348.25</v>
      </c>
      <c r="M92" s="70">
        <f t="shared" si="32"/>
        <v>202.75</v>
      </c>
      <c r="N92" s="70">
        <f t="shared" si="32"/>
        <v>203.35000000000002</v>
      </c>
      <c r="O92" s="70">
        <f t="shared" si="32"/>
        <v>130.35</v>
      </c>
      <c r="P92" s="70">
        <f t="shared" si="32"/>
        <v>150.19999999999999</v>
      </c>
      <c r="Q92" s="70">
        <f t="shared" si="32"/>
        <v>173.29999999999998</v>
      </c>
      <c r="R92" s="70">
        <f t="shared" si="31"/>
        <v>259.29999999999995</v>
      </c>
      <c r="S92" s="70">
        <f>SUM(S79:S91)</f>
        <v>283.10000000000002</v>
      </c>
      <c r="T92" s="70">
        <f t="shared" si="31"/>
        <v>283.10000000000002</v>
      </c>
      <c r="U92" s="70">
        <f t="shared" si="31"/>
        <v>219.79999999999995</v>
      </c>
      <c r="V92" s="70">
        <f t="shared" si="31"/>
        <v>167.99999999999997</v>
      </c>
      <c r="W92" s="70">
        <f t="shared" si="31"/>
        <v>167.59999999999997</v>
      </c>
      <c r="X92" s="70">
        <f t="shared" si="31"/>
        <v>151.49999999999997</v>
      </c>
      <c r="Y92" s="70">
        <f t="shared" si="31"/>
        <v>236.2</v>
      </c>
      <c r="Z92" s="70">
        <f t="shared" si="31"/>
        <v>375.36000000000007</v>
      </c>
      <c r="AA92" s="70">
        <f t="shared" si="31"/>
        <v>355.46000000000004</v>
      </c>
      <c r="AB92" s="70">
        <f t="shared" si="31"/>
        <v>355.46000000000004</v>
      </c>
      <c r="AC92" s="70">
        <f>SUM(AC79:AC91)</f>
        <v>355.46000000000004</v>
      </c>
      <c r="AD92" s="70">
        <f>SUM(AD79:AD91)</f>
        <v>341.36</v>
      </c>
      <c r="AE92" s="70">
        <f>SUM(AE79:AE91)</f>
        <v>360.6</v>
      </c>
      <c r="AF92" s="70">
        <f>SUM(AF79:AF91)</f>
        <v>355.5</v>
      </c>
      <c r="AG92" s="80">
        <f t="shared" si="31"/>
        <v>489.91</v>
      </c>
      <c r="AH92" s="46">
        <f t="shared" si="22"/>
        <v>375.36000000000007</v>
      </c>
      <c r="AI92" s="47">
        <f t="shared" si="23"/>
        <v>130.35</v>
      </c>
      <c r="AK92" s="49"/>
      <c r="AY92" s="82"/>
    </row>
    <row r="93" spans="1:75">
      <c r="A93" s="42" t="s">
        <v>118</v>
      </c>
      <c r="B93" s="44">
        <v>60</v>
      </c>
      <c r="C93" s="44">
        <v>60</v>
      </c>
      <c r="D93" s="44">
        <v>60</v>
      </c>
      <c r="E93" s="44">
        <v>60</v>
      </c>
      <c r="F93" s="44">
        <v>60</v>
      </c>
      <c r="G93" s="44">
        <v>60</v>
      </c>
      <c r="H93" s="44">
        <v>60</v>
      </c>
      <c r="I93" s="44">
        <v>60</v>
      </c>
      <c r="J93" s="44">
        <v>60</v>
      </c>
      <c r="K93" s="44">
        <v>60</v>
      </c>
      <c r="L93" s="44">
        <v>60</v>
      </c>
      <c r="M93" s="44">
        <v>60</v>
      </c>
      <c r="N93" s="44">
        <v>0</v>
      </c>
      <c r="O93" s="44">
        <v>0</v>
      </c>
      <c r="P93" s="44">
        <v>0</v>
      </c>
      <c r="Q93" s="44">
        <v>0</v>
      </c>
      <c r="R93" s="44"/>
      <c r="S93" s="44"/>
      <c r="T93" s="44"/>
      <c r="U93" s="44"/>
      <c r="V93" s="44"/>
      <c r="W93" s="44">
        <v>10</v>
      </c>
      <c r="X93" s="44">
        <v>10</v>
      </c>
      <c r="Y93" s="44">
        <v>14</v>
      </c>
      <c r="Z93" s="44">
        <v>57</v>
      </c>
      <c r="AA93" s="44">
        <v>57</v>
      </c>
      <c r="AB93" s="44">
        <v>60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22"/>
        <v>60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30</v>
      </c>
      <c r="C94" s="43">
        <v>30</v>
      </c>
      <c r="D94" s="43">
        <v>30</v>
      </c>
      <c r="E94" s="43">
        <v>30</v>
      </c>
      <c r="F94" s="43">
        <v>30</v>
      </c>
      <c r="G94" s="43">
        <v>30</v>
      </c>
      <c r="H94" s="43">
        <v>30</v>
      </c>
      <c r="I94" s="43">
        <v>30</v>
      </c>
      <c r="J94" s="43">
        <v>30</v>
      </c>
      <c r="K94" s="43">
        <v>30</v>
      </c>
      <c r="L94" s="43">
        <v>30</v>
      </c>
      <c r="M94" s="43">
        <v>30</v>
      </c>
      <c r="N94" s="43">
        <v>0</v>
      </c>
      <c r="O94" s="43">
        <v>0</v>
      </c>
      <c r="P94" s="43">
        <v>0</v>
      </c>
      <c r="Q94" s="43">
        <v>0</v>
      </c>
      <c r="R94" s="43"/>
      <c r="S94" s="43"/>
      <c r="T94" s="43"/>
      <c r="U94" s="43"/>
      <c r="V94" s="43"/>
      <c r="W94" s="43">
        <v>5</v>
      </c>
      <c r="X94" s="43">
        <v>5</v>
      </c>
      <c r="Y94" s="43">
        <v>7.3</v>
      </c>
      <c r="Z94" s="43">
        <v>26</v>
      </c>
      <c r="AA94" s="43">
        <v>26</v>
      </c>
      <c r="AB94" s="43">
        <v>30</v>
      </c>
      <c r="AC94" s="43">
        <v>30</v>
      </c>
      <c r="AD94" s="43">
        <v>30</v>
      </c>
      <c r="AE94" s="43">
        <v>30</v>
      </c>
      <c r="AF94" s="43">
        <v>30</v>
      </c>
      <c r="AG94" s="64">
        <v>32</v>
      </c>
      <c r="AH94" s="46">
        <f t="shared" si="22"/>
        <v>30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12</v>
      </c>
      <c r="C95" s="77">
        <v>12</v>
      </c>
      <c r="D95" s="77">
        <v>12</v>
      </c>
      <c r="E95" s="77">
        <v>12</v>
      </c>
      <c r="F95" s="77">
        <v>12</v>
      </c>
      <c r="G95" s="77">
        <v>12</v>
      </c>
      <c r="H95" s="77">
        <v>12</v>
      </c>
      <c r="I95" s="77">
        <v>12</v>
      </c>
      <c r="J95" s="77">
        <v>12</v>
      </c>
      <c r="K95" s="77">
        <v>12</v>
      </c>
      <c r="L95" s="77">
        <v>12</v>
      </c>
      <c r="M95" s="77">
        <v>12</v>
      </c>
      <c r="N95" s="77">
        <v>0</v>
      </c>
      <c r="O95" s="77">
        <v>0</v>
      </c>
      <c r="P95" s="77">
        <v>0</v>
      </c>
      <c r="Q95" s="77">
        <v>0</v>
      </c>
      <c r="R95" s="77"/>
      <c r="S95" s="77"/>
      <c r="T95" s="77"/>
      <c r="U95" s="77"/>
      <c r="V95" s="77"/>
      <c r="W95" s="77">
        <v>2.1</v>
      </c>
      <c r="X95" s="77">
        <v>2.1</v>
      </c>
      <c r="Y95" s="77">
        <v>4.3</v>
      </c>
      <c r="Z95" s="77">
        <v>11.2</v>
      </c>
      <c r="AA95" s="77">
        <v>11.2</v>
      </c>
      <c r="AB95" s="77">
        <v>12</v>
      </c>
      <c r="AC95" s="77">
        <v>12</v>
      </c>
      <c r="AD95" s="77">
        <v>12</v>
      </c>
      <c r="AE95" s="77">
        <v>12</v>
      </c>
      <c r="AF95" s="77">
        <v>12</v>
      </c>
      <c r="AG95" s="78">
        <v>14</v>
      </c>
      <c r="AH95" s="46">
        <f t="shared" si="22"/>
        <v>12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-104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v>102</v>
      </c>
      <c r="C96" s="70">
        <v>102</v>
      </c>
      <c r="D96" s="70">
        <v>102</v>
      </c>
      <c r="E96" s="70">
        <v>102</v>
      </c>
      <c r="F96" s="70">
        <v>102</v>
      </c>
      <c r="G96" s="70">
        <f t="shared" ref="G96:AB96" si="33">G93+G94+G95</f>
        <v>102</v>
      </c>
      <c r="H96" s="70">
        <f t="shared" si="33"/>
        <v>102</v>
      </c>
      <c r="I96" s="70">
        <f t="shared" si="33"/>
        <v>102</v>
      </c>
      <c r="J96" s="70">
        <f t="shared" si="33"/>
        <v>102</v>
      </c>
      <c r="K96" s="70">
        <f t="shared" si="33"/>
        <v>102</v>
      </c>
      <c r="L96" s="70">
        <f t="shared" ref="L96:Q96" si="34">L93+L94+L95</f>
        <v>102</v>
      </c>
      <c r="M96" s="70">
        <f t="shared" si="34"/>
        <v>102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3"/>
        <v>0</v>
      </c>
      <c r="S96" s="70">
        <f>S93+S94+S95</f>
        <v>0</v>
      </c>
      <c r="T96" s="70">
        <f t="shared" si="33"/>
        <v>0</v>
      </c>
      <c r="U96" s="70">
        <f t="shared" si="33"/>
        <v>0</v>
      </c>
      <c r="V96" s="70">
        <f t="shared" si="33"/>
        <v>0</v>
      </c>
      <c r="W96" s="70">
        <f t="shared" si="33"/>
        <v>17.100000000000001</v>
      </c>
      <c r="X96" s="70">
        <f t="shared" si="33"/>
        <v>17.100000000000001</v>
      </c>
      <c r="Y96" s="70">
        <f t="shared" si="33"/>
        <v>25.6</v>
      </c>
      <c r="Z96" s="70">
        <f t="shared" si="33"/>
        <v>94.2</v>
      </c>
      <c r="AA96" s="70">
        <f t="shared" si="33"/>
        <v>94.2</v>
      </c>
      <c r="AB96" s="70">
        <f t="shared" si="33"/>
        <v>102</v>
      </c>
      <c r="AC96" s="70">
        <f>AC93+AC94+AC95</f>
        <v>102</v>
      </c>
      <c r="AD96" s="70">
        <f>AD93+AD94+AD95</f>
        <v>102</v>
      </c>
      <c r="AE96" s="70">
        <f>AE93+AE94+AE95</f>
        <v>102</v>
      </c>
      <c r="AF96" s="70">
        <f>AF93+AF94+AF95</f>
        <v>102</v>
      </c>
      <c r="AG96" s="80">
        <f>SUM(AG93:AG95)</f>
        <v>106</v>
      </c>
      <c r="AH96" s="46">
        <f t="shared" si="22"/>
        <v>102</v>
      </c>
      <c r="AI96" s="47">
        <f t="shared" si="23"/>
        <v>0</v>
      </c>
      <c r="AK96" s="49"/>
      <c r="AY96" s="82"/>
      <c r="BF96" s="81"/>
      <c r="BG96" s="82">
        <v>-96</v>
      </c>
      <c r="BH96" s="82">
        <v>0</v>
      </c>
      <c r="BI96" s="82">
        <v>60.5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-96</v>
      </c>
      <c r="C97" s="44">
        <v>-104</v>
      </c>
      <c r="D97" s="44">
        <v>-96</v>
      </c>
      <c r="E97" s="44">
        <v>-111</v>
      </c>
      <c r="F97" s="44">
        <v>-20</v>
      </c>
      <c r="G97" s="44">
        <v>-77</v>
      </c>
      <c r="H97" s="44">
        <v>-37.4</v>
      </c>
      <c r="I97" s="44">
        <v>-49.8</v>
      </c>
      <c r="J97" s="44">
        <v>-98.6</v>
      </c>
      <c r="K97" s="44">
        <v>-74.3</v>
      </c>
      <c r="L97" s="44">
        <v>-74.3</v>
      </c>
      <c r="M97" s="44">
        <v>225</v>
      </c>
      <c r="N97" s="44">
        <v>284.7</v>
      </c>
      <c r="O97" s="44">
        <v>147.19999999999999</v>
      </c>
      <c r="P97" s="44">
        <v>260.60000000000002</v>
      </c>
      <c r="Q97" s="44">
        <v>230.9</v>
      </c>
      <c r="R97" s="44">
        <v>160</v>
      </c>
      <c r="S97" s="44">
        <v>145</v>
      </c>
      <c r="T97" s="44">
        <v>70</v>
      </c>
      <c r="U97" s="44">
        <v>70</v>
      </c>
      <c r="V97" s="44">
        <v>38.9</v>
      </c>
      <c r="W97" s="44">
        <v>30.3</v>
      </c>
      <c r="X97" s="44">
        <v>55</v>
      </c>
      <c r="Y97" s="44">
        <v>32.200000000000003</v>
      </c>
      <c r="Z97" s="44">
        <v>-218</v>
      </c>
      <c r="AA97" s="44">
        <v>-268.69</v>
      </c>
      <c r="AB97" s="44">
        <v>-174.5</v>
      </c>
      <c r="AC97" s="44">
        <v>-176.9</v>
      </c>
      <c r="AD97" s="44">
        <v>-128.69999999999999</v>
      </c>
      <c r="AE97" s="44">
        <v>-237.3</v>
      </c>
      <c r="AF97" s="44">
        <v>-241.6</v>
      </c>
      <c r="AG97" s="61"/>
      <c r="AH97" s="46">
        <f t="shared" si="22"/>
        <v>284.7</v>
      </c>
      <c r="AI97" s="47">
        <f t="shared" si="23"/>
        <v>-268.69</v>
      </c>
      <c r="AK97" s="49"/>
      <c r="AY97" s="82"/>
      <c r="BF97" s="81"/>
      <c r="BG97" s="82">
        <v>-111</v>
      </c>
      <c r="BH97" s="82">
        <v>0</v>
      </c>
      <c r="BI97" s="82">
        <v>58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>
        <v>0</v>
      </c>
      <c r="AA98" s="43"/>
      <c r="AB98" s="43"/>
      <c r="AC98" s="43"/>
      <c r="AD98" s="43"/>
      <c r="AE98" s="43"/>
      <c r="AF98" s="43"/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-20</v>
      </c>
      <c r="BH98" s="82">
        <v>0</v>
      </c>
      <c r="BI98" s="82">
        <v>58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62.1</v>
      </c>
      <c r="C99" s="43">
        <v>60.5</v>
      </c>
      <c r="D99" s="43">
        <v>60.5</v>
      </c>
      <c r="E99" s="43">
        <v>58</v>
      </c>
      <c r="F99" s="43">
        <v>58</v>
      </c>
      <c r="G99" s="43">
        <v>56.9</v>
      </c>
      <c r="H99" s="43">
        <v>55.3</v>
      </c>
      <c r="I99" s="43">
        <v>51.9</v>
      </c>
      <c r="J99" s="43">
        <v>49.8</v>
      </c>
      <c r="K99" s="43">
        <v>49.4</v>
      </c>
      <c r="L99" s="43">
        <v>49.4</v>
      </c>
      <c r="M99" s="43">
        <v>117</v>
      </c>
      <c r="N99" s="43">
        <v>97.8</v>
      </c>
      <c r="O99" s="43">
        <v>125.5</v>
      </c>
      <c r="P99" s="43">
        <v>122.4</v>
      </c>
      <c r="Q99" s="43">
        <v>124.7</v>
      </c>
      <c r="R99" s="43">
        <v>110</v>
      </c>
      <c r="S99" s="43">
        <v>124.9</v>
      </c>
      <c r="T99" s="43">
        <v>120</v>
      </c>
      <c r="U99" s="43">
        <v>120</v>
      </c>
      <c r="V99" s="43">
        <v>123.7</v>
      </c>
      <c r="W99" s="43">
        <v>90.8</v>
      </c>
      <c r="X99" s="43">
        <v>98</v>
      </c>
      <c r="Y99" s="43">
        <v>35.200000000000003</v>
      </c>
      <c r="Z99" s="43">
        <v>38.799999999999997</v>
      </c>
      <c r="AA99" s="43">
        <v>45.5</v>
      </c>
      <c r="AB99" s="43">
        <v>17</v>
      </c>
      <c r="AC99" s="43">
        <v>18.8</v>
      </c>
      <c r="AD99" s="43">
        <v>19.5</v>
      </c>
      <c r="AE99" s="43">
        <v>19.2</v>
      </c>
      <c r="AF99" s="43">
        <v>19.100000000000001</v>
      </c>
      <c r="AG99" s="89"/>
      <c r="AH99" s="46">
        <f t="shared" si="22"/>
        <v>125.5</v>
      </c>
      <c r="AI99" s="47">
        <f t="shared" si="23"/>
        <v>17</v>
      </c>
      <c r="AK99" s="90"/>
      <c r="AL99" s="91"/>
      <c r="AM99" s="91"/>
      <c r="AN99" s="92"/>
      <c r="AY99" s="82"/>
      <c r="BF99" s="82"/>
      <c r="BG99" s="82">
        <v>-77</v>
      </c>
      <c r="BH99" s="82">
        <v>0</v>
      </c>
      <c r="BI99" s="82">
        <v>56.9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2"/>
        <v>0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-49.8</v>
      </c>
      <c r="BH100" s="82">
        <v>0</v>
      </c>
      <c r="BI100" s="82">
        <v>51.9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50.49</v>
      </c>
      <c r="N101" s="44">
        <v>40.5</v>
      </c>
      <c r="O101" s="44">
        <v>37.299999999999997</v>
      </c>
      <c r="P101" s="44">
        <v>40</v>
      </c>
      <c r="Q101" s="44">
        <v>34.6</v>
      </c>
      <c r="R101" s="44">
        <v>38</v>
      </c>
      <c r="S101" s="44">
        <v>37.799999999999997</v>
      </c>
      <c r="T101" s="44">
        <v>38</v>
      </c>
      <c r="U101" s="44">
        <v>0</v>
      </c>
      <c r="V101" s="44">
        <v>36.700000000000003</v>
      </c>
      <c r="W101" s="44">
        <v>34.5</v>
      </c>
      <c r="X101" s="44">
        <v>35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2"/>
        <v>50.49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-74.3</v>
      </c>
      <c r="BH101" s="82">
        <v>0</v>
      </c>
      <c r="BI101" s="82">
        <v>49.4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15.9</v>
      </c>
      <c r="C102" s="97">
        <v>20.3</v>
      </c>
      <c r="D102" s="97">
        <v>17.5</v>
      </c>
      <c r="E102" s="97">
        <v>17.5</v>
      </c>
      <c r="F102" s="97">
        <v>12.5</v>
      </c>
      <c r="G102" s="97">
        <v>12.3</v>
      </c>
      <c r="H102" s="97">
        <v>12.6</v>
      </c>
      <c r="I102" s="97">
        <v>23.4</v>
      </c>
      <c r="J102" s="97">
        <v>20.9</v>
      </c>
      <c r="K102" s="97">
        <v>25.2</v>
      </c>
      <c r="L102" s="97">
        <v>25.2</v>
      </c>
      <c r="M102" s="97">
        <v>43.558999999999997</v>
      </c>
      <c r="N102" s="97">
        <v>53.9</v>
      </c>
      <c r="O102" s="97">
        <v>55.6</v>
      </c>
      <c r="P102" s="97">
        <v>58.9</v>
      </c>
      <c r="Q102" s="97">
        <v>57.6</v>
      </c>
      <c r="R102" s="97">
        <v>65</v>
      </c>
      <c r="S102" s="97">
        <v>66.900000000000006</v>
      </c>
      <c r="T102" s="97">
        <v>65</v>
      </c>
      <c r="U102" s="97">
        <v>65</v>
      </c>
      <c r="V102" s="97">
        <v>43.3</v>
      </c>
      <c r="W102" s="97">
        <v>48</v>
      </c>
      <c r="X102" s="97">
        <v>53</v>
      </c>
      <c r="Y102" s="97">
        <v>13.5</v>
      </c>
      <c r="Z102" s="97">
        <v>18.5</v>
      </c>
      <c r="AA102" s="97">
        <v>15.1</v>
      </c>
      <c r="AB102" s="97">
        <v>18.899999999999999</v>
      </c>
      <c r="AC102" s="97">
        <v>15.6</v>
      </c>
      <c r="AD102" s="97">
        <v>22.6</v>
      </c>
      <c r="AE102" s="97">
        <v>15.2</v>
      </c>
      <c r="AF102" s="97">
        <v>18.899999999999999</v>
      </c>
      <c r="AG102" s="89"/>
      <c r="AH102" s="46">
        <f t="shared" si="22"/>
        <v>66.900000000000006</v>
      </c>
      <c r="AI102" s="47">
        <f t="shared" si="23"/>
        <v>12.3</v>
      </c>
      <c r="AK102" s="94"/>
      <c r="AL102" s="44"/>
      <c r="AM102" s="44"/>
      <c r="AN102" s="98"/>
      <c r="AY102" s="82"/>
      <c r="BF102" s="82"/>
      <c r="BG102" s="82">
        <v>225</v>
      </c>
      <c r="BH102" s="82">
        <v>0</v>
      </c>
      <c r="BI102" s="82">
        <v>117</v>
      </c>
      <c r="BJ102" s="82">
        <v>0</v>
      </c>
      <c r="BK102" s="82">
        <v>50.49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42"/>
      <c r="AY103" s="82"/>
      <c r="BF103" s="82"/>
      <c r="BG103" s="82">
        <v>284.7</v>
      </c>
      <c r="BH103" s="82">
        <v>0</v>
      </c>
      <c r="BI103" s="82">
        <v>97.8</v>
      </c>
      <c r="BJ103" s="82">
        <v>0</v>
      </c>
      <c r="BK103" s="82">
        <v>40.5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43"/>
      <c r="BF104" s="82"/>
      <c r="BG104" s="82">
        <v>147.19999999999999</v>
      </c>
      <c r="BH104" s="82">
        <v>0</v>
      </c>
      <c r="BI104" s="82">
        <v>125.5</v>
      </c>
      <c r="BJ104" s="82">
        <v>0</v>
      </c>
      <c r="BK104" s="82">
        <v>37.299999999999997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260.60000000000002</v>
      </c>
      <c r="BH105" s="82">
        <v>0</v>
      </c>
      <c r="BI105" s="82">
        <v>122.4</v>
      </c>
      <c r="BJ105" s="82">
        <v>0</v>
      </c>
      <c r="BK105" s="82">
        <v>40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230.9</v>
      </c>
      <c r="BH106" s="82">
        <v>0</v>
      </c>
      <c r="BI106" s="82">
        <v>124.7</v>
      </c>
      <c r="BJ106" s="82">
        <v>0</v>
      </c>
      <c r="BK106" s="82">
        <v>34.6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160</v>
      </c>
      <c r="BH107" s="82">
        <v>0</v>
      </c>
      <c r="BI107" s="82">
        <v>110</v>
      </c>
      <c r="BJ107" s="82">
        <v>0</v>
      </c>
      <c r="BK107" s="82">
        <v>38</v>
      </c>
      <c r="BL107" s="82">
        <v>0</v>
      </c>
    </row>
    <row r="108" spans="1:64" ht="15.75" thickBot="1">
      <c r="A108" s="87" t="s">
        <v>136</v>
      </c>
      <c r="B108" s="70">
        <v>83.4</v>
      </c>
      <c r="C108" s="70">
        <v>83.4</v>
      </c>
      <c r="D108" s="70">
        <v>83.4</v>
      </c>
      <c r="E108" s="70">
        <v>83.4</v>
      </c>
      <c r="F108" s="70">
        <v>83.4</v>
      </c>
      <c r="G108" s="70">
        <f t="shared" ref="G108:AB108" si="35">SUMIF(G97:G107,"&gt;0")</f>
        <v>69.2</v>
      </c>
      <c r="H108" s="70">
        <f t="shared" si="35"/>
        <v>67.899999999999991</v>
      </c>
      <c r="I108" s="70">
        <f t="shared" si="35"/>
        <v>75.3</v>
      </c>
      <c r="J108" s="70">
        <f t="shared" si="35"/>
        <v>70.699999999999989</v>
      </c>
      <c r="K108" s="70">
        <f t="shared" si="35"/>
        <v>74.599999999999994</v>
      </c>
      <c r="L108" s="70">
        <f t="shared" ref="L108:Q108" si="36">SUMIF(L97:L107,"&gt;0")</f>
        <v>74.599999999999994</v>
      </c>
      <c r="M108" s="70">
        <f t="shared" si="36"/>
        <v>436.04899999999998</v>
      </c>
      <c r="N108" s="70">
        <f t="shared" si="36"/>
        <v>476.9</v>
      </c>
      <c r="O108" s="70">
        <f t="shared" si="36"/>
        <v>365.6</v>
      </c>
      <c r="P108" s="70">
        <f t="shared" si="36"/>
        <v>481.9</v>
      </c>
      <c r="Q108" s="70">
        <f t="shared" si="36"/>
        <v>447.80000000000007</v>
      </c>
      <c r="R108" s="70">
        <f t="shared" si="35"/>
        <v>373</v>
      </c>
      <c r="S108" s="70">
        <f>SUMIF(S97:S107,"&gt;0")</f>
        <v>374.6</v>
      </c>
      <c r="T108" s="70">
        <f t="shared" si="35"/>
        <v>293</v>
      </c>
      <c r="U108" s="70">
        <f t="shared" si="35"/>
        <v>255</v>
      </c>
      <c r="V108" s="70">
        <f t="shared" si="35"/>
        <v>242.60000000000002</v>
      </c>
      <c r="W108" s="70">
        <f t="shared" si="35"/>
        <v>203.6</v>
      </c>
      <c r="X108" s="70">
        <f t="shared" si="35"/>
        <v>241</v>
      </c>
      <c r="Y108" s="70">
        <f t="shared" si="35"/>
        <v>80.900000000000006</v>
      </c>
      <c r="Z108" s="70">
        <f>SUMIF(Z97:Z107,"&gt;0")</f>
        <v>57.3</v>
      </c>
      <c r="AA108" s="70">
        <f t="shared" si="35"/>
        <v>60.6</v>
      </c>
      <c r="AB108" s="70">
        <f t="shared" si="35"/>
        <v>35.9</v>
      </c>
      <c r="AC108" s="70">
        <f>SUMIF(AC97:AC107,"&gt;0")</f>
        <v>34.4</v>
      </c>
      <c r="AD108" s="70">
        <f>SUMIF(AD97:AD107,"&gt;0")</f>
        <v>42.1</v>
      </c>
      <c r="AE108" s="70">
        <f>SUMIF(AE97:AE107,"&gt;0")</f>
        <v>34.4</v>
      </c>
      <c r="AF108" s="70">
        <f>SUMIF(AF97:AF107,"&gt;0")</f>
        <v>38</v>
      </c>
      <c r="AG108" s="104">
        <f>SUM(AG97:AG107)</f>
        <v>0</v>
      </c>
      <c r="AH108" s="46">
        <f t="shared" si="22"/>
        <v>481.9</v>
      </c>
      <c r="AI108" s="47">
        <f t="shared" si="23"/>
        <v>34.4</v>
      </c>
      <c r="AJ108" s="105">
        <f t="array" ref="AJ108">MIN(IF(B108:AF108&lt;&gt;0,B108:AF108))</f>
        <v>34.4</v>
      </c>
      <c r="BF108" s="82"/>
      <c r="BG108" s="82">
        <v>145</v>
      </c>
      <c r="BH108" s="82">
        <v>0</v>
      </c>
      <c r="BI108" s="82">
        <v>124.9</v>
      </c>
      <c r="BJ108" s="82">
        <v>0</v>
      </c>
      <c r="BK108" s="82">
        <v>37.799999999999997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70</v>
      </c>
      <c r="BH109" s="82">
        <v>0</v>
      </c>
      <c r="BI109" s="82">
        <v>120</v>
      </c>
      <c r="BJ109" s="82">
        <v>0</v>
      </c>
      <c r="BK109" s="82">
        <v>38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70</v>
      </c>
      <c r="BH110" s="82">
        <v>0</v>
      </c>
      <c r="BI110" s="82">
        <v>120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38.9</v>
      </c>
      <c r="BH111" s="82">
        <v>0</v>
      </c>
      <c r="BI111" s="82">
        <v>123.7</v>
      </c>
      <c r="BJ111" s="82">
        <v>0</v>
      </c>
      <c r="BK111" s="82">
        <v>36.700000000000003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55</v>
      </c>
      <c r="BH112" s="82">
        <v>0</v>
      </c>
      <c r="BI112" s="82">
        <v>98</v>
      </c>
      <c r="BJ112" s="82">
        <v>0</v>
      </c>
      <c r="BK112" s="82">
        <v>35</v>
      </c>
      <c r="BL112" s="82">
        <v>0</v>
      </c>
    </row>
    <row r="113" spans="1:64" ht="15.75" thickBot="1">
      <c r="A113" s="87" t="s">
        <v>141</v>
      </c>
      <c r="B113" s="108">
        <v>1672.4</v>
      </c>
      <c r="C113" s="108">
        <v>1672.4</v>
      </c>
      <c r="D113" s="108">
        <v>1672.4</v>
      </c>
      <c r="E113" s="108">
        <v>1672.4</v>
      </c>
      <c r="F113" s="108">
        <v>1672.4</v>
      </c>
      <c r="G113" s="108">
        <f t="shared" ref="G113:AG113" si="37">G71+G78+G96+G92+G108+G112</f>
        <v>1556.2500000000005</v>
      </c>
      <c r="H113" s="108">
        <f t="shared" si="37"/>
        <v>1552.1500000000005</v>
      </c>
      <c r="I113" s="108">
        <f t="shared" si="37"/>
        <v>1565.8600000000001</v>
      </c>
      <c r="J113" s="108">
        <f t="shared" si="37"/>
        <v>1649.6500000000003</v>
      </c>
      <c r="K113" s="108">
        <f t="shared" si="37"/>
        <v>1653.5500000000002</v>
      </c>
      <c r="L113" s="108">
        <f t="shared" ref="L113:Q113" si="38">L71+L78+L96+L92+L108+L112</f>
        <v>1653.5500000000002</v>
      </c>
      <c r="M113" s="108">
        <f t="shared" si="38"/>
        <v>1659.4990000000003</v>
      </c>
      <c r="N113" s="108">
        <f t="shared" si="38"/>
        <v>1598.9500000000003</v>
      </c>
      <c r="O113" s="108">
        <f t="shared" si="38"/>
        <v>1383.15</v>
      </c>
      <c r="P113" s="108">
        <f t="shared" si="38"/>
        <v>1512.1000000000004</v>
      </c>
      <c r="Q113" s="108">
        <f t="shared" si="38"/>
        <v>1501.1000000000004</v>
      </c>
      <c r="R113" s="108">
        <f t="shared" si="37"/>
        <v>1512.3000000000002</v>
      </c>
      <c r="S113" s="108">
        <f>S71+S78+S96+S92+S108+S112</f>
        <v>1587.7000000000003</v>
      </c>
      <c r="T113" s="108">
        <f t="shared" si="37"/>
        <v>1641.6000000000004</v>
      </c>
      <c r="U113" s="108">
        <f t="shared" si="37"/>
        <v>1537.4</v>
      </c>
      <c r="V113" s="108">
        <f t="shared" si="37"/>
        <v>1440.8000000000002</v>
      </c>
      <c r="W113" s="108">
        <f t="shared" si="37"/>
        <v>1418.5</v>
      </c>
      <c r="X113" s="108">
        <f t="shared" si="37"/>
        <v>1479.2</v>
      </c>
      <c r="Y113" s="108">
        <f t="shared" si="37"/>
        <v>1412.3000000000002</v>
      </c>
      <c r="Z113" s="108">
        <f>Z71+Z78+Z96+Z92+Z108+Z112</f>
        <v>1838.5600000000006</v>
      </c>
      <c r="AA113" s="108">
        <f t="shared" si="37"/>
        <v>1773.5600000000004</v>
      </c>
      <c r="AB113" s="108">
        <f t="shared" si="37"/>
        <v>1655.0600000000006</v>
      </c>
      <c r="AC113" s="108">
        <f>AC71+AC78+AC96+AC92+AC108+AC112</f>
        <v>1721.7600000000007</v>
      </c>
      <c r="AD113" s="108">
        <f>AD71+AD78+AD96+AD92+AD108+AD112</f>
        <v>1676.3600000000006</v>
      </c>
      <c r="AE113" s="108">
        <f>AE71+AE78+AE96+AE92+AE108+AE112</f>
        <v>1729.9000000000005</v>
      </c>
      <c r="AF113" s="108">
        <f>AF71+AF78+AF96+AF92+AF108+AF112</f>
        <v>1718.6000000000004</v>
      </c>
      <c r="AG113" s="80">
        <f t="shared" si="37"/>
        <v>3234.915</v>
      </c>
      <c r="AH113" s="46">
        <f t="shared" si="22"/>
        <v>1838.5600000000006</v>
      </c>
      <c r="AI113" s="47">
        <f t="shared" si="23"/>
        <v>1383.15</v>
      </c>
      <c r="BF113" s="81"/>
      <c r="BG113" s="82">
        <v>-218</v>
      </c>
      <c r="BH113" s="82">
        <v>0</v>
      </c>
      <c r="BI113" s="82">
        <v>38.799999999999997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-174.5</v>
      </c>
      <c r="BH114" s="82">
        <v>0</v>
      </c>
      <c r="BI114" s="82">
        <v>17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v>1672.4</v>
      </c>
      <c r="C115" s="108">
        <v>1672.4</v>
      </c>
      <c r="D115" s="108">
        <v>1672.4</v>
      </c>
      <c r="E115" s="108">
        <v>1672.4</v>
      </c>
      <c r="F115" s="108">
        <v>1672.4</v>
      </c>
      <c r="G115" s="108">
        <f t="shared" ref="G115:AB115" si="39">G113+G114</f>
        <v>1556.2500000000005</v>
      </c>
      <c r="H115" s="108">
        <f t="shared" si="39"/>
        <v>1552.1500000000005</v>
      </c>
      <c r="I115" s="108">
        <f t="shared" si="39"/>
        <v>1565.8600000000001</v>
      </c>
      <c r="J115" s="108">
        <f t="shared" si="39"/>
        <v>1649.6500000000003</v>
      </c>
      <c r="K115" s="108">
        <f t="shared" si="39"/>
        <v>1653.5500000000002</v>
      </c>
      <c r="L115" s="108">
        <f t="shared" ref="L115:Q115" si="40">L113+L114</f>
        <v>1653.5500000000002</v>
      </c>
      <c r="M115" s="108">
        <f t="shared" si="40"/>
        <v>1659.4990000000003</v>
      </c>
      <c r="N115" s="108">
        <f t="shared" si="40"/>
        <v>1598.9500000000003</v>
      </c>
      <c r="O115" s="108">
        <f t="shared" si="40"/>
        <v>1383.15</v>
      </c>
      <c r="P115" s="108">
        <f t="shared" si="40"/>
        <v>1512.1000000000004</v>
      </c>
      <c r="Q115" s="108">
        <f t="shared" si="40"/>
        <v>1501.1000000000004</v>
      </c>
      <c r="R115" s="108">
        <f t="shared" si="39"/>
        <v>1512.3000000000002</v>
      </c>
      <c r="S115" s="108">
        <f>S113+S114</f>
        <v>1587.7000000000003</v>
      </c>
      <c r="T115" s="108">
        <f t="shared" si="39"/>
        <v>1641.6000000000004</v>
      </c>
      <c r="U115" s="108">
        <f t="shared" si="39"/>
        <v>1537.4</v>
      </c>
      <c r="V115" s="108">
        <f t="shared" si="39"/>
        <v>1440.8000000000002</v>
      </c>
      <c r="W115" s="108">
        <f t="shared" si="39"/>
        <v>1418.5</v>
      </c>
      <c r="X115" s="108">
        <f t="shared" si="39"/>
        <v>1479.2</v>
      </c>
      <c r="Y115" s="108">
        <f t="shared" si="39"/>
        <v>1412.3000000000002</v>
      </c>
      <c r="Z115" s="108">
        <f t="shared" si="39"/>
        <v>1838.5600000000006</v>
      </c>
      <c r="AA115" s="108">
        <f t="shared" si="39"/>
        <v>1773.5600000000004</v>
      </c>
      <c r="AB115" s="108">
        <f t="shared" si="39"/>
        <v>1655.0600000000006</v>
      </c>
      <c r="AC115" s="108">
        <f>AC113+AC114</f>
        <v>1721.7600000000007</v>
      </c>
      <c r="AD115" s="108">
        <f>AD113+AD114</f>
        <v>1676.3600000000006</v>
      </c>
      <c r="AE115" s="108">
        <f>AE113+AE114</f>
        <v>1729.9000000000005</v>
      </c>
      <c r="AF115" s="108">
        <f>AF113+AF114</f>
        <v>1718.6000000000004</v>
      </c>
      <c r="AG115" s="104">
        <f>AG112+AG108+AG96+AG92+AG71+AG114</f>
        <v>2528.5149999999999</v>
      </c>
      <c r="AH115" s="46">
        <f t="shared" si="22"/>
        <v>1838.5600000000006</v>
      </c>
      <c r="AI115" s="47">
        <f t="shared" si="23"/>
        <v>1383.15</v>
      </c>
      <c r="BF115" s="81"/>
      <c r="BG115" s="82">
        <v>-128.69999999999999</v>
      </c>
      <c r="BH115" s="82">
        <v>0</v>
      </c>
      <c r="BI115" s="82">
        <v>19.5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v>1571.4</v>
      </c>
      <c r="C116" s="108">
        <v>1571.4</v>
      </c>
      <c r="D116" s="108">
        <v>1571.4</v>
      </c>
      <c r="E116" s="108">
        <v>1571.4</v>
      </c>
      <c r="F116" s="108">
        <v>1571.4</v>
      </c>
      <c r="G116" s="108">
        <f t="shared" ref="G116:AB116" si="41">G115-(G123)</f>
        <v>1479.2500000000005</v>
      </c>
      <c r="H116" s="108">
        <f t="shared" si="41"/>
        <v>1514.7500000000005</v>
      </c>
      <c r="I116" s="108">
        <f t="shared" si="41"/>
        <v>1516.0600000000002</v>
      </c>
      <c r="J116" s="108">
        <f t="shared" si="41"/>
        <v>1551.0500000000004</v>
      </c>
      <c r="K116" s="108">
        <f t="shared" si="41"/>
        <v>1579.2500000000002</v>
      </c>
      <c r="L116" s="108">
        <f t="shared" ref="L116:Q116" si="42">L115-(L123)</f>
        <v>1579.2500000000002</v>
      </c>
      <c r="M116" s="108">
        <f t="shared" si="42"/>
        <v>1659.4990000000003</v>
      </c>
      <c r="N116" s="108">
        <f t="shared" si="42"/>
        <v>1598.9500000000003</v>
      </c>
      <c r="O116" s="108">
        <f t="shared" si="42"/>
        <v>1383.15</v>
      </c>
      <c r="P116" s="108">
        <f t="shared" si="42"/>
        <v>1512.1000000000004</v>
      </c>
      <c r="Q116" s="108">
        <f t="shared" si="42"/>
        <v>1501.1000000000004</v>
      </c>
      <c r="R116" s="108">
        <f t="shared" si="41"/>
        <v>1512.3000000000002</v>
      </c>
      <c r="S116" s="108">
        <f>S115-(S123)</f>
        <v>1587.7000000000003</v>
      </c>
      <c r="T116" s="108">
        <f t="shared" si="41"/>
        <v>1641.6000000000004</v>
      </c>
      <c r="U116" s="108">
        <f t="shared" si="41"/>
        <v>1537.4</v>
      </c>
      <c r="V116" s="108">
        <f t="shared" si="41"/>
        <v>1440.8000000000002</v>
      </c>
      <c r="W116" s="108">
        <f t="shared" si="41"/>
        <v>1418.5</v>
      </c>
      <c r="X116" s="108">
        <f t="shared" si="41"/>
        <v>1479.2</v>
      </c>
      <c r="Y116" s="108">
        <f t="shared" si="41"/>
        <v>1412.3000000000002</v>
      </c>
      <c r="Z116" s="108">
        <f t="shared" si="41"/>
        <v>1620.5600000000006</v>
      </c>
      <c r="AA116" s="108">
        <f t="shared" si="41"/>
        <v>1504.8700000000003</v>
      </c>
      <c r="AB116" s="108">
        <f t="shared" si="41"/>
        <v>1480.5600000000006</v>
      </c>
      <c r="AC116" s="108">
        <f>AC115-(AC123)</f>
        <v>1544.8600000000006</v>
      </c>
      <c r="AD116" s="108">
        <f>AD115-(AD123)</f>
        <v>1547.6600000000005</v>
      </c>
      <c r="AE116" s="108">
        <f>AE115-(AE123)</f>
        <v>1492.6000000000006</v>
      </c>
      <c r="AF116" s="108">
        <f>AF115-(AF123)</f>
        <v>1477.0000000000005</v>
      </c>
      <c r="AG116" s="104"/>
      <c r="AH116" s="46">
        <f t="shared" si="22"/>
        <v>1659.4990000000003</v>
      </c>
      <c r="AI116" s="47">
        <f t="shared" si="23"/>
        <v>1383.15</v>
      </c>
      <c r="BF116" s="81"/>
      <c r="BG116" s="82">
        <v>-237.3</v>
      </c>
      <c r="BH116" s="82">
        <v>0</v>
      </c>
      <c r="BI116" s="82">
        <v>19.2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v>101</v>
      </c>
      <c r="C117" s="93">
        <v>101</v>
      </c>
      <c r="D117" s="93">
        <v>101</v>
      </c>
      <c r="E117" s="93">
        <v>101</v>
      </c>
      <c r="F117" s="93">
        <v>101</v>
      </c>
      <c r="G117" s="93">
        <f t="shared" ref="G117:AB122" si="43">IF(G97&lt;0,G97*-1,0)</f>
        <v>77</v>
      </c>
      <c r="H117" s="93">
        <f t="shared" si="43"/>
        <v>37.4</v>
      </c>
      <c r="I117" s="93">
        <f t="shared" si="43"/>
        <v>49.8</v>
      </c>
      <c r="J117" s="93">
        <f t="shared" si="43"/>
        <v>98.6</v>
      </c>
      <c r="K117" s="93">
        <f t="shared" si="43"/>
        <v>74.3</v>
      </c>
      <c r="L117" s="93">
        <f t="shared" ref="L117:Q122" si="44">IF(L97&lt;0,L97*-1,0)</f>
        <v>74.3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3"/>
        <v>0</v>
      </c>
      <c r="S117" s="93">
        <f t="shared" ref="S117:S122" si="45">IF(S97&lt;0,S97*-1,0)</f>
        <v>0</v>
      </c>
      <c r="T117" s="93">
        <f t="shared" si="43"/>
        <v>0</v>
      </c>
      <c r="U117" s="93">
        <f t="shared" si="43"/>
        <v>0</v>
      </c>
      <c r="V117" s="93">
        <f t="shared" si="43"/>
        <v>0</v>
      </c>
      <c r="W117" s="93">
        <f t="shared" si="43"/>
        <v>0</v>
      </c>
      <c r="X117" s="93">
        <f t="shared" si="43"/>
        <v>0</v>
      </c>
      <c r="Y117" s="93">
        <f t="shared" si="43"/>
        <v>0</v>
      </c>
      <c r="Z117" s="93">
        <f t="shared" ref="Z117:Z122" si="46">IF(Z97&lt;0,Z97*-1,0)</f>
        <v>218</v>
      </c>
      <c r="AA117" s="93">
        <f t="shared" si="43"/>
        <v>268.69</v>
      </c>
      <c r="AB117" s="93">
        <f t="shared" si="43"/>
        <v>174.5</v>
      </c>
      <c r="AC117" s="93">
        <f t="shared" ref="AC117:AF122" si="47">IF(AC97&lt;0,AC97*-1,0)</f>
        <v>176.9</v>
      </c>
      <c r="AD117" s="93">
        <f t="shared" si="47"/>
        <v>128.69999999999999</v>
      </c>
      <c r="AE117" s="93">
        <f t="shared" si="47"/>
        <v>237.3</v>
      </c>
      <c r="AF117" s="93">
        <f t="shared" si="47"/>
        <v>241.6</v>
      </c>
      <c r="AG117" s="61"/>
      <c r="AH117" s="46">
        <f t="shared" si="22"/>
        <v>268.69</v>
      </c>
      <c r="AI117" s="47">
        <f t="shared" si="23"/>
        <v>0</v>
      </c>
      <c r="BG117" s="82">
        <v>-241.6</v>
      </c>
      <c r="BH117" s="82">
        <v>0</v>
      </c>
      <c r="BI117" s="82">
        <v>19.100000000000001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v>0</v>
      </c>
      <c r="C118" s="93">
        <v>0</v>
      </c>
      <c r="D118" s="93">
        <v>0</v>
      </c>
      <c r="E118" s="93">
        <v>0</v>
      </c>
      <c r="F118" s="93">
        <v>0</v>
      </c>
      <c r="G118" s="93">
        <f t="shared" si="43"/>
        <v>0</v>
      </c>
      <c r="H118" s="93">
        <f t="shared" si="43"/>
        <v>0</v>
      </c>
      <c r="I118" s="93">
        <f t="shared" si="43"/>
        <v>0</v>
      </c>
      <c r="J118" s="93">
        <f t="shared" si="43"/>
        <v>0</v>
      </c>
      <c r="K118" s="93">
        <f t="shared" si="43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3"/>
        <v>0</v>
      </c>
      <c r="S118" s="93">
        <f t="shared" si="45"/>
        <v>0</v>
      </c>
      <c r="T118" s="93">
        <f t="shared" si="43"/>
        <v>0</v>
      </c>
      <c r="U118" s="93">
        <f t="shared" si="43"/>
        <v>0</v>
      </c>
      <c r="V118" s="93">
        <f t="shared" si="43"/>
        <v>0</v>
      </c>
      <c r="W118" s="93">
        <f t="shared" si="43"/>
        <v>0</v>
      </c>
      <c r="X118" s="93">
        <f t="shared" si="43"/>
        <v>0</v>
      </c>
      <c r="Y118" s="93">
        <f t="shared" si="43"/>
        <v>0</v>
      </c>
      <c r="Z118" s="93">
        <f t="shared" si="46"/>
        <v>0</v>
      </c>
      <c r="AA118" s="93">
        <f t="shared" si="43"/>
        <v>0</v>
      </c>
      <c r="AB118" s="93">
        <f t="shared" si="43"/>
        <v>0</v>
      </c>
      <c r="AC118" s="93">
        <f t="shared" si="47"/>
        <v>0</v>
      </c>
      <c r="AD118" s="93">
        <f t="shared" si="47"/>
        <v>0</v>
      </c>
      <c r="AE118" s="93">
        <f t="shared" si="47"/>
        <v>0</v>
      </c>
      <c r="AF118" s="93">
        <f t="shared" si="47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-96</v>
      </c>
      <c r="BH118" s="82">
        <v>0</v>
      </c>
      <c r="BI118" s="82">
        <v>62.1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v>0</v>
      </c>
      <c r="C119" s="93">
        <v>0</v>
      </c>
      <c r="D119" s="93">
        <v>0</v>
      </c>
      <c r="E119" s="93">
        <v>0</v>
      </c>
      <c r="F119" s="93">
        <v>0</v>
      </c>
      <c r="G119" s="93">
        <f t="shared" si="43"/>
        <v>0</v>
      </c>
      <c r="H119" s="93">
        <f t="shared" si="43"/>
        <v>0</v>
      </c>
      <c r="I119" s="93">
        <f t="shared" si="43"/>
        <v>0</v>
      </c>
      <c r="J119" s="93">
        <f t="shared" si="43"/>
        <v>0</v>
      </c>
      <c r="K119" s="93">
        <f t="shared" si="43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3"/>
        <v>0</v>
      </c>
      <c r="S119" s="93">
        <f t="shared" si="45"/>
        <v>0</v>
      </c>
      <c r="T119" s="93">
        <f t="shared" si="43"/>
        <v>0</v>
      </c>
      <c r="U119" s="93">
        <f t="shared" si="43"/>
        <v>0</v>
      </c>
      <c r="V119" s="93">
        <f t="shared" si="43"/>
        <v>0</v>
      </c>
      <c r="W119" s="93">
        <f t="shared" si="43"/>
        <v>0</v>
      </c>
      <c r="X119" s="93">
        <f t="shared" si="43"/>
        <v>0</v>
      </c>
      <c r="Y119" s="93">
        <f t="shared" si="43"/>
        <v>0</v>
      </c>
      <c r="Z119" s="93">
        <f t="shared" si="46"/>
        <v>0</v>
      </c>
      <c r="AA119" s="93">
        <f t="shared" si="43"/>
        <v>0</v>
      </c>
      <c r="AB119" s="93">
        <f t="shared" si="43"/>
        <v>0</v>
      </c>
      <c r="AC119" s="93">
        <f t="shared" si="47"/>
        <v>0</v>
      </c>
      <c r="AD119" s="93">
        <f t="shared" si="47"/>
        <v>0</v>
      </c>
      <c r="AE119" s="93">
        <f t="shared" si="47"/>
        <v>0</v>
      </c>
      <c r="AF119" s="93">
        <f t="shared" si="47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v>0</v>
      </c>
      <c r="C120" s="93">
        <v>0</v>
      </c>
      <c r="D120" s="93">
        <v>0</v>
      </c>
      <c r="E120" s="93">
        <v>0</v>
      </c>
      <c r="F120" s="93">
        <v>0</v>
      </c>
      <c r="G120" s="93">
        <f t="shared" si="43"/>
        <v>0</v>
      </c>
      <c r="H120" s="93">
        <f t="shared" si="43"/>
        <v>0</v>
      </c>
      <c r="I120" s="93">
        <f t="shared" si="43"/>
        <v>0</v>
      </c>
      <c r="J120" s="93">
        <f t="shared" si="43"/>
        <v>0</v>
      </c>
      <c r="K120" s="93">
        <f t="shared" si="43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3"/>
        <v>0</v>
      </c>
      <c r="S120" s="93">
        <f t="shared" si="45"/>
        <v>0</v>
      </c>
      <c r="T120" s="93">
        <f t="shared" si="43"/>
        <v>0</v>
      </c>
      <c r="U120" s="93">
        <f t="shared" si="43"/>
        <v>0</v>
      </c>
      <c r="V120" s="93">
        <f t="shared" si="43"/>
        <v>0</v>
      </c>
      <c r="W120" s="93">
        <f t="shared" si="43"/>
        <v>0</v>
      </c>
      <c r="X120" s="93">
        <f t="shared" si="43"/>
        <v>0</v>
      </c>
      <c r="Y120" s="93">
        <f t="shared" si="43"/>
        <v>0</v>
      </c>
      <c r="Z120" s="93">
        <f t="shared" si="46"/>
        <v>0</v>
      </c>
      <c r="AA120" s="93">
        <f t="shared" si="43"/>
        <v>0</v>
      </c>
      <c r="AB120" s="93">
        <f t="shared" si="43"/>
        <v>0</v>
      </c>
      <c r="AC120" s="93">
        <f t="shared" si="47"/>
        <v>0</v>
      </c>
      <c r="AD120" s="93">
        <f t="shared" si="47"/>
        <v>0</v>
      </c>
      <c r="AE120" s="93">
        <f t="shared" si="47"/>
        <v>0</v>
      </c>
      <c r="AF120" s="93">
        <f t="shared" si="47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v>0</v>
      </c>
      <c r="C121" s="93">
        <v>0</v>
      </c>
      <c r="D121" s="93">
        <v>0</v>
      </c>
      <c r="E121" s="93">
        <v>0</v>
      </c>
      <c r="F121" s="93">
        <v>0</v>
      </c>
      <c r="G121" s="93">
        <f t="shared" si="43"/>
        <v>0</v>
      </c>
      <c r="H121" s="93">
        <f t="shared" si="43"/>
        <v>0</v>
      </c>
      <c r="I121" s="93">
        <f t="shared" si="43"/>
        <v>0</v>
      </c>
      <c r="J121" s="93">
        <f t="shared" si="43"/>
        <v>0</v>
      </c>
      <c r="K121" s="93">
        <f t="shared" si="43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3"/>
        <v>0</v>
      </c>
      <c r="S121" s="93">
        <f t="shared" si="45"/>
        <v>0</v>
      </c>
      <c r="T121" s="93">
        <f t="shared" si="43"/>
        <v>0</v>
      </c>
      <c r="U121" s="93">
        <f t="shared" si="43"/>
        <v>0</v>
      </c>
      <c r="V121" s="93">
        <f t="shared" si="43"/>
        <v>0</v>
      </c>
      <c r="W121" s="93">
        <f t="shared" si="43"/>
        <v>0</v>
      </c>
      <c r="X121" s="93">
        <f t="shared" si="43"/>
        <v>0</v>
      </c>
      <c r="Y121" s="93">
        <f t="shared" si="43"/>
        <v>0</v>
      </c>
      <c r="Z121" s="93">
        <f t="shared" si="46"/>
        <v>0</v>
      </c>
      <c r="AA121" s="93">
        <f t="shared" si="43"/>
        <v>0</v>
      </c>
      <c r="AB121" s="93">
        <f t="shared" si="43"/>
        <v>0</v>
      </c>
      <c r="AC121" s="93">
        <f t="shared" si="47"/>
        <v>0</v>
      </c>
      <c r="AD121" s="93">
        <f t="shared" si="47"/>
        <v>0</v>
      </c>
      <c r="AE121" s="93">
        <f t="shared" si="47"/>
        <v>0</v>
      </c>
      <c r="AF121" s="93">
        <f t="shared" si="47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v>0</v>
      </c>
      <c r="C122" s="93">
        <v>0</v>
      </c>
      <c r="D122" s="93">
        <v>0</v>
      </c>
      <c r="E122" s="93">
        <v>0</v>
      </c>
      <c r="F122" s="93">
        <v>0</v>
      </c>
      <c r="G122" s="93">
        <f t="shared" si="43"/>
        <v>0</v>
      </c>
      <c r="H122" s="93">
        <f t="shared" si="43"/>
        <v>0</v>
      </c>
      <c r="I122" s="93">
        <f t="shared" si="43"/>
        <v>0</v>
      </c>
      <c r="J122" s="93">
        <f t="shared" si="43"/>
        <v>0</v>
      </c>
      <c r="K122" s="93">
        <f t="shared" si="43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3"/>
        <v>0</v>
      </c>
      <c r="S122" s="93">
        <f t="shared" si="45"/>
        <v>0</v>
      </c>
      <c r="T122" s="93">
        <f t="shared" si="43"/>
        <v>0</v>
      </c>
      <c r="U122" s="93">
        <f t="shared" si="43"/>
        <v>0</v>
      </c>
      <c r="V122" s="93">
        <f t="shared" si="43"/>
        <v>0</v>
      </c>
      <c r="W122" s="93">
        <f t="shared" si="43"/>
        <v>0</v>
      </c>
      <c r="X122" s="93">
        <f t="shared" si="43"/>
        <v>0</v>
      </c>
      <c r="Y122" s="93">
        <f t="shared" si="43"/>
        <v>0</v>
      </c>
      <c r="Z122" s="93">
        <f t="shared" si="46"/>
        <v>0</v>
      </c>
      <c r="AA122" s="93">
        <f t="shared" si="43"/>
        <v>0</v>
      </c>
      <c r="AB122" s="93">
        <f t="shared" si="43"/>
        <v>0</v>
      </c>
      <c r="AC122" s="93">
        <f t="shared" si="47"/>
        <v>0</v>
      </c>
      <c r="AD122" s="93">
        <f t="shared" si="47"/>
        <v>0</v>
      </c>
      <c r="AE122" s="93">
        <f t="shared" si="47"/>
        <v>0</v>
      </c>
      <c r="AF122" s="93">
        <f t="shared" si="47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v>101</v>
      </c>
      <c r="C123" s="70">
        <v>101</v>
      </c>
      <c r="D123" s="70">
        <v>101</v>
      </c>
      <c r="E123" s="70">
        <v>101</v>
      </c>
      <c r="F123" s="70">
        <v>101</v>
      </c>
      <c r="G123" s="70">
        <f t="shared" ref="G123:AB123" si="48">SUM(G117:G122)</f>
        <v>77</v>
      </c>
      <c r="H123" s="70">
        <f t="shared" si="48"/>
        <v>37.4</v>
      </c>
      <c r="I123" s="70">
        <f t="shared" si="48"/>
        <v>49.8</v>
      </c>
      <c r="J123" s="70">
        <f t="shared" si="48"/>
        <v>98.6</v>
      </c>
      <c r="K123" s="70">
        <f t="shared" si="48"/>
        <v>74.3</v>
      </c>
      <c r="L123" s="70">
        <f t="shared" ref="L123:Q123" si="49">SUM(L117:L122)</f>
        <v>74.3</v>
      </c>
      <c r="M123" s="70">
        <f t="shared" si="49"/>
        <v>0</v>
      </c>
      <c r="N123" s="70">
        <f t="shared" si="49"/>
        <v>0</v>
      </c>
      <c r="O123" s="70">
        <f t="shared" si="49"/>
        <v>0</v>
      </c>
      <c r="P123" s="70">
        <f t="shared" si="49"/>
        <v>0</v>
      </c>
      <c r="Q123" s="70">
        <f t="shared" si="49"/>
        <v>0</v>
      </c>
      <c r="R123" s="70">
        <f t="shared" si="48"/>
        <v>0</v>
      </c>
      <c r="S123" s="70">
        <f>SUM(S117:S122)</f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218</v>
      </c>
      <c r="AA123" s="70">
        <f t="shared" si="48"/>
        <v>268.69</v>
      </c>
      <c r="AB123" s="70">
        <f t="shared" si="48"/>
        <v>174.5</v>
      </c>
      <c r="AC123" s="70">
        <f>SUM(AC117:AC122)</f>
        <v>176.9</v>
      </c>
      <c r="AD123" s="70">
        <f>SUM(AD117:AD122)</f>
        <v>128.69999999999999</v>
      </c>
      <c r="AE123" s="70">
        <f>SUM(AE117:AE122)</f>
        <v>237.3</v>
      </c>
      <c r="AF123" s="70">
        <f>SUM(AF117:AF122)</f>
        <v>241.6</v>
      </c>
      <c r="AG123" s="104"/>
      <c r="AH123" s="46">
        <f t="shared" si="22"/>
        <v>268.69</v>
      </c>
      <c r="AI123" s="47">
        <f t="shared" si="23"/>
        <v>0</v>
      </c>
      <c r="AJ123" s="105">
        <f t="array" ref="AJ123">MIN(IF(B123:AF123&lt;&gt;0,B123:AF123))</f>
        <v>37.4</v>
      </c>
    </row>
    <row r="124" spans="1:64" ht="15.75" thickBot="1">
      <c r="A124" s="87" t="s">
        <v>146</v>
      </c>
      <c r="B124" s="70">
        <v>-17.599999999999994</v>
      </c>
      <c r="C124" s="70">
        <v>-17.599999999999994</v>
      </c>
      <c r="D124" s="70">
        <v>-17.599999999999994</v>
      </c>
      <c r="E124" s="70">
        <v>-17.599999999999994</v>
      </c>
      <c r="F124" s="70">
        <v>-17.599999999999994</v>
      </c>
      <c r="G124" s="70">
        <f t="shared" ref="G124:AB124" si="50">G108-G123</f>
        <v>-7.7999999999999972</v>
      </c>
      <c r="H124" s="70">
        <f t="shared" si="50"/>
        <v>30.499999999999993</v>
      </c>
      <c r="I124" s="70">
        <f t="shared" si="50"/>
        <v>25.5</v>
      </c>
      <c r="J124" s="70">
        <f t="shared" si="50"/>
        <v>-27.900000000000006</v>
      </c>
      <c r="K124" s="70">
        <f t="shared" si="50"/>
        <v>0.29999999999999716</v>
      </c>
      <c r="L124" s="70">
        <f t="shared" ref="L124:Q124" si="51">L108-L123</f>
        <v>0.29999999999999716</v>
      </c>
      <c r="M124" s="70">
        <f t="shared" si="51"/>
        <v>436.04899999999998</v>
      </c>
      <c r="N124" s="70">
        <f t="shared" si="51"/>
        <v>476.9</v>
      </c>
      <c r="O124" s="70">
        <f t="shared" si="51"/>
        <v>365.6</v>
      </c>
      <c r="P124" s="70">
        <f t="shared" si="51"/>
        <v>481.9</v>
      </c>
      <c r="Q124" s="70">
        <f t="shared" si="51"/>
        <v>447.80000000000007</v>
      </c>
      <c r="R124" s="70">
        <f t="shared" si="50"/>
        <v>373</v>
      </c>
      <c r="S124" s="70">
        <f>S108-S123</f>
        <v>374.6</v>
      </c>
      <c r="T124" s="70">
        <f t="shared" si="50"/>
        <v>293</v>
      </c>
      <c r="U124" s="70">
        <f t="shared" si="50"/>
        <v>255</v>
      </c>
      <c r="V124" s="70">
        <f t="shared" si="50"/>
        <v>242.60000000000002</v>
      </c>
      <c r="W124" s="70">
        <f t="shared" si="50"/>
        <v>203.6</v>
      </c>
      <c r="X124" s="70">
        <f t="shared" si="50"/>
        <v>241</v>
      </c>
      <c r="Y124" s="70">
        <f t="shared" si="50"/>
        <v>80.900000000000006</v>
      </c>
      <c r="Z124" s="70">
        <f t="shared" si="50"/>
        <v>-160.69999999999999</v>
      </c>
      <c r="AA124" s="70">
        <f t="shared" si="50"/>
        <v>-208.09</v>
      </c>
      <c r="AB124" s="70">
        <f t="shared" si="50"/>
        <v>-138.6</v>
      </c>
      <c r="AC124" s="70">
        <f>AC108-AC123</f>
        <v>-142.5</v>
      </c>
      <c r="AD124" s="70">
        <f>AD108-AD123</f>
        <v>-86.6</v>
      </c>
      <c r="AE124" s="70">
        <f>AE108-AE123</f>
        <v>-202.9</v>
      </c>
      <c r="AF124" s="70">
        <f>AF108-AF123</f>
        <v>-203.6</v>
      </c>
      <c r="AG124" s="104"/>
      <c r="AH124" s="46">
        <f t="shared" si="22"/>
        <v>481.9</v>
      </c>
      <c r="AI124" s="47">
        <f t="shared" si="23"/>
        <v>-208.09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50.011000000000003</v>
      </c>
      <c r="C126" s="117">
        <v>50.03</v>
      </c>
      <c r="D126" s="117">
        <v>50.03</v>
      </c>
      <c r="E126" s="117">
        <v>50.03</v>
      </c>
      <c r="F126" s="117">
        <v>50.04</v>
      </c>
      <c r="G126" s="117">
        <v>49.953000000000003</v>
      </c>
      <c r="H126" s="117">
        <v>49.97</v>
      </c>
      <c r="I126" s="117">
        <v>49.97</v>
      </c>
      <c r="J126" s="117">
        <v>49.97</v>
      </c>
      <c r="K126" s="117">
        <v>49.97</v>
      </c>
      <c r="L126" s="117">
        <v>49.97</v>
      </c>
      <c r="M126" s="117">
        <v>49.97</v>
      </c>
      <c r="N126" s="117">
        <v>49.963999999999999</v>
      </c>
      <c r="O126" s="117">
        <v>49.927999999999997</v>
      </c>
      <c r="P126" s="117">
        <v>50.18</v>
      </c>
      <c r="Q126" s="117">
        <v>49.996000000000002</v>
      </c>
      <c r="R126" s="117">
        <v>49.87</v>
      </c>
      <c r="S126" s="117">
        <v>49.841000000000001</v>
      </c>
      <c r="T126" s="117">
        <v>49.841000000000001</v>
      </c>
      <c r="U126" s="117">
        <v>49.973999999999997</v>
      </c>
      <c r="V126" s="117">
        <v>49.973999999999997</v>
      </c>
      <c r="W126" s="117">
        <v>49.973999999999997</v>
      </c>
      <c r="X126" s="117">
        <v>49.973999999999997</v>
      </c>
      <c r="Y126" s="117">
        <v>49.942</v>
      </c>
      <c r="Z126" s="117">
        <v>49.938000000000002</v>
      </c>
      <c r="AA126" s="117">
        <v>50.02</v>
      </c>
      <c r="AB126" s="117">
        <v>50.033999999999999</v>
      </c>
      <c r="AC126" s="117">
        <v>50.03</v>
      </c>
      <c r="AD126" s="117">
        <v>50.03</v>
      </c>
      <c r="AE126" s="117">
        <v>50.01</v>
      </c>
      <c r="AF126" s="117">
        <v>49.91</v>
      </c>
      <c r="AG126" s="118"/>
      <c r="AH126" s="46">
        <f t="shared" si="22"/>
        <v>50.18</v>
      </c>
      <c r="AI126" s="47">
        <f t="shared" si="23"/>
        <v>49.841000000000001</v>
      </c>
    </row>
    <row r="127" spans="1:64">
      <c r="A127" s="119" t="s">
        <v>149</v>
      </c>
      <c r="B127" s="43">
        <v>134.5</v>
      </c>
      <c r="C127" s="43">
        <v>134.5</v>
      </c>
      <c r="D127" s="43">
        <v>133.80000000000001</v>
      </c>
      <c r="E127" s="43">
        <v>133.80000000000001</v>
      </c>
      <c r="F127" s="43">
        <v>131.69999999999999</v>
      </c>
      <c r="G127" s="43">
        <v>133.6</v>
      </c>
      <c r="H127" s="43">
        <v>133.6</v>
      </c>
      <c r="I127" s="43">
        <v>133.6</v>
      </c>
      <c r="J127" s="43">
        <v>133.6</v>
      </c>
      <c r="K127" s="43">
        <v>133.6</v>
      </c>
      <c r="L127" s="43">
        <v>133.6</v>
      </c>
      <c r="M127" s="43">
        <v>133.6</v>
      </c>
      <c r="N127" s="43">
        <v>134.19999999999999</v>
      </c>
      <c r="O127" s="43">
        <v>133.4</v>
      </c>
      <c r="P127" s="43">
        <v>132.6</v>
      </c>
      <c r="Q127" s="43">
        <v>133.4</v>
      </c>
      <c r="R127" s="43">
        <v>130.69999999999999</v>
      </c>
      <c r="S127" s="43">
        <v>133.5</v>
      </c>
      <c r="T127" s="43">
        <v>133.5</v>
      </c>
      <c r="U127" s="43">
        <v>134.30000000000001</v>
      </c>
      <c r="V127" s="43">
        <v>134.30000000000001</v>
      </c>
      <c r="W127" s="43">
        <v>134.30000000000001</v>
      </c>
      <c r="X127" s="43">
        <v>134.30000000000001</v>
      </c>
      <c r="Y127" s="43">
        <v>133.80000000000001</v>
      </c>
      <c r="Z127" s="43">
        <v>134.5</v>
      </c>
      <c r="AA127" s="43">
        <v>132.6</v>
      </c>
      <c r="AB127" s="43">
        <v>132.69999999999999</v>
      </c>
      <c r="AC127" s="43">
        <v>132.30000000000001</v>
      </c>
      <c r="AD127" s="43">
        <v>131.9</v>
      </c>
      <c r="AE127" s="43">
        <v>130.9</v>
      </c>
      <c r="AF127" s="43">
        <v>131.80000000000001</v>
      </c>
      <c r="AG127" s="120"/>
      <c r="AH127" s="46">
        <f t="shared" si="22"/>
        <v>134.5</v>
      </c>
      <c r="AI127" s="47">
        <f t="shared" si="23"/>
        <v>130.69999999999999</v>
      </c>
    </row>
    <row r="128" spans="1:64">
      <c r="A128" s="119" t="s">
        <v>150</v>
      </c>
      <c r="B128" s="43">
        <v>132.4</v>
      </c>
      <c r="C128" s="43">
        <v>132.4</v>
      </c>
      <c r="D128" s="43">
        <v>132.4</v>
      </c>
      <c r="E128" s="43">
        <v>132.4</v>
      </c>
      <c r="F128" s="43">
        <v>132.4</v>
      </c>
      <c r="G128" s="43">
        <v>133.1</v>
      </c>
      <c r="H128" s="43">
        <v>133.1</v>
      </c>
      <c r="I128" s="43">
        <v>133.1</v>
      </c>
      <c r="J128" s="43">
        <v>133.1</v>
      </c>
      <c r="K128" s="43">
        <v>133.1</v>
      </c>
      <c r="L128" s="43">
        <v>133.1</v>
      </c>
      <c r="M128" s="43">
        <v>133.1</v>
      </c>
      <c r="N128" s="43">
        <v>131.9</v>
      </c>
      <c r="O128" s="43">
        <v>131.6</v>
      </c>
      <c r="P128" s="43">
        <v>131.4</v>
      </c>
      <c r="Q128" s="43">
        <v>131.6</v>
      </c>
      <c r="R128" s="43">
        <v>130.19999999999999</v>
      </c>
      <c r="S128" s="43">
        <v>131.1</v>
      </c>
      <c r="T128" s="43">
        <v>131.1</v>
      </c>
      <c r="U128" s="43">
        <v>133.1</v>
      </c>
      <c r="V128" s="43">
        <v>133.1</v>
      </c>
      <c r="W128" s="43">
        <v>133.1</v>
      </c>
      <c r="X128" s="43">
        <v>133.1</v>
      </c>
      <c r="Y128" s="43">
        <v>132.5</v>
      </c>
      <c r="Z128" s="43">
        <v>134.30000000000001</v>
      </c>
      <c r="AA128" s="43">
        <v>133.30000000000001</v>
      </c>
      <c r="AB128" s="43">
        <v>133.1</v>
      </c>
      <c r="AC128" s="43">
        <v>132.4</v>
      </c>
      <c r="AD128" s="43">
        <v>131.69999999999999</v>
      </c>
      <c r="AE128" s="43">
        <v>130</v>
      </c>
      <c r="AF128" s="43">
        <v>130.9</v>
      </c>
      <c r="AG128" s="120"/>
      <c r="AH128" s="46">
        <f t="shared" si="22"/>
        <v>134.30000000000001</v>
      </c>
      <c r="AI128" s="47">
        <f t="shared" si="23"/>
        <v>130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136.30000000000001</v>
      </c>
      <c r="C130" s="43">
        <v>136.30000000000001</v>
      </c>
      <c r="D130" s="43">
        <v>136.30000000000001</v>
      </c>
      <c r="E130" s="43">
        <v>136.30000000000001</v>
      </c>
      <c r="F130" s="43">
        <v>137</v>
      </c>
      <c r="G130" s="43">
        <v>137.6</v>
      </c>
      <c r="H130" s="43">
        <v>137.6</v>
      </c>
      <c r="I130" s="43">
        <v>137.6</v>
      </c>
      <c r="J130" s="43">
        <v>137.6</v>
      </c>
      <c r="K130" s="43">
        <v>137.6</v>
      </c>
      <c r="L130" s="43">
        <v>137.6</v>
      </c>
      <c r="M130" s="43">
        <v>137.6</v>
      </c>
      <c r="N130" s="43">
        <v>132.5</v>
      </c>
      <c r="O130" s="43">
        <v>136.19999999999999</v>
      </c>
      <c r="P130" s="43">
        <v>135.80000000000001</v>
      </c>
      <c r="Q130" s="43">
        <v>137.69999999999999</v>
      </c>
      <c r="R130" s="43">
        <v>135.80000000000001</v>
      </c>
      <c r="S130" s="43">
        <v>136</v>
      </c>
      <c r="T130" s="43">
        <v>136</v>
      </c>
      <c r="U130" s="43">
        <v>138.69999999999999</v>
      </c>
      <c r="V130" s="43">
        <v>138.69999999999999</v>
      </c>
      <c r="W130" s="43">
        <v>138.69999999999999</v>
      </c>
      <c r="X130" s="43">
        <v>138.69999999999999</v>
      </c>
      <c r="Y130" s="43">
        <v>135.6</v>
      </c>
      <c r="Z130" s="43">
        <v>134.69999999999999</v>
      </c>
      <c r="AA130" s="43">
        <v>135.69999999999999</v>
      </c>
      <c r="AB130" s="43">
        <v>134.5</v>
      </c>
      <c r="AC130" s="43">
        <v>134.5</v>
      </c>
      <c r="AD130" s="43">
        <v>135.1</v>
      </c>
      <c r="AE130" s="43">
        <v>134.9</v>
      </c>
      <c r="AF130" s="43">
        <v>134.9</v>
      </c>
      <c r="AG130" s="120"/>
      <c r="AH130" s="46">
        <f t="shared" si="22"/>
        <v>138.69999999999999</v>
      </c>
      <c r="AI130" s="47">
        <f t="shared" si="23"/>
        <v>132.5</v>
      </c>
    </row>
    <row r="131" spans="1:35">
      <c r="A131" s="121" t="s">
        <v>153</v>
      </c>
      <c r="B131" s="122">
        <v>132.9</v>
      </c>
      <c r="C131" s="122">
        <v>132.9</v>
      </c>
      <c r="D131" s="122">
        <v>132.9</v>
      </c>
      <c r="E131" s="122">
        <v>132.9</v>
      </c>
      <c r="F131" s="122">
        <v>133.6</v>
      </c>
      <c r="G131" s="122">
        <v>133.6</v>
      </c>
      <c r="H131" s="122">
        <v>133.6</v>
      </c>
      <c r="I131" s="122">
        <v>133.6</v>
      </c>
      <c r="J131" s="122">
        <v>133.6</v>
      </c>
      <c r="K131" s="122">
        <v>133.6</v>
      </c>
      <c r="L131" s="122">
        <v>133.6</v>
      </c>
      <c r="M131" s="122">
        <v>133.6</v>
      </c>
      <c r="N131" s="122">
        <v>131.9</v>
      </c>
      <c r="O131" s="122">
        <v>133.19999999999999</v>
      </c>
      <c r="P131" s="122">
        <v>131.4</v>
      </c>
      <c r="Q131" s="122">
        <v>133.6</v>
      </c>
      <c r="R131" s="122">
        <v>131.30000000000001</v>
      </c>
      <c r="S131" s="122">
        <v>131.9</v>
      </c>
      <c r="T131" s="122">
        <v>131.9</v>
      </c>
      <c r="U131" s="122">
        <v>134.4</v>
      </c>
      <c r="V131" s="122">
        <v>134.4</v>
      </c>
      <c r="W131" s="122">
        <v>134.4</v>
      </c>
      <c r="X131" s="122">
        <v>134.4</v>
      </c>
      <c r="Y131" s="122">
        <v>135.1</v>
      </c>
      <c r="Z131" s="122">
        <v>132.80000000000001</v>
      </c>
      <c r="AA131" s="122">
        <v>131.6</v>
      </c>
      <c r="AB131" s="122">
        <v>130.6</v>
      </c>
      <c r="AC131" s="122">
        <v>130.5</v>
      </c>
      <c r="AD131" s="122">
        <v>131.5</v>
      </c>
      <c r="AE131" s="122">
        <v>131.19999999999999</v>
      </c>
      <c r="AF131" s="122">
        <v>131.1</v>
      </c>
      <c r="AG131" s="123"/>
      <c r="AH131" s="46">
        <f t="shared" si="22"/>
        <v>135.1</v>
      </c>
      <c r="AI131" s="47">
        <f t="shared" si="23"/>
        <v>130.5</v>
      </c>
    </row>
    <row r="132" spans="1:35">
      <c r="A132" s="119" t="s">
        <v>154</v>
      </c>
      <c r="B132" s="43">
        <v>135.80000000000001</v>
      </c>
      <c r="C132" s="43">
        <v>135.80000000000001</v>
      </c>
      <c r="D132" s="43">
        <v>135.80000000000001</v>
      </c>
      <c r="E132" s="43">
        <v>135.80000000000001</v>
      </c>
      <c r="F132" s="43">
        <v>134.5</v>
      </c>
      <c r="G132" s="43">
        <v>134.5</v>
      </c>
      <c r="H132" s="43">
        <v>134.5</v>
      </c>
      <c r="I132" s="43">
        <v>134.5</v>
      </c>
      <c r="J132" s="43">
        <v>134.5</v>
      </c>
      <c r="K132" s="43">
        <v>134.5</v>
      </c>
      <c r="L132" s="43">
        <v>134.5</v>
      </c>
      <c r="M132" s="43">
        <v>134.5</v>
      </c>
      <c r="N132" s="43">
        <v>130</v>
      </c>
      <c r="O132" s="43">
        <v>133.6</v>
      </c>
      <c r="P132" s="43">
        <v>131.9</v>
      </c>
      <c r="Q132" s="43">
        <v>131.9</v>
      </c>
      <c r="R132" s="43">
        <v>131.80000000000001</v>
      </c>
      <c r="S132" s="43">
        <v>130.6</v>
      </c>
      <c r="T132" s="43">
        <v>130.6</v>
      </c>
      <c r="U132" s="43">
        <v>133.80000000000001</v>
      </c>
      <c r="V132" s="43">
        <v>133.80000000000001</v>
      </c>
      <c r="W132" s="43">
        <v>133.80000000000001</v>
      </c>
      <c r="X132" s="43">
        <v>133.80000000000001</v>
      </c>
      <c r="Y132" s="43">
        <v>131.30000000000001</v>
      </c>
      <c r="Z132" s="43">
        <v>128.1</v>
      </c>
      <c r="AA132" s="43">
        <v>120.6</v>
      </c>
      <c r="AB132" s="43"/>
      <c r="AC132" s="43">
        <v>127.1</v>
      </c>
      <c r="AD132" s="43">
        <v>126.2</v>
      </c>
      <c r="AE132" s="43">
        <v>121.3</v>
      </c>
      <c r="AF132" s="43">
        <v>127.4</v>
      </c>
      <c r="AG132" s="120"/>
      <c r="AH132" s="46">
        <f t="shared" si="22"/>
        <v>135.80000000000001</v>
      </c>
      <c r="AI132" s="47">
        <f t="shared" si="23"/>
        <v>120.6</v>
      </c>
    </row>
    <row r="133" spans="1:35" ht="15.75" thickBot="1">
      <c r="A133" s="119" t="s">
        <v>155</v>
      </c>
      <c r="B133" s="101">
        <v>68.099999999999994</v>
      </c>
      <c r="C133" s="101">
        <v>68.099999999999994</v>
      </c>
      <c r="D133" s="101">
        <v>68.099999999999994</v>
      </c>
      <c r="E133" s="101">
        <v>68.099999999999994</v>
      </c>
      <c r="F133" s="101">
        <v>68.099999999999994</v>
      </c>
      <c r="G133" s="101">
        <v>68.099999999999994</v>
      </c>
      <c r="H133" s="101">
        <v>68.099999999999994</v>
      </c>
      <c r="I133" s="101">
        <v>68.099999999999994</v>
      </c>
      <c r="J133" s="101">
        <v>68.099999999999994</v>
      </c>
      <c r="K133" s="101">
        <v>68.099999999999994</v>
      </c>
      <c r="L133" s="101">
        <v>68.099999999999994</v>
      </c>
      <c r="M133" s="101">
        <v>68.099999999999994</v>
      </c>
      <c r="N133" s="101">
        <v>65</v>
      </c>
      <c r="O133" s="101">
        <v>65</v>
      </c>
      <c r="P133" s="101">
        <v>66.8</v>
      </c>
      <c r="Q133" s="101">
        <v>67.8</v>
      </c>
      <c r="R133" s="101">
        <v>68.099999999999994</v>
      </c>
      <c r="S133" s="101">
        <v>67.2</v>
      </c>
      <c r="T133" s="101">
        <v>67.2</v>
      </c>
      <c r="U133" s="101">
        <v>69.099999999999994</v>
      </c>
      <c r="V133" s="101">
        <v>69.099999999999994</v>
      </c>
      <c r="W133" s="101">
        <v>69.099999999999994</v>
      </c>
      <c r="X133" s="101">
        <v>69.099999999999994</v>
      </c>
      <c r="Y133" s="101">
        <v>65.599999999999994</v>
      </c>
      <c r="Z133" s="101">
        <v>66.7</v>
      </c>
      <c r="AA133" s="101">
        <v>66.7</v>
      </c>
      <c r="AB133" s="101"/>
      <c r="AC133" s="101"/>
      <c r="AD133" s="101"/>
      <c r="AE133" s="101"/>
      <c r="AF133" s="101"/>
      <c r="AG133" s="124"/>
      <c r="AH133" s="46">
        <f t="shared" si="22"/>
        <v>69.099999999999994</v>
      </c>
      <c r="AI133" s="47">
        <f t="shared" si="23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244.24</v>
      </c>
      <c r="C135" s="114">
        <v>244.24</v>
      </c>
      <c r="D135" s="114">
        <v>244.24</v>
      </c>
      <c r="E135" s="114">
        <v>244.24</v>
      </c>
      <c r="F135" s="114">
        <v>244.24</v>
      </c>
      <c r="G135" s="114">
        <f t="shared" ref="G135:Q135" si="52">SUM(G26,G32,G45:G46,G82,G84:G85,G87,G89,G137:G142,G177,G183,G189,G198,G200,G212,G219,G222:G223,G230,G232,G234,G238:G240,G242:G244,G249,G255:G256,G258:G260,G161,G166)</f>
        <v>185.83999999999997</v>
      </c>
      <c r="H135" s="114">
        <f t="shared" si="52"/>
        <v>236.93999999999997</v>
      </c>
      <c r="I135" s="114">
        <f t="shared" si="52"/>
        <v>236.93999999999997</v>
      </c>
      <c r="J135" s="114">
        <f t="shared" si="52"/>
        <v>252.83999999999997</v>
      </c>
      <c r="K135" s="114">
        <f t="shared" si="52"/>
        <v>252.83999999999997</v>
      </c>
      <c r="L135" s="114">
        <f t="shared" si="52"/>
        <v>252.83999999999997</v>
      </c>
      <c r="M135" s="114">
        <f t="shared" si="52"/>
        <v>260.63999999999993</v>
      </c>
      <c r="N135" s="114">
        <f t="shared" si="52"/>
        <v>250.33999999999997</v>
      </c>
      <c r="O135" s="114">
        <f t="shared" si="52"/>
        <v>297.24</v>
      </c>
      <c r="P135" s="114">
        <f t="shared" si="52"/>
        <v>282.54000000000002</v>
      </c>
      <c r="Q135" s="114">
        <f t="shared" si="52"/>
        <v>257.64000000000004</v>
      </c>
      <c r="R135" s="114">
        <f t="shared" ref="R135:X135" si="53">SUM(R26,R32,R45:R46,R82,R84:R85,R87,R89,R137:R142,R177,R183,R189,R198,R200,R212,R219,R222:R223,R230,R232,R234,R238:R240,R242:R244,R249,R255:R256,R258:R260,R161,R166)</f>
        <v>288.33999999999997</v>
      </c>
      <c r="S135" s="114">
        <f>SUM(S26,S32,S45:S46,S82,S84:S85,S87,S89,S137:S142,S177,S183,S189,S198,S200,S212,S219,S222:S223,S230,S232,S234,S238:S240,S242:S244,S249,S255:S256,S258:S260,S161,S166)</f>
        <v>280.33999999999997</v>
      </c>
      <c r="T135" s="114">
        <f>SUM(T26,T32,T45:T46,T82,T84:T85,T87,T89,T137:T142,T177,T183,T189,T198,T200,T212,T219,T222:T223,T230,T232,T234,T238:T240,T242:T244,T249,T255:T256,T258:T260,T161,T166)</f>
        <v>280.33999999999997</v>
      </c>
      <c r="U135" s="114">
        <f>SUM(U26,U32,U45:U46,U82,U84:U85,U87,U89,U137:U142,U177,U183,U189,U198,U200,U212,U219,U222:U223,U230,U232,U234,U238:U240,U242:U244,U249,U255:U256,U258:U260,U161,U166)</f>
        <v>226.26999999999998</v>
      </c>
      <c r="V135" s="114">
        <f t="shared" si="53"/>
        <v>241.57</v>
      </c>
      <c r="W135" s="114">
        <f t="shared" si="53"/>
        <v>241.17000000000002</v>
      </c>
      <c r="X135" s="114">
        <f t="shared" si="53"/>
        <v>241.17000000000002</v>
      </c>
      <c r="Y135" s="114">
        <f>SUM(Y23,Y30,Y51:Y52,Y82,Y84:Y85,Y87,Y89,Y137:Y142,Y170,Y176,Y182,Y191,Y193,Y205,Y212,Y215:Y216,Y223,Y225,Y227,Y231:Y233,Y235:Y237,Y242,Y248:Y249,Y251:Y253,Y261,Y266)</f>
        <v>322</v>
      </c>
      <c r="Z135" s="114">
        <f>SUM(Z23,Z30,Z51:Z52,Z82,Z84:Z85,Z87,Z89,Z137:Z142,Z170,Z176,Z182,Z191,Z193,Z205,Z212,Z215:Z216,Z223,Z225,Z227,Z231:Z233,Z235:Z237,Z242,Z248:Z249,Z251:Z253,Z261,Z266)</f>
        <v>355.4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336.44</v>
      </c>
      <c r="AB135" s="114">
        <f t="shared" si="54"/>
        <v>336.44</v>
      </c>
      <c r="AC135" s="114">
        <f t="shared" si="54"/>
        <v>301.63999999999993</v>
      </c>
      <c r="AD135" s="114">
        <f t="shared" si="54"/>
        <v>272.57999999999993</v>
      </c>
      <c r="AE135" s="114">
        <f t="shared" si="54"/>
        <v>244.14</v>
      </c>
      <c r="AF135" s="114">
        <f t="shared" si="54"/>
        <v>203.83999999999997</v>
      </c>
      <c r="AG135" s="127"/>
      <c r="AH135" s="46">
        <f t="shared" si="22"/>
        <v>355.4</v>
      </c>
      <c r="AI135" s="47">
        <f t="shared" si="23"/>
        <v>185.83999999999997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45.9</v>
      </c>
      <c r="C137" s="132">
        <v>45.9</v>
      </c>
      <c r="D137" s="132">
        <v>39</v>
      </c>
      <c r="E137" s="132">
        <v>39</v>
      </c>
      <c r="F137" s="132">
        <v>33</v>
      </c>
      <c r="G137" s="132">
        <v>32.1</v>
      </c>
      <c r="H137" s="133">
        <v>38</v>
      </c>
      <c r="I137" s="133">
        <v>38</v>
      </c>
      <c r="J137" s="133">
        <v>44.6</v>
      </c>
      <c r="K137" s="133">
        <v>44.6</v>
      </c>
      <c r="L137" s="133">
        <v>44.6</v>
      </c>
      <c r="M137" s="133">
        <v>44.6</v>
      </c>
      <c r="N137" s="133">
        <v>18.2</v>
      </c>
      <c r="O137" s="133">
        <v>27.3</v>
      </c>
      <c r="P137" s="133">
        <v>17.5</v>
      </c>
      <c r="Q137" s="133">
        <v>23.6</v>
      </c>
      <c r="R137" s="133">
        <v>42</v>
      </c>
      <c r="S137" s="133">
        <v>42.6</v>
      </c>
      <c r="T137" s="133">
        <v>42.6</v>
      </c>
      <c r="U137" s="133">
        <v>18.100000000000001</v>
      </c>
      <c r="V137" s="133">
        <v>18.100000000000001</v>
      </c>
      <c r="W137" s="133">
        <v>18.100000000000001</v>
      </c>
      <c r="X137" s="133">
        <v>18.100000000000001</v>
      </c>
      <c r="Y137" s="133">
        <v>33.299999999999997</v>
      </c>
      <c r="Z137" s="133">
        <v>36</v>
      </c>
      <c r="AA137" s="133">
        <v>33.700000000000003</v>
      </c>
      <c r="AB137" s="133">
        <v>33.700000000000003</v>
      </c>
      <c r="AC137" s="133">
        <v>33.200000000000003</v>
      </c>
      <c r="AD137" s="133">
        <v>32.1</v>
      </c>
      <c r="AE137" s="133">
        <v>39</v>
      </c>
      <c r="AF137" s="133">
        <v>39.700000000000003</v>
      </c>
      <c r="AG137" s="134">
        <v>75</v>
      </c>
      <c r="AH137" s="46">
        <f t="shared" si="22"/>
        <v>45.9</v>
      </c>
      <c r="AI137" s="47">
        <f t="shared" si="23"/>
        <v>17.5</v>
      </c>
    </row>
    <row r="138" spans="1:35">
      <c r="A138" s="135" t="s">
        <v>160</v>
      </c>
      <c r="B138" s="132">
        <v>9.4</v>
      </c>
      <c r="C138" s="132">
        <v>9.4</v>
      </c>
      <c r="D138" s="132">
        <v>1.7</v>
      </c>
      <c r="E138" s="132">
        <v>1.7</v>
      </c>
      <c r="F138" s="132">
        <v>-4.8</v>
      </c>
      <c r="G138" s="132">
        <v>-5.9</v>
      </c>
      <c r="H138" s="136">
        <v>1.5</v>
      </c>
      <c r="I138" s="136">
        <v>1.5</v>
      </c>
      <c r="J138" s="136">
        <v>9.6999999999999993</v>
      </c>
      <c r="K138" s="136">
        <v>9.6999999999999993</v>
      </c>
      <c r="L138" s="136">
        <v>9.6999999999999993</v>
      </c>
      <c r="M138" s="136">
        <v>9.6999999999999993</v>
      </c>
      <c r="N138" s="136">
        <v>-15.6</v>
      </c>
      <c r="O138" s="136">
        <v>2.4</v>
      </c>
      <c r="P138" s="136">
        <v>17.2</v>
      </c>
      <c r="Q138" s="136">
        <v>-4.2</v>
      </c>
      <c r="R138" s="136">
        <v>23.7</v>
      </c>
      <c r="S138" s="136">
        <v>15.5</v>
      </c>
      <c r="T138" s="136">
        <v>15.5</v>
      </c>
      <c r="U138" s="136">
        <v>-20.9</v>
      </c>
      <c r="V138" s="136">
        <v>-20.9</v>
      </c>
      <c r="W138" s="136">
        <v>-20.9</v>
      </c>
      <c r="X138" s="136">
        <v>-20.9</v>
      </c>
      <c r="Y138" s="136">
        <v>-4</v>
      </c>
      <c r="Z138" s="136">
        <v>-2</v>
      </c>
      <c r="AA138" s="136">
        <v>-4.5999999999999996</v>
      </c>
      <c r="AB138" s="136">
        <v>-4.5999999999999996</v>
      </c>
      <c r="AC138" s="136">
        <v>-5</v>
      </c>
      <c r="AD138" s="136">
        <v>-7.36</v>
      </c>
      <c r="AE138" s="136">
        <v>4.5</v>
      </c>
      <c r="AF138" s="136">
        <v>1</v>
      </c>
      <c r="AG138" s="134">
        <v>240</v>
      </c>
      <c r="AH138" s="46">
        <f t="shared" si="22"/>
        <v>23.7</v>
      </c>
      <c r="AI138" s="47">
        <f t="shared" si="23"/>
        <v>-20.9</v>
      </c>
    </row>
    <row r="139" spans="1:35">
      <c r="A139" s="135" t="s">
        <v>161</v>
      </c>
      <c r="B139" s="132">
        <v>-66.2</v>
      </c>
      <c r="C139" s="132">
        <v>-66.2</v>
      </c>
      <c r="D139" s="132">
        <v>-66.2</v>
      </c>
      <c r="E139" s="132">
        <v>-66.2</v>
      </c>
      <c r="F139" s="132">
        <v>-66.2</v>
      </c>
      <c r="G139" s="132">
        <v>-60.6</v>
      </c>
      <c r="H139" s="136">
        <v>-53.9</v>
      </c>
      <c r="I139" s="136">
        <v>-53.9</v>
      </c>
      <c r="J139" s="136">
        <v>-42.8</v>
      </c>
      <c r="K139" s="136">
        <v>-42.8</v>
      </c>
      <c r="L139" s="136">
        <v>-42.8</v>
      </c>
      <c r="M139" s="136">
        <v>-42.8</v>
      </c>
      <c r="N139" s="136">
        <v>13.6</v>
      </c>
      <c r="O139" s="136">
        <v>-19.100000000000001</v>
      </c>
      <c r="P139" s="136">
        <v>-7.4</v>
      </c>
      <c r="Q139" s="136">
        <v>-18</v>
      </c>
      <c r="R139" s="136">
        <v>-38</v>
      </c>
      <c r="S139" s="136">
        <v>-40.799999999999997</v>
      </c>
      <c r="T139" s="136">
        <v>-40.799999999999997</v>
      </c>
      <c r="U139" s="136">
        <v>-23.5</v>
      </c>
      <c r="V139" s="136">
        <v>-23.5</v>
      </c>
      <c r="W139" s="136">
        <v>-23.5</v>
      </c>
      <c r="X139" s="136">
        <v>-23.5</v>
      </c>
      <c r="Y139" s="136">
        <v>14.9</v>
      </c>
      <c r="Z139" s="136">
        <v>-24.5</v>
      </c>
      <c r="AA139" s="136">
        <v>-31</v>
      </c>
      <c r="AB139" s="136">
        <v>-31</v>
      </c>
      <c r="AC139" s="136">
        <v>-40.5</v>
      </c>
      <c r="AD139" s="136">
        <v>-45.9</v>
      </c>
      <c r="AE139" s="136">
        <v>-59</v>
      </c>
      <c r="AF139" s="136">
        <v>-59.9</v>
      </c>
      <c r="AG139" s="134">
        <v>240</v>
      </c>
      <c r="AH139" s="46">
        <f t="shared" ref="AH139:AH145" si="55">MAX(B139:AF139)</f>
        <v>14.9</v>
      </c>
      <c r="AI139" s="47">
        <f t="shared" ref="AI139:AI145" si="56">MIN(B139:AF139)</f>
        <v>-66.2</v>
      </c>
    </row>
    <row r="140" spans="1:35">
      <c r="A140" s="135" t="s">
        <v>162</v>
      </c>
      <c r="B140" s="132">
        <v>92.7</v>
      </c>
      <c r="C140" s="132">
        <v>92.7</v>
      </c>
      <c r="D140" s="132">
        <v>92.7</v>
      </c>
      <c r="E140" s="132">
        <v>92.7</v>
      </c>
      <c r="F140" s="132">
        <v>92.7</v>
      </c>
      <c r="G140" s="132">
        <v>88.1</v>
      </c>
      <c r="H140" s="137">
        <v>81.599999999999994</v>
      </c>
      <c r="I140" s="137">
        <v>81.599999999999994</v>
      </c>
      <c r="J140" s="137">
        <v>71.599999999999994</v>
      </c>
      <c r="K140" s="137">
        <v>71.599999999999994</v>
      </c>
      <c r="L140" s="137">
        <v>71.599999999999994</v>
      </c>
      <c r="M140" s="137">
        <v>71.599999999999994</v>
      </c>
      <c r="N140" s="137">
        <v>-13.2</v>
      </c>
      <c r="O140" s="137">
        <v>18.5</v>
      </c>
      <c r="P140" s="137">
        <v>6.3</v>
      </c>
      <c r="Q140" s="137">
        <v>21.3</v>
      </c>
      <c r="R140" s="137">
        <v>35</v>
      </c>
      <c r="S140" s="137">
        <v>39.1</v>
      </c>
      <c r="T140" s="137">
        <v>39.1</v>
      </c>
      <c r="U140" s="137">
        <v>26.63</v>
      </c>
      <c r="V140" s="137">
        <v>26.63</v>
      </c>
      <c r="W140" s="137">
        <v>26.63</v>
      </c>
      <c r="X140" s="137">
        <v>26.63</v>
      </c>
      <c r="Y140" s="137">
        <v>17.600000000000001</v>
      </c>
      <c r="Z140" s="137">
        <v>53.9</v>
      </c>
      <c r="AA140" s="137">
        <v>62.5</v>
      </c>
      <c r="AB140" s="137">
        <v>62.5</v>
      </c>
      <c r="AC140" s="137">
        <v>69.400000000000006</v>
      </c>
      <c r="AD140" s="137">
        <v>72.7</v>
      </c>
      <c r="AE140" s="137">
        <v>87.4</v>
      </c>
      <c r="AF140" s="137">
        <v>86.7</v>
      </c>
      <c r="AG140" s="134"/>
      <c r="AH140" s="46">
        <f t="shared" si="55"/>
        <v>92.7</v>
      </c>
      <c r="AI140" s="47">
        <f t="shared" si="56"/>
        <v>-13.2</v>
      </c>
    </row>
    <row r="141" spans="1:35">
      <c r="A141" s="135" t="s">
        <v>163</v>
      </c>
      <c r="B141" s="132">
        <v>23.7</v>
      </c>
      <c r="C141" s="132">
        <v>23.7</v>
      </c>
      <c r="D141" s="132">
        <v>23.7</v>
      </c>
      <c r="E141" s="132">
        <v>23.7</v>
      </c>
      <c r="F141" s="132">
        <v>23.7</v>
      </c>
      <c r="G141" s="132">
        <v>23.7</v>
      </c>
      <c r="H141" s="136">
        <v>26.7</v>
      </c>
      <c r="I141" s="136">
        <v>26.7</v>
      </c>
      <c r="J141" s="136">
        <v>26.7</v>
      </c>
      <c r="K141" s="136">
        <v>26.7</v>
      </c>
      <c r="L141" s="136">
        <v>26.7</v>
      </c>
      <c r="M141" s="136">
        <v>26.7</v>
      </c>
      <c r="N141" s="136">
        <v>19.100000000000001</v>
      </c>
      <c r="O141" s="136">
        <v>6.3</v>
      </c>
      <c r="P141" s="136">
        <v>8.4</v>
      </c>
      <c r="Q141" s="136">
        <v>4.8</v>
      </c>
      <c r="R141" s="136">
        <v>0</v>
      </c>
      <c r="S141" s="136">
        <v>-1.7</v>
      </c>
      <c r="T141" s="136">
        <v>-1.7</v>
      </c>
      <c r="U141" s="136">
        <v>11.9</v>
      </c>
      <c r="V141" s="136">
        <v>11.9</v>
      </c>
      <c r="W141" s="136">
        <v>11.9</v>
      </c>
      <c r="X141" s="136">
        <v>11.9</v>
      </c>
      <c r="Y141" s="136">
        <v>23.8</v>
      </c>
      <c r="Z141" s="136">
        <v>44</v>
      </c>
      <c r="AA141" s="136">
        <v>39.9</v>
      </c>
      <c r="AB141" s="136">
        <v>39.9</v>
      </c>
      <c r="AC141" s="136">
        <v>34.299999999999997</v>
      </c>
      <c r="AD141" s="136">
        <v>30.5</v>
      </c>
      <c r="AE141" s="136">
        <v>26.5</v>
      </c>
      <c r="AF141" s="136">
        <v>29.2</v>
      </c>
      <c r="AG141" s="134">
        <v>60</v>
      </c>
      <c r="AH141" s="46">
        <f t="shared" si="55"/>
        <v>44</v>
      </c>
      <c r="AI141" s="47">
        <f t="shared" si="56"/>
        <v>-1.7</v>
      </c>
    </row>
    <row r="142" spans="1:35">
      <c r="A142" s="135" t="s">
        <v>164</v>
      </c>
      <c r="B142" s="132">
        <v>-25.4</v>
      </c>
      <c r="C142" s="132">
        <v>-25.4</v>
      </c>
      <c r="D142" s="132">
        <v>-30</v>
      </c>
      <c r="E142" s="132">
        <v>-30</v>
      </c>
      <c r="F142" s="132">
        <v>-30</v>
      </c>
      <c r="G142" s="132">
        <v>-30</v>
      </c>
      <c r="H142" s="137">
        <v>4.5999999999999996</v>
      </c>
      <c r="I142" s="137">
        <v>4.5999999999999996</v>
      </c>
      <c r="J142" s="137">
        <v>4.5999999999999996</v>
      </c>
      <c r="K142" s="137">
        <v>4.5999999999999996</v>
      </c>
      <c r="L142" s="137">
        <v>4.5999999999999996</v>
      </c>
      <c r="M142" s="137">
        <v>4.5999999999999996</v>
      </c>
      <c r="N142" s="137">
        <v>82</v>
      </c>
      <c r="O142" s="137">
        <v>115.6</v>
      </c>
      <c r="P142" s="137">
        <v>92.4</v>
      </c>
      <c r="Q142" s="137">
        <v>81.5</v>
      </c>
      <c r="R142" s="137">
        <v>77</v>
      </c>
      <c r="S142" s="137">
        <v>78.5</v>
      </c>
      <c r="T142" s="137">
        <v>78.5</v>
      </c>
      <c r="U142" s="137">
        <v>94.2</v>
      </c>
      <c r="V142" s="137">
        <v>94.2</v>
      </c>
      <c r="W142" s="137">
        <v>94.2</v>
      </c>
      <c r="X142" s="137">
        <v>94.2</v>
      </c>
      <c r="Y142" s="137">
        <v>104.2</v>
      </c>
      <c r="Z142" s="137">
        <v>113.3</v>
      </c>
      <c r="AA142" s="137">
        <v>95.3</v>
      </c>
      <c r="AB142" s="137">
        <v>95.3</v>
      </c>
      <c r="AC142" s="137">
        <v>69.599999999999994</v>
      </c>
      <c r="AD142" s="137">
        <v>49.9</v>
      </c>
      <c r="AE142" s="137">
        <v>5.0999999999999996</v>
      </c>
      <c r="AF142" s="137">
        <v>-33.5</v>
      </c>
      <c r="AG142" s="138">
        <v>120</v>
      </c>
      <c r="AH142" s="46">
        <f t="shared" si="55"/>
        <v>115.6</v>
      </c>
      <c r="AI142" s="47">
        <f t="shared" si="56"/>
        <v>-33.5</v>
      </c>
    </row>
    <row r="143" spans="1:35">
      <c r="A143" s="135" t="s">
        <v>165</v>
      </c>
      <c r="B143" s="132">
        <v>15.6</v>
      </c>
      <c r="C143" s="132">
        <v>15.6</v>
      </c>
      <c r="D143" s="132">
        <v>12.5</v>
      </c>
      <c r="E143" s="132">
        <v>12.5</v>
      </c>
      <c r="F143" s="132">
        <v>12.5</v>
      </c>
      <c r="G143" s="132">
        <v>12.5</v>
      </c>
      <c r="H143" s="137">
        <v>31.2</v>
      </c>
      <c r="I143" s="137">
        <v>31.2</v>
      </c>
      <c r="J143" s="137">
        <v>31.2</v>
      </c>
      <c r="K143" s="137">
        <v>31.2</v>
      </c>
      <c r="L143" s="137">
        <v>31.2</v>
      </c>
      <c r="M143" s="137">
        <v>31.2</v>
      </c>
      <c r="N143" s="137">
        <v>68.8</v>
      </c>
      <c r="O143" s="137">
        <v>84.2</v>
      </c>
      <c r="P143" s="137">
        <v>74.099999999999994</v>
      </c>
      <c r="Q143" s="137">
        <v>69.3</v>
      </c>
      <c r="R143" s="137">
        <v>65.7</v>
      </c>
      <c r="S143" s="137">
        <v>67.5</v>
      </c>
      <c r="T143" s="137">
        <v>67.5</v>
      </c>
      <c r="U143" s="137">
        <v>75.8</v>
      </c>
      <c r="V143" s="137">
        <v>75.8</v>
      </c>
      <c r="W143" s="137">
        <v>75.8</v>
      </c>
      <c r="X143" s="137">
        <v>75.8</v>
      </c>
      <c r="Y143" s="137">
        <v>79.7</v>
      </c>
      <c r="Z143" s="137">
        <v>87.1</v>
      </c>
      <c r="AA143" s="137">
        <v>77.599999999999994</v>
      </c>
      <c r="AB143" s="137">
        <v>77.599999999999994</v>
      </c>
      <c r="AC143" s="137">
        <v>64.900000000000006</v>
      </c>
      <c r="AD143" s="137">
        <v>55.2</v>
      </c>
      <c r="AE143" s="137">
        <v>32.549999999999997</v>
      </c>
      <c r="AF143" s="137">
        <v>17</v>
      </c>
      <c r="AG143" s="138"/>
      <c r="AH143" s="46">
        <f t="shared" si="55"/>
        <v>87.1</v>
      </c>
      <c r="AI143" s="47">
        <f t="shared" si="56"/>
        <v>12.5</v>
      </c>
    </row>
    <row r="144" spans="1:35">
      <c r="A144" s="135" t="s">
        <v>166</v>
      </c>
      <c r="B144" s="132">
        <v>-41.1</v>
      </c>
      <c r="C144" s="132">
        <v>-41.1</v>
      </c>
      <c r="D144" s="132">
        <v>5.2</v>
      </c>
      <c r="E144" s="132">
        <v>5.2</v>
      </c>
      <c r="F144" s="132">
        <v>5.2</v>
      </c>
      <c r="G144" s="132">
        <v>5.2</v>
      </c>
      <c r="H144" s="137">
        <v>3.2</v>
      </c>
      <c r="I144" s="137">
        <v>3.2</v>
      </c>
      <c r="J144" s="137">
        <v>3.2</v>
      </c>
      <c r="K144" s="137">
        <v>3.2</v>
      </c>
      <c r="L144" s="137">
        <v>3.2</v>
      </c>
      <c r="M144" s="137">
        <v>3.2</v>
      </c>
      <c r="N144" s="137">
        <v>-0.5</v>
      </c>
      <c r="O144" s="137">
        <v>18</v>
      </c>
      <c r="P144" s="137">
        <v>14</v>
      </c>
      <c r="Q144" s="137">
        <v>15.5</v>
      </c>
      <c r="R144" s="137">
        <v>-10</v>
      </c>
      <c r="S144" s="137">
        <v>18.2</v>
      </c>
      <c r="T144" s="137">
        <v>18.2</v>
      </c>
      <c r="U144" s="137">
        <v>14.6</v>
      </c>
      <c r="V144" s="137">
        <v>14.6</v>
      </c>
      <c r="W144" s="137">
        <v>14.6</v>
      </c>
      <c r="X144" s="137">
        <v>14.6</v>
      </c>
      <c r="Y144" s="137">
        <v>-5.5</v>
      </c>
      <c r="Z144" s="137">
        <v>-9.9</v>
      </c>
      <c r="AA144" s="137">
        <v>-8</v>
      </c>
      <c r="AB144" s="137">
        <v>-8</v>
      </c>
      <c r="AC144" s="137">
        <v>-33.700000000000003</v>
      </c>
      <c r="AD144" s="137">
        <v>-28.9</v>
      </c>
      <c r="AE144" s="137">
        <v>-40.5</v>
      </c>
      <c r="AF144" s="137">
        <v>-31.2</v>
      </c>
      <c r="AG144" s="138"/>
      <c r="AH144" s="46">
        <f t="shared" si="55"/>
        <v>18.2</v>
      </c>
      <c r="AI144" s="47">
        <f t="shared" si="56"/>
        <v>-41.1</v>
      </c>
    </row>
    <row r="145" spans="1:37">
      <c r="A145" s="135" t="s">
        <v>167</v>
      </c>
      <c r="B145" s="132">
        <v>-12.4</v>
      </c>
      <c r="C145" s="132">
        <v>-12.4</v>
      </c>
      <c r="D145" s="132">
        <v>49</v>
      </c>
      <c r="E145" s="132">
        <v>49</v>
      </c>
      <c r="F145" s="132">
        <v>27</v>
      </c>
      <c r="G145" s="132">
        <v>27</v>
      </c>
      <c r="H145" s="132">
        <v>27</v>
      </c>
      <c r="I145" s="132">
        <v>27</v>
      </c>
      <c r="J145" s="132">
        <v>27</v>
      </c>
      <c r="K145" s="132">
        <v>27</v>
      </c>
      <c r="L145" s="132">
        <v>27</v>
      </c>
      <c r="M145" s="132">
        <v>27</v>
      </c>
      <c r="N145" s="132">
        <v>-115.2</v>
      </c>
      <c r="O145" s="132">
        <v>0</v>
      </c>
      <c r="P145" s="132">
        <v>-82.1</v>
      </c>
      <c r="Q145" s="132">
        <v>-52.1</v>
      </c>
      <c r="R145" s="137">
        <v>-32</v>
      </c>
      <c r="S145" s="137">
        <v>0</v>
      </c>
      <c r="T145" s="137">
        <v>0</v>
      </c>
      <c r="U145" s="137">
        <v>-24.1</v>
      </c>
      <c r="V145" s="137">
        <v>-24.1</v>
      </c>
      <c r="W145" s="137">
        <v>-24.1</v>
      </c>
      <c r="X145" s="137">
        <v>-24.1</v>
      </c>
      <c r="Y145" s="137">
        <v>-19.8</v>
      </c>
      <c r="Z145" s="137">
        <v>-5.6</v>
      </c>
      <c r="AA145" s="137">
        <v>0</v>
      </c>
      <c r="AB145" s="137">
        <v>0</v>
      </c>
      <c r="AC145" s="137">
        <v>-19.3</v>
      </c>
      <c r="AD145" s="137">
        <v>-38.200000000000003</v>
      </c>
      <c r="AE145" s="137">
        <v>-4.5999999999999996</v>
      </c>
      <c r="AF145" s="137">
        <v>-19.5</v>
      </c>
      <c r="AG145" s="138"/>
      <c r="AH145" s="46">
        <f t="shared" si="55"/>
        <v>49</v>
      </c>
      <c r="AI145" s="47">
        <f t="shared" si="56"/>
        <v>-115.2</v>
      </c>
    </row>
    <row r="146" spans="1:37">
      <c r="A146" s="135" t="s">
        <v>168</v>
      </c>
      <c r="B146" s="132">
        <v>-163.5</v>
      </c>
      <c r="C146" s="132">
        <v>-163.5</v>
      </c>
      <c r="D146" s="132">
        <v>-163.5</v>
      </c>
      <c r="E146" s="132">
        <v>-163.5</v>
      </c>
      <c r="F146" s="132">
        <v>-157</v>
      </c>
      <c r="G146" s="132">
        <v>-157</v>
      </c>
      <c r="H146" s="132">
        <v>-149.5</v>
      </c>
      <c r="I146" s="132">
        <v>-149.5</v>
      </c>
      <c r="J146" s="132">
        <v>-160.5</v>
      </c>
      <c r="K146" s="132">
        <v>-160.5</v>
      </c>
      <c r="L146" s="132">
        <v>-160.5</v>
      </c>
      <c r="M146" s="132">
        <v>-160.5</v>
      </c>
      <c r="N146" s="132">
        <v>-24.8</v>
      </c>
      <c r="O146" s="132">
        <v>-9.8000000000000007</v>
      </c>
      <c r="P146" s="132">
        <v>-20.399999999999999</v>
      </c>
      <c r="Q146" s="132">
        <v>-14</v>
      </c>
      <c r="R146" s="137">
        <v>-27</v>
      </c>
      <c r="S146" s="137">
        <v>-27.7</v>
      </c>
      <c r="T146" s="137">
        <v>-27.7</v>
      </c>
      <c r="U146" s="137">
        <v>-100.2</v>
      </c>
      <c r="V146" s="137">
        <v>-100.2</v>
      </c>
      <c r="W146" s="137">
        <v>-100.2</v>
      </c>
      <c r="X146" s="137">
        <v>-100.2</v>
      </c>
      <c r="Y146" s="137">
        <v>-217.1</v>
      </c>
      <c r="Z146" s="137">
        <v>-183.3</v>
      </c>
      <c r="AA146" s="137">
        <v>-167.5</v>
      </c>
      <c r="AB146" s="137">
        <v>-167.5</v>
      </c>
      <c r="AC146" s="137">
        <v>-160.1</v>
      </c>
      <c r="AD146" s="137">
        <v>-162.5</v>
      </c>
      <c r="AE146" s="137">
        <v>-209.6</v>
      </c>
      <c r="AF146" s="137">
        <v>-225.9</v>
      </c>
      <c r="AG146" s="138"/>
      <c r="AH146" s="46">
        <f t="shared" ref="AH146:AH158" si="57">MAX(B146:AF146)</f>
        <v>-9.8000000000000007</v>
      </c>
      <c r="AI146" s="47">
        <f t="shared" ref="AI146:AI158" si="58">MIN(B146:AF146)</f>
        <v>-225.9</v>
      </c>
    </row>
    <row r="147" spans="1:37">
      <c r="A147" s="135" t="s">
        <v>169</v>
      </c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7"/>
        <v>0</v>
      </c>
      <c r="AI147" s="47">
        <f t="shared" si="58"/>
        <v>0</v>
      </c>
    </row>
    <row r="148" spans="1:37">
      <c r="A148" s="135" t="s">
        <v>170</v>
      </c>
      <c r="B148" s="132">
        <v>2.8</v>
      </c>
      <c r="C148" s="132">
        <v>2.8</v>
      </c>
      <c r="D148" s="132">
        <v>2.8</v>
      </c>
      <c r="E148" s="132">
        <v>2.8</v>
      </c>
      <c r="F148" s="132">
        <v>2.8</v>
      </c>
      <c r="G148" s="132">
        <v>2.8</v>
      </c>
      <c r="H148" s="132">
        <v>2.8</v>
      </c>
      <c r="I148" s="132">
        <v>2.8</v>
      </c>
      <c r="J148" s="132">
        <v>2.8</v>
      </c>
      <c r="K148" s="132">
        <v>2.8</v>
      </c>
      <c r="L148" s="132">
        <v>2.8</v>
      </c>
      <c r="M148" s="132">
        <v>2.8</v>
      </c>
      <c r="N148" s="132">
        <v>17.3</v>
      </c>
      <c r="O148" s="132">
        <v>22.2</v>
      </c>
      <c r="P148" s="132">
        <v>19.600000000000001</v>
      </c>
      <c r="Q148" s="132">
        <v>20.100000000000001</v>
      </c>
      <c r="R148" s="137">
        <v>20.100000000000001</v>
      </c>
      <c r="S148" s="137">
        <v>10.7</v>
      </c>
      <c r="T148" s="137">
        <v>10.7</v>
      </c>
      <c r="U148" s="137">
        <v>13.8</v>
      </c>
      <c r="V148" s="137">
        <v>13.8</v>
      </c>
      <c r="W148" s="137">
        <v>13.8</v>
      </c>
      <c r="X148" s="137">
        <v>13.8</v>
      </c>
      <c r="Y148" s="137">
        <v>11.1</v>
      </c>
      <c r="Z148" s="137">
        <v>53.9</v>
      </c>
      <c r="AA148" s="137">
        <v>30.9</v>
      </c>
      <c r="AB148" s="137">
        <v>30.9</v>
      </c>
      <c r="AC148" s="137">
        <v>30.2</v>
      </c>
      <c r="AD148" s="137">
        <v>30.5</v>
      </c>
      <c r="AE148" s="137">
        <v>26.8</v>
      </c>
      <c r="AF148" s="137">
        <v>26.8</v>
      </c>
      <c r="AG148" s="134"/>
      <c r="AH148" s="46">
        <f t="shared" si="57"/>
        <v>53.9</v>
      </c>
      <c r="AI148" s="47">
        <f t="shared" si="58"/>
        <v>2.8</v>
      </c>
    </row>
    <row r="149" spans="1:37">
      <c r="A149" s="135" t="s">
        <v>171</v>
      </c>
      <c r="B149" s="132">
        <v>180</v>
      </c>
      <c r="C149" s="132">
        <v>180</v>
      </c>
      <c r="D149" s="132">
        <v>180</v>
      </c>
      <c r="E149" s="132">
        <v>180</v>
      </c>
      <c r="F149" s="132">
        <v>180</v>
      </c>
      <c r="G149" s="132">
        <v>180</v>
      </c>
      <c r="H149" s="132">
        <v>180</v>
      </c>
      <c r="I149" s="132">
        <v>180</v>
      </c>
      <c r="J149" s="132">
        <v>180</v>
      </c>
      <c r="K149" s="132">
        <v>180</v>
      </c>
      <c r="L149" s="132">
        <v>180</v>
      </c>
      <c r="M149" s="132">
        <v>180</v>
      </c>
      <c r="N149" s="132">
        <v>135</v>
      </c>
      <c r="O149" s="132">
        <v>134</v>
      </c>
      <c r="P149" s="132">
        <v>136.30000000000001</v>
      </c>
      <c r="Q149" s="132">
        <v>132.69999999999999</v>
      </c>
      <c r="R149" s="122">
        <v>16</v>
      </c>
      <c r="S149" s="122">
        <v>130.19999999999999</v>
      </c>
      <c r="T149" s="122">
        <v>130.19999999999999</v>
      </c>
      <c r="U149" s="122">
        <f>78*2</f>
        <v>156</v>
      </c>
      <c r="V149" s="122">
        <f>78*2</f>
        <v>156</v>
      </c>
      <c r="W149" s="122">
        <f>78*2</f>
        <v>156</v>
      </c>
      <c r="X149" s="122">
        <f>78*2</f>
        <v>156</v>
      </c>
      <c r="Y149" s="122">
        <f>92.5+92.3</f>
        <v>184.8</v>
      </c>
      <c r="Z149" s="122">
        <v>188.1</v>
      </c>
      <c r="AA149" s="122">
        <f>94+94.3</f>
        <v>188.3</v>
      </c>
      <c r="AB149" s="122">
        <f>94+94.3</f>
        <v>188.3</v>
      </c>
      <c r="AC149" s="122">
        <v>187.9</v>
      </c>
      <c r="AD149" s="122">
        <v>190.8</v>
      </c>
      <c r="AE149" s="122">
        <v>180.4</v>
      </c>
      <c r="AF149" s="122">
        <v>180.4</v>
      </c>
      <c r="AG149" s="134"/>
      <c r="AH149" s="46">
        <f t="shared" si="57"/>
        <v>190.8</v>
      </c>
      <c r="AI149" s="47">
        <f t="shared" si="58"/>
        <v>16</v>
      </c>
    </row>
    <row r="150" spans="1:37">
      <c r="A150" s="135" t="s">
        <v>172</v>
      </c>
      <c r="B150" s="132">
        <v>32.4</v>
      </c>
      <c r="C150" s="132">
        <v>32.4</v>
      </c>
      <c r="D150" s="132">
        <v>32.4</v>
      </c>
      <c r="E150" s="132">
        <v>32.4</v>
      </c>
      <c r="F150" s="132">
        <v>32.4</v>
      </c>
      <c r="G150" s="132">
        <v>32.4</v>
      </c>
      <c r="H150" s="132">
        <v>32.4</v>
      </c>
      <c r="I150" s="132">
        <v>32.4</v>
      </c>
      <c r="J150" s="132">
        <v>32.4</v>
      </c>
      <c r="K150" s="132">
        <v>32.4</v>
      </c>
      <c r="L150" s="132">
        <v>32.4</v>
      </c>
      <c r="M150" s="132">
        <v>32.4</v>
      </c>
      <c r="N150" s="132">
        <v>15.8</v>
      </c>
      <c r="O150" s="132">
        <v>16</v>
      </c>
      <c r="P150" s="132">
        <v>13</v>
      </c>
      <c r="Q150" s="132">
        <v>13.5</v>
      </c>
      <c r="R150" s="122">
        <v>30</v>
      </c>
      <c r="S150" s="122">
        <v>13.8</v>
      </c>
      <c r="T150" s="122">
        <v>13.8</v>
      </c>
      <c r="U150" s="122">
        <v>28.3</v>
      </c>
      <c r="V150" s="122">
        <v>28.3</v>
      </c>
      <c r="W150" s="122">
        <v>28.3</v>
      </c>
      <c r="X150" s="122">
        <v>28.3</v>
      </c>
      <c r="Y150" s="122">
        <v>30.1</v>
      </c>
      <c r="Z150" s="122">
        <v>30</v>
      </c>
      <c r="AA150" s="122">
        <v>30.5</v>
      </c>
      <c r="AB150" s="122">
        <v>30.5</v>
      </c>
      <c r="AC150" s="122">
        <v>30.8</v>
      </c>
      <c r="AD150" s="122">
        <v>31.3</v>
      </c>
      <c r="AE150" s="122">
        <v>32</v>
      </c>
      <c r="AF150" s="122">
        <v>32</v>
      </c>
      <c r="AG150" s="134"/>
      <c r="AH150" s="46">
        <f t="shared" si="57"/>
        <v>32.4</v>
      </c>
      <c r="AI150" s="47">
        <f t="shared" si="58"/>
        <v>13</v>
      </c>
    </row>
    <row r="151" spans="1:37" ht="15.75" thickBot="1">
      <c r="A151" s="139" t="s">
        <v>173</v>
      </c>
      <c r="B151" s="132">
        <v>11.6</v>
      </c>
      <c r="C151" s="132">
        <v>11.6</v>
      </c>
      <c r="D151" s="132">
        <v>13.4</v>
      </c>
      <c r="E151" s="132">
        <v>13.4</v>
      </c>
      <c r="F151" s="132">
        <v>13.4</v>
      </c>
      <c r="G151" s="132">
        <v>13.4</v>
      </c>
      <c r="H151" s="132">
        <v>13.4</v>
      </c>
      <c r="I151" s="132">
        <v>13.4</v>
      </c>
      <c r="J151" s="132">
        <v>13.4</v>
      </c>
      <c r="K151" s="132">
        <v>13.4</v>
      </c>
      <c r="L151" s="132">
        <v>13.4</v>
      </c>
      <c r="M151" s="132">
        <v>13.4</v>
      </c>
      <c r="N151" s="132">
        <v>18.899999999999999</v>
      </c>
      <c r="O151" s="132">
        <v>23.7</v>
      </c>
      <c r="P151" s="132">
        <v>25.5</v>
      </c>
      <c r="Q151" s="132">
        <v>25.8</v>
      </c>
      <c r="R151" s="122">
        <v>26</v>
      </c>
      <c r="S151" s="122">
        <v>22.9</v>
      </c>
      <c r="T151" s="122">
        <v>22.9</v>
      </c>
      <c r="U151" s="122">
        <v>9.3000000000000007</v>
      </c>
      <c r="V151" s="122">
        <v>9.3000000000000007</v>
      </c>
      <c r="W151" s="122">
        <v>9.3000000000000007</v>
      </c>
      <c r="X151" s="122">
        <v>9.3000000000000007</v>
      </c>
      <c r="Y151" s="122">
        <v>6.6</v>
      </c>
      <c r="Z151" s="122">
        <v>5.8</v>
      </c>
      <c r="AA151" s="122">
        <v>6.7</v>
      </c>
      <c r="AB151" s="122">
        <v>6.7</v>
      </c>
      <c r="AC151" s="122">
        <v>8.1999999999999993</v>
      </c>
      <c r="AD151" s="122">
        <v>9.1</v>
      </c>
      <c r="AE151" s="122">
        <v>10</v>
      </c>
      <c r="AF151" s="122">
        <v>10</v>
      </c>
      <c r="AG151" s="134"/>
      <c r="AH151" s="46">
        <f t="shared" si="57"/>
        <v>26</v>
      </c>
      <c r="AI151" s="47">
        <f t="shared" si="58"/>
        <v>5.8</v>
      </c>
    </row>
    <row r="152" spans="1:37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7"/>
        <v>0</v>
      </c>
      <c r="AI152" s="47">
        <f t="shared" si="58"/>
        <v>0</v>
      </c>
    </row>
    <row r="153" spans="1:37">
      <c r="A153" s="144" t="s">
        <v>175</v>
      </c>
      <c r="B153" s="145"/>
      <c r="C153" s="146">
        <v>1983.5</v>
      </c>
      <c r="D153" s="146">
        <v>1983.5</v>
      </c>
      <c r="E153" s="146">
        <v>1983.72</v>
      </c>
      <c r="F153" s="146"/>
      <c r="G153" s="146"/>
      <c r="H153" s="146"/>
      <c r="I153" s="146">
        <v>1983.36</v>
      </c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>
        <v>1986.33</v>
      </c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57"/>
        <v>1986.33</v>
      </c>
      <c r="AI153" s="47">
        <f t="shared" si="58"/>
        <v>1983.36</v>
      </c>
    </row>
    <row r="154" spans="1:37">
      <c r="A154" s="135" t="s">
        <v>176</v>
      </c>
      <c r="B154" s="149"/>
      <c r="C154" s="150">
        <v>521.16999999999996</v>
      </c>
      <c r="D154" s="150">
        <v>520.85</v>
      </c>
      <c r="E154" s="150">
        <v>520.5</v>
      </c>
      <c r="F154" s="150">
        <v>520.29999999999995</v>
      </c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>
        <v>522.87</v>
      </c>
      <c r="W154" s="150"/>
      <c r="X154" s="150"/>
      <c r="Y154" s="150"/>
      <c r="Z154" s="150"/>
      <c r="AA154" s="150"/>
      <c r="AB154" s="150"/>
      <c r="AC154" s="150"/>
      <c r="AD154" s="150">
        <v>522.86</v>
      </c>
      <c r="AE154" s="150"/>
      <c r="AF154" s="151"/>
      <c r="AG154" s="148"/>
      <c r="AH154" s="46">
        <f t="shared" si="57"/>
        <v>522.87</v>
      </c>
      <c r="AI154" s="47">
        <f t="shared" si="58"/>
        <v>520.29999999999995</v>
      </c>
      <c r="AK154" s="49"/>
    </row>
    <row r="155" spans="1:37">
      <c r="A155" s="135" t="s">
        <v>177</v>
      </c>
      <c r="B155" s="149"/>
      <c r="C155" s="150">
        <v>624.63</v>
      </c>
      <c r="D155" s="150"/>
      <c r="E155" s="150">
        <v>624.20000000000005</v>
      </c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>
        <v>625.08000000000004</v>
      </c>
      <c r="W155" s="150"/>
      <c r="X155" s="150"/>
      <c r="Y155" s="150"/>
      <c r="Z155" s="150"/>
      <c r="AA155" s="150"/>
      <c r="AB155" s="150"/>
      <c r="AC155" s="150"/>
      <c r="AD155" s="150">
        <v>624.66</v>
      </c>
      <c r="AE155" s="150">
        <v>624.33000000000004</v>
      </c>
      <c r="AF155" s="151"/>
      <c r="AG155" s="148"/>
      <c r="AH155" s="46">
        <f t="shared" si="57"/>
        <v>625.08000000000004</v>
      </c>
      <c r="AI155" s="47">
        <f t="shared" si="58"/>
        <v>624.20000000000005</v>
      </c>
      <c r="AK155" s="49"/>
    </row>
    <row r="156" spans="1:37">
      <c r="A156" s="135" t="s">
        <v>178</v>
      </c>
      <c r="B156" s="149"/>
      <c r="C156" s="150">
        <v>335.15</v>
      </c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>
        <v>336.74099999999999</v>
      </c>
      <c r="W156" s="150"/>
      <c r="X156" s="150"/>
      <c r="Y156" s="150"/>
      <c r="Z156" s="150"/>
      <c r="AA156" s="150"/>
      <c r="AB156" s="150"/>
      <c r="AC156" s="150"/>
      <c r="AD156" s="150">
        <v>336.68</v>
      </c>
      <c r="AE156" s="150"/>
      <c r="AF156" s="151"/>
      <c r="AG156" s="148"/>
      <c r="AH156" s="46">
        <f t="shared" si="57"/>
        <v>336.74099999999999</v>
      </c>
      <c r="AI156" s="47">
        <f t="shared" si="58"/>
        <v>335.15</v>
      </c>
      <c r="AK156" s="49"/>
    </row>
    <row r="157" spans="1:37">
      <c r="A157" s="135" t="s">
        <v>179</v>
      </c>
      <c r="B157" s="149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>
        <v>885.6</v>
      </c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>
        <v>881.6</v>
      </c>
      <c r="AG157" s="148"/>
      <c r="AH157" s="46">
        <f t="shared" si="57"/>
        <v>885.6</v>
      </c>
      <c r="AI157" s="47">
        <f t="shared" si="58"/>
        <v>881.6</v>
      </c>
      <c r="AK157" s="49"/>
    </row>
    <row r="158" spans="1:37">
      <c r="A158" s="152" t="s">
        <v>180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7"/>
        <v>0</v>
      </c>
      <c r="AI158" s="47">
        <f t="shared" si="58"/>
        <v>0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S166" si="59">B161</f>
        <v>0.3</v>
      </c>
      <c r="D161" s="161">
        <f t="shared" si="59"/>
        <v>0.3</v>
      </c>
      <c r="E161" s="161">
        <f t="shared" si="59"/>
        <v>0.3</v>
      </c>
      <c r="F161" s="161">
        <f t="shared" si="59"/>
        <v>0.3</v>
      </c>
      <c r="G161" s="161">
        <f t="shared" si="59"/>
        <v>0.3</v>
      </c>
      <c r="H161" s="161">
        <f t="shared" si="59"/>
        <v>0.3</v>
      </c>
      <c r="I161" s="161">
        <f t="shared" si="59"/>
        <v>0.3</v>
      </c>
      <c r="J161" s="161">
        <f t="shared" si="59"/>
        <v>0.3</v>
      </c>
      <c r="K161" s="161">
        <f t="shared" si="59"/>
        <v>0.3</v>
      </c>
      <c r="L161" s="161">
        <f t="shared" ref="L161:L166" si="60">K161</f>
        <v>0.3</v>
      </c>
      <c r="M161" s="161">
        <f t="shared" ref="M161:Q166" si="61">L161</f>
        <v>0.3</v>
      </c>
      <c r="N161" s="161">
        <f t="shared" si="61"/>
        <v>0.3</v>
      </c>
      <c r="O161" s="161">
        <f t="shared" si="61"/>
        <v>0.3</v>
      </c>
      <c r="P161" s="161">
        <f t="shared" si="61"/>
        <v>0.3</v>
      </c>
      <c r="Q161" s="161">
        <f t="shared" si="61"/>
        <v>0.3</v>
      </c>
      <c r="R161" s="161">
        <f t="shared" si="59"/>
        <v>0.3</v>
      </c>
      <c r="S161" s="161">
        <f t="shared" si="59"/>
        <v>0.3</v>
      </c>
      <c r="T161" s="161">
        <f t="shared" ref="T161:AF166" si="62">S161</f>
        <v>0.3</v>
      </c>
      <c r="U161" s="161">
        <f t="shared" si="62"/>
        <v>0.3</v>
      </c>
      <c r="V161" s="161">
        <f t="shared" si="62"/>
        <v>0.3</v>
      </c>
      <c r="W161" s="161">
        <f t="shared" si="62"/>
        <v>0.3</v>
      </c>
      <c r="X161" s="161">
        <f t="shared" si="62"/>
        <v>0.3</v>
      </c>
      <c r="Y161" s="161">
        <f t="shared" si="62"/>
        <v>0.3</v>
      </c>
      <c r="Z161" s="161">
        <f t="shared" si="62"/>
        <v>0.3</v>
      </c>
      <c r="AA161" s="161">
        <f t="shared" si="62"/>
        <v>0.3</v>
      </c>
      <c r="AB161" s="161">
        <f t="shared" si="62"/>
        <v>0.3</v>
      </c>
      <c r="AC161" s="161">
        <f t="shared" si="62"/>
        <v>0.3</v>
      </c>
      <c r="AD161" s="161">
        <f t="shared" si="62"/>
        <v>0.3</v>
      </c>
      <c r="AE161" s="161">
        <f t="shared" si="62"/>
        <v>0.3</v>
      </c>
      <c r="AF161" s="161">
        <f t="shared" si="62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59"/>
        <v>0.4</v>
      </c>
      <c r="D162" s="163">
        <f t="shared" si="59"/>
        <v>0.4</v>
      </c>
      <c r="E162" s="163">
        <f t="shared" si="59"/>
        <v>0.4</v>
      </c>
      <c r="F162" s="163">
        <f t="shared" si="59"/>
        <v>0.4</v>
      </c>
      <c r="G162" s="163">
        <f t="shared" si="59"/>
        <v>0.4</v>
      </c>
      <c r="H162" s="163">
        <f t="shared" si="59"/>
        <v>0.4</v>
      </c>
      <c r="I162" s="163">
        <f t="shared" si="59"/>
        <v>0.4</v>
      </c>
      <c r="J162" s="163">
        <f t="shared" si="59"/>
        <v>0.4</v>
      </c>
      <c r="K162" s="163">
        <f t="shared" si="59"/>
        <v>0.4</v>
      </c>
      <c r="L162" s="163">
        <f t="shared" si="60"/>
        <v>0.4</v>
      </c>
      <c r="M162" s="163">
        <f t="shared" si="61"/>
        <v>0.4</v>
      </c>
      <c r="N162" s="163">
        <f t="shared" si="61"/>
        <v>0.4</v>
      </c>
      <c r="O162" s="163">
        <f t="shared" si="61"/>
        <v>0.4</v>
      </c>
      <c r="P162" s="163">
        <f t="shared" si="61"/>
        <v>0.4</v>
      </c>
      <c r="Q162" s="163">
        <f t="shared" si="61"/>
        <v>0.4</v>
      </c>
      <c r="R162" s="163">
        <f t="shared" si="59"/>
        <v>0.4</v>
      </c>
      <c r="S162" s="163">
        <f t="shared" si="59"/>
        <v>0.4</v>
      </c>
      <c r="T162" s="163">
        <f t="shared" si="62"/>
        <v>0.4</v>
      </c>
      <c r="U162" s="163">
        <f t="shared" si="62"/>
        <v>0.4</v>
      </c>
      <c r="V162" s="163">
        <f t="shared" si="62"/>
        <v>0.4</v>
      </c>
      <c r="W162" s="163">
        <f t="shared" si="62"/>
        <v>0.4</v>
      </c>
      <c r="X162" s="163">
        <f t="shared" si="62"/>
        <v>0.4</v>
      </c>
      <c r="Y162" s="163">
        <f t="shared" si="62"/>
        <v>0.4</v>
      </c>
      <c r="Z162" s="163">
        <f t="shared" si="62"/>
        <v>0.4</v>
      </c>
      <c r="AA162" s="163">
        <f t="shared" si="62"/>
        <v>0.4</v>
      </c>
      <c r="AB162" s="163">
        <f t="shared" si="62"/>
        <v>0.4</v>
      </c>
      <c r="AC162" s="163">
        <f t="shared" si="62"/>
        <v>0.4</v>
      </c>
      <c r="AD162" s="163">
        <f t="shared" si="62"/>
        <v>0.4</v>
      </c>
      <c r="AE162" s="163">
        <f t="shared" si="62"/>
        <v>0.4</v>
      </c>
      <c r="AF162" s="163">
        <f t="shared" si="62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59"/>
        <v>1.5</v>
      </c>
      <c r="D163" s="163">
        <f t="shared" si="59"/>
        <v>1.5</v>
      </c>
      <c r="E163" s="163">
        <f t="shared" si="59"/>
        <v>1.5</v>
      </c>
      <c r="F163" s="163">
        <f t="shared" si="59"/>
        <v>1.5</v>
      </c>
      <c r="G163" s="163">
        <f t="shared" si="59"/>
        <v>1.5</v>
      </c>
      <c r="H163" s="163">
        <f t="shared" si="59"/>
        <v>1.5</v>
      </c>
      <c r="I163" s="163">
        <f t="shared" si="59"/>
        <v>1.5</v>
      </c>
      <c r="J163" s="163">
        <f t="shared" si="59"/>
        <v>1.5</v>
      </c>
      <c r="K163" s="163">
        <f t="shared" si="59"/>
        <v>1.5</v>
      </c>
      <c r="L163" s="163">
        <f t="shared" si="60"/>
        <v>1.5</v>
      </c>
      <c r="M163" s="163">
        <f t="shared" si="61"/>
        <v>1.5</v>
      </c>
      <c r="N163" s="163">
        <f t="shared" si="61"/>
        <v>1.5</v>
      </c>
      <c r="O163" s="163">
        <f t="shared" si="61"/>
        <v>1.5</v>
      </c>
      <c r="P163" s="163">
        <f t="shared" si="61"/>
        <v>1.5</v>
      </c>
      <c r="Q163" s="163">
        <f t="shared" si="61"/>
        <v>1.5</v>
      </c>
      <c r="R163" s="163">
        <f t="shared" si="59"/>
        <v>1.5</v>
      </c>
      <c r="S163" s="163">
        <f t="shared" si="59"/>
        <v>1.5</v>
      </c>
      <c r="T163" s="163">
        <f t="shared" si="62"/>
        <v>1.5</v>
      </c>
      <c r="U163" s="163">
        <f t="shared" si="62"/>
        <v>1.5</v>
      </c>
      <c r="V163" s="163">
        <f t="shared" si="62"/>
        <v>1.5</v>
      </c>
      <c r="W163" s="163">
        <f t="shared" si="62"/>
        <v>1.5</v>
      </c>
      <c r="X163" s="163">
        <f t="shared" si="62"/>
        <v>1.5</v>
      </c>
      <c r="Y163" s="163">
        <f t="shared" si="62"/>
        <v>1.5</v>
      </c>
      <c r="Z163" s="163">
        <f t="shared" si="62"/>
        <v>1.5</v>
      </c>
      <c r="AA163" s="163">
        <f t="shared" si="62"/>
        <v>1.5</v>
      </c>
      <c r="AB163" s="163">
        <f t="shared" si="62"/>
        <v>1.5</v>
      </c>
      <c r="AC163" s="163">
        <f t="shared" si="62"/>
        <v>1.5</v>
      </c>
      <c r="AD163" s="163">
        <f t="shared" si="62"/>
        <v>1.5</v>
      </c>
      <c r="AE163" s="163">
        <f t="shared" si="62"/>
        <v>1.5</v>
      </c>
      <c r="AF163" s="163">
        <f t="shared" si="62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59"/>
        <v>0.3</v>
      </c>
      <c r="D164" s="163">
        <f t="shared" si="59"/>
        <v>0.3</v>
      </c>
      <c r="E164" s="163">
        <f t="shared" si="59"/>
        <v>0.3</v>
      </c>
      <c r="F164" s="163">
        <f t="shared" si="59"/>
        <v>0.3</v>
      </c>
      <c r="G164" s="163">
        <f t="shared" si="59"/>
        <v>0.3</v>
      </c>
      <c r="H164" s="163">
        <f t="shared" si="59"/>
        <v>0.3</v>
      </c>
      <c r="I164" s="163">
        <f t="shared" si="59"/>
        <v>0.3</v>
      </c>
      <c r="J164" s="163">
        <f t="shared" si="59"/>
        <v>0.3</v>
      </c>
      <c r="K164" s="163">
        <f t="shared" si="59"/>
        <v>0.3</v>
      </c>
      <c r="L164" s="163">
        <f t="shared" si="60"/>
        <v>0.3</v>
      </c>
      <c r="M164" s="163">
        <f t="shared" si="61"/>
        <v>0.3</v>
      </c>
      <c r="N164" s="163">
        <f t="shared" si="61"/>
        <v>0.3</v>
      </c>
      <c r="O164" s="163">
        <f t="shared" si="61"/>
        <v>0.3</v>
      </c>
      <c r="P164" s="163">
        <f t="shared" si="61"/>
        <v>0.3</v>
      </c>
      <c r="Q164" s="163">
        <f t="shared" si="61"/>
        <v>0.3</v>
      </c>
      <c r="R164" s="163">
        <f t="shared" si="59"/>
        <v>0.3</v>
      </c>
      <c r="S164" s="163">
        <f t="shared" si="59"/>
        <v>0.3</v>
      </c>
      <c r="T164" s="163">
        <f t="shared" si="62"/>
        <v>0.3</v>
      </c>
      <c r="U164" s="163">
        <f t="shared" si="62"/>
        <v>0.3</v>
      </c>
      <c r="V164" s="163">
        <f t="shared" si="62"/>
        <v>0.3</v>
      </c>
      <c r="W164" s="163">
        <f t="shared" si="62"/>
        <v>0.3</v>
      </c>
      <c r="X164" s="163">
        <f t="shared" si="62"/>
        <v>0.3</v>
      </c>
      <c r="Y164" s="163">
        <f t="shared" si="62"/>
        <v>0.3</v>
      </c>
      <c r="Z164" s="163">
        <f t="shared" si="62"/>
        <v>0.3</v>
      </c>
      <c r="AA164" s="163">
        <f t="shared" si="62"/>
        <v>0.3</v>
      </c>
      <c r="AB164" s="163">
        <f t="shared" si="62"/>
        <v>0.3</v>
      </c>
      <c r="AC164" s="163">
        <f t="shared" si="62"/>
        <v>0.3</v>
      </c>
      <c r="AD164" s="163">
        <f t="shared" si="62"/>
        <v>0.3</v>
      </c>
      <c r="AE164" s="163">
        <f t="shared" si="62"/>
        <v>0.3</v>
      </c>
      <c r="AF164" s="163">
        <f t="shared" si="62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59"/>
        <v>0.4</v>
      </c>
      <c r="D165" s="163">
        <f t="shared" si="59"/>
        <v>0.4</v>
      </c>
      <c r="E165" s="163">
        <f t="shared" si="59"/>
        <v>0.4</v>
      </c>
      <c r="F165" s="163">
        <f t="shared" si="59"/>
        <v>0.4</v>
      </c>
      <c r="G165" s="163">
        <f t="shared" si="59"/>
        <v>0.4</v>
      </c>
      <c r="H165" s="163">
        <f t="shared" si="59"/>
        <v>0.4</v>
      </c>
      <c r="I165" s="163">
        <f t="shared" si="59"/>
        <v>0.4</v>
      </c>
      <c r="J165" s="163">
        <f t="shared" si="59"/>
        <v>0.4</v>
      </c>
      <c r="K165" s="163">
        <f t="shared" si="59"/>
        <v>0.4</v>
      </c>
      <c r="L165" s="163">
        <f t="shared" si="60"/>
        <v>0.4</v>
      </c>
      <c r="M165" s="163">
        <f t="shared" si="61"/>
        <v>0.4</v>
      </c>
      <c r="N165" s="163">
        <f t="shared" si="61"/>
        <v>0.4</v>
      </c>
      <c r="O165" s="163">
        <f t="shared" si="61"/>
        <v>0.4</v>
      </c>
      <c r="P165" s="163">
        <f t="shared" si="61"/>
        <v>0.4</v>
      </c>
      <c r="Q165" s="163">
        <f t="shared" si="61"/>
        <v>0.4</v>
      </c>
      <c r="R165" s="163">
        <f t="shared" si="59"/>
        <v>0.4</v>
      </c>
      <c r="S165" s="163">
        <f t="shared" si="59"/>
        <v>0.4</v>
      </c>
      <c r="T165" s="163">
        <f t="shared" si="62"/>
        <v>0.4</v>
      </c>
      <c r="U165" s="163">
        <f t="shared" si="62"/>
        <v>0.4</v>
      </c>
      <c r="V165" s="163">
        <f t="shared" si="62"/>
        <v>0.4</v>
      </c>
      <c r="W165" s="163">
        <f t="shared" si="62"/>
        <v>0.4</v>
      </c>
      <c r="X165" s="163">
        <f t="shared" si="62"/>
        <v>0.4</v>
      </c>
      <c r="Y165" s="163">
        <f t="shared" si="62"/>
        <v>0.4</v>
      </c>
      <c r="Z165" s="163">
        <f t="shared" si="62"/>
        <v>0.4</v>
      </c>
      <c r="AA165" s="163">
        <f t="shared" si="62"/>
        <v>0.4</v>
      </c>
      <c r="AB165" s="163">
        <f t="shared" si="62"/>
        <v>0.4</v>
      </c>
      <c r="AC165" s="163">
        <f t="shared" si="62"/>
        <v>0.4</v>
      </c>
      <c r="AD165" s="163">
        <f t="shared" si="62"/>
        <v>0.4</v>
      </c>
      <c r="AE165" s="163">
        <f t="shared" si="62"/>
        <v>0.4</v>
      </c>
      <c r="AF165" s="163">
        <f t="shared" si="62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59"/>
        <v>0.64</v>
      </c>
      <c r="D166" s="166">
        <f t="shared" si="59"/>
        <v>0.64</v>
      </c>
      <c r="E166" s="166">
        <f t="shared" si="59"/>
        <v>0.64</v>
      </c>
      <c r="F166" s="166">
        <f t="shared" si="59"/>
        <v>0.64</v>
      </c>
      <c r="G166" s="166">
        <f t="shared" si="59"/>
        <v>0.64</v>
      </c>
      <c r="H166" s="166">
        <f t="shared" si="59"/>
        <v>0.64</v>
      </c>
      <c r="I166" s="166">
        <f t="shared" si="59"/>
        <v>0.64</v>
      </c>
      <c r="J166" s="166">
        <f t="shared" si="59"/>
        <v>0.64</v>
      </c>
      <c r="K166" s="166">
        <f t="shared" si="59"/>
        <v>0.64</v>
      </c>
      <c r="L166" s="166">
        <f t="shared" si="60"/>
        <v>0.64</v>
      </c>
      <c r="M166" s="166">
        <f t="shared" si="61"/>
        <v>0.64</v>
      </c>
      <c r="N166" s="166">
        <f t="shared" si="61"/>
        <v>0.64</v>
      </c>
      <c r="O166" s="166">
        <f t="shared" si="61"/>
        <v>0.64</v>
      </c>
      <c r="P166" s="166">
        <f t="shared" si="61"/>
        <v>0.64</v>
      </c>
      <c r="Q166" s="166">
        <f t="shared" si="61"/>
        <v>0.64</v>
      </c>
      <c r="R166" s="166">
        <f t="shared" si="59"/>
        <v>0.64</v>
      </c>
      <c r="S166" s="166">
        <f t="shared" si="59"/>
        <v>0.64</v>
      </c>
      <c r="T166" s="166">
        <f t="shared" si="62"/>
        <v>0.64</v>
      </c>
      <c r="U166" s="166">
        <f t="shared" si="62"/>
        <v>0.64</v>
      </c>
      <c r="V166" s="166">
        <f t="shared" si="62"/>
        <v>0.64</v>
      </c>
      <c r="W166" s="166">
        <f t="shared" si="62"/>
        <v>0.64</v>
      </c>
      <c r="X166" s="166">
        <f t="shared" si="62"/>
        <v>0.64</v>
      </c>
      <c r="Y166" s="166">
        <f t="shared" si="62"/>
        <v>0.64</v>
      </c>
      <c r="Z166" s="166">
        <f t="shared" si="62"/>
        <v>0.64</v>
      </c>
      <c r="AA166" s="166">
        <f t="shared" si="62"/>
        <v>0.64</v>
      </c>
      <c r="AB166" s="166">
        <f t="shared" si="62"/>
        <v>0.64</v>
      </c>
      <c r="AC166" s="166">
        <f t="shared" si="62"/>
        <v>0.64</v>
      </c>
      <c r="AD166" s="166">
        <f t="shared" si="62"/>
        <v>0.64</v>
      </c>
      <c r="AE166" s="166">
        <f t="shared" si="62"/>
        <v>0.64</v>
      </c>
      <c r="AF166" s="166">
        <f t="shared" si="62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63">SUM(C161:C166)</f>
        <v>3.54</v>
      </c>
      <c r="D167" s="169">
        <f t="shared" si="63"/>
        <v>3.54</v>
      </c>
      <c r="E167" s="169">
        <f t="shared" si="63"/>
        <v>3.54</v>
      </c>
      <c r="F167" s="169">
        <f t="shared" si="63"/>
        <v>3.54</v>
      </c>
      <c r="G167" s="169">
        <f t="shared" si="63"/>
        <v>3.54</v>
      </c>
      <c r="H167" s="169">
        <f t="shared" si="63"/>
        <v>3.54</v>
      </c>
      <c r="I167" s="169">
        <f t="shared" si="63"/>
        <v>3.54</v>
      </c>
      <c r="J167" s="169">
        <f t="shared" si="63"/>
        <v>3.54</v>
      </c>
      <c r="K167" s="169">
        <f t="shared" si="63"/>
        <v>3.54</v>
      </c>
      <c r="L167" s="169">
        <f t="shared" ref="L167:Q167" si="64">SUM(L161:L166)</f>
        <v>3.54</v>
      </c>
      <c r="M167" s="169">
        <f t="shared" si="64"/>
        <v>3.54</v>
      </c>
      <c r="N167" s="169">
        <f t="shared" si="64"/>
        <v>3.54</v>
      </c>
      <c r="O167" s="169">
        <f t="shared" si="64"/>
        <v>3.54</v>
      </c>
      <c r="P167" s="169">
        <f t="shared" si="64"/>
        <v>3.54</v>
      </c>
      <c r="Q167" s="169">
        <f t="shared" si="64"/>
        <v>3.54</v>
      </c>
      <c r="R167" s="169">
        <f t="shared" si="63"/>
        <v>3.54</v>
      </c>
      <c r="S167" s="169">
        <f>SUM(S161:S166)</f>
        <v>3.54</v>
      </c>
      <c r="T167" s="169">
        <f t="shared" si="63"/>
        <v>3.54</v>
      </c>
      <c r="U167" s="169">
        <f t="shared" si="63"/>
        <v>3.54</v>
      </c>
      <c r="V167" s="169">
        <f t="shared" si="63"/>
        <v>3.54</v>
      </c>
      <c r="W167" s="169">
        <f t="shared" si="63"/>
        <v>3.54</v>
      </c>
      <c r="X167" s="169">
        <f t="shared" si="63"/>
        <v>3.54</v>
      </c>
      <c r="Y167" s="169">
        <f t="shared" si="63"/>
        <v>3.54</v>
      </c>
      <c r="Z167" s="169">
        <f t="shared" si="63"/>
        <v>3.54</v>
      </c>
      <c r="AA167" s="169">
        <f t="shared" si="63"/>
        <v>3.54</v>
      </c>
      <c r="AB167" s="169">
        <f t="shared" si="63"/>
        <v>3.54</v>
      </c>
      <c r="AC167" s="169">
        <f t="shared" si="63"/>
        <v>3.54</v>
      </c>
      <c r="AD167" s="169">
        <f t="shared" si="63"/>
        <v>3.54</v>
      </c>
      <c r="AE167" s="169">
        <f t="shared" si="63"/>
        <v>3.54</v>
      </c>
      <c r="AF167" s="169">
        <f t="shared" si="63"/>
        <v>3.54</v>
      </c>
      <c r="AG167" s="170">
        <f t="shared" si="63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S184" si="65">B169</f>
        <v>0</v>
      </c>
      <c r="D169" s="161">
        <f t="shared" si="65"/>
        <v>0</v>
      </c>
      <c r="E169" s="161">
        <f t="shared" si="65"/>
        <v>0</v>
      </c>
      <c r="F169" s="161">
        <f t="shared" si="65"/>
        <v>0</v>
      </c>
      <c r="G169" s="161">
        <f t="shared" si="65"/>
        <v>0</v>
      </c>
      <c r="H169" s="161">
        <f t="shared" si="65"/>
        <v>0</v>
      </c>
      <c r="I169" s="161">
        <f t="shared" si="65"/>
        <v>0</v>
      </c>
      <c r="J169" s="161">
        <f t="shared" si="65"/>
        <v>0</v>
      </c>
      <c r="K169" s="161">
        <f t="shared" si="65"/>
        <v>0</v>
      </c>
      <c r="L169" s="161">
        <f t="shared" ref="L169:Q184" si="66">K169</f>
        <v>0</v>
      </c>
      <c r="M169" s="161">
        <f t="shared" si="66"/>
        <v>0</v>
      </c>
      <c r="N169" s="161">
        <f t="shared" si="66"/>
        <v>0</v>
      </c>
      <c r="O169" s="161">
        <f t="shared" si="66"/>
        <v>0</v>
      </c>
      <c r="P169" s="161">
        <f t="shared" si="66"/>
        <v>0</v>
      </c>
      <c r="Q169" s="161">
        <f t="shared" si="66"/>
        <v>0</v>
      </c>
      <c r="R169" s="161">
        <f t="shared" si="65"/>
        <v>0</v>
      </c>
      <c r="S169" s="161">
        <f t="shared" si="65"/>
        <v>0</v>
      </c>
      <c r="T169" s="161">
        <f t="shared" ref="T169:AF184" si="67">S169</f>
        <v>0</v>
      </c>
      <c r="U169" s="161">
        <f t="shared" si="67"/>
        <v>0</v>
      </c>
      <c r="V169" s="161">
        <f t="shared" si="67"/>
        <v>0</v>
      </c>
      <c r="W169" s="161">
        <f t="shared" si="67"/>
        <v>0</v>
      </c>
      <c r="X169" s="161">
        <f t="shared" si="67"/>
        <v>0</v>
      </c>
      <c r="Y169" s="161">
        <f t="shared" si="67"/>
        <v>0</v>
      </c>
      <c r="Z169" s="161">
        <f t="shared" si="67"/>
        <v>0</v>
      </c>
      <c r="AA169" s="161">
        <f t="shared" si="67"/>
        <v>0</v>
      </c>
      <c r="AB169" s="161">
        <f t="shared" si="67"/>
        <v>0</v>
      </c>
      <c r="AC169" s="161">
        <f t="shared" si="67"/>
        <v>0</v>
      </c>
      <c r="AD169" s="161">
        <f t="shared" si="67"/>
        <v>0</v>
      </c>
      <c r="AE169" s="161">
        <f t="shared" si="67"/>
        <v>0</v>
      </c>
      <c r="AF169" s="174">
        <f t="shared" si="67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65"/>
        <v>0</v>
      </c>
      <c r="D170" s="163">
        <f t="shared" si="65"/>
        <v>0</v>
      </c>
      <c r="E170" s="163">
        <f t="shared" si="65"/>
        <v>0</v>
      </c>
      <c r="F170" s="163">
        <f t="shared" si="65"/>
        <v>0</v>
      </c>
      <c r="G170" s="163">
        <f t="shared" si="65"/>
        <v>0</v>
      </c>
      <c r="H170" s="163">
        <f t="shared" si="65"/>
        <v>0</v>
      </c>
      <c r="I170" s="163">
        <f t="shared" si="65"/>
        <v>0</v>
      </c>
      <c r="J170" s="163">
        <f t="shared" si="65"/>
        <v>0</v>
      </c>
      <c r="K170" s="163">
        <f t="shared" si="65"/>
        <v>0</v>
      </c>
      <c r="L170" s="163">
        <f t="shared" si="66"/>
        <v>0</v>
      </c>
      <c r="M170" s="163">
        <f t="shared" si="66"/>
        <v>0</v>
      </c>
      <c r="N170" s="163">
        <f t="shared" si="66"/>
        <v>0</v>
      </c>
      <c r="O170" s="163">
        <f t="shared" si="66"/>
        <v>0</v>
      </c>
      <c r="P170" s="163">
        <f t="shared" si="66"/>
        <v>0</v>
      </c>
      <c r="Q170" s="163">
        <f t="shared" si="66"/>
        <v>0</v>
      </c>
      <c r="R170" s="163">
        <f t="shared" si="65"/>
        <v>0</v>
      </c>
      <c r="S170" s="163">
        <f t="shared" si="65"/>
        <v>0</v>
      </c>
      <c r="T170" s="163">
        <f t="shared" si="67"/>
        <v>0</v>
      </c>
      <c r="U170" s="163">
        <f t="shared" si="67"/>
        <v>0</v>
      </c>
      <c r="V170" s="163">
        <f t="shared" si="67"/>
        <v>0</v>
      </c>
      <c r="W170" s="163">
        <f t="shared" si="67"/>
        <v>0</v>
      </c>
      <c r="X170" s="163">
        <f t="shared" si="67"/>
        <v>0</v>
      </c>
      <c r="Y170" s="163">
        <f t="shared" si="67"/>
        <v>0</v>
      </c>
      <c r="Z170" s="163">
        <f t="shared" si="67"/>
        <v>0</v>
      </c>
      <c r="AA170" s="163">
        <f t="shared" si="67"/>
        <v>0</v>
      </c>
      <c r="AB170" s="163">
        <f t="shared" si="67"/>
        <v>0</v>
      </c>
      <c r="AC170" s="163">
        <f t="shared" si="67"/>
        <v>0</v>
      </c>
      <c r="AD170" s="163">
        <f t="shared" si="67"/>
        <v>0</v>
      </c>
      <c r="AE170" s="163">
        <f t="shared" si="67"/>
        <v>0</v>
      </c>
      <c r="AF170" s="176">
        <f t="shared" si="67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65"/>
        <v>0</v>
      </c>
      <c r="D171" s="163">
        <f t="shared" si="65"/>
        <v>0</v>
      </c>
      <c r="E171" s="163">
        <f t="shared" si="65"/>
        <v>0</v>
      </c>
      <c r="F171" s="163">
        <f t="shared" si="65"/>
        <v>0</v>
      </c>
      <c r="G171" s="163">
        <f t="shared" si="65"/>
        <v>0</v>
      </c>
      <c r="H171" s="163">
        <f t="shared" si="65"/>
        <v>0</v>
      </c>
      <c r="I171" s="163">
        <f t="shared" si="65"/>
        <v>0</v>
      </c>
      <c r="J171" s="163">
        <f t="shared" si="65"/>
        <v>0</v>
      </c>
      <c r="K171" s="163">
        <f t="shared" si="65"/>
        <v>0</v>
      </c>
      <c r="L171" s="163">
        <f t="shared" si="66"/>
        <v>0</v>
      </c>
      <c r="M171" s="163">
        <f t="shared" si="66"/>
        <v>0</v>
      </c>
      <c r="N171" s="163">
        <f t="shared" si="66"/>
        <v>0</v>
      </c>
      <c r="O171" s="163">
        <f t="shared" si="66"/>
        <v>0</v>
      </c>
      <c r="P171" s="163">
        <f t="shared" si="66"/>
        <v>0</v>
      </c>
      <c r="Q171" s="163">
        <f t="shared" si="66"/>
        <v>0</v>
      </c>
      <c r="R171" s="163">
        <f t="shared" si="65"/>
        <v>0</v>
      </c>
      <c r="S171" s="163">
        <f t="shared" si="65"/>
        <v>0</v>
      </c>
      <c r="T171" s="163">
        <f t="shared" si="67"/>
        <v>0</v>
      </c>
      <c r="U171" s="163">
        <f t="shared" si="67"/>
        <v>0</v>
      </c>
      <c r="V171" s="163">
        <f t="shared" si="67"/>
        <v>0</v>
      </c>
      <c r="W171" s="163">
        <f t="shared" si="67"/>
        <v>0</v>
      </c>
      <c r="X171" s="163">
        <f t="shared" si="67"/>
        <v>0</v>
      </c>
      <c r="Y171" s="163">
        <f t="shared" si="67"/>
        <v>0</v>
      </c>
      <c r="Z171" s="163">
        <f t="shared" si="67"/>
        <v>0</v>
      </c>
      <c r="AA171" s="163">
        <f t="shared" si="67"/>
        <v>0</v>
      </c>
      <c r="AB171" s="163">
        <f t="shared" si="67"/>
        <v>0</v>
      </c>
      <c r="AC171" s="163">
        <f t="shared" si="67"/>
        <v>0</v>
      </c>
      <c r="AD171" s="163">
        <f t="shared" si="67"/>
        <v>0</v>
      </c>
      <c r="AE171" s="163">
        <f t="shared" si="67"/>
        <v>0</v>
      </c>
      <c r="AF171" s="176">
        <f t="shared" si="67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65"/>
        <v>0</v>
      </c>
      <c r="D172" s="163">
        <f t="shared" si="65"/>
        <v>0</v>
      </c>
      <c r="E172" s="163">
        <f t="shared" si="65"/>
        <v>0</v>
      </c>
      <c r="F172" s="163">
        <f t="shared" si="65"/>
        <v>0</v>
      </c>
      <c r="G172" s="163">
        <f t="shared" si="65"/>
        <v>0</v>
      </c>
      <c r="H172" s="163">
        <f t="shared" si="65"/>
        <v>0</v>
      </c>
      <c r="I172" s="163">
        <f t="shared" si="65"/>
        <v>0</v>
      </c>
      <c r="J172" s="163">
        <f t="shared" si="65"/>
        <v>0</v>
      </c>
      <c r="K172" s="163">
        <f t="shared" si="65"/>
        <v>0</v>
      </c>
      <c r="L172" s="163">
        <f t="shared" si="66"/>
        <v>0</v>
      </c>
      <c r="M172" s="163">
        <f t="shared" si="66"/>
        <v>0</v>
      </c>
      <c r="N172" s="163">
        <f t="shared" si="66"/>
        <v>0</v>
      </c>
      <c r="O172" s="163">
        <f t="shared" si="66"/>
        <v>0</v>
      </c>
      <c r="P172" s="163">
        <f t="shared" si="66"/>
        <v>0</v>
      </c>
      <c r="Q172" s="163">
        <f t="shared" si="66"/>
        <v>0</v>
      </c>
      <c r="R172" s="163">
        <f t="shared" si="65"/>
        <v>0</v>
      </c>
      <c r="S172" s="163">
        <f t="shared" si="65"/>
        <v>0</v>
      </c>
      <c r="T172" s="163">
        <f t="shared" si="67"/>
        <v>0</v>
      </c>
      <c r="U172" s="163">
        <f t="shared" si="67"/>
        <v>0</v>
      </c>
      <c r="V172" s="163">
        <f t="shared" si="67"/>
        <v>0</v>
      </c>
      <c r="W172" s="163">
        <f t="shared" si="67"/>
        <v>0</v>
      </c>
      <c r="X172" s="163">
        <f t="shared" si="67"/>
        <v>0</v>
      </c>
      <c r="Y172" s="163">
        <f t="shared" si="67"/>
        <v>0</v>
      </c>
      <c r="Z172" s="163">
        <f t="shared" si="67"/>
        <v>0</v>
      </c>
      <c r="AA172" s="163">
        <f t="shared" si="67"/>
        <v>0</v>
      </c>
      <c r="AB172" s="163">
        <f t="shared" si="67"/>
        <v>0</v>
      </c>
      <c r="AC172" s="163">
        <f t="shared" si="67"/>
        <v>0</v>
      </c>
      <c r="AD172" s="163">
        <f t="shared" si="67"/>
        <v>0</v>
      </c>
      <c r="AE172" s="163">
        <f t="shared" si="67"/>
        <v>0</v>
      </c>
      <c r="AF172" s="176">
        <f t="shared" si="67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65"/>
        <v>0</v>
      </c>
      <c r="D173" s="163">
        <f t="shared" si="65"/>
        <v>0</v>
      </c>
      <c r="E173" s="163">
        <f t="shared" si="65"/>
        <v>0</v>
      </c>
      <c r="F173" s="163">
        <f t="shared" si="65"/>
        <v>0</v>
      </c>
      <c r="G173" s="163">
        <f t="shared" si="65"/>
        <v>0</v>
      </c>
      <c r="H173" s="163">
        <f t="shared" si="65"/>
        <v>0</v>
      </c>
      <c r="I173" s="163">
        <f t="shared" si="65"/>
        <v>0</v>
      </c>
      <c r="J173" s="163">
        <f t="shared" si="65"/>
        <v>0</v>
      </c>
      <c r="K173" s="163">
        <f t="shared" si="65"/>
        <v>0</v>
      </c>
      <c r="L173" s="163">
        <f t="shared" si="66"/>
        <v>0</v>
      </c>
      <c r="M173" s="163">
        <f t="shared" si="66"/>
        <v>0</v>
      </c>
      <c r="N173" s="163">
        <f t="shared" si="66"/>
        <v>0</v>
      </c>
      <c r="O173" s="163">
        <f t="shared" si="66"/>
        <v>0</v>
      </c>
      <c r="P173" s="163">
        <f t="shared" si="66"/>
        <v>0</v>
      </c>
      <c r="Q173" s="163">
        <f t="shared" si="66"/>
        <v>0</v>
      </c>
      <c r="R173" s="163">
        <f t="shared" si="65"/>
        <v>0</v>
      </c>
      <c r="S173" s="163">
        <f t="shared" si="65"/>
        <v>0</v>
      </c>
      <c r="T173" s="163">
        <f t="shared" si="67"/>
        <v>0</v>
      </c>
      <c r="U173" s="163">
        <f t="shared" si="67"/>
        <v>0</v>
      </c>
      <c r="V173" s="163">
        <f t="shared" si="67"/>
        <v>0</v>
      </c>
      <c r="W173" s="163">
        <f t="shared" si="67"/>
        <v>0</v>
      </c>
      <c r="X173" s="163">
        <f t="shared" si="67"/>
        <v>0</v>
      </c>
      <c r="Y173" s="163">
        <f t="shared" si="67"/>
        <v>0</v>
      </c>
      <c r="Z173" s="163">
        <f t="shared" si="67"/>
        <v>0</v>
      </c>
      <c r="AA173" s="163">
        <f t="shared" si="67"/>
        <v>0</v>
      </c>
      <c r="AB173" s="163">
        <f t="shared" si="67"/>
        <v>0</v>
      </c>
      <c r="AC173" s="163">
        <f t="shared" si="67"/>
        <v>0</v>
      </c>
      <c r="AD173" s="163">
        <f t="shared" si="67"/>
        <v>0</v>
      </c>
      <c r="AE173" s="163">
        <f t="shared" si="67"/>
        <v>0</v>
      </c>
      <c r="AF173" s="176">
        <f t="shared" si="67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65"/>
        <v>0</v>
      </c>
      <c r="D174" s="163">
        <f t="shared" si="65"/>
        <v>0</v>
      </c>
      <c r="E174" s="163">
        <f t="shared" si="65"/>
        <v>0</v>
      </c>
      <c r="F174" s="163">
        <f t="shared" si="65"/>
        <v>0</v>
      </c>
      <c r="G174" s="163">
        <f t="shared" si="65"/>
        <v>0</v>
      </c>
      <c r="H174" s="163">
        <f t="shared" si="65"/>
        <v>0</v>
      </c>
      <c r="I174" s="163">
        <f t="shared" si="65"/>
        <v>0</v>
      </c>
      <c r="J174" s="163">
        <f t="shared" si="65"/>
        <v>0</v>
      </c>
      <c r="K174" s="163">
        <f t="shared" si="65"/>
        <v>0</v>
      </c>
      <c r="L174" s="163">
        <f t="shared" si="66"/>
        <v>0</v>
      </c>
      <c r="M174" s="163">
        <f t="shared" si="66"/>
        <v>0</v>
      </c>
      <c r="N174" s="163">
        <f t="shared" si="66"/>
        <v>0</v>
      </c>
      <c r="O174" s="163">
        <f t="shared" si="66"/>
        <v>0</v>
      </c>
      <c r="P174" s="163">
        <f t="shared" si="66"/>
        <v>0</v>
      </c>
      <c r="Q174" s="163">
        <f t="shared" si="66"/>
        <v>0</v>
      </c>
      <c r="R174" s="163">
        <f t="shared" si="65"/>
        <v>0</v>
      </c>
      <c r="S174" s="163">
        <f t="shared" si="65"/>
        <v>0</v>
      </c>
      <c r="T174" s="163">
        <f t="shared" si="67"/>
        <v>0</v>
      </c>
      <c r="U174" s="163">
        <f t="shared" si="67"/>
        <v>0</v>
      </c>
      <c r="V174" s="163">
        <f t="shared" si="67"/>
        <v>0</v>
      </c>
      <c r="W174" s="163">
        <f t="shared" si="67"/>
        <v>0</v>
      </c>
      <c r="X174" s="163">
        <f t="shared" si="67"/>
        <v>0</v>
      </c>
      <c r="Y174" s="163">
        <f t="shared" si="67"/>
        <v>0</v>
      </c>
      <c r="Z174" s="163">
        <f t="shared" si="67"/>
        <v>0</v>
      </c>
      <c r="AA174" s="163">
        <f t="shared" si="67"/>
        <v>0</v>
      </c>
      <c r="AB174" s="163">
        <f t="shared" si="67"/>
        <v>0</v>
      </c>
      <c r="AC174" s="163">
        <f t="shared" si="67"/>
        <v>0</v>
      </c>
      <c r="AD174" s="163">
        <f t="shared" si="67"/>
        <v>0</v>
      </c>
      <c r="AE174" s="163">
        <f t="shared" si="67"/>
        <v>0</v>
      </c>
      <c r="AF174" s="176">
        <f t="shared" si="67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65"/>
        <v>0</v>
      </c>
      <c r="D175" s="163">
        <f t="shared" si="65"/>
        <v>0</v>
      </c>
      <c r="E175" s="163">
        <f t="shared" si="65"/>
        <v>0</v>
      </c>
      <c r="F175" s="163">
        <f t="shared" si="65"/>
        <v>0</v>
      </c>
      <c r="G175" s="163">
        <f t="shared" si="65"/>
        <v>0</v>
      </c>
      <c r="H175" s="163">
        <f t="shared" si="65"/>
        <v>0</v>
      </c>
      <c r="I175" s="163">
        <f t="shared" si="65"/>
        <v>0</v>
      </c>
      <c r="J175" s="163">
        <f t="shared" si="65"/>
        <v>0</v>
      </c>
      <c r="K175" s="163">
        <f t="shared" si="65"/>
        <v>0</v>
      </c>
      <c r="L175" s="163">
        <f t="shared" si="66"/>
        <v>0</v>
      </c>
      <c r="M175" s="163">
        <f t="shared" si="66"/>
        <v>0</v>
      </c>
      <c r="N175" s="163">
        <f t="shared" si="66"/>
        <v>0</v>
      </c>
      <c r="O175" s="163">
        <f t="shared" si="66"/>
        <v>0</v>
      </c>
      <c r="P175" s="163">
        <f t="shared" si="66"/>
        <v>0</v>
      </c>
      <c r="Q175" s="163">
        <f t="shared" si="66"/>
        <v>0</v>
      </c>
      <c r="R175" s="163">
        <f t="shared" si="65"/>
        <v>0</v>
      </c>
      <c r="S175" s="163">
        <f t="shared" si="65"/>
        <v>0</v>
      </c>
      <c r="T175" s="163">
        <f t="shared" si="67"/>
        <v>0</v>
      </c>
      <c r="U175" s="163">
        <f t="shared" si="67"/>
        <v>0</v>
      </c>
      <c r="V175" s="163">
        <f t="shared" si="67"/>
        <v>0</v>
      </c>
      <c r="W175" s="163">
        <f t="shared" si="67"/>
        <v>0</v>
      </c>
      <c r="X175" s="163">
        <f t="shared" si="67"/>
        <v>0</v>
      </c>
      <c r="Y175" s="163">
        <f t="shared" si="67"/>
        <v>0</v>
      </c>
      <c r="Z175" s="163">
        <f t="shared" si="67"/>
        <v>0</v>
      </c>
      <c r="AA175" s="163">
        <f t="shared" si="67"/>
        <v>0</v>
      </c>
      <c r="AB175" s="163">
        <f t="shared" si="67"/>
        <v>0</v>
      </c>
      <c r="AC175" s="163">
        <f t="shared" si="67"/>
        <v>0</v>
      </c>
      <c r="AD175" s="163">
        <f t="shared" si="67"/>
        <v>0</v>
      </c>
      <c r="AE175" s="163">
        <f t="shared" si="67"/>
        <v>0</v>
      </c>
      <c r="AF175" s="176">
        <f t="shared" si="67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65"/>
        <v>0</v>
      </c>
      <c r="D176" s="163">
        <f t="shared" si="65"/>
        <v>0</v>
      </c>
      <c r="E176" s="163">
        <f t="shared" si="65"/>
        <v>0</v>
      </c>
      <c r="F176" s="163">
        <f t="shared" si="65"/>
        <v>0</v>
      </c>
      <c r="G176" s="163">
        <f t="shared" si="65"/>
        <v>0</v>
      </c>
      <c r="H176" s="163">
        <f t="shared" si="65"/>
        <v>0</v>
      </c>
      <c r="I176" s="163">
        <f t="shared" si="65"/>
        <v>0</v>
      </c>
      <c r="J176" s="163">
        <f t="shared" si="65"/>
        <v>0</v>
      </c>
      <c r="K176" s="163">
        <f t="shared" si="65"/>
        <v>0</v>
      </c>
      <c r="L176" s="163">
        <f t="shared" si="66"/>
        <v>0</v>
      </c>
      <c r="M176" s="163">
        <f t="shared" si="66"/>
        <v>0</v>
      </c>
      <c r="N176" s="163">
        <f t="shared" si="66"/>
        <v>0</v>
      </c>
      <c r="O176" s="163">
        <f t="shared" si="66"/>
        <v>0</v>
      </c>
      <c r="P176" s="163">
        <f t="shared" si="66"/>
        <v>0</v>
      </c>
      <c r="Q176" s="163">
        <f t="shared" si="66"/>
        <v>0</v>
      </c>
      <c r="R176" s="163">
        <f t="shared" si="65"/>
        <v>0</v>
      </c>
      <c r="S176" s="163">
        <f t="shared" si="65"/>
        <v>0</v>
      </c>
      <c r="T176" s="163">
        <f t="shared" si="67"/>
        <v>0</v>
      </c>
      <c r="U176" s="163">
        <f t="shared" si="67"/>
        <v>0</v>
      </c>
      <c r="V176" s="163">
        <f t="shared" si="67"/>
        <v>0</v>
      </c>
      <c r="W176" s="163">
        <f t="shared" si="67"/>
        <v>0</v>
      </c>
      <c r="X176" s="163">
        <f t="shared" si="67"/>
        <v>0</v>
      </c>
      <c r="Y176" s="163">
        <f t="shared" si="67"/>
        <v>0</v>
      </c>
      <c r="Z176" s="163">
        <f t="shared" si="67"/>
        <v>0</v>
      </c>
      <c r="AA176" s="163">
        <f t="shared" si="67"/>
        <v>0</v>
      </c>
      <c r="AB176" s="163">
        <f t="shared" si="67"/>
        <v>0</v>
      </c>
      <c r="AC176" s="163">
        <f t="shared" si="67"/>
        <v>0</v>
      </c>
      <c r="AD176" s="163">
        <f t="shared" si="67"/>
        <v>0</v>
      </c>
      <c r="AE176" s="163">
        <f t="shared" si="67"/>
        <v>0</v>
      </c>
      <c r="AF176" s="176">
        <f t="shared" si="67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65"/>
        <v>0</v>
      </c>
      <c r="D177" s="163">
        <f t="shared" si="65"/>
        <v>0</v>
      </c>
      <c r="E177" s="163">
        <f t="shared" si="65"/>
        <v>0</v>
      </c>
      <c r="F177" s="163">
        <f t="shared" si="65"/>
        <v>0</v>
      </c>
      <c r="G177" s="163">
        <f t="shared" si="65"/>
        <v>0</v>
      </c>
      <c r="H177" s="163">
        <f t="shared" si="65"/>
        <v>0</v>
      </c>
      <c r="I177" s="163">
        <f t="shared" si="65"/>
        <v>0</v>
      </c>
      <c r="J177" s="163">
        <f t="shared" si="65"/>
        <v>0</v>
      </c>
      <c r="K177" s="163">
        <f t="shared" si="65"/>
        <v>0</v>
      </c>
      <c r="L177" s="163">
        <f t="shared" si="66"/>
        <v>0</v>
      </c>
      <c r="M177" s="163">
        <f t="shared" si="66"/>
        <v>0</v>
      </c>
      <c r="N177" s="163">
        <f t="shared" si="66"/>
        <v>0</v>
      </c>
      <c r="O177" s="163">
        <f t="shared" si="66"/>
        <v>0</v>
      </c>
      <c r="P177" s="163">
        <f t="shared" si="66"/>
        <v>0</v>
      </c>
      <c r="Q177" s="163">
        <f t="shared" si="66"/>
        <v>0</v>
      </c>
      <c r="R177" s="163">
        <f t="shared" si="65"/>
        <v>0</v>
      </c>
      <c r="S177" s="163">
        <f t="shared" si="65"/>
        <v>0</v>
      </c>
      <c r="T177" s="163">
        <f t="shared" si="67"/>
        <v>0</v>
      </c>
      <c r="U177" s="163">
        <f t="shared" si="67"/>
        <v>0</v>
      </c>
      <c r="V177" s="163">
        <f t="shared" si="67"/>
        <v>0</v>
      </c>
      <c r="W177" s="163">
        <f t="shared" si="67"/>
        <v>0</v>
      </c>
      <c r="X177" s="163">
        <f t="shared" si="67"/>
        <v>0</v>
      </c>
      <c r="Y177" s="163">
        <f t="shared" si="67"/>
        <v>0</v>
      </c>
      <c r="Z177" s="163">
        <f t="shared" si="67"/>
        <v>0</v>
      </c>
      <c r="AA177" s="163">
        <f t="shared" si="67"/>
        <v>0</v>
      </c>
      <c r="AB177" s="163">
        <f t="shared" si="67"/>
        <v>0</v>
      </c>
      <c r="AC177" s="163">
        <f t="shared" si="67"/>
        <v>0</v>
      </c>
      <c r="AD177" s="163">
        <f t="shared" si="67"/>
        <v>0</v>
      </c>
      <c r="AE177" s="163">
        <f t="shared" si="67"/>
        <v>0</v>
      </c>
      <c r="AF177" s="176">
        <f t="shared" si="67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65"/>
        <v>0</v>
      </c>
      <c r="D178" s="163">
        <f t="shared" si="65"/>
        <v>0</v>
      </c>
      <c r="E178" s="163">
        <f t="shared" si="65"/>
        <v>0</v>
      </c>
      <c r="F178" s="163">
        <f t="shared" si="65"/>
        <v>0</v>
      </c>
      <c r="G178" s="163">
        <f t="shared" si="65"/>
        <v>0</v>
      </c>
      <c r="H178" s="163">
        <f t="shared" si="65"/>
        <v>0</v>
      </c>
      <c r="I178" s="163">
        <f t="shared" si="65"/>
        <v>0</v>
      </c>
      <c r="J178" s="163">
        <f t="shared" si="65"/>
        <v>0</v>
      </c>
      <c r="K178" s="163">
        <f t="shared" si="65"/>
        <v>0</v>
      </c>
      <c r="L178" s="163">
        <f t="shared" si="66"/>
        <v>0</v>
      </c>
      <c r="M178" s="163">
        <f t="shared" si="66"/>
        <v>0</v>
      </c>
      <c r="N178" s="163">
        <f t="shared" si="66"/>
        <v>0</v>
      </c>
      <c r="O178" s="163">
        <f t="shared" si="66"/>
        <v>0</v>
      </c>
      <c r="P178" s="163">
        <f t="shared" si="66"/>
        <v>0</v>
      </c>
      <c r="Q178" s="163">
        <f t="shared" si="66"/>
        <v>0</v>
      </c>
      <c r="R178" s="163">
        <f t="shared" si="65"/>
        <v>0</v>
      </c>
      <c r="S178" s="163">
        <f t="shared" si="65"/>
        <v>0</v>
      </c>
      <c r="T178" s="163">
        <f t="shared" si="67"/>
        <v>0</v>
      </c>
      <c r="U178" s="163">
        <f t="shared" si="67"/>
        <v>0</v>
      </c>
      <c r="V178" s="163">
        <f t="shared" si="67"/>
        <v>0</v>
      </c>
      <c r="W178" s="163">
        <f t="shared" si="67"/>
        <v>0</v>
      </c>
      <c r="X178" s="163">
        <f t="shared" si="67"/>
        <v>0</v>
      </c>
      <c r="Y178" s="163">
        <f t="shared" si="67"/>
        <v>0</v>
      </c>
      <c r="Z178" s="163">
        <f t="shared" si="67"/>
        <v>0</v>
      </c>
      <c r="AA178" s="163">
        <f t="shared" si="67"/>
        <v>0</v>
      </c>
      <c r="AB178" s="163">
        <f t="shared" si="67"/>
        <v>0</v>
      </c>
      <c r="AC178" s="163">
        <f t="shared" si="67"/>
        <v>0</v>
      </c>
      <c r="AD178" s="163">
        <f t="shared" si="67"/>
        <v>0</v>
      </c>
      <c r="AE178" s="163">
        <f t="shared" si="67"/>
        <v>0</v>
      </c>
      <c r="AF178" s="176">
        <f t="shared" si="67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65"/>
        <v>0</v>
      </c>
      <c r="D179" s="163">
        <f t="shared" si="65"/>
        <v>0</v>
      </c>
      <c r="E179" s="163">
        <f t="shared" si="65"/>
        <v>0</v>
      </c>
      <c r="F179" s="163">
        <f t="shared" si="65"/>
        <v>0</v>
      </c>
      <c r="G179" s="163">
        <f t="shared" si="65"/>
        <v>0</v>
      </c>
      <c r="H179" s="163">
        <f t="shared" si="65"/>
        <v>0</v>
      </c>
      <c r="I179" s="163">
        <f t="shared" si="65"/>
        <v>0</v>
      </c>
      <c r="J179" s="163">
        <f t="shared" si="65"/>
        <v>0</v>
      </c>
      <c r="K179" s="163">
        <f t="shared" si="65"/>
        <v>0</v>
      </c>
      <c r="L179" s="163">
        <f t="shared" si="66"/>
        <v>0</v>
      </c>
      <c r="M179" s="163">
        <f t="shared" si="66"/>
        <v>0</v>
      </c>
      <c r="N179" s="163">
        <f t="shared" si="66"/>
        <v>0</v>
      </c>
      <c r="O179" s="163">
        <f t="shared" si="66"/>
        <v>0</v>
      </c>
      <c r="P179" s="163">
        <f t="shared" si="66"/>
        <v>0</v>
      </c>
      <c r="Q179" s="163">
        <f t="shared" si="66"/>
        <v>0</v>
      </c>
      <c r="R179" s="163">
        <f t="shared" si="65"/>
        <v>0</v>
      </c>
      <c r="S179" s="163">
        <f t="shared" si="65"/>
        <v>0</v>
      </c>
      <c r="T179" s="163">
        <f t="shared" si="67"/>
        <v>0</v>
      </c>
      <c r="U179" s="163">
        <f t="shared" si="67"/>
        <v>0</v>
      </c>
      <c r="V179" s="163">
        <f t="shared" si="67"/>
        <v>0</v>
      </c>
      <c r="W179" s="163">
        <f t="shared" si="67"/>
        <v>0</v>
      </c>
      <c r="X179" s="163">
        <f t="shared" si="67"/>
        <v>0</v>
      </c>
      <c r="Y179" s="163">
        <f t="shared" si="67"/>
        <v>0</v>
      </c>
      <c r="Z179" s="163">
        <f t="shared" si="67"/>
        <v>0</v>
      </c>
      <c r="AA179" s="163">
        <f t="shared" si="67"/>
        <v>0</v>
      </c>
      <c r="AB179" s="163">
        <f t="shared" si="67"/>
        <v>0</v>
      </c>
      <c r="AC179" s="163">
        <f t="shared" si="67"/>
        <v>0</v>
      </c>
      <c r="AD179" s="163">
        <f t="shared" si="67"/>
        <v>0</v>
      </c>
      <c r="AE179" s="163">
        <f t="shared" si="67"/>
        <v>0</v>
      </c>
      <c r="AF179" s="176">
        <f t="shared" si="67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65"/>
        <v>0</v>
      </c>
      <c r="D180" s="163">
        <f t="shared" si="65"/>
        <v>0</v>
      </c>
      <c r="E180" s="163">
        <f t="shared" si="65"/>
        <v>0</v>
      </c>
      <c r="F180" s="163">
        <f t="shared" si="65"/>
        <v>0</v>
      </c>
      <c r="G180" s="163">
        <f t="shared" si="65"/>
        <v>0</v>
      </c>
      <c r="H180" s="163">
        <f t="shared" si="65"/>
        <v>0</v>
      </c>
      <c r="I180" s="163">
        <f t="shared" si="65"/>
        <v>0</v>
      </c>
      <c r="J180" s="163">
        <f t="shared" si="65"/>
        <v>0</v>
      </c>
      <c r="K180" s="163">
        <f t="shared" si="65"/>
        <v>0</v>
      </c>
      <c r="L180" s="163">
        <f t="shared" si="66"/>
        <v>0</v>
      </c>
      <c r="M180" s="163">
        <f t="shared" si="66"/>
        <v>0</v>
      </c>
      <c r="N180" s="163">
        <f t="shared" si="66"/>
        <v>0</v>
      </c>
      <c r="O180" s="163">
        <f t="shared" si="66"/>
        <v>0</v>
      </c>
      <c r="P180" s="163">
        <f t="shared" si="66"/>
        <v>0</v>
      </c>
      <c r="Q180" s="163">
        <f t="shared" si="66"/>
        <v>0</v>
      </c>
      <c r="R180" s="163">
        <f t="shared" si="65"/>
        <v>0</v>
      </c>
      <c r="S180" s="163">
        <f t="shared" si="65"/>
        <v>0</v>
      </c>
      <c r="T180" s="163">
        <f t="shared" si="67"/>
        <v>0</v>
      </c>
      <c r="U180" s="163">
        <f t="shared" si="67"/>
        <v>0</v>
      </c>
      <c r="V180" s="163">
        <f t="shared" si="67"/>
        <v>0</v>
      </c>
      <c r="W180" s="163">
        <f t="shared" si="67"/>
        <v>0</v>
      </c>
      <c r="X180" s="163">
        <f t="shared" si="67"/>
        <v>0</v>
      </c>
      <c r="Y180" s="163">
        <f t="shared" si="67"/>
        <v>0</v>
      </c>
      <c r="Z180" s="163">
        <f t="shared" si="67"/>
        <v>0</v>
      </c>
      <c r="AA180" s="163">
        <f t="shared" si="67"/>
        <v>0</v>
      </c>
      <c r="AB180" s="163">
        <f t="shared" si="67"/>
        <v>0</v>
      </c>
      <c r="AC180" s="163">
        <f t="shared" si="67"/>
        <v>0</v>
      </c>
      <c r="AD180" s="163">
        <f t="shared" si="67"/>
        <v>0</v>
      </c>
      <c r="AE180" s="163">
        <f t="shared" si="67"/>
        <v>0</v>
      </c>
      <c r="AF180" s="176">
        <f t="shared" si="67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65"/>
        <v>0</v>
      </c>
      <c r="D181" s="163">
        <f t="shared" si="65"/>
        <v>0</v>
      </c>
      <c r="E181" s="163">
        <f t="shared" si="65"/>
        <v>0</v>
      </c>
      <c r="F181" s="163">
        <f t="shared" si="65"/>
        <v>0</v>
      </c>
      <c r="G181" s="163">
        <f t="shared" si="65"/>
        <v>0</v>
      </c>
      <c r="H181" s="163">
        <f t="shared" si="65"/>
        <v>0</v>
      </c>
      <c r="I181" s="163">
        <f t="shared" si="65"/>
        <v>0</v>
      </c>
      <c r="J181" s="163">
        <f t="shared" si="65"/>
        <v>0</v>
      </c>
      <c r="K181" s="163">
        <f t="shared" si="65"/>
        <v>0</v>
      </c>
      <c r="L181" s="163">
        <f t="shared" si="66"/>
        <v>0</v>
      </c>
      <c r="M181" s="163">
        <f t="shared" si="66"/>
        <v>0</v>
      </c>
      <c r="N181" s="163">
        <f t="shared" si="66"/>
        <v>0</v>
      </c>
      <c r="O181" s="163">
        <f t="shared" si="66"/>
        <v>0</v>
      </c>
      <c r="P181" s="163">
        <f t="shared" si="66"/>
        <v>0</v>
      </c>
      <c r="Q181" s="163">
        <f t="shared" si="66"/>
        <v>0</v>
      </c>
      <c r="R181" s="163">
        <f t="shared" si="65"/>
        <v>0</v>
      </c>
      <c r="S181" s="163">
        <f t="shared" si="65"/>
        <v>0</v>
      </c>
      <c r="T181" s="163">
        <f t="shared" si="67"/>
        <v>0</v>
      </c>
      <c r="U181" s="163">
        <f t="shared" si="67"/>
        <v>0</v>
      </c>
      <c r="V181" s="163">
        <f t="shared" si="67"/>
        <v>0</v>
      </c>
      <c r="W181" s="163">
        <f t="shared" si="67"/>
        <v>0</v>
      </c>
      <c r="X181" s="163">
        <f t="shared" si="67"/>
        <v>0</v>
      </c>
      <c r="Y181" s="163">
        <f t="shared" si="67"/>
        <v>0</v>
      </c>
      <c r="Z181" s="163">
        <f t="shared" si="67"/>
        <v>0</v>
      </c>
      <c r="AA181" s="163">
        <f t="shared" si="67"/>
        <v>0</v>
      </c>
      <c r="AB181" s="163">
        <f t="shared" si="67"/>
        <v>0</v>
      </c>
      <c r="AC181" s="163">
        <f t="shared" si="67"/>
        <v>0</v>
      </c>
      <c r="AD181" s="163">
        <f t="shared" si="67"/>
        <v>0</v>
      </c>
      <c r="AE181" s="163">
        <f t="shared" si="67"/>
        <v>0</v>
      </c>
      <c r="AF181" s="176">
        <f t="shared" si="67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65"/>
        <v>0</v>
      </c>
      <c r="D182" s="163">
        <f t="shared" si="65"/>
        <v>0</v>
      </c>
      <c r="E182" s="163">
        <f t="shared" si="65"/>
        <v>0</v>
      </c>
      <c r="F182" s="163">
        <f t="shared" si="65"/>
        <v>0</v>
      </c>
      <c r="G182" s="163">
        <f t="shared" si="65"/>
        <v>0</v>
      </c>
      <c r="H182" s="163">
        <f t="shared" si="65"/>
        <v>0</v>
      </c>
      <c r="I182" s="163">
        <f t="shared" si="65"/>
        <v>0</v>
      </c>
      <c r="J182" s="163">
        <f t="shared" si="65"/>
        <v>0</v>
      </c>
      <c r="K182" s="163">
        <f t="shared" si="65"/>
        <v>0</v>
      </c>
      <c r="L182" s="163">
        <f t="shared" si="66"/>
        <v>0</v>
      </c>
      <c r="M182" s="163">
        <f t="shared" si="66"/>
        <v>0</v>
      </c>
      <c r="N182" s="163">
        <f t="shared" si="66"/>
        <v>0</v>
      </c>
      <c r="O182" s="163">
        <f t="shared" si="66"/>
        <v>0</v>
      </c>
      <c r="P182" s="163">
        <f t="shared" si="66"/>
        <v>0</v>
      </c>
      <c r="Q182" s="163">
        <f t="shared" si="66"/>
        <v>0</v>
      </c>
      <c r="R182" s="163">
        <f t="shared" si="65"/>
        <v>0</v>
      </c>
      <c r="S182" s="163">
        <f t="shared" si="65"/>
        <v>0</v>
      </c>
      <c r="T182" s="163">
        <f t="shared" si="67"/>
        <v>0</v>
      </c>
      <c r="U182" s="163">
        <f t="shared" si="67"/>
        <v>0</v>
      </c>
      <c r="V182" s="163">
        <f t="shared" si="67"/>
        <v>0</v>
      </c>
      <c r="W182" s="163">
        <f t="shared" si="67"/>
        <v>0</v>
      </c>
      <c r="X182" s="163">
        <f t="shared" si="67"/>
        <v>0</v>
      </c>
      <c r="Y182" s="163">
        <f t="shared" si="67"/>
        <v>0</v>
      </c>
      <c r="Z182" s="163">
        <f t="shared" si="67"/>
        <v>0</v>
      </c>
      <c r="AA182" s="163">
        <f t="shared" si="67"/>
        <v>0</v>
      </c>
      <c r="AB182" s="163">
        <f t="shared" si="67"/>
        <v>0</v>
      </c>
      <c r="AC182" s="163">
        <f t="shared" si="67"/>
        <v>0</v>
      </c>
      <c r="AD182" s="163">
        <f t="shared" si="67"/>
        <v>0</v>
      </c>
      <c r="AE182" s="163">
        <f t="shared" si="67"/>
        <v>0</v>
      </c>
      <c r="AF182" s="176">
        <f t="shared" si="67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65"/>
        <v>0</v>
      </c>
      <c r="D183" s="163">
        <f t="shared" si="65"/>
        <v>0</v>
      </c>
      <c r="E183" s="163">
        <f t="shared" si="65"/>
        <v>0</v>
      </c>
      <c r="F183" s="163">
        <f t="shared" si="65"/>
        <v>0</v>
      </c>
      <c r="G183" s="163">
        <f t="shared" si="65"/>
        <v>0</v>
      </c>
      <c r="H183" s="163">
        <f t="shared" si="65"/>
        <v>0</v>
      </c>
      <c r="I183" s="163">
        <f t="shared" si="65"/>
        <v>0</v>
      </c>
      <c r="J183" s="163">
        <f t="shared" si="65"/>
        <v>0</v>
      </c>
      <c r="K183" s="163">
        <f t="shared" si="65"/>
        <v>0</v>
      </c>
      <c r="L183" s="163">
        <f t="shared" si="66"/>
        <v>0</v>
      </c>
      <c r="M183" s="163">
        <f t="shared" si="66"/>
        <v>0</v>
      </c>
      <c r="N183" s="163">
        <f t="shared" si="66"/>
        <v>0</v>
      </c>
      <c r="O183" s="163">
        <f t="shared" si="66"/>
        <v>0</v>
      </c>
      <c r="P183" s="163">
        <f t="shared" si="66"/>
        <v>0</v>
      </c>
      <c r="Q183" s="163">
        <f t="shared" si="66"/>
        <v>0</v>
      </c>
      <c r="R183" s="163">
        <f t="shared" si="65"/>
        <v>0</v>
      </c>
      <c r="S183" s="163">
        <f t="shared" si="65"/>
        <v>0</v>
      </c>
      <c r="T183" s="163">
        <f t="shared" si="67"/>
        <v>0</v>
      </c>
      <c r="U183" s="163">
        <f t="shared" si="67"/>
        <v>0</v>
      </c>
      <c r="V183" s="163">
        <f t="shared" si="67"/>
        <v>0</v>
      </c>
      <c r="W183" s="163">
        <f t="shared" si="67"/>
        <v>0</v>
      </c>
      <c r="X183" s="163">
        <f t="shared" si="67"/>
        <v>0</v>
      </c>
      <c r="Y183" s="163">
        <f t="shared" si="67"/>
        <v>0</v>
      </c>
      <c r="Z183" s="163">
        <f t="shared" si="67"/>
        <v>0</v>
      </c>
      <c r="AA183" s="163">
        <f t="shared" si="67"/>
        <v>0</v>
      </c>
      <c r="AB183" s="163">
        <f t="shared" si="67"/>
        <v>0</v>
      </c>
      <c r="AC183" s="163">
        <f t="shared" si="67"/>
        <v>0</v>
      </c>
      <c r="AD183" s="163">
        <f t="shared" si="67"/>
        <v>0</v>
      </c>
      <c r="AE183" s="163">
        <f t="shared" si="67"/>
        <v>0</v>
      </c>
      <c r="AF183" s="176">
        <f t="shared" si="67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65"/>
        <v>0</v>
      </c>
      <c r="D184" s="163">
        <f t="shared" si="65"/>
        <v>0</v>
      </c>
      <c r="E184" s="163">
        <f t="shared" si="65"/>
        <v>0</v>
      </c>
      <c r="F184" s="163">
        <f t="shared" si="65"/>
        <v>0</v>
      </c>
      <c r="G184" s="163">
        <f t="shared" si="65"/>
        <v>0</v>
      </c>
      <c r="H184" s="163">
        <f t="shared" si="65"/>
        <v>0</v>
      </c>
      <c r="I184" s="163">
        <f t="shared" si="65"/>
        <v>0</v>
      </c>
      <c r="J184" s="163">
        <f t="shared" si="65"/>
        <v>0</v>
      </c>
      <c r="K184" s="163">
        <f t="shared" si="65"/>
        <v>0</v>
      </c>
      <c r="L184" s="163">
        <f t="shared" si="66"/>
        <v>0</v>
      </c>
      <c r="M184" s="163">
        <f t="shared" si="66"/>
        <v>0</v>
      </c>
      <c r="N184" s="163">
        <f t="shared" si="66"/>
        <v>0</v>
      </c>
      <c r="O184" s="163">
        <f t="shared" si="66"/>
        <v>0</v>
      </c>
      <c r="P184" s="163">
        <f t="shared" si="66"/>
        <v>0</v>
      </c>
      <c r="Q184" s="163">
        <f t="shared" si="66"/>
        <v>0</v>
      </c>
      <c r="R184" s="163">
        <f t="shared" ref="R184:AF199" si="68">Q184</f>
        <v>0</v>
      </c>
      <c r="S184" s="163">
        <f t="shared" si="68"/>
        <v>0</v>
      </c>
      <c r="T184" s="163">
        <f t="shared" si="68"/>
        <v>0</v>
      </c>
      <c r="U184" s="163">
        <f t="shared" si="68"/>
        <v>0</v>
      </c>
      <c r="V184" s="163">
        <f t="shared" si="68"/>
        <v>0</v>
      </c>
      <c r="W184" s="163">
        <f t="shared" si="68"/>
        <v>0</v>
      </c>
      <c r="X184" s="163">
        <f t="shared" si="68"/>
        <v>0</v>
      </c>
      <c r="Y184" s="163">
        <f t="shared" si="68"/>
        <v>0</v>
      </c>
      <c r="Z184" s="163">
        <f t="shared" si="68"/>
        <v>0</v>
      </c>
      <c r="AA184" s="163">
        <f t="shared" si="68"/>
        <v>0</v>
      </c>
      <c r="AB184" s="163">
        <f t="shared" si="67"/>
        <v>0</v>
      </c>
      <c r="AC184" s="163">
        <f t="shared" si="67"/>
        <v>0</v>
      </c>
      <c r="AD184" s="163">
        <f t="shared" si="68"/>
        <v>0</v>
      </c>
      <c r="AE184" s="163">
        <f t="shared" si="68"/>
        <v>0</v>
      </c>
      <c r="AF184" s="176">
        <f t="shared" si="68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S200" si="69">B185</f>
        <v>0</v>
      </c>
      <c r="D185" s="163">
        <f t="shared" si="69"/>
        <v>0</v>
      </c>
      <c r="E185" s="163">
        <f t="shared" si="69"/>
        <v>0</v>
      </c>
      <c r="F185" s="163">
        <f t="shared" si="69"/>
        <v>0</v>
      </c>
      <c r="G185" s="163">
        <f t="shared" si="69"/>
        <v>0</v>
      </c>
      <c r="H185" s="163">
        <f t="shared" si="69"/>
        <v>0</v>
      </c>
      <c r="I185" s="163">
        <f t="shared" si="69"/>
        <v>0</v>
      </c>
      <c r="J185" s="163">
        <f t="shared" si="69"/>
        <v>0</v>
      </c>
      <c r="K185" s="163">
        <f t="shared" si="69"/>
        <v>0</v>
      </c>
      <c r="L185" s="163">
        <f t="shared" ref="L185:Q200" si="70">K185</f>
        <v>0</v>
      </c>
      <c r="M185" s="163">
        <f t="shared" si="70"/>
        <v>0</v>
      </c>
      <c r="N185" s="163">
        <f t="shared" si="70"/>
        <v>0</v>
      </c>
      <c r="O185" s="163">
        <f t="shared" si="70"/>
        <v>0</v>
      </c>
      <c r="P185" s="163">
        <f t="shared" si="70"/>
        <v>0</v>
      </c>
      <c r="Q185" s="163">
        <f t="shared" si="70"/>
        <v>0</v>
      </c>
      <c r="R185" s="163">
        <f t="shared" si="69"/>
        <v>0</v>
      </c>
      <c r="S185" s="163">
        <f t="shared" si="69"/>
        <v>0</v>
      </c>
      <c r="T185" s="163">
        <f t="shared" si="68"/>
        <v>0</v>
      </c>
      <c r="U185" s="163">
        <f t="shared" si="68"/>
        <v>0</v>
      </c>
      <c r="V185" s="163">
        <f t="shared" si="68"/>
        <v>0</v>
      </c>
      <c r="W185" s="163">
        <f t="shared" si="68"/>
        <v>0</v>
      </c>
      <c r="X185" s="163">
        <f t="shared" si="68"/>
        <v>0</v>
      </c>
      <c r="Y185" s="163">
        <f t="shared" si="68"/>
        <v>0</v>
      </c>
      <c r="Z185" s="163">
        <f t="shared" si="68"/>
        <v>0</v>
      </c>
      <c r="AA185" s="163">
        <f t="shared" si="68"/>
        <v>0</v>
      </c>
      <c r="AB185" s="163">
        <f t="shared" si="68"/>
        <v>0</v>
      </c>
      <c r="AC185" s="163">
        <f t="shared" si="68"/>
        <v>0</v>
      </c>
      <c r="AD185" s="163">
        <f t="shared" si="68"/>
        <v>0</v>
      </c>
      <c r="AE185" s="163">
        <f t="shared" si="68"/>
        <v>0</v>
      </c>
      <c r="AF185" s="176">
        <f t="shared" si="68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69"/>
        <v>0</v>
      </c>
      <c r="D186" s="163">
        <f t="shared" si="69"/>
        <v>0</v>
      </c>
      <c r="E186" s="163">
        <f t="shared" si="69"/>
        <v>0</v>
      </c>
      <c r="F186" s="163">
        <f t="shared" si="69"/>
        <v>0</v>
      </c>
      <c r="G186" s="163">
        <f t="shared" si="69"/>
        <v>0</v>
      </c>
      <c r="H186" s="163">
        <f t="shared" si="69"/>
        <v>0</v>
      </c>
      <c r="I186" s="163">
        <f t="shared" si="69"/>
        <v>0</v>
      </c>
      <c r="J186" s="163">
        <f t="shared" si="69"/>
        <v>0</v>
      </c>
      <c r="K186" s="163">
        <f t="shared" si="69"/>
        <v>0</v>
      </c>
      <c r="L186" s="163">
        <f t="shared" si="70"/>
        <v>0</v>
      </c>
      <c r="M186" s="163">
        <f t="shared" si="70"/>
        <v>0</v>
      </c>
      <c r="N186" s="163">
        <f t="shared" si="70"/>
        <v>0</v>
      </c>
      <c r="O186" s="163">
        <f t="shared" si="70"/>
        <v>0</v>
      </c>
      <c r="P186" s="163">
        <f t="shared" si="70"/>
        <v>0</v>
      </c>
      <c r="Q186" s="163">
        <f t="shared" si="70"/>
        <v>0</v>
      </c>
      <c r="R186" s="163">
        <f t="shared" si="69"/>
        <v>0</v>
      </c>
      <c r="S186" s="163">
        <f t="shared" si="69"/>
        <v>0</v>
      </c>
      <c r="T186" s="163">
        <f t="shared" si="68"/>
        <v>0</v>
      </c>
      <c r="U186" s="163">
        <f t="shared" si="68"/>
        <v>0</v>
      </c>
      <c r="V186" s="163">
        <f t="shared" si="68"/>
        <v>0</v>
      </c>
      <c r="W186" s="163">
        <f t="shared" si="68"/>
        <v>0</v>
      </c>
      <c r="X186" s="163">
        <f t="shared" si="68"/>
        <v>0</v>
      </c>
      <c r="Y186" s="163">
        <f t="shared" si="68"/>
        <v>0</v>
      </c>
      <c r="Z186" s="163">
        <f t="shared" si="68"/>
        <v>0</v>
      </c>
      <c r="AA186" s="163">
        <f t="shared" si="68"/>
        <v>0</v>
      </c>
      <c r="AB186" s="163">
        <f t="shared" si="68"/>
        <v>0</v>
      </c>
      <c r="AC186" s="163">
        <f t="shared" si="68"/>
        <v>0</v>
      </c>
      <c r="AD186" s="163">
        <f t="shared" si="68"/>
        <v>0</v>
      </c>
      <c r="AE186" s="163">
        <f t="shared" si="68"/>
        <v>0</v>
      </c>
      <c r="AF186" s="176">
        <f t="shared" si="68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69"/>
        <v>0</v>
      </c>
      <c r="D187" s="163">
        <f t="shared" si="69"/>
        <v>0</v>
      </c>
      <c r="E187" s="163">
        <f t="shared" si="69"/>
        <v>0</v>
      </c>
      <c r="F187" s="163">
        <f t="shared" si="69"/>
        <v>0</v>
      </c>
      <c r="G187" s="163">
        <f t="shared" si="69"/>
        <v>0</v>
      </c>
      <c r="H187" s="163">
        <f t="shared" si="69"/>
        <v>0</v>
      </c>
      <c r="I187" s="163">
        <f t="shared" si="69"/>
        <v>0</v>
      </c>
      <c r="J187" s="163">
        <f t="shared" si="69"/>
        <v>0</v>
      </c>
      <c r="K187" s="163">
        <f t="shared" si="69"/>
        <v>0</v>
      </c>
      <c r="L187" s="163">
        <f t="shared" si="70"/>
        <v>0</v>
      </c>
      <c r="M187" s="163">
        <f t="shared" si="70"/>
        <v>0</v>
      </c>
      <c r="N187" s="163">
        <f t="shared" si="70"/>
        <v>0</v>
      </c>
      <c r="O187" s="163">
        <f t="shared" si="70"/>
        <v>0</v>
      </c>
      <c r="P187" s="163">
        <f t="shared" si="70"/>
        <v>0</v>
      </c>
      <c r="Q187" s="163">
        <f t="shared" si="70"/>
        <v>0</v>
      </c>
      <c r="R187" s="163">
        <f t="shared" si="69"/>
        <v>0</v>
      </c>
      <c r="S187" s="163">
        <f t="shared" si="69"/>
        <v>0</v>
      </c>
      <c r="T187" s="163">
        <f t="shared" si="68"/>
        <v>0</v>
      </c>
      <c r="U187" s="163">
        <f t="shared" si="68"/>
        <v>0</v>
      </c>
      <c r="V187" s="163">
        <f t="shared" si="68"/>
        <v>0</v>
      </c>
      <c r="W187" s="163">
        <f t="shared" si="68"/>
        <v>0</v>
      </c>
      <c r="X187" s="163">
        <f t="shared" si="68"/>
        <v>0</v>
      </c>
      <c r="Y187" s="163">
        <f t="shared" si="68"/>
        <v>0</v>
      </c>
      <c r="Z187" s="163">
        <f t="shared" si="68"/>
        <v>0</v>
      </c>
      <c r="AA187" s="163">
        <f t="shared" si="68"/>
        <v>0</v>
      </c>
      <c r="AB187" s="163">
        <f t="shared" si="68"/>
        <v>0</v>
      </c>
      <c r="AC187" s="163">
        <f t="shared" si="68"/>
        <v>0</v>
      </c>
      <c r="AD187" s="163">
        <f t="shared" si="68"/>
        <v>0</v>
      </c>
      <c r="AE187" s="163">
        <f t="shared" si="68"/>
        <v>0</v>
      </c>
      <c r="AF187" s="176">
        <f t="shared" si="68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69"/>
        <v>0</v>
      </c>
      <c r="D188" s="163">
        <f t="shared" si="69"/>
        <v>0</v>
      </c>
      <c r="E188" s="163">
        <f t="shared" si="69"/>
        <v>0</v>
      </c>
      <c r="F188" s="163">
        <f t="shared" si="69"/>
        <v>0</v>
      </c>
      <c r="G188" s="163">
        <f t="shared" si="69"/>
        <v>0</v>
      </c>
      <c r="H188" s="163">
        <f t="shared" si="69"/>
        <v>0</v>
      </c>
      <c r="I188" s="163">
        <f t="shared" si="69"/>
        <v>0</v>
      </c>
      <c r="J188" s="163">
        <f t="shared" si="69"/>
        <v>0</v>
      </c>
      <c r="K188" s="163">
        <f t="shared" si="69"/>
        <v>0</v>
      </c>
      <c r="L188" s="163">
        <f t="shared" si="70"/>
        <v>0</v>
      </c>
      <c r="M188" s="163">
        <f t="shared" si="70"/>
        <v>0</v>
      </c>
      <c r="N188" s="163">
        <f t="shared" si="70"/>
        <v>0</v>
      </c>
      <c r="O188" s="163">
        <f t="shared" si="70"/>
        <v>0</v>
      </c>
      <c r="P188" s="163">
        <f t="shared" si="70"/>
        <v>0</v>
      </c>
      <c r="Q188" s="163">
        <f t="shared" si="70"/>
        <v>0</v>
      </c>
      <c r="R188" s="163">
        <f t="shared" si="69"/>
        <v>0</v>
      </c>
      <c r="S188" s="163">
        <f t="shared" si="69"/>
        <v>0</v>
      </c>
      <c r="T188" s="163">
        <f t="shared" si="68"/>
        <v>0</v>
      </c>
      <c r="U188" s="163">
        <f t="shared" si="68"/>
        <v>0</v>
      </c>
      <c r="V188" s="163">
        <f t="shared" si="68"/>
        <v>0</v>
      </c>
      <c r="W188" s="163">
        <f t="shared" si="68"/>
        <v>0</v>
      </c>
      <c r="X188" s="163">
        <f t="shared" si="68"/>
        <v>0</v>
      </c>
      <c r="Y188" s="163">
        <f t="shared" si="68"/>
        <v>0</v>
      </c>
      <c r="Z188" s="163">
        <f t="shared" si="68"/>
        <v>0</v>
      </c>
      <c r="AA188" s="163">
        <f t="shared" si="68"/>
        <v>0</v>
      </c>
      <c r="AB188" s="163">
        <f t="shared" si="68"/>
        <v>0</v>
      </c>
      <c r="AC188" s="163">
        <f t="shared" si="68"/>
        <v>0</v>
      </c>
      <c r="AD188" s="163">
        <f t="shared" si="68"/>
        <v>0</v>
      </c>
      <c r="AE188" s="163">
        <f t="shared" si="68"/>
        <v>0</v>
      </c>
      <c r="AF188" s="176">
        <f t="shared" si="68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69"/>
        <v>0</v>
      </c>
      <c r="D189" s="163">
        <f t="shared" si="69"/>
        <v>0</v>
      </c>
      <c r="E189" s="163">
        <f t="shared" si="69"/>
        <v>0</v>
      </c>
      <c r="F189" s="163">
        <f t="shared" si="69"/>
        <v>0</v>
      </c>
      <c r="G189" s="163">
        <f t="shared" si="69"/>
        <v>0</v>
      </c>
      <c r="H189" s="163">
        <f t="shared" si="69"/>
        <v>0</v>
      </c>
      <c r="I189" s="163">
        <f t="shared" si="69"/>
        <v>0</v>
      </c>
      <c r="J189" s="163">
        <f t="shared" si="69"/>
        <v>0</v>
      </c>
      <c r="K189" s="163">
        <f t="shared" si="69"/>
        <v>0</v>
      </c>
      <c r="L189" s="163">
        <f t="shared" si="70"/>
        <v>0</v>
      </c>
      <c r="M189" s="163">
        <f t="shared" si="70"/>
        <v>0</v>
      </c>
      <c r="N189" s="163">
        <f t="shared" si="70"/>
        <v>0</v>
      </c>
      <c r="O189" s="163">
        <f t="shared" si="70"/>
        <v>0</v>
      </c>
      <c r="P189" s="163">
        <f t="shared" si="70"/>
        <v>0</v>
      </c>
      <c r="Q189" s="163">
        <f t="shared" si="70"/>
        <v>0</v>
      </c>
      <c r="R189" s="163">
        <f t="shared" si="69"/>
        <v>0</v>
      </c>
      <c r="S189" s="163">
        <f t="shared" si="69"/>
        <v>0</v>
      </c>
      <c r="T189" s="163">
        <f t="shared" si="68"/>
        <v>0</v>
      </c>
      <c r="U189" s="163">
        <f t="shared" si="68"/>
        <v>0</v>
      </c>
      <c r="V189" s="163">
        <f t="shared" si="68"/>
        <v>0</v>
      </c>
      <c r="W189" s="163">
        <f t="shared" si="68"/>
        <v>0</v>
      </c>
      <c r="X189" s="163">
        <f t="shared" si="68"/>
        <v>0</v>
      </c>
      <c r="Y189" s="163">
        <f t="shared" si="68"/>
        <v>0</v>
      </c>
      <c r="Z189" s="163">
        <f t="shared" si="68"/>
        <v>0</v>
      </c>
      <c r="AA189" s="163">
        <f t="shared" si="68"/>
        <v>0</v>
      </c>
      <c r="AB189" s="163">
        <f t="shared" si="68"/>
        <v>0</v>
      </c>
      <c r="AC189" s="163">
        <f t="shared" si="68"/>
        <v>0</v>
      </c>
      <c r="AD189" s="163">
        <f t="shared" si="68"/>
        <v>0</v>
      </c>
      <c r="AE189" s="163">
        <f t="shared" si="68"/>
        <v>0</v>
      </c>
      <c r="AF189" s="176">
        <f t="shared" si="68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69"/>
        <v>0</v>
      </c>
      <c r="D190" s="163">
        <f t="shared" si="69"/>
        <v>0</v>
      </c>
      <c r="E190" s="163">
        <f t="shared" si="69"/>
        <v>0</v>
      </c>
      <c r="F190" s="163">
        <f t="shared" si="69"/>
        <v>0</v>
      </c>
      <c r="G190" s="163">
        <f t="shared" si="69"/>
        <v>0</v>
      </c>
      <c r="H190" s="163">
        <f t="shared" si="69"/>
        <v>0</v>
      </c>
      <c r="I190" s="163">
        <f t="shared" si="69"/>
        <v>0</v>
      </c>
      <c r="J190" s="163">
        <f t="shared" si="69"/>
        <v>0</v>
      </c>
      <c r="K190" s="163">
        <f t="shared" si="69"/>
        <v>0</v>
      </c>
      <c r="L190" s="163">
        <f t="shared" si="70"/>
        <v>0</v>
      </c>
      <c r="M190" s="163">
        <f t="shared" si="70"/>
        <v>0</v>
      </c>
      <c r="N190" s="163">
        <f t="shared" si="70"/>
        <v>0</v>
      </c>
      <c r="O190" s="163">
        <f t="shared" si="70"/>
        <v>0</v>
      </c>
      <c r="P190" s="163">
        <f t="shared" si="70"/>
        <v>0</v>
      </c>
      <c r="Q190" s="163">
        <f t="shared" si="70"/>
        <v>0</v>
      </c>
      <c r="R190" s="163">
        <f t="shared" si="69"/>
        <v>0</v>
      </c>
      <c r="S190" s="163">
        <f t="shared" si="69"/>
        <v>0</v>
      </c>
      <c r="T190" s="163">
        <f t="shared" si="68"/>
        <v>0</v>
      </c>
      <c r="U190" s="163">
        <f t="shared" si="68"/>
        <v>0</v>
      </c>
      <c r="V190" s="163">
        <f t="shared" si="68"/>
        <v>0</v>
      </c>
      <c r="W190" s="163">
        <f t="shared" si="68"/>
        <v>0</v>
      </c>
      <c r="X190" s="163">
        <f t="shared" si="68"/>
        <v>0</v>
      </c>
      <c r="Y190" s="163">
        <f t="shared" si="68"/>
        <v>0</v>
      </c>
      <c r="Z190" s="163">
        <f t="shared" si="68"/>
        <v>0</v>
      </c>
      <c r="AA190" s="163">
        <f t="shared" si="68"/>
        <v>0</v>
      </c>
      <c r="AB190" s="163">
        <f t="shared" si="68"/>
        <v>0</v>
      </c>
      <c r="AC190" s="163">
        <f t="shared" si="68"/>
        <v>0</v>
      </c>
      <c r="AD190" s="163">
        <f t="shared" si="68"/>
        <v>0</v>
      </c>
      <c r="AE190" s="163">
        <f t="shared" si="68"/>
        <v>0</v>
      </c>
      <c r="AF190" s="176">
        <f t="shared" si="68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69"/>
        <v>0</v>
      </c>
      <c r="D191" s="163">
        <f t="shared" si="69"/>
        <v>0</v>
      </c>
      <c r="E191" s="163">
        <f t="shared" si="69"/>
        <v>0</v>
      </c>
      <c r="F191" s="163">
        <f t="shared" si="69"/>
        <v>0</v>
      </c>
      <c r="G191" s="163">
        <f t="shared" si="69"/>
        <v>0</v>
      </c>
      <c r="H191" s="163">
        <f t="shared" si="69"/>
        <v>0</v>
      </c>
      <c r="I191" s="163">
        <f t="shared" si="69"/>
        <v>0</v>
      </c>
      <c r="J191" s="163">
        <f t="shared" si="69"/>
        <v>0</v>
      </c>
      <c r="K191" s="163">
        <f t="shared" si="69"/>
        <v>0</v>
      </c>
      <c r="L191" s="163">
        <f t="shared" si="70"/>
        <v>0</v>
      </c>
      <c r="M191" s="163">
        <f t="shared" si="70"/>
        <v>0</v>
      </c>
      <c r="N191" s="163">
        <f t="shared" si="70"/>
        <v>0</v>
      </c>
      <c r="O191" s="163">
        <f t="shared" si="70"/>
        <v>0</v>
      </c>
      <c r="P191" s="163">
        <f t="shared" si="70"/>
        <v>0</v>
      </c>
      <c r="Q191" s="163">
        <f t="shared" si="70"/>
        <v>0</v>
      </c>
      <c r="R191" s="163">
        <f t="shared" si="69"/>
        <v>0</v>
      </c>
      <c r="S191" s="163">
        <f t="shared" si="69"/>
        <v>0</v>
      </c>
      <c r="T191" s="163">
        <f t="shared" si="68"/>
        <v>0</v>
      </c>
      <c r="U191" s="163">
        <f t="shared" si="68"/>
        <v>0</v>
      </c>
      <c r="V191" s="163">
        <f t="shared" si="68"/>
        <v>0</v>
      </c>
      <c r="W191" s="163">
        <f t="shared" si="68"/>
        <v>0</v>
      </c>
      <c r="X191" s="163">
        <f t="shared" si="68"/>
        <v>0</v>
      </c>
      <c r="Y191" s="163">
        <f t="shared" si="68"/>
        <v>0</v>
      </c>
      <c r="Z191" s="163">
        <f t="shared" si="68"/>
        <v>0</v>
      </c>
      <c r="AA191" s="163">
        <f t="shared" si="68"/>
        <v>0</v>
      </c>
      <c r="AB191" s="163">
        <f t="shared" si="68"/>
        <v>0</v>
      </c>
      <c r="AC191" s="163">
        <f t="shared" si="68"/>
        <v>0</v>
      </c>
      <c r="AD191" s="163">
        <f t="shared" si="68"/>
        <v>0</v>
      </c>
      <c r="AE191" s="163">
        <f t="shared" si="68"/>
        <v>0</v>
      </c>
      <c r="AF191" s="176">
        <f t="shared" si="68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69"/>
        <v>0</v>
      </c>
      <c r="D192" s="163">
        <f t="shared" si="69"/>
        <v>0</v>
      </c>
      <c r="E192" s="163">
        <f t="shared" si="69"/>
        <v>0</v>
      </c>
      <c r="F192" s="163">
        <f t="shared" si="69"/>
        <v>0</v>
      </c>
      <c r="G192" s="163">
        <f t="shared" si="69"/>
        <v>0</v>
      </c>
      <c r="H192" s="163">
        <f t="shared" si="69"/>
        <v>0</v>
      </c>
      <c r="I192" s="163">
        <f t="shared" si="69"/>
        <v>0</v>
      </c>
      <c r="J192" s="163">
        <f t="shared" si="69"/>
        <v>0</v>
      </c>
      <c r="K192" s="163">
        <f t="shared" si="69"/>
        <v>0</v>
      </c>
      <c r="L192" s="163">
        <f t="shared" si="70"/>
        <v>0</v>
      </c>
      <c r="M192" s="163">
        <f t="shared" si="70"/>
        <v>0</v>
      </c>
      <c r="N192" s="163">
        <f t="shared" si="70"/>
        <v>0</v>
      </c>
      <c r="O192" s="163">
        <f t="shared" si="70"/>
        <v>0</v>
      </c>
      <c r="P192" s="163">
        <f t="shared" si="70"/>
        <v>0</v>
      </c>
      <c r="Q192" s="163">
        <f t="shared" si="70"/>
        <v>0</v>
      </c>
      <c r="R192" s="163">
        <f t="shared" si="69"/>
        <v>0</v>
      </c>
      <c r="S192" s="163">
        <f t="shared" si="69"/>
        <v>0</v>
      </c>
      <c r="T192" s="163">
        <f t="shared" si="68"/>
        <v>0</v>
      </c>
      <c r="U192" s="163">
        <f t="shared" si="68"/>
        <v>0</v>
      </c>
      <c r="V192" s="163">
        <f t="shared" si="68"/>
        <v>0</v>
      </c>
      <c r="W192" s="163">
        <f t="shared" si="68"/>
        <v>0</v>
      </c>
      <c r="X192" s="163">
        <f t="shared" si="68"/>
        <v>0</v>
      </c>
      <c r="Y192" s="163">
        <f t="shared" si="68"/>
        <v>0</v>
      </c>
      <c r="Z192" s="163">
        <f t="shared" si="68"/>
        <v>0</v>
      </c>
      <c r="AA192" s="163">
        <f t="shared" si="68"/>
        <v>0</v>
      </c>
      <c r="AB192" s="163">
        <f t="shared" si="68"/>
        <v>0</v>
      </c>
      <c r="AC192" s="163">
        <f t="shared" si="68"/>
        <v>0</v>
      </c>
      <c r="AD192" s="163">
        <f t="shared" si="68"/>
        <v>0</v>
      </c>
      <c r="AE192" s="163">
        <f t="shared" si="68"/>
        <v>0</v>
      </c>
      <c r="AF192" s="176">
        <f t="shared" si="68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69"/>
        <v>0</v>
      </c>
      <c r="D193" s="163">
        <f t="shared" si="69"/>
        <v>0</v>
      </c>
      <c r="E193" s="163">
        <f t="shared" si="69"/>
        <v>0</v>
      </c>
      <c r="F193" s="163">
        <f t="shared" si="69"/>
        <v>0</v>
      </c>
      <c r="G193" s="163">
        <f t="shared" si="69"/>
        <v>0</v>
      </c>
      <c r="H193" s="163">
        <f t="shared" si="69"/>
        <v>0</v>
      </c>
      <c r="I193" s="163">
        <f t="shared" si="69"/>
        <v>0</v>
      </c>
      <c r="J193" s="163">
        <f t="shared" si="69"/>
        <v>0</v>
      </c>
      <c r="K193" s="163">
        <f t="shared" si="69"/>
        <v>0</v>
      </c>
      <c r="L193" s="163">
        <f t="shared" si="70"/>
        <v>0</v>
      </c>
      <c r="M193" s="163">
        <f t="shared" si="70"/>
        <v>0</v>
      </c>
      <c r="N193" s="163">
        <f t="shared" si="70"/>
        <v>0</v>
      </c>
      <c r="O193" s="163">
        <f t="shared" si="70"/>
        <v>0</v>
      </c>
      <c r="P193" s="163">
        <f t="shared" si="70"/>
        <v>0</v>
      </c>
      <c r="Q193" s="163">
        <f t="shared" si="70"/>
        <v>0</v>
      </c>
      <c r="R193" s="163">
        <f t="shared" si="69"/>
        <v>0</v>
      </c>
      <c r="S193" s="163">
        <f t="shared" si="69"/>
        <v>0</v>
      </c>
      <c r="T193" s="163">
        <f t="shared" si="68"/>
        <v>0</v>
      </c>
      <c r="U193" s="163">
        <f t="shared" si="68"/>
        <v>0</v>
      </c>
      <c r="V193" s="163">
        <f t="shared" si="68"/>
        <v>0</v>
      </c>
      <c r="W193" s="163">
        <f t="shared" si="68"/>
        <v>0</v>
      </c>
      <c r="X193" s="163">
        <f t="shared" si="68"/>
        <v>0</v>
      </c>
      <c r="Y193" s="163">
        <f t="shared" si="68"/>
        <v>0</v>
      </c>
      <c r="Z193" s="163">
        <f t="shared" si="68"/>
        <v>0</v>
      </c>
      <c r="AA193" s="163">
        <f t="shared" si="68"/>
        <v>0</v>
      </c>
      <c r="AB193" s="163">
        <f t="shared" si="68"/>
        <v>0</v>
      </c>
      <c r="AC193" s="163">
        <f t="shared" si="68"/>
        <v>0</v>
      </c>
      <c r="AD193" s="163">
        <f t="shared" si="68"/>
        <v>0</v>
      </c>
      <c r="AE193" s="163">
        <f t="shared" si="68"/>
        <v>0</v>
      </c>
      <c r="AF193" s="176">
        <f t="shared" si="68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69"/>
        <v>0</v>
      </c>
      <c r="D194" s="163">
        <f t="shared" si="69"/>
        <v>0</v>
      </c>
      <c r="E194" s="163">
        <f t="shared" si="69"/>
        <v>0</v>
      </c>
      <c r="F194" s="163">
        <f t="shared" si="69"/>
        <v>0</v>
      </c>
      <c r="G194" s="163">
        <f t="shared" si="69"/>
        <v>0</v>
      </c>
      <c r="H194" s="163">
        <f t="shared" si="69"/>
        <v>0</v>
      </c>
      <c r="I194" s="163">
        <f t="shared" si="69"/>
        <v>0</v>
      </c>
      <c r="J194" s="163">
        <f t="shared" si="69"/>
        <v>0</v>
      </c>
      <c r="K194" s="163">
        <f t="shared" si="69"/>
        <v>0</v>
      </c>
      <c r="L194" s="163">
        <f t="shared" si="70"/>
        <v>0</v>
      </c>
      <c r="M194" s="163">
        <f t="shared" si="70"/>
        <v>0</v>
      </c>
      <c r="N194" s="163">
        <f t="shared" si="70"/>
        <v>0</v>
      </c>
      <c r="O194" s="163">
        <f t="shared" si="70"/>
        <v>0</v>
      </c>
      <c r="P194" s="163">
        <f t="shared" si="70"/>
        <v>0</v>
      </c>
      <c r="Q194" s="163">
        <f t="shared" si="70"/>
        <v>0</v>
      </c>
      <c r="R194" s="163">
        <f t="shared" si="69"/>
        <v>0</v>
      </c>
      <c r="S194" s="163">
        <f t="shared" si="69"/>
        <v>0</v>
      </c>
      <c r="T194" s="163">
        <f t="shared" si="68"/>
        <v>0</v>
      </c>
      <c r="U194" s="163">
        <f t="shared" si="68"/>
        <v>0</v>
      </c>
      <c r="V194" s="163">
        <f t="shared" si="68"/>
        <v>0</v>
      </c>
      <c r="W194" s="163">
        <f t="shared" si="68"/>
        <v>0</v>
      </c>
      <c r="X194" s="163">
        <f t="shared" si="68"/>
        <v>0</v>
      </c>
      <c r="Y194" s="163">
        <f t="shared" si="68"/>
        <v>0</v>
      </c>
      <c r="Z194" s="163">
        <f t="shared" si="68"/>
        <v>0</v>
      </c>
      <c r="AA194" s="163">
        <f t="shared" si="68"/>
        <v>0</v>
      </c>
      <c r="AB194" s="163">
        <f t="shared" si="68"/>
        <v>0</v>
      </c>
      <c r="AC194" s="163">
        <f t="shared" si="68"/>
        <v>0</v>
      </c>
      <c r="AD194" s="163">
        <f t="shared" si="68"/>
        <v>0</v>
      </c>
      <c r="AE194" s="163">
        <f t="shared" si="68"/>
        <v>0</v>
      </c>
      <c r="AF194" s="176">
        <f t="shared" si="68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69"/>
        <v>0</v>
      </c>
      <c r="D195" s="163">
        <f t="shared" si="69"/>
        <v>0</v>
      </c>
      <c r="E195" s="163">
        <f t="shared" si="69"/>
        <v>0</v>
      </c>
      <c r="F195" s="163">
        <f t="shared" si="69"/>
        <v>0</v>
      </c>
      <c r="G195" s="163">
        <f t="shared" si="69"/>
        <v>0</v>
      </c>
      <c r="H195" s="163">
        <f t="shared" si="69"/>
        <v>0</v>
      </c>
      <c r="I195" s="163">
        <f t="shared" si="69"/>
        <v>0</v>
      </c>
      <c r="J195" s="163">
        <f t="shared" si="69"/>
        <v>0</v>
      </c>
      <c r="K195" s="163">
        <f t="shared" si="69"/>
        <v>0</v>
      </c>
      <c r="L195" s="163">
        <f t="shared" si="70"/>
        <v>0</v>
      </c>
      <c r="M195" s="163">
        <f t="shared" si="70"/>
        <v>0</v>
      </c>
      <c r="N195" s="163">
        <f t="shared" si="70"/>
        <v>0</v>
      </c>
      <c r="O195" s="163">
        <f t="shared" si="70"/>
        <v>0</v>
      </c>
      <c r="P195" s="163">
        <f t="shared" si="70"/>
        <v>0</v>
      </c>
      <c r="Q195" s="163">
        <f t="shared" si="70"/>
        <v>0</v>
      </c>
      <c r="R195" s="163">
        <f t="shared" si="69"/>
        <v>0</v>
      </c>
      <c r="S195" s="163">
        <f t="shared" si="69"/>
        <v>0</v>
      </c>
      <c r="T195" s="163">
        <f t="shared" si="68"/>
        <v>0</v>
      </c>
      <c r="U195" s="163">
        <f t="shared" si="68"/>
        <v>0</v>
      </c>
      <c r="V195" s="163">
        <f t="shared" si="68"/>
        <v>0</v>
      </c>
      <c r="W195" s="163">
        <f t="shared" si="68"/>
        <v>0</v>
      </c>
      <c r="X195" s="163">
        <f t="shared" si="68"/>
        <v>0</v>
      </c>
      <c r="Y195" s="163">
        <f t="shared" si="68"/>
        <v>0</v>
      </c>
      <c r="Z195" s="163">
        <f t="shared" si="68"/>
        <v>0</v>
      </c>
      <c r="AA195" s="163">
        <f t="shared" si="68"/>
        <v>0</v>
      </c>
      <c r="AB195" s="163">
        <f t="shared" si="68"/>
        <v>0</v>
      </c>
      <c r="AC195" s="163">
        <f t="shared" si="68"/>
        <v>0</v>
      </c>
      <c r="AD195" s="163">
        <f t="shared" si="68"/>
        <v>0</v>
      </c>
      <c r="AE195" s="163">
        <f t="shared" si="68"/>
        <v>0</v>
      </c>
      <c r="AF195" s="176">
        <f t="shared" si="68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69"/>
        <v>0</v>
      </c>
      <c r="D196" s="163">
        <f t="shared" si="69"/>
        <v>0</v>
      </c>
      <c r="E196" s="163">
        <f t="shared" si="69"/>
        <v>0</v>
      </c>
      <c r="F196" s="163">
        <f t="shared" si="69"/>
        <v>0</v>
      </c>
      <c r="G196" s="163">
        <f t="shared" si="69"/>
        <v>0</v>
      </c>
      <c r="H196" s="163">
        <f t="shared" si="69"/>
        <v>0</v>
      </c>
      <c r="I196" s="163">
        <f t="shared" si="69"/>
        <v>0</v>
      </c>
      <c r="J196" s="163">
        <f t="shared" si="69"/>
        <v>0</v>
      </c>
      <c r="K196" s="163">
        <f t="shared" si="69"/>
        <v>0</v>
      </c>
      <c r="L196" s="163">
        <f t="shared" si="70"/>
        <v>0</v>
      </c>
      <c r="M196" s="163">
        <f t="shared" si="70"/>
        <v>0</v>
      </c>
      <c r="N196" s="163">
        <f t="shared" si="70"/>
        <v>0</v>
      </c>
      <c r="O196" s="163">
        <f t="shared" si="70"/>
        <v>0</v>
      </c>
      <c r="P196" s="163">
        <f t="shared" si="70"/>
        <v>0</v>
      </c>
      <c r="Q196" s="163">
        <f t="shared" si="70"/>
        <v>0</v>
      </c>
      <c r="R196" s="163">
        <f t="shared" si="69"/>
        <v>0</v>
      </c>
      <c r="S196" s="163">
        <f t="shared" si="69"/>
        <v>0</v>
      </c>
      <c r="T196" s="163">
        <f t="shared" si="68"/>
        <v>0</v>
      </c>
      <c r="U196" s="163">
        <f t="shared" si="68"/>
        <v>0</v>
      </c>
      <c r="V196" s="163">
        <f t="shared" si="68"/>
        <v>0</v>
      </c>
      <c r="W196" s="163">
        <f t="shared" si="68"/>
        <v>0</v>
      </c>
      <c r="X196" s="163">
        <f t="shared" si="68"/>
        <v>0</v>
      </c>
      <c r="Y196" s="163">
        <f t="shared" si="68"/>
        <v>0</v>
      </c>
      <c r="Z196" s="163">
        <f t="shared" si="68"/>
        <v>0</v>
      </c>
      <c r="AA196" s="163">
        <f t="shared" si="68"/>
        <v>0</v>
      </c>
      <c r="AB196" s="163">
        <f t="shared" si="68"/>
        <v>0</v>
      </c>
      <c r="AC196" s="163">
        <f t="shared" si="68"/>
        <v>0</v>
      </c>
      <c r="AD196" s="163">
        <f t="shared" si="68"/>
        <v>0</v>
      </c>
      <c r="AE196" s="163">
        <f t="shared" si="68"/>
        <v>0</v>
      </c>
      <c r="AF196" s="176">
        <f t="shared" si="68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69"/>
        <v>0</v>
      </c>
      <c r="D197" s="163">
        <f t="shared" si="69"/>
        <v>0</v>
      </c>
      <c r="E197" s="163">
        <f t="shared" si="69"/>
        <v>0</v>
      </c>
      <c r="F197" s="163">
        <f t="shared" si="69"/>
        <v>0</v>
      </c>
      <c r="G197" s="163">
        <f t="shared" si="69"/>
        <v>0</v>
      </c>
      <c r="H197" s="163">
        <f t="shared" si="69"/>
        <v>0</v>
      </c>
      <c r="I197" s="163">
        <f t="shared" si="69"/>
        <v>0</v>
      </c>
      <c r="J197" s="163">
        <f t="shared" si="69"/>
        <v>0</v>
      </c>
      <c r="K197" s="163">
        <f t="shared" si="69"/>
        <v>0</v>
      </c>
      <c r="L197" s="163">
        <f t="shared" si="70"/>
        <v>0</v>
      </c>
      <c r="M197" s="163">
        <f t="shared" si="70"/>
        <v>0</v>
      </c>
      <c r="N197" s="163">
        <f t="shared" si="70"/>
        <v>0</v>
      </c>
      <c r="O197" s="163">
        <f t="shared" si="70"/>
        <v>0</v>
      </c>
      <c r="P197" s="163">
        <f t="shared" si="70"/>
        <v>0</v>
      </c>
      <c r="Q197" s="163">
        <f t="shared" si="70"/>
        <v>0</v>
      </c>
      <c r="R197" s="163">
        <f t="shared" si="69"/>
        <v>0</v>
      </c>
      <c r="S197" s="163">
        <f t="shared" si="69"/>
        <v>0</v>
      </c>
      <c r="T197" s="163">
        <f t="shared" si="68"/>
        <v>0</v>
      </c>
      <c r="U197" s="163">
        <f t="shared" si="68"/>
        <v>0</v>
      </c>
      <c r="V197" s="163">
        <f t="shared" si="68"/>
        <v>0</v>
      </c>
      <c r="W197" s="163">
        <f t="shared" si="68"/>
        <v>0</v>
      </c>
      <c r="X197" s="163">
        <f t="shared" si="68"/>
        <v>0</v>
      </c>
      <c r="Y197" s="163">
        <f t="shared" si="68"/>
        <v>0</v>
      </c>
      <c r="Z197" s="163">
        <f t="shared" si="68"/>
        <v>0</v>
      </c>
      <c r="AA197" s="163">
        <f t="shared" si="68"/>
        <v>0</v>
      </c>
      <c r="AB197" s="163">
        <f t="shared" si="68"/>
        <v>0</v>
      </c>
      <c r="AC197" s="163">
        <f t="shared" si="68"/>
        <v>0</v>
      </c>
      <c r="AD197" s="163">
        <f t="shared" si="68"/>
        <v>0</v>
      </c>
      <c r="AE197" s="163">
        <f t="shared" si="68"/>
        <v>0</v>
      </c>
      <c r="AF197" s="176">
        <f t="shared" si="68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69"/>
        <v>0</v>
      </c>
      <c r="D198" s="163">
        <f t="shared" si="69"/>
        <v>0</v>
      </c>
      <c r="E198" s="163">
        <f t="shared" si="69"/>
        <v>0</v>
      </c>
      <c r="F198" s="163">
        <f t="shared" si="69"/>
        <v>0</v>
      </c>
      <c r="G198" s="163">
        <f t="shared" si="69"/>
        <v>0</v>
      </c>
      <c r="H198" s="163">
        <f t="shared" si="69"/>
        <v>0</v>
      </c>
      <c r="I198" s="163">
        <f t="shared" si="69"/>
        <v>0</v>
      </c>
      <c r="J198" s="163">
        <f t="shared" si="69"/>
        <v>0</v>
      </c>
      <c r="K198" s="163">
        <f t="shared" si="69"/>
        <v>0</v>
      </c>
      <c r="L198" s="163">
        <f t="shared" si="70"/>
        <v>0</v>
      </c>
      <c r="M198" s="163">
        <f t="shared" si="70"/>
        <v>0</v>
      </c>
      <c r="N198" s="163">
        <f t="shared" si="70"/>
        <v>0</v>
      </c>
      <c r="O198" s="163">
        <f t="shared" si="70"/>
        <v>0</v>
      </c>
      <c r="P198" s="163">
        <f t="shared" si="70"/>
        <v>0</v>
      </c>
      <c r="Q198" s="163">
        <f t="shared" si="70"/>
        <v>0</v>
      </c>
      <c r="R198" s="163">
        <f t="shared" si="69"/>
        <v>0</v>
      </c>
      <c r="S198" s="163">
        <f t="shared" si="69"/>
        <v>0</v>
      </c>
      <c r="T198" s="163">
        <f t="shared" si="68"/>
        <v>0</v>
      </c>
      <c r="U198" s="163">
        <f t="shared" si="68"/>
        <v>0</v>
      </c>
      <c r="V198" s="163">
        <f t="shared" si="68"/>
        <v>0</v>
      </c>
      <c r="W198" s="163">
        <f t="shared" si="68"/>
        <v>0</v>
      </c>
      <c r="X198" s="163">
        <f t="shared" si="68"/>
        <v>0</v>
      </c>
      <c r="Y198" s="163">
        <f t="shared" si="68"/>
        <v>0</v>
      </c>
      <c r="Z198" s="163">
        <f t="shared" si="68"/>
        <v>0</v>
      </c>
      <c r="AA198" s="163">
        <f t="shared" si="68"/>
        <v>0</v>
      </c>
      <c r="AB198" s="163">
        <f t="shared" si="68"/>
        <v>0</v>
      </c>
      <c r="AC198" s="163">
        <f t="shared" si="68"/>
        <v>0</v>
      </c>
      <c r="AD198" s="163">
        <f t="shared" si="68"/>
        <v>0</v>
      </c>
      <c r="AE198" s="163">
        <f t="shared" si="68"/>
        <v>0</v>
      </c>
      <c r="AF198" s="176">
        <f t="shared" si="68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69"/>
        <v>0</v>
      </c>
      <c r="D199" s="163">
        <f t="shared" si="69"/>
        <v>0</v>
      </c>
      <c r="E199" s="163">
        <f t="shared" si="69"/>
        <v>0</v>
      </c>
      <c r="F199" s="163">
        <f t="shared" si="69"/>
        <v>0</v>
      </c>
      <c r="G199" s="163">
        <f t="shared" si="69"/>
        <v>0</v>
      </c>
      <c r="H199" s="163">
        <f t="shared" si="69"/>
        <v>0</v>
      </c>
      <c r="I199" s="163">
        <f t="shared" si="69"/>
        <v>0</v>
      </c>
      <c r="J199" s="163">
        <f t="shared" si="69"/>
        <v>0</v>
      </c>
      <c r="K199" s="163">
        <f t="shared" si="69"/>
        <v>0</v>
      </c>
      <c r="L199" s="163">
        <f t="shared" si="70"/>
        <v>0</v>
      </c>
      <c r="M199" s="163">
        <f t="shared" si="70"/>
        <v>0</v>
      </c>
      <c r="N199" s="163">
        <f t="shared" si="70"/>
        <v>0</v>
      </c>
      <c r="O199" s="163">
        <f t="shared" si="70"/>
        <v>0</v>
      </c>
      <c r="P199" s="163">
        <f t="shared" si="70"/>
        <v>0</v>
      </c>
      <c r="Q199" s="163">
        <f t="shared" si="70"/>
        <v>0</v>
      </c>
      <c r="R199" s="163">
        <f t="shared" si="69"/>
        <v>0</v>
      </c>
      <c r="S199" s="163">
        <f t="shared" si="69"/>
        <v>0</v>
      </c>
      <c r="T199" s="163">
        <f t="shared" si="68"/>
        <v>0</v>
      </c>
      <c r="U199" s="163">
        <f t="shared" si="68"/>
        <v>0</v>
      </c>
      <c r="V199" s="163">
        <f t="shared" si="68"/>
        <v>0</v>
      </c>
      <c r="W199" s="163">
        <f t="shared" si="68"/>
        <v>0</v>
      </c>
      <c r="X199" s="163">
        <f t="shared" si="68"/>
        <v>0</v>
      </c>
      <c r="Y199" s="163">
        <f t="shared" si="68"/>
        <v>0</v>
      </c>
      <c r="Z199" s="163">
        <f t="shared" si="68"/>
        <v>0</v>
      </c>
      <c r="AA199" s="163">
        <f t="shared" si="68"/>
        <v>0</v>
      </c>
      <c r="AB199" s="163">
        <f t="shared" si="68"/>
        <v>0</v>
      </c>
      <c r="AC199" s="163">
        <f t="shared" si="68"/>
        <v>0</v>
      </c>
      <c r="AD199" s="163">
        <f t="shared" si="68"/>
        <v>0</v>
      </c>
      <c r="AE199" s="163">
        <f t="shared" si="68"/>
        <v>0</v>
      </c>
      <c r="AF199" s="176">
        <f t="shared" si="68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69"/>
        <v>0</v>
      </c>
      <c r="D200" s="163">
        <f t="shared" si="69"/>
        <v>0</v>
      </c>
      <c r="E200" s="163">
        <f t="shared" si="69"/>
        <v>0</v>
      </c>
      <c r="F200" s="163">
        <f t="shared" si="69"/>
        <v>0</v>
      </c>
      <c r="G200" s="163">
        <f t="shared" si="69"/>
        <v>0</v>
      </c>
      <c r="H200" s="163">
        <f t="shared" si="69"/>
        <v>0</v>
      </c>
      <c r="I200" s="163">
        <f t="shared" si="69"/>
        <v>0</v>
      </c>
      <c r="J200" s="163">
        <f t="shared" si="69"/>
        <v>0</v>
      </c>
      <c r="K200" s="163">
        <f t="shared" si="69"/>
        <v>0</v>
      </c>
      <c r="L200" s="163">
        <f t="shared" si="70"/>
        <v>0</v>
      </c>
      <c r="M200" s="163">
        <f t="shared" si="70"/>
        <v>0</v>
      </c>
      <c r="N200" s="163">
        <f t="shared" si="70"/>
        <v>0</v>
      </c>
      <c r="O200" s="163">
        <f t="shared" si="70"/>
        <v>0</v>
      </c>
      <c r="P200" s="163">
        <f t="shared" si="70"/>
        <v>0</v>
      </c>
      <c r="Q200" s="163">
        <f t="shared" si="70"/>
        <v>0</v>
      </c>
      <c r="R200" s="163">
        <f t="shared" ref="R200:AF215" si="71">Q200</f>
        <v>0</v>
      </c>
      <c r="S200" s="163">
        <f t="shared" si="71"/>
        <v>0</v>
      </c>
      <c r="T200" s="163">
        <f t="shared" si="71"/>
        <v>0</v>
      </c>
      <c r="U200" s="163">
        <f t="shared" si="71"/>
        <v>0</v>
      </c>
      <c r="V200" s="163">
        <f t="shared" si="71"/>
        <v>0</v>
      </c>
      <c r="W200" s="163">
        <f t="shared" si="71"/>
        <v>0</v>
      </c>
      <c r="X200" s="163">
        <f t="shared" si="71"/>
        <v>0</v>
      </c>
      <c r="Y200" s="163">
        <f t="shared" si="71"/>
        <v>0</v>
      </c>
      <c r="Z200" s="163">
        <f t="shared" si="71"/>
        <v>0</v>
      </c>
      <c r="AA200" s="163">
        <f t="shared" si="71"/>
        <v>0</v>
      </c>
      <c r="AB200" s="163">
        <f t="shared" si="71"/>
        <v>0</v>
      </c>
      <c r="AC200" s="163">
        <f t="shared" si="71"/>
        <v>0</v>
      </c>
      <c r="AD200" s="163">
        <f t="shared" si="71"/>
        <v>0</v>
      </c>
      <c r="AE200" s="163">
        <f t="shared" si="71"/>
        <v>0</v>
      </c>
      <c r="AF200" s="176">
        <f t="shared" si="71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S216" si="72">B201</f>
        <v>0</v>
      </c>
      <c r="D201" s="163">
        <f t="shared" si="72"/>
        <v>0</v>
      </c>
      <c r="E201" s="163">
        <f t="shared" si="72"/>
        <v>0</v>
      </c>
      <c r="F201" s="163">
        <f t="shared" si="72"/>
        <v>0</v>
      </c>
      <c r="G201" s="163">
        <f t="shared" si="72"/>
        <v>0</v>
      </c>
      <c r="H201" s="163">
        <f t="shared" si="72"/>
        <v>0</v>
      </c>
      <c r="I201" s="163">
        <f t="shared" si="72"/>
        <v>0</v>
      </c>
      <c r="J201" s="163">
        <f t="shared" si="72"/>
        <v>0</v>
      </c>
      <c r="K201" s="163">
        <f t="shared" si="72"/>
        <v>0</v>
      </c>
      <c r="L201" s="163">
        <f t="shared" ref="L201:Q216" si="73">K201</f>
        <v>0</v>
      </c>
      <c r="M201" s="163">
        <f t="shared" si="73"/>
        <v>0</v>
      </c>
      <c r="N201" s="163">
        <f t="shared" si="73"/>
        <v>0</v>
      </c>
      <c r="O201" s="163">
        <f t="shared" si="73"/>
        <v>0</v>
      </c>
      <c r="P201" s="163">
        <f t="shared" si="73"/>
        <v>0</v>
      </c>
      <c r="Q201" s="163">
        <f t="shared" si="73"/>
        <v>0</v>
      </c>
      <c r="R201" s="163">
        <f t="shared" si="72"/>
        <v>0</v>
      </c>
      <c r="S201" s="163">
        <f t="shared" si="72"/>
        <v>0</v>
      </c>
      <c r="T201" s="163">
        <f t="shared" si="71"/>
        <v>0</v>
      </c>
      <c r="U201" s="163">
        <f t="shared" si="71"/>
        <v>0</v>
      </c>
      <c r="V201" s="163">
        <f t="shared" si="71"/>
        <v>0</v>
      </c>
      <c r="W201" s="163">
        <f t="shared" si="71"/>
        <v>0</v>
      </c>
      <c r="X201" s="163">
        <f t="shared" si="71"/>
        <v>0</v>
      </c>
      <c r="Y201" s="163">
        <f t="shared" si="71"/>
        <v>0</v>
      </c>
      <c r="Z201" s="163">
        <f t="shared" si="71"/>
        <v>0</v>
      </c>
      <c r="AA201" s="163">
        <f t="shared" si="71"/>
        <v>0</v>
      </c>
      <c r="AB201" s="163">
        <f t="shared" si="71"/>
        <v>0</v>
      </c>
      <c r="AC201" s="163">
        <f t="shared" si="71"/>
        <v>0</v>
      </c>
      <c r="AD201" s="163">
        <f t="shared" si="71"/>
        <v>0</v>
      </c>
      <c r="AE201" s="163">
        <f t="shared" si="71"/>
        <v>0</v>
      </c>
      <c r="AF201" s="176">
        <f t="shared" si="71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72"/>
        <v>0</v>
      </c>
      <c r="D202" s="163">
        <f t="shared" si="72"/>
        <v>0</v>
      </c>
      <c r="E202" s="163">
        <f t="shared" si="72"/>
        <v>0</v>
      </c>
      <c r="F202" s="163">
        <f t="shared" si="72"/>
        <v>0</v>
      </c>
      <c r="G202" s="163">
        <f t="shared" si="72"/>
        <v>0</v>
      </c>
      <c r="H202" s="163">
        <f t="shared" si="72"/>
        <v>0</v>
      </c>
      <c r="I202" s="163">
        <f t="shared" si="72"/>
        <v>0</v>
      </c>
      <c r="J202" s="163">
        <f t="shared" si="72"/>
        <v>0</v>
      </c>
      <c r="K202" s="163">
        <f t="shared" si="72"/>
        <v>0</v>
      </c>
      <c r="L202" s="163">
        <f t="shared" si="73"/>
        <v>0</v>
      </c>
      <c r="M202" s="163">
        <f t="shared" si="73"/>
        <v>0</v>
      </c>
      <c r="N202" s="163">
        <f t="shared" si="73"/>
        <v>0</v>
      </c>
      <c r="O202" s="163">
        <f t="shared" si="73"/>
        <v>0</v>
      </c>
      <c r="P202" s="163">
        <f t="shared" si="73"/>
        <v>0</v>
      </c>
      <c r="Q202" s="163">
        <f t="shared" si="73"/>
        <v>0</v>
      </c>
      <c r="R202" s="163">
        <f t="shared" si="72"/>
        <v>0</v>
      </c>
      <c r="S202" s="163">
        <f t="shared" si="72"/>
        <v>0</v>
      </c>
      <c r="T202" s="163">
        <f t="shared" si="71"/>
        <v>0</v>
      </c>
      <c r="U202" s="163">
        <f t="shared" si="71"/>
        <v>0</v>
      </c>
      <c r="V202" s="163">
        <f t="shared" si="71"/>
        <v>0</v>
      </c>
      <c r="W202" s="163">
        <f t="shared" si="71"/>
        <v>0</v>
      </c>
      <c r="X202" s="163">
        <f t="shared" si="71"/>
        <v>0</v>
      </c>
      <c r="Y202" s="163">
        <f t="shared" si="71"/>
        <v>0</v>
      </c>
      <c r="Z202" s="163">
        <f t="shared" si="71"/>
        <v>0</v>
      </c>
      <c r="AA202" s="163">
        <f t="shared" si="71"/>
        <v>0</v>
      </c>
      <c r="AB202" s="163">
        <f t="shared" si="71"/>
        <v>0</v>
      </c>
      <c r="AC202" s="163">
        <f t="shared" si="71"/>
        <v>0</v>
      </c>
      <c r="AD202" s="163">
        <f t="shared" si="71"/>
        <v>0</v>
      </c>
      <c r="AE202" s="163">
        <f t="shared" si="71"/>
        <v>0</v>
      </c>
      <c r="AF202" s="176">
        <f t="shared" si="71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72"/>
        <v>0</v>
      </c>
      <c r="D203" s="163">
        <f t="shared" si="72"/>
        <v>0</v>
      </c>
      <c r="E203" s="163">
        <f t="shared" si="72"/>
        <v>0</v>
      </c>
      <c r="F203" s="163">
        <f t="shared" si="72"/>
        <v>0</v>
      </c>
      <c r="G203" s="163">
        <f t="shared" si="72"/>
        <v>0</v>
      </c>
      <c r="H203" s="163">
        <f t="shared" si="72"/>
        <v>0</v>
      </c>
      <c r="I203" s="163">
        <f t="shared" si="72"/>
        <v>0</v>
      </c>
      <c r="J203" s="163">
        <f t="shared" si="72"/>
        <v>0</v>
      </c>
      <c r="K203" s="163">
        <f t="shared" si="72"/>
        <v>0</v>
      </c>
      <c r="L203" s="163">
        <f t="shared" si="73"/>
        <v>0</v>
      </c>
      <c r="M203" s="163">
        <f t="shared" si="73"/>
        <v>0</v>
      </c>
      <c r="N203" s="163">
        <f t="shared" si="73"/>
        <v>0</v>
      </c>
      <c r="O203" s="163">
        <f t="shared" si="73"/>
        <v>0</v>
      </c>
      <c r="P203" s="163">
        <f t="shared" si="73"/>
        <v>0</v>
      </c>
      <c r="Q203" s="163">
        <f t="shared" si="73"/>
        <v>0</v>
      </c>
      <c r="R203" s="163">
        <f t="shared" si="72"/>
        <v>0</v>
      </c>
      <c r="S203" s="163">
        <f t="shared" si="72"/>
        <v>0</v>
      </c>
      <c r="T203" s="163">
        <f t="shared" si="71"/>
        <v>0</v>
      </c>
      <c r="U203" s="163">
        <f t="shared" si="71"/>
        <v>0</v>
      </c>
      <c r="V203" s="163">
        <f t="shared" si="71"/>
        <v>0</v>
      </c>
      <c r="W203" s="163">
        <f t="shared" si="71"/>
        <v>0</v>
      </c>
      <c r="X203" s="163">
        <f t="shared" si="71"/>
        <v>0</v>
      </c>
      <c r="Y203" s="163">
        <f t="shared" si="71"/>
        <v>0</v>
      </c>
      <c r="Z203" s="163">
        <f t="shared" si="71"/>
        <v>0</v>
      </c>
      <c r="AA203" s="163">
        <f t="shared" si="71"/>
        <v>0</v>
      </c>
      <c r="AB203" s="163">
        <f t="shared" si="71"/>
        <v>0</v>
      </c>
      <c r="AC203" s="163">
        <f t="shared" si="71"/>
        <v>0</v>
      </c>
      <c r="AD203" s="163">
        <f t="shared" si="71"/>
        <v>0</v>
      </c>
      <c r="AE203" s="163">
        <f t="shared" si="71"/>
        <v>0</v>
      </c>
      <c r="AF203" s="176">
        <f t="shared" si="71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72"/>
        <v>0</v>
      </c>
      <c r="D204" s="163">
        <f t="shared" si="72"/>
        <v>0</v>
      </c>
      <c r="E204" s="163">
        <f t="shared" si="72"/>
        <v>0</v>
      </c>
      <c r="F204" s="163">
        <f t="shared" si="72"/>
        <v>0</v>
      </c>
      <c r="G204" s="163">
        <f t="shared" si="72"/>
        <v>0</v>
      </c>
      <c r="H204" s="163">
        <f t="shared" si="72"/>
        <v>0</v>
      </c>
      <c r="I204" s="163">
        <f t="shared" si="72"/>
        <v>0</v>
      </c>
      <c r="J204" s="163">
        <f t="shared" si="72"/>
        <v>0</v>
      </c>
      <c r="K204" s="163">
        <f t="shared" si="72"/>
        <v>0</v>
      </c>
      <c r="L204" s="163">
        <f t="shared" si="73"/>
        <v>0</v>
      </c>
      <c r="M204" s="163">
        <f t="shared" si="73"/>
        <v>0</v>
      </c>
      <c r="N204" s="163">
        <f t="shared" si="73"/>
        <v>0</v>
      </c>
      <c r="O204" s="163">
        <f t="shared" si="73"/>
        <v>0</v>
      </c>
      <c r="P204" s="163">
        <f t="shared" si="73"/>
        <v>0</v>
      </c>
      <c r="Q204" s="163">
        <f t="shared" si="73"/>
        <v>0</v>
      </c>
      <c r="R204" s="163">
        <f t="shared" si="72"/>
        <v>0</v>
      </c>
      <c r="S204" s="163">
        <f t="shared" si="72"/>
        <v>0</v>
      </c>
      <c r="T204" s="163">
        <f t="shared" si="71"/>
        <v>0</v>
      </c>
      <c r="U204" s="163">
        <f t="shared" si="71"/>
        <v>0</v>
      </c>
      <c r="V204" s="163">
        <f t="shared" si="71"/>
        <v>0</v>
      </c>
      <c r="W204" s="163">
        <f t="shared" si="71"/>
        <v>0</v>
      </c>
      <c r="X204" s="163">
        <f t="shared" si="71"/>
        <v>0</v>
      </c>
      <c r="Y204" s="163">
        <f t="shared" si="71"/>
        <v>0</v>
      </c>
      <c r="Z204" s="163">
        <f t="shared" si="71"/>
        <v>0</v>
      </c>
      <c r="AA204" s="163">
        <f t="shared" si="71"/>
        <v>0</v>
      </c>
      <c r="AB204" s="163">
        <f t="shared" si="71"/>
        <v>0</v>
      </c>
      <c r="AC204" s="163">
        <f t="shared" si="71"/>
        <v>0</v>
      </c>
      <c r="AD204" s="163">
        <f t="shared" si="71"/>
        <v>0</v>
      </c>
      <c r="AE204" s="163">
        <f t="shared" si="71"/>
        <v>0</v>
      </c>
      <c r="AF204" s="176">
        <f t="shared" si="71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72"/>
        <v>0</v>
      </c>
      <c r="D205" s="163">
        <f t="shared" si="72"/>
        <v>0</v>
      </c>
      <c r="E205" s="163">
        <f t="shared" si="72"/>
        <v>0</v>
      </c>
      <c r="F205" s="163">
        <f t="shared" si="72"/>
        <v>0</v>
      </c>
      <c r="G205" s="163">
        <f t="shared" si="72"/>
        <v>0</v>
      </c>
      <c r="H205" s="163">
        <f t="shared" si="72"/>
        <v>0</v>
      </c>
      <c r="I205" s="163">
        <f t="shared" si="72"/>
        <v>0</v>
      </c>
      <c r="J205" s="163">
        <f t="shared" si="72"/>
        <v>0</v>
      </c>
      <c r="K205" s="163">
        <f t="shared" si="72"/>
        <v>0</v>
      </c>
      <c r="L205" s="163">
        <f t="shared" si="73"/>
        <v>0</v>
      </c>
      <c r="M205" s="163">
        <f t="shared" si="73"/>
        <v>0</v>
      </c>
      <c r="N205" s="163">
        <f t="shared" si="73"/>
        <v>0</v>
      </c>
      <c r="O205" s="163">
        <f t="shared" si="73"/>
        <v>0</v>
      </c>
      <c r="P205" s="163">
        <f t="shared" si="73"/>
        <v>0</v>
      </c>
      <c r="Q205" s="163">
        <f t="shared" si="73"/>
        <v>0</v>
      </c>
      <c r="R205" s="163">
        <f t="shared" si="72"/>
        <v>0</v>
      </c>
      <c r="S205" s="163">
        <f t="shared" si="72"/>
        <v>0</v>
      </c>
      <c r="T205" s="163">
        <f t="shared" si="71"/>
        <v>0</v>
      </c>
      <c r="U205" s="163">
        <f t="shared" si="71"/>
        <v>0</v>
      </c>
      <c r="V205" s="163">
        <f t="shared" si="71"/>
        <v>0</v>
      </c>
      <c r="W205" s="163">
        <f t="shared" si="71"/>
        <v>0</v>
      </c>
      <c r="X205" s="163">
        <f t="shared" si="71"/>
        <v>0</v>
      </c>
      <c r="Y205" s="163">
        <f t="shared" si="71"/>
        <v>0</v>
      </c>
      <c r="Z205" s="163">
        <f t="shared" si="71"/>
        <v>0</v>
      </c>
      <c r="AA205" s="163">
        <f t="shared" si="71"/>
        <v>0</v>
      </c>
      <c r="AB205" s="163">
        <f t="shared" si="71"/>
        <v>0</v>
      </c>
      <c r="AC205" s="163">
        <f t="shared" si="71"/>
        <v>0</v>
      </c>
      <c r="AD205" s="163">
        <f t="shared" si="71"/>
        <v>0</v>
      </c>
      <c r="AE205" s="163">
        <f t="shared" si="71"/>
        <v>0</v>
      </c>
      <c r="AF205" s="176">
        <f t="shared" si="71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72"/>
        <v>0</v>
      </c>
      <c r="D206" s="163">
        <f t="shared" si="72"/>
        <v>0</v>
      </c>
      <c r="E206" s="163">
        <f t="shared" si="72"/>
        <v>0</v>
      </c>
      <c r="F206" s="163">
        <f t="shared" si="72"/>
        <v>0</v>
      </c>
      <c r="G206" s="163">
        <f t="shared" si="72"/>
        <v>0</v>
      </c>
      <c r="H206" s="163">
        <f t="shared" si="72"/>
        <v>0</v>
      </c>
      <c r="I206" s="163">
        <f t="shared" si="72"/>
        <v>0</v>
      </c>
      <c r="J206" s="163">
        <f t="shared" si="72"/>
        <v>0</v>
      </c>
      <c r="K206" s="163">
        <f t="shared" si="72"/>
        <v>0</v>
      </c>
      <c r="L206" s="163">
        <f t="shared" si="73"/>
        <v>0</v>
      </c>
      <c r="M206" s="163">
        <f t="shared" si="73"/>
        <v>0</v>
      </c>
      <c r="N206" s="163">
        <f t="shared" si="73"/>
        <v>0</v>
      </c>
      <c r="O206" s="163">
        <f t="shared" si="73"/>
        <v>0</v>
      </c>
      <c r="P206" s="163">
        <f t="shared" si="73"/>
        <v>0</v>
      </c>
      <c r="Q206" s="163">
        <f t="shared" si="73"/>
        <v>0</v>
      </c>
      <c r="R206" s="163">
        <f t="shared" si="72"/>
        <v>0</v>
      </c>
      <c r="S206" s="163">
        <f t="shared" si="72"/>
        <v>0</v>
      </c>
      <c r="T206" s="163">
        <f t="shared" si="71"/>
        <v>0</v>
      </c>
      <c r="U206" s="163">
        <f t="shared" si="71"/>
        <v>0</v>
      </c>
      <c r="V206" s="163">
        <f t="shared" si="71"/>
        <v>0</v>
      </c>
      <c r="W206" s="163">
        <f t="shared" si="71"/>
        <v>0</v>
      </c>
      <c r="X206" s="163">
        <f t="shared" si="71"/>
        <v>0</v>
      </c>
      <c r="Y206" s="163">
        <f t="shared" si="71"/>
        <v>0</v>
      </c>
      <c r="Z206" s="163">
        <f t="shared" si="71"/>
        <v>0</v>
      </c>
      <c r="AA206" s="163">
        <f t="shared" si="71"/>
        <v>0</v>
      </c>
      <c r="AB206" s="163">
        <f t="shared" si="71"/>
        <v>0</v>
      </c>
      <c r="AC206" s="163">
        <f t="shared" si="71"/>
        <v>0</v>
      </c>
      <c r="AD206" s="163">
        <f t="shared" si="71"/>
        <v>0</v>
      </c>
      <c r="AE206" s="163">
        <f t="shared" si="71"/>
        <v>0</v>
      </c>
      <c r="AF206" s="176">
        <f t="shared" si="71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72"/>
        <v>0</v>
      </c>
      <c r="D207" s="163">
        <f t="shared" si="72"/>
        <v>0</v>
      </c>
      <c r="E207" s="163">
        <f t="shared" si="72"/>
        <v>0</v>
      </c>
      <c r="F207" s="163">
        <f t="shared" si="72"/>
        <v>0</v>
      </c>
      <c r="G207" s="163">
        <f t="shared" si="72"/>
        <v>0</v>
      </c>
      <c r="H207" s="163">
        <f t="shared" si="72"/>
        <v>0</v>
      </c>
      <c r="I207" s="163">
        <f t="shared" si="72"/>
        <v>0</v>
      </c>
      <c r="J207" s="163">
        <f t="shared" si="72"/>
        <v>0</v>
      </c>
      <c r="K207" s="163">
        <f t="shared" si="72"/>
        <v>0</v>
      </c>
      <c r="L207" s="163">
        <f t="shared" si="73"/>
        <v>0</v>
      </c>
      <c r="M207" s="163">
        <f t="shared" si="73"/>
        <v>0</v>
      </c>
      <c r="N207" s="163">
        <f t="shared" si="73"/>
        <v>0</v>
      </c>
      <c r="O207" s="163">
        <f t="shared" si="73"/>
        <v>0</v>
      </c>
      <c r="P207" s="163">
        <f t="shared" si="73"/>
        <v>0</v>
      </c>
      <c r="Q207" s="163">
        <f t="shared" si="73"/>
        <v>0</v>
      </c>
      <c r="R207" s="163">
        <f t="shared" si="72"/>
        <v>0</v>
      </c>
      <c r="S207" s="163">
        <f t="shared" si="72"/>
        <v>0</v>
      </c>
      <c r="T207" s="163">
        <f t="shared" si="71"/>
        <v>0</v>
      </c>
      <c r="U207" s="163">
        <f t="shared" si="71"/>
        <v>0</v>
      </c>
      <c r="V207" s="163">
        <f t="shared" si="71"/>
        <v>0</v>
      </c>
      <c r="W207" s="163">
        <f t="shared" si="71"/>
        <v>0</v>
      </c>
      <c r="X207" s="163">
        <f t="shared" si="71"/>
        <v>0</v>
      </c>
      <c r="Y207" s="163">
        <f t="shared" si="71"/>
        <v>0</v>
      </c>
      <c r="Z207" s="163">
        <f t="shared" si="71"/>
        <v>0</v>
      </c>
      <c r="AA207" s="163">
        <f t="shared" si="71"/>
        <v>0</v>
      </c>
      <c r="AB207" s="163">
        <f t="shared" si="71"/>
        <v>0</v>
      </c>
      <c r="AC207" s="163">
        <f t="shared" si="71"/>
        <v>0</v>
      </c>
      <c r="AD207" s="163">
        <f t="shared" si="71"/>
        <v>0</v>
      </c>
      <c r="AE207" s="163">
        <f t="shared" si="71"/>
        <v>0</v>
      </c>
      <c r="AF207" s="176">
        <f t="shared" si="71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72"/>
        <v>0</v>
      </c>
      <c r="D208" s="163">
        <f t="shared" si="72"/>
        <v>0</v>
      </c>
      <c r="E208" s="163">
        <f t="shared" si="72"/>
        <v>0</v>
      </c>
      <c r="F208" s="163">
        <f t="shared" si="72"/>
        <v>0</v>
      </c>
      <c r="G208" s="163">
        <f t="shared" si="72"/>
        <v>0</v>
      </c>
      <c r="H208" s="163">
        <f t="shared" si="72"/>
        <v>0</v>
      </c>
      <c r="I208" s="163">
        <f t="shared" si="72"/>
        <v>0</v>
      </c>
      <c r="J208" s="163">
        <f t="shared" si="72"/>
        <v>0</v>
      </c>
      <c r="K208" s="163">
        <f t="shared" si="72"/>
        <v>0</v>
      </c>
      <c r="L208" s="163">
        <f t="shared" si="73"/>
        <v>0</v>
      </c>
      <c r="M208" s="163">
        <f t="shared" si="73"/>
        <v>0</v>
      </c>
      <c r="N208" s="163">
        <f t="shared" si="73"/>
        <v>0</v>
      </c>
      <c r="O208" s="163">
        <f t="shared" si="73"/>
        <v>0</v>
      </c>
      <c r="P208" s="163">
        <f t="shared" si="73"/>
        <v>0</v>
      </c>
      <c r="Q208" s="163">
        <f t="shared" si="73"/>
        <v>0</v>
      </c>
      <c r="R208" s="163">
        <f t="shared" si="72"/>
        <v>0</v>
      </c>
      <c r="S208" s="163">
        <f t="shared" si="72"/>
        <v>0</v>
      </c>
      <c r="T208" s="163">
        <f t="shared" si="71"/>
        <v>0</v>
      </c>
      <c r="U208" s="163">
        <f t="shared" si="71"/>
        <v>0</v>
      </c>
      <c r="V208" s="163">
        <f t="shared" si="71"/>
        <v>0</v>
      </c>
      <c r="W208" s="163">
        <f t="shared" si="71"/>
        <v>0</v>
      </c>
      <c r="X208" s="163">
        <f t="shared" si="71"/>
        <v>0</v>
      </c>
      <c r="Y208" s="163">
        <f t="shared" si="71"/>
        <v>0</v>
      </c>
      <c r="Z208" s="163">
        <f t="shared" si="71"/>
        <v>0</v>
      </c>
      <c r="AA208" s="163">
        <f t="shared" si="71"/>
        <v>0</v>
      </c>
      <c r="AB208" s="163">
        <f t="shared" si="71"/>
        <v>0</v>
      </c>
      <c r="AC208" s="163">
        <f t="shared" si="71"/>
        <v>0</v>
      </c>
      <c r="AD208" s="163">
        <f t="shared" si="71"/>
        <v>0</v>
      </c>
      <c r="AE208" s="163">
        <f t="shared" si="71"/>
        <v>0</v>
      </c>
      <c r="AF208" s="176">
        <f t="shared" si="71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72"/>
        <v>0</v>
      </c>
      <c r="D209" s="163">
        <f t="shared" si="72"/>
        <v>0</v>
      </c>
      <c r="E209" s="163">
        <f t="shared" si="72"/>
        <v>0</v>
      </c>
      <c r="F209" s="163">
        <f t="shared" si="72"/>
        <v>0</v>
      </c>
      <c r="G209" s="163">
        <f t="shared" si="72"/>
        <v>0</v>
      </c>
      <c r="H209" s="163">
        <f t="shared" si="72"/>
        <v>0</v>
      </c>
      <c r="I209" s="163">
        <f t="shared" si="72"/>
        <v>0</v>
      </c>
      <c r="J209" s="163">
        <f t="shared" si="72"/>
        <v>0</v>
      </c>
      <c r="K209" s="163">
        <f t="shared" si="72"/>
        <v>0</v>
      </c>
      <c r="L209" s="163">
        <f t="shared" si="73"/>
        <v>0</v>
      </c>
      <c r="M209" s="163">
        <f t="shared" si="73"/>
        <v>0</v>
      </c>
      <c r="N209" s="163">
        <f t="shared" si="73"/>
        <v>0</v>
      </c>
      <c r="O209" s="163">
        <f t="shared" si="73"/>
        <v>0</v>
      </c>
      <c r="P209" s="163">
        <f t="shared" si="73"/>
        <v>0</v>
      </c>
      <c r="Q209" s="163">
        <f t="shared" si="73"/>
        <v>0</v>
      </c>
      <c r="R209" s="163">
        <f t="shared" si="72"/>
        <v>0</v>
      </c>
      <c r="S209" s="163">
        <f t="shared" si="72"/>
        <v>0</v>
      </c>
      <c r="T209" s="163">
        <f t="shared" si="71"/>
        <v>0</v>
      </c>
      <c r="U209" s="163">
        <f t="shared" si="71"/>
        <v>0</v>
      </c>
      <c r="V209" s="163">
        <f t="shared" si="71"/>
        <v>0</v>
      </c>
      <c r="W209" s="163">
        <f t="shared" si="71"/>
        <v>0</v>
      </c>
      <c r="X209" s="163">
        <f t="shared" si="71"/>
        <v>0</v>
      </c>
      <c r="Y209" s="163">
        <f t="shared" si="71"/>
        <v>0</v>
      </c>
      <c r="Z209" s="163">
        <f t="shared" si="71"/>
        <v>0</v>
      </c>
      <c r="AA209" s="163">
        <f t="shared" si="71"/>
        <v>0</v>
      </c>
      <c r="AB209" s="163">
        <f t="shared" si="71"/>
        <v>0</v>
      </c>
      <c r="AC209" s="163">
        <f t="shared" si="71"/>
        <v>0</v>
      </c>
      <c r="AD209" s="163">
        <f t="shared" si="71"/>
        <v>0</v>
      </c>
      <c r="AE209" s="163">
        <f t="shared" si="71"/>
        <v>0</v>
      </c>
      <c r="AF209" s="176">
        <f t="shared" si="71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72"/>
        <v>0</v>
      </c>
      <c r="D210" s="163">
        <f t="shared" si="72"/>
        <v>0</v>
      </c>
      <c r="E210" s="163">
        <f t="shared" si="72"/>
        <v>0</v>
      </c>
      <c r="F210" s="163">
        <f t="shared" si="72"/>
        <v>0</v>
      </c>
      <c r="G210" s="163">
        <f t="shared" si="72"/>
        <v>0</v>
      </c>
      <c r="H210" s="163">
        <f t="shared" si="72"/>
        <v>0</v>
      </c>
      <c r="I210" s="163">
        <f t="shared" si="72"/>
        <v>0</v>
      </c>
      <c r="J210" s="163">
        <f t="shared" si="72"/>
        <v>0</v>
      </c>
      <c r="K210" s="163">
        <f t="shared" si="72"/>
        <v>0</v>
      </c>
      <c r="L210" s="163">
        <f t="shared" si="73"/>
        <v>0</v>
      </c>
      <c r="M210" s="163">
        <f t="shared" si="73"/>
        <v>0</v>
      </c>
      <c r="N210" s="163">
        <f t="shared" si="73"/>
        <v>0</v>
      </c>
      <c r="O210" s="163">
        <f t="shared" si="73"/>
        <v>0</v>
      </c>
      <c r="P210" s="163">
        <f t="shared" si="73"/>
        <v>0</v>
      </c>
      <c r="Q210" s="163">
        <f t="shared" si="73"/>
        <v>0</v>
      </c>
      <c r="R210" s="163">
        <f t="shared" si="72"/>
        <v>0</v>
      </c>
      <c r="S210" s="163">
        <f t="shared" si="72"/>
        <v>0</v>
      </c>
      <c r="T210" s="163">
        <f t="shared" si="71"/>
        <v>0</v>
      </c>
      <c r="U210" s="163">
        <f t="shared" si="71"/>
        <v>0</v>
      </c>
      <c r="V210" s="163">
        <f t="shared" si="71"/>
        <v>0</v>
      </c>
      <c r="W210" s="163">
        <f t="shared" si="71"/>
        <v>0</v>
      </c>
      <c r="X210" s="163">
        <f t="shared" si="71"/>
        <v>0</v>
      </c>
      <c r="Y210" s="163">
        <f t="shared" si="71"/>
        <v>0</v>
      </c>
      <c r="Z210" s="163">
        <f t="shared" si="71"/>
        <v>0</v>
      </c>
      <c r="AA210" s="163">
        <f t="shared" si="71"/>
        <v>0</v>
      </c>
      <c r="AB210" s="163">
        <f t="shared" si="71"/>
        <v>0</v>
      </c>
      <c r="AC210" s="163">
        <f t="shared" si="71"/>
        <v>0</v>
      </c>
      <c r="AD210" s="163">
        <f t="shared" si="71"/>
        <v>0</v>
      </c>
      <c r="AE210" s="163">
        <f t="shared" si="71"/>
        <v>0</v>
      </c>
      <c r="AF210" s="176">
        <f t="shared" si="71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72"/>
        <v>0</v>
      </c>
      <c r="D211" s="163">
        <f t="shared" si="72"/>
        <v>0</v>
      </c>
      <c r="E211" s="163">
        <f t="shared" si="72"/>
        <v>0</v>
      </c>
      <c r="F211" s="163">
        <f t="shared" si="72"/>
        <v>0</v>
      </c>
      <c r="G211" s="163">
        <f t="shared" si="72"/>
        <v>0</v>
      </c>
      <c r="H211" s="163">
        <f t="shared" si="72"/>
        <v>0</v>
      </c>
      <c r="I211" s="163">
        <f t="shared" si="72"/>
        <v>0</v>
      </c>
      <c r="J211" s="163">
        <f t="shared" si="72"/>
        <v>0</v>
      </c>
      <c r="K211" s="163">
        <f t="shared" si="72"/>
        <v>0</v>
      </c>
      <c r="L211" s="163">
        <f t="shared" si="73"/>
        <v>0</v>
      </c>
      <c r="M211" s="163">
        <f t="shared" si="73"/>
        <v>0</v>
      </c>
      <c r="N211" s="163">
        <f t="shared" si="73"/>
        <v>0</v>
      </c>
      <c r="O211" s="163">
        <f t="shared" si="73"/>
        <v>0</v>
      </c>
      <c r="P211" s="163">
        <f t="shared" si="73"/>
        <v>0</v>
      </c>
      <c r="Q211" s="163">
        <f t="shared" si="73"/>
        <v>0</v>
      </c>
      <c r="R211" s="163">
        <f t="shared" si="72"/>
        <v>0</v>
      </c>
      <c r="S211" s="163">
        <f t="shared" si="72"/>
        <v>0</v>
      </c>
      <c r="T211" s="163">
        <f t="shared" si="71"/>
        <v>0</v>
      </c>
      <c r="U211" s="163">
        <f t="shared" si="71"/>
        <v>0</v>
      </c>
      <c r="V211" s="163">
        <f t="shared" si="71"/>
        <v>0</v>
      </c>
      <c r="W211" s="163">
        <f t="shared" si="71"/>
        <v>0</v>
      </c>
      <c r="X211" s="163">
        <f t="shared" si="71"/>
        <v>0</v>
      </c>
      <c r="Y211" s="163">
        <f t="shared" si="71"/>
        <v>0</v>
      </c>
      <c r="Z211" s="163">
        <f t="shared" si="71"/>
        <v>0</v>
      </c>
      <c r="AA211" s="163">
        <f t="shared" si="71"/>
        <v>0</v>
      </c>
      <c r="AB211" s="163">
        <f t="shared" si="71"/>
        <v>0</v>
      </c>
      <c r="AC211" s="163">
        <f t="shared" si="71"/>
        <v>0</v>
      </c>
      <c r="AD211" s="163">
        <f t="shared" si="71"/>
        <v>0</v>
      </c>
      <c r="AE211" s="163">
        <f t="shared" si="71"/>
        <v>0</v>
      </c>
      <c r="AF211" s="176">
        <f t="shared" si="71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72"/>
        <v>0</v>
      </c>
      <c r="D212" s="163">
        <f t="shared" si="72"/>
        <v>0</v>
      </c>
      <c r="E212" s="163">
        <f t="shared" si="72"/>
        <v>0</v>
      </c>
      <c r="F212" s="163">
        <f t="shared" si="72"/>
        <v>0</v>
      </c>
      <c r="G212" s="163">
        <f t="shared" si="72"/>
        <v>0</v>
      </c>
      <c r="H212" s="163">
        <f t="shared" si="72"/>
        <v>0</v>
      </c>
      <c r="I212" s="163">
        <f t="shared" si="72"/>
        <v>0</v>
      </c>
      <c r="J212" s="163">
        <f t="shared" si="72"/>
        <v>0</v>
      </c>
      <c r="K212" s="163">
        <f t="shared" si="72"/>
        <v>0</v>
      </c>
      <c r="L212" s="163">
        <f t="shared" si="73"/>
        <v>0</v>
      </c>
      <c r="M212" s="163">
        <f t="shared" si="73"/>
        <v>0</v>
      </c>
      <c r="N212" s="163">
        <f t="shared" si="73"/>
        <v>0</v>
      </c>
      <c r="O212" s="163">
        <f t="shared" si="73"/>
        <v>0</v>
      </c>
      <c r="P212" s="163">
        <f t="shared" si="73"/>
        <v>0</v>
      </c>
      <c r="Q212" s="163">
        <f t="shared" si="73"/>
        <v>0</v>
      </c>
      <c r="R212" s="163">
        <f t="shared" si="72"/>
        <v>0</v>
      </c>
      <c r="S212" s="163">
        <f t="shared" si="72"/>
        <v>0</v>
      </c>
      <c r="T212" s="163">
        <f t="shared" si="71"/>
        <v>0</v>
      </c>
      <c r="U212" s="163">
        <f t="shared" si="71"/>
        <v>0</v>
      </c>
      <c r="V212" s="163">
        <f t="shared" si="71"/>
        <v>0</v>
      </c>
      <c r="W212" s="163">
        <f t="shared" si="71"/>
        <v>0</v>
      </c>
      <c r="X212" s="163">
        <f t="shared" si="71"/>
        <v>0</v>
      </c>
      <c r="Y212" s="163">
        <f t="shared" si="71"/>
        <v>0</v>
      </c>
      <c r="Z212" s="163">
        <f t="shared" si="71"/>
        <v>0</v>
      </c>
      <c r="AA212" s="163">
        <f t="shared" si="71"/>
        <v>0</v>
      </c>
      <c r="AB212" s="163">
        <f t="shared" si="71"/>
        <v>0</v>
      </c>
      <c r="AC212" s="163">
        <f t="shared" si="71"/>
        <v>0</v>
      </c>
      <c r="AD212" s="163">
        <f t="shared" si="71"/>
        <v>0</v>
      </c>
      <c r="AE212" s="163">
        <f t="shared" si="71"/>
        <v>0</v>
      </c>
      <c r="AF212" s="176">
        <f t="shared" si="71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72"/>
        <v>0</v>
      </c>
      <c r="D213" s="163">
        <f t="shared" si="72"/>
        <v>0</v>
      </c>
      <c r="E213" s="163">
        <f t="shared" si="72"/>
        <v>0</v>
      </c>
      <c r="F213" s="163">
        <f t="shared" si="72"/>
        <v>0</v>
      </c>
      <c r="G213" s="163">
        <f t="shared" si="72"/>
        <v>0</v>
      </c>
      <c r="H213" s="163">
        <f t="shared" si="72"/>
        <v>0</v>
      </c>
      <c r="I213" s="163">
        <f t="shared" si="72"/>
        <v>0</v>
      </c>
      <c r="J213" s="163">
        <f t="shared" si="72"/>
        <v>0</v>
      </c>
      <c r="K213" s="163">
        <f t="shared" si="72"/>
        <v>0</v>
      </c>
      <c r="L213" s="163">
        <f t="shared" si="73"/>
        <v>0</v>
      </c>
      <c r="M213" s="163">
        <f t="shared" si="73"/>
        <v>0</v>
      </c>
      <c r="N213" s="163">
        <f t="shared" si="73"/>
        <v>0</v>
      </c>
      <c r="O213" s="163">
        <f t="shared" si="73"/>
        <v>0</v>
      </c>
      <c r="P213" s="163">
        <f t="shared" si="73"/>
        <v>0</v>
      </c>
      <c r="Q213" s="163">
        <f t="shared" si="73"/>
        <v>0</v>
      </c>
      <c r="R213" s="163">
        <f t="shared" si="72"/>
        <v>0</v>
      </c>
      <c r="S213" s="163">
        <f t="shared" si="72"/>
        <v>0</v>
      </c>
      <c r="T213" s="163">
        <f t="shared" si="71"/>
        <v>0</v>
      </c>
      <c r="U213" s="163">
        <f t="shared" si="71"/>
        <v>0</v>
      </c>
      <c r="V213" s="163">
        <f t="shared" si="71"/>
        <v>0</v>
      </c>
      <c r="W213" s="163">
        <f t="shared" si="71"/>
        <v>0</v>
      </c>
      <c r="X213" s="163">
        <f t="shared" si="71"/>
        <v>0</v>
      </c>
      <c r="Y213" s="163">
        <f t="shared" si="71"/>
        <v>0</v>
      </c>
      <c r="Z213" s="163">
        <f t="shared" si="71"/>
        <v>0</v>
      </c>
      <c r="AA213" s="163">
        <f t="shared" si="71"/>
        <v>0</v>
      </c>
      <c r="AB213" s="163">
        <f t="shared" si="71"/>
        <v>0</v>
      </c>
      <c r="AC213" s="163">
        <f t="shared" si="71"/>
        <v>0</v>
      </c>
      <c r="AD213" s="163">
        <f t="shared" si="71"/>
        <v>0</v>
      </c>
      <c r="AE213" s="163">
        <f t="shared" si="71"/>
        <v>0</v>
      </c>
      <c r="AF213" s="176">
        <f t="shared" si="71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72"/>
        <v>0</v>
      </c>
      <c r="D214" s="163">
        <f t="shared" si="72"/>
        <v>0</v>
      </c>
      <c r="E214" s="163">
        <f t="shared" si="72"/>
        <v>0</v>
      </c>
      <c r="F214" s="163">
        <f t="shared" si="72"/>
        <v>0</v>
      </c>
      <c r="G214" s="163">
        <f t="shared" si="72"/>
        <v>0</v>
      </c>
      <c r="H214" s="163">
        <f t="shared" si="72"/>
        <v>0</v>
      </c>
      <c r="I214" s="163">
        <f t="shared" si="72"/>
        <v>0</v>
      </c>
      <c r="J214" s="163">
        <f t="shared" si="72"/>
        <v>0</v>
      </c>
      <c r="K214" s="163">
        <f t="shared" si="72"/>
        <v>0</v>
      </c>
      <c r="L214" s="163">
        <f t="shared" si="73"/>
        <v>0</v>
      </c>
      <c r="M214" s="163">
        <f t="shared" si="73"/>
        <v>0</v>
      </c>
      <c r="N214" s="163">
        <f t="shared" si="73"/>
        <v>0</v>
      </c>
      <c r="O214" s="163">
        <f t="shared" si="73"/>
        <v>0</v>
      </c>
      <c r="P214" s="163">
        <f t="shared" si="73"/>
        <v>0</v>
      </c>
      <c r="Q214" s="163">
        <f t="shared" si="73"/>
        <v>0</v>
      </c>
      <c r="R214" s="163">
        <f t="shared" si="72"/>
        <v>0</v>
      </c>
      <c r="S214" s="163">
        <f t="shared" si="72"/>
        <v>0</v>
      </c>
      <c r="T214" s="163">
        <f t="shared" si="71"/>
        <v>0</v>
      </c>
      <c r="U214" s="163">
        <f t="shared" si="71"/>
        <v>0</v>
      </c>
      <c r="V214" s="163">
        <f t="shared" si="71"/>
        <v>0</v>
      </c>
      <c r="W214" s="163">
        <f t="shared" si="71"/>
        <v>0</v>
      </c>
      <c r="X214" s="163">
        <f t="shared" si="71"/>
        <v>0</v>
      </c>
      <c r="Y214" s="163">
        <f t="shared" si="71"/>
        <v>0</v>
      </c>
      <c r="Z214" s="163">
        <f t="shared" si="71"/>
        <v>0</v>
      </c>
      <c r="AA214" s="163">
        <f t="shared" si="71"/>
        <v>0</v>
      </c>
      <c r="AB214" s="163">
        <f t="shared" si="71"/>
        <v>0</v>
      </c>
      <c r="AC214" s="163">
        <f t="shared" si="71"/>
        <v>0</v>
      </c>
      <c r="AD214" s="163">
        <f t="shared" si="71"/>
        <v>0</v>
      </c>
      <c r="AE214" s="163">
        <f t="shared" si="71"/>
        <v>0</v>
      </c>
      <c r="AF214" s="176">
        <f t="shared" si="71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72"/>
        <v>0</v>
      </c>
      <c r="D215" s="163">
        <f t="shared" si="72"/>
        <v>0</v>
      </c>
      <c r="E215" s="163">
        <f t="shared" si="72"/>
        <v>0</v>
      </c>
      <c r="F215" s="163">
        <f t="shared" si="72"/>
        <v>0</v>
      </c>
      <c r="G215" s="163">
        <f t="shared" si="72"/>
        <v>0</v>
      </c>
      <c r="H215" s="163">
        <f t="shared" si="72"/>
        <v>0</v>
      </c>
      <c r="I215" s="163">
        <f t="shared" si="72"/>
        <v>0</v>
      </c>
      <c r="J215" s="163">
        <f t="shared" si="72"/>
        <v>0</v>
      </c>
      <c r="K215" s="163">
        <f t="shared" si="72"/>
        <v>0</v>
      </c>
      <c r="L215" s="163">
        <f t="shared" si="73"/>
        <v>0</v>
      </c>
      <c r="M215" s="163">
        <f t="shared" si="73"/>
        <v>0</v>
      </c>
      <c r="N215" s="163">
        <f t="shared" si="73"/>
        <v>0</v>
      </c>
      <c r="O215" s="163">
        <f t="shared" si="73"/>
        <v>0</v>
      </c>
      <c r="P215" s="163">
        <f t="shared" si="73"/>
        <v>0</v>
      </c>
      <c r="Q215" s="163">
        <f t="shared" si="73"/>
        <v>0</v>
      </c>
      <c r="R215" s="163">
        <f t="shared" si="72"/>
        <v>0</v>
      </c>
      <c r="S215" s="163">
        <f t="shared" si="72"/>
        <v>0</v>
      </c>
      <c r="T215" s="163">
        <f t="shared" si="71"/>
        <v>0</v>
      </c>
      <c r="U215" s="163">
        <f t="shared" si="71"/>
        <v>0</v>
      </c>
      <c r="V215" s="163">
        <f t="shared" si="71"/>
        <v>0</v>
      </c>
      <c r="W215" s="163">
        <f t="shared" si="71"/>
        <v>0</v>
      </c>
      <c r="X215" s="163">
        <f t="shared" si="71"/>
        <v>0</v>
      </c>
      <c r="Y215" s="163">
        <f t="shared" si="71"/>
        <v>0</v>
      </c>
      <c r="Z215" s="163">
        <f t="shared" si="71"/>
        <v>0</v>
      </c>
      <c r="AA215" s="163">
        <f t="shared" si="71"/>
        <v>0</v>
      </c>
      <c r="AB215" s="163">
        <f t="shared" si="71"/>
        <v>0</v>
      </c>
      <c r="AC215" s="163">
        <f t="shared" si="71"/>
        <v>0</v>
      </c>
      <c r="AD215" s="163">
        <f t="shared" si="71"/>
        <v>0</v>
      </c>
      <c r="AE215" s="163">
        <f t="shared" si="71"/>
        <v>0</v>
      </c>
      <c r="AF215" s="176">
        <f t="shared" si="71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72"/>
        <v>0</v>
      </c>
      <c r="D216" s="163">
        <f t="shared" si="72"/>
        <v>0</v>
      </c>
      <c r="E216" s="163">
        <f t="shared" si="72"/>
        <v>0</v>
      </c>
      <c r="F216" s="163">
        <f t="shared" si="72"/>
        <v>0</v>
      </c>
      <c r="G216" s="163">
        <f t="shared" si="72"/>
        <v>0</v>
      </c>
      <c r="H216" s="163">
        <f t="shared" si="72"/>
        <v>0</v>
      </c>
      <c r="I216" s="163">
        <f t="shared" si="72"/>
        <v>0</v>
      </c>
      <c r="J216" s="163">
        <f t="shared" si="72"/>
        <v>0</v>
      </c>
      <c r="K216" s="163">
        <f t="shared" si="72"/>
        <v>0</v>
      </c>
      <c r="L216" s="163">
        <f t="shared" si="73"/>
        <v>0</v>
      </c>
      <c r="M216" s="163">
        <f t="shared" si="73"/>
        <v>0</v>
      </c>
      <c r="N216" s="163">
        <f t="shared" si="73"/>
        <v>0</v>
      </c>
      <c r="O216" s="163">
        <f t="shared" si="73"/>
        <v>0</v>
      </c>
      <c r="P216" s="163">
        <f t="shared" si="73"/>
        <v>0</v>
      </c>
      <c r="Q216" s="163">
        <f t="shared" si="73"/>
        <v>0</v>
      </c>
      <c r="R216" s="163">
        <f t="shared" ref="R216:AF231" si="74">Q216</f>
        <v>0</v>
      </c>
      <c r="S216" s="163">
        <f t="shared" si="74"/>
        <v>0</v>
      </c>
      <c r="T216" s="163">
        <f t="shared" si="74"/>
        <v>0</v>
      </c>
      <c r="U216" s="163">
        <f t="shared" si="74"/>
        <v>0</v>
      </c>
      <c r="V216" s="163">
        <f t="shared" si="74"/>
        <v>0</v>
      </c>
      <c r="W216" s="163">
        <f t="shared" si="74"/>
        <v>0</v>
      </c>
      <c r="X216" s="163">
        <f t="shared" si="74"/>
        <v>0</v>
      </c>
      <c r="Y216" s="163">
        <f t="shared" si="74"/>
        <v>0</v>
      </c>
      <c r="Z216" s="163">
        <f t="shared" si="74"/>
        <v>0</v>
      </c>
      <c r="AA216" s="163">
        <f t="shared" si="74"/>
        <v>0</v>
      </c>
      <c r="AB216" s="163">
        <f t="shared" si="74"/>
        <v>0</v>
      </c>
      <c r="AC216" s="163">
        <f t="shared" si="74"/>
        <v>0</v>
      </c>
      <c r="AD216" s="163">
        <f t="shared" si="74"/>
        <v>0</v>
      </c>
      <c r="AE216" s="163">
        <f t="shared" si="74"/>
        <v>0</v>
      </c>
      <c r="AF216" s="176">
        <f t="shared" si="74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S232" si="75">B217</f>
        <v>0</v>
      </c>
      <c r="D217" s="163">
        <f t="shared" si="75"/>
        <v>0</v>
      </c>
      <c r="E217" s="163">
        <f t="shared" si="75"/>
        <v>0</v>
      </c>
      <c r="F217" s="163">
        <f t="shared" si="75"/>
        <v>0</v>
      </c>
      <c r="G217" s="163">
        <f t="shared" si="75"/>
        <v>0</v>
      </c>
      <c r="H217" s="163">
        <f t="shared" si="75"/>
        <v>0</v>
      </c>
      <c r="I217" s="163">
        <f t="shared" si="75"/>
        <v>0</v>
      </c>
      <c r="J217" s="163">
        <f t="shared" si="75"/>
        <v>0</v>
      </c>
      <c r="K217" s="163">
        <f t="shared" si="75"/>
        <v>0</v>
      </c>
      <c r="L217" s="163">
        <f t="shared" ref="L217:Q232" si="76">K217</f>
        <v>0</v>
      </c>
      <c r="M217" s="163">
        <f t="shared" si="76"/>
        <v>0</v>
      </c>
      <c r="N217" s="163">
        <f t="shared" si="76"/>
        <v>0</v>
      </c>
      <c r="O217" s="163">
        <f t="shared" si="76"/>
        <v>0</v>
      </c>
      <c r="P217" s="163">
        <f t="shared" si="76"/>
        <v>0</v>
      </c>
      <c r="Q217" s="163">
        <f t="shared" si="76"/>
        <v>0</v>
      </c>
      <c r="R217" s="163">
        <f t="shared" si="75"/>
        <v>0</v>
      </c>
      <c r="S217" s="163">
        <f t="shared" si="75"/>
        <v>0</v>
      </c>
      <c r="T217" s="163">
        <f t="shared" si="74"/>
        <v>0</v>
      </c>
      <c r="U217" s="163">
        <f t="shared" si="74"/>
        <v>0</v>
      </c>
      <c r="V217" s="163">
        <f t="shared" si="74"/>
        <v>0</v>
      </c>
      <c r="W217" s="163">
        <f t="shared" si="74"/>
        <v>0</v>
      </c>
      <c r="X217" s="163">
        <f t="shared" si="74"/>
        <v>0</v>
      </c>
      <c r="Y217" s="163">
        <f t="shared" si="74"/>
        <v>0</v>
      </c>
      <c r="Z217" s="163">
        <f t="shared" si="74"/>
        <v>0</v>
      </c>
      <c r="AA217" s="163">
        <f t="shared" si="74"/>
        <v>0</v>
      </c>
      <c r="AB217" s="163">
        <f t="shared" si="74"/>
        <v>0</v>
      </c>
      <c r="AC217" s="163">
        <f t="shared" si="74"/>
        <v>0</v>
      </c>
      <c r="AD217" s="163">
        <f t="shared" si="74"/>
        <v>0</v>
      </c>
      <c r="AE217" s="163">
        <f t="shared" si="74"/>
        <v>0</v>
      </c>
      <c r="AF217" s="176">
        <f t="shared" si="74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75"/>
        <v>0</v>
      </c>
      <c r="D218" s="163">
        <f t="shared" si="75"/>
        <v>0</v>
      </c>
      <c r="E218" s="163">
        <f t="shared" si="75"/>
        <v>0</v>
      </c>
      <c r="F218" s="163">
        <f t="shared" si="75"/>
        <v>0</v>
      </c>
      <c r="G218" s="163">
        <f t="shared" si="75"/>
        <v>0</v>
      </c>
      <c r="H218" s="163">
        <f t="shared" si="75"/>
        <v>0</v>
      </c>
      <c r="I218" s="163">
        <f t="shared" si="75"/>
        <v>0</v>
      </c>
      <c r="J218" s="163">
        <f t="shared" si="75"/>
        <v>0</v>
      </c>
      <c r="K218" s="163">
        <f t="shared" si="75"/>
        <v>0</v>
      </c>
      <c r="L218" s="163">
        <f t="shared" si="76"/>
        <v>0</v>
      </c>
      <c r="M218" s="163">
        <f t="shared" si="76"/>
        <v>0</v>
      </c>
      <c r="N218" s="163">
        <f t="shared" si="76"/>
        <v>0</v>
      </c>
      <c r="O218" s="163">
        <f t="shared" si="76"/>
        <v>0</v>
      </c>
      <c r="P218" s="163">
        <f t="shared" si="76"/>
        <v>0</v>
      </c>
      <c r="Q218" s="163">
        <f t="shared" si="76"/>
        <v>0</v>
      </c>
      <c r="R218" s="163">
        <f t="shared" si="75"/>
        <v>0</v>
      </c>
      <c r="S218" s="163">
        <f t="shared" si="75"/>
        <v>0</v>
      </c>
      <c r="T218" s="163">
        <f t="shared" si="74"/>
        <v>0</v>
      </c>
      <c r="U218" s="163">
        <f t="shared" si="74"/>
        <v>0</v>
      </c>
      <c r="V218" s="163">
        <f t="shared" si="74"/>
        <v>0</v>
      </c>
      <c r="W218" s="163">
        <f t="shared" si="74"/>
        <v>0</v>
      </c>
      <c r="X218" s="163">
        <f t="shared" si="74"/>
        <v>0</v>
      </c>
      <c r="Y218" s="163">
        <f t="shared" si="74"/>
        <v>0</v>
      </c>
      <c r="Z218" s="163">
        <f t="shared" si="74"/>
        <v>0</v>
      </c>
      <c r="AA218" s="163">
        <f t="shared" si="74"/>
        <v>0</v>
      </c>
      <c r="AB218" s="163">
        <f t="shared" si="74"/>
        <v>0</v>
      </c>
      <c r="AC218" s="163">
        <f t="shared" si="74"/>
        <v>0</v>
      </c>
      <c r="AD218" s="163">
        <f t="shared" si="74"/>
        <v>0</v>
      </c>
      <c r="AE218" s="163">
        <f t="shared" si="74"/>
        <v>0</v>
      </c>
      <c r="AF218" s="176">
        <f t="shared" si="74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75"/>
        <v>0</v>
      </c>
      <c r="D219" s="163">
        <f t="shared" si="75"/>
        <v>0</v>
      </c>
      <c r="E219" s="163">
        <f t="shared" si="75"/>
        <v>0</v>
      </c>
      <c r="F219" s="163">
        <f t="shared" si="75"/>
        <v>0</v>
      </c>
      <c r="G219" s="163">
        <f t="shared" si="75"/>
        <v>0</v>
      </c>
      <c r="H219" s="163">
        <f t="shared" si="75"/>
        <v>0</v>
      </c>
      <c r="I219" s="163">
        <f t="shared" si="75"/>
        <v>0</v>
      </c>
      <c r="J219" s="163">
        <f t="shared" si="75"/>
        <v>0</v>
      </c>
      <c r="K219" s="163">
        <f t="shared" si="75"/>
        <v>0</v>
      </c>
      <c r="L219" s="163">
        <f t="shared" si="76"/>
        <v>0</v>
      </c>
      <c r="M219" s="163">
        <f t="shared" si="76"/>
        <v>0</v>
      </c>
      <c r="N219" s="163">
        <f t="shared" si="76"/>
        <v>0</v>
      </c>
      <c r="O219" s="163">
        <f t="shared" si="76"/>
        <v>0</v>
      </c>
      <c r="P219" s="163">
        <f t="shared" si="76"/>
        <v>0</v>
      </c>
      <c r="Q219" s="163">
        <f t="shared" si="76"/>
        <v>0</v>
      </c>
      <c r="R219" s="163">
        <f t="shared" si="75"/>
        <v>0</v>
      </c>
      <c r="S219" s="163">
        <f t="shared" si="75"/>
        <v>0</v>
      </c>
      <c r="T219" s="163">
        <f t="shared" si="74"/>
        <v>0</v>
      </c>
      <c r="U219" s="163">
        <f t="shared" si="74"/>
        <v>0</v>
      </c>
      <c r="V219" s="163">
        <f t="shared" si="74"/>
        <v>0</v>
      </c>
      <c r="W219" s="163">
        <f t="shared" si="74"/>
        <v>0</v>
      </c>
      <c r="X219" s="163">
        <f t="shared" si="74"/>
        <v>0</v>
      </c>
      <c r="Y219" s="163">
        <f t="shared" si="74"/>
        <v>0</v>
      </c>
      <c r="Z219" s="163">
        <f t="shared" si="74"/>
        <v>0</v>
      </c>
      <c r="AA219" s="163">
        <f t="shared" si="74"/>
        <v>0</v>
      </c>
      <c r="AB219" s="163">
        <f t="shared" si="74"/>
        <v>0</v>
      </c>
      <c r="AC219" s="163">
        <f t="shared" si="74"/>
        <v>0</v>
      </c>
      <c r="AD219" s="163">
        <f t="shared" si="74"/>
        <v>0</v>
      </c>
      <c r="AE219" s="163">
        <f t="shared" si="74"/>
        <v>0</v>
      </c>
      <c r="AF219" s="176">
        <f t="shared" si="74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75"/>
        <v>0</v>
      </c>
      <c r="D220" s="163">
        <f t="shared" si="75"/>
        <v>0</v>
      </c>
      <c r="E220" s="163">
        <f t="shared" si="75"/>
        <v>0</v>
      </c>
      <c r="F220" s="163">
        <f t="shared" si="75"/>
        <v>0</v>
      </c>
      <c r="G220" s="163">
        <f t="shared" si="75"/>
        <v>0</v>
      </c>
      <c r="H220" s="163">
        <f t="shared" si="75"/>
        <v>0</v>
      </c>
      <c r="I220" s="163">
        <f t="shared" si="75"/>
        <v>0</v>
      </c>
      <c r="J220" s="163">
        <f t="shared" si="75"/>
        <v>0</v>
      </c>
      <c r="K220" s="163">
        <f t="shared" si="75"/>
        <v>0</v>
      </c>
      <c r="L220" s="163">
        <f t="shared" si="76"/>
        <v>0</v>
      </c>
      <c r="M220" s="163">
        <f t="shared" si="76"/>
        <v>0</v>
      </c>
      <c r="N220" s="163">
        <f t="shared" si="76"/>
        <v>0</v>
      </c>
      <c r="O220" s="163">
        <f t="shared" si="76"/>
        <v>0</v>
      </c>
      <c r="P220" s="163">
        <f t="shared" si="76"/>
        <v>0</v>
      </c>
      <c r="Q220" s="163">
        <f t="shared" si="76"/>
        <v>0</v>
      </c>
      <c r="R220" s="163">
        <f t="shared" si="75"/>
        <v>0</v>
      </c>
      <c r="S220" s="163">
        <f t="shared" si="75"/>
        <v>0</v>
      </c>
      <c r="T220" s="163">
        <f t="shared" si="74"/>
        <v>0</v>
      </c>
      <c r="U220" s="163">
        <f t="shared" si="74"/>
        <v>0</v>
      </c>
      <c r="V220" s="163">
        <f t="shared" si="74"/>
        <v>0</v>
      </c>
      <c r="W220" s="163">
        <f t="shared" si="74"/>
        <v>0</v>
      </c>
      <c r="X220" s="163">
        <f t="shared" si="74"/>
        <v>0</v>
      </c>
      <c r="Y220" s="163">
        <f t="shared" si="74"/>
        <v>0</v>
      </c>
      <c r="Z220" s="163">
        <f t="shared" si="74"/>
        <v>0</v>
      </c>
      <c r="AA220" s="163">
        <f t="shared" si="74"/>
        <v>0</v>
      </c>
      <c r="AB220" s="163">
        <f t="shared" si="74"/>
        <v>0</v>
      </c>
      <c r="AC220" s="163">
        <f t="shared" si="74"/>
        <v>0</v>
      </c>
      <c r="AD220" s="163">
        <f t="shared" si="74"/>
        <v>0</v>
      </c>
      <c r="AE220" s="163">
        <f t="shared" si="74"/>
        <v>0</v>
      </c>
      <c r="AF220" s="176">
        <f t="shared" si="74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75"/>
        <v>0</v>
      </c>
      <c r="D221" s="163">
        <f t="shared" si="75"/>
        <v>0</v>
      </c>
      <c r="E221" s="163">
        <f t="shared" si="75"/>
        <v>0</v>
      </c>
      <c r="F221" s="163">
        <f t="shared" si="75"/>
        <v>0</v>
      </c>
      <c r="G221" s="163">
        <f t="shared" si="75"/>
        <v>0</v>
      </c>
      <c r="H221" s="163">
        <f t="shared" si="75"/>
        <v>0</v>
      </c>
      <c r="I221" s="163">
        <f t="shared" si="75"/>
        <v>0</v>
      </c>
      <c r="J221" s="163">
        <f t="shared" si="75"/>
        <v>0</v>
      </c>
      <c r="K221" s="163">
        <f t="shared" si="75"/>
        <v>0</v>
      </c>
      <c r="L221" s="163">
        <f t="shared" si="76"/>
        <v>0</v>
      </c>
      <c r="M221" s="163">
        <f t="shared" si="76"/>
        <v>0</v>
      </c>
      <c r="N221" s="163">
        <f t="shared" si="76"/>
        <v>0</v>
      </c>
      <c r="O221" s="163">
        <f t="shared" si="76"/>
        <v>0</v>
      </c>
      <c r="P221" s="163">
        <f t="shared" si="76"/>
        <v>0</v>
      </c>
      <c r="Q221" s="163">
        <f t="shared" si="76"/>
        <v>0</v>
      </c>
      <c r="R221" s="163">
        <f t="shared" si="75"/>
        <v>0</v>
      </c>
      <c r="S221" s="163">
        <f t="shared" si="75"/>
        <v>0</v>
      </c>
      <c r="T221" s="163">
        <f t="shared" si="74"/>
        <v>0</v>
      </c>
      <c r="U221" s="163">
        <f t="shared" si="74"/>
        <v>0</v>
      </c>
      <c r="V221" s="163">
        <f t="shared" si="74"/>
        <v>0</v>
      </c>
      <c r="W221" s="163">
        <f t="shared" si="74"/>
        <v>0</v>
      </c>
      <c r="X221" s="163">
        <f t="shared" si="74"/>
        <v>0</v>
      </c>
      <c r="Y221" s="163">
        <f t="shared" si="74"/>
        <v>0</v>
      </c>
      <c r="Z221" s="163">
        <f t="shared" si="74"/>
        <v>0</v>
      </c>
      <c r="AA221" s="163">
        <f t="shared" si="74"/>
        <v>0</v>
      </c>
      <c r="AB221" s="163">
        <f t="shared" si="74"/>
        <v>0</v>
      </c>
      <c r="AC221" s="163">
        <f t="shared" si="74"/>
        <v>0</v>
      </c>
      <c r="AD221" s="163">
        <f t="shared" si="74"/>
        <v>0</v>
      </c>
      <c r="AE221" s="163">
        <f t="shared" si="74"/>
        <v>0</v>
      </c>
      <c r="AF221" s="176">
        <f t="shared" si="74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75"/>
        <v>0</v>
      </c>
      <c r="D222" s="163">
        <f t="shared" si="75"/>
        <v>0</v>
      </c>
      <c r="E222" s="163">
        <f t="shared" si="75"/>
        <v>0</v>
      </c>
      <c r="F222" s="163">
        <f t="shared" si="75"/>
        <v>0</v>
      </c>
      <c r="G222" s="163">
        <f t="shared" si="75"/>
        <v>0</v>
      </c>
      <c r="H222" s="163">
        <f t="shared" si="75"/>
        <v>0</v>
      </c>
      <c r="I222" s="163">
        <f t="shared" si="75"/>
        <v>0</v>
      </c>
      <c r="J222" s="163">
        <f t="shared" si="75"/>
        <v>0</v>
      </c>
      <c r="K222" s="163">
        <f t="shared" si="75"/>
        <v>0</v>
      </c>
      <c r="L222" s="163">
        <f t="shared" si="76"/>
        <v>0</v>
      </c>
      <c r="M222" s="163">
        <f t="shared" si="76"/>
        <v>0</v>
      </c>
      <c r="N222" s="163">
        <f t="shared" si="76"/>
        <v>0</v>
      </c>
      <c r="O222" s="163">
        <f t="shared" si="76"/>
        <v>0</v>
      </c>
      <c r="P222" s="163">
        <f t="shared" si="76"/>
        <v>0</v>
      </c>
      <c r="Q222" s="163">
        <f t="shared" si="76"/>
        <v>0</v>
      </c>
      <c r="R222" s="163">
        <f t="shared" si="75"/>
        <v>0</v>
      </c>
      <c r="S222" s="163">
        <f t="shared" si="75"/>
        <v>0</v>
      </c>
      <c r="T222" s="163">
        <f t="shared" si="74"/>
        <v>0</v>
      </c>
      <c r="U222" s="163">
        <f t="shared" si="74"/>
        <v>0</v>
      </c>
      <c r="V222" s="163">
        <f t="shared" si="74"/>
        <v>0</v>
      </c>
      <c r="W222" s="163">
        <f t="shared" si="74"/>
        <v>0</v>
      </c>
      <c r="X222" s="163">
        <f t="shared" si="74"/>
        <v>0</v>
      </c>
      <c r="Y222" s="163">
        <f t="shared" si="74"/>
        <v>0</v>
      </c>
      <c r="Z222" s="163">
        <f t="shared" si="74"/>
        <v>0</v>
      </c>
      <c r="AA222" s="163">
        <f t="shared" si="74"/>
        <v>0</v>
      </c>
      <c r="AB222" s="163">
        <f t="shared" si="74"/>
        <v>0</v>
      </c>
      <c r="AC222" s="163">
        <f t="shared" si="74"/>
        <v>0</v>
      </c>
      <c r="AD222" s="163">
        <f t="shared" si="74"/>
        <v>0</v>
      </c>
      <c r="AE222" s="163">
        <f t="shared" si="74"/>
        <v>0</v>
      </c>
      <c r="AF222" s="176">
        <f t="shared" si="74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75"/>
        <v>0</v>
      </c>
      <c r="D223" s="163">
        <f t="shared" si="75"/>
        <v>0</v>
      </c>
      <c r="E223" s="163">
        <f t="shared" si="75"/>
        <v>0</v>
      </c>
      <c r="F223" s="163">
        <f t="shared" si="75"/>
        <v>0</v>
      </c>
      <c r="G223" s="163">
        <f t="shared" si="75"/>
        <v>0</v>
      </c>
      <c r="H223" s="163">
        <f t="shared" si="75"/>
        <v>0</v>
      </c>
      <c r="I223" s="163">
        <f t="shared" si="75"/>
        <v>0</v>
      </c>
      <c r="J223" s="163">
        <f t="shared" si="75"/>
        <v>0</v>
      </c>
      <c r="K223" s="163">
        <f t="shared" si="75"/>
        <v>0</v>
      </c>
      <c r="L223" s="163">
        <f t="shared" si="76"/>
        <v>0</v>
      </c>
      <c r="M223" s="163">
        <f t="shared" si="76"/>
        <v>0</v>
      </c>
      <c r="N223" s="163">
        <f t="shared" si="76"/>
        <v>0</v>
      </c>
      <c r="O223" s="163">
        <f t="shared" si="76"/>
        <v>0</v>
      </c>
      <c r="P223" s="163">
        <f t="shared" si="76"/>
        <v>0</v>
      </c>
      <c r="Q223" s="163">
        <f t="shared" si="76"/>
        <v>0</v>
      </c>
      <c r="R223" s="163">
        <f t="shared" si="75"/>
        <v>0</v>
      </c>
      <c r="S223" s="163">
        <f t="shared" si="75"/>
        <v>0</v>
      </c>
      <c r="T223" s="163">
        <f t="shared" si="74"/>
        <v>0</v>
      </c>
      <c r="U223" s="163">
        <f t="shared" si="74"/>
        <v>0</v>
      </c>
      <c r="V223" s="163">
        <f t="shared" si="74"/>
        <v>0</v>
      </c>
      <c r="W223" s="163">
        <f t="shared" si="74"/>
        <v>0</v>
      </c>
      <c r="X223" s="163">
        <f t="shared" si="74"/>
        <v>0</v>
      </c>
      <c r="Y223" s="163">
        <f t="shared" si="74"/>
        <v>0</v>
      </c>
      <c r="Z223" s="163">
        <f t="shared" si="74"/>
        <v>0</v>
      </c>
      <c r="AA223" s="163">
        <f t="shared" si="74"/>
        <v>0</v>
      </c>
      <c r="AB223" s="163">
        <f t="shared" si="74"/>
        <v>0</v>
      </c>
      <c r="AC223" s="163">
        <f t="shared" si="74"/>
        <v>0</v>
      </c>
      <c r="AD223" s="163">
        <f t="shared" si="74"/>
        <v>0</v>
      </c>
      <c r="AE223" s="163">
        <f t="shared" si="74"/>
        <v>0</v>
      </c>
      <c r="AF223" s="176">
        <f t="shared" si="74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75"/>
        <v>0</v>
      </c>
      <c r="D224" s="163">
        <f t="shared" si="75"/>
        <v>0</v>
      </c>
      <c r="E224" s="163">
        <f t="shared" si="75"/>
        <v>0</v>
      </c>
      <c r="F224" s="163">
        <f t="shared" si="75"/>
        <v>0</v>
      </c>
      <c r="G224" s="163">
        <f t="shared" si="75"/>
        <v>0</v>
      </c>
      <c r="H224" s="163">
        <f t="shared" si="75"/>
        <v>0</v>
      </c>
      <c r="I224" s="163">
        <f t="shared" si="75"/>
        <v>0</v>
      </c>
      <c r="J224" s="163">
        <f t="shared" si="75"/>
        <v>0</v>
      </c>
      <c r="K224" s="163">
        <f t="shared" si="75"/>
        <v>0</v>
      </c>
      <c r="L224" s="163">
        <f t="shared" si="76"/>
        <v>0</v>
      </c>
      <c r="M224" s="163">
        <f t="shared" si="76"/>
        <v>0</v>
      </c>
      <c r="N224" s="163">
        <f t="shared" si="76"/>
        <v>0</v>
      </c>
      <c r="O224" s="163">
        <f t="shared" si="76"/>
        <v>0</v>
      </c>
      <c r="P224" s="163">
        <f t="shared" si="76"/>
        <v>0</v>
      </c>
      <c r="Q224" s="163">
        <f t="shared" si="76"/>
        <v>0</v>
      </c>
      <c r="R224" s="163">
        <f t="shared" si="75"/>
        <v>0</v>
      </c>
      <c r="S224" s="163">
        <f t="shared" si="75"/>
        <v>0</v>
      </c>
      <c r="T224" s="163">
        <f t="shared" si="74"/>
        <v>0</v>
      </c>
      <c r="U224" s="163">
        <f t="shared" si="74"/>
        <v>0</v>
      </c>
      <c r="V224" s="163">
        <f t="shared" si="74"/>
        <v>0</v>
      </c>
      <c r="W224" s="163">
        <f t="shared" si="74"/>
        <v>0</v>
      </c>
      <c r="X224" s="163">
        <f t="shared" si="74"/>
        <v>0</v>
      </c>
      <c r="Y224" s="163">
        <f t="shared" si="74"/>
        <v>0</v>
      </c>
      <c r="Z224" s="163">
        <f t="shared" si="74"/>
        <v>0</v>
      </c>
      <c r="AA224" s="163">
        <f t="shared" si="74"/>
        <v>0</v>
      </c>
      <c r="AB224" s="163">
        <f t="shared" si="74"/>
        <v>0</v>
      </c>
      <c r="AC224" s="163">
        <f t="shared" si="74"/>
        <v>0</v>
      </c>
      <c r="AD224" s="163">
        <f t="shared" si="74"/>
        <v>0</v>
      </c>
      <c r="AE224" s="163">
        <f t="shared" si="74"/>
        <v>0</v>
      </c>
      <c r="AF224" s="176">
        <f t="shared" si="74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75"/>
        <v>0</v>
      </c>
      <c r="D225" s="163">
        <f t="shared" si="75"/>
        <v>0</v>
      </c>
      <c r="E225" s="163">
        <f t="shared" si="75"/>
        <v>0</v>
      </c>
      <c r="F225" s="163">
        <f t="shared" si="75"/>
        <v>0</v>
      </c>
      <c r="G225" s="163">
        <f t="shared" si="75"/>
        <v>0</v>
      </c>
      <c r="H225" s="163">
        <f t="shared" si="75"/>
        <v>0</v>
      </c>
      <c r="I225" s="163">
        <f t="shared" si="75"/>
        <v>0</v>
      </c>
      <c r="J225" s="163">
        <f t="shared" si="75"/>
        <v>0</v>
      </c>
      <c r="K225" s="163">
        <f t="shared" si="75"/>
        <v>0</v>
      </c>
      <c r="L225" s="163">
        <f t="shared" si="76"/>
        <v>0</v>
      </c>
      <c r="M225" s="163">
        <f t="shared" si="76"/>
        <v>0</v>
      </c>
      <c r="N225" s="163">
        <f t="shared" si="76"/>
        <v>0</v>
      </c>
      <c r="O225" s="163">
        <f t="shared" si="76"/>
        <v>0</v>
      </c>
      <c r="P225" s="163">
        <f t="shared" si="76"/>
        <v>0</v>
      </c>
      <c r="Q225" s="163">
        <f t="shared" si="76"/>
        <v>0</v>
      </c>
      <c r="R225" s="163">
        <f t="shared" si="75"/>
        <v>0</v>
      </c>
      <c r="S225" s="163">
        <f t="shared" si="75"/>
        <v>0</v>
      </c>
      <c r="T225" s="163">
        <f t="shared" si="74"/>
        <v>0</v>
      </c>
      <c r="U225" s="163">
        <f t="shared" si="74"/>
        <v>0</v>
      </c>
      <c r="V225" s="163">
        <f t="shared" si="74"/>
        <v>0</v>
      </c>
      <c r="W225" s="163">
        <f t="shared" si="74"/>
        <v>0</v>
      </c>
      <c r="X225" s="163">
        <f t="shared" si="74"/>
        <v>0</v>
      </c>
      <c r="Y225" s="163">
        <f t="shared" si="74"/>
        <v>0</v>
      </c>
      <c r="Z225" s="163">
        <f t="shared" si="74"/>
        <v>0</v>
      </c>
      <c r="AA225" s="163">
        <f t="shared" si="74"/>
        <v>0</v>
      </c>
      <c r="AB225" s="163">
        <f t="shared" si="74"/>
        <v>0</v>
      </c>
      <c r="AC225" s="163">
        <f t="shared" si="74"/>
        <v>0</v>
      </c>
      <c r="AD225" s="163">
        <f t="shared" si="74"/>
        <v>0</v>
      </c>
      <c r="AE225" s="163">
        <f t="shared" si="74"/>
        <v>0</v>
      </c>
      <c r="AF225" s="176">
        <f t="shared" si="74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75"/>
        <v>0</v>
      </c>
      <c r="D226" s="163">
        <f t="shared" si="75"/>
        <v>0</v>
      </c>
      <c r="E226" s="163">
        <f t="shared" si="75"/>
        <v>0</v>
      </c>
      <c r="F226" s="163">
        <f t="shared" si="75"/>
        <v>0</v>
      </c>
      <c r="G226" s="163">
        <f t="shared" si="75"/>
        <v>0</v>
      </c>
      <c r="H226" s="163">
        <f t="shared" si="75"/>
        <v>0</v>
      </c>
      <c r="I226" s="163">
        <f t="shared" si="75"/>
        <v>0</v>
      </c>
      <c r="J226" s="163">
        <f t="shared" si="75"/>
        <v>0</v>
      </c>
      <c r="K226" s="163">
        <f t="shared" si="75"/>
        <v>0</v>
      </c>
      <c r="L226" s="163">
        <f t="shared" si="76"/>
        <v>0</v>
      </c>
      <c r="M226" s="163">
        <f t="shared" si="76"/>
        <v>0</v>
      </c>
      <c r="N226" s="163">
        <f t="shared" si="76"/>
        <v>0</v>
      </c>
      <c r="O226" s="163">
        <f t="shared" si="76"/>
        <v>0</v>
      </c>
      <c r="P226" s="163">
        <f t="shared" si="76"/>
        <v>0</v>
      </c>
      <c r="Q226" s="163">
        <f t="shared" si="76"/>
        <v>0</v>
      </c>
      <c r="R226" s="163">
        <f t="shared" si="75"/>
        <v>0</v>
      </c>
      <c r="S226" s="163">
        <f t="shared" si="75"/>
        <v>0</v>
      </c>
      <c r="T226" s="163">
        <f t="shared" si="74"/>
        <v>0</v>
      </c>
      <c r="U226" s="163">
        <f t="shared" si="74"/>
        <v>0</v>
      </c>
      <c r="V226" s="163">
        <f t="shared" si="74"/>
        <v>0</v>
      </c>
      <c r="W226" s="163">
        <f t="shared" si="74"/>
        <v>0</v>
      </c>
      <c r="X226" s="163">
        <f t="shared" si="74"/>
        <v>0</v>
      </c>
      <c r="Y226" s="163">
        <f t="shared" si="74"/>
        <v>0</v>
      </c>
      <c r="Z226" s="163">
        <f t="shared" si="74"/>
        <v>0</v>
      </c>
      <c r="AA226" s="163">
        <f t="shared" si="74"/>
        <v>0</v>
      </c>
      <c r="AB226" s="163">
        <f t="shared" si="74"/>
        <v>0</v>
      </c>
      <c r="AC226" s="163">
        <f t="shared" si="74"/>
        <v>0</v>
      </c>
      <c r="AD226" s="163">
        <f t="shared" si="74"/>
        <v>0</v>
      </c>
      <c r="AE226" s="163">
        <f t="shared" si="74"/>
        <v>0</v>
      </c>
      <c r="AF226" s="176">
        <f t="shared" si="74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75"/>
        <v>0</v>
      </c>
      <c r="D227" s="163">
        <f t="shared" si="75"/>
        <v>0</v>
      </c>
      <c r="E227" s="163">
        <f t="shared" si="75"/>
        <v>0</v>
      </c>
      <c r="F227" s="163">
        <f t="shared" si="75"/>
        <v>0</v>
      </c>
      <c r="G227" s="163">
        <f t="shared" si="75"/>
        <v>0</v>
      </c>
      <c r="H227" s="163">
        <f t="shared" si="75"/>
        <v>0</v>
      </c>
      <c r="I227" s="163">
        <f t="shared" si="75"/>
        <v>0</v>
      </c>
      <c r="J227" s="163">
        <f t="shared" si="75"/>
        <v>0</v>
      </c>
      <c r="K227" s="163">
        <f t="shared" si="75"/>
        <v>0</v>
      </c>
      <c r="L227" s="163">
        <f t="shared" si="76"/>
        <v>0</v>
      </c>
      <c r="M227" s="163">
        <f t="shared" si="76"/>
        <v>0</v>
      </c>
      <c r="N227" s="163">
        <f t="shared" si="76"/>
        <v>0</v>
      </c>
      <c r="O227" s="163">
        <f t="shared" si="76"/>
        <v>0</v>
      </c>
      <c r="P227" s="163">
        <f t="shared" si="76"/>
        <v>0</v>
      </c>
      <c r="Q227" s="163">
        <f t="shared" si="76"/>
        <v>0</v>
      </c>
      <c r="R227" s="163">
        <f t="shared" si="75"/>
        <v>0</v>
      </c>
      <c r="S227" s="163">
        <f t="shared" si="75"/>
        <v>0</v>
      </c>
      <c r="T227" s="163">
        <f t="shared" si="74"/>
        <v>0</v>
      </c>
      <c r="U227" s="163">
        <f t="shared" si="74"/>
        <v>0</v>
      </c>
      <c r="V227" s="163">
        <f t="shared" si="74"/>
        <v>0</v>
      </c>
      <c r="W227" s="163">
        <f t="shared" si="74"/>
        <v>0</v>
      </c>
      <c r="X227" s="163">
        <f t="shared" si="74"/>
        <v>0</v>
      </c>
      <c r="Y227" s="163">
        <f t="shared" si="74"/>
        <v>0</v>
      </c>
      <c r="Z227" s="163">
        <f t="shared" si="74"/>
        <v>0</v>
      </c>
      <c r="AA227" s="163">
        <f t="shared" si="74"/>
        <v>0</v>
      </c>
      <c r="AB227" s="163">
        <f t="shared" si="74"/>
        <v>0</v>
      </c>
      <c r="AC227" s="163">
        <f t="shared" si="74"/>
        <v>0</v>
      </c>
      <c r="AD227" s="163">
        <f t="shared" si="74"/>
        <v>0</v>
      </c>
      <c r="AE227" s="163">
        <f t="shared" si="74"/>
        <v>0</v>
      </c>
      <c r="AF227" s="176">
        <f t="shared" si="74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75"/>
        <v>0</v>
      </c>
      <c r="D228" s="163">
        <f t="shared" si="75"/>
        <v>0</v>
      </c>
      <c r="E228" s="163">
        <f t="shared" si="75"/>
        <v>0</v>
      </c>
      <c r="F228" s="163">
        <f t="shared" si="75"/>
        <v>0</v>
      </c>
      <c r="G228" s="163">
        <f t="shared" si="75"/>
        <v>0</v>
      </c>
      <c r="H228" s="163">
        <f t="shared" si="75"/>
        <v>0</v>
      </c>
      <c r="I228" s="163">
        <f t="shared" si="75"/>
        <v>0</v>
      </c>
      <c r="J228" s="163">
        <f t="shared" si="75"/>
        <v>0</v>
      </c>
      <c r="K228" s="163">
        <f t="shared" si="75"/>
        <v>0</v>
      </c>
      <c r="L228" s="163">
        <f t="shared" si="76"/>
        <v>0</v>
      </c>
      <c r="M228" s="163">
        <f t="shared" si="76"/>
        <v>0</v>
      </c>
      <c r="N228" s="163">
        <f t="shared" si="76"/>
        <v>0</v>
      </c>
      <c r="O228" s="163">
        <f t="shared" si="76"/>
        <v>0</v>
      </c>
      <c r="P228" s="163">
        <f t="shared" si="76"/>
        <v>0</v>
      </c>
      <c r="Q228" s="163">
        <f t="shared" si="76"/>
        <v>0</v>
      </c>
      <c r="R228" s="163">
        <f t="shared" si="75"/>
        <v>0</v>
      </c>
      <c r="S228" s="163">
        <f t="shared" si="75"/>
        <v>0</v>
      </c>
      <c r="T228" s="163">
        <f t="shared" si="74"/>
        <v>0</v>
      </c>
      <c r="U228" s="163">
        <f t="shared" si="74"/>
        <v>0</v>
      </c>
      <c r="V228" s="163">
        <f t="shared" si="74"/>
        <v>0</v>
      </c>
      <c r="W228" s="163">
        <f t="shared" si="74"/>
        <v>0</v>
      </c>
      <c r="X228" s="163">
        <f t="shared" si="74"/>
        <v>0</v>
      </c>
      <c r="Y228" s="163">
        <f t="shared" si="74"/>
        <v>0</v>
      </c>
      <c r="Z228" s="163">
        <f t="shared" si="74"/>
        <v>0</v>
      </c>
      <c r="AA228" s="163">
        <f t="shared" si="74"/>
        <v>0</v>
      </c>
      <c r="AB228" s="163">
        <f t="shared" si="74"/>
        <v>0</v>
      </c>
      <c r="AC228" s="163">
        <f t="shared" si="74"/>
        <v>0</v>
      </c>
      <c r="AD228" s="163">
        <f t="shared" si="74"/>
        <v>0</v>
      </c>
      <c r="AE228" s="163">
        <f t="shared" si="74"/>
        <v>0</v>
      </c>
      <c r="AF228" s="176">
        <f t="shared" si="74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75"/>
        <v>0</v>
      </c>
      <c r="D229" s="163">
        <f t="shared" si="75"/>
        <v>0</v>
      </c>
      <c r="E229" s="163">
        <f t="shared" si="75"/>
        <v>0</v>
      </c>
      <c r="F229" s="163">
        <f t="shared" si="75"/>
        <v>0</v>
      </c>
      <c r="G229" s="163">
        <f t="shared" si="75"/>
        <v>0</v>
      </c>
      <c r="H229" s="163">
        <f t="shared" si="75"/>
        <v>0</v>
      </c>
      <c r="I229" s="163">
        <f t="shared" si="75"/>
        <v>0</v>
      </c>
      <c r="J229" s="163">
        <f t="shared" si="75"/>
        <v>0</v>
      </c>
      <c r="K229" s="163">
        <f t="shared" si="75"/>
        <v>0</v>
      </c>
      <c r="L229" s="163">
        <f t="shared" si="76"/>
        <v>0</v>
      </c>
      <c r="M229" s="163">
        <f t="shared" si="76"/>
        <v>0</v>
      </c>
      <c r="N229" s="163">
        <f t="shared" si="76"/>
        <v>0</v>
      </c>
      <c r="O229" s="163">
        <f t="shared" si="76"/>
        <v>0</v>
      </c>
      <c r="P229" s="163">
        <f t="shared" si="76"/>
        <v>0</v>
      </c>
      <c r="Q229" s="163">
        <f t="shared" si="76"/>
        <v>0</v>
      </c>
      <c r="R229" s="163">
        <f t="shared" si="75"/>
        <v>0</v>
      </c>
      <c r="S229" s="163">
        <f t="shared" si="75"/>
        <v>0</v>
      </c>
      <c r="T229" s="163">
        <f t="shared" si="74"/>
        <v>0</v>
      </c>
      <c r="U229" s="163">
        <f t="shared" si="74"/>
        <v>0</v>
      </c>
      <c r="V229" s="163">
        <f t="shared" si="74"/>
        <v>0</v>
      </c>
      <c r="W229" s="163">
        <f t="shared" si="74"/>
        <v>0</v>
      </c>
      <c r="X229" s="163">
        <f t="shared" si="74"/>
        <v>0</v>
      </c>
      <c r="Y229" s="163">
        <f t="shared" si="74"/>
        <v>0</v>
      </c>
      <c r="Z229" s="163">
        <f t="shared" si="74"/>
        <v>0</v>
      </c>
      <c r="AA229" s="163">
        <f t="shared" si="74"/>
        <v>0</v>
      </c>
      <c r="AB229" s="163">
        <f t="shared" si="74"/>
        <v>0</v>
      </c>
      <c r="AC229" s="163">
        <f t="shared" si="74"/>
        <v>0</v>
      </c>
      <c r="AD229" s="163">
        <f t="shared" si="74"/>
        <v>0</v>
      </c>
      <c r="AE229" s="163">
        <f t="shared" si="74"/>
        <v>0</v>
      </c>
      <c r="AF229" s="176">
        <f t="shared" si="74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75"/>
        <v>0</v>
      </c>
      <c r="D230" s="163">
        <f t="shared" si="75"/>
        <v>0</v>
      </c>
      <c r="E230" s="163">
        <f t="shared" si="75"/>
        <v>0</v>
      </c>
      <c r="F230" s="163">
        <f t="shared" si="75"/>
        <v>0</v>
      </c>
      <c r="G230" s="163">
        <f t="shared" si="75"/>
        <v>0</v>
      </c>
      <c r="H230" s="163">
        <f t="shared" si="75"/>
        <v>0</v>
      </c>
      <c r="I230" s="163">
        <f t="shared" si="75"/>
        <v>0</v>
      </c>
      <c r="J230" s="163">
        <f t="shared" si="75"/>
        <v>0</v>
      </c>
      <c r="K230" s="163">
        <f t="shared" si="75"/>
        <v>0</v>
      </c>
      <c r="L230" s="163">
        <f t="shared" si="76"/>
        <v>0</v>
      </c>
      <c r="M230" s="163">
        <f t="shared" si="76"/>
        <v>0</v>
      </c>
      <c r="N230" s="163">
        <f t="shared" si="76"/>
        <v>0</v>
      </c>
      <c r="O230" s="163">
        <f t="shared" si="76"/>
        <v>0</v>
      </c>
      <c r="P230" s="163">
        <f t="shared" si="76"/>
        <v>0</v>
      </c>
      <c r="Q230" s="163">
        <f t="shared" si="76"/>
        <v>0</v>
      </c>
      <c r="R230" s="163">
        <f t="shared" si="75"/>
        <v>0</v>
      </c>
      <c r="S230" s="163">
        <f t="shared" si="75"/>
        <v>0</v>
      </c>
      <c r="T230" s="163">
        <f t="shared" si="74"/>
        <v>0</v>
      </c>
      <c r="U230" s="163">
        <f t="shared" si="74"/>
        <v>0</v>
      </c>
      <c r="V230" s="163">
        <f t="shared" si="74"/>
        <v>0</v>
      </c>
      <c r="W230" s="163">
        <f t="shared" si="74"/>
        <v>0</v>
      </c>
      <c r="X230" s="163">
        <f t="shared" si="74"/>
        <v>0</v>
      </c>
      <c r="Y230" s="163">
        <f t="shared" si="74"/>
        <v>0</v>
      </c>
      <c r="Z230" s="163">
        <f t="shared" si="74"/>
        <v>0</v>
      </c>
      <c r="AA230" s="163">
        <f t="shared" si="74"/>
        <v>0</v>
      </c>
      <c r="AB230" s="163">
        <f t="shared" si="74"/>
        <v>0</v>
      </c>
      <c r="AC230" s="163">
        <f t="shared" si="74"/>
        <v>0</v>
      </c>
      <c r="AD230" s="163">
        <f t="shared" si="74"/>
        <v>0</v>
      </c>
      <c r="AE230" s="163">
        <f t="shared" si="74"/>
        <v>0</v>
      </c>
      <c r="AF230" s="176">
        <f t="shared" si="74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75"/>
        <v>0</v>
      </c>
      <c r="D231" s="163">
        <f t="shared" si="75"/>
        <v>0</v>
      </c>
      <c r="E231" s="163">
        <f t="shared" si="75"/>
        <v>0</v>
      </c>
      <c r="F231" s="163">
        <f t="shared" si="75"/>
        <v>0</v>
      </c>
      <c r="G231" s="163">
        <f t="shared" si="75"/>
        <v>0</v>
      </c>
      <c r="H231" s="163">
        <f t="shared" si="75"/>
        <v>0</v>
      </c>
      <c r="I231" s="163">
        <f t="shared" si="75"/>
        <v>0</v>
      </c>
      <c r="J231" s="163">
        <f t="shared" si="75"/>
        <v>0</v>
      </c>
      <c r="K231" s="163">
        <f t="shared" si="75"/>
        <v>0</v>
      </c>
      <c r="L231" s="163">
        <f t="shared" si="76"/>
        <v>0</v>
      </c>
      <c r="M231" s="163">
        <f t="shared" si="76"/>
        <v>0</v>
      </c>
      <c r="N231" s="163">
        <f t="shared" si="76"/>
        <v>0</v>
      </c>
      <c r="O231" s="163">
        <f t="shared" si="76"/>
        <v>0</v>
      </c>
      <c r="P231" s="163">
        <f t="shared" si="76"/>
        <v>0</v>
      </c>
      <c r="Q231" s="163">
        <f t="shared" si="76"/>
        <v>0</v>
      </c>
      <c r="R231" s="163">
        <f t="shared" si="75"/>
        <v>0</v>
      </c>
      <c r="S231" s="163">
        <f t="shared" si="75"/>
        <v>0</v>
      </c>
      <c r="T231" s="163">
        <f t="shared" si="74"/>
        <v>0</v>
      </c>
      <c r="U231" s="163">
        <f t="shared" si="74"/>
        <v>0</v>
      </c>
      <c r="V231" s="163">
        <f t="shared" si="74"/>
        <v>0</v>
      </c>
      <c r="W231" s="163">
        <f t="shared" si="74"/>
        <v>0</v>
      </c>
      <c r="X231" s="163">
        <f t="shared" si="74"/>
        <v>0</v>
      </c>
      <c r="Y231" s="163">
        <f t="shared" si="74"/>
        <v>0</v>
      </c>
      <c r="Z231" s="163">
        <f t="shared" si="74"/>
        <v>0</v>
      </c>
      <c r="AA231" s="163">
        <f t="shared" si="74"/>
        <v>0</v>
      </c>
      <c r="AB231" s="163">
        <f t="shared" si="74"/>
        <v>0</v>
      </c>
      <c r="AC231" s="163">
        <f t="shared" si="74"/>
        <v>0</v>
      </c>
      <c r="AD231" s="163">
        <f t="shared" si="74"/>
        <v>0</v>
      </c>
      <c r="AE231" s="163">
        <f t="shared" si="74"/>
        <v>0</v>
      </c>
      <c r="AF231" s="176">
        <f t="shared" si="74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75"/>
        <v>0</v>
      </c>
      <c r="D232" s="163">
        <f t="shared" si="75"/>
        <v>0</v>
      </c>
      <c r="E232" s="163">
        <f t="shared" si="75"/>
        <v>0</v>
      </c>
      <c r="F232" s="163">
        <f t="shared" si="75"/>
        <v>0</v>
      </c>
      <c r="G232" s="163">
        <f t="shared" si="75"/>
        <v>0</v>
      </c>
      <c r="H232" s="163">
        <f t="shared" si="75"/>
        <v>0</v>
      </c>
      <c r="I232" s="163">
        <f t="shared" si="75"/>
        <v>0</v>
      </c>
      <c r="J232" s="163">
        <f t="shared" si="75"/>
        <v>0</v>
      </c>
      <c r="K232" s="163">
        <f t="shared" si="75"/>
        <v>0</v>
      </c>
      <c r="L232" s="163">
        <f t="shared" si="76"/>
        <v>0</v>
      </c>
      <c r="M232" s="163">
        <f t="shared" si="76"/>
        <v>0</v>
      </c>
      <c r="N232" s="163">
        <f t="shared" si="76"/>
        <v>0</v>
      </c>
      <c r="O232" s="163">
        <f t="shared" si="76"/>
        <v>0</v>
      </c>
      <c r="P232" s="163">
        <f t="shared" si="76"/>
        <v>0</v>
      </c>
      <c r="Q232" s="163">
        <f t="shared" si="76"/>
        <v>0</v>
      </c>
      <c r="R232" s="163">
        <f t="shared" ref="R232:AF247" si="77">Q232</f>
        <v>0</v>
      </c>
      <c r="S232" s="163">
        <f t="shared" si="77"/>
        <v>0</v>
      </c>
      <c r="T232" s="163">
        <f t="shared" si="77"/>
        <v>0</v>
      </c>
      <c r="U232" s="163">
        <f t="shared" si="77"/>
        <v>0</v>
      </c>
      <c r="V232" s="163">
        <f t="shared" si="77"/>
        <v>0</v>
      </c>
      <c r="W232" s="163">
        <f t="shared" si="77"/>
        <v>0</v>
      </c>
      <c r="X232" s="163">
        <f t="shared" si="77"/>
        <v>0</v>
      </c>
      <c r="Y232" s="163">
        <f t="shared" si="77"/>
        <v>0</v>
      </c>
      <c r="Z232" s="163">
        <f t="shared" si="77"/>
        <v>0</v>
      </c>
      <c r="AA232" s="163">
        <f t="shared" si="77"/>
        <v>0</v>
      </c>
      <c r="AB232" s="163">
        <f t="shared" si="77"/>
        <v>0</v>
      </c>
      <c r="AC232" s="163">
        <f t="shared" si="77"/>
        <v>0</v>
      </c>
      <c r="AD232" s="163">
        <f t="shared" si="77"/>
        <v>0</v>
      </c>
      <c r="AE232" s="163">
        <f t="shared" si="77"/>
        <v>0</v>
      </c>
      <c r="AF232" s="176">
        <f t="shared" si="77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S248" si="78">B233</f>
        <v>0</v>
      </c>
      <c r="D233" s="163">
        <f t="shared" si="78"/>
        <v>0</v>
      </c>
      <c r="E233" s="163">
        <f t="shared" si="78"/>
        <v>0</v>
      </c>
      <c r="F233" s="163">
        <f t="shared" si="78"/>
        <v>0</v>
      </c>
      <c r="G233" s="163">
        <f t="shared" si="78"/>
        <v>0</v>
      </c>
      <c r="H233" s="163">
        <f t="shared" si="78"/>
        <v>0</v>
      </c>
      <c r="I233" s="163">
        <f t="shared" si="78"/>
        <v>0</v>
      </c>
      <c r="J233" s="163">
        <f t="shared" si="78"/>
        <v>0</v>
      </c>
      <c r="K233" s="163">
        <f t="shared" si="78"/>
        <v>0</v>
      </c>
      <c r="L233" s="163">
        <f t="shared" ref="L233:Q248" si="79">K233</f>
        <v>0</v>
      </c>
      <c r="M233" s="163">
        <f t="shared" si="79"/>
        <v>0</v>
      </c>
      <c r="N233" s="163">
        <f t="shared" si="79"/>
        <v>0</v>
      </c>
      <c r="O233" s="163">
        <f t="shared" si="79"/>
        <v>0</v>
      </c>
      <c r="P233" s="163">
        <f t="shared" si="79"/>
        <v>0</v>
      </c>
      <c r="Q233" s="163">
        <f t="shared" si="79"/>
        <v>0</v>
      </c>
      <c r="R233" s="163">
        <f t="shared" si="78"/>
        <v>0</v>
      </c>
      <c r="S233" s="163">
        <f t="shared" si="78"/>
        <v>0</v>
      </c>
      <c r="T233" s="163">
        <f t="shared" si="77"/>
        <v>0</v>
      </c>
      <c r="U233" s="163">
        <f t="shared" si="77"/>
        <v>0</v>
      </c>
      <c r="V233" s="163">
        <f t="shared" si="77"/>
        <v>0</v>
      </c>
      <c r="W233" s="163">
        <f t="shared" si="77"/>
        <v>0</v>
      </c>
      <c r="X233" s="163">
        <f t="shared" si="77"/>
        <v>0</v>
      </c>
      <c r="Y233" s="163">
        <f t="shared" si="77"/>
        <v>0</v>
      </c>
      <c r="Z233" s="163">
        <f t="shared" si="77"/>
        <v>0</v>
      </c>
      <c r="AA233" s="163">
        <f t="shared" si="77"/>
        <v>0</v>
      </c>
      <c r="AB233" s="163">
        <f t="shared" si="77"/>
        <v>0</v>
      </c>
      <c r="AC233" s="163">
        <f t="shared" si="77"/>
        <v>0</v>
      </c>
      <c r="AD233" s="163">
        <f t="shared" si="77"/>
        <v>0</v>
      </c>
      <c r="AE233" s="163">
        <f t="shared" si="77"/>
        <v>0</v>
      </c>
      <c r="AF233" s="176">
        <f t="shared" si="77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78"/>
        <v>0</v>
      </c>
      <c r="D234" s="163">
        <f t="shared" si="78"/>
        <v>0</v>
      </c>
      <c r="E234" s="163">
        <f t="shared" si="78"/>
        <v>0</v>
      </c>
      <c r="F234" s="163">
        <f t="shared" si="78"/>
        <v>0</v>
      </c>
      <c r="G234" s="163">
        <f t="shared" si="78"/>
        <v>0</v>
      </c>
      <c r="H234" s="163">
        <f t="shared" si="78"/>
        <v>0</v>
      </c>
      <c r="I234" s="163">
        <f t="shared" si="78"/>
        <v>0</v>
      </c>
      <c r="J234" s="163">
        <f t="shared" si="78"/>
        <v>0</v>
      </c>
      <c r="K234" s="163">
        <f t="shared" si="78"/>
        <v>0</v>
      </c>
      <c r="L234" s="163">
        <f t="shared" si="79"/>
        <v>0</v>
      </c>
      <c r="M234" s="163">
        <f t="shared" si="79"/>
        <v>0</v>
      </c>
      <c r="N234" s="163">
        <f t="shared" si="79"/>
        <v>0</v>
      </c>
      <c r="O234" s="163">
        <f t="shared" si="79"/>
        <v>0</v>
      </c>
      <c r="P234" s="163">
        <f t="shared" si="79"/>
        <v>0</v>
      </c>
      <c r="Q234" s="163">
        <f t="shared" si="79"/>
        <v>0</v>
      </c>
      <c r="R234" s="163">
        <f t="shared" si="78"/>
        <v>0</v>
      </c>
      <c r="S234" s="163">
        <f t="shared" si="78"/>
        <v>0</v>
      </c>
      <c r="T234" s="163">
        <f t="shared" si="77"/>
        <v>0</v>
      </c>
      <c r="U234" s="163">
        <f t="shared" si="77"/>
        <v>0</v>
      </c>
      <c r="V234" s="163">
        <f t="shared" si="77"/>
        <v>0</v>
      </c>
      <c r="W234" s="163">
        <f t="shared" si="77"/>
        <v>0</v>
      </c>
      <c r="X234" s="163">
        <f t="shared" si="77"/>
        <v>0</v>
      </c>
      <c r="Y234" s="163">
        <f t="shared" si="77"/>
        <v>0</v>
      </c>
      <c r="Z234" s="163">
        <f t="shared" si="77"/>
        <v>0</v>
      </c>
      <c r="AA234" s="163">
        <f t="shared" si="77"/>
        <v>0</v>
      </c>
      <c r="AB234" s="163">
        <f t="shared" si="77"/>
        <v>0</v>
      </c>
      <c r="AC234" s="163">
        <f t="shared" si="77"/>
        <v>0</v>
      </c>
      <c r="AD234" s="163">
        <f t="shared" si="77"/>
        <v>0</v>
      </c>
      <c r="AE234" s="163">
        <f t="shared" si="77"/>
        <v>0</v>
      </c>
      <c r="AF234" s="176">
        <f t="shared" si="77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78"/>
        <v>0</v>
      </c>
      <c r="D235" s="163">
        <f t="shared" si="78"/>
        <v>0</v>
      </c>
      <c r="E235" s="163">
        <f t="shared" si="78"/>
        <v>0</v>
      </c>
      <c r="F235" s="163">
        <f t="shared" si="78"/>
        <v>0</v>
      </c>
      <c r="G235" s="163">
        <f t="shared" si="78"/>
        <v>0</v>
      </c>
      <c r="H235" s="163">
        <f t="shared" si="78"/>
        <v>0</v>
      </c>
      <c r="I235" s="163">
        <f t="shared" si="78"/>
        <v>0</v>
      </c>
      <c r="J235" s="163">
        <f t="shared" si="78"/>
        <v>0</v>
      </c>
      <c r="K235" s="163">
        <f t="shared" si="78"/>
        <v>0</v>
      </c>
      <c r="L235" s="163">
        <f t="shared" si="79"/>
        <v>0</v>
      </c>
      <c r="M235" s="163">
        <f t="shared" si="79"/>
        <v>0</v>
      </c>
      <c r="N235" s="163">
        <f t="shared" si="79"/>
        <v>0</v>
      </c>
      <c r="O235" s="163">
        <f t="shared" si="79"/>
        <v>0</v>
      </c>
      <c r="P235" s="163">
        <f t="shared" si="79"/>
        <v>0</v>
      </c>
      <c r="Q235" s="163">
        <f t="shared" si="79"/>
        <v>0</v>
      </c>
      <c r="R235" s="163">
        <f t="shared" si="78"/>
        <v>0</v>
      </c>
      <c r="S235" s="163">
        <f t="shared" si="78"/>
        <v>0</v>
      </c>
      <c r="T235" s="163">
        <f t="shared" si="77"/>
        <v>0</v>
      </c>
      <c r="U235" s="163">
        <f t="shared" si="77"/>
        <v>0</v>
      </c>
      <c r="V235" s="163">
        <f t="shared" si="77"/>
        <v>0</v>
      </c>
      <c r="W235" s="163">
        <f t="shared" si="77"/>
        <v>0</v>
      </c>
      <c r="X235" s="163">
        <f t="shared" si="77"/>
        <v>0</v>
      </c>
      <c r="Y235" s="163">
        <f t="shared" si="77"/>
        <v>0</v>
      </c>
      <c r="Z235" s="163">
        <f t="shared" si="77"/>
        <v>0</v>
      </c>
      <c r="AA235" s="163">
        <f t="shared" si="77"/>
        <v>0</v>
      </c>
      <c r="AB235" s="163">
        <f t="shared" si="77"/>
        <v>0</v>
      </c>
      <c r="AC235" s="163">
        <f t="shared" si="77"/>
        <v>0</v>
      </c>
      <c r="AD235" s="163">
        <f t="shared" si="77"/>
        <v>0</v>
      </c>
      <c r="AE235" s="163">
        <f t="shared" si="77"/>
        <v>0</v>
      </c>
      <c r="AF235" s="176">
        <f t="shared" si="77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78"/>
        <v>0</v>
      </c>
      <c r="D236" s="163">
        <f t="shared" si="78"/>
        <v>0</v>
      </c>
      <c r="E236" s="163">
        <f t="shared" si="78"/>
        <v>0</v>
      </c>
      <c r="F236" s="163">
        <f t="shared" si="78"/>
        <v>0</v>
      </c>
      <c r="G236" s="163">
        <f t="shared" si="78"/>
        <v>0</v>
      </c>
      <c r="H236" s="163">
        <f t="shared" si="78"/>
        <v>0</v>
      </c>
      <c r="I236" s="163">
        <f t="shared" si="78"/>
        <v>0</v>
      </c>
      <c r="J236" s="163">
        <f t="shared" si="78"/>
        <v>0</v>
      </c>
      <c r="K236" s="163">
        <f t="shared" si="78"/>
        <v>0</v>
      </c>
      <c r="L236" s="163">
        <f t="shared" si="79"/>
        <v>0</v>
      </c>
      <c r="M236" s="163">
        <f t="shared" si="79"/>
        <v>0</v>
      </c>
      <c r="N236" s="163">
        <f t="shared" si="79"/>
        <v>0</v>
      </c>
      <c r="O236" s="163">
        <f t="shared" si="79"/>
        <v>0</v>
      </c>
      <c r="P236" s="163">
        <f t="shared" si="79"/>
        <v>0</v>
      </c>
      <c r="Q236" s="163">
        <f t="shared" si="79"/>
        <v>0</v>
      </c>
      <c r="R236" s="163">
        <f t="shared" si="78"/>
        <v>0</v>
      </c>
      <c r="S236" s="163">
        <f t="shared" si="78"/>
        <v>0</v>
      </c>
      <c r="T236" s="163">
        <f t="shared" si="77"/>
        <v>0</v>
      </c>
      <c r="U236" s="163">
        <f t="shared" si="77"/>
        <v>0</v>
      </c>
      <c r="V236" s="163">
        <f t="shared" si="77"/>
        <v>0</v>
      </c>
      <c r="W236" s="163">
        <f t="shared" si="77"/>
        <v>0</v>
      </c>
      <c r="X236" s="163">
        <f t="shared" si="77"/>
        <v>0</v>
      </c>
      <c r="Y236" s="163">
        <f t="shared" si="77"/>
        <v>0</v>
      </c>
      <c r="Z236" s="163">
        <f t="shared" si="77"/>
        <v>0</v>
      </c>
      <c r="AA236" s="163">
        <f t="shared" si="77"/>
        <v>0</v>
      </c>
      <c r="AB236" s="163">
        <f t="shared" si="77"/>
        <v>0</v>
      </c>
      <c r="AC236" s="163">
        <f t="shared" si="77"/>
        <v>0</v>
      </c>
      <c r="AD236" s="163">
        <f t="shared" si="77"/>
        <v>0</v>
      </c>
      <c r="AE236" s="163">
        <f t="shared" si="77"/>
        <v>0</v>
      </c>
      <c r="AF236" s="176">
        <f t="shared" si="77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78"/>
        <v>0</v>
      </c>
      <c r="D237" s="163">
        <f t="shared" si="78"/>
        <v>0</v>
      </c>
      <c r="E237" s="163">
        <f t="shared" si="78"/>
        <v>0</v>
      </c>
      <c r="F237" s="163">
        <f t="shared" si="78"/>
        <v>0</v>
      </c>
      <c r="G237" s="163">
        <f t="shared" si="78"/>
        <v>0</v>
      </c>
      <c r="H237" s="163">
        <f t="shared" si="78"/>
        <v>0</v>
      </c>
      <c r="I237" s="163">
        <f t="shared" si="78"/>
        <v>0</v>
      </c>
      <c r="J237" s="163">
        <f t="shared" si="78"/>
        <v>0</v>
      </c>
      <c r="K237" s="163">
        <f t="shared" si="78"/>
        <v>0</v>
      </c>
      <c r="L237" s="163">
        <f t="shared" si="79"/>
        <v>0</v>
      </c>
      <c r="M237" s="163">
        <f t="shared" si="79"/>
        <v>0</v>
      </c>
      <c r="N237" s="163">
        <f t="shared" si="79"/>
        <v>0</v>
      </c>
      <c r="O237" s="163">
        <f t="shared" si="79"/>
        <v>0</v>
      </c>
      <c r="P237" s="163">
        <f t="shared" si="79"/>
        <v>0</v>
      </c>
      <c r="Q237" s="163">
        <f t="shared" si="79"/>
        <v>0</v>
      </c>
      <c r="R237" s="163">
        <f t="shared" si="78"/>
        <v>0</v>
      </c>
      <c r="S237" s="163">
        <f t="shared" si="78"/>
        <v>0</v>
      </c>
      <c r="T237" s="163">
        <f t="shared" si="77"/>
        <v>0</v>
      </c>
      <c r="U237" s="163">
        <f t="shared" si="77"/>
        <v>0</v>
      </c>
      <c r="V237" s="163">
        <f t="shared" si="77"/>
        <v>0</v>
      </c>
      <c r="W237" s="163">
        <f t="shared" si="77"/>
        <v>0</v>
      </c>
      <c r="X237" s="163">
        <f t="shared" si="77"/>
        <v>0</v>
      </c>
      <c r="Y237" s="163">
        <f t="shared" si="77"/>
        <v>0</v>
      </c>
      <c r="Z237" s="163">
        <f t="shared" si="77"/>
        <v>0</v>
      </c>
      <c r="AA237" s="163">
        <f t="shared" si="77"/>
        <v>0</v>
      </c>
      <c r="AB237" s="163">
        <f t="shared" si="77"/>
        <v>0</v>
      </c>
      <c r="AC237" s="163">
        <f t="shared" si="77"/>
        <v>0</v>
      </c>
      <c r="AD237" s="163">
        <f t="shared" si="77"/>
        <v>0</v>
      </c>
      <c r="AE237" s="163">
        <f t="shared" si="77"/>
        <v>0</v>
      </c>
      <c r="AF237" s="176">
        <f t="shared" si="77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78"/>
        <v>0</v>
      </c>
      <c r="D238" s="163">
        <f t="shared" si="78"/>
        <v>0</v>
      </c>
      <c r="E238" s="163">
        <f t="shared" si="78"/>
        <v>0</v>
      </c>
      <c r="F238" s="163">
        <f t="shared" si="78"/>
        <v>0</v>
      </c>
      <c r="G238" s="163">
        <f t="shared" si="78"/>
        <v>0</v>
      </c>
      <c r="H238" s="163">
        <f t="shared" si="78"/>
        <v>0</v>
      </c>
      <c r="I238" s="163">
        <f t="shared" si="78"/>
        <v>0</v>
      </c>
      <c r="J238" s="163">
        <f t="shared" si="78"/>
        <v>0</v>
      </c>
      <c r="K238" s="163">
        <f t="shared" si="78"/>
        <v>0</v>
      </c>
      <c r="L238" s="163">
        <f t="shared" si="79"/>
        <v>0</v>
      </c>
      <c r="M238" s="163">
        <f t="shared" si="79"/>
        <v>0</v>
      </c>
      <c r="N238" s="163">
        <f t="shared" si="79"/>
        <v>0</v>
      </c>
      <c r="O238" s="163">
        <f t="shared" si="79"/>
        <v>0</v>
      </c>
      <c r="P238" s="163">
        <f t="shared" si="79"/>
        <v>0</v>
      </c>
      <c r="Q238" s="163">
        <f t="shared" si="79"/>
        <v>0</v>
      </c>
      <c r="R238" s="163">
        <f t="shared" si="78"/>
        <v>0</v>
      </c>
      <c r="S238" s="163">
        <f t="shared" si="78"/>
        <v>0</v>
      </c>
      <c r="T238" s="163">
        <f t="shared" si="77"/>
        <v>0</v>
      </c>
      <c r="U238" s="163">
        <f t="shared" si="77"/>
        <v>0</v>
      </c>
      <c r="V238" s="163">
        <f t="shared" si="77"/>
        <v>0</v>
      </c>
      <c r="W238" s="163">
        <f t="shared" si="77"/>
        <v>0</v>
      </c>
      <c r="X238" s="163">
        <f t="shared" si="77"/>
        <v>0</v>
      </c>
      <c r="Y238" s="163">
        <f t="shared" si="77"/>
        <v>0</v>
      </c>
      <c r="Z238" s="163">
        <f t="shared" si="77"/>
        <v>0</v>
      </c>
      <c r="AA238" s="163">
        <f t="shared" si="77"/>
        <v>0</v>
      </c>
      <c r="AB238" s="163">
        <f t="shared" si="77"/>
        <v>0</v>
      </c>
      <c r="AC238" s="163">
        <f t="shared" si="77"/>
        <v>0</v>
      </c>
      <c r="AD238" s="163">
        <f t="shared" si="77"/>
        <v>0</v>
      </c>
      <c r="AE238" s="163">
        <f t="shared" si="77"/>
        <v>0</v>
      </c>
      <c r="AF238" s="176">
        <f t="shared" si="77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78"/>
        <v>0</v>
      </c>
      <c r="D239" s="163">
        <f t="shared" si="78"/>
        <v>0</v>
      </c>
      <c r="E239" s="163">
        <f t="shared" si="78"/>
        <v>0</v>
      </c>
      <c r="F239" s="163">
        <f t="shared" si="78"/>
        <v>0</v>
      </c>
      <c r="G239" s="163">
        <f t="shared" si="78"/>
        <v>0</v>
      </c>
      <c r="H239" s="163">
        <f t="shared" si="78"/>
        <v>0</v>
      </c>
      <c r="I239" s="163">
        <f t="shared" si="78"/>
        <v>0</v>
      </c>
      <c r="J239" s="163">
        <f t="shared" si="78"/>
        <v>0</v>
      </c>
      <c r="K239" s="163">
        <f t="shared" si="78"/>
        <v>0</v>
      </c>
      <c r="L239" s="163">
        <f t="shared" si="79"/>
        <v>0</v>
      </c>
      <c r="M239" s="163">
        <f t="shared" si="79"/>
        <v>0</v>
      </c>
      <c r="N239" s="163">
        <f t="shared" si="79"/>
        <v>0</v>
      </c>
      <c r="O239" s="163">
        <f t="shared" si="79"/>
        <v>0</v>
      </c>
      <c r="P239" s="163">
        <f t="shared" si="79"/>
        <v>0</v>
      </c>
      <c r="Q239" s="163">
        <f t="shared" si="79"/>
        <v>0</v>
      </c>
      <c r="R239" s="163">
        <f t="shared" si="78"/>
        <v>0</v>
      </c>
      <c r="S239" s="163">
        <f t="shared" si="78"/>
        <v>0</v>
      </c>
      <c r="T239" s="163">
        <f t="shared" si="77"/>
        <v>0</v>
      </c>
      <c r="U239" s="163">
        <f t="shared" si="77"/>
        <v>0</v>
      </c>
      <c r="V239" s="163">
        <f t="shared" si="77"/>
        <v>0</v>
      </c>
      <c r="W239" s="163">
        <f t="shared" si="77"/>
        <v>0</v>
      </c>
      <c r="X239" s="163">
        <f t="shared" si="77"/>
        <v>0</v>
      </c>
      <c r="Y239" s="163">
        <f t="shared" si="77"/>
        <v>0</v>
      </c>
      <c r="Z239" s="163">
        <f t="shared" si="77"/>
        <v>0</v>
      </c>
      <c r="AA239" s="163">
        <f t="shared" si="77"/>
        <v>0</v>
      </c>
      <c r="AB239" s="163">
        <f t="shared" si="77"/>
        <v>0</v>
      </c>
      <c r="AC239" s="163">
        <f t="shared" si="77"/>
        <v>0</v>
      </c>
      <c r="AD239" s="163">
        <f t="shared" si="77"/>
        <v>0</v>
      </c>
      <c r="AE239" s="163">
        <f t="shared" si="77"/>
        <v>0</v>
      </c>
      <c r="AF239" s="176">
        <f t="shared" si="77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78"/>
        <v>0</v>
      </c>
      <c r="D240" s="163">
        <f t="shared" si="78"/>
        <v>0</v>
      </c>
      <c r="E240" s="163">
        <f t="shared" si="78"/>
        <v>0</v>
      </c>
      <c r="F240" s="163">
        <f t="shared" si="78"/>
        <v>0</v>
      </c>
      <c r="G240" s="163">
        <f t="shared" si="78"/>
        <v>0</v>
      </c>
      <c r="H240" s="163">
        <f t="shared" si="78"/>
        <v>0</v>
      </c>
      <c r="I240" s="163">
        <f t="shared" si="78"/>
        <v>0</v>
      </c>
      <c r="J240" s="163">
        <f t="shared" si="78"/>
        <v>0</v>
      </c>
      <c r="K240" s="163">
        <f t="shared" si="78"/>
        <v>0</v>
      </c>
      <c r="L240" s="163">
        <f t="shared" si="79"/>
        <v>0</v>
      </c>
      <c r="M240" s="163">
        <f t="shared" si="79"/>
        <v>0</v>
      </c>
      <c r="N240" s="163">
        <f t="shared" si="79"/>
        <v>0</v>
      </c>
      <c r="O240" s="163">
        <f t="shared" si="79"/>
        <v>0</v>
      </c>
      <c r="P240" s="163">
        <f t="shared" si="79"/>
        <v>0</v>
      </c>
      <c r="Q240" s="163">
        <f t="shared" si="79"/>
        <v>0</v>
      </c>
      <c r="R240" s="163">
        <f t="shared" si="78"/>
        <v>0</v>
      </c>
      <c r="S240" s="163">
        <f t="shared" si="78"/>
        <v>0</v>
      </c>
      <c r="T240" s="163">
        <f t="shared" si="77"/>
        <v>0</v>
      </c>
      <c r="U240" s="163">
        <f t="shared" si="77"/>
        <v>0</v>
      </c>
      <c r="V240" s="163">
        <f t="shared" si="77"/>
        <v>0</v>
      </c>
      <c r="W240" s="163">
        <f t="shared" si="77"/>
        <v>0</v>
      </c>
      <c r="X240" s="163">
        <f t="shared" si="77"/>
        <v>0</v>
      </c>
      <c r="Y240" s="163">
        <f t="shared" si="77"/>
        <v>0</v>
      </c>
      <c r="Z240" s="163">
        <f t="shared" si="77"/>
        <v>0</v>
      </c>
      <c r="AA240" s="163">
        <f t="shared" si="77"/>
        <v>0</v>
      </c>
      <c r="AB240" s="163">
        <f t="shared" si="77"/>
        <v>0</v>
      </c>
      <c r="AC240" s="163">
        <f t="shared" si="77"/>
        <v>0</v>
      </c>
      <c r="AD240" s="163">
        <f t="shared" si="77"/>
        <v>0</v>
      </c>
      <c r="AE240" s="163">
        <f t="shared" si="77"/>
        <v>0</v>
      </c>
      <c r="AF240" s="176">
        <f t="shared" si="77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78"/>
        <v>0</v>
      </c>
      <c r="D241" s="163">
        <f t="shared" si="78"/>
        <v>0</v>
      </c>
      <c r="E241" s="163">
        <f t="shared" si="78"/>
        <v>0</v>
      </c>
      <c r="F241" s="163">
        <f t="shared" si="78"/>
        <v>0</v>
      </c>
      <c r="G241" s="163">
        <f t="shared" si="78"/>
        <v>0</v>
      </c>
      <c r="H241" s="163">
        <f t="shared" si="78"/>
        <v>0</v>
      </c>
      <c r="I241" s="163">
        <f t="shared" si="78"/>
        <v>0</v>
      </c>
      <c r="J241" s="163">
        <f t="shared" si="78"/>
        <v>0</v>
      </c>
      <c r="K241" s="163">
        <f t="shared" si="78"/>
        <v>0</v>
      </c>
      <c r="L241" s="163">
        <f t="shared" si="79"/>
        <v>0</v>
      </c>
      <c r="M241" s="163">
        <f t="shared" si="79"/>
        <v>0</v>
      </c>
      <c r="N241" s="163">
        <f t="shared" si="79"/>
        <v>0</v>
      </c>
      <c r="O241" s="163">
        <f t="shared" si="79"/>
        <v>0</v>
      </c>
      <c r="P241" s="163">
        <f t="shared" si="79"/>
        <v>0</v>
      </c>
      <c r="Q241" s="163">
        <f t="shared" si="79"/>
        <v>0</v>
      </c>
      <c r="R241" s="163">
        <f t="shared" si="78"/>
        <v>0</v>
      </c>
      <c r="S241" s="163">
        <f t="shared" si="78"/>
        <v>0</v>
      </c>
      <c r="T241" s="163">
        <f t="shared" si="77"/>
        <v>0</v>
      </c>
      <c r="U241" s="163">
        <f t="shared" si="77"/>
        <v>0</v>
      </c>
      <c r="V241" s="163">
        <f t="shared" si="77"/>
        <v>0</v>
      </c>
      <c r="W241" s="163">
        <f t="shared" si="77"/>
        <v>0</v>
      </c>
      <c r="X241" s="163">
        <f t="shared" si="77"/>
        <v>0</v>
      </c>
      <c r="Y241" s="163">
        <f t="shared" si="77"/>
        <v>0</v>
      </c>
      <c r="Z241" s="163">
        <f t="shared" si="77"/>
        <v>0</v>
      </c>
      <c r="AA241" s="163">
        <f t="shared" si="77"/>
        <v>0</v>
      </c>
      <c r="AB241" s="163">
        <f t="shared" si="77"/>
        <v>0</v>
      </c>
      <c r="AC241" s="163">
        <f t="shared" si="77"/>
        <v>0</v>
      </c>
      <c r="AD241" s="163">
        <f t="shared" si="77"/>
        <v>0</v>
      </c>
      <c r="AE241" s="163">
        <f t="shared" si="77"/>
        <v>0</v>
      </c>
      <c r="AF241" s="176">
        <f t="shared" si="77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78"/>
        <v>0</v>
      </c>
      <c r="D242" s="163">
        <f t="shared" si="78"/>
        <v>0</v>
      </c>
      <c r="E242" s="163">
        <f t="shared" si="78"/>
        <v>0</v>
      </c>
      <c r="F242" s="163">
        <f t="shared" si="78"/>
        <v>0</v>
      </c>
      <c r="G242" s="163">
        <f t="shared" si="78"/>
        <v>0</v>
      </c>
      <c r="H242" s="163">
        <f t="shared" si="78"/>
        <v>0</v>
      </c>
      <c r="I242" s="163">
        <f t="shared" si="78"/>
        <v>0</v>
      </c>
      <c r="J242" s="163">
        <f t="shared" si="78"/>
        <v>0</v>
      </c>
      <c r="K242" s="163">
        <f t="shared" si="78"/>
        <v>0</v>
      </c>
      <c r="L242" s="163">
        <f t="shared" si="79"/>
        <v>0</v>
      </c>
      <c r="M242" s="163">
        <f t="shared" si="79"/>
        <v>0</v>
      </c>
      <c r="N242" s="163">
        <f t="shared" si="79"/>
        <v>0</v>
      </c>
      <c r="O242" s="163">
        <f t="shared" si="79"/>
        <v>0</v>
      </c>
      <c r="P242" s="163">
        <f t="shared" si="79"/>
        <v>0</v>
      </c>
      <c r="Q242" s="163">
        <f t="shared" si="79"/>
        <v>0</v>
      </c>
      <c r="R242" s="163">
        <f t="shared" si="78"/>
        <v>0</v>
      </c>
      <c r="S242" s="163">
        <f t="shared" si="78"/>
        <v>0</v>
      </c>
      <c r="T242" s="163">
        <f t="shared" si="77"/>
        <v>0</v>
      </c>
      <c r="U242" s="163">
        <f t="shared" si="77"/>
        <v>0</v>
      </c>
      <c r="V242" s="163">
        <f t="shared" si="77"/>
        <v>0</v>
      </c>
      <c r="W242" s="163">
        <f t="shared" si="77"/>
        <v>0</v>
      </c>
      <c r="X242" s="163">
        <f t="shared" si="77"/>
        <v>0</v>
      </c>
      <c r="Y242" s="163">
        <f t="shared" si="77"/>
        <v>0</v>
      </c>
      <c r="Z242" s="163">
        <f t="shared" si="77"/>
        <v>0</v>
      </c>
      <c r="AA242" s="163">
        <f t="shared" si="77"/>
        <v>0</v>
      </c>
      <c r="AB242" s="163">
        <f t="shared" si="77"/>
        <v>0</v>
      </c>
      <c r="AC242" s="163">
        <f t="shared" si="77"/>
        <v>0</v>
      </c>
      <c r="AD242" s="163">
        <f t="shared" si="77"/>
        <v>0</v>
      </c>
      <c r="AE242" s="163">
        <f t="shared" si="77"/>
        <v>0</v>
      </c>
      <c r="AF242" s="176">
        <f t="shared" si="77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78"/>
        <v>0</v>
      </c>
      <c r="D243" s="163">
        <f t="shared" si="78"/>
        <v>0</v>
      </c>
      <c r="E243" s="163">
        <f t="shared" si="78"/>
        <v>0</v>
      </c>
      <c r="F243" s="163">
        <f t="shared" si="78"/>
        <v>0</v>
      </c>
      <c r="G243" s="163">
        <f t="shared" si="78"/>
        <v>0</v>
      </c>
      <c r="H243" s="163">
        <f t="shared" si="78"/>
        <v>0</v>
      </c>
      <c r="I243" s="163">
        <f t="shared" si="78"/>
        <v>0</v>
      </c>
      <c r="J243" s="163">
        <f t="shared" si="78"/>
        <v>0</v>
      </c>
      <c r="K243" s="163">
        <f t="shared" si="78"/>
        <v>0</v>
      </c>
      <c r="L243" s="163">
        <f t="shared" si="79"/>
        <v>0</v>
      </c>
      <c r="M243" s="163">
        <f t="shared" si="79"/>
        <v>0</v>
      </c>
      <c r="N243" s="163">
        <f t="shared" si="79"/>
        <v>0</v>
      </c>
      <c r="O243" s="163">
        <f t="shared" si="79"/>
        <v>0</v>
      </c>
      <c r="P243" s="163">
        <f t="shared" si="79"/>
        <v>0</v>
      </c>
      <c r="Q243" s="163">
        <f t="shared" si="79"/>
        <v>0</v>
      </c>
      <c r="R243" s="163">
        <f t="shared" si="78"/>
        <v>0</v>
      </c>
      <c r="S243" s="163">
        <f t="shared" si="78"/>
        <v>0</v>
      </c>
      <c r="T243" s="163">
        <f t="shared" si="77"/>
        <v>0</v>
      </c>
      <c r="U243" s="163">
        <f t="shared" si="77"/>
        <v>0</v>
      </c>
      <c r="V243" s="163">
        <f t="shared" si="77"/>
        <v>0</v>
      </c>
      <c r="W243" s="163">
        <f t="shared" si="77"/>
        <v>0</v>
      </c>
      <c r="X243" s="163">
        <f t="shared" si="77"/>
        <v>0</v>
      </c>
      <c r="Y243" s="163">
        <f t="shared" si="77"/>
        <v>0</v>
      </c>
      <c r="Z243" s="163">
        <f t="shared" si="77"/>
        <v>0</v>
      </c>
      <c r="AA243" s="163">
        <f t="shared" si="77"/>
        <v>0</v>
      </c>
      <c r="AB243" s="163">
        <f t="shared" si="77"/>
        <v>0</v>
      </c>
      <c r="AC243" s="163">
        <f t="shared" si="77"/>
        <v>0</v>
      </c>
      <c r="AD243" s="163">
        <f t="shared" si="77"/>
        <v>0</v>
      </c>
      <c r="AE243" s="163">
        <f t="shared" si="77"/>
        <v>0</v>
      </c>
      <c r="AF243" s="176">
        <f t="shared" si="77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78"/>
        <v>0</v>
      </c>
      <c r="D244" s="163">
        <f t="shared" si="78"/>
        <v>0</v>
      </c>
      <c r="E244" s="163">
        <f t="shared" si="78"/>
        <v>0</v>
      </c>
      <c r="F244" s="163">
        <f t="shared" si="78"/>
        <v>0</v>
      </c>
      <c r="G244" s="163">
        <f t="shared" si="78"/>
        <v>0</v>
      </c>
      <c r="H244" s="163">
        <f t="shared" si="78"/>
        <v>0</v>
      </c>
      <c r="I244" s="163">
        <f t="shared" si="78"/>
        <v>0</v>
      </c>
      <c r="J244" s="163">
        <f t="shared" si="78"/>
        <v>0</v>
      </c>
      <c r="K244" s="163">
        <f t="shared" si="78"/>
        <v>0</v>
      </c>
      <c r="L244" s="163">
        <f t="shared" si="79"/>
        <v>0</v>
      </c>
      <c r="M244" s="163">
        <f t="shared" si="79"/>
        <v>0</v>
      </c>
      <c r="N244" s="163">
        <f t="shared" si="79"/>
        <v>0</v>
      </c>
      <c r="O244" s="163">
        <f t="shared" si="79"/>
        <v>0</v>
      </c>
      <c r="P244" s="163">
        <f t="shared" si="79"/>
        <v>0</v>
      </c>
      <c r="Q244" s="163">
        <f t="shared" si="79"/>
        <v>0</v>
      </c>
      <c r="R244" s="163">
        <f t="shared" si="78"/>
        <v>0</v>
      </c>
      <c r="S244" s="163">
        <f t="shared" si="78"/>
        <v>0</v>
      </c>
      <c r="T244" s="163">
        <f t="shared" si="77"/>
        <v>0</v>
      </c>
      <c r="U244" s="163">
        <f t="shared" si="77"/>
        <v>0</v>
      </c>
      <c r="V244" s="163">
        <f t="shared" si="77"/>
        <v>0</v>
      </c>
      <c r="W244" s="163">
        <f t="shared" si="77"/>
        <v>0</v>
      </c>
      <c r="X244" s="163">
        <f t="shared" si="77"/>
        <v>0</v>
      </c>
      <c r="Y244" s="163">
        <f t="shared" si="77"/>
        <v>0</v>
      </c>
      <c r="Z244" s="163">
        <f t="shared" si="77"/>
        <v>0</v>
      </c>
      <c r="AA244" s="163">
        <f t="shared" si="77"/>
        <v>0</v>
      </c>
      <c r="AB244" s="163">
        <f t="shared" si="77"/>
        <v>0</v>
      </c>
      <c r="AC244" s="163">
        <f t="shared" si="77"/>
        <v>0</v>
      </c>
      <c r="AD244" s="163">
        <f t="shared" si="77"/>
        <v>0</v>
      </c>
      <c r="AE244" s="163">
        <f t="shared" si="77"/>
        <v>0</v>
      </c>
      <c r="AF244" s="176">
        <f t="shared" si="77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78"/>
        <v>0</v>
      </c>
      <c r="D245" s="163">
        <f t="shared" si="78"/>
        <v>0</v>
      </c>
      <c r="E245" s="163">
        <f t="shared" si="78"/>
        <v>0</v>
      </c>
      <c r="F245" s="163">
        <f t="shared" si="78"/>
        <v>0</v>
      </c>
      <c r="G245" s="163">
        <f t="shared" si="78"/>
        <v>0</v>
      </c>
      <c r="H245" s="163">
        <f t="shared" si="78"/>
        <v>0</v>
      </c>
      <c r="I245" s="163">
        <f t="shared" si="78"/>
        <v>0</v>
      </c>
      <c r="J245" s="163">
        <f t="shared" si="78"/>
        <v>0</v>
      </c>
      <c r="K245" s="163">
        <f t="shared" si="78"/>
        <v>0</v>
      </c>
      <c r="L245" s="163">
        <f t="shared" si="79"/>
        <v>0</v>
      </c>
      <c r="M245" s="163">
        <f t="shared" si="79"/>
        <v>0</v>
      </c>
      <c r="N245" s="163">
        <f t="shared" si="79"/>
        <v>0</v>
      </c>
      <c r="O245" s="163">
        <f t="shared" si="79"/>
        <v>0</v>
      </c>
      <c r="P245" s="163">
        <f t="shared" si="79"/>
        <v>0</v>
      </c>
      <c r="Q245" s="163">
        <f t="shared" si="79"/>
        <v>0</v>
      </c>
      <c r="R245" s="163">
        <f t="shared" si="78"/>
        <v>0</v>
      </c>
      <c r="S245" s="163">
        <f t="shared" si="78"/>
        <v>0</v>
      </c>
      <c r="T245" s="163">
        <f t="shared" si="77"/>
        <v>0</v>
      </c>
      <c r="U245" s="163">
        <f t="shared" si="77"/>
        <v>0</v>
      </c>
      <c r="V245" s="163">
        <f t="shared" si="77"/>
        <v>0</v>
      </c>
      <c r="W245" s="163">
        <f t="shared" si="77"/>
        <v>0</v>
      </c>
      <c r="X245" s="163">
        <f t="shared" si="77"/>
        <v>0</v>
      </c>
      <c r="Y245" s="163">
        <f t="shared" si="77"/>
        <v>0</v>
      </c>
      <c r="Z245" s="163">
        <f t="shared" si="77"/>
        <v>0</v>
      </c>
      <c r="AA245" s="163">
        <f t="shared" si="77"/>
        <v>0</v>
      </c>
      <c r="AB245" s="163">
        <f t="shared" si="77"/>
        <v>0</v>
      </c>
      <c r="AC245" s="163">
        <f t="shared" si="77"/>
        <v>0</v>
      </c>
      <c r="AD245" s="163">
        <f t="shared" si="77"/>
        <v>0</v>
      </c>
      <c r="AE245" s="163">
        <f t="shared" si="77"/>
        <v>0</v>
      </c>
      <c r="AF245" s="176">
        <f t="shared" si="77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78"/>
        <v>0</v>
      </c>
      <c r="D246" s="163">
        <f t="shared" si="78"/>
        <v>0</v>
      </c>
      <c r="E246" s="163">
        <f t="shared" si="78"/>
        <v>0</v>
      </c>
      <c r="F246" s="163">
        <f t="shared" si="78"/>
        <v>0</v>
      </c>
      <c r="G246" s="163">
        <f t="shared" si="78"/>
        <v>0</v>
      </c>
      <c r="H246" s="163">
        <f t="shared" si="78"/>
        <v>0</v>
      </c>
      <c r="I246" s="163">
        <f t="shared" si="78"/>
        <v>0</v>
      </c>
      <c r="J246" s="163">
        <f t="shared" si="78"/>
        <v>0</v>
      </c>
      <c r="K246" s="163">
        <f t="shared" si="78"/>
        <v>0</v>
      </c>
      <c r="L246" s="163">
        <f t="shared" si="79"/>
        <v>0</v>
      </c>
      <c r="M246" s="163">
        <f t="shared" si="79"/>
        <v>0</v>
      </c>
      <c r="N246" s="163">
        <f t="shared" si="79"/>
        <v>0</v>
      </c>
      <c r="O246" s="163">
        <f t="shared" si="79"/>
        <v>0</v>
      </c>
      <c r="P246" s="163">
        <f t="shared" si="79"/>
        <v>0</v>
      </c>
      <c r="Q246" s="163">
        <f t="shared" si="79"/>
        <v>0</v>
      </c>
      <c r="R246" s="163">
        <f t="shared" si="78"/>
        <v>0</v>
      </c>
      <c r="S246" s="163">
        <f t="shared" si="78"/>
        <v>0</v>
      </c>
      <c r="T246" s="163">
        <f t="shared" si="77"/>
        <v>0</v>
      </c>
      <c r="U246" s="163">
        <f t="shared" si="77"/>
        <v>0</v>
      </c>
      <c r="V246" s="163">
        <f t="shared" si="77"/>
        <v>0</v>
      </c>
      <c r="W246" s="163">
        <f t="shared" si="77"/>
        <v>0</v>
      </c>
      <c r="X246" s="163">
        <f t="shared" si="77"/>
        <v>0</v>
      </c>
      <c r="Y246" s="163">
        <f t="shared" si="77"/>
        <v>0</v>
      </c>
      <c r="Z246" s="163">
        <f t="shared" si="77"/>
        <v>0</v>
      </c>
      <c r="AA246" s="163">
        <f t="shared" si="77"/>
        <v>0</v>
      </c>
      <c r="AB246" s="163">
        <f t="shared" si="77"/>
        <v>0</v>
      </c>
      <c r="AC246" s="163">
        <f t="shared" si="77"/>
        <v>0</v>
      </c>
      <c r="AD246" s="163">
        <f t="shared" si="77"/>
        <v>0</v>
      </c>
      <c r="AE246" s="163">
        <f t="shared" si="77"/>
        <v>0</v>
      </c>
      <c r="AF246" s="176">
        <f t="shared" si="77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78"/>
        <v>0</v>
      </c>
      <c r="D247" s="163">
        <f t="shared" si="78"/>
        <v>0</v>
      </c>
      <c r="E247" s="163">
        <f t="shared" si="78"/>
        <v>0</v>
      </c>
      <c r="F247" s="163">
        <f t="shared" si="78"/>
        <v>0</v>
      </c>
      <c r="G247" s="163">
        <f t="shared" si="78"/>
        <v>0</v>
      </c>
      <c r="H247" s="163">
        <f t="shared" si="78"/>
        <v>0</v>
      </c>
      <c r="I247" s="163">
        <f t="shared" si="78"/>
        <v>0</v>
      </c>
      <c r="J247" s="163">
        <f t="shared" si="78"/>
        <v>0</v>
      </c>
      <c r="K247" s="163">
        <f t="shared" si="78"/>
        <v>0</v>
      </c>
      <c r="L247" s="163">
        <f t="shared" si="79"/>
        <v>0</v>
      </c>
      <c r="M247" s="163">
        <f t="shared" si="79"/>
        <v>0</v>
      </c>
      <c r="N247" s="163">
        <f t="shared" si="79"/>
        <v>0</v>
      </c>
      <c r="O247" s="163">
        <f t="shared" si="79"/>
        <v>0</v>
      </c>
      <c r="P247" s="163">
        <f t="shared" si="79"/>
        <v>0</v>
      </c>
      <c r="Q247" s="163">
        <f t="shared" si="79"/>
        <v>0</v>
      </c>
      <c r="R247" s="163">
        <f t="shared" si="78"/>
        <v>0</v>
      </c>
      <c r="S247" s="163">
        <f t="shared" si="78"/>
        <v>0</v>
      </c>
      <c r="T247" s="163">
        <f t="shared" si="77"/>
        <v>0</v>
      </c>
      <c r="U247" s="163">
        <f t="shared" si="77"/>
        <v>0</v>
      </c>
      <c r="V247" s="163">
        <f t="shared" si="77"/>
        <v>0</v>
      </c>
      <c r="W247" s="163">
        <f t="shared" si="77"/>
        <v>0</v>
      </c>
      <c r="X247" s="163">
        <f t="shared" si="77"/>
        <v>0</v>
      </c>
      <c r="Y247" s="163">
        <f t="shared" si="77"/>
        <v>0</v>
      </c>
      <c r="Z247" s="163">
        <f t="shared" si="77"/>
        <v>0</v>
      </c>
      <c r="AA247" s="163">
        <f t="shared" si="77"/>
        <v>0</v>
      </c>
      <c r="AB247" s="163">
        <f t="shared" si="77"/>
        <v>0</v>
      </c>
      <c r="AC247" s="163">
        <f t="shared" si="77"/>
        <v>0</v>
      </c>
      <c r="AD247" s="163">
        <f t="shared" si="77"/>
        <v>0</v>
      </c>
      <c r="AE247" s="163">
        <f t="shared" si="77"/>
        <v>0</v>
      </c>
      <c r="AF247" s="176">
        <f t="shared" si="77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78"/>
        <v>0</v>
      </c>
      <c r="D248" s="163">
        <f t="shared" si="78"/>
        <v>0</v>
      </c>
      <c r="E248" s="163">
        <f t="shared" si="78"/>
        <v>0</v>
      </c>
      <c r="F248" s="163">
        <f t="shared" si="78"/>
        <v>0</v>
      </c>
      <c r="G248" s="163">
        <f t="shared" si="78"/>
        <v>0</v>
      </c>
      <c r="H248" s="163">
        <f t="shared" si="78"/>
        <v>0</v>
      </c>
      <c r="I248" s="163">
        <f t="shared" si="78"/>
        <v>0</v>
      </c>
      <c r="J248" s="163">
        <f t="shared" si="78"/>
        <v>0</v>
      </c>
      <c r="K248" s="163">
        <f t="shared" si="78"/>
        <v>0</v>
      </c>
      <c r="L248" s="163">
        <f t="shared" si="79"/>
        <v>0</v>
      </c>
      <c r="M248" s="163">
        <f t="shared" si="79"/>
        <v>0</v>
      </c>
      <c r="N248" s="163">
        <f t="shared" si="79"/>
        <v>0</v>
      </c>
      <c r="O248" s="163">
        <f t="shared" si="79"/>
        <v>0</v>
      </c>
      <c r="P248" s="163">
        <f t="shared" si="79"/>
        <v>0</v>
      </c>
      <c r="Q248" s="163">
        <f t="shared" si="79"/>
        <v>0</v>
      </c>
      <c r="R248" s="163">
        <f t="shared" ref="R248:AF263" si="80">Q248</f>
        <v>0</v>
      </c>
      <c r="S248" s="163">
        <f t="shared" si="80"/>
        <v>0</v>
      </c>
      <c r="T248" s="163">
        <f t="shared" si="80"/>
        <v>0</v>
      </c>
      <c r="U248" s="163">
        <f t="shared" si="80"/>
        <v>0</v>
      </c>
      <c r="V248" s="163">
        <f t="shared" si="80"/>
        <v>0</v>
      </c>
      <c r="W248" s="163">
        <f t="shared" si="80"/>
        <v>0</v>
      </c>
      <c r="X248" s="163">
        <f t="shared" si="80"/>
        <v>0</v>
      </c>
      <c r="Y248" s="163">
        <f t="shared" si="80"/>
        <v>0</v>
      </c>
      <c r="Z248" s="163">
        <f t="shared" si="80"/>
        <v>0</v>
      </c>
      <c r="AA248" s="163">
        <f t="shared" si="80"/>
        <v>0</v>
      </c>
      <c r="AB248" s="163">
        <f t="shared" si="80"/>
        <v>0</v>
      </c>
      <c r="AC248" s="163">
        <f t="shared" si="80"/>
        <v>0</v>
      </c>
      <c r="AD248" s="163">
        <f t="shared" si="80"/>
        <v>0</v>
      </c>
      <c r="AE248" s="163">
        <f t="shared" si="80"/>
        <v>0</v>
      </c>
      <c r="AF248" s="176">
        <f t="shared" si="80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S264" si="81">B249</f>
        <v>0</v>
      </c>
      <c r="D249" s="163">
        <f t="shared" si="81"/>
        <v>0</v>
      </c>
      <c r="E249" s="163">
        <f t="shared" si="81"/>
        <v>0</v>
      </c>
      <c r="F249" s="163">
        <f t="shared" si="81"/>
        <v>0</v>
      </c>
      <c r="G249" s="163">
        <f t="shared" si="81"/>
        <v>0</v>
      </c>
      <c r="H249" s="163">
        <f t="shared" si="81"/>
        <v>0</v>
      </c>
      <c r="I249" s="163">
        <f t="shared" si="81"/>
        <v>0</v>
      </c>
      <c r="J249" s="163">
        <f t="shared" si="81"/>
        <v>0</v>
      </c>
      <c r="K249" s="163">
        <f t="shared" si="81"/>
        <v>0</v>
      </c>
      <c r="L249" s="163">
        <f t="shared" ref="L249:Q264" si="82">K249</f>
        <v>0</v>
      </c>
      <c r="M249" s="163">
        <f t="shared" si="82"/>
        <v>0</v>
      </c>
      <c r="N249" s="163">
        <f t="shared" si="82"/>
        <v>0</v>
      </c>
      <c r="O249" s="163">
        <f t="shared" si="82"/>
        <v>0</v>
      </c>
      <c r="P249" s="163">
        <f t="shared" si="82"/>
        <v>0</v>
      </c>
      <c r="Q249" s="163">
        <f t="shared" si="82"/>
        <v>0</v>
      </c>
      <c r="R249" s="163">
        <f t="shared" si="80"/>
        <v>0</v>
      </c>
      <c r="S249" s="163">
        <f t="shared" si="80"/>
        <v>0</v>
      </c>
      <c r="T249" s="163">
        <f t="shared" si="80"/>
        <v>0</v>
      </c>
      <c r="U249" s="163">
        <f t="shared" si="80"/>
        <v>0</v>
      </c>
      <c r="V249" s="163">
        <f t="shared" si="80"/>
        <v>0</v>
      </c>
      <c r="W249" s="163">
        <f t="shared" si="80"/>
        <v>0</v>
      </c>
      <c r="X249" s="163">
        <f t="shared" si="80"/>
        <v>0</v>
      </c>
      <c r="Y249" s="163">
        <f t="shared" si="80"/>
        <v>0</v>
      </c>
      <c r="Z249" s="163">
        <f t="shared" si="80"/>
        <v>0</v>
      </c>
      <c r="AA249" s="163">
        <f t="shared" si="80"/>
        <v>0</v>
      </c>
      <c r="AB249" s="163">
        <f t="shared" si="80"/>
        <v>0</v>
      </c>
      <c r="AC249" s="163">
        <f t="shared" si="80"/>
        <v>0</v>
      </c>
      <c r="AD249" s="163">
        <f t="shared" si="80"/>
        <v>0</v>
      </c>
      <c r="AE249" s="163">
        <f t="shared" si="80"/>
        <v>0</v>
      </c>
      <c r="AF249" s="176">
        <f t="shared" si="80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81"/>
        <v>0</v>
      </c>
      <c r="D250" s="163">
        <f t="shared" si="81"/>
        <v>0</v>
      </c>
      <c r="E250" s="163">
        <f t="shared" si="81"/>
        <v>0</v>
      </c>
      <c r="F250" s="163">
        <f t="shared" si="81"/>
        <v>0</v>
      </c>
      <c r="G250" s="163">
        <f t="shared" si="81"/>
        <v>0</v>
      </c>
      <c r="H250" s="163">
        <f t="shared" si="81"/>
        <v>0</v>
      </c>
      <c r="I250" s="163">
        <f t="shared" si="81"/>
        <v>0</v>
      </c>
      <c r="J250" s="163">
        <f t="shared" si="81"/>
        <v>0</v>
      </c>
      <c r="K250" s="163">
        <f t="shared" si="81"/>
        <v>0</v>
      </c>
      <c r="L250" s="163">
        <f t="shared" si="82"/>
        <v>0</v>
      </c>
      <c r="M250" s="163">
        <f t="shared" si="82"/>
        <v>0</v>
      </c>
      <c r="N250" s="163">
        <f t="shared" si="82"/>
        <v>0</v>
      </c>
      <c r="O250" s="163">
        <f t="shared" si="82"/>
        <v>0</v>
      </c>
      <c r="P250" s="163">
        <f t="shared" si="82"/>
        <v>0</v>
      </c>
      <c r="Q250" s="163">
        <f t="shared" si="82"/>
        <v>0</v>
      </c>
      <c r="R250" s="163">
        <f t="shared" si="81"/>
        <v>0</v>
      </c>
      <c r="S250" s="163">
        <f t="shared" si="81"/>
        <v>0</v>
      </c>
      <c r="T250" s="163">
        <f t="shared" si="80"/>
        <v>0</v>
      </c>
      <c r="U250" s="163">
        <f t="shared" si="80"/>
        <v>0</v>
      </c>
      <c r="V250" s="163">
        <f t="shared" si="80"/>
        <v>0</v>
      </c>
      <c r="W250" s="163">
        <f t="shared" si="80"/>
        <v>0</v>
      </c>
      <c r="X250" s="163">
        <f t="shared" si="80"/>
        <v>0</v>
      </c>
      <c r="Y250" s="163">
        <f t="shared" si="80"/>
        <v>0</v>
      </c>
      <c r="Z250" s="163">
        <f t="shared" si="80"/>
        <v>0</v>
      </c>
      <c r="AA250" s="163">
        <f t="shared" si="80"/>
        <v>0</v>
      </c>
      <c r="AB250" s="163">
        <f t="shared" si="80"/>
        <v>0</v>
      </c>
      <c r="AC250" s="163">
        <f t="shared" si="80"/>
        <v>0</v>
      </c>
      <c r="AD250" s="163">
        <f t="shared" si="80"/>
        <v>0</v>
      </c>
      <c r="AE250" s="163">
        <f t="shared" si="80"/>
        <v>0</v>
      </c>
      <c r="AF250" s="176">
        <f t="shared" si="80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81"/>
        <v>0</v>
      </c>
      <c r="D251" s="163">
        <f t="shared" si="81"/>
        <v>0</v>
      </c>
      <c r="E251" s="163">
        <f t="shared" si="81"/>
        <v>0</v>
      </c>
      <c r="F251" s="163">
        <f t="shared" si="81"/>
        <v>0</v>
      </c>
      <c r="G251" s="163">
        <f t="shared" si="81"/>
        <v>0</v>
      </c>
      <c r="H251" s="163">
        <f t="shared" si="81"/>
        <v>0</v>
      </c>
      <c r="I251" s="163">
        <f t="shared" si="81"/>
        <v>0</v>
      </c>
      <c r="J251" s="163">
        <f t="shared" si="81"/>
        <v>0</v>
      </c>
      <c r="K251" s="163">
        <f t="shared" si="81"/>
        <v>0</v>
      </c>
      <c r="L251" s="163">
        <f t="shared" si="82"/>
        <v>0</v>
      </c>
      <c r="M251" s="163">
        <f t="shared" si="82"/>
        <v>0</v>
      </c>
      <c r="N251" s="163">
        <f t="shared" si="82"/>
        <v>0</v>
      </c>
      <c r="O251" s="163">
        <f t="shared" si="82"/>
        <v>0</v>
      </c>
      <c r="P251" s="163">
        <f t="shared" si="82"/>
        <v>0</v>
      </c>
      <c r="Q251" s="163">
        <f t="shared" si="82"/>
        <v>0</v>
      </c>
      <c r="R251" s="163">
        <f t="shared" si="81"/>
        <v>0</v>
      </c>
      <c r="S251" s="163">
        <f t="shared" si="81"/>
        <v>0</v>
      </c>
      <c r="T251" s="163">
        <f t="shared" si="80"/>
        <v>0</v>
      </c>
      <c r="U251" s="163">
        <f t="shared" si="80"/>
        <v>0</v>
      </c>
      <c r="V251" s="163">
        <f t="shared" si="80"/>
        <v>0</v>
      </c>
      <c r="W251" s="163">
        <f t="shared" si="80"/>
        <v>0</v>
      </c>
      <c r="X251" s="163">
        <f t="shared" si="80"/>
        <v>0</v>
      </c>
      <c r="Y251" s="163">
        <f t="shared" si="80"/>
        <v>0</v>
      </c>
      <c r="Z251" s="163">
        <f t="shared" si="80"/>
        <v>0</v>
      </c>
      <c r="AA251" s="163">
        <f t="shared" si="80"/>
        <v>0</v>
      </c>
      <c r="AB251" s="163">
        <f t="shared" si="80"/>
        <v>0</v>
      </c>
      <c r="AC251" s="163">
        <f t="shared" si="80"/>
        <v>0</v>
      </c>
      <c r="AD251" s="163">
        <f t="shared" si="80"/>
        <v>0</v>
      </c>
      <c r="AE251" s="163">
        <f t="shared" si="80"/>
        <v>0</v>
      </c>
      <c r="AF251" s="176">
        <f t="shared" si="80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81"/>
        <v>0</v>
      </c>
      <c r="D252" s="163">
        <f t="shared" si="81"/>
        <v>0</v>
      </c>
      <c r="E252" s="163">
        <f t="shared" si="81"/>
        <v>0</v>
      </c>
      <c r="F252" s="163">
        <f t="shared" si="81"/>
        <v>0</v>
      </c>
      <c r="G252" s="163">
        <f t="shared" si="81"/>
        <v>0</v>
      </c>
      <c r="H252" s="163">
        <f t="shared" si="81"/>
        <v>0</v>
      </c>
      <c r="I252" s="163">
        <f t="shared" si="81"/>
        <v>0</v>
      </c>
      <c r="J252" s="163">
        <f t="shared" si="81"/>
        <v>0</v>
      </c>
      <c r="K252" s="163">
        <f t="shared" si="81"/>
        <v>0</v>
      </c>
      <c r="L252" s="163">
        <f t="shared" si="82"/>
        <v>0</v>
      </c>
      <c r="M252" s="163">
        <f t="shared" si="82"/>
        <v>0</v>
      </c>
      <c r="N252" s="163">
        <f t="shared" si="82"/>
        <v>0</v>
      </c>
      <c r="O252" s="163">
        <f t="shared" si="82"/>
        <v>0</v>
      </c>
      <c r="P252" s="163">
        <f t="shared" si="82"/>
        <v>0</v>
      </c>
      <c r="Q252" s="163">
        <f t="shared" si="82"/>
        <v>0</v>
      </c>
      <c r="R252" s="163">
        <f t="shared" si="81"/>
        <v>0</v>
      </c>
      <c r="S252" s="163">
        <f t="shared" si="81"/>
        <v>0</v>
      </c>
      <c r="T252" s="163">
        <f t="shared" si="80"/>
        <v>0</v>
      </c>
      <c r="U252" s="163">
        <f t="shared" si="80"/>
        <v>0</v>
      </c>
      <c r="V252" s="163">
        <f t="shared" si="80"/>
        <v>0</v>
      </c>
      <c r="W252" s="163">
        <f t="shared" si="80"/>
        <v>0</v>
      </c>
      <c r="X252" s="163">
        <f t="shared" si="80"/>
        <v>0</v>
      </c>
      <c r="Y252" s="163">
        <f t="shared" si="80"/>
        <v>0</v>
      </c>
      <c r="Z252" s="163">
        <f t="shared" si="80"/>
        <v>0</v>
      </c>
      <c r="AA252" s="163">
        <f t="shared" si="80"/>
        <v>0</v>
      </c>
      <c r="AB252" s="163">
        <f t="shared" si="80"/>
        <v>0</v>
      </c>
      <c r="AC252" s="163">
        <f t="shared" si="80"/>
        <v>0</v>
      </c>
      <c r="AD252" s="163">
        <f t="shared" si="80"/>
        <v>0</v>
      </c>
      <c r="AE252" s="163">
        <f t="shared" si="80"/>
        <v>0</v>
      </c>
      <c r="AF252" s="176">
        <f t="shared" si="80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81"/>
        <v>0</v>
      </c>
      <c r="D253" s="163">
        <f t="shared" si="81"/>
        <v>0</v>
      </c>
      <c r="E253" s="163">
        <f t="shared" si="81"/>
        <v>0</v>
      </c>
      <c r="F253" s="163">
        <f t="shared" si="81"/>
        <v>0</v>
      </c>
      <c r="G253" s="163">
        <f t="shared" si="81"/>
        <v>0</v>
      </c>
      <c r="H253" s="163">
        <f t="shared" si="81"/>
        <v>0</v>
      </c>
      <c r="I253" s="163">
        <f t="shared" si="81"/>
        <v>0</v>
      </c>
      <c r="J253" s="163">
        <f t="shared" si="81"/>
        <v>0</v>
      </c>
      <c r="K253" s="163">
        <f t="shared" si="81"/>
        <v>0</v>
      </c>
      <c r="L253" s="163">
        <f t="shared" si="82"/>
        <v>0</v>
      </c>
      <c r="M253" s="163">
        <f t="shared" si="82"/>
        <v>0</v>
      </c>
      <c r="N253" s="163">
        <f t="shared" si="82"/>
        <v>0</v>
      </c>
      <c r="O253" s="163">
        <f t="shared" si="82"/>
        <v>0</v>
      </c>
      <c r="P253" s="163">
        <f t="shared" si="82"/>
        <v>0</v>
      </c>
      <c r="Q253" s="163">
        <f t="shared" si="82"/>
        <v>0</v>
      </c>
      <c r="R253" s="163">
        <f t="shared" si="81"/>
        <v>0</v>
      </c>
      <c r="S253" s="163">
        <f t="shared" si="81"/>
        <v>0</v>
      </c>
      <c r="T253" s="163">
        <f t="shared" si="80"/>
        <v>0</v>
      </c>
      <c r="U253" s="163">
        <f t="shared" si="80"/>
        <v>0</v>
      </c>
      <c r="V253" s="163">
        <f t="shared" si="80"/>
        <v>0</v>
      </c>
      <c r="W253" s="163">
        <f t="shared" si="80"/>
        <v>0</v>
      </c>
      <c r="X253" s="163">
        <f t="shared" si="80"/>
        <v>0</v>
      </c>
      <c r="Y253" s="163">
        <f t="shared" si="80"/>
        <v>0</v>
      </c>
      <c r="Z253" s="163">
        <f t="shared" si="80"/>
        <v>0</v>
      </c>
      <c r="AA253" s="163">
        <f t="shared" si="80"/>
        <v>0</v>
      </c>
      <c r="AB253" s="163">
        <f t="shared" si="80"/>
        <v>0</v>
      </c>
      <c r="AC253" s="163">
        <f t="shared" si="80"/>
        <v>0</v>
      </c>
      <c r="AD253" s="163">
        <f t="shared" si="80"/>
        <v>0</v>
      </c>
      <c r="AE253" s="163">
        <f t="shared" si="80"/>
        <v>0</v>
      </c>
      <c r="AF253" s="176">
        <f t="shared" si="80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81"/>
        <v>0</v>
      </c>
      <c r="D254" s="163">
        <f t="shared" si="81"/>
        <v>0</v>
      </c>
      <c r="E254" s="163">
        <f t="shared" si="81"/>
        <v>0</v>
      </c>
      <c r="F254" s="163">
        <f t="shared" si="81"/>
        <v>0</v>
      </c>
      <c r="G254" s="163">
        <f t="shared" si="81"/>
        <v>0</v>
      </c>
      <c r="H254" s="163">
        <f t="shared" si="81"/>
        <v>0</v>
      </c>
      <c r="I254" s="163">
        <f t="shared" si="81"/>
        <v>0</v>
      </c>
      <c r="J254" s="163">
        <f t="shared" si="81"/>
        <v>0</v>
      </c>
      <c r="K254" s="163">
        <f t="shared" si="81"/>
        <v>0</v>
      </c>
      <c r="L254" s="163">
        <f t="shared" si="82"/>
        <v>0</v>
      </c>
      <c r="M254" s="163">
        <f t="shared" si="82"/>
        <v>0</v>
      </c>
      <c r="N254" s="163">
        <f t="shared" si="82"/>
        <v>0</v>
      </c>
      <c r="O254" s="163">
        <f t="shared" si="82"/>
        <v>0</v>
      </c>
      <c r="P254" s="163">
        <f t="shared" si="82"/>
        <v>0</v>
      </c>
      <c r="Q254" s="163">
        <f t="shared" si="82"/>
        <v>0</v>
      </c>
      <c r="R254" s="163">
        <f t="shared" si="81"/>
        <v>0</v>
      </c>
      <c r="S254" s="163">
        <f t="shared" si="81"/>
        <v>0</v>
      </c>
      <c r="T254" s="163">
        <f t="shared" si="80"/>
        <v>0</v>
      </c>
      <c r="U254" s="163">
        <f t="shared" si="80"/>
        <v>0</v>
      </c>
      <c r="V254" s="163">
        <f t="shared" si="80"/>
        <v>0</v>
      </c>
      <c r="W254" s="163">
        <f t="shared" si="80"/>
        <v>0</v>
      </c>
      <c r="X254" s="163">
        <f t="shared" si="80"/>
        <v>0</v>
      </c>
      <c r="Y254" s="163">
        <f t="shared" si="80"/>
        <v>0</v>
      </c>
      <c r="Z254" s="163">
        <f t="shared" si="80"/>
        <v>0</v>
      </c>
      <c r="AA254" s="163">
        <f t="shared" si="80"/>
        <v>0</v>
      </c>
      <c r="AB254" s="163">
        <f t="shared" si="80"/>
        <v>0</v>
      </c>
      <c r="AC254" s="163">
        <f t="shared" si="80"/>
        <v>0</v>
      </c>
      <c r="AD254" s="163">
        <f t="shared" si="80"/>
        <v>0</v>
      </c>
      <c r="AE254" s="163">
        <f t="shared" si="80"/>
        <v>0</v>
      </c>
      <c r="AF254" s="176">
        <f t="shared" si="80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81"/>
        <v>0</v>
      </c>
      <c r="D255" s="163">
        <f t="shared" si="81"/>
        <v>0</v>
      </c>
      <c r="E255" s="163">
        <f t="shared" si="81"/>
        <v>0</v>
      </c>
      <c r="F255" s="163">
        <f t="shared" si="81"/>
        <v>0</v>
      </c>
      <c r="G255" s="163">
        <f t="shared" si="81"/>
        <v>0</v>
      </c>
      <c r="H255" s="163">
        <f t="shared" si="81"/>
        <v>0</v>
      </c>
      <c r="I255" s="163">
        <f t="shared" si="81"/>
        <v>0</v>
      </c>
      <c r="J255" s="163">
        <f t="shared" si="81"/>
        <v>0</v>
      </c>
      <c r="K255" s="163">
        <f t="shared" si="81"/>
        <v>0</v>
      </c>
      <c r="L255" s="163">
        <f t="shared" si="82"/>
        <v>0</v>
      </c>
      <c r="M255" s="163">
        <f t="shared" si="82"/>
        <v>0</v>
      </c>
      <c r="N255" s="163">
        <f t="shared" si="82"/>
        <v>0</v>
      </c>
      <c r="O255" s="163">
        <f t="shared" si="82"/>
        <v>0</v>
      </c>
      <c r="P255" s="163">
        <f t="shared" si="82"/>
        <v>0</v>
      </c>
      <c r="Q255" s="163">
        <f t="shared" si="82"/>
        <v>0</v>
      </c>
      <c r="R255" s="163">
        <f t="shared" si="81"/>
        <v>0</v>
      </c>
      <c r="S255" s="163">
        <f t="shared" si="81"/>
        <v>0</v>
      </c>
      <c r="T255" s="163">
        <f t="shared" si="80"/>
        <v>0</v>
      </c>
      <c r="U255" s="163">
        <f t="shared" si="80"/>
        <v>0</v>
      </c>
      <c r="V255" s="163">
        <f t="shared" si="80"/>
        <v>0</v>
      </c>
      <c r="W255" s="163">
        <f t="shared" si="80"/>
        <v>0</v>
      </c>
      <c r="X255" s="163">
        <f t="shared" si="80"/>
        <v>0</v>
      </c>
      <c r="Y255" s="163">
        <f t="shared" si="80"/>
        <v>0</v>
      </c>
      <c r="Z255" s="163">
        <f t="shared" si="80"/>
        <v>0</v>
      </c>
      <c r="AA255" s="163">
        <f t="shared" si="80"/>
        <v>0</v>
      </c>
      <c r="AB255" s="163">
        <f t="shared" si="80"/>
        <v>0</v>
      </c>
      <c r="AC255" s="163">
        <f t="shared" si="80"/>
        <v>0</v>
      </c>
      <c r="AD255" s="163">
        <f t="shared" si="80"/>
        <v>0</v>
      </c>
      <c r="AE255" s="163">
        <f t="shared" si="80"/>
        <v>0</v>
      </c>
      <c r="AF255" s="176">
        <f t="shared" si="80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81"/>
        <v>0</v>
      </c>
      <c r="D256" s="163">
        <f t="shared" si="81"/>
        <v>0</v>
      </c>
      <c r="E256" s="163">
        <f t="shared" si="81"/>
        <v>0</v>
      </c>
      <c r="F256" s="163">
        <f t="shared" si="81"/>
        <v>0</v>
      </c>
      <c r="G256" s="163">
        <f t="shared" si="81"/>
        <v>0</v>
      </c>
      <c r="H256" s="163">
        <f t="shared" si="81"/>
        <v>0</v>
      </c>
      <c r="I256" s="163">
        <f t="shared" si="81"/>
        <v>0</v>
      </c>
      <c r="J256" s="163">
        <f t="shared" si="81"/>
        <v>0</v>
      </c>
      <c r="K256" s="163">
        <f t="shared" si="81"/>
        <v>0</v>
      </c>
      <c r="L256" s="163">
        <f t="shared" si="82"/>
        <v>0</v>
      </c>
      <c r="M256" s="163">
        <f t="shared" si="82"/>
        <v>0</v>
      </c>
      <c r="N256" s="163">
        <f t="shared" si="82"/>
        <v>0</v>
      </c>
      <c r="O256" s="163">
        <f t="shared" si="82"/>
        <v>0</v>
      </c>
      <c r="P256" s="163">
        <f t="shared" si="82"/>
        <v>0</v>
      </c>
      <c r="Q256" s="163">
        <f t="shared" si="82"/>
        <v>0</v>
      </c>
      <c r="R256" s="163">
        <f t="shared" si="81"/>
        <v>0</v>
      </c>
      <c r="S256" s="163">
        <f t="shared" si="81"/>
        <v>0</v>
      </c>
      <c r="T256" s="163">
        <f t="shared" si="80"/>
        <v>0</v>
      </c>
      <c r="U256" s="163">
        <f t="shared" si="80"/>
        <v>0</v>
      </c>
      <c r="V256" s="163">
        <f t="shared" si="80"/>
        <v>0</v>
      </c>
      <c r="W256" s="163">
        <f t="shared" si="80"/>
        <v>0</v>
      </c>
      <c r="X256" s="163">
        <f t="shared" si="80"/>
        <v>0</v>
      </c>
      <c r="Y256" s="163">
        <f t="shared" si="80"/>
        <v>0</v>
      </c>
      <c r="Z256" s="163">
        <f t="shared" si="80"/>
        <v>0</v>
      </c>
      <c r="AA256" s="163">
        <f t="shared" si="80"/>
        <v>0</v>
      </c>
      <c r="AB256" s="163">
        <f t="shared" si="80"/>
        <v>0</v>
      </c>
      <c r="AC256" s="163">
        <f t="shared" si="80"/>
        <v>0</v>
      </c>
      <c r="AD256" s="163">
        <f t="shared" si="80"/>
        <v>0</v>
      </c>
      <c r="AE256" s="163">
        <f t="shared" si="80"/>
        <v>0</v>
      </c>
      <c r="AF256" s="176">
        <f t="shared" si="80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81"/>
        <v>0</v>
      </c>
      <c r="D257" s="163">
        <f t="shared" si="81"/>
        <v>0</v>
      </c>
      <c r="E257" s="163">
        <f t="shared" si="81"/>
        <v>0</v>
      </c>
      <c r="F257" s="163">
        <f t="shared" si="81"/>
        <v>0</v>
      </c>
      <c r="G257" s="163">
        <f t="shared" si="81"/>
        <v>0</v>
      </c>
      <c r="H257" s="163">
        <f t="shared" si="81"/>
        <v>0</v>
      </c>
      <c r="I257" s="163">
        <f t="shared" si="81"/>
        <v>0</v>
      </c>
      <c r="J257" s="163">
        <f t="shared" si="81"/>
        <v>0</v>
      </c>
      <c r="K257" s="163">
        <f t="shared" si="81"/>
        <v>0</v>
      </c>
      <c r="L257" s="163">
        <f t="shared" si="82"/>
        <v>0</v>
      </c>
      <c r="M257" s="163">
        <f t="shared" si="82"/>
        <v>0</v>
      </c>
      <c r="N257" s="163">
        <f t="shared" si="82"/>
        <v>0</v>
      </c>
      <c r="O257" s="163">
        <f t="shared" si="82"/>
        <v>0</v>
      </c>
      <c r="P257" s="163">
        <f t="shared" si="82"/>
        <v>0</v>
      </c>
      <c r="Q257" s="163">
        <f t="shared" si="82"/>
        <v>0</v>
      </c>
      <c r="R257" s="163">
        <f t="shared" si="81"/>
        <v>0</v>
      </c>
      <c r="S257" s="163">
        <f t="shared" si="81"/>
        <v>0</v>
      </c>
      <c r="T257" s="163">
        <f t="shared" si="80"/>
        <v>0</v>
      </c>
      <c r="U257" s="163">
        <f t="shared" si="80"/>
        <v>0</v>
      </c>
      <c r="V257" s="163">
        <f t="shared" si="80"/>
        <v>0</v>
      </c>
      <c r="W257" s="163">
        <f t="shared" si="80"/>
        <v>0</v>
      </c>
      <c r="X257" s="163">
        <f t="shared" si="80"/>
        <v>0</v>
      </c>
      <c r="Y257" s="163">
        <f t="shared" si="80"/>
        <v>0</v>
      </c>
      <c r="Z257" s="163">
        <f t="shared" si="80"/>
        <v>0</v>
      </c>
      <c r="AA257" s="163">
        <f t="shared" si="80"/>
        <v>0</v>
      </c>
      <c r="AB257" s="163">
        <f t="shared" si="80"/>
        <v>0</v>
      </c>
      <c r="AC257" s="163">
        <f t="shared" si="80"/>
        <v>0</v>
      </c>
      <c r="AD257" s="163">
        <f t="shared" si="80"/>
        <v>0</v>
      </c>
      <c r="AE257" s="163">
        <f t="shared" si="80"/>
        <v>0</v>
      </c>
      <c r="AF257" s="176">
        <f t="shared" si="80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81"/>
        <v>0</v>
      </c>
      <c r="D258" s="163">
        <f t="shared" si="81"/>
        <v>0</v>
      </c>
      <c r="E258" s="163">
        <f t="shared" si="81"/>
        <v>0</v>
      </c>
      <c r="F258" s="163">
        <f t="shared" si="81"/>
        <v>0</v>
      </c>
      <c r="G258" s="163">
        <f t="shared" si="81"/>
        <v>0</v>
      </c>
      <c r="H258" s="163">
        <f t="shared" si="81"/>
        <v>0</v>
      </c>
      <c r="I258" s="163">
        <f t="shared" si="81"/>
        <v>0</v>
      </c>
      <c r="J258" s="163">
        <f t="shared" si="81"/>
        <v>0</v>
      </c>
      <c r="K258" s="163">
        <f t="shared" si="81"/>
        <v>0</v>
      </c>
      <c r="L258" s="163">
        <f t="shared" si="82"/>
        <v>0</v>
      </c>
      <c r="M258" s="163">
        <f t="shared" si="82"/>
        <v>0</v>
      </c>
      <c r="N258" s="163">
        <f t="shared" si="82"/>
        <v>0</v>
      </c>
      <c r="O258" s="163">
        <f t="shared" si="82"/>
        <v>0</v>
      </c>
      <c r="P258" s="163">
        <f t="shared" si="82"/>
        <v>0</v>
      </c>
      <c r="Q258" s="163">
        <f t="shared" si="82"/>
        <v>0</v>
      </c>
      <c r="R258" s="163">
        <f t="shared" si="81"/>
        <v>0</v>
      </c>
      <c r="S258" s="163">
        <f t="shared" si="81"/>
        <v>0</v>
      </c>
      <c r="T258" s="163">
        <f t="shared" si="80"/>
        <v>0</v>
      </c>
      <c r="U258" s="163">
        <f t="shared" si="80"/>
        <v>0</v>
      </c>
      <c r="V258" s="163">
        <f t="shared" si="80"/>
        <v>0</v>
      </c>
      <c r="W258" s="163">
        <f t="shared" si="80"/>
        <v>0</v>
      </c>
      <c r="X258" s="163">
        <f t="shared" si="80"/>
        <v>0</v>
      </c>
      <c r="Y258" s="163">
        <f t="shared" si="80"/>
        <v>0</v>
      </c>
      <c r="Z258" s="163">
        <f t="shared" si="80"/>
        <v>0</v>
      </c>
      <c r="AA258" s="163">
        <f t="shared" si="80"/>
        <v>0</v>
      </c>
      <c r="AB258" s="163">
        <f t="shared" si="80"/>
        <v>0</v>
      </c>
      <c r="AC258" s="163">
        <f t="shared" si="80"/>
        <v>0</v>
      </c>
      <c r="AD258" s="163">
        <f t="shared" si="80"/>
        <v>0</v>
      </c>
      <c r="AE258" s="163">
        <f t="shared" si="80"/>
        <v>0</v>
      </c>
      <c r="AF258" s="176">
        <f t="shared" si="80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81"/>
        <v>0</v>
      </c>
      <c r="D259" s="163">
        <f t="shared" si="81"/>
        <v>0</v>
      </c>
      <c r="E259" s="163">
        <f t="shared" si="81"/>
        <v>0</v>
      </c>
      <c r="F259" s="163">
        <f t="shared" si="81"/>
        <v>0</v>
      </c>
      <c r="G259" s="163">
        <f t="shared" si="81"/>
        <v>0</v>
      </c>
      <c r="H259" s="163">
        <f t="shared" si="81"/>
        <v>0</v>
      </c>
      <c r="I259" s="163">
        <f t="shared" si="81"/>
        <v>0</v>
      </c>
      <c r="J259" s="163">
        <f t="shared" si="81"/>
        <v>0</v>
      </c>
      <c r="K259" s="163">
        <f t="shared" si="81"/>
        <v>0</v>
      </c>
      <c r="L259" s="163">
        <f t="shared" si="82"/>
        <v>0</v>
      </c>
      <c r="M259" s="163">
        <f t="shared" si="82"/>
        <v>0</v>
      </c>
      <c r="N259" s="163">
        <f t="shared" si="82"/>
        <v>0</v>
      </c>
      <c r="O259" s="163">
        <f t="shared" si="82"/>
        <v>0</v>
      </c>
      <c r="P259" s="163">
        <f t="shared" si="82"/>
        <v>0</v>
      </c>
      <c r="Q259" s="163">
        <f t="shared" si="82"/>
        <v>0</v>
      </c>
      <c r="R259" s="163">
        <f t="shared" si="81"/>
        <v>0</v>
      </c>
      <c r="S259" s="163">
        <f t="shared" si="81"/>
        <v>0</v>
      </c>
      <c r="T259" s="163">
        <f t="shared" si="80"/>
        <v>0</v>
      </c>
      <c r="U259" s="163">
        <f t="shared" si="80"/>
        <v>0</v>
      </c>
      <c r="V259" s="163">
        <f t="shared" si="80"/>
        <v>0</v>
      </c>
      <c r="W259" s="163">
        <f t="shared" si="80"/>
        <v>0</v>
      </c>
      <c r="X259" s="163">
        <f t="shared" si="80"/>
        <v>0</v>
      </c>
      <c r="Y259" s="163">
        <f t="shared" si="80"/>
        <v>0</v>
      </c>
      <c r="Z259" s="163">
        <f t="shared" si="80"/>
        <v>0</v>
      </c>
      <c r="AA259" s="163">
        <f t="shared" si="80"/>
        <v>0</v>
      </c>
      <c r="AB259" s="163">
        <f t="shared" si="80"/>
        <v>0</v>
      </c>
      <c r="AC259" s="163">
        <f t="shared" si="80"/>
        <v>0</v>
      </c>
      <c r="AD259" s="163">
        <f t="shared" si="80"/>
        <v>0</v>
      </c>
      <c r="AE259" s="163">
        <f t="shared" si="80"/>
        <v>0</v>
      </c>
      <c r="AF259" s="176">
        <f t="shared" si="80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81"/>
        <v>0</v>
      </c>
      <c r="D260" s="163">
        <f t="shared" si="81"/>
        <v>0</v>
      </c>
      <c r="E260" s="163">
        <f t="shared" si="81"/>
        <v>0</v>
      </c>
      <c r="F260" s="163">
        <f t="shared" si="81"/>
        <v>0</v>
      </c>
      <c r="G260" s="163">
        <f t="shared" si="81"/>
        <v>0</v>
      </c>
      <c r="H260" s="163">
        <f t="shared" si="81"/>
        <v>0</v>
      </c>
      <c r="I260" s="163">
        <f t="shared" si="81"/>
        <v>0</v>
      </c>
      <c r="J260" s="163">
        <f t="shared" si="81"/>
        <v>0</v>
      </c>
      <c r="K260" s="163">
        <f t="shared" si="81"/>
        <v>0</v>
      </c>
      <c r="L260" s="163">
        <f t="shared" si="82"/>
        <v>0</v>
      </c>
      <c r="M260" s="163">
        <f t="shared" si="82"/>
        <v>0</v>
      </c>
      <c r="N260" s="163">
        <f t="shared" si="82"/>
        <v>0</v>
      </c>
      <c r="O260" s="163">
        <f t="shared" si="82"/>
        <v>0</v>
      </c>
      <c r="P260" s="163">
        <f t="shared" si="82"/>
        <v>0</v>
      </c>
      <c r="Q260" s="163">
        <f t="shared" si="82"/>
        <v>0</v>
      </c>
      <c r="R260" s="163">
        <f t="shared" si="81"/>
        <v>0</v>
      </c>
      <c r="S260" s="163">
        <f t="shared" si="81"/>
        <v>0</v>
      </c>
      <c r="T260" s="163">
        <f t="shared" si="80"/>
        <v>0</v>
      </c>
      <c r="U260" s="163">
        <f t="shared" si="80"/>
        <v>0</v>
      </c>
      <c r="V260" s="163">
        <f t="shared" si="80"/>
        <v>0</v>
      </c>
      <c r="W260" s="163">
        <f t="shared" si="80"/>
        <v>0</v>
      </c>
      <c r="X260" s="163">
        <f t="shared" si="80"/>
        <v>0</v>
      </c>
      <c r="Y260" s="163">
        <f t="shared" si="80"/>
        <v>0</v>
      </c>
      <c r="Z260" s="163">
        <f t="shared" si="80"/>
        <v>0</v>
      </c>
      <c r="AA260" s="163">
        <f t="shared" si="80"/>
        <v>0</v>
      </c>
      <c r="AB260" s="163">
        <f t="shared" si="80"/>
        <v>0</v>
      </c>
      <c r="AC260" s="163">
        <f t="shared" si="80"/>
        <v>0</v>
      </c>
      <c r="AD260" s="163">
        <f t="shared" si="80"/>
        <v>0</v>
      </c>
      <c r="AE260" s="163">
        <f t="shared" si="80"/>
        <v>0</v>
      </c>
      <c r="AF260" s="176">
        <f t="shared" si="80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81"/>
        <v>0</v>
      </c>
      <c r="D261" s="163">
        <f t="shared" si="81"/>
        <v>0</v>
      </c>
      <c r="E261" s="163">
        <f t="shared" si="81"/>
        <v>0</v>
      </c>
      <c r="F261" s="163">
        <f t="shared" si="81"/>
        <v>0</v>
      </c>
      <c r="G261" s="163">
        <f t="shared" si="81"/>
        <v>0</v>
      </c>
      <c r="H261" s="163">
        <f t="shared" si="81"/>
        <v>0</v>
      </c>
      <c r="I261" s="163">
        <f t="shared" si="81"/>
        <v>0</v>
      </c>
      <c r="J261" s="163">
        <f t="shared" si="81"/>
        <v>0</v>
      </c>
      <c r="K261" s="163">
        <f t="shared" si="81"/>
        <v>0</v>
      </c>
      <c r="L261" s="163">
        <f t="shared" si="82"/>
        <v>0</v>
      </c>
      <c r="M261" s="163">
        <f t="shared" si="82"/>
        <v>0</v>
      </c>
      <c r="N261" s="163">
        <f t="shared" si="82"/>
        <v>0</v>
      </c>
      <c r="O261" s="163">
        <f t="shared" si="82"/>
        <v>0</v>
      </c>
      <c r="P261" s="163">
        <f t="shared" si="82"/>
        <v>0</v>
      </c>
      <c r="Q261" s="163">
        <f t="shared" si="82"/>
        <v>0</v>
      </c>
      <c r="R261" s="163">
        <f t="shared" si="81"/>
        <v>0</v>
      </c>
      <c r="S261" s="163">
        <f t="shared" si="81"/>
        <v>0</v>
      </c>
      <c r="T261" s="163">
        <f t="shared" si="80"/>
        <v>0</v>
      </c>
      <c r="U261" s="163">
        <f t="shared" si="80"/>
        <v>0</v>
      </c>
      <c r="V261" s="163">
        <f t="shared" si="80"/>
        <v>0</v>
      </c>
      <c r="W261" s="163">
        <f t="shared" si="80"/>
        <v>0</v>
      </c>
      <c r="X261" s="163">
        <f t="shared" si="80"/>
        <v>0</v>
      </c>
      <c r="Y261" s="163">
        <f t="shared" si="80"/>
        <v>0</v>
      </c>
      <c r="Z261" s="163">
        <f t="shared" si="80"/>
        <v>0</v>
      </c>
      <c r="AA261" s="163">
        <f t="shared" si="80"/>
        <v>0</v>
      </c>
      <c r="AB261" s="163">
        <f t="shared" si="80"/>
        <v>0</v>
      </c>
      <c r="AC261" s="163">
        <f t="shared" si="80"/>
        <v>0</v>
      </c>
      <c r="AD261" s="163">
        <f t="shared" si="80"/>
        <v>0</v>
      </c>
      <c r="AE261" s="163">
        <f t="shared" si="80"/>
        <v>0</v>
      </c>
      <c r="AF261" s="176">
        <f t="shared" si="80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81"/>
        <v>0</v>
      </c>
      <c r="D262" s="163">
        <f t="shared" si="81"/>
        <v>0</v>
      </c>
      <c r="E262" s="163">
        <f t="shared" si="81"/>
        <v>0</v>
      </c>
      <c r="F262" s="163">
        <f t="shared" si="81"/>
        <v>0</v>
      </c>
      <c r="G262" s="163">
        <f t="shared" si="81"/>
        <v>0</v>
      </c>
      <c r="H262" s="163">
        <f t="shared" si="81"/>
        <v>0</v>
      </c>
      <c r="I262" s="163">
        <f t="shared" si="81"/>
        <v>0</v>
      </c>
      <c r="J262" s="163">
        <f t="shared" si="81"/>
        <v>0</v>
      </c>
      <c r="K262" s="163">
        <f t="shared" si="81"/>
        <v>0</v>
      </c>
      <c r="L262" s="163">
        <f t="shared" si="82"/>
        <v>0</v>
      </c>
      <c r="M262" s="163">
        <f t="shared" si="82"/>
        <v>0</v>
      </c>
      <c r="N262" s="163">
        <f t="shared" si="82"/>
        <v>0</v>
      </c>
      <c r="O262" s="163">
        <f t="shared" si="82"/>
        <v>0</v>
      </c>
      <c r="P262" s="163">
        <f t="shared" si="82"/>
        <v>0</v>
      </c>
      <c r="Q262" s="163">
        <f t="shared" si="82"/>
        <v>0</v>
      </c>
      <c r="R262" s="163">
        <f t="shared" si="81"/>
        <v>0</v>
      </c>
      <c r="S262" s="163">
        <f t="shared" si="81"/>
        <v>0</v>
      </c>
      <c r="T262" s="163">
        <f t="shared" si="80"/>
        <v>0</v>
      </c>
      <c r="U262" s="163">
        <f t="shared" si="80"/>
        <v>0</v>
      </c>
      <c r="V262" s="163">
        <f t="shared" si="80"/>
        <v>0</v>
      </c>
      <c r="W262" s="163">
        <f t="shared" si="80"/>
        <v>0</v>
      </c>
      <c r="X262" s="163">
        <f t="shared" si="80"/>
        <v>0</v>
      </c>
      <c r="Y262" s="163">
        <f t="shared" si="80"/>
        <v>0</v>
      </c>
      <c r="Z262" s="163">
        <f t="shared" si="80"/>
        <v>0</v>
      </c>
      <c r="AA262" s="163">
        <f t="shared" si="80"/>
        <v>0</v>
      </c>
      <c r="AB262" s="163">
        <f t="shared" si="80"/>
        <v>0</v>
      </c>
      <c r="AC262" s="163">
        <f t="shared" si="80"/>
        <v>0</v>
      </c>
      <c r="AD262" s="163">
        <f t="shared" si="80"/>
        <v>0</v>
      </c>
      <c r="AE262" s="163">
        <f t="shared" si="80"/>
        <v>0</v>
      </c>
      <c r="AF262" s="176">
        <f t="shared" si="80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81"/>
        <v>0</v>
      </c>
      <c r="D263" s="163">
        <f t="shared" si="81"/>
        <v>0</v>
      </c>
      <c r="E263" s="163">
        <f t="shared" si="81"/>
        <v>0</v>
      </c>
      <c r="F263" s="163">
        <f t="shared" si="81"/>
        <v>0</v>
      </c>
      <c r="G263" s="163">
        <f t="shared" si="81"/>
        <v>0</v>
      </c>
      <c r="H263" s="163">
        <f t="shared" si="81"/>
        <v>0</v>
      </c>
      <c r="I263" s="163">
        <f t="shared" si="81"/>
        <v>0</v>
      </c>
      <c r="J263" s="163">
        <f t="shared" si="81"/>
        <v>0</v>
      </c>
      <c r="K263" s="163">
        <f t="shared" si="81"/>
        <v>0</v>
      </c>
      <c r="L263" s="163">
        <f t="shared" si="82"/>
        <v>0</v>
      </c>
      <c r="M263" s="163">
        <f t="shared" si="82"/>
        <v>0</v>
      </c>
      <c r="N263" s="163">
        <f t="shared" si="82"/>
        <v>0</v>
      </c>
      <c r="O263" s="163">
        <f t="shared" si="82"/>
        <v>0</v>
      </c>
      <c r="P263" s="163">
        <f t="shared" si="82"/>
        <v>0</v>
      </c>
      <c r="Q263" s="163">
        <f t="shared" si="82"/>
        <v>0</v>
      </c>
      <c r="R263" s="163">
        <f t="shared" si="81"/>
        <v>0</v>
      </c>
      <c r="S263" s="163">
        <f t="shared" si="81"/>
        <v>0</v>
      </c>
      <c r="T263" s="163">
        <f t="shared" si="80"/>
        <v>0</v>
      </c>
      <c r="U263" s="163">
        <f t="shared" si="80"/>
        <v>0</v>
      </c>
      <c r="V263" s="163">
        <f t="shared" si="80"/>
        <v>0</v>
      </c>
      <c r="W263" s="163">
        <f t="shared" si="80"/>
        <v>0</v>
      </c>
      <c r="X263" s="163">
        <f t="shared" si="80"/>
        <v>0</v>
      </c>
      <c r="Y263" s="163">
        <f t="shared" si="80"/>
        <v>0</v>
      </c>
      <c r="Z263" s="163">
        <f t="shared" si="80"/>
        <v>0</v>
      </c>
      <c r="AA263" s="163">
        <f t="shared" si="80"/>
        <v>0</v>
      </c>
      <c r="AB263" s="163">
        <f t="shared" si="80"/>
        <v>0</v>
      </c>
      <c r="AC263" s="163">
        <f t="shared" si="80"/>
        <v>0</v>
      </c>
      <c r="AD263" s="163">
        <f t="shared" si="80"/>
        <v>0</v>
      </c>
      <c r="AE263" s="163">
        <f t="shared" si="80"/>
        <v>0</v>
      </c>
      <c r="AF263" s="176">
        <f t="shared" si="80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81"/>
        <v>0</v>
      </c>
      <c r="D264" s="163">
        <f t="shared" si="81"/>
        <v>0</v>
      </c>
      <c r="E264" s="163">
        <f t="shared" si="81"/>
        <v>0</v>
      </c>
      <c r="F264" s="163">
        <f t="shared" si="81"/>
        <v>0</v>
      </c>
      <c r="G264" s="163">
        <f t="shared" si="81"/>
        <v>0</v>
      </c>
      <c r="H264" s="163">
        <f t="shared" si="81"/>
        <v>0</v>
      </c>
      <c r="I264" s="163">
        <f t="shared" si="81"/>
        <v>0</v>
      </c>
      <c r="J264" s="163">
        <f t="shared" si="81"/>
        <v>0</v>
      </c>
      <c r="K264" s="163">
        <f t="shared" si="81"/>
        <v>0</v>
      </c>
      <c r="L264" s="163">
        <f t="shared" si="82"/>
        <v>0</v>
      </c>
      <c r="M264" s="163">
        <f t="shared" si="82"/>
        <v>0</v>
      </c>
      <c r="N264" s="163">
        <f t="shared" si="82"/>
        <v>0</v>
      </c>
      <c r="O264" s="163">
        <f t="shared" si="82"/>
        <v>0</v>
      </c>
      <c r="P264" s="163">
        <f t="shared" si="82"/>
        <v>0</v>
      </c>
      <c r="Q264" s="163">
        <f t="shared" si="82"/>
        <v>0</v>
      </c>
      <c r="R264" s="163">
        <f t="shared" si="81"/>
        <v>0</v>
      </c>
      <c r="S264" s="163">
        <f t="shared" si="81"/>
        <v>0</v>
      </c>
      <c r="T264" s="163">
        <f t="shared" ref="T264:AF273" si="83">S264</f>
        <v>0</v>
      </c>
      <c r="U264" s="163">
        <f t="shared" si="83"/>
        <v>0</v>
      </c>
      <c r="V264" s="163">
        <f t="shared" si="83"/>
        <v>0</v>
      </c>
      <c r="W264" s="163">
        <f t="shared" si="83"/>
        <v>0</v>
      </c>
      <c r="X264" s="163">
        <f t="shared" si="83"/>
        <v>0</v>
      </c>
      <c r="Y264" s="163">
        <f t="shared" si="83"/>
        <v>0</v>
      </c>
      <c r="Z264" s="163">
        <f t="shared" si="83"/>
        <v>0</v>
      </c>
      <c r="AA264" s="163">
        <f t="shared" si="83"/>
        <v>0</v>
      </c>
      <c r="AB264" s="163">
        <f t="shared" si="83"/>
        <v>0</v>
      </c>
      <c r="AC264" s="163">
        <f t="shared" si="83"/>
        <v>0</v>
      </c>
      <c r="AD264" s="163">
        <f t="shared" si="83"/>
        <v>0</v>
      </c>
      <c r="AE264" s="163">
        <f t="shared" si="83"/>
        <v>0</v>
      </c>
      <c r="AF264" s="176">
        <f t="shared" si="83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S273" si="84">B265</f>
        <v>0</v>
      </c>
      <c r="D265" s="163">
        <f t="shared" si="84"/>
        <v>0</v>
      </c>
      <c r="E265" s="163">
        <f t="shared" si="84"/>
        <v>0</v>
      </c>
      <c r="F265" s="163">
        <f t="shared" si="84"/>
        <v>0</v>
      </c>
      <c r="G265" s="163">
        <f t="shared" si="84"/>
        <v>0</v>
      </c>
      <c r="H265" s="163">
        <f t="shared" si="84"/>
        <v>0</v>
      </c>
      <c r="I265" s="163">
        <f t="shared" si="84"/>
        <v>0</v>
      </c>
      <c r="J265" s="163">
        <f t="shared" si="84"/>
        <v>0</v>
      </c>
      <c r="K265" s="163">
        <f t="shared" si="84"/>
        <v>0</v>
      </c>
      <c r="L265" s="163">
        <f t="shared" ref="L265:L273" si="85">K265</f>
        <v>0</v>
      </c>
      <c r="M265" s="163">
        <f t="shared" ref="M265:Q273" si="86">L265</f>
        <v>0</v>
      </c>
      <c r="N265" s="163">
        <f t="shared" si="86"/>
        <v>0</v>
      </c>
      <c r="O265" s="163">
        <f t="shared" si="86"/>
        <v>0</v>
      </c>
      <c r="P265" s="163">
        <f t="shared" si="86"/>
        <v>0</v>
      </c>
      <c r="Q265" s="163">
        <f t="shared" si="86"/>
        <v>0</v>
      </c>
      <c r="R265" s="163">
        <f t="shared" si="84"/>
        <v>0</v>
      </c>
      <c r="S265" s="163">
        <f t="shared" si="84"/>
        <v>0</v>
      </c>
      <c r="T265" s="163">
        <f t="shared" si="83"/>
        <v>0</v>
      </c>
      <c r="U265" s="163">
        <f t="shared" si="83"/>
        <v>0</v>
      </c>
      <c r="V265" s="163">
        <f t="shared" si="83"/>
        <v>0</v>
      </c>
      <c r="W265" s="163">
        <f t="shared" si="83"/>
        <v>0</v>
      </c>
      <c r="X265" s="163">
        <f t="shared" si="83"/>
        <v>0</v>
      </c>
      <c r="Y265" s="163">
        <f t="shared" si="83"/>
        <v>0</v>
      </c>
      <c r="Z265" s="163">
        <f t="shared" si="83"/>
        <v>0</v>
      </c>
      <c r="AA265" s="163">
        <f t="shared" si="83"/>
        <v>0</v>
      </c>
      <c r="AB265" s="163">
        <f t="shared" si="83"/>
        <v>0</v>
      </c>
      <c r="AC265" s="163">
        <f t="shared" si="83"/>
        <v>0</v>
      </c>
      <c r="AD265" s="163">
        <f t="shared" si="83"/>
        <v>0</v>
      </c>
      <c r="AE265" s="163">
        <f t="shared" si="83"/>
        <v>0</v>
      </c>
      <c r="AF265" s="176">
        <f t="shared" si="83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84"/>
        <v>0</v>
      </c>
      <c r="D266" s="163">
        <f t="shared" si="84"/>
        <v>0</v>
      </c>
      <c r="E266" s="163">
        <f t="shared" si="84"/>
        <v>0</v>
      </c>
      <c r="F266" s="163">
        <f t="shared" si="84"/>
        <v>0</v>
      </c>
      <c r="G266" s="163">
        <f t="shared" si="84"/>
        <v>0</v>
      </c>
      <c r="H266" s="163">
        <f t="shared" si="84"/>
        <v>0</v>
      </c>
      <c r="I266" s="163">
        <f t="shared" si="84"/>
        <v>0</v>
      </c>
      <c r="J266" s="163">
        <f t="shared" si="84"/>
        <v>0</v>
      </c>
      <c r="K266" s="163">
        <f t="shared" si="84"/>
        <v>0</v>
      </c>
      <c r="L266" s="163">
        <f t="shared" si="85"/>
        <v>0</v>
      </c>
      <c r="M266" s="163">
        <f t="shared" si="86"/>
        <v>0</v>
      </c>
      <c r="N266" s="163">
        <f t="shared" si="86"/>
        <v>0</v>
      </c>
      <c r="O266" s="163">
        <f t="shared" si="86"/>
        <v>0</v>
      </c>
      <c r="P266" s="163">
        <f t="shared" si="86"/>
        <v>0</v>
      </c>
      <c r="Q266" s="163">
        <f t="shared" si="86"/>
        <v>0</v>
      </c>
      <c r="R266" s="163">
        <f t="shared" si="84"/>
        <v>0</v>
      </c>
      <c r="S266" s="163">
        <f t="shared" si="84"/>
        <v>0</v>
      </c>
      <c r="T266" s="163">
        <f t="shared" si="83"/>
        <v>0</v>
      </c>
      <c r="U266" s="163">
        <f t="shared" si="83"/>
        <v>0</v>
      </c>
      <c r="V266" s="163">
        <f t="shared" si="83"/>
        <v>0</v>
      </c>
      <c r="W266" s="163">
        <f t="shared" si="83"/>
        <v>0</v>
      </c>
      <c r="X266" s="163">
        <f t="shared" si="83"/>
        <v>0</v>
      </c>
      <c r="Y266" s="163">
        <f t="shared" si="83"/>
        <v>0</v>
      </c>
      <c r="Z266" s="163">
        <f t="shared" si="83"/>
        <v>0</v>
      </c>
      <c r="AA266" s="163">
        <f t="shared" si="83"/>
        <v>0</v>
      </c>
      <c r="AB266" s="163">
        <f t="shared" si="83"/>
        <v>0</v>
      </c>
      <c r="AC266" s="163">
        <f t="shared" si="83"/>
        <v>0</v>
      </c>
      <c r="AD266" s="163">
        <f t="shared" si="83"/>
        <v>0</v>
      </c>
      <c r="AE266" s="163">
        <f t="shared" si="83"/>
        <v>0</v>
      </c>
      <c r="AF266" s="176">
        <f t="shared" si="83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84"/>
        <v>0</v>
      </c>
      <c r="D267" s="163">
        <f t="shared" si="84"/>
        <v>0</v>
      </c>
      <c r="E267" s="163">
        <f t="shared" si="84"/>
        <v>0</v>
      </c>
      <c r="F267" s="163">
        <f t="shared" si="84"/>
        <v>0</v>
      </c>
      <c r="G267" s="163">
        <f t="shared" si="84"/>
        <v>0</v>
      </c>
      <c r="H267" s="163">
        <f t="shared" si="84"/>
        <v>0</v>
      </c>
      <c r="I267" s="163">
        <f t="shared" si="84"/>
        <v>0</v>
      </c>
      <c r="J267" s="163">
        <f t="shared" si="84"/>
        <v>0</v>
      </c>
      <c r="K267" s="163">
        <f t="shared" si="84"/>
        <v>0</v>
      </c>
      <c r="L267" s="163">
        <f t="shared" si="85"/>
        <v>0</v>
      </c>
      <c r="M267" s="163">
        <f t="shared" si="86"/>
        <v>0</v>
      </c>
      <c r="N267" s="163">
        <f t="shared" si="86"/>
        <v>0</v>
      </c>
      <c r="O267" s="163">
        <f t="shared" si="86"/>
        <v>0</v>
      </c>
      <c r="P267" s="163">
        <f t="shared" si="86"/>
        <v>0</v>
      </c>
      <c r="Q267" s="163">
        <f t="shared" si="86"/>
        <v>0</v>
      </c>
      <c r="R267" s="163">
        <f t="shared" si="84"/>
        <v>0</v>
      </c>
      <c r="S267" s="163">
        <f t="shared" si="84"/>
        <v>0</v>
      </c>
      <c r="T267" s="163">
        <f t="shared" si="83"/>
        <v>0</v>
      </c>
      <c r="U267" s="163">
        <f t="shared" si="83"/>
        <v>0</v>
      </c>
      <c r="V267" s="163">
        <f t="shared" si="83"/>
        <v>0</v>
      </c>
      <c r="W267" s="163">
        <f t="shared" si="83"/>
        <v>0</v>
      </c>
      <c r="X267" s="163">
        <f t="shared" si="83"/>
        <v>0</v>
      </c>
      <c r="Y267" s="163">
        <f t="shared" si="83"/>
        <v>0</v>
      </c>
      <c r="Z267" s="163">
        <f t="shared" si="83"/>
        <v>0</v>
      </c>
      <c r="AA267" s="163">
        <f t="shared" si="83"/>
        <v>0</v>
      </c>
      <c r="AB267" s="163">
        <f t="shared" si="83"/>
        <v>0</v>
      </c>
      <c r="AC267" s="163">
        <f t="shared" si="83"/>
        <v>0</v>
      </c>
      <c r="AD267" s="163">
        <f t="shared" si="83"/>
        <v>0</v>
      </c>
      <c r="AE267" s="163">
        <f t="shared" si="83"/>
        <v>0</v>
      </c>
      <c r="AF267" s="176">
        <f t="shared" si="83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84"/>
        <v>0</v>
      </c>
      <c r="D268" s="163">
        <f t="shared" si="84"/>
        <v>0</v>
      </c>
      <c r="E268" s="163">
        <f t="shared" si="84"/>
        <v>0</v>
      </c>
      <c r="F268" s="163">
        <f t="shared" si="84"/>
        <v>0</v>
      </c>
      <c r="G268" s="163">
        <f t="shared" si="84"/>
        <v>0</v>
      </c>
      <c r="H268" s="163">
        <f t="shared" si="84"/>
        <v>0</v>
      </c>
      <c r="I268" s="163">
        <f t="shared" si="84"/>
        <v>0</v>
      </c>
      <c r="J268" s="163">
        <f t="shared" si="84"/>
        <v>0</v>
      </c>
      <c r="K268" s="163">
        <f t="shared" si="84"/>
        <v>0</v>
      </c>
      <c r="L268" s="163">
        <f t="shared" si="85"/>
        <v>0</v>
      </c>
      <c r="M268" s="163">
        <f t="shared" si="86"/>
        <v>0</v>
      </c>
      <c r="N268" s="163">
        <f t="shared" si="86"/>
        <v>0</v>
      </c>
      <c r="O268" s="163">
        <f t="shared" si="86"/>
        <v>0</v>
      </c>
      <c r="P268" s="163">
        <f t="shared" si="86"/>
        <v>0</v>
      </c>
      <c r="Q268" s="163">
        <f t="shared" si="86"/>
        <v>0</v>
      </c>
      <c r="R268" s="163">
        <f t="shared" si="84"/>
        <v>0</v>
      </c>
      <c r="S268" s="163">
        <f t="shared" si="84"/>
        <v>0</v>
      </c>
      <c r="T268" s="163">
        <f t="shared" si="83"/>
        <v>0</v>
      </c>
      <c r="U268" s="163">
        <f t="shared" si="83"/>
        <v>0</v>
      </c>
      <c r="V268" s="163">
        <f t="shared" si="83"/>
        <v>0</v>
      </c>
      <c r="W268" s="163">
        <f t="shared" si="83"/>
        <v>0</v>
      </c>
      <c r="X268" s="163">
        <f t="shared" si="83"/>
        <v>0</v>
      </c>
      <c r="Y268" s="163">
        <f t="shared" si="83"/>
        <v>0</v>
      </c>
      <c r="Z268" s="163">
        <f t="shared" si="83"/>
        <v>0</v>
      </c>
      <c r="AA268" s="163">
        <f t="shared" si="83"/>
        <v>0</v>
      </c>
      <c r="AB268" s="163">
        <f t="shared" si="83"/>
        <v>0</v>
      </c>
      <c r="AC268" s="163">
        <f t="shared" si="83"/>
        <v>0</v>
      </c>
      <c r="AD268" s="163">
        <f t="shared" si="83"/>
        <v>0</v>
      </c>
      <c r="AE268" s="163">
        <f t="shared" si="83"/>
        <v>0</v>
      </c>
      <c r="AF268" s="176">
        <f t="shared" si="83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84"/>
        <v>0</v>
      </c>
      <c r="D269" s="163">
        <f t="shared" si="84"/>
        <v>0</v>
      </c>
      <c r="E269" s="163">
        <f t="shared" si="84"/>
        <v>0</v>
      </c>
      <c r="F269" s="163">
        <f t="shared" si="84"/>
        <v>0</v>
      </c>
      <c r="G269" s="163">
        <f t="shared" si="84"/>
        <v>0</v>
      </c>
      <c r="H269" s="163">
        <f t="shared" si="84"/>
        <v>0</v>
      </c>
      <c r="I269" s="163">
        <f t="shared" si="84"/>
        <v>0</v>
      </c>
      <c r="J269" s="163">
        <f t="shared" si="84"/>
        <v>0</v>
      </c>
      <c r="K269" s="163">
        <f t="shared" si="84"/>
        <v>0</v>
      </c>
      <c r="L269" s="163">
        <f t="shared" si="85"/>
        <v>0</v>
      </c>
      <c r="M269" s="163">
        <f t="shared" si="86"/>
        <v>0</v>
      </c>
      <c r="N269" s="163">
        <f t="shared" si="86"/>
        <v>0</v>
      </c>
      <c r="O269" s="163">
        <f t="shared" si="86"/>
        <v>0</v>
      </c>
      <c r="P269" s="163">
        <f t="shared" si="86"/>
        <v>0</v>
      </c>
      <c r="Q269" s="163">
        <f t="shared" si="86"/>
        <v>0</v>
      </c>
      <c r="R269" s="163">
        <f t="shared" si="84"/>
        <v>0</v>
      </c>
      <c r="S269" s="163">
        <f t="shared" si="84"/>
        <v>0</v>
      </c>
      <c r="T269" s="163">
        <f t="shared" si="83"/>
        <v>0</v>
      </c>
      <c r="U269" s="163">
        <f t="shared" si="83"/>
        <v>0</v>
      </c>
      <c r="V269" s="163">
        <f t="shared" si="83"/>
        <v>0</v>
      </c>
      <c r="W269" s="163">
        <f t="shared" si="83"/>
        <v>0</v>
      </c>
      <c r="X269" s="163">
        <f t="shared" si="83"/>
        <v>0</v>
      </c>
      <c r="Y269" s="163">
        <f t="shared" si="83"/>
        <v>0</v>
      </c>
      <c r="Z269" s="163">
        <f t="shared" si="83"/>
        <v>0</v>
      </c>
      <c r="AA269" s="163">
        <f t="shared" si="83"/>
        <v>0</v>
      </c>
      <c r="AB269" s="163">
        <f t="shared" si="83"/>
        <v>0</v>
      </c>
      <c r="AC269" s="163">
        <f t="shared" si="83"/>
        <v>0</v>
      </c>
      <c r="AD269" s="163">
        <f t="shared" si="83"/>
        <v>0</v>
      </c>
      <c r="AE269" s="163">
        <f t="shared" si="83"/>
        <v>0</v>
      </c>
      <c r="AF269" s="176">
        <f t="shared" si="83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84"/>
        <v>0</v>
      </c>
      <c r="D270" s="163">
        <f t="shared" si="84"/>
        <v>0</v>
      </c>
      <c r="E270" s="163">
        <f t="shared" si="84"/>
        <v>0</v>
      </c>
      <c r="F270" s="163">
        <f t="shared" si="84"/>
        <v>0</v>
      </c>
      <c r="G270" s="163">
        <f t="shared" si="84"/>
        <v>0</v>
      </c>
      <c r="H270" s="163">
        <f t="shared" si="84"/>
        <v>0</v>
      </c>
      <c r="I270" s="163">
        <f t="shared" si="84"/>
        <v>0</v>
      </c>
      <c r="J270" s="163">
        <f t="shared" si="84"/>
        <v>0</v>
      </c>
      <c r="K270" s="163">
        <f t="shared" si="84"/>
        <v>0</v>
      </c>
      <c r="L270" s="163">
        <f t="shared" si="85"/>
        <v>0</v>
      </c>
      <c r="M270" s="163">
        <f t="shared" si="86"/>
        <v>0</v>
      </c>
      <c r="N270" s="163">
        <f t="shared" si="86"/>
        <v>0</v>
      </c>
      <c r="O270" s="163">
        <f t="shared" si="86"/>
        <v>0</v>
      </c>
      <c r="P270" s="163">
        <f t="shared" si="86"/>
        <v>0</v>
      </c>
      <c r="Q270" s="163">
        <f t="shared" si="86"/>
        <v>0</v>
      </c>
      <c r="R270" s="163">
        <f t="shared" si="84"/>
        <v>0</v>
      </c>
      <c r="S270" s="163">
        <f t="shared" si="84"/>
        <v>0</v>
      </c>
      <c r="T270" s="163">
        <f t="shared" si="83"/>
        <v>0</v>
      </c>
      <c r="U270" s="163">
        <f t="shared" si="83"/>
        <v>0</v>
      </c>
      <c r="V270" s="163">
        <f t="shared" si="83"/>
        <v>0</v>
      </c>
      <c r="W270" s="163">
        <f t="shared" si="83"/>
        <v>0</v>
      </c>
      <c r="X270" s="163">
        <f t="shared" si="83"/>
        <v>0</v>
      </c>
      <c r="Y270" s="163">
        <f t="shared" si="83"/>
        <v>0</v>
      </c>
      <c r="Z270" s="163">
        <f t="shared" si="83"/>
        <v>0</v>
      </c>
      <c r="AA270" s="163">
        <f t="shared" si="83"/>
        <v>0</v>
      </c>
      <c r="AB270" s="163">
        <f t="shared" si="83"/>
        <v>0</v>
      </c>
      <c r="AC270" s="163">
        <f t="shared" si="83"/>
        <v>0</v>
      </c>
      <c r="AD270" s="163">
        <f t="shared" si="83"/>
        <v>0</v>
      </c>
      <c r="AE270" s="163">
        <f t="shared" si="83"/>
        <v>0</v>
      </c>
      <c r="AF270" s="176">
        <f t="shared" si="83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84"/>
        <v>0</v>
      </c>
      <c r="D271" s="163">
        <f t="shared" si="84"/>
        <v>0</v>
      </c>
      <c r="E271" s="163">
        <f t="shared" si="84"/>
        <v>0</v>
      </c>
      <c r="F271" s="163">
        <f t="shared" si="84"/>
        <v>0</v>
      </c>
      <c r="G271" s="163">
        <f t="shared" si="84"/>
        <v>0</v>
      </c>
      <c r="H271" s="163">
        <f t="shared" si="84"/>
        <v>0</v>
      </c>
      <c r="I271" s="163">
        <f t="shared" si="84"/>
        <v>0</v>
      </c>
      <c r="J271" s="163">
        <f t="shared" si="84"/>
        <v>0</v>
      </c>
      <c r="K271" s="163">
        <f t="shared" si="84"/>
        <v>0</v>
      </c>
      <c r="L271" s="163">
        <f t="shared" si="85"/>
        <v>0</v>
      </c>
      <c r="M271" s="163">
        <f t="shared" si="86"/>
        <v>0</v>
      </c>
      <c r="N271" s="163">
        <f t="shared" si="86"/>
        <v>0</v>
      </c>
      <c r="O271" s="163">
        <f t="shared" si="86"/>
        <v>0</v>
      </c>
      <c r="P271" s="163">
        <f t="shared" si="86"/>
        <v>0</v>
      </c>
      <c r="Q271" s="163">
        <f t="shared" si="86"/>
        <v>0</v>
      </c>
      <c r="R271" s="163">
        <f t="shared" si="84"/>
        <v>0</v>
      </c>
      <c r="S271" s="163">
        <f t="shared" si="84"/>
        <v>0</v>
      </c>
      <c r="T271" s="163">
        <f t="shared" si="83"/>
        <v>0</v>
      </c>
      <c r="U271" s="163">
        <f t="shared" si="83"/>
        <v>0</v>
      </c>
      <c r="V271" s="163">
        <f t="shared" si="83"/>
        <v>0</v>
      </c>
      <c r="W271" s="163">
        <f t="shared" si="83"/>
        <v>0</v>
      </c>
      <c r="X271" s="163">
        <f t="shared" si="83"/>
        <v>0</v>
      </c>
      <c r="Y271" s="163">
        <f t="shared" si="83"/>
        <v>0</v>
      </c>
      <c r="Z271" s="163">
        <f t="shared" si="83"/>
        <v>0</v>
      </c>
      <c r="AA271" s="163">
        <f t="shared" si="83"/>
        <v>0</v>
      </c>
      <c r="AB271" s="163">
        <f t="shared" si="83"/>
        <v>0</v>
      </c>
      <c r="AC271" s="163">
        <f t="shared" si="83"/>
        <v>0</v>
      </c>
      <c r="AD271" s="163">
        <f t="shared" si="83"/>
        <v>0</v>
      </c>
      <c r="AE271" s="163">
        <f t="shared" si="83"/>
        <v>0</v>
      </c>
      <c r="AF271" s="176">
        <f t="shared" si="83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84"/>
        <v>0</v>
      </c>
      <c r="D272" s="163">
        <f t="shared" si="84"/>
        <v>0</v>
      </c>
      <c r="E272" s="163">
        <f t="shared" si="84"/>
        <v>0</v>
      </c>
      <c r="F272" s="163">
        <f t="shared" si="84"/>
        <v>0</v>
      </c>
      <c r="G272" s="163">
        <f t="shared" si="84"/>
        <v>0</v>
      </c>
      <c r="H272" s="163">
        <f t="shared" si="84"/>
        <v>0</v>
      </c>
      <c r="I272" s="163">
        <f t="shared" si="84"/>
        <v>0</v>
      </c>
      <c r="J272" s="163">
        <f t="shared" si="84"/>
        <v>0</v>
      </c>
      <c r="K272" s="163">
        <f t="shared" si="84"/>
        <v>0</v>
      </c>
      <c r="L272" s="163">
        <f t="shared" si="85"/>
        <v>0</v>
      </c>
      <c r="M272" s="163">
        <f t="shared" si="86"/>
        <v>0</v>
      </c>
      <c r="N272" s="163">
        <f t="shared" si="86"/>
        <v>0</v>
      </c>
      <c r="O272" s="163">
        <f t="shared" si="86"/>
        <v>0</v>
      </c>
      <c r="P272" s="163">
        <f t="shared" si="86"/>
        <v>0</v>
      </c>
      <c r="Q272" s="163">
        <f t="shared" si="86"/>
        <v>0</v>
      </c>
      <c r="R272" s="163">
        <f t="shared" si="84"/>
        <v>0</v>
      </c>
      <c r="S272" s="163">
        <f t="shared" si="84"/>
        <v>0</v>
      </c>
      <c r="T272" s="163">
        <f t="shared" si="83"/>
        <v>0</v>
      </c>
      <c r="U272" s="163">
        <f t="shared" si="83"/>
        <v>0</v>
      </c>
      <c r="V272" s="163">
        <f t="shared" si="83"/>
        <v>0</v>
      </c>
      <c r="W272" s="163">
        <f t="shared" si="83"/>
        <v>0</v>
      </c>
      <c r="X272" s="163">
        <f t="shared" si="83"/>
        <v>0</v>
      </c>
      <c r="Y272" s="163">
        <f t="shared" si="83"/>
        <v>0</v>
      </c>
      <c r="Z272" s="163">
        <f t="shared" si="83"/>
        <v>0</v>
      </c>
      <c r="AA272" s="163">
        <f t="shared" si="83"/>
        <v>0</v>
      </c>
      <c r="AB272" s="163">
        <f t="shared" si="83"/>
        <v>0</v>
      </c>
      <c r="AC272" s="163">
        <f t="shared" si="83"/>
        <v>0</v>
      </c>
      <c r="AD272" s="163">
        <f t="shared" si="83"/>
        <v>0</v>
      </c>
      <c r="AE272" s="163">
        <f t="shared" si="83"/>
        <v>0</v>
      </c>
      <c r="AF272" s="176">
        <f t="shared" si="83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84"/>
        <v>0</v>
      </c>
      <c r="D273" s="179">
        <f t="shared" si="84"/>
        <v>0</v>
      </c>
      <c r="E273" s="179">
        <f t="shared" si="84"/>
        <v>0</v>
      </c>
      <c r="F273" s="179">
        <f t="shared" si="84"/>
        <v>0</v>
      </c>
      <c r="G273" s="179">
        <f t="shared" si="84"/>
        <v>0</v>
      </c>
      <c r="H273" s="179">
        <f t="shared" si="84"/>
        <v>0</v>
      </c>
      <c r="I273" s="179">
        <f t="shared" si="84"/>
        <v>0</v>
      </c>
      <c r="J273" s="179">
        <f t="shared" si="84"/>
        <v>0</v>
      </c>
      <c r="K273" s="179">
        <f t="shared" si="84"/>
        <v>0</v>
      </c>
      <c r="L273" s="179">
        <f t="shared" si="85"/>
        <v>0</v>
      </c>
      <c r="M273" s="179">
        <f t="shared" si="86"/>
        <v>0</v>
      </c>
      <c r="N273" s="179">
        <f t="shared" si="86"/>
        <v>0</v>
      </c>
      <c r="O273" s="179">
        <f t="shared" si="86"/>
        <v>0</v>
      </c>
      <c r="P273" s="179">
        <f t="shared" si="86"/>
        <v>0</v>
      </c>
      <c r="Q273" s="179">
        <f t="shared" si="86"/>
        <v>0</v>
      </c>
      <c r="R273" s="179">
        <f t="shared" si="84"/>
        <v>0</v>
      </c>
      <c r="S273" s="179">
        <f t="shared" si="84"/>
        <v>0</v>
      </c>
      <c r="T273" s="179">
        <f t="shared" si="83"/>
        <v>0</v>
      </c>
      <c r="U273" s="179">
        <f t="shared" si="83"/>
        <v>0</v>
      </c>
      <c r="V273" s="179">
        <f t="shared" si="83"/>
        <v>0</v>
      </c>
      <c r="W273" s="179">
        <f t="shared" si="83"/>
        <v>0</v>
      </c>
      <c r="X273" s="179">
        <f t="shared" si="83"/>
        <v>0</v>
      </c>
      <c r="Y273" s="179">
        <f t="shared" si="83"/>
        <v>0</v>
      </c>
      <c r="Z273" s="179">
        <f t="shared" si="83"/>
        <v>0</v>
      </c>
      <c r="AA273" s="179">
        <f t="shared" si="83"/>
        <v>0</v>
      </c>
      <c r="AB273" s="179">
        <f t="shared" si="83"/>
        <v>0</v>
      </c>
      <c r="AC273" s="179">
        <f t="shared" si="83"/>
        <v>0</v>
      </c>
      <c r="AD273" s="179">
        <f t="shared" si="83"/>
        <v>0</v>
      </c>
      <c r="AE273" s="179">
        <f t="shared" si="83"/>
        <v>0</v>
      </c>
      <c r="AF273" s="180">
        <f t="shared" si="83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87">SUM(B169:B273)</f>
        <v>0</v>
      </c>
      <c r="C274" s="182">
        <f t="shared" si="87"/>
        <v>0</v>
      </c>
      <c r="D274" s="182">
        <f t="shared" si="87"/>
        <v>0</v>
      </c>
      <c r="E274" s="182">
        <f t="shared" si="87"/>
        <v>0</v>
      </c>
      <c r="F274" s="182">
        <f t="shared" si="87"/>
        <v>0</v>
      </c>
      <c r="G274" s="182">
        <f t="shared" si="87"/>
        <v>0</v>
      </c>
      <c r="H274" s="182">
        <f t="shared" si="87"/>
        <v>0</v>
      </c>
      <c r="I274" s="182">
        <f t="shared" si="87"/>
        <v>0</v>
      </c>
      <c r="J274" s="182">
        <f t="shared" si="87"/>
        <v>0</v>
      </c>
      <c r="K274" s="182">
        <f t="shared" si="87"/>
        <v>0</v>
      </c>
      <c r="L274" s="182">
        <f t="shared" ref="L274:Q274" si="88">SUM(L169:L273)</f>
        <v>0</v>
      </c>
      <c r="M274" s="182">
        <f t="shared" si="88"/>
        <v>0</v>
      </c>
      <c r="N274" s="182">
        <f t="shared" si="88"/>
        <v>0</v>
      </c>
      <c r="O274" s="182">
        <f t="shared" si="88"/>
        <v>0</v>
      </c>
      <c r="P274" s="182">
        <f t="shared" si="88"/>
        <v>0</v>
      </c>
      <c r="Q274" s="182">
        <f t="shared" si="88"/>
        <v>0</v>
      </c>
      <c r="R274" s="182">
        <f t="shared" si="87"/>
        <v>0</v>
      </c>
      <c r="S274" s="182">
        <f>SUM(S169:S273)</f>
        <v>0</v>
      </c>
      <c r="T274" s="182">
        <f t="shared" si="87"/>
        <v>0</v>
      </c>
      <c r="U274" s="182">
        <f t="shared" si="87"/>
        <v>0</v>
      </c>
      <c r="V274" s="182">
        <f t="shared" si="87"/>
        <v>0</v>
      </c>
      <c r="W274" s="182">
        <f t="shared" si="87"/>
        <v>0</v>
      </c>
      <c r="X274" s="182">
        <f t="shared" si="87"/>
        <v>0</v>
      </c>
      <c r="Y274" s="182">
        <f t="shared" si="87"/>
        <v>0</v>
      </c>
      <c r="Z274" s="182">
        <f t="shared" si="87"/>
        <v>0</v>
      </c>
      <c r="AA274" s="182">
        <f t="shared" si="87"/>
        <v>0</v>
      </c>
      <c r="AB274" s="182">
        <f t="shared" si="87"/>
        <v>0</v>
      </c>
      <c r="AC274" s="182">
        <f t="shared" si="87"/>
        <v>0</v>
      </c>
      <c r="AD274" s="182">
        <f t="shared" si="87"/>
        <v>0</v>
      </c>
      <c r="AE274" s="182">
        <f t="shared" si="87"/>
        <v>0</v>
      </c>
      <c r="AF274" s="183">
        <f t="shared" si="87"/>
        <v>0</v>
      </c>
      <c r="AG274" s="184">
        <f t="shared" si="87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4190" priority="32">
      <formula>$AH11=0</formula>
    </cfRule>
  </conditionalFormatting>
  <conditionalFormatting sqref="A101:A102">
    <cfRule type="expression" dxfId="4189" priority="200">
      <formula>$AH106=0</formula>
    </cfRule>
  </conditionalFormatting>
  <conditionalFormatting sqref="A103:A107">
    <cfRule type="expression" dxfId="4188" priority="148">
      <formula>$AH102=0</formula>
    </cfRule>
  </conditionalFormatting>
  <conditionalFormatting sqref="A160:A167">
    <cfRule type="expression" dxfId="4187" priority="201">
      <formula>$AH267=0</formula>
    </cfRule>
  </conditionalFormatting>
  <conditionalFormatting sqref="A168:A275">
    <cfRule type="expression" dxfId="4186" priority="71">
      <formula>$AH168=0</formula>
    </cfRule>
  </conditionalFormatting>
  <conditionalFormatting sqref="B8">
    <cfRule type="expression" dxfId="4185" priority="196">
      <formula>AND(C$9&gt;=14/24,C$9&lt;20/24)</formula>
    </cfRule>
    <cfRule type="expression" dxfId="4184" priority="197">
      <formula>AND(C$9&gt;=8/24,C$9&lt;14/24)</formula>
    </cfRule>
    <cfRule type="expression" dxfId="4183" priority="198">
      <formula>C$9&lt;8/24</formula>
    </cfRule>
    <cfRule type="expression" dxfId="4182" priority="199">
      <formula>C$9&gt;=20/24</formula>
    </cfRule>
  </conditionalFormatting>
  <conditionalFormatting sqref="B9:AF10 G134:Q134 G117:Q130 G96:Q115 H137:Q144 C152:AF159 R117:AF134 R93:AF115 Z11:AF13 Z76:AF77 Z85:AF90 R137:AF151">
    <cfRule type="expression" dxfId="4181" priority="113">
      <formula>B$9&gt;=20/24</formula>
    </cfRule>
  </conditionalFormatting>
  <conditionalFormatting sqref="B9:AF10 G134:Q134 G117:Q130 G96:Q115 H137:Q144 C152:AF159 R117:AF134 R93:AF115 Z11:AF13 Z76:AF77 Z85:AF90 R137:AF151">
    <cfRule type="expression" dxfId="4180" priority="114">
      <formula>AND(B$9&gt;=14/24,B$9&lt;20/24)</formula>
    </cfRule>
    <cfRule type="expression" dxfId="4179" priority="115">
      <formula>AND(B$9&gt;=8/24,B$9&lt;14/24)</formula>
    </cfRule>
    <cfRule type="expression" dxfId="4178" priority="116">
      <formula>B$9&lt;8/24</formula>
    </cfRule>
  </conditionalFormatting>
  <conditionalFormatting sqref="Z14:AF53">
    <cfRule type="expression" dxfId="4177" priority="56">
      <formula>Z14&gt;$AG14*1</formula>
    </cfRule>
    <cfRule type="expression" dxfId="4176" priority="57">
      <formula>Z$9&gt;=20/24</formula>
    </cfRule>
    <cfRule type="expression" dxfId="4175" priority="58">
      <formula>AND(Z$9&gt;=14/24,Z$9&lt;20/24)</formula>
    </cfRule>
    <cfRule type="expression" dxfId="4174" priority="59">
      <formula>AND(Z$9&gt;=8/24,Z$9&lt;14/24)</formula>
    </cfRule>
    <cfRule type="expression" dxfId="4173" priority="60">
      <formula>Z$9&lt;8/24</formula>
    </cfRule>
  </conditionalFormatting>
  <conditionalFormatting sqref="Z54:AF68">
    <cfRule type="expression" dxfId="4172" priority="49">
      <formula>Z$9&lt;8/24</formula>
    </cfRule>
  </conditionalFormatting>
  <conditionalFormatting sqref="G69:Y70 Z54:AF70">
    <cfRule type="expression" dxfId="4171" priority="46">
      <formula>G$9&gt;=20/24</formula>
    </cfRule>
    <cfRule type="expression" dxfId="4170" priority="47">
      <formula>AND(G$9&gt;=14/24,G$9&lt;20/24)</formula>
    </cfRule>
    <cfRule type="expression" dxfId="4169" priority="48">
      <formula>AND(G$9&gt;=8/24,G$9&lt;14/24)</formula>
    </cfRule>
  </conditionalFormatting>
  <conditionalFormatting sqref="Z63:AF65">
    <cfRule type="expression" dxfId="4168" priority="50">
      <formula>Z63&gt;$AG63</formula>
    </cfRule>
  </conditionalFormatting>
  <conditionalFormatting sqref="G69:AF70">
    <cfRule type="expression" dxfId="4167" priority="121">
      <formula>G$9&lt;8/24</formula>
    </cfRule>
  </conditionalFormatting>
  <conditionalFormatting sqref="K72:Y72 Z72:AF75">
    <cfRule type="expression" dxfId="4166" priority="37">
      <formula>K72&gt;$AG72*1</formula>
    </cfRule>
  </conditionalFormatting>
  <conditionalFormatting sqref="Z73:AF75">
    <cfRule type="expression" dxfId="4165" priority="38">
      <formula>Z$9&gt;=20/24</formula>
    </cfRule>
    <cfRule type="expression" dxfId="4164" priority="39">
      <formula>AND(Z$9&gt;=14/24,Z$9&lt;20/24)</formula>
    </cfRule>
    <cfRule type="expression" dxfId="4163" priority="40">
      <formula>AND(Z$9&gt;=8/24,Z$9&lt;14/24)</formula>
    </cfRule>
    <cfRule type="expression" dxfId="4162" priority="41">
      <formula>Z$9&lt;8/24</formula>
    </cfRule>
  </conditionalFormatting>
  <conditionalFormatting sqref="C161:AF167">
    <cfRule type="expression" dxfId="4161" priority="72">
      <formula>C$9&gt;=20/24</formula>
    </cfRule>
    <cfRule type="expression" dxfId="4160" priority="73">
      <formula>AND(C$9&gt;=14/24,C$9&lt;20/24)</formula>
    </cfRule>
    <cfRule type="expression" dxfId="4159" priority="74">
      <formula>AND(C$9&gt;=8/24,C$9&lt;14/24)</formula>
    </cfRule>
    <cfRule type="expression" dxfId="4158" priority="75">
      <formula>C$9&lt;8/24</formula>
    </cfRule>
  </conditionalFormatting>
  <conditionalFormatting sqref="C169:AF274">
    <cfRule type="expression" dxfId="4157" priority="33">
      <formula>C$9&gt;=20/24</formula>
    </cfRule>
    <cfRule type="expression" dxfId="4156" priority="34">
      <formula>AND(C$9&gt;=14/24,C$9&lt;20/24)</formula>
    </cfRule>
    <cfRule type="expression" dxfId="4155" priority="35">
      <formula>AND(C$9&gt;=8/24,C$9&lt;14/24)</formula>
    </cfRule>
    <cfRule type="expression" dxfId="4154" priority="36">
      <formula>C$9&lt;8/24</formula>
    </cfRule>
  </conditionalFormatting>
  <conditionalFormatting sqref="Z76:Z77 Z79:Z90 R91:R95 G91:Q92 G96:R96 G78:Z78 S91:AB96 AA76:AB90 AG78 AG96 G71:AG71 Z11:AF13 G69:AF69 AC76:AF96">
    <cfRule type="expression" dxfId="4153" priority="112">
      <formula>G11&gt;$AG11*1</formula>
    </cfRule>
  </conditionalFormatting>
  <conditionalFormatting sqref="G78:AB78 Z76:AB77 K72:AF72 AC76:AF78">
    <cfRule type="expression" dxfId="4152" priority="132">
      <formula>G$9&gt;=20/24</formula>
    </cfRule>
    <cfRule type="expression" dxfId="4151" priority="133">
      <formula>AND(G$9&gt;=14/24,G$9&lt;20/24)</formula>
    </cfRule>
    <cfRule type="expression" dxfId="4150" priority="134">
      <formula>AND(G$9&gt;=8/24,G$9&lt;14/24)</formula>
    </cfRule>
    <cfRule type="expression" dxfId="4149" priority="135">
      <formula>G$9&lt;8/24</formula>
    </cfRule>
  </conditionalFormatting>
  <conditionalFormatting sqref="Z73:AF75">
    <cfRule type="expression" dxfId="4148" priority="42">
      <formula>Z$9&gt;=20/24</formula>
    </cfRule>
    <cfRule type="expression" dxfId="4147" priority="43">
      <formula>AND(Z$9&gt;=14/24,Z$9&lt;20/24)</formula>
    </cfRule>
    <cfRule type="expression" dxfId="4146" priority="44">
      <formula>AND(Z$9&gt;=8/24,Z$9&lt;14/24)</formula>
    </cfRule>
    <cfRule type="expression" dxfId="4145" priority="45">
      <formula>Z$9&lt;8/24</formula>
    </cfRule>
  </conditionalFormatting>
  <conditionalFormatting sqref="Z84:AF84">
    <cfRule type="expression" dxfId="4144" priority="136">
      <formula>Z$9&gt;=20/24</formula>
    </cfRule>
    <cfRule type="expression" dxfId="4143" priority="137">
      <formula>AND(Z$9&gt;=14/24,Z$9&lt;20/24)</formula>
    </cfRule>
    <cfRule type="expression" dxfId="4142" priority="138">
      <formula>AND(Z$9&gt;=8/24,Z$9&lt;14/24)</formula>
    </cfRule>
    <cfRule type="expression" dxfId="4141" priority="139">
      <formula>Z$9&lt;8/24</formula>
    </cfRule>
  </conditionalFormatting>
  <conditionalFormatting sqref="M8 S8 AB8">
    <cfRule type="expression" dxfId="4140" priority="189">
      <formula>AND(N$9&gt;=14/24,N$9&lt;20/24)</formula>
    </cfRule>
    <cfRule type="expression" dxfId="4139" priority="190">
      <formula>AND(N$9&gt;=8/24,N$9&lt;14/24)</formula>
    </cfRule>
    <cfRule type="expression" dxfId="4138" priority="191">
      <formula>N$9&lt;8/24</formula>
    </cfRule>
  </conditionalFormatting>
  <conditionalFormatting sqref="Z80:AF83">
    <cfRule type="expression" dxfId="4137" priority="144">
      <formula>Z$9&gt;=20/24</formula>
    </cfRule>
    <cfRule type="expression" dxfId="4136" priority="145">
      <formula>AND(Z$9&gt;=14/24,Z$9&lt;20/24)</formula>
    </cfRule>
    <cfRule type="expression" dxfId="4135" priority="146">
      <formula>AND(Z$9&gt;=8/24,Z$9&lt;14/24)</formula>
    </cfRule>
    <cfRule type="expression" dxfId="4134" priority="147">
      <formula>Z$9&lt;8/24</formula>
    </cfRule>
  </conditionalFormatting>
  <conditionalFormatting sqref="O3:P3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33" priority="188">
      <formula>N$9&gt;=20/24</formula>
    </cfRule>
  </conditionalFormatting>
  <conditionalFormatting sqref="S8">
    <cfRule type="expression" dxfId="4132" priority="179">
      <formula>U$9&gt;=20/24</formula>
    </cfRule>
    <cfRule type="expression" dxfId="4131" priority="180">
      <formula>AND(U$9&gt;=14/24,U$9&lt;20/24)</formula>
    </cfRule>
    <cfRule type="expression" dxfId="4130" priority="181">
      <formula>AND(U$9&gt;=8/24,U$9&lt;14/24)</formula>
    </cfRule>
    <cfRule type="expression" dxfId="4129" priority="182">
      <formula>U$9&lt;8/24</formula>
    </cfRule>
  </conditionalFormatting>
  <conditionalFormatting sqref="Z79:AF84">
    <cfRule type="expression" dxfId="4128" priority="66">
      <formula>Z$9&gt;=20/24</formula>
    </cfRule>
    <cfRule type="expression" dxfId="4127" priority="67">
      <formula>AND(Z$9&gt;=14/24,Z$9&lt;20/24)</formula>
    </cfRule>
    <cfRule type="expression" dxfId="4126" priority="68">
      <formula>AND(Z$9&gt;=8/24,Z$9&lt;14/24)</formula>
    </cfRule>
    <cfRule type="expression" dxfId="4125" priority="69">
      <formula>Z$9&lt;8/24</formula>
    </cfRule>
  </conditionalFormatting>
  <conditionalFormatting sqref="V3 AB3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124" priority="51">
      <formula>Z$9&gt;=20/24</formula>
    </cfRule>
    <cfRule type="expression" dxfId="4123" priority="52">
      <formula>AND(Z$9&gt;=14/24,Z$9&lt;20/24)</formula>
    </cfRule>
    <cfRule type="expression" dxfId="4122" priority="53">
      <formula>AND(Z$9&gt;=8/24,Z$9&lt;14/24)</formula>
    </cfRule>
    <cfRule type="expression" dxfId="4121" priority="54">
      <formula>Z$9&lt;8/24</formula>
    </cfRule>
  </conditionalFormatting>
  <conditionalFormatting sqref="Z69:AF70">
    <cfRule type="expression" dxfId="4120" priority="131">
      <formula>Z69&gt;$AG69</formula>
    </cfRule>
  </conditionalFormatting>
  <conditionalFormatting sqref="G69:Y70 Z66:AF69 Z54:AF62">
    <cfRule type="expression" dxfId="4119" priority="126">
      <formula>G54&gt;$AG54</formula>
    </cfRule>
  </conditionalFormatting>
  <conditionalFormatting sqref="AB8">
    <cfRule type="expression" dxfId="4118" priority="175">
      <formula>AD$9&gt;=20/24</formula>
    </cfRule>
    <cfRule type="expression" dxfId="4117" priority="176">
      <formula>AND(AD$9&gt;=14/24,AD$9&lt;20/24)</formula>
    </cfRule>
    <cfRule type="expression" dxfId="4116" priority="177">
      <formula>AND(AD$9&gt;=8/24,AD$9&lt;14/24)</formula>
    </cfRule>
    <cfRule type="expression" dxfId="4115" priority="178">
      <formula>AD$9&lt;8/24</formula>
    </cfRule>
  </conditionalFormatting>
  <conditionalFormatting sqref="AG78">
    <cfRule type="expression" dxfId="4114" priority="154">
      <formula>AG$9&gt;=20/24</formula>
    </cfRule>
    <cfRule type="expression" dxfId="4113" priority="155">
      <formula>AND(AG$9&gt;=14/24,AG$9&lt;20/24)</formula>
    </cfRule>
    <cfRule type="expression" dxfId="4112" priority="156">
      <formula>AND(AG$9&gt;=8/24,AG$9&lt;14/24)</formula>
    </cfRule>
    <cfRule type="expression" dxfId="4111" priority="157">
      <formula>AG$9&lt;8/24</formula>
    </cfRule>
  </conditionalFormatting>
  <conditionalFormatting sqref="AG91:AG92">
    <cfRule type="expression" dxfId="4110" priority="149">
      <formula>AG91&gt;$AG91</formula>
    </cfRule>
  </conditionalFormatting>
  <conditionalFormatting sqref="AG96">
    <cfRule type="expression" dxfId="4109" priority="150">
      <formula>AG$9&gt;=20/24</formula>
    </cfRule>
    <cfRule type="expression" dxfId="4108" priority="151">
      <formula>AND(AG$9&gt;=14/24,AG$9&lt;20/24)</formula>
    </cfRule>
    <cfRule type="expression" dxfId="4107" priority="152">
      <formula>AND(AG$9&gt;=8/24,AG$9&lt;14/24)</formula>
    </cfRule>
    <cfRule type="expression" dxfId="4106" priority="153">
      <formula>AG$9&lt;8/24</formula>
    </cfRule>
  </conditionalFormatting>
  <conditionalFormatting sqref="AG113">
    <cfRule type="expression" dxfId="4105" priority="171">
      <formula>AG$9&gt;=20/24</formula>
    </cfRule>
    <cfRule type="expression" dxfId="4104" priority="172">
      <formula>AND(AG$9&gt;=14/24,AG$9&lt;20/24)</formula>
    </cfRule>
    <cfRule type="expression" dxfId="4103" priority="173">
      <formula>AND(AG$9&gt;=8/24,AG$9&lt;14/24)</formula>
    </cfRule>
    <cfRule type="expression" dxfId="4102" priority="174">
      <formula>AG$9&lt;8/24</formula>
    </cfRule>
  </conditionalFormatting>
  <conditionalFormatting sqref="AH8:AI10">
    <cfRule type="expression" dxfId="4101" priority="62">
      <formula>AH$9&gt;=20/24</formula>
    </cfRule>
    <cfRule type="expression" dxfId="4100" priority="63">
      <formula>AND(AH$9&gt;=14/24,AH$9&lt;20/24)</formula>
    </cfRule>
    <cfRule type="expression" dxfId="4099" priority="64">
      <formula>AND(AH$9&gt;=8/24,AH$9&lt;14/24)</formula>
    </cfRule>
    <cfRule type="expression" dxfId="4098" priority="65">
      <formula>AH$9&lt;8/24</formula>
    </cfRule>
  </conditionalFormatting>
  <conditionalFormatting sqref="AL4:AL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097" priority="192">
      <formula>AJ$9&gt;=20/24</formula>
    </cfRule>
    <cfRule type="expression" dxfId="4096" priority="193">
      <formula>AND(AJ$9&gt;=14/24,AJ$9&lt;20/24)</formula>
    </cfRule>
    <cfRule type="expression" dxfId="4095" priority="194">
      <formula>AND(AJ$9&gt;=8/24,AJ$9&lt;14/24)</formula>
    </cfRule>
    <cfRule type="expression" dxfId="4094" priority="195">
      <formula>AJ$9&lt;8/24</formula>
    </cfRule>
  </conditionalFormatting>
  <conditionalFormatting sqref="AL99:AN99 AL105:AN105">
    <cfRule type="expression" dxfId="4093" priority="164">
      <formula>AL$9&gt;=20/24</formula>
    </cfRule>
    <cfRule type="expression" dxfId="4092" priority="165">
      <formula>AND(AL$9&gt;=14/24,AL$9&lt;20/24)</formula>
    </cfRule>
    <cfRule type="expression" dxfId="4091" priority="166">
      <formula>AND(AL$9&gt;=8/24,AL$9&lt;14/24)</formula>
    </cfRule>
    <cfRule type="expression" dxfId="4090" priority="167">
      <formula>AL$9&lt;8/24</formula>
    </cfRule>
  </conditionalFormatting>
  <conditionalFormatting sqref="AM15:AM21 AN16:AR21">
    <cfRule type="expression" dxfId="4089" priority="88">
      <formula>AX$9&gt;=20/24</formula>
    </cfRule>
    <cfRule type="expression" dxfId="4088" priority="89">
      <formula>AND(AX$9&gt;=14/24,AX$9&lt;20/24)</formula>
    </cfRule>
    <cfRule type="expression" dxfId="4087" priority="90">
      <formula>AND(AX$9&gt;=8/24,AX$9&lt;14/24)</formula>
    </cfRule>
    <cfRule type="expression" dxfId="4086" priority="91">
      <formula>AX$9&lt;8/24</formula>
    </cfRule>
  </conditionalFormatting>
  <conditionalFormatting sqref="AN100:AN103">
    <cfRule type="expression" dxfId="4085" priority="160">
      <formula>AN$9&gt;=20/24</formula>
    </cfRule>
    <cfRule type="expression" dxfId="4084" priority="161">
      <formula>AND(AN$9&gt;=14/24,AN$9&lt;20/24)</formula>
    </cfRule>
    <cfRule type="expression" dxfId="4083" priority="162">
      <formula>AND(AN$9&gt;=8/24,AN$9&lt;14/24)</formula>
    </cfRule>
    <cfRule type="expression" dxfId="4082" priority="163">
      <formula>AN$9&lt;8/24</formula>
    </cfRule>
  </conditionalFormatting>
  <conditionalFormatting sqref="AN15:AR15">
    <cfRule type="expression" dxfId="4081" priority="76">
      <formula>U$9&gt;=20/24</formula>
    </cfRule>
    <cfRule type="expression" dxfId="4080" priority="77">
      <formula>AND(U$9&gt;=14/24,U$9&lt;20/24)</formula>
    </cfRule>
    <cfRule type="expression" dxfId="4079" priority="78">
      <formula>AND(U$9&gt;=8/24,U$9&lt;14/24)</formula>
    </cfRule>
    <cfRule type="expression" dxfId="4078" priority="79">
      <formula>U$9&lt;8/24</formula>
    </cfRule>
  </conditionalFormatting>
  <conditionalFormatting sqref="AS15">
    <cfRule type="expression" dxfId="4077" priority="84">
      <formula>AA$9&gt;=20/24</formula>
    </cfRule>
    <cfRule type="expression" dxfId="4076" priority="85">
      <formula>AND(AA$9&gt;=14/24,AA$9&lt;20/24)</formula>
    </cfRule>
    <cfRule type="expression" dxfId="4075" priority="86">
      <formula>AND(AA$9&gt;=8/24,AA$9&lt;14/24)</formula>
    </cfRule>
    <cfRule type="expression" dxfId="4074" priority="87">
      <formula>AA$9&lt;8/24</formula>
    </cfRule>
  </conditionalFormatting>
  <conditionalFormatting sqref="AS16:AS21">
    <cfRule type="expression" dxfId="4073" priority="92">
      <formula>BE$9&gt;=20/24</formula>
    </cfRule>
    <cfRule type="expression" dxfId="4072" priority="93">
      <formula>AND(BE$9&gt;=14/24,BE$9&lt;20/24)</formula>
    </cfRule>
    <cfRule type="expression" dxfId="4071" priority="94">
      <formula>AND(BE$9&gt;=8/24,BE$9&lt;14/24)</formula>
    </cfRule>
    <cfRule type="expression" dxfId="4070" priority="95">
      <formula>BE$9&lt;8/24</formula>
    </cfRule>
  </conditionalFormatting>
  <conditionalFormatting sqref="AT15 AX15:BJ15">
    <cfRule type="expression" dxfId="4069" priority="96">
      <formula>AC$9&gt;=20/24</formula>
    </cfRule>
    <cfRule type="expression" dxfId="4068" priority="97">
      <formula>AND(AC$9&gt;=14/24,AC$9&lt;20/24)</formula>
    </cfRule>
    <cfRule type="expression" dxfId="4067" priority="98">
      <formula>AND(AC$9&gt;=8/24,AC$9&lt;14/24)</formula>
    </cfRule>
    <cfRule type="expression" dxfId="4066" priority="99">
      <formula>AC$9&lt;8/24</formula>
    </cfRule>
  </conditionalFormatting>
  <conditionalFormatting sqref="AT16:AT21">
    <cfRule type="expression" dxfId="4065" priority="100">
      <formula>BG$9&gt;=20/24</formula>
    </cfRule>
    <cfRule type="expression" dxfId="4064" priority="101">
      <formula>AND(BG$9&gt;=14/24,BG$9&lt;20/24)</formula>
    </cfRule>
    <cfRule type="expression" dxfId="4063" priority="102">
      <formula>AND(BG$9&gt;=8/24,BG$9&lt;14/24)</formula>
    </cfRule>
    <cfRule type="expression" dxfId="4062" priority="103">
      <formula>BG$9&lt;8/24</formula>
    </cfRule>
  </conditionalFormatting>
  <conditionalFormatting sqref="AU15:AV15">
    <cfRule type="expression" dxfId="4061" priority="104">
      <formula>AE$9&gt;=20/24</formula>
    </cfRule>
    <cfRule type="expression" dxfId="4060" priority="105">
      <formula>AND(AE$9&gt;=14/24,AE$9&lt;20/24)</formula>
    </cfRule>
    <cfRule type="expression" dxfId="4059" priority="106">
      <formula>AND(AE$9&gt;=8/24,AE$9&lt;14/24)</formula>
    </cfRule>
    <cfRule type="expression" dxfId="4058" priority="107">
      <formula>AE$9&lt;8/24</formula>
    </cfRule>
  </conditionalFormatting>
  <conditionalFormatting sqref="AU16:BJ21">
    <cfRule type="expression" dxfId="4057" priority="108">
      <formula>BI$9&gt;=20/24</formula>
    </cfRule>
    <cfRule type="expression" dxfId="4056" priority="109">
      <formula>AND(BI$9&gt;=14/24,BI$9&lt;20/24)</formula>
    </cfRule>
    <cfRule type="expression" dxfId="4055" priority="110">
      <formula>AND(BI$9&gt;=8/24,BI$9&lt;14/24)</formula>
    </cfRule>
    <cfRule type="expression" dxfId="4054" priority="111">
      <formula>BI$9&lt;8/24</formula>
    </cfRule>
  </conditionalFormatting>
  <conditionalFormatting sqref="AW15">
    <cfRule type="expression" dxfId="4053" priority="80">
      <formula>B$9&gt;=20/24</formula>
    </cfRule>
    <cfRule type="expression" dxfId="4052" priority="81">
      <formula>AND(B$9&gt;=14/24,B$9&lt;20/24)</formula>
    </cfRule>
    <cfRule type="expression" dxfId="4051" priority="82">
      <formula>AND(B$9&gt;=8/24,B$9&lt;14/24)</formula>
    </cfRule>
    <cfRule type="expression" dxfId="4050" priority="83">
      <formula>B$9&lt;8/24</formula>
    </cfRule>
  </conditionalFormatting>
  <conditionalFormatting sqref="A73">
    <cfRule type="expression" dxfId="4049" priority="31">
      <formula>$AH73=0</formula>
    </cfRule>
  </conditionalFormatting>
  <conditionalFormatting sqref="B137:B159 B76:F90 B93:F115 B117:F134 C137:G151 B72:J72 G93:Q95 G131:Q133 H145:Q151 G76:Y77 G79:Y90 B11:Y13">
    <cfRule type="expression" dxfId="4048" priority="25">
      <formula>B$9&gt;=20/24</formula>
    </cfRule>
  </conditionalFormatting>
  <conditionalFormatting sqref="B137:B159 B76:F90 B93:F115 B117:F134 C137:G151 B72:J72 G93:Q95 G131:Q133 H145:Q151 G76:Y77 G79:Y90 B11:Y13">
    <cfRule type="expression" dxfId="4047" priority="26">
      <formula>AND(B$9&gt;=14/24,B$9&lt;20/24)</formula>
    </cfRule>
    <cfRule type="expression" dxfId="4046" priority="27">
      <formula>AND(B$9&gt;=8/24,B$9&lt;14/24)</formula>
    </cfRule>
    <cfRule type="expression" dxfId="4045" priority="28">
      <formula>B$9&lt;8/24</formula>
    </cfRule>
  </conditionalFormatting>
  <conditionalFormatting sqref="B14:Y53">
    <cfRule type="expression" dxfId="4044" priority="15">
      <formula>B14&gt;$AG14*1</formula>
    </cfRule>
    <cfRule type="expression" dxfId="4043" priority="16">
      <formula>B$9&gt;=20/24</formula>
    </cfRule>
    <cfRule type="expression" dxfId="4042" priority="17">
      <formula>AND(B$9&gt;=14/24,B$9&lt;20/24)</formula>
    </cfRule>
    <cfRule type="expression" dxfId="4041" priority="18">
      <formula>AND(B$9&gt;=8/24,B$9&lt;14/24)</formula>
    </cfRule>
    <cfRule type="expression" dxfId="4040" priority="19">
      <formula>B$9&lt;8/24</formula>
    </cfRule>
  </conditionalFormatting>
  <conditionalFormatting sqref="B54:Y68">
    <cfRule type="expression" dxfId="4039" priority="13">
      <formula>B$9&lt;8/24</formula>
    </cfRule>
  </conditionalFormatting>
  <conditionalFormatting sqref="B54:F70 G54:Y68">
    <cfRule type="expression" dxfId="4038" priority="10">
      <formula>B$9&gt;=20/24</formula>
    </cfRule>
    <cfRule type="expression" dxfId="4037" priority="11">
      <formula>AND(B$9&gt;=14/24,B$9&lt;20/24)</formula>
    </cfRule>
    <cfRule type="expression" dxfId="4036" priority="12">
      <formula>AND(B$9&gt;=8/24,B$9&lt;14/24)</formula>
    </cfRule>
  </conditionalFormatting>
  <conditionalFormatting sqref="B63:Y65">
    <cfRule type="expression" dxfId="4035" priority="14">
      <formula>B63&gt;$AG63</formula>
    </cfRule>
  </conditionalFormatting>
  <conditionalFormatting sqref="B69:F70">
    <cfRule type="expression" dxfId="4034" priority="29">
      <formula>B$9&lt;8/24</formula>
    </cfRule>
  </conditionalFormatting>
  <conditionalFormatting sqref="B72:J75 K73:Y75">
    <cfRule type="expression" dxfId="4033" priority="5">
      <formula>B72&gt;$AG72*1</formula>
    </cfRule>
  </conditionalFormatting>
  <conditionalFormatting sqref="B73:Y75">
    <cfRule type="expression" dxfId="4032" priority="6">
      <formula>B$9&gt;=20/24</formula>
    </cfRule>
    <cfRule type="expression" dxfId="4031" priority="7">
      <formula>AND(B$9&gt;=14/24,B$9&lt;20/24)</formula>
    </cfRule>
    <cfRule type="expression" dxfId="4030" priority="8">
      <formula>AND(B$9&gt;=8/24,B$9&lt;14/24)</formula>
    </cfRule>
    <cfRule type="expression" dxfId="4029" priority="9">
      <formula>B$9&lt;8/24</formula>
    </cfRule>
  </conditionalFormatting>
  <conditionalFormatting sqref="B161:B167">
    <cfRule type="expression" dxfId="4028" priority="20">
      <formula>B$9&gt;=20/24</formula>
    </cfRule>
    <cfRule type="expression" dxfId="4027" priority="21">
      <formula>AND(B$9&gt;=14/24,B$9&lt;20/24)</formula>
    </cfRule>
    <cfRule type="expression" dxfId="4026" priority="22">
      <formula>AND(B$9&gt;=8/24,B$9&lt;14/24)</formula>
    </cfRule>
    <cfRule type="expression" dxfId="4025" priority="23">
      <formula>B$9&lt;8/24</formula>
    </cfRule>
  </conditionalFormatting>
  <conditionalFormatting sqref="B169:B274">
    <cfRule type="expression" dxfId="4024" priority="1">
      <formula>B$9&gt;=20/24</formula>
    </cfRule>
    <cfRule type="expression" dxfId="4023" priority="2">
      <formula>AND(B$9&gt;=14/24,B$9&lt;20/24)</formula>
    </cfRule>
    <cfRule type="expression" dxfId="4022" priority="3">
      <formula>AND(B$9&gt;=8/24,B$9&lt;14/24)</formula>
    </cfRule>
    <cfRule type="expression" dxfId="4021" priority="4">
      <formula>B$9&lt;8/24</formula>
    </cfRule>
  </conditionalFormatting>
  <conditionalFormatting sqref="B71:F71 B76:F96 B69:F69 G93:Q95 G76:Y77 G79:Y90 B11:Y13">
    <cfRule type="expression" dxfId="4020" priority="24">
      <formula>B11&gt;$AG11*1</formula>
    </cfRule>
  </conditionalFormatting>
  <conditionalFormatting sqref="B66:F70 B54:Y62 G66:Y68">
    <cfRule type="expression" dxfId="4019" priority="30">
      <formula>B54&gt;$AG54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CJ305"/>
  <sheetViews>
    <sheetView zoomScaleNormal="100" workbookViewId="0">
      <pane xSplit="1" ySplit="10" topLeftCell="F89" activePane="bottomRight" state="frozen"/>
      <selection activeCell="C158" sqref="C158"/>
      <selection pane="topRight" activeCell="C158" sqref="C158"/>
      <selection pane="bottomLeft" activeCell="C158" sqref="C158"/>
      <selection pane="bottomRight" activeCell="A140" sqref="A140:XFD140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2080/10/6</v>
      </c>
      <c r="C4" s="230"/>
      <c r="D4" s="230"/>
      <c r="E4" s="231" t="str">
        <f ca="1">"2080/"&amp;"10/"&amp;INT(MID(CELL("filename",G6),FIND("]",CELL("filename",G6))+1,200))</f>
        <v>2080/10/6</v>
      </c>
      <c r="F4" s="231"/>
      <c r="G4" s="231"/>
      <c r="H4" s="231" t="str">
        <f ca="1">TEXT(E4,"dddd")</f>
        <v>Sunday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40.5</v>
      </c>
      <c r="C5" s="30">
        <f t="shared" si="0"/>
        <v>47.5</v>
      </c>
      <c r="D5" s="30">
        <f t="shared" si="0"/>
        <v>47.8</v>
      </c>
      <c r="E5" s="30">
        <f t="shared" si="0"/>
        <v>43.400000000000006</v>
      </c>
      <c r="F5" s="30">
        <f t="shared" si="0"/>
        <v>43.8</v>
      </c>
      <c r="G5" s="30">
        <f t="shared" si="0"/>
        <v>45.6</v>
      </c>
      <c r="H5" s="30">
        <f t="shared" si="0"/>
        <v>41.3</v>
      </c>
      <c r="I5" s="30">
        <f t="shared" si="0"/>
        <v>45.900000000000006</v>
      </c>
      <c r="J5" s="30">
        <f t="shared" si="0"/>
        <v>60.2</v>
      </c>
      <c r="K5" s="30">
        <f t="shared" si="0"/>
        <v>206.89999999999998</v>
      </c>
      <c r="L5" s="30">
        <f t="shared" si="0"/>
        <v>194.9</v>
      </c>
      <c r="M5" s="30">
        <f t="shared" si="0"/>
        <v>302</v>
      </c>
      <c r="N5" s="30">
        <f t="shared" si="0"/>
        <v>388</v>
      </c>
      <c r="O5" s="30">
        <f t="shared" si="0"/>
        <v>378.5</v>
      </c>
      <c r="P5" s="30">
        <f t="shared" si="0"/>
        <v>480.2</v>
      </c>
      <c r="Q5" s="30">
        <f t="shared" si="0"/>
        <v>472.2</v>
      </c>
      <c r="R5" s="30">
        <f t="shared" si="0"/>
        <v>531</v>
      </c>
      <c r="S5" s="30">
        <f t="shared" si="0"/>
        <v>541</v>
      </c>
      <c r="T5" s="30">
        <f t="shared" si="0"/>
        <v>518</v>
      </c>
      <c r="U5" s="30">
        <f t="shared" si="0"/>
        <v>440.2</v>
      </c>
      <c r="V5" s="30">
        <f t="shared" si="0"/>
        <v>351.5</v>
      </c>
      <c r="W5" s="30">
        <f t="shared" si="0"/>
        <v>237.3</v>
      </c>
      <c r="X5" s="30">
        <f t="shared" si="0"/>
        <v>55</v>
      </c>
      <c r="Y5" s="30">
        <f t="shared" si="0"/>
        <v>69.599999999999994</v>
      </c>
      <c r="Z5" s="30">
        <f t="shared" si="0"/>
        <v>72.3</v>
      </c>
      <c r="AA5" s="30">
        <f>AB108</f>
        <v>84.7</v>
      </c>
      <c r="AB5" s="30">
        <f t="shared" si="0"/>
        <v>84</v>
      </c>
      <c r="AC5" s="30">
        <f t="shared" si="0"/>
        <v>81</v>
      </c>
      <c r="AD5" s="30">
        <f t="shared" si="0"/>
        <v>44</v>
      </c>
      <c r="AE5" s="30">
        <f t="shared" si="0"/>
        <v>30</v>
      </c>
      <c r="AF5" s="30">
        <f>B108</f>
        <v>27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Load=1427</v>
      </c>
      <c r="B7" s="35">
        <f t="shared" ref="B7:AF7" si="1">B116</f>
        <v>1541.4000000000005</v>
      </c>
      <c r="C7" s="35">
        <f t="shared" si="1"/>
        <v>1535.1000000000004</v>
      </c>
      <c r="D7" s="35">
        <f t="shared" si="1"/>
        <v>1483.0000000000005</v>
      </c>
      <c r="E7" s="35">
        <f t="shared" si="1"/>
        <v>1437.5000000000005</v>
      </c>
      <c r="F7" s="35">
        <f t="shared" si="1"/>
        <v>1426.6000000000004</v>
      </c>
      <c r="G7" s="35">
        <f t="shared" si="1"/>
        <v>1476.8000000000006</v>
      </c>
      <c r="H7" s="35">
        <f t="shared" si="1"/>
        <v>1510.9000000000003</v>
      </c>
      <c r="I7" s="35">
        <f t="shared" si="1"/>
        <v>1535.0000000000002</v>
      </c>
      <c r="J7" s="35">
        <f t="shared" si="1"/>
        <v>1635.6000000000004</v>
      </c>
      <c r="K7" s="35">
        <f t="shared" si="1"/>
        <v>1667.0000000000005</v>
      </c>
      <c r="L7" s="35">
        <f t="shared" si="1"/>
        <v>1757.9000000000005</v>
      </c>
      <c r="M7" s="35">
        <f t="shared" si="1"/>
        <v>1749.7</v>
      </c>
      <c r="N7" s="35">
        <f t="shared" si="1"/>
        <v>1649.9000000000003</v>
      </c>
      <c r="O7" s="35">
        <f t="shared" si="1"/>
        <v>1730.7000000000003</v>
      </c>
      <c r="P7" s="35">
        <f t="shared" si="1"/>
        <v>1714.5000000000002</v>
      </c>
      <c r="Q7" s="35">
        <f t="shared" si="1"/>
        <v>1755.7000000000003</v>
      </c>
      <c r="R7" s="35">
        <f t="shared" si="1"/>
        <v>1762.5000000000002</v>
      </c>
      <c r="S7" s="35">
        <f t="shared" si="1"/>
        <v>1834</v>
      </c>
      <c r="T7" s="35">
        <f t="shared" si="1"/>
        <v>1853.2</v>
      </c>
      <c r="U7" s="35">
        <f t="shared" si="1"/>
        <v>1874.3000000000002</v>
      </c>
      <c r="V7" s="35">
        <f t="shared" si="1"/>
        <v>1799.63</v>
      </c>
      <c r="W7" s="35">
        <f t="shared" si="1"/>
        <v>1851.45</v>
      </c>
      <c r="X7" s="35">
        <f t="shared" si="1"/>
        <v>1807.45</v>
      </c>
      <c r="Y7" s="35">
        <f t="shared" si="1"/>
        <v>1850.4500000000003</v>
      </c>
      <c r="Z7" s="35">
        <f t="shared" si="1"/>
        <v>1914.25</v>
      </c>
      <c r="AA7" s="35">
        <f t="shared" si="1"/>
        <v>1814.6499999999999</v>
      </c>
      <c r="AB7" s="35">
        <f>AB116</f>
        <v>1769.05</v>
      </c>
      <c r="AC7" s="35">
        <f t="shared" si="1"/>
        <v>1714.35</v>
      </c>
      <c r="AD7" s="35">
        <f t="shared" si="1"/>
        <v>1625.35</v>
      </c>
      <c r="AE7" s="35">
        <f t="shared" si="1"/>
        <v>1561.35</v>
      </c>
      <c r="AF7" s="35">
        <f t="shared" si="1"/>
        <v>1538.05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2031.25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1914.25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28.1</v>
      </c>
      <c r="C11" s="43">
        <v>28.1</v>
      </c>
      <c r="D11" s="43">
        <v>28.1</v>
      </c>
      <c r="E11" s="43">
        <v>28.1</v>
      </c>
      <c r="F11" s="43">
        <v>28.1</v>
      </c>
      <c r="G11" s="43">
        <v>28.1</v>
      </c>
      <c r="H11" s="43">
        <v>28.1</v>
      </c>
      <c r="I11" s="43">
        <v>28.1</v>
      </c>
      <c r="J11" s="43">
        <v>28.1</v>
      </c>
      <c r="K11" s="43">
        <v>28.1</v>
      </c>
      <c r="L11" s="43">
        <v>28.1</v>
      </c>
      <c r="M11" s="43">
        <v>27.1</v>
      </c>
      <c r="N11" s="43">
        <v>27.1</v>
      </c>
      <c r="O11" s="43">
        <v>27.1</v>
      </c>
      <c r="P11" s="43">
        <v>27.1</v>
      </c>
      <c r="Q11" s="43">
        <v>27.1</v>
      </c>
      <c r="R11" s="43">
        <v>27.1</v>
      </c>
      <c r="S11" s="43">
        <v>28.1</v>
      </c>
      <c r="T11" s="43">
        <v>28.1</v>
      </c>
      <c r="U11" s="43">
        <v>28.1</v>
      </c>
      <c r="V11" s="44">
        <v>36.299999999999997</v>
      </c>
      <c r="W11" s="44">
        <v>36.299999999999997</v>
      </c>
      <c r="X11" s="44">
        <v>36.299999999999997</v>
      </c>
      <c r="Y11" s="44">
        <v>36.299999999999997</v>
      </c>
      <c r="Z11" s="44">
        <v>36.299999999999997</v>
      </c>
      <c r="AA11" s="44">
        <v>36.299999999999997</v>
      </c>
      <c r="AB11" s="44">
        <v>36.299999999999997</v>
      </c>
      <c r="AC11" s="44">
        <v>36.299999999999997</v>
      </c>
      <c r="AD11" s="44">
        <v>36.299999999999997</v>
      </c>
      <c r="AE11" s="44">
        <v>36.299999999999997</v>
      </c>
      <c r="AF11" s="44">
        <v>36.299999999999997</v>
      </c>
      <c r="AG11" s="45">
        <v>86</v>
      </c>
      <c r="AH11" s="46">
        <f t="shared" ref="AH11:AH74" si="2">MAX(B11:AF11)</f>
        <v>36.299999999999997</v>
      </c>
      <c r="AI11" s="47">
        <f t="shared" ref="AI11:AI74" si="3">MIN(B11:AF11)</f>
        <v>27.1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19.899999999999999</v>
      </c>
      <c r="C12" s="43">
        <v>19.899999999999999</v>
      </c>
      <c r="D12" s="43">
        <v>19.899999999999999</v>
      </c>
      <c r="E12" s="43">
        <v>19.899999999999999</v>
      </c>
      <c r="F12" s="43">
        <v>19.899999999999999</v>
      </c>
      <c r="G12" s="43">
        <v>19.899999999999999</v>
      </c>
      <c r="H12" s="43">
        <v>19.899999999999999</v>
      </c>
      <c r="I12" s="43">
        <v>19.899999999999999</v>
      </c>
      <c r="J12" s="43">
        <v>19.899999999999999</v>
      </c>
      <c r="K12" s="43">
        <v>19.899999999999999</v>
      </c>
      <c r="L12" s="43">
        <v>19.899999999999999</v>
      </c>
      <c r="M12" s="43">
        <v>22.9</v>
      </c>
      <c r="N12" s="43">
        <v>22.9</v>
      </c>
      <c r="O12" s="43">
        <v>22.9</v>
      </c>
      <c r="P12" s="43">
        <v>22.9</v>
      </c>
      <c r="Q12" s="43">
        <v>22.9</v>
      </c>
      <c r="R12" s="43">
        <v>22.9</v>
      </c>
      <c r="S12" s="43">
        <v>22</v>
      </c>
      <c r="T12" s="43">
        <v>22</v>
      </c>
      <c r="U12" s="43">
        <v>22</v>
      </c>
      <c r="V12" s="44">
        <v>30</v>
      </c>
      <c r="W12" s="44">
        <v>30</v>
      </c>
      <c r="X12" s="44">
        <v>30</v>
      </c>
      <c r="Y12" s="44">
        <v>30</v>
      </c>
      <c r="Z12" s="44">
        <v>30</v>
      </c>
      <c r="AA12" s="44">
        <v>30</v>
      </c>
      <c r="AB12" s="44">
        <v>30</v>
      </c>
      <c r="AC12" s="44">
        <v>30</v>
      </c>
      <c r="AD12" s="44">
        <v>30</v>
      </c>
      <c r="AE12" s="44">
        <v>30</v>
      </c>
      <c r="AF12" s="44">
        <v>30</v>
      </c>
      <c r="AG12" s="48">
        <v>82</v>
      </c>
      <c r="AH12" s="46">
        <f t="shared" si="2"/>
        <v>30</v>
      </c>
      <c r="AI12" s="47">
        <f t="shared" si="3"/>
        <v>19.899999999999999</v>
      </c>
      <c r="AK12" s="49"/>
      <c r="AL12" s="50" t="str">
        <f ca="1">MID(CELL("filename",C7),FIND("]",CELL("filename",C7))+1,600)</f>
        <v>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42.6</v>
      </c>
      <c r="C13" s="43">
        <v>42.6</v>
      </c>
      <c r="D13" s="43">
        <v>42.6</v>
      </c>
      <c r="E13" s="43">
        <v>42.6</v>
      </c>
      <c r="F13" s="43">
        <v>42.6</v>
      </c>
      <c r="G13" s="43">
        <v>42.6</v>
      </c>
      <c r="H13" s="43">
        <v>42.6</v>
      </c>
      <c r="I13" s="43">
        <v>42.6</v>
      </c>
      <c r="J13" s="43">
        <v>42.6</v>
      </c>
      <c r="K13" s="43">
        <v>42.6</v>
      </c>
      <c r="L13" s="43">
        <v>42.6</v>
      </c>
      <c r="M13" s="43">
        <v>31.2</v>
      </c>
      <c r="N13" s="43">
        <v>31.2</v>
      </c>
      <c r="O13" s="43">
        <v>31.2</v>
      </c>
      <c r="P13" s="43">
        <v>31.2</v>
      </c>
      <c r="Q13" s="43">
        <v>31.2</v>
      </c>
      <c r="R13" s="43">
        <v>31.2</v>
      </c>
      <c r="S13" s="43">
        <v>35</v>
      </c>
      <c r="T13" s="43">
        <v>35</v>
      </c>
      <c r="U13" s="43">
        <v>35</v>
      </c>
      <c r="V13" s="44">
        <v>48</v>
      </c>
      <c r="W13" s="44">
        <v>48</v>
      </c>
      <c r="X13" s="44">
        <v>48</v>
      </c>
      <c r="Y13" s="44">
        <v>48</v>
      </c>
      <c r="Z13" s="44">
        <v>48</v>
      </c>
      <c r="AA13" s="44">
        <v>48</v>
      </c>
      <c r="AB13" s="44">
        <v>48</v>
      </c>
      <c r="AC13" s="44">
        <v>48</v>
      </c>
      <c r="AD13" s="44">
        <v>48</v>
      </c>
      <c r="AE13" s="44">
        <v>48</v>
      </c>
      <c r="AF13" s="44">
        <v>48</v>
      </c>
      <c r="AG13" s="48">
        <v>78</v>
      </c>
      <c r="AH13" s="46">
        <f t="shared" si="2"/>
        <v>48</v>
      </c>
      <c r="AI13" s="47">
        <f t="shared" si="3"/>
        <v>31.2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21</v>
      </c>
      <c r="C14" s="43">
        <v>21</v>
      </c>
      <c r="D14" s="43">
        <v>21</v>
      </c>
      <c r="E14" s="43">
        <v>21</v>
      </c>
      <c r="F14" s="43">
        <v>21</v>
      </c>
      <c r="G14" s="43">
        <v>21</v>
      </c>
      <c r="H14" s="43">
        <v>21</v>
      </c>
      <c r="I14" s="43">
        <v>21</v>
      </c>
      <c r="J14" s="43">
        <v>21</v>
      </c>
      <c r="K14" s="43">
        <v>21</v>
      </c>
      <c r="L14" s="43">
        <v>21</v>
      </c>
      <c r="M14" s="43">
        <v>19.2</v>
      </c>
      <c r="N14" s="43">
        <v>19.2</v>
      </c>
      <c r="O14" s="43">
        <v>19.2</v>
      </c>
      <c r="P14" s="43">
        <v>19.2</v>
      </c>
      <c r="Q14" s="43">
        <v>19.2</v>
      </c>
      <c r="R14" s="43">
        <v>19.2</v>
      </c>
      <c r="S14" s="43">
        <v>18.5</v>
      </c>
      <c r="T14" s="43">
        <v>18.5</v>
      </c>
      <c r="U14" s="43">
        <v>18.5</v>
      </c>
      <c r="V14" s="44">
        <v>27</v>
      </c>
      <c r="W14" s="44">
        <v>27</v>
      </c>
      <c r="X14" s="44">
        <v>27</v>
      </c>
      <c r="Y14" s="44">
        <v>27</v>
      </c>
      <c r="Z14" s="44">
        <v>27</v>
      </c>
      <c r="AA14" s="44">
        <v>27</v>
      </c>
      <c r="AB14" s="44">
        <v>27</v>
      </c>
      <c r="AC14" s="44">
        <v>27</v>
      </c>
      <c r="AD14" s="44">
        <v>27</v>
      </c>
      <c r="AE14" s="44">
        <v>27</v>
      </c>
      <c r="AF14" s="44">
        <v>27</v>
      </c>
      <c r="AG14" s="48">
        <v>77</v>
      </c>
      <c r="AH14" s="46">
        <f t="shared" si="2"/>
        <v>27</v>
      </c>
      <c r="AI14" s="47">
        <f t="shared" si="3"/>
        <v>18.5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36.9</v>
      </c>
      <c r="C15" s="43">
        <v>36.9</v>
      </c>
      <c r="D15" s="43">
        <v>36.9</v>
      </c>
      <c r="E15" s="43">
        <v>36.9</v>
      </c>
      <c r="F15" s="43">
        <v>36.9</v>
      </c>
      <c r="G15" s="43">
        <v>36.9</v>
      </c>
      <c r="H15" s="43">
        <v>36.9</v>
      </c>
      <c r="I15" s="43">
        <v>36.9</v>
      </c>
      <c r="J15" s="43">
        <v>36.9</v>
      </c>
      <c r="K15" s="43">
        <v>36.9</v>
      </c>
      <c r="L15" s="43">
        <v>36.9</v>
      </c>
      <c r="M15" s="43">
        <v>36.9</v>
      </c>
      <c r="N15" s="43">
        <v>36.9</v>
      </c>
      <c r="O15" s="43">
        <v>36.9</v>
      </c>
      <c r="P15" s="43">
        <v>36.9</v>
      </c>
      <c r="Q15" s="43">
        <v>36.9</v>
      </c>
      <c r="R15" s="43">
        <v>36.9</v>
      </c>
      <c r="S15" s="43">
        <v>32.5</v>
      </c>
      <c r="T15" s="43">
        <v>32.5</v>
      </c>
      <c r="U15" s="43">
        <v>32.5</v>
      </c>
      <c r="V15" s="44">
        <v>37.299999999999997</v>
      </c>
      <c r="W15" s="44">
        <v>37.299999999999997</v>
      </c>
      <c r="X15" s="44">
        <v>37.299999999999997</v>
      </c>
      <c r="Y15" s="44">
        <v>37.299999999999997</v>
      </c>
      <c r="Z15" s="44">
        <v>37.299999999999997</v>
      </c>
      <c r="AA15" s="44">
        <v>37.299999999999997</v>
      </c>
      <c r="AB15" s="44">
        <v>37.299999999999997</v>
      </c>
      <c r="AC15" s="44">
        <v>37.299999999999997</v>
      </c>
      <c r="AD15" s="44">
        <v>37.299999999999997</v>
      </c>
      <c r="AE15" s="44">
        <v>37.299999999999997</v>
      </c>
      <c r="AF15" s="44">
        <v>37.299999999999997</v>
      </c>
      <c r="AG15" s="48">
        <v>73</v>
      </c>
      <c r="AH15" s="46">
        <f t="shared" si="2"/>
        <v>37.299999999999997</v>
      </c>
      <c r="AI15" s="47">
        <f t="shared" si="3"/>
        <v>32.5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16.600000000000001</v>
      </c>
      <c r="C16" s="43">
        <v>16.600000000000001</v>
      </c>
      <c r="D16" s="43">
        <v>16.600000000000001</v>
      </c>
      <c r="E16" s="43">
        <v>16.600000000000001</v>
      </c>
      <c r="F16" s="43">
        <v>16.600000000000001</v>
      </c>
      <c r="G16" s="43">
        <v>16.600000000000001</v>
      </c>
      <c r="H16" s="43">
        <v>16.600000000000001</v>
      </c>
      <c r="I16" s="43">
        <v>16.600000000000001</v>
      </c>
      <c r="J16" s="43">
        <v>16.600000000000001</v>
      </c>
      <c r="K16" s="43">
        <v>16.600000000000001</v>
      </c>
      <c r="L16" s="43">
        <v>16.600000000000001</v>
      </c>
      <c r="M16" s="43">
        <v>16.3</v>
      </c>
      <c r="N16" s="43">
        <v>16.3</v>
      </c>
      <c r="O16" s="43">
        <v>16.3</v>
      </c>
      <c r="P16" s="43">
        <v>16.3</v>
      </c>
      <c r="Q16" s="43">
        <v>16.3</v>
      </c>
      <c r="R16" s="43">
        <v>16.3</v>
      </c>
      <c r="S16" s="43">
        <v>15.3</v>
      </c>
      <c r="T16" s="43">
        <v>15.3</v>
      </c>
      <c r="U16" s="43">
        <v>15.3</v>
      </c>
      <c r="V16" s="44">
        <v>22</v>
      </c>
      <c r="W16" s="44">
        <v>22</v>
      </c>
      <c r="X16" s="44">
        <v>22</v>
      </c>
      <c r="Y16" s="44">
        <v>22</v>
      </c>
      <c r="Z16" s="44">
        <v>22</v>
      </c>
      <c r="AA16" s="44">
        <v>22</v>
      </c>
      <c r="AB16" s="44">
        <v>22</v>
      </c>
      <c r="AC16" s="44">
        <v>22</v>
      </c>
      <c r="AD16" s="44">
        <v>22</v>
      </c>
      <c r="AE16" s="44">
        <v>22</v>
      </c>
      <c r="AF16" s="44">
        <v>22</v>
      </c>
      <c r="AG16" s="48">
        <v>71</v>
      </c>
      <c r="AH16" s="46">
        <f t="shared" si="2"/>
        <v>22</v>
      </c>
      <c r="AI16" s="47">
        <f t="shared" si="3"/>
        <v>15.3</v>
      </c>
      <c r="AK16" s="49"/>
      <c r="AL16" s="52" t="s">
        <v>7</v>
      </c>
      <c r="AM16" s="57">
        <f t="shared" ref="AM16:AR16" si="4">B71</f>
        <v>924.80000000000041</v>
      </c>
      <c r="AN16" s="57">
        <f t="shared" si="4"/>
        <v>924.80000000000041</v>
      </c>
      <c r="AO16" s="57">
        <f t="shared" si="4"/>
        <v>924.80000000000041</v>
      </c>
      <c r="AP16" s="57">
        <f t="shared" si="4"/>
        <v>924.80000000000041</v>
      </c>
      <c r="AQ16" s="57">
        <f t="shared" si="4"/>
        <v>924.80000000000041</v>
      </c>
      <c r="AR16" s="57">
        <f t="shared" si="4"/>
        <v>924.80000000000041</v>
      </c>
      <c r="AS16" s="57">
        <f>I71</f>
        <v>924.80000000000041</v>
      </c>
      <c r="AT16" s="57">
        <f>K71</f>
        <v>913.80000000000041</v>
      </c>
      <c r="AU16" s="57">
        <f t="shared" ref="AU16:BD16" si="5">M71</f>
        <v>895.10000000000025</v>
      </c>
      <c r="AV16" s="57">
        <f t="shared" si="5"/>
        <v>895.10000000000025</v>
      </c>
      <c r="AW16" s="57">
        <f t="shared" si="5"/>
        <v>895.10000000000025</v>
      </c>
      <c r="AX16" s="57">
        <f t="shared" si="5"/>
        <v>895.10000000000025</v>
      </c>
      <c r="AY16" s="57">
        <f t="shared" si="5"/>
        <v>895.10000000000025</v>
      </c>
      <c r="AZ16" s="57">
        <f t="shared" si="5"/>
        <v>895.10000000000025</v>
      </c>
      <c r="BA16" s="57">
        <f t="shared" si="5"/>
        <v>869.00000000000011</v>
      </c>
      <c r="BB16" s="57">
        <f t="shared" si="5"/>
        <v>869.00000000000011</v>
      </c>
      <c r="BC16" s="57">
        <f t="shared" si="5"/>
        <v>869.00000000000011</v>
      </c>
      <c r="BD16" s="57">
        <f t="shared" si="5"/>
        <v>923.83000000000015</v>
      </c>
      <c r="BE16" s="58">
        <f>X71</f>
        <v>974.83000000000015</v>
      </c>
      <c r="BF16" s="58">
        <f>Z71</f>
        <v>974.83000000000015</v>
      </c>
      <c r="BG16" s="58">
        <f>AB71</f>
        <v>974.83000000000015</v>
      </c>
      <c r="BH16" s="58">
        <f>AD71</f>
        <v>974.83000000000015</v>
      </c>
      <c r="BI16" s="58">
        <f>AE71</f>
        <v>974.83000000000015</v>
      </c>
      <c r="BJ16" s="58">
        <f>AF71</f>
        <v>974.83000000000015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4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4">
        <v>0</v>
      </c>
      <c r="AF17" s="44">
        <v>0</v>
      </c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444</v>
      </c>
      <c r="AN17" s="57">
        <f t="shared" si="6"/>
        <v>364.2</v>
      </c>
      <c r="AO17" s="57">
        <f t="shared" si="6"/>
        <v>321.2</v>
      </c>
      <c r="AP17" s="57">
        <f t="shared" si="6"/>
        <v>235.90000000000003</v>
      </c>
      <c r="AQ17" s="57">
        <f t="shared" si="6"/>
        <v>250.4</v>
      </c>
      <c r="AR17" s="57">
        <f t="shared" si="6"/>
        <v>302.60000000000002</v>
      </c>
      <c r="AS17" s="57">
        <f>I78</f>
        <v>553.80000000000007</v>
      </c>
      <c r="AT17" s="57">
        <f>K78</f>
        <v>409.79999999999995</v>
      </c>
      <c r="AU17" s="57">
        <f t="shared" ref="AU17:BD17" si="7">M78</f>
        <v>309.79999999999995</v>
      </c>
      <c r="AV17" s="57">
        <f t="shared" si="7"/>
        <v>159.1</v>
      </c>
      <c r="AW17" s="57">
        <f t="shared" si="7"/>
        <v>159.4</v>
      </c>
      <c r="AX17" s="57">
        <f t="shared" si="7"/>
        <v>159.6</v>
      </c>
      <c r="AY17" s="57">
        <f t="shared" si="7"/>
        <v>169.2</v>
      </c>
      <c r="AZ17" s="57">
        <f t="shared" si="7"/>
        <v>167.7</v>
      </c>
      <c r="BA17" s="57">
        <f t="shared" si="7"/>
        <v>167.7</v>
      </c>
      <c r="BB17" s="57">
        <f t="shared" si="7"/>
        <v>167.7</v>
      </c>
      <c r="BC17" s="57">
        <f t="shared" si="7"/>
        <v>157.6</v>
      </c>
      <c r="BD17" s="57">
        <f t="shared" si="7"/>
        <v>157.6</v>
      </c>
      <c r="BE17" s="58">
        <f>X78</f>
        <v>297.89999999999998</v>
      </c>
      <c r="BF17" s="58">
        <f>Z78</f>
        <v>564.40000000000009</v>
      </c>
      <c r="BG17" s="58">
        <f>AB78</f>
        <v>397.4</v>
      </c>
      <c r="BH17" s="58">
        <f>AD78</f>
        <v>417.4</v>
      </c>
      <c r="BI17" s="58">
        <f>AE78</f>
        <v>377.4</v>
      </c>
      <c r="BJ17" s="58">
        <f>AF78</f>
        <v>387.4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11.5</v>
      </c>
      <c r="C18" s="44">
        <v>11.5</v>
      </c>
      <c r="D18" s="44">
        <v>11.5</v>
      </c>
      <c r="E18" s="44">
        <v>11.5</v>
      </c>
      <c r="F18" s="44">
        <v>11.5</v>
      </c>
      <c r="G18" s="44">
        <v>11.5</v>
      </c>
      <c r="H18" s="44">
        <v>11.5</v>
      </c>
      <c r="I18" s="44">
        <v>11.5</v>
      </c>
      <c r="J18" s="44">
        <v>11.5</v>
      </c>
      <c r="K18" s="44">
        <v>11.5</v>
      </c>
      <c r="L18" s="44">
        <v>11.5</v>
      </c>
      <c r="M18" s="44">
        <v>11.2</v>
      </c>
      <c r="N18" s="44">
        <v>11.2</v>
      </c>
      <c r="O18" s="44">
        <v>11.2</v>
      </c>
      <c r="P18" s="44">
        <v>11.2</v>
      </c>
      <c r="Q18" s="44">
        <v>11.2</v>
      </c>
      <c r="R18" s="44">
        <v>11.2</v>
      </c>
      <c r="S18" s="44">
        <v>11.2</v>
      </c>
      <c r="T18" s="44">
        <v>11.2</v>
      </c>
      <c r="U18" s="44">
        <v>11.2</v>
      </c>
      <c r="V18" s="44">
        <v>14.1</v>
      </c>
      <c r="W18" s="44">
        <v>14.1</v>
      </c>
      <c r="X18" s="44">
        <v>14.1</v>
      </c>
      <c r="Y18" s="44">
        <v>14.1</v>
      </c>
      <c r="Z18" s="44">
        <v>14.1</v>
      </c>
      <c r="AA18" s="44">
        <v>14.1</v>
      </c>
      <c r="AB18" s="44">
        <v>14.1</v>
      </c>
      <c r="AC18" s="44">
        <v>14.1</v>
      </c>
      <c r="AD18" s="44">
        <v>14.1</v>
      </c>
      <c r="AE18" s="44">
        <v>14.1</v>
      </c>
      <c r="AF18" s="44">
        <v>14.1</v>
      </c>
      <c r="AG18" s="48">
        <v>52.465000000000003</v>
      </c>
      <c r="AH18" s="46">
        <f t="shared" si="2"/>
        <v>14.1</v>
      </c>
      <c r="AI18" s="47">
        <f t="shared" si="3"/>
        <v>11.2</v>
      </c>
      <c r="AK18" s="49"/>
      <c r="AL18" s="52" t="s">
        <v>31</v>
      </c>
      <c r="AM18" s="57">
        <f t="shared" ref="AM18:AR18" si="8">B92</f>
        <v>276.60000000000002</v>
      </c>
      <c r="AN18" s="57">
        <f t="shared" si="8"/>
        <v>275.59999999999997</v>
      </c>
      <c r="AO18" s="57">
        <f t="shared" si="8"/>
        <v>259</v>
      </c>
      <c r="AP18" s="57">
        <f t="shared" si="8"/>
        <v>258.8</v>
      </c>
      <c r="AQ18" s="57">
        <f t="shared" si="8"/>
        <v>246.39999999999998</v>
      </c>
      <c r="AR18" s="57">
        <f t="shared" si="8"/>
        <v>275.2</v>
      </c>
      <c r="AS18" s="57">
        <f>I92</f>
        <v>281.5</v>
      </c>
      <c r="AT18" s="57">
        <f>K92</f>
        <v>399.7</v>
      </c>
      <c r="AU18" s="57">
        <f t="shared" ref="AU18:BD18" si="9">M92</f>
        <v>407.79999999999995</v>
      </c>
      <c r="AV18" s="57">
        <f t="shared" si="9"/>
        <v>293.70000000000005</v>
      </c>
      <c r="AW18" s="57">
        <f t="shared" si="9"/>
        <v>288.20000000000005</v>
      </c>
      <c r="AX18" s="57">
        <f t="shared" si="9"/>
        <v>281.3</v>
      </c>
      <c r="AY18" s="57">
        <f t="shared" si="9"/>
        <v>211.2</v>
      </c>
      <c r="AZ18" s="57">
        <f t="shared" si="9"/>
        <v>204.6</v>
      </c>
      <c r="BA18" s="57">
        <f t="shared" si="9"/>
        <v>214.6</v>
      </c>
      <c r="BB18" s="57">
        <f t="shared" si="9"/>
        <v>223.8</v>
      </c>
      <c r="BC18" s="57">
        <f t="shared" si="9"/>
        <v>278</v>
      </c>
      <c r="BD18" s="57">
        <f t="shared" si="9"/>
        <v>278</v>
      </c>
      <c r="BE18" s="58">
        <f>X92</f>
        <v>297.42</v>
      </c>
      <c r="BF18" s="58">
        <f>Z92</f>
        <v>362.32</v>
      </c>
      <c r="BG18" s="58">
        <f>AB92</f>
        <v>362.32</v>
      </c>
      <c r="BH18" s="58">
        <f>AD92</f>
        <v>332.32</v>
      </c>
      <c r="BI18" s="58">
        <f>AE92</f>
        <v>372.32</v>
      </c>
      <c r="BJ18" s="58">
        <f>AF92</f>
        <v>370.32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27</v>
      </c>
      <c r="AN19" s="57">
        <f t="shared" si="10"/>
        <v>40.5</v>
      </c>
      <c r="AO19" s="57">
        <f t="shared" si="10"/>
        <v>47.5</v>
      </c>
      <c r="AP19" s="57">
        <f t="shared" si="10"/>
        <v>47.8</v>
      </c>
      <c r="AQ19" s="57">
        <f t="shared" si="10"/>
        <v>43.400000000000006</v>
      </c>
      <c r="AR19" s="57">
        <f t="shared" si="10"/>
        <v>43.8</v>
      </c>
      <c r="AS19" s="57">
        <f>I108</f>
        <v>41.3</v>
      </c>
      <c r="AT19" s="57">
        <f>K108</f>
        <v>60.2</v>
      </c>
      <c r="AU19" s="57">
        <f t="shared" ref="AU19:BD19" si="11">M108</f>
        <v>194.9</v>
      </c>
      <c r="AV19" s="57">
        <f t="shared" si="11"/>
        <v>302</v>
      </c>
      <c r="AW19" s="57">
        <f t="shared" si="11"/>
        <v>388</v>
      </c>
      <c r="AX19" s="57">
        <f t="shared" si="11"/>
        <v>378.5</v>
      </c>
      <c r="AY19" s="57">
        <f t="shared" si="11"/>
        <v>480.2</v>
      </c>
      <c r="AZ19" s="57">
        <f t="shared" si="11"/>
        <v>472.2</v>
      </c>
      <c r="BA19" s="57">
        <f t="shared" si="11"/>
        <v>531</v>
      </c>
      <c r="BB19" s="57">
        <f t="shared" si="11"/>
        <v>541</v>
      </c>
      <c r="BC19" s="57">
        <f t="shared" si="11"/>
        <v>518</v>
      </c>
      <c r="BD19" s="57">
        <f t="shared" si="11"/>
        <v>440.2</v>
      </c>
      <c r="BE19" s="58">
        <f>X108</f>
        <v>237.3</v>
      </c>
      <c r="BF19" s="58">
        <f>Z108</f>
        <v>69.599999999999994</v>
      </c>
      <c r="BG19" s="58">
        <f>AB108</f>
        <v>84.7</v>
      </c>
      <c r="BH19" s="58">
        <f>AD108</f>
        <v>81</v>
      </c>
      <c r="BI19" s="58">
        <f>AE108</f>
        <v>44</v>
      </c>
      <c r="BJ19" s="58">
        <f>AF108</f>
        <v>30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40.4</v>
      </c>
      <c r="C20" s="44">
        <v>40.4</v>
      </c>
      <c r="D20" s="44">
        <v>40.4</v>
      </c>
      <c r="E20" s="44">
        <v>40.4</v>
      </c>
      <c r="F20" s="44">
        <v>40.4</v>
      </c>
      <c r="G20" s="44">
        <v>40.4</v>
      </c>
      <c r="H20" s="44">
        <v>40.4</v>
      </c>
      <c r="I20" s="44">
        <v>40.4</v>
      </c>
      <c r="J20" s="44">
        <v>40.4</v>
      </c>
      <c r="K20" s="44">
        <v>40.4</v>
      </c>
      <c r="L20" s="44">
        <v>40.4</v>
      </c>
      <c r="M20" s="44">
        <v>49.9</v>
      </c>
      <c r="N20" s="44">
        <v>49.9</v>
      </c>
      <c r="O20" s="44">
        <v>49.9</v>
      </c>
      <c r="P20" s="44">
        <v>49.9</v>
      </c>
      <c r="Q20" s="44">
        <v>49.9</v>
      </c>
      <c r="R20" s="44">
        <v>49.9</v>
      </c>
      <c r="S20" s="44">
        <v>25.5</v>
      </c>
      <c r="T20" s="44">
        <v>25.5</v>
      </c>
      <c r="U20" s="44">
        <v>25.5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25.5</v>
      </c>
      <c r="AK20" s="49"/>
      <c r="AL20" s="52" t="s">
        <v>35</v>
      </c>
      <c r="AM20" s="57">
        <f t="shared" ref="AM20:AR20" si="12">B96</f>
        <v>102</v>
      </c>
      <c r="AN20" s="57">
        <f t="shared" si="12"/>
        <v>102</v>
      </c>
      <c r="AO20" s="57">
        <f t="shared" si="12"/>
        <v>102</v>
      </c>
      <c r="AP20" s="57">
        <f t="shared" si="12"/>
        <v>102</v>
      </c>
      <c r="AQ20" s="57">
        <f t="shared" si="12"/>
        <v>102</v>
      </c>
      <c r="AR20" s="57">
        <f t="shared" si="12"/>
        <v>91</v>
      </c>
      <c r="AS20" s="57">
        <f>I96</f>
        <v>68.599999999999994</v>
      </c>
      <c r="AT20" s="57">
        <f>K96</f>
        <v>102.5</v>
      </c>
      <c r="AU20" s="57">
        <f t="shared" ref="AU20:BD20" si="13">M96</f>
        <v>102.5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22.9</v>
      </c>
      <c r="BA20" s="57">
        <f t="shared" si="13"/>
        <v>51.7</v>
      </c>
      <c r="BB20" s="57">
        <f t="shared" si="13"/>
        <v>51.7</v>
      </c>
      <c r="BC20" s="57">
        <f t="shared" si="13"/>
        <v>51.7</v>
      </c>
      <c r="BD20" s="57">
        <f t="shared" si="13"/>
        <v>0</v>
      </c>
      <c r="BE20" s="58">
        <f>X96</f>
        <v>0</v>
      </c>
      <c r="BF20" s="58">
        <f>Z96</f>
        <v>60.1</v>
      </c>
      <c r="BG20" s="58">
        <f>AB96</f>
        <v>79.8</v>
      </c>
      <c r="BH20" s="58">
        <f>AD96</f>
        <v>59.800000000000004</v>
      </c>
      <c r="BI20" s="58">
        <f>AE96</f>
        <v>33.799999999999997</v>
      </c>
      <c r="BJ20" s="58">
        <f>AF96</f>
        <v>22.5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23.9</v>
      </c>
      <c r="C21" s="44">
        <v>23.9</v>
      </c>
      <c r="D21" s="44">
        <v>23.9</v>
      </c>
      <c r="E21" s="44">
        <v>23.9</v>
      </c>
      <c r="F21" s="44">
        <v>23.9</v>
      </c>
      <c r="G21" s="44">
        <v>23.9</v>
      </c>
      <c r="H21" s="44">
        <v>23.9</v>
      </c>
      <c r="I21" s="44">
        <v>23.9</v>
      </c>
      <c r="J21" s="44">
        <v>23.9</v>
      </c>
      <c r="K21" s="44">
        <v>23.9</v>
      </c>
      <c r="L21" s="44">
        <v>23.9</v>
      </c>
      <c r="M21" s="44">
        <v>24.1</v>
      </c>
      <c r="N21" s="44">
        <v>24.1</v>
      </c>
      <c r="O21" s="44">
        <v>24.1</v>
      </c>
      <c r="P21" s="44">
        <v>24.1</v>
      </c>
      <c r="Q21" s="44">
        <v>24.1</v>
      </c>
      <c r="R21" s="44">
        <v>24.1</v>
      </c>
      <c r="S21" s="44">
        <v>24.1</v>
      </c>
      <c r="T21" s="44">
        <v>24.1</v>
      </c>
      <c r="U21" s="44">
        <v>24.1</v>
      </c>
      <c r="V21" s="44">
        <v>23.9</v>
      </c>
      <c r="W21" s="44">
        <v>23.9</v>
      </c>
      <c r="X21" s="44">
        <v>23.9</v>
      </c>
      <c r="Y21" s="44">
        <v>23.9</v>
      </c>
      <c r="Z21" s="44">
        <v>23.9</v>
      </c>
      <c r="AA21" s="44">
        <v>23.9</v>
      </c>
      <c r="AB21" s="44">
        <v>23.9</v>
      </c>
      <c r="AC21" s="44">
        <v>23.9</v>
      </c>
      <c r="AD21" s="44">
        <v>23.9</v>
      </c>
      <c r="AE21" s="44">
        <v>23.9</v>
      </c>
      <c r="AF21" s="44">
        <v>23.9</v>
      </c>
      <c r="AG21" s="48">
        <v>45</v>
      </c>
      <c r="AH21" s="46">
        <f t="shared" si="2"/>
        <v>24.1</v>
      </c>
      <c r="AI21" s="47">
        <f t="shared" si="3"/>
        <v>23.9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27.5</v>
      </c>
      <c r="C22" s="44">
        <v>27.5</v>
      </c>
      <c r="D22" s="44">
        <v>27.5</v>
      </c>
      <c r="E22" s="44">
        <v>27.5</v>
      </c>
      <c r="F22" s="44">
        <v>27.5</v>
      </c>
      <c r="G22" s="44">
        <v>27.5</v>
      </c>
      <c r="H22" s="44">
        <v>27.5</v>
      </c>
      <c r="I22" s="44">
        <v>27.5</v>
      </c>
      <c r="J22" s="44">
        <v>27.5</v>
      </c>
      <c r="K22" s="44">
        <v>27.5</v>
      </c>
      <c r="L22" s="44">
        <v>27.5</v>
      </c>
      <c r="M22" s="44">
        <v>24.2</v>
      </c>
      <c r="N22" s="44">
        <v>24.2</v>
      </c>
      <c r="O22" s="44">
        <v>24.2</v>
      </c>
      <c r="P22" s="44">
        <v>24.2</v>
      </c>
      <c r="Q22" s="44">
        <v>24.2</v>
      </c>
      <c r="R22" s="44">
        <v>24.2</v>
      </c>
      <c r="S22" s="44">
        <v>24.2</v>
      </c>
      <c r="T22" s="44">
        <v>24.2</v>
      </c>
      <c r="U22" s="44">
        <v>24.2</v>
      </c>
      <c r="V22" s="44">
        <v>32.5</v>
      </c>
      <c r="W22" s="44">
        <v>32.5</v>
      </c>
      <c r="X22" s="44">
        <v>32.5</v>
      </c>
      <c r="Y22" s="44">
        <v>32.5</v>
      </c>
      <c r="Z22" s="44">
        <v>32.5</v>
      </c>
      <c r="AA22" s="44">
        <v>32.5</v>
      </c>
      <c r="AB22" s="44">
        <v>32.5</v>
      </c>
      <c r="AC22" s="44">
        <v>32.5</v>
      </c>
      <c r="AD22" s="44">
        <v>32.5</v>
      </c>
      <c r="AE22" s="44">
        <v>32.5</v>
      </c>
      <c r="AF22" s="44">
        <v>32.5</v>
      </c>
      <c r="AG22" s="48">
        <v>44</v>
      </c>
      <c r="AH22" s="46">
        <f t="shared" si="2"/>
        <v>32.5</v>
      </c>
      <c r="AI22" s="47">
        <f t="shared" si="3"/>
        <v>24.2</v>
      </c>
      <c r="AK22" s="49"/>
      <c r="AL22" s="59" t="s">
        <v>39</v>
      </c>
      <c r="AM22" s="60">
        <f t="shared" ref="AM22:BJ22" si="16">SUM(AM16:AM21)</f>
        <v>1774.4000000000005</v>
      </c>
      <c r="AN22" s="60">
        <f t="shared" si="16"/>
        <v>1707.1000000000004</v>
      </c>
      <c r="AO22" s="60">
        <f t="shared" si="16"/>
        <v>1654.5000000000005</v>
      </c>
      <c r="AP22" s="60">
        <f t="shared" si="16"/>
        <v>1569.3000000000004</v>
      </c>
      <c r="AQ22" s="60">
        <f t="shared" si="16"/>
        <v>1567.0000000000005</v>
      </c>
      <c r="AR22" s="60">
        <f t="shared" si="16"/>
        <v>1637.4000000000005</v>
      </c>
      <c r="AS22" s="60">
        <f t="shared" si="16"/>
        <v>1870.0000000000002</v>
      </c>
      <c r="AT22" s="60">
        <f t="shared" si="16"/>
        <v>1886.0000000000005</v>
      </c>
      <c r="AU22" s="60">
        <f t="shared" si="16"/>
        <v>1910.1000000000001</v>
      </c>
      <c r="AV22" s="60">
        <f t="shared" si="16"/>
        <v>1649.9000000000003</v>
      </c>
      <c r="AW22" s="60">
        <f t="shared" si="16"/>
        <v>1730.7000000000003</v>
      </c>
      <c r="AX22" s="60">
        <f t="shared" si="16"/>
        <v>1714.5000000000002</v>
      </c>
      <c r="AY22" s="60">
        <f t="shared" si="16"/>
        <v>1755.7000000000003</v>
      </c>
      <c r="AZ22" s="60">
        <f t="shared" si="16"/>
        <v>1762.5000000000002</v>
      </c>
      <c r="BA22" s="60">
        <f t="shared" si="16"/>
        <v>1834</v>
      </c>
      <c r="BB22" s="60">
        <f t="shared" si="16"/>
        <v>1853.2</v>
      </c>
      <c r="BC22" s="60">
        <f t="shared" si="16"/>
        <v>1874.3000000000002</v>
      </c>
      <c r="BD22" s="60">
        <f t="shared" si="16"/>
        <v>1799.63</v>
      </c>
      <c r="BE22" s="60">
        <f t="shared" si="16"/>
        <v>1807.45</v>
      </c>
      <c r="BF22" s="60">
        <f t="shared" si="16"/>
        <v>2031.25</v>
      </c>
      <c r="BG22" s="60">
        <f t="shared" si="16"/>
        <v>1899.05</v>
      </c>
      <c r="BH22" s="60">
        <f t="shared" si="16"/>
        <v>1865.35</v>
      </c>
      <c r="BI22" s="60">
        <f t="shared" si="16"/>
        <v>1802.35</v>
      </c>
      <c r="BJ22" s="60">
        <f t="shared" si="16"/>
        <v>1785.05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20</v>
      </c>
      <c r="C23" s="44">
        <v>20</v>
      </c>
      <c r="D23" s="44">
        <v>20</v>
      </c>
      <c r="E23" s="44">
        <v>20</v>
      </c>
      <c r="F23" s="44">
        <v>20</v>
      </c>
      <c r="G23" s="44">
        <v>20</v>
      </c>
      <c r="H23" s="44">
        <v>20</v>
      </c>
      <c r="I23" s="44">
        <v>20</v>
      </c>
      <c r="J23" s="44">
        <v>20</v>
      </c>
      <c r="K23" s="44">
        <v>20</v>
      </c>
      <c r="L23" s="44">
        <v>20</v>
      </c>
      <c r="M23" s="44">
        <v>12.5</v>
      </c>
      <c r="N23" s="44">
        <v>12.5</v>
      </c>
      <c r="O23" s="44">
        <v>12.5</v>
      </c>
      <c r="P23" s="44">
        <v>12.5</v>
      </c>
      <c r="Q23" s="44">
        <v>12.5</v>
      </c>
      <c r="R23" s="44">
        <v>12.5</v>
      </c>
      <c r="S23" s="44">
        <v>13</v>
      </c>
      <c r="T23" s="44">
        <v>13</v>
      </c>
      <c r="U23" s="44">
        <v>13</v>
      </c>
      <c r="V23" s="44">
        <v>15</v>
      </c>
      <c r="W23" s="44">
        <v>15</v>
      </c>
      <c r="X23" s="44">
        <v>15</v>
      </c>
      <c r="Y23" s="44">
        <v>15</v>
      </c>
      <c r="Z23" s="44">
        <v>15</v>
      </c>
      <c r="AA23" s="44">
        <v>15</v>
      </c>
      <c r="AB23" s="44">
        <v>15</v>
      </c>
      <c r="AC23" s="44">
        <v>15</v>
      </c>
      <c r="AD23" s="44">
        <v>15</v>
      </c>
      <c r="AE23" s="44">
        <v>15</v>
      </c>
      <c r="AF23" s="44">
        <v>15</v>
      </c>
      <c r="AG23" s="48">
        <v>42</v>
      </c>
      <c r="AH23" s="46">
        <f t="shared" si="2"/>
        <v>20</v>
      </c>
      <c r="AI23" s="47">
        <f t="shared" si="3"/>
        <v>12.5</v>
      </c>
      <c r="AK23" s="49"/>
      <c r="AL23" s="59" t="s">
        <v>41</v>
      </c>
      <c r="AM23" s="60">
        <f t="shared" ref="AM23:AR23" si="17">B123*-1</f>
        <v>-233</v>
      </c>
      <c r="AN23" s="60">
        <f t="shared" si="17"/>
        <v>-172</v>
      </c>
      <c r="AO23" s="60">
        <f t="shared" si="17"/>
        <v>-171.5</v>
      </c>
      <c r="AP23" s="60">
        <f t="shared" si="17"/>
        <v>-131.80000000000001</v>
      </c>
      <c r="AQ23" s="60">
        <f t="shared" si="17"/>
        <v>-140.4</v>
      </c>
      <c r="AR23" s="60">
        <f t="shared" si="17"/>
        <v>-160.6</v>
      </c>
      <c r="AS23" s="60">
        <f>I123*-1</f>
        <v>-335</v>
      </c>
      <c r="AT23" s="60">
        <f>K123*-1</f>
        <v>-219</v>
      </c>
      <c r="AU23" s="60">
        <f t="shared" ref="AU23:BD23" si="18">M123*-1</f>
        <v>-160.4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-117</v>
      </c>
      <c r="BG23" s="60">
        <f>AB123*-1</f>
        <v>-130</v>
      </c>
      <c r="BH23" s="60">
        <f>AD123*-1</f>
        <v>-240</v>
      </c>
      <c r="BI23" s="60">
        <f>AE123*-1</f>
        <v>-241</v>
      </c>
      <c r="BJ23" s="60">
        <f>AF123*-1</f>
        <v>-247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15.8</v>
      </c>
      <c r="C24" s="44">
        <v>15.8</v>
      </c>
      <c r="D24" s="44">
        <v>15.8</v>
      </c>
      <c r="E24" s="44">
        <v>15.8</v>
      </c>
      <c r="F24" s="44">
        <v>15.8</v>
      </c>
      <c r="G24" s="44">
        <v>15.8</v>
      </c>
      <c r="H24" s="44">
        <v>15.8</v>
      </c>
      <c r="I24" s="44">
        <v>15.8</v>
      </c>
      <c r="J24" s="44">
        <v>15.8</v>
      </c>
      <c r="K24" s="44">
        <v>15.8</v>
      </c>
      <c r="L24" s="44">
        <v>15.8</v>
      </c>
      <c r="M24" s="44">
        <v>19.8</v>
      </c>
      <c r="N24" s="44">
        <v>19.8</v>
      </c>
      <c r="O24" s="44">
        <v>19.8</v>
      </c>
      <c r="P24" s="44">
        <v>19.8</v>
      </c>
      <c r="Q24" s="44">
        <v>19.8</v>
      </c>
      <c r="R24" s="44">
        <v>19.8</v>
      </c>
      <c r="S24" s="44">
        <v>19.8</v>
      </c>
      <c r="T24" s="44">
        <v>19.8</v>
      </c>
      <c r="U24" s="44">
        <v>19.8</v>
      </c>
      <c r="V24" s="44">
        <v>16.2</v>
      </c>
      <c r="W24" s="44">
        <v>16.2</v>
      </c>
      <c r="X24" s="44">
        <v>16.2</v>
      </c>
      <c r="Y24" s="44">
        <v>16.2</v>
      </c>
      <c r="Z24" s="44">
        <v>16.2</v>
      </c>
      <c r="AA24" s="44">
        <v>16.2</v>
      </c>
      <c r="AB24" s="44">
        <v>16.2</v>
      </c>
      <c r="AC24" s="44">
        <v>16.2</v>
      </c>
      <c r="AD24" s="44">
        <v>16.2</v>
      </c>
      <c r="AE24" s="44">
        <v>16.2</v>
      </c>
      <c r="AF24" s="44">
        <v>16.2</v>
      </c>
      <c r="AG24" s="48">
        <v>40</v>
      </c>
      <c r="AH24" s="46">
        <f t="shared" si="2"/>
        <v>19.8</v>
      </c>
      <c r="AI24" s="47">
        <f t="shared" si="3"/>
        <v>15.8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15.6</v>
      </c>
      <c r="C25" s="44">
        <v>15.6</v>
      </c>
      <c r="D25" s="44">
        <v>15.6</v>
      </c>
      <c r="E25" s="44">
        <v>15.6</v>
      </c>
      <c r="F25" s="44">
        <v>15.6</v>
      </c>
      <c r="G25" s="44">
        <v>15.6</v>
      </c>
      <c r="H25" s="44">
        <v>15.6</v>
      </c>
      <c r="I25" s="44">
        <v>15.6</v>
      </c>
      <c r="J25" s="44">
        <v>15.6</v>
      </c>
      <c r="K25" s="44">
        <v>15.6</v>
      </c>
      <c r="L25" s="44">
        <v>15.6</v>
      </c>
      <c r="M25" s="44">
        <v>20.2</v>
      </c>
      <c r="N25" s="44">
        <v>20.2</v>
      </c>
      <c r="O25" s="44">
        <v>20.2</v>
      </c>
      <c r="P25" s="44">
        <v>20.2</v>
      </c>
      <c r="Q25" s="44">
        <v>20.2</v>
      </c>
      <c r="R25" s="44">
        <v>20.2</v>
      </c>
      <c r="S25" s="44">
        <v>20.2</v>
      </c>
      <c r="T25" s="44">
        <v>20.2</v>
      </c>
      <c r="U25" s="44">
        <v>20.2</v>
      </c>
      <c r="V25" s="44">
        <v>15.7</v>
      </c>
      <c r="W25" s="44">
        <v>15.7</v>
      </c>
      <c r="X25" s="44">
        <v>15.7</v>
      </c>
      <c r="Y25" s="44">
        <v>15.7</v>
      </c>
      <c r="Z25" s="44">
        <v>15.7</v>
      </c>
      <c r="AA25" s="44">
        <v>15.7</v>
      </c>
      <c r="AB25" s="44">
        <v>15.7</v>
      </c>
      <c r="AC25" s="44">
        <v>15.7</v>
      </c>
      <c r="AD25" s="44">
        <v>15.7</v>
      </c>
      <c r="AE25" s="44">
        <v>15.7</v>
      </c>
      <c r="AF25" s="44">
        <v>15.7</v>
      </c>
      <c r="AG25" s="48">
        <v>38.46</v>
      </c>
      <c r="AH25" s="46">
        <f t="shared" si="2"/>
        <v>20.2</v>
      </c>
      <c r="AI25" s="47">
        <f t="shared" si="3"/>
        <v>15.6</v>
      </c>
      <c r="AK25" s="49"/>
      <c r="AL25" s="59" t="s">
        <v>44</v>
      </c>
      <c r="AM25" s="60">
        <f t="shared" ref="AM25:BJ25" si="19">AM22+AM23</f>
        <v>1541.4000000000005</v>
      </c>
      <c r="AN25" s="60">
        <f t="shared" si="19"/>
        <v>1535.1000000000004</v>
      </c>
      <c r="AO25" s="60">
        <f t="shared" si="19"/>
        <v>1483.0000000000005</v>
      </c>
      <c r="AP25" s="60">
        <f t="shared" si="19"/>
        <v>1437.5000000000005</v>
      </c>
      <c r="AQ25" s="60">
        <f t="shared" si="19"/>
        <v>1426.6000000000004</v>
      </c>
      <c r="AR25" s="60">
        <f t="shared" si="19"/>
        <v>1476.8000000000006</v>
      </c>
      <c r="AS25" s="60">
        <f t="shared" si="19"/>
        <v>1535.0000000000002</v>
      </c>
      <c r="AT25" s="60">
        <f t="shared" si="19"/>
        <v>1667.0000000000005</v>
      </c>
      <c r="AU25" s="60">
        <f t="shared" si="19"/>
        <v>1749.7</v>
      </c>
      <c r="AV25" s="60">
        <f t="shared" si="19"/>
        <v>1649.9000000000003</v>
      </c>
      <c r="AW25" s="60">
        <f t="shared" si="19"/>
        <v>1730.7000000000003</v>
      </c>
      <c r="AX25" s="60">
        <f t="shared" si="19"/>
        <v>1714.5000000000002</v>
      </c>
      <c r="AY25" s="60">
        <f t="shared" si="19"/>
        <v>1755.7000000000003</v>
      </c>
      <c r="AZ25" s="60">
        <f t="shared" si="19"/>
        <v>1762.5000000000002</v>
      </c>
      <c r="BA25" s="60">
        <f t="shared" si="19"/>
        <v>1834</v>
      </c>
      <c r="BB25" s="60">
        <f t="shared" si="19"/>
        <v>1853.2</v>
      </c>
      <c r="BC25" s="60">
        <f t="shared" si="19"/>
        <v>1874.3000000000002</v>
      </c>
      <c r="BD25" s="60">
        <f t="shared" si="19"/>
        <v>1799.63</v>
      </c>
      <c r="BE25" s="60">
        <f t="shared" si="19"/>
        <v>1807.45</v>
      </c>
      <c r="BF25" s="60">
        <f t="shared" si="19"/>
        <v>1914.25</v>
      </c>
      <c r="BG25" s="60">
        <f t="shared" si="19"/>
        <v>1769.05</v>
      </c>
      <c r="BH25" s="60">
        <f t="shared" si="19"/>
        <v>1625.35</v>
      </c>
      <c r="BI25" s="60">
        <f t="shared" si="19"/>
        <v>1561.35</v>
      </c>
      <c r="BJ25" s="60">
        <f t="shared" si="19"/>
        <v>1538.05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11.5</v>
      </c>
      <c r="C26" s="44">
        <v>11.5</v>
      </c>
      <c r="D26" s="44">
        <v>11.5</v>
      </c>
      <c r="E26" s="44">
        <v>11.5</v>
      </c>
      <c r="F26" s="44">
        <v>11.5</v>
      </c>
      <c r="G26" s="44">
        <v>11.5</v>
      </c>
      <c r="H26" s="44">
        <v>11.5</v>
      </c>
      <c r="I26" s="44">
        <v>11.5</v>
      </c>
      <c r="J26" s="44">
        <v>11.5</v>
      </c>
      <c r="K26" s="44">
        <v>11.5</v>
      </c>
      <c r="L26" s="44">
        <v>11.5</v>
      </c>
      <c r="M26" s="44">
        <v>8.6999999999999993</v>
      </c>
      <c r="N26" s="44">
        <v>8.6999999999999993</v>
      </c>
      <c r="O26" s="44">
        <v>8.6999999999999993</v>
      </c>
      <c r="P26" s="44">
        <v>8.6999999999999993</v>
      </c>
      <c r="Q26" s="44">
        <v>8.6999999999999993</v>
      </c>
      <c r="R26" s="44">
        <v>8.6999999999999993</v>
      </c>
      <c r="S26" s="44">
        <v>8.6999999999999993</v>
      </c>
      <c r="T26" s="44">
        <v>8.6999999999999993</v>
      </c>
      <c r="U26" s="44">
        <v>8.6999999999999993</v>
      </c>
      <c r="V26" s="44">
        <v>12.6</v>
      </c>
      <c r="W26" s="44">
        <v>12.6</v>
      </c>
      <c r="X26" s="44">
        <v>12.6</v>
      </c>
      <c r="Y26" s="44">
        <v>12.6</v>
      </c>
      <c r="Z26" s="44">
        <v>12.6</v>
      </c>
      <c r="AA26" s="44">
        <v>12.6</v>
      </c>
      <c r="AB26" s="44">
        <v>12.6</v>
      </c>
      <c r="AC26" s="44">
        <v>12.6</v>
      </c>
      <c r="AD26" s="44">
        <v>12.6</v>
      </c>
      <c r="AE26" s="44">
        <v>12.6</v>
      </c>
      <c r="AF26" s="44">
        <v>12.6</v>
      </c>
      <c r="AG26" s="61">
        <v>38</v>
      </c>
      <c r="AH26" s="46">
        <f t="shared" si="2"/>
        <v>12.6</v>
      </c>
      <c r="AI26" s="47">
        <f t="shared" si="3"/>
        <v>8.6999999999999993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34</v>
      </c>
      <c r="C28" s="44">
        <v>34</v>
      </c>
      <c r="D28" s="44">
        <v>34</v>
      </c>
      <c r="E28" s="44">
        <v>34</v>
      </c>
      <c r="F28" s="44">
        <v>34</v>
      </c>
      <c r="G28" s="44">
        <v>34</v>
      </c>
      <c r="H28" s="44">
        <v>34</v>
      </c>
      <c r="I28" s="44">
        <v>34</v>
      </c>
      <c r="J28" s="44">
        <v>34</v>
      </c>
      <c r="K28" s="44">
        <v>34</v>
      </c>
      <c r="L28" s="44">
        <v>34</v>
      </c>
      <c r="M28" s="44">
        <v>27</v>
      </c>
      <c r="N28" s="44">
        <v>27</v>
      </c>
      <c r="O28" s="44">
        <v>27</v>
      </c>
      <c r="P28" s="44">
        <v>27</v>
      </c>
      <c r="Q28" s="44">
        <v>27</v>
      </c>
      <c r="R28" s="44">
        <v>27</v>
      </c>
      <c r="S28" s="44">
        <v>27</v>
      </c>
      <c r="T28" s="44">
        <v>27</v>
      </c>
      <c r="U28" s="44">
        <v>27</v>
      </c>
      <c r="V28" s="44">
        <v>34.6</v>
      </c>
      <c r="W28" s="44">
        <v>34.6</v>
      </c>
      <c r="X28" s="44">
        <v>34.6</v>
      </c>
      <c r="Y28" s="44">
        <v>34.6</v>
      </c>
      <c r="Z28" s="44">
        <v>34.6</v>
      </c>
      <c r="AA28" s="44">
        <v>34.6</v>
      </c>
      <c r="AB28" s="44">
        <v>34.6</v>
      </c>
      <c r="AC28" s="44">
        <v>34.6</v>
      </c>
      <c r="AD28" s="44">
        <v>34.6</v>
      </c>
      <c r="AE28" s="44">
        <v>34.6</v>
      </c>
      <c r="AF28" s="44">
        <v>34.6</v>
      </c>
      <c r="AG28" s="48">
        <v>35.5</v>
      </c>
      <c r="AH28" s="46">
        <f t="shared" si="2"/>
        <v>34.6</v>
      </c>
      <c r="AI28" s="47">
        <f t="shared" si="3"/>
        <v>27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11.8</v>
      </c>
      <c r="W29" s="44">
        <v>11.8</v>
      </c>
      <c r="X29" s="44">
        <v>11.8</v>
      </c>
      <c r="Y29" s="44">
        <v>11.8</v>
      </c>
      <c r="Z29" s="44">
        <v>11.8</v>
      </c>
      <c r="AA29" s="44">
        <v>11.8</v>
      </c>
      <c r="AB29" s="44">
        <v>11.8</v>
      </c>
      <c r="AC29" s="44">
        <v>11.8</v>
      </c>
      <c r="AD29" s="44">
        <v>11.8</v>
      </c>
      <c r="AE29" s="44">
        <v>11.8</v>
      </c>
      <c r="AF29" s="44">
        <v>11.8</v>
      </c>
      <c r="AG29" s="61">
        <v>32</v>
      </c>
      <c r="AH29" s="46">
        <f t="shared" si="2"/>
        <v>11.8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13.8</v>
      </c>
      <c r="C30" s="44">
        <v>13.8</v>
      </c>
      <c r="D30" s="44">
        <v>13.8</v>
      </c>
      <c r="E30" s="44">
        <v>13.8</v>
      </c>
      <c r="F30" s="44">
        <v>13.8</v>
      </c>
      <c r="G30" s="44">
        <v>13.8</v>
      </c>
      <c r="H30" s="44">
        <v>13.8</v>
      </c>
      <c r="I30" s="44">
        <v>13.8</v>
      </c>
      <c r="J30" s="44">
        <v>13.8</v>
      </c>
      <c r="K30" s="44">
        <v>13.8</v>
      </c>
      <c r="L30" s="44">
        <v>13.8</v>
      </c>
      <c r="M30" s="44">
        <v>13.2</v>
      </c>
      <c r="N30" s="44">
        <v>13.2</v>
      </c>
      <c r="O30" s="44">
        <v>13.2</v>
      </c>
      <c r="P30" s="44">
        <v>13.2</v>
      </c>
      <c r="Q30" s="44">
        <v>13.2</v>
      </c>
      <c r="R30" s="44">
        <v>13.2</v>
      </c>
      <c r="S30" s="44">
        <v>13.2</v>
      </c>
      <c r="T30" s="44">
        <v>13.2</v>
      </c>
      <c r="U30" s="44">
        <v>13.2</v>
      </c>
      <c r="V30" s="44">
        <v>12</v>
      </c>
      <c r="W30" s="44">
        <v>12</v>
      </c>
      <c r="X30" s="44">
        <v>12</v>
      </c>
      <c r="Y30" s="44">
        <v>12</v>
      </c>
      <c r="Z30" s="44">
        <v>12</v>
      </c>
      <c r="AA30" s="44">
        <v>12</v>
      </c>
      <c r="AB30" s="44">
        <v>12</v>
      </c>
      <c r="AC30" s="44">
        <v>12</v>
      </c>
      <c r="AD30" s="44">
        <v>12</v>
      </c>
      <c r="AE30" s="44">
        <v>12</v>
      </c>
      <c r="AF30" s="44">
        <v>12</v>
      </c>
      <c r="AG30" s="48">
        <v>30</v>
      </c>
      <c r="AH30" s="46">
        <f t="shared" si="2"/>
        <v>13.8</v>
      </c>
      <c r="AI30" s="47">
        <f t="shared" si="3"/>
        <v>12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9.5</v>
      </c>
      <c r="C31" s="44">
        <v>9.5</v>
      </c>
      <c r="D31" s="44">
        <v>9.5</v>
      </c>
      <c r="E31" s="44">
        <v>9.5</v>
      </c>
      <c r="F31" s="44">
        <v>9.5</v>
      </c>
      <c r="G31" s="44">
        <v>9.5</v>
      </c>
      <c r="H31" s="44">
        <v>9.5</v>
      </c>
      <c r="I31" s="44">
        <v>9.5</v>
      </c>
      <c r="J31" s="44">
        <v>9.5</v>
      </c>
      <c r="K31" s="44">
        <v>9.5</v>
      </c>
      <c r="L31" s="44">
        <v>9.5</v>
      </c>
      <c r="M31" s="44">
        <v>9.3000000000000007</v>
      </c>
      <c r="N31" s="44">
        <v>9.3000000000000007</v>
      </c>
      <c r="O31" s="44">
        <v>9.3000000000000007</v>
      </c>
      <c r="P31" s="44">
        <v>9.3000000000000007</v>
      </c>
      <c r="Q31" s="44">
        <v>9.3000000000000007</v>
      </c>
      <c r="R31" s="44">
        <v>9.3000000000000007</v>
      </c>
      <c r="S31" s="44">
        <v>9.3000000000000007</v>
      </c>
      <c r="T31" s="44">
        <v>9.3000000000000007</v>
      </c>
      <c r="U31" s="44">
        <v>9.3000000000000007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13.2</v>
      </c>
      <c r="AI31" s="47">
        <f t="shared" si="3"/>
        <v>9.3000000000000007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13.3</v>
      </c>
      <c r="C32" s="44">
        <v>13.3</v>
      </c>
      <c r="D32" s="44">
        <v>13.3</v>
      </c>
      <c r="E32" s="44">
        <v>13.3</v>
      </c>
      <c r="F32" s="44">
        <v>13.3</v>
      </c>
      <c r="G32" s="44">
        <v>13.3</v>
      </c>
      <c r="H32" s="44">
        <v>13.3</v>
      </c>
      <c r="I32" s="44">
        <v>13.3</v>
      </c>
      <c r="J32" s="44">
        <v>13.3</v>
      </c>
      <c r="K32" s="44">
        <v>13.3</v>
      </c>
      <c r="L32" s="44">
        <v>13.3</v>
      </c>
      <c r="M32" s="44">
        <v>10.199999999999999</v>
      </c>
      <c r="N32" s="44">
        <v>10.199999999999999</v>
      </c>
      <c r="O32" s="44">
        <v>10.199999999999999</v>
      </c>
      <c r="P32" s="44">
        <v>10.199999999999999</v>
      </c>
      <c r="Q32" s="44">
        <v>10.199999999999999</v>
      </c>
      <c r="R32" s="44">
        <v>10.199999999999999</v>
      </c>
      <c r="S32" s="44">
        <v>10.199999999999999</v>
      </c>
      <c r="T32" s="44">
        <v>10.199999999999999</v>
      </c>
      <c r="U32" s="44">
        <v>10.199999999999999</v>
      </c>
      <c r="V32" s="44">
        <v>8.8000000000000007</v>
      </c>
      <c r="W32" s="44">
        <v>8.8000000000000007</v>
      </c>
      <c r="X32" s="44">
        <v>8.8000000000000007</v>
      </c>
      <c r="Y32" s="44">
        <v>8.8000000000000007</v>
      </c>
      <c r="Z32" s="44">
        <v>8.8000000000000007</v>
      </c>
      <c r="AA32" s="44">
        <v>8.8000000000000007</v>
      </c>
      <c r="AB32" s="44">
        <v>8.8000000000000007</v>
      </c>
      <c r="AC32" s="44">
        <v>8.8000000000000007</v>
      </c>
      <c r="AD32" s="44">
        <v>8.8000000000000007</v>
      </c>
      <c r="AE32" s="44">
        <v>8.8000000000000007</v>
      </c>
      <c r="AF32" s="44">
        <v>8.8000000000000007</v>
      </c>
      <c r="AG32" s="48">
        <v>28.1</v>
      </c>
      <c r="AH32" s="46">
        <f t="shared" si="2"/>
        <v>13.3</v>
      </c>
      <c r="AI32" s="47">
        <f t="shared" si="3"/>
        <v>8.8000000000000007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9.6</v>
      </c>
      <c r="C33" s="44">
        <v>9.6</v>
      </c>
      <c r="D33" s="44">
        <v>9.6</v>
      </c>
      <c r="E33" s="44">
        <v>9.6</v>
      </c>
      <c r="F33" s="44">
        <v>9.6</v>
      </c>
      <c r="G33" s="44">
        <v>9.6</v>
      </c>
      <c r="H33" s="44">
        <v>9.6</v>
      </c>
      <c r="I33" s="44">
        <v>9.6</v>
      </c>
      <c r="J33" s="44">
        <v>9.6</v>
      </c>
      <c r="K33" s="44">
        <v>9.6</v>
      </c>
      <c r="L33" s="44">
        <v>9.6</v>
      </c>
      <c r="M33" s="44">
        <v>9.9</v>
      </c>
      <c r="N33" s="44">
        <v>9.9</v>
      </c>
      <c r="O33" s="44">
        <v>9.9</v>
      </c>
      <c r="P33" s="44">
        <v>9.9</v>
      </c>
      <c r="Q33" s="44">
        <v>9.9</v>
      </c>
      <c r="R33" s="44">
        <v>9.9</v>
      </c>
      <c r="S33" s="44">
        <v>9.9</v>
      </c>
      <c r="T33" s="44">
        <v>9.9</v>
      </c>
      <c r="U33" s="44">
        <v>9.9</v>
      </c>
      <c r="V33" s="44">
        <v>0</v>
      </c>
      <c r="W33" s="44">
        <v>5.6</v>
      </c>
      <c r="X33" s="44">
        <v>5.6</v>
      </c>
      <c r="Y33" s="44">
        <v>5.6</v>
      </c>
      <c r="Z33" s="44">
        <v>5.6</v>
      </c>
      <c r="AA33" s="44">
        <v>5.6</v>
      </c>
      <c r="AB33" s="44">
        <v>5.6</v>
      </c>
      <c r="AC33" s="44">
        <v>5.6</v>
      </c>
      <c r="AD33" s="44">
        <v>5.6</v>
      </c>
      <c r="AE33" s="44">
        <v>5.6</v>
      </c>
      <c r="AF33" s="44">
        <v>5.6</v>
      </c>
      <c r="AG33" s="48">
        <v>27</v>
      </c>
      <c r="AH33" s="46">
        <f t="shared" si="2"/>
        <v>9.9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11</v>
      </c>
      <c r="C34" s="44">
        <v>11</v>
      </c>
      <c r="D34" s="44">
        <v>11</v>
      </c>
      <c r="E34" s="44">
        <v>11</v>
      </c>
      <c r="F34" s="44">
        <v>11</v>
      </c>
      <c r="G34" s="44">
        <v>11</v>
      </c>
      <c r="H34" s="44">
        <v>11</v>
      </c>
      <c r="I34" s="44">
        <v>11</v>
      </c>
      <c r="J34" s="44">
        <v>11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13</v>
      </c>
      <c r="X34" s="44">
        <v>13</v>
      </c>
      <c r="Y34" s="44">
        <v>13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14.6</v>
      </c>
      <c r="C37" s="44">
        <v>14.6</v>
      </c>
      <c r="D37" s="44">
        <v>14.6</v>
      </c>
      <c r="E37" s="44">
        <v>14.6</v>
      </c>
      <c r="F37" s="44">
        <v>14.6</v>
      </c>
      <c r="G37" s="44">
        <v>14.6</v>
      </c>
      <c r="H37" s="44">
        <v>14.6</v>
      </c>
      <c r="I37" s="44">
        <v>14.6</v>
      </c>
      <c r="J37" s="44">
        <v>14.6</v>
      </c>
      <c r="K37" s="44">
        <v>14.6</v>
      </c>
      <c r="L37" s="44">
        <v>14.6</v>
      </c>
      <c r="M37" s="44">
        <v>13.6</v>
      </c>
      <c r="N37" s="44">
        <v>13.6</v>
      </c>
      <c r="O37" s="44">
        <v>13.6</v>
      </c>
      <c r="P37" s="44">
        <v>13.6</v>
      </c>
      <c r="Q37" s="44">
        <v>13.6</v>
      </c>
      <c r="R37" s="44">
        <v>13.6</v>
      </c>
      <c r="S37" s="44">
        <v>13.6</v>
      </c>
      <c r="T37" s="44">
        <v>13.6</v>
      </c>
      <c r="U37" s="44">
        <v>13.6</v>
      </c>
      <c r="V37" s="44">
        <v>0</v>
      </c>
      <c r="W37" s="44">
        <v>19.2</v>
      </c>
      <c r="X37" s="44">
        <v>19.2</v>
      </c>
      <c r="Y37" s="44">
        <v>19.2</v>
      </c>
      <c r="Z37" s="44">
        <v>19.2</v>
      </c>
      <c r="AA37" s="44">
        <v>19.2</v>
      </c>
      <c r="AB37" s="44">
        <v>19.2</v>
      </c>
      <c r="AC37" s="44">
        <v>19.2</v>
      </c>
      <c r="AD37" s="44">
        <v>19.2</v>
      </c>
      <c r="AE37" s="44">
        <v>19.2</v>
      </c>
      <c r="AF37" s="44">
        <v>19.2</v>
      </c>
      <c r="AG37" s="48">
        <v>25</v>
      </c>
      <c r="AH37" s="46">
        <f t="shared" si="2"/>
        <v>19.2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8</v>
      </c>
      <c r="C38" s="44">
        <v>8</v>
      </c>
      <c r="D38" s="44">
        <v>8</v>
      </c>
      <c r="E38" s="44">
        <v>8</v>
      </c>
      <c r="F38" s="44">
        <v>8</v>
      </c>
      <c r="G38" s="44">
        <v>8</v>
      </c>
      <c r="H38" s="44">
        <v>8</v>
      </c>
      <c r="I38" s="44">
        <v>8</v>
      </c>
      <c r="J38" s="44">
        <v>8</v>
      </c>
      <c r="K38" s="44">
        <v>8</v>
      </c>
      <c r="L38" s="44">
        <v>8</v>
      </c>
      <c r="M38" s="44">
        <v>8</v>
      </c>
      <c r="N38" s="44">
        <v>8</v>
      </c>
      <c r="O38" s="44">
        <v>8</v>
      </c>
      <c r="P38" s="44">
        <v>8</v>
      </c>
      <c r="Q38" s="44">
        <v>8</v>
      </c>
      <c r="R38" s="44">
        <v>8</v>
      </c>
      <c r="S38" s="44">
        <v>8</v>
      </c>
      <c r="T38" s="44">
        <v>8</v>
      </c>
      <c r="U38" s="44">
        <v>8</v>
      </c>
      <c r="V38" s="44">
        <v>8</v>
      </c>
      <c r="W38" s="44">
        <v>8</v>
      </c>
      <c r="X38" s="44">
        <v>8</v>
      </c>
      <c r="Y38" s="44">
        <v>8</v>
      </c>
      <c r="Z38" s="44">
        <v>8</v>
      </c>
      <c r="AA38" s="44">
        <v>8</v>
      </c>
      <c r="AB38" s="44">
        <v>8</v>
      </c>
      <c r="AC38" s="44">
        <v>8</v>
      </c>
      <c r="AD38" s="44">
        <v>8</v>
      </c>
      <c r="AE38" s="44">
        <v>8</v>
      </c>
      <c r="AF38" s="44">
        <v>8</v>
      </c>
      <c r="AG38" s="48">
        <v>25</v>
      </c>
      <c r="AH38" s="46">
        <f t="shared" si="2"/>
        <v>8</v>
      </c>
      <c r="AI38" s="47">
        <f t="shared" si="3"/>
        <v>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7.9</v>
      </c>
      <c r="C39" s="44">
        <v>7.9</v>
      </c>
      <c r="D39" s="44">
        <v>7.9</v>
      </c>
      <c r="E39" s="44">
        <v>7.9</v>
      </c>
      <c r="F39" s="44">
        <v>7.9</v>
      </c>
      <c r="G39" s="44">
        <v>7.9</v>
      </c>
      <c r="H39" s="44">
        <v>7.9</v>
      </c>
      <c r="I39" s="44">
        <v>7.9</v>
      </c>
      <c r="J39" s="44">
        <v>7.9</v>
      </c>
      <c r="K39" s="44">
        <v>7.9</v>
      </c>
      <c r="L39" s="44">
        <v>7.9</v>
      </c>
      <c r="M39" s="44">
        <v>7.9</v>
      </c>
      <c r="N39" s="44">
        <v>7.9</v>
      </c>
      <c r="O39" s="44">
        <v>7.9</v>
      </c>
      <c r="P39" s="44">
        <v>7.9</v>
      </c>
      <c r="Q39" s="44">
        <v>7.9</v>
      </c>
      <c r="R39" s="44">
        <v>7.9</v>
      </c>
      <c r="S39" s="44">
        <v>7.9</v>
      </c>
      <c r="T39" s="44">
        <v>7.9</v>
      </c>
      <c r="U39" s="44">
        <v>7.9</v>
      </c>
      <c r="V39" s="44">
        <v>10.3</v>
      </c>
      <c r="W39" s="44">
        <v>10.3</v>
      </c>
      <c r="X39" s="44">
        <v>10.3</v>
      </c>
      <c r="Y39" s="44">
        <v>10.3</v>
      </c>
      <c r="Z39" s="44">
        <v>10.3</v>
      </c>
      <c r="AA39" s="44">
        <v>10.3</v>
      </c>
      <c r="AB39" s="44">
        <v>10.3</v>
      </c>
      <c r="AC39" s="44">
        <v>10.3</v>
      </c>
      <c r="AD39" s="44">
        <v>10.3</v>
      </c>
      <c r="AE39" s="44">
        <v>10.3</v>
      </c>
      <c r="AF39" s="44">
        <v>10.3</v>
      </c>
      <c r="AG39" s="48">
        <v>23.5</v>
      </c>
      <c r="AH39" s="46">
        <f t="shared" si="2"/>
        <v>10.3</v>
      </c>
      <c r="AI39" s="47">
        <f t="shared" si="3"/>
        <v>7.9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8.5</v>
      </c>
      <c r="C40" s="44">
        <v>8.5</v>
      </c>
      <c r="D40" s="44">
        <v>8.5</v>
      </c>
      <c r="E40" s="44">
        <v>8.5</v>
      </c>
      <c r="F40" s="44">
        <v>8.5</v>
      </c>
      <c r="G40" s="44">
        <v>8.5</v>
      </c>
      <c r="H40" s="44">
        <v>8.5</v>
      </c>
      <c r="I40" s="44">
        <v>8.5</v>
      </c>
      <c r="J40" s="44">
        <v>8.5</v>
      </c>
      <c r="K40" s="44">
        <v>8.5</v>
      </c>
      <c r="L40" s="44">
        <v>8.5</v>
      </c>
      <c r="M40" s="44">
        <v>8.5</v>
      </c>
      <c r="N40" s="44">
        <v>8.5</v>
      </c>
      <c r="O40" s="44">
        <v>8.5</v>
      </c>
      <c r="P40" s="44">
        <v>8.5</v>
      </c>
      <c r="Q40" s="44">
        <v>8.5</v>
      </c>
      <c r="R40" s="44">
        <v>8.5</v>
      </c>
      <c r="S40" s="44">
        <v>8.5</v>
      </c>
      <c r="T40" s="44">
        <v>8.5</v>
      </c>
      <c r="U40" s="44">
        <v>8.5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8.5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7.5</v>
      </c>
      <c r="C41" s="44">
        <v>7.5</v>
      </c>
      <c r="D41" s="44">
        <v>7.5</v>
      </c>
      <c r="E41" s="44">
        <v>7.5</v>
      </c>
      <c r="F41" s="44">
        <v>7.5</v>
      </c>
      <c r="G41" s="44">
        <v>7.5</v>
      </c>
      <c r="H41" s="44">
        <v>7.5</v>
      </c>
      <c r="I41" s="44">
        <v>7.5</v>
      </c>
      <c r="J41" s="44">
        <v>7.5</v>
      </c>
      <c r="K41" s="44">
        <v>7.5</v>
      </c>
      <c r="L41" s="44">
        <v>7.5</v>
      </c>
      <c r="M41" s="44">
        <v>7.5</v>
      </c>
      <c r="N41" s="44">
        <v>7.5</v>
      </c>
      <c r="O41" s="44">
        <v>7.5</v>
      </c>
      <c r="P41" s="44">
        <v>7.5</v>
      </c>
      <c r="Q41" s="44">
        <v>7.5</v>
      </c>
      <c r="R41" s="44">
        <v>7.5</v>
      </c>
      <c r="S41" s="44">
        <v>7.5</v>
      </c>
      <c r="T41" s="44">
        <v>7.5</v>
      </c>
      <c r="U41" s="44">
        <v>7.5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7.5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6.8</v>
      </c>
      <c r="C42" s="44">
        <v>6.8</v>
      </c>
      <c r="D42" s="44">
        <v>6.8</v>
      </c>
      <c r="E42" s="44">
        <v>6.8</v>
      </c>
      <c r="F42" s="44">
        <v>6.8</v>
      </c>
      <c r="G42" s="44">
        <v>6.8</v>
      </c>
      <c r="H42" s="44">
        <v>6.8</v>
      </c>
      <c r="I42" s="44">
        <v>6.8</v>
      </c>
      <c r="J42" s="44">
        <v>6.8</v>
      </c>
      <c r="K42" s="44">
        <v>6.8</v>
      </c>
      <c r="L42" s="44">
        <v>6.8</v>
      </c>
      <c r="M42" s="44">
        <v>6.8</v>
      </c>
      <c r="N42" s="44">
        <v>6.8</v>
      </c>
      <c r="O42" s="44">
        <v>6.8</v>
      </c>
      <c r="P42" s="44">
        <v>6.8</v>
      </c>
      <c r="Q42" s="44">
        <v>6.8</v>
      </c>
      <c r="R42" s="44">
        <v>6.8</v>
      </c>
      <c r="S42" s="44">
        <v>6.8</v>
      </c>
      <c r="T42" s="44">
        <v>6.8</v>
      </c>
      <c r="U42" s="44">
        <v>6.8</v>
      </c>
      <c r="V42" s="44">
        <v>7.8</v>
      </c>
      <c r="W42" s="44">
        <v>7.8</v>
      </c>
      <c r="X42" s="44">
        <v>7.8</v>
      </c>
      <c r="Y42" s="44">
        <v>7.8</v>
      </c>
      <c r="Z42" s="44">
        <v>7.8</v>
      </c>
      <c r="AA42" s="44">
        <v>7.8</v>
      </c>
      <c r="AB42" s="44">
        <v>7.8</v>
      </c>
      <c r="AC42" s="44">
        <v>7.8</v>
      </c>
      <c r="AD42" s="44">
        <v>7.8</v>
      </c>
      <c r="AE42" s="44">
        <v>7.8</v>
      </c>
      <c r="AF42" s="44">
        <v>7.8</v>
      </c>
      <c r="AG42" s="48">
        <v>22</v>
      </c>
      <c r="AH42" s="46">
        <f t="shared" si="2"/>
        <v>7.8</v>
      </c>
      <c r="AI42" s="47">
        <f t="shared" si="3"/>
        <v>6.8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4.5</v>
      </c>
      <c r="C43" s="44">
        <v>4.5</v>
      </c>
      <c r="D43" s="44">
        <v>4.5</v>
      </c>
      <c r="E43" s="44">
        <v>4.5</v>
      </c>
      <c r="F43" s="44">
        <v>4.5</v>
      </c>
      <c r="G43" s="44">
        <v>4.5</v>
      </c>
      <c r="H43" s="44">
        <v>4.5</v>
      </c>
      <c r="I43" s="44">
        <v>4.5</v>
      </c>
      <c r="J43" s="44">
        <v>4.5</v>
      </c>
      <c r="K43" s="44">
        <v>4.5</v>
      </c>
      <c r="L43" s="44">
        <v>4.5</v>
      </c>
      <c r="M43" s="44">
        <v>4.5</v>
      </c>
      <c r="N43" s="44">
        <v>4.5</v>
      </c>
      <c r="O43" s="44">
        <v>4.5</v>
      </c>
      <c r="P43" s="44">
        <v>4.5</v>
      </c>
      <c r="Q43" s="44">
        <v>4.5</v>
      </c>
      <c r="R43" s="44">
        <v>4.5</v>
      </c>
      <c r="S43" s="44">
        <v>4.5</v>
      </c>
      <c r="T43" s="44">
        <v>4.5</v>
      </c>
      <c r="U43" s="44">
        <v>4.5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4.5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12.2</v>
      </c>
      <c r="C44" s="44">
        <v>12.2</v>
      </c>
      <c r="D44" s="44">
        <v>12.2</v>
      </c>
      <c r="E44" s="44">
        <v>12.2</v>
      </c>
      <c r="F44" s="44">
        <v>12.2</v>
      </c>
      <c r="G44" s="44">
        <v>12.2</v>
      </c>
      <c r="H44" s="44">
        <v>12.2</v>
      </c>
      <c r="I44" s="44">
        <v>12.2</v>
      </c>
      <c r="J44" s="44">
        <v>12.2</v>
      </c>
      <c r="K44" s="44">
        <v>12.2</v>
      </c>
      <c r="L44" s="44">
        <v>12.2</v>
      </c>
      <c r="M44" s="44">
        <v>12.2</v>
      </c>
      <c r="N44" s="44">
        <v>12.2</v>
      </c>
      <c r="O44" s="44">
        <v>12.2</v>
      </c>
      <c r="P44" s="44">
        <v>12.2</v>
      </c>
      <c r="Q44" s="44">
        <v>12.2</v>
      </c>
      <c r="R44" s="44">
        <v>12.2</v>
      </c>
      <c r="S44" s="44">
        <v>12.2</v>
      </c>
      <c r="T44" s="44">
        <v>12.2</v>
      </c>
      <c r="U44" s="44">
        <v>12.2</v>
      </c>
      <c r="V44" s="44">
        <v>12.2</v>
      </c>
      <c r="W44" s="44">
        <v>12.2</v>
      </c>
      <c r="X44" s="44">
        <v>12.2</v>
      </c>
      <c r="Y44" s="44">
        <v>12.2</v>
      </c>
      <c r="Z44" s="44">
        <v>12.2</v>
      </c>
      <c r="AA44" s="44">
        <v>12.2</v>
      </c>
      <c r="AB44" s="44">
        <v>12.2</v>
      </c>
      <c r="AC44" s="44">
        <v>12.2</v>
      </c>
      <c r="AD44" s="44">
        <v>12.2</v>
      </c>
      <c r="AE44" s="44">
        <v>12.2</v>
      </c>
      <c r="AF44" s="44">
        <v>12.2</v>
      </c>
      <c r="AG44" s="48">
        <v>21.93</v>
      </c>
      <c r="AH44" s="46">
        <f t="shared" si="2"/>
        <v>12.2</v>
      </c>
      <c r="AI44" s="47">
        <f t="shared" si="3"/>
        <v>12.2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22.6</v>
      </c>
      <c r="C45" s="44">
        <v>22.6</v>
      </c>
      <c r="D45" s="44">
        <v>22.6</v>
      </c>
      <c r="E45" s="44">
        <v>22.6</v>
      </c>
      <c r="F45" s="44">
        <v>22.6</v>
      </c>
      <c r="G45" s="44">
        <v>22.6</v>
      </c>
      <c r="H45" s="44">
        <v>22.6</v>
      </c>
      <c r="I45" s="44">
        <v>22.6</v>
      </c>
      <c r="J45" s="44">
        <v>22.6</v>
      </c>
      <c r="K45" s="44">
        <v>22.6</v>
      </c>
      <c r="L45" s="44">
        <v>22.6</v>
      </c>
      <c r="M45" s="44">
        <v>22.6</v>
      </c>
      <c r="N45" s="44">
        <v>22.6</v>
      </c>
      <c r="O45" s="44">
        <v>22.6</v>
      </c>
      <c r="P45" s="44">
        <v>22.6</v>
      </c>
      <c r="Q45" s="44">
        <v>22.6</v>
      </c>
      <c r="R45" s="44">
        <v>22.6</v>
      </c>
      <c r="S45" s="44">
        <v>22.6</v>
      </c>
      <c r="T45" s="44">
        <v>22.6</v>
      </c>
      <c r="U45" s="44">
        <v>22.6</v>
      </c>
      <c r="V45" s="44">
        <v>23.4</v>
      </c>
      <c r="W45" s="44">
        <v>23.4</v>
      </c>
      <c r="X45" s="44">
        <v>23.4</v>
      </c>
      <c r="Y45" s="44">
        <v>23.4</v>
      </c>
      <c r="Z45" s="44">
        <v>23.4</v>
      </c>
      <c r="AA45" s="44">
        <v>23.4</v>
      </c>
      <c r="AB45" s="44">
        <v>23.4</v>
      </c>
      <c r="AC45" s="44">
        <v>23.4</v>
      </c>
      <c r="AD45" s="44">
        <v>23.4</v>
      </c>
      <c r="AE45" s="44">
        <v>23.4</v>
      </c>
      <c r="AF45" s="44">
        <v>23.4</v>
      </c>
      <c r="AG45" s="48">
        <v>21.3</v>
      </c>
      <c r="AH45" s="46">
        <f t="shared" si="2"/>
        <v>23.4</v>
      </c>
      <c r="AI45" s="47">
        <f t="shared" si="3"/>
        <v>22.6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7.5</v>
      </c>
      <c r="C46" s="44">
        <v>7.5</v>
      </c>
      <c r="D46" s="44">
        <v>7.5</v>
      </c>
      <c r="E46" s="44">
        <v>7.5</v>
      </c>
      <c r="F46" s="44">
        <v>7.5</v>
      </c>
      <c r="G46" s="44">
        <v>7.5</v>
      </c>
      <c r="H46" s="44">
        <v>7.5</v>
      </c>
      <c r="I46" s="44">
        <v>7.5</v>
      </c>
      <c r="J46" s="44">
        <v>7.5</v>
      </c>
      <c r="K46" s="44">
        <v>7.5</v>
      </c>
      <c r="L46" s="44">
        <v>7.5</v>
      </c>
      <c r="M46" s="44">
        <v>7.5</v>
      </c>
      <c r="N46" s="44">
        <v>7.5</v>
      </c>
      <c r="O46" s="44">
        <v>7.5</v>
      </c>
      <c r="P46" s="44">
        <v>7.5</v>
      </c>
      <c r="Q46" s="44">
        <v>7.5</v>
      </c>
      <c r="R46" s="44">
        <v>7.5</v>
      </c>
      <c r="S46" s="44">
        <v>7.5</v>
      </c>
      <c r="T46" s="44">
        <v>7.5</v>
      </c>
      <c r="U46" s="44">
        <v>7.5</v>
      </c>
      <c r="V46" s="44">
        <v>9.6300000000000008</v>
      </c>
      <c r="W46" s="44">
        <v>9.6300000000000008</v>
      </c>
      <c r="X46" s="44">
        <v>9.6300000000000008</v>
      </c>
      <c r="Y46" s="44">
        <v>9.6300000000000008</v>
      </c>
      <c r="Z46" s="44">
        <v>9.6300000000000008</v>
      </c>
      <c r="AA46" s="44">
        <v>9.6300000000000008</v>
      </c>
      <c r="AB46" s="44">
        <v>9.6300000000000008</v>
      </c>
      <c r="AC46" s="44">
        <v>9.6300000000000008</v>
      </c>
      <c r="AD46" s="44">
        <v>9.6300000000000008</v>
      </c>
      <c r="AE46" s="44">
        <v>9.6300000000000008</v>
      </c>
      <c r="AF46" s="44">
        <v>9.6300000000000008</v>
      </c>
      <c r="AG46" s="48">
        <v>20</v>
      </c>
      <c r="AH46" s="46">
        <f t="shared" si="2"/>
        <v>9.6300000000000008</v>
      </c>
      <c r="AI46" s="47">
        <f t="shared" si="3"/>
        <v>7.5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5.2</v>
      </c>
      <c r="C47" s="44">
        <v>5.2</v>
      </c>
      <c r="D47" s="44">
        <v>5.2</v>
      </c>
      <c r="E47" s="44">
        <v>5.2</v>
      </c>
      <c r="F47" s="44">
        <v>5.2</v>
      </c>
      <c r="G47" s="44">
        <v>5.2</v>
      </c>
      <c r="H47" s="44">
        <v>5.2</v>
      </c>
      <c r="I47" s="44">
        <v>5.2</v>
      </c>
      <c r="J47" s="44">
        <v>5.2</v>
      </c>
      <c r="K47" s="44">
        <v>5.2</v>
      </c>
      <c r="L47" s="44">
        <v>5.2</v>
      </c>
      <c r="M47" s="44">
        <v>5.2</v>
      </c>
      <c r="N47" s="44">
        <v>5.2</v>
      </c>
      <c r="O47" s="44">
        <v>5.2</v>
      </c>
      <c r="P47" s="44">
        <v>5.2</v>
      </c>
      <c r="Q47" s="44">
        <v>5.2</v>
      </c>
      <c r="R47" s="44">
        <v>5.2</v>
      </c>
      <c r="S47" s="44">
        <v>5.2</v>
      </c>
      <c r="T47" s="44">
        <v>5.2</v>
      </c>
      <c r="U47" s="44">
        <v>5.2</v>
      </c>
      <c r="V47" s="44">
        <v>5.2</v>
      </c>
      <c r="W47" s="44">
        <v>5.2</v>
      </c>
      <c r="X47" s="44">
        <v>5.2</v>
      </c>
      <c r="Y47" s="44">
        <v>5.2</v>
      </c>
      <c r="Z47" s="44">
        <v>5.2</v>
      </c>
      <c r="AA47" s="44">
        <v>5.2</v>
      </c>
      <c r="AB47" s="44">
        <v>5.2</v>
      </c>
      <c r="AC47" s="44">
        <v>5.2</v>
      </c>
      <c r="AD47" s="44">
        <v>5.2</v>
      </c>
      <c r="AE47" s="44">
        <v>5.2</v>
      </c>
      <c r="AF47" s="44">
        <v>5.2</v>
      </c>
      <c r="AG47" s="48">
        <v>19.8</v>
      </c>
      <c r="AH47" s="46">
        <f t="shared" si="2"/>
        <v>5.2</v>
      </c>
      <c r="AI47" s="47">
        <f t="shared" si="3"/>
        <v>5.2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6.3</v>
      </c>
      <c r="C49" s="44">
        <v>6.3</v>
      </c>
      <c r="D49" s="44">
        <v>6.3</v>
      </c>
      <c r="E49" s="44">
        <v>6.3</v>
      </c>
      <c r="F49" s="44">
        <v>6.3</v>
      </c>
      <c r="G49" s="44">
        <v>6.3</v>
      </c>
      <c r="H49" s="44">
        <v>6.3</v>
      </c>
      <c r="I49" s="44">
        <v>6.3</v>
      </c>
      <c r="J49" s="44">
        <v>6.3</v>
      </c>
      <c r="K49" s="44">
        <v>6.3</v>
      </c>
      <c r="L49" s="44">
        <v>6.3</v>
      </c>
      <c r="M49" s="44">
        <v>6.3</v>
      </c>
      <c r="N49" s="44">
        <v>6.3</v>
      </c>
      <c r="O49" s="44">
        <v>6.3</v>
      </c>
      <c r="P49" s="44">
        <v>6.3</v>
      </c>
      <c r="Q49" s="44">
        <v>6.3</v>
      </c>
      <c r="R49" s="44">
        <v>6.3</v>
      </c>
      <c r="S49" s="44">
        <v>6.3</v>
      </c>
      <c r="T49" s="44">
        <v>6.3</v>
      </c>
      <c r="U49" s="44">
        <v>6.3</v>
      </c>
      <c r="V49" s="44">
        <v>6.7</v>
      </c>
      <c r="W49" s="44">
        <v>6.7</v>
      </c>
      <c r="X49" s="44">
        <v>6.7</v>
      </c>
      <c r="Y49" s="44">
        <v>6.7</v>
      </c>
      <c r="Z49" s="44">
        <v>6.7</v>
      </c>
      <c r="AA49" s="44">
        <v>6.7</v>
      </c>
      <c r="AB49" s="44">
        <v>6.7</v>
      </c>
      <c r="AC49" s="44">
        <v>6.7</v>
      </c>
      <c r="AD49" s="44">
        <v>6.7</v>
      </c>
      <c r="AE49" s="44">
        <v>6.7</v>
      </c>
      <c r="AF49" s="44">
        <v>6.7</v>
      </c>
      <c r="AG49" s="48">
        <v>15.33</v>
      </c>
      <c r="AH49" s="46">
        <f t="shared" si="2"/>
        <v>6.7</v>
      </c>
      <c r="AI49" s="47">
        <f t="shared" si="3"/>
        <v>6.3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5.0999999999999996</v>
      </c>
      <c r="C50" s="44">
        <v>5.0999999999999996</v>
      </c>
      <c r="D50" s="44">
        <v>5.0999999999999996</v>
      </c>
      <c r="E50" s="44">
        <v>5.0999999999999996</v>
      </c>
      <c r="F50" s="44">
        <v>5.0999999999999996</v>
      </c>
      <c r="G50" s="44">
        <v>5.0999999999999996</v>
      </c>
      <c r="H50" s="44">
        <v>5.0999999999999996</v>
      </c>
      <c r="I50" s="44">
        <v>5.0999999999999996</v>
      </c>
      <c r="J50" s="44">
        <v>5.0999999999999996</v>
      </c>
      <c r="K50" s="44">
        <v>5.0999999999999996</v>
      </c>
      <c r="L50" s="44">
        <v>5.0999999999999996</v>
      </c>
      <c r="M50" s="44">
        <v>5.0999999999999996</v>
      </c>
      <c r="N50" s="44">
        <v>5.0999999999999996</v>
      </c>
      <c r="O50" s="44">
        <v>5.0999999999999996</v>
      </c>
      <c r="P50" s="44">
        <v>5.0999999999999996</v>
      </c>
      <c r="Q50" s="44">
        <v>5.0999999999999996</v>
      </c>
      <c r="R50" s="44">
        <v>5.0999999999999996</v>
      </c>
      <c r="S50" s="44">
        <v>5.0999999999999996</v>
      </c>
      <c r="T50" s="44">
        <v>5.0999999999999996</v>
      </c>
      <c r="U50" s="44">
        <v>5.0999999999999996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5.0999999999999996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6.5</v>
      </c>
      <c r="C51" s="44">
        <v>6.5</v>
      </c>
      <c r="D51" s="44">
        <v>6.5</v>
      </c>
      <c r="E51" s="44">
        <v>6.5</v>
      </c>
      <c r="F51" s="44">
        <v>6.5</v>
      </c>
      <c r="G51" s="44">
        <v>6.5</v>
      </c>
      <c r="H51" s="44">
        <v>6.5</v>
      </c>
      <c r="I51" s="44">
        <v>6.5</v>
      </c>
      <c r="J51" s="44">
        <v>6.5</v>
      </c>
      <c r="K51" s="44">
        <v>6.5</v>
      </c>
      <c r="L51" s="44">
        <v>6.5</v>
      </c>
      <c r="M51" s="44">
        <v>6.5</v>
      </c>
      <c r="N51" s="44">
        <v>6.5</v>
      </c>
      <c r="O51" s="44">
        <v>6.5</v>
      </c>
      <c r="P51" s="44">
        <v>6.5</v>
      </c>
      <c r="Q51" s="44">
        <v>6.5</v>
      </c>
      <c r="R51" s="44">
        <v>6.5</v>
      </c>
      <c r="S51" s="44">
        <v>6.5</v>
      </c>
      <c r="T51" s="44">
        <v>6.5</v>
      </c>
      <c r="U51" s="44">
        <v>6.5</v>
      </c>
      <c r="V51" s="44">
        <v>4</v>
      </c>
      <c r="W51" s="44">
        <v>4</v>
      </c>
      <c r="X51" s="44">
        <v>4</v>
      </c>
      <c r="Y51" s="44">
        <v>4</v>
      </c>
      <c r="Z51" s="44">
        <v>4</v>
      </c>
      <c r="AA51" s="44">
        <v>4</v>
      </c>
      <c r="AB51" s="44">
        <v>4</v>
      </c>
      <c r="AC51" s="44">
        <v>4</v>
      </c>
      <c r="AD51" s="44">
        <v>4</v>
      </c>
      <c r="AE51" s="44">
        <v>4</v>
      </c>
      <c r="AF51" s="44">
        <v>4</v>
      </c>
      <c r="AG51" s="48">
        <v>14.9</v>
      </c>
      <c r="AH51" s="46">
        <f t="shared" si="2"/>
        <v>6.5</v>
      </c>
      <c r="AI51" s="47">
        <f t="shared" si="3"/>
        <v>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9.6</v>
      </c>
      <c r="C52" s="44">
        <v>9.6</v>
      </c>
      <c r="D52" s="44">
        <v>9.6</v>
      </c>
      <c r="E52" s="44">
        <v>9.6</v>
      </c>
      <c r="F52" s="44">
        <v>9.6</v>
      </c>
      <c r="G52" s="44">
        <v>9.6</v>
      </c>
      <c r="H52" s="44">
        <v>9.6</v>
      </c>
      <c r="I52" s="44">
        <v>9.6</v>
      </c>
      <c r="J52" s="44">
        <v>9.6</v>
      </c>
      <c r="K52" s="44">
        <v>9.6</v>
      </c>
      <c r="L52" s="44">
        <v>9.6</v>
      </c>
      <c r="M52" s="44">
        <v>9.6</v>
      </c>
      <c r="N52" s="44">
        <v>9.6</v>
      </c>
      <c r="O52" s="44">
        <v>9.6</v>
      </c>
      <c r="P52" s="44">
        <v>9.6</v>
      </c>
      <c r="Q52" s="44">
        <v>9.6</v>
      </c>
      <c r="R52" s="44">
        <v>9.6</v>
      </c>
      <c r="S52" s="44">
        <v>9.6</v>
      </c>
      <c r="T52" s="44">
        <v>9.6</v>
      </c>
      <c r="U52" s="44">
        <v>9.6</v>
      </c>
      <c r="V52" s="44">
        <v>0</v>
      </c>
      <c r="W52" s="44">
        <v>13.2</v>
      </c>
      <c r="X52" s="44">
        <v>13.2</v>
      </c>
      <c r="Y52" s="44">
        <v>13.2</v>
      </c>
      <c r="Z52" s="44">
        <v>13.2</v>
      </c>
      <c r="AA52" s="44">
        <v>13.2</v>
      </c>
      <c r="AB52" s="44">
        <v>13.2</v>
      </c>
      <c r="AC52" s="44">
        <v>13.2</v>
      </c>
      <c r="AD52" s="44">
        <v>13.2</v>
      </c>
      <c r="AE52" s="44">
        <v>13.2</v>
      </c>
      <c r="AF52" s="44">
        <v>13.2</v>
      </c>
      <c r="AG52" s="48">
        <v>14.3</v>
      </c>
      <c r="AH52" s="46">
        <f t="shared" si="2"/>
        <v>13.2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3.8</v>
      </c>
      <c r="C53" s="44">
        <v>3.8</v>
      </c>
      <c r="D53" s="44">
        <v>3.8</v>
      </c>
      <c r="E53" s="44">
        <v>3.8</v>
      </c>
      <c r="F53" s="44">
        <v>3.8</v>
      </c>
      <c r="G53" s="44">
        <v>3.8</v>
      </c>
      <c r="H53" s="44">
        <v>3.8</v>
      </c>
      <c r="I53" s="44">
        <v>3.8</v>
      </c>
      <c r="J53" s="44">
        <v>3.8</v>
      </c>
      <c r="K53" s="44">
        <v>3.8</v>
      </c>
      <c r="L53" s="44">
        <v>3.8</v>
      </c>
      <c r="M53" s="44">
        <v>3.8</v>
      </c>
      <c r="N53" s="44">
        <v>3.8</v>
      </c>
      <c r="O53" s="44">
        <v>3.8</v>
      </c>
      <c r="P53" s="44">
        <v>3.8</v>
      </c>
      <c r="Q53" s="44">
        <v>3.8</v>
      </c>
      <c r="R53" s="44">
        <v>3.8</v>
      </c>
      <c r="S53" s="44">
        <v>3.8</v>
      </c>
      <c r="T53" s="44">
        <v>3.8</v>
      </c>
      <c r="U53" s="44">
        <v>3.8</v>
      </c>
      <c r="V53" s="44">
        <v>2.6</v>
      </c>
      <c r="W53" s="44">
        <v>2.6</v>
      </c>
      <c r="X53" s="44">
        <v>2.6</v>
      </c>
      <c r="Y53" s="44">
        <v>2.6</v>
      </c>
      <c r="Z53" s="44">
        <v>2.6</v>
      </c>
      <c r="AA53" s="44">
        <v>2.6</v>
      </c>
      <c r="AB53" s="44">
        <v>2.6</v>
      </c>
      <c r="AC53" s="44">
        <v>2.6</v>
      </c>
      <c r="AD53" s="44">
        <v>2.6</v>
      </c>
      <c r="AE53" s="44">
        <v>2.6</v>
      </c>
      <c r="AF53" s="44">
        <v>2.6</v>
      </c>
      <c r="AG53" s="48">
        <v>14</v>
      </c>
      <c r="AH53" s="46">
        <f t="shared" si="2"/>
        <v>3.8</v>
      </c>
      <c r="AI53" s="47">
        <f t="shared" si="3"/>
        <v>2.6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7.9</v>
      </c>
      <c r="C54" s="44">
        <v>7.9</v>
      </c>
      <c r="D54" s="44">
        <v>7.9</v>
      </c>
      <c r="E54" s="44">
        <v>7.9</v>
      </c>
      <c r="F54" s="44">
        <v>7.9</v>
      </c>
      <c r="G54" s="44">
        <v>7.9</v>
      </c>
      <c r="H54" s="44">
        <v>7.9</v>
      </c>
      <c r="I54" s="44">
        <v>7.9</v>
      </c>
      <c r="J54" s="44">
        <v>7.9</v>
      </c>
      <c r="K54" s="44">
        <v>7.9</v>
      </c>
      <c r="L54" s="44">
        <v>7.9</v>
      </c>
      <c r="M54" s="44">
        <v>7.9</v>
      </c>
      <c r="N54" s="44">
        <v>7.9</v>
      </c>
      <c r="O54" s="44">
        <v>7.9</v>
      </c>
      <c r="P54" s="44">
        <v>7.9</v>
      </c>
      <c r="Q54" s="44">
        <v>7.9</v>
      </c>
      <c r="R54" s="44">
        <v>7.9</v>
      </c>
      <c r="S54" s="44">
        <v>7.9</v>
      </c>
      <c r="T54" s="44">
        <v>7.9</v>
      </c>
      <c r="U54" s="44">
        <v>7.9</v>
      </c>
      <c r="V54" s="44">
        <v>7</v>
      </c>
      <c r="W54" s="44">
        <v>7</v>
      </c>
      <c r="X54" s="44">
        <v>7</v>
      </c>
      <c r="Y54" s="44">
        <v>7</v>
      </c>
      <c r="Z54" s="44">
        <v>7</v>
      </c>
      <c r="AA54" s="44">
        <v>7</v>
      </c>
      <c r="AB54" s="44">
        <v>7</v>
      </c>
      <c r="AC54" s="44">
        <v>7</v>
      </c>
      <c r="AD54" s="44">
        <v>7</v>
      </c>
      <c r="AE54" s="44">
        <v>7</v>
      </c>
      <c r="AF54" s="44">
        <v>7</v>
      </c>
      <c r="AG54" s="48">
        <v>13.6</v>
      </c>
      <c r="AH54" s="46">
        <f t="shared" si="2"/>
        <v>7.9</v>
      </c>
      <c r="AI54" s="47">
        <f t="shared" si="3"/>
        <v>7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7.5</v>
      </c>
      <c r="C55" s="44">
        <v>7.5</v>
      </c>
      <c r="D55" s="44">
        <v>7.5</v>
      </c>
      <c r="E55" s="44">
        <v>7.5</v>
      </c>
      <c r="F55" s="44">
        <v>7.5</v>
      </c>
      <c r="G55" s="44">
        <v>7.5</v>
      </c>
      <c r="H55" s="44">
        <v>7.5</v>
      </c>
      <c r="I55" s="44">
        <v>7.5</v>
      </c>
      <c r="J55" s="44">
        <v>7.5</v>
      </c>
      <c r="K55" s="44">
        <v>7.5</v>
      </c>
      <c r="L55" s="44">
        <v>7.5</v>
      </c>
      <c r="M55" s="44">
        <v>7.5</v>
      </c>
      <c r="N55" s="44">
        <v>7.5</v>
      </c>
      <c r="O55" s="44">
        <v>7.5</v>
      </c>
      <c r="P55" s="44">
        <v>7.5</v>
      </c>
      <c r="Q55" s="44">
        <v>7.5</v>
      </c>
      <c r="R55" s="44">
        <v>7.5</v>
      </c>
      <c r="S55" s="44">
        <v>7.5</v>
      </c>
      <c r="T55" s="44">
        <v>7.5</v>
      </c>
      <c r="U55" s="44">
        <v>7.5</v>
      </c>
      <c r="V55" s="44">
        <v>6.7</v>
      </c>
      <c r="W55" s="44">
        <v>6.7</v>
      </c>
      <c r="X55" s="44">
        <v>6.7</v>
      </c>
      <c r="Y55" s="44">
        <v>6.7</v>
      </c>
      <c r="Z55" s="44">
        <v>6.7</v>
      </c>
      <c r="AA55" s="44">
        <v>6.7</v>
      </c>
      <c r="AB55" s="44">
        <v>6.7</v>
      </c>
      <c r="AC55" s="44">
        <v>6.7</v>
      </c>
      <c r="AD55" s="44">
        <v>6.7</v>
      </c>
      <c r="AE55" s="44">
        <v>6.7</v>
      </c>
      <c r="AF55" s="44">
        <v>6.7</v>
      </c>
      <c r="AG55" s="48">
        <v>13.5</v>
      </c>
      <c r="AH55" s="46">
        <f t="shared" si="2"/>
        <v>7.5</v>
      </c>
      <c r="AI55" s="47">
        <f t="shared" si="3"/>
        <v>6.7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5.2</v>
      </c>
      <c r="C57" s="44">
        <v>5.2</v>
      </c>
      <c r="D57" s="44">
        <v>5.2</v>
      </c>
      <c r="E57" s="44">
        <v>5.2</v>
      </c>
      <c r="F57" s="44">
        <v>5.2</v>
      </c>
      <c r="G57" s="44">
        <v>5.2</v>
      </c>
      <c r="H57" s="44">
        <v>5.2</v>
      </c>
      <c r="I57" s="44">
        <v>5.2</v>
      </c>
      <c r="J57" s="44">
        <v>5.2</v>
      </c>
      <c r="K57" s="44">
        <v>5.2</v>
      </c>
      <c r="L57" s="44">
        <v>5.2</v>
      </c>
      <c r="M57" s="44">
        <v>5.2</v>
      </c>
      <c r="N57" s="44">
        <v>5.2</v>
      </c>
      <c r="O57" s="44">
        <v>5.2</v>
      </c>
      <c r="P57" s="44">
        <v>5.2</v>
      </c>
      <c r="Q57" s="44">
        <v>5.2</v>
      </c>
      <c r="R57" s="44">
        <v>5.2</v>
      </c>
      <c r="S57" s="44">
        <v>5.2</v>
      </c>
      <c r="T57" s="44">
        <v>5.2</v>
      </c>
      <c r="U57" s="44">
        <v>5.2</v>
      </c>
      <c r="V57" s="44">
        <v>0</v>
      </c>
      <c r="W57" s="44">
        <v>0</v>
      </c>
      <c r="X57" s="44">
        <v>0</v>
      </c>
      <c r="Y57" s="44">
        <v>0</v>
      </c>
      <c r="Z57" s="44">
        <v>0</v>
      </c>
      <c r="AA57" s="44">
        <v>0</v>
      </c>
      <c r="AB57" s="44">
        <v>0</v>
      </c>
      <c r="AC57" s="44">
        <v>0</v>
      </c>
      <c r="AD57" s="44">
        <v>0</v>
      </c>
      <c r="AE57" s="44">
        <v>0</v>
      </c>
      <c r="AF57" s="44">
        <v>0</v>
      </c>
      <c r="AG57" s="48">
        <v>12</v>
      </c>
      <c r="AH57" s="46">
        <f t="shared" si="2"/>
        <v>5.2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0</v>
      </c>
      <c r="W58" s="44">
        <v>0</v>
      </c>
      <c r="X58" s="44">
        <v>0</v>
      </c>
      <c r="Y58" s="44">
        <v>0</v>
      </c>
      <c r="Z58" s="44">
        <v>0</v>
      </c>
      <c r="AA58" s="44">
        <v>0</v>
      </c>
      <c r="AB58" s="44">
        <v>0</v>
      </c>
      <c r="AC58" s="44">
        <v>0</v>
      </c>
      <c r="AD58" s="44">
        <v>0</v>
      </c>
      <c r="AE58" s="44">
        <v>0</v>
      </c>
      <c r="AF58" s="44">
        <v>0</v>
      </c>
      <c r="AG58" s="48">
        <v>12</v>
      </c>
      <c r="AH58" s="46">
        <f t="shared" si="2"/>
        <v>3.1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2.2000000000000002</v>
      </c>
      <c r="C59" s="44">
        <v>2.2000000000000002</v>
      </c>
      <c r="D59" s="44">
        <v>2.2000000000000002</v>
      </c>
      <c r="E59" s="44">
        <v>2.2000000000000002</v>
      </c>
      <c r="F59" s="44">
        <v>2.2000000000000002</v>
      </c>
      <c r="G59" s="44">
        <v>2.2000000000000002</v>
      </c>
      <c r="H59" s="44">
        <v>2.2000000000000002</v>
      </c>
      <c r="I59" s="44">
        <v>2.2000000000000002</v>
      </c>
      <c r="J59" s="44">
        <v>2.2000000000000002</v>
      </c>
      <c r="K59" s="44">
        <v>2.2000000000000002</v>
      </c>
      <c r="L59" s="44">
        <v>2.2000000000000002</v>
      </c>
      <c r="M59" s="44">
        <v>2.2000000000000002</v>
      </c>
      <c r="N59" s="44">
        <v>2.2000000000000002</v>
      </c>
      <c r="O59" s="44">
        <v>2.2000000000000002</v>
      </c>
      <c r="P59" s="44">
        <v>2.2000000000000002</v>
      </c>
      <c r="Q59" s="44">
        <v>2.2000000000000002</v>
      </c>
      <c r="R59" s="44">
        <v>2.2000000000000002</v>
      </c>
      <c r="S59" s="44">
        <v>2.2000000000000002</v>
      </c>
      <c r="T59" s="44">
        <v>2.2000000000000002</v>
      </c>
      <c r="U59" s="44">
        <v>2.2000000000000002</v>
      </c>
      <c r="V59" s="44">
        <v>2</v>
      </c>
      <c r="W59" s="44">
        <v>2</v>
      </c>
      <c r="X59" s="44">
        <v>2</v>
      </c>
      <c r="Y59" s="44">
        <v>2</v>
      </c>
      <c r="Z59" s="44">
        <v>2</v>
      </c>
      <c r="AA59" s="44">
        <v>2</v>
      </c>
      <c r="AB59" s="44">
        <v>2</v>
      </c>
      <c r="AC59" s="44">
        <v>2</v>
      </c>
      <c r="AD59" s="44">
        <v>2</v>
      </c>
      <c r="AE59" s="44">
        <v>2</v>
      </c>
      <c r="AF59" s="44">
        <v>2</v>
      </c>
      <c r="AG59" s="48">
        <v>12</v>
      </c>
      <c r="AH59" s="46">
        <f t="shared" si="2"/>
        <v>2.2000000000000002</v>
      </c>
      <c r="AI59" s="47">
        <f t="shared" si="3"/>
        <v>2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6.7</v>
      </c>
      <c r="C60" s="44">
        <v>6.7</v>
      </c>
      <c r="D60" s="44">
        <v>6.7</v>
      </c>
      <c r="E60" s="44">
        <v>6.7</v>
      </c>
      <c r="F60" s="44">
        <v>6.7</v>
      </c>
      <c r="G60" s="44">
        <v>6.7</v>
      </c>
      <c r="H60" s="44">
        <v>6.7</v>
      </c>
      <c r="I60" s="44">
        <v>6.7</v>
      </c>
      <c r="J60" s="44">
        <v>6.7</v>
      </c>
      <c r="K60" s="44">
        <v>6.7</v>
      </c>
      <c r="L60" s="44">
        <v>6.7</v>
      </c>
      <c r="M60" s="44">
        <v>6.7</v>
      </c>
      <c r="N60" s="44">
        <v>6.7</v>
      </c>
      <c r="O60" s="44">
        <v>6.7</v>
      </c>
      <c r="P60" s="44">
        <v>6.7</v>
      </c>
      <c r="Q60" s="44">
        <v>6.7</v>
      </c>
      <c r="R60" s="44">
        <v>6.7</v>
      </c>
      <c r="S60" s="44">
        <v>6.7</v>
      </c>
      <c r="T60" s="44">
        <v>6.7</v>
      </c>
      <c r="U60" s="44">
        <v>6.7</v>
      </c>
      <c r="V60" s="44">
        <v>6.9</v>
      </c>
      <c r="W60" s="44">
        <v>6.9</v>
      </c>
      <c r="X60" s="44">
        <v>6.9</v>
      </c>
      <c r="Y60" s="44">
        <v>6.9</v>
      </c>
      <c r="Z60" s="44">
        <v>6.9</v>
      </c>
      <c r="AA60" s="44">
        <v>6.9</v>
      </c>
      <c r="AB60" s="44">
        <v>6.9</v>
      </c>
      <c r="AC60" s="44">
        <v>6.9</v>
      </c>
      <c r="AD60" s="44">
        <v>6.9</v>
      </c>
      <c r="AE60" s="44">
        <v>6.9</v>
      </c>
      <c r="AF60" s="44">
        <v>6.9</v>
      </c>
      <c r="AG60" s="48">
        <v>12</v>
      </c>
      <c r="AH60" s="46">
        <f t="shared" si="2"/>
        <v>6.9</v>
      </c>
      <c r="AI60" s="47">
        <f t="shared" si="3"/>
        <v>6.7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14.7</v>
      </c>
      <c r="C61" s="44">
        <v>14.7</v>
      </c>
      <c r="D61" s="44">
        <v>14.7</v>
      </c>
      <c r="E61" s="44">
        <v>14.7</v>
      </c>
      <c r="F61" s="44">
        <v>14.7</v>
      </c>
      <c r="G61" s="44">
        <v>14.7</v>
      </c>
      <c r="H61" s="44">
        <v>14.7</v>
      </c>
      <c r="I61" s="44">
        <v>14.7</v>
      </c>
      <c r="J61" s="44">
        <v>14.7</v>
      </c>
      <c r="K61" s="44">
        <v>14.7</v>
      </c>
      <c r="L61" s="44">
        <v>14.7</v>
      </c>
      <c r="M61" s="44">
        <v>14.7</v>
      </c>
      <c r="N61" s="44">
        <v>14.7</v>
      </c>
      <c r="O61" s="44">
        <v>14.7</v>
      </c>
      <c r="P61" s="44">
        <v>14.7</v>
      </c>
      <c r="Q61" s="44">
        <v>14.7</v>
      </c>
      <c r="R61" s="44">
        <v>14.7</v>
      </c>
      <c r="S61" s="44">
        <v>14.7</v>
      </c>
      <c r="T61" s="44">
        <v>14.7</v>
      </c>
      <c r="U61" s="44">
        <v>14.7</v>
      </c>
      <c r="V61" s="44">
        <v>15.6</v>
      </c>
      <c r="W61" s="44">
        <v>15.6</v>
      </c>
      <c r="X61" s="44">
        <v>15.6</v>
      </c>
      <c r="Y61" s="44">
        <v>15.6</v>
      </c>
      <c r="Z61" s="44">
        <v>15.6</v>
      </c>
      <c r="AA61" s="44">
        <v>15.6</v>
      </c>
      <c r="AB61" s="44">
        <v>15.6</v>
      </c>
      <c r="AC61" s="44">
        <v>15.6</v>
      </c>
      <c r="AD61" s="44">
        <v>15.6</v>
      </c>
      <c r="AE61" s="44">
        <v>15.6</v>
      </c>
      <c r="AF61" s="44">
        <v>15.6</v>
      </c>
      <c r="AG61" s="48">
        <v>12</v>
      </c>
      <c r="AH61" s="46">
        <f t="shared" si="2"/>
        <v>15.6</v>
      </c>
      <c r="AI61" s="47">
        <f t="shared" si="3"/>
        <v>14.7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5.0999999999999996</v>
      </c>
      <c r="C62" s="44">
        <v>5.0999999999999996</v>
      </c>
      <c r="D62" s="44">
        <v>5.0999999999999996</v>
      </c>
      <c r="E62" s="44">
        <v>5.0999999999999996</v>
      </c>
      <c r="F62" s="44">
        <v>5.0999999999999996</v>
      </c>
      <c r="G62" s="44">
        <v>5.0999999999999996</v>
      </c>
      <c r="H62" s="44">
        <v>5.0999999999999996</v>
      </c>
      <c r="I62" s="44">
        <v>5.0999999999999996</v>
      </c>
      <c r="J62" s="44">
        <v>5.0999999999999996</v>
      </c>
      <c r="K62" s="44">
        <v>5.0999999999999996</v>
      </c>
      <c r="L62" s="44">
        <v>5.0999999999999996</v>
      </c>
      <c r="M62" s="44">
        <v>5.0999999999999996</v>
      </c>
      <c r="N62" s="44">
        <v>5.0999999999999996</v>
      </c>
      <c r="O62" s="44">
        <v>5.0999999999999996</v>
      </c>
      <c r="P62" s="44">
        <v>5.0999999999999996</v>
      </c>
      <c r="Q62" s="44">
        <v>5.0999999999999996</v>
      </c>
      <c r="R62" s="44">
        <v>5.0999999999999996</v>
      </c>
      <c r="S62" s="44">
        <v>5.0999999999999996</v>
      </c>
      <c r="T62" s="44">
        <v>5.0999999999999996</v>
      </c>
      <c r="U62" s="44">
        <v>5.0999999999999996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5.0999999999999996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</v>
      </c>
      <c r="C63" s="44">
        <v>4</v>
      </c>
      <c r="D63" s="44">
        <v>4</v>
      </c>
      <c r="E63" s="44">
        <v>4</v>
      </c>
      <c r="F63" s="44">
        <v>4</v>
      </c>
      <c r="G63" s="44">
        <v>4</v>
      </c>
      <c r="H63" s="44">
        <v>4</v>
      </c>
      <c r="I63" s="44">
        <v>4</v>
      </c>
      <c r="J63" s="44">
        <v>4</v>
      </c>
      <c r="K63" s="44">
        <v>4</v>
      </c>
      <c r="L63" s="44">
        <v>4</v>
      </c>
      <c r="M63" s="44">
        <v>4</v>
      </c>
      <c r="N63" s="44">
        <v>4</v>
      </c>
      <c r="O63" s="44">
        <v>4</v>
      </c>
      <c r="P63" s="44">
        <v>4</v>
      </c>
      <c r="Q63" s="44">
        <v>4</v>
      </c>
      <c r="R63" s="44">
        <v>4</v>
      </c>
      <c r="S63" s="44">
        <v>4</v>
      </c>
      <c r="T63" s="44">
        <v>4</v>
      </c>
      <c r="U63" s="44">
        <v>4</v>
      </c>
      <c r="V63" s="44">
        <v>4</v>
      </c>
      <c r="W63" s="44">
        <v>4</v>
      </c>
      <c r="X63" s="44">
        <v>4</v>
      </c>
      <c r="Y63" s="44">
        <v>4</v>
      </c>
      <c r="Z63" s="44">
        <v>4</v>
      </c>
      <c r="AA63" s="44">
        <v>4</v>
      </c>
      <c r="AB63" s="44">
        <v>4</v>
      </c>
      <c r="AC63" s="44">
        <v>4</v>
      </c>
      <c r="AD63" s="44">
        <v>4</v>
      </c>
      <c r="AE63" s="44">
        <v>4</v>
      </c>
      <c r="AF63" s="44">
        <v>4</v>
      </c>
      <c r="AG63" s="48">
        <v>11</v>
      </c>
      <c r="AH63" s="46">
        <f t="shared" si="2"/>
        <v>4</v>
      </c>
      <c r="AI63" s="47">
        <f t="shared" si="3"/>
        <v>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1.2</v>
      </c>
      <c r="C64" s="44">
        <v>1.2</v>
      </c>
      <c r="D64" s="44">
        <v>1.2</v>
      </c>
      <c r="E64" s="44">
        <v>1.2</v>
      </c>
      <c r="F64" s="44">
        <v>1.2</v>
      </c>
      <c r="G64" s="44">
        <v>1.2</v>
      </c>
      <c r="H64" s="44">
        <v>1.2</v>
      </c>
      <c r="I64" s="44">
        <v>1.2</v>
      </c>
      <c r="J64" s="44">
        <v>1.2</v>
      </c>
      <c r="K64" s="44">
        <v>1.2</v>
      </c>
      <c r="L64" s="44">
        <v>1.2</v>
      </c>
      <c r="M64" s="44">
        <v>1.2</v>
      </c>
      <c r="N64" s="44">
        <v>1.2</v>
      </c>
      <c r="O64" s="44">
        <v>1.2</v>
      </c>
      <c r="P64" s="44">
        <v>1.2</v>
      </c>
      <c r="Q64" s="44">
        <v>1.2</v>
      </c>
      <c r="R64" s="44">
        <v>1.2</v>
      </c>
      <c r="S64" s="44">
        <v>1.2</v>
      </c>
      <c r="T64" s="44">
        <v>1.2</v>
      </c>
      <c r="U64" s="44">
        <v>1.2</v>
      </c>
      <c r="V64" s="44">
        <v>3.8</v>
      </c>
      <c r="W64" s="44">
        <v>3.8</v>
      </c>
      <c r="X64" s="44">
        <v>3.8</v>
      </c>
      <c r="Y64" s="44">
        <v>3.8</v>
      </c>
      <c r="Z64" s="44">
        <v>3.8</v>
      </c>
      <c r="AA64" s="44">
        <v>3.8</v>
      </c>
      <c r="AB64" s="44">
        <v>3.8</v>
      </c>
      <c r="AC64" s="44">
        <v>3.8</v>
      </c>
      <c r="AD64" s="44">
        <v>3.8</v>
      </c>
      <c r="AE64" s="44">
        <v>3.8</v>
      </c>
      <c r="AF64" s="44">
        <v>3.8</v>
      </c>
      <c r="AG64" s="48">
        <v>11</v>
      </c>
      <c r="AH64" s="46">
        <f>MAX(B64:AF64)</f>
        <v>3.8</v>
      </c>
      <c r="AI64" s="47">
        <f>MIN(B64:AF64)</f>
        <v>1.2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2.6</v>
      </c>
      <c r="C65" s="44">
        <v>2.6</v>
      </c>
      <c r="D65" s="44">
        <v>2.6</v>
      </c>
      <c r="E65" s="44">
        <v>2.6</v>
      </c>
      <c r="F65" s="44">
        <v>2.6</v>
      </c>
      <c r="G65" s="44">
        <v>2.6</v>
      </c>
      <c r="H65" s="44">
        <v>2.6</v>
      </c>
      <c r="I65" s="44">
        <v>2.6</v>
      </c>
      <c r="J65" s="44">
        <v>2.6</v>
      </c>
      <c r="K65" s="44">
        <v>2.6</v>
      </c>
      <c r="L65" s="44">
        <v>2.6</v>
      </c>
      <c r="M65" s="44">
        <v>2.6</v>
      </c>
      <c r="N65" s="44">
        <v>2.6</v>
      </c>
      <c r="O65" s="44">
        <v>2.6</v>
      </c>
      <c r="P65" s="44">
        <v>2.6</v>
      </c>
      <c r="Q65" s="44">
        <v>2.6</v>
      </c>
      <c r="R65" s="44">
        <v>2.6</v>
      </c>
      <c r="S65" s="44">
        <v>2.6</v>
      </c>
      <c r="T65" s="44">
        <v>2.6</v>
      </c>
      <c r="U65" s="44">
        <v>2.6</v>
      </c>
      <c r="V65" s="44">
        <v>2.6</v>
      </c>
      <c r="W65" s="44">
        <v>2.6</v>
      </c>
      <c r="X65" s="44">
        <v>2.6</v>
      </c>
      <c r="Y65" s="44">
        <v>2.6</v>
      </c>
      <c r="Z65" s="44">
        <v>2.6</v>
      </c>
      <c r="AA65" s="44">
        <v>2.6</v>
      </c>
      <c r="AB65" s="44">
        <v>2.6</v>
      </c>
      <c r="AC65" s="44">
        <v>2.6</v>
      </c>
      <c r="AD65" s="44">
        <v>2.6</v>
      </c>
      <c r="AE65" s="44">
        <v>2.6</v>
      </c>
      <c r="AF65" s="44">
        <v>2.6</v>
      </c>
      <c r="AG65" s="48">
        <v>10.7</v>
      </c>
      <c r="AH65" s="46">
        <f t="shared" si="2"/>
        <v>2.6</v>
      </c>
      <c r="AI65" s="47">
        <f t="shared" si="3"/>
        <v>2.6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0.3</v>
      </c>
      <c r="C66" s="44">
        <v>0.3</v>
      </c>
      <c r="D66" s="44">
        <v>0.3</v>
      </c>
      <c r="E66" s="44">
        <v>0.3</v>
      </c>
      <c r="F66" s="44">
        <v>0.3</v>
      </c>
      <c r="G66" s="44">
        <v>0.3</v>
      </c>
      <c r="H66" s="44">
        <v>0.3</v>
      </c>
      <c r="I66" s="44">
        <v>0.3</v>
      </c>
      <c r="J66" s="44">
        <v>0.3</v>
      </c>
      <c r="K66" s="44">
        <v>0.3</v>
      </c>
      <c r="L66" s="44">
        <v>0.3</v>
      </c>
      <c r="M66" s="44">
        <v>0.3</v>
      </c>
      <c r="N66" s="44">
        <v>0.3</v>
      </c>
      <c r="O66" s="44">
        <v>0.3</v>
      </c>
      <c r="P66" s="44">
        <v>0.3</v>
      </c>
      <c r="Q66" s="44">
        <v>0.3</v>
      </c>
      <c r="R66" s="44">
        <v>0.3</v>
      </c>
      <c r="S66" s="44">
        <v>0.3</v>
      </c>
      <c r="T66" s="44">
        <v>0.3</v>
      </c>
      <c r="U66" s="44">
        <v>0.3</v>
      </c>
      <c r="V66" s="44">
        <v>2.6</v>
      </c>
      <c r="W66" s="44">
        <v>2.6</v>
      </c>
      <c r="X66" s="44">
        <v>2.6</v>
      </c>
      <c r="Y66" s="44">
        <v>2.6</v>
      </c>
      <c r="Z66" s="44">
        <v>2.6</v>
      </c>
      <c r="AA66" s="44">
        <v>2.6</v>
      </c>
      <c r="AB66" s="44">
        <v>2.6</v>
      </c>
      <c r="AC66" s="44">
        <v>2.6</v>
      </c>
      <c r="AD66" s="44">
        <v>2.6</v>
      </c>
      <c r="AE66" s="44">
        <v>2.6</v>
      </c>
      <c r="AF66" s="44">
        <v>2.6</v>
      </c>
      <c r="AG66" s="62">
        <v>10.3</v>
      </c>
      <c r="AH66" s="46">
        <f t="shared" si="2"/>
        <v>2.6</v>
      </c>
      <c r="AI66" s="47">
        <f t="shared" si="3"/>
        <v>0.3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5</v>
      </c>
      <c r="C67" s="44">
        <v>5</v>
      </c>
      <c r="D67" s="44">
        <v>5</v>
      </c>
      <c r="E67" s="44">
        <v>5</v>
      </c>
      <c r="F67" s="44">
        <v>5</v>
      </c>
      <c r="G67" s="44">
        <v>5</v>
      </c>
      <c r="H67" s="44">
        <v>5</v>
      </c>
      <c r="I67" s="44">
        <v>5</v>
      </c>
      <c r="J67" s="44">
        <v>5</v>
      </c>
      <c r="K67" s="44">
        <v>5</v>
      </c>
      <c r="L67" s="44">
        <v>5</v>
      </c>
      <c r="M67" s="44">
        <v>5</v>
      </c>
      <c r="N67" s="44">
        <v>5</v>
      </c>
      <c r="O67" s="44">
        <v>5</v>
      </c>
      <c r="P67" s="44">
        <v>5</v>
      </c>
      <c r="Q67" s="44">
        <v>5</v>
      </c>
      <c r="R67" s="44">
        <v>5</v>
      </c>
      <c r="S67" s="44">
        <v>5</v>
      </c>
      <c r="T67" s="44">
        <v>5</v>
      </c>
      <c r="U67" s="44">
        <v>5</v>
      </c>
      <c r="V67" s="44">
        <v>4.8</v>
      </c>
      <c r="W67" s="44">
        <v>4.8</v>
      </c>
      <c r="X67" s="44">
        <v>4.8</v>
      </c>
      <c r="Y67" s="44">
        <v>4.8</v>
      </c>
      <c r="Z67" s="44">
        <v>4.8</v>
      </c>
      <c r="AA67" s="44">
        <v>4.8</v>
      </c>
      <c r="AB67" s="44">
        <v>4.8</v>
      </c>
      <c r="AC67" s="44">
        <v>4.8</v>
      </c>
      <c r="AD67" s="44">
        <v>4.8</v>
      </c>
      <c r="AE67" s="44">
        <v>4.8</v>
      </c>
      <c r="AF67" s="44">
        <v>4.8</v>
      </c>
      <c r="AG67" s="61">
        <v>10</v>
      </c>
      <c r="AH67" s="46">
        <f t="shared" si="2"/>
        <v>5</v>
      </c>
      <c r="AI67" s="47">
        <f t="shared" si="3"/>
        <v>4.8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4.5999999999999996</v>
      </c>
      <c r="C68" s="44">
        <v>4.5999999999999996</v>
      </c>
      <c r="D68" s="44">
        <v>4.5999999999999996</v>
      </c>
      <c r="E68" s="44">
        <v>4.5999999999999996</v>
      </c>
      <c r="F68" s="44">
        <v>4.5999999999999996</v>
      </c>
      <c r="G68" s="44">
        <v>4.5999999999999996</v>
      </c>
      <c r="H68" s="44">
        <v>4.5999999999999996</v>
      </c>
      <c r="I68" s="44">
        <v>4.5999999999999996</v>
      </c>
      <c r="J68" s="44">
        <v>4.5999999999999996</v>
      </c>
      <c r="K68" s="44">
        <v>4.5999999999999996</v>
      </c>
      <c r="L68" s="44">
        <v>4.5999999999999996</v>
      </c>
      <c r="M68" s="44">
        <v>4.5999999999999996</v>
      </c>
      <c r="N68" s="44">
        <v>4.5999999999999996</v>
      </c>
      <c r="O68" s="44">
        <v>4.5999999999999996</v>
      </c>
      <c r="P68" s="44">
        <v>4.5999999999999996</v>
      </c>
      <c r="Q68" s="44">
        <v>4.5999999999999996</v>
      </c>
      <c r="R68" s="44">
        <v>4.5999999999999996</v>
      </c>
      <c r="S68" s="44">
        <v>4.5999999999999996</v>
      </c>
      <c r="T68" s="44">
        <v>4.5999999999999996</v>
      </c>
      <c r="U68" s="44">
        <v>4.5999999999999996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4.5999999999999996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>
      <c r="A70" s="67" t="s">
        <v>89</v>
      </c>
      <c r="B70" s="66">
        <v>120</v>
      </c>
      <c r="C70" s="66">
        <v>120</v>
      </c>
      <c r="D70" s="66">
        <v>120</v>
      </c>
      <c r="E70" s="66">
        <v>120</v>
      </c>
      <c r="F70" s="66">
        <v>120</v>
      </c>
      <c r="G70" s="66">
        <f>44.8+55.1</f>
        <v>99.9</v>
      </c>
      <c r="H70" s="66">
        <f>44.1+53.2</f>
        <v>97.300000000000011</v>
      </c>
      <c r="I70" s="66">
        <f>45.2+54</f>
        <v>99.2</v>
      </c>
      <c r="J70" s="66">
        <f>44.8+52.9</f>
        <v>97.699999999999989</v>
      </c>
      <c r="K70" s="66">
        <f>44.8+52.9</f>
        <v>97.699999999999989</v>
      </c>
      <c r="L70" s="66">
        <f t="shared" ref="L70:U70" si="20">34+39</f>
        <v>73</v>
      </c>
      <c r="M70" s="66">
        <f t="shared" si="20"/>
        <v>73</v>
      </c>
      <c r="N70" s="66">
        <f t="shared" si="20"/>
        <v>73</v>
      </c>
      <c r="O70" s="66">
        <f t="shared" si="20"/>
        <v>73</v>
      </c>
      <c r="P70" s="66">
        <f t="shared" si="20"/>
        <v>73</v>
      </c>
      <c r="Q70" s="66">
        <f t="shared" si="20"/>
        <v>73</v>
      </c>
      <c r="R70" s="66">
        <f t="shared" si="20"/>
        <v>73</v>
      </c>
      <c r="S70" s="66">
        <f t="shared" si="20"/>
        <v>73</v>
      </c>
      <c r="T70" s="66">
        <f t="shared" si="20"/>
        <v>73</v>
      </c>
      <c r="U70" s="66">
        <f t="shared" si="20"/>
        <v>73</v>
      </c>
      <c r="V70" s="68">
        <f t="shared" ref="V70:AA70" si="21">41.2+50.9</f>
        <v>92.1</v>
      </c>
      <c r="W70" s="68">
        <f t="shared" si="21"/>
        <v>92.1</v>
      </c>
      <c r="X70" s="68">
        <f t="shared" si="21"/>
        <v>92.1</v>
      </c>
      <c r="Y70" s="68">
        <f t="shared" si="21"/>
        <v>92.1</v>
      </c>
      <c r="Z70" s="68">
        <f t="shared" si="21"/>
        <v>92.1</v>
      </c>
      <c r="AA70" s="68">
        <f t="shared" si="21"/>
        <v>92.1</v>
      </c>
      <c r="AB70" s="68">
        <f>41.2+50.9</f>
        <v>92.1</v>
      </c>
      <c r="AC70" s="68">
        <f>41.2+50.9</f>
        <v>92.1</v>
      </c>
      <c r="AD70" s="68">
        <f>41.2+50.9</f>
        <v>92.1</v>
      </c>
      <c r="AE70" s="68">
        <f>41.2+50.9</f>
        <v>92.1</v>
      </c>
      <c r="AF70" s="68">
        <f>41.2+50.9</f>
        <v>92.1</v>
      </c>
      <c r="AG70" s="64">
        <v>240</v>
      </c>
      <c r="AH70" s="46">
        <f t="shared" si="2"/>
        <v>120</v>
      </c>
      <c r="AI70" s="47">
        <f t="shared" si="3"/>
        <v>73</v>
      </c>
      <c r="AK70" s="49"/>
    </row>
    <row r="71" spans="1:88" ht="15.75" thickBot="1">
      <c r="A71" s="69" t="s">
        <v>90</v>
      </c>
      <c r="B71" s="70">
        <f>SUM(B11:B69)</f>
        <v>924.80000000000041</v>
      </c>
      <c r="C71" s="70">
        <f>SUM(C11:C69)</f>
        <v>924.80000000000041</v>
      </c>
      <c r="D71" s="70">
        <f>SUM(D11:D69)</f>
        <v>924.80000000000041</v>
      </c>
      <c r="E71" s="70">
        <f>SUM(E11:E69)</f>
        <v>924.80000000000041</v>
      </c>
      <c r="F71" s="70">
        <f>SUM(F11:F69)</f>
        <v>924.80000000000041</v>
      </c>
      <c r="G71" s="70">
        <f t="shared" ref="G71:AG71" si="22">SUM(G11:G69)</f>
        <v>924.80000000000041</v>
      </c>
      <c r="H71" s="70">
        <f t="shared" si="22"/>
        <v>924.80000000000041</v>
      </c>
      <c r="I71" s="70">
        <f t="shared" si="22"/>
        <v>924.80000000000041</v>
      </c>
      <c r="J71" s="70">
        <f t="shared" si="22"/>
        <v>924.80000000000041</v>
      </c>
      <c r="K71" s="70">
        <f t="shared" si="22"/>
        <v>913.80000000000041</v>
      </c>
      <c r="L71" s="70">
        <f t="shared" si="22"/>
        <v>913.80000000000041</v>
      </c>
      <c r="M71" s="70">
        <f t="shared" si="22"/>
        <v>895.10000000000025</v>
      </c>
      <c r="N71" s="70">
        <f t="shared" si="22"/>
        <v>895.10000000000025</v>
      </c>
      <c r="O71" s="70">
        <f t="shared" si="22"/>
        <v>895.10000000000025</v>
      </c>
      <c r="P71" s="70">
        <f t="shared" si="22"/>
        <v>895.10000000000025</v>
      </c>
      <c r="Q71" s="70">
        <f t="shared" si="22"/>
        <v>895.10000000000025</v>
      </c>
      <c r="R71" s="70">
        <f t="shared" si="22"/>
        <v>895.10000000000025</v>
      </c>
      <c r="S71" s="70">
        <f t="shared" si="22"/>
        <v>869.00000000000011</v>
      </c>
      <c r="T71" s="70">
        <f t="shared" si="22"/>
        <v>869.00000000000011</v>
      </c>
      <c r="U71" s="70">
        <f t="shared" si="22"/>
        <v>869.00000000000011</v>
      </c>
      <c r="V71" s="70">
        <f t="shared" si="22"/>
        <v>923.83000000000015</v>
      </c>
      <c r="W71" s="70">
        <f t="shared" si="22"/>
        <v>974.83000000000015</v>
      </c>
      <c r="X71" s="70">
        <f t="shared" si="22"/>
        <v>974.83000000000015</v>
      </c>
      <c r="Y71" s="70">
        <f t="shared" si="22"/>
        <v>974.83000000000015</v>
      </c>
      <c r="Z71" s="70">
        <f t="shared" si="22"/>
        <v>974.83000000000015</v>
      </c>
      <c r="AA71" s="70">
        <f t="shared" si="22"/>
        <v>974.83000000000015</v>
      </c>
      <c r="AB71" s="70">
        <f>SUM(AB11:AB69)</f>
        <v>974.83000000000015</v>
      </c>
      <c r="AC71" s="70">
        <f>SUM(AC11:AC69)</f>
        <v>974.83000000000015</v>
      </c>
      <c r="AD71" s="70">
        <f>SUM(AD11:AD69)</f>
        <v>974.83000000000015</v>
      </c>
      <c r="AE71" s="70">
        <f>SUM(AE11:AE69)</f>
        <v>974.83000000000015</v>
      </c>
      <c r="AF71" s="70">
        <f>SUM(AF11:AF69)</f>
        <v>974.83000000000015</v>
      </c>
      <c r="AG71" s="70">
        <f t="shared" si="22"/>
        <v>1812.2049999999999</v>
      </c>
      <c r="AH71" s="46">
        <f t="shared" si="2"/>
        <v>974.83000000000015</v>
      </c>
      <c r="AI71" s="47">
        <f t="shared" si="3"/>
        <v>869.00000000000011</v>
      </c>
      <c r="AK71" s="49"/>
    </row>
    <row r="72" spans="1:88">
      <c r="A72" s="71" t="s">
        <v>91</v>
      </c>
      <c r="B72" s="44">
        <v>281.8</v>
      </c>
      <c r="C72" s="44">
        <v>202</v>
      </c>
      <c r="D72" s="44">
        <v>159</v>
      </c>
      <c r="E72" s="44">
        <v>80.599999999999994</v>
      </c>
      <c r="F72" s="44">
        <v>100.6</v>
      </c>
      <c r="G72" s="44">
        <v>152.80000000000001</v>
      </c>
      <c r="H72" s="44">
        <v>200</v>
      </c>
      <c r="I72" s="44">
        <v>404</v>
      </c>
      <c r="J72" s="44">
        <v>458</v>
      </c>
      <c r="K72" s="44">
        <v>260</v>
      </c>
      <c r="L72" s="44">
        <v>220</v>
      </c>
      <c r="M72" s="44">
        <v>160</v>
      </c>
      <c r="N72" s="44">
        <v>20</v>
      </c>
      <c r="O72" s="44">
        <v>20.2</v>
      </c>
      <c r="P72" s="44">
        <v>20.2</v>
      </c>
      <c r="Q72" s="44">
        <v>30.3</v>
      </c>
      <c r="R72" s="44">
        <v>30.3</v>
      </c>
      <c r="S72" s="44">
        <v>30.3</v>
      </c>
      <c r="T72" s="44">
        <v>30.3</v>
      </c>
      <c r="U72" s="44">
        <v>20.2</v>
      </c>
      <c r="V72" s="44">
        <v>20.2</v>
      </c>
      <c r="W72" s="44">
        <v>160.5</v>
      </c>
      <c r="X72" s="44">
        <v>160.5</v>
      </c>
      <c r="Y72" s="44">
        <v>457</v>
      </c>
      <c r="Z72" s="44">
        <v>427</v>
      </c>
      <c r="AA72" s="44">
        <v>350</v>
      </c>
      <c r="AB72" s="44">
        <v>260</v>
      </c>
      <c r="AC72" s="44">
        <v>223</v>
      </c>
      <c r="AD72" s="44">
        <v>280</v>
      </c>
      <c r="AE72" s="44">
        <v>240</v>
      </c>
      <c r="AF72" s="44">
        <v>250</v>
      </c>
      <c r="AG72" s="61">
        <v>456</v>
      </c>
      <c r="AH72" s="46">
        <f t="shared" si="2"/>
        <v>458</v>
      </c>
      <c r="AI72" s="47">
        <f t="shared" si="3"/>
        <v>20</v>
      </c>
      <c r="AK72" s="49"/>
    </row>
    <row r="73" spans="1:88">
      <c r="A73" s="72" t="s">
        <v>92</v>
      </c>
      <c r="B73" s="43">
        <v>67.8</v>
      </c>
      <c r="C73" s="43">
        <v>67.8</v>
      </c>
      <c r="D73" s="43">
        <v>67.8</v>
      </c>
      <c r="E73" s="43">
        <v>63.7</v>
      </c>
      <c r="F73" s="43">
        <v>63.7</v>
      </c>
      <c r="G73" s="43">
        <v>63.7</v>
      </c>
      <c r="H73" s="43">
        <v>63.7</v>
      </c>
      <c r="I73" s="43">
        <v>63.7</v>
      </c>
      <c r="J73" s="43">
        <v>63.7</v>
      </c>
      <c r="K73" s="43">
        <v>63.7</v>
      </c>
      <c r="L73" s="43">
        <v>63.7</v>
      </c>
      <c r="M73" s="43">
        <v>63.7</v>
      </c>
      <c r="N73" s="43">
        <v>60</v>
      </c>
      <c r="O73" s="43">
        <v>58</v>
      </c>
      <c r="P73" s="43">
        <v>58</v>
      </c>
      <c r="Q73" s="43">
        <v>57.5</v>
      </c>
      <c r="R73" s="43">
        <v>56</v>
      </c>
      <c r="S73" s="43">
        <v>56</v>
      </c>
      <c r="T73" s="43">
        <v>56</v>
      </c>
      <c r="U73" s="43">
        <v>56</v>
      </c>
      <c r="V73" s="43">
        <v>56</v>
      </c>
      <c r="W73" s="43">
        <v>56</v>
      </c>
      <c r="X73" s="43">
        <v>56</v>
      </c>
      <c r="Y73" s="43">
        <v>56</v>
      </c>
      <c r="Z73" s="43">
        <v>56</v>
      </c>
      <c r="AA73" s="43">
        <v>56</v>
      </c>
      <c r="AB73" s="43">
        <v>56</v>
      </c>
      <c r="AC73" s="43">
        <v>56</v>
      </c>
      <c r="AD73" s="43">
        <v>56</v>
      </c>
      <c r="AE73" s="43">
        <v>56</v>
      </c>
      <c r="AF73" s="43">
        <v>56</v>
      </c>
      <c r="AG73" s="64">
        <v>111</v>
      </c>
      <c r="AH73" s="46">
        <f t="shared" si="2"/>
        <v>67.8</v>
      </c>
      <c r="AI73" s="47">
        <f t="shared" si="3"/>
        <v>56</v>
      </c>
      <c r="AK73" s="49"/>
    </row>
    <row r="74" spans="1:88">
      <c r="A74" s="73" t="s">
        <v>93</v>
      </c>
      <c r="B74" s="43">
        <v>36.4</v>
      </c>
      <c r="C74" s="43">
        <v>36.4</v>
      </c>
      <c r="D74" s="43">
        <v>36.4</v>
      </c>
      <c r="E74" s="43">
        <v>34.4</v>
      </c>
      <c r="F74" s="43">
        <v>32.4</v>
      </c>
      <c r="G74" s="43">
        <v>32.4</v>
      </c>
      <c r="H74" s="43">
        <v>32.4</v>
      </c>
      <c r="I74" s="43">
        <v>32.4</v>
      </c>
      <c r="J74" s="43">
        <v>32.4</v>
      </c>
      <c r="K74" s="43">
        <v>32.4</v>
      </c>
      <c r="L74" s="43">
        <v>32.4</v>
      </c>
      <c r="M74" s="43">
        <v>32.4</v>
      </c>
      <c r="N74" s="43">
        <v>31</v>
      </c>
      <c r="O74" s="43">
        <v>32.200000000000003</v>
      </c>
      <c r="P74" s="43">
        <v>31.9</v>
      </c>
      <c r="Q74" s="43">
        <v>32</v>
      </c>
      <c r="R74" s="43">
        <v>31.6</v>
      </c>
      <c r="S74" s="43">
        <v>31.6</v>
      </c>
      <c r="T74" s="43">
        <v>31.6</v>
      </c>
      <c r="U74" s="43">
        <v>31.6</v>
      </c>
      <c r="V74" s="43">
        <v>31.6</v>
      </c>
      <c r="W74" s="43">
        <v>31.6</v>
      </c>
      <c r="X74" s="43">
        <v>31.6</v>
      </c>
      <c r="Y74" s="43">
        <v>31.6</v>
      </c>
      <c r="Z74" s="43">
        <v>31.6</v>
      </c>
      <c r="AA74" s="43">
        <v>31.6</v>
      </c>
      <c r="AB74" s="43">
        <v>31.6</v>
      </c>
      <c r="AC74" s="43">
        <v>31.6</v>
      </c>
      <c r="AD74" s="43">
        <v>31.6</v>
      </c>
      <c r="AE74" s="43">
        <v>31.6</v>
      </c>
      <c r="AF74" s="43">
        <v>31.6</v>
      </c>
      <c r="AG74" s="64">
        <v>60</v>
      </c>
      <c r="AH74" s="46">
        <f t="shared" si="2"/>
        <v>36.4</v>
      </c>
      <c r="AI74" s="47">
        <f t="shared" si="3"/>
        <v>31</v>
      </c>
      <c r="AK74" s="49"/>
    </row>
    <row r="75" spans="1:88">
      <c r="A75" s="74" t="s">
        <v>94</v>
      </c>
      <c r="B75" s="43">
        <v>27.5</v>
      </c>
      <c r="C75" s="43">
        <v>27.5</v>
      </c>
      <c r="D75" s="43">
        <v>27.5</v>
      </c>
      <c r="E75" s="43">
        <v>26.8</v>
      </c>
      <c r="F75" s="43">
        <v>23.4</v>
      </c>
      <c r="G75" s="43">
        <v>23.4</v>
      </c>
      <c r="H75" s="43">
        <v>23.4</v>
      </c>
      <c r="I75" s="43">
        <v>23.4</v>
      </c>
      <c r="J75" s="43">
        <v>23.4</v>
      </c>
      <c r="K75" s="43">
        <v>23.4</v>
      </c>
      <c r="L75" s="43">
        <v>23.4</v>
      </c>
      <c r="M75" s="43">
        <v>23.4</v>
      </c>
      <c r="N75" s="43">
        <v>19.899999999999999</v>
      </c>
      <c r="O75" s="43">
        <v>20.9</v>
      </c>
      <c r="P75" s="43">
        <v>21.4</v>
      </c>
      <c r="Q75" s="43">
        <v>21.3</v>
      </c>
      <c r="R75" s="43">
        <v>21.7</v>
      </c>
      <c r="S75" s="43">
        <v>21.7</v>
      </c>
      <c r="T75" s="43">
        <v>21.7</v>
      </c>
      <c r="U75" s="43">
        <v>21.7</v>
      </c>
      <c r="V75" s="43">
        <v>21.7</v>
      </c>
      <c r="W75" s="43">
        <v>21.7</v>
      </c>
      <c r="X75" s="43">
        <v>21.7</v>
      </c>
      <c r="Y75" s="43">
        <v>21.7</v>
      </c>
      <c r="Z75" s="43">
        <v>21.7</v>
      </c>
      <c r="AA75" s="43">
        <v>21.7</v>
      </c>
      <c r="AB75" s="43">
        <v>21.7</v>
      </c>
      <c r="AC75" s="43">
        <v>21.7</v>
      </c>
      <c r="AD75" s="43">
        <v>21.7</v>
      </c>
      <c r="AE75" s="43">
        <v>21.7</v>
      </c>
      <c r="AF75" s="43">
        <v>21.7</v>
      </c>
      <c r="AG75" s="75">
        <v>42.5</v>
      </c>
      <c r="AH75" s="46">
        <f t="shared" ref="AH75:AH138" si="23">MAX(B75:AF75)</f>
        <v>27.5</v>
      </c>
      <c r="AI75" s="47">
        <f t="shared" ref="AI75:AI138" si="24">MIN(B75:AF75)</f>
        <v>19.899999999999999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22.3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3"/>
        <v>22.3</v>
      </c>
      <c r="AI76" s="47">
        <f t="shared" si="24"/>
        <v>22.2</v>
      </c>
      <c r="AK76" s="49"/>
    </row>
    <row r="77" spans="1:88" ht="15.75" thickBot="1">
      <c r="A77" s="76" t="s">
        <v>96</v>
      </c>
      <c r="B77" s="77">
        <v>8.3000000000000007</v>
      </c>
      <c r="C77" s="77">
        <v>8.3000000000000007</v>
      </c>
      <c r="D77" s="77">
        <v>8.3000000000000007</v>
      </c>
      <c r="E77" s="77">
        <v>8.1</v>
      </c>
      <c r="F77" s="77">
        <v>8.1</v>
      </c>
      <c r="G77" s="77">
        <v>8.1</v>
      </c>
      <c r="H77" s="77">
        <v>8.1</v>
      </c>
      <c r="I77" s="77">
        <v>8.1</v>
      </c>
      <c r="J77" s="77">
        <v>8.1</v>
      </c>
      <c r="K77" s="77">
        <v>8.1</v>
      </c>
      <c r="L77" s="77">
        <v>8.1</v>
      </c>
      <c r="M77" s="77">
        <v>8.1</v>
      </c>
      <c r="N77" s="77">
        <v>6</v>
      </c>
      <c r="O77" s="77">
        <v>5.9</v>
      </c>
      <c r="P77" s="77">
        <v>5.9</v>
      </c>
      <c r="Q77" s="77">
        <v>5.9</v>
      </c>
      <c r="R77" s="77">
        <v>5.9</v>
      </c>
      <c r="S77" s="77">
        <v>5.9</v>
      </c>
      <c r="T77" s="77">
        <v>5.9</v>
      </c>
      <c r="U77" s="77">
        <v>5.9</v>
      </c>
      <c r="V77" s="77">
        <v>5.9</v>
      </c>
      <c r="W77" s="77">
        <v>5.9</v>
      </c>
      <c r="X77" s="77">
        <v>5.9</v>
      </c>
      <c r="Y77" s="77">
        <v>5.9</v>
      </c>
      <c r="Z77" s="77">
        <v>5.9</v>
      </c>
      <c r="AA77" s="77">
        <v>5.9</v>
      </c>
      <c r="AB77" s="77">
        <v>5.9</v>
      </c>
      <c r="AC77" s="77">
        <v>5.9</v>
      </c>
      <c r="AD77" s="77">
        <v>5.9</v>
      </c>
      <c r="AE77" s="77">
        <v>5.9</v>
      </c>
      <c r="AF77" s="77">
        <v>5.9</v>
      </c>
      <c r="AG77" s="78">
        <v>14.8</v>
      </c>
      <c r="AH77" s="46">
        <f t="shared" si="23"/>
        <v>8.3000000000000007</v>
      </c>
      <c r="AI77" s="47">
        <f t="shared" si="24"/>
        <v>5.9</v>
      </c>
      <c r="AK77" s="49"/>
    </row>
    <row r="78" spans="1:88" ht="15.75" thickBot="1">
      <c r="A78" s="79" t="s">
        <v>97</v>
      </c>
      <c r="B78" s="70">
        <f>SUM(B72:B77)</f>
        <v>444</v>
      </c>
      <c r="C78" s="70">
        <f>SUM(C72:C77)</f>
        <v>364.2</v>
      </c>
      <c r="D78" s="70">
        <f>SUM(D72:D77)</f>
        <v>321.2</v>
      </c>
      <c r="E78" s="70">
        <f>SUM(E72:E77)</f>
        <v>235.90000000000003</v>
      </c>
      <c r="F78" s="70">
        <f>SUM(F72:F77)</f>
        <v>250.4</v>
      </c>
      <c r="G78" s="70">
        <f t="shared" ref="G78:AG78" si="25">SUM(G72:G77)</f>
        <v>302.60000000000002</v>
      </c>
      <c r="H78" s="70">
        <f t="shared" si="25"/>
        <v>349.79999999999995</v>
      </c>
      <c r="I78" s="70">
        <f t="shared" si="25"/>
        <v>553.80000000000007</v>
      </c>
      <c r="J78" s="70">
        <f t="shared" si="25"/>
        <v>607.80000000000007</v>
      </c>
      <c r="K78" s="70">
        <f t="shared" si="25"/>
        <v>409.79999999999995</v>
      </c>
      <c r="L78" s="70">
        <f t="shared" si="25"/>
        <v>369.79999999999995</v>
      </c>
      <c r="M78" s="70">
        <f t="shared" si="25"/>
        <v>309.79999999999995</v>
      </c>
      <c r="N78" s="70">
        <f t="shared" si="25"/>
        <v>159.1</v>
      </c>
      <c r="O78" s="70">
        <f t="shared" si="25"/>
        <v>159.4</v>
      </c>
      <c r="P78" s="70">
        <f t="shared" si="25"/>
        <v>159.6</v>
      </c>
      <c r="Q78" s="70">
        <f t="shared" si="25"/>
        <v>169.2</v>
      </c>
      <c r="R78" s="70">
        <f t="shared" si="25"/>
        <v>167.7</v>
      </c>
      <c r="S78" s="70">
        <f t="shared" si="25"/>
        <v>167.7</v>
      </c>
      <c r="T78" s="70">
        <f t="shared" si="25"/>
        <v>167.7</v>
      </c>
      <c r="U78" s="70">
        <f t="shared" si="25"/>
        <v>157.6</v>
      </c>
      <c r="V78" s="70">
        <f t="shared" si="25"/>
        <v>157.6</v>
      </c>
      <c r="W78" s="70">
        <f t="shared" si="25"/>
        <v>297.89999999999998</v>
      </c>
      <c r="X78" s="70">
        <f t="shared" si="25"/>
        <v>297.89999999999998</v>
      </c>
      <c r="Y78" s="70">
        <f t="shared" si="25"/>
        <v>594.40000000000009</v>
      </c>
      <c r="Z78" s="70">
        <f t="shared" si="25"/>
        <v>564.40000000000009</v>
      </c>
      <c r="AA78" s="70">
        <f t="shared" si="25"/>
        <v>487.4</v>
      </c>
      <c r="AB78" s="70">
        <f>SUM(AB72:AB77)</f>
        <v>397.4</v>
      </c>
      <c r="AC78" s="70">
        <f>SUM(AC72:AC77)</f>
        <v>360.4</v>
      </c>
      <c r="AD78" s="70">
        <f>SUM(AD72:AD77)</f>
        <v>417.4</v>
      </c>
      <c r="AE78" s="70">
        <f>SUM(AE72:AE77)</f>
        <v>377.4</v>
      </c>
      <c r="AF78" s="70">
        <f>SUM(AF72:AF77)</f>
        <v>387.4</v>
      </c>
      <c r="AG78" s="80">
        <f t="shared" si="25"/>
        <v>706.4</v>
      </c>
      <c r="AH78" s="46">
        <f t="shared" si="23"/>
        <v>607.80000000000007</v>
      </c>
      <c r="AI78" s="47">
        <f t="shared" si="24"/>
        <v>157.6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110</v>
      </c>
      <c r="C79" s="44">
        <v>110.6</v>
      </c>
      <c r="D79" s="44">
        <v>94.4</v>
      </c>
      <c r="E79" s="44">
        <v>94.3</v>
      </c>
      <c r="F79" s="44">
        <v>81.599999999999994</v>
      </c>
      <c r="G79" s="44">
        <v>90.1</v>
      </c>
      <c r="H79" s="44">
        <v>90.1</v>
      </c>
      <c r="I79" s="44">
        <v>90.1</v>
      </c>
      <c r="J79" s="44">
        <v>90.1</v>
      </c>
      <c r="K79" s="44">
        <v>143.4</v>
      </c>
      <c r="L79" s="44">
        <v>143.4</v>
      </c>
      <c r="M79" s="44">
        <v>143.4</v>
      </c>
      <c r="N79" s="44">
        <v>72</v>
      </c>
      <c r="O79" s="44">
        <v>73</v>
      </c>
      <c r="P79" s="44">
        <v>72.5</v>
      </c>
      <c r="Q79" s="44">
        <v>40.799999999999997</v>
      </c>
      <c r="R79" s="44">
        <v>32.6</v>
      </c>
      <c r="S79" s="44">
        <v>32.6</v>
      </c>
      <c r="T79" s="44">
        <v>32.6</v>
      </c>
      <c r="U79" s="44">
        <v>77.400000000000006</v>
      </c>
      <c r="V79" s="44">
        <v>77.400000000000006</v>
      </c>
      <c r="W79" s="44">
        <v>95</v>
      </c>
      <c r="X79" s="44">
        <v>109</v>
      </c>
      <c r="Y79" s="44">
        <v>142</v>
      </c>
      <c r="Z79" s="44">
        <v>142</v>
      </c>
      <c r="AA79" s="44">
        <v>142</v>
      </c>
      <c r="AB79" s="44">
        <v>142</v>
      </c>
      <c r="AC79" s="44">
        <v>142</v>
      </c>
      <c r="AD79" s="44">
        <v>131</v>
      </c>
      <c r="AE79" s="44">
        <v>131</v>
      </c>
      <c r="AF79" s="44">
        <v>131</v>
      </c>
      <c r="AG79" s="61">
        <v>144</v>
      </c>
      <c r="AH79" s="46">
        <f t="shared" si="23"/>
        <v>143.4</v>
      </c>
      <c r="AI79" s="47">
        <f t="shared" si="24"/>
        <v>32.6</v>
      </c>
      <c r="AK79" s="49"/>
      <c r="AY79" s="1" t="s">
        <v>99</v>
      </c>
      <c r="AZ79" s="82">
        <f>ROUND(C97,0)</f>
        <v>-172</v>
      </c>
      <c r="BA79" s="81">
        <f t="shared" ref="BA79:BD83" si="26">D97</f>
        <v>-171.5</v>
      </c>
      <c r="BB79" s="81">
        <f t="shared" si="26"/>
        <v>-131.80000000000001</v>
      </c>
      <c r="BC79" s="81">
        <f t="shared" si="26"/>
        <v>-140.4</v>
      </c>
      <c r="BD79" s="81">
        <f t="shared" si="26"/>
        <v>-160.6</v>
      </c>
      <c r="BE79" s="82">
        <f>I97</f>
        <v>-335</v>
      </c>
      <c r="BF79" s="82">
        <f>K97</f>
        <v>-219</v>
      </c>
      <c r="BG79" s="82">
        <f t="shared" ref="BG79:BP83" si="27">M97</f>
        <v>-160.4</v>
      </c>
      <c r="BH79" s="82">
        <f t="shared" si="27"/>
        <v>90</v>
      </c>
      <c r="BI79" s="82">
        <f t="shared" si="27"/>
        <v>157</v>
      </c>
      <c r="BJ79" s="82">
        <f t="shared" si="27"/>
        <v>149</v>
      </c>
      <c r="BK79" s="82">
        <f t="shared" si="27"/>
        <v>258</v>
      </c>
      <c r="BL79" s="82">
        <f t="shared" si="27"/>
        <v>251</v>
      </c>
      <c r="BM79" s="82">
        <f t="shared" si="27"/>
        <v>284</v>
      </c>
      <c r="BN79" s="82">
        <f t="shared" si="27"/>
        <v>290</v>
      </c>
      <c r="BO79" s="82">
        <f t="shared" si="27"/>
        <v>278</v>
      </c>
      <c r="BP79" s="82">
        <f t="shared" si="27"/>
        <v>195</v>
      </c>
      <c r="BQ79" s="82">
        <f>X97</f>
        <v>34</v>
      </c>
      <c r="BR79" s="82">
        <f>Z97</f>
        <v>-117</v>
      </c>
      <c r="BS79" s="81">
        <f>AB97</f>
        <v>-130</v>
      </c>
      <c r="BT79" s="81">
        <f t="shared" ref="BT79:BV83" si="28">AD97</f>
        <v>-240</v>
      </c>
      <c r="BU79" s="81">
        <f t="shared" si="28"/>
        <v>-241</v>
      </c>
      <c r="BV79" s="81">
        <f t="shared" si="28"/>
        <v>-247</v>
      </c>
      <c r="BW79" s="81">
        <f>B97</f>
        <v>-233</v>
      </c>
    </row>
    <row r="80" spans="1:88">
      <c r="A80" s="63" t="s">
        <v>100</v>
      </c>
      <c r="B80" s="43">
        <v>23.3</v>
      </c>
      <c r="C80" s="43">
        <v>24</v>
      </c>
      <c r="D80" s="43">
        <v>23.9</v>
      </c>
      <c r="E80" s="43">
        <v>23.8</v>
      </c>
      <c r="F80" s="43">
        <v>24.1</v>
      </c>
      <c r="G80" s="43">
        <v>34.1</v>
      </c>
      <c r="H80" s="43">
        <v>34.1</v>
      </c>
      <c r="I80" s="43">
        <v>35.4</v>
      </c>
      <c r="J80" s="43">
        <v>35.4</v>
      </c>
      <c r="K80" s="43">
        <v>69.599999999999994</v>
      </c>
      <c r="L80" s="43">
        <v>69.599999999999994</v>
      </c>
      <c r="M80" s="43">
        <v>69.599999999999994</v>
      </c>
      <c r="N80" s="43">
        <v>35</v>
      </c>
      <c r="O80" s="43">
        <v>33.9</v>
      </c>
      <c r="P80" s="43">
        <v>35.5</v>
      </c>
      <c r="Q80" s="43">
        <v>24.9</v>
      </c>
      <c r="R80" s="43">
        <v>25</v>
      </c>
      <c r="S80" s="43">
        <v>35</v>
      </c>
      <c r="T80" s="43">
        <v>52</v>
      </c>
      <c r="U80" s="43">
        <v>51</v>
      </c>
      <c r="V80" s="43">
        <v>51</v>
      </c>
      <c r="W80" s="43">
        <v>34.1</v>
      </c>
      <c r="X80" s="43">
        <v>34.1</v>
      </c>
      <c r="Y80" s="43">
        <v>55</v>
      </c>
      <c r="Z80" s="43">
        <v>69</v>
      </c>
      <c r="AA80" s="43">
        <v>69</v>
      </c>
      <c r="AB80" s="43">
        <v>69</v>
      </c>
      <c r="AC80" s="43">
        <v>69</v>
      </c>
      <c r="AD80" s="43">
        <v>50</v>
      </c>
      <c r="AE80" s="43">
        <v>60</v>
      </c>
      <c r="AF80" s="43">
        <v>60</v>
      </c>
      <c r="AG80" s="64">
        <v>70</v>
      </c>
      <c r="AH80" s="46">
        <f t="shared" si="23"/>
        <v>69.599999999999994</v>
      </c>
      <c r="AI80" s="47">
        <f t="shared" si="24"/>
        <v>23.3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>
      <c r="A81" s="63" t="s">
        <v>102</v>
      </c>
      <c r="B81" s="43">
        <v>42.9</v>
      </c>
      <c r="C81" s="43">
        <v>40.6</v>
      </c>
      <c r="D81" s="43">
        <v>40.299999999999997</v>
      </c>
      <c r="E81" s="43">
        <v>40.200000000000003</v>
      </c>
      <c r="F81" s="43">
        <v>40.200000000000003</v>
      </c>
      <c r="G81" s="43">
        <v>40.5</v>
      </c>
      <c r="H81" s="43">
        <v>40.5</v>
      </c>
      <c r="I81" s="43">
        <v>40.5</v>
      </c>
      <c r="J81" s="43">
        <v>40.5</v>
      </c>
      <c r="K81" s="43">
        <v>69.7</v>
      </c>
      <c r="L81" s="43">
        <v>69.7</v>
      </c>
      <c r="M81" s="43">
        <v>69.7</v>
      </c>
      <c r="N81" s="43">
        <v>49</v>
      </c>
      <c r="O81" s="43">
        <v>47.8</v>
      </c>
      <c r="P81" s="43">
        <v>47.5</v>
      </c>
      <c r="Q81" s="43">
        <v>35</v>
      </c>
      <c r="R81" s="43">
        <v>35</v>
      </c>
      <c r="S81" s="43">
        <v>35</v>
      </c>
      <c r="T81" s="43">
        <v>35</v>
      </c>
      <c r="U81" s="43">
        <v>35</v>
      </c>
      <c r="V81" s="43">
        <v>35</v>
      </c>
      <c r="W81" s="43">
        <v>45.8</v>
      </c>
      <c r="X81" s="43">
        <v>51</v>
      </c>
      <c r="Y81" s="43">
        <v>69</v>
      </c>
      <c r="Z81" s="43">
        <v>69</v>
      </c>
      <c r="AA81" s="43">
        <v>69</v>
      </c>
      <c r="AB81" s="43">
        <v>69</v>
      </c>
      <c r="AC81" s="43">
        <v>69</v>
      </c>
      <c r="AD81" s="43">
        <v>69</v>
      </c>
      <c r="AE81" s="43">
        <v>69</v>
      </c>
      <c r="AF81" s="43">
        <v>69</v>
      </c>
      <c r="AG81" s="64">
        <v>69</v>
      </c>
      <c r="AH81" s="46">
        <f t="shared" si="23"/>
        <v>69.7</v>
      </c>
      <c r="AI81" s="47">
        <f t="shared" si="24"/>
        <v>35</v>
      </c>
      <c r="AK81" s="49"/>
      <c r="AL81" s="83"/>
      <c r="AO81" s="83"/>
      <c r="AY81" s="1" t="s">
        <v>103</v>
      </c>
      <c r="AZ81" s="82">
        <f>ROUND(C99,0)</f>
        <v>17</v>
      </c>
      <c r="BA81" s="81">
        <f t="shared" si="26"/>
        <v>16.600000000000001</v>
      </c>
      <c r="BB81" s="81">
        <f t="shared" si="26"/>
        <v>16</v>
      </c>
      <c r="BC81" s="81">
        <f t="shared" si="26"/>
        <v>14.3</v>
      </c>
      <c r="BD81" s="81">
        <f t="shared" si="26"/>
        <v>14.2</v>
      </c>
      <c r="BE81" s="82">
        <f>I99</f>
        <v>14.9</v>
      </c>
      <c r="BF81" s="82">
        <f>K99</f>
        <v>17.100000000000001</v>
      </c>
      <c r="BG81" s="82">
        <f t="shared" si="27"/>
        <v>107.3</v>
      </c>
      <c r="BH81" s="82">
        <f t="shared" si="27"/>
        <v>114</v>
      </c>
      <c r="BI81" s="82">
        <f t="shared" si="27"/>
        <v>108</v>
      </c>
      <c r="BJ81" s="82">
        <f t="shared" si="27"/>
        <v>109.9</v>
      </c>
      <c r="BK81" s="82">
        <f t="shared" si="27"/>
        <v>109</v>
      </c>
      <c r="BL81" s="82">
        <f t="shared" si="27"/>
        <v>104</v>
      </c>
      <c r="BM81" s="82">
        <f t="shared" si="27"/>
        <v>137</v>
      </c>
      <c r="BN81" s="82">
        <f t="shared" si="27"/>
        <v>138</v>
      </c>
      <c r="BO81" s="82">
        <f t="shared" si="27"/>
        <v>140</v>
      </c>
      <c r="BP81" s="82">
        <f t="shared" si="27"/>
        <v>137</v>
      </c>
      <c r="BQ81" s="82">
        <f>X99</f>
        <v>105</v>
      </c>
      <c r="BR81" s="82">
        <f>Z99</f>
        <v>43.3</v>
      </c>
      <c r="BS81" s="81">
        <f>AB99</f>
        <v>58</v>
      </c>
      <c r="BT81" s="81">
        <f t="shared" si="28"/>
        <v>60</v>
      </c>
      <c r="BU81" s="81">
        <f t="shared" si="28"/>
        <v>23</v>
      </c>
      <c r="BV81" s="81">
        <f t="shared" si="28"/>
        <v>23</v>
      </c>
      <c r="BW81" s="81">
        <f>B99</f>
        <v>17.3</v>
      </c>
    </row>
    <row r="82" spans="1:75" s="83" customFormat="1">
      <c r="A82" s="63" t="s">
        <v>104</v>
      </c>
      <c r="B82" s="43">
        <v>59.4</v>
      </c>
      <c r="C82" s="43">
        <v>59.4</v>
      </c>
      <c r="D82" s="43">
        <v>59.4</v>
      </c>
      <c r="E82" s="43">
        <v>59.5</v>
      </c>
      <c r="F82" s="43">
        <v>59.5</v>
      </c>
      <c r="G82" s="43">
        <v>59.5</v>
      </c>
      <c r="H82" s="43">
        <v>59.5</v>
      </c>
      <c r="I82" s="43">
        <v>59.5</v>
      </c>
      <c r="J82" s="43">
        <v>59.5</v>
      </c>
      <c r="K82" s="66">
        <v>59.7</v>
      </c>
      <c r="L82" s="66">
        <v>59.7</v>
      </c>
      <c r="M82" s="66">
        <v>59.7</v>
      </c>
      <c r="N82" s="66">
        <v>59.6</v>
      </c>
      <c r="O82" s="66">
        <v>59.9</v>
      </c>
      <c r="P82" s="43">
        <v>59.9</v>
      </c>
      <c r="Q82" s="43">
        <v>59.6</v>
      </c>
      <c r="R82" s="43">
        <v>59.5</v>
      </c>
      <c r="S82" s="43">
        <v>59.5</v>
      </c>
      <c r="T82" s="43">
        <v>59.5</v>
      </c>
      <c r="U82" s="43">
        <v>59.5</v>
      </c>
      <c r="V82" s="43">
        <v>59.5</v>
      </c>
      <c r="W82" s="43">
        <v>0</v>
      </c>
      <c r="X82" s="43">
        <v>51</v>
      </c>
      <c r="Y82" s="43">
        <v>30</v>
      </c>
      <c r="Z82" s="43">
        <v>30</v>
      </c>
      <c r="AA82" s="43">
        <v>30</v>
      </c>
      <c r="AB82" s="43">
        <v>30</v>
      </c>
      <c r="AC82" s="43">
        <v>30</v>
      </c>
      <c r="AD82" s="43">
        <v>30</v>
      </c>
      <c r="AE82" s="43">
        <v>60</v>
      </c>
      <c r="AF82" s="43">
        <v>60</v>
      </c>
      <c r="AG82" s="64">
        <v>60</v>
      </c>
      <c r="AH82" s="46">
        <f t="shared" si="23"/>
        <v>60</v>
      </c>
      <c r="AI82" s="47">
        <f t="shared" si="24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15</v>
      </c>
      <c r="BA82" s="81">
        <f t="shared" si="26"/>
        <v>17.7</v>
      </c>
      <c r="BB82" s="81">
        <f t="shared" si="26"/>
        <v>19</v>
      </c>
      <c r="BC82" s="81">
        <f t="shared" si="26"/>
        <v>18.8</v>
      </c>
      <c r="BD82" s="81">
        <f t="shared" si="26"/>
        <v>18.600000000000001</v>
      </c>
      <c r="BE82" s="82">
        <f>I100</f>
        <v>17.399999999999999</v>
      </c>
      <c r="BF82" s="82">
        <f>K100</f>
        <v>16.5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0</v>
      </c>
    </row>
    <row r="83" spans="1:75">
      <c r="A83" s="63" t="s">
        <v>106</v>
      </c>
      <c r="B83" s="44">
        <v>0</v>
      </c>
      <c r="C83" s="44">
        <v>0</v>
      </c>
      <c r="D83" s="44">
        <v>0</v>
      </c>
      <c r="E83" s="44">
        <v>0</v>
      </c>
      <c r="F83" s="44">
        <v>0</v>
      </c>
      <c r="G83" s="44">
        <v>10</v>
      </c>
      <c r="H83" s="44">
        <v>10</v>
      </c>
      <c r="I83" s="44">
        <v>15</v>
      </c>
      <c r="J83" s="44">
        <v>15</v>
      </c>
      <c r="K83" s="43">
        <v>14.8</v>
      </c>
      <c r="L83" s="43">
        <v>20</v>
      </c>
      <c r="M83" s="43">
        <v>20</v>
      </c>
      <c r="N83" s="43">
        <v>28</v>
      </c>
      <c r="O83" s="43">
        <v>22.3</v>
      </c>
      <c r="P83" s="43">
        <v>14.4</v>
      </c>
      <c r="Q83" s="43">
        <v>0</v>
      </c>
      <c r="R83" s="43">
        <v>0</v>
      </c>
      <c r="S83" s="43">
        <v>0</v>
      </c>
      <c r="T83" s="43">
        <v>0</v>
      </c>
      <c r="U83" s="43">
        <v>10.4</v>
      </c>
      <c r="V83" s="43">
        <v>10.4</v>
      </c>
      <c r="W83" s="43">
        <v>15</v>
      </c>
      <c r="X83" s="43">
        <v>15</v>
      </c>
      <c r="Y83" s="43">
        <v>15</v>
      </c>
      <c r="Z83" s="43">
        <v>15</v>
      </c>
      <c r="AA83" s="43">
        <v>15</v>
      </c>
      <c r="AB83" s="43">
        <v>15</v>
      </c>
      <c r="AC83" s="43">
        <v>15</v>
      </c>
      <c r="AD83" s="43">
        <v>15</v>
      </c>
      <c r="AE83" s="43">
        <v>15</v>
      </c>
      <c r="AF83" s="43">
        <v>13</v>
      </c>
      <c r="AG83" s="64">
        <v>30</v>
      </c>
      <c r="AH83" s="46">
        <f t="shared" si="23"/>
        <v>28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56.2</v>
      </c>
      <c r="BH83" s="82">
        <f t="shared" si="27"/>
        <v>48</v>
      </c>
      <c r="BI83" s="82">
        <f t="shared" si="27"/>
        <v>53.5</v>
      </c>
      <c r="BJ83" s="82">
        <f t="shared" si="27"/>
        <v>51.6</v>
      </c>
      <c r="BK83" s="82">
        <f t="shared" si="27"/>
        <v>52</v>
      </c>
      <c r="BL83" s="82">
        <f t="shared" si="27"/>
        <v>61.5</v>
      </c>
      <c r="BM83" s="82">
        <f t="shared" si="27"/>
        <v>66</v>
      </c>
      <c r="BN83" s="82">
        <f t="shared" si="27"/>
        <v>65</v>
      </c>
      <c r="BO83" s="82">
        <f t="shared" si="27"/>
        <v>58</v>
      </c>
      <c r="BP83" s="82">
        <f t="shared" si="27"/>
        <v>53.2</v>
      </c>
      <c r="BQ83" s="82">
        <f>X101</f>
        <v>43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1.5</v>
      </c>
      <c r="L84" s="44">
        <v>1.5</v>
      </c>
      <c r="M84" s="44">
        <v>4.4000000000000004</v>
      </c>
      <c r="N84" s="44">
        <v>9.9</v>
      </c>
      <c r="O84" s="44">
        <v>11.5</v>
      </c>
      <c r="P84" s="43">
        <v>13.7</v>
      </c>
      <c r="Q84" s="43">
        <v>14.6</v>
      </c>
      <c r="R84" s="43">
        <v>14.1</v>
      </c>
      <c r="S84" s="43">
        <v>14.1</v>
      </c>
      <c r="T84" s="43">
        <v>6.3</v>
      </c>
      <c r="U84" s="43">
        <v>6.3</v>
      </c>
      <c r="V84" s="43">
        <v>6.3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14.6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12.2</v>
      </c>
      <c r="C85" s="43">
        <v>12.2</v>
      </c>
      <c r="D85" s="43">
        <v>12.2</v>
      </c>
      <c r="E85" s="43">
        <v>12.2</v>
      </c>
      <c r="F85" s="43">
        <v>12.2</v>
      </c>
      <c r="G85" s="43">
        <v>12.2</v>
      </c>
      <c r="H85" s="43">
        <v>12.2</v>
      </c>
      <c r="I85" s="43">
        <v>12.2</v>
      </c>
      <c r="J85" s="43">
        <v>12.2</v>
      </c>
      <c r="K85" s="43">
        <v>12.2</v>
      </c>
      <c r="L85" s="43">
        <v>12.2</v>
      </c>
      <c r="M85" s="43">
        <v>12.2</v>
      </c>
      <c r="N85" s="43">
        <v>12.3</v>
      </c>
      <c r="O85" s="43">
        <v>12.2</v>
      </c>
      <c r="P85" s="43">
        <v>10.9</v>
      </c>
      <c r="Q85" s="43">
        <v>10.9</v>
      </c>
      <c r="R85" s="43">
        <v>13</v>
      </c>
      <c r="S85" s="43">
        <v>13</v>
      </c>
      <c r="T85" s="43">
        <v>13</v>
      </c>
      <c r="U85" s="43">
        <v>13</v>
      </c>
      <c r="V85" s="43">
        <v>13</v>
      </c>
      <c r="W85" s="43">
        <v>11.1</v>
      </c>
      <c r="X85" s="43">
        <v>11.1</v>
      </c>
      <c r="Y85" s="43">
        <v>11.1</v>
      </c>
      <c r="Z85" s="43">
        <v>11.1</v>
      </c>
      <c r="AA85" s="43">
        <v>11.1</v>
      </c>
      <c r="AB85" s="43">
        <v>11.1</v>
      </c>
      <c r="AC85" s="43">
        <v>11.1</v>
      </c>
      <c r="AD85" s="43">
        <v>11.1</v>
      </c>
      <c r="AE85" s="43">
        <v>11.1</v>
      </c>
      <c r="AF85" s="43">
        <v>11.1</v>
      </c>
      <c r="AG85" s="64">
        <v>24</v>
      </c>
      <c r="AH85" s="46">
        <f t="shared" si="23"/>
        <v>13</v>
      </c>
      <c r="AI85" s="47">
        <f t="shared" si="24"/>
        <v>10.9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0">VALUE(AZ79)</f>
        <v>-172</v>
      </c>
      <c r="BA86" s="82">
        <f t="shared" si="30"/>
        <v>-171.5</v>
      </c>
      <c r="BB86" s="82">
        <f t="shared" si="30"/>
        <v>-131.80000000000001</v>
      </c>
      <c r="BC86" s="82">
        <f t="shared" si="30"/>
        <v>-140.4</v>
      </c>
      <c r="BD86" s="82">
        <f t="shared" si="30"/>
        <v>-160.6</v>
      </c>
      <c r="BE86" s="82">
        <f t="shared" si="30"/>
        <v>-335</v>
      </c>
      <c r="BF86" s="82">
        <f t="shared" si="30"/>
        <v>-219</v>
      </c>
      <c r="BG86" s="82">
        <f t="shared" si="30"/>
        <v>-160.4</v>
      </c>
      <c r="BH86" s="82">
        <f t="shared" si="30"/>
        <v>90</v>
      </c>
      <c r="BI86" s="82">
        <f t="shared" si="30"/>
        <v>157</v>
      </c>
      <c r="BJ86" s="82">
        <f t="shared" si="30"/>
        <v>149</v>
      </c>
      <c r="BK86" s="82">
        <f t="shared" si="30"/>
        <v>258</v>
      </c>
      <c r="BL86" s="82">
        <f t="shared" si="30"/>
        <v>251</v>
      </c>
      <c r="BM86" s="82">
        <f t="shared" si="30"/>
        <v>284</v>
      </c>
      <c r="BN86" s="82">
        <f t="shared" si="30"/>
        <v>290</v>
      </c>
      <c r="BO86" s="82">
        <f t="shared" si="30"/>
        <v>278</v>
      </c>
      <c r="BP86" s="82">
        <f t="shared" si="30"/>
        <v>195</v>
      </c>
      <c r="BQ86" s="82">
        <f t="shared" si="30"/>
        <v>34</v>
      </c>
      <c r="BR86" s="82">
        <f t="shared" si="30"/>
        <v>-117</v>
      </c>
      <c r="BS86" s="82">
        <f t="shared" si="30"/>
        <v>-130</v>
      </c>
      <c r="BT86" s="82">
        <f t="shared" si="30"/>
        <v>-240</v>
      </c>
      <c r="BU86" s="82">
        <f t="shared" si="30"/>
        <v>-241</v>
      </c>
      <c r="BV86" s="82">
        <f t="shared" si="30"/>
        <v>-247</v>
      </c>
      <c r="BW86" s="82">
        <f t="shared" si="30"/>
        <v>-233</v>
      </c>
    </row>
    <row r="87" spans="1:75">
      <c r="A87" s="63" t="s">
        <v>112</v>
      </c>
      <c r="B87" s="43">
        <v>10.8</v>
      </c>
      <c r="C87" s="43">
        <v>10.8</v>
      </c>
      <c r="D87" s="43">
        <v>10.8</v>
      </c>
      <c r="E87" s="43">
        <v>10.8</v>
      </c>
      <c r="F87" s="43">
        <v>10.8</v>
      </c>
      <c r="G87" s="43">
        <v>10.8</v>
      </c>
      <c r="H87" s="43">
        <v>10.8</v>
      </c>
      <c r="I87" s="43">
        <v>10.8</v>
      </c>
      <c r="J87" s="43">
        <v>10.8</v>
      </c>
      <c r="K87" s="43">
        <v>10.8</v>
      </c>
      <c r="L87" s="43">
        <v>10.8</v>
      </c>
      <c r="M87" s="43">
        <v>10.8</v>
      </c>
      <c r="N87" s="43">
        <v>9.8000000000000007</v>
      </c>
      <c r="O87" s="43">
        <v>9.5</v>
      </c>
      <c r="P87" s="43">
        <v>8.8000000000000007</v>
      </c>
      <c r="Q87" s="43">
        <v>7.4</v>
      </c>
      <c r="R87" s="43">
        <v>7.4</v>
      </c>
      <c r="S87" s="43">
        <v>7.4</v>
      </c>
      <c r="T87" s="43">
        <v>7.4</v>
      </c>
      <c r="U87" s="43">
        <v>7.4</v>
      </c>
      <c r="V87" s="43">
        <v>7.4</v>
      </c>
      <c r="W87" s="43">
        <v>8.1999999999999993</v>
      </c>
      <c r="X87" s="43">
        <v>8.1999999999999993</v>
      </c>
      <c r="Y87" s="43">
        <v>8.1999999999999993</v>
      </c>
      <c r="Z87" s="43">
        <v>8.1999999999999993</v>
      </c>
      <c r="AA87" s="43">
        <v>8.1999999999999993</v>
      </c>
      <c r="AB87" s="43">
        <v>8.1999999999999993</v>
      </c>
      <c r="AC87" s="43">
        <v>8.1999999999999993</v>
      </c>
      <c r="AD87" s="43">
        <v>8.1999999999999993</v>
      </c>
      <c r="AE87" s="43">
        <v>8.1999999999999993</v>
      </c>
      <c r="AF87" s="43">
        <v>8.1999999999999993</v>
      </c>
      <c r="AG87" s="64">
        <v>14.1</v>
      </c>
      <c r="AH87" s="46">
        <f t="shared" si="23"/>
        <v>10.8</v>
      </c>
      <c r="AI87" s="47">
        <f t="shared" si="24"/>
        <v>7.4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>
      <c r="A88" s="84" t="s">
        <v>113</v>
      </c>
      <c r="B88" s="43">
        <v>7.3</v>
      </c>
      <c r="C88" s="43">
        <v>7.3</v>
      </c>
      <c r="D88" s="43">
        <v>7.3</v>
      </c>
      <c r="E88" s="43">
        <v>7.3</v>
      </c>
      <c r="F88" s="43">
        <v>7.3</v>
      </c>
      <c r="G88" s="43">
        <v>7.3</v>
      </c>
      <c r="H88" s="43">
        <v>7.3</v>
      </c>
      <c r="I88" s="43">
        <v>7.3</v>
      </c>
      <c r="J88" s="43">
        <v>7.3</v>
      </c>
      <c r="K88" s="43">
        <v>7.3</v>
      </c>
      <c r="L88" s="43">
        <v>7.3</v>
      </c>
      <c r="M88" s="43">
        <v>7.3</v>
      </c>
      <c r="N88" s="43">
        <v>7.3</v>
      </c>
      <c r="O88" s="43">
        <v>7.3</v>
      </c>
      <c r="P88" s="43">
        <v>7.3</v>
      </c>
      <c r="Q88" s="43">
        <v>7.3</v>
      </c>
      <c r="R88" s="43">
        <v>7.3</v>
      </c>
      <c r="S88" s="43">
        <v>7.3</v>
      </c>
      <c r="T88" s="43">
        <v>7.3</v>
      </c>
      <c r="U88" s="43">
        <v>7.3</v>
      </c>
      <c r="V88" s="43">
        <v>7.3</v>
      </c>
      <c r="W88" s="43">
        <v>7.3</v>
      </c>
      <c r="X88" s="43">
        <v>7.3</v>
      </c>
      <c r="Y88" s="43">
        <v>7.3</v>
      </c>
      <c r="Z88" s="43">
        <v>7.3</v>
      </c>
      <c r="AA88" s="43">
        <v>7.3</v>
      </c>
      <c r="AB88" s="43">
        <v>7.3</v>
      </c>
      <c r="AC88" s="43">
        <v>7.3</v>
      </c>
      <c r="AD88" s="43">
        <v>7.3</v>
      </c>
      <c r="AE88" s="43">
        <v>7.3</v>
      </c>
      <c r="AF88" s="43">
        <v>7.3</v>
      </c>
      <c r="AG88" s="64">
        <v>14</v>
      </c>
      <c r="AH88" s="46">
        <f t="shared" si="23"/>
        <v>7.3</v>
      </c>
      <c r="AI88" s="47">
        <f t="shared" si="24"/>
        <v>7.3</v>
      </c>
      <c r="AK88" s="49"/>
      <c r="AZ88" s="82">
        <f t="shared" si="30"/>
        <v>17</v>
      </c>
      <c r="BA88" s="82">
        <f t="shared" si="30"/>
        <v>16.600000000000001</v>
      </c>
      <c r="BB88" s="82">
        <f t="shared" si="30"/>
        <v>16</v>
      </c>
      <c r="BC88" s="82">
        <f t="shared" si="30"/>
        <v>14.3</v>
      </c>
      <c r="BD88" s="82">
        <f t="shared" si="30"/>
        <v>14.2</v>
      </c>
      <c r="BE88" s="82">
        <f t="shared" si="30"/>
        <v>14.9</v>
      </c>
      <c r="BF88" s="82">
        <f t="shared" si="30"/>
        <v>17.100000000000001</v>
      </c>
      <c r="BG88" s="82">
        <f t="shared" si="30"/>
        <v>107.3</v>
      </c>
      <c r="BH88" s="82">
        <f t="shared" si="30"/>
        <v>114</v>
      </c>
      <c r="BI88" s="82">
        <f t="shared" si="30"/>
        <v>108</v>
      </c>
      <c r="BJ88" s="82">
        <f t="shared" si="30"/>
        <v>109.9</v>
      </c>
      <c r="BK88" s="82">
        <f t="shared" si="30"/>
        <v>109</v>
      </c>
      <c r="BL88" s="82">
        <f t="shared" si="30"/>
        <v>104</v>
      </c>
      <c r="BM88" s="82">
        <f t="shared" si="30"/>
        <v>137</v>
      </c>
      <c r="BN88" s="82">
        <f t="shared" si="30"/>
        <v>138</v>
      </c>
      <c r="BO88" s="82">
        <f t="shared" si="30"/>
        <v>140</v>
      </c>
      <c r="BP88" s="82">
        <f t="shared" si="30"/>
        <v>137</v>
      </c>
      <c r="BQ88" s="82">
        <f t="shared" si="30"/>
        <v>105</v>
      </c>
      <c r="BR88" s="82">
        <f t="shared" si="30"/>
        <v>43.3</v>
      </c>
      <c r="BS88" s="82">
        <f t="shared" si="30"/>
        <v>58</v>
      </c>
      <c r="BT88" s="82">
        <f t="shared" si="30"/>
        <v>60</v>
      </c>
      <c r="BU88" s="82">
        <f t="shared" si="30"/>
        <v>23</v>
      </c>
      <c r="BV88" s="82">
        <f t="shared" si="30"/>
        <v>23</v>
      </c>
      <c r="BW88" s="82">
        <f t="shared" si="30"/>
        <v>17.3</v>
      </c>
    </row>
    <row r="89" spans="1:75">
      <c r="A89" s="63" t="s">
        <v>114</v>
      </c>
      <c r="B89" s="43">
        <v>6.2</v>
      </c>
      <c r="C89" s="43">
        <v>6.2</v>
      </c>
      <c r="D89" s="43">
        <v>6.2</v>
      </c>
      <c r="E89" s="43">
        <v>6.2</v>
      </c>
      <c r="F89" s="43">
        <v>6.2</v>
      </c>
      <c r="G89" s="43">
        <v>6.2</v>
      </c>
      <c r="H89" s="43">
        <v>6.2</v>
      </c>
      <c r="I89" s="43">
        <v>6.2</v>
      </c>
      <c r="J89" s="43">
        <v>6.2</v>
      </c>
      <c r="K89" s="43">
        <v>6.2</v>
      </c>
      <c r="L89" s="43">
        <v>6.2</v>
      </c>
      <c r="M89" s="43">
        <v>6.2</v>
      </c>
      <c r="N89" s="43">
        <v>6.3</v>
      </c>
      <c r="O89" s="43">
        <v>6.3</v>
      </c>
      <c r="P89" s="43">
        <v>6.3</v>
      </c>
      <c r="Q89" s="43">
        <v>6.2</v>
      </c>
      <c r="R89" s="43">
        <v>6.2</v>
      </c>
      <c r="S89" s="43">
        <v>6.2</v>
      </c>
      <c r="T89" s="43">
        <v>6.2</v>
      </c>
      <c r="U89" s="43">
        <v>6.2</v>
      </c>
      <c r="V89" s="43">
        <v>6.2</v>
      </c>
      <c r="W89" s="43">
        <v>6.2</v>
      </c>
      <c r="X89" s="43">
        <v>6.2</v>
      </c>
      <c r="Y89" s="43">
        <v>6.2</v>
      </c>
      <c r="Z89" s="43">
        <v>6.2</v>
      </c>
      <c r="AA89" s="43">
        <v>6.2</v>
      </c>
      <c r="AB89" s="43">
        <v>6.2</v>
      </c>
      <c r="AC89" s="43">
        <v>6.2</v>
      </c>
      <c r="AD89" s="43">
        <v>6.2</v>
      </c>
      <c r="AE89" s="43">
        <v>6.2</v>
      </c>
      <c r="AF89" s="43">
        <v>6.2</v>
      </c>
      <c r="AG89" s="64">
        <v>10.050000000000001</v>
      </c>
      <c r="AH89" s="46">
        <f t="shared" si="23"/>
        <v>6.3</v>
      </c>
      <c r="AI89" s="47">
        <f t="shared" si="24"/>
        <v>6.2</v>
      </c>
      <c r="AK89" s="49"/>
      <c r="AZ89" s="82">
        <f t="shared" si="30"/>
        <v>15</v>
      </c>
      <c r="BA89" s="82">
        <f t="shared" si="30"/>
        <v>17.7</v>
      </c>
      <c r="BB89" s="82">
        <f t="shared" si="30"/>
        <v>19</v>
      </c>
      <c r="BC89" s="82">
        <f t="shared" si="30"/>
        <v>18.8</v>
      </c>
      <c r="BD89" s="82">
        <f t="shared" si="30"/>
        <v>18.600000000000001</v>
      </c>
      <c r="BE89" s="82">
        <f t="shared" si="30"/>
        <v>17.399999999999999</v>
      </c>
      <c r="BF89" s="82">
        <f t="shared" si="30"/>
        <v>16.5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0</v>
      </c>
    </row>
    <row r="90" spans="1:75">
      <c r="A90" s="63" t="s">
        <v>115</v>
      </c>
      <c r="B90" s="43">
        <v>2.5</v>
      </c>
      <c r="C90" s="43">
        <v>2.5</v>
      </c>
      <c r="D90" s="43">
        <v>2.5</v>
      </c>
      <c r="E90" s="43">
        <v>2.5</v>
      </c>
      <c r="F90" s="43">
        <v>2.5</v>
      </c>
      <c r="G90" s="43">
        <v>2.5</v>
      </c>
      <c r="H90" s="43">
        <v>2.5</v>
      </c>
      <c r="I90" s="43">
        <v>2.5</v>
      </c>
      <c r="J90" s="43">
        <v>2.5</v>
      </c>
      <c r="K90" s="43">
        <v>2.5</v>
      </c>
      <c r="L90" s="43">
        <v>2.5</v>
      </c>
      <c r="M90" s="43">
        <v>2.5</v>
      </c>
      <c r="N90" s="43">
        <v>2.5</v>
      </c>
      <c r="O90" s="43">
        <v>2.5</v>
      </c>
      <c r="P90" s="43">
        <v>2.5</v>
      </c>
      <c r="Q90" s="43">
        <v>2.5</v>
      </c>
      <c r="R90" s="43">
        <v>2.5</v>
      </c>
      <c r="S90" s="43">
        <v>2.5</v>
      </c>
      <c r="T90" s="43">
        <v>2.5</v>
      </c>
      <c r="U90" s="43">
        <v>2.5</v>
      </c>
      <c r="V90" s="43">
        <v>2.5</v>
      </c>
      <c r="W90" s="43">
        <v>2.52</v>
      </c>
      <c r="X90" s="43">
        <v>2.52</v>
      </c>
      <c r="Y90" s="43">
        <v>2.52</v>
      </c>
      <c r="Z90" s="43">
        <v>2.52</v>
      </c>
      <c r="AA90" s="43">
        <v>2.52</v>
      </c>
      <c r="AB90" s="43">
        <v>2.52</v>
      </c>
      <c r="AC90" s="43">
        <v>2.52</v>
      </c>
      <c r="AD90" s="43">
        <v>2.52</v>
      </c>
      <c r="AE90" s="43">
        <v>2.52</v>
      </c>
      <c r="AF90" s="43">
        <v>2.52</v>
      </c>
      <c r="AG90" s="64">
        <v>6.2</v>
      </c>
      <c r="AH90" s="46">
        <f t="shared" si="23"/>
        <v>2.52</v>
      </c>
      <c r="AI90" s="47">
        <f t="shared" si="24"/>
        <v>2.5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56.2</v>
      </c>
      <c r="BH90" s="82">
        <f t="shared" si="30"/>
        <v>48</v>
      </c>
      <c r="BI90" s="82">
        <f t="shared" si="30"/>
        <v>53.5</v>
      </c>
      <c r="BJ90" s="82">
        <f t="shared" si="30"/>
        <v>51.6</v>
      </c>
      <c r="BK90" s="82">
        <f t="shared" si="30"/>
        <v>52</v>
      </c>
      <c r="BL90" s="82">
        <f t="shared" si="30"/>
        <v>61.5</v>
      </c>
      <c r="BM90" s="82">
        <f t="shared" si="30"/>
        <v>66</v>
      </c>
      <c r="BN90" s="82">
        <f t="shared" si="30"/>
        <v>65</v>
      </c>
      <c r="BO90" s="82">
        <f t="shared" si="30"/>
        <v>58</v>
      </c>
      <c r="BP90" s="82">
        <f t="shared" si="30"/>
        <v>53.2</v>
      </c>
      <c r="BQ90" s="82">
        <f t="shared" si="30"/>
        <v>43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>
      <c r="A92" s="87" t="s">
        <v>117</v>
      </c>
      <c r="B92" s="70">
        <f>SUM(B79:B91)</f>
        <v>276.60000000000002</v>
      </c>
      <c r="C92" s="70">
        <f>SUM(C79:C91)</f>
        <v>275.59999999999997</v>
      </c>
      <c r="D92" s="70">
        <f>SUM(D79:D91)</f>
        <v>259</v>
      </c>
      <c r="E92" s="70">
        <f>SUM(E79:E91)</f>
        <v>258.8</v>
      </c>
      <c r="F92" s="70">
        <f>SUM(F79:F91)</f>
        <v>246.39999999999998</v>
      </c>
      <c r="G92" s="70">
        <f t="shared" ref="G92:AG92" si="31">SUM(G79:G91)</f>
        <v>275.2</v>
      </c>
      <c r="H92" s="70">
        <f t="shared" si="31"/>
        <v>275.2</v>
      </c>
      <c r="I92" s="70">
        <f t="shared" si="31"/>
        <v>281.5</v>
      </c>
      <c r="J92" s="70">
        <f t="shared" si="31"/>
        <v>281.5</v>
      </c>
      <c r="K92" s="70">
        <f t="shared" si="31"/>
        <v>399.7</v>
      </c>
      <c r="L92" s="70">
        <f t="shared" si="31"/>
        <v>404.9</v>
      </c>
      <c r="M92" s="70">
        <f t="shared" si="31"/>
        <v>407.79999999999995</v>
      </c>
      <c r="N92" s="70">
        <f t="shared" si="31"/>
        <v>293.70000000000005</v>
      </c>
      <c r="O92" s="70">
        <f t="shared" si="31"/>
        <v>288.20000000000005</v>
      </c>
      <c r="P92" s="70">
        <f t="shared" si="31"/>
        <v>281.3</v>
      </c>
      <c r="Q92" s="70">
        <f t="shared" si="31"/>
        <v>211.2</v>
      </c>
      <c r="R92" s="70">
        <f t="shared" si="31"/>
        <v>204.6</v>
      </c>
      <c r="S92" s="70">
        <f t="shared" si="31"/>
        <v>214.6</v>
      </c>
      <c r="T92" s="70">
        <f t="shared" si="31"/>
        <v>223.8</v>
      </c>
      <c r="U92" s="70">
        <f t="shared" si="31"/>
        <v>278</v>
      </c>
      <c r="V92" s="70">
        <f t="shared" si="31"/>
        <v>278</v>
      </c>
      <c r="W92" s="70">
        <f t="shared" si="31"/>
        <v>227.21999999999997</v>
      </c>
      <c r="X92" s="70">
        <f t="shared" si="31"/>
        <v>297.42</v>
      </c>
      <c r="Y92" s="70">
        <f t="shared" si="31"/>
        <v>348.32</v>
      </c>
      <c r="Z92" s="70">
        <f t="shared" si="31"/>
        <v>362.32</v>
      </c>
      <c r="AA92" s="70">
        <f t="shared" si="31"/>
        <v>362.32</v>
      </c>
      <c r="AB92" s="70">
        <f>SUM(AB79:AB91)</f>
        <v>362.32</v>
      </c>
      <c r="AC92" s="70">
        <f>SUM(AC79:AC91)</f>
        <v>362.32</v>
      </c>
      <c r="AD92" s="70">
        <f>SUM(AD79:AD91)</f>
        <v>332.32</v>
      </c>
      <c r="AE92" s="70">
        <f>SUM(AE79:AE91)</f>
        <v>372.32</v>
      </c>
      <c r="AF92" s="70">
        <f>SUM(AF79:AF91)</f>
        <v>370.32</v>
      </c>
      <c r="AG92" s="80">
        <f t="shared" si="31"/>
        <v>489.91</v>
      </c>
      <c r="AH92" s="46">
        <f t="shared" si="23"/>
        <v>407.79999999999995</v>
      </c>
      <c r="AI92" s="47">
        <f t="shared" si="24"/>
        <v>204.6</v>
      </c>
      <c r="AK92" s="49"/>
      <c r="AY92" s="82"/>
    </row>
    <row r="93" spans="1:75">
      <c r="A93" s="42" t="s">
        <v>118</v>
      </c>
      <c r="B93" s="44">
        <v>60</v>
      </c>
      <c r="C93" s="44">
        <v>60</v>
      </c>
      <c r="D93" s="44">
        <v>60</v>
      </c>
      <c r="E93" s="44">
        <v>60</v>
      </c>
      <c r="F93" s="44">
        <v>60</v>
      </c>
      <c r="G93" s="44">
        <v>50</v>
      </c>
      <c r="H93" s="44">
        <v>50</v>
      </c>
      <c r="I93" s="44">
        <v>40</v>
      </c>
      <c r="J93" s="44">
        <v>40</v>
      </c>
      <c r="K93" s="44">
        <v>60</v>
      </c>
      <c r="L93" s="44">
        <v>60</v>
      </c>
      <c r="M93" s="44">
        <v>60</v>
      </c>
      <c r="N93" s="44"/>
      <c r="O93" s="44"/>
      <c r="P93" s="44"/>
      <c r="Q93" s="44"/>
      <c r="R93" s="44">
        <v>20</v>
      </c>
      <c r="S93" s="44">
        <v>30</v>
      </c>
      <c r="T93" s="44">
        <v>30</v>
      </c>
      <c r="U93" s="44">
        <v>30</v>
      </c>
      <c r="V93" s="44">
        <v>0</v>
      </c>
      <c r="W93" s="44">
        <v>0</v>
      </c>
      <c r="X93" s="44"/>
      <c r="Y93" s="44">
        <v>15</v>
      </c>
      <c r="Z93" s="44">
        <v>40</v>
      </c>
      <c r="AA93" s="44">
        <v>60</v>
      </c>
      <c r="AB93" s="44">
        <v>60</v>
      </c>
      <c r="AC93" s="44">
        <v>60</v>
      </c>
      <c r="AD93" s="44">
        <v>40</v>
      </c>
      <c r="AE93" s="44">
        <v>14</v>
      </c>
      <c r="AF93" s="44">
        <v>14</v>
      </c>
      <c r="AG93" s="61">
        <v>60</v>
      </c>
      <c r="AH93" s="46">
        <f t="shared" si="23"/>
        <v>60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30</v>
      </c>
      <c r="C94" s="43">
        <v>30</v>
      </c>
      <c r="D94" s="43">
        <v>30</v>
      </c>
      <c r="E94" s="43">
        <v>30</v>
      </c>
      <c r="F94" s="43">
        <v>30</v>
      </c>
      <c r="G94" s="43">
        <v>29</v>
      </c>
      <c r="H94" s="43">
        <v>23</v>
      </c>
      <c r="I94" s="43">
        <v>20</v>
      </c>
      <c r="J94" s="43">
        <v>18</v>
      </c>
      <c r="K94" s="43">
        <v>30</v>
      </c>
      <c r="L94" s="43">
        <v>30</v>
      </c>
      <c r="M94" s="43">
        <v>30</v>
      </c>
      <c r="N94" s="43"/>
      <c r="O94" s="43"/>
      <c r="P94" s="43"/>
      <c r="Q94" s="43"/>
      <c r="R94" s="43">
        <v>2</v>
      </c>
      <c r="S94" s="43">
        <v>14</v>
      </c>
      <c r="T94" s="43">
        <v>14</v>
      </c>
      <c r="U94" s="43">
        <v>14</v>
      </c>
      <c r="V94" s="43">
        <v>0</v>
      </c>
      <c r="W94" s="43">
        <v>0</v>
      </c>
      <c r="X94" s="43"/>
      <c r="Y94" s="43">
        <v>5.5</v>
      </c>
      <c r="Z94" s="43">
        <v>14</v>
      </c>
      <c r="AA94" s="43">
        <v>13.7</v>
      </c>
      <c r="AB94" s="43">
        <v>13.7</v>
      </c>
      <c r="AC94" s="43">
        <v>13.7</v>
      </c>
      <c r="AD94" s="43">
        <v>13.7</v>
      </c>
      <c r="AE94" s="43">
        <v>13.7</v>
      </c>
      <c r="AF94" s="43">
        <v>6</v>
      </c>
      <c r="AG94" s="64">
        <v>32</v>
      </c>
      <c r="AH94" s="46">
        <f t="shared" si="23"/>
        <v>30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12</v>
      </c>
      <c r="C95" s="77">
        <v>12</v>
      </c>
      <c r="D95" s="77">
        <v>12</v>
      </c>
      <c r="E95" s="77">
        <v>12</v>
      </c>
      <c r="F95" s="77">
        <v>12</v>
      </c>
      <c r="G95" s="77">
        <v>12</v>
      </c>
      <c r="H95" s="77">
        <v>10</v>
      </c>
      <c r="I95" s="77">
        <v>8.6</v>
      </c>
      <c r="J95" s="77">
        <v>7.6</v>
      </c>
      <c r="K95" s="77">
        <v>12.5</v>
      </c>
      <c r="L95" s="77">
        <v>12.5</v>
      </c>
      <c r="M95" s="77">
        <v>12.5</v>
      </c>
      <c r="N95" s="77"/>
      <c r="O95" s="77"/>
      <c r="P95" s="77"/>
      <c r="Q95" s="77"/>
      <c r="R95" s="77">
        <v>0.9</v>
      </c>
      <c r="S95" s="77">
        <v>7.7</v>
      </c>
      <c r="T95" s="77">
        <v>7.7</v>
      </c>
      <c r="U95" s="77">
        <v>7.7</v>
      </c>
      <c r="V95" s="77">
        <v>0</v>
      </c>
      <c r="W95" s="77">
        <v>0</v>
      </c>
      <c r="X95" s="77"/>
      <c r="Y95" s="77">
        <v>2.4</v>
      </c>
      <c r="Z95" s="77">
        <v>6.1</v>
      </c>
      <c r="AA95" s="77">
        <v>6.1</v>
      </c>
      <c r="AB95" s="77">
        <v>6.1</v>
      </c>
      <c r="AC95" s="77">
        <v>6.1</v>
      </c>
      <c r="AD95" s="77">
        <v>6.1</v>
      </c>
      <c r="AE95" s="77">
        <v>6.1</v>
      </c>
      <c r="AF95" s="77">
        <v>2.5</v>
      </c>
      <c r="AG95" s="78">
        <v>14</v>
      </c>
      <c r="AH95" s="46">
        <f t="shared" si="23"/>
        <v>12.5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-172</v>
      </c>
      <c r="BH95" s="82">
        <v>0</v>
      </c>
      <c r="BI95" s="82">
        <v>17</v>
      </c>
      <c r="BJ95" s="82">
        <v>15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>B93+B94+B95</f>
        <v>102</v>
      </c>
      <c r="C96" s="70">
        <f>C93+C94+C95</f>
        <v>102</v>
      </c>
      <c r="D96" s="70">
        <f>D93+D94+D95</f>
        <v>102</v>
      </c>
      <c r="E96" s="70">
        <f>E93+E94+E95</f>
        <v>102</v>
      </c>
      <c r="F96" s="70">
        <f>F93+F94+F95</f>
        <v>102</v>
      </c>
      <c r="G96" s="70">
        <f t="shared" ref="G96:AA96" si="32">G93+G94+G95</f>
        <v>91</v>
      </c>
      <c r="H96" s="70">
        <f t="shared" si="32"/>
        <v>83</v>
      </c>
      <c r="I96" s="70">
        <f t="shared" si="32"/>
        <v>68.599999999999994</v>
      </c>
      <c r="J96" s="70">
        <f t="shared" si="32"/>
        <v>65.599999999999994</v>
      </c>
      <c r="K96" s="70">
        <f t="shared" si="32"/>
        <v>102.5</v>
      </c>
      <c r="L96" s="70">
        <f t="shared" si="32"/>
        <v>102.5</v>
      </c>
      <c r="M96" s="70">
        <f t="shared" si="32"/>
        <v>102.5</v>
      </c>
      <c r="N96" s="70">
        <f t="shared" si="32"/>
        <v>0</v>
      </c>
      <c r="O96" s="70">
        <f t="shared" si="32"/>
        <v>0</v>
      </c>
      <c r="P96" s="70">
        <f t="shared" si="32"/>
        <v>0</v>
      </c>
      <c r="Q96" s="70">
        <f t="shared" si="32"/>
        <v>0</v>
      </c>
      <c r="R96" s="70">
        <f t="shared" si="32"/>
        <v>22.9</v>
      </c>
      <c r="S96" s="70">
        <f t="shared" si="32"/>
        <v>51.7</v>
      </c>
      <c r="T96" s="70">
        <f t="shared" si="32"/>
        <v>51.7</v>
      </c>
      <c r="U96" s="70">
        <f t="shared" si="32"/>
        <v>51.7</v>
      </c>
      <c r="V96" s="70">
        <f t="shared" si="32"/>
        <v>0</v>
      </c>
      <c r="W96" s="70">
        <f t="shared" si="32"/>
        <v>0</v>
      </c>
      <c r="X96" s="70">
        <f t="shared" si="32"/>
        <v>0</v>
      </c>
      <c r="Y96" s="70">
        <f t="shared" si="32"/>
        <v>22.9</v>
      </c>
      <c r="Z96" s="70">
        <f t="shared" si="32"/>
        <v>60.1</v>
      </c>
      <c r="AA96" s="70">
        <f t="shared" si="32"/>
        <v>79.8</v>
      </c>
      <c r="AB96" s="70">
        <f>AB93+AB94+AB95</f>
        <v>79.8</v>
      </c>
      <c r="AC96" s="70">
        <f>AC93+AC94+AC95</f>
        <v>79.8</v>
      </c>
      <c r="AD96" s="70">
        <f>AD93+AD94+AD95</f>
        <v>59.800000000000004</v>
      </c>
      <c r="AE96" s="70">
        <f>AE93+AE94+AE95</f>
        <v>33.799999999999997</v>
      </c>
      <c r="AF96" s="70">
        <f>AF93+AF94+AF95</f>
        <v>22.5</v>
      </c>
      <c r="AG96" s="80">
        <f>SUM(AG93:AG95)</f>
        <v>106</v>
      </c>
      <c r="AH96" s="46">
        <f t="shared" si="23"/>
        <v>102.5</v>
      </c>
      <c r="AI96" s="47">
        <f t="shared" si="24"/>
        <v>0</v>
      </c>
      <c r="AK96" s="49"/>
      <c r="AY96" s="82"/>
      <c r="BF96" s="81"/>
      <c r="BG96" s="82">
        <v>-171.5</v>
      </c>
      <c r="BH96" s="82">
        <v>0</v>
      </c>
      <c r="BI96" s="82">
        <v>16.600000000000001</v>
      </c>
      <c r="BJ96" s="82">
        <v>17.7</v>
      </c>
      <c r="BK96" s="82">
        <v>0</v>
      </c>
      <c r="BL96" s="82">
        <v>0</v>
      </c>
    </row>
    <row r="97" spans="1:64">
      <c r="A97" s="42" t="s">
        <v>122</v>
      </c>
      <c r="B97" s="44">
        <v>-233</v>
      </c>
      <c r="C97" s="44">
        <v>-172</v>
      </c>
      <c r="D97" s="44">
        <v>-171.5</v>
      </c>
      <c r="E97" s="44">
        <v>-131.80000000000001</v>
      </c>
      <c r="F97" s="44">
        <v>-140.4</v>
      </c>
      <c r="G97" s="44">
        <v>-160.6</v>
      </c>
      <c r="H97" s="44">
        <v>-167.5</v>
      </c>
      <c r="I97" s="44">
        <v>-335</v>
      </c>
      <c r="J97" s="44">
        <v>-290</v>
      </c>
      <c r="K97" s="44">
        <v>-219</v>
      </c>
      <c r="L97" s="44">
        <v>-240</v>
      </c>
      <c r="M97" s="44">
        <v>-160.4</v>
      </c>
      <c r="N97" s="44">
        <v>90</v>
      </c>
      <c r="O97" s="44">
        <v>157</v>
      </c>
      <c r="P97" s="44">
        <v>149</v>
      </c>
      <c r="Q97" s="44">
        <v>258</v>
      </c>
      <c r="R97" s="44">
        <v>251</v>
      </c>
      <c r="S97" s="44">
        <v>284</v>
      </c>
      <c r="T97" s="44">
        <v>290</v>
      </c>
      <c r="U97" s="44">
        <v>278</v>
      </c>
      <c r="V97" s="44">
        <v>195</v>
      </c>
      <c r="W97" s="44">
        <v>95.8</v>
      </c>
      <c r="X97" s="44">
        <v>34</v>
      </c>
      <c r="Y97" s="44">
        <v>-145</v>
      </c>
      <c r="Z97" s="44">
        <v>-117</v>
      </c>
      <c r="AA97" s="44">
        <v>-162</v>
      </c>
      <c r="AB97" s="44">
        <v>-130</v>
      </c>
      <c r="AC97" s="44">
        <v>-147</v>
      </c>
      <c r="AD97" s="44">
        <v>-240</v>
      </c>
      <c r="AE97" s="44">
        <v>-241</v>
      </c>
      <c r="AF97" s="44">
        <v>-247</v>
      </c>
      <c r="AG97" s="61"/>
      <c r="AH97" s="46">
        <f t="shared" si="23"/>
        <v>290</v>
      </c>
      <c r="AI97" s="47">
        <f t="shared" si="24"/>
        <v>-335</v>
      </c>
      <c r="AK97" s="49"/>
      <c r="AY97" s="82"/>
      <c r="BF97" s="81"/>
      <c r="BG97" s="82">
        <v>-131.80000000000001</v>
      </c>
      <c r="BH97" s="82">
        <v>0</v>
      </c>
      <c r="BI97" s="82">
        <v>16</v>
      </c>
      <c r="BJ97" s="82">
        <v>19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-140.4</v>
      </c>
      <c r="BH98" s="82">
        <v>0</v>
      </c>
      <c r="BI98" s="82">
        <v>14.3</v>
      </c>
      <c r="BJ98" s="82">
        <v>18.8</v>
      </c>
      <c r="BK98" s="82">
        <v>0</v>
      </c>
      <c r="BL98" s="82">
        <v>0</v>
      </c>
    </row>
    <row r="99" spans="1:64">
      <c r="A99" s="63" t="s">
        <v>125</v>
      </c>
      <c r="B99" s="43">
        <v>17.3</v>
      </c>
      <c r="C99" s="43">
        <v>17.3</v>
      </c>
      <c r="D99" s="43">
        <v>16.600000000000001</v>
      </c>
      <c r="E99" s="43">
        <v>16</v>
      </c>
      <c r="F99" s="43">
        <v>14.3</v>
      </c>
      <c r="G99" s="43">
        <v>14.2</v>
      </c>
      <c r="H99" s="43">
        <v>13.9</v>
      </c>
      <c r="I99" s="43">
        <v>14.9</v>
      </c>
      <c r="J99" s="43">
        <v>15.8</v>
      </c>
      <c r="K99" s="43">
        <v>17.100000000000001</v>
      </c>
      <c r="L99" s="43">
        <v>112.2</v>
      </c>
      <c r="M99" s="43">
        <v>107.3</v>
      </c>
      <c r="N99" s="43">
        <v>114</v>
      </c>
      <c r="O99" s="43">
        <v>108</v>
      </c>
      <c r="P99" s="43">
        <v>109.9</v>
      </c>
      <c r="Q99" s="43">
        <v>109</v>
      </c>
      <c r="R99" s="43">
        <v>104</v>
      </c>
      <c r="S99" s="43">
        <v>137</v>
      </c>
      <c r="T99" s="43">
        <v>138</v>
      </c>
      <c r="U99" s="43">
        <v>140</v>
      </c>
      <c r="V99" s="43">
        <v>137</v>
      </c>
      <c r="W99" s="43">
        <v>146.5</v>
      </c>
      <c r="X99" s="43">
        <v>105</v>
      </c>
      <c r="Y99" s="43">
        <v>42</v>
      </c>
      <c r="Z99" s="43">
        <v>43.3</v>
      </c>
      <c r="AA99" s="43">
        <v>45.6</v>
      </c>
      <c r="AB99" s="43">
        <v>58</v>
      </c>
      <c r="AC99" s="43">
        <v>59</v>
      </c>
      <c r="AD99" s="43">
        <v>60</v>
      </c>
      <c r="AE99" s="43">
        <v>23</v>
      </c>
      <c r="AF99" s="43">
        <v>23</v>
      </c>
      <c r="AG99" s="89"/>
      <c r="AH99" s="46">
        <f t="shared" si="23"/>
        <v>146.5</v>
      </c>
      <c r="AI99" s="47">
        <f t="shared" si="24"/>
        <v>13.9</v>
      </c>
      <c r="AK99" s="90"/>
      <c r="AL99" s="91"/>
      <c r="AM99" s="91"/>
      <c r="AN99" s="92"/>
      <c r="AY99" s="82"/>
      <c r="BF99" s="82"/>
      <c r="BG99" s="82">
        <v>-160.6</v>
      </c>
      <c r="BH99" s="82">
        <v>0</v>
      </c>
      <c r="BI99" s="82">
        <v>14.2</v>
      </c>
      <c r="BJ99" s="82">
        <v>18.600000000000001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15.3</v>
      </c>
      <c r="D100" s="43">
        <v>17.7</v>
      </c>
      <c r="E100" s="43">
        <v>19</v>
      </c>
      <c r="F100" s="43">
        <v>18.8</v>
      </c>
      <c r="G100" s="93">
        <v>18.600000000000001</v>
      </c>
      <c r="H100" s="93">
        <v>18.3</v>
      </c>
      <c r="I100" s="93">
        <v>17.399999999999999</v>
      </c>
      <c r="J100" s="93">
        <v>17.399999999999999</v>
      </c>
      <c r="K100" s="93">
        <v>16.5</v>
      </c>
      <c r="L100" s="93">
        <v>17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3"/>
        <v>19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-335</v>
      </c>
      <c r="BH100" s="82">
        <v>0</v>
      </c>
      <c r="BI100" s="82">
        <v>14.9</v>
      </c>
      <c r="BJ100" s="82">
        <v>17.399999999999999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57.1</v>
      </c>
      <c r="M101" s="44">
        <v>56.2</v>
      </c>
      <c r="N101" s="44">
        <v>48</v>
      </c>
      <c r="O101" s="44">
        <v>53.5</v>
      </c>
      <c r="P101" s="44">
        <v>51.6</v>
      </c>
      <c r="Q101" s="44">
        <v>52</v>
      </c>
      <c r="R101" s="44">
        <v>61.5</v>
      </c>
      <c r="S101" s="44">
        <v>66</v>
      </c>
      <c r="T101" s="44">
        <v>65</v>
      </c>
      <c r="U101" s="44">
        <v>58</v>
      </c>
      <c r="V101" s="44">
        <v>53.2</v>
      </c>
      <c r="W101" s="44">
        <v>54</v>
      </c>
      <c r="X101" s="44">
        <v>43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3"/>
        <v>66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-219</v>
      </c>
      <c r="BH101" s="82">
        <v>0</v>
      </c>
      <c r="BI101" s="82">
        <v>17.100000000000001</v>
      </c>
      <c r="BJ101" s="82">
        <v>16.5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9.6999999999999993</v>
      </c>
      <c r="C102" s="97">
        <v>7.9</v>
      </c>
      <c r="D102" s="97">
        <v>13.2</v>
      </c>
      <c r="E102" s="97">
        <v>12.8</v>
      </c>
      <c r="F102" s="97">
        <v>10.3</v>
      </c>
      <c r="G102" s="97">
        <v>11</v>
      </c>
      <c r="H102" s="97">
        <v>13.4</v>
      </c>
      <c r="I102" s="97">
        <v>9</v>
      </c>
      <c r="J102" s="97">
        <v>12.7</v>
      </c>
      <c r="K102" s="97">
        <v>26.6</v>
      </c>
      <c r="L102" s="97">
        <v>20.6</v>
      </c>
      <c r="M102" s="97">
        <v>31.4</v>
      </c>
      <c r="N102" s="97">
        <v>50</v>
      </c>
      <c r="O102" s="97">
        <v>69.5</v>
      </c>
      <c r="P102" s="97">
        <v>68</v>
      </c>
      <c r="Q102" s="97">
        <v>61.2</v>
      </c>
      <c r="R102" s="97">
        <v>55.7</v>
      </c>
      <c r="S102" s="97">
        <v>44</v>
      </c>
      <c r="T102" s="97">
        <v>48</v>
      </c>
      <c r="U102" s="97">
        <v>42</v>
      </c>
      <c r="V102" s="97">
        <v>55</v>
      </c>
      <c r="W102" s="97">
        <v>55.2</v>
      </c>
      <c r="X102" s="97">
        <v>55.3</v>
      </c>
      <c r="Y102" s="97">
        <v>13</v>
      </c>
      <c r="Z102" s="97">
        <v>26.3</v>
      </c>
      <c r="AA102" s="97">
        <v>26.7</v>
      </c>
      <c r="AB102" s="97">
        <v>26.7</v>
      </c>
      <c r="AC102" s="97">
        <v>25</v>
      </c>
      <c r="AD102" s="97">
        <v>21</v>
      </c>
      <c r="AE102" s="97">
        <v>21</v>
      </c>
      <c r="AF102" s="97">
        <v>7</v>
      </c>
      <c r="AG102" s="89"/>
      <c r="AH102" s="46">
        <f t="shared" si="23"/>
        <v>69.5</v>
      </c>
      <c r="AI102" s="47">
        <f t="shared" si="24"/>
        <v>7</v>
      </c>
      <c r="AK102" s="94"/>
      <c r="AL102" s="44"/>
      <c r="AM102" s="44"/>
      <c r="AN102" s="98"/>
      <c r="AY102" s="82"/>
      <c r="BF102" s="82"/>
      <c r="BG102" s="82">
        <v>-160.4</v>
      </c>
      <c r="BH102" s="82">
        <v>0</v>
      </c>
      <c r="BI102" s="82">
        <v>107.3</v>
      </c>
      <c r="BJ102" s="82">
        <v>0</v>
      </c>
      <c r="BK102" s="82">
        <v>56.2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 t="s">
        <v>303</v>
      </c>
      <c r="AB103" s="97" t="s">
        <v>303</v>
      </c>
      <c r="AC103" s="97" t="s">
        <v>303</v>
      </c>
      <c r="AD103" s="97" t="s">
        <v>303</v>
      </c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2"/>
      <c r="AY103" s="82"/>
      <c r="BF103" s="82"/>
      <c r="BG103" s="82">
        <v>90</v>
      </c>
      <c r="BH103" s="82">
        <v>0</v>
      </c>
      <c r="BI103" s="82">
        <v>114</v>
      </c>
      <c r="BJ103" s="82">
        <v>0</v>
      </c>
      <c r="BK103" s="82">
        <v>48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3"/>
      <c r="BF104" s="82"/>
      <c r="BG104" s="82">
        <v>157</v>
      </c>
      <c r="BH104" s="82">
        <v>0</v>
      </c>
      <c r="BI104" s="82">
        <v>108</v>
      </c>
      <c r="BJ104" s="82">
        <v>0</v>
      </c>
      <c r="BK104" s="82">
        <v>53.5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149</v>
      </c>
      <c r="BH105" s="82">
        <v>0</v>
      </c>
      <c r="BI105" s="82">
        <v>109.9</v>
      </c>
      <c r="BJ105" s="82">
        <v>0</v>
      </c>
      <c r="BK105" s="82">
        <v>51.6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258</v>
      </c>
      <c r="BH106" s="82">
        <v>0</v>
      </c>
      <c r="BI106" s="82">
        <v>109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251</v>
      </c>
      <c r="BH107" s="82">
        <v>0</v>
      </c>
      <c r="BI107" s="82">
        <v>104</v>
      </c>
      <c r="BJ107" s="82">
        <v>0</v>
      </c>
      <c r="BK107" s="82">
        <v>61.5</v>
      </c>
      <c r="BL107" s="82">
        <v>0</v>
      </c>
    </row>
    <row r="108" spans="1:64" ht="15.75" thickBot="1">
      <c r="A108" s="87" t="s">
        <v>136</v>
      </c>
      <c r="B108" s="70">
        <f>SUMIF(B97:B107,"&gt;0")</f>
        <v>27</v>
      </c>
      <c r="C108" s="70">
        <f>SUMIF(C97:C107,"&gt;0")</f>
        <v>40.5</v>
      </c>
      <c r="D108" s="70">
        <f>SUMIF(D97:D107,"&gt;0")</f>
        <v>47.5</v>
      </c>
      <c r="E108" s="70">
        <f>SUMIF(E97:E107,"&gt;0")</f>
        <v>47.8</v>
      </c>
      <c r="F108" s="70">
        <f>SUMIF(F97:F107,"&gt;0")</f>
        <v>43.400000000000006</v>
      </c>
      <c r="G108" s="70">
        <f t="shared" ref="G108:AA108" si="33">SUMIF(G97:G107,"&gt;0")</f>
        <v>43.8</v>
      </c>
      <c r="H108" s="70">
        <f t="shared" si="33"/>
        <v>45.6</v>
      </c>
      <c r="I108" s="70">
        <f t="shared" si="33"/>
        <v>41.3</v>
      </c>
      <c r="J108" s="70">
        <f t="shared" si="33"/>
        <v>45.900000000000006</v>
      </c>
      <c r="K108" s="70">
        <f t="shared" si="33"/>
        <v>60.2</v>
      </c>
      <c r="L108" s="70">
        <f t="shared" si="33"/>
        <v>206.89999999999998</v>
      </c>
      <c r="M108" s="70">
        <f t="shared" si="33"/>
        <v>194.9</v>
      </c>
      <c r="N108" s="70">
        <f t="shared" si="33"/>
        <v>302</v>
      </c>
      <c r="O108" s="70">
        <f t="shared" si="33"/>
        <v>388</v>
      </c>
      <c r="P108" s="70">
        <f t="shared" si="33"/>
        <v>378.5</v>
      </c>
      <c r="Q108" s="70">
        <f t="shared" si="33"/>
        <v>480.2</v>
      </c>
      <c r="R108" s="70">
        <f t="shared" si="33"/>
        <v>472.2</v>
      </c>
      <c r="S108" s="70">
        <f t="shared" si="33"/>
        <v>531</v>
      </c>
      <c r="T108" s="70">
        <f t="shared" si="33"/>
        <v>541</v>
      </c>
      <c r="U108" s="70">
        <f t="shared" si="33"/>
        <v>518</v>
      </c>
      <c r="V108" s="70">
        <f t="shared" si="33"/>
        <v>440.2</v>
      </c>
      <c r="W108" s="70">
        <f t="shared" si="33"/>
        <v>351.5</v>
      </c>
      <c r="X108" s="70">
        <f t="shared" si="33"/>
        <v>237.3</v>
      </c>
      <c r="Y108" s="70">
        <f t="shared" si="33"/>
        <v>55</v>
      </c>
      <c r="Z108" s="70">
        <f t="shared" si="33"/>
        <v>69.599999999999994</v>
      </c>
      <c r="AA108" s="70">
        <f t="shared" si="33"/>
        <v>72.3</v>
      </c>
      <c r="AB108" s="70">
        <f>SUMIF(AB97:AB107,"&gt;0")</f>
        <v>84.7</v>
      </c>
      <c r="AC108" s="70">
        <f>SUMIF(AC97:AC107,"&gt;0")</f>
        <v>84</v>
      </c>
      <c r="AD108" s="70">
        <f>SUMIF(AD97:AD107,"&gt;0")</f>
        <v>81</v>
      </c>
      <c r="AE108" s="70">
        <f>SUMIF(AE97:AE107,"&gt;0")</f>
        <v>44</v>
      </c>
      <c r="AF108" s="70">
        <f>SUMIF(AF97:AF107,"&gt;0")</f>
        <v>30</v>
      </c>
      <c r="AG108" s="104">
        <f>SUM(AG97:AG107)</f>
        <v>0</v>
      </c>
      <c r="AH108" s="46">
        <f t="shared" si="23"/>
        <v>541</v>
      </c>
      <c r="AI108" s="47">
        <f t="shared" si="24"/>
        <v>27</v>
      </c>
      <c r="AJ108" s="105">
        <f t="array" ref="AJ108">MIN(IF(B108:AF108&lt;&gt;0,B108:AF108))</f>
        <v>27</v>
      </c>
      <c r="BF108" s="82"/>
      <c r="BG108" s="82">
        <v>284</v>
      </c>
      <c r="BH108" s="82">
        <v>0</v>
      </c>
      <c r="BI108" s="82">
        <v>137</v>
      </c>
      <c r="BJ108" s="82">
        <v>0</v>
      </c>
      <c r="BK108" s="82">
        <v>66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290</v>
      </c>
      <c r="BH109" s="82">
        <v>0</v>
      </c>
      <c r="BI109" s="82">
        <v>138</v>
      </c>
      <c r="BJ109" s="82">
        <v>0</v>
      </c>
      <c r="BK109" s="82">
        <v>65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278</v>
      </c>
      <c r="BH110" s="82">
        <v>0</v>
      </c>
      <c r="BI110" s="82">
        <v>140</v>
      </c>
      <c r="BJ110" s="82">
        <v>0</v>
      </c>
      <c r="BK110" s="82">
        <v>58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195</v>
      </c>
      <c r="BH111" s="82">
        <v>0</v>
      </c>
      <c r="BI111" s="82">
        <v>137</v>
      </c>
      <c r="BJ111" s="82">
        <v>0</v>
      </c>
      <c r="BK111" s="82">
        <v>53.2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34</v>
      </c>
      <c r="BH112" s="82">
        <v>0</v>
      </c>
      <c r="BI112" s="82">
        <v>105</v>
      </c>
      <c r="BJ112" s="82">
        <v>0</v>
      </c>
      <c r="BK112" s="82">
        <v>43</v>
      </c>
      <c r="BL112" s="82">
        <v>0</v>
      </c>
    </row>
    <row r="113" spans="1:64" ht="15.75" thickBot="1">
      <c r="A113" s="87" t="s">
        <v>141</v>
      </c>
      <c r="B113" s="108">
        <f>B71+B78+B96+B92+B108+B112</f>
        <v>1774.4000000000005</v>
      </c>
      <c r="C113" s="108">
        <f>C71+C78+C96+C92+C108+C112</f>
        <v>1707.1000000000004</v>
      </c>
      <c r="D113" s="108">
        <f>D71+D78+D96+D92+D108+D112</f>
        <v>1654.5000000000005</v>
      </c>
      <c r="E113" s="108">
        <f>E71+E78+E96+E92+E108+E112</f>
        <v>1569.3000000000004</v>
      </c>
      <c r="F113" s="108">
        <f>F71+F78+F96+F92+F108+F112</f>
        <v>1567.0000000000005</v>
      </c>
      <c r="G113" s="108">
        <f t="shared" ref="G113:AG113" si="34">G71+G78+G96+G92+G108+G112</f>
        <v>1637.4000000000005</v>
      </c>
      <c r="H113" s="108">
        <f t="shared" si="34"/>
        <v>1678.4000000000003</v>
      </c>
      <c r="I113" s="108">
        <f t="shared" si="34"/>
        <v>1870.0000000000002</v>
      </c>
      <c r="J113" s="108">
        <f t="shared" si="34"/>
        <v>1925.6000000000004</v>
      </c>
      <c r="K113" s="108">
        <f t="shared" si="34"/>
        <v>1886.0000000000005</v>
      </c>
      <c r="L113" s="108">
        <f t="shared" si="34"/>
        <v>1997.9000000000005</v>
      </c>
      <c r="M113" s="108">
        <f t="shared" si="34"/>
        <v>1910.1000000000001</v>
      </c>
      <c r="N113" s="108">
        <f t="shared" si="34"/>
        <v>1649.9000000000003</v>
      </c>
      <c r="O113" s="108">
        <f t="shared" si="34"/>
        <v>1730.7000000000003</v>
      </c>
      <c r="P113" s="108">
        <f t="shared" si="34"/>
        <v>1714.5000000000002</v>
      </c>
      <c r="Q113" s="108">
        <f t="shared" si="34"/>
        <v>1755.7000000000003</v>
      </c>
      <c r="R113" s="108">
        <f t="shared" si="34"/>
        <v>1762.5000000000002</v>
      </c>
      <c r="S113" s="108">
        <f t="shared" si="34"/>
        <v>1834</v>
      </c>
      <c r="T113" s="108">
        <f t="shared" si="34"/>
        <v>1853.2</v>
      </c>
      <c r="U113" s="108">
        <f t="shared" si="34"/>
        <v>1874.3000000000002</v>
      </c>
      <c r="V113" s="108">
        <f t="shared" si="34"/>
        <v>1799.63</v>
      </c>
      <c r="W113" s="108">
        <f t="shared" si="34"/>
        <v>1851.45</v>
      </c>
      <c r="X113" s="108">
        <f t="shared" si="34"/>
        <v>1807.45</v>
      </c>
      <c r="Y113" s="108">
        <f t="shared" si="34"/>
        <v>1995.4500000000003</v>
      </c>
      <c r="Z113" s="108">
        <f t="shared" si="34"/>
        <v>2031.25</v>
      </c>
      <c r="AA113" s="108">
        <f t="shared" si="34"/>
        <v>1976.6499999999999</v>
      </c>
      <c r="AB113" s="108">
        <f>AB71+AB78+AB96+AB92+AB108+AB112</f>
        <v>1899.05</v>
      </c>
      <c r="AC113" s="108">
        <f>AC71+AC78+AC96+AC92+AC108+AC112</f>
        <v>1861.35</v>
      </c>
      <c r="AD113" s="108">
        <f>AD71+AD78+AD96+AD92+AD108+AD112</f>
        <v>1865.35</v>
      </c>
      <c r="AE113" s="108">
        <f>AE71+AE78+AE96+AE92+AE108+AE112</f>
        <v>1802.35</v>
      </c>
      <c r="AF113" s="108">
        <f>AF71+AF78+AF96+AF92+AF108+AF112</f>
        <v>1785.05</v>
      </c>
      <c r="AG113" s="80">
        <f t="shared" si="34"/>
        <v>3169.915</v>
      </c>
      <c r="AH113" s="46">
        <f t="shared" si="23"/>
        <v>2031.25</v>
      </c>
      <c r="AI113" s="47">
        <f t="shared" si="24"/>
        <v>1567.0000000000005</v>
      </c>
      <c r="BF113" s="81"/>
      <c r="BG113" s="82">
        <v>-117</v>
      </c>
      <c r="BH113" s="82">
        <v>0</v>
      </c>
      <c r="BI113" s="82">
        <v>43.3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-130</v>
      </c>
      <c r="BH114" s="82">
        <v>0</v>
      </c>
      <c r="BI114" s="82">
        <v>58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1774.4000000000005</v>
      </c>
      <c r="C115" s="108">
        <f>C113+C114</f>
        <v>1707.1000000000004</v>
      </c>
      <c r="D115" s="108">
        <f>D113+D114</f>
        <v>1654.5000000000005</v>
      </c>
      <c r="E115" s="108">
        <f>E113+E114</f>
        <v>1569.3000000000004</v>
      </c>
      <c r="F115" s="108">
        <f>F113+F114</f>
        <v>1567.0000000000005</v>
      </c>
      <c r="G115" s="108">
        <f t="shared" ref="G115:AA115" si="35">G113+G114</f>
        <v>1637.4000000000005</v>
      </c>
      <c r="H115" s="108">
        <f t="shared" si="35"/>
        <v>1678.4000000000003</v>
      </c>
      <c r="I115" s="108">
        <f t="shared" si="35"/>
        <v>1870.0000000000002</v>
      </c>
      <c r="J115" s="108">
        <f t="shared" si="35"/>
        <v>1925.6000000000004</v>
      </c>
      <c r="K115" s="108">
        <f t="shared" si="35"/>
        <v>1886.0000000000005</v>
      </c>
      <c r="L115" s="108">
        <f t="shared" si="35"/>
        <v>1997.9000000000005</v>
      </c>
      <c r="M115" s="108">
        <f t="shared" si="35"/>
        <v>1910.1000000000001</v>
      </c>
      <c r="N115" s="108">
        <f t="shared" si="35"/>
        <v>1649.9000000000003</v>
      </c>
      <c r="O115" s="108">
        <f t="shared" si="35"/>
        <v>1730.7000000000003</v>
      </c>
      <c r="P115" s="108">
        <f t="shared" si="35"/>
        <v>1714.5000000000002</v>
      </c>
      <c r="Q115" s="108">
        <f t="shared" si="35"/>
        <v>1755.7000000000003</v>
      </c>
      <c r="R115" s="108">
        <f t="shared" si="35"/>
        <v>1762.5000000000002</v>
      </c>
      <c r="S115" s="108">
        <f t="shared" si="35"/>
        <v>1834</v>
      </c>
      <c r="T115" s="108">
        <f t="shared" si="35"/>
        <v>1853.2</v>
      </c>
      <c r="U115" s="108">
        <f t="shared" si="35"/>
        <v>1874.3000000000002</v>
      </c>
      <c r="V115" s="108">
        <f t="shared" si="35"/>
        <v>1799.63</v>
      </c>
      <c r="W115" s="108">
        <f t="shared" si="35"/>
        <v>1851.45</v>
      </c>
      <c r="X115" s="108">
        <f t="shared" si="35"/>
        <v>1807.45</v>
      </c>
      <c r="Y115" s="108">
        <f t="shared" si="35"/>
        <v>1995.4500000000003</v>
      </c>
      <c r="Z115" s="108">
        <f t="shared" si="35"/>
        <v>2031.25</v>
      </c>
      <c r="AA115" s="108">
        <f t="shared" si="35"/>
        <v>1976.6499999999999</v>
      </c>
      <c r="AB115" s="108">
        <f>AB113+AB114</f>
        <v>1899.05</v>
      </c>
      <c r="AC115" s="108">
        <f>AC113+AC114</f>
        <v>1861.35</v>
      </c>
      <c r="AD115" s="108">
        <f>AD113+AD114</f>
        <v>1865.35</v>
      </c>
      <c r="AE115" s="108">
        <f>AE113+AE114</f>
        <v>1802.35</v>
      </c>
      <c r="AF115" s="108">
        <f>AF113+AF114</f>
        <v>1785.05</v>
      </c>
      <c r="AG115" s="104">
        <f>AG112+AG108+AG96+AG92+AG71+AG114</f>
        <v>2463.5149999999999</v>
      </c>
      <c r="AH115" s="46">
        <f t="shared" si="23"/>
        <v>2031.25</v>
      </c>
      <c r="AI115" s="47">
        <f t="shared" si="24"/>
        <v>1567.0000000000005</v>
      </c>
      <c r="AK115" s="47">
        <f>SUM(B115:F115,M115:U115,AD115:AF115)+SUM(G115:L115,V115:AC115)*0.5</f>
        <v>42918.740000000005</v>
      </c>
      <c r="BF115" s="81"/>
      <c r="BG115" s="82">
        <v>-240</v>
      </c>
      <c r="BH115" s="82">
        <v>0</v>
      </c>
      <c r="BI115" s="82">
        <v>60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1541.4000000000005</v>
      </c>
      <c r="C116" s="108">
        <f>C115-(C123)</f>
        <v>1535.1000000000004</v>
      </c>
      <c r="D116" s="108">
        <f>D115-(D123)</f>
        <v>1483.0000000000005</v>
      </c>
      <c r="E116" s="108">
        <f>E115-(E123)</f>
        <v>1437.5000000000005</v>
      </c>
      <c r="F116" s="108">
        <f>F115-(F123)</f>
        <v>1426.6000000000004</v>
      </c>
      <c r="G116" s="108">
        <f t="shared" ref="G116:AA116" si="36">G115-(G123)</f>
        <v>1476.8000000000006</v>
      </c>
      <c r="H116" s="108">
        <f t="shared" si="36"/>
        <v>1510.9000000000003</v>
      </c>
      <c r="I116" s="108">
        <f t="shared" si="36"/>
        <v>1535.0000000000002</v>
      </c>
      <c r="J116" s="108">
        <f t="shared" si="36"/>
        <v>1635.6000000000004</v>
      </c>
      <c r="K116" s="108">
        <f t="shared" si="36"/>
        <v>1667.0000000000005</v>
      </c>
      <c r="L116" s="108">
        <f t="shared" si="36"/>
        <v>1757.9000000000005</v>
      </c>
      <c r="M116" s="108">
        <f t="shared" si="36"/>
        <v>1749.7</v>
      </c>
      <c r="N116" s="108">
        <f t="shared" si="36"/>
        <v>1649.9000000000003</v>
      </c>
      <c r="O116" s="108">
        <f t="shared" si="36"/>
        <v>1730.7000000000003</v>
      </c>
      <c r="P116" s="108">
        <f t="shared" si="36"/>
        <v>1714.5000000000002</v>
      </c>
      <c r="Q116" s="108">
        <f t="shared" si="36"/>
        <v>1755.7000000000003</v>
      </c>
      <c r="R116" s="108">
        <f t="shared" si="36"/>
        <v>1762.5000000000002</v>
      </c>
      <c r="S116" s="108">
        <f t="shared" si="36"/>
        <v>1834</v>
      </c>
      <c r="T116" s="108">
        <f t="shared" si="36"/>
        <v>1853.2</v>
      </c>
      <c r="U116" s="108">
        <f t="shared" si="36"/>
        <v>1874.3000000000002</v>
      </c>
      <c r="V116" s="108">
        <f t="shared" si="36"/>
        <v>1799.63</v>
      </c>
      <c r="W116" s="108">
        <f t="shared" si="36"/>
        <v>1851.45</v>
      </c>
      <c r="X116" s="108">
        <f t="shared" si="36"/>
        <v>1807.45</v>
      </c>
      <c r="Y116" s="108">
        <f t="shared" si="36"/>
        <v>1850.4500000000003</v>
      </c>
      <c r="Z116" s="108">
        <f t="shared" si="36"/>
        <v>1914.25</v>
      </c>
      <c r="AA116" s="108">
        <f t="shared" si="36"/>
        <v>1814.6499999999999</v>
      </c>
      <c r="AB116" s="108">
        <f>AB115-(AB123)</f>
        <v>1769.05</v>
      </c>
      <c r="AC116" s="108">
        <f>AC115-(AC123)</f>
        <v>1714.35</v>
      </c>
      <c r="AD116" s="108">
        <f>AD115-(AD123)</f>
        <v>1625.35</v>
      </c>
      <c r="AE116" s="108">
        <f>AE115-(AE123)</f>
        <v>1561.35</v>
      </c>
      <c r="AF116" s="108">
        <f>AF115-(AF123)</f>
        <v>1538.05</v>
      </c>
      <c r="AG116" s="104"/>
      <c r="AH116" s="46">
        <f t="shared" si="23"/>
        <v>1914.25</v>
      </c>
      <c r="AI116" s="47">
        <f t="shared" si="24"/>
        <v>1426.6000000000004</v>
      </c>
      <c r="AK116" s="47">
        <f>SUM(B116:F116,M116:U116,AD116:AF116)+SUM(G116:L116,V116:AC116)*0.5</f>
        <v>40125.090000000004</v>
      </c>
      <c r="BF116" s="81"/>
      <c r="BG116" s="82">
        <v>-241</v>
      </c>
      <c r="BH116" s="82">
        <v>0</v>
      </c>
      <c r="BI116" s="82">
        <v>23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37">IF(B97&lt;0,B97*-1,0)</f>
        <v>233</v>
      </c>
      <c r="C117" s="93">
        <f t="shared" si="37"/>
        <v>172</v>
      </c>
      <c r="D117" s="93">
        <f t="shared" ref="D117:F122" si="38">IF(D97&lt;0,D97*-1,0)</f>
        <v>171.5</v>
      </c>
      <c r="E117" s="93">
        <f t="shared" si="38"/>
        <v>131.80000000000001</v>
      </c>
      <c r="F117" s="93">
        <f t="shared" si="38"/>
        <v>140.4</v>
      </c>
      <c r="G117" s="93">
        <f t="shared" ref="G117:AA122" si="39">IF(G97&lt;0,G97*-1,0)</f>
        <v>160.6</v>
      </c>
      <c r="H117" s="93">
        <f t="shared" si="39"/>
        <v>167.5</v>
      </c>
      <c r="I117" s="93">
        <f t="shared" si="39"/>
        <v>335</v>
      </c>
      <c r="J117" s="93">
        <f t="shared" si="39"/>
        <v>290</v>
      </c>
      <c r="K117" s="93">
        <f t="shared" si="39"/>
        <v>219</v>
      </c>
      <c r="L117" s="93">
        <f t="shared" si="39"/>
        <v>240</v>
      </c>
      <c r="M117" s="93">
        <f t="shared" si="39"/>
        <v>160.4</v>
      </c>
      <c r="N117" s="93">
        <f t="shared" si="39"/>
        <v>0</v>
      </c>
      <c r="O117" s="93">
        <f t="shared" si="39"/>
        <v>0</v>
      </c>
      <c r="P117" s="93">
        <f t="shared" si="39"/>
        <v>0</v>
      </c>
      <c r="Q117" s="93">
        <f t="shared" si="39"/>
        <v>0</v>
      </c>
      <c r="R117" s="93">
        <f t="shared" si="39"/>
        <v>0</v>
      </c>
      <c r="S117" s="93">
        <f t="shared" si="39"/>
        <v>0</v>
      </c>
      <c r="T117" s="93">
        <f t="shared" si="39"/>
        <v>0</v>
      </c>
      <c r="U117" s="93">
        <f t="shared" si="39"/>
        <v>0</v>
      </c>
      <c r="V117" s="93">
        <f t="shared" si="39"/>
        <v>0</v>
      </c>
      <c r="W117" s="93">
        <f t="shared" si="39"/>
        <v>0</v>
      </c>
      <c r="X117" s="93">
        <f t="shared" si="39"/>
        <v>0</v>
      </c>
      <c r="Y117" s="93">
        <f t="shared" si="39"/>
        <v>145</v>
      </c>
      <c r="Z117" s="93">
        <f t="shared" si="39"/>
        <v>117</v>
      </c>
      <c r="AA117" s="93">
        <f t="shared" si="39"/>
        <v>162</v>
      </c>
      <c r="AB117" s="93">
        <f t="shared" ref="AB117:AF122" si="40">IF(AB97&lt;0,AB97*-1,0)</f>
        <v>130</v>
      </c>
      <c r="AC117" s="93">
        <f t="shared" si="40"/>
        <v>147</v>
      </c>
      <c r="AD117" s="93">
        <f t="shared" si="40"/>
        <v>240</v>
      </c>
      <c r="AE117" s="93">
        <f t="shared" si="40"/>
        <v>241</v>
      </c>
      <c r="AF117" s="93">
        <f t="shared" si="40"/>
        <v>247</v>
      </c>
      <c r="AG117" s="61"/>
      <c r="AH117" s="46">
        <f t="shared" si="23"/>
        <v>335</v>
      </c>
      <c r="AI117" s="47">
        <f t="shared" si="24"/>
        <v>0</v>
      </c>
      <c r="BG117" s="82">
        <v>-247</v>
      </c>
      <c r="BH117" s="82">
        <v>0</v>
      </c>
      <c r="BI117" s="82">
        <v>23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7"/>
        <v>0</v>
      </c>
      <c r="C118" s="93">
        <f t="shared" si="37"/>
        <v>0</v>
      </c>
      <c r="D118" s="93">
        <f t="shared" si="38"/>
        <v>0</v>
      </c>
      <c r="E118" s="93">
        <f t="shared" si="38"/>
        <v>0</v>
      </c>
      <c r="F118" s="93">
        <f t="shared" si="38"/>
        <v>0</v>
      </c>
      <c r="G118" s="93">
        <f t="shared" si="39"/>
        <v>0</v>
      </c>
      <c r="H118" s="93">
        <f t="shared" si="39"/>
        <v>0</v>
      </c>
      <c r="I118" s="93">
        <f t="shared" si="39"/>
        <v>0</v>
      </c>
      <c r="J118" s="93">
        <f t="shared" si="39"/>
        <v>0</v>
      </c>
      <c r="K118" s="93">
        <f t="shared" si="39"/>
        <v>0</v>
      </c>
      <c r="L118" s="93">
        <f t="shared" si="39"/>
        <v>0</v>
      </c>
      <c r="M118" s="93">
        <f t="shared" si="39"/>
        <v>0</v>
      </c>
      <c r="N118" s="93">
        <f t="shared" si="39"/>
        <v>0</v>
      </c>
      <c r="O118" s="93">
        <f t="shared" si="39"/>
        <v>0</v>
      </c>
      <c r="P118" s="93">
        <f t="shared" si="39"/>
        <v>0</v>
      </c>
      <c r="Q118" s="93">
        <f t="shared" si="39"/>
        <v>0</v>
      </c>
      <c r="R118" s="93">
        <f t="shared" si="39"/>
        <v>0</v>
      </c>
      <c r="S118" s="93">
        <f t="shared" si="39"/>
        <v>0</v>
      </c>
      <c r="T118" s="93">
        <f t="shared" si="39"/>
        <v>0</v>
      </c>
      <c r="U118" s="93">
        <f t="shared" si="39"/>
        <v>0</v>
      </c>
      <c r="V118" s="93">
        <f t="shared" si="39"/>
        <v>0</v>
      </c>
      <c r="W118" s="93">
        <f t="shared" si="39"/>
        <v>0</v>
      </c>
      <c r="X118" s="93">
        <f t="shared" si="39"/>
        <v>0</v>
      </c>
      <c r="Y118" s="93">
        <f t="shared" si="39"/>
        <v>0</v>
      </c>
      <c r="Z118" s="93">
        <f t="shared" si="39"/>
        <v>0</v>
      </c>
      <c r="AA118" s="93">
        <f t="shared" si="39"/>
        <v>0</v>
      </c>
      <c r="AB118" s="93">
        <f t="shared" si="40"/>
        <v>0</v>
      </c>
      <c r="AC118" s="93">
        <f t="shared" si="40"/>
        <v>0</v>
      </c>
      <c r="AD118" s="93">
        <f t="shared" si="40"/>
        <v>0</v>
      </c>
      <c r="AE118" s="93">
        <f t="shared" si="40"/>
        <v>0</v>
      </c>
      <c r="AF118" s="93">
        <f t="shared" si="40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-233</v>
      </c>
      <c r="BH118" s="82">
        <v>0</v>
      </c>
      <c r="BI118" s="82">
        <v>17.3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7"/>
        <v>0</v>
      </c>
      <c r="C119" s="93">
        <f t="shared" si="37"/>
        <v>0</v>
      </c>
      <c r="D119" s="93">
        <f t="shared" si="38"/>
        <v>0</v>
      </c>
      <c r="E119" s="93">
        <f t="shared" si="38"/>
        <v>0</v>
      </c>
      <c r="F119" s="93">
        <f t="shared" si="38"/>
        <v>0</v>
      </c>
      <c r="G119" s="93">
        <f t="shared" si="39"/>
        <v>0</v>
      </c>
      <c r="H119" s="93">
        <f t="shared" si="39"/>
        <v>0</v>
      </c>
      <c r="I119" s="93">
        <f t="shared" si="39"/>
        <v>0</v>
      </c>
      <c r="J119" s="93">
        <f t="shared" si="39"/>
        <v>0</v>
      </c>
      <c r="K119" s="93">
        <f t="shared" si="39"/>
        <v>0</v>
      </c>
      <c r="L119" s="93">
        <f t="shared" si="39"/>
        <v>0</v>
      </c>
      <c r="M119" s="93">
        <f t="shared" si="39"/>
        <v>0</v>
      </c>
      <c r="N119" s="93">
        <f t="shared" si="39"/>
        <v>0</v>
      </c>
      <c r="O119" s="93">
        <f t="shared" si="39"/>
        <v>0</v>
      </c>
      <c r="P119" s="93">
        <f t="shared" si="39"/>
        <v>0</v>
      </c>
      <c r="Q119" s="93">
        <f t="shared" si="39"/>
        <v>0</v>
      </c>
      <c r="R119" s="93">
        <f t="shared" si="39"/>
        <v>0</v>
      </c>
      <c r="S119" s="93">
        <f t="shared" si="39"/>
        <v>0</v>
      </c>
      <c r="T119" s="93">
        <f t="shared" si="39"/>
        <v>0</v>
      </c>
      <c r="U119" s="93">
        <f t="shared" si="39"/>
        <v>0</v>
      </c>
      <c r="V119" s="93">
        <f t="shared" si="39"/>
        <v>0</v>
      </c>
      <c r="W119" s="93">
        <f t="shared" si="39"/>
        <v>0</v>
      </c>
      <c r="X119" s="93">
        <f t="shared" si="39"/>
        <v>0</v>
      </c>
      <c r="Y119" s="93">
        <f t="shared" si="39"/>
        <v>0</v>
      </c>
      <c r="Z119" s="93">
        <f t="shared" si="39"/>
        <v>0</v>
      </c>
      <c r="AA119" s="93">
        <f t="shared" si="39"/>
        <v>0</v>
      </c>
      <c r="AB119" s="93">
        <f t="shared" si="40"/>
        <v>0</v>
      </c>
      <c r="AC119" s="93">
        <f t="shared" si="40"/>
        <v>0</v>
      </c>
      <c r="AD119" s="93">
        <f t="shared" si="40"/>
        <v>0</v>
      </c>
      <c r="AE119" s="93">
        <f t="shared" si="40"/>
        <v>0</v>
      </c>
      <c r="AF119" s="93">
        <f t="shared" si="40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37"/>
        <v>0</v>
      </c>
      <c r="C120" s="93">
        <f t="shared" si="37"/>
        <v>0</v>
      </c>
      <c r="D120" s="93">
        <f t="shared" si="38"/>
        <v>0</v>
      </c>
      <c r="E120" s="93">
        <f t="shared" si="38"/>
        <v>0</v>
      </c>
      <c r="F120" s="93">
        <f t="shared" si="38"/>
        <v>0</v>
      </c>
      <c r="G120" s="93">
        <f t="shared" si="39"/>
        <v>0</v>
      </c>
      <c r="H120" s="93">
        <f t="shared" si="39"/>
        <v>0</v>
      </c>
      <c r="I120" s="93">
        <f t="shared" si="39"/>
        <v>0</v>
      </c>
      <c r="J120" s="93">
        <f t="shared" si="39"/>
        <v>0</v>
      </c>
      <c r="K120" s="93">
        <f t="shared" si="39"/>
        <v>0</v>
      </c>
      <c r="L120" s="93">
        <f t="shared" si="39"/>
        <v>0</v>
      </c>
      <c r="M120" s="93">
        <f t="shared" si="39"/>
        <v>0</v>
      </c>
      <c r="N120" s="93">
        <f t="shared" si="39"/>
        <v>0</v>
      </c>
      <c r="O120" s="93">
        <f t="shared" si="39"/>
        <v>0</v>
      </c>
      <c r="P120" s="93">
        <f t="shared" si="39"/>
        <v>0</v>
      </c>
      <c r="Q120" s="93">
        <f t="shared" si="39"/>
        <v>0</v>
      </c>
      <c r="R120" s="93">
        <f t="shared" si="39"/>
        <v>0</v>
      </c>
      <c r="S120" s="93">
        <f t="shared" si="39"/>
        <v>0</v>
      </c>
      <c r="T120" s="93">
        <f t="shared" si="39"/>
        <v>0</v>
      </c>
      <c r="U120" s="93">
        <f t="shared" si="39"/>
        <v>0</v>
      </c>
      <c r="V120" s="93">
        <f t="shared" si="39"/>
        <v>0</v>
      </c>
      <c r="W120" s="93">
        <f t="shared" si="39"/>
        <v>0</v>
      </c>
      <c r="X120" s="93">
        <f t="shared" si="39"/>
        <v>0</v>
      </c>
      <c r="Y120" s="93">
        <f t="shared" si="39"/>
        <v>0</v>
      </c>
      <c r="Z120" s="93">
        <f t="shared" si="39"/>
        <v>0</v>
      </c>
      <c r="AA120" s="93">
        <f t="shared" si="39"/>
        <v>0</v>
      </c>
      <c r="AB120" s="93">
        <f t="shared" si="40"/>
        <v>0</v>
      </c>
      <c r="AC120" s="93">
        <f t="shared" si="40"/>
        <v>0</v>
      </c>
      <c r="AD120" s="93">
        <f t="shared" si="40"/>
        <v>0</v>
      </c>
      <c r="AE120" s="93">
        <f t="shared" si="40"/>
        <v>0</v>
      </c>
      <c r="AF120" s="93">
        <f t="shared" si="40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37"/>
        <v>0</v>
      </c>
      <c r="C121" s="93">
        <f t="shared" si="37"/>
        <v>0</v>
      </c>
      <c r="D121" s="93">
        <f t="shared" si="38"/>
        <v>0</v>
      </c>
      <c r="E121" s="93">
        <f t="shared" si="38"/>
        <v>0</v>
      </c>
      <c r="F121" s="93">
        <f t="shared" si="38"/>
        <v>0</v>
      </c>
      <c r="G121" s="93">
        <f t="shared" si="39"/>
        <v>0</v>
      </c>
      <c r="H121" s="93">
        <f t="shared" si="39"/>
        <v>0</v>
      </c>
      <c r="I121" s="93">
        <f t="shared" si="39"/>
        <v>0</v>
      </c>
      <c r="J121" s="93">
        <f t="shared" si="39"/>
        <v>0</v>
      </c>
      <c r="K121" s="93">
        <f t="shared" si="39"/>
        <v>0</v>
      </c>
      <c r="L121" s="93">
        <f t="shared" si="39"/>
        <v>0</v>
      </c>
      <c r="M121" s="93">
        <f t="shared" si="39"/>
        <v>0</v>
      </c>
      <c r="N121" s="93">
        <f t="shared" si="39"/>
        <v>0</v>
      </c>
      <c r="O121" s="93">
        <f t="shared" si="39"/>
        <v>0</v>
      </c>
      <c r="P121" s="93">
        <f t="shared" si="39"/>
        <v>0</v>
      </c>
      <c r="Q121" s="93">
        <f t="shared" si="39"/>
        <v>0</v>
      </c>
      <c r="R121" s="93">
        <f t="shared" si="39"/>
        <v>0</v>
      </c>
      <c r="S121" s="93">
        <f t="shared" si="39"/>
        <v>0</v>
      </c>
      <c r="T121" s="93">
        <f t="shared" si="39"/>
        <v>0</v>
      </c>
      <c r="U121" s="93">
        <f t="shared" si="39"/>
        <v>0</v>
      </c>
      <c r="V121" s="93">
        <f t="shared" si="39"/>
        <v>0</v>
      </c>
      <c r="W121" s="93">
        <f t="shared" si="39"/>
        <v>0</v>
      </c>
      <c r="X121" s="93">
        <f t="shared" si="39"/>
        <v>0</v>
      </c>
      <c r="Y121" s="93">
        <f t="shared" si="39"/>
        <v>0</v>
      </c>
      <c r="Z121" s="93">
        <f t="shared" si="39"/>
        <v>0</v>
      </c>
      <c r="AA121" s="93">
        <f t="shared" si="39"/>
        <v>0</v>
      </c>
      <c r="AB121" s="93">
        <f t="shared" si="40"/>
        <v>0</v>
      </c>
      <c r="AC121" s="93">
        <f t="shared" si="40"/>
        <v>0</v>
      </c>
      <c r="AD121" s="93">
        <f t="shared" si="40"/>
        <v>0</v>
      </c>
      <c r="AE121" s="93">
        <f t="shared" si="40"/>
        <v>0</v>
      </c>
      <c r="AF121" s="93">
        <f t="shared" si="40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37"/>
        <v>0</v>
      </c>
      <c r="C122" s="93">
        <f t="shared" si="37"/>
        <v>0</v>
      </c>
      <c r="D122" s="93">
        <f t="shared" si="38"/>
        <v>0</v>
      </c>
      <c r="E122" s="93">
        <f t="shared" si="38"/>
        <v>0</v>
      </c>
      <c r="F122" s="93">
        <f t="shared" si="38"/>
        <v>0</v>
      </c>
      <c r="G122" s="93">
        <f t="shared" si="39"/>
        <v>0</v>
      </c>
      <c r="H122" s="93">
        <f t="shared" si="39"/>
        <v>0</v>
      </c>
      <c r="I122" s="93">
        <f t="shared" si="39"/>
        <v>0</v>
      </c>
      <c r="J122" s="93">
        <f t="shared" si="39"/>
        <v>0</v>
      </c>
      <c r="K122" s="93">
        <f t="shared" si="39"/>
        <v>0</v>
      </c>
      <c r="L122" s="93">
        <f t="shared" si="39"/>
        <v>0</v>
      </c>
      <c r="M122" s="93">
        <f t="shared" si="39"/>
        <v>0</v>
      </c>
      <c r="N122" s="93">
        <f t="shared" si="39"/>
        <v>0</v>
      </c>
      <c r="O122" s="93">
        <f t="shared" si="39"/>
        <v>0</v>
      </c>
      <c r="P122" s="93">
        <f t="shared" si="39"/>
        <v>0</v>
      </c>
      <c r="Q122" s="93">
        <f t="shared" si="39"/>
        <v>0</v>
      </c>
      <c r="R122" s="93">
        <f t="shared" si="39"/>
        <v>0</v>
      </c>
      <c r="S122" s="93">
        <f t="shared" si="39"/>
        <v>0</v>
      </c>
      <c r="T122" s="93">
        <f t="shared" si="39"/>
        <v>0</v>
      </c>
      <c r="U122" s="93">
        <f t="shared" si="39"/>
        <v>0</v>
      </c>
      <c r="V122" s="93">
        <f t="shared" si="39"/>
        <v>0</v>
      </c>
      <c r="W122" s="93">
        <f t="shared" si="39"/>
        <v>0</v>
      </c>
      <c r="X122" s="93">
        <f t="shared" si="39"/>
        <v>0</v>
      </c>
      <c r="Y122" s="93">
        <f t="shared" si="39"/>
        <v>0</v>
      </c>
      <c r="Z122" s="93">
        <f t="shared" si="39"/>
        <v>0</v>
      </c>
      <c r="AA122" s="93">
        <f t="shared" si="39"/>
        <v>0</v>
      </c>
      <c r="AB122" s="93">
        <f t="shared" si="40"/>
        <v>0</v>
      </c>
      <c r="AC122" s="93">
        <f t="shared" si="40"/>
        <v>0</v>
      </c>
      <c r="AD122" s="93">
        <f t="shared" si="40"/>
        <v>0</v>
      </c>
      <c r="AE122" s="93">
        <f t="shared" si="40"/>
        <v>0</v>
      </c>
      <c r="AF122" s="93">
        <f t="shared" si="40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>SUM(B117:B122)</f>
        <v>233</v>
      </c>
      <c r="C123" s="70">
        <f>SUM(C117:C122)</f>
        <v>172</v>
      </c>
      <c r="D123" s="70">
        <f>SUM(D117:D122)</f>
        <v>171.5</v>
      </c>
      <c r="E123" s="70">
        <f>SUM(E117:E122)</f>
        <v>131.80000000000001</v>
      </c>
      <c r="F123" s="70">
        <f>SUM(F117:F122)</f>
        <v>140.4</v>
      </c>
      <c r="G123" s="70">
        <f t="shared" ref="G123:AA123" si="41">SUM(G117:G122)</f>
        <v>160.6</v>
      </c>
      <c r="H123" s="70">
        <f t="shared" si="41"/>
        <v>167.5</v>
      </c>
      <c r="I123" s="70">
        <f t="shared" si="41"/>
        <v>335</v>
      </c>
      <c r="J123" s="70">
        <f t="shared" si="41"/>
        <v>290</v>
      </c>
      <c r="K123" s="70">
        <f t="shared" si="41"/>
        <v>219</v>
      </c>
      <c r="L123" s="70">
        <f t="shared" si="41"/>
        <v>240</v>
      </c>
      <c r="M123" s="70">
        <f t="shared" si="41"/>
        <v>160.4</v>
      </c>
      <c r="N123" s="70">
        <f t="shared" si="41"/>
        <v>0</v>
      </c>
      <c r="O123" s="70">
        <f t="shared" si="41"/>
        <v>0</v>
      </c>
      <c r="P123" s="70">
        <f t="shared" si="41"/>
        <v>0</v>
      </c>
      <c r="Q123" s="70">
        <f t="shared" si="41"/>
        <v>0</v>
      </c>
      <c r="R123" s="70">
        <f t="shared" si="41"/>
        <v>0</v>
      </c>
      <c r="S123" s="70">
        <f t="shared" si="41"/>
        <v>0</v>
      </c>
      <c r="T123" s="70">
        <f t="shared" si="41"/>
        <v>0</v>
      </c>
      <c r="U123" s="70">
        <f t="shared" si="41"/>
        <v>0</v>
      </c>
      <c r="V123" s="70">
        <f t="shared" si="41"/>
        <v>0</v>
      </c>
      <c r="W123" s="70">
        <f t="shared" si="41"/>
        <v>0</v>
      </c>
      <c r="X123" s="70">
        <f t="shared" si="41"/>
        <v>0</v>
      </c>
      <c r="Y123" s="70">
        <f t="shared" si="41"/>
        <v>145</v>
      </c>
      <c r="Z123" s="70">
        <f t="shared" si="41"/>
        <v>117</v>
      </c>
      <c r="AA123" s="70">
        <f t="shared" si="41"/>
        <v>162</v>
      </c>
      <c r="AB123" s="70">
        <f>SUM(AB117:AB122)</f>
        <v>130</v>
      </c>
      <c r="AC123" s="70">
        <f>SUM(AC117:AC122)</f>
        <v>147</v>
      </c>
      <c r="AD123" s="70">
        <f>SUM(AD117:AD122)</f>
        <v>240</v>
      </c>
      <c r="AE123" s="70">
        <f>SUM(AE117:AE122)</f>
        <v>241</v>
      </c>
      <c r="AF123" s="70">
        <f>SUM(AF117:AF122)</f>
        <v>247</v>
      </c>
      <c r="AG123" s="104"/>
      <c r="AH123" s="46">
        <f t="shared" si="23"/>
        <v>335</v>
      </c>
      <c r="AI123" s="47">
        <f t="shared" si="24"/>
        <v>0</v>
      </c>
      <c r="AJ123" s="105">
        <f t="array" ref="AJ123">MIN(IF(B123:AF123&lt;&gt;0,B123:AF123))</f>
        <v>117</v>
      </c>
    </row>
    <row r="124" spans="1:64" ht="15.75" thickBot="1">
      <c r="A124" s="87" t="s">
        <v>146</v>
      </c>
      <c r="B124" s="70">
        <f>B108-B123</f>
        <v>-206</v>
      </c>
      <c r="C124" s="70">
        <f>C108-C123</f>
        <v>-131.5</v>
      </c>
      <c r="D124" s="70">
        <f>D108-D123</f>
        <v>-124</v>
      </c>
      <c r="E124" s="70">
        <f>E108-E123</f>
        <v>-84.000000000000014</v>
      </c>
      <c r="F124" s="70">
        <f>F108-F123</f>
        <v>-97</v>
      </c>
      <c r="G124" s="70">
        <f t="shared" ref="G124:AA124" si="42">G108-G123</f>
        <v>-116.8</v>
      </c>
      <c r="H124" s="70">
        <f t="shared" si="42"/>
        <v>-121.9</v>
      </c>
      <c r="I124" s="70">
        <f t="shared" si="42"/>
        <v>-293.7</v>
      </c>
      <c r="J124" s="70">
        <f t="shared" si="42"/>
        <v>-244.1</v>
      </c>
      <c r="K124" s="70">
        <f t="shared" si="42"/>
        <v>-158.80000000000001</v>
      </c>
      <c r="L124" s="70">
        <f t="shared" si="42"/>
        <v>-33.100000000000023</v>
      </c>
      <c r="M124" s="70">
        <f t="shared" si="42"/>
        <v>34.5</v>
      </c>
      <c r="N124" s="70">
        <f t="shared" si="42"/>
        <v>302</v>
      </c>
      <c r="O124" s="70">
        <f t="shared" si="42"/>
        <v>388</v>
      </c>
      <c r="P124" s="70">
        <f t="shared" si="42"/>
        <v>378.5</v>
      </c>
      <c r="Q124" s="70">
        <f t="shared" si="42"/>
        <v>480.2</v>
      </c>
      <c r="R124" s="70">
        <f t="shared" si="42"/>
        <v>472.2</v>
      </c>
      <c r="S124" s="70">
        <f t="shared" si="42"/>
        <v>531</v>
      </c>
      <c r="T124" s="70">
        <f t="shared" si="42"/>
        <v>541</v>
      </c>
      <c r="U124" s="70">
        <f t="shared" si="42"/>
        <v>518</v>
      </c>
      <c r="V124" s="70">
        <f t="shared" si="42"/>
        <v>440.2</v>
      </c>
      <c r="W124" s="70">
        <f t="shared" si="42"/>
        <v>351.5</v>
      </c>
      <c r="X124" s="70">
        <f t="shared" si="42"/>
        <v>237.3</v>
      </c>
      <c r="Y124" s="70">
        <f t="shared" si="42"/>
        <v>-90</v>
      </c>
      <c r="Z124" s="70">
        <f t="shared" si="42"/>
        <v>-47.400000000000006</v>
      </c>
      <c r="AA124" s="70">
        <f t="shared" si="42"/>
        <v>-89.7</v>
      </c>
      <c r="AB124" s="70">
        <f>AB108-AB123</f>
        <v>-45.3</v>
      </c>
      <c r="AC124" s="70">
        <f>AC108-AC123</f>
        <v>-63</v>
      </c>
      <c r="AD124" s="70">
        <f>AD108-AD123</f>
        <v>-159</v>
      </c>
      <c r="AE124" s="70">
        <f>AE108-AE123</f>
        <v>-197</v>
      </c>
      <c r="AF124" s="70">
        <f>AF108-AF123</f>
        <v>-217</v>
      </c>
      <c r="AG124" s="104"/>
      <c r="AH124" s="46">
        <f t="shared" si="23"/>
        <v>541</v>
      </c>
      <c r="AI124" s="47">
        <f t="shared" si="24"/>
        <v>-293.7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49.84</v>
      </c>
      <c r="C126" s="117">
        <v>49.957999999999998</v>
      </c>
      <c r="D126" s="117">
        <v>49.935000000000002</v>
      </c>
      <c r="E126" s="117">
        <v>50.06</v>
      </c>
      <c r="F126" s="117">
        <v>50.024000000000001</v>
      </c>
      <c r="G126" s="117">
        <v>49.957000000000001</v>
      </c>
      <c r="H126" s="117">
        <v>49.921999999999997</v>
      </c>
      <c r="I126" s="117">
        <v>49.863999999999997</v>
      </c>
      <c r="J126" s="117">
        <v>50.012999999999998</v>
      </c>
      <c r="K126" s="117">
        <v>50.036999999999999</v>
      </c>
      <c r="L126" s="117">
        <v>49.954000000000001</v>
      </c>
      <c r="M126" s="117">
        <v>49.912999999999997</v>
      </c>
      <c r="N126" s="117">
        <v>50.032200000000003</v>
      </c>
      <c r="O126" s="117">
        <v>50.032200000000003</v>
      </c>
      <c r="P126" s="117">
        <v>49.987000000000002</v>
      </c>
      <c r="Q126" s="117">
        <v>49.987000000000002</v>
      </c>
      <c r="R126" s="117">
        <v>49.994999999999997</v>
      </c>
      <c r="S126" s="117">
        <v>49.994999999999997</v>
      </c>
      <c r="T126" s="117">
        <v>49.994999999999997</v>
      </c>
      <c r="U126" s="117">
        <v>49.994999999999997</v>
      </c>
      <c r="V126" s="117">
        <v>50.35</v>
      </c>
      <c r="W126" s="117">
        <v>50.35</v>
      </c>
      <c r="X126" s="117">
        <v>50.35</v>
      </c>
      <c r="Y126" s="117">
        <v>50.35</v>
      </c>
      <c r="Z126" s="117">
        <v>50.35</v>
      </c>
      <c r="AA126" s="117">
        <v>50.35</v>
      </c>
      <c r="AB126" s="117">
        <v>50.35</v>
      </c>
      <c r="AC126" s="117">
        <v>50.06</v>
      </c>
      <c r="AD126" s="117">
        <v>50.05</v>
      </c>
      <c r="AE126" s="117">
        <v>50.02</v>
      </c>
      <c r="AF126" s="117">
        <v>50.027000000000001</v>
      </c>
      <c r="AG126" s="118"/>
      <c r="AH126" s="46">
        <f t="shared" si="23"/>
        <v>50.35</v>
      </c>
      <c r="AI126" s="47">
        <f t="shared" si="24"/>
        <v>49.84</v>
      </c>
    </row>
    <row r="127" spans="1:64">
      <c r="A127" s="119" t="s">
        <v>149</v>
      </c>
      <c r="B127" s="43">
        <v>132.19999999999999</v>
      </c>
      <c r="C127" s="43">
        <v>133.1</v>
      </c>
      <c r="D127" s="43">
        <v>133.30000000000001</v>
      </c>
      <c r="E127" s="43">
        <v>134</v>
      </c>
      <c r="F127" s="43">
        <v>133.80000000000001</v>
      </c>
      <c r="G127" s="43">
        <v>133</v>
      </c>
      <c r="H127" s="43">
        <v>132.4</v>
      </c>
      <c r="I127" s="43">
        <v>132.9</v>
      </c>
      <c r="J127" s="43">
        <v>131.6</v>
      </c>
      <c r="K127" s="43">
        <v>130.30000000000001</v>
      </c>
      <c r="L127" s="43">
        <v>129.6</v>
      </c>
      <c r="M127" s="43">
        <v>128.30000000000001</v>
      </c>
      <c r="N127" s="43">
        <v>131.1</v>
      </c>
      <c r="O127" s="43">
        <v>131.1</v>
      </c>
      <c r="P127" s="43">
        <v>130.5</v>
      </c>
      <c r="Q127" s="43">
        <v>130.5</v>
      </c>
      <c r="R127" s="43">
        <v>134.1</v>
      </c>
      <c r="S127" s="43">
        <v>134.1</v>
      </c>
      <c r="T127" s="43">
        <v>134.1</v>
      </c>
      <c r="U127" s="43">
        <v>134.1</v>
      </c>
      <c r="V127" s="43">
        <v>134.80000000000001</v>
      </c>
      <c r="W127" s="43">
        <v>134.80000000000001</v>
      </c>
      <c r="X127" s="43">
        <v>134.80000000000001</v>
      </c>
      <c r="Y127" s="43">
        <v>134.80000000000001</v>
      </c>
      <c r="Z127" s="43">
        <v>134.80000000000001</v>
      </c>
      <c r="AA127" s="43">
        <v>134.80000000000001</v>
      </c>
      <c r="AB127" s="43">
        <v>134.80000000000001</v>
      </c>
      <c r="AC127" s="43">
        <v>134.80000000000001</v>
      </c>
      <c r="AD127" s="43">
        <v>134.80000000000001</v>
      </c>
      <c r="AE127" s="43">
        <v>134.80000000000001</v>
      </c>
      <c r="AF127" s="43">
        <v>134.80000000000001</v>
      </c>
      <c r="AG127" s="120"/>
      <c r="AH127" s="46">
        <f t="shared" si="23"/>
        <v>134.80000000000001</v>
      </c>
      <c r="AI127" s="47">
        <f t="shared" si="24"/>
        <v>128.30000000000001</v>
      </c>
    </row>
    <row r="128" spans="1:64">
      <c r="A128" s="119" t="s">
        <v>150</v>
      </c>
      <c r="B128" s="43">
        <v>131.19999999999999</v>
      </c>
      <c r="C128" s="43">
        <v>132.1</v>
      </c>
      <c r="D128" s="43">
        <v>132.5</v>
      </c>
      <c r="E128" s="43">
        <v>132.80000000000001</v>
      </c>
      <c r="F128" s="43">
        <v>132.1</v>
      </c>
      <c r="G128" s="43">
        <v>131.77000000000001</v>
      </c>
      <c r="H128" s="43">
        <v>131.69999999999999</v>
      </c>
      <c r="I128" s="43">
        <v>131.30000000000001</v>
      </c>
      <c r="J128" s="43">
        <v>130.1</v>
      </c>
      <c r="K128" s="43">
        <v>129.69999999999999</v>
      </c>
      <c r="L128" s="43">
        <v>130.69999999999999</v>
      </c>
      <c r="M128" s="43">
        <v>129.9</v>
      </c>
      <c r="N128" s="43">
        <v>130.6</v>
      </c>
      <c r="O128" s="43">
        <v>130.6</v>
      </c>
      <c r="P128" s="43">
        <v>129.9</v>
      </c>
      <c r="Q128" s="43">
        <v>129.9</v>
      </c>
      <c r="R128" s="43">
        <v>131.6</v>
      </c>
      <c r="S128" s="43">
        <v>131.6</v>
      </c>
      <c r="T128" s="43">
        <v>131.6</v>
      </c>
      <c r="U128" s="43">
        <v>131.6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133.30000000000001</v>
      </c>
      <c r="AA128" s="43">
        <v>133.30000000000001</v>
      </c>
      <c r="AB128" s="43">
        <v>133.30000000000001</v>
      </c>
      <c r="AC128" s="43">
        <v>133.30000000000001</v>
      </c>
      <c r="AD128" s="43">
        <v>133.30000000000001</v>
      </c>
      <c r="AE128" s="43">
        <v>133.30000000000001</v>
      </c>
      <c r="AF128" s="43">
        <v>133.30000000000001</v>
      </c>
      <c r="AG128" s="120"/>
      <c r="AH128" s="46">
        <f t="shared" si="23"/>
        <v>133.30000000000001</v>
      </c>
      <c r="AI128" s="47">
        <f t="shared" si="24"/>
        <v>129.69999999999999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135.5</v>
      </c>
      <c r="C130" s="43">
        <v>136.1</v>
      </c>
      <c r="D130" s="43">
        <v>136.4</v>
      </c>
      <c r="E130" s="43">
        <v>136.4</v>
      </c>
      <c r="F130" s="43">
        <v>137.69999999999999</v>
      </c>
      <c r="G130" s="43">
        <v>135.80000000000001</v>
      </c>
      <c r="H130" s="43">
        <v>135.80000000000001</v>
      </c>
      <c r="I130" s="43">
        <v>136.4</v>
      </c>
      <c r="J130" s="43">
        <v>135.19999999999999</v>
      </c>
      <c r="K130" s="43">
        <v>135.1</v>
      </c>
      <c r="L130" s="43">
        <v>134.80000000000001</v>
      </c>
      <c r="M130" s="43">
        <v>134.69999999999999</v>
      </c>
      <c r="N130" s="43">
        <v>132.6</v>
      </c>
      <c r="O130" s="43">
        <v>132.6</v>
      </c>
      <c r="P130" s="43">
        <v>133.80000000000001</v>
      </c>
      <c r="Q130" s="43">
        <v>135.5</v>
      </c>
      <c r="R130" s="43">
        <v>135.30000000000001</v>
      </c>
      <c r="S130" s="43">
        <v>135.30000000000001</v>
      </c>
      <c r="T130" s="43">
        <v>135.30000000000001</v>
      </c>
      <c r="U130" s="43">
        <v>135.30000000000001</v>
      </c>
      <c r="V130" s="43">
        <v>133.9</v>
      </c>
      <c r="W130" s="43">
        <v>133.9</v>
      </c>
      <c r="X130" s="43">
        <v>133.9</v>
      </c>
      <c r="Y130" s="43">
        <v>133.9</v>
      </c>
      <c r="Z130" s="43">
        <v>133.9</v>
      </c>
      <c r="AA130" s="43">
        <v>133.9</v>
      </c>
      <c r="AB130" s="43">
        <v>133.9</v>
      </c>
      <c r="AC130" s="43">
        <v>133.9</v>
      </c>
      <c r="AD130" s="43">
        <v>133.9</v>
      </c>
      <c r="AE130" s="43">
        <v>133.9</v>
      </c>
      <c r="AF130" s="43">
        <v>133.9</v>
      </c>
      <c r="AG130" s="120"/>
      <c r="AH130" s="46">
        <f t="shared" si="23"/>
        <v>137.69999999999999</v>
      </c>
      <c r="AI130" s="47">
        <f t="shared" si="24"/>
        <v>132.6</v>
      </c>
    </row>
    <row r="131" spans="1:35">
      <c r="A131" s="121" t="s">
        <v>153</v>
      </c>
      <c r="B131" s="122">
        <v>132.80000000000001</v>
      </c>
      <c r="C131" s="122">
        <v>133.6</v>
      </c>
      <c r="D131" s="122">
        <v>134.5</v>
      </c>
      <c r="E131" s="122">
        <v>133.5</v>
      </c>
      <c r="F131" s="122">
        <v>134.80000000000001</v>
      </c>
      <c r="G131" s="122">
        <v>132.30000000000001</v>
      </c>
      <c r="H131" s="122">
        <v>132.6</v>
      </c>
      <c r="I131" s="122">
        <v>132.5</v>
      </c>
      <c r="J131" s="122">
        <v>131.9</v>
      </c>
      <c r="K131" s="122">
        <v>134.5</v>
      </c>
      <c r="L131" s="122">
        <v>135.5</v>
      </c>
      <c r="M131" s="122">
        <v>135.30000000000001</v>
      </c>
      <c r="N131" s="122">
        <v>132.30000000000001</v>
      </c>
      <c r="O131" s="122">
        <v>133.30000000000001</v>
      </c>
      <c r="P131" s="122">
        <v>132.80000000000001</v>
      </c>
      <c r="Q131" s="122">
        <v>134.4</v>
      </c>
      <c r="R131" s="122">
        <v>134.30000000000001</v>
      </c>
      <c r="S131" s="122">
        <v>134.30000000000001</v>
      </c>
      <c r="T131" s="122">
        <v>134.30000000000001</v>
      </c>
      <c r="U131" s="122">
        <v>134.30000000000001</v>
      </c>
      <c r="V131" s="122">
        <v>133.4</v>
      </c>
      <c r="W131" s="122">
        <v>133.4</v>
      </c>
      <c r="X131" s="122">
        <v>133.4</v>
      </c>
      <c r="Y131" s="122">
        <v>133.4</v>
      </c>
      <c r="Z131" s="122">
        <v>133.4</v>
      </c>
      <c r="AA131" s="122">
        <v>133.4</v>
      </c>
      <c r="AB131" s="122">
        <v>133.4</v>
      </c>
      <c r="AC131" s="122">
        <v>133.4</v>
      </c>
      <c r="AD131" s="122">
        <v>133.4</v>
      </c>
      <c r="AE131" s="122">
        <v>133.4</v>
      </c>
      <c r="AF131" s="122">
        <v>133.4</v>
      </c>
      <c r="AG131" s="123"/>
      <c r="AH131" s="46">
        <f t="shared" si="23"/>
        <v>135.5</v>
      </c>
      <c r="AI131" s="47">
        <f t="shared" si="24"/>
        <v>131.9</v>
      </c>
    </row>
    <row r="132" spans="1:35">
      <c r="A132" s="119" t="s">
        <v>154</v>
      </c>
      <c r="B132" s="43">
        <v>130.69999999999999</v>
      </c>
      <c r="C132" s="43">
        <v>132.1</v>
      </c>
      <c r="D132" s="43">
        <v>135.4</v>
      </c>
      <c r="E132" s="43">
        <v>132.5</v>
      </c>
      <c r="F132" s="43">
        <v>135.19999999999999</v>
      </c>
      <c r="G132" s="43">
        <v>131.69999999999999</v>
      </c>
      <c r="H132" s="43">
        <v>132</v>
      </c>
      <c r="I132" s="43">
        <v>131.80000000000001</v>
      </c>
      <c r="J132" s="43">
        <v>131.69999999999999</v>
      </c>
      <c r="K132" s="43">
        <v>134.4</v>
      </c>
      <c r="L132" s="43">
        <v>135.4</v>
      </c>
      <c r="M132" s="43">
        <v>128.80000000000001</v>
      </c>
      <c r="N132" s="43">
        <v>135</v>
      </c>
      <c r="O132" s="43">
        <v>134</v>
      </c>
      <c r="P132" s="43">
        <v>128.80000000000001</v>
      </c>
      <c r="Q132" s="43">
        <v>133.5</v>
      </c>
      <c r="R132" s="43">
        <v>134.4</v>
      </c>
      <c r="S132" s="43">
        <v>134.4</v>
      </c>
      <c r="T132" s="43">
        <v>134.4</v>
      </c>
      <c r="U132" s="43">
        <v>134.4</v>
      </c>
      <c r="V132" s="43">
        <v>127.4</v>
      </c>
      <c r="W132" s="43">
        <v>127.4</v>
      </c>
      <c r="X132" s="43">
        <v>127.4</v>
      </c>
      <c r="Y132" s="43">
        <v>127.4</v>
      </c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127.4</v>
      </c>
      <c r="AF132" s="43">
        <v>127.4</v>
      </c>
      <c r="AG132" s="120"/>
      <c r="AH132" s="46">
        <f t="shared" si="23"/>
        <v>135.4</v>
      </c>
      <c r="AI132" s="47">
        <f t="shared" si="24"/>
        <v>127.4</v>
      </c>
    </row>
    <row r="133" spans="1:35" ht="15.75" thickBot="1">
      <c r="A133" s="119" t="s">
        <v>155</v>
      </c>
      <c r="B133" s="101">
        <v>67.099999999999994</v>
      </c>
      <c r="C133" s="101">
        <v>67.3</v>
      </c>
      <c r="D133" s="101">
        <v>67.400000000000006</v>
      </c>
      <c r="E133" s="101">
        <v>67.5</v>
      </c>
      <c r="F133" s="101">
        <v>67.5</v>
      </c>
      <c r="G133" s="101">
        <v>68.3</v>
      </c>
      <c r="H133" s="101">
        <v>68.3</v>
      </c>
      <c r="I133" s="101">
        <v>68.3</v>
      </c>
      <c r="J133" s="101">
        <v>68.3</v>
      </c>
      <c r="K133" s="101">
        <v>66.7</v>
      </c>
      <c r="L133" s="101">
        <v>66.7</v>
      </c>
      <c r="M133" s="101">
        <v>66.7</v>
      </c>
      <c r="N133" s="101">
        <v>65.099999999999994</v>
      </c>
      <c r="O133" s="101">
        <v>65.099999999999994</v>
      </c>
      <c r="P133" s="101">
        <v>65.099999999999994</v>
      </c>
      <c r="Q133" s="101">
        <v>66.7</v>
      </c>
      <c r="R133" s="101">
        <v>66.7</v>
      </c>
      <c r="S133" s="101">
        <v>66.7</v>
      </c>
      <c r="T133" s="101">
        <v>66.7</v>
      </c>
      <c r="U133" s="101">
        <v>66.7</v>
      </c>
      <c r="V133" s="101">
        <v>66.5</v>
      </c>
      <c r="W133" s="101">
        <v>66.5</v>
      </c>
      <c r="X133" s="101">
        <v>66.5</v>
      </c>
      <c r="Y133" s="101">
        <v>66.5</v>
      </c>
      <c r="Z133" s="101">
        <v>66.5</v>
      </c>
      <c r="AA133" s="101">
        <v>66.5</v>
      </c>
      <c r="AB133" s="101">
        <v>66.5</v>
      </c>
      <c r="AC133" s="101">
        <v>66.5</v>
      </c>
      <c r="AD133" s="101">
        <v>66.5</v>
      </c>
      <c r="AE133" s="101">
        <v>66.5</v>
      </c>
      <c r="AF133" s="101">
        <v>66.5</v>
      </c>
      <c r="AG133" s="124"/>
      <c r="AH133" s="46">
        <f t="shared" si="23"/>
        <v>68.3</v>
      </c>
      <c r="AI133" s="47">
        <f t="shared" si="24"/>
        <v>65.099999999999994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170.64</v>
      </c>
      <c r="C135" s="114">
        <f>SUM(C26,C32,C45:C46,C82,C84:C85,C87,C89,C137:C142,C177,C183,C189,C198,C200,C212,C219,C222:C223,C230,C232,C234,C238:C240,C242:C244,C249,C255:C256,C258:C260,C161,C166)</f>
        <v>173.34</v>
      </c>
      <c r="D135" s="114">
        <f>SUM(D26,D32,D45:D46,D82,D84:D85,D87,D89,D137:D142,D177,D183,D189,D198,D200,D212,D219,D222:D223,D230,D232,D234,D238:D240,D242:D244,D249,D255:D256,D258:D260,D161,D166)</f>
        <v>169.83999999999997</v>
      </c>
      <c r="E135" s="114">
        <f>SUM(E26,E32,E45:E46,E82,E84:E85,E87,E89,E137:E142,E177,E183,E189,E198,E200,E212,E219,E222:E223,E230,E232,E234,E238:E240,E242:E244,E249,E255:E256,E258:E260,E161,E166)</f>
        <v>178.84</v>
      </c>
      <c r="F135" s="114">
        <f>SUM(F26,F32,F45:F46,F82,F84:F85,F87,F89,F137:F142,F177,F183,F189,F198,F200,F212,F219,F222:F223,F230,F232,F234,F238:F240,F242:F244,F249,F255:F256,F258:F260,F161,F166)</f>
        <v>177.53999999999996</v>
      </c>
      <c r="G135" s="114">
        <f t="shared" ref="G135:O135" si="43">SUM(G26,G32,G45:G46,G82,G84:G85,G87,G89,G137:G142,G177,G183,G189,G198,G200,G212,G219,G222:G223,G230,G232,G234,G238:G240,G242:G244,G249,G255:G256,G258:G260,G161,G166)</f>
        <v>193.54</v>
      </c>
      <c r="H135" s="114">
        <f t="shared" si="43"/>
        <v>204.14</v>
      </c>
      <c r="I135" s="114">
        <f t="shared" si="43"/>
        <v>231.73999999999998</v>
      </c>
      <c r="J135" s="114">
        <f t="shared" si="43"/>
        <v>256.14000000000004</v>
      </c>
      <c r="K135" s="114">
        <f t="shared" si="43"/>
        <v>345.64</v>
      </c>
      <c r="L135" s="114">
        <f t="shared" si="43"/>
        <v>372.64000000000004</v>
      </c>
      <c r="M135" s="114">
        <f t="shared" si="43"/>
        <v>381.14000000000004</v>
      </c>
      <c r="N135" s="114">
        <f t="shared" si="43"/>
        <v>302.14000000000004</v>
      </c>
      <c r="O135" s="114">
        <f t="shared" si="43"/>
        <v>288.04000000000002</v>
      </c>
      <c r="P135" s="114">
        <v>42</v>
      </c>
      <c r="Q135" s="114">
        <f t="shared" ref="Q135:X135" si="44">SUM(Q26,Q32,Q45:Q46,Q82,Q84:Q85,Q87,Q89,Q137:Q142,Q177,Q183,Q189,Q198,Q200,Q212,Q219,Q222:Q223,Q230,Q232,Q234,Q238:Q240,Q242:Q244,Q249,Q255:Q256,Q258:Q260,Q161,Q166)</f>
        <v>258.14</v>
      </c>
      <c r="R135" s="114">
        <f t="shared" si="44"/>
        <v>264.83999999999997</v>
      </c>
      <c r="S135" s="114">
        <f t="shared" si="44"/>
        <v>320.13999999999993</v>
      </c>
      <c r="T135" s="114">
        <f t="shared" si="44"/>
        <v>312.33999999999997</v>
      </c>
      <c r="U135" s="114">
        <f t="shared" si="44"/>
        <v>312.33999999999997</v>
      </c>
      <c r="V135" s="114">
        <f t="shared" si="44"/>
        <v>300.27000000000004</v>
      </c>
      <c r="W135" s="114">
        <f t="shared" si="44"/>
        <v>233.37</v>
      </c>
      <c r="X135" s="114">
        <f t="shared" si="44"/>
        <v>284.37000000000006</v>
      </c>
      <c r="Y135" s="114">
        <f>SUM(Y23,Y30,Y51:Y52,Y82,Y84:Y85,Y87,Y89,Y137:Y142,Y170,Y176,Y182,Y191,Y193,Y205,Y212,Y215:Y216,Y223,Y225,Y227,Y231:Y233,Y235:Y237,Y242,Y248:Y249,Y251:Y253,Y261,Y266)</f>
        <v>322.7</v>
      </c>
      <c r="Z135" s="114">
        <f>SUM(Z23,Z30,Z51:Z52,Z82,Z84:Z85,Z87,Z89,Z137:Z142,Z170,Z176,Z182,Z191,Z193,Z205,Z212,Z215:Z216,Z223,Z225,Z227,Z231:Z233,Z235:Z237,Z242,Z248:Z249,Z251:Z253,Z261,Z266)</f>
        <v>322.7</v>
      </c>
      <c r="AA135" s="114">
        <f t="shared" ref="AA135:AF135" si="45">SUM(AA26,AA32,AA45:AA46,AA82,AA84:AA85,AA87,AA89,AA137:AA142,AA177,AA183,AA189,AA198,AA200,AA212,AA219,AA222:AA223,AA230,AA232,AA234,AA238:AA240,AA242:AA244,AA249,AA255:AA256,AA258:AA260,AA161,AA166)</f>
        <v>333.87</v>
      </c>
      <c r="AB135" s="114">
        <f t="shared" si="45"/>
        <v>333.87</v>
      </c>
      <c r="AC135" s="114">
        <f t="shared" si="45"/>
        <v>333.87</v>
      </c>
      <c r="AD135" s="114">
        <f t="shared" si="45"/>
        <v>333.87</v>
      </c>
      <c r="AE135" s="114">
        <f t="shared" si="45"/>
        <v>363.86999999999995</v>
      </c>
      <c r="AF135" s="114">
        <f t="shared" si="45"/>
        <v>363.86999999999995</v>
      </c>
      <c r="AG135" s="127"/>
      <c r="AH135" s="46">
        <f t="shared" si="23"/>
        <v>381.14000000000004</v>
      </c>
      <c r="AI135" s="47">
        <f t="shared" si="24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24.7</v>
      </c>
      <c r="C137" s="132">
        <v>25.9</v>
      </c>
      <c r="D137" s="132">
        <v>25.9</v>
      </c>
      <c r="E137" s="132">
        <v>30</v>
      </c>
      <c r="F137" s="132">
        <v>28</v>
      </c>
      <c r="G137" s="133">
        <v>32.799999999999997</v>
      </c>
      <c r="H137" s="133">
        <v>33.1</v>
      </c>
      <c r="I137" s="133">
        <v>31.6</v>
      </c>
      <c r="J137" s="133">
        <v>30.3</v>
      </c>
      <c r="K137" s="133">
        <v>53.7</v>
      </c>
      <c r="L137" s="133">
        <v>57.4</v>
      </c>
      <c r="M137" s="133">
        <v>60.9</v>
      </c>
      <c r="N137" s="133">
        <v>45.9</v>
      </c>
      <c r="O137" s="133">
        <v>42.5</v>
      </c>
      <c r="P137" s="133">
        <v>40</v>
      </c>
      <c r="Q137" s="133">
        <v>30</v>
      </c>
      <c r="R137" s="133">
        <v>27.6</v>
      </c>
      <c r="S137" s="133">
        <v>27.6</v>
      </c>
      <c r="T137" s="133">
        <v>27.6</v>
      </c>
      <c r="U137" s="133">
        <v>27.6</v>
      </c>
      <c r="V137" s="133">
        <v>20.399999999999999</v>
      </c>
      <c r="W137" s="133">
        <v>20.399999999999999</v>
      </c>
      <c r="X137" s="133">
        <v>20.399999999999999</v>
      </c>
      <c r="Y137" s="133">
        <v>47</v>
      </c>
      <c r="Z137" s="133">
        <v>47</v>
      </c>
      <c r="AA137" s="133">
        <v>47</v>
      </c>
      <c r="AB137" s="133">
        <v>47</v>
      </c>
      <c r="AC137" s="133">
        <v>47</v>
      </c>
      <c r="AD137" s="133">
        <v>47</v>
      </c>
      <c r="AE137" s="133">
        <v>47</v>
      </c>
      <c r="AF137" s="133">
        <v>47</v>
      </c>
      <c r="AG137" s="134">
        <v>75</v>
      </c>
      <c r="AH137" s="46">
        <f t="shared" si="23"/>
        <v>60.9</v>
      </c>
      <c r="AI137" s="47">
        <f t="shared" si="24"/>
        <v>20.399999999999999</v>
      </c>
    </row>
    <row r="138" spans="1:35">
      <c r="A138" s="135" t="s">
        <v>160</v>
      </c>
      <c r="B138" s="132">
        <v>-23.8</v>
      </c>
      <c r="C138" s="132">
        <v>-21</v>
      </c>
      <c r="D138" s="132">
        <v>-20.6</v>
      </c>
      <c r="E138" s="132">
        <v>-12.7</v>
      </c>
      <c r="F138" s="132">
        <v>-17</v>
      </c>
      <c r="G138" s="136">
        <v>-8.5</v>
      </c>
      <c r="H138" s="136">
        <v>-8.9</v>
      </c>
      <c r="I138" s="136">
        <v>-10.8</v>
      </c>
      <c r="J138" s="136">
        <v>-11.2</v>
      </c>
      <c r="K138" s="136">
        <v>23.8</v>
      </c>
      <c r="L138" s="136">
        <v>27.6</v>
      </c>
      <c r="M138" s="136">
        <v>35.700000000000003</v>
      </c>
      <c r="N138" s="136">
        <v>10.5</v>
      </c>
      <c r="O138" s="136">
        <v>4.3</v>
      </c>
      <c r="P138" s="136">
        <v>0.9</v>
      </c>
      <c r="Q138" s="136">
        <v>-8.8000000000000007</v>
      </c>
      <c r="R138" s="136">
        <v>-11</v>
      </c>
      <c r="S138" s="136">
        <v>18</v>
      </c>
      <c r="T138" s="136">
        <v>18</v>
      </c>
      <c r="U138" s="136">
        <v>18</v>
      </c>
      <c r="V138" s="136">
        <v>4</v>
      </c>
      <c r="W138" s="136">
        <v>4</v>
      </c>
      <c r="X138" s="136">
        <v>4</v>
      </c>
      <c r="Y138" s="136">
        <v>25</v>
      </c>
      <c r="Z138" s="136">
        <v>25</v>
      </c>
      <c r="AA138" s="136">
        <v>25</v>
      </c>
      <c r="AB138" s="136">
        <v>25</v>
      </c>
      <c r="AC138" s="136">
        <v>25</v>
      </c>
      <c r="AD138" s="136">
        <v>25</v>
      </c>
      <c r="AE138" s="136">
        <v>25</v>
      </c>
      <c r="AF138" s="136">
        <v>25</v>
      </c>
      <c r="AG138" s="134">
        <v>240</v>
      </c>
      <c r="AH138" s="46">
        <f t="shared" si="23"/>
        <v>35.700000000000003</v>
      </c>
      <c r="AI138" s="47">
        <f t="shared" si="24"/>
        <v>-23.8</v>
      </c>
    </row>
    <row r="139" spans="1:35">
      <c r="A139" s="135" t="s">
        <v>161</v>
      </c>
      <c r="B139" s="132">
        <v>-51.6</v>
      </c>
      <c r="C139" s="132">
        <v>-53</v>
      </c>
      <c r="D139" s="132">
        <v>-55.9</v>
      </c>
      <c r="E139" s="132">
        <v>-62</v>
      </c>
      <c r="F139" s="132">
        <v>-57.8</v>
      </c>
      <c r="G139" s="136">
        <v>-54.2</v>
      </c>
      <c r="H139" s="136">
        <v>-45.5</v>
      </c>
      <c r="I139" s="136">
        <v>-45</v>
      </c>
      <c r="J139" s="136">
        <v>-33.1</v>
      </c>
      <c r="K139" s="136">
        <v>-53.9</v>
      </c>
      <c r="L139" s="136">
        <v>-50.4</v>
      </c>
      <c r="M139" s="136">
        <v>-47.3</v>
      </c>
      <c r="N139" s="136">
        <v>-12</v>
      </c>
      <c r="O139" s="136">
        <v>-6.6</v>
      </c>
      <c r="P139" s="136">
        <v>-9.1999999999999993</v>
      </c>
      <c r="Q139" s="136">
        <v>-2.5</v>
      </c>
      <c r="R139" s="136">
        <v>-9.6999999999999993</v>
      </c>
      <c r="S139" s="136">
        <v>6.2</v>
      </c>
      <c r="T139" s="136">
        <v>6.2</v>
      </c>
      <c r="U139" s="136">
        <v>6.2</v>
      </c>
      <c r="V139" s="136">
        <v>-24.2</v>
      </c>
      <c r="W139" s="136">
        <v>-24.2</v>
      </c>
      <c r="X139" s="136">
        <v>-24.2</v>
      </c>
      <c r="Y139" s="136">
        <v>-10</v>
      </c>
      <c r="Z139" s="136">
        <v>-10</v>
      </c>
      <c r="AA139" s="136">
        <v>-10</v>
      </c>
      <c r="AB139" s="136">
        <v>-10</v>
      </c>
      <c r="AC139" s="136">
        <v>-10</v>
      </c>
      <c r="AD139" s="136">
        <v>-10</v>
      </c>
      <c r="AE139" s="136">
        <v>-10</v>
      </c>
      <c r="AF139" s="136">
        <v>-10</v>
      </c>
      <c r="AG139" s="134">
        <v>240</v>
      </c>
      <c r="AH139" s="46">
        <f t="shared" ref="AH139:AH145" si="46">MAX(B139:AF139)</f>
        <v>6.2</v>
      </c>
      <c r="AI139" s="47">
        <f t="shared" ref="AI139:AI145" si="47">MIN(B139:AF139)</f>
        <v>-62</v>
      </c>
    </row>
    <row r="140" spans="1:35">
      <c r="A140" s="135" t="s">
        <v>162</v>
      </c>
      <c r="B140" s="132">
        <v>81.400000000000006</v>
      </c>
      <c r="C140" s="132">
        <v>81.5</v>
      </c>
      <c r="D140" s="132">
        <v>81.8</v>
      </c>
      <c r="E140" s="132">
        <v>88</v>
      </c>
      <c r="F140" s="132">
        <v>85.9</v>
      </c>
      <c r="G140" s="137">
        <v>80</v>
      </c>
      <c r="H140" s="137">
        <v>69.099999999999994</v>
      </c>
      <c r="I140" s="137">
        <v>61.8</v>
      </c>
      <c r="J140" s="137">
        <v>51.3</v>
      </c>
      <c r="K140" s="137">
        <v>86.4</v>
      </c>
      <c r="L140" s="137">
        <v>77.400000000000006</v>
      </c>
      <c r="M140" s="137">
        <v>75</v>
      </c>
      <c r="N140" s="137">
        <v>17</v>
      </c>
      <c r="O140" s="137">
        <v>5.9</v>
      </c>
      <c r="P140" s="137">
        <v>7.7</v>
      </c>
      <c r="Q140" s="137">
        <v>2.5</v>
      </c>
      <c r="R140" s="137">
        <v>10</v>
      </c>
      <c r="S140" s="137">
        <v>8.6</v>
      </c>
      <c r="T140" s="137">
        <v>8.6</v>
      </c>
      <c r="U140" s="137">
        <v>8.6</v>
      </c>
      <c r="V140" s="137">
        <v>25.4</v>
      </c>
      <c r="W140" s="137">
        <v>25.4</v>
      </c>
      <c r="X140" s="137">
        <v>25.4</v>
      </c>
      <c r="Y140" s="137">
        <v>13</v>
      </c>
      <c r="Z140" s="137">
        <v>13</v>
      </c>
      <c r="AA140" s="137">
        <v>13</v>
      </c>
      <c r="AB140" s="137">
        <v>13</v>
      </c>
      <c r="AC140" s="137">
        <v>13</v>
      </c>
      <c r="AD140" s="137">
        <v>13</v>
      </c>
      <c r="AE140" s="137">
        <v>13</v>
      </c>
      <c r="AF140" s="137">
        <v>13</v>
      </c>
      <c r="AG140" s="134"/>
      <c r="AH140" s="46">
        <f t="shared" si="46"/>
        <v>88</v>
      </c>
      <c r="AI140" s="47">
        <f t="shared" si="47"/>
        <v>2.5</v>
      </c>
    </row>
    <row r="141" spans="1:35">
      <c r="A141" s="135" t="s">
        <v>163</v>
      </c>
      <c r="B141" s="132">
        <v>29.5</v>
      </c>
      <c r="C141" s="132">
        <v>28.5</v>
      </c>
      <c r="D141" s="132">
        <v>27.2</v>
      </c>
      <c r="E141" s="132">
        <v>25</v>
      </c>
      <c r="F141" s="132">
        <v>26.2</v>
      </c>
      <c r="G141" s="136">
        <v>23.8</v>
      </c>
      <c r="H141" s="136">
        <v>27.9</v>
      </c>
      <c r="I141" s="136">
        <v>21.1</v>
      </c>
      <c r="J141" s="136">
        <v>25.2</v>
      </c>
      <c r="K141" s="136">
        <v>26.4</v>
      </c>
      <c r="L141" s="136">
        <v>32.6</v>
      </c>
      <c r="M141" s="136">
        <v>26.3</v>
      </c>
      <c r="N141" s="136">
        <v>15</v>
      </c>
      <c r="O141" s="136">
        <v>15.6</v>
      </c>
      <c r="P141" s="136">
        <v>13.7</v>
      </c>
      <c r="Q141" s="136">
        <v>11.3</v>
      </c>
      <c r="R141" s="136">
        <v>19.8</v>
      </c>
      <c r="S141" s="136">
        <v>27.2</v>
      </c>
      <c r="T141" s="136">
        <v>27.2</v>
      </c>
      <c r="U141" s="136">
        <v>27.2</v>
      </c>
      <c r="V141" s="136">
        <v>18.899999999999999</v>
      </c>
      <c r="W141" s="136">
        <v>18.899999999999999</v>
      </c>
      <c r="X141" s="136">
        <v>18.899999999999999</v>
      </c>
      <c r="Y141" s="136">
        <v>27</v>
      </c>
      <c r="Z141" s="136">
        <v>27</v>
      </c>
      <c r="AA141" s="136">
        <v>27</v>
      </c>
      <c r="AB141" s="136">
        <v>27</v>
      </c>
      <c r="AC141" s="136">
        <v>27</v>
      </c>
      <c r="AD141" s="136">
        <v>27</v>
      </c>
      <c r="AE141" s="136">
        <v>27</v>
      </c>
      <c r="AF141" s="136">
        <v>27</v>
      </c>
      <c r="AG141" s="134">
        <v>60</v>
      </c>
      <c r="AH141" s="46">
        <f t="shared" si="46"/>
        <v>32.6</v>
      </c>
      <c r="AI141" s="47">
        <f t="shared" si="47"/>
        <v>11.3</v>
      </c>
    </row>
    <row r="142" spans="1:35">
      <c r="A142" s="135" t="s">
        <v>164</v>
      </c>
      <c r="B142" s="132">
        <v>-34</v>
      </c>
      <c r="C142" s="132">
        <v>-33</v>
      </c>
      <c r="D142" s="132">
        <v>-33</v>
      </c>
      <c r="E142" s="132">
        <v>-34</v>
      </c>
      <c r="F142" s="132">
        <v>-32.299999999999997</v>
      </c>
      <c r="G142" s="137">
        <v>-24.9</v>
      </c>
      <c r="H142" s="137">
        <v>-16.100000000000001</v>
      </c>
      <c r="I142" s="137">
        <v>28.5</v>
      </c>
      <c r="J142" s="137">
        <v>49.1</v>
      </c>
      <c r="K142" s="137">
        <v>63</v>
      </c>
      <c r="L142" s="137">
        <v>81.8</v>
      </c>
      <c r="M142" s="137">
        <v>87.3</v>
      </c>
      <c r="N142" s="137">
        <v>77.900000000000006</v>
      </c>
      <c r="O142" s="137">
        <v>77</v>
      </c>
      <c r="P142" s="137">
        <v>64.5</v>
      </c>
      <c r="Q142" s="137">
        <v>77</v>
      </c>
      <c r="R142" s="137">
        <v>78</v>
      </c>
      <c r="S142" s="137">
        <v>82.4</v>
      </c>
      <c r="T142" s="137">
        <v>82.4</v>
      </c>
      <c r="U142" s="137">
        <v>82.4</v>
      </c>
      <c r="V142" s="137">
        <v>108</v>
      </c>
      <c r="W142" s="137">
        <v>108</v>
      </c>
      <c r="X142" s="137">
        <v>108</v>
      </c>
      <c r="Y142" s="137">
        <v>121</v>
      </c>
      <c r="Z142" s="137">
        <v>121</v>
      </c>
      <c r="AA142" s="137">
        <v>121</v>
      </c>
      <c r="AB142" s="137">
        <v>121</v>
      </c>
      <c r="AC142" s="137">
        <v>121</v>
      </c>
      <c r="AD142" s="137">
        <v>121</v>
      </c>
      <c r="AE142" s="137">
        <v>121</v>
      </c>
      <c r="AF142" s="137">
        <v>121</v>
      </c>
      <c r="AG142" s="138">
        <v>120</v>
      </c>
      <c r="AH142" s="46">
        <f t="shared" si="46"/>
        <v>121</v>
      </c>
      <c r="AI142" s="47">
        <f t="shared" si="47"/>
        <v>-34</v>
      </c>
    </row>
    <row r="143" spans="1:35">
      <c r="A143" s="135" t="s">
        <v>165</v>
      </c>
      <c r="B143" s="132">
        <v>14.9</v>
      </c>
      <c r="C143" s="132">
        <v>14.2</v>
      </c>
      <c r="D143" s="132">
        <v>14.2</v>
      </c>
      <c r="E143" s="132">
        <v>13.9</v>
      </c>
      <c r="F143" s="132">
        <v>14.3</v>
      </c>
      <c r="G143" s="137">
        <v>17.3</v>
      </c>
      <c r="H143" s="137">
        <v>21.2</v>
      </c>
      <c r="I143" s="137">
        <v>44.4</v>
      </c>
      <c r="J143" s="137">
        <v>54.8</v>
      </c>
      <c r="K143" s="137">
        <v>61.6</v>
      </c>
      <c r="L143" s="137">
        <v>70.8</v>
      </c>
      <c r="M143" s="137">
        <v>73.3</v>
      </c>
      <c r="N143" s="137">
        <v>70</v>
      </c>
      <c r="O143" s="137">
        <v>58</v>
      </c>
      <c r="P143" s="137">
        <v>61.1</v>
      </c>
      <c r="Q143" s="137">
        <v>68</v>
      </c>
      <c r="R143" s="137">
        <v>67</v>
      </c>
      <c r="S143" s="137">
        <v>70</v>
      </c>
      <c r="T143" s="137">
        <v>70</v>
      </c>
      <c r="U143" s="137">
        <v>70</v>
      </c>
      <c r="V143" s="137">
        <v>82.7</v>
      </c>
      <c r="W143" s="137">
        <v>82.7</v>
      </c>
      <c r="X143" s="137">
        <v>82.7</v>
      </c>
      <c r="Y143" s="137">
        <v>93</v>
      </c>
      <c r="Z143" s="137">
        <v>93</v>
      </c>
      <c r="AA143" s="137">
        <v>93</v>
      </c>
      <c r="AB143" s="137">
        <v>93</v>
      </c>
      <c r="AC143" s="137">
        <v>93</v>
      </c>
      <c r="AD143" s="137">
        <v>93</v>
      </c>
      <c r="AE143" s="137">
        <v>93</v>
      </c>
      <c r="AF143" s="137">
        <v>93</v>
      </c>
      <c r="AG143" s="138"/>
      <c r="AH143" s="46">
        <f t="shared" si="46"/>
        <v>93</v>
      </c>
      <c r="AI143" s="47">
        <f t="shared" si="47"/>
        <v>13.9</v>
      </c>
    </row>
    <row r="144" spans="1:35">
      <c r="A144" s="135" t="s">
        <v>166</v>
      </c>
      <c r="B144" s="132">
        <v>8.1</v>
      </c>
      <c r="C144" s="132">
        <v>8.6</v>
      </c>
      <c r="D144" s="132">
        <v>9.3000000000000007</v>
      </c>
      <c r="E144" s="132">
        <v>10.4</v>
      </c>
      <c r="F144" s="132">
        <v>9.77</v>
      </c>
      <c r="G144" s="137">
        <v>-24.4</v>
      </c>
      <c r="H144" s="137">
        <v>-31.5</v>
      </c>
      <c r="I144" s="137">
        <v>-23.6</v>
      </c>
      <c r="J144" s="137">
        <v>-27.5</v>
      </c>
      <c r="K144" s="137">
        <v>-33.700000000000003</v>
      </c>
      <c r="L144" s="137">
        <v>-38.4</v>
      </c>
      <c r="M144" s="137">
        <v>-41.6</v>
      </c>
      <c r="N144" s="137">
        <v>-4.0999999999999996</v>
      </c>
      <c r="O144" s="137">
        <v>-4.9000000000000004</v>
      </c>
      <c r="P144" s="137">
        <v>-2</v>
      </c>
      <c r="Q144" s="137">
        <v>13.1</v>
      </c>
      <c r="R144" s="137">
        <v>12.4</v>
      </c>
      <c r="S144" s="137">
        <v>-29</v>
      </c>
      <c r="T144" s="137">
        <v>-29</v>
      </c>
      <c r="U144" s="137">
        <v>-29</v>
      </c>
      <c r="V144" s="137">
        <v>-34.799999999999997</v>
      </c>
      <c r="W144" s="137">
        <v>-34.799999999999997</v>
      </c>
      <c r="X144" s="137">
        <v>-34.799999999999997</v>
      </c>
      <c r="Y144" s="137">
        <v>-53</v>
      </c>
      <c r="Z144" s="137">
        <v>-53</v>
      </c>
      <c r="AA144" s="137">
        <v>-53</v>
      </c>
      <c r="AB144" s="137">
        <v>-53</v>
      </c>
      <c r="AC144" s="137">
        <v>-53</v>
      </c>
      <c r="AD144" s="137">
        <v>-53</v>
      </c>
      <c r="AE144" s="137">
        <v>-53</v>
      </c>
      <c r="AF144" s="137">
        <v>-53</v>
      </c>
      <c r="AG144" s="138"/>
      <c r="AH144" s="46">
        <f t="shared" si="46"/>
        <v>13.1</v>
      </c>
      <c r="AI144" s="47">
        <f t="shared" si="47"/>
        <v>-53</v>
      </c>
    </row>
    <row r="145" spans="1:37">
      <c r="A145" s="135" t="s">
        <v>167</v>
      </c>
      <c r="B145" s="132">
        <v>-40.6</v>
      </c>
      <c r="C145" s="132">
        <v>-20.2</v>
      </c>
      <c r="D145" s="132">
        <v>-26.1</v>
      </c>
      <c r="E145" s="132">
        <v>-4.4000000000000004</v>
      </c>
      <c r="F145" s="132">
        <v>-20.2</v>
      </c>
      <c r="G145" s="137">
        <v>-29.5</v>
      </c>
      <c r="H145" s="137">
        <v>-35.4</v>
      </c>
      <c r="I145" s="137">
        <v>-36.700000000000003</v>
      </c>
      <c r="J145" s="137">
        <v>58.2</v>
      </c>
      <c r="K145" s="137">
        <v>22.3</v>
      </c>
      <c r="L145" s="137">
        <v>47.9</v>
      </c>
      <c r="M145" s="137">
        <v>45.6</v>
      </c>
      <c r="N145" s="137">
        <v>-22</v>
      </c>
      <c r="O145" s="137">
        <v>-43.3</v>
      </c>
      <c r="P145" s="137">
        <v>-49.8</v>
      </c>
      <c r="Q145" s="137">
        <v>-75</v>
      </c>
      <c r="R145" s="137">
        <v>-53</v>
      </c>
      <c r="S145" s="137">
        <v>-75</v>
      </c>
      <c r="T145" s="137">
        <v>-75</v>
      </c>
      <c r="U145" s="137">
        <v>-75</v>
      </c>
      <c r="V145" s="137">
        <v>-93.6</v>
      </c>
      <c r="W145" s="137">
        <v>-93.6</v>
      </c>
      <c r="X145" s="137">
        <v>-93.6</v>
      </c>
      <c r="Y145" s="137">
        <v>-42</v>
      </c>
      <c r="Z145" s="137">
        <v>-42</v>
      </c>
      <c r="AA145" s="137">
        <v>-42</v>
      </c>
      <c r="AB145" s="137">
        <v>-42</v>
      </c>
      <c r="AC145" s="137">
        <v>-42</v>
      </c>
      <c r="AD145" s="137">
        <v>-42</v>
      </c>
      <c r="AE145" s="137">
        <v>-42</v>
      </c>
      <c r="AF145" s="137">
        <v>-42</v>
      </c>
      <c r="AG145" s="138"/>
      <c r="AH145" s="46">
        <f t="shared" si="46"/>
        <v>58.2</v>
      </c>
      <c r="AI145" s="47">
        <f t="shared" si="47"/>
        <v>-93.6</v>
      </c>
    </row>
    <row r="146" spans="1:37">
      <c r="A146" s="135" t="s">
        <v>168</v>
      </c>
      <c r="B146" s="132">
        <v>-231.6</v>
      </c>
      <c r="C146" s="132">
        <v>-192.7</v>
      </c>
      <c r="D146" s="132">
        <v>-172.8</v>
      </c>
      <c r="E146" s="132">
        <v>-133.9</v>
      </c>
      <c r="F146" s="132">
        <v>-143.30000000000001</v>
      </c>
      <c r="G146" s="137">
        <v>-169.1</v>
      </c>
      <c r="H146" s="137">
        <v>-188.3</v>
      </c>
      <c r="I146" s="137">
        <v>-253.9</v>
      </c>
      <c r="J146" s="137">
        <v>-267</v>
      </c>
      <c r="K146" s="137">
        <v>-167.8</v>
      </c>
      <c r="L146" s="137">
        <v>-136</v>
      </c>
      <c r="M146" s="137">
        <v>-107.8</v>
      </c>
      <c r="N146" s="137">
        <v>-42</v>
      </c>
      <c r="O146" s="137">
        <v>-42</v>
      </c>
      <c r="P146" s="137">
        <v>-47</v>
      </c>
      <c r="Q146" s="137">
        <v>-45</v>
      </c>
      <c r="R146" s="137">
        <v>-44</v>
      </c>
      <c r="S146" s="137">
        <v>-39</v>
      </c>
      <c r="T146" s="137">
        <v>-39</v>
      </c>
      <c r="U146" s="137">
        <v>-39</v>
      </c>
      <c r="V146" s="137">
        <v>-135</v>
      </c>
      <c r="W146" s="137">
        <v>-135</v>
      </c>
      <c r="X146" s="137">
        <v>-135</v>
      </c>
      <c r="Y146" s="137">
        <v>-241</v>
      </c>
      <c r="Z146" s="137">
        <v>-241</v>
      </c>
      <c r="AA146" s="137">
        <v>-241</v>
      </c>
      <c r="AB146" s="137">
        <v>-241</v>
      </c>
      <c r="AC146" s="137">
        <v>-241</v>
      </c>
      <c r="AD146" s="137">
        <v>-241</v>
      </c>
      <c r="AE146" s="137">
        <v>-241</v>
      </c>
      <c r="AF146" s="137">
        <v>-241</v>
      </c>
      <c r="AG146" s="138"/>
      <c r="AH146" s="46">
        <f t="shared" ref="AH146:AH158" si="48">MAX(B146:AF146)</f>
        <v>-39</v>
      </c>
      <c r="AI146" s="47">
        <f t="shared" ref="AI146:AI158" si="49">MIN(B146:AF146)</f>
        <v>-267</v>
      </c>
    </row>
    <row r="147" spans="1:37">
      <c r="A147" s="135" t="s">
        <v>169</v>
      </c>
      <c r="B147" s="132"/>
      <c r="C147" s="132"/>
      <c r="D147" s="132"/>
      <c r="E147" s="132"/>
      <c r="F147" s="132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8"/>
        <v>0</v>
      </c>
      <c r="AI147" s="47">
        <f t="shared" si="49"/>
        <v>0</v>
      </c>
    </row>
    <row r="148" spans="1:37">
      <c r="A148" s="135" t="s">
        <v>170</v>
      </c>
      <c r="B148" s="132">
        <v>22.6</v>
      </c>
      <c r="C148" s="132">
        <v>21.3</v>
      </c>
      <c r="D148" s="132">
        <v>18.899999999999999</v>
      </c>
      <c r="E148" s="132">
        <v>22.6</v>
      </c>
      <c r="F148" s="132">
        <v>24.8</v>
      </c>
      <c r="G148" s="137">
        <v>25.6</v>
      </c>
      <c r="H148" s="137">
        <v>26</v>
      </c>
      <c r="I148" s="137">
        <v>26.1</v>
      </c>
      <c r="J148" s="137">
        <v>25.5</v>
      </c>
      <c r="K148" s="137">
        <v>22</v>
      </c>
      <c r="L148" s="137">
        <v>20</v>
      </c>
      <c r="M148" s="137">
        <v>20.399999999999999</v>
      </c>
      <c r="N148" s="137">
        <v>21.5</v>
      </c>
      <c r="O148" s="137">
        <v>20.6</v>
      </c>
      <c r="P148" s="137">
        <v>22.5</v>
      </c>
      <c r="Q148" s="137">
        <v>19</v>
      </c>
      <c r="R148" s="137">
        <v>10</v>
      </c>
      <c r="S148" s="137">
        <v>14.2</v>
      </c>
      <c r="T148" s="137">
        <v>14.2</v>
      </c>
      <c r="U148" s="137">
        <v>14.2</v>
      </c>
      <c r="V148" s="137">
        <v>22.9</v>
      </c>
      <c r="W148" s="137">
        <v>22.9</v>
      </c>
      <c r="X148" s="137">
        <v>22.9</v>
      </c>
      <c r="Y148" s="137">
        <v>-13</v>
      </c>
      <c r="Z148" s="137">
        <v>-13</v>
      </c>
      <c r="AA148" s="137">
        <v>-13</v>
      </c>
      <c r="AB148" s="137">
        <v>-13</v>
      </c>
      <c r="AC148" s="137">
        <v>-13</v>
      </c>
      <c r="AD148" s="137">
        <v>-13</v>
      </c>
      <c r="AE148" s="137">
        <v>-13</v>
      </c>
      <c r="AF148" s="137">
        <v>-13</v>
      </c>
      <c r="AG148" s="134"/>
      <c r="AH148" s="46">
        <f t="shared" si="48"/>
        <v>26.1</v>
      </c>
      <c r="AI148" s="47">
        <f t="shared" si="49"/>
        <v>-13</v>
      </c>
    </row>
    <row r="149" spans="1:37">
      <c r="A149" s="135" t="s">
        <v>171</v>
      </c>
      <c r="B149" s="132">
        <v>186.4</v>
      </c>
      <c r="C149" s="132">
        <v>183.5</v>
      </c>
      <c r="D149" s="132">
        <v>181.5</v>
      </c>
      <c r="E149" s="132">
        <v>178.9</v>
      </c>
      <c r="F149" s="132">
        <v>177.7</v>
      </c>
      <c r="G149" s="122">
        <f>86.3+83.1</f>
        <v>169.39999999999998</v>
      </c>
      <c r="H149" s="122">
        <f>86.3+88.8</f>
        <v>175.1</v>
      </c>
      <c r="I149" s="122">
        <f>86.1+86.3</f>
        <v>172.39999999999998</v>
      </c>
      <c r="J149" s="122">
        <f>86.1+82.2</f>
        <v>168.3</v>
      </c>
      <c r="K149" s="122">
        <f>86.5+86</f>
        <v>172.5</v>
      </c>
      <c r="L149" s="122">
        <f>86.5+85.7</f>
        <v>172.2</v>
      </c>
      <c r="M149" s="122">
        <f>84.7*2</f>
        <v>169.4</v>
      </c>
      <c r="N149" s="122">
        <v>83</v>
      </c>
      <c r="O149" s="122">
        <v>82</v>
      </c>
      <c r="P149" s="122">
        <v>86</v>
      </c>
      <c r="Q149" s="122">
        <v>83</v>
      </c>
      <c r="R149" s="122">
        <v>83</v>
      </c>
      <c r="S149" s="122">
        <v>67</v>
      </c>
      <c r="T149" s="122">
        <v>67</v>
      </c>
      <c r="U149" s="122">
        <v>67</v>
      </c>
      <c r="V149" s="122">
        <v>-41</v>
      </c>
      <c r="W149" s="122">
        <v>-41</v>
      </c>
      <c r="X149" s="122">
        <v>-41</v>
      </c>
      <c r="Y149" s="122">
        <v>83</v>
      </c>
      <c r="Z149" s="122">
        <v>83</v>
      </c>
      <c r="AA149" s="122">
        <v>83</v>
      </c>
      <c r="AB149" s="122">
        <v>83</v>
      </c>
      <c r="AC149" s="122">
        <v>83</v>
      </c>
      <c r="AD149" s="122">
        <v>83</v>
      </c>
      <c r="AE149" s="122">
        <v>83</v>
      </c>
      <c r="AF149" s="122">
        <v>83</v>
      </c>
      <c r="AG149" s="134"/>
      <c r="AH149" s="46">
        <f t="shared" si="48"/>
        <v>186.4</v>
      </c>
      <c r="AI149" s="47">
        <f t="shared" si="49"/>
        <v>-41</v>
      </c>
    </row>
    <row r="150" spans="1:37">
      <c r="A150" s="135" t="s">
        <v>172</v>
      </c>
      <c r="B150" s="122">
        <v>32.5</v>
      </c>
      <c r="C150" s="122">
        <v>32.5</v>
      </c>
      <c r="D150" s="122">
        <v>32.5</v>
      </c>
      <c r="E150" s="122">
        <v>32.5</v>
      </c>
      <c r="F150" s="122">
        <v>32.5</v>
      </c>
      <c r="G150" s="122">
        <v>32.5</v>
      </c>
      <c r="H150" s="122">
        <v>32.299999999999997</v>
      </c>
      <c r="I150" s="122">
        <v>31.8</v>
      </c>
      <c r="J150" s="122">
        <v>31.6</v>
      </c>
      <c r="K150" s="122">
        <v>31.5</v>
      </c>
      <c r="L150" s="122">
        <v>31.1</v>
      </c>
      <c r="M150" s="122">
        <v>31.1</v>
      </c>
      <c r="N150" s="122">
        <v>30.5</v>
      </c>
      <c r="O150" s="122">
        <v>-5.3</v>
      </c>
      <c r="P150" s="122">
        <v>30.1</v>
      </c>
      <c r="Q150" s="122">
        <v>30.4</v>
      </c>
      <c r="R150" s="122">
        <v>32.200000000000003</v>
      </c>
      <c r="S150" s="122">
        <v>31</v>
      </c>
      <c r="T150" s="122">
        <v>31</v>
      </c>
      <c r="U150" s="122">
        <v>31</v>
      </c>
      <c r="V150" s="122">
        <v>30</v>
      </c>
      <c r="W150" s="122">
        <v>30</v>
      </c>
      <c r="X150" s="122">
        <v>30</v>
      </c>
      <c r="Y150" s="122">
        <v>29</v>
      </c>
      <c r="Z150" s="122">
        <v>29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48"/>
        <v>32.5</v>
      </c>
      <c r="AI150" s="47">
        <f t="shared" si="49"/>
        <v>-5.3</v>
      </c>
    </row>
    <row r="151" spans="1:37" ht="15.75" thickBot="1">
      <c r="A151" s="139" t="s">
        <v>173</v>
      </c>
      <c r="B151" s="132">
        <v>11.5</v>
      </c>
      <c r="C151" s="132">
        <v>11.6</v>
      </c>
      <c r="D151" s="132">
        <v>13</v>
      </c>
      <c r="E151" s="132">
        <v>12.9</v>
      </c>
      <c r="F151" s="132">
        <v>12.9</v>
      </c>
      <c r="G151" s="122">
        <v>12.5</v>
      </c>
      <c r="H151" s="122">
        <v>11.7</v>
      </c>
      <c r="I151" s="122">
        <v>11.1</v>
      </c>
      <c r="J151" s="122">
        <v>11</v>
      </c>
      <c r="K151" s="122">
        <v>11.8</v>
      </c>
      <c r="L151" s="122">
        <v>12.2</v>
      </c>
      <c r="M151" s="122">
        <v>13.7</v>
      </c>
      <c r="N151" s="122">
        <v>20.2</v>
      </c>
      <c r="O151" s="122">
        <v>21.6</v>
      </c>
      <c r="P151" s="122">
        <v>24.2</v>
      </c>
      <c r="Q151" s="122">
        <v>24.2</v>
      </c>
      <c r="R151" s="122">
        <v>23.2</v>
      </c>
      <c r="S151" s="122">
        <v>22.3</v>
      </c>
      <c r="T151" s="122">
        <v>22.3</v>
      </c>
      <c r="U151" s="122">
        <v>22.3</v>
      </c>
      <c r="V151" s="122">
        <v>14.6</v>
      </c>
      <c r="W151" s="122">
        <v>14.6</v>
      </c>
      <c r="X151" s="122">
        <v>14.6</v>
      </c>
      <c r="Y151" s="122">
        <v>11.4</v>
      </c>
      <c r="Z151" s="122">
        <v>11.4</v>
      </c>
      <c r="AA151" s="122">
        <v>11.4</v>
      </c>
      <c r="AB151" s="122">
        <v>11.4</v>
      </c>
      <c r="AC151" s="122">
        <v>11.4</v>
      </c>
      <c r="AD151" s="122">
        <v>11.4</v>
      </c>
      <c r="AE151" s="122">
        <v>11.4</v>
      </c>
      <c r="AF151" s="122">
        <v>11.4</v>
      </c>
      <c r="AG151" s="134"/>
      <c r="AH151" s="46">
        <f t="shared" si="48"/>
        <v>24.2</v>
      </c>
      <c r="AI151" s="47">
        <f t="shared" si="49"/>
        <v>11</v>
      </c>
    </row>
    <row r="152" spans="1:37" ht="15.75" thickBot="1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8"/>
        <v>0</v>
      </c>
      <c r="AI152" s="47">
        <f t="shared" si="49"/>
        <v>0</v>
      </c>
    </row>
    <row r="153" spans="1:37">
      <c r="A153" s="144" t="s">
        <v>175</v>
      </c>
      <c r="B153" s="145"/>
      <c r="C153" s="145"/>
      <c r="D153" s="145"/>
      <c r="E153" s="145"/>
      <c r="F153" s="145"/>
      <c r="G153" s="146"/>
      <c r="H153" s="146"/>
      <c r="I153" s="146"/>
      <c r="J153" s="146">
        <v>1984.3</v>
      </c>
      <c r="K153" s="146">
        <v>1983.8</v>
      </c>
      <c r="L153" s="146">
        <v>1983.3</v>
      </c>
      <c r="M153" s="146">
        <v>1983.2</v>
      </c>
      <c r="N153" s="146"/>
      <c r="O153" s="146"/>
      <c r="P153" s="146"/>
      <c r="Q153" s="146"/>
      <c r="R153" s="146"/>
      <c r="S153" s="146">
        <v>1985.9</v>
      </c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48"/>
        <v>1985.9</v>
      </c>
      <c r="AI153" s="47">
        <f t="shared" si="49"/>
        <v>1983.2</v>
      </c>
    </row>
    <row r="154" spans="1:37">
      <c r="A154" s="135" t="s">
        <v>176</v>
      </c>
      <c r="B154" s="149"/>
      <c r="C154" s="149"/>
      <c r="D154" s="149"/>
      <c r="E154" s="149"/>
      <c r="F154" s="149"/>
      <c r="G154" s="150"/>
      <c r="H154" s="150"/>
      <c r="I154" s="150"/>
      <c r="J154" s="150">
        <v>522.47</v>
      </c>
      <c r="K154" s="150"/>
      <c r="L154" s="150"/>
      <c r="M154" s="150">
        <v>522.12</v>
      </c>
      <c r="N154" s="150"/>
      <c r="O154" s="150"/>
      <c r="P154" s="150"/>
      <c r="Q154" s="150"/>
      <c r="R154" s="150"/>
      <c r="S154" s="150">
        <v>523.28</v>
      </c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48"/>
        <v>523.28</v>
      </c>
      <c r="AI154" s="47">
        <f t="shared" si="49"/>
        <v>522.12</v>
      </c>
      <c r="AK154" s="49"/>
    </row>
    <row r="155" spans="1:37">
      <c r="A155" s="135" t="s">
        <v>177</v>
      </c>
      <c r="B155" s="149"/>
      <c r="C155" s="149"/>
      <c r="D155" s="149"/>
      <c r="E155" s="149"/>
      <c r="F155" s="149"/>
      <c r="G155" s="150"/>
      <c r="H155" s="150"/>
      <c r="I155" s="150"/>
      <c r="J155" s="150"/>
      <c r="K155" s="150"/>
      <c r="L155" s="150"/>
      <c r="M155" s="150">
        <v>624.79999999999995</v>
      </c>
      <c r="N155" s="150"/>
      <c r="O155" s="150"/>
      <c r="P155" s="150"/>
      <c r="Q155" s="150"/>
      <c r="R155" s="150"/>
      <c r="S155" s="150">
        <v>625.44000000000005</v>
      </c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48"/>
        <v>625.44000000000005</v>
      </c>
      <c r="AI155" s="47">
        <f t="shared" si="49"/>
        <v>624.79999999999995</v>
      </c>
      <c r="AK155" s="49"/>
    </row>
    <row r="156" spans="1:37">
      <c r="A156" s="135" t="s">
        <v>178</v>
      </c>
      <c r="B156" s="149"/>
      <c r="C156" s="149"/>
      <c r="D156" s="149"/>
      <c r="E156" s="149"/>
      <c r="F156" s="149"/>
      <c r="G156" s="150"/>
      <c r="H156" s="150"/>
      <c r="I156" s="150"/>
      <c r="J156" s="150"/>
      <c r="K156" s="150"/>
      <c r="L156" s="150"/>
      <c r="M156" s="150">
        <v>336.59</v>
      </c>
      <c r="N156" s="150"/>
      <c r="O156" s="150"/>
      <c r="P156" s="150"/>
      <c r="Q156" s="150"/>
      <c r="R156" s="150"/>
      <c r="S156" s="150">
        <v>336.58</v>
      </c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48"/>
        <v>336.59</v>
      </c>
      <c r="AI156" s="47">
        <f t="shared" si="49"/>
        <v>336.58</v>
      </c>
      <c r="AK156" s="49"/>
    </row>
    <row r="157" spans="1:37">
      <c r="A157" s="135" t="s">
        <v>179</v>
      </c>
      <c r="B157" s="149"/>
      <c r="C157" s="149"/>
      <c r="D157" s="149"/>
      <c r="E157" s="149"/>
      <c r="F157" s="149"/>
      <c r="G157" s="150"/>
      <c r="H157" s="150"/>
      <c r="I157" s="150"/>
      <c r="J157" s="150"/>
      <c r="K157" s="150"/>
      <c r="L157" s="150"/>
      <c r="M157" s="150">
        <v>887</v>
      </c>
      <c r="N157" s="150"/>
      <c r="O157" s="150"/>
      <c r="P157" s="150"/>
      <c r="Q157" s="150"/>
      <c r="R157" s="150"/>
      <c r="S157" s="150">
        <v>886.5</v>
      </c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8"/>
        <v>887</v>
      </c>
      <c r="AI157" s="47">
        <f t="shared" si="49"/>
        <v>886.5</v>
      </c>
      <c r="AK157" s="49"/>
    </row>
    <row r="158" spans="1:37">
      <c r="A158" s="152" t="s">
        <v>180</v>
      </c>
      <c r="B158" s="153"/>
      <c r="C158" s="153"/>
      <c r="D158" s="153"/>
      <c r="E158" s="153"/>
      <c r="F158" s="153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8"/>
        <v>0</v>
      </c>
      <c r="AI158" s="47">
        <f t="shared" si="49"/>
        <v>0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v>0.3</v>
      </c>
      <c r="G161" s="161">
        <f t="shared" ref="G161:R166" si="50">F161</f>
        <v>0.3</v>
      </c>
      <c r="H161" s="161">
        <f t="shared" si="50"/>
        <v>0.3</v>
      </c>
      <c r="I161" s="161">
        <f t="shared" si="50"/>
        <v>0.3</v>
      </c>
      <c r="J161" s="161">
        <f t="shared" si="50"/>
        <v>0.3</v>
      </c>
      <c r="K161" s="161">
        <f t="shared" si="50"/>
        <v>0.3</v>
      </c>
      <c r="L161" s="161">
        <f t="shared" si="50"/>
        <v>0.3</v>
      </c>
      <c r="M161" s="161">
        <f t="shared" si="50"/>
        <v>0.3</v>
      </c>
      <c r="N161" s="161">
        <f t="shared" si="50"/>
        <v>0.3</v>
      </c>
      <c r="O161" s="161">
        <f t="shared" si="50"/>
        <v>0.3</v>
      </c>
      <c r="P161" s="161">
        <f t="shared" si="50"/>
        <v>0.3</v>
      </c>
      <c r="Q161" s="161">
        <f t="shared" si="50"/>
        <v>0.3</v>
      </c>
      <c r="R161" s="161">
        <f t="shared" si="50"/>
        <v>0.3</v>
      </c>
      <c r="S161" s="161">
        <f t="shared" ref="S161:AF166" si="51">R161</f>
        <v>0.3</v>
      </c>
      <c r="T161" s="161">
        <f t="shared" si="51"/>
        <v>0.3</v>
      </c>
      <c r="U161" s="161">
        <f t="shared" si="51"/>
        <v>0.3</v>
      </c>
      <c r="V161" s="161">
        <f t="shared" si="51"/>
        <v>0.3</v>
      </c>
      <c r="W161" s="161">
        <f t="shared" si="51"/>
        <v>0.3</v>
      </c>
      <c r="X161" s="161">
        <f t="shared" si="51"/>
        <v>0.3</v>
      </c>
      <c r="Y161" s="161">
        <f t="shared" si="51"/>
        <v>0.3</v>
      </c>
      <c r="Z161" s="161">
        <f t="shared" si="51"/>
        <v>0.3</v>
      </c>
      <c r="AA161" s="161">
        <f t="shared" si="51"/>
        <v>0.3</v>
      </c>
      <c r="AB161" s="161">
        <f t="shared" si="51"/>
        <v>0.3</v>
      </c>
      <c r="AC161" s="161">
        <f t="shared" si="51"/>
        <v>0.3</v>
      </c>
      <c r="AD161" s="161">
        <f t="shared" si="51"/>
        <v>0.3</v>
      </c>
      <c r="AE161" s="161">
        <f t="shared" si="51"/>
        <v>0.3</v>
      </c>
      <c r="AF161" s="161">
        <f t="shared" si="51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v>0.4</v>
      </c>
      <c r="G162" s="163">
        <f t="shared" si="50"/>
        <v>0.4</v>
      </c>
      <c r="H162" s="163">
        <f t="shared" si="50"/>
        <v>0.4</v>
      </c>
      <c r="I162" s="163">
        <f t="shared" si="50"/>
        <v>0.4</v>
      </c>
      <c r="J162" s="163">
        <f t="shared" si="50"/>
        <v>0.4</v>
      </c>
      <c r="K162" s="163">
        <f t="shared" si="50"/>
        <v>0.4</v>
      </c>
      <c r="L162" s="163">
        <f t="shared" si="50"/>
        <v>0.4</v>
      </c>
      <c r="M162" s="163">
        <f t="shared" si="50"/>
        <v>0.4</v>
      </c>
      <c r="N162" s="163">
        <f t="shared" si="50"/>
        <v>0.4</v>
      </c>
      <c r="O162" s="163">
        <f t="shared" si="50"/>
        <v>0.4</v>
      </c>
      <c r="P162" s="163">
        <f t="shared" si="50"/>
        <v>0.4</v>
      </c>
      <c r="Q162" s="163">
        <f t="shared" si="50"/>
        <v>0.4</v>
      </c>
      <c r="R162" s="163">
        <f t="shared" si="50"/>
        <v>0.4</v>
      </c>
      <c r="S162" s="163">
        <f t="shared" si="51"/>
        <v>0.4</v>
      </c>
      <c r="T162" s="163">
        <f t="shared" si="51"/>
        <v>0.4</v>
      </c>
      <c r="U162" s="163">
        <f t="shared" si="51"/>
        <v>0.4</v>
      </c>
      <c r="V162" s="163">
        <f t="shared" si="51"/>
        <v>0.4</v>
      </c>
      <c r="W162" s="163">
        <f t="shared" si="51"/>
        <v>0.4</v>
      </c>
      <c r="X162" s="163">
        <f t="shared" si="51"/>
        <v>0.4</v>
      </c>
      <c r="Y162" s="163">
        <f t="shared" si="51"/>
        <v>0.4</v>
      </c>
      <c r="Z162" s="163">
        <f t="shared" si="51"/>
        <v>0.4</v>
      </c>
      <c r="AA162" s="163">
        <f t="shared" si="51"/>
        <v>0.4</v>
      </c>
      <c r="AB162" s="163">
        <f t="shared" si="51"/>
        <v>0.4</v>
      </c>
      <c r="AC162" s="163">
        <f t="shared" si="51"/>
        <v>0.4</v>
      </c>
      <c r="AD162" s="163">
        <f t="shared" si="51"/>
        <v>0.4</v>
      </c>
      <c r="AE162" s="163">
        <f t="shared" si="51"/>
        <v>0.4</v>
      </c>
      <c r="AF162" s="163">
        <f t="shared" si="51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v>1.5</v>
      </c>
      <c r="G163" s="163">
        <f t="shared" si="50"/>
        <v>1.5</v>
      </c>
      <c r="H163" s="163">
        <f t="shared" si="50"/>
        <v>1.5</v>
      </c>
      <c r="I163" s="163">
        <f t="shared" si="50"/>
        <v>1.5</v>
      </c>
      <c r="J163" s="163">
        <f t="shared" si="50"/>
        <v>1.5</v>
      </c>
      <c r="K163" s="163">
        <f t="shared" si="50"/>
        <v>1.5</v>
      </c>
      <c r="L163" s="163">
        <f t="shared" si="50"/>
        <v>1.5</v>
      </c>
      <c r="M163" s="163">
        <f t="shared" si="50"/>
        <v>1.5</v>
      </c>
      <c r="N163" s="163">
        <f t="shared" si="50"/>
        <v>1.5</v>
      </c>
      <c r="O163" s="163">
        <f t="shared" si="50"/>
        <v>1.5</v>
      </c>
      <c r="P163" s="163">
        <f t="shared" si="50"/>
        <v>1.5</v>
      </c>
      <c r="Q163" s="163">
        <f t="shared" si="50"/>
        <v>1.5</v>
      </c>
      <c r="R163" s="163">
        <f t="shared" si="50"/>
        <v>1.5</v>
      </c>
      <c r="S163" s="163">
        <f t="shared" si="51"/>
        <v>1.5</v>
      </c>
      <c r="T163" s="163">
        <f t="shared" si="51"/>
        <v>1.5</v>
      </c>
      <c r="U163" s="163">
        <f t="shared" si="51"/>
        <v>1.5</v>
      </c>
      <c r="V163" s="163">
        <f t="shared" si="51"/>
        <v>1.5</v>
      </c>
      <c r="W163" s="163">
        <f t="shared" si="51"/>
        <v>1.5</v>
      </c>
      <c r="X163" s="163">
        <f t="shared" si="51"/>
        <v>1.5</v>
      </c>
      <c r="Y163" s="163">
        <f t="shared" si="51"/>
        <v>1.5</v>
      </c>
      <c r="Z163" s="163">
        <f t="shared" si="51"/>
        <v>1.5</v>
      </c>
      <c r="AA163" s="163">
        <f t="shared" si="51"/>
        <v>1.5</v>
      </c>
      <c r="AB163" s="163">
        <f t="shared" si="51"/>
        <v>1.5</v>
      </c>
      <c r="AC163" s="163">
        <f t="shared" si="51"/>
        <v>1.5</v>
      </c>
      <c r="AD163" s="163">
        <f t="shared" si="51"/>
        <v>1.5</v>
      </c>
      <c r="AE163" s="163">
        <f t="shared" si="51"/>
        <v>1.5</v>
      </c>
      <c r="AF163" s="163">
        <f t="shared" si="51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v>0.3</v>
      </c>
      <c r="G164" s="163">
        <f t="shared" si="50"/>
        <v>0.3</v>
      </c>
      <c r="H164" s="163">
        <f t="shared" si="50"/>
        <v>0.3</v>
      </c>
      <c r="I164" s="163">
        <f t="shared" si="50"/>
        <v>0.3</v>
      </c>
      <c r="J164" s="163">
        <f t="shared" si="50"/>
        <v>0.3</v>
      </c>
      <c r="K164" s="163">
        <f t="shared" si="50"/>
        <v>0.3</v>
      </c>
      <c r="L164" s="163">
        <f t="shared" si="50"/>
        <v>0.3</v>
      </c>
      <c r="M164" s="163">
        <f t="shared" si="50"/>
        <v>0.3</v>
      </c>
      <c r="N164" s="163">
        <f t="shared" si="50"/>
        <v>0.3</v>
      </c>
      <c r="O164" s="163">
        <f t="shared" si="50"/>
        <v>0.3</v>
      </c>
      <c r="P164" s="163">
        <f t="shared" si="50"/>
        <v>0.3</v>
      </c>
      <c r="Q164" s="163">
        <f t="shared" si="50"/>
        <v>0.3</v>
      </c>
      <c r="R164" s="163">
        <f t="shared" si="50"/>
        <v>0.3</v>
      </c>
      <c r="S164" s="163">
        <f t="shared" si="51"/>
        <v>0.3</v>
      </c>
      <c r="T164" s="163">
        <f t="shared" si="51"/>
        <v>0.3</v>
      </c>
      <c r="U164" s="163">
        <f t="shared" si="51"/>
        <v>0.3</v>
      </c>
      <c r="V164" s="163">
        <f t="shared" si="51"/>
        <v>0.3</v>
      </c>
      <c r="W164" s="163">
        <f t="shared" si="51"/>
        <v>0.3</v>
      </c>
      <c r="X164" s="163">
        <f t="shared" si="51"/>
        <v>0.3</v>
      </c>
      <c r="Y164" s="163">
        <f t="shared" si="51"/>
        <v>0.3</v>
      </c>
      <c r="Z164" s="163">
        <f t="shared" si="51"/>
        <v>0.3</v>
      </c>
      <c r="AA164" s="163">
        <f t="shared" si="51"/>
        <v>0.3</v>
      </c>
      <c r="AB164" s="163">
        <f t="shared" si="51"/>
        <v>0.3</v>
      </c>
      <c r="AC164" s="163">
        <f t="shared" si="51"/>
        <v>0.3</v>
      </c>
      <c r="AD164" s="163">
        <f t="shared" si="51"/>
        <v>0.3</v>
      </c>
      <c r="AE164" s="163">
        <f t="shared" si="51"/>
        <v>0.3</v>
      </c>
      <c r="AF164" s="163">
        <f t="shared" si="51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v>0.4</v>
      </c>
      <c r="G165" s="163">
        <f t="shared" si="50"/>
        <v>0.4</v>
      </c>
      <c r="H165" s="163">
        <f t="shared" si="50"/>
        <v>0.4</v>
      </c>
      <c r="I165" s="163">
        <f t="shared" si="50"/>
        <v>0.4</v>
      </c>
      <c r="J165" s="163">
        <f t="shared" si="50"/>
        <v>0.4</v>
      </c>
      <c r="K165" s="163">
        <f t="shared" si="50"/>
        <v>0.4</v>
      </c>
      <c r="L165" s="163">
        <f t="shared" si="50"/>
        <v>0.4</v>
      </c>
      <c r="M165" s="163">
        <f t="shared" si="50"/>
        <v>0.4</v>
      </c>
      <c r="N165" s="163">
        <f t="shared" si="50"/>
        <v>0.4</v>
      </c>
      <c r="O165" s="163">
        <f t="shared" si="50"/>
        <v>0.4</v>
      </c>
      <c r="P165" s="163">
        <f t="shared" si="50"/>
        <v>0.4</v>
      </c>
      <c r="Q165" s="163">
        <f t="shared" si="50"/>
        <v>0.4</v>
      </c>
      <c r="R165" s="163">
        <f t="shared" si="50"/>
        <v>0.4</v>
      </c>
      <c r="S165" s="163">
        <f t="shared" si="51"/>
        <v>0.4</v>
      </c>
      <c r="T165" s="163">
        <f t="shared" si="51"/>
        <v>0.4</v>
      </c>
      <c r="U165" s="163">
        <f t="shared" si="51"/>
        <v>0.4</v>
      </c>
      <c r="V165" s="163">
        <f t="shared" si="51"/>
        <v>0.4</v>
      </c>
      <c r="W165" s="163">
        <f t="shared" si="51"/>
        <v>0.4</v>
      </c>
      <c r="X165" s="163">
        <f t="shared" si="51"/>
        <v>0.4</v>
      </c>
      <c r="Y165" s="163">
        <f t="shared" si="51"/>
        <v>0.4</v>
      </c>
      <c r="Z165" s="163">
        <f t="shared" si="51"/>
        <v>0.4</v>
      </c>
      <c r="AA165" s="163">
        <f t="shared" si="51"/>
        <v>0.4</v>
      </c>
      <c r="AB165" s="163">
        <f t="shared" si="51"/>
        <v>0.4</v>
      </c>
      <c r="AC165" s="163">
        <f t="shared" si="51"/>
        <v>0.4</v>
      </c>
      <c r="AD165" s="163">
        <f t="shared" si="51"/>
        <v>0.4</v>
      </c>
      <c r="AE165" s="163">
        <f t="shared" si="51"/>
        <v>0.4</v>
      </c>
      <c r="AF165" s="163">
        <f t="shared" si="51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v>0.64</v>
      </c>
      <c r="G166" s="166">
        <f t="shared" si="50"/>
        <v>0.64</v>
      </c>
      <c r="H166" s="166">
        <f t="shared" si="50"/>
        <v>0.64</v>
      </c>
      <c r="I166" s="166">
        <f t="shared" si="50"/>
        <v>0.64</v>
      </c>
      <c r="J166" s="166">
        <f t="shared" si="50"/>
        <v>0.64</v>
      </c>
      <c r="K166" s="166">
        <f t="shared" si="50"/>
        <v>0.64</v>
      </c>
      <c r="L166" s="166">
        <f t="shared" si="50"/>
        <v>0.64</v>
      </c>
      <c r="M166" s="166">
        <f t="shared" si="50"/>
        <v>0.64</v>
      </c>
      <c r="N166" s="166">
        <f t="shared" si="50"/>
        <v>0.64</v>
      </c>
      <c r="O166" s="166">
        <f t="shared" si="50"/>
        <v>0.64</v>
      </c>
      <c r="P166" s="166">
        <f t="shared" si="50"/>
        <v>0.64</v>
      </c>
      <c r="Q166" s="166">
        <f t="shared" si="50"/>
        <v>0.64</v>
      </c>
      <c r="R166" s="166">
        <f t="shared" si="50"/>
        <v>0.64</v>
      </c>
      <c r="S166" s="166">
        <f t="shared" si="51"/>
        <v>0.64</v>
      </c>
      <c r="T166" s="166">
        <f t="shared" si="51"/>
        <v>0.64</v>
      </c>
      <c r="U166" s="166">
        <f t="shared" si="51"/>
        <v>0.64</v>
      </c>
      <c r="V166" s="166">
        <f t="shared" si="51"/>
        <v>0.64</v>
      </c>
      <c r="W166" s="166">
        <f t="shared" si="51"/>
        <v>0.64</v>
      </c>
      <c r="X166" s="166">
        <f t="shared" si="51"/>
        <v>0.64</v>
      </c>
      <c r="Y166" s="166">
        <f t="shared" si="51"/>
        <v>0.64</v>
      </c>
      <c r="Z166" s="166">
        <f t="shared" si="51"/>
        <v>0.64</v>
      </c>
      <c r="AA166" s="166">
        <f t="shared" si="51"/>
        <v>0.64</v>
      </c>
      <c r="AB166" s="166">
        <f t="shared" si="51"/>
        <v>0.64</v>
      </c>
      <c r="AC166" s="166">
        <f t="shared" si="51"/>
        <v>0.64</v>
      </c>
      <c r="AD166" s="166">
        <f t="shared" si="51"/>
        <v>0.64</v>
      </c>
      <c r="AE166" s="166">
        <f t="shared" si="51"/>
        <v>0.64</v>
      </c>
      <c r="AF166" s="166">
        <f t="shared" si="51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v>3.54</v>
      </c>
      <c r="G167" s="169">
        <f t="shared" ref="G167:AG167" si="52">SUM(G161:G166)</f>
        <v>3.54</v>
      </c>
      <c r="H167" s="169">
        <f t="shared" si="52"/>
        <v>3.54</v>
      </c>
      <c r="I167" s="169">
        <f t="shared" si="52"/>
        <v>3.54</v>
      </c>
      <c r="J167" s="169">
        <f t="shared" si="52"/>
        <v>3.54</v>
      </c>
      <c r="K167" s="169">
        <f t="shared" si="52"/>
        <v>3.54</v>
      </c>
      <c r="L167" s="169">
        <f t="shared" si="52"/>
        <v>3.54</v>
      </c>
      <c r="M167" s="169">
        <f t="shared" si="52"/>
        <v>3.54</v>
      </c>
      <c r="N167" s="169">
        <f t="shared" si="52"/>
        <v>3.54</v>
      </c>
      <c r="O167" s="169">
        <f t="shared" si="52"/>
        <v>3.54</v>
      </c>
      <c r="P167" s="169">
        <f t="shared" si="52"/>
        <v>3.54</v>
      </c>
      <c r="Q167" s="169">
        <f t="shared" si="52"/>
        <v>3.54</v>
      </c>
      <c r="R167" s="169">
        <f t="shared" si="52"/>
        <v>3.54</v>
      </c>
      <c r="S167" s="169">
        <f t="shared" si="52"/>
        <v>3.54</v>
      </c>
      <c r="T167" s="169">
        <f t="shared" si="52"/>
        <v>3.54</v>
      </c>
      <c r="U167" s="169">
        <f t="shared" si="52"/>
        <v>3.54</v>
      </c>
      <c r="V167" s="169">
        <f t="shared" si="52"/>
        <v>3.54</v>
      </c>
      <c r="W167" s="169">
        <f t="shared" si="52"/>
        <v>3.54</v>
      </c>
      <c r="X167" s="169">
        <f t="shared" si="52"/>
        <v>3.54</v>
      </c>
      <c r="Y167" s="169">
        <f t="shared" si="52"/>
        <v>3.54</v>
      </c>
      <c r="Z167" s="169">
        <f t="shared" si="52"/>
        <v>3.54</v>
      </c>
      <c r="AA167" s="169">
        <f t="shared" si="52"/>
        <v>3.54</v>
      </c>
      <c r="AB167" s="169">
        <f t="shared" si="52"/>
        <v>3.54</v>
      </c>
      <c r="AC167" s="169">
        <f t="shared" si="52"/>
        <v>3.54</v>
      </c>
      <c r="AD167" s="169">
        <f t="shared" si="52"/>
        <v>3.54</v>
      </c>
      <c r="AE167" s="169">
        <f t="shared" si="52"/>
        <v>3.54</v>
      </c>
      <c r="AF167" s="169">
        <f t="shared" si="52"/>
        <v>3.54</v>
      </c>
      <c r="AG167" s="170">
        <f t="shared" si="52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v>0</v>
      </c>
      <c r="G169" s="161">
        <f t="shared" ref="G169:R184" si="53">F169</f>
        <v>0</v>
      </c>
      <c r="H169" s="161">
        <f t="shared" si="53"/>
        <v>0</v>
      </c>
      <c r="I169" s="161">
        <f t="shared" si="53"/>
        <v>0</v>
      </c>
      <c r="J169" s="161">
        <f t="shared" si="53"/>
        <v>0</v>
      </c>
      <c r="K169" s="161">
        <f t="shared" si="53"/>
        <v>0</v>
      </c>
      <c r="L169" s="161">
        <f t="shared" si="53"/>
        <v>0</v>
      </c>
      <c r="M169" s="161">
        <f t="shared" si="53"/>
        <v>0</v>
      </c>
      <c r="N169" s="161">
        <f t="shared" si="53"/>
        <v>0</v>
      </c>
      <c r="O169" s="161">
        <f t="shared" si="53"/>
        <v>0</v>
      </c>
      <c r="P169" s="161">
        <f t="shared" si="53"/>
        <v>0</v>
      </c>
      <c r="Q169" s="161">
        <f t="shared" si="53"/>
        <v>0</v>
      </c>
      <c r="R169" s="161">
        <f t="shared" si="53"/>
        <v>0</v>
      </c>
      <c r="S169" s="161">
        <f t="shared" ref="S169:AF184" si="54">R169</f>
        <v>0</v>
      </c>
      <c r="T169" s="161">
        <f t="shared" si="54"/>
        <v>0</v>
      </c>
      <c r="U169" s="161">
        <f t="shared" si="54"/>
        <v>0</v>
      </c>
      <c r="V169" s="161">
        <f t="shared" si="54"/>
        <v>0</v>
      </c>
      <c r="W169" s="161">
        <f t="shared" si="54"/>
        <v>0</v>
      </c>
      <c r="X169" s="161">
        <f t="shared" si="54"/>
        <v>0</v>
      </c>
      <c r="Y169" s="161">
        <f t="shared" si="54"/>
        <v>0</v>
      </c>
      <c r="Z169" s="161">
        <f t="shared" si="54"/>
        <v>0</v>
      </c>
      <c r="AA169" s="161">
        <f t="shared" si="54"/>
        <v>0</v>
      </c>
      <c r="AB169" s="161">
        <f t="shared" si="54"/>
        <v>0</v>
      </c>
      <c r="AC169" s="161">
        <f t="shared" si="54"/>
        <v>0</v>
      </c>
      <c r="AD169" s="161">
        <f t="shared" si="54"/>
        <v>0</v>
      </c>
      <c r="AE169" s="161">
        <f t="shared" si="54"/>
        <v>0</v>
      </c>
      <c r="AF169" s="174">
        <f t="shared" si="54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v>0</v>
      </c>
      <c r="G170" s="163">
        <f t="shared" si="53"/>
        <v>0</v>
      </c>
      <c r="H170" s="163">
        <f t="shared" si="53"/>
        <v>0</v>
      </c>
      <c r="I170" s="163">
        <f t="shared" si="53"/>
        <v>0</v>
      </c>
      <c r="J170" s="163">
        <f t="shared" si="53"/>
        <v>0</v>
      </c>
      <c r="K170" s="163">
        <f t="shared" si="53"/>
        <v>0</v>
      </c>
      <c r="L170" s="163">
        <f t="shared" si="53"/>
        <v>0</v>
      </c>
      <c r="M170" s="163">
        <f t="shared" si="53"/>
        <v>0</v>
      </c>
      <c r="N170" s="163">
        <f t="shared" si="53"/>
        <v>0</v>
      </c>
      <c r="O170" s="163">
        <f t="shared" si="53"/>
        <v>0</v>
      </c>
      <c r="P170" s="163">
        <f t="shared" si="53"/>
        <v>0</v>
      </c>
      <c r="Q170" s="163">
        <f t="shared" si="53"/>
        <v>0</v>
      </c>
      <c r="R170" s="163">
        <f t="shared" si="53"/>
        <v>0</v>
      </c>
      <c r="S170" s="163">
        <f t="shared" si="54"/>
        <v>0</v>
      </c>
      <c r="T170" s="163">
        <f t="shared" si="54"/>
        <v>0</v>
      </c>
      <c r="U170" s="163">
        <f t="shared" si="54"/>
        <v>0</v>
      </c>
      <c r="V170" s="163">
        <f t="shared" si="54"/>
        <v>0</v>
      </c>
      <c r="W170" s="163">
        <f t="shared" si="54"/>
        <v>0</v>
      </c>
      <c r="X170" s="163">
        <f t="shared" si="54"/>
        <v>0</v>
      </c>
      <c r="Y170" s="163">
        <f t="shared" si="54"/>
        <v>0</v>
      </c>
      <c r="Z170" s="163">
        <f t="shared" si="54"/>
        <v>0</v>
      </c>
      <c r="AA170" s="163">
        <f t="shared" si="54"/>
        <v>0</v>
      </c>
      <c r="AB170" s="163">
        <f t="shared" si="54"/>
        <v>0</v>
      </c>
      <c r="AC170" s="163">
        <f t="shared" si="54"/>
        <v>0</v>
      </c>
      <c r="AD170" s="163">
        <f t="shared" si="54"/>
        <v>0</v>
      </c>
      <c r="AE170" s="163">
        <f t="shared" si="54"/>
        <v>0</v>
      </c>
      <c r="AF170" s="176">
        <f t="shared" si="54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v>0</v>
      </c>
      <c r="G171" s="163">
        <f t="shared" si="53"/>
        <v>0</v>
      </c>
      <c r="H171" s="163">
        <f t="shared" si="53"/>
        <v>0</v>
      </c>
      <c r="I171" s="163">
        <f t="shared" si="53"/>
        <v>0</v>
      </c>
      <c r="J171" s="163">
        <f t="shared" si="53"/>
        <v>0</v>
      </c>
      <c r="K171" s="163">
        <f t="shared" si="53"/>
        <v>0</v>
      </c>
      <c r="L171" s="163">
        <f t="shared" si="53"/>
        <v>0</v>
      </c>
      <c r="M171" s="163">
        <f t="shared" si="53"/>
        <v>0</v>
      </c>
      <c r="N171" s="163">
        <f t="shared" si="53"/>
        <v>0</v>
      </c>
      <c r="O171" s="163">
        <f t="shared" si="53"/>
        <v>0</v>
      </c>
      <c r="P171" s="163">
        <f t="shared" si="53"/>
        <v>0</v>
      </c>
      <c r="Q171" s="163">
        <f t="shared" si="53"/>
        <v>0</v>
      </c>
      <c r="R171" s="163">
        <f t="shared" si="53"/>
        <v>0</v>
      </c>
      <c r="S171" s="163">
        <f t="shared" si="54"/>
        <v>0</v>
      </c>
      <c r="T171" s="163">
        <f t="shared" si="54"/>
        <v>0</v>
      </c>
      <c r="U171" s="163">
        <f t="shared" si="54"/>
        <v>0</v>
      </c>
      <c r="V171" s="163">
        <f t="shared" si="54"/>
        <v>0</v>
      </c>
      <c r="W171" s="163">
        <f t="shared" si="54"/>
        <v>0</v>
      </c>
      <c r="X171" s="163">
        <f t="shared" si="54"/>
        <v>0</v>
      </c>
      <c r="Y171" s="163">
        <f t="shared" si="54"/>
        <v>0</v>
      </c>
      <c r="Z171" s="163">
        <f t="shared" si="54"/>
        <v>0</v>
      </c>
      <c r="AA171" s="163">
        <f t="shared" si="54"/>
        <v>0</v>
      </c>
      <c r="AB171" s="163">
        <f t="shared" si="54"/>
        <v>0</v>
      </c>
      <c r="AC171" s="163">
        <f t="shared" si="54"/>
        <v>0</v>
      </c>
      <c r="AD171" s="163">
        <f t="shared" si="54"/>
        <v>0</v>
      </c>
      <c r="AE171" s="163">
        <f t="shared" si="54"/>
        <v>0</v>
      </c>
      <c r="AF171" s="176">
        <f t="shared" si="54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v>0</v>
      </c>
      <c r="G172" s="163">
        <f t="shared" si="53"/>
        <v>0</v>
      </c>
      <c r="H172" s="163">
        <f t="shared" si="53"/>
        <v>0</v>
      </c>
      <c r="I172" s="163">
        <f t="shared" si="53"/>
        <v>0</v>
      </c>
      <c r="J172" s="163">
        <f t="shared" si="53"/>
        <v>0</v>
      </c>
      <c r="K172" s="163">
        <f t="shared" si="53"/>
        <v>0</v>
      </c>
      <c r="L172" s="163">
        <f t="shared" si="53"/>
        <v>0</v>
      </c>
      <c r="M172" s="163">
        <f t="shared" si="53"/>
        <v>0</v>
      </c>
      <c r="N172" s="163">
        <f t="shared" si="53"/>
        <v>0</v>
      </c>
      <c r="O172" s="163">
        <f t="shared" si="53"/>
        <v>0</v>
      </c>
      <c r="P172" s="163">
        <f t="shared" si="53"/>
        <v>0</v>
      </c>
      <c r="Q172" s="163">
        <f t="shared" si="53"/>
        <v>0</v>
      </c>
      <c r="R172" s="163">
        <f t="shared" si="53"/>
        <v>0</v>
      </c>
      <c r="S172" s="163">
        <f t="shared" si="54"/>
        <v>0</v>
      </c>
      <c r="T172" s="163">
        <f t="shared" si="54"/>
        <v>0</v>
      </c>
      <c r="U172" s="163">
        <f t="shared" si="54"/>
        <v>0</v>
      </c>
      <c r="V172" s="163">
        <f t="shared" si="54"/>
        <v>0</v>
      </c>
      <c r="W172" s="163">
        <f t="shared" si="54"/>
        <v>0</v>
      </c>
      <c r="X172" s="163">
        <f t="shared" si="54"/>
        <v>0</v>
      </c>
      <c r="Y172" s="163">
        <f t="shared" si="54"/>
        <v>0</v>
      </c>
      <c r="Z172" s="163">
        <f t="shared" si="54"/>
        <v>0</v>
      </c>
      <c r="AA172" s="163">
        <f t="shared" si="54"/>
        <v>0</v>
      </c>
      <c r="AB172" s="163">
        <f t="shared" si="54"/>
        <v>0</v>
      </c>
      <c r="AC172" s="163">
        <f t="shared" si="54"/>
        <v>0</v>
      </c>
      <c r="AD172" s="163">
        <f t="shared" si="54"/>
        <v>0</v>
      </c>
      <c r="AE172" s="163">
        <f t="shared" si="54"/>
        <v>0</v>
      </c>
      <c r="AF172" s="176">
        <f t="shared" si="54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v>0</v>
      </c>
      <c r="G173" s="163">
        <f t="shared" si="53"/>
        <v>0</v>
      </c>
      <c r="H173" s="163">
        <f t="shared" si="53"/>
        <v>0</v>
      </c>
      <c r="I173" s="163">
        <f t="shared" si="53"/>
        <v>0</v>
      </c>
      <c r="J173" s="163">
        <f t="shared" si="53"/>
        <v>0</v>
      </c>
      <c r="K173" s="163">
        <f t="shared" si="53"/>
        <v>0</v>
      </c>
      <c r="L173" s="163">
        <f t="shared" si="53"/>
        <v>0</v>
      </c>
      <c r="M173" s="163">
        <f t="shared" si="53"/>
        <v>0</v>
      </c>
      <c r="N173" s="163">
        <f t="shared" si="53"/>
        <v>0</v>
      </c>
      <c r="O173" s="163">
        <f t="shared" si="53"/>
        <v>0</v>
      </c>
      <c r="P173" s="163">
        <f t="shared" si="53"/>
        <v>0</v>
      </c>
      <c r="Q173" s="163">
        <f t="shared" si="53"/>
        <v>0</v>
      </c>
      <c r="R173" s="163">
        <f t="shared" si="53"/>
        <v>0</v>
      </c>
      <c r="S173" s="163">
        <f t="shared" si="54"/>
        <v>0</v>
      </c>
      <c r="T173" s="163">
        <f t="shared" si="54"/>
        <v>0</v>
      </c>
      <c r="U173" s="163">
        <f t="shared" si="54"/>
        <v>0</v>
      </c>
      <c r="V173" s="163">
        <f t="shared" si="54"/>
        <v>0</v>
      </c>
      <c r="W173" s="163">
        <f t="shared" si="54"/>
        <v>0</v>
      </c>
      <c r="X173" s="163">
        <f t="shared" si="54"/>
        <v>0</v>
      </c>
      <c r="Y173" s="163">
        <f t="shared" si="54"/>
        <v>0</v>
      </c>
      <c r="Z173" s="163">
        <f t="shared" si="54"/>
        <v>0</v>
      </c>
      <c r="AA173" s="163">
        <f t="shared" si="54"/>
        <v>0</v>
      </c>
      <c r="AB173" s="163">
        <f t="shared" si="54"/>
        <v>0</v>
      </c>
      <c r="AC173" s="163">
        <f t="shared" si="54"/>
        <v>0</v>
      </c>
      <c r="AD173" s="163">
        <f t="shared" si="54"/>
        <v>0</v>
      </c>
      <c r="AE173" s="163">
        <f t="shared" si="54"/>
        <v>0</v>
      </c>
      <c r="AF173" s="176">
        <f t="shared" si="54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v>0</v>
      </c>
      <c r="G174" s="163">
        <f t="shared" si="53"/>
        <v>0</v>
      </c>
      <c r="H174" s="163">
        <f t="shared" si="53"/>
        <v>0</v>
      </c>
      <c r="I174" s="163">
        <f t="shared" si="53"/>
        <v>0</v>
      </c>
      <c r="J174" s="163">
        <f t="shared" si="53"/>
        <v>0</v>
      </c>
      <c r="K174" s="163">
        <f t="shared" si="53"/>
        <v>0</v>
      </c>
      <c r="L174" s="163">
        <f t="shared" si="53"/>
        <v>0</v>
      </c>
      <c r="M174" s="163">
        <f t="shared" si="53"/>
        <v>0</v>
      </c>
      <c r="N174" s="163">
        <f t="shared" si="53"/>
        <v>0</v>
      </c>
      <c r="O174" s="163">
        <f t="shared" si="53"/>
        <v>0</v>
      </c>
      <c r="P174" s="163">
        <f t="shared" si="53"/>
        <v>0</v>
      </c>
      <c r="Q174" s="163">
        <f t="shared" si="53"/>
        <v>0</v>
      </c>
      <c r="R174" s="163">
        <f t="shared" si="53"/>
        <v>0</v>
      </c>
      <c r="S174" s="163">
        <f t="shared" si="54"/>
        <v>0</v>
      </c>
      <c r="T174" s="163">
        <f t="shared" si="54"/>
        <v>0</v>
      </c>
      <c r="U174" s="163">
        <f t="shared" si="54"/>
        <v>0</v>
      </c>
      <c r="V174" s="163">
        <f t="shared" si="54"/>
        <v>0</v>
      </c>
      <c r="W174" s="163">
        <f t="shared" si="54"/>
        <v>0</v>
      </c>
      <c r="X174" s="163">
        <f t="shared" si="54"/>
        <v>0</v>
      </c>
      <c r="Y174" s="163">
        <f t="shared" si="54"/>
        <v>0</v>
      </c>
      <c r="Z174" s="163">
        <f t="shared" si="54"/>
        <v>0</v>
      </c>
      <c r="AA174" s="163">
        <f t="shared" si="54"/>
        <v>0</v>
      </c>
      <c r="AB174" s="163">
        <f t="shared" si="54"/>
        <v>0</v>
      </c>
      <c r="AC174" s="163">
        <f t="shared" si="54"/>
        <v>0</v>
      </c>
      <c r="AD174" s="163">
        <f t="shared" si="54"/>
        <v>0</v>
      </c>
      <c r="AE174" s="163">
        <f t="shared" si="54"/>
        <v>0</v>
      </c>
      <c r="AF174" s="176">
        <f t="shared" si="54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v>0</v>
      </c>
      <c r="G175" s="163">
        <f t="shared" si="53"/>
        <v>0</v>
      </c>
      <c r="H175" s="163">
        <f t="shared" si="53"/>
        <v>0</v>
      </c>
      <c r="I175" s="163">
        <f t="shared" si="53"/>
        <v>0</v>
      </c>
      <c r="J175" s="163">
        <f t="shared" si="53"/>
        <v>0</v>
      </c>
      <c r="K175" s="163">
        <f t="shared" si="53"/>
        <v>0</v>
      </c>
      <c r="L175" s="163">
        <f t="shared" si="53"/>
        <v>0</v>
      </c>
      <c r="M175" s="163">
        <f t="shared" si="53"/>
        <v>0</v>
      </c>
      <c r="N175" s="163">
        <f t="shared" si="53"/>
        <v>0</v>
      </c>
      <c r="O175" s="163">
        <f t="shared" si="53"/>
        <v>0</v>
      </c>
      <c r="P175" s="163">
        <f t="shared" si="53"/>
        <v>0</v>
      </c>
      <c r="Q175" s="163">
        <f t="shared" si="53"/>
        <v>0</v>
      </c>
      <c r="R175" s="163">
        <f t="shared" si="53"/>
        <v>0</v>
      </c>
      <c r="S175" s="163">
        <f t="shared" si="54"/>
        <v>0</v>
      </c>
      <c r="T175" s="163">
        <f t="shared" si="54"/>
        <v>0</v>
      </c>
      <c r="U175" s="163">
        <f t="shared" si="54"/>
        <v>0</v>
      </c>
      <c r="V175" s="163">
        <f t="shared" si="54"/>
        <v>0</v>
      </c>
      <c r="W175" s="163">
        <f t="shared" si="54"/>
        <v>0</v>
      </c>
      <c r="X175" s="163">
        <f t="shared" si="54"/>
        <v>0</v>
      </c>
      <c r="Y175" s="163">
        <f t="shared" si="54"/>
        <v>0</v>
      </c>
      <c r="Z175" s="163">
        <f t="shared" si="54"/>
        <v>0</v>
      </c>
      <c r="AA175" s="163">
        <f t="shared" si="54"/>
        <v>0</v>
      </c>
      <c r="AB175" s="163">
        <f t="shared" si="54"/>
        <v>0</v>
      </c>
      <c r="AC175" s="163">
        <f t="shared" si="54"/>
        <v>0</v>
      </c>
      <c r="AD175" s="163">
        <f t="shared" si="54"/>
        <v>0</v>
      </c>
      <c r="AE175" s="163">
        <f t="shared" si="54"/>
        <v>0</v>
      </c>
      <c r="AF175" s="176">
        <f t="shared" si="54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v>0</v>
      </c>
      <c r="G176" s="163">
        <f t="shared" si="53"/>
        <v>0</v>
      </c>
      <c r="H176" s="163">
        <f t="shared" si="53"/>
        <v>0</v>
      </c>
      <c r="I176" s="163">
        <f t="shared" si="53"/>
        <v>0</v>
      </c>
      <c r="J176" s="163">
        <f t="shared" si="53"/>
        <v>0</v>
      </c>
      <c r="K176" s="163">
        <f t="shared" si="53"/>
        <v>0</v>
      </c>
      <c r="L176" s="163">
        <f t="shared" si="53"/>
        <v>0</v>
      </c>
      <c r="M176" s="163">
        <f t="shared" si="53"/>
        <v>0</v>
      </c>
      <c r="N176" s="163">
        <f t="shared" si="53"/>
        <v>0</v>
      </c>
      <c r="O176" s="163">
        <f t="shared" si="53"/>
        <v>0</v>
      </c>
      <c r="P176" s="163">
        <f t="shared" si="53"/>
        <v>0</v>
      </c>
      <c r="Q176" s="163">
        <f t="shared" si="53"/>
        <v>0</v>
      </c>
      <c r="R176" s="163">
        <f t="shared" si="53"/>
        <v>0</v>
      </c>
      <c r="S176" s="163">
        <f t="shared" si="54"/>
        <v>0</v>
      </c>
      <c r="T176" s="163">
        <f t="shared" si="54"/>
        <v>0</v>
      </c>
      <c r="U176" s="163">
        <f t="shared" si="54"/>
        <v>0</v>
      </c>
      <c r="V176" s="163">
        <f t="shared" si="54"/>
        <v>0</v>
      </c>
      <c r="W176" s="163">
        <f t="shared" si="54"/>
        <v>0</v>
      </c>
      <c r="X176" s="163">
        <f t="shared" si="54"/>
        <v>0</v>
      </c>
      <c r="Y176" s="163">
        <f t="shared" si="54"/>
        <v>0</v>
      </c>
      <c r="Z176" s="163">
        <f t="shared" si="54"/>
        <v>0</v>
      </c>
      <c r="AA176" s="163">
        <f t="shared" si="54"/>
        <v>0</v>
      </c>
      <c r="AB176" s="163">
        <f t="shared" si="54"/>
        <v>0</v>
      </c>
      <c r="AC176" s="163">
        <f t="shared" si="54"/>
        <v>0</v>
      </c>
      <c r="AD176" s="163">
        <f t="shared" si="54"/>
        <v>0</v>
      </c>
      <c r="AE176" s="163">
        <f t="shared" si="54"/>
        <v>0</v>
      </c>
      <c r="AF176" s="176">
        <f t="shared" si="54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v>0</v>
      </c>
      <c r="G177" s="163">
        <f t="shared" si="53"/>
        <v>0</v>
      </c>
      <c r="H177" s="163">
        <f t="shared" si="53"/>
        <v>0</v>
      </c>
      <c r="I177" s="163">
        <f t="shared" si="53"/>
        <v>0</v>
      </c>
      <c r="J177" s="163">
        <f t="shared" si="53"/>
        <v>0</v>
      </c>
      <c r="K177" s="163">
        <f t="shared" si="53"/>
        <v>0</v>
      </c>
      <c r="L177" s="163">
        <f t="shared" si="53"/>
        <v>0</v>
      </c>
      <c r="M177" s="163">
        <f t="shared" si="53"/>
        <v>0</v>
      </c>
      <c r="N177" s="163">
        <f t="shared" si="53"/>
        <v>0</v>
      </c>
      <c r="O177" s="163">
        <f t="shared" si="53"/>
        <v>0</v>
      </c>
      <c r="P177" s="163">
        <f t="shared" si="53"/>
        <v>0</v>
      </c>
      <c r="Q177" s="163">
        <f t="shared" si="53"/>
        <v>0</v>
      </c>
      <c r="R177" s="163">
        <f t="shared" si="53"/>
        <v>0</v>
      </c>
      <c r="S177" s="163">
        <f t="shared" si="54"/>
        <v>0</v>
      </c>
      <c r="T177" s="163">
        <f t="shared" si="54"/>
        <v>0</v>
      </c>
      <c r="U177" s="163">
        <f t="shared" si="54"/>
        <v>0</v>
      </c>
      <c r="V177" s="163">
        <f t="shared" si="54"/>
        <v>0</v>
      </c>
      <c r="W177" s="163">
        <f t="shared" si="54"/>
        <v>0</v>
      </c>
      <c r="X177" s="163">
        <f t="shared" si="54"/>
        <v>0</v>
      </c>
      <c r="Y177" s="163">
        <f t="shared" si="54"/>
        <v>0</v>
      </c>
      <c r="Z177" s="163">
        <f t="shared" si="54"/>
        <v>0</v>
      </c>
      <c r="AA177" s="163">
        <f t="shared" si="54"/>
        <v>0</v>
      </c>
      <c r="AB177" s="163">
        <f t="shared" si="54"/>
        <v>0</v>
      </c>
      <c r="AC177" s="163">
        <f t="shared" si="54"/>
        <v>0</v>
      </c>
      <c r="AD177" s="163">
        <f t="shared" si="54"/>
        <v>0</v>
      </c>
      <c r="AE177" s="163">
        <f t="shared" si="54"/>
        <v>0</v>
      </c>
      <c r="AF177" s="176">
        <f t="shared" si="54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v>0</v>
      </c>
      <c r="G178" s="163">
        <f t="shared" si="53"/>
        <v>0</v>
      </c>
      <c r="H178" s="163">
        <f t="shared" si="53"/>
        <v>0</v>
      </c>
      <c r="I178" s="163">
        <f t="shared" si="53"/>
        <v>0</v>
      </c>
      <c r="J178" s="163">
        <f t="shared" si="53"/>
        <v>0</v>
      </c>
      <c r="K178" s="163">
        <f t="shared" si="53"/>
        <v>0</v>
      </c>
      <c r="L178" s="163">
        <f t="shared" si="53"/>
        <v>0</v>
      </c>
      <c r="M178" s="163">
        <f t="shared" si="53"/>
        <v>0</v>
      </c>
      <c r="N178" s="163">
        <f t="shared" si="53"/>
        <v>0</v>
      </c>
      <c r="O178" s="163">
        <f t="shared" si="53"/>
        <v>0</v>
      </c>
      <c r="P178" s="163">
        <f t="shared" si="53"/>
        <v>0</v>
      </c>
      <c r="Q178" s="163">
        <f t="shared" si="53"/>
        <v>0</v>
      </c>
      <c r="R178" s="163">
        <f t="shared" si="53"/>
        <v>0</v>
      </c>
      <c r="S178" s="163">
        <f t="shared" si="54"/>
        <v>0</v>
      </c>
      <c r="T178" s="163">
        <f t="shared" si="54"/>
        <v>0</v>
      </c>
      <c r="U178" s="163">
        <f t="shared" si="54"/>
        <v>0</v>
      </c>
      <c r="V178" s="163">
        <f t="shared" si="54"/>
        <v>0</v>
      </c>
      <c r="W178" s="163">
        <f t="shared" si="54"/>
        <v>0</v>
      </c>
      <c r="X178" s="163">
        <f t="shared" si="54"/>
        <v>0</v>
      </c>
      <c r="Y178" s="163">
        <f t="shared" si="54"/>
        <v>0</v>
      </c>
      <c r="Z178" s="163">
        <f t="shared" si="54"/>
        <v>0</v>
      </c>
      <c r="AA178" s="163">
        <f t="shared" si="54"/>
        <v>0</v>
      </c>
      <c r="AB178" s="163">
        <f t="shared" si="54"/>
        <v>0</v>
      </c>
      <c r="AC178" s="163">
        <f t="shared" si="54"/>
        <v>0</v>
      </c>
      <c r="AD178" s="163">
        <f t="shared" si="54"/>
        <v>0</v>
      </c>
      <c r="AE178" s="163">
        <f t="shared" si="54"/>
        <v>0</v>
      </c>
      <c r="AF178" s="176">
        <f t="shared" si="54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v>0</v>
      </c>
      <c r="G179" s="163">
        <f t="shared" si="53"/>
        <v>0</v>
      </c>
      <c r="H179" s="163">
        <f t="shared" si="53"/>
        <v>0</v>
      </c>
      <c r="I179" s="163">
        <f t="shared" si="53"/>
        <v>0</v>
      </c>
      <c r="J179" s="163">
        <f t="shared" si="53"/>
        <v>0</v>
      </c>
      <c r="K179" s="163">
        <f t="shared" si="53"/>
        <v>0</v>
      </c>
      <c r="L179" s="163">
        <f t="shared" si="53"/>
        <v>0</v>
      </c>
      <c r="M179" s="163">
        <f t="shared" si="53"/>
        <v>0</v>
      </c>
      <c r="N179" s="163">
        <f t="shared" si="53"/>
        <v>0</v>
      </c>
      <c r="O179" s="163">
        <f t="shared" si="53"/>
        <v>0</v>
      </c>
      <c r="P179" s="163">
        <f t="shared" si="53"/>
        <v>0</v>
      </c>
      <c r="Q179" s="163">
        <f t="shared" si="53"/>
        <v>0</v>
      </c>
      <c r="R179" s="163">
        <f t="shared" si="53"/>
        <v>0</v>
      </c>
      <c r="S179" s="163">
        <f t="shared" si="54"/>
        <v>0</v>
      </c>
      <c r="T179" s="163">
        <f t="shared" si="54"/>
        <v>0</v>
      </c>
      <c r="U179" s="163">
        <f t="shared" si="54"/>
        <v>0</v>
      </c>
      <c r="V179" s="163">
        <f t="shared" si="54"/>
        <v>0</v>
      </c>
      <c r="W179" s="163">
        <f t="shared" si="54"/>
        <v>0</v>
      </c>
      <c r="X179" s="163">
        <f t="shared" si="54"/>
        <v>0</v>
      </c>
      <c r="Y179" s="163">
        <f t="shared" si="54"/>
        <v>0</v>
      </c>
      <c r="Z179" s="163">
        <f t="shared" si="54"/>
        <v>0</v>
      </c>
      <c r="AA179" s="163">
        <f t="shared" si="54"/>
        <v>0</v>
      </c>
      <c r="AB179" s="163">
        <f t="shared" si="54"/>
        <v>0</v>
      </c>
      <c r="AC179" s="163">
        <f t="shared" si="54"/>
        <v>0</v>
      </c>
      <c r="AD179" s="163">
        <f t="shared" si="54"/>
        <v>0</v>
      </c>
      <c r="AE179" s="163">
        <f t="shared" si="54"/>
        <v>0</v>
      </c>
      <c r="AF179" s="176">
        <f t="shared" si="54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v>0</v>
      </c>
      <c r="G180" s="163">
        <f t="shared" si="53"/>
        <v>0</v>
      </c>
      <c r="H180" s="163">
        <f t="shared" si="53"/>
        <v>0</v>
      </c>
      <c r="I180" s="163">
        <f t="shared" si="53"/>
        <v>0</v>
      </c>
      <c r="J180" s="163">
        <f t="shared" si="53"/>
        <v>0</v>
      </c>
      <c r="K180" s="163">
        <f t="shared" si="53"/>
        <v>0</v>
      </c>
      <c r="L180" s="163">
        <f t="shared" si="53"/>
        <v>0</v>
      </c>
      <c r="M180" s="163">
        <f t="shared" si="53"/>
        <v>0</v>
      </c>
      <c r="N180" s="163">
        <f t="shared" si="53"/>
        <v>0</v>
      </c>
      <c r="O180" s="163">
        <f t="shared" si="53"/>
        <v>0</v>
      </c>
      <c r="P180" s="163">
        <f t="shared" si="53"/>
        <v>0</v>
      </c>
      <c r="Q180" s="163">
        <f t="shared" si="53"/>
        <v>0</v>
      </c>
      <c r="R180" s="163">
        <f t="shared" si="53"/>
        <v>0</v>
      </c>
      <c r="S180" s="163">
        <f t="shared" si="54"/>
        <v>0</v>
      </c>
      <c r="T180" s="163">
        <f t="shared" si="54"/>
        <v>0</v>
      </c>
      <c r="U180" s="163">
        <f t="shared" si="54"/>
        <v>0</v>
      </c>
      <c r="V180" s="163">
        <f t="shared" si="54"/>
        <v>0</v>
      </c>
      <c r="W180" s="163">
        <f t="shared" si="54"/>
        <v>0</v>
      </c>
      <c r="X180" s="163">
        <f t="shared" si="54"/>
        <v>0</v>
      </c>
      <c r="Y180" s="163">
        <f t="shared" si="54"/>
        <v>0</v>
      </c>
      <c r="Z180" s="163">
        <f t="shared" si="54"/>
        <v>0</v>
      </c>
      <c r="AA180" s="163">
        <f t="shared" si="54"/>
        <v>0</v>
      </c>
      <c r="AB180" s="163">
        <f t="shared" si="54"/>
        <v>0</v>
      </c>
      <c r="AC180" s="163">
        <f t="shared" si="54"/>
        <v>0</v>
      </c>
      <c r="AD180" s="163">
        <f t="shared" si="54"/>
        <v>0</v>
      </c>
      <c r="AE180" s="163">
        <f t="shared" si="54"/>
        <v>0</v>
      </c>
      <c r="AF180" s="176">
        <f t="shared" si="54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v>0</v>
      </c>
      <c r="G181" s="163">
        <f t="shared" si="53"/>
        <v>0</v>
      </c>
      <c r="H181" s="163">
        <f t="shared" si="53"/>
        <v>0</v>
      </c>
      <c r="I181" s="163">
        <f t="shared" si="53"/>
        <v>0</v>
      </c>
      <c r="J181" s="163">
        <f t="shared" si="53"/>
        <v>0</v>
      </c>
      <c r="K181" s="163">
        <f t="shared" si="53"/>
        <v>0</v>
      </c>
      <c r="L181" s="163">
        <f t="shared" si="53"/>
        <v>0</v>
      </c>
      <c r="M181" s="163">
        <f t="shared" si="53"/>
        <v>0</v>
      </c>
      <c r="N181" s="163">
        <f t="shared" si="53"/>
        <v>0</v>
      </c>
      <c r="O181" s="163">
        <f t="shared" si="53"/>
        <v>0</v>
      </c>
      <c r="P181" s="163">
        <f t="shared" si="53"/>
        <v>0</v>
      </c>
      <c r="Q181" s="163">
        <f t="shared" si="53"/>
        <v>0</v>
      </c>
      <c r="R181" s="163">
        <f t="shared" si="53"/>
        <v>0</v>
      </c>
      <c r="S181" s="163">
        <f t="shared" si="54"/>
        <v>0</v>
      </c>
      <c r="T181" s="163">
        <f t="shared" si="54"/>
        <v>0</v>
      </c>
      <c r="U181" s="163">
        <f t="shared" si="54"/>
        <v>0</v>
      </c>
      <c r="V181" s="163">
        <f t="shared" si="54"/>
        <v>0</v>
      </c>
      <c r="W181" s="163">
        <f t="shared" si="54"/>
        <v>0</v>
      </c>
      <c r="X181" s="163">
        <f t="shared" si="54"/>
        <v>0</v>
      </c>
      <c r="Y181" s="163">
        <f t="shared" si="54"/>
        <v>0</v>
      </c>
      <c r="Z181" s="163">
        <f t="shared" si="54"/>
        <v>0</v>
      </c>
      <c r="AA181" s="163">
        <f t="shared" si="54"/>
        <v>0</v>
      </c>
      <c r="AB181" s="163">
        <f t="shared" si="54"/>
        <v>0</v>
      </c>
      <c r="AC181" s="163">
        <f t="shared" si="54"/>
        <v>0</v>
      </c>
      <c r="AD181" s="163">
        <f t="shared" si="54"/>
        <v>0</v>
      </c>
      <c r="AE181" s="163">
        <f t="shared" si="54"/>
        <v>0</v>
      </c>
      <c r="AF181" s="176">
        <f t="shared" si="54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v>0</v>
      </c>
      <c r="G182" s="163">
        <f t="shared" si="53"/>
        <v>0</v>
      </c>
      <c r="H182" s="163">
        <f t="shared" si="53"/>
        <v>0</v>
      </c>
      <c r="I182" s="163">
        <f t="shared" si="53"/>
        <v>0</v>
      </c>
      <c r="J182" s="163">
        <f t="shared" si="53"/>
        <v>0</v>
      </c>
      <c r="K182" s="163">
        <f t="shared" si="53"/>
        <v>0</v>
      </c>
      <c r="L182" s="163">
        <f t="shared" si="53"/>
        <v>0</v>
      </c>
      <c r="M182" s="163">
        <f t="shared" si="53"/>
        <v>0</v>
      </c>
      <c r="N182" s="163">
        <f t="shared" si="53"/>
        <v>0</v>
      </c>
      <c r="O182" s="163">
        <f t="shared" si="53"/>
        <v>0</v>
      </c>
      <c r="P182" s="163">
        <f t="shared" si="53"/>
        <v>0</v>
      </c>
      <c r="Q182" s="163">
        <f t="shared" si="53"/>
        <v>0</v>
      </c>
      <c r="R182" s="163">
        <f t="shared" si="53"/>
        <v>0</v>
      </c>
      <c r="S182" s="163">
        <f t="shared" si="54"/>
        <v>0</v>
      </c>
      <c r="T182" s="163">
        <f t="shared" si="54"/>
        <v>0</v>
      </c>
      <c r="U182" s="163">
        <f t="shared" si="54"/>
        <v>0</v>
      </c>
      <c r="V182" s="163">
        <f t="shared" si="54"/>
        <v>0</v>
      </c>
      <c r="W182" s="163">
        <f t="shared" si="54"/>
        <v>0</v>
      </c>
      <c r="X182" s="163">
        <f t="shared" si="54"/>
        <v>0</v>
      </c>
      <c r="Y182" s="163">
        <f t="shared" si="54"/>
        <v>0</v>
      </c>
      <c r="Z182" s="163">
        <f t="shared" si="54"/>
        <v>0</v>
      </c>
      <c r="AA182" s="163">
        <f t="shared" si="54"/>
        <v>0</v>
      </c>
      <c r="AB182" s="163">
        <f t="shared" si="54"/>
        <v>0</v>
      </c>
      <c r="AC182" s="163">
        <f t="shared" si="54"/>
        <v>0</v>
      </c>
      <c r="AD182" s="163">
        <f t="shared" si="54"/>
        <v>0</v>
      </c>
      <c r="AE182" s="163">
        <f t="shared" si="54"/>
        <v>0</v>
      </c>
      <c r="AF182" s="176">
        <f t="shared" si="54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v>0</v>
      </c>
      <c r="G183" s="163">
        <f t="shared" si="53"/>
        <v>0</v>
      </c>
      <c r="H183" s="163">
        <f t="shared" si="53"/>
        <v>0</v>
      </c>
      <c r="I183" s="163">
        <f t="shared" si="53"/>
        <v>0</v>
      </c>
      <c r="J183" s="163">
        <f t="shared" si="53"/>
        <v>0</v>
      </c>
      <c r="K183" s="163">
        <f t="shared" si="53"/>
        <v>0</v>
      </c>
      <c r="L183" s="163">
        <f t="shared" si="53"/>
        <v>0</v>
      </c>
      <c r="M183" s="163">
        <f t="shared" si="53"/>
        <v>0</v>
      </c>
      <c r="N183" s="163">
        <f t="shared" si="53"/>
        <v>0</v>
      </c>
      <c r="O183" s="163">
        <f t="shared" si="53"/>
        <v>0</v>
      </c>
      <c r="P183" s="163">
        <f t="shared" si="53"/>
        <v>0</v>
      </c>
      <c r="Q183" s="163">
        <f t="shared" si="53"/>
        <v>0</v>
      </c>
      <c r="R183" s="163">
        <f t="shared" si="53"/>
        <v>0</v>
      </c>
      <c r="S183" s="163">
        <f t="shared" si="54"/>
        <v>0</v>
      </c>
      <c r="T183" s="163">
        <f t="shared" si="54"/>
        <v>0</v>
      </c>
      <c r="U183" s="163">
        <f t="shared" si="54"/>
        <v>0</v>
      </c>
      <c r="V183" s="163">
        <f t="shared" si="54"/>
        <v>0</v>
      </c>
      <c r="W183" s="163">
        <f t="shared" si="54"/>
        <v>0</v>
      </c>
      <c r="X183" s="163">
        <f t="shared" si="54"/>
        <v>0</v>
      </c>
      <c r="Y183" s="163">
        <f t="shared" si="54"/>
        <v>0</v>
      </c>
      <c r="Z183" s="163">
        <f t="shared" si="54"/>
        <v>0</v>
      </c>
      <c r="AA183" s="163">
        <f t="shared" si="54"/>
        <v>0</v>
      </c>
      <c r="AB183" s="163">
        <f t="shared" si="54"/>
        <v>0</v>
      </c>
      <c r="AC183" s="163">
        <f t="shared" si="54"/>
        <v>0</v>
      </c>
      <c r="AD183" s="163">
        <f t="shared" si="54"/>
        <v>0</v>
      </c>
      <c r="AE183" s="163">
        <f t="shared" si="54"/>
        <v>0</v>
      </c>
      <c r="AF183" s="176">
        <f t="shared" si="54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v>0</v>
      </c>
      <c r="G184" s="163">
        <f t="shared" si="53"/>
        <v>0</v>
      </c>
      <c r="H184" s="163">
        <f t="shared" si="53"/>
        <v>0</v>
      </c>
      <c r="I184" s="163">
        <f t="shared" si="53"/>
        <v>0</v>
      </c>
      <c r="J184" s="163">
        <f t="shared" si="53"/>
        <v>0</v>
      </c>
      <c r="K184" s="163">
        <f t="shared" si="53"/>
        <v>0</v>
      </c>
      <c r="L184" s="163">
        <f t="shared" si="53"/>
        <v>0</v>
      </c>
      <c r="M184" s="163">
        <f t="shared" si="53"/>
        <v>0</v>
      </c>
      <c r="N184" s="163">
        <f t="shared" si="53"/>
        <v>0</v>
      </c>
      <c r="O184" s="163">
        <f t="shared" si="53"/>
        <v>0</v>
      </c>
      <c r="P184" s="163">
        <f t="shared" si="53"/>
        <v>0</v>
      </c>
      <c r="Q184" s="163">
        <f t="shared" si="53"/>
        <v>0</v>
      </c>
      <c r="R184" s="163">
        <f t="shared" ref="R184:AF199" si="55">Q184</f>
        <v>0</v>
      </c>
      <c r="S184" s="163">
        <f t="shared" si="55"/>
        <v>0</v>
      </c>
      <c r="T184" s="163">
        <f t="shared" si="55"/>
        <v>0</v>
      </c>
      <c r="U184" s="163">
        <f t="shared" si="55"/>
        <v>0</v>
      </c>
      <c r="V184" s="163">
        <f t="shared" si="55"/>
        <v>0</v>
      </c>
      <c r="W184" s="163">
        <f t="shared" si="55"/>
        <v>0</v>
      </c>
      <c r="X184" s="163">
        <f t="shared" si="55"/>
        <v>0</v>
      </c>
      <c r="Y184" s="163">
        <f t="shared" si="55"/>
        <v>0</v>
      </c>
      <c r="Z184" s="163">
        <f t="shared" si="55"/>
        <v>0</v>
      </c>
      <c r="AA184" s="163">
        <f t="shared" si="55"/>
        <v>0</v>
      </c>
      <c r="AB184" s="163">
        <f t="shared" si="54"/>
        <v>0</v>
      </c>
      <c r="AC184" s="163">
        <f t="shared" si="54"/>
        <v>0</v>
      </c>
      <c r="AD184" s="163">
        <f t="shared" si="55"/>
        <v>0</v>
      </c>
      <c r="AE184" s="163">
        <f t="shared" si="55"/>
        <v>0</v>
      </c>
      <c r="AF184" s="176">
        <f t="shared" si="55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v>0</v>
      </c>
      <c r="G185" s="163">
        <f t="shared" ref="G185:R200" si="56">F185</f>
        <v>0</v>
      </c>
      <c r="H185" s="163">
        <f t="shared" si="56"/>
        <v>0</v>
      </c>
      <c r="I185" s="163">
        <f t="shared" si="56"/>
        <v>0</v>
      </c>
      <c r="J185" s="163">
        <f t="shared" si="56"/>
        <v>0</v>
      </c>
      <c r="K185" s="163">
        <f t="shared" si="56"/>
        <v>0</v>
      </c>
      <c r="L185" s="163">
        <f t="shared" si="56"/>
        <v>0</v>
      </c>
      <c r="M185" s="163">
        <f t="shared" si="56"/>
        <v>0</v>
      </c>
      <c r="N185" s="163">
        <f t="shared" si="56"/>
        <v>0</v>
      </c>
      <c r="O185" s="163">
        <f t="shared" si="56"/>
        <v>0</v>
      </c>
      <c r="P185" s="163">
        <f t="shared" si="56"/>
        <v>0</v>
      </c>
      <c r="Q185" s="163">
        <f t="shared" si="56"/>
        <v>0</v>
      </c>
      <c r="R185" s="163">
        <f t="shared" si="56"/>
        <v>0</v>
      </c>
      <c r="S185" s="163">
        <f t="shared" si="55"/>
        <v>0</v>
      </c>
      <c r="T185" s="163">
        <f t="shared" si="55"/>
        <v>0</v>
      </c>
      <c r="U185" s="163">
        <f t="shared" si="55"/>
        <v>0</v>
      </c>
      <c r="V185" s="163">
        <f t="shared" si="55"/>
        <v>0</v>
      </c>
      <c r="W185" s="163">
        <f t="shared" si="55"/>
        <v>0</v>
      </c>
      <c r="X185" s="163">
        <f t="shared" si="55"/>
        <v>0</v>
      </c>
      <c r="Y185" s="163">
        <f t="shared" si="55"/>
        <v>0</v>
      </c>
      <c r="Z185" s="163">
        <f t="shared" si="55"/>
        <v>0</v>
      </c>
      <c r="AA185" s="163">
        <f t="shared" si="55"/>
        <v>0</v>
      </c>
      <c r="AB185" s="163">
        <f t="shared" si="55"/>
        <v>0</v>
      </c>
      <c r="AC185" s="163">
        <f t="shared" si="55"/>
        <v>0</v>
      </c>
      <c r="AD185" s="163">
        <f t="shared" si="55"/>
        <v>0</v>
      </c>
      <c r="AE185" s="163">
        <f t="shared" si="55"/>
        <v>0</v>
      </c>
      <c r="AF185" s="176">
        <f t="shared" si="55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v>0</v>
      </c>
      <c r="G186" s="163">
        <f t="shared" si="56"/>
        <v>0</v>
      </c>
      <c r="H186" s="163">
        <f t="shared" si="56"/>
        <v>0</v>
      </c>
      <c r="I186" s="163">
        <f t="shared" si="56"/>
        <v>0</v>
      </c>
      <c r="J186" s="163">
        <f t="shared" si="56"/>
        <v>0</v>
      </c>
      <c r="K186" s="163">
        <f t="shared" si="56"/>
        <v>0</v>
      </c>
      <c r="L186" s="163">
        <f t="shared" si="56"/>
        <v>0</v>
      </c>
      <c r="M186" s="163">
        <f t="shared" si="56"/>
        <v>0</v>
      </c>
      <c r="N186" s="163">
        <f t="shared" si="56"/>
        <v>0</v>
      </c>
      <c r="O186" s="163">
        <f t="shared" si="56"/>
        <v>0</v>
      </c>
      <c r="P186" s="163">
        <f t="shared" si="56"/>
        <v>0</v>
      </c>
      <c r="Q186" s="163">
        <f t="shared" si="56"/>
        <v>0</v>
      </c>
      <c r="R186" s="163">
        <f t="shared" si="56"/>
        <v>0</v>
      </c>
      <c r="S186" s="163">
        <f t="shared" si="55"/>
        <v>0</v>
      </c>
      <c r="T186" s="163">
        <f t="shared" si="55"/>
        <v>0</v>
      </c>
      <c r="U186" s="163">
        <f t="shared" si="55"/>
        <v>0</v>
      </c>
      <c r="V186" s="163">
        <f t="shared" si="55"/>
        <v>0</v>
      </c>
      <c r="W186" s="163">
        <f t="shared" si="55"/>
        <v>0</v>
      </c>
      <c r="X186" s="163">
        <f t="shared" si="55"/>
        <v>0</v>
      </c>
      <c r="Y186" s="163">
        <f t="shared" si="55"/>
        <v>0</v>
      </c>
      <c r="Z186" s="163">
        <f t="shared" si="55"/>
        <v>0</v>
      </c>
      <c r="AA186" s="163">
        <f t="shared" si="55"/>
        <v>0</v>
      </c>
      <c r="AB186" s="163">
        <f t="shared" si="55"/>
        <v>0</v>
      </c>
      <c r="AC186" s="163">
        <f t="shared" si="55"/>
        <v>0</v>
      </c>
      <c r="AD186" s="163">
        <f t="shared" si="55"/>
        <v>0</v>
      </c>
      <c r="AE186" s="163">
        <f t="shared" si="55"/>
        <v>0</v>
      </c>
      <c r="AF186" s="176">
        <f t="shared" si="55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v>0</v>
      </c>
      <c r="G187" s="163">
        <f t="shared" si="56"/>
        <v>0</v>
      </c>
      <c r="H187" s="163">
        <f t="shared" si="56"/>
        <v>0</v>
      </c>
      <c r="I187" s="163">
        <f t="shared" si="56"/>
        <v>0</v>
      </c>
      <c r="J187" s="163">
        <f t="shared" si="56"/>
        <v>0</v>
      </c>
      <c r="K187" s="163">
        <f t="shared" si="56"/>
        <v>0</v>
      </c>
      <c r="L187" s="163">
        <f t="shared" si="56"/>
        <v>0</v>
      </c>
      <c r="M187" s="163">
        <f t="shared" si="56"/>
        <v>0</v>
      </c>
      <c r="N187" s="163">
        <f t="shared" si="56"/>
        <v>0</v>
      </c>
      <c r="O187" s="163">
        <f t="shared" si="56"/>
        <v>0</v>
      </c>
      <c r="P187" s="163">
        <f t="shared" si="56"/>
        <v>0</v>
      </c>
      <c r="Q187" s="163">
        <f t="shared" si="56"/>
        <v>0</v>
      </c>
      <c r="R187" s="163">
        <f t="shared" si="56"/>
        <v>0</v>
      </c>
      <c r="S187" s="163">
        <f t="shared" si="55"/>
        <v>0</v>
      </c>
      <c r="T187" s="163">
        <f t="shared" si="55"/>
        <v>0</v>
      </c>
      <c r="U187" s="163">
        <f t="shared" si="55"/>
        <v>0</v>
      </c>
      <c r="V187" s="163">
        <f t="shared" si="55"/>
        <v>0</v>
      </c>
      <c r="W187" s="163">
        <f t="shared" si="55"/>
        <v>0</v>
      </c>
      <c r="X187" s="163">
        <f t="shared" si="55"/>
        <v>0</v>
      </c>
      <c r="Y187" s="163">
        <f t="shared" si="55"/>
        <v>0</v>
      </c>
      <c r="Z187" s="163">
        <f t="shared" si="55"/>
        <v>0</v>
      </c>
      <c r="AA187" s="163">
        <f t="shared" si="55"/>
        <v>0</v>
      </c>
      <c r="AB187" s="163">
        <f t="shared" si="55"/>
        <v>0</v>
      </c>
      <c r="AC187" s="163">
        <f t="shared" si="55"/>
        <v>0</v>
      </c>
      <c r="AD187" s="163">
        <f t="shared" si="55"/>
        <v>0</v>
      </c>
      <c r="AE187" s="163">
        <f t="shared" si="55"/>
        <v>0</v>
      </c>
      <c r="AF187" s="176">
        <f t="shared" si="55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v>0</v>
      </c>
      <c r="G188" s="163">
        <f t="shared" si="56"/>
        <v>0</v>
      </c>
      <c r="H188" s="163">
        <f t="shared" si="56"/>
        <v>0</v>
      </c>
      <c r="I188" s="163">
        <f t="shared" si="56"/>
        <v>0</v>
      </c>
      <c r="J188" s="163">
        <f t="shared" si="56"/>
        <v>0</v>
      </c>
      <c r="K188" s="163">
        <f t="shared" si="56"/>
        <v>0</v>
      </c>
      <c r="L188" s="163">
        <f t="shared" si="56"/>
        <v>0</v>
      </c>
      <c r="M188" s="163">
        <f t="shared" si="56"/>
        <v>0</v>
      </c>
      <c r="N188" s="163">
        <f t="shared" si="56"/>
        <v>0</v>
      </c>
      <c r="O188" s="163">
        <f t="shared" si="56"/>
        <v>0</v>
      </c>
      <c r="P188" s="163">
        <f t="shared" si="56"/>
        <v>0</v>
      </c>
      <c r="Q188" s="163">
        <f t="shared" si="56"/>
        <v>0</v>
      </c>
      <c r="R188" s="163">
        <f t="shared" si="56"/>
        <v>0</v>
      </c>
      <c r="S188" s="163">
        <f t="shared" si="55"/>
        <v>0</v>
      </c>
      <c r="T188" s="163">
        <f t="shared" si="55"/>
        <v>0</v>
      </c>
      <c r="U188" s="163">
        <f t="shared" si="55"/>
        <v>0</v>
      </c>
      <c r="V188" s="163">
        <f t="shared" si="55"/>
        <v>0</v>
      </c>
      <c r="W188" s="163">
        <f t="shared" si="55"/>
        <v>0</v>
      </c>
      <c r="X188" s="163">
        <f t="shared" si="55"/>
        <v>0</v>
      </c>
      <c r="Y188" s="163">
        <f t="shared" si="55"/>
        <v>0</v>
      </c>
      <c r="Z188" s="163">
        <f t="shared" si="55"/>
        <v>0</v>
      </c>
      <c r="AA188" s="163">
        <f t="shared" si="55"/>
        <v>0</v>
      </c>
      <c r="AB188" s="163">
        <f t="shared" si="55"/>
        <v>0</v>
      </c>
      <c r="AC188" s="163">
        <f t="shared" si="55"/>
        <v>0</v>
      </c>
      <c r="AD188" s="163">
        <f t="shared" si="55"/>
        <v>0</v>
      </c>
      <c r="AE188" s="163">
        <f t="shared" si="55"/>
        <v>0</v>
      </c>
      <c r="AF188" s="176">
        <f t="shared" si="55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v>0</v>
      </c>
      <c r="G189" s="163">
        <f t="shared" si="56"/>
        <v>0</v>
      </c>
      <c r="H189" s="163">
        <f t="shared" si="56"/>
        <v>0</v>
      </c>
      <c r="I189" s="163">
        <f t="shared" si="56"/>
        <v>0</v>
      </c>
      <c r="J189" s="163">
        <f t="shared" si="56"/>
        <v>0</v>
      </c>
      <c r="K189" s="163">
        <f t="shared" si="56"/>
        <v>0</v>
      </c>
      <c r="L189" s="163">
        <f t="shared" si="56"/>
        <v>0</v>
      </c>
      <c r="M189" s="163">
        <f t="shared" si="56"/>
        <v>0</v>
      </c>
      <c r="N189" s="163">
        <f t="shared" si="56"/>
        <v>0</v>
      </c>
      <c r="O189" s="163">
        <f t="shared" si="56"/>
        <v>0</v>
      </c>
      <c r="P189" s="163">
        <f t="shared" si="56"/>
        <v>0</v>
      </c>
      <c r="Q189" s="163">
        <f t="shared" si="56"/>
        <v>0</v>
      </c>
      <c r="R189" s="163">
        <f t="shared" si="56"/>
        <v>0</v>
      </c>
      <c r="S189" s="163">
        <f t="shared" si="55"/>
        <v>0</v>
      </c>
      <c r="T189" s="163">
        <f t="shared" si="55"/>
        <v>0</v>
      </c>
      <c r="U189" s="163">
        <f t="shared" si="55"/>
        <v>0</v>
      </c>
      <c r="V189" s="163">
        <f t="shared" si="55"/>
        <v>0</v>
      </c>
      <c r="W189" s="163">
        <f t="shared" si="55"/>
        <v>0</v>
      </c>
      <c r="X189" s="163">
        <f t="shared" si="55"/>
        <v>0</v>
      </c>
      <c r="Y189" s="163">
        <f t="shared" si="55"/>
        <v>0</v>
      </c>
      <c r="Z189" s="163">
        <f t="shared" si="55"/>
        <v>0</v>
      </c>
      <c r="AA189" s="163">
        <f t="shared" si="55"/>
        <v>0</v>
      </c>
      <c r="AB189" s="163">
        <f t="shared" si="55"/>
        <v>0</v>
      </c>
      <c r="AC189" s="163">
        <f t="shared" si="55"/>
        <v>0</v>
      </c>
      <c r="AD189" s="163">
        <f t="shared" si="55"/>
        <v>0</v>
      </c>
      <c r="AE189" s="163">
        <f t="shared" si="55"/>
        <v>0</v>
      </c>
      <c r="AF189" s="176">
        <f t="shared" si="55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v>0</v>
      </c>
      <c r="G190" s="163">
        <f t="shared" si="56"/>
        <v>0</v>
      </c>
      <c r="H190" s="163">
        <f t="shared" si="56"/>
        <v>0</v>
      </c>
      <c r="I190" s="163">
        <f t="shared" si="56"/>
        <v>0</v>
      </c>
      <c r="J190" s="163">
        <f t="shared" si="56"/>
        <v>0</v>
      </c>
      <c r="K190" s="163">
        <f t="shared" si="56"/>
        <v>0</v>
      </c>
      <c r="L190" s="163">
        <f t="shared" si="56"/>
        <v>0</v>
      </c>
      <c r="M190" s="163">
        <f t="shared" si="56"/>
        <v>0</v>
      </c>
      <c r="N190" s="163">
        <f t="shared" si="56"/>
        <v>0</v>
      </c>
      <c r="O190" s="163">
        <f t="shared" si="56"/>
        <v>0</v>
      </c>
      <c r="P190" s="163">
        <f t="shared" si="56"/>
        <v>0</v>
      </c>
      <c r="Q190" s="163">
        <f t="shared" si="56"/>
        <v>0</v>
      </c>
      <c r="R190" s="163">
        <f t="shared" si="56"/>
        <v>0</v>
      </c>
      <c r="S190" s="163">
        <f t="shared" si="55"/>
        <v>0</v>
      </c>
      <c r="T190" s="163">
        <f t="shared" si="55"/>
        <v>0</v>
      </c>
      <c r="U190" s="163">
        <f t="shared" si="55"/>
        <v>0</v>
      </c>
      <c r="V190" s="163">
        <f t="shared" si="55"/>
        <v>0</v>
      </c>
      <c r="W190" s="163">
        <f t="shared" si="55"/>
        <v>0</v>
      </c>
      <c r="X190" s="163">
        <f t="shared" si="55"/>
        <v>0</v>
      </c>
      <c r="Y190" s="163">
        <f t="shared" si="55"/>
        <v>0</v>
      </c>
      <c r="Z190" s="163">
        <f t="shared" si="55"/>
        <v>0</v>
      </c>
      <c r="AA190" s="163">
        <f t="shared" si="55"/>
        <v>0</v>
      </c>
      <c r="AB190" s="163">
        <f t="shared" si="55"/>
        <v>0</v>
      </c>
      <c r="AC190" s="163">
        <f t="shared" si="55"/>
        <v>0</v>
      </c>
      <c r="AD190" s="163">
        <f t="shared" si="55"/>
        <v>0</v>
      </c>
      <c r="AE190" s="163">
        <f t="shared" si="55"/>
        <v>0</v>
      </c>
      <c r="AF190" s="176">
        <f t="shared" si="55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v>0</v>
      </c>
      <c r="G191" s="163">
        <f t="shared" si="56"/>
        <v>0</v>
      </c>
      <c r="H191" s="163">
        <f t="shared" si="56"/>
        <v>0</v>
      </c>
      <c r="I191" s="163">
        <f t="shared" si="56"/>
        <v>0</v>
      </c>
      <c r="J191" s="163">
        <f t="shared" si="56"/>
        <v>0</v>
      </c>
      <c r="K191" s="163">
        <f t="shared" si="56"/>
        <v>0</v>
      </c>
      <c r="L191" s="163">
        <f t="shared" si="56"/>
        <v>0</v>
      </c>
      <c r="M191" s="163">
        <f t="shared" si="56"/>
        <v>0</v>
      </c>
      <c r="N191" s="163">
        <f t="shared" si="56"/>
        <v>0</v>
      </c>
      <c r="O191" s="163">
        <f t="shared" si="56"/>
        <v>0</v>
      </c>
      <c r="P191" s="163">
        <f t="shared" si="56"/>
        <v>0</v>
      </c>
      <c r="Q191" s="163">
        <f t="shared" si="56"/>
        <v>0</v>
      </c>
      <c r="R191" s="163">
        <f t="shared" si="56"/>
        <v>0</v>
      </c>
      <c r="S191" s="163">
        <f t="shared" si="55"/>
        <v>0</v>
      </c>
      <c r="T191" s="163">
        <f t="shared" si="55"/>
        <v>0</v>
      </c>
      <c r="U191" s="163">
        <f t="shared" si="55"/>
        <v>0</v>
      </c>
      <c r="V191" s="163">
        <f t="shared" si="55"/>
        <v>0</v>
      </c>
      <c r="W191" s="163">
        <f t="shared" si="55"/>
        <v>0</v>
      </c>
      <c r="X191" s="163">
        <f t="shared" si="55"/>
        <v>0</v>
      </c>
      <c r="Y191" s="163">
        <f t="shared" si="55"/>
        <v>0</v>
      </c>
      <c r="Z191" s="163">
        <f t="shared" si="55"/>
        <v>0</v>
      </c>
      <c r="AA191" s="163">
        <f t="shared" si="55"/>
        <v>0</v>
      </c>
      <c r="AB191" s="163">
        <f t="shared" si="55"/>
        <v>0</v>
      </c>
      <c r="AC191" s="163">
        <f t="shared" si="55"/>
        <v>0</v>
      </c>
      <c r="AD191" s="163">
        <f t="shared" si="55"/>
        <v>0</v>
      </c>
      <c r="AE191" s="163">
        <f t="shared" si="55"/>
        <v>0</v>
      </c>
      <c r="AF191" s="176">
        <f t="shared" si="55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v>0</v>
      </c>
      <c r="G192" s="163">
        <f t="shared" si="56"/>
        <v>0</v>
      </c>
      <c r="H192" s="163">
        <f t="shared" si="56"/>
        <v>0</v>
      </c>
      <c r="I192" s="163">
        <f t="shared" si="56"/>
        <v>0</v>
      </c>
      <c r="J192" s="163">
        <f t="shared" si="56"/>
        <v>0</v>
      </c>
      <c r="K192" s="163">
        <f t="shared" si="56"/>
        <v>0</v>
      </c>
      <c r="L192" s="163">
        <f t="shared" si="56"/>
        <v>0</v>
      </c>
      <c r="M192" s="163">
        <f t="shared" si="56"/>
        <v>0</v>
      </c>
      <c r="N192" s="163">
        <f t="shared" si="56"/>
        <v>0</v>
      </c>
      <c r="O192" s="163">
        <f t="shared" si="56"/>
        <v>0</v>
      </c>
      <c r="P192" s="163">
        <f t="shared" si="56"/>
        <v>0</v>
      </c>
      <c r="Q192" s="163">
        <f t="shared" si="56"/>
        <v>0</v>
      </c>
      <c r="R192" s="163">
        <f t="shared" si="56"/>
        <v>0</v>
      </c>
      <c r="S192" s="163">
        <f t="shared" si="55"/>
        <v>0</v>
      </c>
      <c r="T192" s="163">
        <f t="shared" si="55"/>
        <v>0</v>
      </c>
      <c r="U192" s="163">
        <f t="shared" si="55"/>
        <v>0</v>
      </c>
      <c r="V192" s="163">
        <f t="shared" si="55"/>
        <v>0</v>
      </c>
      <c r="W192" s="163">
        <f t="shared" si="55"/>
        <v>0</v>
      </c>
      <c r="X192" s="163">
        <f t="shared" si="55"/>
        <v>0</v>
      </c>
      <c r="Y192" s="163">
        <f t="shared" si="55"/>
        <v>0</v>
      </c>
      <c r="Z192" s="163">
        <f t="shared" si="55"/>
        <v>0</v>
      </c>
      <c r="AA192" s="163">
        <f t="shared" si="55"/>
        <v>0</v>
      </c>
      <c r="AB192" s="163">
        <f t="shared" si="55"/>
        <v>0</v>
      </c>
      <c r="AC192" s="163">
        <f t="shared" si="55"/>
        <v>0</v>
      </c>
      <c r="AD192" s="163">
        <f t="shared" si="55"/>
        <v>0</v>
      </c>
      <c r="AE192" s="163">
        <f t="shared" si="55"/>
        <v>0</v>
      </c>
      <c r="AF192" s="176">
        <f t="shared" si="55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v>0</v>
      </c>
      <c r="G193" s="163">
        <f t="shared" si="56"/>
        <v>0</v>
      </c>
      <c r="H193" s="163">
        <f t="shared" si="56"/>
        <v>0</v>
      </c>
      <c r="I193" s="163">
        <f t="shared" si="56"/>
        <v>0</v>
      </c>
      <c r="J193" s="163">
        <f t="shared" si="56"/>
        <v>0</v>
      </c>
      <c r="K193" s="163">
        <f t="shared" si="56"/>
        <v>0</v>
      </c>
      <c r="L193" s="163">
        <f t="shared" si="56"/>
        <v>0</v>
      </c>
      <c r="M193" s="163">
        <f t="shared" si="56"/>
        <v>0</v>
      </c>
      <c r="N193" s="163">
        <f t="shared" si="56"/>
        <v>0</v>
      </c>
      <c r="O193" s="163">
        <f t="shared" si="56"/>
        <v>0</v>
      </c>
      <c r="P193" s="163">
        <f t="shared" si="56"/>
        <v>0</v>
      </c>
      <c r="Q193" s="163">
        <f t="shared" si="56"/>
        <v>0</v>
      </c>
      <c r="R193" s="163">
        <f t="shared" si="56"/>
        <v>0</v>
      </c>
      <c r="S193" s="163">
        <f t="shared" si="55"/>
        <v>0</v>
      </c>
      <c r="T193" s="163">
        <f t="shared" si="55"/>
        <v>0</v>
      </c>
      <c r="U193" s="163">
        <f t="shared" si="55"/>
        <v>0</v>
      </c>
      <c r="V193" s="163">
        <f t="shared" si="55"/>
        <v>0</v>
      </c>
      <c r="W193" s="163">
        <f t="shared" si="55"/>
        <v>0</v>
      </c>
      <c r="X193" s="163">
        <f t="shared" si="55"/>
        <v>0</v>
      </c>
      <c r="Y193" s="163">
        <f t="shared" si="55"/>
        <v>0</v>
      </c>
      <c r="Z193" s="163">
        <f t="shared" si="55"/>
        <v>0</v>
      </c>
      <c r="AA193" s="163">
        <f t="shared" si="55"/>
        <v>0</v>
      </c>
      <c r="AB193" s="163">
        <f t="shared" si="55"/>
        <v>0</v>
      </c>
      <c r="AC193" s="163">
        <f t="shared" si="55"/>
        <v>0</v>
      </c>
      <c r="AD193" s="163">
        <f t="shared" si="55"/>
        <v>0</v>
      </c>
      <c r="AE193" s="163">
        <f t="shared" si="55"/>
        <v>0</v>
      </c>
      <c r="AF193" s="176">
        <f t="shared" si="55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v>0</v>
      </c>
      <c r="G194" s="163">
        <f t="shared" si="56"/>
        <v>0</v>
      </c>
      <c r="H194" s="163">
        <f t="shared" si="56"/>
        <v>0</v>
      </c>
      <c r="I194" s="163">
        <f t="shared" si="56"/>
        <v>0</v>
      </c>
      <c r="J194" s="163">
        <f t="shared" si="56"/>
        <v>0</v>
      </c>
      <c r="K194" s="163">
        <f t="shared" si="56"/>
        <v>0</v>
      </c>
      <c r="L194" s="163">
        <f t="shared" si="56"/>
        <v>0</v>
      </c>
      <c r="M194" s="163">
        <f t="shared" si="56"/>
        <v>0</v>
      </c>
      <c r="N194" s="163">
        <f t="shared" si="56"/>
        <v>0</v>
      </c>
      <c r="O194" s="163">
        <f t="shared" si="56"/>
        <v>0</v>
      </c>
      <c r="P194" s="163">
        <f t="shared" si="56"/>
        <v>0</v>
      </c>
      <c r="Q194" s="163">
        <f t="shared" si="56"/>
        <v>0</v>
      </c>
      <c r="R194" s="163">
        <f t="shared" si="56"/>
        <v>0</v>
      </c>
      <c r="S194" s="163">
        <f t="shared" si="55"/>
        <v>0</v>
      </c>
      <c r="T194" s="163">
        <f t="shared" si="55"/>
        <v>0</v>
      </c>
      <c r="U194" s="163">
        <f t="shared" si="55"/>
        <v>0</v>
      </c>
      <c r="V194" s="163">
        <f t="shared" si="55"/>
        <v>0</v>
      </c>
      <c r="W194" s="163">
        <f t="shared" si="55"/>
        <v>0</v>
      </c>
      <c r="X194" s="163">
        <f t="shared" si="55"/>
        <v>0</v>
      </c>
      <c r="Y194" s="163">
        <f t="shared" si="55"/>
        <v>0</v>
      </c>
      <c r="Z194" s="163">
        <f t="shared" si="55"/>
        <v>0</v>
      </c>
      <c r="AA194" s="163">
        <f t="shared" si="55"/>
        <v>0</v>
      </c>
      <c r="AB194" s="163">
        <f t="shared" si="55"/>
        <v>0</v>
      </c>
      <c r="AC194" s="163">
        <f t="shared" si="55"/>
        <v>0</v>
      </c>
      <c r="AD194" s="163">
        <f t="shared" si="55"/>
        <v>0</v>
      </c>
      <c r="AE194" s="163">
        <f t="shared" si="55"/>
        <v>0</v>
      </c>
      <c r="AF194" s="176">
        <f t="shared" si="55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v>0</v>
      </c>
      <c r="G195" s="163">
        <f t="shared" si="56"/>
        <v>0</v>
      </c>
      <c r="H195" s="163">
        <f t="shared" si="56"/>
        <v>0</v>
      </c>
      <c r="I195" s="163">
        <f t="shared" si="56"/>
        <v>0</v>
      </c>
      <c r="J195" s="163">
        <f t="shared" si="56"/>
        <v>0</v>
      </c>
      <c r="K195" s="163">
        <f t="shared" si="56"/>
        <v>0</v>
      </c>
      <c r="L195" s="163">
        <f t="shared" si="56"/>
        <v>0</v>
      </c>
      <c r="M195" s="163">
        <f t="shared" si="56"/>
        <v>0</v>
      </c>
      <c r="N195" s="163">
        <f t="shared" si="56"/>
        <v>0</v>
      </c>
      <c r="O195" s="163">
        <f t="shared" si="56"/>
        <v>0</v>
      </c>
      <c r="P195" s="163">
        <f t="shared" si="56"/>
        <v>0</v>
      </c>
      <c r="Q195" s="163">
        <f t="shared" si="56"/>
        <v>0</v>
      </c>
      <c r="R195" s="163">
        <f t="shared" si="56"/>
        <v>0</v>
      </c>
      <c r="S195" s="163">
        <f t="shared" si="55"/>
        <v>0</v>
      </c>
      <c r="T195" s="163">
        <f t="shared" si="55"/>
        <v>0</v>
      </c>
      <c r="U195" s="163">
        <f t="shared" si="55"/>
        <v>0</v>
      </c>
      <c r="V195" s="163">
        <f t="shared" si="55"/>
        <v>0</v>
      </c>
      <c r="W195" s="163">
        <f t="shared" si="55"/>
        <v>0</v>
      </c>
      <c r="X195" s="163">
        <f t="shared" si="55"/>
        <v>0</v>
      </c>
      <c r="Y195" s="163">
        <f t="shared" si="55"/>
        <v>0</v>
      </c>
      <c r="Z195" s="163">
        <f t="shared" si="55"/>
        <v>0</v>
      </c>
      <c r="AA195" s="163">
        <f t="shared" si="55"/>
        <v>0</v>
      </c>
      <c r="AB195" s="163">
        <f t="shared" si="55"/>
        <v>0</v>
      </c>
      <c r="AC195" s="163">
        <f t="shared" si="55"/>
        <v>0</v>
      </c>
      <c r="AD195" s="163">
        <f t="shared" si="55"/>
        <v>0</v>
      </c>
      <c r="AE195" s="163">
        <f t="shared" si="55"/>
        <v>0</v>
      </c>
      <c r="AF195" s="176">
        <f t="shared" si="55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v>0</v>
      </c>
      <c r="G196" s="163">
        <f t="shared" si="56"/>
        <v>0</v>
      </c>
      <c r="H196" s="163">
        <f t="shared" si="56"/>
        <v>0</v>
      </c>
      <c r="I196" s="163">
        <f t="shared" si="56"/>
        <v>0</v>
      </c>
      <c r="J196" s="163">
        <f t="shared" si="56"/>
        <v>0</v>
      </c>
      <c r="K196" s="163">
        <f t="shared" si="56"/>
        <v>0</v>
      </c>
      <c r="L196" s="163">
        <f t="shared" si="56"/>
        <v>0</v>
      </c>
      <c r="M196" s="163">
        <f t="shared" si="56"/>
        <v>0</v>
      </c>
      <c r="N196" s="163">
        <f t="shared" si="56"/>
        <v>0</v>
      </c>
      <c r="O196" s="163">
        <f t="shared" si="56"/>
        <v>0</v>
      </c>
      <c r="P196" s="163">
        <f t="shared" si="56"/>
        <v>0</v>
      </c>
      <c r="Q196" s="163">
        <f t="shared" si="56"/>
        <v>0</v>
      </c>
      <c r="R196" s="163">
        <f t="shared" si="56"/>
        <v>0</v>
      </c>
      <c r="S196" s="163">
        <f t="shared" si="55"/>
        <v>0</v>
      </c>
      <c r="T196" s="163">
        <f t="shared" si="55"/>
        <v>0</v>
      </c>
      <c r="U196" s="163">
        <f t="shared" si="55"/>
        <v>0</v>
      </c>
      <c r="V196" s="163">
        <f t="shared" si="55"/>
        <v>0</v>
      </c>
      <c r="W196" s="163">
        <f t="shared" si="55"/>
        <v>0</v>
      </c>
      <c r="X196" s="163">
        <f t="shared" si="55"/>
        <v>0</v>
      </c>
      <c r="Y196" s="163">
        <f t="shared" si="55"/>
        <v>0</v>
      </c>
      <c r="Z196" s="163">
        <f t="shared" si="55"/>
        <v>0</v>
      </c>
      <c r="AA196" s="163">
        <f t="shared" si="55"/>
        <v>0</v>
      </c>
      <c r="AB196" s="163">
        <f t="shared" si="55"/>
        <v>0</v>
      </c>
      <c r="AC196" s="163">
        <f t="shared" si="55"/>
        <v>0</v>
      </c>
      <c r="AD196" s="163">
        <f t="shared" si="55"/>
        <v>0</v>
      </c>
      <c r="AE196" s="163">
        <f t="shared" si="55"/>
        <v>0</v>
      </c>
      <c r="AF196" s="176">
        <f t="shared" si="55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v>0</v>
      </c>
      <c r="G197" s="163">
        <f t="shared" si="56"/>
        <v>0</v>
      </c>
      <c r="H197" s="163">
        <f t="shared" si="56"/>
        <v>0</v>
      </c>
      <c r="I197" s="163">
        <f t="shared" si="56"/>
        <v>0</v>
      </c>
      <c r="J197" s="163">
        <f t="shared" si="56"/>
        <v>0</v>
      </c>
      <c r="K197" s="163">
        <f t="shared" si="56"/>
        <v>0</v>
      </c>
      <c r="L197" s="163">
        <f t="shared" si="56"/>
        <v>0</v>
      </c>
      <c r="M197" s="163">
        <f t="shared" si="56"/>
        <v>0</v>
      </c>
      <c r="N197" s="163">
        <f t="shared" si="56"/>
        <v>0</v>
      </c>
      <c r="O197" s="163">
        <f t="shared" si="56"/>
        <v>0</v>
      </c>
      <c r="P197" s="163">
        <f t="shared" si="56"/>
        <v>0</v>
      </c>
      <c r="Q197" s="163">
        <f t="shared" si="56"/>
        <v>0</v>
      </c>
      <c r="R197" s="163">
        <f t="shared" si="56"/>
        <v>0</v>
      </c>
      <c r="S197" s="163">
        <f t="shared" si="55"/>
        <v>0</v>
      </c>
      <c r="T197" s="163">
        <f t="shared" si="55"/>
        <v>0</v>
      </c>
      <c r="U197" s="163">
        <f t="shared" si="55"/>
        <v>0</v>
      </c>
      <c r="V197" s="163">
        <f t="shared" si="55"/>
        <v>0</v>
      </c>
      <c r="W197" s="163">
        <f t="shared" si="55"/>
        <v>0</v>
      </c>
      <c r="X197" s="163">
        <f t="shared" si="55"/>
        <v>0</v>
      </c>
      <c r="Y197" s="163">
        <f t="shared" si="55"/>
        <v>0</v>
      </c>
      <c r="Z197" s="163">
        <f t="shared" si="55"/>
        <v>0</v>
      </c>
      <c r="AA197" s="163">
        <f t="shared" si="55"/>
        <v>0</v>
      </c>
      <c r="AB197" s="163">
        <f t="shared" si="55"/>
        <v>0</v>
      </c>
      <c r="AC197" s="163">
        <f t="shared" si="55"/>
        <v>0</v>
      </c>
      <c r="AD197" s="163">
        <f t="shared" si="55"/>
        <v>0</v>
      </c>
      <c r="AE197" s="163">
        <f t="shared" si="55"/>
        <v>0</v>
      </c>
      <c r="AF197" s="176">
        <f t="shared" si="55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v>0</v>
      </c>
      <c r="G198" s="163">
        <f t="shared" si="56"/>
        <v>0</v>
      </c>
      <c r="H198" s="163">
        <f t="shared" si="56"/>
        <v>0</v>
      </c>
      <c r="I198" s="163">
        <f t="shared" si="56"/>
        <v>0</v>
      </c>
      <c r="J198" s="163">
        <f t="shared" si="56"/>
        <v>0</v>
      </c>
      <c r="K198" s="163">
        <f t="shared" si="56"/>
        <v>0</v>
      </c>
      <c r="L198" s="163">
        <f t="shared" si="56"/>
        <v>0</v>
      </c>
      <c r="M198" s="163">
        <f t="shared" si="56"/>
        <v>0</v>
      </c>
      <c r="N198" s="163">
        <f t="shared" si="56"/>
        <v>0</v>
      </c>
      <c r="O198" s="163">
        <f t="shared" si="56"/>
        <v>0</v>
      </c>
      <c r="P198" s="163">
        <f t="shared" si="56"/>
        <v>0</v>
      </c>
      <c r="Q198" s="163">
        <f t="shared" si="56"/>
        <v>0</v>
      </c>
      <c r="R198" s="163">
        <f t="shared" si="56"/>
        <v>0</v>
      </c>
      <c r="S198" s="163">
        <f t="shared" si="55"/>
        <v>0</v>
      </c>
      <c r="T198" s="163">
        <f t="shared" si="55"/>
        <v>0</v>
      </c>
      <c r="U198" s="163">
        <f t="shared" si="55"/>
        <v>0</v>
      </c>
      <c r="V198" s="163">
        <f t="shared" si="55"/>
        <v>0</v>
      </c>
      <c r="W198" s="163">
        <f t="shared" si="55"/>
        <v>0</v>
      </c>
      <c r="X198" s="163">
        <f t="shared" si="55"/>
        <v>0</v>
      </c>
      <c r="Y198" s="163">
        <f t="shared" si="55"/>
        <v>0</v>
      </c>
      <c r="Z198" s="163">
        <f t="shared" si="55"/>
        <v>0</v>
      </c>
      <c r="AA198" s="163">
        <f t="shared" si="55"/>
        <v>0</v>
      </c>
      <c r="AB198" s="163">
        <f t="shared" si="55"/>
        <v>0</v>
      </c>
      <c r="AC198" s="163">
        <f t="shared" si="55"/>
        <v>0</v>
      </c>
      <c r="AD198" s="163">
        <f t="shared" si="55"/>
        <v>0</v>
      </c>
      <c r="AE198" s="163">
        <f t="shared" si="55"/>
        <v>0</v>
      </c>
      <c r="AF198" s="176">
        <f t="shared" si="55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v>0</v>
      </c>
      <c r="G199" s="163">
        <f t="shared" si="56"/>
        <v>0</v>
      </c>
      <c r="H199" s="163">
        <f t="shared" si="56"/>
        <v>0</v>
      </c>
      <c r="I199" s="163">
        <f t="shared" si="56"/>
        <v>0</v>
      </c>
      <c r="J199" s="163">
        <f t="shared" si="56"/>
        <v>0</v>
      </c>
      <c r="K199" s="163">
        <f t="shared" si="56"/>
        <v>0</v>
      </c>
      <c r="L199" s="163">
        <f t="shared" si="56"/>
        <v>0</v>
      </c>
      <c r="M199" s="163">
        <f t="shared" si="56"/>
        <v>0</v>
      </c>
      <c r="N199" s="163">
        <f t="shared" si="56"/>
        <v>0</v>
      </c>
      <c r="O199" s="163">
        <f t="shared" si="56"/>
        <v>0</v>
      </c>
      <c r="P199" s="163">
        <f t="shared" si="56"/>
        <v>0</v>
      </c>
      <c r="Q199" s="163">
        <f t="shared" si="56"/>
        <v>0</v>
      </c>
      <c r="R199" s="163">
        <f t="shared" si="56"/>
        <v>0</v>
      </c>
      <c r="S199" s="163">
        <f t="shared" si="55"/>
        <v>0</v>
      </c>
      <c r="T199" s="163">
        <f t="shared" si="55"/>
        <v>0</v>
      </c>
      <c r="U199" s="163">
        <f t="shared" si="55"/>
        <v>0</v>
      </c>
      <c r="V199" s="163">
        <f t="shared" si="55"/>
        <v>0</v>
      </c>
      <c r="W199" s="163">
        <f t="shared" si="55"/>
        <v>0</v>
      </c>
      <c r="X199" s="163">
        <f t="shared" si="55"/>
        <v>0</v>
      </c>
      <c r="Y199" s="163">
        <f t="shared" si="55"/>
        <v>0</v>
      </c>
      <c r="Z199" s="163">
        <f t="shared" si="55"/>
        <v>0</v>
      </c>
      <c r="AA199" s="163">
        <f t="shared" si="55"/>
        <v>0</v>
      </c>
      <c r="AB199" s="163">
        <f t="shared" si="55"/>
        <v>0</v>
      </c>
      <c r="AC199" s="163">
        <f t="shared" si="55"/>
        <v>0</v>
      </c>
      <c r="AD199" s="163">
        <f t="shared" si="55"/>
        <v>0</v>
      </c>
      <c r="AE199" s="163">
        <f t="shared" si="55"/>
        <v>0</v>
      </c>
      <c r="AF199" s="176">
        <f t="shared" si="55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v>0</v>
      </c>
      <c r="G200" s="163">
        <f t="shared" si="56"/>
        <v>0</v>
      </c>
      <c r="H200" s="163">
        <f t="shared" si="56"/>
        <v>0</v>
      </c>
      <c r="I200" s="163">
        <f t="shared" si="56"/>
        <v>0</v>
      </c>
      <c r="J200" s="163">
        <f t="shared" si="56"/>
        <v>0</v>
      </c>
      <c r="K200" s="163">
        <f t="shared" si="56"/>
        <v>0</v>
      </c>
      <c r="L200" s="163">
        <f t="shared" si="56"/>
        <v>0</v>
      </c>
      <c r="M200" s="163">
        <f t="shared" si="56"/>
        <v>0</v>
      </c>
      <c r="N200" s="163">
        <f t="shared" si="56"/>
        <v>0</v>
      </c>
      <c r="O200" s="163">
        <f t="shared" si="56"/>
        <v>0</v>
      </c>
      <c r="P200" s="163">
        <f t="shared" si="56"/>
        <v>0</v>
      </c>
      <c r="Q200" s="163">
        <f t="shared" si="56"/>
        <v>0</v>
      </c>
      <c r="R200" s="163">
        <f t="shared" ref="R200:AF215" si="57">Q200</f>
        <v>0</v>
      </c>
      <c r="S200" s="163">
        <f t="shared" si="57"/>
        <v>0</v>
      </c>
      <c r="T200" s="163">
        <f t="shared" si="57"/>
        <v>0</v>
      </c>
      <c r="U200" s="163">
        <f t="shared" si="57"/>
        <v>0</v>
      </c>
      <c r="V200" s="163">
        <f t="shared" si="57"/>
        <v>0</v>
      </c>
      <c r="W200" s="163">
        <f t="shared" si="57"/>
        <v>0</v>
      </c>
      <c r="X200" s="163">
        <f t="shared" si="57"/>
        <v>0</v>
      </c>
      <c r="Y200" s="163">
        <f t="shared" si="57"/>
        <v>0</v>
      </c>
      <c r="Z200" s="163">
        <f t="shared" si="57"/>
        <v>0</v>
      </c>
      <c r="AA200" s="163">
        <f t="shared" si="57"/>
        <v>0</v>
      </c>
      <c r="AB200" s="163">
        <f t="shared" si="57"/>
        <v>0</v>
      </c>
      <c r="AC200" s="163">
        <f t="shared" si="57"/>
        <v>0</v>
      </c>
      <c r="AD200" s="163">
        <f t="shared" si="57"/>
        <v>0</v>
      </c>
      <c r="AE200" s="163">
        <f t="shared" si="57"/>
        <v>0</v>
      </c>
      <c r="AF200" s="176">
        <f t="shared" si="57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v>0</v>
      </c>
      <c r="G201" s="163">
        <f t="shared" ref="G201:R216" si="58">F201</f>
        <v>0</v>
      </c>
      <c r="H201" s="163">
        <f t="shared" si="58"/>
        <v>0</v>
      </c>
      <c r="I201" s="163">
        <f t="shared" si="58"/>
        <v>0</v>
      </c>
      <c r="J201" s="163">
        <f t="shared" si="58"/>
        <v>0</v>
      </c>
      <c r="K201" s="163">
        <f t="shared" si="58"/>
        <v>0</v>
      </c>
      <c r="L201" s="163">
        <f t="shared" si="58"/>
        <v>0</v>
      </c>
      <c r="M201" s="163">
        <f t="shared" si="58"/>
        <v>0</v>
      </c>
      <c r="N201" s="163">
        <f t="shared" si="58"/>
        <v>0</v>
      </c>
      <c r="O201" s="163">
        <f t="shared" si="58"/>
        <v>0</v>
      </c>
      <c r="P201" s="163">
        <f t="shared" si="58"/>
        <v>0</v>
      </c>
      <c r="Q201" s="163">
        <f t="shared" si="58"/>
        <v>0</v>
      </c>
      <c r="R201" s="163">
        <f t="shared" si="58"/>
        <v>0</v>
      </c>
      <c r="S201" s="163">
        <f t="shared" si="57"/>
        <v>0</v>
      </c>
      <c r="T201" s="163">
        <f t="shared" si="57"/>
        <v>0</v>
      </c>
      <c r="U201" s="163">
        <f t="shared" si="57"/>
        <v>0</v>
      </c>
      <c r="V201" s="163">
        <f t="shared" si="57"/>
        <v>0</v>
      </c>
      <c r="W201" s="163">
        <f t="shared" si="57"/>
        <v>0</v>
      </c>
      <c r="X201" s="163">
        <f t="shared" si="57"/>
        <v>0</v>
      </c>
      <c r="Y201" s="163">
        <f t="shared" si="57"/>
        <v>0</v>
      </c>
      <c r="Z201" s="163">
        <f t="shared" si="57"/>
        <v>0</v>
      </c>
      <c r="AA201" s="163">
        <f t="shared" si="57"/>
        <v>0</v>
      </c>
      <c r="AB201" s="163">
        <f t="shared" si="57"/>
        <v>0</v>
      </c>
      <c r="AC201" s="163">
        <f t="shared" si="57"/>
        <v>0</v>
      </c>
      <c r="AD201" s="163">
        <f t="shared" si="57"/>
        <v>0</v>
      </c>
      <c r="AE201" s="163">
        <f t="shared" si="57"/>
        <v>0</v>
      </c>
      <c r="AF201" s="176">
        <f t="shared" si="57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v>0</v>
      </c>
      <c r="G202" s="163">
        <f t="shared" si="58"/>
        <v>0</v>
      </c>
      <c r="H202" s="163">
        <f t="shared" si="58"/>
        <v>0</v>
      </c>
      <c r="I202" s="163">
        <f t="shared" si="58"/>
        <v>0</v>
      </c>
      <c r="J202" s="163">
        <f t="shared" si="58"/>
        <v>0</v>
      </c>
      <c r="K202" s="163">
        <f t="shared" si="58"/>
        <v>0</v>
      </c>
      <c r="L202" s="163">
        <f t="shared" si="58"/>
        <v>0</v>
      </c>
      <c r="M202" s="163">
        <f t="shared" si="58"/>
        <v>0</v>
      </c>
      <c r="N202" s="163">
        <f t="shared" si="58"/>
        <v>0</v>
      </c>
      <c r="O202" s="163">
        <f t="shared" si="58"/>
        <v>0</v>
      </c>
      <c r="P202" s="163">
        <f t="shared" si="58"/>
        <v>0</v>
      </c>
      <c r="Q202" s="163">
        <f t="shared" si="58"/>
        <v>0</v>
      </c>
      <c r="R202" s="163">
        <f t="shared" si="58"/>
        <v>0</v>
      </c>
      <c r="S202" s="163">
        <f t="shared" si="57"/>
        <v>0</v>
      </c>
      <c r="T202" s="163">
        <f t="shared" si="57"/>
        <v>0</v>
      </c>
      <c r="U202" s="163">
        <f t="shared" si="57"/>
        <v>0</v>
      </c>
      <c r="V202" s="163">
        <f t="shared" si="57"/>
        <v>0</v>
      </c>
      <c r="W202" s="163">
        <f t="shared" si="57"/>
        <v>0</v>
      </c>
      <c r="X202" s="163">
        <f t="shared" si="57"/>
        <v>0</v>
      </c>
      <c r="Y202" s="163">
        <f t="shared" si="57"/>
        <v>0</v>
      </c>
      <c r="Z202" s="163">
        <f t="shared" si="57"/>
        <v>0</v>
      </c>
      <c r="AA202" s="163">
        <f t="shared" si="57"/>
        <v>0</v>
      </c>
      <c r="AB202" s="163">
        <f t="shared" si="57"/>
        <v>0</v>
      </c>
      <c r="AC202" s="163">
        <f t="shared" si="57"/>
        <v>0</v>
      </c>
      <c r="AD202" s="163">
        <f t="shared" si="57"/>
        <v>0</v>
      </c>
      <c r="AE202" s="163">
        <f t="shared" si="57"/>
        <v>0</v>
      </c>
      <c r="AF202" s="176">
        <f t="shared" si="57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v>0</v>
      </c>
      <c r="G203" s="163">
        <f t="shared" si="58"/>
        <v>0</v>
      </c>
      <c r="H203" s="163">
        <f t="shared" si="58"/>
        <v>0</v>
      </c>
      <c r="I203" s="163">
        <f t="shared" si="58"/>
        <v>0</v>
      </c>
      <c r="J203" s="163">
        <f t="shared" si="58"/>
        <v>0</v>
      </c>
      <c r="K203" s="163">
        <f t="shared" si="58"/>
        <v>0</v>
      </c>
      <c r="L203" s="163">
        <f t="shared" si="58"/>
        <v>0</v>
      </c>
      <c r="M203" s="163">
        <f t="shared" si="58"/>
        <v>0</v>
      </c>
      <c r="N203" s="163">
        <f t="shared" si="58"/>
        <v>0</v>
      </c>
      <c r="O203" s="163">
        <f t="shared" si="58"/>
        <v>0</v>
      </c>
      <c r="P203" s="163">
        <f t="shared" si="58"/>
        <v>0</v>
      </c>
      <c r="Q203" s="163">
        <f t="shared" si="58"/>
        <v>0</v>
      </c>
      <c r="R203" s="163">
        <f t="shared" si="58"/>
        <v>0</v>
      </c>
      <c r="S203" s="163">
        <f t="shared" si="57"/>
        <v>0</v>
      </c>
      <c r="T203" s="163">
        <f t="shared" si="57"/>
        <v>0</v>
      </c>
      <c r="U203" s="163">
        <f t="shared" si="57"/>
        <v>0</v>
      </c>
      <c r="V203" s="163">
        <f t="shared" si="57"/>
        <v>0</v>
      </c>
      <c r="W203" s="163">
        <f t="shared" si="57"/>
        <v>0</v>
      </c>
      <c r="X203" s="163">
        <f t="shared" si="57"/>
        <v>0</v>
      </c>
      <c r="Y203" s="163">
        <f t="shared" si="57"/>
        <v>0</v>
      </c>
      <c r="Z203" s="163">
        <f t="shared" si="57"/>
        <v>0</v>
      </c>
      <c r="AA203" s="163">
        <f t="shared" si="57"/>
        <v>0</v>
      </c>
      <c r="AB203" s="163">
        <f t="shared" si="57"/>
        <v>0</v>
      </c>
      <c r="AC203" s="163">
        <f t="shared" si="57"/>
        <v>0</v>
      </c>
      <c r="AD203" s="163">
        <f t="shared" si="57"/>
        <v>0</v>
      </c>
      <c r="AE203" s="163">
        <f t="shared" si="57"/>
        <v>0</v>
      </c>
      <c r="AF203" s="176">
        <f t="shared" si="57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v>0</v>
      </c>
      <c r="D204" s="163">
        <v>0</v>
      </c>
      <c r="E204" s="163">
        <v>0</v>
      </c>
      <c r="F204" s="163">
        <v>0</v>
      </c>
      <c r="G204" s="163">
        <f t="shared" si="58"/>
        <v>0</v>
      </c>
      <c r="H204" s="163">
        <f t="shared" si="58"/>
        <v>0</v>
      </c>
      <c r="I204" s="163">
        <f t="shared" si="58"/>
        <v>0</v>
      </c>
      <c r="J204" s="163">
        <f t="shared" si="58"/>
        <v>0</v>
      </c>
      <c r="K204" s="163">
        <f t="shared" si="58"/>
        <v>0</v>
      </c>
      <c r="L204" s="163">
        <f t="shared" si="58"/>
        <v>0</v>
      </c>
      <c r="M204" s="163">
        <f t="shared" si="58"/>
        <v>0</v>
      </c>
      <c r="N204" s="163">
        <f t="shared" si="58"/>
        <v>0</v>
      </c>
      <c r="O204" s="163">
        <f t="shared" si="58"/>
        <v>0</v>
      </c>
      <c r="P204" s="163">
        <f t="shared" si="58"/>
        <v>0</v>
      </c>
      <c r="Q204" s="163">
        <f t="shared" si="58"/>
        <v>0</v>
      </c>
      <c r="R204" s="163">
        <f t="shared" si="58"/>
        <v>0</v>
      </c>
      <c r="S204" s="163">
        <f t="shared" si="57"/>
        <v>0</v>
      </c>
      <c r="T204" s="163">
        <f t="shared" si="57"/>
        <v>0</v>
      </c>
      <c r="U204" s="163">
        <f t="shared" si="57"/>
        <v>0</v>
      </c>
      <c r="V204" s="163">
        <f t="shared" si="57"/>
        <v>0</v>
      </c>
      <c r="W204" s="163">
        <f t="shared" si="57"/>
        <v>0</v>
      </c>
      <c r="X204" s="163">
        <f t="shared" si="57"/>
        <v>0</v>
      </c>
      <c r="Y204" s="163">
        <f t="shared" si="57"/>
        <v>0</v>
      </c>
      <c r="Z204" s="163">
        <f t="shared" si="57"/>
        <v>0</v>
      </c>
      <c r="AA204" s="163">
        <f t="shared" si="57"/>
        <v>0</v>
      </c>
      <c r="AB204" s="163">
        <f t="shared" si="57"/>
        <v>0</v>
      </c>
      <c r="AC204" s="163">
        <f t="shared" si="57"/>
        <v>0</v>
      </c>
      <c r="AD204" s="163">
        <f t="shared" si="57"/>
        <v>0</v>
      </c>
      <c r="AE204" s="163">
        <f t="shared" si="57"/>
        <v>0</v>
      </c>
      <c r="AF204" s="176">
        <f t="shared" si="57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v>0</v>
      </c>
      <c r="D205" s="163">
        <v>0</v>
      </c>
      <c r="E205" s="163">
        <v>0</v>
      </c>
      <c r="F205" s="163">
        <v>0</v>
      </c>
      <c r="G205" s="163">
        <f t="shared" si="58"/>
        <v>0</v>
      </c>
      <c r="H205" s="163">
        <f t="shared" si="58"/>
        <v>0</v>
      </c>
      <c r="I205" s="163">
        <f t="shared" si="58"/>
        <v>0</v>
      </c>
      <c r="J205" s="163">
        <f t="shared" si="58"/>
        <v>0</v>
      </c>
      <c r="K205" s="163">
        <f t="shared" si="58"/>
        <v>0</v>
      </c>
      <c r="L205" s="163">
        <f t="shared" si="58"/>
        <v>0</v>
      </c>
      <c r="M205" s="163">
        <f t="shared" si="58"/>
        <v>0</v>
      </c>
      <c r="N205" s="163">
        <f t="shared" si="58"/>
        <v>0</v>
      </c>
      <c r="O205" s="163">
        <f t="shared" si="58"/>
        <v>0</v>
      </c>
      <c r="P205" s="163">
        <f t="shared" si="58"/>
        <v>0</v>
      </c>
      <c r="Q205" s="163">
        <f t="shared" si="58"/>
        <v>0</v>
      </c>
      <c r="R205" s="163">
        <f t="shared" si="58"/>
        <v>0</v>
      </c>
      <c r="S205" s="163">
        <f t="shared" si="57"/>
        <v>0</v>
      </c>
      <c r="T205" s="163">
        <f t="shared" si="57"/>
        <v>0</v>
      </c>
      <c r="U205" s="163">
        <f t="shared" si="57"/>
        <v>0</v>
      </c>
      <c r="V205" s="163">
        <f t="shared" si="57"/>
        <v>0</v>
      </c>
      <c r="W205" s="163">
        <f t="shared" si="57"/>
        <v>0</v>
      </c>
      <c r="X205" s="163">
        <f t="shared" si="57"/>
        <v>0</v>
      </c>
      <c r="Y205" s="163">
        <f t="shared" si="57"/>
        <v>0</v>
      </c>
      <c r="Z205" s="163">
        <f t="shared" si="57"/>
        <v>0</v>
      </c>
      <c r="AA205" s="163">
        <f t="shared" si="57"/>
        <v>0</v>
      </c>
      <c r="AB205" s="163">
        <f t="shared" si="57"/>
        <v>0</v>
      </c>
      <c r="AC205" s="163">
        <f t="shared" si="57"/>
        <v>0</v>
      </c>
      <c r="AD205" s="163">
        <f t="shared" si="57"/>
        <v>0</v>
      </c>
      <c r="AE205" s="163">
        <f t="shared" si="57"/>
        <v>0</v>
      </c>
      <c r="AF205" s="176">
        <f t="shared" si="57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v>0</v>
      </c>
      <c r="D206" s="163">
        <v>0</v>
      </c>
      <c r="E206" s="163">
        <v>0</v>
      </c>
      <c r="F206" s="163">
        <v>0</v>
      </c>
      <c r="G206" s="163">
        <f t="shared" si="58"/>
        <v>0</v>
      </c>
      <c r="H206" s="163">
        <f t="shared" si="58"/>
        <v>0</v>
      </c>
      <c r="I206" s="163">
        <f t="shared" si="58"/>
        <v>0</v>
      </c>
      <c r="J206" s="163">
        <f t="shared" si="58"/>
        <v>0</v>
      </c>
      <c r="K206" s="163">
        <f t="shared" si="58"/>
        <v>0</v>
      </c>
      <c r="L206" s="163">
        <f t="shared" si="58"/>
        <v>0</v>
      </c>
      <c r="M206" s="163">
        <f t="shared" si="58"/>
        <v>0</v>
      </c>
      <c r="N206" s="163">
        <f t="shared" si="58"/>
        <v>0</v>
      </c>
      <c r="O206" s="163">
        <f t="shared" si="58"/>
        <v>0</v>
      </c>
      <c r="P206" s="163">
        <f t="shared" si="58"/>
        <v>0</v>
      </c>
      <c r="Q206" s="163">
        <f t="shared" si="58"/>
        <v>0</v>
      </c>
      <c r="R206" s="163">
        <f t="shared" si="58"/>
        <v>0</v>
      </c>
      <c r="S206" s="163">
        <f t="shared" si="57"/>
        <v>0</v>
      </c>
      <c r="T206" s="163">
        <f t="shared" si="57"/>
        <v>0</v>
      </c>
      <c r="U206" s="163">
        <f t="shared" si="57"/>
        <v>0</v>
      </c>
      <c r="V206" s="163">
        <f t="shared" si="57"/>
        <v>0</v>
      </c>
      <c r="W206" s="163">
        <f t="shared" si="57"/>
        <v>0</v>
      </c>
      <c r="X206" s="163">
        <f t="shared" si="57"/>
        <v>0</v>
      </c>
      <c r="Y206" s="163">
        <f t="shared" si="57"/>
        <v>0</v>
      </c>
      <c r="Z206" s="163">
        <f t="shared" si="57"/>
        <v>0</v>
      </c>
      <c r="AA206" s="163">
        <f t="shared" si="57"/>
        <v>0</v>
      </c>
      <c r="AB206" s="163">
        <f t="shared" si="57"/>
        <v>0</v>
      </c>
      <c r="AC206" s="163">
        <f t="shared" si="57"/>
        <v>0</v>
      </c>
      <c r="AD206" s="163">
        <f t="shared" si="57"/>
        <v>0</v>
      </c>
      <c r="AE206" s="163">
        <f t="shared" si="57"/>
        <v>0</v>
      </c>
      <c r="AF206" s="176">
        <f t="shared" si="57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v>0</v>
      </c>
      <c r="D207" s="163">
        <v>0</v>
      </c>
      <c r="E207" s="163">
        <v>0</v>
      </c>
      <c r="F207" s="163">
        <v>0</v>
      </c>
      <c r="G207" s="163">
        <f t="shared" si="58"/>
        <v>0</v>
      </c>
      <c r="H207" s="163">
        <f t="shared" si="58"/>
        <v>0</v>
      </c>
      <c r="I207" s="163">
        <f t="shared" si="58"/>
        <v>0</v>
      </c>
      <c r="J207" s="163">
        <f t="shared" si="58"/>
        <v>0</v>
      </c>
      <c r="K207" s="163">
        <f t="shared" si="58"/>
        <v>0</v>
      </c>
      <c r="L207" s="163">
        <f t="shared" si="58"/>
        <v>0</v>
      </c>
      <c r="M207" s="163">
        <f t="shared" si="58"/>
        <v>0</v>
      </c>
      <c r="N207" s="163">
        <f t="shared" si="58"/>
        <v>0</v>
      </c>
      <c r="O207" s="163">
        <f t="shared" si="58"/>
        <v>0</v>
      </c>
      <c r="P207" s="163">
        <f t="shared" si="58"/>
        <v>0</v>
      </c>
      <c r="Q207" s="163">
        <f t="shared" si="58"/>
        <v>0</v>
      </c>
      <c r="R207" s="163">
        <f t="shared" si="58"/>
        <v>0</v>
      </c>
      <c r="S207" s="163">
        <f t="shared" si="57"/>
        <v>0</v>
      </c>
      <c r="T207" s="163">
        <f t="shared" si="57"/>
        <v>0</v>
      </c>
      <c r="U207" s="163">
        <f t="shared" si="57"/>
        <v>0</v>
      </c>
      <c r="V207" s="163">
        <f t="shared" si="57"/>
        <v>0</v>
      </c>
      <c r="W207" s="163">
        <f t="shared" si="57"/>
        <v>0</v>
      </c>
      <c r="X207" s="163">
        <f t="shared" si="57"/>
        <v>0</v>
      </c>
      <c r="Y207" s="163">
        <f t="shared" si="57"/>
        <v>0</v>
      </c>
      <c r="Z207" s="163">
        <f t="shared" si="57"/>
        <v>0</v>
      </c>
      <c r="AA207" s="163">
        <f t="shared" si="57"/>
        <v>0</v>
      </c>
      <c r="AB207" s="163">
        <f t="shared" si="57"/>
        <v>0</v>
      </c>
      <c r="AC207" s="163">
        <f t="shared" si="57"/>
        <v>0</v>
      </c>
      <c r="AD207" s="163">
        <f t="shared" si="57"/>
        <v>0</v>
      </c>
      <c r="AE207" s="163">
        <f t="shared" si="57"/>
        <v>0</v>
      </c>
      <c r="AF207" s="176">
        <f t="shared" si="57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v>0</v>
      </c>
      <c r="D208" s="163">
        <v>0</v>
      </c>
      <c r="E208" s="163">
        <v>0</v>
      </c>
      <c r="F208" s="163">
        <v>0</v>
      </c>
      <c r="G208" s="163">
        <f t="shared" si="58"/>
        <v>0</v>
      </c>
      <c r="H208" s="163">
        <f t="shared" si="58"/>
        <v>0</v>
      </c>
      <c r="I208" s="163">
        <f t="shared" si="58"/>
        <v>0</v>
      </c>
      <c r="J208" s="163">
        <f t="shared" si="58"/>
        <v>0</v>
      </c>
      <c r="K208" s="163">
        <f t="shared" si="58"/>
        <v>0</v>
      </c>
      <c r="L208" s="163">
        <f t="shared" si="58"/>
        <v>0</v>
      </c>
      <c r="M208" s="163">
        <f t="shared" si="58"/>
        <v>0</v>
      </c>
      <c r="N208" s="163">
        <f t="shared" si="58"/>
        <v>0</v>
      </c>
      <c r="O208" s="163">
        <f t="shared" si="58"/>
        <v>0</v>
      </c>
      <c r="P208" s="163">
        <f t="shared" si="58"/>
        <v>0</v>
      </c>
      <c r="Q208" s="163">
        <f t="shared" si="58"/>
        <v>0</v>
      </c>
      <c r="R208" s="163">
        <f t="shared" si="58"/>
        <v>0</v>
      </c>
      <c r="S208" s="163">
        <f t="shared" si="57"/>
        <v>0</v>
      </c>
      <c r="T208" s="163">
        <f t="shared" si="57"/>
        <v>0</v>
      </c>
      <c r="U208" s="163">
        <f t="shared" si="57"/>
        <v>0</v>
      </c>
      <c r="V208" s="163">
        <f t="shared" si="57"/>
        <v>0</v>
      </c>
      <c r="W208" s="163">
        <f t="shared" si="57"/>
        <v>0</v>
      </c>
      <c r="X208" s="163">
        <f t="shared" si="57"/>
        <v>0</v>
      </c>
      <c r="Y208" s="163">
        <f t="shared" si="57"/>
        <v>0</v>
      </c>
      <c r="Z208" s="163">
        <f t="shared" si="57"/>
        <v>0</v>
      </c>
      <c r="AA208" s="163">
        <f t="shared" si="57"/>
        <v>0</v>
      </c>
      <c r="AB208" s="163">
        <f t="shared" si="57"/>
        <v>0</v>
      </c>
      <c r="AC208" s="163">
        <f t="shared" si="57"/>
        <v>0</v>
      </c>
      <c r="AD208" s="163">
        <f t="shared" si="57"/>
        <v>0</v>
      </c>
      <c r="AE208" s="163">
        <f t="shared" si="57"/>
        <v>0</v>
      </c>
      <c r="AF208" s="176">
        <f t="shared" si="57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v>0</v>
      </c>
      <c r="D209" s="163">
        <v>0</v>
      </c>
      <c r="E209" s="163">
        <v>0</v>
      </c>
      <c r="F209" s="163">
        <v>0</v>
      </c>
      <c r="G209" s="163">
        <f t="shared" si="58"/>
        <v>0</v>
      </c>
      <c r="H209" s="163">
        <f t="shared" si="58"/>
        <v>0</v>
      </c>
      <c r="I209" s="163">
        <f t="shared" si="58"/>
        <v>0</v>
      </c>
      <c r="J209" s="163">
        <f t="shared" si="58"/>
        <v>0</v>
      </c>
      <c r="K209" s="163">
        <f t="shared" si="58"/>
        <v>0</v>
      </c>
      <c r="L209" s="163">
        <f t="shared" si="58"/>
        <v>0</v>
      </c>
      <c r="M209" s="163">
        <f t="shared" si="58"/>
        <v>0</v>
      </c>
      <c r="N209" s="163">
        <f t="shared" si="58"/>
        <v>0</v>
      </c>
      <c r="O209" s="163">
        <f t="shared" si="58"/>
        <v>0</v>
      </c>
      <c r="P209" s="163">
        <f t="shared" si="58"/>
        <v>0</v>
      </c>
      <c r="Q209" s="163">
        <f t="shared" si="58"/>
        <v>0</v>
      </c>
      <c r="R209" s="163">
        <f t="shared" si="58"/>
        <v>0</v>
      </c>
      <c r="S209" s="163">
        <f t="shared" si="57"/>
        <v>0</v>
      </c>
      <c r="T209" s="163">
        <f t="shared" si="57"/>
        <v>0</v>
      </c>
      <c r="U209" s="163">
        <f t="shared" si="57"/>
        <v>0</v>
      </c>
      <c r="V209" s="163">
        <f t="shared" si="57"/>
        <v>0</v>
      </c>
      <c r="W209" s="163">
        <f t="shared" si="57"/>
        <v>0</v>
      </c>
      <c r="X209" s="163">
        <f t="shared" si="57"/>
        <v>0</v>
      </c>
      <c r="Y209" s="163">
        <f t="shared" si="57"/>
        <v>0</v>
      </c>
      <c r="Z209" s="163">
        <f t="shared" si="57"/>
        <v>0</v>
      </c>
      <c r="AA209" s="163">
        <f t="shared" si="57"/>
        <v>0</v>
      </c>
      <c r="AB209" s="163">
        <f t="shared" si="57"/>
        <v>0</v>
      </c>
      <c r="AC209" s="163">
        <f t="shared" si="57"/>
        <v>0</v>
      </c>
      <c r="AD209" s="163">
        <f t="shared" si="57"/>
        <v>0</v>
      </c>
      <c r="AE209" s="163">
        <f t="shared" si="57"/>
        <v>0</v>
      </c>
      <c r="AF209" s="176">
        <f t="shared" si="57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v>0</v>
      </c>
      <c r="D210" s="163">
        <v>0</v>
      </c>
      <c r="E210" s="163">
        <v>0</v>
      </c>
      <c r="F210" s="163">
        <v>0</v>
      </c>
      <c r="G210" s="163">
        <f t="shared" si="58"/>
        <v>0</v>
      </c>
      <c r="H210" s="163">
        <f t="shared" si="58"/>
        <v>0</v>
      </c>
      <c r="I210" s="163">
        <f t="shared" si="58"/>
        <v>0</v>
      </c>
      <c r="J210" s="163">
        <f t="shared" si="58"/>
        <v>0</v>
      </c>
      <c r="K210" s="163">
        <f t="shared" si="58"/>
        <v>0</v>
      </c>
      <c r="L210" s="163">
        <f t="shared" si="58"/>
        <v>0</v>
      </c>
      <c r="M210" s="163">
        <f t="shared" si="58"/>
        <v>0</v>
      </c>
      <c r="N210" s="163">
        <f t="shared" si="58"/>
        <v>0</v>
      </c>
      <c r="O210" s="163">
        <f t="shared" si="58"/>
        <v>0</v>
      </c>
      <c r="P210" s="163">
        <f t="shared" si="58"/>
        <v>0</v>
      </c>
      <c r="Q210" s="163">
        <f t="shared" si="58"/>
        <v>0</v>
      </c>
      <c r="R210" s="163">
        <f t="shared" si="58"/>
        <v>0</v>
      </c>
      <c r="S210" s="163">
        <f t="shared" si="57"/>
        <v>0</v>
      </c>
      <c r="T210" s="163">
        <f t="shared" si="57"/>
        <v>0</v>
      </c>
      <c r="U210" s="163">
        <f t="shared" si="57"/>
        <v>0</v>
      </c>
      <c r="V210" s="163">
        <f t="shared" si="57"/>
        <v>0</v>
      </c>
      <c r="W210" s="163">
        <f t="shared" si="57"/>
        <v>0</v>
      </c>
      <c r="X210" s="163">
        <f t="shared" si="57"/>
        <v>0</v>
      </c>
      <c r="Y210" s="163">
        <f t="shared" si="57"/>
        <v>0</v>
      </c>
      <c r="Z210" s="163">
        <f t="shared" si="57"/>
        <v>0</v>
      </c>
      <c r="AA210" s="163">
        <f t="shared" si="57"/>
        <v>0</v>
      </c>
      <c r="AB210" s="163">
        <f t="shared" si="57"/>
        <v>0</v>
      </c>
      <c r="AC210" s="163">
        <f t="shared" si="57"/>
        <v>0</v>
      </c>
      <c r="AD210" s="163">
        <f t="shared" si="57"/>
        <v>0</v>
      </c>
      <c r="AE210" s="163">
        <f t="shared" si="57"/>
        <v>0</v>
      </c>
      <c r="AF210" s="176">
        <f t="shared" si="57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v>0</v>
      </c>
      <c r="D211" s="163">
        <v>0</v>
      </c>
      <c r="E211" s="163">
        <v>0</v>
      </c>
      <c r="F211" s="163">
        <v>0</v>
      </c>
      <c r="G211" s="163">
        <f t="shared" si="58"/>
        <v>0</v>
      </c>
      <c r="H211" s="163">
        <f t="shared" si="58"/>
        <v>0</v>
      </c>
      <c r="I211" s="163">
        <f t="shared" si="58"/>
        <v>0</v>
      </c>
      <c r="J211" s="163">
        <f t="shared" si="58"/>
        <v>0</v>
      </c>
      <c r="K211" s="163">
        <f t="shared" si="58"/>
        <v>0</v>
      </c>
      <c r="L211" s="163">
        <f t="shared" si="58"/>
        <v>0</v>
      </c>
      <c r="M211" s="163">
        <f t="shared" si="58"/>
        <v>0</v>
      </c>
      <c r="N211" s="163">
        <f t="shared" si="58"/>
        <v>0</v>
      </c>
      <c r="O211" s="163">
        <f t="shared" si="58"/>
        <v>0</v>
      </c>
      <c r="P211" s="163">
        <f t="shared" si="58"/>
        <v>0</v>
      </c>
      <c r="Q211" s="163">
        <f t="shared" si="58"/>
        <v>0</v>
      </c>
      <c r="R211" s="163">
        <f t="shared" si="58"/>
        <v>0</v>
      </c>
      <c r="S211" s="163">
        <f t="shared" si="57"/>
        <v>0</v>
      </c>
      <c r="T211" s="163">
        <f t="shared" si="57"/>
        <v>0</v>
      </c>
      <c r="U211" s="163">
        <f t="shared" si="57"/>
        <v>0</v>
      </c>
      <c r="V211" s="163">
        <f t="shared" si="57"/>
        <v>0</v>
      </c>
      <c r="W211" s="163">
        <f t="shared" si="57"/>
        <v>0</v>
      </c>
      <c r="X211" s="163">
        <f t="shared" si="57"/>
        <v>0</v>
      </c>
      <c r="Y211" s="163">
        <f t="shared" si="57"/>
        <v>0</v>
      </c>
      <c r="Z211" s="163">
        <f t="shared" si="57"/>
        <v>0</v>
      </c>
      <c r="AA211" s="163">
        <f t="shared" si="57"/>
        <v>0</v>
      </c>
      <c r="AB211" s="163">
        <f t="shared" si="57"/>
        <v>0</v>
      </c>
      <c r="AC211" s="163">
        <f t="shared" si="57"/>
        <v>0</v>
      </c>
      <c r="AD211" s="163">
        <f t="shared" si="57"/>
        <v>0</v>
      </c>
      <c r="AE211" s="163">
        <f t="shared" si="57"/>
        <v>0</v>
      </c>
      <c r="AF211" s="176">
        <f t="shared" si="57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v>0</v>
      </c>
      <c r="D212" s="163">
        <v>0</v>
      </c>
      <c r="E212" s="163">
        <v>0</v>
      </c>
      <c r="F212" s="163">
        <v>0</v>
      </c>
      <c r="G212" s="163">
        <f t="shared" si="58"/>
        <v>0</v>
      </c>
      <c r="H212" s="163">
        <f t="shared" si="58"/>
        <v>0</v>
      </c>
      <c r="I212" s="163">
        <f t="shared" si="58"/>
        <v>0</v>
      </c>
      <c r="J212" s="163">
        <f t="shared" si="58"/>
        <v>0</v>
      </c>
      <c r="K212" s="163">
        <f t="shared" si="58"/>
        <v>0</v>
      </c>
      <c r="L212" s="163">
        <f t="shared" si="58"/>
        <v>0</v>
      </c>
      <c r="M212" s="163">
        <f t="shared" si="58"/>
        <v>0</v>
      </c>
      <c r="N212" s="163">
        <f t="shared" si="58"/>
        <v>0</v>
      </c>
      <c r="O212" s="163">
        <f t="shared" si="58"/>
        <v>0</v>
      </c>
      <c r="P212" s="163">
        <f t="shared" si="58"/>
        <v>0</v>
      </c>
      <c r="Q212" s="163">
        <f t="shared" si="58"/>
        <v>0</v>
      </c>
      <c r="R212" s="163">
        <f t="shared" si="58"/>
        <v>0</v>
      </c>
      <c r="S212" s="163">
        <f t="shared" si="57"/>
        <v>0</v>
      </c>
      <c r="T212" s="163">
        <f t="shared" si="57"/>
        <v>0</v>
      </c>
      <c r="U212" s="163">
        <f t="shared" si="57"/>
        <v>0</v>
      </c>
      <c r="V212" s="163">
        <f t="shared" si="57"/>
        <v>0</v>
      </c>
      <c r="W212" s="163">
        <f t="shared" si="57"/>
        <v>0</v>
      </c>
      <c r="X212" s="163">
        <f t="shared" si="57"/>
        <v>0</v>
      </c>
      <c r="Y212" s="163">
        <f t="shared" si="57"/>
        <v>0</v>
      </c>
      <c r="Z212" s="163">
        <f t="shared" si="57"/>
        <v>0</v>
      </c>
      <c r="AA212" s="163">
        <f t="shared" si="57"/>
        <v>0</v>
      </c>
      <c r="AB212" s="163">
        <f t="shared" si="57"/>
        <v>0</v>
      </c>
      <c r="AC212" s="163">
        <f t="shared" si="57"/>
        <v>0</v>
      </c>
      <c r="AD212" s="163">
        <f t="shared" si="57"/>
        <v>0</v>
      </c>
      <c r="AE212" s="163">
        <f t="shared" si="57"/>
        <v>0</v>
      </c>
      <c r="AF212" s="176">
        <f t="shared" si="57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v>0</v>
      </c>
      <c r="D213" s="163">
        <v>0</v>
      </c>
      <c r="E213" s="163">
        <v>0</v>
      </c>
      <c r="F213" s="163">
        <v>0</v>
      </c>
      <c r="G213" s="163">
        <f t="shared" si="58"/>
        <v>0</v>
      </c>
      <c r="H213" s="163">
        <f t="shared" si="58"/>
        <v>0</v>
      </c>
      <c r="I213" s="163">
        <f t="shared" si="58"/>
        <v>0</v>
      </c>
      <c r="J213" s="163">
        <f t="shared" si="58"/>
        <v>0</v>
      </c>
      <c r="K213" s="163">
        <f t="shared" si="58"/>
        <v>0</v>
      </c>
      <c r="L213" s="163">
        <f t="shared" si="58"/>
        <v>0</v>
      </c>
      <c r="M213" s="163">
        <f t="shared" si="58"/>
        <v>0</v>
      </c>
      <c r="N213" s="163">
        <f t="shared" si="58"/>
        <v>0</v>
      </c>
      <c r="O213" s="163">
        <f t="shared" si="58"/>
        <v>0</v>
      </c>
      <c r="P213" s="163">
        <f t="shared" si="58"/>
        <v>0</v>
      </c>
      <c r="Q213" s="163">
        <f t="shared" si="58"/>
        <v>0</v>
      </c>
      <c r="R213" s="163">
        <f t="shared" si="58"/>
        <v>0</v>
      </c>
      <c r="S213" s="163">
        <f t="shared" si="57"/>
        <v>0</v>
      </c>
      <c r="T213" s="163">
        <f t="shared" si="57"/>
        <v>0</v>
      </c>
      <c r="U213" s="163">
        <f t="shared" si="57"/>
        <v>0</v>
      </c>
      <c r="V213" s="163">
        <f t="shared" si="57"/>
        <v>0</v>
      </c>
      <c r="W213" s="163">
        <f t="shared" si="57"/>
        <v>0</v>
      </c>
      <c r="X213" s="163">
        <f t="shared" si="57"/>
        <v>0</v>
      </c>
      <c r="Y213" s="163">
        <f t="shared" si="57"/>
        <v>0</v>
      </c>
      <c r="Z213" s="163">
        <f t="shared" si="57"/>
        <v>0</v>
      </c>
      <c r="AA213" s="163">
        <f t="shared" si="57"/>
        <v>0</v>
      </c>
      <c r="AB213" s="163">
        <f t="shared" si="57"/>
        <v>0</v>
      </c>
      <c r="AC213" s="163">
        <f t="shared" si="57"/>
        <v>0</v>
      </c>
      <c r="AD213" s="163">
        <f t="shared" si="57"/>
        <v>0</v>
      </c>
      <c r="AE213" s="163">
        <f t="shared" si="57"/>
        <v>0</v>
      </c>
      <c r="AF213" s="176">
        <f t="shared" si="57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v>0</v>
      </c>
      <c r="D214" s="163">
        <v>0</v>
      </c>
      <c r="E214" s="163">
        <v>0</v>
      </c>
      <c r="F214" s="163">
        <v>0</v>
      </c>
      <c r="G214" s="163">
        <f t="shared" si="58"/>
        <v>0</v>
      </c>
      <c r="H214" s="163">
        <f t="shared" si="58"/>
        <v>0</v>
      </c>
      <c r="I214" s="163">
        <f t="shared" si="58"/>
        <v>0</v>
      </c>
      <c r="J214" s="163">
        <f t="shared" si="58"/>
        <v>0</v>
      </c>
      <c r="K214" s="163">
        <f t="shared" si="58"/>
        <v>0</v>
      </c>
      <c r="L214" s="163">
        <f t="shared" si="58"/>
        <v>0</v>
      </c>
      <c r="M214" s="163">
        <f t="shared" si="58"/>
        <v>0</v>
      </c>
      <c r="N214" s="163">
        <f t="shared" si="58"/>
        <v>0</v>
      </c>
      <c r="O214" s="163">
        <f t="shared" si="58"/>
        <v>0</v>
      </c>
      <c r="P214" s="163">
        <f t="shared" si="58"/>
        <v>0</v>
      </c>
      <c r="Q214" s="163">
        <f t="shared" si="58"/>
        <v>0</v>
      </c>
      <c r="R214" s="163">
        <f t="shared" si="58"/>
        <v>0</v>
      </c>
      <c r="S214" s="163">
        <f t="shared" si="57"/>
        <v>0</v>
      </c>
      <c r="T214" s="163">
        <f t="shared" si="57"/>
        <v>0</v>
      </c>
      <c r="U214" s="163">
        <f t="shared" si="57"/>
        <v>0</v>
      </c>
      <c r="V214" s="163">
        <f t="shared" si="57"/>
        <v>0</v>
      </c>
      <c r="W214" s="163">
        <f t="shared" si="57"/>
        <v>0</v>
      </c>
      <c r="X214" s="163">
        <f t="shared" si="57"/>
        <v>0</v>
      </c>
      <c r="Y214" s="163">
        <f t="shared" si="57"/>
        <v>0</v>
      </c>
      <c r="Z214" s="163">
        <f t="shared" si="57"/>
        <v>0</v>
      </c>
      <c r="AA214" s="163">
        <f t="shared" si="57"/>
        <v>0</v>
      </c>
      <c r="AB214" s="163">
        <f t="shared" si="57"/>
        <v>0</v>
      </c>
      <c r="AC214" s="163">
        <f t="shared" si="57"/>
        <v>0</v>
      </c>
      <c r="AD214" s="163">
        <f t="shared" si="57"/>
        <v>0</v>
      </c>
      <c r="AE214" s="163">
        <f t="shared" si="57"/>
        <v>0</v>
      </c>
      <c r="AF214" s="176">
        <f t="shared" si="57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v>0</v>
      </c>
      <c r="D215" s="163">
        <v>0</v>
      </c>
      <c r="E215" s="163">
        <v>0</v>
      </c>
      <c r="F215" s="163">
        <v>0</v>
      </c>
      <c r="G215" s="163">
        <f t="shared" si="58"/>
        <v>0</v>
      </c>
      <c r="H215" s="163">
        <f t="shared" si="58"/>
        <v>0</v>
      </c>
      <c r="I215" s="163">
        <f t="shared" si="58"/>
        <v>0</v>
      </c>
      <c r="J215" s="163">
        <f t="shared" si="58"/>
        <v>0</v>
      </c>
      <c r="K215" s="163">
        <f t="shared" si="58"/>
        <v>0</v>
      </c>
      <c r="L215" s="163">
        <f t="shared" si="58"/>
        <v>0</v>
      </c>
      <c r="M215" s="163">
        <f t="shared" si="58"/>
        <v>0</v>
      </c>
      <c r="N215" s="163">
        <f t="shared" si="58"/>
        <v>0</v>
      </c>
      <c r="O215" s="163">
        <f t="shared" si="58"/>
        <v>0</v>
      </c>
      <c r="P215" s="163">
        <f t="shared" si="58"/>
        <v>0</v>
      </c>
      <c r="Q215" s="163">
        <f t="shared" si="58"/>
        <v>0</v>
      </c>
      <c r="R215" s="163">
        <f t="shared" si="58"/>
        <v>0</v>
      </c>
      <c r="S215" s="163">
        <f t="shared" si="57"/>
        <v>0</v>
      </c>
      <c r="T215" s="163">
        <f t="shared" si="57"/>
        <v>0</v>
      </c>
      <c r="U215" s="163">
        <f t="shared" si="57"/>
        <v>0</v>
      </c>
      <c r="V215" s="163">
        <f t="shared" si="57"/>
        <v>0</v>
      </c>
      <c r="W215" s="163">
        <f t="shared" si="57"/>
        <v>0</v>
      </c>
      <c r="X215" s="163">
        <f t="shared" si="57"/>
        <v>0</v>
      </c>
      <c r="Y215" s="163">
        <f t="shared" si="57"/>
        <v>0</v>
      </c>
      <c r="Z215" s="163">
        <f t="shared" si="57"/>
        <v>0</v>
      </c>
      <c r="AA215" s="163">
        <f t="shared" si="57"/>
        <v>0</v>
      </c>
      <c r="AB215" s="163">
        <f t="shared" si="57"/>
        <v>0</v>
      </c>
      <c r="AC215" s="163">
        <f t="shared" si="57"/>
        <v>0</v>
      </c>
      <c r="AD215" s="163">
        <f t="shared" si="57"/>
        <v>0</v>
      </c>
      <c r="AE215" s="163">
        <f t="shared" si="57"/>
        <v>0</v>
      </c>
      <c r="AF215" s="176">
        <f t="shared" si="57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v>0</v>
      </c>
      <c r="D216" s="163">
        <v>0</v>
      </c>
      <c r="E216" s="163">
        <v>0</v>
      </c>
      <c r="F216" s="163">
        <v>0</v>
      </c>
      <c r="G216" s="163">
        <f t="shared" si="58"/>
        <v>0</v>
      </c>
      <c r="H216" s="163">
        <f t="shared" si="58"/>
        <v>0</v>
      </c>
      <c r="I216" s="163">
        <f t="shared" si="58"/>
        <v>0</v>
      </c>
      <c r="J216" s="163">
        <f t="shared" si="58"/>
        <v>0</v>
      </c>
      <c r="K216" s="163">
        <f t="shared" si="58"/>
        <v>0</v>
      </c>
      <c r="L216" s="163">
        <f t="shared" si="58"/>
        <v>0</v>
      </c>
      <c r="M216" s="163">
        <f t="shared" si="58"/>
        <v>0</v>
      </c>
      <c r="N216" s="163">
        <f t="shared" si="58"/>
        <v>0</v>
      </c>
      <c r="O216" s="163">
        <f t="shared" si="58"/>
        <v>0</v>
      </c>
      <c r="P216" s="163">
        <f t="shared" si="58"/>
        <v>0</v>
      </c>
      <c r="Q216" s="163">
        <f t="shared" si="58"/>
        <v>0</v>
      </c>
      <c r="R216" s="163">
        <f t="shared" ref="R216:AF231" si="59">Q216</f>
        <v>0</v>
      </c>
      <c r="S216" s="163">
        <f t="shared" si="59"/>
        <v>0</v>
      </c>
      <c r="T216" s="163">
        <f t="shared" si="59"/>
        <v>0</v>
      </c>
      <c r="U216" s="163">
        <f t="shared" si="59"/>
        <v>0</v>
      </c>
      <c r="V216" s="163">
        <f t="shared" si="59"/>
        <v>0</v>
      </c>
      <c r="W216" s="163">
        <f t="shared" si="59"/>
        <v>0</v>
      </c>
      <c r="X216" s="163">
        <f t="shared" si="59"/>
        <v>0</v>
      </c>
      <c r="Y216" s="163">
        <f t="shared" si="59"/>
        <v>0</v>
      </c>
      <c r="Z216" s="163">
        <f t="shared" si="59"/>
        <v>0</v>
      </c>
      <c r="AA216" s="163">
        <f t="shared" si="59"/>
        <v>0</v>
      </c>
      <c r="AB216" s="163">
        <f t="shared" si="59"/>
        <v>0</v>
      </c>
      <c r="AC216" s="163">
        <f t="shared" si="59"/>
        <v>0</v>
      </c>
      <c r="AD216" s="163">
        <f t="shared" si="59"/>
        <v>0</v>
      </c>
      <c r="AE216" s="163">
        <f t="shared" si="59"/>
        <v>0</v>
      </c>
      <c r="AF216" s="176">
        <f t="shared" si="59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v>0</v>
      </c>
      <c r="D217" s="163">
        <v>0</v>
      </c>
      <c r="E217" s="163">
        <v>0</v>
      </c>
      <c r="F217" s="163">
        <v>0</v>
      </c>
      <c r="G217" s="163">
        <f t="shared" ref="G217:R232" si="60">F217</f>
        <v>0</v>
      </c>
      <c r="H217" s="163">
        <f t="shared" si="60"/>
        <v>0</v>
      </c>
      <c r="I217" s="163">
        <f t="shared" si="60"/>
        <v>0</v>
      </c>
      <c r="J217" s="163">
        <f t="shared" si="60"/>
        <v>0</v>
      </c>
      <c r="K217" s="163">
        <f t="shared" si="60"/>
        <v>0</v>
      </c>
      <c r="L217" s="163">
        <f t="shared" si="60"/>
        <v>0</v>
      </c>
      <c r="M217" s="163">
        <f t="shared" si="60"/>
        <v>0</v>
      </c>
      <c r="N217" s="163">
        <f t="shared" si="60"/>
        <v>0</v>
      </c>
      <c r="O217" s="163">
        <f t="shared" si="60"/>
        <v>0</v>
      </c>
      <c r="P217" s="163">
        <f t="shared" si="60"/>
        <v>0</v>
      </c>
      <c r="Q217" s="163">
        <f t="shared" si="60"/>
        <v>0</v>
      </c>
      <c r="R217" s="163">
        <f t="shared" si="60"/>
        <v>0</v>
      </c>
      <c r="S217" s="163">
        <f t="shared" si="59"/>
        <v>0</v>
      </c>
      <c r="T217" s="163">
        <f t="shared" si="59"/>
        <v>0</v>
      </c>
      <c r="U217" s="163">
        <f t="shared" si="59"/>
        <v>0</v>
      </c>
      <c r="V217" s="163">
        <f t="shared" si="59"/>
        <v>0</v>
      </c>
      <c r="W217" s="163">
        <f t="shared" si="59"/>
        <v>0</v>
      </c>
      <c r="X217" s="163">
        <f t="shared" si="59"/>
        <v>0</v>
      </c>
      <c r="Y217" s="163">
        <f t="shared" si="59"/>
        <v>0</v>
      </c>
      <c r="Z217" s="163">
        <f t="shared" si="59"/>
        <v>0</v>
      </c>
      <c r="AA217" s="163">
        <f t="shared" si="59"/>
        <v>0</v>
      </c>
      <c r="AB217" s="163">
        <f t="shared" si="59"/>
        <v>0</v>
      </c>
      <c r="AC217" s="163">
        <f t="shared" si="59"/>
        <v>0</v>
      </c>
      <c r="AD217" s="163">
        <f t="shared" si="59"/>
        <v>0</v>
      </c>
      <c r="AE217" s="163">
        <f t="shared" si="59"/>
        <v>0</v>
      </c>
      <c r="AF217" s="176">
        <f t="shared" si="59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v>0</v>
      </c>
      <c r="D218" s="163">
        <v>0</v>
      </c>
      <c r="E218" s="163">
        <v>0</v>
      </c>
      <c r="F218" s="163">
        <v>0</v>
      </c>
      <c r="G218" s="163">
        <f t="shared" si="60"/>
        <v>0</v>
      </c>
      <c r="H218" s="163">
        <f t="shared" si="60"/>
        <v>0</v>
      </c>
      <c r="I218" s="163">
        <f t="shared" si="60"/>
        <v>0</v>
      </c>
      <c r="J218" s="163">
        <f t="shared" si="60"/>
        <v>0</v>
      </c>
      <c r="K218" s="163">
        <f t="shared" si="60"/>
        <v>0</v>
      </c>
      <c r="L218" s="163">
        <f t="shared" si="60"/>
        <v>0</v>
      </c>
      <c r="M218" s="163">
        <f t="shared" si="60"/>
        <v>0</v>
      </c>
      <c r="N218" s="163">
        <f t="shared" si="60"/>
        <v>0</v>
      </c>
      <c r="O218" s="163">
        <f t="shared" si="60"/>
        <v>0</v>
      </c>
      <c r="P218" s="163">
        <f t="shared" si="60"/>
        <v>0</v>
      </c>
      <c r="Q218" s="163">
        <f t="shared" si="60"/>
        <v>0</v>
      </c>
      <c r="R218" s="163">
        <f t="shared" si="60"/>
        <v>0</v>
      </c>
      <c r="S218" s="163">
        <f t="shared" si="59"/>
        <v>0</v>
      </c>
      <c r="T218" s="163">
        <f t="shared" si="59"/>
        <v>0</v>
      </c>
      <c r="U218" s="163">
        <f t="shared" si="59"/>
        <v>0</v>
      </c>
      <c r="V218" s="163">
        <f t="shared" si="59"/>
        <v>0</v>
      </c>
      <c r="W218" s="163">
        <f t="shared" si="59"/>
        <v>0</v>
      </c>
      <c r="X218" s="163">
        <f t="shared" si="59"/>
        <v>0</v>
      </c>
      <c r="Y218" s="163">
        <f t="shared" si="59"/>
        <v>0</v>
      </c>
      <c r="Z218" s="163">
        <f t="shared" si="59"/>
        <v>0</v>
      </c>
      <c r="AA218" s="163">
        <f t="shared" si="59"/>
        <v>0</v>
      </c>
      <c r="AB218" s="163">
        <f t="shared" si="59"/>
        <v>0</v>
      </c>
      <c r="AC218" s="163">
        <f t="shared" si="59"/>
        <v>0</v>
      </c>
      <c r="AD218" s="163">
        <f t="shared" si="59"/>
        <v>0</v>
      </c>
      <c r="AE218" s="163">
        <f t="shared" si="59"/>
        <v>0</v>
      </c>
      <c r="AF218" s="176">
        <f t="shared" si="59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v>0</v>
      </c>
      <c r="D219" s="163">
        <v>0</v>
      </c>
      <c r="E219" s="163">
        <v>0</v>
      </c>
      <c r="F219" s="163">
        <v>0</v>
      </c>
      <c r="G219" s="163">
        <f t="shared" si="60"/>
        <v>0</v>
      </c>
      <c r="H219" s="163">
        <f t="shared" si="60"/>
        <v>0</v>
      </c>
      <c r="I219" s="163">
        <f t="shared" si="60"/>
        <v>0</v>
      </c>
      <c r="J219" s="163">
        <f t="shared" si="60"/>
        <v>0</v>
      </c>
      <c r="K219" s="163">
        <f t="shared" si="60"/>
        <v>0</v>
      </c>
      <c r="L219" s="163">
        <f t="shared" si="60"/>
        <v>0</v>
      </c>
      <c r="M219" s="163">
        <f t="shared" si="60"/>
        <v>0</v>
      </c>
      <c r="N219" s="163">
        <f t="shared" si="60"/>
        <v>0</v>
      </c>
      <c r="O219" s="163">
        <f t="shared" si="60"/>
        <v>0</v>
      </c>
      <c r="P219" s="163">
        <f t="shared" si="60"/>
        <v>0</v>
      </c>
      <c r="Q219" s="163">
        <f t="shared" si="60"/>
        <v>0</v>
      </c>
      <c r="R219" s="163">
        <f t="shared" si="60"/>
        <v>0</v>
      </c>
      <c r="S219" s="163">
        <f t="shared" si="59"/>
        <v>0</v>
      </c>
      <c r="T219" s="163">
        <f t="shared" si="59"/>
        <v>0</v>
      </c>
      <c r="U219" s="163">
        <f t="shared" si="59"/>
        <v>0</v>
      </c>
      <c r="V219" s="163">
        <f t="shared" si="59"/>
        <v>0</v>
      </c>
      <c r="W219" s="163">
        <f t="shared" si="59"/>
        <v>0</v>
      </c>
      <c r="X219" s="163">
        <f t="shared" si="59"/>
        <v>0</v>
      </c>
      <c r="Y219" s="163">
        <f t="shared" si="59"/>
        <v>0</v>
      </c>
      <c r="Z219" s="163">
        <f t="shared" si="59"/>
        <v>0</v>
      </c>
      <c r="AA219" s="163">
        <f t="shared" si="59"/>
        <v>0</v>
      </c>
      <c r="AB219" s="163">
        <f t="shared" si="59"/>
        <v>0</v>
      </c>
      <c r="AC219" s="163">
        <f t="shared" si="59"/>
        <v>0</v>
      </c>
      <c r="AD219" s="163">
        <f t="shared" si="59"/>
        <v>0</v>
      </c>
      <c r="AE219" s="163">
        <f t="shared" si="59"/>
        <v>0</v>
      </c>
      <c r="AF219" s="176">
        <f t="shared" si="59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v>0</v>
      </c>
      <c r="D220" s="163">
        <v>0</v>
      </c>
      <c r="E220" s="163">
        <v>0</v>
      </c>
      <c r="F220" s="163">
        <v>0</v>
      </c>
      <c r="G220" s="163">
        <f t="shared" si="60"/>
        <v>0</v>
      </c>
      <c r="H220" s="163">
        <f t="shared" si="60"/>
        <v>0</v>
      </c>
      <c r="I220" s="163">
        <f t="shared" si="60"/>
        <v>0</v>
      </c>
      <c r="J220" s="163">
        <f t="shared" si="60"/>
        <v>0</v>
      </c>
      <c r="K220" s="163">
        <f t="shared" si="60"/>
        <v>0</v>
      </c>
      <c r="L220" s="163">
        <f t="shared" si="60"/>
        <v>0</v>
      </c>
      <c r="M220" s="163">
        <f t="shared" si="60"/>
        <v>0</v>
      </c>
      <c r="N220" s="163">
        <f t="shared" si="60"/>
        <v>0</v>
      </c>
      <c r="O220" s="163">
        <f t="shared" si="60"/>
        <v>0</v>
      </c>
      <c r="P220" s="163">
        <f t="shared" si="60"/>
        <v>0</v>
      </c>
      <c r="Q220" s="163">
        <f t="shared" si="60"/>
        <v>0</v>
      </c>
      <c r="R220" s="163">
        <f t="shared" si="60"/>
        <v>0</v>
      </c>
      <c r="S220" s="163">
        <f t="shared" si="59"/>
        <v>0</v>
      </c>
      <c r="T220" s="163">
        <f t="shared" si="59"/>
        <v>0</v>
      </c>
      <c r="U220" s="163">
        <f t="shared" si="59"/>
        <v>0</v>
      </c>
      <c r="V220" s="163">
        <f t="shared" si="59"/>
        <v>0</v>
      </c>
      <c r="W220" s="163">
        <f t="shared" si="59"/>
        <v>0</v>
      </c>
      <c r="X220" s="163">
        <f t="shared" si="59"/>
        <v>0</v>
      </c>
      <c r="Y220" s="163">
        <f t="shared" si="59"/>
        <v>0</v>
      </c>
      <c r="Z220" s="163">
        <f t="shared" si="59"/>
        <v>0</v>
      </c>
      <c r="AA220" s="163">
        <f t="shared" si="59"/>
        <v>0</v>
      </c>
      <c r="AB220" s="163">
        <f t="shared" si="59"/>
        <v>0</v>
      </c>
      <c r="AC220" s="163">
        <f t="shared" si="59"/>
        <v>0</v>
      </c>
      <c r="AD220" s="163">
        <f t="shared" si="59"/>
        <v>0</v>
      </c>
      <c r="AE220" s="163">
        <f t="shared" si="59"/>
        <v>0</v>
      </c>
      <c r="AF220" s="176">
        <f t="shared" si="59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v>0</v>
      </c>
      <c r="D221" s="163">
        <v>0</v>
      </c>
      <c r="E221" s="163">
        <v>0</v>
      </c>
      <c r="F221" s="163">
        <v>0</v>
      </c>
      <c r="G221" s="163">
        <f t="shared" si="60"/>
        <v>0</v>
      </c>
      <c r="H221" s="163">
        <f t="shared" si="60"/>
        <v>0</v>
      </c>
      <c r="I221" s="163">
        <f t="shared" si="60"/>
        <v>0</v>
      </c>
      <c r="J221" s="163">
        <f t="shared" si="60"/>
        <v>0</v>
      </c>
      <c r="K221" s="163">
        <f t="shared" si="60"/>
        <v>0</v>
      </c>
      <c r="L221" s="163">
        <f t="shared" si="60"/>
        <v>0</v>
      </c>
      <c r="M221" s="163">
        <f t="shared" si="60"/>
        <v>0</v>
      </c>
      <c r="N221" s="163">
        <f t="shared" si="60"/>
        <v>0</v>
      </c>
      <c r="O221" s="163">
        <f t="shared" si="60"/>
        <v>0</v>
      </c>
      <c r="P221" s="163">
        <f t="shared" si="60"/>
        <v>0</v>
      </c>
      <c r="Q221" s="163">
        <f t="shared" si="60"/>
        <v>0</v>
      </c>
      <c r="R221" s="163">
        <f t="shared" si="60"/>
        <v>0</v>
      </c>
      <c r="S221" s="163">
        <f t="shared" si="59"/>
        <v>0</v>
      </c>
      <c r="T221" s="163">
        <f t="shared" si="59"/>
        <v>0</v>
      </c>
      <c r="U221" s="163">
        <f t="shared" si="59"/>
        <v>0</v>
      </c>
      <c r="V221" s="163">
        <f t="shared" si="59"/>
        <v>0</v>
      </c>
      <c r="W221" s="163">
        <f t="shared" si="59"/>
        <v>0</v>
      </c>
      <c r="X221" s="163">
        <f t="shared" si="59"/>
        <v>0</v>
      </c>
      <c r="Y221" s="163">
        <f t="shared" si="59"/>
        <v>0</v>
      </c>
      <c r="Z221" s="163">
        <f t="shared" si="59"/>
        <v>0</v>
      </c>
      <c r="AA221" s="163">
        <f t="shared" si="59"/>
        <v>0</v>
      </c>
      <c r="AB221" s="163">
        <f t="shared" si="59"/>
        <v>0</v>
      </c>
      <c r="AC221" s="163">
        <f t="shared" si="59"/>
        <v>0</v>
      </c>
      <c r="AD221" s="163">
        <f t="shared" si="59"/>
        <v>0</v>
      </c>
      <c r="AE221" s="163">
        <f t="shared" si="59"/>
        <v>0</v>
      </c>
      <c r="AF221" s="176">
        <f t="shared" si="59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v>0</v>
      </c>
      <c r="D222" s="163">
        <v>0</v>
      </c>
      <c r="E222" s="163">
        <v>0</v>
      </c>
      <c r="F222" s="163">
        <v>0</v>
      </c>
      <c r="G222" s="163">
        <f t="shared" si="60"/>
        <v>0</v>
      </c>
      <c r="H222" s="163">
        <f t="shared" si="60"/>
        <v>0</v>
      </c>
      <c r="I222" s="163">
        <f t="shared" si="60"/>
        <v>0</v>
      </c>
      <c r="J222" s="163">
        <f t="shared" si="60"/>
        <v>0</v>
      </c>
      <c r="K222" s="163">
        <f t="shared" si="60"/>
        <v>0</v>
      </c>
      <c r="L222" s="163">
        <f t="shared" si="60"/>
        <v>0</v>
      </c>
      <c r="M222" s="163">
        <f t="shared" si="60"/>
        <v>0</v>
      </c>
      <c r="N222" s="163">
        <f t="shared" si="60"/>
        <v>0</v>
      </c>
      <c r="O222" s="163">
        <f t="shared" si="60"/>
        <v>0</v>
      </c>
      <c r="P222" s="163">
        <f t="shared" si="60"/>
        <v>0</v>
      </c>
      <c r="Q222" s="163">
        <f t="shared" si="60"/>
        <v>0</v>
      </c>
      <c r="R222" s="163">
        <f t="shared" si="60"/>
        <v>0</v>
      </c>
      <c r="S222" s="163">
        <f t="shared" si="59"/>
        <v>0</v>
      </c>
      <c r="T222" s="163">
        <f t="shared" si="59"/>
        <v>0</v>
      </c>
      <c r="U222" s="163">
        <f t="shared" si="59"/>
        <v>0</v>
      </c>
      <c r="V222" s="163">
        <f t="shared" si="59"/>
        <v>0</v>
      </c>
      <c r="W222" s="163">
        <f t="shared" si="59"/>
        <v>0</v>
      </c>
      <c r="X222" s="163">
        <f t="shared" si="59"/>
        <v>0</v>
      </c>
      <c r="Y222" s="163">
        <f t="shared" si="59"/>
        <v>0</v>
      </c>
      <c r="Z222" s="163">
        <f t="shared" si="59"/>
        <v>0</v>
      </c>
      <c r="AA222" s="163">
        <f t="shared" si="59"/>
        <v>0</v>
      </c>
      <c r="AB222" s="163">
        <f t="shared" si="59"/>
        <v>0</v>
      </c>
      <c r="AC222" s="163">
        <f t="shared" si="59"/>
        <v>0</v>
      </c>
      <c r="AD222" s="163">
        <f t="shared" si="59"/>
        <v>0</v>
      </c>
      <c r="AE222" s="163">
        <f t="shared" si="59"/>
        <v>0</v>
      </c>
      <c r="AF222" s="176">
        <f t="shared" si="59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v>0</v>
      </c>
      <c r="D223" s="163">
        <v>0</v>
      </c>
      <c r="E223" s="163">
        <v>0</v>
      </c>
      <c r="F223" s="163">
        <v>0</v>
      </c>
      <c r="G223" s="163">
        <f t="shared" si="60"/>
        <v>0</v>
      </c>
      <c r="H223" s="163">
        <f t="shared" si="60"/>
        <v>0</v>
      </c>
      <c r="I223" s="163">
        <f t="shared" si="60"/>
        <v>0</v>
      </c>
      <c r="J223" s="163">
        <f t="shared" si="60"/>
        <v>0</v>
      </c>
      <c r="K223" s="163">
        <f t="shared" si="60"/>
        <v>0</v>
      </c>
      <c r="L223" s="163">
        <f t="shared" si="60"/>
        <v>0</v>
      </c>
      <c r="M223" s="163">
        <f t="shared" si="60"/>
        <v>0</v>
      </c>
      <c r="N223" s="163">
        <f t="shared" si="60"/>
        <v>0</v>
      </c>
      <c r="O223" s="163">
        <f t="shared" si="60"/>
        <v>0</v>
      </c>
      <c r="P223" s="163">
        <f t="shared" si="60"/>
        <v>0</v>
      </c>
      <c r="Q223" s="163">
        <f t="shared" si="60"/>
        <v>0</v>
      </c>
      <c r="R223" s="163">
        <f t="shared" si="60"/>
        <v>0</v>
      </c>
      <c r="S223" s="163">
        <f t="shared" si="59"/>
        <v>0</v>
      </c>
      <c r="T223" s="163">
        <f t="shared" si="59"/>
        <v>0</v>
      </c>
      <c r="U223" s="163">
        <f t="shared" si="59"/>
        <v>0</v>
      </c>
      <c r="V223" s="163">
        <f t="shared" si="59"/>
        <v>0</v>
      </c>
      <c r="W223" s="163">
        <f t="shared" si="59"/>
        <v>0</v>
      </c>
      <c r="X223" s="163">
        <f t="shared" si="59"/>
        <v>0</v>
      </c>
      <c r="Y223" s="163">
        <f t="shared" si="59"/>
        <v>0</v>
      </c>
      <c r="Z223" s="163">
        <f t="shared" si="59"/>
        <v>0</v>
      </c>
      <c r="AA223" s="163">
        <f t="shared" si="59"/>
        <v>0</v>
      </c>
      <c r="AB223" s="163">
        <f t="shared" si="59"/>
        <v>0</v>
      </c>
      <c r="AC223" s="163">
        <f t="shared" si="59"/>
        <v>0</v>
      </c>
      <c r="AD223" s="163">
        <f t="shared" si="59"/>
        <v>0</v>
      </c>
      <c r="AE223" s="163">
        <f t="shared" si="59"/>
        <v>0</v>
      </c>
      <c r="AF223" s="176">
        <f t="shared" si="59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v>0</v>
      </c>
      <c r="D224" s="163">
        <v>0</v>
      </c>
      <c r="E224" s="163">
        <v>0</v>
      </c>
      <c r="F224" s="163">
        <v>0</v>
      </c>
      <c r="G224" s="163">
        <f t="shared" si="60"/>
        <v>0</v>
      </c>
      <c r="H224" s="163">
        <f t="shared" si="60"/>
        <v>0</v>
      </c>
      <c r="I224" s="163">
        <f t="shared" si="60"/>
        <v>0</v>
      </c>
      <c r="J224" s="163">
        <f t="shared" si="60"/>
        <v>0</v>
      </c>
      <c r="K224" s="163">
        <f t="shared" si="60"/>
        <v>0</v>
      </c>
      <c r="L224" s="163">
        <f t="shared" si="60"/>
        <v>0</v>
      </c>
      <c r="M224" s="163">
        <f t="shared" si="60"/>
        <v>0</v>
      </c>
      <c r="N224" s="163">
        <f t="shared" si="60"/>
        <v>0</v>
      </c>
      <c r="O224" s="163">
        <f t="shared" si="60"/>
        <v>0</v>
      </c>
      <c r="P224" s="163">
        <f t="shared" si="60"/>
        <v>0</v>
      </c>
      <c r="Q224" s="163">
        <f t="shared" si="60"/>
        <v>0</v>
      </c>
      <c r="R224" s="163">
        <f t="shared" si="60"/>
        <v>0</v>
      </c>
      <c r="S224" s="163">
        <f t="shared" si="59"/>
        <v>0</v>
      </c>
      <c r="T224" s="163">
        <f t="shared" si="59"/>
        <v>0</v>
      </c>
      <c r="U224" s="163">
        <f t="shared" si="59"/>
        <v>0</v>
      </c>
      <c r="V224" s="163">
        <f t="shared" si="59"/>
        <v>0</v>
      </c>
      <c r="W224" s="163">
        <f t="shared" si="59"/>
        <v>0</v>
      </c>
      <c r="X224" s="163">
        <f t="shared" si="59"/>
        <v>0</v>
      </c>
      <c r="Y224" s="163">
        <f t="shared" si="59"/>
        <v>0</v>
      </c>
      <c r="Z224" s="163">
        <f t="shared" si="59"/>
        <v>0</v>
      </c>
      <c r="AA224" s="163">
        <f t="shared" si="59"/>
        <v>0</v>
      </c>
      <c r="AB224" s="163">
        <f t="shared" si="59"/>
        <v>0</v>
      </c>
      <c r="AC224" s="163">
        <f t="shared" si="59"/>
        <v>0</v>
      </c>
      <c r="AD224" s="163">
        <f t="shared" si="59"/>
        <v>0</v>
      </c>
      <c r="AE224" s="163">
        <f t="shared" si="59"/>
        <v>0</v>
      </c>
      <c r="AF224" s="176">
        <f t="shared" si="59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v>0</v>
      </c>
      <c r="D225" s="163">
        <v>0</v>
      </c>
      <c r="E225" s="163">
        <v>0</v>
      </c>
      <c r="F225" s="163">
        <v>0</v>
      </c>
      <c r="G225" s="163">
        <f t="shared" si="60"/>
        <v>0</v>
      </c>
      <c r="H225" s="163">
        <f t="shared" si="60"/>
        <v>0</v>
      </c>
      <c r="I225" s="163">
        <f t="shared" si="60"/>
        <v>0</v>
      </c>
      <c r="J225" s="163">
        <f t="shared" si="60"/>
        <v>0</v>
      </c>
      <c r="K225" s="163">
        <f t="shared" si="60"/>
        <v>0</v>
      </c>
      <c r="L225" s="163">
        <f t="shared" si="60"/>
        <v>0</v>
      </c>
      <c r="M225" s="163">
        <f t="shared" si="60"/>
        <v>0</v>
      </c>
      <c r="N225" s="163">
        <f t="shared" si="60"/>
        <v>0</v>
      </c>
      <c r="O225" s="163">
        <f t="shared" si="60"/>
        <v>0</v>
      </c>
      <c r="P225" s="163">
        <f t="shared" si="60"/>
        <v>0</v>
      </c>
      <c r="Q225" s="163">
        <f t="shared" si="60"/>
        <v>0</v>
      </c>
      <c r="R225" s="163">
        <f t="shared" si="60"/>
        <v>0</v>
      </c>
      <c r="S225" s="163">
        <f t="shared" si="59"/>
        <v>0</v>
      </c>
      <c r="T225" s="163">
        <f t="shared" si="59"/>
        <v>0</v>
      </c>
      <c r="U225" s="163">
        <f t="shared" si="59"/>
        <v>0</v>
      </c>
      <c r="V225" s="163">
        <f t="shared" si="59"/>
        <v>0</v>
      </c>
      <c r="W225" s="163">
        <f t="shared" si="59"/>
        <v>0</v>
      </c>
      <c r="X225" s="163">
        <f t="shared" si="59"/>
        <v>0</v>
      </c>
      <c r="Y225" s="163">
        <f t="shared" si="59"/>
        <v>0</v>
      </c>
      <c r="Z225" s="163">
        <f t="shared" si="59"/>
        <v>0</v>
      </c>
      <c r="AA225" s="163">
        <f t="shared" si="59"/>
        <v>0</v>
      </c>
      <c r="AB225" s="163">
        <f t="shared" si="59"/>
        <v>0</v>
      </c>
      <c r="AC225" s="163">
        <f t="shared" si="59"/>
        <v>0</v>
      </c>
      <c r="AD225" s="163">
        <f t="shared" si="59"/>
        <v>0</v>
      </c>
      <c r="AE225" s="163">
        <f t="shared" si="59"/>
        <v>0</v>
      </c>
      <c r="AF225" s="176">
        <f t="shared" si="59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v>0</v>
      </c>
      <c r="D226" s="163">
        <v>0</v>
      </c>
      <c r="E226" s="163">
        <v>0</v>
      </c>
      <c r="F226" s="163">
        <v>0</v>
      </c>
      <c r="G226" s="163">
        <f t="shared" si="60"/>
        <v>0</v>
      </c>
      <c r="H226" s="163">
        <f t="shared" si="60"/>
        <v>0</v>
      </c>
      <c r="I226" s="163">
        <f t="shared" si="60"/>
        <v>0</v>
      </c>
      <c r="J226" s="163">
        <f t="shared" si="60"/>
        <v>0</v>
      </c>
      <c r="K226" s="163">
        <f t="shared" si="60"/>
        <v>0</v>
      </c>
      <c r="L226" s="163">
        <f t="shared" si="60"/>
        <v>0</v>
      </c>
      <c r="M226" s="163">
        <f t="shared" si="60"/>
        <v>0</v>
      </c>
      <c r="N226" s="163">
        <f t="shared" si="60"/>
        <v>0</v>
      </c>
      <c r="O226" s="163">
        <f t="shared" si="60"/>
        <v>0</v>
      </c>
      <c r="P226" s="163">
        <f t="shared" si="60"/>
        <v>0</v>
      </c>
      <c r="Q226" s="163">
        <f t="shared" si="60"/>
        <v>0</v>
      </c>
      <c r="R226" s="163">
        <f t="shared" si="60"/>
        <v>0</v>
      </c>
      <c r="S226" s="163">
        <f t="shared" si="59"/>
        <v>0</v>
      </c>
      <c r="T226" s="163">
        <f t="shared" si="59"/>
        <v>0</v>
      </c>
      <c r="U226" s="163">
        <f t="shared" si="59"/>
        <v>0</v>
      </c>
      <c r="V226" s="163">
        <f t="shared" si="59"/>
        <v>0</v>
      </c>
      <c r="W226" s="163">
        <f t="shared" si="59"/>
        <v>0</v>
      </c>
      <c r="X226" s="163">
        <f t="shared" si="59"/>
        <v>0</v>
      </c>
      <c r="Y226" s="163">
        <f t="shared" si="59"/>
        <v>0</v>
      </c>
      <c r="Z226" s="163">
        <f t="shared" si="59"/>
        <v>0</v>
      </c>
      <c r="AA226" s="163">
        <f t="shared" si="59"/>
        <v>0</v>
      </c>
      <c r="AB226" s="163">
        <f t="shared" si="59"/>
        <v>0</v>
      </c>
      <c r="AC226" s="163">
        <f t="shared" si="59"/>
        <v>0</v>
      </c>
      <c r="AD226" s="163">
        <f t="shared" si="59"/>
        <v>0</v>
      </c>
      <c r="AE226" s="163">
        <f t="shared" si="59"/>
        <v>0</v>
      </c>
      <c r="AF226" s="176">
        <f t="shared" si="59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v>0</v>
      </c>
      <c r="D227" s="163">
        <v>0</v>
      </c>
      <c r="E227" s="163">
        <v>0</v>
      </c>
      <c r="F227" s="163">
        <v>0</v>
      </c>
      <c r="G227" s="163">
        <f t="shared" si="60"/>
        <v>0</v>
      </c>
      <c r="H227" s="163">
        <f t="shared" si="60"/>
        <v>0</v>
      </c>
      <c r="I227" s="163">
        <f t="shared" si="60"/>
        <v>0</v>
      </c>
      <c r="J227" s="163">
        <f t="shared" si="60"/>
        <v>0</v>
      </c>
      <c r="K227" s="163">
        <f t="shared" si="60"/>
        <v>0</v>
      </c>
      <c r="L227" s="163">
        <f t="shared" si="60"/>
        <v>0</v>
      </c>
      <c r="M227" s="163">
        <f t="shared" si="60"/>
        <v>0</v>
      </c>
      <c r="N227" s="163">
        <f t="shared" si="60"/>
        <v>0</v>
      </c>
      <c r="O227" s="163">
        <f t="shared" si="60"/>
        <v>0</v>
      </c>
      <c r="P227" s="163">
        <f t="shared" si="60"/>
        <v>0</v>
      </c>
      <c r="Q227" s="163">
        <f t="shared" si="60"/>
        <v>0</v>
      </c>
      <c r="R227" s="163">
        <f t="shared" si="60"/>
        <v>0</v>
      </c>
      <c r="S227" s="163">
        <f t="shared" si="59"/>
        <v>0</v>
      </c>
      <c r="T227" s="163">
        <f t="shared" si="59"/>
        <v>0</v>
      </c>
      <c r="U227" s="163">
        <f t="shared" si="59"/>
        <v>0</v>
      </c>
      <c r="V227" s="163">
        <f t="shared" si="59"/>
        <v>0</v>
      </c>
      <c r="W227" s="163">
        <f t="shared" si="59"/>
        <v>0</v>
      </c>
      <c r="X227" s="163">
        <f t="shared" si="59"/>
        <v>0</v>
      </c>
      <c r="Y227" s="163">
        <f t="shared" si="59"/>
        <v>0</v>
      </c>
      <c r="Z227" s="163">
        <f t="shared" si="59"/>
        <v>0</v>
      </c>
      <c r="AA227" s="163">
        <f t="shared" si="59"/>
        <v>0</v>
      </c>
      <c r="AB227" s="163">
        <f t="shared" si="59"/>
        <v>0</v>
      </c>
      <c r="AC227" s="163">
        <f t="shared" si="59"/>
        <v>0</v>
      </c>
      <c r="AD227" s="163">
        <f t="shared" si="59"/>
        <v>0</v>
      </c>
      <c r="AE227" s="163">
        <f t="shared" si="59"/>
        <v>0</v>
      </c>
      <c r="AF227" s="176">
        <f t="shared" si="59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v>0</v>
      </c>
      <c r="D228" s="163">
        <v>0</v>
      </c>
      <c r="E228" s="163">
        <v>0</v>
      </c>
      <c r="F228" s="163">
        <v>0</v>
      </c>
      <c r="G228" s="163">
        <f t="shared" si="60"/>
        <v>0</v>
      </c>
      <c r="H228" s="163">
        <f t="shared" si="60"/>
        <v>0</v>
      </c>
      <c r="I228" s="163">
        <f t="shared" si="60"/>
        <v>0</v>
      </c>
      <c r="J228" s="163">
        <f t="shared" si="60"/>
        <v>0</v>
      </c>
      <c r="K228" s="163">
        <f t="shared" si="60"/>
        <v>0</v>
      </c>
      <c r="L228" s="163">
        <f t="shared" si="60"/>
        <v>0</v>
      </c>
      <c r="M228" s="163">
        <f t="shared" si="60"/>
        <v>0</v>
      </c>
      <c r="N228" s="163">
        <f t="shared" si="60"/>
        <v>0</v>
      </c>
      <c r="O228" s="163">
        <f t="shared" si="60"/>
        <v>0</v>
      </c>
      <c r="P228" s="163">
        <f t="shared" si="60"/>
        <v>0</v>
      </c>
      <c r="Q228" s="163">
        <f t="shared" si="60"/>
        <v>0</v>
      </c>
      <c r="R228" s="163">
        <f t="shared" si="60"/>
        <v>0</v>
      </c>
      <c r="S228" s="163">
        <f t="shared" si="59"/>
        <v>0</v>
      </c>
      <c r="T228" s="163">
        <f t="shared" si="59"/>
        <v>0</v>
      </c>
      <c r="U228" s="163">
        <f t="shared" si="59"/>
        <v>0</v>
      </c>
      <c r="V228" s="163">
        <f t="shared" si="59"/>
        <v>0</v>
      </c>
      <c r="W228" s="163">
        <f t="shared" si="59"/>
        <v>0</v>
      </c>
      <c r="X228" s="163">
        <f t="shared" si="59"/>
        <v>0</v>
      </c>
      <c r="Y228" s="163">
        <f t="shared" si="59"/>
        <v>0</v>
      </c>
      <c r="Z228" s="163">
        <f t="shared" si="59"/>
        <v>0</v>
      </c>
      <c r="AA228" s="163">
        <f t="shared" si="59"/>
        <v>0</v>
      </c>
      <c r="AB228" s="163">
        <f t="shared" si="59"/>
        <v>0</v>
      </c>
      <c r="AC228" s="163">
        <f t="shared" si="59"/>
        <v>0</v>
      </c>
      <c r="AD228" s="163">
        <f t="shared" si="59"/>
        <v>0</v>
      </c>
      <c r="AE228" s="163">
        <f t="shared" si="59"/>
        <v>0</v>
      </c>
      <c r="AF228" s="176">
        <f t="shared" si="59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v>0</v>
      </c>
      <c r="D229" s="163">
        <v>0</v>
      </c>
      <c r="E229" s="163">
        <v>0</v>
      </c>
      <c r="F229" s="163">
        <v>0</v>
      </c>
      <c r="G229" s="163">
        <f t="shared" si="60"/>
        <v>0</v>
      </c>
      <c r="H229" s="163">
        <f t="shared" si="60"/>
        <v>0</v>
      </c>
      <c r="I229" s="163">
        <f t="shared" si="60"/>
        <v>0</v>
      </c>
      <c r="J229" s="163">
        <f t="shared" si="60"/>
        <v>0</v>
      </c>
      <c r="K229" s="163">
        <f t="shared" si="60"/>
        <v>0</v>
      </c>
      <c r="L229" s="163">
        <f t="shared" si="60"/>
        <v>0</v>
      </c>
      <c r="M229" s="163">
        <f t="shared" si="60"/>
        <v>0</v>
      </c>
      <c r="N229" s="163">
        <f t="shared" si="60"/>
        <v>0</v>
      </c>
      <c r="O229" s="163">
        <f t="shared" si="60"/>
        <v>0</v>
      </c>
      <c r="P229" s="163">
        <f t="shared" si="60"/>
        <v>0</v>
      </c>
      <c r="Q229" s="163">
        <f t="shared" si="60"/>
        <v>0</v>
      </c>
      <c r="R229" s="163">
        <f t="shared" si="60"/>
        <v>0</v>
      </c>
      <c r="S229" s="163">
        <f t="shared" si="59"/>
        <v>0</v>
      </c>
      <c r="T229" s="163">
        <f t="shared" si="59"/>
        <v>0</v>
      </c>
      <c r="U229" s="163">
        <f t="shared" si="59"/>
        <v>0</v>
      </c>
      <c r="V229" s="163">
        <f t="shared" si="59"/>
        <v>0</v>
      </c>
      <c r="W229" s="163">
        <f t="shared" si="59"/>
        <v>0</v>
      </c>
      <c r="X229" s="163">
        <f t="shared" si="59"/>
        <v>0</v>
      </c>
      <c r="Y229" s="163">
        <f t="shared" si="59"/>
        <v>0</v>
      </c>
      <c r="Z229" s="163">
        <f t="shared" si="59"/>
        <v>0</v>
      </c>
      <c r="AA229" s="163">
        <f t="shared" si="59"/>
        <v>0</v>
      </c>
      <c r="AB229" s="163">
        <f t="shared" si="59"/>
        <v>0</v>
      </c>
      <c r="AC229" s="163">
        <f t="shared" si="59"/>
        <v>0</v>
      </c>
      <c r="AD229" s="163">
        <f t="shared" si="59"/>
        <v>0</v>
      </c>
      <c r="AE229" s="163">
        <f t="shared" si="59"/>
        <v>0</v>
      </c>
      <c r="AF229" s="176">
        <f t="shared" si="59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v>0</v>
      </c>
      <c r="D230" s="163">
        <v>0</v>
      </c>
      <c r="E230" s="163">
        <v>0</v>
      </c>
      <c r="F230" s="163">
        <v>0</v>
      </c>
      <c r="G230" s="163">
        <f t="shared" si="60"/>
        <v>0</v>
      </c>
      <c r="H230" s="163">
        <f t="shared" si="60"/>
        <v>0</v>
      </c>
      <c r="I230" s="163">
        <f t="shared" si="60"/>
        <v>0</v>
      </c>
      <c r="J230" s="163">
        <f t="shared" si="60"/>
        <v>0</v>
      </c>
      <c r="K230" s="163">
        <f t="shared" si="60"/>
        <v>0</v>
      </c>
      <c r="L230" s="163">
        <f t="shared" si="60"/>
        <v>0</v>
      </c>
      <c r="M230" s="163">
        <f t="shared" si="60"/>
        <v>0</v>
      </c>
      <c r="N230" s="163">
        <f t="shared" si="60"/>
        <v>0</v>
      </c>
      <c r="O230" s="163">
        <f t="shared" si="60"/>
        <v>0</v>
      </c>
      <c r="P230" s="163">
        <f t="shared" si="60"/>
        <v>0</v>
      </c>
      <c r="Q230" s="163">
        <f t="shared" si="60"/>
        <v>0</v>
      </c>
      <c r="R230" s="163">
        <f t="shared" si="60"/>
        <v>0</v>
      </c>
      <c r="S230" s="163">
        <f t="shared" si="59"/>
        <v>0</v>
      </c>
      <c r="T230" s="163">
        <f t="shared" si="59"/>
        <v>0</v>
      </c>
      <c r="U230" s="163">
        <f t="shared" si="59"/>
        <v>0</v>
      </c>
      <c r="V230" s="163">
        <f t="shared" si="59"/>
        <v>0</v>
      </c>
      <c r="W230" s="163">
        <f t="shared" si="59"/>
        <v>0</v>
      </c>
      <c r="X230" s="163">
        <f t="shared" si="59"/>
        <v>0</v>
      </c>
      <c r="Y230" s="163">
        <f t="shared" si="59"/>
        <v>0</v>
      </c>
      <c r="Z230" s="163">
        <f t="shared" si="59"/>
        <v>0</v>
      </c>
      <c r="AA230" s="163">
        <f t="shared" si="59"/>
        <v>0</v>
      </c>
      <c r="AB230" s="163">
        <f t="shared" si="59"/>
        <v>0</v>
      </c>
      <c r="AC230" s="163">
        <f t="shared" si="59"/>
        <v>0</v>
      </c>
      <c r="AD230" s="163">
        <f t="shared" si="59"/>
        <v>0</v>
      </c>
      <c r="AE230" s="163">
        <f t="shared" si="59"/>
        <v>0</v>
      </c>
      <c r="AF230" s="176">
        <f t="shared" si="59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v>0</v>
      </c>
      <c r="D231" s="163">
        <v>0</v>
      </c>
      <c r="E231" s="163">
        <v>0</v>
      </c>
      <c r="F231" s="163">
        <v>0</v>
      </c>
      <c r="G231" s="163">
        <f t="shared" si="60"/>
        <v>0</v>
      </c>
      <c r="H231" s="163">
        <f t="shared" si="60"/>
        <v>0</v>
      </c>
      <c r="I231" s="163">
        <f t="shared" si="60"/>
        <v>0</v>
      </c>
      <c r="J231" s="163">
        <f t="shared" si="60"/>
        <v>0</v>
      </c>
      <c r="K231" s="163">
        <f t="shared" si="60"/>
        <v>0</v>
      </c>
      <c r="L231" s="163">
        <f t="shared" si="60"/>
        <v>0</v>
      </c>
      <c r="M231" s="163">
        <f t="shared" si="60"/>
        <v>0</v>
      </c>
      <c r="N231" s="163">
        <f t="shared" si="60"/>
        <v>0</v>
      </c>
      <c r="O231" s="163">
        <f t="shared" si="60"/>
        <v>0</v>
      </c>
      <c r="P231" s="163">
        <f t="shared" si="60"/>
        <v>0</v>
      </c>
      <c r="Q231" s="163">
        <f t="shared" si="60"/>
        <v>0</v>
      </c>
      <c r="R231" s="163">
        <f t="shared" si="60"/>
        <v>0</v>
      </c>
      <c r="S231" s="163">
        <f t="shared" si="59"/>
        <v>0</v>
      </c>
      <c r="T231" s="163">
        <f t="shared" si="59"/>
        <v>0</v>
      </c>
      <c r="U231" s="163">
        <f t="shared" si="59"/>
        <v>0</v>
      </c>
      <c r="V231" s="163">
        <f t="shared" si="59"/>
        <v>0</v>
      </c>
      <c r="W231" s="163">
        <f t="shared" si="59"/>
        <v>0</v>
      </c>
      <c r="X231" s="163">
        <f t="shared" si="59"/>
        <v>0</v>
      </c>
      <c r="Y231" s="163">
        <f t="shared" si="59"/>
        <v>0</v>
      </c>
      <c r="Z231" s="163">
        <f t="shared" si="59"/>
        <v>0</v>
      </c>
      <c r="AA231" s="163">
        <f t="shared" si="59"/>
        <v>0</v>
      </c>
      <c r="AB231" s="163">
        <f t="shared" si="59"/>
        <v>0</v>
      </c>
      <c r="AC231" s="163">
        <f t="shared" si="59"/>
        <v>0</v>
      </c>
      <c r="AD231" s="163">
        <f t="shared" si="59"/>
        <v>0</v>
      </c>
      <c r="AE231" s="163">
        <f t="shared" si="59"/>
        <v>0</v>
      </c>
      <c r="AF231" s="176">
        <f t="shared" si="59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v>0</v>
      </c>
      <c r="D232" s="163">
        <v>0</v>
      </c>
      <c r="E232" s="163">
        <v>0</v>
      </c>
      <c r="F232" s="163">
        <v>0</v>
      </c>
      <c r="G232" s="163">
        <f t="shared" si="60"/>
        <v>0</v>
      </c>
      <c r="H232" s="163">
        <f t="shared" si="60"/>
        <v>0</v>
      </c>
      <c r="I232" s="163">
        <f t="shared" si="60"/>
        <v>0</v>
      </c>
      <c r="J232" s="163">
        <f t="shared" si="60"/>
        <v>0</v>
      </c>
      <c r="K232" s="163">
        <f t="shared" si="60"/>
        <v>0</v>
      </c>
      <c r="L232" s="163">
        <f t="shared" si="60"/>
        <v>0</v>
      </c>
      <c r="M232" s="163">
        <f t="shared" si="60"/>
        <v>0</v>
      </c>
      <c r="N232" s="163">
        <f t="shared" si="60"/>
        <v>0</v>
      </c>
      <c r="O232" s="163">
        <f t="shared" si="60"/>
        <v>0</v>
      </c>
      <c r="P232" s="163">
        <f t="shared" si="60"/>
        <v>0</v>
      </c>
      <c r="Q232" s="163">
        <f t="shared" si="60"/>
        <v>0</v>
      </c>
      <c r="R232" s="163">
        <f t="shared" ref="R232:AF247" si="61">Q232</f>
        <v>0</v>
      </c>
      <c r="S232" s="163">
        <f t="shared" si="61"/>
        <v>0</v>
      </c>
      <c r="T232" s="163">
        <f t="shared" si="61"/>
        <v>0</v>
      </c>
      <c r="U232" s="163">
        <f t="shared" si="61"/>
        <v>0</v>
      </c>
      <c r="V232" s="163">
        <f t="shared" si="61"/>
        <v>0</v>
      </c>
      <c r="W232" s="163">
        <f t="shared" si="61"/>
        <v>0</v>
      </c>
      <c r="X232" s="163">
        <f t="shared" si="61"/>
        <v>0</v>
      </c>
      <c r="Y232" s="163">
        <f t="shared" si="61"/>
        <v>0</v>
      </c>
      <c r="Z232" s="163">
        <f t="shared" si="61"/>
        <v>0</v>
      </c>
      <c r="AA232" s="163">
        <f t="shared" si="61"/>
        <v>0</v>
      </c>
      <c r="AB232" s="163">
        <f t="shared" si="61"/>
        <v>0</v>
      </c>
      <c r="AC232" s="163">
        <f t="shared" si="61"/>
        <v>0</v>
      </c>
      <c r="AD232" s="163">
        <f t="shared" si="61"/>
        <v>0</v>
      </c>
      <c r="AE232" s="163">
        <f t="shared" si="61"/>
        <v>0</v>
      </c>
      <c r="AF232" s="176">
        <f t="shared" si="61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v>0</v>
      </c>
      <c r="D233" s="163">
        <v>0</v>
      </c>
      <c r="E233" s="163">
        <v>0</v>
      </c>
      <c r="F233" s="163">
        <v>0</v>
      </c>
      <c r="G233" s="163">
        <f t="shared" ref="G233:R248" si="62">F233</f>
        <v>0</v>
      </c>
      <c r="H233" s="163">
        <f t="shared" si="62"/>
        <v>0</v>
      </c>
      <c r="I233" s="163">
        <f t="shared" si="62"/>
        <v>0</v>
      </c>
      <c r="J233" s="163">
        <f t="shared" si="62"/>
        <v>0</v>
      </c>
      <c r="K233" s="163">
        <f t="shared" si="62"/>
        <v>0</v>
      </c>
      <c r="L233" s="163">
        <f t="shared" si="62"/>
        <v>0</v>
      </c>
      <c r="M233" s="163">
        <f t="shared" si="62"/>
        <v>0</v>
      </c>
      <c r="N233" s="163">
        <f t="shared" si="62"/>
        <v>0</v>
      </c>
      <c r="O233" s="163">
        <f t="shared" si="62"/>
        <v>0</v>
      </c>
      <c r="P233" s="163">
        <f t="shared" si="62"/>
        <v>0</v>
      </c>
      <c r="Q233" s="163">
        <f t="shared" si="62"/>
        <v>0</v>
      </c>
      <c r="R233" s="163">
        <f t="shared" si="62"/>
        <v>0</v>
      </c>
      <c r="S233" s="163">
        <f t="shared" si="61"/>
        <v>0</v>
      </c>
      <c r="T233" s="163">
        <f t="shared" si="61"/>
        <v>0</v>
      </c>
      <c r="U233" s="163">
        <f t="shared" si="61"/>
        <v>0</v>
      </c>
      <c r="V233" s="163">
        <f t="shared" si="61"/>
        <v>0</v>
      </c>
      <c r="W233" s="163">
        <f t="shared" si="61"/>
        <v>0</v>
      </c>
      <c r="X233" s="163">
        <f t="shared" si="61"/>
        <v>0</v>
      </c>
      <c r="Y233" s="163">
        <f t="shared" si="61"/>
        <v>0</v>
      </c>
      <c r="Z233" s="163">
        <f t="shared" si="61"/>
        <v>0</v>
      </c>
      <c r="AA233" s="163">
        <f t="shared" si="61"/>
        <v>0</v>
      </c>
      <c r="AB233" s="163">
        <f t="shared" si="61"/>
        <v>0</v>
      </c>
      <c r="AC233" s="163">
        <f t="shared" si="61"/>
        <v>0</v>
      </c>
      <c r="AD233" s="163">
        <f t="shared" si="61"/>
        <v>0</v>
      </c>
      <c r="AE233" s="163">
        <f t="shared" si="61"/>
        <v>0</v>
      </c>
      <c r="AF233" s="176">
        <f t="shared" si="61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v>0</v>
      </c>
      <c r="D234" s="163">
        <v>0</v>
      </c>
      <c r="E234" s="163">
        <v>0</v>
      </c>
      <c r="F234" s="163">
        <v>0</v>
      </c>
      <c r="G234" s="163">
        <f t="shared" si="62"/>
        <v>0</v>
      </c>
      <c r="H234" s="163">
        <f t="shared" si="62"/>
        <v>0</v>
      </c>
      <c r="I234" s="163">
        <f t="shared" si="62"/>
        <v>0</v>
      </c>
      <c r="J234" s="163">
        <f t="shared" si="62"/>
        <v>0</v>
      </c>
      <c r="K234" s="163">
        <f t="shared" si="62"/>
        <v>0</v>
      </c>
      <c r="L234" s="163">
        <f t="shared" si="62"/>
        <v>0</v>
      </c>
      <c r="M234" s="163">
        <f t="shared" si="62"/>
        <v>0</v>
      </c>
      <c r="N234" s="163">
        <f t="shared" si="62"/>
        <v>0</v>
      </c>
      <c r="O234" s="163">
        <f t="shared" si="62"/>
        <v>0</v>
      </c>
      <c r="P234" s="163">
        <f t="shared" si="62"/>
        <v>0</v>
      </c>
      <c r="Q234" s="163">
        <f t="shared" si="62"/>
        <v>0</v>
      </c>
      <c r="R234" s="163">
        <f t="shared" si="62"/>
        <v>0</v>
      </c>
      <c r="S234" s="163">
        <f t="shared" si="61"/>
        <v>0</v>
      </c>
      <c r="T234" s="163">
        <f t="shared" si="61"/>
        <v>0</v>
      </c>
      <c r="U234" s="163">
        <f t="shared" si="61"/>
        <v>0</v>
      </c>
      <c r="V234" s="163">
        <f t="shared" si="61"/>
        <v>0</v>
      </c>
      <c r="W234" s="163">
        <f t="shared" si="61"/>
        <v>0</v>
      </c>
      <c r="X234" s="163">
        <f t="shared" si="61"/>
        <v>0</v>
      </c>
      <c r="Y234" s="163">
        <f t="shared" si="61"/>
        <v>0</v>
      </c>
      <c r="Z234" s="163">
        <f t="shared" si="61"/>
        <v>0</v>
      </c>
      <c r="AA234" s="163">
        <f t="shared" si="61"/>
        <v>0</v>
      </c>
      <c r="AB234" s="163">
        <f t="shared" si="61"/>
        <v>0</v>
      </c>
      <c r="AC234" s="163">
        <f t="shared" si="61"/>
        <v>0</v>
      </c>
      <c r="AD234" s="163">
        <f t="shared" si="61"/>
        <v>0</v>
      </c>
      <c r="AE234" s="163">
        <f t="shared" si="61"/>
        <v>0</v>
      </c>
      <c r="AF234" s="176">
        <f t="shared" si="61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v>0</v>
      </c>
      <c r="D235" s="163">
        <v>0</v>
      </c>
      <c r="E235" s="163">
        <v>0</v>
      </c>
      <c r="F235" s="163">
        <v>0</v>
      </c>
      <c r="G235" s="163">
        <f t="shared" si="62"/>
        <v>0</v>
      </c>
      <c r="H235" s="163">
        <f t="shared" si="62"/>
        <v>0</v>
      </c>
      <c r="I235" s="163">
        <f t="shared" si="62"/>
        <v>0</v>
      </c>
      <c r="J235" s="163">
        <f t="shared" si="62"/>
        <v>0</v>
      </c>
      <c r="K235" s="163">
        <f t="shared" si="62"/>
        <v>0</v>
      </c>
      <c r="L235" s="163">
        <f t="shared" si="62"/>
        <v>0</v>
      </c>
      <c r="M235" s="163">
        <f t="shared" si="62"/>
        <v>0</v>
      </c>
      <c r="N235" s="163">
        <f t="shared" si="62"/>
        <v>0</v>
      </c>
      <c r="O235" s="163">
        <f t="shared" si="62"/>
        <v>0</v>
      </c>
      <c r="P235" s="163">
        <f t="shared" si="62"/>
        <v>0</v>
      </c>
      <c r="Q235" s="163">
        <f t="shared" si="62"/>
        <v>0</v>
      </c>
      <c r="R235" s="163">
        <f t="shared" si="62"/>
        <v>0</v>
      </c>
      <c r="S235" s="163">
        <f t="shared" si="61"/>
        <v>0</v>
      </c>
      <c r="T235" s="163">
        <f t="shared" si="61"/>
        <v>0</v>
      </c>
      <c r="U235" s="163">
        <f t="shared" si="61"/>
        <v>0</v>
      </c>
      <c r="V235" s="163">
        <f t="shared" si="61"/>
        <v>0</v>
      </c>
      <c r="W235" s="163">
        <f t="shared" si="61"/>
        <v>0</v>
      </c>
      <c r="X235" s="163">
        <f t="shared" si="61"/>
        <v>0</v>
      </c>
      <c r="Y235" s="163">
        <f t="shared" si="61"/>
        <v>0</v>
      </c>
      <c r="Z235" s="163">
        <f t="shared" si="61"/>
        <v>0</v>
      </c>
      <c r="AA235" s="163">
        <f t="shared" si="61"/>
        <v>0</v>
      </c>
      <c r="AB235" s="163">
        <f t="shared" si="61"/>
        <v>0</v>
      </c>
      <c r="AC235" s="163">
        <f t="shared" si="61"/>
        <v>0</v>
      </c>
      <c r="AD235" s="163">
        <f t="shared" si="61"/>
        <v>0</v>
      </c>
      <c r="AE235" s="163">
        <f t="shared" si="61"/>
        <v>0</v>
      </c>
      <c r="AF235" s="176">
        <f t="shared" si="61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v>0</v>
      </c>
      <c r="D236" s="163">
        <v>0</v>
      </c>
      <c r="E236" s="163">
        <v>0</v>
      </c>
      <c r="F236" s="163">
        <v>0</v>
      </c>
      <c r="G236" s="163">
        <f t="shared" si="62"/>
        <v>0</v>
      </c>
      <c r="H236" s="163">
        <f t="shared" si="62"/>
        <v>0</v>
      </c>
      <c r="I236" s="163">
        <f t="shared" si="62"/>
        <v>0</v>
      </c>
      <c r="J236" s="163">
        <f t="shared" si="62"/>
        <v>0</v>
      </c>
      <c r="K236" s="163">
        <f t="shared" si="62"/>
        <v>0</v>
      </c>
      <c r="L236" s="163">
        <f t="shared" si="62"/>
        <v>0</v>
      </c>
      <c r="M236" s="163">
        <f t="shared" si="62"/>
        <v>0</v>
      </c>
      <c r="N236" s="163">
        <f t="shared" si="62"/>
        <v>0</v>
      </c>
      <c r="O236" s="163">
        <f t="shared" si="62"/>
        <v>0</v>
      </c>
      <c r="P236" s="163">
        <f t="shared" si="62"/>
        <v>0</v>
      </c>
      <c r="Q236" s="163">
        <f t="shared" si="62"/>
        <v>0</v>
      </c>
      <c r="R236" s="163">
        <f t="shared" si="62"/>
        <v>0</v>
      </c>
      <c r="S236" s="163">
        <f t="shared" si="61"/>
        <v>0</v>
      </c>
      <c r="T236" s="163">
        <f t="shared" si="61"/>
        <v>0</v>
      </c>
      <c r="U236" s="163">
        <f t="shared" si="61"/>
        <v>0</v>
      </c>
      <c r="V236" s="163">
        <f t="shared" si="61"/>
        <v>0</v>
      </c>
      <c r="W236" s="163">
        <f t="shared" si="61"/>
        <v>0</v>
      </c>
      <c r="X236" s="163">
        <f t="shared" si="61"/>
        <v>0</v>
      </c>
      <c r="Y236" s="163">
        <f t="shared" si="61"/>
        <v>0</v>
      </c>
      <c r="Z236" s="163">
        <f t="shared" si="61"/>
        <v>0</v>
      </c>
      <c r="AA236" s="163">
        <f t="shared" si="61"/>
        <v>0</v>
      </c>
      <c r="AB236" s="163">
        <f t="shared" si="61"/>
        <v>0</v>
      </c>
      <c r="AC236" s="163">
        <f t="shared" si="61"/>
        <v>0</v>
      </c>
      <c r="AD236" s="163">
        <f t="shared" si="61"/>
        <v>0</v>
      </c>
      <c r="AE236" s="163">
        <f t="shared" si="61"/>
        <v>0</v>
      </c>
      <c r="AF236" s="176">
        <f t="shared" si="61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v>0</v>
      </c>
      <c r="D237" s="163">
        <v>0</v>
      </c>
      <c r="E237" s="163">
        <v>0</v>
      </c>
      <c r="F237" s="163">
        <v>0</v>
      </c>
      <c r="G237" s="163">
        <f t="shared" si="62"/>
        <v>0</v>
      </c>
      <c r="H237" s="163">
        <f t="shared" si="62"/>
        <v>0</v>
      </c>
      <c r="I237" s="163">
        <f t="shared" si="62"/>
        <v>0</v>
      </c>
      <c r="J237" s="163">
        <f t="shared" si="62"/>
        <v>0</v>
      </c>
      <c r="K237" s="163">
        <f t="shared" si="62"/>
        <v>0</v>
      </c>
      <c r="L237" s="163">
        <f t="shared" si="62"/>
        <v>0</v>
      </c>
      <c r="M237" s="163">
        <f t="shared" si="62"/>
        <v>0</v>
      </c>
      <c r="N237" s="163">
        <f t="shared" si="62"/>
        <v>0</v>
      </c>
      <c r="O237" s="163">
        <f t="shared" si="62"/>
        <v>0</v>
      </c>
      <c r="P237" s="163">
        <f t="shared" si="62"/>
        <v>0</v>
      </c>
      <c r="Q237" s="163">
        <f t="shared" si="62"/>
        <v>0</v>
      </c>
      <c r="R237" s="163">
        <f t="shared" si="62"/>
        <v>0</v>
      </c>
      <c r="S237" s="163">
        <f t="shared" si="61"/>
        <v>0</v>
      </c>
      <c r="T237" s="163">
        <f t="shared" si="61"/>
        <v>0</v>
      </c>
      <c r="U237" s="163">
        <f t="shared" si="61"/>
        <v>0</v>
      </c>
      <c r="V237" s="163">
        <f t="shared" si="61"/>
        <v>0</v>
      </c>
      <c r="W237" s="163">
        <f t="shared" si="61"/>
        <v>0</v>
      </c>
      <c r="X237" s="163">
        <f t="shared" si="61"/>
        <v>0</v>
      </c>
      <c r="Y237" s="163">
        <f t="shared" si="61"/>
        <v>0</v>
      </c>
      <c r="Z237" s="163">
        <f t="shared" si="61"/>
        <v>0</v>
      </c>
      <c r="AA237" s="163">
        <f t="shared" si="61"/>
        <v>0</v>
      </c>
      <c r="AB237" s="163">
        <f t="shared" si="61"/>
        <v>0</v>
      </c>
      <c r="AC237" s="163">
        <f t="shared" si="61"/>
        <v>0</v>
      </c>
      <c r="AD237" s="163">
        <f t="shared" si="61"/>
        <v>0</v>
      </c>
      <c r="AE237" s="163">
        <f t="shared" si="61"/>
        <v>0</v>
      </c>
      <c r="AF237" s="176">
        <f t="shared" si="61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v>0</v>
      </c>
      <c r="D238" s="163">
        <v>0</v>
      </c>
      <c r="E238" s="163">
        <v>0</v>
      </c>
      <c r="F238" s="163">
        <v>0</v>
      </c>
      <c r="G238" s="163">
        <f t="shared" si="62"/>
        <v>0</v>
      </c>
      <c r="H238" s="163">
        <f t="shared" si="62"/>
        <v>0</v>
      </c>
      <c r="I238" s="163">
        <f t="shared" si="62"/>
        <v>0</v>
      </c>
      <c r="J238" s="163">
        <f t="shared" si="62"/>
        <v>0</v>
      </c>
      <c r="K238" s="163">
        <f t="shared" si="62"/>
        <v>0</v>
      </c>
      <c r="L238" s="163">
        <f t="shared" si="62"/>
        <v>0</v>
      </c>
      <c r="M238" s="163">
        <f t="shared" si="62"/>
        <v>0</v>
      </c>
      <c r="N238" s="163">
        <f t="shared" si="62"/>
        <v>0</v>
      </c>
      <c r="O238" s="163">
        <f t="shared" si="62"/>
        <v>0</v>
      </c>
      <c r="P238" s="163">
        <f t="shared" si="62"/>
        <v>0</v>
      </c>
      <c r="Q238" s="163">
        <f t="shared" si="62"/>
        <v>0</v>
      </c>
      <c r="R238" s="163">
        <f t="shared" si="62"/>
        <v>0</v>
      </c>
      <c r="S238" s="163">
        <f t="shared" si="61"/>
        <v>0</v>
      </c>
      <c r="T238" s="163">
        <f t="shared" si="61"/>
        <v>0</v>
      </c>
      <c r="U238" s="163">
        <f t="shared" si="61"/>
        <v>0</v>
      </c>
      <c r="V238" s="163">
        <f t="shared" si="61"/>
        <v>0</v>
      </c>
      <c r="W238" s="163">
        <f t="shared" si="61"/>
        <v>0</v>
      </c>
      <c r="X238" s="163">
        <f t="shared" si="61"/>
        <v>0</v>
      </c>
      <c r="Y238" s="163">
        <f t="shared" si="61"/>
        <v>0</v>
      </c>
      <c r="Z238" s="163">
        <f t="shared" si="61"/>
        <v>0</v>
      </c>
      <c r="AA238" s="163">
        <f t="shared" si="61"/>
        <v>0</v>
      </c>
      <c r="AB238" s="163">
        <f t="shared" si="61"/>
        <v>0</v>
      </c>
      <c r="AC238" s="163">
        <f t="shared" si="61"/>
        <v>0</v>
      </c>
      <c r="AD238" s="163">
        <f t="shared" si="61"/>
        <v>0</v>
      </c>
      <c r="AE238" s="163">
        <f t="shared" si="61"/>
        <v>0</v>
      </c>
      <c r="AF238" s="176">
        <f t="shared" si="61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v>0</v>
      </c>
      <c r="D239" s="163">
        <v>0</v>
      </c>
      <c r="E239" s="163">
        <v>0</v>
      </c>
      <c r="F239" s="163">
        <v>0</v>
      </c>
      <c r="G239" s="163">
        <f t="shared" si="62"/>
        <v>0</v>
      </c>
      <c r="H239" s="163">
        <f t="shared" si="62"/>
        <v>0</v>
      </c>
      <c r="I239" s="163">
        <f t="shared" si="62"/>
        <v>0</v>
      </c>
      <c r="J239" s="163">
        <f t="shared" si="62"/>
        <v>0</v>
      </c>
      <c r="K239" s="163">
        <f t="shared" si="62"/>
        <v>0</v>
      </c>
      <c r="L239" s="163">
        <f t="shared" si="62"/>
        <v>0</v>
      </c>
      <c r="M239" s="163">
        <f t="shared" si="62"/>
        <v>0</v>
      </c>
      <c r="N239" s="163">
        <f t="shared" si="62"/>
        <v>0</v>
      </c>
      <c r="O239" s="163">
        <f t="shared" si="62"/>
        <v>0</v>
      </c>
      <c r="P239" s="163">
        <f t="shared" si="62"/>
        <v>0</v>
      </c>
      <c r="Q239" s="163">
        <f t="shared" si="62"/>
        <v>0</v>
      </c>
      <c r="R239" s="163">
        <f t="shared" si="62"/>
        <v>0</v>
      </c>
      <c r="S239" s="163">
        <f t="shared" si="61"/>
        <v>0</v>
      </c>
      <c r="T239" s="163">
        <f t="shared" si="61"/>
        <v>0</v>
      </c>
      <c r="U239" s="163">
        <f t="shared" si="61"/>
        <v>0</v>
      </c>
      <c r="V239" s="163">
        <f t="shared" si="61"/>
        <v>0</v>
      </c>
      <c r="W239" s="163">
        <f t="shared" si="61"/>
        <v>0</v>
      </c>
      <c r="X239" s="163">
        <f t="shared" si="61"/>
        <v>0</v>
      </c>
      <c r="Y239" s="163">
        <f t="shared" si="61"/>
        <v>0</v>
      </c>
      <c r="Z239" s="163">
        <f t="shared" si="61"/>
        <v>0</v>
      </c>
      <c r="AA239" s="163">
        <f t="shared" si="61"/>
        <v>0</v>
      </c>
      <c r="AB239" s="163">
        <f t="shared" si="61"/>
        <v>0</v>
      </c>
      <c r="AC239" s="163">
        <f t="shared" si="61"/>
        <v>0</v>
      </c>
      <c r="AD239" s="163">
        <f t="shared" si="61"/>
        <v>0</v>
      </c>
      <c r="AE239" s="163">
        <f t="shared" si="61"/>
        <v>0</v>
      </c>
      <c r="AF239" s="176">
        <f t="shared" si="61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v>0</v>
      </c>
      <c r="D240" s="163">
        <v>0</v>
      </c>
      <c r="E240" s="163">
        <v>0</v>
      </c>
      <c r="F240" s="163">
        <v>0</v>
      </c>
      <c r="G240" s="163">
        <f t="shared" si="62"/>
        <v>0</v>
      </c>
      <c r="H240" s="163">
        <f t="shared" si="62"/>
        <v>0</v>
      </c>
      <c r="I240" s="163">
        <f t="shared" si="62"/>
        <v>0</v>
      </c>
      <c r="J240" s="163">
        <f t="shared" si="62"/>
        <v>0</v>
      </c>
      <c r="K240" s="163">
        <f t="shared" si="62"/>
        <v>0</v>
      </c>
      <c r="L240" s="163">
        <f t="shared" si="62"/>
        <v>0</v>
      </c>
      <c r="M240" s="163">
        <f t="shared" si="62"/>
        <v>0</v>
      </c>
      <c r="N240" s="163">
        <f t="shared" si="62"/>
        <v>0</v>
      </c>
      <c r="O240" s="163">
        <f t="shared" si="62"/>
        <v>0</v>
      </c>
      <c r="P240" s="163">
        <f t="shared" si="62"/>
        <v>0</v>
      </c>
      <c r="Q240" s="163">
        <f t="shared" si="62"/>
        <v>0</v>
      </c>
      <c r="R240" s="163">
        <f t="shared" si="62"/>
        <v>0</v>
      </c>
      <c r="S240" s="163">
        <f t="shared" si="61"/>
        <v>0</v>
      </c>
      <c r="T240" s="163">
        <f t="shared" si="61"/>
        <v>0</v>
      </c>
      <c r="U240" s="163">
        <f t="shared" si="61"/>
        <v>0</v>
      </c>
      <c r="V240" s="163">
        <f t="shared" si="61"/>
        <v>0</v>
      </c>
      <c r="W240" s="163">
        <f t="shared" si="61"/>
        <v>0</v>
      </c>
      <c r="X240" s="163">
        <f t="shared" si="61"/>
        <v>0</v>
      </c>
      <c r="Y240" s="163">
        <f t="shared" si="61"/>
        <v>0</v>
      </c>
      <c r="Z240" s="163">
        <f t="shared" si="61"/>
        <v>0</v>
      </c>
      <c r="AA240" s="163">
        <f t="shared" si="61"/>
        <v>0</v>
      </c>
      <c r="AB240" s="163">
        <f t="shared" si="61"/>
        <v>0</v>
      </c>
      <c r="AC240" s="163">
        <f t="shared" si="61"/>
        <v>0</v>
      </c>
      <c r="AD240" s="163">
        <f t="shared" si="61"/>
        <v>0</v>
      </c>
      <c r="AE240" s="163">
        <f t="shared" si="61"/>
        <v>0</v>
      </c>
      <c r="AF240" s="176">
        <f t="shared" si="61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v>0</v>
      </c>
      <c r="D241" s="163">
        <v>0</v>
      </c>
      <c r="E241" s="163">
        <v>0</v>
      </c>
      <c r="F241" s="163">
        <v>0</v>
      </c>
      <c r="G241" s="163">
        <f t="shared" si="62"/>
        <v>0</v>
      </c>
      <c r="H241" s="163">
        <f t="shared" si="62"/>
        <v>0</v>
      </c>
      <c r="I241" s="163">
        <f t="shared" si="62"/>
        <v>0</v>
      </c>
      <c r="J241" s="163">
        <f t="shared" si="62"/>
        <v>0</v>
      </c>
      <c r="K241" s="163">
        <f t="shared" si="62"/>
        <v>0</v>
      </c>
      <c r="L241" s="163">
        <f t="shared" si="62"/>
        <v>0</v>
      </c>
      <c r="M241" s="163">
        <f t="shared" si="62"/>
        <v>0</v>
      </c>
      <c r="N241" s="163">
        <f t="shared" si="62"/>
        <v>0</v>
      </c>
      <c r="O241" s="163">
        <f t="shared" si="62"/>
        <v>0</v>
      </c>
      <c r="P241" s="163">
        <f t="shared" si="62"/>
        <v>0</v>
      </c>
      <c r="Q241" s="163">
        <f t="shared" si="62"/>
        <v>0</v>
      </c>
      <c r="R241" s="163">
        <f t="shared" si="62"/>
        <v>0</v>
      </c>
      <c r="S241" s="163">
        <f t="shared" si="61"/>
        <v>0</v>
      </c>
      <c r="T241" s="163">
        <f t="shared" si="61"/>
        <v>0</v>
      </c>
      <c r="U241" s="163">
        <f t="shared" si="61"/>
        <v>0</v>
      </c>
      <c r="V241" s="163">
        <f t="shared" si="61"/>
        <v>0</v>
      </c>
      <c r="W241" s="163">
        <f t="shared" si="61"/>
        <v>0</v>
      </c>
      <c r="X241" s="163">
        <f t="shared" si="61"/>
        <v>0</v>
      </c>
      <c r="Y241" s="163">
        <f t="shared" si="61"/>
        <v>0</v>
      </c>
      <c r="Z241" s="163">
        <f t="shared" si="61"/>
        <v>0</v>
      </c>
      <c r="AA241" s="163">
        <f t="shared" si="61"/>
        <v>0</v>
      </c>
      <c r="AB241" s="163">
        <f t="shared" si="61"/>
        <v>0</v>
      </c>
      <c r="AC241" s="163">
        <f t="shared" si="61"/>
        <v>0</v>
      </c>
      <c r="AD241" s="163">
        <f t="shared" si="61"/>
        <v>0</v>
      </c>
      <c r="AE241" s="163">
        <f t="shared" si="61"/>
        <v>0</v>
      </c>
      <c r="AF241" s="176">
        <f t="shared" si="61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v>0</v>
      </c>
      <c r="D242" s="163">
        <v>0</v>
      </c>
      <c r="E242" s="163">
        <v>0</v>
      </c>
      <c r="F242" s="163">
        <v>0</v>
      </c>
      <c r="G242" s="163">
        <f t="shared" si="62"/>
        <v>0</v>
      </c>
      <c r="H242" s="163">
        <f t="shared" si="62"/>
        <v>0</v>
      </c>
      <c r="I242" s="163">
        <f t="shared" si="62"/>
        <v>0</v>
      </c>
      <c r="J242" s="163">
        <f t="shared" si="62"/>
        <v>0</v>
      </c>
      <c r="K242" s="163">
        <f t="shared" si="62"/>
        <v>0</v>
      </c>
      <c r="L242" s="163">
        <f t="shared" si="62"/>
        <v>0</v>
      </c>
      <c r="M242" s="163">
        <f t="shared" si="62"/>
        <v>0</v>
      </c>
      <c r="N242" s="163">
        <f t="shared" si="62"/>
        <v>0</v>
      </c>
      <c r="O242" s="163">
        <f t="shared" si="62"/>
        <v>0</v>
      </c>
      <c r="P242" s="163">
        <f t="shared" si="62"/>
        <v>0</v>
      </c>
      <c r="Q242" s="163">
        <f t="shared" si="62"/>
        <v>0</v>
      </c>
      <c r="R242" s="163">
        <f t="shared" si="62"/>
        <v>0</v>
      </c>
      <c r="S242" s="163">
        <f t="shared" si="61"/>
        <v>0</v>
      </c>
      <c r="T242" s="163">
        <f t="shared" si="61"/>
        <v>0</v>
      </c>
      <c r="U242" s="163">
        <f t="shared" si="61"/>
        <v>0</v>
      </c>
      <c r="V242" s="163">
        <f t="shared" si="61"/>
        <v>0</v>
      </c>
      <c r="W242" s="163">
        <f t="shared" si="61"/>
        <v>0</v>
      </c>
      <c r="X242" s="163">
        <f t="shared" si="61"/>
        <v>0</v>
      </c>
      <c r="Y242" s="163">
        <f t="shared" si="61"/>
        <v>0</v>
      </c>
      <c r="Z242" s="163">
        <f t="shared" si="61"/>
        <v>0</v>
      </c>
      <c r="AA242" s="163">
        <f t="shared" si="61"/>
        <v>0</v>
      </c>
      <c r="AB242" s="163">
        <f t="shared" si="61"/>
        <v>0</v>
      </c>
      <c r="AC242" s="163">
        <f t="shared" si="61"/>
        <v>0</v>
      </c>
      <c r="AD242" s="163">
        <f t="shared" si="61"/>
        <v>0</v>
      </c>
      <c r="AE242" s="163">
        <f t="shared" si="61"/>
        <v>0</v>
      </c>
      <c r="AF242" s="176">
        <f t="shared" si="61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v>0</v>
      </c>
      <c r="D243" s="163">
        <v>0</v>
      </c>
      <c r="E243" s="163">
        <v>0</v>
      </c>
      <c r="F243" s="163">
        <v>0</v>
      </c>
      <c r="G243" s="163">
        <f t="shared" si="62"/>
        <v>0</v>
      </c>
      <c r="H243" s="163">
        <f t="shared" si="62"/>
        <v>0</v>
      </c>
      <c r="I243" s="163">
        <f t="shared" si="62"/>
        <v>0</v>
      </c>
      <c r="J243" s="163">
        <f t="shared" si="62"/>
        <v>0</v>
      </c>
      <c r="K243" s="163">
        <f t="shared" si="62"/>
        <v>0</v>
      </c>
      <c r="L243" s="163">
        <f t="shared" si="62"/>
        <v>0</v>
      </c>
      <c r="M243" s="163">
        <f t="shared" si="62"/>
        <v>0</v>
      </c>
      <c r="N243" s="163">
        <f t="shared" si="62"/>
        <v>0</v>
      </c>
      <c r="O243" s="163">
        <f t="shared" si="62"/>
        <v>0</v>
      </c>
      <c r="P243" s="163">
        <f t="shared" si="62"/>
        <v>0</v>
      </c>
      <c r="Q243" s="163">
        <f t="shared" si="62"/>
        <v>0</v>
      </c>
      <c r="R243" s="163">
        <f t="shared" si="62"/>
        <v>0</v>
      </c>
      <c r="S243" s="163">
        <f t="shared" si="61"/>
        <v>0</v>
      </c>
      <c r="T243" s="163">
        <f t="shared" si="61"/>
        <v>0</v>
      </c>
      <c r="U243" s="163">
        <f t="shared" si="61"/>
        <v>0</v>
      </c>
      <c r="V243" s="163">
        <f t="shared" si="61"/>
        <v>0</v>
      </c>
      <c r="W243" s="163">
        <f t="shared" si="61"/>
        <v>0</v>
      </c>
      <c r="X243" s="163">
        <f t="shared" si="61"/>
        <v>0</v>
      </c>
      <c r="Y243" s="163">
        <f t="shared" si="61"/>
        <v>0</v>
      </c>
      <c r="Z243" s="163">
        <f t="shared" si="61"/>
        <v>0</v>
      </c>
      <c r="AA243" s="163">
        <f t="shared" si="61"/>
        <v>0</v>
      </c>
      <c r="AB243" s="163">
        <f t="shared" si="61"/>
        <v>0</v>
      </c>
      <c r="AC243" s="163">
        <f t="shared" si="61"/>
        <v>0</v>
      </c>
      <c r="AD243" s="163">
        <f t="shared" si="61"/>
        <v>0</v>
      </c>
      <c r="AE243" s="163">
        <f t="shared" si="61"/>
        <v>0</v>
      </c>
      <c r="AF243" s="176">
        <f t="shared" si="61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v>0</v>
      </c>
      <c r="D244" s="163">
        <v>0</v>
      </c>
      <c r="E244" s="163">
        <v>0</v>
      </c>
      <c r="F244" s="163">
        <v>0</v>
      </c>
      <c r="G244" s="163">
        <f t="shared" si="62"/>
        <v>0</v>
      </c>
      <c r="H244" s="163">
        <f t="shared" si="62"/>
        <v>0</v>
      </c>
      <c r="I244" s="163">
        <f t="shared" si="62"/>
        <v>0</v>
      </c>
      <c r="J244" s="163">
        <f t="shared" si="62"/>
        <v>0</v>
      </c>
      <c r="K244" s="163">
        <f t="shared" si="62"/>
        <v>0</v>
      </c>
      <c r="L244" s="163">
        <f t="shared" si="62"/>
        <v>0</v>
      </c>
      <c r="M244" s="163">
        <f t="shared" si="62"/>
        <v>0</v>
      </c>
      <c r="N244" s="163">
        <f t="shared" si="62"/>
        <v>0</v>
      </c>
      <c r="O244" s="163">
        <f t="shared" si="62"/>
        <v>0</v>
      </c>
      <c r="P244" s="163">
        <f t="shared" si="62"/>
        <v>0</v>
      </c>
      <c r="Q244" s="163">
        <f t="shared" si="62"/>
        <v>0</v>
      </c>
      <c r="R244" s="163">
        <f t="shared" si="62"/>
        <v>0</v>
      </c>
      <c r="S244" s="163">
        <f t="shared" si="61"/>
        <v>0</v>
      </c>
      <c r="T244" s="163">
        <f t="shared" si="61"/>
        <v>0</v>
      </c>
      <c r="U244" s="163">
        <f t="shared" si="61"/>
        <v>0</v>
      </c>
      <c r="V244" s="163">
        <f t="shared" si="61"/>
        <v>0</v>
      </c>
      <c r="W244" s="163">
        <f t="shared" si="61"/>
        <v>0</v>
      </c>
      <c r="X244" s="163">
        <f t="shared" si="61"/>
        <v>0</v>
      </c>
      <c r="Y244" s="163">
        <f t="shared" si="61"/>
        <v>0</v>
      </c>
      <c r="Z244" s="163">
        <f t="shared" si="61"/>
        <v>0</v>
      </c>
      <c r="AA244" s="163">
        <f t="shared" si="61"/>
        <v>0</v>
      </c>
      <c r="AB244" s="163">
        <f t="shared" si="61"/>
        <v>0</v>
      </c>
      <c r="AC244" s="163">
        <f t="shared" si="61"/>
        <v>0</v>
      </c>
      <c r="AD244" s="163">
        <f t="shared" si="61"/>
        <v>0</v>
      </c>
      <c r="AE244" s="163">
        <f t="shared" si="61"/>
        <v>0</v>
      </c>
      <c r="AF244" s="176">
        <f t="shared" si="61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v>0</v>
      </c>
      <c r="D245" s="163">
        <v>0</v>
      </c>
      <c r="E245" s="163">
        <v>0</v>
      </c>
      <c r="F245" s="163">
        <v>0</v>
      </c>
      <c r="G245" s="163">
        <f t="shared" si="62"/>
        <v>0</v>
      </c>
      <c r="H245" s="163">
        <f t="shared" si="62"/>
        <v>0</v>
      </c>
      <c r="I245" s="163">
        <f t="shared" si="62"/>
        <v>0</v>
      </c>
      <c r="J245" s="163">
        <f t="shared" si="62"/>
        <v>0</v>
      </c>
      <c r="K245" s="163">
        <f t="shared" si="62"/>
        <v>0</v>
      </c>
      <c r="L245" s="163">
        <f t="shared" si="62"/>
        <v>0</v>
      </c>
      <c r="M245" s="163">
        <f t="shared" si="62"/>
        <v>0</v>
      </c>
      <c r="N245" s="163">
        <f t="shared" si="62"/>
        <v>0</v>
      </c>
      <c r="O245" s="163">
        <f t="shared" si="62"/>
        <v>0</v>
      </c>
      <c r="P245" s="163">
        <f t="shared" si="62"/>
        <v>0</v>
      </c>
      <c r="Q245" s="163">
        <f t="shared" si="62"/>
        <v>0</v>
      </c>
      <c r="R245" s="163">
        <f t="shared" si="62"/>
        <v>0</v>
      </c>
      <c r="S245" s="163">
        <f t="shared" si="61"/>
        <v>0</v>
      </c>
      <c r="T245" s="163">
        <f t="shared" si="61"/>
        <v>0</v>
      </c>
      <c r="U245" s="163">
        <f t="shared" si="61"/>
        <v>0</v>
      </c>
      <c r="V245" s="163">
        <f t="shared" si="61"/>
        <v>0</v>
      </c>
      <c r="W245" s="163">
        <f t="shared" si="61"/>
        <v>0</v>
      </c>
      <c r="X245" s="163">
        <f t="shared" si="61"/>
        <v>0</v>
      </c>
      <c r="Y245" s="163">
        <f t="shared" si="61"/>
        <v>0</v>
      </c>
      <c r="Z245" s="163">
        <f t="shared" si="61"/>
        <v>0</v>
      </c>
      <c r="AA245" s="163">
        <f t="shared" si="61"/>
        <v>0</v>
      </c>
      <c r="AB245" s="163">
        <f t="shared" si="61"/>
        <v>0</v>
      </c>
      <c r="AC245" s="163">
        <f t="shared" si="61"/>
        <v>0</v>
      </c>
      <c r="AD245" s="163">
        <f t="shared" si="61"/>
        <v>0</v>
      </c>
      <c r="AE245" s="163">
        <f t="shared" si="61"/>
        <v>0</v>
      </c>
      <c r="AF245" s="176">
        <f t="shared" si="61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v>0</v>
      </c>
      <c r="D246" s="163">
        <v>0</v>
      </c>
      <c r="E246" s="163">
        <v>0</v>
      </c>
      <c r="F246" s="163">
        <v>0</v>
      </c>
      <c r="G246" s="163">
        <f t="shared" si="62"/>
        <v>0</v>
      </c>
      <c r="H246" s="163">
        <f t="shared" si="62"/>
        <v>0</v>
      </c>
      <c r="I246" s="163">
        <f t="shared" si="62"/>
        <v>0</v>
      </c>
      <c r="J246" s="163">
        <f t="shared" si="62"/>
        <v>0</v>
      </c>
      <c r="K246" s="163">
        <f t="shared" si="62"/>
        <v>0</v>
      </c>
      <c r="L246" s="163">
        <f t="shared" si="62"/>
        <v>0</v>
      </c>
      <c r="M246" s="163">
        <f t="shared" si="62"/>
        <v>0</v>
      </c>
      <c r="N246" s="163">
        <f t="shared" si="62"/>
        <v>0</v>
      </c>
      <c r="O246" s="163">
        <f t="shared" si="62"/>
        <v>0</v>
      </c>
      <c r="P246" s="163">
        <f t="shared" si="62"/>
        <v>0</v>
      </c>
      <c r="Q246" s="163">
        <f t="shared" si="62"/>
        <v>0</v>
      </c>
      <c r="R246" s="163">
        <f t="shared" si="62"/>
        <v>0</v>
      </c>
      <c r="S246" s="163">
        <f t="shared" si="61"/>
        <v>0</v>
      </c>
      <c r="T246" s="163">
        <f t="shared" si="61"/>
        <v>0</v>
      </c>
      <c r="U246" s="163">
        <f t="shared" si="61"/>
        <v>0</v>
      </c>
      <c r="V246" s="163">
        <f t="shared" si="61"/>
        <v>0</v>
      </c>
      <c r="W246" s="163">
        <f t="shared" si="61"/>
        <v>0</v>
      </c>
      <c r="X246" s="163">
        <f t="shared" si="61"/>
        <v>0</v>
      </c>
      <c r="Y246" s="163">
        <f t="shared" si="61"/>
        <v>0</v>
      </c>
      <c r="Z246" s="163">
        <f t="shared" si="61"/>
        <v>0</v>
      </c>
      <c r="AA246" s="163">
        <f t="shared" si="61"/>
        <v>0</v>
      </c>
      <c r="AB246" s="163">
        <f t="shared" si="61"/>
        <v>0</v>
      </c>
      <c r="AC246" s="163">
        <f t="shared" si="61"/>
        <v>0</v>
      </c>
      <c r="AD246" s="163">
        <f t="shared" si="61"/>
        <v>0</v>
      </c>
      <c r="AE246" s="163">
        <f t="shared" si="61"/>
        <v>0</v>
      </c>
      <c r="AF246" s="176">
        <f t="shared" si="61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v>0</v>
      </c>
      <c r="D247" s="163">
        <v>0</v>
      </c>
      <c r="E247" s="163">
        <v>0</v>
      </c>
      <c r="F247" s="163">
        <v>0</v>
      </c>
      <c r="G247" s="163">
        <f t="shared" si="62"/>
        <v>0</v>
      </c>
      <c r="H247" s="163">
        <f t="shared" si="62"/>
        <v>0</v>
      </c>
      <c r="I247" s="163">
        <f t="shared" si="62"/>
        <v>0</v>
      </c>
      <c r="J247" s="163">
        <f t="shared" si="62"/>
        <v>0</v>
      </c>
      <c r="K247" s="163">
        <f t="shared" si="62"/>
        <v>0</v>
      </c>
      <c r="L247" s="163">
        <f t="shared" si="62"/>
        <v>0</v>
      </c>
      <c r="M247" s="163">
        <f t="shared" si="62"/>
        <v>0</v>
      </c>
      <c r="N247" s="163">
        <f t="shared" si="62"/>
        <v>0</v>
      </c>
      <c r="O247" s="163">
        <f t="shared" si="62"/>
        <v>0</v>
      </c>
      <c r="P247" s="163">
        <f t="shared" si="62"/>
        <v>0</v>
      </c>
      <c r="Q247" s="163">
        <f t="shared" si="62"/>
        <v>0</v>
      </c>
      <c r="R247" s="163">
        <f t="shared" si="62"/>
        <v>0</v>
      </c>
      <c r="S247" s="163">
        <f t="shared" si="61"/>
        <v>0</v>
      </c>
      <c r="T247" s="163">
        <f t="shared" si="61"/>
        <v>0</v>
      </c>
      <c r="U247" s="163">
        <f t="shared" si="61"/>
        <v>0</v>
      </c>
      <c r="V247" s="163">
        <f t="shared" si="61"/>
        <v>0</v>
      </c>
      <c r="W247" s="163">
        <f t="shared" si="61"/>
        <v>0</v>
      </c>
      <c r="X247" s="163">
        <f t="shared" si="61"/>
        <v>0</v>
      </c>
      <c r="Y247" s="163">
        <f t="shared" si="61"/>
        <v>0</v>
      </c>
      <c r="Z247" s="163">
        <f t="shared" si="61"/>
        <v>0</v>
      </c>
      <c r="AA247" s="163">
        <f t="shared" si="61"/>
        <v>0</v>
      </c>
      <c r="AB247" s="163">
        <f t="shared" si="61"/>
        <v>0</v>
      </c>
      <c r="AC247" s="163">
        <f t="shared" si="61"/>
        <v>0</v>
      </c>
      <c r="AD247" s="163">
        <f t="shared" si="61"/>
        <v>0</v>
      </c>
      <c r="AE247" s="163">
        <f t="shared" si="61"/>
        <v>0</v>
      </c>
      <c r="AF247" s="176">
        <f t="shared" si="61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v>0</v>
      </c>
      <c r="D248" s="163">
        <v>0</v>
      </c>
      <c r="E248" s="163">
        <v>0</v>
      </c>
      <c r="F248" s="163">
        <v>0</v>
      </c>
      <c r="G248" s="163">
        <f t="shared" si="62"/>
        <v>0</v>
      </c>
      <c r="H248" s="163">
        <f t="shared" si="62"/>
        <v>0</v>
      </c>
      <c r="I248" s="163">
        <f t="shared" si="62"/>
        <v>0</v>
      </c>
      <c r="J248" s="163">
        <f t="shared" si="62"/>
        <v>0</v>
      </c>
      <c r="K248" s="163">
        <f t="shared" si="62"/>
        <v>0</v>
      </c>
      <c r="L248" s="163">
        <f t="shared" si="62"/>
        <v>0</v>
      </c>
      <c r="M248" s="163">
        <f t="shared" si="62"/>
        <v>0</v>
      </c>
      <c r="N248" s="163">
        <f t="shared" si="62"/>
        <v>0</v>
      </c>
      <c r="O248" s="163">
        <f t="shared" si="62"/>
        <v>0</v>
      </c>
      <c r="P248" s="163">
        <f t="shared" si="62"/>
        <v>0</v>
      </c>
      <c r="Q248" s="163">
        <f t="shared" si="62"/>
        <v>0</v>
      </c>
      <c r="R248" s="163">
        <f t="shared" ref="R248:AF263" si="63">Q248</f>
        <v>0</v>
      </c>
      <c r="S248" s="163">
        <f t="shared" si="63"/>
        <v>0</v>
      </c>
      <c r="T248" s="163">
        <f t="shared" si="63"/>
        <v>0</v>
      </c>
      <c r="U248" s="163">
        <f t="shared" si="63"/>
        <v>0</v>
      </c>
      <c r="V248" s="163">
        <f t="shared" si="63"/>
        <v>0</v>
      </c>
      <c r="W248" s="163">
        <f t="shared" si="63"/>
        <v>0</v>
      </c>
      <c r="X248" s="163">
        <f t="shared" si="63"/>
        <v>0</v>
      </c>
      <c r="Y248" s="163">
        <f t="shared" si="63"/>
        <v>0</v>
      </c>
      <c r="Z248" s="163">
        <f t="shared" si="63"/>
        <v>0</v>
      </c>
      <c r="AA248" s="163">
        <f t="shared" si="63"/>
        <v>0</v>
      </c>
      <c r="AB248" s="163">
        <f t="shared" si="63"/>
        <v>0</v>
      </c>
      <c r="AC248" s="163">
        <f t="shared" si="63"/>
        <v>0</v>
      </c>
      <c r="AD248" s="163">
        <f t="shared" si="63"/>
        <v>0</v>
      </c>
      <c r="AE248" s="163">
        <f t="shared" si="63"/>
        <v>0</v>
      </c>
      <c r="AF248" s="176">
        <f t="shared" si="63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v>0</v>
      </c>
      <c r="D249" s="163">
        <v>0</v>
      </c>
      <c r="E249" s="163">
        <v>0</v>
      </c>
      <c r="F249" s="163">
        <v>0</v>
      </c>
      <c r="G249" s="163">
        <f t="shared" ref="G249:R264" si="64">F249</f>
        <v>0</v>
      </c>
      <c r="H249" s="163">
        <f t="shared" si="64"/>
        <v>0</v>
      </c>
      <c r="I249" s="163">
        <f t="shared" si="64"/>
        <v>0</v>
      </c>
      <c r="J249" s="163">
        <f t="shared" si="64"/>
        <v>0</v>
      </c>
      <c r="K249" s="163">
        <f t="shared" si="64"/>
        <v>0</v>
      </c>
      <c r="L249" s="163">
        <f t="shared" si="64"/>
        <v>0</v>
      </c>
      <c r="M249" s="163">
        <f t="shared" si="64"/>
        <v>0</v>
      </c>
      <c r="N249" s="163">
        <f t="shared" si="64"/>
        <v>0</v>
      </c>
      <c r="O249" s="163">
        <f t="shared" si="64"/>
        <v>0</v>
      </c>
      <c r="P249" s="163">
        <f t="shared" si="64"/>
        <v>0</v>
      </c>
      <c r="Q249" s="163">
        <f t="shared" si="64"/>
        <v>0</v>
      </c>
      <c r="R249" s="163">
        <f t="shared" si="63"/>
        <v>0</v>
      </c>
      <c r="S249" s="163">
        <f t="shared" si="63"/>
        <v>0</v>
      </c>
      <c r="T249" s="163">
        <f t="shared" si="63"/>
        <v>0</v>
      </c>
      <c r="U249" s="163">
        <f t="shared" si="63"/>
        <v>0</v>
      </c>
      <c r="V249" s="163">
        <f t="shared" si="63"/>
        <v>0</v>
      </c>
      <c r="W249" s="163">
        <f t="shared" si="63"/>
        <v>0</v>
      </c>
      <c r="X249" s="163">
        <f t="shared" si="63"/>
        <v>0</v>
      </c>
      <c r="Y249" s="163">
        <f t="shared" si="63"/>
        <v>0</v>
      </c>
      <c r="Z249" s="163">
        <f t="shared" si="63"/>
        <v>0</v>
      </c>
      <c r="AA249" s="163">
        <f t="shared" si="63"/>
        <v>0</v>
      </c>
      <c r="AB249" s="163">
        <f t="shared" si="63"/>
        <v>0</v>
      </c>
      <c r="AC249" s="163">
        <f t="shared" si="63"/>
        <v>0</v>
      </c>
      <c r="AD249" s="163">
        <f t="shared" si="63"/>
        <v>0</v>
      </c>
      <c r="AE249" s="163">
        <f t="shared" si="63"/>
        <v>0</v>
      </c>
      <c r="AF249" s="176">
        <f t="shared" si="63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v>0</v>
      </c>
      <c r="D250" s="163">
        <v>0</v>
      </c>
      <c r="E250" s="163">
        <v>0</v>
      </c>
      <c r="F250" s="163">
        <v>0</v>
      </c>
      <c r="G250" s="163">
        <f t="shared" si="64"/>
        <v>0</v>
      </c>
      <c r="H250" s="163">
        <f t="shared" si="64"/>
        <v>0</v>
      </c>
      <c r="I250" s="163">
        <f t="shared" si="64"/>
        <v>0</v>
      </c>
      <c r="J250" s="163">
        <f t="shared" si="64"/>
        <v>0</v>
      </c>
      <c r="K250" s="163">
        <f t="shared" si="64"/>
        <v>0</v>
      </c>
      <c r="L250" s="163">
        <f t="shared" si="64"/>
        <v>0</v>
      </c>
      <c r="M250" s="163">
        <f t="shared" si="64"/>
        <v>0</v>
      </c>
      <c r="N250" s="163">
        <f t="shared" si="64"/>
        <v>0</v>
      </c>
      <c r="O250" s="163">
        <f t="shared" si="64"/>
        <v>0</v>
      </c>
      <c r="P250" s="163">
        <f t="shared" si="64"/>
        <v>0</v>
      </c>
      <c r="Q250" s="163">
        <f t="shared" si="64"/>
        <v>0</v>
      </c>
      <c r="R250" s="163">
        <f t="shared" si="64"/>
        <v>0</v>
      </c>
      <c r="S250" s="163">
        <f t="shared" si="63"/>
        <v>0</v>
      </c>
      <c r="T250" s="163">
        <f t="shared" si="63"/>
        <v>0</v>
      </c>
      <c r="U250" s="163">
        <f t="shared" si="63"/>
        <v>0</v>
      </c>
      <c r="V250" s="163">
        <f t="shared" si="63"/>
        <v>0</v>
      </c>
      <c r="W250" s="163">
        <f t="shared" si="63"/>
        <v>0</v>
      </c>
      <c r="X250" s="163">
        <f t="shared" si="63"/>
        <v>0</v>
      </c>
      <c r="Y250" s="163">
        <f t="shared" si="63"/>
        <v>0</v>
      </c>
      <c r="Z250" s="163">
        <f t="shared" si="63"/>
        <v>0</v>
      </c>
      <c r="AA250" s="163">
        <f t="shared" si="63"/>
        <v>0</v>
      </c>
      <c r="AB250" s="163">
        <f t="shared" si="63"/>
        <v>0</v>
      </c>
      <c r="AC250" s="163">
        <f t="shared" si="63"/>
        <v>0</v>
      </c>
      <c r="AD250" s="163">
        <f t="shared" si="63"/>
        <v>0</v>
      </c>
      <c r="AE250" s="163">
        <f t="shared" si="63"/>
        <v>0</v>
      </c>
      <c r="AF250" s="176">
        <f t="shared" si="63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v>0</v>
      </c>
      <c r="D251" s="163">
        <v>0</v>
      </c>
      <c r="E251" s="163">
        <v>0</v>
      </c>
      <c r="F251" s="163">
        <v>0</v>
      </c>
      <c r="G251" s="163">
        <f t="shared" si="64"/>
        <v>0</v>
      </c>
      <c r="H251" s="163">
        <f t="shared" si="64"/>
        <v>0</v>
      </c>
      <c r="I251" s="163">
        <f t="shared" si="64"/>
        <v>0</v>
      </c>
      <c r="J251" s="163">
        <f t="shared" si="64"/>
        <v>0</v>
      </c>
      <c r="K251" s="163">
        <f t="shared" si="64"/>
        <v>0</v>
      </c>
      <c r="L251" s="163">
        <f t="shared" si="64"/>
        <v>0</v>
      </c>
      <c r="M251" s="163">
        <f t="shared" si="64"/>
        <v>0</v>
      </c>
      <c r="N251" s="163">
        <f t="shared" si="64"/>
        <v>0</v>
      </c>
      <c r="O251" s="163">
        <f t="shared" si="64"/>
        <v>0</v>
      </c>
      <c r="P251" s="163">
        <f t="shared" si="64"/>
        <v>0</v>
      </c>
      <c r="Q251" s="163">
        <f t="shared" si="64"/>
        <v>0</v>
      </c>
      <c r="R251" s="163">
        <f t="shared" si="64"/>
        <v>0</v>
      </c>
      <c r="S251" s="163">
        <f t="shared" si="63"/>
        <v>0</v>
      </c>
      <c r="T251" s="163">
        <f t="shared" si="63"/>
        <v>0</v>
      </c>
      <c r="U251" s="163">
        <f t="shared" si="63"/>
        <v>0</v>
      </c>
      <c r="V251" s="163">
        <f t="shared" si="63"/>
        <v>0</v>
      </c>
      <c r="W251" s="163">
        <f t="shared" si="63"/>
        <v>0</v>
      </c>
      <c r="X251" s="163">
        <f t="shared" si="63"/>
        <v>0</v>
      </c>
      <c r="Y251" s="163">
        <f t="shared" si="63"/>
        <v>0</v>
      </c>
      <c r="Z251" s="163">
        <f t="shared" si="63"/>
        <v>0</v>
      </c>
      <c r="AA251" s="163">
        <f t="shared" si="63"/>
        <v>0</v>
      </c>
      <c r="AB251" s="163">
        <f t="shared" si="63"/>
        <v>0</v>
      </c>
      <c r="AC251" s="163">
        <f t="shared" si="63"/>
        <v>0</v>
      </c>
      <c r="AD251" s="163">
        <f t="shared" si="63"/>
        <v>0</v>
      </c>
      <c r="AE251" s="163">
        <f t="shared" si="63"/>
        <v>0</v>
      </c>
      <c r="AF251" s="176">
        <f t="shared" si="63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v>0</v>
      </c>
      <c r="D252" s="163">
        <v>0</v>
      </c>
      <c r="E252" s="163">
        <v>0</v>
      </c>
      <c r="F252" s="163">
        <v>0</v>
      </c>
      <c r="G252" s="163">
        <f t="shared" si="64"/>
        <v>0</v>
      </c>
      <c r="H252" s="163">
        <f t="shared" si="64"/>
        <v>0</v>
      </c>
      <c r="I252" s="163">
        <f t="shared" si="64"/>
        <v>0</v>
      </c>
      <c r="J252" s="163">
        <f t="shared" si="64"/>
        <v>0</v>
      </c>
      <c r="K252" s="163">
        <f t="shared" si="64"/>
        <v>0</v>
      </c>
      <c r="L252" s="163">
        <f t="shared" si="64"/>
        <v>0</v>
      </c>
      <c r="M252" s="163">
        <f t="shared" si="64"/>
        <v>0</v>
      </c>
      <c r="N252" s="163">
        <f t="shared" si="64"/>
        <v>0</v>
      </c>
      <c r="O252" s="163">
        <f t="shared" si="64"/>
        <v>0</v>
      </c>
      <c r="P252" s="163">
        <f t="shared" si="64"/>
        <v>0</v>
      </c>
      <c r="Q252" s="163">
        <f t="shared" si="64"/>
        <v>0</v>
      </c>
      <c r="R252" s="163">
        <f t="shared" si="64"/>
        <v>0</v>
      </c>
      <c r="S252" s="163">
        <f t="shared" si="63"/>
        <v>0</v>
      </c>
      <c r="T252" s="163">
        <f t="shared" si="63"/>
        <v>0</v>
      </c>
      <c r="U252" s="163">
        <f t="shared" si="63"/>
        <v>0</v>
      </c>
      <c r="V252" s="163">
        <f t="shared" si="63"/>
        <v>0</v>
      </c>
      <c r="W252" s="163">
        <f t="shared" si="63"/>
        <v>0</v>
      </c>
      <c r="X252" s="163">
        <f t="shared" si="63"/>
        <v>0</v>
      </c>
      <c r="Y252" s="163">
        <f t="shared" si="63"/>
        <v>0</v>
      </c>
      <c r="Z252" s="163">
        <f t="shared" si="63"/>
        <v>0</v>
      </c>
      <c r="AA252" s="163">
        <f t="shared" si="63"/>
        <v>0</v>
      </c>
      <c r="AB252" s="163">
        <f t="shared" si="63"/>
        <v>0</v>
      </c>
      <c r="AC252" s="163">
        <f t="shared" si="63"/>
        <v>0</v>
      </c>
      <c r="AD252" s="163">
        <f t="shared" si="63"/>
        <v>0</v>
      </c>
      <c r="AE252" s="163">
        <f t="shared" si="63"/>
        <v>0</v>
      </c>
      <c r="AF252" s="176">
        <f t="shared" si="63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v>0</v>
      </c>
      <c r="D253" s="163">
        <v>0</v>
      </c>
      <c r="E253" s="163">
        <v>0</v>
      </c>
      <c r="F253" s="163">
        <v>0</v>
      </c>
      <c r="G253" s="163">
        <f t="shared" si="64"/>
        <v>0</v>
      </c>
      <c r="H253" s="163">
        <f t="shared" si="64"/>
        <v>0</v>
      </c>
      <c r="I253" s="163">
        <f t="shared" si="64"/>
        <v>0</v>
      </c>
      <c r="J253" s="163">
        <f t="shared" si="64"/>
        <v>0</v>
      </c>
      <c r="K253" s="163">
        <f t="shared" si="64"/>
        <v>0</v>
      </c>
      <c r="L253" s="163">
        <f t="shared" si="64"/>
        <v>0</v>
      </c>
      <c r="M253" s="163">
        <f t="shared" si="64"/>
        <v>0</v>
      </c>
      <c r="N253" s="163">
        <f t="shared" si="64"/>
        <v>0</v>
      </c>
      <c r="O253" s="163">
        <f t="shared" si="64"/>
        <v>0</v>
      </c>
      <c r="P253" s="163">
        <f t="shared" si="64"/>
        <v>0</v>
      </c>
      <c r="Q253" s="163">
        <f t="shared" si="64"/>
        <v>0</v>
      </c>
      <c r="R253" s="163">
        <f t="shared" si="64"/>
        <v>0</v>
      </c>
      <c r="S253" s="163">
        <f t="shared" si="63"/>
        <v>0</v>
      </c>
      <c r="T253" s="163">
        <f t="shared" si="63"/>
        <v>0</v>
      </c>
      <c r="U253" s="163">
        <f t="shared" si="63"/>
        <v>0</v>
      </c>
      <c r="V253" s="163">
        <f t="shared" si="63"/>
        <v>0</v>
      </c>
      <c r="W253" s="163">
        <f t="shared" si="63"/>
        <v>0</v>
      </c>
      <c r="X253" s="163">
        <f t="shared" si="63"/>
        <v>0</v>
      </c>
      <c r="Y253" s="163">
        <f t="shared" si="63"/>
        <v>0</v>
      </c>
      <c r="Z253" s="163">
        <f t="shared" si="63"/>
        <v>0</v>
      </c>
      <c r="AA253" s="163">
        <f t="shared" si="63"/>
        <v>0</v>
      </c>
      <c r="AB253" s="163">
        <f t="shared" si="63"/>
        <v>0</v>
      </c>
      <c r="AC253" s="163">
        <f t="shared" si="63"/>
        <v>0</v>
      </c>
      <c r="AD253" s="163">
        <f t="shared" si="63"/>
        <v>0</v>
      </c>
      <c r="AE253" s="163">
        <f t="shared" si="63"/>
        <v>0</v>
      </c>
      <c r="AF253" s="176">
        <f t="shared" si="63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v>0</v>
      </c>
      <c r="D254" s="163">
        <v>0</v>
      </c>
      <c r="E254" s="163">
        <v>0</v>
      </c>
      <c r="F254" s="163">
        <v>0</v>
      </c>
      <c r="G254" s="163">
        <f t="shared" si="64"/>
        <v>0</v>
      </c>
      <c r="H254" s="163">
        <f t="shared" si="64"/>
        <v>0</v>
      </c>
      <c r="I254" s="163">
        <f t="shared" si="64"/>
        <v>0</v>
      </c>
      <c r="J254" s="163">
        <f t="shared" si="64"/>
        <v>0</v>
      </c>
      <c r="K254" s="163">
        <f t="shared" si="64"/>
        <v>0</v>
      </c>
      <c r="L254" s="163">
        <f t="shared" si="64"/>
        <v>0</v>
      </c>
      <c r="M254" s="163">
        <f t="shared" si="64"/>
        <v>0</v>
      </c>
      <c r="N254" s="163">
        <f t="shared" si="64"/>
        <v>0</v>
      </c>
      <c r="O254" s="163">
        <f t="shared" si="64"/>
        <v>0</v>
      </c>
      <c r="P254" s="163">
        <f t="shared" si="64"/>
        <v>0</v>
      </c>
      <c r="Q254" s="163">
        <f t="shared" si="64"/>
        <v>0</v>
      </c>
      <c r="R254" s="163">
        <f t="shared" si="64"/>
        <v>0</v>
      </c>
      <c r="S254" s="163">
        <f t="shared" si="63"/>
        <v>0</v>
      </c>
      <c r="T254" s="163">
        <f t="shared" si="63"/>
        <v>0</v>
      </c>
      <c r="U254" s="163">
        <f t="shared" si="63"/>
        <v>0</v>
      </c>
      <c r="V254" s="163">
        <f t="shared" si="63"/>
        <v>0</v>
      </c>
      <c r="W254" s="163">
        <f t="shared" si="63"/>
        <v>0</v>
      </c>
      <c r="X254" s="163">
        <f t="shared" si="63"/>
        <v>0</v>
      </c>
      <c r="Y254" s="163">
        <f t="shared" si="63"/>
        <v>0</v>
      </c>
      <c r="Z254" s="163">
        <f t="shared" si="63"/>
        <v>0</v>
      </c>
      <c r="AA254" s="163">
        <f t="shared" si="63"/>
        <v>0</v>
      </c>
      <c r="AB254" s="163">
        <f t="shared" si="63"/>
        <v>0</v>
      </c>
      <c r="AC254" s="163">
        <f t="shared" si="63"/>
        <v>0</v>
      </c>
      <c r="AD254" s="163">
        <f t="shared" si="63"/>
        <v>0</v>
      </c>
      <c r="AE254" s="163">
        <f t="shared" si="63"/>
        <v>0</v>
      </c>
      <c r="AF254" s="176">
        <f t="shared" si="63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v>0</v>
      </c>
      <c r="D255" s="163">
        <v>0</v>
      </c>
      <c r="E255" s="163">
        <v>0</v>
      </c>
      <c r="F255" s="163">
        <v>0</v>
      </c>
      <c r="G255" s="163">
        <f t="shared" si="64"/>
        <v>0</v>
      </c>
      <c r="H255" s="163">
        <f t="shared" si="64"/>
        <v>0</v>
      </c>
      <c r="I255" s="163">
        <f t="shared" si="64"/>
        <v>0</v>
      </c>
      <c r="J255" s="163">
        <f t="shared" si="64"/>
        <v>0</v>
      </c>
      <c r="K255" s="163">
        <f t="shared" si="64"/>
        <v>0</v>
      </c>
      <c r="L255" s="163">
        <f t="shared" si="64"/>
        <v>0</v>
      </c>
      <c r="M255" s="163">
        <f t="shared" si="64"/>
        <v>0</v>
      </c>
      <c r="N255" s="163">
        <f t="shared" si="64"/>
        <v>0</v>
      </c>
      <c r="O255" s="163">
        <f t="shared" si="64"/>
        <v>0</v>
      </c>
      <c r="P255" s="163">
        <f t="shared" si="64"/>
        <v>0</v>
      </c>
      <c r="Q255" s="163">
        <f t="shared" si="64"/>
        <v>0</v>
      </c>
      <c r="R255" s="163">
        <f t="shared" si="64"/>
        <v>0</v>
      </c>
      <c r="S255" s="163">
        <f t="shared" si="63"/>
        <v>0</v>
      </c>
      <c r="T255" s="163">
        <f t="shared" si="63"/>
        <v>0</v>
      </c>
      <c r="U255" s="163">
        <f t="shared" si="63"/>
        <v>0</v>
      </c>
      <c r="V255" s="163">
        <f t="shared" si="63"/>
        <v>0</v>
      </c>
      <c r="W255" s="163">
        <f t="shared" si="63"/>
        <v>0</v>
      </c>
      <c r="X255" s="163">
        <f t="shared" si="63"/>
        <v>0</v>
      </c>
      <c r="Y255" s="163">
        <f t="shared" si="63"/>
        <v>0</v>
      </c>
      <c r="Z255" s="163">
        <f t="shared" si="63"/>
        <v>0</v>
      </c>
      <c r="AA255" s="163">
        <f t="shared" si="63"/>
        <v>0</v>
      </c>
      <c r="AB255" s="163">
        <f t="shared" si="63"/>
        <v>0</v>
      </c>
      <c r="AC255" s="163">
        <f t="shared" si="63"/>
        <v>0</v>
      </c>
      <c r="AD255" s="163">
        <f t="shared" si="63"/>
        <v>0</v>
      </c>
      <c r="AE255" s="163">
        <f t="shared" si="63"/>
        <v>0</v>
      </c>
      <c r="AF255" s="176">
        <f t="shared" si="63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v>0</v>
      </c>
      <c r="D256" s="163">
        <v>0</v>
      </c>
      <c r="E256" s="163">
        <v>0</v>
      </c>
      <c r="F256" s="163">
        <v>0</v>
      </c>
      <c r="G256" s="163">
        <f t="shared" si="64"/>
        <v>0</v>
      </c>
      <c r="H256" s="163">
        <f t="shared" si="64"/>
        <v>0</v>
      </c>
      <c r="I256" s="163">
        <f t="shared" si="64"/>
        <v>0</v>
      </c>
      <c r="J256" s="163">
        <f t="shared" si="64"/>
        <v>0</v>
      </c>
      <c r="K256" s="163">
        <f t="shared" si="64"/>
        <v>0</v>
      </c>
      <c r="L256" s="163">
        <f t="shared" si="64"/>
        <v>0</v>
      </c>
      <c r="M256" s="163">
        <f t="shared" si="64"/>
        <v>0</v>
      </c>
      <c r="N256" s="163">
        <f t="shared" si="64"/>
        <v>0</v>
      </c>
      <c r="O256" s="163">
        <f t="shared" si="64"/>
        <v>0</v>
      </c>
      <c r="P256" s="163">
        <f t="shared" si="64"/>
        <v>0</v>
      </c>
      <c r="Q256" s="163">
        <f t="shared" si="64"/>
        <v>0</v>
      </c>
      <c r="R256" s="163">
        <f t="shared" si="64"/>
        <v>0</v>
      </c>
      <c r="S256" s="163">
        <f t="shared" si="63"/>
        <v>0</v>
      </c>
      <c r="T256" s="163">
        <f t="shared" si="63"/>
        <v>0</v>
      </c>
      <c r="U256" s="163">
        <f t="shared" si="63"/>
        <v>0</v>
      </c>
      <c r="V256" s="163">
        <f t="shared" si="63"/>
        <v>0</v>
      </c>
      <c r="W256" s="163">
        <f t="shared" si="63"/>
        <v>0</v>
      </c>
      <c r="X256" s="163">
        <f t="shared" si="63"/>
        <v>0</v>
      </c>
      <c r="Y256" s="163">
        <f t="shared" si="63"/>
        <v>0</v>
      </c>
      <c r="Z256" s="163">
        <f t="shared" si="63"/>
        <v>0</v>
      </c>
      <c r="AA256" s="163">
        <f t="shared" si="63"/>
        <v>0</v>
      </c>
      <c r="AB256" s="163">
        <f t="shared" si="63"/>
        <v>0</v>
      </c>
      <c r="AC256" s="163">
        <f t="shared" si="63"/>
        <v>0</v>
      </c>
      <c r="AD256" s="163">
        <f t="shared" si="63"/>
        <v>0</v>
      </c>
      <c r="AE256" s="163">
        <f t="shared" si="63"/>
        <v>0</v>
      </c>
      <c r="AF256" s="176">
        <f t="shared" si="63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v>0</v>
      </c>
      <c r="D257" s="163">
        <v>0</v>
      </c>
      <c r="E257" s="163">
        <v>0</v>
      </c>
      <c r="F257" s="163">
        <v>0</v>
      </c>
      <c r="G257" s="163">
        <f t="shared" si="64"/>
        <v>0</v>
      </c>
      <c r="H257" s="163">
        <f t="shared" si="64"/>
        <v>0</v>
      </c>
      <c r="I257" s="163">
        <f t="shared" si="64"/>
        <v>0</v>
      </c>
      <c r="J257" s="163">
        <f t="shared" si="64"/>
        <v>0</v>
      </c>
      <c r="K257" s="163">
        <f t="shared" si="64"/>
        <v>0</v>
      </c>
      <c r="L257" s="163">
        <f t="shared" si="64"/>
        <v>0</v>
      </c>
      <c r="M257" s="163">
        <f t="shared" si="64"/>
        <v>0</v>
      </c>
      <c r="N257" s="163">
        <f t="shared" si="64"/>
        <v>0</v>
      </c>
      <c r="O257" s="163">
        <f t="shared" si="64"/>
        <v>0</v>
      </c>
      <c r="P257" s="163">
        <f t="shared" si="64"/>
        <v>0</v>
      </c>
      <c r="Q257" s="163">
        <f t="shared" si="64"/>
        <v>0</v>
      </c>
      <c r="R257" s="163">
        <f t="shared" si="64"/>
        <v>0</v>
      </c>
      <c r="S257" s="163">
        <f t="shared" si="63"/>
        <v>0</v>
      </c>
      <c r="T257" s="163">
        <f t="shared" si="63"/>
        <v>0</v>
      </c>
      <c r="U257" s="163">
        <f t="shared" si="63"/>
        <v>0</v>
      </c>
      <c r="V257" s="163">
        <f t="shared" si="63"/>
        <v>0</v>
      </c>
      <c r="W257" s="163">
        <f t="shared" si="63"/>
        <v>0</v>
      </c>
      <c r="X257" s="163">
        <f t="shared" si="63"/>
        <v>0</v>
      </c>
      <c r="Y257" s="163">
        <f t="shared" si="63"/>
        <v>0</v>
      </c>
      <c r="Z257" s="163">
        <f t="shared" si="63"/>
        <v>0</v>
      </c>
      <c r="AA257" s="163">
        <f t="shared" si="63"/>
        <v>0</v>
      </c>
      <c r="AB257" s="163">
        <f t="shared" si="63"/>
        <v>0</v>
      </c>
      <c r="AC257" s="163">
        <f t="shared" si="63"/>
        <v>0</v>
      </c>
      <c r="AD257" s="163">
        <f t="shared" si="63"/>
        <v>0</v>
      </c>
      <c r="AE257" s="163">
        <f t="shared" si="63"/>
        <v>0</v>
      </c>
      <c r="AF257" s="176">
        <f t="shared" si="63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v>0</v>
      </c>
      <c r="D258" s="163">
        <v>0</v>
      </c>
      <c r="E258" s="163">
        <v>0</v>
      </c>
      <c r="F258" s="163">
        <v>0</v>
      </c>
      <c r="G258" s="163">
        <f t="shared" si="64"/>
        <v>0</v>
      </c>
      <c r="H258" s="163">
        <f t="shared" si="64"/>
        <v>0</v>
      </c>
      <c r="I258" s="163">
        <f t="shared" si="64"/>
        <v>0</v>
      </c>
      <c r="J258" s="163">
        <f t="shared" si="64"/>
        <v>0</v>
      </c>
      <c r="K258" s="163">
        <f t="shared" si="64"/>
        <v>0</v>
      </c>
      <c r="L258" s="163">
        <f t="shared" si="64"/>
        <v>0</v>
      </c>
      <c r="M258" s="163">
        <f t="shared" si="64"/>
        <v>0</v>
      </c>
      <c r="N258" s="163">
        <f t="shared" si="64"/>
        <v>0</v>
      </c>
      <c r="O258" s="163">
        <f t="shared" si="64"/>
        <v>0</v>
      </c>
      <c r="P258" s="163">
        <f t="shared" si="64"/>
        <v>0</v>
      </c>
      <c r="Q258" s="163">
        <f t="shared" si="64"/>
        <v>0</v>
      </c>
      <c r="R258" s="163">
        <f t="shared" si="64"/>
        <v>0</v>
      </c>
      <c r="S258" s="163">
        <f t="shared" si="63"/>
        <v>0</v>
      </c>
      <c r="T258" s="163">
        <f t="shared" si="63"/>
        <v>0</v>
      </c>
      <c r="U258" s="163">
        <f t="shared" si="63"/>
        <v>0</v>
      </c>
      <c r="V258" s="163">
        <f t="shared" si="63"/>
        <v>0</v>
      </c>
      <c r="W258" s="163">
        <f t="shared" si="63"/>
        <v>0</v>
      </c>
      <c r="X258" s="163">
        <f t="shared" si="63"/>
        <v>0</v>
      </c>
      <c r="Y258" s="163">
        <f t="shared" si="63"/>
        <v>0</v>
      </c>
      <c r="Z258" s="163">
        <f t="shared" si="63"/>
        <v>0</v>
      </c>
      <c r="AA258" s="163">
        <f t="shared" si="63"/>
        <v>0</v>
      </c>
      <c r="AB258" s="163">
        <f t="shared" si="63"/>
        <v>0</v>
      </c>
      <c r="AC258" s="163">
        <f t="shared" si="63"/>
        <v>0</v>
      </c>
      <c r="AD258" s="163">
        <f t="shared" si="63"/>
        <v>0</v>
      </c>
      <c r="AE258" s="163">
        <f t="shared" si="63"/>
        <v>0</v>
      </c>
      <c r="AF258" s="176">
        <f t="shared" si="63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v>0</v>
      </c>
      <c r="D259" s="163">
        <v>0</v>
      </c>
      <c r="E259" s="163">
        <v>0</v>
      </c>
      <c r="F259" s="163">
        <v>0</v>
      </c>
      <c r="G259" s="163">
        <f t="shared" si="64"/>
        <v>0</v>
      </c>
      <c r="H259" s="163">
        <f t="shared" si="64"/>
        <v>0</v>
      </c>
      <c r="I259" s="163">
        <f t="shared" si="64"/>
        <v>0</v>
      </c>
      <c r="J259" s="163">
        <f t="shared" si="64"/>
        <v>0</v>
      </c>
      <c r="K259" s="163">
        <f t="shared" si="64"/>
        <v>0</v>
      </c>
      <c r="L259" s="163">
        <f t="shared" si="64"/>
        <v>0</v>
      </c>
      <c r="M259" s="163">
        <f t="shared" si="64"/>
        <v>0</v>
      </c>
      <c r="N259" s="163">
        <f t="shared" si="64"/>
        <v>0</v>
      </c>
      <c r="O259" s="163">
        <f t="shared" si="64"/>
        <v>0</v>
      </c>
      <c r="P259" s="163">
        <f t="shared" si="64"/>
        <v>0</v>
      </c>
      <c r="Q259" s="163">
        <f t="shared" si="64"/>
        <v>0</v>
      </c>
      <c r="R259" s="163">
        <f t="shared" si="64"/>
        <v>0</v>
      </c>
      <c r="S259" s="163">
        <f t="shared" si="63"/>
        <v>0</v>
      </c>
      <c r="T259" s="163">
        <f t="shared" si="63"/>
        <v>0</v>
      </c>
      <c r="U259" s="163">
        <f t="shared" si="63"/>
        <v>0</v>
      </c>
      <c r="V259" s="163">
        <f t="shared" si="63"/>
        <v>0</v>
      </c>
      <c r="W259" s="163">
        <f t="shared" si="63"/>
        <v>0</v>
      </c>
      <c r="X259" s="163">
        <f t="shared" si="63"/>
        <v>0</v>
      </c>
      <c r="Y259" s="163">
        <f t="shared" si="63"/>
        <v>0</v>
      </c>
      <c r="Z259" s="163">
        <f t="shared" si="63"/>
        <v>0</v>
      </c>
      <c r="AA259" s="163">
        <f t="shared" si="63"/>
        <v>0</v>
      </c>
      <c r="AB259" s="163">
        <f t="shared" si="63"/>
        <v>0</v>
      </c>
      <c r="AC259" s="163">
        <f t="shared" si="63"/>
        <v>0</v>
      </c>
      <c r="AD259" s="163">
        <f t="shared" si="63"/>
        <v>0</v>
      </c>
      <c r="AE259" s="163">
        <f t="shared" si="63"/>
        <v>0</v>
      </c>
      <c r="AF259" s="176">
        <f t="shared" si="63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v>0</v>
      </c>
      <c r="D260" s="163">
        <v>0</v>
      </c>
      <c r="E260" s="163">
        <v>0</v>
      </c>
      <c r="F260" s="163">
        <v>0</v>
      </c>
      <c r="G260" s="163">
        <f t="shared" si="64"/>
        <v>0</v>
      </c>
      <c r="H260" s="163">
        <f t="shared" si="64"/>
        <v>0</v>
      </c>
      <c r="I260" s="163">
        <f t="shared" si="64"/>
        <v>0</v>
      </c>
      <c r="J260" s="163">
        <f t="shared" si="64"/>
        <v>0</v>
      </c>
      <c r="K260" s="163">
        <f t="shared" si="64"/>
        <v>0</v>
      </c>
      <c r="L260" s="163">
        <f t="shared" si="64"/>
        <v>0</v>
      </c>
      <c r="M260" s="163">
        <f t="shared" si="64"/>
        <v>0</v>
      </c>
      <c r="N260" s="163">
        <f t="shared" si="64"/>
        <v>0</v>
      </c>
      <c r="O260" s="163">
        <f t="shared" si="64"/>
        <v>0</v>
      </c>
      <c r="P260" s="163">
        <f t="shared" si="64"/>
        <v>0</v>
      </c>
      <c r="Q260" s="163">
        <f t="shared" si="64"/>
        <v>0</v>
      </c>
      <c r="R260" s="163">
        <f t="shared" si="64"/>
        <v>0</v>
      </c>
      <c r="S260" s="163">
        <f t="shared" si="63"/>
        <v>0</v>
      </c>
      <c r="T260" s="163">
        <f t="shared" si="63"/>
        <v>0</v>
      </c>
      <c r="U260" s="163">
        <f t="shared" si="63"/>
        <v>0</v>
      </c>
      <c r="V260" s="163">
        <f t="shared" si="63"/>
        <v>0</v>
      </c>
      <c r="W260" s="163">
        <f t="shared" si="63"/>
        <v>0</v>
      </c>
      <c r="X260" s="163">
        <f t="shared" si="63"/>
        <v>0</v>
      </c>
      <c r="Y260" s="163">
        <f t="shared" si="63"/>
        <v>0</v>
      </c>
      <c r="Z260" s="163">
        <f t="shared" si="63"/>
        <v>0</v>
      </c>
      <c r="AA260" s="163">
        <f t="shared" si="63"/>
        <v>0</v>
      </c>
      <c r="AB260" s="163">
        <f t="shared" si="63"/>
        <v>0</v>
      </c>
      <c r="AC260" s="163">
        <f t="shared" si="63"/>
        <v>0</v>
      </c>
      <c r="AD260" s="163">
        <f t="shared" si="63"/>
        <v>0</v>
      </c>
      <c r="AE260" s="163">
        <f t="shared" si="63"/>
        <v>0</v>
      </c>
      <c r="AF260" s="176">
        <f t="shared" si="63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v>0</v>
      </c>
      <c r="D261" s="163">
        <v>0</v>
      </c>
      <c r="E261" s="163">
        <v>0</v>
      </c>
      <c r="F261" s="163">
        <v>0</v>
      </c>
      <c r="G261" s="163">
        <f t="shared" si="64"/>
        <v>0</v>
      </c>
      <c r="H261" s="163">
        <f t="shared" si="64"/>
        <v>0</v>
      </c>
      <c r="I261" s="163">
        <f t="shared" si="64"/>
        <v>0</v>
      </c>
      <c r="J261" s="163">
        <f t="shared" si="64"/>
        <v>0</v>
      </c>
      <c r="K261" s="163">
        <f t="shared" si="64"/>
        <v>0</v>
      </c>
      <c r="L261" s="163">
        <f t="shared" si="64"/>
        <v>0</v>
      </c>
      <c r="M261" s="163">
        <f t="shared" si="64"/>
        <v>0</v>
      </c>
      <c r="N261" s="163">
        <f t="shared" si="64"/>
        <v>0</v>
      </c>
      <c r="O261" s="163">
        <f t="shared" si="64"/>
        <v>0</v>
      </c>
      <c r="P261" s="163">
        <f t="shared" si="64"/>
        <v>0</v>
      </c>
      <c r="Q261" s="163">
        <f t="shared" si="64"/>
        <v>0</v>
      </c>
      <c r="R261" s="163">
        <f t="shared" si="64"/>
        <v>0</v>
      </c>
      <c r="S261" s="163">
        <f t="shared" si="63"/>
        <v>0</v>
      </c>
      <c r="T261" s="163">
        <f t="shared" si="63"/>
        <v>0</v>
      </c>
      <c r="U261" s="163">
        <f t="shared" si="63"/>
        <v>0</v>
      </c>
      <c r="V261" s="163">
        <f t="shared" si="63"/>
        <v>0</v>
      </c>
      <c r="W261" s="163">
        <f t="shared" si="63"/>
        <v>0</v>
      </c>
      <c r="X261" s="163">
        <f t="shared" si="63"/>
        <v>0</v>
      </c>
      <c r="Y261" s="163">
        <f t="shared" si="63"/>
        <v>0</v>
      </c>
      <c r="Z261" s="163">
        <f t="shared" si="63"/>
        <v>0</v>
      </c>
      <c r="AA261" s="163">
        <f t="shared" si="63"/>
        <v>0</v>
      </c>
      <c r="AB261" s="163">
        <f t="shared" si="63"/>
        <v>0</v>
      </c>
      <c r="AC261" s="163">
        <f t="shared" si="63"/>
        <v>0</v>
      </c>
      <c r="AD261" s="163">
        <f t="shared" si="63"/>
        <v>0</v>
      </c>
      <c r="AE261" s="163">
        <f t="shared" si="63"/>
        <v>0</v>
      </c>
      <c r="AF261" s="176">
        <f t="shared" si="63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v>0</v>
      </c>
      <c r="D262" s="163">
        <v>0</v>
      </c>
      <c r="E262" s="163">
        <v>0</v>
      </c>
      <c r="F262" s="163">
        <v>0</v>
      </c>
      <c r="G262" s="163">
        <f t="shared" si="64"/>
        <v>0</v>
      </c>
      <c r="H262" s="163">
        <f t="shared" si="64"/>
        <v>0</v>
      </c>
      <c r="I262" s="163">
        <f t="shared" si="64"/>
        <v>0</v>
      </c>
      <c r="J262" s="163">
        <f t="shared" si="64"/>
        <v>0</v>
      </c>
      <c r="K262" s="163">
        <f t="shared" si="64"/>
        <v>0</v>
      </c>
      <c r="L262" s="163">
        <f t="shared" si="64"/>
        <v>0</v>
      </c>
      <c r="M262" s="163">
        <f t="shared" si="64"/>
        <v>0</v>
      </c>
      <c r="N262" s="163">
        <f t="shared" si="64"/>
        <v>0</v>
      </c>
      <c r="O262" s="163">
        <f t="shared" si="64"/>
        <v>0</v>
      </c>
      <c r="P262" s="163">
        <f t="shared" si="64"/>
        <v>0</v>
      </c>
      <c r="Q262" s="163">
        <f t="shared" si="64"/>
        <v>0</v>
      </c>
      <c r="R262" s="163">
        <f t="shared" si="64"/>
        <v>0</v>
      </c>
      <c r="S262" s="163">
        <f t="shared" si="63"/>
        <v>0</v>
      </c>
      <c r="T262" s="163">
        <f t="shared" si="63"/>
        <v>0</v>
      </c>
      <c r="U262" s="163">
        <f t="shared" si="63"/>
        <v>0</v>
      </c>
      <c r="V262" s="163">
        <f t="shared" si="63"/>
        <v>0</v>
      </c>
      <c r="W262" s="163">
        <f t="shared" si="63"/>
        <v>0</v>
      </c>
      <c r="X262" s="163">
        <f t="shared" si="63"/>
        <v>0</v>
      </c>
      <c r="Y262" s="163">
        <f t="shared" si="63"/>
        <v>0</v>
      </c>
      <c r="Z262" s="163">
        <f t="shared" si="63"/>
        <v>0</v>
      </c>
      <c r="AA262" s="163">
        <f t="shared" si="63"/>
        <v>0</v>
      </c>
      <c r="AB262" s="163">
        <f t="shared" si="63"/>
        <v>0</v>
      </c>
      <c r="AC262" s="163">
        <f t="shared" si="63"/>
        <v>0</v>
      </c>
      <c r="AD262" s="163">
        <f t="shared" si="63"/>
        <v>0</v>
      </c>
      <c r="AE262" s="163">
        <f t="shared" si="63"/>
        <v>0</v>
      </c>
      <c r="AF262" s="176">
        <f t="shared" si="63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v>0</v>
      </c>
      <c r="D263" s="163">
        <v>0</v>
      </c>
      <c r="E263" s="163">
        <v>0</v>
      </c>
      <c r="F263" s="163">
        <v>0</v>
      </c>
      <c r="G263" s="163">
        <f t="shared" si="64"/>
        <v>0</v>
      </c>
      <c r="H263" s="163">
        <f t="shared" si="64"/>
        <v>0</v>
      </c>
      <c r="I263" s="163">
        <f t="shared" si="64"/>
        <v>0</v>
      </c>
      <c r="J263" s="163">
        <f t="shared" si="64"/>
        <v>0</v>
      </c>
      <c r="K263" s="163">
        <f t="shared" si="64"/>
        <v>0</v>
      </c>
      <c r="L263" s="163">
        <f t="shared" si="64"/>
        <v>0</v>
      </c>
      <c r="M263" s="163">
        <f t="shared" si="64"/>
        <v>0</v>
      </c>
      <c r="N263" s="163">
        <f t="shared" si="64"/>
        <v>0</v>
      </c>
      <c r="O263" s="163">
        <f t="shared" si="64"/>
        <v>0</v>
      </c>
      <c r="P263" s="163">
        <f t="shared" si="64"/>
        <v>0</v>
      </c>
      <c r="Q263" s="163">
        <f t="shared" si="64"/>
        <v>0</v>
      </c>
      <c r="R263" s="163">
        <f t="shared" si="64"/>
        <v>0</v>
      </c>
      <c r="S263" s="163">
        <f t="shared" si="63"/>
        <v>0</v>
      </c>
      <c r="T263" s="163">
        <f t="shared" si="63"/>
        <v>0</v>
      </c>
      <c r="U263" s="163">
        <f t="shared" si="63"/>
        <v>0</v>
      </c>
      <c r="V263" s="163">
        <f t="shared" si="63"/>
        <v>0</v>
      </c>
      <c r="W263" s="163">
        <f t="shared" si="63"/>
        <v>0</v>
      </c>
      <c r="X263" s="163">
        <f t="shared" si="63"/>
        <v>0</v>
      </c>
      <c r="Y263" s="163">
        <f t="shared" si="63"/>
        <v>0</v>
      </c>
      <c r="Z263" s="163">
        <f t="shared" si="63"/>
        <v>0</v>
      </c>
      <c r="AA263" s="163">
        <f t="shared" si="63"/>
        <v>0</v>
      </c>
      <c r="AB263" s="163">
        <f t="shared" si="63"/>
        <v>0</v>
      </c>
      <c r="AC263" s="163">
        <f t="shared" si="63"/>
        <v>0</v>
      </c>
      <c r="AD263" s="163">
        <f t="shared" si="63"/>
        <v>0</v>
      </c>
      <c r="AE263" s="163">
        <f t="shared" si="63"/>
        <v>0</v>
      </c>
      <c r="AF263" s="176">
        <f t="shared" si="63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v>0</v>
      </c>
      <c r="D264" s="163">
        <v>0</v>
      </c>
      <c r="E264" s="163">
        <v>0</v>
      </c>
      <c r="F264" s="163">
        <v>0</v>
      </c>
      <c r="G264" s="163">
        <f t="shared" si="64"/>
        <v>0</v>
      </c>
      <c r="H264" s="163">
        <f t="shared" si="64"/>
        <v>0</v>
      </c>
      <c r="I264" s="163">
        <f t="shared" si="64"/>
        <v>0</v>
      </c>
      <c r="J264" s="163">
        <f t="shared" si="64"/>
        <v>0</v>
      </c>
      <c r="K264" s="163">
        <f t="shared" si="64"/>
        <v>0</v>
      </c>
      <c r="L264" s="163">
        <f t="shared" si="64"/>
        <v>0</v>
      </c>
      <c r="M264" s="163">
        <f t="shared" si="64"/>
        <v>0</v>
      </c>
      <c r="N264" s="163">
        <f t="shared" si="64"/>
        <v>0</v>
      </c>
      <c r="O264" s="163">
        <f t="shared" si="64"/>
        <v>0</v>
      </c>
      <c r="P264" s="163">
        <f t="shared" si="64"/>
        <v>0</v>
      </c>
      <c r="Q264" s="163">
        <f t="shared" si="64"/>
        <v>0</v>
      </c>
      <c r="R264" s="163">
        <f t="shared" si="64"/>
        <v>0</v>
      </c>
      <c r="S264" s="163">
        <f t="shared" ref="S264:AF273" si="65">R264</f>
        <v>0</v>
      </c>
      <c r="T264" s="163">
        <f t="shared" si="65"/>
        <v>0</v>
      </c>
      <c r="U264" s="163">
        <f t="shared" si="65"/>
        <v>0</v>
      </c>
      <c r="V264" s="163">
        <f t="shared" si="65"/>
        <v>0</v>
      </c>
      <c r="W264" s="163">
        <f t="shared" si="65"/>
        <v>0</v>
      </c>
      <c r="X264" s="163">
        <f t="shared" si="65"/>
        <v>0</v>
      </c>
      <c r="Y264" s="163">
        <f t="shared" si="65"/>
        <v>0</v>
      </c>
      <c r="Z264" s="163">
        <f t="shared" si="65"/>
        <v>0</v>
      </c>
      <c r="AA264" s="163">
        <f t="shared" si="65"/>
        <v>0</v>
      </c>
      <c r="AB264" s="163">
        <f t="shared" si="65"/>
        <v>0</v>
      </c>
      <c r="AC264" s="163">
        <f t="shared" si="65"/>
        <v>0</v>
      </c>
      <c r="AD264" s="163">
        <f t="shared" si="65"/>
        <v>0</v>
      </c>
      <c r="AE264" s="163">
        <f t="shared" si="65"/>
        <v>0</v>
      </c>
      <c r="AF264" s="176">
        <f t="shared" si="65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v>0</v>
      </c>
      <c r="D265" s="163">
        <v>0</v>
      </c>
      <c r="E265" s="163">
        <v>0</v>
      </c>
      <c r="F265" s="163">
        <v>0</v>
      </c>
      <c r="G265" s="163">
        <f t="shared" ref="G265:R273" si="66">F265</f>
        <v>0</v>
      </c>
      <c r="H265" s="163">
        <f t="shared" si="66"/>
        <v>0</v>
      </c>
      <c r="I265" s="163">
        <f t="shared" si="66"/>
        <v>0</v>
      </c>
      <c r="J265" s="163">
        <f t="shared" si="66"/>
        <v>0</v>
      </c>
      <c r="K265" s="163">
        <f t="shared" si="66"/>
        <v>0</v>
      </c>
      <c r="L265" s="163">
        <f t="shared" si="66"/>
        <v>0</v>
      </c>
      <c r="M265" s="163">
        <f t="shared" si="66"/>
        <v>0</v>
      </c>
      <c r="N265" s="163">
        <f t="shared" si="66"/>
        <v>0</v>
      </c>
      <c r="O265" s="163">
        <f t="shared" si="66"/>
        <v>0</v>
      </c>
      <c r="P265" s="163">
        <f t="shared" si="66"/>
        <v>0</v>
      </c>
      <c r="Q265" s="163">
        <f t="shared" si="66"/>
        <v>0</v>
      </c>
      <c r="R265" s="163">
        <f t="shared" si="66"/>
        <v>0</v>
      </c>
      <c r="S265" s="163">
        <f t="shared" si="65"/>
        <v>0</v>
      </c>
      <c r="T265" s="163">
        <f t="shared" si="65"/>
        <v>0</v>
      </c>
      <c r="U265" s="163">
        <f t="shared" si="65"/>
        <v>0</v>
      </c>
      <c r="V265" s="163">
        <f t="shared" si="65"/>
        <v>0</v>
      </c>
      <c r="W265" s="163">
        <f t="shared" si="65"/>
        <v>0</v>
      </c>
      <c r="X265" s="163">
        <f t="shared" si="65"/>
        <v>0</v>
      </c>
      <c r="Y265" s="163">
        <f t="shared" si="65"/>
        <v>0</v>
      </c>
      <c r="Z265" s="163">
        <f t="shared" si="65"/>
        <v>0</v>
      </c>
      <c r="AA265" s="163">
        <f t="shared" si="65"/>
        <v>0</v>
      </c>
      <c r="AB265" s="163">
        <f t="shared" si="65"/>
        <v>0</v>
      </c>
      <c r="AC265" s="163">
        <f t="shared" si="65"/>
        <v>0</v>
      </c>
      <c r="AD265" s="163">
        <f t="shared" si="65"/>
        <v>0</v>
      </c>
      <c r="AE265" s="163">
        <f t="shared" si="65"/>
        <v>0</v>
      </c>
      <c r="AF265" s="176">
        <f t="shared" si="65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v>0</v>
      </c>
      <c r="D266" s="163">
        <v>0</v>
      </c>
      <c r="E266" s="163">
        <v>0</v>
      </c>
      <c r="F266" s="163">
        <v>0</v>
      </c>
      <c r="G266" s="163">
        <f t="shared" si="66"/>
        <v>0</v>
      </c>
      <c r="H266" s="163">
        <f t="shared" si="66"/>
        <v>0</v>
      </c>
      <c r="I266" s="163">
        <f t="shared" si="66"/>
        <v>0</v>
      </c>
      <c r="J266" s="163">
        <f t="shared" si="66"/>
        <v>0</v>
      </c>
      <c r="K266" s="163">
        <f t="shared" si="66"/>
        <v>0</v>
      </c>
      <c r="L266" s="163">
        <f t="shared" si="66"/>
        <v>0</v>
      </c>
      <c r="M266" s="163">
        <f t="shared" si="66"/>
        <v>0</v>
      </c>
      <c r="N266" s="163">
        <f t="shared" si="66"/>
        <v>0</v>
      </c>
      <c r="O266" s="163">
        <f t="shared" si="66"/>
        <v>0</v>
      </c>
      <c r="P266" s="163">
        <f t="shared" si="66"/>
        <v>0</v>
      </c>
      <c r="Q266" s="163">
        <f t="shared" si="66"/>
        <v>0</v>
      </c>
      <c r="R266" s="163">
        <f t="shared" si="66"/>
        <v>0</v>
      </c>
      <c r="S266" s="163">
        <f t="shared" si="65"/>
        <v>0</v>
      </c>
      <c r="T266" s="163">
        <f t="shared" si="65"/>
        <v>0</v>
      </c>
      <c r="U266" s="163">
        <f t="shared" si="65"/>
        <v>0</v>
      </c>
      <c r="V266" s="163">
        <f t="shared" si="65"/>
        <v>0</v>
      </c>
      <c r="W266" s="163">
        <f t="shared" si="65"/>
        <v>0</v>
      </c>
      <c r="X266" s="163">
        <f t="shared" si="65"/>
        <v>0</v>
      </c>
      <c r="Y266" s="163">
        <f t="shared" si="65"/>
        <v>0</v>
      </c>
      <c r="Z266" s="163">
        <f t="shared" si="65"/>
        <v>0</v>
      </c>
      <c r="AA266" s="163">
        <f t="shared" si="65"/>
        <v>0</v>
      </c>
      <c r="AB266" s="163">
        <f t="shared" si="65"/>
        <v>0</v>
      </c>
      <c r="AC266" s="163">
        <f t="shared" si="65"/>
        <v>0</v>
      </c>
      <c r="AD266" s="163">
        <f t="shared" si="65"/>
        <v>0</v>
      </c>
      <c r="AE266" s="163">
        <f t="shared" si="65"/>
        <v>0</v>
      </c>
      <c r="AF266" s="176">
        <f t="shared" si="65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v>0</v>
      </c>
      <c r="D267" s="163">
        <v>0</v>
      </c>
      <c r="E267" s="163">
        <v>0</v>
      </c>
      <c r="F267" s="163">
        <v>0</v>
      </c>
      <c r="G267" s="163">
        <f t="shared" si="66"/>
        <v>0</v>
      </c>
      <c r="H267" s="163">
        <f t="shared" si="66"/>
        <v>0</v>
      </c>
      <c r="I267" s="163">
        <f t="shared" si="66"/>
        <v>0</v>
      </c>
      <c r="J267" s="163">
        <f t="shared" si="66"/>
        <v>0</v>
      </c>
      <c r="K267" s="163">
        <f t="shared" si="66"/>
        <v>0</v>
      </c>
      <c r="L267" s="163">
        <f t="shared" si="66"/>
        <v>0</v>
      </c>
      <c r="M267" s="163">
        <f t="shared" si="66"/>
        <v>0</v>
      </c>
      <c r="N267" s="163">
        <f t="shared" si="66"/>
        <v>0</v>
      </c>
      <c r="O267" s="163">
        <f t="shared" si="66"/>
        <v>0</v>
      </c>
      <c r="P267" s="163">
        <f t="shared" si="66"/>
        <v>0</v>
      </c>
      <c r="Q267" s="163">
        <f t="shared" si="66"/>
        <v>0</v>
      </c>
      <c r="R267" s="163">
        <f t="shared" si="66"/>
        <v>0</v>
      </c>
      <c r="S267" s="163">
        <f t="shared" si="65"/>
        <v>0</v>
      </c>
      <c r="T267" s="163">
        <f t="shared" si="65"/>
        <v>0</v>
      </c>
      <c r="U267" s="163">
        <f t="shared" si="65"/>
        <v>0</v>
      </c>
      <c r="V267" s="163">
        <f t="shared" si="65"/>
        <v>0</v>
      </c>
      <c r="W267" s="163">
        <f t="shared" si="65"/>
        <v>0</v>
      </c>
      <c r="X267" s="163">
        <f t="shared" si="65"/>
        <v>0</v>
      </c>
      <c r="Y267" s="163">
        <f t="shared" si="65"/>
        <v>0</v>
      </c>
      <c r="Z267" s="163">
        <f t="shared" si="65"/>
        <v>0</v>
      </c>
      <c r="AA267" s="163">
        <f t="shared" si="65"/>
        <v>0</v>
      </c>
      <c r="AB267" s="163">
        <f t="shared" si="65"/>
        <v>0</v>
      </c>
      <c r="AC267" s="163">
        <f t="shared" si="65"/>
        <v>0</v>
      </c>
      <c r="AD267" s="163">
        <f t="shared" si="65"/>
        <v>0</v>
      </c>
      <c r="AE267" s="163">
        <f t="shared" si="65"/>
        <v>0</v>
      </c>
      <c r="AF267" s="176">
        <f t="shared" si="65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v>0</v>
      </c>
      <c r="D268" s="163">
        <v>0</v>
      </c>
      <c r="E268" s="163">
        <v>0</v>
      </c>
      <c r="F268" s="163">
        <v>0</v>
      </c>
      <c r="G268" s="163">
        <f t="shared" si="66"/>
        <v>0</v>
      </c>
      <c r="H268" s="163">
        <f t="shared" si="66"/>
        <v>0</v>
      </c>
      <c r="I268" s="163">
        <f t="shared" si="66"/>
        <v>0</v>
      </c>
      <c r="J268" s="163">
        <f t="shared" si="66"/>
        <v>0</v>
      </c>
      <c r="K268" s="163">
        <f t="shared" si="66"/>
        <v>0</v>
      </c>
      <c r="L268" s="163">
        <f t="shared" si="66"/>
        <v>0</v>
      </c>
      <c r="M268" s="163">
        <f t="shared" si="66"/>
        <v>0</v>
      </c>
      <c r="N268" s="163">
        <f t="shared" si="66"/>
        <v>0</v>
      </c>
      <c r="O268" s="163">
        <f t="shared" si="66"/>
        <v>0</v>
      </c>
      <c r="P268" s="163">
        <f t="shared" si="66"/>
        <v>0</v>
      </c>
      <c r="Q268" s="163">
        <f t="shared" si="66"/>
        <v>0</v>
      </c>
      <c r="R268" s="163">
        <f t="shared" si="66"/>
        <v>0</v>
      </c>
      <c r="S268" s="163">
        <f t="shared" si="65"/>
        <v>0</v>
      </c>
      <c r="T268" s="163">
        <f t="shared" si="65"/>
        <v>0</v>
      </c>
      <c r="U268" s="163">
        <f t="shared" si="65"/>
        <v>0</v>
      </c>
      <c r="V268" s="163">
        <f t="shared" si="65"/>
        <v>0</v>
      </c>
      <c r="W268" s="163">
        <f t="shared" si="65"/>
        <v>0</v>
      </c>
      <c r="X268" s="163">
        <f t="shared" si="65"/>
        <v>0</v>
      </c>
      <c r="Y268" s="163">
        <f t="shared" si="65"/>
        <v>0</v>
      </c>
      <c r="Z268" s="163">
        <f t="shared" si="65"/>
        <v>0</v>
      </c>
      <c r="AA268" s="163">
        <f t="shared" si="65"/>
        <v>0</v>
      </c>
      <c r="AB268" s="163">
        <f t="shared" si="65"/>
        <v>0</v>
      </c>
      <c r="AC268" s="163">
        <f t="shared" si="65"/>
        <v>0</v>
      </c>
      <c r="AD268" s="163">
        <f t="shared" si="65"/>
        <v>0</v>
      </c>
      <c r="AE268" s="163">
        <f t="shared" si="65"/>
        <v>0</v>
      </c>
      <c r="AF268" s="176">
        <f t="shared" si="65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v>0</v>
      </c>
      <c r="D269" s="163">
        <v>0</v>
      </c>
      <c r="E269" s="163">
        <v>0</v>
      </c>
      <c r="F269" s="163">
        <v>0</v>
      </c>
      <c r="G269" s="163">
        <f t="shared" si="66"/>
        <v>0</v>
      </c>
      <c r="H269" s="163">
        <f t="shared" si="66"/>
        <v>0</v>
      </c>
      <c r="I269" s="163">
        <f t="shared" si="66"/>
        <v>0</v>
      </c>
      <c r="J269" s="163">
        <f t="shared" si="66"/>
        <v>0</v>
      </c>
      <c r="K269" s="163">
        <f t="shared" si="66"/>
        <v>0</v>
      </c>
      <c r="L269" s="163">
        <f t="shared" si="66"/>
        <v>0</v>
      </c>
      <c r="M269" s="163">
        <f t="shared" si="66"/>
        <v>0</v>
      </c>
      <c r="N269" s="163">
        <f t="shared" si="66"/>
        <v>0</v>
      </c>
      <c r="O269" s="163">
        <f t="shared" si="66"/>
        <v>0</v>
      </c>
      <c r="P269" s="163">
        <f t="shared" si="66"/>
        <v>0</v>
      </c>
      <c r="Q269" s="163">
        <f t="shared" si="66"/>
        <v>0</v>
      </c>
      <c r="R269" s="163">
        <f t="shared" si="66"/>
        <v>0</v>
      </c>
      <c r="S269" s="163">
        <f t="shared" si="65"/>
        <v>0</v>
      </c>
      <c r="T269" s="163">
        <f t="shared" si="65"/>
        <v>0</v>
      </c>
      <c r="U269" s="163">
        <f t="shared" si="65"/>
        <v>0</v>
      </c>
      <c r="V269" s="163">
        <f t="shared" si="65"/>
        <v>0</v>
      </c>
      <c r="W269" s="163">
        <f t="shared" si="65"/>
        <v>0</v>
      </c>
      <c r="X269" s="163">
        <f t="shared" si="65"/>
        <v>0</v>
      </c>
      <c r="Y269" s="163">
        <f t="shared" si="65"/>
        <v>0</v>
      </c>
      <c r="Z269" s="163">
        <f t="shared" si="65"/>
        <v>0</v>
      </c>
      <c r="AA269" s="163">
        <f t="shared" si="65"/>
        <v>0</v>
      </c>
      <c r="AB269" s="163">
        <f t="shared" si="65"/>
        <v>0</v>
      </c>
      <c r="AC269" s="163">
        <f t="shared" si="65"/>
        <v>0</v>
      </c>
      <c r="AD269" s="163">
        <f t="shared" si="65"/>
        <v>0</v>
      </c>
      <c r="AE269" s="163">
        <f t="shared" si="65"/>
        <v>0</v>
      </c>
      <c r="AF269" s="176">
        <f t="shared" si="65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v>0</v>
      </c>
      <c r="D270" s="163">
        <v>0</v>
      </c>
      <c r="E270" s="163">
        <v>0</v>
      </c>
      <c r="F270" s="163">
        <v>0</v>
      </c>
      <c r="G270" s="163">
        <f t="shared" si="66"/>
        <v>0</v>
      </c>
      <c r="H270" s="163">
        <f t="shared" si="66"/>
        <v>0</v>
      </c>
      <c r="I270" s="163">
        <f t="shared" si="66"/>
        <v>0</v>
      </c>
      <c r="J270" s="163">
        <f t="shared" si="66"/>
        <v>0</v>
      </c>
      <c r="K270" s="163">
        <f t="shared" si="66"/>
        <v>0</v>
      </c>
      <c r="L270" s="163">
        <f t="shared" si="66"/>
        <v>0</v>
      </c>
      <c r="M270" s="163">
        <f t="shared" si="66"/>
        <v>0</v>
      </c>
      <c r="N270" s="163">
        <f t="shared" si="66"/>
        <v>0</v>
      </c>
      <c r="O270" s="163">
        <f t="shared" si="66"/>
        <v>0</v>
      </c>
      <c r="P270" s="163">
        <f t="shared" si="66"/>
        <v>0</v>
      </c>
      <c r="Q270" s="163">
        <f t="shared" si="66"/>
        <v>0</v>
      </c>
      <c r="R270" s="163">
        <f t="shared" si="66"/>
        <v>0</v>
      </c>
      <c r="S270" s="163">
        <f t="shared" si="65"/>
        <v>0</v>
      </c>
      <c r="T270" s="163">
        <f t="shared" si="65"/>
        <v>0</v>
      </c>
      <c r="U270" s="163">
        <f t="shared" si="65"/>
        <v>0</v>
      </c>
      <c r="V270" s="163">
        <f t="shared" si="65"/>
        <v>0</v>
      </c>
      <c r="W270" s="163">
        <f t="shared" si="65"/>
        <v>0</v>
      </c>
      <c r="X270" s="163">
        <f t="shared" si="65"/>
        <v>0</v>
      </c>
      <c r="Y270" s="163">
        <f t="shared" si="65"/>
        <v>0</v>
      </c>
      <c r="Z270" s="163">
        <f t="shared" si="65"/>
        <v>0</v>
      </c>
      <c r="AA270" s="163">
        <f t="shared" si="65"/>
        <v>0</v>
      </c>
      <c r="AB270" s="163">
        <f t="shared" si="65"/>
        <v>0</v>
      </c>
      <c r="AC270" s="163">
        <f t="shared" si="65"/>
        <v>0</v>
      </c>
      <c r="AD270" s="163">
        <f t="shared" si="65"/>
        <v>0</v>
      </c>
      <c r="AE270" s="163">
        <f t="shared" si="65"/>
        <v>0</v>
      </c>
      <c r="AF270" s="176">
        <f t="shared" si="65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v>0</v>
      </c>
      <c r="D271" s="163">
        <v>0</v>
      </c>
      <c r="E271" s="163">
        <v>0</v>
      </c>
      <c r="F271" s="163">
        <v>0</v>
      </c>
      <c r="G271" s="163">
        <f t="shared" si="66"/>
        <v>0</v>
      </c>
      <c r="H271" s="163">
        <f t="shared" si="66"/>
        <v>0</v>
      </c>
      <c r="I271" s="163">
        <f t="shared" si="66"/>
        <v>0</v>
      </c>
      <c r="J271" s="163">
        <f t="shared" si="66"/>
        <v>0</v>
      </c>
      <c r="K271" s="163">
        <f t="shared" si="66"/>
        <v>0</v>
      </c>
      <c r="L271" s="163">
        <f t="shared" si="66"/>
        <v>0</v>
      </c>
      <c r="M271" s="163">
        <f t="shared" si="66"/>
        <v>0</v>
      </c>
      <c r="N271" s="163">
        <f t="shared" si="66"/>
        <v>0</v>
      </c>
      <c r="O271" s="163">
        <f t="shared" si="66"/>
        <v>0</v>
      </c>
      <c r="P271" s="163">
        <f t="shared" si="66"/>
        <v>0</v>
      </c>
      <c r="Q271" s="163">
        <f t="shared" si="66"/>
        <v>0</v>
      </c>
      <c r="R271" s="163">
        <f t="shared" si="66"/>
        <v>0</v>
      </c>
      <c r="S271" s="163">
        <f t="shared" si="65"/>
        <v>0</v>
      </c>
      <c r="T271" s="163">
        <f t="shared" si="65"/>
        <v>0</v>
      </c>
      <c r="U271" s="163">
        <f t="shared" si="65"/>
        <v>0</v>
      </c>
      <c r="V271" s="163">
        <f t="shared" si="65"/>
        <v>0</v>
      </c>
      <c r="W271" s="163">
        <f t="shared" si="65"/>
        <v>0</v>
      </c>
      <c r="X271" s="163">
        <f t="shared" si="65"/>
        <v>0</v>
      </c>
      <c r="Y271" s="163">
        <f t="shared" si="65"/>
        <v>0</v>
      </c>
      <c r="Z271" s="163">
        <f t="shared" si="65"/>
        <v>0</v>
      </c>
      <c r="AA271" s="163">
        <f t="shared" si="65"/>
        <v>0</v>
      </c>
      <c r="AB271" s="163">
        <f t="shared" si="65"/>
        <v>0</v>
      </c>
      <c r="AC271" s="163">
        <f t="shared" si="65"/>
        <v>0</v>
      </c>
      <c r="AD271" s="163">
        <f t="shared" si="65"/>
        <v>0</v>
      </c>
      <c r="AE271" s="163">
        <f t="shared" si="65"/>
        <v>0</v>
      </c>
      <c r="AF271" s="176">
        <f t="shared" si="65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v>0</v>
      </c>
      <c r="D272" s="163">
        <v>0</v>
      </c>
      <c r="E272" s="163">
        <v>0</v>
      </c>
      <c r="F272" s="163">
        <v>0</v>
      </c>
      <c r="G272" s="163">
        <f t="shared" si="66"/>
        <v>0</v>
      </c>
      <c r="H272" s="163">
        <f t="shared" si="66"/>
        <v>0</v>
      </c>
      <c r="I272" s="163">
        <f t="shared" si="66"/>
        <v>0</v>
      </c>
      <c r="J272" s="163">
        <f t="shared" si="66"/>
        <v>0</v>
      </c>
      <c r="K272" s="163">
        <f t="shared" si="66"/>
        <v>0</v>
      </c>
      <c r="L272" s="163">
        <f t="shared" si="66"/>
        <v>0</v>
      </c>
      <c r="M272" s="163">
        <f t="shared" si="66"/>
        <v>0</v>
      </c>
      <c r="N272" s="163">
        <f t="shared" si="66"/>
        <v>0</v>
      </c>
      <c r="O272" s="163">
        <f t="shared" si="66"/>
        <v>0</v>
      </c>
      <c r="P272" s="163">
        <f t="shared" si="66"/>
        <v>0</v>
      </c>
      <c r="Q272" s="163">
        <f t="shared" si="66"/>
        <v>0</v>
      </c>
      <c r="R272" s="163">
        <f t="shared" si="66"/>
        <v>0</v>
      </c>
      <c r="S272" s="163">
        <f t="shared" si="65"/>
        <v>0</v>
      </c>
      <c r="T272" s="163">
        <f t="shared" si="65"/>
        <v>0</v>
      </c>
      <c r="U272" s="163">
        <f t="shared" si="65"/>
        <v>0</v>
      </c>
      <c r="V272" s="163">
        <f t="shared" si="65"/>
        <v>0</v>
      </c>
      <c r="W272" s="163">
        <f t="shared" si="65"/>
        <v>0</v>
      </c>
      <c r="X272" s="163">
        <f t="shared" si="65"/>
        <v>0</v>
      </c>
      <c r="Y272" s="163">
        <f t="shared" si="65"/>
        <v>0</v>
      </c>
      <c r="Z272" s="163">
        <f t="shared" si="65"/>
        <v>0</v>
      </c>
      <c r="AA272" s="163">
        <f t="shared" si="65"/>
        <v>0</v>
      </c>
      <c r="AB272" s="163">
        <f t="shared" si="65"/>
        <v>0</v>
      </c>
      <c r="AC272" s="163">
        <f t="shared" si="65"/>
        <v>0</v>
      </c>
      <c r="AD272" s="163">
        <f t="shared" si="65"/>
        <v>0</v>
      </c>
      <c r="AE272" s="163">
        <f t="shared" si="65"/>
        <v>0</v>
      </c>
      <c r="AF272" s="176">
        <f t="shared" si="65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v>0</v>
      </c>
      <c r="D273" s="179">
        <v>0</v>
      </c>
      <c r="E273" s="179">
        <v>0</v>
      </c>
      <c r="F273" s="179">
        <v>0</v>
      </c>
      <c r="G273" s="179">
        <f t="shared" si="66"/>
        <v>0</v>
      </c>
      <c r="H273" s="179">
        <f t="shared" si="66"/>
        <v>0</v>
      </c>
      <c r="I273" s="179">
        <f t="shared" si="66"/>
        <v>0</v>
      </c>
      <c r="J273" s="179">
        <f t="shared" si="66"/>
        <v>0</v>
      </c>
      <c r="K273" s="179">
        <f t="shared" si="66"/>
        <v>0</v>
      </c>
      <c r="L273" s="179">
        <f t="shared" si="66"/>
        <v>0</v>
      </c>
      <c r="M273" s="179">
        <f t="shared" si="66"/>
        <v>0</v>
      </c>
      <c r="N273" s="179">
        <f t="shared" si="66"/>
        <v>0</v>
      </c>
      <c r="O273" s="179">
        <f t="shared" si="66"/>
        <v>0</v>
      </c>
      <c r="P273" s="179">
        <f t="shared" si="66"/>
        <v>0</v>
      </c>
      <c r="Q273" s="179">
        <f t="shared" si="66"/>
        <v>0</v>
      </c>
      <c r="R273" s="179">
        <f t="shared" si="66"/>
        <v>0</v>
      </c>
      <c r="S273" s="179">
        <f t="shared" si="65"/>
        <v>0</v>
      </c>
      <c r="T273" s="179">
        <f t="shared" si="65"/>
        <v>0</v>
      </c>
      <c r="U273" s="179">
        <f t="shared" si="65"/>
        <v>0</v>
      </c>
      <c r="V273" s="179">
        <f t="shared" si="65"/>
        <v>0</v>
      </c>
      <c r="W273" s="179">
        <f t="shared" si="65"/>
        <v>0</v>
      </c>
      <c r="X273" s="179">
        <f t="shared" si="65"/>
        <v>0</v>
      </c>
      <c r="Y273" s="179">
        <f t="shared" si="65"/>
        <v>0</v>
      </c>
      <c r="Z273" s="179">
        <f t="shared" si="65"/>
        <v>0</v>
      </c>
      <c r="AA273" s="179">
        <f t="shared" si="65"/>
        <v>0</v>
      </c>
      <c r="AB273" s="179">
        <f t="shared" si="65"/>
        <v>0</v>
      </c>
      <c r="AC273" s="179">
        <f t="shared" si="65"/>
        <v>0</v>
      </c>
      <c r="AD273" s="179">
        <f t="shared" si="65"/>
        <v>0</v>
      </c>
      <c r="AE273" s="179">
        <f t="shared" si="65"/>
        <v>0</v>
      </c>
      <c r="AF273" s="180">
        <f t="shared" si="65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67">SUM(B169:B273)</f>
        <v>0</v>
      </c>
      <c r="C274" s="182">
        <f>SUM(C169:C273)</f>
        <v>0</v>
      </c>
      <c r="D274" s="182">
        <f>SUM(D169:D273)</f>
        <v>0</v>
      </c>
      <c r="E274" s="182">
        <f>SUM(E169:E273)</f>
        <v>0</v>
      </c>
      <c r="F274" s="182">
        <f>SUM(F169:F273)</f>
        <v>0</v>
      </c>
      <c r="G274" s="182">
        <f t="shared" si="67"/>
        <v>0</v>
      </c>
      <c r="H274" s="182">
        <f t="shared" si="67"/>
        <v>0</v>
      </c>
      <c r="I274" s="182">
        <f t="shared" si="67"/>
        <v>0</v>
      </c>
      <c r="J274" s="182">
        <f t="shared" si="67"/>
        <v>0</v>
      </c>
      <c r="K274" s="182">
        <f t="shared" si="67"/>
        <v>0</v>
      </c>
      <c r="L274" s="182">
        <f t="shared" si="67"/>
        <v>0</v>
      </c>
      <c r="M274" s="182">
        <f t="shared" si="67"/>
        <v>0</v>
      </c>
      <c r="N274" s="182">
        <f t="shared" si="67"/>
        <v>0</v>
      </c>
      <c r="O274" s="182">
        <f t="shared" si="67"/>
        <v>0</v>
      </c>
      <c r="P274" s="182">
        <f t="shared" si="67"/>
        <v>0</v>
      </c>
      <c r="Q274" s="182">
        <f t="shared" si="67"/>
        <v>0</v>
      </c>
      <c r="R274" s="182">
        <f t="shared" si="67"/>
        <v>0</v>
      </c>
      <c r="S274" s="182">
        <f t="shared" si="67"/>
        <v>0</v>
      </c>
      <c r="T274" s="182">
        <f t="shared" si="67"/>
        <v>0</v>
      </c>
      <c r="U274" s="182">
        <f t="shared" si="67"/>
        <v>0</v>
      </c>
      <c r="V274" s="182">
        <f t="shared" si="67"/>
        <v>0</v>
      </c>
      <c r="W274" s="182">
        <f t="shared" si="67"/>
        <v>0</v>
      </c>
      <c r="X274" s="182">
        <f t="shared" si="67"/>
        <v>0</v>
      </c>
      <c r="Y274" s="182">
        <f t="shared" si="67"/>
        <v>0</v>
      </c>
      <c r="Z274" s="182">
        <f t="shared" si="67"/>
        <v>0</v>
      </c>
      <c r="AA274" s="182">
        <f t="shared" si="67"/>
        <v>0</v>
      </c>
      <c r="AB274" s="182">
        <f t="shared" si="67"/>
        <v>0</v>
      </c>
      <c r="AC274" s="182">
        <f t="shared" si="67"/>
        <v>0</v>
      </c>
      <c r="AD274" s="182">
        <f t="shared" si="67"/>
        <v>0</v>
      </c>
      <c r="AE274" s="182">
        <f t="shared" si="67"/>
        <v>0</v>
      </c>
      <c r="AF274" s="183">
        <f t="shared" si="67"/>
        <v>0</v>
      </c>
      <c r="AG274" s="184">
        <f t="shared" si="67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018" priority="49">
      <formula>$AH11=0</formula>
    </cfRule>
  </conditionalFormatting>
  <conditionalFormatting sqref="A101:A102">
    <cfRule type="expression" dxfId="4017" priority="217">
      <formula>$AH106=0</formula>
    </cfRule>
  </conditionalFormatting>
  <conditionalFormatting sqref="A103:A107">
    <cfRule type="expression" dxfId="4016" priority="165">
      <formula>$AH102=0</formula>
    </cfRule>
  </conditionalFormatting>
  <conditionalFormatting sqref="A160:A167">
    <cfRule type="expression" dxfId="4015" priority="218">
      <formula>$AH267=0</formula>
    </cfRule>
  </conditionalFormatting>
  <conditionalFormatting sqref="A168:A275">
    <cfRule type="expression" dxfId="4014" priority="88">
      <formula>$AH168=0</formula>
    </cfRule>
  </conditionalFormatting>
  <conditionalFormatting sqref="B8">
    <cfRule type="expression" dxfId="4013" priority="213">
      <formula>AND(C$9&gt;=14/24,C$9&lt;20/24)</formula>
    </cfRule>
    <cfRule type="expression" dxfId="4012" priority="214">
      <formula>AND(C$9&gt;=8/24,C$9&lt;14/24)</formula>
    </cfRule>
    <cfRule type="expression" dxfId="4011" priority="215">
      <formula>C$9&lt;8/24</formula>
    </cfRule>
    <cfRule type="expression" dxfId="4010" priority="216">
      <formula>C$9&gt;=20/24</formula>
    </cfRule>
  </conditionalFormatting>
  <conditionalFormatting sqref="B9:AF10 B150:F150 V11:AF13 N76:AF77 N85:AF90 G117:AF134 G93:AF115 G137:AF159">
    <cfRule type="expression" dxfId="4009" priority="130">
      <formula>B$9&gt;=20/24</formula>
    </cfRule>
  </conditionalFormatting>
  <conditionalFormatting sqref="B9:AF10 B150:F150 V11:AF13 N76:AF77 N85:AF90 G117:AF134 G93:AF115 G137:AF159">
    <cfRule type="expression" dxfId="4008" priority="131">
      <formula>AND(B$9&gt;=14/24,B$9&lt;20/24)</formula>
    </cfRule>
    <cfRule type="expression" dxfId="4007" priority="132">
      <formula>AND(B$9&gt;=8/24,B$9&lt;14/24)</formula>
    </cfRule>
    <cfRule type="expression" dxfId="4006" priority="133">
      <formula>B$9&lt;8/24</formula>
    </cfRule>
  </conditionalFormatting>
  <conditionalFormatting sqref="V14:AF53">
    <cfRule type="expression" dxfId="4005" priority="73">
      <formula>V14&gt;$AG14*1</formula>
    </cfRule>
    <cfRule type="expression" dxfId="4004" priority="74">
      <formula>V$9&gt;=20/24</formula>
    </cfRule>
    <cfRule type="expression" dxfId="4003" priority="75">
      <formula>AND(V$9&gt;=14/24,V$9&lt;20/24)</formula>
    </cfRule>
    <cfRule type="expression" dxfId="4002" priority="76">
      <formula>AND(V$9&gt;=8/24,V$9&lt;14/24)</formula>
    </cfRule>
    <cfRule type="expression" dxfId="4001" priority="77">
      <formula>V$9&lt;8/24</formula>
    </cfRule>
  </conditionalFormatting>
  <conditionalFormatting sqref="V54:AF68">
    <cfRule type="expression" dxfId="4000" priority="66">
      <formula>V$9&lt;8/24</formula>
    </cfRule>
  </conditionalFormatting>
  <conditionalFormatting sqref="V54:AF68 V70:AF70">
    <cfRule type="expression" dxfId="3999" priority="63">
      <formula>V$9&gt;=20/24</formula>
    </cfRule>
    <cfRule type="expression" dxfId="3998" priority="64">
      <formula>AND(V$9&gt;=14/24,V$9&lt;20/24)</formula>
    </cfRule>
    <cfRule type="expression" dxfId="3997" priority="65">
      <formula>AND(V$9&gt;=8/24,V$9&lt;14/24)</formula>
    </cfRule>
  </conditionalFormatting>
  <conditionalFormatting sqref="V63:AF65">
    <cfRule type="expression" dxfId="3996" priority="67">
      <formula>V63&gt;$AG63</formula>
    </cfRule>
  </conditionalFormatting>
  <conditionalFormatting sqref="V70:AF70">
    <cfRule type="expression" dxfId="3995" priority="138">
      <formula>V$9&lt;8/24</formula>
    </cfRule>
  </conditionalFormatting>
  <conditionalFormatting sqref="G72:W72 N73:W75 X72:AF75">
    <cfRule type="expression" dxfId="3994" priority="54">
      <formula>G72&gt;$AG72*1</formula>
    </cfRule>
  </conditionalFormatting>
  <conditionalFormatting sqref="N73:AF75">
    <cfRule type="expression" dxfId="3993" priority="55">
      <formula>N$9&gt;=20/24</formula>
    </cfRule>
    <cfRule type="expression" dxfId="3992" priority="56">
      <formula>AND(N$9&gt;=14/24,N$9&lt;20/24)</formula>
    </cfRule>
    <cfRule type="expression" dxfId="3991" priority="57">
      <formula>AND(N$9&gt;=8/24,N$9&lt;14/24)</formula>
    </cfRule>
    <cfRule type="expression" dxfId="3990" priority="58">
      <formula>N$9&lt;8/24</formula>
    </cfRule>
  </conditionalFormatting>
  <conditionalFormatting sqref="G161:AF167">
    <cfRule type="expression" dxfId="3989" priority="89">
      <formula>G$9&gt;=20/24</formula>
    </cfRule>
    <cfRule type="expression" dxfId="3988" priority="90">
      <formula>AND(G$9&gt;=14/24,G$9&lt;20/24)</formula>
    </cfRule>
    <cfRule type="expression" dxfId="3987" priority="91">
      <formula>AND(G$9&gt;=8/24,G$9&lt;14/24)</formula>
    </cfRule>
    <cfRule type="expression" dxfId="3986" priority="92">
      <formula>G$9&lt;8/24</formula>
    </cfRule>
  </conditionalFormatting>
  <conditionalFormatting sqref="G169:AF274">
    <cfRule type="expression" dxfId="3985" priority="50">
      <formula>G$9&gt;=20/24</formula>
    </cfRule>
    <cfRule type="expression" dxfId="3984" priority="51">
      <formula>AND(G$9&gt;=14/24,G$9&lt;20/24)</formula>
    </cfRule>
    <cfRule type="expression" dxfId="3983" priority="52">
      <formula>AND(G$9&gt;=8/24,G$9&lt;14/24)</formula>
    </cfRule>
    <cfRule type="expression" dxfId="3982" priority="53">
      <formula>G$9&lt;8/24</formula>
    </cfRule>
  </conditionalFormatting>
  <conditionalFormatting sqref="AG96 I79:J80 K79:M83 G78:AC78 G91:AC96 N76:AC77 N79:AC90 AG78 AA95:AE95 G71:AG71 V11:AF13 AD76:AF96">
    <cfRule type="expression" dxfId="3981" priority="129">
      <formula>G11&gt;$AG11*1</formula>
    </cfRule>
  </conditionalFormatting>
  <conditionalFormatting sqref="I79:J80 K83:O83">
    <cfRule type="expression" dxfId="3980" priority="139">
      <formula>I$9&gt;=20/24</formula>
    </cfRule>
    <cfRule type="expression" dxfId="3979" priority="140">
      <formula>AND(I$9&gt;=14/24,I$9&lt;20/24)</formula>
    </cfRule>
    <cfRule type="expression" dxfId="3978" priority="141">
      <formula>AND(I$9&gt;=8/24,I$9&lt;14/24)</formula>
    </cfRule>
    <cfRule type="expression" dxfId="3977" priority="142">
      <formula>I$9&lt;8/24</formula>
    </cfRule>
  </conditionalFormatting>
  <conditionalFormatting sqref="N84:O84">
    <cfRule type="expression" dxfId="3976" priority="134">
      <formula>N$9&gt;=20/24</formula>
    </cfRule>
    <cfRule type="expression" dxfId="3975" priority="135">
      <formula>AND(N$9&gt;=14/24,N$9&lt;20/24)</formula>
    </cfRule>
    <cfRule type="expression" dxfId="3974" priority="136">
      <formula>AND(N$9&gt;=8/24,N$9&lt;14/24)</formula>
    </cfRule>
    <cfRule type="expression" dxfId="3973" priority="137">
      <formula>N$9&lt;8/24</formula>
    </cfRule>
  </conditionalFormatting>
  <conditionalFormatting sqref="G78:AC78 N76:AC77 G72:AF72 AD76:AF78">
    <cfRule type="expression" dxfId="3972" priority="149">
      <formula>G$9&gt;=20/24</formula>
    </cfRule>
    <cfRule type="expression" dxfId="3971" priority="150">
      <formula>AND(G$9&gt;=14/24,G$9&lt;20/24)</formula>
    </cfRule>
    <cfRule type="expression" dxfId="3970" priority="151">
      <formula>AND(G$9&gt;=8/24,G$9&lt;14/24)</formula>
    </cfRule>
    <cfRule type="expression" dxfId="3969" priority="152">
      <formula>G$9&lt;8/24</formula>
    </cfRule>
  </conditionalFormatting>
  <conditionalFormatting sqref="N73:AF75">
    <cfRule type="expression" dxfId="3968" priority="59">
      <formula>N$9&gt;=20/24</formula>
    </cfRule>
    <cfRule type="expression" dxfId="3967" priority="60">
      <formula>AND(N$9&gt;=14/24,N$9&lt;20/24)</formula>
    </cfRule>
    <cfRule type="expression" dxfId="3966" priority="61">
      <formula>AND(N$9&gt;=8/24,N$9&lt;14/24)</formula>
    </cfRule>
    <cfRule type="expression" dxfId="3965" priority="62">
      <formula>N$9&lt;8/24</formula>
    </cfRule>
  </conditionalFormatting>
  <conditionalFormatting sqref="I79:J80 K79:O81">
    <cfRule type="expression" dxfId="3964" priority="157">
      <formula>I$9&gt;=20/24</formula>
    </cfRule>
    <cfRule type="expression" dxfId="3963" priority="158">
      <formula>AND(I$9&gt;=14/24,I$9&lt;20/24)</formula>
    </cfRule>
    <cfRule type="expression" dxfId="3962" priority="159">
      <formula>AND(I$9&gt;=8/24,I$9&lt;14/24)</formula>
    </cfRule>
    <cfRule type="expression" dxfId="3961" priority="160">
      <formula>I$9&lt;8/24</formula>
    </cfRule>
  </conditionalFormatting>
  <conditionalFormatting sqref="N84:AF84">
    <cfRule type="expression" dxfId="3960" priority="153">
      <formula>N$9&gt;=20/24</formula>
    </cfRule>
    <cfRule type="expression" dxfId="3959" priority="154">
      <formula>AND(N$9&gt;=14/24,N$9&lt;20/24)</formula>
    </cfRule>
    <cfRule type="expression" dxfId="3958" priority="155">
      <formula>AND(N$9&gt;=8/24,N$9&lt;14/24)</formula>
    </cfRule>
    <cfRule type="expression" dxfId="3957" priority="156">
      <formula>N$9&lt;8/24</formula>
    </cfRule>
  </conditionalFormatting>
  <conditionalFormatting sqref="M8 S8 AB8">
    <cfRule type="expression" dxfId="3956" priority="206">
      <formula>AND(N$9&gt;=14/24,N$9&lt;20/24)</formula>
    </cfRule>
    <cfRule type="expression" dxfId="3955" priority="207">
      <formula>AND(N$9&gt;=8/24,N$9&lt;14/24)</formula>
    </cfRule>
    <cfRule type="expression" dxfId="3954" priority="208">
      <formula>N$9&lt;8/24</formula>
    </cfRule>
  </conditionalFormatting>
  <conditionalFormatting sqref="N79:AF83">
    <cfRule type="expression" dxfId="3953" priority="161">
      <formula>N$9&gt;=20/24</formula>
    </cfRule>
    <cfRule type="expression" dxfId="3952" priority="162">
      <formula>AND(N$9&gt;=14/24,N$9&lt;20/24)</formula>
    </cfRule>
    <cfRule type="expression" dxfId="3951" priority="163">
      <formula>AND(N$9&gt;=8/24,N$9&lt;14/24)</formula>
    </cfRule>
    <cfRule type="expression" dxfId="3950" priority="164">
      <formula>N$9&lt;8/24</formula>
    </cfRule>
  </conditionalFormatting>
  <conditionalFormatting sqref="O3:P3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949" priority="205">
      <formula>N$9&gt;=20/24</formula>
    </cfRule>
  </conditionalFormatting>
  <conditionalFormatting sqref="S8">
    <cfRule type="expression" dxfId="3948" priority="196">
      <formula>U$9&gt;=20/24</formula>
    </cfRule>
    <cfRule type="expression" dxfId="3947" priority="197">
      <formula>AND(U$9&gt;=14/24,U$9&lt;20/24)</formula>
    </cfRule>
    <cfRule type="expression" dxfId="3946" priority="198">
      <formula>AND(U$9&gt;=8/24,U$9&lt;14/24)</formula>
    </cfRule>
    <cfRule type="expression" dxfId="3945" priority="199">
      <formula>U$9&lt;8/24</formula>
    </cfRule>
  </conditionalFormatting>
  <conditionalFormatting sqref="T79:AF84">
    <cfRule type="expression" dxfId="3944" priority="83">
      <formula>T$9&gt;=20/24</formula>
    </cfRule>
    <cfRule type="expression" dxfId="3943" priority="84">
      <formula>AND(T$9&gt;=14/24,T$9&lt;20/24)</formula>
    </cfRule>
    <cfRule type="expression" dxfId="3942" priority="85">
      <formula>AND(T$9&gt;=8/24,T$9&lt;14/24)</formula>
    </cfRule>
    <cfRule type="expression" dxfId="3941" priority="86">
      <formula>T$9&lt;8/24</formula>
    </cfRule>
  </conditionalFormatting>
  <conditionalFormatting sqref="V3 AB3">
    <cfRule type="iconSet" priority="204">
      <iconSet iconSet="3TrafficLights2" reverse="1">
        <cfvo type="percent" val="0"/>
        <cfvo type="num" val="1"/>
        <cfvo type="num" val="1"/>
      </iconSet>
    </cfRule>
  </conditionalFormatting>
  <conditionalFormatting sqref="V54:AF62 V66:AF68 V70:AF70">
    <cfRule type="expression" dxfId="3940" priority="143">
      <formula>V54&gt;$AG54</formula>
    </cfRule>
  </conditionalFormatting>
  <conditionalFormatting sqref="AB8">
    <cfRule type="expression" dxfId="3939" priority="192">
      <formula>AD$9&gt;=20/24</formula>
    </cfRule>
    <cfRule type="expression" dxfId="3938" priority="193">
      <formula>AND(AD$9&gt;=14/24,AD$9&lt;20/24)</formula>
    </cfRule>
    <cfRule type="expression" dxfId="3937" priority="194">
      <formula>AND(AD$9&gt;=8/24,AD$9&lt;14/24)</formula>
    </cfRule>
    <cfRule type="expression" dxfId="3936" priority="195">
      <formula>AD$9&lt;8/24</formula>
    </cfRule>
  </conditionalFormatting>
  <conditionalFormatting sqref="AG78">
    <cfRule type="expression" dxfId="3935" priority="171">
      <formula>AG$9&gt;=20/24</formula>
    </cfRule>
    <cfRule type="expression" dxfId="3934" priority="172">
      <formula>AND(AG$9&gt;=14/24,AG$9&lt;20/24)</formula>
    </cfRule>
    <cfRule type="expression" dxfId="3933" priority="173">
      <formula>AND(AG$9&gt;=8/24,AG$9&lt;14/24)</formula>
    </cfRule>
    <cfRule type="expression" dxfId="3932" priority="174">
      <formula>AG$9&lt;8/24</formula>
    </cfRule>
  </conditionalFormatting>
  <conditionalFormatting sqref="AG91:AG92">
    <cfRule type="expression" dxfId="3931" priority="166">
      <formula>AG91&gt;$AG91</formula>
    </cfRule>
  </conditionalFormatting>
  <conditionalFormatting sqref="AG96">
    <cfRule type="expression" dxfId="3930" priority="167">
      <formula>AG$9&gt;=20/24</formula>
    </cfRule>
    <cfRule type="expression" dxfId="3929" priority="168">
      <formula>AND(AG$9&gt;=14/24,AG$9&lt;20/24)</formula>
    </cfRule>
    <cfRule type="expression" dxfId="3928" priority="169">
      <formula>AND(AG$9&gt;=8/24,AG$9&lt;14/24)</formula>
    </cfRule>
    <cfRule type="expression" dxfId="3927" priority="170">
      <formula>AG$9&lt;8/24</formula>
    </cfRule>
  </conditionalFormatting>
  <conditionalFormatting sqref="AG113">
    <cfRule type="expression" dxfId="3926" priority="188">
      <formula>AG$9&gt;=20/24</formula>
    </cfRule>
    <cfRule type="expression" dxfId="3925" priority="189">
      <formula>AND(AG$9&gt;=14/24,AG$9&lt;20/24)</formula>
    </cfRule>
    <cfRule type="expression" dxfId="3924" priority="190">
      <formula>AND(AG$9&gt;=8/24,AG$9&lt;14/24)</formula>
    </cfRule>
    <cfRule type="expression" dxfId="3923" priority="191">
      <formula>AG$9&lt;8/24</formula>
    </cfRule>
  </conditionalFormatting>
  <conditionalFormatting sqref="AH8:AI10">
    <cfRule type="expression" dxfId="3922" priority="79">
      <formula>AH$9&gt;=20/24</formula>
    </cfRule>
    <cfRule type="expression" dxfId="3921" priority="80">
      <formula>AND(AH$9&gt;=14/24,AH$9&lt;20/24)</formula>
    </cfRule>
    <cfRule type="expression" dxfId="3920" priority="81">
      <formula>AND(AH$9&gt;=8/24,AH$9&lt;14/24)</formula>
    </cfRule>
    <cfRule type="expression" dxfId="3919" priority="82">
      <formula>AH$9&lt;8/24</formula>
    </cfRule>
  </conditionalFormatting>
  <conditionalFormatting sqref="AL4:AL6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2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918" priority="209">
      <formula>AJ$9&gt;=20/24</formula>
    </cfRule>
    <cfRule type="expression" dxfId="3917" priority="210">
      <formula>AND(AJ$9&gt;=14/24,AJ$9&lt;20/24)</formula>
    </cfRule>
    <cfRule type="expression" dxfId="3916" priority="211">
      <formula>AND(AJ$9&gt;=8/24,AJ$9&lt;14/24)</formula>
    </cfRule>
    <cfRule type="expression" dxfId="3915" priority="212">
      <formula>AJ$9&lt;8/24</formula>
    </cfRule>
  </conditionalFormatting>
  <conditionalFormatting sqref="AL99:AN99 AL105:AN105">
    <cfRule type="expression" dxfId="3914" priority="181">
      <formula>AL$9&gt;=20/24</formula>
    </cfRule>
    <cfRule type="expression" dxfId="3913" priority="182">
      <formula>AND(AL$9&gt;=14/24,AL$9&lt;20/24)</formula>
    </cfRule>
    <cfRule type="expression" dxfId="3912" priority="183">
      <formula>AND(AL$9&gt;=8/24,AL$9&lt;14/24)</formula>
    </cfRule>
    <cfRule type="expression" dxfId="3911" priority="184">
      <formula>AL$9&lt;8/24</formula>
    </cfRule>
  </conditionalFormatting>
  <conditionalFormatting sqref="AM15:AM21 AN16:AR21">
    <cfRule type="expression" dxfId="3910" priority="105">
      <formula>AX$9&gt;=20/24</formula>
    </cfRule>
    <cfRule type="expression" dxfId="3909" priority="106">
      <formula>AND(AX$9&gt;=14/24,AX$9&lt;20/24)</formula>
    </cfRule>
    <cfRule type="expression" dxfId="3908" priority="107">
      <formula>AND(AX$9&gt;=8/24,AX$9&lt;14/24)</formula>
    </cfRule>
    <cfRule type="expression" dxfId="3907" priority="108">
      <formula>AX$9&lt;8/24</formula>
    </cfRule>
  </conditionalFormatting>
  <conditionalFormatting sqref="AN100:AN103">
    <cfRule type="expression" dxfId="3906" priority="177">
      <formula>AN$9&gt;=20/24</formula>
    </cfRule>
    <cfRule type="expression" dxfId="3905" priority="178">
      <formula>AND(AN$9&gt;=14/24,AN$9&lt;20/24)</formula>
    </cfRule>
    <cfRule type="expression" dxfId="3904" priority="179">
      <formula>AND(AN$9&gt;=8/24,AN$9&lt;14/24)</formula>
    </cfRule>
    <cfRule type="expression" dxfId="3903" priority="180">
      <formula>AN$9&lt;8/24</formula>
    </cfRule>
  </conditionalFormatting>
  <conditionalFormatting sqref="AN15:AR15">
    <cfRule type="expression" dxfId="3902" priority="93">
      <formula>U$9&gt;=20/24</formula>
    </cfRule>
    <cfRule type="expression" dxfId="3901" priority="94">
      <formula>AND(U$9&gt;=14/24,U$9&lt;20/24)</formula>
    </cfRule>
    <cfRule type="expression" dxfId="3900" priority="95">
      <formula>AND(U$9&gt;=8/24,U$9&lt;14/24)</formula>
    </cfRule>
    <cfRule type="expression" dxfId="3899" priority="96">
      <formula>U$9&lt;8/24</formula>
    </cfRule>
  </conditionalFormatting>
  <conditionalFormatting sqref="AS15">
    <cfRule type="expression" dxfId="3898" priority="101">
      <formula>AA$9&gt;=20/24</formula>
    </cfRule>
    <cfRule type="expression" dxfId="3897" priority="102">
      <formula>AND(AA$9&gt;=14/24,AA$9&lt;20/24)</formula>
    </cfRule>
    <cfRule type="expression" dxfId="3896" priority="103">
      <formula>AND(AA$9&gt;=8/24,AA$9&lt;14/24)</formula>
    </cfRule>
    <cfRule type="expression" dxfId="3895" priority="104">
      <formula>AA$9&lt;8/24</formula>
    </cfRule>
  </conditionalFormatting>
  <conditionalFormatting sqref="AS16:AS21">
    <cfRule type="expression" dxfId="3894" priority="109">
      <formula>BE$9&gt;=20/24</formula>
    </cfRule>
    <cfRule type="expression" dxfId="3893" priority="110">
      <formula>AND(BE$9&gt;=14/24,BE$9&lt;20/24)</formula>
    </cfRule>
    <cfRule type="expression" dxfId="3892" priority="111">
      <formula>AND(BE$9&gt;=8/24,BE$9&lt;14/24)</formula>
    </cfRule>
    <cfRule type="expression" dxfId="3891" priority="112">
      <formula>BE$9&lt;8/24</formula>
    </cfRule>
  </conditionalFormatting>
  <conditionalFormatting sqref="AT15 AX15:BJ15">
    <cfRule type="expression" dxfId="3890" priority="113">
      <formula>AC$9&gt;=20/24</formula>
    </cfRule>
    <cfRule type="expression" dxfId="3889" priority="114">
      <formula>AND(AC$9&gt;=14/24,AC$9&lt;20/24)</formula>
    </cfRule>
    <cfRule type="expression" dxfId="3888" priority="115">
      <formula>AND(AC$9&gt;=8/24,AC$9&lt;14/24)</formula>
    </cfRule>
    <cfRule type="expression" dxfId="3887" priority="116">
      <formula>AC$9&lt;8/24</formula>
    </cfRule>
  </conditionalFormatting>
  <conditionalFormatting sqref="AT16:AT21">
    <cfRule type="expression" dxfId="3886" priority="117">
      <formula>BG$9&gt;=20/24</formula>
    </cfRule>
    <cfRule type="expression" dxfId="3885" priority="118">
      <formula>AND(BG$9&gt;=14/24,BG$9&lt;20/24)</formula>
    </cfRule>
    <cfRule type="expression" dxfId="3884" priority="119">
      <formula>AND(BG$9&gt;=8/24,BG$9&lt;14/24)</formula>
    </cfRule>
    <cfRule type="expression" dxfId="3883" priority="120">
      <formula>BG$9&lt;8/24</formula>
    </cfRule>
  </conditionalFormatting>
  <conditionalFormatting sqref="AU15:AV15">
    <cfRule type="expression" dxfId="3882" priority="121">
      <formula>AE$9&gt;=20/24</formula>
    </cfRule>
    <cfRule type="expression" dxfId="3881" priority="122">
      <formula>AND(AE$9&gt;=14/24,AE$9&lt;20/24)</formula>
    </cfRule>
    <cfRule type="expression" dxfId="3880" priority="123">
      <formula>AND(AE$9&gt;=8/24,AE$9&lt;14/24)</formula>
    </cfRule>
    <cfRule type="expression" dxfId="3879" priority="124">
      <formula>AE$9&lt;8/24</formula>
    </cfRule>
  </conditionalFormatting>
  <conditionalFormatting sqref="AU16:BJ21">
    <cfRule type="expression" dxfId="3878" priority="125">
      <formula>BI$9&gt;=20/24</formula>
    </cfRule>
    <cfRule type="expression" dxfId="3877" priority="126">
      <formula>AND(BI$9&gt;=14/24,BI$9&lt;20/24)</formula>
    </cfRule>
    <cfRule type="expression" dxfId="3876" priority="127">
      <formula>AND(BI$9&gt;=8/24,BI$9&lt;14/24)</formula>
    </cfRule>
    <cfRule type="expression" dxfId="3875" priority="128">
      <formula>BI$9&lt;8/24</formula>
    </cfRule>
  </conditionalFormatting>
  <conditionalFormatting sqref="AW15">
    <cfRule type="expression" dxfId="3874" priority="97">
      <formula>B$9&gt;=20/24</formula>
    </cfRule>
    <cfRule type="expression" dxfId="3873" priority="98">
      <formula>AND(B$9&gt;=14/24,B$9&lt;20/24)</formula>
    </cfRule>
    <cfRule type="expression" dxfId="3872" priority="99">
      <formula>AND(B$9&gt;=8/24,B$9&lt;14/24)</formula>
    </cfRule>
    <cfRule type="expression" dxfId="3871" priority="100">
      <formula>B$9&lt;8/24</formula>
    </cfRule>
  </conditionalFormatting>
  <conditionalFormatting sqref="A73">
    <cfRule type="expression" dxfId="3870" priority="48">
      <formula>$AH73=0</formula>
    </cfRule>
  </conditionalFormatting>
  <conditionalFormatting sqref="B76:F90 B72:F72 B93:F115 B137:F149 B117:F134 B151:F159 G79:H90 I81:J90 G76:M77 K84:M90 B11:R13">
    <cfRule type="expression" dxfId="3869" priority="42">
      <formula>B$9&gt;=20/24</formula>
    </cfRule>
  </conditionalFormatting>
  <conditionalFormatting sqref="B76:F90 B72:F72 B93:F115 B137:F149 B117:F134 B151:F159 G79:H90 I81:J90 G76:M77 K84:M90 B11:R13">
    <cfRule type="expression" dxfId="3868" priority="43">
      <formula>AND(B$9&gt;=14/24,B$9&lt;20/24)</formula>
    </cfRule>
    <cfRule type="expression" dxfId="3867" priority="44">
      <formula>AND(B$9&gt;=8/24,B$9&lt;14/24)</formula>
    </cfRule>
    <cfRule type="expression" dxfId="3866" priority="45">
      <formula>B$9&lt;8/24</formula>
    </cfRule>
  </conditionalFormatting>
  <conditionalFormatting sqref="B14:R53">
    <cfRule type="expression" dxfId="3865" priority="32">
      <formula>B14&gt;$AG14*1</formula>
    </cfRule>
    <cfRule type="expression" dxfId="3864" priority="33">
      <formula>B$9&gt;=20/24</formula>
    </cfRule>
    <cfRule type="expression" dxfId="3863" priority="34">
      <formula>AND(B$9&gt;=14/24,B$9&lt;20/24)</formula>
    </cfRule>
    <cfRule type="expression" dxfId="3862" priority="35">
      <formula>AND(B$9&gt;=8/24,B$9&lt;14/24)</formula>
    </cfRule>
    <cfRule type="expression" dxfId="3861" priority="36">
      <formula>B$9&lt;8/24</formula>
    </cfRule>
  </conditionalFormatting>
  <conditionalFormatting sqref="B54:R68">
    <cfRule type="expression" dxfId="3860" priority="30">
      <formula>B$9&lt;8/24</formula>
    </cfRule>
  </conditionalFormatting>
  <conditionalFormatting sqref="B54:R68 B70:R70 B69:AF69">
    <cfRule type="expression" dxfId="3859" priority="27">
      <formula>B$9&gt;=20/24</formula>
    </cfRule>
    <cfRule type="expression" dxfId="3858" priority="28">
      <formula>AND(B$9&gt;=14/24,B$9&lt;20/24)</formula>
    </cfRule>
    <cfRule type="expression" dxfId="3857" priority="29">
      <formula>AND(B$9&gt;=8/24,B$9&lt;14/24)</formula>
    </cfRule>
  </conditionalFormatting>
  <conditionalFormatting sqref="B63:R65">
    <cfRule type="expression" dxfId="3856" priority="31">
      <formula>B63&gt;$AG63</formula>
    </cfRule>
  </conditionalFormatting>
  <conditionalFormatting sqref="B70:R70 B69:AF69">
    <cfRule type="expression" dxfId="3855" priority="46">
      <formula>B$9&lt;8/24</formula>
    </cfRule>
  </conditionalFormatting>
  <conditionalFormatting sqref="B72:F75 G73:M75">
    <cfRule type="expression" dxfId="3854" priority="22">
      <formula>B72&gt;$AG72*1</formula>
    </cfRule>
  </conditionalFormatting>
  <conditionalFormatting sqref="B73:M75">
    <cfRule type="expression" dxfId="3853" priority="23">
      <formula>B$9&gt;=20/24</formula>
    </cfRule>
    <cfRule type="expression" dxfId="3852" priority="24">
      <formula>AND(B$9&gt;=14/24,B$9&lt;20/24)</formula>
    </cfRule>
    <cfRule type="expression" dxfId="3851" priority="25">
      <formula>AND(B$9&gt;=8/24,B$9&lt;14/24)</formula>
    </cfRule>
    <cfRule type="expression" dxfId="3850" priority="26">
      <formula>B$9&lt;8/24</formula>
    </cfRule>
  </conditionalFormatting>
  <conditionalFormatting sqref="B161:F167">
    <cfRule type="expression" dxfId="3849" priority="37">
      <formula>B$9&gt;=20/24</formula>
    </cfRule>
    <cfRule type="expression" dxfId="3848" priority="38">
      <formula>AND(B$9&gt;=14/24,B$9&lt;20/24)</formula>
    </cfRule>
    <cfRule type="expression" dxfId="3847" priority="39">
      <formula>AND(B$9&gt;=8/24,B$9&lt;14/24)</formula>
    </cfRule>
    <cfRule type="expression" dxfId="3846" priority="40">
      <formula>B$9&lt;8/24</formula>
    </cfRule>
  </conditionalFormatting>
  <conditionalFormatting sqref="B169:F274">
    <cfRule type="expression" dxfId="3845" priority="18">
      <formula>B$9&gt;=20/24</formula>
    </cfRule>
    <cfRule type="expression" dxfId="3844" priority="19">
      <formula>AND(B$9&gt;=14/24,B$9&lt;20/24)</formula>
    </cfRule>
    <cfRule type="expression" dxfId="3843" priority="20">
      <formula>AND(B$9&gt;=8/24,B$9&lt;14/24)</formula>
    </cfRule>
    <cfRule type="expression" dxfId="3842" priority="21">
      <formula>B$9&lt;8/24</formula>
    </cfRule>
  </conditionalFormatting>
  <conditionalFormatting sqref="B71:F71 B76:F96 G79:H90 I81:J90 G76:M77 K84:M90 B11:R13 B69:AF69">
    <cfRule type="expression" dxfId="3841" priority="41">
      <formula>B11&gt;$AG11*1</formula>
    </cfRule>
  </conditionalFormatting>
  <conditionalFormatting sqref="B54:R62 B66:R68 B70:R70 B69:AF69">
    <cfRule type="expression" dxfId="3840" priority="47">
      <formula>B54&gt;$AG54</formula>
    </cfRule>
  </conditionalFormatting>
  <conditionalFormatting sqref="S11:U13">
    <cfRule type="expression" dxfId="3839" priority="12">
      <formula>S$9&gt;=20/24</formula>
    </cfRule>
  </conditionalFormatting>
  <conditionalFormatting sqref="S11:U13">
    <cfRule type="expression" dxfId="3838" priority="13">
      <formula>AND(S$9&gt;=14/24,S$9&lt;20/24)</formula>
    </cfRule>
    <cfRule type="expression" dxfId="3837" priority="14">
      <formula>AND(S$9&gt;=8/24,S$9&lt;14/24)</formula>
    </cfRule>
    <cfRule type="expression" dxfId="3836" priority="15">
      <formula>S$9&lt;8/24</formula>
    </cfRule>
  </conditionalFormatting>
  <conditionalFormatting sqref="S14:U53">
    <cfRule type="expression" dxfId="3835" priority="6">
      <formula>S14&gt;$AG14*1</formula>
    </cfRule>
    <cfRule type="expression" dxfId="3834" priority="7">
      <formula>S$9&gt;=20/24</formula>
    </cfRule>
    <cfRule type="expression" dxfId="3833" priority="8">
      <formula>AND(S$9&gt;=14/24,S$9&lt;20/24)</formula>
    </cfRule>
    <cfRule type="expression" dxfId="3832" priority="9">
      <formula>AND(S$9&gt;=8/24,S$9&lt;14/24)</formula>
    </cfRule>
    <cfRule type="expression" dxfId="3831" priority="10">
      <formula>S$9&lt;8/24</formula>
    </cfRule>
  </conditionalFormatting>
  <conditionalFormatting sqref="S54:U68">
    <cfRule type="expression" dxfId="3830" priority="4">
      <formula>S$9&lt;8/24</formula>
    </cfRule>
  </conditionalFormatting>
  <conditionalFormatting sqref="S54:U68 S70:U70">
    <cfRule type="expression" dxfId="3829" priority="1">
      <formula>S$9&gt;=20/24</formula>
    </cfRule>
    <cfRule type="expression" dxfId="3828" priority="2">
      <formula>AND(S$9&gt;=14/24,S$9&lt;20/24)</formula>
    </cfRule>
    <cfRule type="expression" dxfId="3827" priority="3">
      <formula>AND(S$9&gt;=8/24,S$9&lt;14/24)</formula>
    </cfRule>
  </conditionalFormatting>
  <conditionalFormatting sqref="S63:U65">
    <cfRule type="expression" dxfId="3826" priority="5">
      <formula>S63&gt;$AG63</formula>
    </cfRule>
  </conditionalFormatting>
  <conditionalFormatting sqref="S70:U70">
    <cfRule type="expression" dxfId="3825" priority="16">
      <formula>S$9&lt;8/24</formula>
    </cfRule>
  </conditionalFormatting>
  <conditionalFormatting sqref="S11:U13">
    <cfRule type="expression" dxfId="3824" priority="11">
      <formula>S11&gt;$AG11*1</formula>
    </cfRule>
  </conditionalFormatting>
  <conditionalFormatting sqref="S54:U62 S66:U68 S70:U70">
    <cfRule type="expression" dxfId="3823" priority="17">
      <formula>S54&gt;$AG54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8"/>
  <dimension ref="A1:CJ305"/>
  <sheetViews>
    <sheetView zoomScale="85" zoomScaleNormal="85" workbookViewId="0">
      <pane xSplit="1" ySplit="10" topLeftCell="B88" activePane="bottomRight" state="frozen"/>
      <selection activeCell="C158" sqref="C158"/>
      <selection pane="topRight" activeCell="C158" sqref="C158"/>
      <selection pane="bottomLeft" activeCell="C158" sqref="C158"/>
      <selection pane="bottomRight" activeCell="A140" sqref="A140:XFD140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2080/10/7</v>
      </c>
      <c r="C4" s="230"/>
      <c r="D4" s="230"/>
      <c r="E4" s="231" t="str">
        <f ca="1">"2080/"&amp;"10/"&amp;INT(MID(CELL("filename",G6),FIND("]",CELL("filename",G6))+1,200))</f>
        <v>2080/10/7</v>
      </c>
      <c r="F4" s="231"/>
      <c r="G4" s="231"/>
      <c r="H4" s="231" t="str">
        <f ca="1">TEXT(E4,"dddd")</f>
        <v>Monday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71</v>
      </c>
      <c r="C5" s="30">
        <f t="shared" si="0"/>
        <v>72.7</v>
      </c>
      <c r="D5" s="30">
        <f t="shared" si="0"/>
        <v>69.5</v>
      </c>
      <c r="E5" s="30">
        <f t="shared" si="0"/>
        <v>69.3</v>
      </c>
      <c r="F5" s="30">
        <f t="shared" si="0"/>
        <v>71</v>
      </c>
      <c r="G5" s="30">
        <f t="shared" si="0"/>
        <v>71</v>
      </c>
      <c r="H5" s="30">
        <f t="shared" si="0"/>
        <v>66.5</v>
      </c>
      <c r="I5" s="30">
        <f t="shared" si="0"/>
        <v>66.3</v>
      </c>
      <c r="J5" s="30">
        <f t="shared" si="0"/>
        <v>64</v>
      </c>
      <c r="K5" s="30">
        <f t="shared" si="0"/>
        <v>229.07</v>
      </c>
      <c r="L5" s="30">
        <f t="shared" si="0"/>
        <v>236</v>
      </c>
      <c r="M5" s="30">
        <f t="shared" si="0"/>
        <v>294.5</v>
      </c>
      <c r="N5" s="30">
        <f t="shared" si="0"/>
        <v>492.7</v>
      </c>
      <c r="O5" s="30">
        <f t="shared" si="0"/>
        <v>532.29999999999995</v>
      </c>
      <c r="P5" s="30">
        <f t="shared" si="0"/>
        <v>532.29999999999995</v>
      </c>
      <c r="Q5" s="30">
        <f t="shared" si="0"/>
        <v>415.8</v>
      </c>
      <c r="R5" s="30">
        <f t="shared" si="0"/>
        <v>547</v>
      </c>
      <c r="S5" s="30">
        <f t="shared" si="0"/>
        <v>434.8</v>
      </c>
      <c r="T5" s="30">
        <f t="shared" si="0"/>
        <v>386.59999999999997</v>
      </c>
      <c r="U5" s="30">
        <f t="shared" si="0"/>
        <v>450.65000000000003</v>
      </c>
      <c r="V5" s="30">
        <f t="shared" si="0"/>
        <v>387.15000000000003</v>
      </c>
      <c r="W5" s="30">
        <f t="shared" si="0"/>
        <v>214</v>
      </c>
      <c r="X5" s="30">
        <f t="shared" si="0"/>
        <v>168.7</v>
      </c>
      <c r="Y5" s="30">
        <f t="shared" si="0"/>
        <v>189.2</v>
      </c>
      <c r="Z5" s="30">
        <f t="shared" si="0"/>
        <v>173.6</v>
      </c>
      <c r="AA5" s="30">
        <f>AB108</f>
        <v>123.6</v>
      </c>
      <c r="AB5" s="30">
        <f t="shared" si="0"/>
        <v>87.899999999999991</v>
      </c>
      <c r="AC5" s="30">
        <f t="shared" si="0"/>
        <v>96</v>
      </c>
      <c r="AD5" s="30">
        <f t="shared" si="0"/>
        <v>91.399999999999991</v>
      </c>
      <c r="AE5" s="30">
        <f t="shared" si="0"/>
        <v>82</v>
      </c>
      <c r="AF5" s="30">
        <f>B108</f>
        <v>33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Load=1447</v>
      </c>
      <c r="B7" s="35">
        <f t="shared" ref="B7:AF7" si="1">B116</f>
        <v>1506.72</v>
      </c>
      <c r="C7" s="35">
        <f t="shared" si="1"/>
        <v>1504.0200000000002</v>
      </c>
      <c r="D7" s="35">
        <f t="shared" si="1"/>
        <v>1481.0200000000002</v>
      </c>
      <c r="E7" s="35">
        <f t="shared" si="1"/>
        <v>1469.6200000000001</v>
      </c>
      <c r="F7" s="35">
        <f t="shared" si="1"/>
        <v>1462.8200000000002</v>
      </c>
      <c r="G7" s="35">
        <f t="shared" si="1"/>
        <v>1447.4200000000003</v>
      </c>
      <c r="H7" s="35">
        <f t="shared" si="1"/>
        <v>1497.4200000000003</v>
      </c>
      <c r="I7" s="35">
        <f t="shared" si="1"/>
        <v>1605.1200000000003</v>
      </c>
      <c r="J7" s="35">
        <f t="shared" si="1"/>
        <v>1634.4200000000003</v>
      </c>
      <c r="K7" s="35">
        <f t="shared" si="1"/>
        <v>1699.1200000000003</v>
      </c>
      <c r="L7" s="35">
        <f t="shared" si="1"/>
        <v>1939.1900000000003</v>
      </c>
      <c r="M7" s="35">
        <f t="shared" si="1"/>
        <v>1727.7200000000003</v>
      </c>
      <c r="N7" s="35">
        <f t="shared" si="1"/>
        <v>1824.1200000000003</v>
      </c>
      <c r="O7" s="35">
        <f t="shared" si="1"/>
        <v>1886.3200000000004</v>
      </c>
      <c r="P7" s="35">
        <f t="shared" si="1"/>
        <v>1841.4200000000003</v>
      </c>
      <c r="Q7" s="35">
        <f t="shared" si="1"/>
        <v>1797.1200000000001</v>
      </c>
      <c r="R7" s="35">
        <f t="shared" si="1"/>
        <v>1741.7200000000003</v>
      </c>
      <c r="S7" s="35">
        <f t="shared" si="1"/>
        <v>1800.1000000000001</v>
      </c>
      <c r="T7" s="35">
        <f t="shared" si="1"/>
        <v>1710.8000000000002</v>
      </c>
      <c r="U7" s="35">
        <f t="shared" si="1"/>
        <v>1699</v>
      </c>
      <c r="V7" s="35">
        <f t="shared" si="1"/>
        <v>1746.15</v>
      </c>
      <c r="W7" s="35">
        <f t="shared" si="1"/>
        <v>1714.65</v>
      </c>
      <c r="X7" s="35">
        <f t="shared" si="1"/>
        <v>1576.1</v>
      </c>
      <c r="Y7" s="35">
        <f t="shared" si="1"/>
        <v>1719.8</v>
      </c>
      <c r="Z7" s="35">
        <f t="shared" si="1"/>
        <v>1815.1499999999999</v>
      </c>
      <c r="AA7" s="35">
        <f t="shared" si="1"/>
        <v>1872</v>
      </c>
      <c r="AB7" s="35">
        <f>AB116</f>
        <v>1821.1000000000001</v>
      </c>
      <c r="AC7" s="35">
        <f t="shared" si="1"/>
        <v>1832.8000000000004</v>
      </c>
      <c r="AD7" s="35">
        <f t="shared" si="1"/>
        <v>1790.1000000000004</v>
      </c>
      <c r="AE7" s="35">
        <f t="shared" si="1"/>
        <v>1709.6000000000004</v>
      </c>
      <c r="AF7" s="35">
        <f t="shared" si="1"/>
        <v>1641.0000000000002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1955.1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1886.32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38.299999999999997</v>
      </c>
      <c r="C11" s="43">
        <v>38.299999999999997</v>
      </c>
      <c r="D11" s="43">
        <v>38.299999999999997</v>
      </c>
      <c r="E11" s="43">
        <v>38.299999999999997</v>
      </c>
      <c r="F11" s="43">
        <v>38.299999999999997</v>
      </c>
      <c r="G11" s="43">
        <v>38.299999999999997</v>
      </c>
      <c r="H11" s="43">
        <v>38.299999999999997</v>
      </c>
      <c r="I11" s="43">
        <v>38.299999999999997</v>
      </c>
      <c r="J11" s="43">
        <v>38.299999999999997</v>
      </c>
      <c r="K11" s="43">
        <v>38.299999999999997</v>
      </c>
      <c r="L11" s="43">
        <v>38.299999999999997</v>
      </c>
      <c r="M11" s="43">
        <v>38.299999999999997</v>
      </c>
      <c r="N11" s="43">
        <v>38.299999999999997</v>
      </c>
      <c r="O11" s="43">
        <v>38.299999999999997</v>
      </c>
      <c r="P11" s="43">
        <v>38.299999999999997</v>
      </c>
      <c r="Q11" s="43">
        <v>31.9</v>
      </c>
      <c r="R11" s="43">
        <v>31.9</v>
      </c>
      <c r="S11" s="43">
        <v>31.9</v>
      </c>
      <c r="T11" s="43">
        <v>31.9</v>
      </c>
      <c r="U11" s="43">
        <v>31.9</v>
      </c>
      <c r="V11" s="43">
        <v>31.9</v>
      </c>
      <c r="W11" s="43">
        <v>31.9</v>
      </c>
      <c r="X11" s="43">
        <v>31.9</v>
      </c>
      <c r="Y11" s="43">
        <v>31.9</v>
      </c>
      <c r="Z11" s="43">
        <v>31.9</v>
      </c>
      <c r="AA11" s="44">
        <v>31.9</v>
      </c>
      <c r="AB11" s="44">
        <v>31.9</v>
      </c>
      <c r="AC11" s="44">
        <v>31.1</v>
      </c>
      <c r="AD11" s="44">
        <v>31.1</v>
      </c>
      <c r="AE11" s="44">
        <v>31.1</v>
      </c>
      <c r="AF11" s="44">
        <v>31.1</v>
      </c>
      <c r="AG11" s="45">
        <v>86</v>
      </c>
      <c r="AH11" s="46">
        <f t="shared" ref="AH11:AH74" si="2">MAX(B11:AF11)</f>
        <v>38.299999999999997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29</v>
      </c>
      <c r="C12" s="43">
        <v>29</v>
      </c>
      <c r="D12" s="43">
        <v>29</v>
      </c>
      <c r="E12" s="43">
        <v>29</v>
      </c>
      <c r="F12" s="43">
        <v>29</v>
      </c>
      <c r="G12" s="43">
        <v>29</v>
      </c>
      <c r="H12" s="43">
        <v>29</v>
      </c>
      <c r="I12" s="43">
        <v>29</v>
      </c>
      <c r="J12" s="43">
        <v>29</v>
      </c>
      <c r="K12" s="43">
        <v>29</v>
      </c>
      <c r="L12" s="43">
        <v>29</v>
      </c>
      <c r="M12" s="43">
        <v>29</v>
      </c>
      <c r="N12" s="43">
        <v>29</v>
      </c>
      <c r="O12" s="43">
        <v>29</v>
      </c>
      <c r="P12" s="43">
        <v>29</v>
      </c>
      <c r="Q12" s="43">
        <v>23</v>
      </c>
      <c r="R12" s="43">
        <v>23</v>
      </c>
      <c r="S12" s="43">
        <v>23</v>
      </c>
      <c r="T12" s="43">
        <v>23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3">
        <v>23</v>
      </c>
      <c r="AA12" s="44">
        <v>23</v>
      </c>
      <c r="AB12" s="44">
        <v>23</v>
      </c>
      <c r="AC12" s="44">
        <v>23.9</v>
      </c>
      <c r="AD12" s="44">
        <v>23.9</v>
      </c>
      <c r="AE12" s="44">
        <v>23.9</v>
      </c>
      <c r="AF12" s="44">
        <v>23.9</v>
      </c>
      <c r="AG12" s="48">
        <v>82</v>
      </c>
      <c r="AH12" s="46">
        <f t="shared" si="2"/>
        <v>29</v>
      </c>
      <c r="AI12" s="47">
        <f t="shared" si="3"/>
        <v>23</v>
      </c>
      <c r="AK12" s="49"/>
      <c r="AL12" s="50" t="str">
        <f ca="1">MID(CELL("filename",C7),FIND("]",CELL("filename",C7))+1,600)</f>
        <v>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38.5</v>
      </c>
      <c r="C13" s="43">
        <v>38.5</v>
      </c>
      <c r="D13" s="43">
        <v>38.5</v>
      </c>
      <c r="E13" s="43">
        <v>38.5</v>
      </c>
      <c r="F13" s="43">
        <v>38.5</v>
      </c>
      <c r="G13" s="43">
        <v>38.5</v>
      </c>
      <c r="H13" s="43">
        <v>38.5</v>
      </c>
      <c r="I13" s="43">
        <v>38.5</v>
      </c>
      <c r="J13" s="43">
        <v>38.5</v>
      </c>
      <c r="K13" s="43">
        <v>38.5</v>
      </c>
      <c r="L13" s="43">
        <v>38.5</v>
      </c>
      <c r="M13" s="43">
        <v>38.5</v>
      </c>
      <c r="N13" s="43">
        <v>38.5</v>
      </c>
      <c r="O13" s="43">
        <v>38.5</v>
      </c>
      <c r="P13" s="43">
        <v>38.5</v>
      </c>
      <c r="Q13" s="43">
        <v>33.5</v>
      </c>
      <c r="R13" s="43">
        <v>33.5</v>
      </c>
      <c r="S13" s="43">
        <v>33.5</v>
      </c>
      <c r="T13" s="43">
        <v>33.5</v>
      </c>
      <c r="U13" s="43">
        <v>33.5</v>
      </c>
      <c r="V13" s="43">
        <v>33.5</v>
      </c>
      <c r="W13" s="43">
        <v>33.5</v>
      </c>
      <c r="X13" s="43">
        <v>43</v>
      </c>
      <c r="Y13" s="43">
        <v>43</v>
      </c>
      <c r="Z13" s="43">
        <v>43</v>
      </c>
      <c r="AA13" s="44">
        <v>43</v>
      </c>
      <c r="AB13" s="44">
        <v>43</v>
      </c>
      <c r="AC13" s="44">
        <v>42.9</v>
      </c>
      <c r="AD13" s="44">
        <v>42.9</v>
      </c>
      <c r="AE13" s="44">
        <v>42.9</v>
      </c>
      <c r="AF13" s="44">
        <v>42.9</v>
      </c>
      <c r="AG13" s="48">
        <v>78</v>
      </c>
      <c r="AH13" s="46">
        <f t="shared" si="2"/>
        <v>43</v>
      </c>
      <c r="AI13" s="47">
        <f t="shared" si="3"/>
        <v>33.5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24</v>
      </c>
      <c r="C14" s="43">
        <v>24</v>
      </c>
      <c r="D14" s="43">
        <v>24</v>
      </c>
      <c r="E14" s="43">
        <v>24</v>
      </c>
      <c r="F14" s="43">
        <v>24</v>
      </c>
      <c r="G14" s="43">
        <v>24</v>
      </c>
      <c r="H14" s="43">
        <v>24</v>
      </c>
      <c r="I14" s="43">
        <v>24</v>
      </c>
      <c r="J14" s="43">
        <v>24</v>
      </c>
      <c r="K14" s="43">
        <v>24</v>
      </c>
      <c r="L14" s="43">
        <v>24</v>
      </c>
      <c r="M14" s="43">
        <v>24</v>
      </c>
      <c r="N14" s="43">
        <v>24</v>
      </c>
      <c r="O14" s="43">
        <v>24</v>
      </c>
      <c r="P14" s="43">
        <v>24</v>
      </c>
      <c r="Q14" s="43">
        <v>20</v>
      </c>
      <c r="R14" s="43">
        <v>20</v>
      </c>
      <c r="S14" s="43">
        <v>20</v>
      </c>
      <c r="T14" s="43">
        <v>20</v>
      </c>
      <c r="U14" s="43">
        <v>20</v>
      </c>
      <c r="V14" s="43">
        <v>20</v>
      </c>
      <c r="W14" s="43">
        <v>20</v>
      </c>
      <c r="X14" s="43">
        <v>26</v>
      </c>
      <c r="Y14" s="43">
        <v>26</v>
      </c>
      <c r="Z14" s="43">
        <v>26</v>
      </c>
      <c r="AA14" s="44">
        <v>26</v>
      </c>
      <c r="AB14" s="44">
        <v>26</v>
      </c>
      <c r="AC14" s="44">
        <v>27</v>
      </c>
      <c r="AD14" s="44">
        <v>27</v>
      </c>
      <c r="AE14" s="44">
        <v>27</v>
      </c>
      <c r="AF14" s="44">
        <v>27</v>
      </c>
      <c r="AG14" s="48">
        <v>77</v>
      </c>
      <c r="AH14" s="46">
        <f t="shared" si="2"/>
        <v>27</v>
      </c>
      <c r="AI14" s="47">
        <f t="shared" si="3"/>
        <v>20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36.6</v>
      </c>
      <c r="C15" s="43">
        <v>36.6</v>
      </c>
      <c r="D15" s="43">
        <v>36.6</v>
      </c>
      <c r="E15" s="43">
        <v>36.6</v>
      </c>
      <c r="F15" s="43">
        <v>36.6</v>
      </c>
      <c r="G15" s="43">
        <v>36.6</v>
      </c>
      <c r="H15" s="43">
        <v>36.6</v>
      </c>
      <c r="I15" s="43">
        <v>36.6</v>
      </c>
      <c r="J15" s="43">
        <v>36.6</v>
      </c>
      <c r="K15" s="43">
        <v>36.6</v>
      </c>
      <c r="L15" s="43">
        <v>36.6</v>
      </c>
      <c r="M15" s="43">
        <v>36.6</v>
      </c>
      <c r="N15" s="43">
        <v>36.6</v>
      </c>
      <c r="O15" s="43">
        <v>36.6</v>
      </c>
      <c r="P15" s="43">
        <v>36.6</v>
      </c>
      <c r="Q15" s="43">
        <v>36.6</v>
      </c>
      <c r="R15" s="43">
        <v>36.6</v>
      </c>
      <c r="S15" s="43">
        <v>36.6</v>
      </c>
      <c r="T15" s="43">
        <v>36.6</v>
      </c>
      <c r="U15" s="43">
        <v>36.6</v>
      </c>
      <c r="V15" s="43">
        <v>36.6</v>
      </c>
      <c r="W15" s="43">
        <v>36.6</v>
      </c>
      <c r="X15" s="43">
        <v>36.6</v>
      </c>
      <c r="Y15" s="43">
        <v>36.6</v>
      </c>
      <c r="Z15" s="43">
        <v>36.6</v>
      </c>
      <c r="AA15" s="44">
        <v>36.6</v>
      </c>
      <c r="AB15" s="44">
        <v>36.6</v>
      </c>
      <c r="AC15" s="44">
        <v>36.799999999999997</v>
      </c>
      <c r="AD15" s="44">
        <v>36.799999999999997</v>
      </c>
      <c r="AE15" s="44">
        <v>36.799999999999997</v>
      </c>
      <c r="AF15" s="44">
        <v>36.799999999999997</v>
      </c>
      <c r="AG15" s="48">
        <v>73</v>
      </c>
      <c r="AH15" s="46">
        <f t="shared" si="2"/>
        <v>36.799999999999997</v>
      </c>
      <c r="AI15" s="47">
        <f t="shared" si="3"/>
        <v>36.6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19.8</v>
      </c>
      <c r="C16" s="43">
        <v>19.8</v>
      </c>
      <c r="D16" s="43">
        <v>19.8</v>
      </c>
      <c r="E16" s="43">
        <v>19.8</v>
      </c>
      <c r="F16" s="43">
        <v>19.8</v>
      </c>
      <c r="G16" s="43">
        <v>19.8</v>
      </c>
      <c r="H16" s="43">
        <v>19.8</v>
      </c>
      <c r="I16" s="43">
        <v>19.8</v>
      </c>
      <c r="J16" s="43">
        <v>19.8</v>
      </c>
      <c r="K16" s="43">
        <v>19.8</v>
      </c>
      <c r="L16" s="43">
        <v>19.8</v>
      </c>
      <c r="M16" s="43">
        <v>19.8</v>
      </c>
      <c r="N16" s="43">
        <v>19.8</v>
      </c>
      <c r="O16" s="43">
        <v>19.8</v>
      </c>
      <c r="P16" s="43">
        <v>19.8</v>
      </c>
      <c r="Q16" s="43">
        <v>15.5</v>
      </c>
      <c r="R16" s="43">
        <v>15.5</v>
      </c>
      <c r="S16" s="43">
        <v>15.5</v>
      </c>
      <c r="T16" s="43">
        <v>15.5</v>
      </c>
      <c r="U16" s="43">
        <v>15.5</v>
      </c>
      <c r="V16" s="43">
        <v>15.5</v>
      </c>
      <c r="W16" s="43">
        <v>15.5</v>
      </c>
      <c r="X16" s="43">
        <v>15.5</v>
      </c>
      <c r="Y16" s="43">
        <v>15.5</v>
      </c>
      <c r="Z16" s="43">
        <v>15.5</v>
      </c>
      <c r="AA16" s="44">
        <v>26.2</v>
      </c>
      <c r="AB16" s="44">
        <v>26.2</v>
      </c>
      <c r="AC16" s="44">
        <v>26.3</v>
      </c>
      <c r="AD16" s="44">
        <v>26.3</v>
      </c>
      <c r="AE16" s="44">
        <v>26.3</v>
      </c>
      <c r="AF16" s="44">
        <v>26.3</v>
      </c>
      <c r="AG16" s="48">
        <v>71</v>
      </c>
      <c r="AH16" s="46">
        <f t="shared" si="2"/>
        <v>26.3</v>
      </c>
      <c r="AI16" s="47">
        <f t="shared" si="3"/>
        <v>15.5</v>
      </c>
      <c r="AK16" s="49"/>
      <c r="AL16" s="52" t="s">
        <v>7</v>
      </c>
      <c r="AM16" s="57">
        <f t="shared" ref="AM16:AR16" si="4">B71</f>
        <v>880.00000000000023</v>
      </c>
      <c r="AN16" s="57">
        <f t="shared" si="4"/>
        <v>880.00000000000023</v>
      </c>
      <c r="AO16" s="57">
        <f t="shared" si="4"/>
        <v>880.00000000000023</v>
      </c>
      <c r="AP16" s="57">
        <f t="shared" si="4"/>
        <v>880.00000000000023</v>
      </c>
      <c r="AQ16" s="57">
        <f t="shared" si="4"/>
        <v>880.00000000000023</v>
      </c>
      <c r="AR16" s="57">
        <f t="shared" si="4"/>
        <v>880.00000000000023</v>
      </c>
      <c r="AS16" s="57">
        <f>I71</f>
        <v>880.00000000000023</v>
      </c>
      <c r="AT16" s="57">
        <f>K71</f>
        <v>880.00000000000023</v>
      </c>
      <c r="AU16" s="57">
        <f t="shared" ref="AU16:BD16" si="5">M71</f>
        <v>865.00000000000023</v>
      </c>
      <c r="AV16" s="57">
        <f t="shared" si="5"/>
        <v>865.00000000000023</v>
      </c>
      <c r="AW16" s="57">
        <f t="shared" si="5"/>
        <v>865.00000000000023</v>
      </c>
      <c r="AX16" s="57">
        <f t="shared" si="5"/>
        <v>865.00000000000023</v>
      </c>
      <c r="AY16" s="57">
        <f t="shared" si="5"/>
        <v>810.30000000000007</v>
      </c>
      <c r="AZ16" s="57">
        <f t="shared" si="5"/>
        <v>810.30000000000007</v>
      </c>
      <c r="BA16" s="57">
        <f t="shared" si="5"/>
        <v>810.30000000000007</v>
      </c>
      <c r="BB16" s="57">
        <f t="shared" si="5"/>
        <v>810.30000000000007</v>
      </c>
      <c r="BC16" s="57">
        <f t="shared" si="5"/>
        <v>810.30000000000007</v>
      </c>
      <c r="BD16" s="57">
        <f t="shared" si="5"/>
        <v>810.30000000000007</v>
      </c>
      <c r="BE16" s="58">
        <f>X71</f>
        <v>825.80000000000007</v>
      </c>
      <c r="BF16" s="58">
        <f>Z71</f>
        <v>825.80000000000007</v>
      </c>
      <c r="BG16" s="58">
        <f>AB71</f>
        <v>878.50000000000023</v>
      </c>
      <c r="BH16" s="58">
        <f>AD71</f>
        <v>885.50000000000034</v>
      </c>
      <c r="BI16" s="58">
        <f>AE71</f>
        <v>852.70000000000027</v>
      </c>
      <c r="BJ16" s="58">
        <f>AF71</f>
        <v>852.70000000000027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4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4">
        <v>0</v>
      </c>
      <c r="AF17" s="44">
        <v>0</v>
      </c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422.4</v>
      </c>
      <c r="AN17" s="57">
        <f t="shared" si="6"/>
        <v>393.79999999999995</v>
      </c>
      <c r="AO17" s="57">
        <f t="shared" si="6"/>
        <v>379</v>
      </c>
      <c r="AP17" s="57">
        <f t="shared" si="6"/>
        <v>330.3</v>
      </c>
      <c r="AQ17" s="57">
        <f t="shared" si="6"/>
        <v>330.3</v>
      </c>
      <c r="AR17" s="57">
        <f t="shared" si="6"/>
        <v>357.2</v>
      </c>
      <c r="AS17" s="57">
        <f>I78</f>
        <v>412.2</v>
      </c>
      <c r="AT17" s="57">
        <f>K78</f>
        <v>452.2</v>
      </c>
      <c r="AU17" s="57">
        <f t="shared" ref="AU17:BD17" si="7">M78</f>
        <v>259</v>
      </c>
      <c r="AV17" s="57">
        <f t="shared" si="7"/>
        <v>279</v>
      </c>
      <c r="AW17" s="57">
        <f t="shared" si="7"/>
        <v>199</v>
      </c>
      <c r="AX17" s="57">
        <f t="shared" si="7"/>
        <v>199</v>
      </c>
      <c r="AY17" s="57">
        <f t="shared" si="7"/>
        <v>209</v>
      </c>
      <c r="AZ17" s="57">
        <f t="shared" si="7"/>
        <v>209</v>
      </c>
      <c r="BA17" s="57">
        <f t="shared" si="7"/>
        <v>199.1</v>
      </c>
      <c r="BB17" s="57">
        <f t="shared" si="7"/>
        <v>208.30000000000004</v>
      </c>
      <c r="BC17" s="57">
        <f t="shared" si="7"/>
        <v>209.39999999999998</v>
      </c>
      <c r="BD17" s="57">
        <f t="shared" si="7"/>
        <v>299.8</v>
      </c>
      <c r="BE17" s="58">
        <f>X78</f>
        <v>329.7</v>
      </c>
      <c r="BF17" s="58">
        <f>Z78</f>
        <v>401.2</v>
      </c>
      <c r="BG17" s="58">
        <f>AB78</f>
        <v>457.8</v>
      </c>
      <c r="BH17" s="58">
        <f>AD78</f>
        <v>500.8</v>
      </c>
      <c r="BI17" s="58">
        <f>AE78</f>
        <v>497.8</v>
      </c>
      <c r="BJ17" s="58">
        <f>AF78</f>
        <v>448.8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14.1</v>
      </c>
      <c r="C18" s="44">
        <v>14.1</v>
      </c>
      <c r="D18" s="44">
        <v>14.1</v>
      </c>
      <c r="E18" s="44">
        <v>14.1</v>
      </c>
      <c r="F18" s="44">
        <v>14.1</v>
      </c>
      <c r="G18" s="44">
        <v>14.1</v>
      </c>
      <c r="H18" s="44">
        <v>14.1</v>
      </c>
      <c r="I18" s="44">
        <v>14.1</v>
      </c>
      <c r="J18" s="44">
        <v>14.1</v>
      </c>
      <c r="K18" s="44">
        <v>14.1</v>
      </c>
      <c r="L18" s="44">
        <v>14.1</v>
      </c>
      <c r="M18" s="44">
        <v>14.1</v>
      </c>
      <c r="N18" s="44">
        <v>14.1</v>
      </c>
      <c r="O18" s="44">
        <v>14.1</v>
      </c>
      <c r="P18" s="44">
        <v>14.1</v>
      </c>
      <c r="Q18" s="44">
        <v>11</v>
      </c>
      <c r="R18" s="44">
        <v>11</v>
      </c>
      <c r="S18" s="44">
        <v>11</v>
      </c>
      <c r="T18" s="44">
        <v>11</v>
      </c>
      <c r="U18" s="44">
        <v>11</v>
      </c>
      <c r="V18" s="44">
        <v>11</v>
      </c>
      <c r="W18" s="44">
        <v>11</v>
      </c>
      <c r="X18" s="44">
        <v>11</v>
      </c>
      <c r="Y18" s="44">
        <v>11</v>
      </c>
      <c r="Z18" s="44">
        <v>11</v>
      </c>
      <c r="AA18" s="44">
        <v>11</v>
      </c>
      <c r="AB18" s="44">
        <v>11</v>
      </c>
      <c r="AC18" s="44">
        <v>14.1</v>
      </c>
      <c r="AD18" s="44">
        <v>14.1</v>
      </c>
      <c r="AE18" s="44">
        <v>14.1</v>
      </c>
      <c r="AF18" s="44">
        <v>14.1</v>
      </c>
      <c r="AG18" s="48">
        <v>52.465000000000003</v>
      </c>
      <c r="AH18" s="46">
        <f t="shared" si="2"/>
        <v>14.1</v>
      </c>
      <c r="AI18" s="47">
        <f t="shared" si="3"/>
        <v>11</v>
      </c>
      <c r="AK18" s="49"/>
      <c r="AL18" s="52" t="s">
        <v>31</v>
      </c>
      <c r="AM18" s="57">
        <f t="shared" ref="AM18:AR18" si="8">B92</f>
        <v>370.32</v>
      </c>
      <c r="AN18" s="57">
        <f t="shared" si="8"/>
        <v>345.22</v>
      </c>
      <c r="AO18" s="57">
        <f t="shared" si="8"/>
        <v>323.32</v>
      </c>
      <c r="AP18" s="57">
        <f t="shared" si="8"/>
        <v>319.22000000000003</v>
      </c>
      <c r="AQ18" s="57">
        <f t="shared" si="8"/>
        <v>319.22000000000003</v>
      </c>
      <c r="AR18" s="57">
        <f t="shared" si="8"/>
        <v>319.22000000000003</v>
      </c>
      <c r="AS18" s="57">
        <f>I92</f>
        <v>337.42</v>
      </c>
      <c r="AT18" s="57">
        <f>K92</f>
        <v>368.42</v>
      </c>
      <c r="AU18" s="57">
        <f t="shared" ref="AU18:BD18" si="9">M92</f>
        <v>317.02</v>
      </c>
      <c r="AV18" s="57">
        <f t="shared" si="9"/>
        <v>334.91999999999996</v>
      </c>
      <c r="AW18" s="57">
        <f t="shared" si="9"/>
        <v>278.91999999999996</v>
      </c>
      <c r="AX18" s="57">
        <f t="shared" si="9"/>
        <v>245.12000000000003</v>
      </c>
      <c r="AY18" s="57">
        <f t="shared" si="9"/>
        <v>245.52000000000004</v>
      </c>
      <c r="AZ18" s="57">
        <f t="shared" si="9"/>
        <v>255.62000000000003</v>
      </c>
      <c r="BA18" s="57">
        <f t="shared" si="9"/>
        <v>243.7</v>
      </c>
      <c r="BB18" s="57">
        <f t="shared" si="9"/>
        <v>223.4</v>
      </c>
      <c r="BC18" s="57">
        <f t="shared" si="9"/>
        <v>239.9</v>
      </c>
      <c r="BD18" s="57">
        <f t="shared" si="9"/>
        <v>185.39999999999998</v>
      </c>
      <c r="BE18" s="58">
        <f>X92</f>
        <v>206.6</v>
      </c>
      <c r="BF18" s="58">
        <f>Z92</f>
        <v>398.94999999999993</v>
      </c>
      <c r="BG18" s="58">
        <f>AB92</f>
        <v>412.7</v>
      </c>
      <c r="BH18" s="58">
        <f>AD92</f>
        <v>412.7</v>
      </c>
      <c r="BI18" s="58">
        <f>AE92</f>
        <v>355.9</v>
      </c>
      <c r="BJ18" s="58">
        <f>AF92</f>
        <v>318.7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33</v>
      </c>
      <c r="AN19" s="57">
        <f t="shared" si="10"/>
        <v>71</v>
      </c>
      <c r="AO19" s="57">
        <f t="shared" si="10"/>
        <v>72.7</v>
      </c>
      <c r="AP19" s="57">
        <f t="shared" si="10"/>
        <v>69.5</v>
      </c>
      <c r="AQ19" s="57">
        <f t="shared" si="10"/>
        <v>69.3</v>
      </c>
      <c r="AR19" s="57">
        <f t="shared" si="10"/>
        <v>71</v>
      </c>
      <c r="AS19" s="57">
        <f>I108</f>
        <v>66.5</v>
      </c>
      <c r="AT19" s="57">
        <f>K108</f>
        <v>64</v>
      </c>
      <c r="AU19" s="57">
        <f t="shared" ref="AU19:BD19" si="11">M108</f>
        <v>236</v>
      </c>
      <c r="AV19" s="57">
        <f t="shared" si="11"/>
        <v>294.5</v>
      </c>
      <c r="AW19" s="57">
        <f t="shared" si="11"/>
        <v>492.7</v>
      </c>
      <c r="AX19" s="57">
        <f t="shared" si="11"/>
        <v>532.29999999999995</v>
      </c>
      <c r="AY19" s="57">
        <f t="shared" si="11"/>
        <v>532.29999999999995</v>
      </c>
      <c r="AZ19" s="57">
        <f t="shared" si="11"/>
        <v>415.8</v>
      </c>
      <c r="BA19" s="57">
        <f t="shared" si="11"/>
        <v>547</v>
      </c>
      <c r="BB19" s="57">
        <f t="shared" si="11"/>
        <v>434.8</v>
      </c>
      <c r="BC19" s="57">
        <f t="shared" si="11"/>
        <v>386.59999999999997</v>
      </c>
      <c r="BD19" s="57">
        <f t="shared" si="11"/>
        <v>450.65000000000003</v>
      </c>
      <c r="BE19" s="58">
        <f>X108</f>
        <v>214</v>
      </c>
      <c r="BF19" s="58">
        <f>Z108</f>
        <v>189.2</v>
      </c>
      <c r="BG19" s="58">
        <f>AB108</f>
        <v>123.6</v>
      </c>
      <c r="BH19" s="58">
        <f>AD108</f>
        <v>96</v>
      </c>
      <c r="BI19" s="58">
        <f>AE108</f>
        <v>91.399999999999991</v>
      </c>
      <c r="BJ19" s="58">
        <f>AF108</f>
        <v>82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47.1</v>
      </c>
      <c r="AD20" s="44">
        <v>47.1</v>
      </c>
      <c r="AE20" s="44">
        <v>47.1</v>
      </c>
      <c r="AF20" s="44">
        <v>47.1</v>
      </c>
      <c r="AG20" s="48">
        <v>50</v>
      </c>
      <c r="AH20" s="46">
        <f t="shared" si="2"/>
        <v>50</v>
      </c>
      <c r="AI20" s="47">
        <f t="shared" si="3"/>
        <v>47.1</v>
      </c>
      <c r="AK20" s="49"/>
      <c r="AL20" s="52" t="s">
        <v>35</v>
      </c>
      <c r="AM20" s="57">
        <f t="shared" ref="AM20:AR20" si="12">B96</f>
        <v>50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40</v>
      </c>
      <c r="AT20" s="57">
        <f>K96</f>
        <v>54.5</v>
      </c>
      <c r="AU20" s="57">
        <f t="shared" ref="AU20:BD20" si="13">M96</f>
        <v>50.699999999999996</v>
      </c>
      <c r="AV20" s="57">
        <f t="shared" si="13"/>
        <v>50.699999999999996</v>
      </c>
      <c r="AW20" s="57">
        <f t="shared" si="13"/>
        <v>50.699999999999996</v>
      </c>
      <c r="AX20" s="57">
        <f t="shared" si="13"/>
        <v>0</v>
      </c>
      <c r="AY20" s="57">
        <f t="shared" si="13"/>
        <v>0</v>
      </c>
      <c r="AZ20" s="57">
        <f t="shared" si="13"/>
        <v>51</v>
      </c>
      <c r="BA20" s="57">
        <f t="shared" si="13"/>
        <v>0</v>
      </c>
      <c r="BB20" s="57">
        <f t="shared" si="13"/>
        <v>34</v>
      </c>
      <c r="BC20" s="57">
        <f t="shared" si="13"/>
        <v>52.8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60.1</v>
      </c>
      <c r="BI20" s="58">
        <f>AE96</f>
        <v>81.8</v>
      </c>
      <c r="BJ20" s="58">
        <f>AF96</f>
        <v>81.8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>
        <v>24.3</v>
      </c>
      <c r="Q21" s="44">
        <v>24.3</v>
      </c>
      <c r="R21" s="44">
        <v>24.3</v>
      </c>
      <c r="S21" s="44">
        <v>24.3</v>
      </c>
      <c r="T21" s="44">
        <v>24.3</v>
      </c>
      <c r="U21" s="44">
        <v>24.3</v>
      </c>
      <c r="V21" s="44">
        <v>24.3</v>
      </c>
      <c r="W21" s="44">
        <v>24.3</v>
      </c>
      <c r="X21" s="44">
        <v>24.3</v>
      </c>
      <c r="Y21" s="44">
        <v>24.3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24.3</v>
      </c>
      <c r="AI21" s="47">
        <f t="shared" si="3"/>
        <v>24.3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45</v>
      </c>
      <c r="C22" s="44">
        <v>45</v>
      </c>
      <c r="D22" s="44">
        <v>45</v>
      </c>
      <c r="E22" s="44">
        <v>45</v>
      </c>
      <c r="F22" s="44">
        <v>45</v>
      </c>
      <c r="G22" s="44">
        <v>45</v>
      </c>
      <c r="H22" s="44">
        <v>45</v>
      </c>
      <c r="I22" s="44">
        <v>45</v>
      </c>
      <c r="J22" s="44">
        <v>45</v>
      </c>
      <c r="K22" s="44">
        <v>45</v>
      </c>
      <c r="L22" s="44">
        <v>45</v>
      </c>
      <c r="M22" s="44">
        <v>30</v>
      </c>
      <c r="N22" s="44">
        <v>30</v>
      </c>
      <c r="O22" s="44">
        <v>30</v>
      </c>
      <c r="P22" s="44">
        <v>30</v>
      </c>
      <c r="Q22" s="44">
        <v>30</v>
      </c>
      <c r="R22" s="44">
        <v>30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30</v>
      </c>
      <c r="AA22" s="44">
        <v>45</v>
      </c>
      <c r="AB22" s="44">
        <v>45</v>
      </c>
      <c r="AC22" s="44">
        <v>45.1</v>
      </c>
      <c r="AD22" s="44">
        <v>45.1</v>
      </c>
      <c r="AE22" s="44">
        <v>45.1</v>
      </c>
      <c r="AF22" s="44">
        <v>45.1</v>
      </c>
      <c r="AG22" s="48">
        <v>44</v>
      </c>
      <c r="AH22" s="46">
        <f t="shared" si="2"/>
        <v>45.1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1755.72</v>
      </c>
      <c r="AN22" s="60">
        <f t="shared" si="16"/>
        <v>1690.0200000000002</v>
      </c>
      <c r="AO22" s="60">
        <f t="shared" si="16"/>
        <v>1655.0200000000002</v>
      </c>
      <c r="AP22" s="60">
        <f t="shared" si="16"/>
        <v>1599.0200000000002</v>
      </c>
      <c r="AQ22" s="60">
        <f t="shared" si="16"/>
        <v>1598.8200000000002</v>
      </c>
      <c r="AR22" s="60">
        <f t="shared" si="16"/>
        <v>1627.4200000000003</v>
      </c>
      <c r="AS22" s="60">
        <f t="shared" si="16"/>
        <v>1736.1200000000003</v>
      </c>
      <c r="AT22" s="60">
        <f t="shared" si="16"/>
        <v>1819.1200000000003</v>
      </c>
      <c r="AU22" s="60">
        <f t="shared" si="16"/>
        <v>1727.7200000000003</v>
      </c>
      <c r="AV22" s="60">
        <f t="shared" si="16"/>
        <v>1824.1200000000001</v>
      </c>
      <c r="AW22" s="60">
        <f t="shared" si="16"/>
        <v>1886.3200000000002</v>
      </c>
      <c r="AX22" s="60">
        <f t="shared" si="16"/>
        <v>1841.4200000000003</v>
      </c>
      <c r="AY22" s="60">
        <f t="shared" si="16"/>
        <v>1797.1200000000001</v>
      </c>
      <c r="AZ22" s="60">
        <f t="shared" si="16"/>
        <v>1741.72</v>
      </c>
      <c r="BA22" s="60">
        <f t="shared" si="16"/>
        <v>1800.1000000000001</v>
      </c>
      <c r="BB22" s="60">
        <f t="shared" si="16"/>
        <v>1710.8000000000002</v>
      </c>
      <c r="BC22" s="60">
        <f t="shared" si="16"/>
        <v>1699</v>
      </c>
      <c r="BD22" s="60">
        <f t="shared" si="16"/>
        <v>1746.15</v>
      </c>
      <c r="BE22" s="60">
        <f t="shared" si="16"/>
        <v>1576.1</v>
      </c>
      <c r="BF22" s="60">
        <f t="shared" si="16"/>
        <v>1815.1499999999999</v>
      </c>
      <c r="BG22" s="60">
        <f t="shared" si="16"/>
        <v>1872.6000000000001</v>
      </c>
      <c r="BH22" s="60">
        <f t="shared" si="16"/>
        <v>1955.1000000000004</v>
      </c>
      <c r="BI22" s="60">
        <f t="shared" si="16"/>
        <v>1879.6000000000001</v>
      </c>
      <c r="BJ22" s="60">
        <f t="shared" si="16"/>
        <v>1784.0000000000002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15</v>
      </c>
      <c r="C23" s="44">
        <v>15</v>
      </c>
      <c r="D23" s="44">
        <v>15</v>
      </c>
      <c r="E23" s="44">
        <v>15</v>
      </c>
      <c r="F23" s="44">
        <v>15</v>
      </c>
      <c r="G23" s="44">
        <v>15</v>
      </c>
      <c r="H23" s="44">
        <v>15</v>
      </c>
      <c r="I23" s="44">
        <v>15</v>
      </c>
      <c r="J23" s="44">
        <v>15</v>
      </c>
      <c r="K23" s="44">
        <v>15</v>
      </c>
      <c r="L23" s="44">
        <v>15</v>
      </c>
      <c r="M23" s="44">
        <v>15</v>
      </c>
      <c r="N23" s="44">
        <v>15</v>
      </c>
      <c r="O23" s="44">
        <v>15</v>
      </c>
      <c r="P23" s="44">
        <v>15</v>
      </c>
      <c r="Q23" s="44">
        <v>12.8</v>
      </c>
      <c r="R23" s="44">
        <v>12.8</v>
      </c>
      <c r="S23" s="44">
        <v>12.8</v>
      </c>
      <c r="T23" s="44">
        <v>12.8</v>
      </c>
      <c r="U23" s="44">
        <v>12.8</v>
      </c>
      <c r="V23" s="44">
        <v>12.8</v>
      </c>
      <c r="W23" s="44">
        <v>12.8</v>
      </c>
      <c r="X23" s="44">
        <v>12.8</v>
      </c>
      <c r="Y23" s="44">
        <v>12.8</v>
      </c>
      <c r="Z23" s="44">
        <v>12.8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22</v>
      </c>
      <c r="AI23" s="47">
        <f t="shared" si="3"/>
        <v>12.8</v>
      </c>
      <c r="AK23" s="49"/>
      <c r="AL23" s="59" t="s">
        <v>41</v>
      </c>
      <c r="AM23" s="60">
        <f t="shared" ref="AM23:AR23" si="17">B123*-1</f>
        <v>-249</v>
      </c>
      <c r="AN23" s="60">
        <f t="shared" si="17"/>
        <v>-186</v>
      </c>
      <c r="AO23" s="60">
        <f t="shared" si="17"/>
        <v>-174</v>
      </c>
      <c r="AP23" s="60">
        <f t="shared" si="17"/>
        <v>-129.4</v>
      </c>
      <c r="AQ23" s="60">
        <f t="shared" si="17"/>
        <v>-136</v>
      </c>
      <c r="AR23" s="60">
        <f t="shared" si="17"/>
        <v>-180</v>
      </c>
      <c r="AS23" s="60">
        <f>I123*-1</f>
        <v>-131</v>
      </c>
      <c r="AT23" s="60">
        <f>K123*-1</f>
        <v>-120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-51.5</v>
      </c>
      <c r="BH23" s="60">
        <f>AD123*-1</f>
        <v>-165</v>
      </c>
      <c r="BI23" s="60">
        <f>AE123*-1</f>
        <v>-170</v>
      </c>
      <c r="BJ23" s="60">
        <f>AF123*-1</f>
        <v>-143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21.1</v>
      </c>
      <c r="F24" s="44">
        <v>21.1</v>
      </c>
      <c r="G24" s="44">
        <v>21.1</v>
      </c>
      <c r="H24" s="44">
        <v>21.1</v>
      </c>
      <c r="I24" s="44">
        <v>21.1</v>
      </c>
      <c r="J24" s="44">
        <v>21.1</v>
      </c>
      <c r="K24" s="44">
        <v>21.1</v>
      </c>
      <c r="L24" s="44">
        <v>21.1</v>
      </c>
      <c r="M24" s="44">
        <v>21.1</v>
      </c>
      <c r="N24" s="44">
        <v>21.1</v>
      </c>
      <c r="O24" s="44">
        <v>21.1</v>
      </c>
      <c r="P24" s="44">
        <v>21.1</v>
      </c>
      <c r="Q24" s="44">
        <v>18</v>
      </c>
      <c r="R24" s="44">
        <v>18</v>
      </c>
      <c r="S24" s="44">
        <v>18</v>
      </c>
      <c r="T24" s="44">
        <v>18</v>
      </c>
      <c r="U24" s="44">
        <v>18</v>
      </c>
      <c r="V24" s="44">
        <v>18</v>
      </c>
      <c r="W24" s="44">
        <v>18</v>
      </c>
      <c r="X24" s="44">
        <v>18</v>
      </c>
      <c r="Y24" s="44">
        <v>18</v>
      </c>
      <c r="Z24" s="44">
        <v>18</v>
      </c>
      <c r="AA24" s="44">
        <v>18</v>
      </c>
      <c r="AB24" s="44">
        <v>18</v>
      </c>
      <c r="AC24" s="44">
        <v>17.100000000000001</v>
      </c>
      <c r="AD24" s="44">
        <v>17.100000000000001</v>
      </c>
      <c r="AE24" s="44">
        <v>17.100000000000001</v>
      </c>
      <c r="AF24" s="44">
        <v>17.100000000000001</v>
      </c>
      <c r="AG24" s="48">
        <v>40</v>
      </c>
      <c r="AH24" s="46">
        <f t="shared" si="2"/>
        <v>21.1</v>
      </c>
      <c r="AI24" s="47">
        <f t="shared" si="3"/>
        <v>17.100000000000001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22.2</v>
      </c>
      <c r="C25" s="44">
        <v>22.2</v>
      </c>
      <c r="D25" s="44">
        <v>22.2</v>
      </c>
      <c r="E25" s="44">
        <v>22.2</v>
      </c>
      <c r="F25" s="44">
        <v>22.2</v>
      </c>
      <c r="G25" s="44">
        <v>22.2</v>
      </c>
      <c r="H25" s="44">
        <v>22.2</v>
      </c>
      <c r="I25" s="44">
        <v>22.2</v>
      </c>
      <c r="J25" s="44">
        <v>22.2</v>
      </c>
      <c r="K25" s="44">
        <v>22.2</v>
      </c>
      <c r="L25" s="44">
        <v>22.2</v>
      </c>
      <c r="M25" s="44">
        <v>22.2</v>
      </c>
      <c r="N25" s="44">
        <v>22.2</v>
      </c>
      <c r="O25" s="44">
        <v>22.2</v>
      </c>
      <c r="P25" s="44">
        <v>22.2</v>
      </c>
      <c r="Q25" s="44">
        <v>16.5</v>
      </c>
      <c r="R25" s="44">
        <v>16.5</v>
      </c>
      <c r="S25" s="44">
        <v>16.5</v>
      </c>
      <c r="T25" s="44">
        <v>16.5</v>
      </c>
      <c r="U25" s="44">
        <v>16.5</v>
      </c>
      <c r="V25" s="44">
        <v>16.5</v>
      </c>
      <c r="W25" s="44">
        <v>16.5</v>
      </c>
      <c r="X25" s="44">
        <v>16.5</v>
      </c>
      <c r="Y25" s="44">
        <v>16.5</v>
      </c>
      <c r="Z25" s="44">
        <v>16.5</v>
      </c>
      <c r="AA25" s="44">
        <v>16.5</v>
      </c>
      <c r="AB25" s="44">
        <v>16.5</v>
      </c>
      <c r="AC25" s="44">
        <v>16.3</v>
      </c>
      <c r="AD25" s="44">
        <v>16.3</v>
      </c>
      <c r="AE25" s="44">
        <v>16.3</v>
      </c>
      <c r="AF25" s="44">
        <v>16.3</v>
      </c>
      <c r="AG25" s="48">
        <v>38.46</v>
      </c>
      <c r="AH25" s="46">
        <f t="shared" si="2"/>
        <v>22.2</v>
      </c>
      <c r="AI25" s="47">
        <f t="shared" si="3"/>
        <v>16.3</v>
      </c>
      <c r="AK25" s="49"/>
      <c r="AL25" s="59" t="s">
        <v>44</v>
      </c>
      <c r="AM25" s="60">
        <f t="shared" ref="AM25:BJ25" si="19">AM22+AM23</f>
        <v>1506.72</v>
      </c>
      <c r="AN25" s="60">
        <f t="shared" si="19"/>
        <v>1504.0200000000002</v>
      </c>
      <c r="AO25" s="60">
        <f t="shared" si="19"/>
        <v>1481.0200000000002</v>
      </c>
      <c r="AP25" s="60">
        <f t="shared" si="19"/>
        <v>1469.6200000000001</v>
      </c>
      <c r="AQ25" s="60">
        <f t="shared" si="19"/>
        <v>1462.8200000000002</v>
      </c>
      <c r="AR25" s="60">
        <f t="shared" si="19"/>
        <v>1447.4200000000003</v>
      </c>
      <c r="AS25" s="60">
        <f t="shared" si="19"/>
        <v>1605.1200000000003</v>
      </c>
      <c r="AT25" s="60">
        <f t="shared" si="19"/>
        <v>1699.1200000000003</v>
      </c>
      <c r="AU25" s="60">
        <f t="shared" si="19"/>
        <v>1727.7200000000003</v>
      </c>
      <c r="AV25" s="60">
        <f t="shared" si="19"/>
        <v>1824.1200000000001</v>
      </c>
      <c r="AW25" s="60">
        <f t="shared" si="19"/>
        <v>1886.3200000000002</v>
      </c>
      <c r="AX25" s="60">
        <f t="shared" si="19"/>
        <v>1841.4200000000003</v>
      </c>
      <c r="AY25" s="60">
        <f t="shared" si="19"/>
        <v>1797.1200000000001</v>
      </c>
      <c r="AZ25" s="60">
        <f t="shared" si="19"/>
        <v>1741.72</v>
      </c>
      <c r="BA25" s="60">
        <f t="shared" si="19"/>
        <v>1800.1000000000001</v>
      </c>
      <c r="BB25" s="60">
        <f t="shared" si="19"/>
        <v>1710.8000000000002</v>
      </c>
      <c r="BC25" s="60">
        <f t="shared" si="19"/>
        <v>1699</v>
      </c>
      <c r="BD25" s="60">
        <f t="shared" si="19"/>
        <v>1746.15</v>
      </c>
      <c r="BE25" s="60">
        <f t="shared" si="19"/>
        <v>1576.1</v>
      </c>
      <c r="BF25" s="60">
        <f t="shared" si="19"/>
        <v>1815.1499999999999</v>
      </c>
      <c r="BG25" s="60">
        <f t="shared" si="19"/>
        <v>1821.1000000000001</v>
      </c>
      <c r="BH25" s="60">
        <f t="shared" si="19"/>
        <v>1790.1000000000004</v>
      </c>
      <c r="BI25" s="60">
        <f t="shared" si="19"/>
        <v>1709.6000000000001</v>
      </c>
      <c r="BJ25" s="60">
        <f t="shared" si="19"/>
        <v>1641.0000000000002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10.9</v>
      </c>
      <c r="C26" s="44">
        <v>10.9</v>
      </c>
      <c r="D26" s="44">
        <v>10.9</v>
      </c>
      <c r="E26" s="44">
        <v>10.9</v>
      </c>
      <c r="F26" s="44">
        <v>10.9</v>
      </c>
      <c r="G26" s="44">
        <v>10.9</v>
      </c>
      <c r="H26" s="44">
        <v>10.9</v>
      </c>
      <c r="I26" s="44">
        <v>10.9</v>
      </c>
      <c r="J26" s="44">
        <v>10.9</v>
      </c>
      <c r="K26" s="44">
        <v>10.9</v>
      </c>
      <c r="L26" s="44">
        <v>10.9</v>
      </c>
      <c r="M26" s="44">
        <v>10.9</v>
      </c>
      <c r="N26" s="44">
        <v>10.9</v>
      </c>
      <c r="O26" s="44">
        <v>10.9</v>
      </c>
      <c r="P26" s="44">
        <v>10.9</v>
      </c>
      <c r="Q26" s="44">
        <v>8.5</v>
      </c>
      <c r="R26" s="44">
        <v>8.5</v>
      </c>
      <c r="S26" s="44">
        <v>8.5</v>
      </c>
      <c r="T26" s="44">
        <v>8.5</v>
      </c>
      <c r="U26" s="44">
        <v>8.5</v>
      </c>
      <c r="V26" s="44">
        <v>8.5</v>
      </c>
      <c r="W26" s="44">
        <v>8.5</v>
      </c>
      <c r="X26" s="44">
        <v>8.5</v>
      </c>
      <c r="Y26" s="44">
        <v>8.5</v>
      </c>
      <c r="Z26" s="44">
        <v>8.5</v>
      </c>
      <c r="AA26" s="44">
        <v>14.4</v>
      </c>
      <c r="AB26" s="44">
        <v>14.4</v>
      </c>
      <c r="AC26" s="44">
        <v>14</v>
      </c>
      <c r="AD26" s="44">
        <v>14</v>
      </c>
      <c r="AE26" s="44">
        <v>14</v>
      </c>
      <c r="AF26" s="44">
        <v>14</v>
      </c>
      <c r="AG26" s="61">
        <v>38</v>
      </c>
      <c r="AH26" s="46">
        <f t="shared" si="2"/>
        <v>14.4</v>
      </c>
      <c r="AI26" s="47">
        <f t="shared" si="3"/>
        <v>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27.4</v>
      </c>
      <c r="C28" s="44">
        <v>27.4</v>
      </c>
      <c r="D28" s="44">
        <v>27.4</v>
      </c>
      <c r="E28" s="44">
        <v>27.4</v>
      </c>
      <c r="F28" s="44">
        <v>27.4</v>
      </c>
      <c r="G28" s="44">
        <v>27.4</v>
      </c>
      <c r="H28" s="44">
        <v>27.4</v>
      </c>
      <c r="I28" s="44">
        <v>27.4</v>
      </c>
      <c r="J28" s="44">
        <v>27.4</v>
      </c>
      <c r="K28" s="44">
        <v>27.4</v>
      </c>
      <c r="L28" s="44">
        <v>27.4</v>
      </c>
      <c r="M28" s="44">
        <v>27.4</v>
      </c>
      <c r="N28" s="44">
        <v>27.4</v>
      </c>
      <c r="O28" s="44">
        <v>27.4</v>
      </c>
      <c r="P28" s="44">
        <v>27.4</v>
      </c>
      <c r="Q28" s="44">
        <v>23.4</v>
      </c>
      <c r="R28" s="44">
        <v>23.4</v>
      </c>
      <c r="S28" s="44">
        <v>23.4</v>
      </c>
      <c r="T28" s="44">
        <v>23.4</v>
      </c>
      <c r="U28" s="44">
        <v>23.4</v>
      </c>
      <c r="V28" s="44">
        <v>23.4</v>
      </c>
      <c r="W28" s="44">
        <v>23.4</v>
      </c>
      <c r="X28" s="44">
        <v>23.4</v>
      </c>
      <c r="Y28" s="44">
        <v>23.4</v>
      </c>
      <c r="Z28" s="44">
        <v>23.4</v>
      </c>
      <c r="AA28" s="44">
        <v>30</v>
      </c>
      <c r="AB28" s="44">
        <v>30</v>
      </c>
      <c r="AC28" s="44">
        <v>27</v>
      </c>
      <c r="AD28" s="44">
        <v>27</v>
      </c>
      <c r="AE28" s="44">
        <v>27</v>
      </c>
      <c r="AF28" s="44">
        <v>27</v>
      </c>
      <c r="AG28" s="48">
        <v>35.5</v>
      </c>
      <c r="AH28" s="46">
        <f t="shared" si="2"/>
        <v>30</v>
      </c>
      <c r="AI28" s="47">
        <f t="shared" si="3"/>
        <v>23.4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3</v>
      </c>
      <c r="C29" s="44">
        <v>3</v>
      </c>
      <c r="D29" s="44">
        <v>3</v>
      </c>
      <c r="E29" s="44">
        <v>3</v>
      </c>
      <c r="F29" s="44">
        <v>3</v>
      </c>
      <c r="G29" s="44">
        <v>3</v>
      </c>
      <c r="H29" s="44">
        <v>3</v>
      </c>
      <c r="I29" s="44">
        <v>3</v>
      </c>
      <c r="J29" s="44">
        <v>3</v>
      </c>
      <c r="K29" s="44">
        <v>3</v>
      </c>
      <c r="L29" s="44">
        <v>3</v>
      </c>
      <c r="M29" s="44">
        <v>3</v>
      </c>
      <c r="N29" s="44">
        <v>3</v>
      </c>
      <c r="O29" s="44">
        <v>3</v>
      </c>
      <c r="P29" s="44">
        <v>3</v>
      </c>
      <c r="Q29" s="44">
        <v>11.8</v>
      </c>
      <c r="R29" s="44">
        <v>11.8</v>
      </c>
      <c r="S29" s="44">
        <v>11.8</v>
      </c>
      <c r="T29" s="44">
        <v>11.8</v>
      </c>
      <c r="U29" s="44">
        <v>11.8</v>
      </c>
      <c r="V29" s="44">
        <v>11.8</v>
      </c>
      <c r="W29" s="44">
        <v>11.8</v>
      </c>
      <c r="X29" s="44">
        <v>11.8</v>
      </c>
      <c r="Y29" s="44">
        <v>11.8</v>
      </c>
      <c r="Z29" s="44">
        <v>11.8</v>
      </c>
      <c r="AA29" s="44">
        <v>11.8</v>
      </c>
      <c r="AB29" s="44">
        <v>11.8</v>
      </c>
      <c r="AC29" s="44">
        <v>11.8</v>
      </c>
      <c r="AD29" s="44">
        <v>11.8</v>
      </c>
      <c r="AE29" s="44">
        <v>11.8</v>
      </c>
      <c r="AF29" s="44">
        <v>11.8</v>
      </c>
      <c r="AG29" s="61">
        <v>32</v>
      </c>
      <c r="AH29" s="46">
        <f t="shared" si="2"/>
        <v>11.8</v>
      </c>
      <c r="AI29" s="47">
        <f t="shared" si="3"/>
        <v>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15.3</v>
      </c>
      <c r="C30" s="44">
        <v>15.3</v>
      </c>
      <c r="D30" s="44">
        <v>15.3</v>
      </c>
      <c r="E30" s="44">
        <v>15.3</v>
      </c>
      <c r="F30" s="44">
        <v>15.3</v>
      </c>
      <c r="G30" s="44">
        <v>15.3</v>
      </c>
      <c r="H30" s="44">
        <v>15.3</v>
      </c>
      <c r="I30" s="44">
        <v>15.3</v>
      </c>
      <c r="J30" s="44">
        <v>15.3</v>
      </c>
      <c r="K30" s="44">
        <v>15.3</v>
      </c>
      <c r="L30" s="44">
        <v>15.3</v>
      </c>
      <c r="M30" s="44">
        <v>15.3</v>
      </c>
      <c r="N30" s="44">
        <v>15.3</v>
      </c>
      <c r="O30" s="44">
        <v>15.3</v>
      </c>
      <c r="P30" s="44">
        <v>15.3</v>
      </c>
      <c r="Q30" s="44">
        <v>12</v>
      </c>
      <c r="R30" s="44">
        <v>12</v>
      </c>
      <c r="S30" s="44">
        <v>12</v>
      </c>
      <c r="T30" s="44">
        <v>12</v>
      </c>
      <c r="U30" s="44">
        <v>12</v>
      </c>
      <c r="V30" s="44">
        <v>12</v>
      </c>
      <c r="W30" s="44">
        <v>12</v>
      </c>
      <c r="X30" s="44">
        <v>12</v>
      </c>
      <c r="Y30" s="44">
        <v>12</v>
      </c>
      <c r="Z30" s="44">
        <v>12</v>
      </c>
      <c r="AA30" s="44">
        <v>12</v>
      </c>
      <c r="AB30" s="44">
        <v>12</v>
      </c>
      <c r="AC30" s="44">
        <v>18.3</v>
      </c>
      <c r="AD30" s="44">
        <v>18.3</v>
      </c>
      <c r="AE30" s="44">
        <v>18.3</v>
      </c>
      <c r="AF30" s="44">
        <v>18.3</v>
      </c>
      <c r="AG30" s="48">
        <v>30</v>
      </c>
      <c r="AH30" s="46">
        <f t="shared" si="2"/>
        <v>18.3</v>
      </c>
      <c r="AI30" s="47">
        <f t="shared" si="3"/>
        <v>12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9</v>
      </c>
      <c r="R31" s="44">
        <v>9</v>
      </c>
      <c r="S31" s="44">
        <v>9</v>
      </c>
      <c r="T31" s="44">
        <v>9</v>
      </c>
      <c r="U31" s="44">
        <v>9</v>
      </c>
      <c r="V31" s="44">
        <v>9</v>
      </c>
      <c r="W31" s="44">
        <v>9</v>
      </c>
      <c r="X31" s="44">
        <v>9</v>
      </c>
      <c r="Y31" s="44">
        <v>9</v>
      </c>
      <c r="Z31" s="44">
        <v>9</v>
      </c>
      <c r="AA31" s="44">
        <v>9</v>
      </c>
      <c r="AB31" s="44">
        <v>9</v>
      </c>
      <c r="AC31" s="44">
        <v>11.5</v>
      </c>
      <c r="AD31" s="44">
        <v>11.5</v>
      </c>
      <c r="AE31" s="44">
        <v>11.5</v>
      </c>
      <c r="AF31" s="44">
        <v>11.5</v>
      </c>
      <c r="AG31" s="48">
        <v>29.04</v>
      </c>
      <c r="AH31" s="46">
        <f t="shared" si="2"/>
        <v>13.2</v>
      </c>
      <c r="AI31" s="47">
        <f t="shared" si="3"/>
        <v>9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14.8</v>
      </c>
      <c r="O32" s="44">
        <v>14.8</v>
      </c>
      <c r="P32" s="44">
        <v>14.8</v>
      </c>
      <c r="Q32" s="44">
        <v>11.6</v>
      </c>
      <c r="R32" s="44">
        <v>11.6</v>
      </c>
      <c r="S32" s="44">
        <v>11.6</v>
      </c>
      <c r="T32" s="44">
        <v>11.6</v>
      </c>
      <c r="U32" s="44">
        <v>11.6</v>
      </c>
      <c r="V32" s="44">
        <v>11.6</v>
      </c>
      <c r="W32" s="44">
        <v>11.6</v>
      </c>
      <c r="X32" s="44">
        <v>11.6</v>
      </c>
      <c r="Y32" s="44">
        <v>11.6</v>
      </c>
      <c r="Z32" s="44">
        <v>11.6</v>
      </c>
      <c r="AA32" s="44">
        <v>11.6</v>
      </c>
      <c r="AB32" s="44">
        <v>11.6</v>
      </c>
      <c r="AC32" s="44">
        <v>10.3</v>
      </c>
      <c r="AD32" s="44">
        <v>10.3</v>
      </c>
      <c r="AE32" s="44">
        <v>10.3</v>
      </c>
      <c r="AF32" s="44">
        <v>10.3</v>
      </c>
      <c r="AG32" s="48">
        <v>28.1</v>
      </c>
      <c r="AH32" s="46">
        <f t="shared" si="2"/>
        <v>14.8</v>
      </c>
      <c r="AI32" s="47">
        <f t="shared" si="3"/>
        <v>10.3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13</v>
      </c>
      <c r="C33" s="44">
        <v>13</v>
      </c>
      <c r="D33" s="44">
        <v>13</v>
      </c>
      <c r="E33" s="44">
        <v>13</v>
      </c>
      <c r="F33" s="44">
        <v>13</v>
      </c>
      <c r="G33" s="44">
        <v>13</v>
      </c>
      <c r="H33" s="44">
        <v>13</v>
      </c>
      <c r="I33" s="44">
        <v>13</v>
      </c>
      <c r="J33" s="44">
        <v>13</v>
      </c>
      <c r="K33" s="44">
        <v>13</v>
      </c>
      <c r="L33" s="44">
        <v>13</v>
      </c>
      <c r="M33" s="44">
        <v>13</v>
      </c>
      <c r="N33" s="44">
        <v>13</v>
      </c>
      <c r="O33" s="44">
        <v>13</v>
      </c>
      <c r="P33" s="44">
        <v>13</v>
      </c>
      <c r="Q33" s="44">
        <v>11.4</v>
      </c>
      <c r="R33" s="44">
        <v>11.4</v>
      </c>
      <c r="S33" s="44">
        <v>11.4</v>
      </c>
      <c r="T33" s="44">
        <v>11.4</v>
      </c>
      <c r="U33" s="44">
        <v>11.4</v>
      </c>
      <c r="V33" s="44">
        <v>11.4</v>
      </c>
      <c r="W33" s="44">
        <v>11.4</v>
      </c>
      <c r="X33" s="44">
        <v>11.4</v>
      </c>
      <c r="Y33" s="44">
        <v>11.4</v>
      </c>
      <c r="Z33" s="44">
        <v>11.4</v>
      </c>
      <c r="AA33" s="44">
        <v>11.4</v>
      </c>
      <c r="AB33" s="44">
        <v>11.4</v>
      </c>
      <c r="AC33" s="44">
        <v>14.1</v>
      </c>
      <c r="AD33" s="44">
        <v>14.1</v>
      </c>
      <c r="AE33" s="44">
        <v>0</v>
      </c>
      <c r="AF33" s="44">
        <v>0</v>
      </c>
      <c r="AG33" s="48">
        <v>27</v>
      </c>
      <c r="AH33" s="46">
        <f t="shared" si="2"/>
        <v>14.1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16.5</v>
      </c>
      <c r="C37" s="44">
        <v>16.5</v>
      </c>
      <c r="D37" s="44">
        <v>16.5</v>
      </c>
      <c r="E37" s="44">
        <v>16.5</v>
      </c>
      <c r="F37" s="44">
        <v>16.5</v>
      </c>
      <c r="G37" s="44">
        <v>16.5</v>
      </c>
      <c r="H37" s="44">
        <v>16.5</v>
      </c>
      <c r="I37" s="44">
        <v>16.5</v>
      </c>
      <c r="J37" s="44">
        <v>16.5</v>
      </c>
      <c r="K37" s="44">
        <v>16.5</v>
      </c>
      <c r="L37" s="44">
        <v>16.5</v>
      </c>
      <c r="M37" s="44">
        <v>16.5</v>
      </c>
      <c r="N37" s="44">
        <v>16.5</v>
      </c>
      <c r="O37" s="44">
        <v>16.5</v>
      </c>
      <c r="P37" s="44">
        <v>16.5</v>
      </c>
      <c r="Q37" s="44">
        <v>13.7</v>
      </c>
      <c r="R37" s="44">
        <v>13.7</v>
      </c>
      <c r="S37" s="44">
        <v>13.7</v>
      </c>
      <c r="T37" s="44">
        <v>13.7</v>
      </c>
      <c r="U37" s="44">
        <v>13.7</v>
      </c>
      <c r="V37" s="44">
        <v>13.7</v>
      </c>
      <c r="W37" s="44">
        <v>13.7</v>
      </c>
      <c r="X37" s="44">
        <v>13.7</v>
      </c>
      <c r="Y37" s="44">
        <v>13.7</v>
      </c>
      <c r="Z37" s="44">
        <v>13.7</v>
      </c>
      <c r="AA37" s="44">
        <v>19</v>
      </c>
      <c r="AB37" s="44">
        <v>19</v>
      </c>
      <c r="AC37" s="44">
        <v>18.7</v>
      </c>
      <c r="AD37" s="44">
        <v>18.7</v>
      </c>
      <c r="AE37" s="44">
        <v>0</v>
      </c>
      <c r="AF37" s="44">
        <v>0</v>
      </c>
      <c r="AG37" s="48">
        <v>25</v>
      </c>
      <c r="AH37" s="46">
        <f t="shared" si="2"/>
        <v>19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13.7</v>
      </c>
      <c r="R38" s="44">
        <v>13.7</v>
      </c>
      <c r="S38" s="44">
        <v>13.7</v>
      </c>
      <c r="T38" s="44">
        <v>13.7</v>
      </c>
      <c r="U38" s="44">
        <v>13.7</v>
      </c>
      <c r="V38" s="44">
        <v>13.7</v>
      </c>
      <c r="W38" s="44">
        <v>13.7</v>
      </c>
      <c r="X38" s="44">
        <v>13.7</v>
      </c>
      <c r="Y38" s="44">
        <v>13.7</v>
      </c>
      <c r="Z38" s="44">
        <v>13.7</v>
      </c>
      <c r="AA38" s="44">
        <v>13.7</v>
      </c>
      <c r="AB38" s="44">
        <v>13.7</v>
      </c>
      <c r="AC38" s="44">
        <v>13.7</v>
      </c>
      <c r="AD38" s="44">
        <v>13.7</v>
      </c>
      <c r="AE38" s="44">
        <v>13.7</v>
      </c>
      <c r="AF38" s="44">
        <v>13.7</v>
      </c>
      <c r="AG38" s="48">
        <v>25</v>
      </c>
      <c r="AH38" s="46">
        <f t="shared" si="2"/>
        <v>13.7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10</v>
      </c>
      <c r="C39" s="44">
        <v>10</v>
      </c>
      <c r="D39" s="44">
        <v>10</v>
      </c>
      <c r="E39" s="44">
        <v>10</v>
      </c>
      <c r="F39" s="44">
        <v>10</v>
      </c>
      <c r="G39" s="44">
        <v>10</v>
      </c>
      <c r="H39" s="44">
        <v>10</v>
      </c>
      <c r="I39" s="44">
        <v>10</v>
      </c>
      <c r="J39" s="44">
        <v>10</v>
      </c>
      <c r="K39" s="44">
        <v>10</v>
      </c>
      <c r="L39" s="44">
        <v>10</v>
      </c>
      <c r="M39" s="44">
        <v>10</v>
      </c>
      <c r="N39" s="44">
        <v>10</v>
      </c>
      <c r="O39" s="44">
        <v>10</v>
      </c>
      <c r="P39" s="44">
        <v>10</v>
      </c>
      <c r="Q39" s="44">
        <v>8.6</v>
      </c>
      <c r="R39" s="44">
        <v>8.6</v>
      </c>
      <c r="S39" s="44">
        <v>8.6</v>
      </c>
      <c r="T39" s="44">
        <v>8.6</v>
      </c>
      <c r="U39" s="44">
        <v>8.6</v>
      </c>
      <c r="V39" s="44">
        <v>8.6</v>
      </c>
      <c r="W39" s="44">
        <v>8.6</v>
      </c>
      <c r="X39" s="44">
        <v>8.6</v>
      </c>
      <c r="Y39" s="44">
        <v>8.6</v>
      </c>
      <c r="Z39" s="44">
        <v>8.6</v>
      </c>
      <c r="AA39" s="44">
        <v>8.6</v>
      </c>
      <c r="AB39" s="44">
        <v>8.6</v>
      </c>
      <c r="AC39" s="44">
        <v>8.6</v>
      </c>
      <c r="AD39" s="44">
        <v>8.6</v>
      </c>
      <c r="AE39" s="44">
        <v>8.6</v>
      </c>
      <c r="AF39" s="44">
        <v>8.6</v>
      </c>
      <c r="AG39" s="48">
        <v>23.5</v>
      </c>
      <c r="AH39" s="46">
        <f t="shared" si="2"/>
        <v>10</v>
      </c>
      <c r="AI39" s="47">
        <f t="shared" si="3"/>
        <v>8.6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6.2</v>
      </c>
      <c r="C42" s="44">
        <v>6.2</v>
      </c>
      <c r="D42" s="44">
        <v>6.2</v>
      </c>
      <c r="E42" s="44">
        <v>6.2</v>
      </c>
      <c r="F42" s="44">
        <v>6.2</v>
      </c>
      <c r="G42" s="44">
        <v>6.2</v>
      </c>
      <c r="H42" s="44">
        <v>6.2</v>
      </c>
      <c r="I42" s="44">
        <v>6.2</v>
      </c>
      <c r="J42" s="44">
        <v>6.2</v>
      </c>
      <c r="K42" s="44">
        <v>6.2</v>
      </c>
      <c r="L42" s="44">
        <v>6.2</v>
      </c>
      <c r="M42" s="44">
        <v>6.2</v>
      </c>
      <c r="N42" s="44">
        <v>6.2</v>
      </c>
      <c r="O42" s="44">
        <v>6.2</v>
      </c>
      <c r="P42" s="44">
        <v>6.2</v>
      </c>
      <c r="Q42" s="44">
        <v>3.9</v>
      </c>
      <c r="R42" s="44">
        <v>3.9</v>
      </c>
      <c r="S42" s="44">
        <v>3.9</v>
      </c>
      <c r="T42" s="44">
        <v>3.9</v>
      </c>
      <c r="U42" s="44">
        <v>3.9</v>
      </c>
      <c r="V42" s="44">
        <v>3.9</v>
      </c>
      <c r="W42" s="44">
        <v>3.9</v>
      </c>
      <c r="X42" s="44">
        <v>3.9</v>
      </c>
      <c r="Y42" s="44">
        <v>3.9</v>
      </c>
      <c r="Z42" s="44">
        <v>3.9</v>
      </c>
      <c r="AA42" s="44">
        <v>3.9</v>
      </c>
      <c r="AB42" s="44">
        <v>3.9</v>
      </c>
      <c r="AC42" s="44">
        <v>3.9</v>
      </c>
      <c r="AD42" s="44">
        <v>3.9</v>
      </c>
      <c r="AE42" s="44">
        <v>3.9</v>
      </c>
      <c r="AF42" s="44">
        <v>3.9</v>
      </c>
      <c r="AG42" s="48">
        <v>22</v>
      </c>
      <c r="AH42" s="46">
        <f t="shared" si="2"/>
        <v>6.2</v>
      </c>
      <c r="AI42" s="47">
        <f t="shared" si="3"/>
        <v>3.9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12.2</v>
      </c>
      <c r="C44" s="44">
        <v>12.2</v>
      </c>
      <c r="D44" s="44">
        <v>12.2</v>
      </c>
      <c r="E44" s="44">
        <v>12.2</v>
      </c>
      <c r="F44" s="44">
        <v>12.2</v>
      </c>
      <c r="G44" s="44">
        <v>12.2</v>
      </c>
      <c r="H44" s="44">
        <v>12.2</v>
      </c>
      <c r="I44" s="44">
        <v>12.2</v>
      </c>
      <c r="J44" s="44">
        <v>12.2</v>
      </c>
      <c r="K44" s="44">
        <v>12.2</v>
      </c>
      <c r="L44" s="44">
        <v>12.2</v>
      </c>
      <c r="M44" s="44">
        <v>12.2</v>
      </c>
      <c r="N44" s="44">
        <v>12.2</v>
      </c>
      <c r="O44" s="44">
        <v>12.2</v>
      </c>
      <c r="P44" s="44">
        <v>12.2</v>
      </c>
      <c r="Q44" s="44">
        <v>13.6</v>
      </c>
      <c r="R44" s="44">
        <v>13.6</v>
      </c>
      <c r="S44" s="44">
        <v>13.6</v>
      </c>
      <c r="T44" s="44">
        <v>13.6</v>
      </c>
      <c r="U44" s="44">
        <v>13.6</v>
      </c>
      <c r="V44" s="44">
        <v>13.6</v>
      </c>
      <c r="W44" s="44">
        <v>13.6</v>
      </c>
      <c r="X44" s="44">
        <v>13.6</v>
      </c>
      <c r="Y44" s="44">
        <v>13.6</v>
      </c>
      <c r="Z44" s="44">
        <v>13.6</v>
      </c>
      <c r="AA44" s="44">
        <v>13.6</v>
      </c>
      <c r="AB44" s="44">
        <v>13.6</v>
      </c>
      <c r="AC44" s="44">
        <v>13.6</v>
      </c>
      <c r="AD44" s="44">
        <v>13.6</v>
      </c>
      <c r="AE44" s="44">
        <v>13.6</v>
      </c>
      <c r="AF44" s="44">
        <v>13.6</v>
      </c>
      <c r="AG44" s="48">
        <v>21.93</v>
      </c>
      <c r="AH44" s="46">
        <f t="shared" si="2"/>
        <v>13.6</v>
      </c>
      <c r="AI44" s="47">
        <f t="shared" si="3"/>
        <v>12.2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19.5</v>
      </c>
      <c r="N45" s="44">
        <v>19.5</v>
      </c>
      <c r="O45" s="44">
        <v>19.5</v>
      </c>
      <c r="P45" s="44">
        <v>19.5</v>
      </c>
      <c r="Q45" s="44">
        <v>18.100000000000001</v>
      </c>
      <c r="R45" s="44">
        <v>18.100000000000001</v>
      </c>
      <c r="S45" s="44">
        <v>18.100000000000001</v>
      </c>
      <c r="T45" s="44">
        <v>18.100000000000001</v>
      </c>
      <c r="U45" s="44">
        <v>18.100000000000001</v>
      </c>
      <c r="V45" s="44">
        <v>18.100000000000001</v>
      </c>
      <c r="W45" s="44">
        <v>18.100000000000001</v>
      </c>
      <c r="X45" s="44">
        <v>18.100000000000001</v>
      </c>
      <c r="Y45" s="44">
        <v>18.100000000000001</v>
      </c>
      <c r="Z45" s="44">
        <v>18.100000000000001</v>
      </c>
      <c r="AA45" s="44">
        <v>18.100000000000001</v>
      </c>
      <c r="AB45" s="44">
        <v>18.100000000000001</v>
      </c>
      <c r="AC45" s="44">
        <v>18.100000000000001</v>
      </c>
      <c r="AD45" s="44">
        <v>18.100000000000001</v>
      </c>
      <c r="AE45" s="44">
        <v>18.100000000000001</v>
      </c>
      <c r="AF45" s="44">
        <v>18.100000000000001</v>
      </c>
      <c r="AG45" s="48">
        <v>21.3</v>
      </c>
      <c r="AH45" s="46">
        <f t="shared" si="2"/>
        <v>19.5</v>
      </c>
      <c r="AI45" s="47">
        <f t="shared" si="3"/>
        <v>18.100000000000001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10.7</v>
      </c>
      <c r="R46" s="44">
        <v>10.7</v>
      </c>
      <c r="S46" s="44">
        <v>10.7</v>
      </c>
      <c r="T46" s="44">
        <v>10.7</v>
      </c>
      <c r="U46" s="44">
        <v>10.7</v>
      </c>
      <c r="V46" s="44">
        <v>10.7</v>
      </c>
      <c r="W46" s="44">
        <v>10.7</v>
      </c>
      <c r="X46" s="44">
        <v>10.7</v>
      </c>
      <c r="Y46" s="44">
        <v>10.7</v>
      </c>
      <c r="Z46" s="44">
        <v>10.7</v>
      </c>
      <c r="AA46" s="44">
        <v>10.7</v>
      </c>
      <c r="AB46" s="44">
        <v>10.7</v>
      </c>
      <c r="AC46" s="44">
        <v>10.7</v>
      </c>
      <c r="AD46" s="44">
        <v>10.7</v>
      </c>
      <c r="AE46" s="44">
        <v>10.7</v>
      </c>
      <c r="AF46" s="44">
        <v>10.7</v>
      </c>
      <c r="AG46" s="48">
        <v>20</v>
      </c>
      <c r="AH46" s="46">
        <f t="shared" si="2"/>
        <v>11.4</v>
      </c>
      <c r="AI46" s="47">
        <f t="shared" si="3"/>
        <v>10.7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5.2</v>
      </c>
      <c r="C47" s="44">
        <v>5.2</v>
      </c>
      <c r="D47" s="44">
        <v>5.2</v>
      </c>
      <c r="E47" s="44">
        <v>5.2</v>
      </c>
      <c r="F47" s="44">
        <v>5.2</v>
      </c>
      <c r="G47" s="44">
        <v>5.2</v>
      </c>
      <c r="H47" s="44">
        <v>5.2</v>
      </c>
      <c r="I47" s="44">
        <v>5.2</v>
      </c>
      <c r="J47" s="44">
        <v>5.2</v>
      </c>
      <c r="K47" s="44">
        <v>5.2</v>
      </c>
      <c r="L47" s="44">
        <v>5.2</v>
      </c>
      <c r="M47" s="44">
        <v>5.2</v>
      </c>
      <c r="N47" s="44">
        <v>5.2</v>
      </c>
      <c r="O47" s="44">
        <v>5.2</v>
      </c>
      <c r="P47" s="44">
        <v>5.2</v>
      </c>
      <c r="Q47" s="44">
        <v>4.9000000000000004</v>
      </c>
      <c r="R47" s="44">
        <v>4.9000000000000004</v>
      </c>
      <c r="S47" s="44">
        <v>4.9000000000000004</v>
      </c>
      <c r="T47" s="44">
        <v>4.9000000000000004</v>
      </c>
      <c r="U47" s="44">
        <v>4.9000000000000004</v>
      </c>
      <c r="V47" s="44">
        <v>4.9000000000000004</v>
      </c>
      <c r="W47" s="44">
        <v>4.9000000000000004</v>
      </c>
      <c r="X47" s="44">
        <v>4.9000000000000004</v>
      </c>
      <c r="Y47" s="44">
        <v>4.9000000000000004</v>
      </c>
      <c r="Z47" s="44">
        <v>4.9000000000000004</v>
      </c>
      <c r="AA47" s="44">
        <v>4.9000000000000004</v>
      </c>
      <c r="AB47" s="44">
        <v>4.9000000000000004</v>
      </c>
      <c r="AC47" s="44">
        <v>4.9000000000000004</v>
      </c>
      <c r="AD47" s="44">
        <v>4.9000000000000004</v>
      </c>
      <c r="AE47" s="44">
        <v>4.9000000000000004</v>
      </c>
      <c r="AF47" s="44">
        <v>4.9000000000000004</v>
      </c>
      <c r="AG47" s="48">
        <v>19.8</v>
      </c>
      <c r="AH47" s="46">
        <f t="shared" si="2"/>
        <v>5.2</v>
      </c>
      <c r="AI47" s="47">
        <f t="shared" si="3"/>
        <v>4.9000000000000004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7.7</v>
      </c>
      <c r="C49" s="44">
        <v>7.7</v>
      </c>
      <c r="D49" s="44">
        <v>7.7</v>
      </c>
      <c r="E49" s="44">
        <v>7.7</v>
      </c>
      <c r="F49" s="44">
        <v>7.7</v>
      </c>
      <c r="G49" s="44">
        <v>7.7</v>
      </c>
      <c r="H49" s="44">
        <v>7.7</v>
      </c>
      <c r="I49" s="44">
        <v>7.7</v>
      </c>
      <c r="J49" s="44">
        <v>7.7</v>
      </c>
      <c r="K49" s="44">
        <v>7.7</v>
      </c>
      <c r="L49" s="44">
        <v>7.7</v>
      </c>
      <c r="M49" s="44">
        <v>7.7</v>
      </c>
      <c r="N49" s="44">
        <v>7.7</v>
      </c>
      <c r="O49" s="44">
        <v>7.7</v>
      </c>
      <c r="P49" s="44">
        <v>7.7</v>
      </c>
      <c r="Q49" s="44">
        <v>6.6</v>
      </c>
      <c r="R49" s="44">
        <v>6.6</v>
      </c>
      <c r="S49" s="44">
        <v>6.6</v>
      </c>
      <c r="T49" s="44">
        <v>6.6</v>
      </c>
      <c r="U49" s="44">
        <v>6.6</v>
      </c>
      <c r="V49" s="44">
        <v>6.6</v>
      </c>
      <c r="W49" s="44">
        <v>6.6</v>
      </c>
      <c r="X49" s="44">
        <v>6.6</v>
      </c>
      <c r="Y49" s="44">
        <v>6.6</v>
      </c>
      <c r="Z49" s="44">
        <v>6.6</v>
      </c>
      <c r="AA49" s="44">
        <v>6.6</v>
      </c>
      <c r="AB49" s="44">
        <v>6.6</v>
      </c>
      <c r="AC49" s="44">
        <v>6.6</v>
      </c>
      <c r="AD49" s="44">
        <v>6.6</v>
      </c>
      <c r="AE49" s="44">
        <v>6.6</v>
      </c>
      <c r="AF49" s="44">
        <v>6.6</v>
      </c>
      <c r="AG49" s="48">
        <v>15.33</v>
      </c>
      <c r="AH49" s="46">
        <f t="shared" si="2"/>
        <v>7.7</v>
      </c>
      <c r="AI49" s="47">
        <f t="shared" si="3"/>
        <v>6.6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</v>
      </c>
      <c r="C51" s="44">
        <v>4</v>
      </c>
      <c r="D51" s="44">
        <v>4</v>
      </c>
      <c r="E51" s="44">
        <v>4</v>
      </c>
      <c r="F51" s="44">
        <v>4</v>
      </c>
      <c r="G51" s="44">
        <v>4</v>
      </c>
      <c r="H51" s="44">
        <v>4</v>
      </c>
      <c r="I51" s="44">
        <v>4</v>
      </c>
      <c r="J51" s="44">
        <v>4</v>
      </c>
      <c r="K51" s="44">
        <v>4</v>
      </c>
      <c r="L51" s="44">
        <v>4</v>
      </c>
      <c r="M51" s="44">
        <v>4</v>
      </c>
      <c r="N51" s="44">
        <v>4</v>
      </c>
      <c r="O51" s="44">
        <v>4</v>
      </c>
      <c r="P51" s="44">
        <v>4</v>
      </c>
      <c r="Q51" s="44">
        <v>4</v>
      </c>
      <c r="R51" s="44">
        <v>4</v>
      </c>
      <c r="S51" s="44">
        <v>4</v>
      </c>
      <c r="T51" s="44">
        <v>4</v>
      </c>
      <c r="U51" s="44">
        <v>4</v>
      </c>
      <c r="V51" s="44">
        <v>4</v>
      </c>
      <c r="W51" s="44">
        <v>4</v>
      </c>
      <c r="X51" s="44">
        <v>4</v>
      </c>
      <c r="Y51" s="44">
        <v>4</v>
      </c>
      <c r="Z51" s="44">
        <v>4</v>
      </c>
      <c r="AA51" s="44">
        <v>4</v>
      </c>
      <c r="AB51" s="44">
        <v>4</v>
      </c>
      <c r="AC51" s="44">
        <v>4</v>
      </c>
      <c r="AD51" s="44">
        <v>4</v>
      </c>
      <c r="AE51" s="44">
        <v>4</v>
      </c>
      <c r="AF51" s="44">
        <v>4</v>
      </c>
      <c r="AG51" s="48">
        <v>14.9</v>
      </c>
      <c r="AH51" s="46">
        <f t="shared" si="2"/>
        <v>4</v>
      </c>
      <c r="AI51" s="47">
        <f t="shared" si="3"/>
        <v>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13.2</v>
      </c>
      <c r="C52" s="44">
        <v>13.2</v>
      </c>
      <c r="D52" s="44">
        <v>13.2</v>
      </c>
      <c r="E52" s="44">
        <v>13.2</v>
      </c>
      <c r="F52" s="44">
        <v>13.2</v>
      </c>
      <c r="G52" s="44">
        <v>13.2</v>
      </c>
      <c r="H52" s="44">
        <v>13.2</v>
      </c>
      <c r="I52" s="44">
        <v>13.2</v>
      </c>
      <c r="J52" s="44">
        <v>13.2</v>
      </c>
      <c r="K52" s="44">
        <v>13.2</v>
      </c>
      <c r="L52" s="44">
        <v>13.2</v>
      </c>
      <c r="M52" s="44">
        <v>13.2</v>
      </c>
      <c r="N52" s="44">
        <v>13.2</v>
      </c>
      <c r="O52" s="44">
        <v>13.2</v>
      </c>
      <c r="P52" s="44">
        <v>13.2</v>
      </c>
      <c r="Q52" s="44">
        <v>13.2</v>
      </c>
      <c r="R52" s="44">
        <v>13.2</v>
      </c>
      <c r="S52" s="44">
        <v>13.2</v>
      </c>
      <c r="T52" s="44">
        <v>13.2</v>
      </c>
      <c r="U52" s="44">
        <v>13.2</v>
      </c>
      <c r="V52" s="44">
        <v>13.2</v>
      </c>
      <c r="W52" s="44">
        <v>13.2</v>
      </c>
      <c r="X52" s="44">
        <v>13.2</v>
      </c>
      <c r="Y52" s="44">
        <v>13.2</v>
      </c>
      <c r="Z52" s="44">
        <v>13.2</v>
      </c>
      <c r="AA52" s="44">
        <v>13.2</v>
      </c>
      <c r="AB52" s="44">
        <v>13.2</v>
      </c>
      <c r="AC52" s="44">
        <v>13.2</v>
      </c>
      <c r="AD52" s="44">
        <v>13.2</v>
      </c>
      <c r="AE52" s="44">
        <v>13.2</v>
      </c>
      <c r="AF52" s="44">
        <v>13.2</v>
      </c>
      <c r="AG52" s="48">
        <v>14.3</v>
      </c>
      <c r="AH52" s="46">
        <f t="shared" si="2"/>
        <v>13.2</v>
      </c>
      <c r="AI52" s="47">
        <f t="shared" si="3"/>
        <v>13.2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2.6</v>
      </c>
      <c r="C53" s="44">
        <v>2.6</v>
      </c>
      <c r="D53" s="44">
        <v>2.6</v>
      </c>
      <c r="E53" s="44">
        <v>2.6</v>
      </c>
      <c r="F53" s="44">
        <v>2.6</v>
      </c>
      <c r="G53" s="44">
        <v>2.6</v>
      </c>
      <c r="H53" s="44">
        <v>2.6</v>
      </c>
      <c r="I53" s="44">
        <v>2.6</v>
      </c>
      <c r="J53" s="44">
        <v>2.6</v>
      </c>
      <c r="K53" s="44">
        <v>2.6</v>
      </c>
      <c r="L53" s="44">
        <v>2.6</v>
      </c>
      <c r="M53" s="44">
        <v>2.6</v>
      </c>
      <c r="N53" s="44">
        <v>2.6</v>
      </c>
      <c r="O53" s="44">
        <v>2.6</v>
      </c>
      <c r="P53" s="44">
        <v>2.6</v>
      </c>
      <c r="Q53" s="44">
        <v>2.6</v>
      </c>
      <c r="R53" s="44">
        <v>2.6</v>
      </c>
      <c r="S53" s="44">
        <v>2.6</v>
      </c>
      <c r="T53" s="44">
        <v>2.6</v>
      </c>
      <c r="U53" s="44">
        <v>2.6</v>
      </c>
      <c r="V53" s="44">
        <v>2.6</v>
      </c>
      <c r="W53" s="44">
        <v>2.6</v>
      </c>
      <c r="X53" s="44">
        <v>2.6</v>
      </c>
      <c r="Y53" s="44">
        <v>2.6</v>
      </c>
      <c r="Z53" s="44">
        <v>2.6</v>
      </c>
      <c r="AA53" s="44">
        <v>2.6</v>
      </c>
      <c r="AB53" s="44">
        <v>2.6</v>
      </c>
      <c r="AC53" s="44">
        <v>2.6</v>
      </c>
      <c r="AD53" s="44">
        <v>2.6</v>
      </c>
      <c r="AE53" s="44">
        <v>2.6</v>
      </c>
      <c r="AF53" s="44">
        <v>2.6</v>
      </c>
      <c r="AG53" s="48">
        <v>14</v>
      </c>
      <c r="AH53" s="46">
        <f t="shared" si="2"/>
        <v>2.6</v>
      </c>
      <c r="AI53" s="47">
        <f t="shared" si="3"/>
        <v>2.6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7</v>
      </c>
      <c r="C54" s="44">
        <v>7</v>
      </c>
      <c r="D54" s="44">
        <v>7</v>
      </c>
      <c r="E54" s="44">
        <v>7</v>
      </c>
      <c r="F54" s="44">
        <v>7</v>
      </c>
      <c r="G54" s="44">
        <v>7</v>
      </c>
      <c r="H54" s="44">
        <v>7</v>
      </c>
      <c r="I54" s="44">
        <v>7</v>
      </c>
      <c r="J54" s="44">
        <v>7</v>
      </c>
      <c r="K54" s="44">
        <v>7</v>
      </c>
      <c r="L54" s="44">
        <v>7</v>
      </c>
      <c r="M54" s="44">
        <v>7</v>
      </c>
      <c r="N54" s="44">
        <v>7</v>
      </c>
      <c r="O54" s="44">
        <v>7</v>
      </c>
      <c r="P54" s="44">
        <v>7</v>
      </c>
      <c r="Q54" s="44">
        <v>7</v>
      </c>
      <c r="R54" s="44">
        <v>7</v>
      </c>
      <c r="S54" s="44">
        <v>7</v>
      </c>
      <c r="T54" s="44">
        <v>7</v>
      </c>
      <c r="U54" s="44">
        <v>7</v>
      </c>
      <c r="V54" s="44">
        <v>7</v>
      </c>
      <c r="W54" s="44">
        <v>7</v>
      </c>
      <c r="X54" s="44">
        <v>7</v>
      </c>
      <c r="Y54" s="44">
        <v>7</v>
      </c>
      <c r="Z54" s="44">
        <v>7</v>
      </c>
      <c r="AA54" s="44">
        <v>7</v>
      </c>
      <c r="AB54" s="44">
        <v>7</v>
      </c>
      <c r="AC54" s="44">
        <v>7</v>
      </c>
      <c r="AD54" s="44">
        <v>7</v>
      </c>
      <c r="AE54" s="44">
        <v>7</v>
      </c>
      <c r="AF54" s="44">
        <v>7</v>
      </c>
      <c r="AG54" s="48">
        <v>13.6</v>
      </c>
      <c r="AH54" s="46">
        <f t="shared" si="2"/>
        <v>7</v>
      </c>
      <c r="AI54" s="47">
        <f t="shared" si="3"/>
        <v>7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6.7</v>
      </c>
      <c r="C55" s="44">
        <v>6.7</v>
      </c>
      <c r="D55" s="44">
        <v>6.7</v>
      </c>
      <c r="E55" s="44">
        <v>6.7</v>
      </c>
      <c r="F55" s="44">
        <v>6.7</v>
      </c>
      <c r="G55" s="44">
        <v>6.7</v>
      </c>
      <c r="H55" s="44">
        <v>6.7</v>
      </c>
      <c r="I55" s="44">
        <v>6.7</v>
      </c>
      <c r="J55" s="44">
        <v>6.7</v>
      </c>
      <c r="K55" s="44">
        <v>6.7</v>
      </c>
      <c r="L55" s="44">
        <v>6.7</v>
      </c>
      <c r="M55" s="44">
        <v>6.7</v>
      </c>
      <c r="N55" s="44">
        <v>6.7</v>
      </c>
      <c r="O55" s="44">
        <v>6.7</v>
      </c>
      <c r="P55" s="44">
        <v>6.7</v>
      </c>
      <c r="Q55" s="44">
        <v>6.7</v>
      </c>
      <c r="R55" s="44">
        <v>6.7</v>
      </c>
      <c r="S55" s="44">
        <v>6.7</v>
      </c>
      <c r="T55" s="44">
        <v>6.7</v>
      </c>
      <c r="U55" s="44">
        <v>6.7</v>
      </c>
      <c r="V55" s="44">
        <v>6.7</v>
      </c>
      <c r="W55" s="44">
        <v>6.7</v>
      </c>
      <c r="X55" s="44">
        <v>6.7</v>
      </c>
      <c r="Y55" s="44">
        <v>6.7</v>
      </c>
      <c r="Z55" s="44">
        <v>6.7</v>
      </c>
      <c r="AA55" s="44">
        <v>6.7</v>
      </c>
      <c r="AB55" s="44">
        <v>6.7</v>
      </c>
      <c r="AC55" s="44">
        <v>6.7</v>
      </c>
      <c r="AD55" s="44">
        <v>6.7</v>
      </c>
      <c r="AE55" s="44">
        <v>6.7</v>
      </c>
      <c r="AF55" s="44">
        <v>6.7</v>
      </c>
      <c r="AG55" s="48">
        <v>13.5</v>
      </c>
      <c r="AH55" s="46">
        <f t="shared" si="2"/>
        <v>6.7</v>
      </c>
      <c r="AI55" s="47">
        <f t="shared" si="3"/>
        <v>6.7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v>0</v>
      </c>
      <c r="L57" s="44">
        <v>0</v>
      </c>
      <c r="M57" s="44">
        <v>0</v>
      </c>
      <c r="N57" s="44">
        <v>0</v>
      </c>
      <c r="O57" s="44">
        <v>0</v>
      </c>
      <c r="P57" s="44">
        <v>0</v>
      </c>
      <c r="Q57" s="44">
        <v>0</v>
      </c>
      <c r="R57" s="44">
        <v>0</v>
      </c>
      <c r="S57" s="44">
        <v>0</v>
      </c>
      <c r="T57" s="44">
        <v>0</v>
      </c>
      <c r="U57" s="44">
        <v>0</v>
      </c>
      <c r="V57" s="44">
        <v>0</v>
      </c>
      <c r="W57" s="44">
        <v>0</v>
      </c>
      <c r="X57" s="44">
        <v>0</v>
      </c>
      <c r="Y57" s="44">
        <v>0</v>
      </c>
      <c r="Z57" s="44">
        <v>0</v>
      </c>
      <c r="AA57" s="44">
        <v>0</v>
      </c>
      <c r="AB57" s="44">
        <v>0</v>
      </c>
      <c r="AC57" s="44">
        <v>0</v>
      </c>
      <c r="AD57" s="44">
        <v>0</v>
      </c>
      <c r="AE57" s="44">
        <v>0</v>
      </c>
      <c r="AF57" s="44">
        <v>0</v>
      </c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v>0</v>
      </c>
      <c r="L58" s="44">
        <v>0</v>
      </c>
      <c r="M58" s="44">
        <v>0</v>
      </c>
      <c r="N58" s="44">
        <v>0</v>
      </c>
      <c r="O58" s="44">
        <v>0</v>
      </c>
      <c r="P58" s="44">
        <v>0</v>
      </c>
      <c r="Q58" s="44">
        <v>0</v>
      </c>
      <c r="R58" s="44">
        <v>0</v>
      </c>
      <c r="S58" s="44">
        <v>0</v>
      </c>
      <c r="T58" s="44">
        <v>0</v>
      </c>
      <c r="U58" s="44">
        <v>0</v>
      </c>
      <c r="V58" s="44">
        <v>0</v>
      </c>
      <c r="W58" s="44">
        <v>0</v>
      </c>
      <c r="X58" s="44">
        <v>0</v>
      </c>
      <c r="Y58" s="44">
        <v>0</v>
      </c>
      <c r="Z58" s="44">
        <v>0</v>
      </c>
      <c r="AA58" s="44">
        <v>0</v>
      </c>
      <c r="AB58" s="44">
        <v>0</v>
      </c>
      <c r="AC58" s="44">
        <v>0</v>
      </c>
      <c r="AD58" s="44">
        <v>0</v>
      </c>
      <c r="AE58" s="44">
        <v>0</v>
      </c>
      <c r="AF58" s="44">
        <v>0</v>
      </c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</v>
      </c>
      <c r="C59" s="44">
        <v>2</v>
      </c>
      <c r="D59" s="44">
        <v>2</v>
      </c>
      <c r="E59" s="44">
        <v>2</v>
      </c>
      <c r="F59" s="44">
        <v>2</v>
      </c>
      <c r="G59" s="44">
        <v>2</v>
      </c>
      <c r="H59" s="44">
        <v>2</v>
      </c>
      <c r="I59" s="44">
        <v>2</v>
      </c>
      <c r="J59" s="44">
        <v>2</v>
      </c>
      <c r="K59" s="44">
        <v>2</v>
      </c>
      <c r="L59" s="44">
        <v>2</v>
      </c>
      <c r="M59" s="44">
        <v>2</v>
      </c>
      <c r="N59" s="44">
        <v>2</v>
      </c>
      <c r="O59" s="44">
        <v>2</v>
      </c>
      <c r="P59" s="44">
        <v>2</v>
      </c>
      <c r="Q59" s="44">
        <v>2</v>
      </c>
      <c r="R59" s="44">
        <v>2</v>
      </c>
      <c r="S59" s="44">
        <v>2</v>
      </c>
      <c r="T59" s="44">
        <v>2</v>
      </c>
      <c r="U59" s="44">
        <v>2</v>
      </c>
      <c r="V59" s="44">
        <v>2</v>
      </c>
      <c r="W59" s="44">
        <v>2</v>
      </c>
      <c r="X59" s="44">
        <v>2</v>
      </c>
      <c r="Y59" s="44">
        <v>2</v>
      </c>
      <c r="Z59" s="44">
        <v>2</v>
      </c>
      <c r="AA59" s="44">
        <v>2</v>
      </c>
      <c r="AB59" s="44">
        <v>2</v>
      </c>
      <c r="AC59" s="44">
        <v>2</v>
      </c>
      <c r="AD59" s="44">
        <v>2</v>
      </c>
      <c r="AE59" s="44">
        <v>2</v>
      </c>
      <c r="AF59" s="44">
        <v>2</v>
      </c>
      <c r="AG59" s="48">
        <v>12</v>
      </c>
      <c r="AH59" s="46">
        <f t="shared" si="2"/>
        <v>2</v>
      </c>
      <c r="AI59" s="47">
        <f t="shared" si="3"/>
        <v>2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6.9</v>
      </c>
      <c r="C60" s="44">
        <v>6.9</v>
      </c>
      <c r="D60" s="44">
        <v>6.9</v>
      </c>
      <c r="E60" s="44">
        <v>6.9</v>
      </c>
      <c r="F60" s="44">
        <v>6.9</v>
      </c>
      <c r="G60" s="44">
        <v>6.9</v>
      </c>
      <c r="H60" s="44">
        <v>6.9</v>
      </c>
      <c r="I60" s="44">
        <v>6.9</v>
      </c>
      <c r="J60" s="44">
        <v>6.9</v>
      </c>
      <c r="K60" s="44">
        <v>6.9</v>
      </c>
      <c r="L60" s="44">
        <v>6.9</v>
      </c>
      <c r="M60" s="44">
        <v>6.9</v>
      </c>
      <c r="N60" s="44">
        <v>6.9</v>
      </c>
      <c r="O60" s="44">
        <v>6.9</v>
      </c>
      <c r="P60" s="44">
        <v>6.9</v>
      </c>
      <c r="Q60" s="44">
        <v>6.9</v>
      </c>
      <c r="R60" s="44">
        <v>6.9</v>
      </c>
      <c r="S60" s="44">
        <v>6.9</v>
      </c>
      <c r="T60" s="44">
        <v>6.9</v>
      </c>
      <c r="U60" s="44">
        <v>6.9</v>
      </c>
      <c r="V60" s="44">
        <v>6.9</v>
      </c>
      <c r="W60" s="44">
        <v>6.9</v>
      </c>
      <c r="X60" s="44">
        <v>6.9</v>
      </c>
      <c r="Y60" s="44">
        <v>6.9</v>
      </c>
      <c r="Z60" s="44">
        <v>6.9</v>
      </c>
      <c r="AA60" s="44">
        <v>6.9</v>
      </c>
      <c r="AB60" s="44">
        <v>6.9</v>
      </c>
      <c r="AC60" s="44">
        <v>6.9</v>
      </c>
      <c r="AD60" s="44">
        <v>6.9</v>
      </c>
      <c r="AE60" s="44">
        <v>6.9</v>
      </c>
      <c r="AF60" s="44">
        <v>6.9</v>
      </c>
      <c r="AG60" s="48">
        <v>12</v>
      </c>
      <c r="AH60" s="46">
        <f t="shared" si="2"/>
        <v>6.9</v>
      </c>
      <c r="AI60" s="47">
        <f t="shared" si="3"/>
        <v>6.9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15.6</v>
      </c>
      <c r="C61" s="44">
        <v>15.6</v>
      </c>
      <c r="D61" s="44">
        <v>15.6</v>
      </c>
      <c r="E61" s="44">
        <v>15.6</v>
      </c>
      <c r="F61" s="44">
        <v>15.6</v>
      </c>
      <c r="G61" s="44">
        <v>15.6</v>
      </c>
      <c r="H61" s="44">
        <v>15.6</v>
      </c>
      <c r="I61" s="44">
        <v>15.6</v>
      </c>
      <c r="J61" s="44">
        <v>15.6</v>
      </c>
      <c r="K61" s="44">
        <v>15.6</v>
      </c>
      <c r="L61" s="44">
        <v>15.6</v>
      </c>
      <c r="M61" s="44">
        <v>15.6</v>
      </c>
      <c r="N61" s="44">
        <v>15.6</v>
      </c>
      <c r="O61" s="44">
        <v>15.6</v>
      </c>
      <c r="P61" s="44">
        <v>15.6</v>
      </c>
      <c r="Q61" s="44">
        <v>15.6</v>
      </c>
      <c r="R61" s="44">
        <v>15.6</v>
      </c>
      <c r="S61" s="44">
        <v>15.6</v>
      </c>
      <c r="T61" s="44">
        <v>15.6</v>
      </c>
      <c r="U61" s="44">
        <v>15.6</v>
      </c>
      <c r="V61" s="44">
        <v>15.6</v>
      </c>
      <c r="W61" s="44">
        <v>15.6</v>
      </c>
      <c r="X61" s="44">
        <v>15.6</v>
      </c>
      <c r="Y61" s="44">
        <v>15.6</v>
      </c>
      <c r="Z61" s="44">
        <v>15.6</v>
      </c>
      <c r="AA61" s="44">
        <v>15.6</v>
      </c>
      <c r="AB61" s="44">
        <v>15.6</v>
      </c>
      <c r="AC61" s="44">
        <v>15.6</v>
      </c>
      <c r="AD61" s="44">
        <v>15.6</v>
      </c>
      <c r="AE61" s="44">
        <v>15.6</v>
      </c>
      <c r="AF61" s="44">
        <v>15.6</v>
      </c>
      <c r="AG61" s="48">
        <v>12</v>
      </c>
      <c r="AH61" s="46">
        <f t="shared" si="2"/>
        <v>15.6</v>
      </c>
      <c r="AI61" s="47">
        <f t="shared" si="3"/>
        <v>15.6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</v>
      </c>
      <c r="C63" s="44">
        <v>4</v>
      </c>
      <c r="D63" s="44">
        <v>4</v>
      </c>
      <c r="E63" s="44">
        <v>4</v>
      </c>
      <c r="F63" s="44">
        <v>4</v>
      </c>
      <c r="G63" s="44">
        <v>4</v>
      </c>
      <c r="H63" s="44">
        <v>4</v>
      </c>
      <c r="I63" s="44">
        <v>4</v>
      </c>
      <c r="J63" s="44">
        <v>4</v>
      </c>
      <c r="K63" s="44">
        <v>4</v>
      </c>
      <c r="L63" s="44">
        <v>4</v>
      </c>
      <c r="M63" s="44">
        <v>4</v>
      </c>
      <c r="N63" s="44">
        <v>4</v>
      </c>
      <c r="O63" s="44">
        <v>4</v>
      </c>
      <c r="P63" s="44">
        <v>4</v>
      </c>
      <c r="Q63" s="44">
        <v>4</v>
      </c>
      <c r="R63" s="44">
        <v>4</v>
      </c>
      <c r="S63" s="44">
        <v>4</v>
      </c>
      <c r="T63" s="44">
        <v>4</v>
      </c>
      <c r="U63" s="44">
        <v>4</v>
      </c>
      <c r="V63" s="44">
        <v>4</v>
      </c>
      <c r="W63" s="44">
        <v>4</v>
      </c>
      <c r="X63" s="44">
        <v>4</v>
      </c>
      <c r="Y63" s="44">
        <v>4</v>
      </c>
      <c r="Z63" s="44">
        <v>4</v>
      </c>
      <c r="AA63" s="44">
        <v>4</v>
      </c>
      <c r="AB63" s="44">
        <v>4</v>
      </c>
      <c r="AC63" s="44">
        <v>4</v>
      </c>
      <c r="AD63" s="44">
        <v>4</v>
      </c>
      <c r="AE63" s="44">
        <v>4</v>
      </c>
      <c r="AF63" s="44">
        <v>4</v>
      </c>
      <c r="AG63" s="48">
        <v>11</v>
      </c>
      <c r="AH63" s="46">
        <f t="shared" si="2"/>
        <v>4</v>
      </c>
      <c r="AI63" s="47">
        <f t="shared" si="3"/>
        <v>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3.8</v>
      </c>
      <c r="C64" s="44">
        <v>3.8</v>
      </c>
      <c r="D64" s="44">
        <v>3.8</v>
      </c>
      <c r="E64" s="44">
        <v>3.8</v>
      </c>
      <c r="F64" s="44">
        <v>3.8</v>
      </c>
      <c r="G64" s="44">
        <v>3.8</v>
      </c>
      <c r="H64" s="44">
        <v>3.8</v>
      </c>
      <c r="I64" s="44">
        <v>3.8</v>
      </c>
      <c r="J64" s="44">
        <v>3.8</v>
      </c>
      <c r="K64" s="44">
        <v>3.8</v>
      </c>
      <c r="L64" s="44">
        <v>3.8</v>
      </c>
      <c r="M64" s="44">
        <v>3.8</v>
      </c>
      <c r="N64" s="44">
        <v>3.8</v>
      </c>
      <c r="O64" s="44">
        <v>3.8</v>
      </c>
      <c r="P64" s="44">
        <v>3.8</v>
      </c>
      <c r="Q64" s="44">
        <v>3.8</v>
      </c>
      <c r="R64" s="44">
        <v>3.8</v>
      </c>
      <c r="S64" s="44">
        <v>3.8</v>
      </c>
      <c r="T64" s="44">
        <v>3.8</v>
      </c>
      <c r="U64" s="44">
        <v>3.8</v>
      </c>
      <c r="V64" s="44">
        <v>3.8</v>
      </c>
      <c r="W64" s="44">
        <v>3.8</v>
      </c>
      <c r="X64" s="44">
        <v>3.8</v>
      </c>
      <c r="Y64" s="44">
        <v>3.8</v>
      </c>
      <c r="Z64" s="44">
        <v>3.8</v>
      </c>
      <c r="AA64" s="44">
        <v>3.8</v>
      </c>
      <c r="AB64" s="44">
        <v>3.8</v>
      </c>
      <c r="AC64" s="44">
        <v>3.8</v>
      </c>
      <c r="AD64" s="44">
        <v>3.8</v>
      </c>
      <c r="AE64" s="44">
        <v>3.8</v>
      </c>
      <c r="AF64" s="44">
        <v>3.8</v>
      </c>
      <c r="AG64" s="48">
        <v>11</v>
      </c>
      <c r="AH64" s="46">
        <f>MAX(B64:AF64)</f>
        <v>3.8</v>
      </c>
      <c r="AI64" s="47">
        <f>MIN(B64:AF64)</f>
        <v>3.8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2.6</v>
      </c>
      <c r="C65" s="44">
        <v>2.6</v>
      </c>
      <c r="D65" s="44">
        <v>2.6</v>
      </c>
      <c r="E65" s="44">
        <v>2.6</v>
      </c>
      <c r="F65" s="44">
        <v>2.6</v>
      </c>
      <c r="G65" s="44">
        <v>2.6</v>
      </c>
      <c r="H65" s="44">
        <v>2.6</v>
      </c>
      <c r="I65" s="44">
        <v>2.6</v>
      </c>
      <c r="J65" s="44">
        <v>2.6</v>
      </c>
      <c r="K65" s="44">
        <v>2.6</v>
      </c>
      <c r="L65" s="44">
        <v>2.6</v>
      </c>
      <c r="M65" s="44">
        <v>2.6</v>
      </c>
      <c r="N65" s="44">
        <v>2.6</v>
      </c>
      <c r="O65" s="44">
        <v>2.6</v>
      </c>
      <c r="P65" s="44">
        <v>2.6</v>
      </c>
      <c r="Q65" s="44">
        <v>2.6</v>
      </c>
      <c r="R65" s="44">
        <v>2.6</v>
      </c>
      <c r="S65" s="44">
        <v>2.6</v>
      </c>
      <c r="T65" s="44">
        <v>2.6</v>
      </c>
      <c r="U65" s="44">
        <v>2.6</v>
      </c>
      <c r="V65" s="44">
        <v>2.6</v>
      </c>
      <c r="W65" s="44">
        <v>2.6</v>
      </c>
      <c r="X65" s="44">
        <v>2.6</v>
      </c>
      <c r="Y65" s="44">
        <v>2.6</v>
      </c>
      <c r="Z65" s="44">
        <v>2.6</v>
      </c>
      <c r="AA65" s="44">
        <v>2.6</v>
      </c>
      <c r="AB65" s="44">
        <v>2.6</v>
      </c>
      <c r="AC65" s="44">
        <v>2.6</v>
      </c>
      <c r="AD65" s="44">
        <v>2.6</v>
      </c>
      <c r="AE65" s="44">
        <v>2.6</v>
      </c>
      <c r="AF65" s="44">
        <v>2.6</v>
      </c>
      <c r="AG65" s="48">
        <v>10.7</v>
      </c>
      <c r="AH65" s="46">
        <f t="shared" si="2"/>
        <v>2.6</v>
      </c>
      <c r="AI65" s="47">
        <f t="shared" si="3"/>
        <v>2.6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2.6</v>
      </c>
      <c r="C66" s="44">
        <v>2.6</v>
      </c>
      <c r="D66" s="44">
        <v>2.6</v>
      </c>
      <c r="E66" s="44">
        <v>2.6</v>
      </c>
      <c r="F66" s="44">
        <v>2.6</v>
      </c>
      <c r="G66" s="44">
        <v>2.6</v>
      </c>
      <c r="H66" s="44">
        <v>2.6</v>
      </c>
      <c r="I66" s="44">
        <v>2.6</v>
      </c>
      <c r="J66" s="44">
        <v>2.6</v>
      </c>
      <c r="K66" s="44">
        <v>2.6</v>
      </c>
      <c r="L66" s="44">
        <v>2.6</v>
      </c>
      <c r="M66" s="44">
        <v>2.6</v>
      </c>
      <c r="N66" s="44">
        <v>2.6</v>
      </c>
      <c r="O66" s="44">
        <v>2.6</v>
      </c>
      <c r="P66" s="44">
        <v>2.6</v>
      </c>
      <c r="Q66" s="44">
        <v>2.6</v>
      </c>
      <c r="R66" s="44">
        <v>2.6</v>
      </c>
      <c r="S66" s="44">
        <v>2.6</v>
      </c>
      <c r="T66" s="44">
        <v>2.6</v>
      </c>
      <c r="U66" s="44">
        <v>2.6</v>
      </c>
      <c r="V66" s="44">
        <v>2.6</v>
      </c>
      <c r="W66" s="44">
        <v>2.6</v>
      </c>
      <c r="X66" s="44">
        <v>2.6</v>
      </c>
      <c r="Y66" s="44">
        <v>2.6</v>
      </c>
      <c r="Z66" s="44">
        <v>2.6</v>
      </c>
      <c r="AA66" s="44">
        <v>2.6</v>
      </c>
      <c r="AB66" s="44">
        <v>2.6</v>
      </c>
      <c r="AC66" s="44">
        <v>2.6</v>
      </c>
      <c r="AD66" s="44">
        <v>2.6</v>
      </c>
      <c r="AE66" s="44">
        <v>2.6</v>
      </c>
      <c r="AF66" s="44">
        <v>2.6</v>
      </c>
      <c r="AG66" s="62">
        <v>10.3</v>
      </c>
      <c r="AH66" s="46">
        <f t="shared" si="2"/>
        <v>2.6</v>
      </c>
      <c r="AI66" s="47">
        <f t="shared" si="3"/>
        <v>2.6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4.8</v>
      </c>
      <c r="C67" s="44">
        <v>4.8</v>
      </c>
      <c r="D67" s="44">
        <v>4.8</v>
      </c>
      <c r="E67" s="44">
        <v>4.8</v>
      </c>
      <c r="F67" s="44">
        <v>4.8</v>
      </c>
      <c r="G67" s="44">
        <v>4.8</v>
      </c>
      <c r="H67" s="44">
        <v>4.8</v>
      </c>
      <c r="I67" s="44">
        <v>4.8</v>
      </c>
      <c r="J67" s="44">
        <v>4.8</v>
      </c>
      <c r="K67" s="44">
        <v>4.8</v>
      </c>
      <c r="L67" s="44">
        <v>4.8</v>
      </c>
      <c r="M67" s="44">
        <v>4.8</v>
      </c>
      <c r="N67" s="44">
        <v>4.8</v>
      </c>
      <c r="O67" s="44">
        <v>4.8</v>
      </c>
      <c r="P67" s="44">
        <v>4.8</v>
      </c>
      <c r="Q67" s="44">
        <v>4.8</v>
      </c>
      <c r="R67" s="44">
        <v>4.8</v>
      </c>
      <c r="S67" s="44">
        <v>4.8</v>
      </c>
      <c r="T67" s="44">
        <v>4.8</v>
      </c>
      <c r="U67" s="44">
        <v>4.8</v>
      </c>
      <c r="V67" s="44">
        <v>4.8</v>
      </c>
      <c r="W67" s="44">
        <v>4.8</v>
      </c>
      <c r="X67" s="44">
        <v>4.8</v>
      </c>
      <c r="Y67" s="44">
        <v>4.8</v>
      </c>
      <c r="Z67" s="44">
        <v>4.8</v>
      </c>
      <c r="AA67" s="44">
        <v>4.8</v>
      </c>
      <c r="AB67" s="44">
        <v>4.8</v>
      </c>
      <c r="AC67" s="44">
        <v>4.8</v>
      </c>
      <c r="AD67" s="44">
        <v>4.8</v>
      </c>
      <c r="AE67" s="44">
        <v>4.8</v>
      </c>
      <c r="AF67" s="44">
        <v>4.8</v>
      </c>
      <c r="AG67" s="61">
        <v>10</v>
      </c>
      <c r="AH67" s="46">
        <f t="shared" si="2"/>
        <v>4.8</v>
      </c>
      <c r="AI67" s="47">
        <f t="shared" si="3"/>
        <v>4.8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>41.2+50.9</f>
        <v>92.1</v>
      </c>
      <c r="C70" s="66">
        <f>41.2+50.9</f>
        <v>92.1</v>
      </c>
      <c r="D70" s="66">
        <f>41.2+50.9</f>
        <v>92.1</v>
      </c>
      <c r="E70" s="66">
        <f>41.2+50.9</f>
        <v>92.1</v>
      </c>
      <c r="F70" s="66">
        <v>111</v>
      </c>
      <c r="G70" s="66">
        <v>110</v>
      </c>
      <c r="H70" s="66">
        <v>110</v>
      </c>
      <c r="I70" s="66">
        <v>110</v>
      </c>
      <c r="J70" s="66">
        <v>110</v>
      </c>
      <c r="K70" s="68">
        <v>101</v>
      </c>
      <c r="L70" s="68">
        <v>101</v>
      </c>
      <c r="M70" s="68">
        <v>94</v>
      </c>
      <c r="N70" s="68">
        <v>94</v>
      </c>
      <c r="O70" s="68">
        <v>94</v>
      </c>
      <c r="P70" s="68">
        <v>94</v>
      </c>
      <c r="Q70" s="68">
        <v>94</v>
      </c>
      <c r="R70" s="68">
        <v>94</v>
      </c>
      <c r="S70" s="68">
        <f>14.5+26.1</f>
        <v>40.6</v>
      </c>
      <c r="T70" s="68">
        <f t="shared" ref="T70:Z70" si="20">14.5+26.1</f>
        <v>40.6</v>
      </c>
      <c r="U70" s="68">
        <f t="shared" si="20"/>
        <v>40.6</v>
      </c>
      <c r="V70" s="68">
        <f t="shared" si="20"/>
        <v>40.6</v>
      </c>
      <c r="W70" s="68">
        <f t="shared" si="20"/>
        <v>40.6</v>
      </c>
      <c r="X70" s="68">
        <f t="shared" si="20"/>
        <v>40.6</v>
      </c>
      <c r="Y70" s="68">
        <f t="shared" si="20"/>
        <v>40.6</v>
      </c>
      <c r="Z70" s="68">
        <f t="shared" si="20"/>
        <v>40.6</v>
      </c>
      <c r="AA70" s="66">
        <v>40.6</v>
      </c>
      <c r="AB70" s="66">
        <v>40.6</v>
      </c>
      <c r="AC70" s="66">
        <v>40.6</v>
      </c>
      <c r="AD70" s="66">
        <v>40.6</v>
      </c>
      <c r="AE70" s="66">
        <v>40.6</v>
      </c>
      <c r="AF70" s="66">
        <v>40.6</v>
      </c>
      <c r="AG70" s="64">
        <v>240</v>
      </c>
      <c r="AH70" s="46">
        <f t="shared" si="2"/>
        <v>111</v>
      </c>
      <c r="AI70" s="47">
        <f t="shared" si="3"/>
        <v>40.6</v>
      </c>
      <c r="AK70" s="49"/>
    </row>
    <row r="71" spans="1:88" ht="15.75" thickBot="1">
      <c r="A71" s="69" t="s">
        <v>90</v>
      </c>
      <c r="B71" s="70">
        <f>SUM(B11:B69)</f>
        <v>880.00000000000023</v>
      </c>
      <c r="C71" s="70">
        <f>SUM(C11:C69)</f>
        <v>880.00000000000023</v>
      </c>
      <c r="D71" s="70">
        <f>SUM(D11:D69)</f>
        <v>880.00000000000023</v>
      </c>
      <c r="E71" s="70">
        <f>SUM(E11:E69)</f>
        <v>880.00000000000023</v>
      </c>
      <c r="F71" s="70">
        <f t="shared" ref="F71:AG71" si="21">SUM(F11:F69)</f>
        <v>880.00000000000023</v>
      </c>
      <c r="G71" s="70">
        <f t="shared" si="21"/>
        <v>880.00000000000023</v>
      </c>
      <c r="H71" s="70">
        <f t="shared" si="21"/>
        <v>880.00000000000023</v>
      </c>
      <c r="I71" s="70">
        <f t="shared" si="21"/>
        <v>880.00000000000023</v>
      </c>
      <c r="J71" s="70">
        <f t="shared" si="21"/>
        <v>880.00000000000023</v>
      </c>
      <c r="K71" s="70">
        <f t="shared" si="21"/>
        <v>880.00000000000023</v>
      </c>
      <c r="L71" s="70">
        <f t="shared" ref="L71:R71" si="22">SUM(L11:L69)</f>
        <v>880.00000000000023</v>
      </c>
      <c r="M71" s="70">
        <f t="shared" si="22"/>
        <v>865.00000000000023</v>
      </c>
      <c r="N71" s="70">
        <f t="shared" si="22"/>
        <v>865.00000000000023</v>
      </c>
      <c r="O71" s="70">
        <f t="shared" si="22"/>
        <v>865.00000000000023</v>
      </c>
      <c r="P71" s="70">
        <f t="shared" si="22"/>
        <v>865.00000000000023</v>
      </c>
      <c r="Q71" s="70">
        <f t="shared" si="22"/>
        <v>810.30000000000007</v>
      </c>
      <c r="R71" s="70">
        <f t="shared" si="22"/>
        <v>810.30000000000007</v>
      </c>
      <c r="S71" s="70">
        <f t="shared" si="21"/>
        <v>810.30000000000007</v>
      </c>
      <c r="T71" s="70">
        <f t="shared" si="21"/>
        <v>810.30000000000007</v>
      </c>
      <c r="U71" s="70">
        <f t="shared" si="21"/>
        <v>810.30000000000007</v>
      </c>
      <c r="V71" s="70">
        <f t="shared" si="21"/>
        <v>810.30000000000007</v>
      </c>
      <c r="W71" s="70">
        <f t="shared" si="21"/>
        <v>810.30000000000007</v>
      </c>
      <c r="X71" s="70">
        <f t="shared" si="21"/>
        <v>825.80000000000007</v>
      </c>
      <c r="Y71" s="70">
        <f t="shared" si="21"/>
        <v>825.80000000000007</v>
      </c>
      <c r="Z71" s="70">
        <f t="shared" si="21"/>
        <v>825.80000000000007</v>
      </c>
      <c r="AA71" s="70">
        <f t="shared" si="21"/>
        <v>878.50000000000023</v>
      </c>
      <c r="AB71" s="70">
        <f>SUM(AB11:AB69)</f>
        <v>878.50000000000023</v>
      </c>
      <c r="AC71" s="70">
        <f>SUM(AC11:AC69)</f>
        <v>885.50000000000034</v>
      </c>
      <c r="AD71" s="70">
        <f t="shared" si="21"/>
        <v>885.50000000000034</v>
      </c>
      <c r="AE71" s="70">
        <f t="shared" si="21"/>
        <v>852.70000000000027</v>
      </c>
      <c r="AF71" s="70">
        <f t="shared" si="21"/>
        <v>852.70000000000027</v>
      </c>
      <c r="AG71" s="70">
        <f t="shared" si="21"/>
        <v>1812.2049999999999</v>
      </c>
      <c r="AH71" s="46">
        <f t="shared" si="2"/>
        <v>885.50000000000034</v>
      </c>
      <c r="AI71" s="47">
        <f t="shared" si="3"/>
        <v>810.30000000000007</v>
      </c>
      <c r="AK71" s="49"/>
    </row>
    <row r="72" spans="1:88">
      <c r="A72" s="71" t="s">
        <v>91</v>
      </c>
      <c r="B72" s="44">
        <v>285</v>
      </c>
      <c r="C72" s="44">
        <v>221</v>
      </c>
      <c r="D72" s="44">
        <v>200.8</v>
      </c>
      <c r="E72" s="44">
        <v>153.1</v>
      </c>
      <c r="F72" s="44">
        <v>153.1</v>
      </c>
      <c r="G72" s="44">
        <v>180</v>
      </c>
      <c r="H72" s="44">
        <v>180</v>
      </c>
      <c r="I72" s="44">
        <v>235</v>
      </c>
      <c r="J72" s="44">
        <v>235</v>
      </c>
      <c r="K72" s="44">
        <v>275</v>
      </c>
      <c r="L72" s="44">
        <v>275</v>
      </c>
      <c r="M72" s="44">
        <v>100</v>
      </c>
      <c r="N72" s="44">
        <v>120</v>
      </c>
      <c r="O72" s="44">
        <v>40</v>
      </c>
      <c r="P72" s="44">
        <v>40</v>
      </c>
      <c r="Q72" s="44">
        <v>50</v>
      </c>
      <c r="R72" s="44">
        <v>50</v>
      </c>
      <c r="S72" s="44">
        <v>60.3</v>
      </c>
      <c r="T72" s="44">
        <v>50</v>
      </c>
      <c r="U72" s="44">
        <v>61.1</v>
      </c>
      <c r="V72" s="44">
        <v>155</v>
      </c>
      <c r="W72" s="44">
        <v>180.8</v>
      </c>
      <c r="X72" s="44">
        <v>180</v>
      </c>
      <c r="Y72" s="44">
        <v>220</v>
      </c>
      <c r="Z72" s="44">
        <v>252</v>
      </c>
      <c r="AA72" s="44">
        <v>251</v>
      </c>
      <c r="AB72" s="44">
        <v>300</v>
      </c>
      <c r="AC72" s="44">
        <v>392</v>
      </c>
      <c r="AD72" s="44">
        <v>343</v>
      </c>
      <c r="AE72" s="44">
        <v>340</v>
      </c>
      <c r="AF72" s="44">
        <v>291</v>
      </c>
      <c r="AG72" s="61">
        <v>456</v>
      </c>
      <c r="AH72" s="46">
        <f t="shared" si="2"/>
        <v>392</v>
      </c>
      <c r="AI72" s="47">
        <f t="shared" si="3"/>
        <v>40</v>
      </c>
      <c r="AK72" s="49"/>
    </row>
    <row r="73" spans="1:88">
      <c r="A73" s="72" t="s">
        <v>92</v>
      </c>
      <c r="B73" s="43">
        <v>56</v>
      </c>
      <c r="C73" s="43">
        <v>68.900000000000006</v>
      </c>
      <c r="D73" s="43">
        <v>68.900000000000006</v>
      </c>
      <c r="E73" s="43">
        <v>68.900000000000006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68.900000000000006</v>
      </c>
      <c r="K73" s="43">
        <v>68.900000000000006</v>
      </c>
      <c r="L73" s="43">
        <v>68.900000000000006</v>
      </c>
      <c r="M73" s="43">
        <v>64</v>
      </c>
      <c r="N73" s="43">
        <v>64</v>
      </c>
      <c r="O73" s="43">
        <v>64</v>
      </c>
      <c r="P73" s="43">
        <v>64</v>
      </c>
      <c r="Q73" s="43">
        <v>64</v>
      </c>
      <c r="R73" s="43">
        <v>64</v>
      </c>
      <c r="S73" s="43">
        <v>43.8</v>
      </c>
      <c r="T73" s="43">
        <v>65.5</v>
      </c>
      <c r="U73" s="43">
        <v>55.9</v>
      </c>
      <c r="V73" s="43">
        <v>52.9</v>
      </c>
      <c r="W73" s="43">
        <v>54</v>
      </c>
      <c r="X73" s="43">
        <v>58</v>
      </c>
      <c r="Y73" s="43">
        <v>58</v>
      </c>
      <c r="Z73" s="43">
        <v>60</v>
      </c>
      <c r="AA73" s="43">
        <v>62.5</v>
      </c>
      <c r="AB73" s="43">
        <v>63.9</v>
      </c>
      <c r="AC73" s="43">
        <v>63.9</v>
      </c>
      <c r="AD73" s="43">
        <v>63.9</v>
      </c>
      <c r="AE73" s="43">
        <v>63.9</v>
      </c>
      <c r="AF73" s="43">
        <v>63.9</v>
      </c>
      <c r="AG73" s="64">
        <v>111</v>
      </c>
      <c r="AH73" s="46">
        <f t="shared" si="2"/>
        <v>68.900000000000006</v>
      </c>
      <c r="AI73" s="47">
        <f t="shared" si="3"/>
        <v>43.8</v>
      </c>
      <c r="AK73" s="49"/>
    </row>
    <row r="74" spans="1:88">
      <c r="A74" s="73" t="s">
        <v>93</v>
      </c>
      <c r="B74" s="43">
        <v>31.6</v>
      </c>
      <c r="C74" s="43">
        <v>46.8</v>
      </c>
      <c r="D74" s="43">
        <v>52.7</v>
      </c>
      <c r="E74" s="43">
        <v>51.3</v>
      </c>
      <c r="F74" s="43">
        <v>51.3</v>
      </c>
      <c r="G74" s="43">
        <v>51.3</v>
      </c>
      <c r="H74" s="43">
        <v>51.3</v>
      </c>
      <c r="I74" s="43">
        <v>51.3</v>
      </c>
      <c r="J74" s="43">
        <v>51.3</v>
      </c>
      <c r="K74" s="43">
        <v>51.3</v>
      </c>
      <c r="L74" s="43">
        <v>51.3</v>
      </c>
      <c r="M74" s="43">
        <v>39</v>
      </c>
      <c r="N74" s="43">
        <v>39</v>
      </c>
      <c r="O74" s="43">
        <v>39</v>
      </c>
      <c r="P74" s="43">
        <v>39</v>
      </c>
      <c r="Q74" s="43">
        <v>39</v>
      </c>
      <c r="R74" s="43">
        <v>39</v>
      </c>
      <c r="S74" s="43">
        <v>39</v>
      </c>
      <c r="T74" s="43">
        <v>34.299999999999997</v>
      </c>
      <c r="U74" s="43">
        <v>33.5</v>
      </c>
      <c r="V74" s="43">
        <v>33.1</v>
      </c>
      <c r="W74" s="43">
        <v>32.1</v>
      </c>
      <c r="X74" s="43">
        <v>33</v>
      </c>
      <c r="Y74" s="43">
        <v>31</v>
      </c>
      <c r="Z74" s="43">
        <v>30.4</v>
      </c>
      <c r="AA74" s="43">
        <v>32.5</v>
      </c>
      <c r="AB74" s="43">
        <v>34.6</v>
      </c>
      <c r="AC74" s="43">
        <v>34.6</v>
      </c>
      <c r="AD74" s="43">
        <v>34.6</v>
      </c>
      <c r="AE74" s="43">
        <v>34.6</v>
      </c>
      <c r="AF74" s="43">
        <v>34.6</v>
      </c>
      <c r="AG74" s="64">
        <v>60</v>
      </c>
      <c r="AH74" s="46">
        <f t="shared" si="2"/>
        <v>52.7</v>
      </c>
      <c r="AI74" s="47">
        <f t="shared" si="3"/>
        <v>30.4</v>
      </c>
      <c r="AK74" s="49"/>
    </row>
    <row r="75" spans="1:88">
      <c r="A75" s="74" t="s">
        <v>94</v>
      </c>
      <c r="B75" s="43">
        <v>21.7</v>
      </c>
      <c r="C75" s="43">
        <v>26.9</v>
      </c>
      <c r="D75" s="43">
        <v>26.4</v>
      </c>
      <c r="E75" s="43">
        <v>26.8</v>
      </c>
      <c r="F75" s="43">
        <v>26.8</v>
      </c>
      <c r="G75" s="43">
        <v>26.8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26</v>
      </c>
      <c r="N75" s="43">
        <v>26</v>
      </c>
      <c r="O75" s="43">
        <v>26</v>
      </c>
      <c r="P75" s="43">
        <v>26</v>
      </c>
      <c r="Q75" s="43">
        <v>26</v>
      </c>
      <c r="R75" s="43">
        <v>26</v>
      </c>
      <c r="S75" s="43">
        <v>26</v>
      </c>
      <c r="T75" s="43">
        <v>27.9</v>
      </c>
      <c r="U75" s="43">
        <v>28.5</v>
      </c>
      <c r="V75" s="43">
        <v>28.3</v>
      </c>
      <c r="W75" s="43">
        <v>28.4</v>
      </c>
      <c r="X75" s="43">
        <v>28.3</v>
      </c>
      <c r="Y75" s="43">
        <v>28.3</v>
      </c>
      <c r="Z75" s="43">
        <v>28.3</v>
      </c>
      <c r="AA75" s="43">
        <v>28.7</v>
      </c>
      <c r="AB75" s="43">
        <v>28.7</v>
      </c>
      <c r="AC75" s="43">
        <v>28.7</v>
      </c>
      <c r="AD75" s="43">
        <v>28.7</v>
      </c>
      <c r="AE75" s="43">
        <v>28.7</v>
      </c>
      <c r="AF75" s="43">
        <v>28.7</v>
      </c>
      <c r="AG75" s="75">
        <v>42.5</v>
      </c>
      <c r="AH75" s="46">
        <f t="shared" ref="AH75:AH138" si="23">MAX(B75:AF75)</f>
        <v>28.7</v>
      </c>
      <c r="AI75" s="47">
        <f t="shared" ref="AI75:AI138" si="24">MIN(B75:AF75)</f>
        <v>21.7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</v>
      </c>
      <c r="N76" s="43">
        <v>22</v>
      </c>
      <c r="O76" s="43">
        <v>22</v>
      </c>
      <c r="P76" s="43">
        <v>22</v>
      </c>
      <c r="Q76" s="43">
        <v>22</v>
      </c>
      <c r="R76" s="43">
        <v>22</v>
      </c>
      <c r="S76" s="43">
        <v>22</v>
      </c>
      <c r="T76" s="43">
        <v>22.3</v>
      </c>
      <c r="U76" s="43">
        <v>22.2</v>
      </c>
      <c r="V76" s="43">
        <v>22.3</v>
      </c>
      <c r="W76" s="43">
        <v>22.2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23"/>
        <v>22.3</v>
      </c>
      <c r="AI76" s="47">
        <f t="shared" si="24"/>
        <v>22</v>
      </c>
      <c r="AK76" s="49"/>
    </row>
    <row r="77" spans="1:88" ht="15.75" thickBot="1">
      <c r="A77" s="76" t="s">
        <v>96</v>
      </c>
      <c r="B77" s="77">
        <v>5.9</v>
      </c>
      <c r="C77" s="77">
        <v>8</v>
      </c>
      <c r="D77" s="77">
        <v>8</v>
      </c>
      <c r="E77" s="77">
        <v>8</v>
      </c>
      <c r="F77" s="77">
        <v>8</v>
      </c>
      <c r="G77" s="77">
        <v>8</v>
      </c>
      <c r="H77" s="77">
        <v>8</v>
      </c>
      <c r="I77" s="77">
        <v>8</v>
      </c>
      <c r="J77" s="77">
        <v>8</v>
      </c>
      <c r="K77" s="77">
        <v>8</v>
      </c>
      <c r="L77" s="77">
        <v>8</v>
      </c>
      <c r="M77" s="77">
        <v>8</v>
      </c>
      <c r="N77" s="77">
        <v>8</v>
      </c>
      <c r="O77" s="77">
        <v>8</v>
      </c>
      <c r="P77" s="77">
        <v>8</v>
      </c>
      <c r="Q77" s="77">
        <v>8</v>
      </c>
      <c r="R77" s="77">
        <v>8</v>
      </c>
      <c r="S77" s="77">
        <v>8</v>
      </c>
      <c r="T77" s="77">
        <v>8.3000000000000007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8.3000000000000007</v>
      </c>
      <c r="AB77" s="77">
        <v>8.3000000000000007</v>
      </c>
      <c r="AC77" s="77">
        <v>8.3000000000000007</v>
      </c>
      <c r="AD77" s="77">
        <v>8.3000000000000007</v>
      </c>
      <c r="AE77" s="77">
        <v>8.3000000000000007</v>
      </c>
      <c r="AF77" s="77">
        <v>8.3000000000000007</v>
      </c>
      <c r="AG77" s="78">
        <v>14.8</v>
      </c>
      <c r="AH77" s="46">
        <f t="shared" si="23"/>
        <v>8.3000000000000007</v>
      </c>
      <c r="AI77" s="47">
        <f t="shared" si="24"/>
        <v>5.9</v>
      </c>
      <c r="AK77" s="49"/>
    </row>
    <row r="78" spans="1:88" ht="15.75" thickBot="1">
      <c r="A78" s="79" t="s">
        <v>97</v>
      </c>
      <c r="B78" s="70">
        <f>SUM(B72:B77)</f>
        <v>422.4</v>
      </c>
      <c r="C78" s="70">
        <f>SUM(C72:C77)</f>
        <v>393.79999999999995</v>
      </c>
      <c r="D78" s="70">
        <f>SUM(D72:D77)</f>
        <v>379</v>
      </c>
      <c r="E78" s="70">
        <f>SUM(E72:E77)</f>
        <v>330.3</v>
      </c>
      <c r="F78" s="70">
        <f t="shared" ref="F78:AG78" si="25">SUM(F72:F77)</f>
        <v>330.3</v>
      </c>
      <c r="G78" s="70">
        <f t="shared" si="25"/>
        <v>357.2</v>
      </c>
      <c r="H78" s="70">
        <f t="shared" si="25"/>
        <v>357.2</v>
      </c>
      <c r="I78" s="70">
        <f t="shared" si="25"/>
        <v>412.2</v>
      </c>
      <c r="J78" s="70">
        <f t="shared" si="25"/>
        <v>412.2</v>
      </c>
      <c r="K78" s="70">
        <f t="shared" si="25"/>
        <v>452.2</v>
      </c>
      <c r="L78" s="70">
        <f t="shared" ref="L78:R78" si="26">SUM(L72:L77)</f>
        <v>452.2</v>
      </c>
      <c r="M78" s="70">
        <f t="shared" si="26"/>
        <v>259</v>
      </c>
      <c r="N78" s="70">
        <f t="shared" si="26"/>
        <v>279</v>
      </c>
      <c r="O78" s="70">
        <f t="shared" si="26"/>
        <v>199</v>
      </c>
      <c r="P78" s="70">
        <f t="shared" si="26"/>
        <v>199</v>
      </c>
      <c r="Q78" s="70">
        <f t="shared" si="26"/>
        <v>209</v>
      </c>
      <c r="R78" s="70">
        <f t="shared" si="26"/>
        <v>209</v>
      </c>
      <c r="S78" s="70">
        <f t="shared" si="25"/>
        <v>199.1</v>
      </c>
      <c r="T78" s="70">
        <f t="shared" si="25"/>
        <v>208.30000000000004</v>
      </c>
      <c r="U78" s="70">
        <f t="shared" si="25"/>
        <v>209.39999999999998</v>
      </c>
      <c r="V78" s="70">
        <f t="shared" si="25"/>
        <v>299.8</v>
      </c>
      <c r="W78" s="70">
        <f t="shared" si="25"/>
        <v>325.7</v>
      </c>
      <c r="X78" s="70">
        <f t="shared" si="25"/>
        <v>329.7</v>
      </c>
      <c r="Y78" s="70">
        <f t="shared" si="25"/>
        <v>367.7</v>
      </c>
      <c r="Z78" s="70">
        <f t="shared" si="25"/>
        <v>401.2</v>
      </c>
      <c r="AA78" s="70">
        <f t="shared" si="25"/>
        <v>405.3</v>
      </c>
      <c r="AB78" s="70">
        <f>SUM(AB72:AB77)</f>
        <v>457.8</v>
      </c>
      <c r="AC78" s="70">
        <f>SUM(AC72:AC77)</f>
        <v>549.79999999999995</v>
      </c>
      <c r="AD78" s="70">
        <f t="shared" si="25"/>
        <v>500.8</v>
      </c>
      <c r="AE78" s="70">
        <f t="shared" si="25"/>
        <v>497.8</v>
      </c>
      <c r="AF78" s="70">
        <f t="shared" si="25"/>
        <v>448.8</v>
      </c>
      <c r="AG78" s="80">
        <f t="shared" si="25"/>
        <v>706.4</v>
      </c>
      <c r="AH78" s="46">
        <f t="shared" si="23"/>
        <v>549.79999999999995</v>
      </c>
      <c r="AI78" s="47">
        <f t="shared" si="24"/>
        <v>199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131</v>
      </c>
      <c r="C79" s="44">
        <v>110</v>
      </c>
      <c r="D79" s="44">
        <v>107.7</v>
      </c>
      <c r="E79" s="44">
        <v>107.7</v>
      </c>
      <c r="F79" s="44">
        <v>107.7</v>
      </c>
      <c r="G79" s="44">
        <v>107.7</v>
      </c>
      <c r="H79" s="44">
        <v>107.7</v>
      </c>
      <c r="I79" s="44">
        <v>107.7</v>
      </c>
      <c r="J79" s="44">
        <v>107.7</v>
      </c>
      <c r="K79" s="44">
        <v>125</v>
      </c>
      <c r="L79" s="44">
        <v>100</v>
      </c>
      <c r="M79" s="44">
        <v>86</v>
      </c>
      <c r="N79" s="44">
        <v>96</v>
      </c>
      <c r="O79" s="44">
        <v>72.7</v>
      </c>
      <c r="P79" s="44">
        <v>48</v>
      </c>
      <c r="Q79" s="44">
        <v>48</v>
      </c>
      <c r="R79" s="44">
        <v>48</v>
      </c>
      <c r="S79" s="44">
        <v>48</v>
      </c>
      <c r="T79" s="44">
        <v>40.4</v>
      </c>
      <c r="U79" s="44">
        <v>48</v>
      </c>
      <c r="V79" s="44">
        <v>42.2</v>
      </c>
      <c r="W79" s="44">
        <v>42</v>
      </c>
      <c r="X79" s="44">
        <v>42</v>
      </c>
      <c r="Y79" s="44">
        <v>103</v>
      </c>
      <c r="Z79" s="44">
        <v>145.5</v>
      </c>
      <c r="AA79" s="44">
        <v>145</v>
      </c>
      <c r="AB79" s="44">
        <v>145</v>
      </c>
      <c r="AC79" s="44">
        <v>145</v>
      </c>
      <c r="AD79" s="44">
        <v>145</v>
      </c>
      <c r="AE79" s="44">
        <v>120</v>
      </c>
      <c r="AF79" s="44">
        <v>102</v>
      </c>
      <c r="AG79" s="61">
        <v>144</v>
      </c>
      <c r="AH79" s="46">
        <f t="shared" si="23"/>
        <v>145.5</v>
      </c>
      <c r="AI79" s="47">
        <f t="shared" si="24"/>
        <v>40.4</v>
      </c>
      <c r="AK79" s="49"/>
      <c r="AY79" s="1" t="s">
        <v>99</v>
      </c>
      <c r="AZ79" s="82">
        <f>ROUND(C97,0)</f>
        <v>-186</v>
      </c>
      <c r="BA79" s="81">
        <f t="shared" ref="BA79:BD83" si="27">D97</f>
        <v>-174</v>
      </c>
      <c r="BB79" s="81">
        <f t="shared" si="27"/>
        <v>-129.4</v>
      </c>
      <c r="BC79" s="81">
        <f t="shared" si="27"/>
        <v>-136</v>
      </c>
      <c r="BD79" s="81">
        <f t="shared" si="27"/>
        <v>-180</v>
      </c>
      <c r="BE79" s="82">
        <f>I97</f>
        <v>-131</v>
      </c>
      <c r="BF79" s="82">
        <f>K97</f>
        <v>-120</v>
      </c>
      <c r="BG79" s="82">
        <f t="shared" ref="BG79:BP83" si="28">M97</f>
        <v>141</v>
      </c>
      <c r="BH79" s="82">
        <f t="shared" si="28"/>
        <v>200</v>
      </c>
      <c r="BI79" s="82">
        <f t="shared" si="28"/>
        <v>258</v>
      </c>
      <c r="BJ79" s="82">
        <f t="shared" si="28"/>
        <v>280</v>
      </c>
      <c r="BK79" s="82">
        <f t="shared" si="28"/>
        <v>280</v>
      </c>
      <c r="BL79" s="82">
        <f t="shared" si="28"/>
        <v>270</v>
      </c>
      <c r="BM79" s="82">
        <f t="shared" si="28"/>
        <v>350</v>
      </c>
      <c r="BN79" s="82">
        <f t="shared" si="28"/>
        <v>290.3</v>
      </c>
      <c r="BO79" s="82">
        <f t="shared" si="28"/>
        <v>245</v>
      </c>
      <c r="BP79" s="82">
        <f t="shared" si="28"/>
        <v>273</v>
      </c>
      <c r="BQ79" s="82">
        <f>X97</f>
        <v>55</v>
      </c>
      <c r="BR79" s="82">
        <f>Z97</f>
        <v>56</v>
      </c>
      <c r="BS79" s="81">
        <f>AB97</f>
        <v>-51.5</v>
      </c>
      <c r="BT79" s="81">
        <f t="shared" ref="BT79:BV83" si="29">AD97</f>
        <v>-165</v>
      </c>
      <c r="BU79" s="81">
        <f t="shared" si="29"/>
        <v>-170</v>
      </c>
      <c r="BV79" s="81">
        <f t="shared" si="29"/>
        <v>-143</v>
      </c>
      <c r="BW79" s="81">
        <f>B97</f>
        <v>-249</v>
      </c>
    </row>
    <row r="80" spans="1:88">
      <c r="A80" s="63" t="s">
        <v>100</v>
      </c>
      <c r="B80" s="43">
        <v>60</v>
      </c>
      <c r="C80" s="43">
        <v>59.2</v>
      </c>
      <c r="D80" s="43">
        <v>53.5</v>
      </c>
      <c r="E80" s="43">
        <v>54.3</v>
      </c>
      <c r="F80" s="43">
        <v>54.3</v>
      </c>
      <c r="G80" s="43">
        <v>54.3</v>
      </c>
      <c r="H80" s="43">
        <v>54.3</v>
      </c>
      <c r="I80" s="43">
        <v>54.3</v>
      </c>
      <c r="J80" s="43">
        <v>54.3</v>
      </c>
      <c r="K80" s="43">
        <v>64</v>
      </c>
      <c r="L80" s="43">
        <v>50</v>
      </c>
      <c r="M80" s="43">
        <v>50</v>
      </c>
      <c r="N80" s="43">
        <v>50</v>
      </c>
      <c r="O80" s="43">
        <v>34</v>
      </c>
      <c r="P80" s="43">
        <v>24.9</v>
      </c>
      <c r="Q80" s="43">
        <v>24.9</v>
      </c>
      <c r="R80" s="43">
        <v>35</v>
      </c>
      <c r="S80" s="43">
        <v>25</v>
      </c>
      <c r="T80" s="43">
        <v>24.6</v>
      </c>
      <c r="U80" s="43">
        <v>24.9</v>
      </c>
      <c r="V80" s="43">
        <v>4.4000000000000004</v>
      </c>
      <c r="W80" s="43">
        <v>10.1</v>
      </c>
      <c r="X80" s="43">
        <v>24.7</v>
      </c>
      <c r="Y80" s="43">
        <v>63.3</v>
      </c>
      <c r="Z80" s="43">
        <v>55.4</v>
      </c>
      <c r="AA80" s="43">
        <v>68.8</v>
      </c>
      <c r="AB80" s="43">
        <v>68.8</v>
      </c>
      <c r="AC80" s="43">
        <v>68.8</v>
      </c>
      <c r="AD80" s="43">
        <v>68.8</v>
      </c>
      <c r="AE80" s="43">
        <v>54</v>
      </c>
      <c r="AF80" s="43">
        <v>50</v>
      </c>
      <c r="AG80" s="64">
        <v>70</v>
      </c>
      <c r="AH80" s="46">
        <f t="shared" si="23"/>
        <v>68.8</v>
      </c>
      <c r="AI80" s="47">
        <f t="shared" si="24"/>
        <v>4.4000000000000004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52.1</v>
      </c>
      <c r="BN80" s="82">
        <f t="shared" si="28"/>
        <v>0</v>
      </c>
      <c r="BO80" s="82">
        <f t="shared" si="28"/>
        <v>0</v>
      </c>
      <c r="BP80" s="82">
        <f t="shared" si="28"/>
        <v>43.55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>
      <c r="A81" s="63" t="s">
        <v>102</v>
      </c>
      <c r="B81" s="43">
        <v>69</v>
      </c>
      <c r="C81" s="43">
        <v>67.900000000000006</v>
      </c>
      <c r="D81" s="43">
        <v>54</v>
      </c>
      <c r="E81" s="43">
        <v>48.8</v>
      </c>
      <c r="F81" s="43">
        <v>48.8</v>
      </c>
      <c r="G81" s="43">
        <v>48.8</v>
      </c>
      <c r="H81" s="43">
        <v>48.8</v>
      </c>
      <c r="I81" s="43">
        <v>67</v>
      </c>
      <c r="J81" s="43">
        <v>67</v>
      </c>
      <c r="K81" s="43">
        <v>67</v>
      </c>
      <c r="L81" s="43">
        <v>66</v>
      </c>
      <c r="M81" s="43">
        <v>66</v>
      </c>
      <c r="N81" s="43">
        <v>66</v>
      </c>
      <c r="O81" s="43">
        <v>50.7</v>
      </c>
      <c r="P81" s="43">
        <v>48.2</v>
      </c>
      <c r="Q81" s="43">
        <v>48.2</v>
      </c>
      <c r="R81" s="43">
        <v>48.2</v>
      </c>
      <c r="S81" s="43">
        <v>48.4</v>
      </c>
      <c r="T81" s="43">
        <v>47.3</v>
      </c>
      <c r="U81" s="43">
        <v>47.4</v>
      </c>
      <c r="V81" s="43">
        <v>33.9</v>
      </c>
      <c r="W81" s="43">
        <v>35.5</v>
      </c>
      <c r="X81" s="43">
        <v>35.6</v>
      </c>
      <c r="Y81" s="43">
        <v>68</v>
      </c>
      <c r="Z81" s="43">
        <v>70.5</v>
      </c>
      <c r="AA81" s="43">
        <v>71.099999999999994</v>
      </c>
      <c r="AB81" s="43">
        <v>69</v>
      </c>
      <c r="AC81" s="43">
        <v>69</v>
      </c>
      <c r="AD81" s="43">
        <v>69</v>
      </c>
      <c r="AE81" s="43">
        <v>52</v>
      </c>
      <c r="AF81" s="43">
        <v>51</v>
      </c>
      <c r="AG81" s="64">
        <v>69</v>
      </c>
      <c r="AH81" s="46">
        <f t="shared" si="23"/>
        <v>71.099999999999994</v>
      </c>
      <c r="AI81" s="47">
        <f t="shared" si="24"/>
        <v>33.9</v>
      </c>
      <c r="AK81" s="49"/>
      <c r="AL81" s="83"/>
      <c r="AO81" s="83"/>
      <c r="AY81" s="1" t="s">
        <v>103</v>
      </c>
      <c r="AZ81" s="82">
        <f>ROUND(C99,0)</f>
        <v>63</v>
      </c>
      <c r="BA81" s="81">
        <f t="shared" si="27"/>
        <v>60</v>
      </c>
      <c r="BB81" s="81">
        <f t="shared" si="27"/>
        <v>59</v>
      </c>
      <c r="BC81" s="81">
        <f t="shared" si="27"/>
        <v>58</v>
      </c>
      <c r="BD81" s="81">
        <f t="shared" si="27"/>
        <v>58</v>
      </c>
      <c r="BE81" s="82">
        <f>I99</f>
        <v>52.5</v>
      </c>
      <c r="BF81" s="82">
        <f>K99</f>
        <v>50</v>
      </c>
      <c r="BG81" s="82">
        <f t="shared" si="28"/>
        <v>48</v>
      </c>
      <c r="BH81" s="82">
        <f t="shared" si="28"/>
        <v>47</v>
      </c>
      <c r="BI81" s="82">
        <f t="shared" si="28"/>
        <v>124</v>
      </c>
      <c r="BJ81" s="82">
        <f t="shared" si="28"/>
        <v>122</v>
      </c>
      <c r="BK81" s="82">
        <f t="shared" si="28"/>
        <v>122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137</v>
      </c>
      <c r="BR81" s="82">
        <f>Z99</f>
        <v>116</v>
      </c>
      <c r="BS81" s="81">
        <f>AB99</f>
        <v>99.8</v>
      </c>
      <c r="BT81" s="81">
        <f t="shared" si="29"/>
        <v>70</v>
      </c>
      <c r="BU81" s="81">
        <f t="shared" si="29"/>
        <v>71.099999999999994</v>
      </c>
      <c r="BV81" s="81">
        <f t="shared" si="29"/>
        <v>69</v>
      </c>
      <c r="BW81" s="81">
        <f>B99</f>
        <v>23</v>
      </c>
    </row>
    <row r="82" spans="1:75" s="83" customFormat="1">
      <c r="A82" s="63" t="s">
        <v>104</v>
      </c>
      <c r="B82" s="43">
        <v>60</v>
      </c>
      <c r="C82" s="43">
        <v>59.1</v>
      </c>
      <c r="D82" s="43">
        <v>59.4</v>
      </c>
      <c r="E82" s="43">
        <v>59.3</v>
      </c>
      <c r="F82" s="43">
        <v>59.3</v>
      </c>
      <c r="G82" s="43">
        <v>59.3</v>
      </c>
      <c r="H82" s="43">
        <v>59.3</v>
      </c>
      <c r="I82" s="43">
        <v>59.3</v>
      </c>
      <c r="J82" s="43">
        <v>59.3</v>
      </c>
      <c r="K82" s="43">
        <v>59.3</v>
      </c>
      <c r="L82" s="43">
        <v>59.3</v>
      </c>
      <c r="M82" s="43">
        <v>59.3</v>
      </c>
      <c r="N82" s="43">
        <v>59.3</v>
      </c>
      <c r="O82" s="43">
        <v>59.3</v>
      </c>
      <c r="P82" s="43">
        <v>59.3</v>
      </c>
      <c r="Q82" s="43">
        <v>59.3</v>
      </c>
      <c r="R82" s="43">
        <v>59.3</v>
      </c>
      <c r="S82" s="43">
        <v>57.1</v>
      </c>
      <c r="T82" s="43">
        <v>46</v>
      </c>
      <c r="U82" s="43">
        <v>59.7</v>
      </c>
      <c r="V82" s="43">
        <v>60</v>
      </c>
      <c r="W82" s="43">
        <v>60</v>
      </c>
      <c r="X82" s="43">
        <v>59.7</v>
      </c>
      <c r="Y82" s="43">
        <v>60</v>
      </c>
      <c r="Z82" s="43">
        <v>59.7</v>
      </c>
      <c r="AA82" s="43">
        <v>59.7</v>
      </c>
      <c r="AB82" s="43">
        <v>59.9</v>
      </c>
      <c r="AC82" s="43">
        <v>59.9</v>
      </c>
      <c r="AD82" s="43">
        <v>59.9</v>
      </c>
      <c r="AE82" s="43">
        <v>59.9</v>
      </c>
      <c r="AF82" s="43">
        <v>59.9</v>
      </c>
      <c r="AG82" s="64">
        <v>60</v>
      </c>
      <c r="AH82" s="46">
        <f t="shared" si="23"/>
        <v>60</v>
      </c>
      <c r="AI82" s="47">
        <f t="shared" si="24"/>
        <v>46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16</v>
      </c>
      <c r="BH82" s="82">
        <f t="shared" si="28"/>
        <v>10</v>
      </c>
      <c r="BI82" s="82">
        <f t="shared" si="28"/>
        <v>18</v>
      </c>
      <c r="BJ82" s="82">
        <f t="shared" si="28"/>
        <v>15.3</v>
      </c>
      <c r="BK82" s="82">
        <f t="shared" si="28"/>
        <v>15.3</v>
      </c>
      <c r="BL82" s="82">
        <f t="shared" si="28"/>
        <v>29.8</v>
      </c>
      <c r="BM82" s="82">
        <f t="shared" si="28"/>
        <v>26.1</v>
      </c>
      <c r="BN82" s="82">
        <f t="shared" si="28"/>
        <v>26.5</v>
      </c>
      <c r="BO82" s="82">
        <f t="shared" si="28"/>
        <v>30.4</v>
      </c>
      <c r="BP82" s="82">
        <f t="shared" si="28"/>
        <v>21.6</v>
      </c>
      <c r="BQ82" s="82">
        <f>X100</f>
        <v>22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0</v>
      </c>
    </row>
    <row r="83" spans="1:75">
      <c r="A83" s="63" t="s">
        <v>106</v>
      </c>
      <c r="B83" s="44">
        <v>13</v>
      </c>
      <c r="C83" s="44">
        <v>11</v>
      </c>
      <c r="D83" s="44">
        <v>10.6</v>
      </c>
      <c r="E83" s="44">
        <v>11</v>
      </c>
      <c r="F83" s="44">
        <v>11</v>
      </c>
      <c r="G83" s="44">
        <v>11</v>
      </c>
      <c r="H83" s="44">
        <v>11</v>
      </c>
      <c r="I83" s="44">
        <v>11</v>
      </c>
      <c r="J83" s="44">
        <v>15</v>
      </c>
      <c r="K83" s="44">
        <v>15</v>
      </c>
      <c r="L83" s="44">
        <v>10</v>
      </c>
      <c r="M83" s="44">
        <v>10</v>
      </c>
      <c r="N83" s="44">
        <v>15</v>
      </c>
      <c r="O83" s="44">
        <v>10.9</v>
      </c>
      <c r="P83" s="44">
        <v>10.9</v>
      </c>
      <c r="Q83" s="44">
        <v>10.9</v>
      </c>
      <c r="R83" s="44">
        <v>10.9</v>
      </c>
      <c r="S83" s="44">
        <v>11</v>
      </c>
      <c r="T83" s="43">
        <v>10.4</v>
      </c>
      <c r="U83" s="43">
        <v>10.199999999999999</v>
      </c>
      <c r="V83" s="43">
        <v>0</v>
      </c>
      <c r="W83" s="43">
        <v>0</v>
      </c>
      <c r="X83" s="43">
        <v>0</v>
      </c>
      <c r="Y83" s="43">
        <v>20.399999999999999</v>
      </c>
      <c r="Z83" s="43">
        <v>24.9</v>
      </c>
      <c r="AA83" s="43">
        <v>28.5</v>
      </c>
      <c r="AB83" s="43">
        <v>28.5</v>
      </c>
      <c r="AC83" s="43">
        <v>28.5</v>
      </c>
      <c r="AD83" s="43">
        <v>28.5</v>
      </c>
      <c r="AE83" s="43">
        <v>28.5</v>
      </c>
      <c r="AF83" s="43">
        <v>14.3</v>
      </c>
      <c r="AG83" s="64">
        <v>30</v>
      </c>
      <c r="AH83" s="46">
        <f t="shared" si="23"/>
        <v>28.5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42.7</v>
      </c>
      <c r="BJ83" s="82">
        <f t="shared" si="28"/>
        <v>57</v>
      </c>
      <c r="BK83" s="82">
        <f t="shared" si="28"/>
        <v>57</v>
      </c>
      <c r="BL83" s="82">
        <f t="shared" si="28"/>
        <v>58</v>
      </c>
      <c r="BM83" s="82">
        <f t="shared" si="28"/>
        <v>60.3</v>
      </c>
      <c r="BN83" s="82">
        <f t="shared" si="28"/>
        <v>59</v>
      </c>
      <c r="BO83" s="82">
        <f t="shared" si="28"/>
        <v>62.2</v>
      </c>
      <c r="BP83" s="82">
        <f t="shared" si="28"/>
        <v>65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8.8000000000000007</v>
      </c>
      <c r="N84" s="44">
        <v>11.7</v>
      </c>
      <c r="O84" s="44">
        <v>14.4</v>
      </c>
      <c r="P84" s="44">
        <v>16.899999999999999</v>
      </c>
      <c r="Q84" s="44">
        <v>17.3</v>
      </c>
      <c r="R84" s="44">
        <v>17.3</v>
      </c>
      <c r="S84" s="44">
        <v>13.6</v>
      </c>
      <c r="T84" s="43">
        <v>10.7</v>
      </c>
      <c r="U84" s="43">
        <v>6.3</v>
      </c>
      <c r="V84" s="43">
        <v>2.9</v>
      </c>
      <c r="W84" s="43">
        <v>0.3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17.3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11.1</v>
      </c>
      <c r="C85" s="43">
        <v>11</v>
      </c>
      <c r="D85" s="43">
        <v>11</v>
      </c>
      <c r="E85" s="43">
        <v>11</v>
      </c>
      <c r="F85" s="43">
        <v>11</v>
      </c>
      <c r="G85" s="43">
        <v>11</v>
      </c>
      <c r="H85" s="43">
        <v>11</v>
      </c>
      <c r="I85" s="43">
        <v>11</v>
      </c>
      <c r="J85" s="43">
        <v>11</v>
      </c>
      <c r="K85" s="43">
        <v>11</v>
      </c>
      <c r="L85" s="43">
        <v>11</v>
      </c>
      <c r="M85" s="43">
        <v>11</v>
      </c>
      <c r="N85" s="43">
        <v>11</v>
      </c>
      <c r="O85" s="43">
        <v>11</v>
      </c>
      <c r="P85" s="43">
        <v>11</v>
      </c>
      <c r="Q85" s="43">
        <v>11</v>
      </c>
      <c r="R85" s="43">
        <v>11</v>
      </c>
      <c r="S85" s="43">
        <v>11</v>
      </c>
      <c r="T85" s="43">
        <v>11</v>
      </c>
      <c r="U85" s="43">
        <v>10.8</v>
      </c>
      <c r="V85" s="43">
        <v>10.7</v>
      </c>
      <c r="W85" s="43">
        <v>10.6</v>
      </c>
      <c r="X85" s="43">
        <v>10.5</v>
      </c>
      <c r="Y85" s="43">
        <v>10.3</v>
      </c>
      <c r="Z85" s="43">
        <v>10.5</v>
      </c>
      <c r="AA85" s="43">
        <v>10</v>
      </c>
      <c r="AB85" s="43">
        <v>10</v>
      </c>
      <c r="AC85" s="43">
        <v>10</v>
      </c>
      <c r="AD85" s="43">
        <v>10</v>
      </c>
      <c r="AE85" s="43">
        <v>10</v>
      </c>
      <c r="AF85" s="43">
        <v>10</v>
      </c>
      <c r="AG85" s="64">
        <v>24</v>
      </c>
      <c r="AH85" s="46">
        <f t="shared" si="23"/>
        <v>11.1</v>
      </c>
      <c r="AI85" s="47">
        <f t="shared" si="24"/>
        <v>10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-186</v>
      </c>
      <c r="BA86" s="82">
        <f t="shared" si="31"/>
        <v>-174</v>
      </c>
      <c r="BB86" s="82">
        <f t="shared" si="31"/>
        <v>-129.4</v>
      </c>
      <c r="BC86" s="82">
        <f t="shared" si="31"/>
        <v>-136</v>
      </c>
      <c r="BD86" s="82">
        <f t="shared" si="31"/>
        <v>-180</v>
      </c>
      <c r="BE86" s="82">
        <f t="shared" si="31"/>
        <v>-131</v>
      </c>
      <c r="BF86" s="82">
        <f t="shared" si="31"/>
        <v>-120</v>
      </c>
      <c r="BG86" s="82">
        <f t="shared" si="31"/>
        <v>141</v>
      </c>
      <c r="BH86" s="82">
        <f t="shared" si="31"/>
        <v>200</v>
      </c>
      <c r="BI86" s="82">
        <f t="shared" si="31"/>
        <v>258</v>
      </c>
      <c r="BJ86" s="82">
        <f t="shared" si="31"/>
        <v>280</v>
      </c>
      <c r="BK86" s="82">
        <f t="shared" si="31"/>
        <v>280</v>
      </c>
      <c r="BL86" s="82">
        <f t="shared" si="31"/>
        <v>270</v>
      </c>
      <c r="BM86" s="82">
        <f t="shared" si="31"/>
        <v>350</v>
      </c>
      <c r="BN86" s="82">
        <f t="shared" si="31"/>
        <v>290.3</v>
      </c>
      <c r="BO86" s="82">
        <f t="shared" si="31"/>
        <v>245</v>
      </c>
      <c r="BP86" s="82">
        <f t="shared" si="31"/>
        <v>273</v>
      </c>
      <c r="BQ86" s="82">
        <f t="shared" si="31"/>
        <v>55</v>
      </c>
      <c r="BR86" s="82">
        <f t="shared" si="31"/>
        <v>56</v>
      </c>
      <c r="BS86" s="82">
        <f t="shared" si="31"/>
        <v>-51.5</v>
      </c>
      <c r="BT86" s="82">
        <f t="shared" si="31"/>
        <v>-165</v>
      </c>
      <c r="BU86" s="82">
        <f t="shared" si="31"/>
        <v>-170</v>
      </c>
      <c r="BV86" s="82">
        <f t="shared" si="31"/>
        <v>-143</v>
      </c>
      <c r="BW86" s="82">
        <f t="shared" si="31"/>
        <v>-249</v>
      </c>
    </row>
    <row r="87" spans="1:75">
      <c r="A87" s="63" t="s">
        <v>112</v>
      </c>
      <c r="B87" s="43">
        <v>8.1999999999999993</v>
      </c>
      <c r="C87" s="43">
        <v>9.1</v>
      </c>
      <c r="D87" s="43">
        <v>9.1999999999999993</v>
      </c>
      <c r="E87" s="43">
        <v>9.1999999999999993</v>
      </c>
      <c r="F87" s="43">
        <v>9.1999999999999993</v>
      </c>
      <c r="G87" s="43">
        <v>9.1999999999999993</v>
      </c>
      <c r="H87" s="43">
        <v>9.1999999999999993</v>
      </c>
      <c r="I87" s="43">
        <v>9.1999999999999993</v>
      </c>
      <c r="J87" s="43">
        <v>9.1999999999999993</v>
      </c>
      <c r="K87" s="43">
        <v>9.1999999999999993</v>
      </c>
      <c r="L87" s="43">
        <v>9.1999999999999993</v>
      </c>
      <c r="M87" s="43">
        <v>7.9</v>
      </c>
      <c r="N87" s="43">
        <v>7.9</v>
      </c>
      <c r="O87" s="43">
        <v>7.9</v>
      </c>
      <c r="P87" s="43">
        <v>7.9</v>
      </c>
      <c r="Q87" s="43">
        <v>7.9</v>
      </c>
      <c r="R87" s="43">
        <v>7.9</v>
      </c>
      <c r="S87" s="43">
        <v>7.9</v>
      </c>
      <c r="T87" s="43">
        <v>6.9</v>
      </c>
      <c r="U87" s="43">
        <v>7.4</v>
      </c>
      <c r="V87" s="43">
        <v>7.4</v>
      </c>
      <c r="W87" s="43">
        <v>7.4</v>
      </c>
      <c r="X87" s="43">
        <v>8.6999999999999993</v>
      </c>
      <c r="Y87" s="43">
        <v>8.3000000000000007</v>
      </c>
      <c r="Z87" s="43">
        <v>8.5500000000000007</v>
      </c>
      <c r="AA87" s="43">
        <v>7.6</v>
      </c>
      <c r="AB87" s="43">
        <v>7.6</v>
      </c>
      <c r="AC87" s="43">
        <v>7.6</v>
      </c>
      <c r="AD87" s="43">
        <v>7.6</v>
      </c>
      <c r="AE87" s="43">
        <v>7.6</v>
      </c>
      <c r="AF87" s="43">
        <v>7.6</v>
      </c>
      <c r="AG87" s="64">
        <v>14.1</v>
      </c>
      <c r="AH87" s="46">
        <f t="shared" si="23"/>
        <v>9.1999999999999993</v>
      </c>
      <c r="AI87" s="47">
        <f t="shared" si="24"/>
        <v>6.9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52.1</v>
      </c>
      <c r="BN87" s="82">
        <f t="shared" si="31"/>
        <v>0</v>
      </c>
      <c r="BO87" s="82">
        <f t="shared" si="31"/>
        <v>0</v>
      </c>
      <c r="BP87" s="82">
        <f t="shared" si="31"/>
        <v>43.55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>
      <c r="A88" s="84" t="s">
        <v>113</v>
      </c>
      <c r="B88" s="43">
        <v>7.3</v>
      </c>
      <c r="C88" s="43">
        <v>7.3</v>
      </c>
      <c r="D88" s="43">
        <v>7.3</v>
      </c>
      <c r="E88" s="43">
        <v>7.3</v>
      </c>
      <c r="F88" s="43">
        <v>7.3</v>
      </c>
      <c r="G88" s="43">
        <v>7.3</v>
      </c>
      <c r="H88" s="43">
        <v>7.3</v>
      </c>
      <c r="I88" s="43">
        <v>7.3</v>
      </c>
      <c r="J88" s="43">
        <v>7.3</v>
      </c>
      <c r="K88" s="43">
        <v>7.3</v>
      </c>
      <c r="L88" s="43">
        <v>7.3</v>
      </c>
      <c r="M88" s="43">
        <v>7.4</v>
      </c>
      <c r="N88" s="43">
        <v>7.4</v>
      </c>
      <c r="O88" s="43">
        <v>7.4</v>
      </c>
      <c r="P88" s="43">
        <v>7.4</v>
      </c>
      <c r="Q88" s="43">
        <v>7.4</v>
      </c>
      <c r="R88" s="43">
        <v>7.4</v>
      </c>
      <c r="S88" s="43">
        <v>7.4</v>
      </c>
      <c r="T88" s="43">
        <v>8.9</v>
      </c>
      <c r="U88" s="43">
        <v>8.6999999999999993</v>
      </c>
      <c r="V88" s="43">
        <v>8.6</v>
      </c>
      <c r="W88" s="43">
        <v>8.5</v>
      </c>
      <c r="X88" s="43">
        <v>8.4</v>
      </c>
      <c r="Y88" s="43">
        <v>7.4</v>
      </c>
      <c r="Z88" s="43">
        <v>7.3</v>
      </c>
      <c r="AA88" s="43">
        <v>7.2</v>
      </c>
      <c r="AB88" s="43">
        <v>7.2</v>
      </c>
      <c r="AC88" s="43">
        <v>7.2</v>
      </c>
      <c r="AD88" s="43">
        <v>7.2</v>
      </c>
      <c r="AE88" s="43">
        <v>7.2</v>
      </c>
      <c r="AF88" s="43">
        <v>7.2</v>
      </c>
      <c r="AG88" s="64">
        <v>14</v>
      </c>
      <c r="AH88" s="46">
        <f t="shared" si="23"/>
        <v>8.9</v>
      </c>
      <c r="AI88" s="47">
        <f t="shared" si="24"/>
        <v>7.2</v>
      </c>
      <c r="AK88" s="49"/>
      <c r="AZ88" s="82">
        <f t="shared" si="31"/>
        <v>63</v>
      </c>
      <c r="BA88" s="82">
        <f t="shared" si="31"/>
        <v>60</v>
      </c>
      <c r="BB88" s="82">
        <f t="shared" si="31"/>
        <v>59</v>
      </c>
      <c r="BC88" s="82">
        <f t="shared" si="31"/>
        <v>58</v>
      </c>
      <c r="BD88" s="82">
        <f t="shared" si="31"/>
        <v>58</v>
      </c>
      <c r="BE88" s="82">
        <f t="shared" si="31"/>
        <v>52.5</v>
      </c>
      <c r="BF88" s="82">
        <f t="shared" si="31"/>
        <v>50</v>
      </c>
      <c r="BG88" s="82">
        <f t="shared" si="31"/>
        <v>48</v>
      </c>
      <c r="BH88" s="82">
        <f t="shared" si="31"/>
        <v>47</v>
      </c>
      <c r="BI88" s="82">
        <f t="shared" si="31"/>
        <v>124</v>
      </c>
      <c r="BJ88" s="82">
        <f t="shared" si="31"/>
        <v>122</v>
      </c>
      <c r="BK88" s="82">
        <f t="shared" si="31"/>
        <v>122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137</v>
      </c>
      <c r="BR88" s="82">
        <f t="shared" si="31"/>
        <v>116</v>
      </c>
      <c r="BS88" s="82">
        <f t="shared" si="31"/>
        <v>99.8</v>
      </c>
      <c r="BT88" s="82">
        <f t="shared" si="31"/>
        <v>70</v>
      </c>
      <c r="BU88" s="82">
        <f t="shared" si="31"/>
        <v>71.099999999999994</v>
      </c>
      <c r="BV88" s="82">
        <f t="shared" si="31"/>
        <v>69</v>
      </c>
      <c r="BW88" s="82">
        <f t="shared" si="31"/>
        <v>23</v>
      </c>
    </row>
    <row r="89" spans="1:75">
      <c r="A89" s="63" t="s">
        <v>114</v>
      </c>
      <c r="B89" s="43">
        <v>6.2</v>
      </c>
      <c r="C89" s="43">
        <v>6.1</v>
      </c>
      <c r="D89" s="43">
        <v>6.1</v>
      </c>
      <c r="E89" s="43">
        <v>6.1</v>
      </c>
      <c r="F89" s="43">
        <v>6.1</v>
      </c>
      <c r="G89" s="43">
        <v>6.1</v>
      </c>
      <c r="H89" s="43">
        <v>6.1</v>
      </c>
      <c r="I89" s="43">
        <v>6.1</v>
      </c>
      <c r="J89" s="43">
        <v>6.1</v>
      </c>
      <c r="K89" s="43">
        <v>6.1</v>
      </c>
      <c r="L89" s="43">
        <v>6.1</v>
      </c>
      <c r="M89" s="43">
        <v>6.1</v>
      </c>
      <c r="N89" s="43">
        <v>6.1</v>
      </c>
      <c r="O89" s="43">
        <v>6.1</v>
      </c>
      <c r="P89" s="43">
        <v>6.1</v>
      </c>
      <c r="Q89" s="43">
        <v>6.1</v>
      </c>
      <c r="R89" s="43">
        <v>6.1</v>
      </c>
      <c r="S89" s="43">
        <v>6.1</v>
      </c>
      <c r="T89" s="43">
        <v>9</v>
      </c>
      <c r="U89" s="43">
        <v>8.3000000000000007</v>
      </c>
      <c r="V89" s="43">
        <v>7.1</v>
      </c>
      <c r="W89" s="43">
        <v>8.9</v>
      </c>
      <c r="X89" s="43">
        <v>8.8000000000000007</v>
      </c>
      <c r="Y89" s="43">
        <v>8.6999999999999993</v>
      </c>
      <c r="Z89" s="43">
        <v>8.4</v>
      </c>
      <c r="AA89" s="43">
        <v>8.5</v>
      </c>
      <c r="AB89" s="43">
        <v>8.5</v>
      </c>
      <c r="AC89" s="43">
        <v>8.5</v>
      </c>
      <c r="AD89" s="43">
        <v>8.5</v>
      </c>
      <c r="AE89" s="43">
        <v>8.5</v>
      </c>
      <c r="AF89" s="43">
        <v>8.5</v>
      </c>
      <c r="AG89" s="64">
        <v>10.050000000000001</v>
      </c>
      <c r="AH89" s="46">
        <f t="shared" si="23"/>
        <v>9</v>
      </c>
      <c r="AI89" s="47">
        <f t="shared" si="24"/>
        <v>6.1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16</v>
      </c>
      <c r="BH89" s="82">
        <f t="shared" si="31"/>
        <v>10</v>
      </c>
      <c r="BI89" s="82">
        <f t="shared" si="31"/>
        <v>18</v>
      </c>
      <c r="BJ89" s="82">
        <f t="shared" si="31"/>
        <v>15.3</v>
      </c>
      <c r="BK89" s="82">
        <f t="shared" si="31"/>
        <v>15.3</v>
      </c>
      <c r="BL89" s="82">
        <f t="shared" si="31"/>
        <v>29.8</v>
      </c>
      <c r="BM89" s="82">
        <f t="shared" si="31"/>
        <v>26.1</v>
      </c>
      <c r="BN89" s="82">
        <f t="shared" si="31"/>
        <v>26.5</v>
      </c>
      <c r="BO89" s="82">
        <f t="shared" si="31"/>
        <v>30.4</v>
      </c>
      <c r="BP89" s="82">
        <f t="shared" si="31"/>
        <v>21.6</v>
      </c>
      <c r="BQ89" s="82">
        <f t="shared" si="31"/>
        <v>22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0</v>
      </c>
    </row>
    <row r="90" spans="1:75">
      <c r="A90" s="63" t="s">
        <v>115</v>
      </c>
      <c r="B90" s="43">
        <v>2.52</v>
      </c>
      <c r="C90" s="43">
        <v>2.52</v>
      </c>
      <c r="D90" s="43">
        <v>2.52</v>
      </c>
      <c r="E90" s="43">
        <v>2.52</v>
      </c>
      <c r="F90" s="43">
        <v>2.52</v>
      </c>
      <c r="G90" s="43">
        <v>2.52</v>
      </c>
      <c r="H90" s="43">
        <v>2.52</v>
      </c>
      <c r="I90" s="43">
        <v>2.52</v>
      </c>
      <c r="J90" s="43">
        <v>2.52</v>
      </c>
      <c r="K90" s="43">
        <v>2.52</v>
      </c>
      <c r="L90" s="43">
        <v>2.52</v>
      </c>
      <c r="M90" s="43">
        <v>2.52</v>
      </c>
      <c r="N90" s="43">
        <v>2.52</v>
      </c>
      <c r="O90" s="43">
        <v>2.52</v>
      </c>
      <c r="P90" s="43">
        <v>2.52</v>
      </c>
      <c r="Q90" s="43">
        <v>2.52</v>
      </c>
      <c r="R90" s="43">
        <v>2.52</v>
      </c>
      <c r="S90" s="43">
        <v>6.2</v>
      </c>
      <c r="T90" s="43">
        <v>6.2</v>
      </c>
      <c r="U90" s="43">
        <v>6.2</v>
      </c>
      <c r="V90" s="43">
        <v>6.2</v>
      </c>
      <c r="W90" s="43">
        <v>6.2</v>
      </c>
      <c r="X90" s="43">
        <v>6.2</v>
      </c>
      <c r="Y90" s="43">
        <v>6.2</v>
      </c>
      <c r="Z90" s="43">
        <v>6.2</v>
      </c>
      <c r="AA90" s="43">
        <v>6.2</v>
      </c>
      <c r="AB90" s="43">
        <v>6.2</v>
      </c>
      <c r="AC90" s="43">
        <v>6.2</v>
      </c>
      <c r="AD90" s="43">
        <v>6.2</v>
      </c>
      <c r="AE90" s="43">
        <v>6.2</v>
      </c>
      <c r="AF90" s="43">
        <v>6.2</v>
      </c>
      <c r="AG90" s="64">
        <v>6.2</v>
      </c>
      <c r="AH90" s="46">
        <f t="shared" si="23"/>
        <v>6.2</v>
      </c>
      <c r="AI90" s="47">
        <f t="shared" si="24"/>
        <v>2.52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42.7</v>
      </c>
      <c r="BJ90" s="82">
        <f t="shared" si="31"/>
        <v>57</v>
      </c>
      <c r="BK90" s="82">
        <f t="shared" si="31"/>
        <v>57</v>
      </c>
      <c r="BL90" s="82">
        <f t="shared" si="31"/>
        <v>58</v>
      </c>
      <c r="BM90" s="82">
        <f t="shared" si="31"/>
        <v>60.3</v>
      </c>
      <c r="BN90" s="82">
        <f t="shared" si="31"/>
        <v>59</v>
      </c>
      <c r="BO90" s="82">
        <f t="shared" si="31"/>
        <v>62.2</v>
      </c>
      <c r="BP90" s="82">
        <f t="shared" si="31"/>
        <v>65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>
      <c r="A92" s="87" t="s">
        <v>117</v>
      </c>
      <c r="B92" s="70">
        <f>SUM(B79:B91)</f>
        <v>370.32</v>
      </c>
      <c r="C92" s="70">
        <f>SUM(C79:C91)</f>
        <v>345.22</v>
      </c>
      <c r="D92" s="70">
        <f>SUM(D79:D91)</f>
        <v>323.32</v>
      </c>
      <c r="E92" s="70">
        <f>SUM(E79:E91)</f>
        <v>319.22000000000003</v>
      </c>
      <c r="F92" s="70">
        <f t="shared" ref="F92:AG92" si="32">SUM(F79:F91)</f>
        <v>319.22000000000003</v>
      </c>
      <c r="G92" s="70">
        <f t="shared" si="32"/>
        <v>319.22000000000003</v>
      </c>
      <c r="H92" s="70">
        <f t="shared" si="32"/>
        <v>319.22000000000003</v>
      </c>
      <c r="I92" s="70">
        <f t="shared" si="32"/>
        <v>337.42</v>
      </c>
      <c r="J92" s="70">
        <f t="shared" si="32"/>
        <v>341.42</v>
      </c>
      <c r="K92" s="70">
        <f t="shared" si="32"/>
        <v>368.42</v>
      </c>
      <c r="L92" s="70">
        <f t="shared" ref="L92:R92" si="33">SUM(L79:L91)</f>
        <v>323.42</v>
      </c>
      <c r="M92" s="70">
        <f t="shared" si="33"/>
        <v>317.02</v>
      </c>
      <c r="N92" s="70">
        <f t="shared" si="33"/>
        <v>334.91999999999996</v>
      </c>
      <c r="O92" s="70">
        <f t="shared" si="33"/>
        <v>278.91999999999996</v>
      </c>
      <c r="P92" s="70">
        <f t="shared" si="33"/>
        <v>245.12000000000003</v>
      </c>
      <c r="Q92" s="70">
        <f t="shared" si="33"/>
        <v>245.52000000000004</v>
      </c>
      <c r="R92" s="70">
        <f t="shared" si="33"/>
        <v>255.62000000000003</v>
      </c>
      <c r="S92" s="70">
        <f t="shared" si="32"/>
        <v>243.7</v>
      </c>
      <c r="T92" s="70">
        <f t="shared" si="32"/>
        <v>223.4</v>
      </c>
      <c r="U92" s="70">
        <f t="shared" si="32"/>
        <v>239.9</v>
      </c>
      <c r="V92" s="70">
        <f t="shared" si="32"/>
        <v>185.39999999999998</v>
      </c>
      <c r="W92" s="70">
        <f t="shared" si="32"/>
        <v>191.5</v>
      </c>
      <c r="X92" s="70">
        <f t="shared" si="32"/>
        <v>206.6</v>
      </c>
      <c r="Y92" s="70">
        <f t="shared" si="32"/>
        <v>357.59999999999997</v>
      </c>
      <c r="Z92" s="70">
        <f t="shared" si="32"/>
        <v>398.94999999999993</v>
      </c>
      <c r="AA92" s="70">
        <f t="shared" si="32"/>
        <v>414.59999999999997</v>
      </c>
      <c r="AB92" s="70">
        <f t="shared" si="32"/>
        <v>412.7</v>
      </c>
      <c r="AC92" s="70">
        <f>SUM(AC79:AC91)</f>
        <v>412.7</v>
      </c>
      <c r="AD92" s="70">
        <f t="shared" si="32"/>
        <v>412.7</v>
      </c>
      <c r="AE92" s="70">
        <f t="shared" si="32"/>
        <v>355.9</v>
      </c>
      <c r="AF92" s="70">
        <f t="shared" si="32"/>
        <v>318.7</v>
      </c>
      <c r="AG92" s="80">
        <f t="shared" si="32"/>
        <v>489.91</v>
      </c>
      <c r="AH92" s="46">
        <f t="shared" si="23"/>
        <v>414.59999999999997</v>
      </c>
      <c r="AI92" s="47">
        <f t="shared" si="24"/>
        <v>185.39999999999998</v>
      </c>
      <c r="AK92" s="49"/>
      <c r="AY92" s="82"/>
    </row>
    <row r="93" spans="1:75">
      <c r="A93" s="42" t="s">
        <v>118</v>
      </c>
      <c r="B93" s="44">
        <v>30</v>
      </c>
      <c r="C93" s="44">
        <v>0</v>
      </c>
      <c r="D93" s="44">
        <v>0</v>
      </c>
      <c r="E93" s="44">
        <v>0</v>
      </c>
      <c r="F93" s="44"/>
      <c r="G93" s="44"/>
      <c r="H93" s="44"/>
      <c r="I93" s="44">
        <v>30</v>
      </c>
      <c r="J93" s="44">
        <v>40</v>
      </c>
      <c r="K93" s="44">
        <v>40</v>
      </c>
      <c r="L93" s="44">
        <v>40</v>
      </c>
      <c r="M93" s="44">
        <v>28</v>
      </c>
      <c r="N93" s="44">
        <v>28</v>
      </c>
      <c r="O93" s="44">
        <v>28</v>
      </c>
      <c r="P93" s="44">
        <v>0</v>
      </c>
      <c r="Q93" s="44">
        <v>0</v>
      </c>
      <c r="R93" s="44">
        <v>28</v>
      </c>
      <c r="S93" s="44">
        <v>0</v>
      </c>
      <c r="T93" s="44">
        <v>20.2</v>
      </c>
      <c r="U93" s="44">
        <v>29.7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0</v>
      </c>
      <c r="AC93" s="44">
        <v>0</v>
      </c>
      <c r="AD93" s="44">
        <v>40</v>
      </c>
      <c r="AE93" s="44">
        <v>60</v>
      </c>
      <c r="AF93" s="44">
        <v>60</v>
      </c>
      <c r="AG93" s="61">
        <v>60</v>
      </c>
      <c r="AH93" s="46">
        <f t="shared" si="23"/>
        <v>60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0</v>
      </c>
      <c r="D94" s="43">
        <v>0</v>
      </c>
      <c r="E94" s="43">
        <v>0</v>
      </c>
      <c r="F94" s="43"/>
      <c r="G94" s="43"/>
      <c r="H94" s="43"/>
      <c r="I94" s="43">
        <v>7</v>
      </c>
      <c r="J94" s="43">
        <v>10</v>
      </c>
      <c r="K94" s="43">
        <v>10</v>
      </c>
      <c r="L94" s="43">
        <v>10</v>
      </c>
      <c r="M94" s="43">
        <v>15.8</v>
      </c>
      <c r="N94" s="43">
        <v>15.8</v>
      </c>
      <c r="O94" s="43">
        <v>15.8</v>
      </c>
      <c r="P94" s="43">
        <v>0</v>
      </c>
      <c r="Q94" s="43">
        <v>0</v>
      </c>
      <c r="R94" s="43">
        <v>16</v>
      </c>
      <c r="S94" s="43">
        <v>0</v>
      </c>
      <c r="T94" s="43">
        <v>9.6</v>
      </c>
      <c r="U94" s="43">
        <v>16.100000000000001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0</v>
      </c>
      <c r="AC94" s="43">
        <v>0</v>
      </c>
      <c r="AD94" s="43">
        <v>14</v>
      </c>
      <c r="AE94" s="43">
        <v>15.2</v>
      </c>
      <c r="AF94" s="43">
        <v>15.2</v>
      </c>
      <c r="AG94" s="64">
        <v>32</v>
      </c>
      <c r="AH94" s="46">
        <f t="shared" si="23"/>
        <v>16.100000000000001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6</v>
      </c>
      <c r="C95" s="77">
        <v>0</v>
      </c>
      <c r="D95" s="77">
        <v>0</v>
      </c>
      <c r="E95" s="77">
        <v>0</v>
      </c>
      <c r="F95" s="77"/>
      <c r="G95" s="77"/>
      <c r="H95" s="77"/>
      <c r="I95" s="77">
        <v>3</v>
      </c>
      <c r="J95" s="77">
        <v>4.5</v>
      </c>
      <c r="K95" s="77">
        <v>4.5</v>
      </c>
      <c r="L95" s="77">
        <v>4.5</v>
      </c>
      <c r="M95" s="77">
        <v>6.9</v>
      </c>
      <c r="N95" s="77">
        <v>6.9</v>
      </c>
      <c r="O95" s="77">
        <v>6.9</v>
      </c>
      <c r="P95" s="77">
        <v>0</v>
      </c>
      <c r="Q95" s="77">
        <v>0</v>
      </c>
      <c r="R95" s="77">
        <v>7</v>
      </c>
      <c r="S95" s="77">
        <v>0</v>
      </c>
      <c r="T95" s="77">
        <v>4.2</v>
      </c>
      <c r="U95" s="77">
        <v>7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0</v>
      </c>
      <c r="AC95" s="77">
        <v>0</v>
      </c>
      <c r="AD95" s="77">
        <v>6.1</v>
      </c>
      <c r="AE95" s="77">
        <v>6.6</v>
      </c>
      <c r="AF95" s="77">
        <v>6.6</v>
      </c>
      <c r="AG95" s="78">
        <v>14</v>
      </c>
      <c r="AH95" s="46">
        <f t="shared" si="23"/>
        <v>7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-186</v>
      </c>
      <c r="BH95" s="82">
        <v>0</v>
      </c>
      <c r="BI95" s="82">
        <v>63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>B93+B94+B95</f>
        <v>50</v>
      </c>
      <c r="C96" s="70">
        <f>C93+C94+C95</f>
        <v>0</v>
      </c>
      <c r="D96" s="70">
        <f>D93+D94+D95</f>
        <v>0</v>
      </c>
      <c r="E96" s="70">
        <f>E93+E94+E95</f>
        <v>0</v>
      </c>
      <c r="F96" s="70">
        <f t="shared" ref="F96:AF96" si="34">F93+F94+F95</f>
        <v>0</v>
      </c>
      <c r="G96" s="70">
        <f t="shared" si="34"/>
        <v>0</v>
      </c>
      <c r="H96" s="70">
        <f t="shared" si="34"/>
        <v>0</v>
      </c>
      <c r="I96" s="70">
        <f t="shared" si="34"/>
        <v>40</v>
      </c>
      <c r="J96" s="70">
        <f t="shared" si="34"/>
        <v>54.5</v>
      </c>
      <c r="K96" s="70">
        <f t="shared" si="34"/>
        <v>54.5</v>
      </c>
      <c r="L96" s="70">
        <f t="shared" ref="L96:R96" si="35">L93+L94+L95</f>
        <v>54.5</v>
      </c>
      <c r="M96" s="70">
        <f t="shared" si="35"/>
        <v>50.699999999999996</v>
      </c>
      <c r="N96" s="70">
        <f t="shared" si="35"/>
        <v>50.699999999999996</v>
      </c>
      <c r="O96" s="70">
        <f t="shared" si="35"/>
        <v>50.699999999999996</v>
      </c>
      <c r="P96" s="70">
        <f t="shared" si="35"/>
        <v>0</v>
      </c>
      <c r="Q96" s="70">
        <f t="shared" si="35"/>
        <v>0</v>
      </c>
      <c r="R96" s="70">
        <f t="shared" si="35"/>
        <v>51</v>
      </c>
      <c r="S96" s="70">
        <f t="shared" si="34"/>
        <v>0</v>
      </c>
      <c r="T96" s="70">
        <f t="shared" si="34"/>
        <v>34</v>
      </c>
      <c r="U96" s="70">
        <f t="shared" si="34"/>
        <v>52.8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0</v>
      </c>
      <c r="AA96" s="70">
        <f t="shared" si="34"/>
        <v>0</v>
      </c>
      <c r="AB96" s="70">
        <f t="shared" si="34"/>
        <v>0</v>
      </c>
      <c r="AC96" s="70">
        <f t="shared" si="34"/>
        <v>0</v>
      </c>
      <c r="AD96" s="70">
        <f t="shared" si="34"/>
        <v>60.1</v>
      </c>
      <c r="AE96" s="70">
        <f t="shared" si="34"/>
        <v>81.8</v>
      </c>
      <c r="AF96" s="70">
        <f t="shared" si="34"/>
        <v>81.8</v>
      </c>
      <c r="AG96" s="80">
        <f>SUM(AG93:AG95)</f>
        <v>106</v>
      </c>
      <c r="AH96" s="46">
        <f t="shared" si="23"/>
        <v>81.8</v>
      </c>
      <c r="AI96" s="47">
        <f t="shared" si="24"/>
        <v>0</v>
      </c>
      <c r="AK96" s="49"/>
      <c r="AY96" s="82"/>
      <c r="BF96" s="81"/>
      <c r="BG96" s="82">
        <v>-174</v>
      </c>
      <c r="BH96" s="82">
        <v>0</v>
      </c>
      <c r="BI96" s="82">
        <v>60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-249</v>
      </c>
      <c r="C97" s="44">
        <v>-186</v>
      </c>
      <c r="D97" s="44">
        <v>-174</v>
      </c>
      <c r="E97" s="44">
        <v>-129.4</v>
      </c>
      <c r="F97" s="44">
        <v>-136</v>
      </c>
      <c r="G97" s="44">
        <v>-180</v>
      </c>
      <c r="H97" s="44">
        <v>-130</v>
      </c>
      <c r="I97" s="44">
        <v>-131</v>
      </c>
      <c r="J97" s="44">
        <v>-120</v>
      </c>
      <c r="K97" s="44">
        <v>-120</v>
      </c>
      <c r="L97" s="44">
        <v>148</v>
      </c>
      <c r="M97" s="44">
        <v>141</v>
      </c>
      <c r="N97" s="44">
        <v>200</v>
      </c>
      <c r="O97" s="44">
        <v>258</v>
      </c>
      <c r="P97" s="44">
        <v>280</v>
      </c>
      <c r="Q97" s="44">
        <v>280</v>
      </c>
      <c r="R97" s="44">
        <v>270</v>
      </c>
      <c r="S97" s="44">
        <v>350</v>
      </c>
      <c r="T97" s="44">
        <v>290.3</v>
      </c>
      <c r="U97" s="44">
        <v>245</v>
      </c>
      <c r="V97" s="44">
        <v>273</v>
      </c>
      <c r="W97" s="44">
        <v>130</v>
      </c>
      <c r="X97" s="44">
        <v>55</v>
      </c>
      <c r="Y97" s="44">
        <v>40</v>
      </c>
      <c r="Z97" s="44">
        <v>56</v>
      </c>
      <c r="AA97" s="44">
        <v>45</v>
      </c>
      <c r="AB97" s="44">
        <v>-51.5</v>
      </c>
      <c r="AC97" s="44">
        <v>-103.1</v>
      </c>
      <c r="AD97" s="44">
        <v>-165</v>
      </c>
      <c r="AE97" s="44">
        <v>-170</v>
      </c>
      <c r="AF97" s="44">
        <v>-143</v>
      </c>
      <c r="AG97" s="61"/>
      <c r="AH97" s="46">
        <f t="shared" si="23"/>
        <v>350</v>
      </c>
      <c r="AI97" s="47">
        <f t="shared" si="24"/>
        <v>-249</v>
      </c>
      <c r="AK97" s="49"/>
      <c r="AY97" s="82"/>
      <c r="BF97" s="81"/>
      <c r="BG97" s="82">
        <v>-129.4</v>
      </c>
      <c r="BH97" s="82">
        <v>0</v>
      </c>
      <c r="BI97" s="82">
        <v>59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>
        <v>52.1</v>
      </c>
      <c r="T98" s="43">
        <v>0</v>
      </c>
      <c r="U98" s="43"/>
      <c r="V98" s="43">
        <v>43.55</v>
      </c>
      <c r="W98" s="43">
        <v>45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3"/>
        <v>52.1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-136</v>
      </c>
      <c r="BH98" s="82">
        <v>0</v>
      </c>
      <c r="BI98" s="82">
        <v>58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23</v>
      </c>
      <c r="C99" s="43">
        <v>62.7</v>
      </c>
      <c r="D99" s="43">
        <v>60</v>
      </c>
      <c r="E99" s="43">
        <v>59</v>
      </c>
      <c r="F99" s="43">
        <v>58</v>
      </c>
      <c r="G99" s="43">
        <v>58</v>
      </c>
      <c r="H99" s="43">
        <v>58</v>
      </c>
      <c r="I99" s="43">
        <v>52.5</v>
      </c>
      <c r="J99" s="43">
        <v>52</v>
      </c>
      <c r="K99" s="43">
        <v>50</v>
      </c>
      <c r="L99" s="43">
        <v>50.07</v>
      </c>
      <c r="M99" s="43">
        <v>48</v>
      </c>
      <c r="N99" s="43">
        <v>47</v>
      </c>
      <c r="O99" s="43">
        <v>124</v>
      </c>
      <c r="P99" s="43">
        <v>122</v>
      </c>
      <c r="Q99" s="43">
        <v>122</v>
      </c>
      <c r="R99" s="43">
        <v>0</v>
      </c>
      <c r="S99" s="43">
        <v>0</v>
      </c>
      <c r="T99" s="43">
        <v>0</v>
      </c>
      <c r="U99" s="43">
        <v>0</v>
      </c>
      <c r="V99" s="43">
        <v>0</v>
      </c>
      <c r="W99" s="43">
        <v>73.3</v>
      </c>
      <c r="X99" s="43">
        <v>137</v>
      </c>
      <c r="Y99" s="43">
        <v>113</v>
      </c>
      <c r="Z99" s="43">
        <v>116</v>
      </c>
      <c r="AA99" s="43">
        <v>105</v>
      </c>
      <c r="AB99" s="43">
        <v>99.8</v>
      </c>
      <c r="AC99" s="43">
        <v>66.099999999999994</v>
      </c>
      <c r="AD99" s="43">
        <v>70</v>
      </c>
      <c r="AE99" s="43">
        <v>71.099999999999994</v>
      </c>
      <c r="AF99" s="43">
        <v>69</v>
      </c>
      <c r="AG99" s="89"/>
      <c r="AH99" s="46">
        <f t="shared" si="23"/>
        <v>137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-180</v>
      </c>
      <c r="BH99" s="82">
        <v>0</v>
      </c>
      <c r="BI99" s="82">
        <v>58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9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16</v>
      </c>
      <c r="M100" s="93">
        <v>16</v>
      </c>
      <c r="N100" s="93">
        <v>10</v>
      </c>
      <c r="O100" s="93">
        <v>18</v>
      </c>
      <c r="P100" s="93">
        <v>15.3</v>
      </c>
      <c r="Q100" s="93">
        <v>15.3</v>
      </c>
      <c r="R100" s="93">
        <v>29.8</v>
      </c>
      <c r="S100" s="93">
        <v>26.1</v>
      </c>
      <c r="T100" s="93">
        <v>26.5</v>
      </c>
      <c r="U100" s="93">
        <v>30.4</v>
      </c>
      <c r="V100" s="93">
        <v>21.6</v>
      </c>
      <c r="W100" s="93">
        <v>27.7</v>
      </c>
      <c r="X100" s="93">
        <v>22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3"/>
        <v>30.4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-131</v>
      </c>
      <c r="BH100" s="82">
        <v>0</v>
      </c>
      <c r="BI100" s="82">
        <v>52.5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0</v>
      </c>
      <c r="N101" s="44">
        <v>0</v>
      </c>
      <c r="O101" s="44">
        <v>42.7</v>
      </c>
      <c r="P101" s="44">
        <v>57</v>
      </c>
      <c r="Q101" s="44">
        <v>57</v>
      </c>
      <c r="R101" s="44">
        <v>58</v>
      </c>
      <c r="S101" s="44">
        <v>60.3</v>
      </c>
      <c r="T101" s="44">
        <v>59</v>
      </c>
      <c r="U101" s="44">
        <v>62.2</v>
      </c>
      <c r="V101" s="44">
        <v>65</v>
      </c>
      <c r="W101" s="44">
        <v>62.6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>
        <f>SUM(O101:U101)+SUM(V101:W101)*0.5</f>
        <v>460</v>
      </c>
      <c r="AH101" s="46">
        <f t="shared" si="23"/>
        <v>65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-120</v>
      </c>
      <c r="BH101" s="82">
        <v>0</v>
      </c>
      <c r="BI101" s="82">
        <v>50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10</v>
      </c>
      <c r="C102" s="97">
        <v>8.3000000000000007</v>
      </c>
      <c r="D102" s="97">
        <v>12.7</v>
      </c>
      <c r="E102" s="97">
        <v>10.5</v>
      </c>
      <c r="F102" s="97">
        <v>11.3</v>
      </c>
      <c r="G102" s="97">
        <v>13</v>
      </c>
      <c r="H102" s="97">
        <v>13</v>
      </c>
      <c r="I102" s="97">
        <v>14</v>
      </c>
      <c r="J102" s="97">
        <v>14.3</v>
      </c>
      <c r="K102" s="97">
        <v>14</v>
      </c>
      <c r="L102" s="97">
        <v>15</v>
      </c>
      <c r="M102" s="97">
        <v>31</v>
      </c>
      <c r="N102" s="97">
        <v>37.5</v>
      </c>
      <c r="O102" s="97">
        <v>50</v>
      </c>
      <c r="P102" s="97">
        <v>58</v>
      </c>
      <c r="Q102" s="97">
        <v>58</v>
      </c>
      <c r="R102" s="97">
        <v>58</v>
      </c>
      <c r="S102" s="97">
        <v>58.5</v>
      </c>
      <c r="T102" s="97">
        <v>59</v>
      </c>
      <c r="U102" s="97">
        <v>49</v>
      </c>
      <c r="V102" s="97">
        <v>47.5</v>
      </c>
      <c r="W102" s="97">
        <v>48.55</v>
      </c>
      <c r="X102" s="97">
        <v>0</v>
      </c>
      <c r="Y102" s="97">
        <v>15.7</v>
      </c>
      <c r="Z102" s="97">
        <v>17.2</v>
      </c>
      <c r="AA102" s="97">
        <v>23.6</v>
      </c>
      <c r="AB102" s="97">
        <v>23.8</v>
      </c>
      <c r="AC102" s="97">
        <v>21.8</v>
      </c>
      <c r="AD102" s="97">
        <v>26</v>
      </c>
      <c r="AE102" s="97">
        <v>20.3</v>
      </c>
      <c r="AF102" s="97">
        <v>13</v>
      </c>
      <c r="AG102" s="89"/>
      <c r="AH102" s="46">
        <f t="shared" si="23"/>
        <v>59</v>
      </c>
      <c r="AI102" s="47">
        <f t="shared" si="24"/>
        <v>0</v>
      </c>
      <c r="AK102" s="94"/>
      <c r="AL102" s="44"/>
      <c r="AM102" s="44"/>
      <c r="AN102" s="98"/>
      <c r="AY102" s="82"/>
      <c r="BF102" s="82"/>
      <c r="BG102" s="82">
        <v>141</v>
      </c>
      <c r="BH102" s="82">
        <v>0</v>
      </c>
      <c r="BI102" s="82">
        <v>48</v>
      </c>
      <c r="BJ102" s="82">
        <v>16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2"/>
      <c r="AY103" s="82"/>
      <c r="BF103" s="82"/>
      <c r="BG103" s="82">
        <v>200</v>
      </c>
      <c r="BH103" s="82">
        <v>0</v>
      </c>
      <c r="BI103" s="82">
        <v>47</v>
      </c>
      <c r="BJ103" s="82">
        <v>10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3"/>
      <c r="BF104" s="82"/>
      <c r="BG104" s="82">
        <v>258</v>
      </c>
      <c r="BH104" s="82">
        <v>0</v>
      </c>
      <c r="BI104" s="82">
        <v>124</v>
      </c>
      <c r="BJ104" s="82">
        <v>18</v>
      </c>
      <c r="BK104" s="82">
        <v>42.7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280</v>
      </c>
      <c r="BH105" s="82">
        <v>0</v>
      </c>
      <c r="BI105" s="82">
        <v>122</v>
      </c>
      <c r="BJ105" s="82">
        <v>15.3</v>
      </c>
      <c r="BK105" s="82">
        <v>57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280</v>
      </c>
      <c r="BH106" s="82">
        <v>0</v>
      </c>
      <c r="BI106" s="82">
        <v>122</v>
      </c>
      <c r="BJ106" s="82">
        <v>15.3</v>
      </c>
      <c r="BK106" s="82">
        <v>57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270</v>
      </c>
      <c r="BH107" s="82">
        <v>0</v>
      </c>
      <c r="BI107" s="82">
        <v>0</v>
      </c>
      <c r="BJ107" s="82">
        <v>29.8</v>
      </c>
      <c r="BK107" s="82">
        <v>58</v>
      </c>
      <c r="BL107" s="82">
        <v>0</v>
      </c>
    </row>
    <row r="108" spans="1:64" ht="15.75" thickBot="1">
      <c r="A108" s="87" t="s">
        <v>136</v>
      </c>
      <c r="B108" s="70">
        <f>SUMIF(B97:B107,"&gt;0")</f>
        <v>33</v>
      </c>
      <c r="C108" s="70">
        <f>SUMIF(C97:C107,"&gt;0")</f>
        <v>71</v>
      </c>
      <c r="D108" s="70">
        <f>SUMIF(D97:D107,"&gt;0")</f>
        <v>72.7</v>
      </c>
      <c r="E108" s="70">
        <f>SUMIF(E97:E107,"&gt;0")</f>
        <v>69.5</v>
      </c>
      <c r="F108" s="70">
        <f t="shared" ref="F108:AF108" si="36">SUMIF(F97:F107,"&gt;0")</f>
        <v>69.3</v>
      </c>
      <c r="G108" s="70">
        <f t="shared" si="36"/>
        <v>71</v>
      </c>
      <c r="H108" s="70">
        <f t="shared" si="36"/>
        <v>71</v>
      </c>
      <c r="I108" s="70">
        <f t="shared" si="36"/>
        <v>66.5</v>
      </c>
      <c r="J108" s="70">
        <f t="shared" si="36"/>
        <v>66.3</v>
      </c>
      <c r="K108" s="70">
        <f t="shared" si="36"/>
        <v>64</v>
      </c>
      <c r="L108" s="70">
        <f t="shared" ref="L108:R108" si="37">SUMIF(L97:L107,"&gt;0")</f>
        <v>229.07</v>
      </c>
      <c r="M108" s="70">
        <f t="shared" si="37"/>
        <v>236</v>
      </c>
      <c r="N108" s="70">
        <f t="shared" si="37"/>
        <v>294.5</v>
      </c>
      <c r="O108" s="70">
        <f t="shared" si="37"/>
        <v>492.7</v>
      </c>
      <c r="P108" s="70">
        <f t="shared" si="37"/>
        <v>532.29999999999995</v>
      </c>
      <c r="Q108" s="70">
        <f t="shared" si="37"/>
        <v>532.29999999999995</v>
      </c>
      <c r="R108" s="70">
        <f t="shared" si="37"/>
        <v>415.8</v>
      </c>
      <c r="S108" s="70">
        <f t="shared" si="36"/>
        <v>547</v>
      </c>
      <c r="T108" s="70">
        <f t="shared" si="36"/>
        <v>434.8</v>
      </c>
      <c r="U108" s="70">
        <f t="shared" si="36"/>
        <v>386.59999999999997</v>
      </c>
      <c r="V108" s="70">
        <f t="shared" si="36"/>
        <v>450.65000000000003</v>
      </c>
      <c r="W108" s="70">
        <f t="shared" si="36"/>
        <v>387.15000000000003</v>
      </c>
      <c r="X108" s="70">
        <f t="shared" si="36"/>
        <v>214</v>
      </c>
      <c r="Y108" s="70">
        <f t="shared" si="36"/>
        <v>168.7</v>
      </c>
      <c r="Z108" s="70">
        <f t="shared" si="36"/>
        <v>189.2</v>
      </c>
      <c r="AA108" s="70">
        <f t="shared" si="36"/>
        <v>173.6</v>
      </c>
      <c r="AB108" s="70">
        <f t="shared" si="36"/>
        <v>123.6</v>
      </c>
      <c r="AC108" s="70">
        <f t="shared" si="36"/>
        <v>87.899999999999991</v>
      </c>
      <c r="AD108" s="70">
        <f t="shared" si="36"/>
        <v>96</v>
      </c>
      <c r="AE108" s="70">
        <f t="shared" si="36"/>
        <v>91.399999999999991</v>
      </c>
      <c r="AF108" s="70">
        <f t="shared" si="36"/>
        <v>82</v>
      </c>
      <c r="AG108" s="104">
        <f>SUM(AG97:AG107)</f>
        <v>460</v>
      </c>
      <c r="AH108" s="46">
        <f t="shared" si="23"/>
        <v>547</v>
      </c>
      <c r="AI108" s="47">
        <f t="shared" si="24"/>
        <v>33</v>
      </c>
      <c r="AJ108" s="105">
        <f t="array" ref="AJ108">MIN(IF(B108:AF108&lt;&gt;0,B108:AF108))</f>
        <v>33</v>
      </c>
      <c r="BF108" s="82"/>
      <c r="BG108" s="82">
        <v>350</v>
      </c>
      <c r="BH108" s="82">
        <v>52.1</v>
      </c>
      <c r="BI108" s="82">
        <v>0</v>
      </c>
      <c r="BJ108" s="82">
        <v>26.1</v>
      </c>
      <c r="BK108" s="82">
        <v>60.3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290.3</v>
      </c>
      <c r="BH109" s="82">
        <v>0</v>
      </c>
      <c r="BI109" s="82">
        <v>0</v>
      </c>
      <c r="BJ109" s="82">
        <v>26.5</v>
      </c>
      <c r="BK109" s="82">
        <v>59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245</v>
      </c>
      <c r="BH110" s="82">
        <v>0</v>
      </c>
      <c r="BI110" s="82">
        <v>0</v>
      </c>
      <c r="BJ110" s="82">
        <v>30.4</v>
      </c>
      <c r="BK110" s="82">
        <v>62.2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273</v>
      </c>
      <c r="BH111" s="82">
        <v>43.55</v>
      </c>
      <c r="BI111" s="82">
        <v>0</v>
      </c>
      <c r="BJ111" s="82">
        <v>21.6</v>
      </c>
      <c r="BK111" s="82">
        <v>65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55</v>
      </c>
      <c r="BH112" s="82">
        <v>0</v>
      </c>
      <c r="BI112" s="82">
        <v>137</v>
      </c>
      <c r="BJ112" s="82">
        <v>22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>B71+B78+B96+B92+B108+B112</f>
        <v>1755.72</v>
      </c>
      <c r="C113" s="108">
        <f>C71+C78+C96+C92+C108+C112</f>
        <v>1690.0200000000002</v>
      </c>
      <c r="D113" s="108">
        <f>D71+D78+D96+D92+D108+D112</f>
        <v>1655.0200000000002</v>
      </c>
      <c r="E113" s="108">
        <f>E71+E78+E96+E92+E108+E112</f>
        <v>1599.0200000000002</v>
      </c>
      <c r="F113" s="108">
        <f t="shared" ref="F113:AG113" si="38">F71+F78+F96+F92+F108+F112</f>
        <v>1598.8200000000002</v>
      </c>
      <c r="G113" s="108">
        <f t="shared" si="38"/>
        <v>1627.4200000000003</v>
      </c>
      <c r="H113" s="108">
        <f t="shared" si="38"/>
        <v>1627.4200000000003</v>
      </c>
      <c r="I113" s="108">
        <f t="shared" si="38"/>
        <v>1736.1200000000003</v>
      </c>
      <c r="J113" s="108">
        <f t="shared" si="38"/>
        <v>1754.4200000000003</v>
      </c>
      <c r="K113" s="108">
        <f t="shared" si="38"/>
        <v>1819.1200000000003</v>
      </c>
      <c r="L113" s="108">
        <f t="shared" ref="L113:R113" si="39">L71+L78+L96+L92+L108+L112</f>
        <v>1939.1900000000003</v>
      </c>
      <c r="M113" s="108">
        <f t="shared" si="39"/>
        <v>1727.7200000000003</v>
      </c>
      <c r="N113" s="108">
        <f t="shared" si="39"/>
        <v>1824.1200000000003</v>
      </c>
      <c r="O113" s="108">
        <f t="shared" si="39"/>
        <v>1886.3200000000004</v>
      </c>
      <c r="P113" s="108">
        <f t="shared" si="39"/>
        <v>1841.4200000000003</v>
      </c>
      <c r="Q113" s="108">
        <f t="shared" si="39"/>
        <v>1797.1200000000001</v>
      </c>
      <c r="R113" s="108">
        <f t="shared" si="39"/>
        <v>1741.7200000000003</v>
      </c>
      <c r="S113" s="108">
        <f t="shared" si="38"/>
        <v>1800.1000000000001</v>
      </c>
      <c r="T113" s="108">
        <f t="shared" si="38"/>
        <v>1710.8000000000002</v>
      </c>
      <c r="U113" s="108">
        <f t="shared" si="38"/>
        <v>1699</v>
      </c>
      <c r="V113" s="108">
        <f t="shared" si="38"/>
        <v>1746.15</v>
      </c>
      <c r="W113" s="108">
        <f t="shared" si="38"/>
        <v>1714.65</v>
      </c>
      <c r="X113" s="108">
        <f t="shared" si="38"/>
        <v>1576.1</v>
      </c>
      <c r="Y113" s="108">
        <f t="shared" si="38"/>
        <v>1719.8</v>
      </c>
      <c r="Z113" s="108">
        <f t="shared" si="38"/>
        <v>1815.1499999999999</v>
      </c>
      <c r="AA113" s="108">
        <f t="shared" si="38"/>
        <v>1872</v>
      </c>
      <c r="AB113" s="108">
        <f t="shared" si="38"/>
        <v>1872.6000000000001</v>
      </c>
      <c r="AC113" s="108">
        <f t="shared" si="38"/>
        <v>1935.9000000000003</v>
      </c>
      <c r="AD113" s="108">
        <f t="shared" si="38"/>
        <v>1955.1000000000004</v>
      </c>
      <c r="AE113" s="108">
        <f t="shared" si="38"/>
        <v>1879.6000000000004</v>
      </c>
      <c r="AF113" s="108">
        <f t="shared" si="38"/>
        <v>1784.0000000000002</v>
      </c>
      <c r="AG113" s="80">
        <f t="shared" si="38"/>
        <v>3629.915</v>
      </c>
      <c r="AH113" s="46">
        <f t="shared" si="23"/>
        <v>1955.1000000000004</v>
      </c>
      <c r="AI113" s="47">
        <f t="shared" si="24"/>
        <v>1576.1</v>
      </c>
      <c r="BF113" s="81"/>
      <c r="BG113" s="82">
        <v>56</v>
      </c>
      <c r="BH113" s="82">
        <v>0</v>
      </c>
      <c r="BI113" s="82">
        <v>116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-51.5</v>
      </c>
      <c r="BH114" s="82">
        <v>0</v>
      </c>
      <c r="BI114" s="82">
        <v>99.8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1755.72</v>
      </c>
      <c r="C115" s="108">
        <f>C113+C114</f>
        <v>1690.0200000000002</v>
      </c>
      <c r="D115" s="108">
        <f>D113+D114</f>
        <v>1655.0200000000002</v>
      </c>
      <c r="E115" s="108">
        <f>E113+E114</f>
        <v>1599.0200000000002</v>
      </c>
      <c r="F115" s="108">
        <f t="shared" ref="F115:AF115" si="40">F113+F114</f>
        <v>1598.8200000000002</v>
      </c>
      <c r="G115" s="108">
        <f t="shared" si="40"/>
        <v>1627.4200000000003</v>
      </c>
      <c r="H115" s="108">
        <f t="shared" si="40"/>
        <v>1627.4200000000003</v>
      </c>
      <c r="I115" s="108">
        <f t="shared" si="40"/>
        <v>1736.1200000000003</v>
      </c>
      <c r="J115" s="108">
        <f t="shared" si="40"/>
        <v>1754.4200000000003</v>
      </c>
      <c r="K115" s="108">
        <f t="shared" si="40"/>
        <v>1819.1200000000003</v>
      </c>
      <c r="L115" s="108">
        <f t="shared" ref="L115:R115" si="41">L113+L114</f>
        <v>1939.1900000000003</v>
      </c>
      <c r="M115" s="108">
        <f t="shared" si="41"/>
        <v>1727.7200000000003</v>
      </c>
      <c r="N115" s="108">
        <f t="shared" si="41"/>
        <v>1824.1200000000003</v>
      </c>
      <c r="O115" s="108">
        <f t="shared" si="41"/>
        <v>1886.3200000000004</v>
      </c>
      <c r="P115" s="108">
        <f t="shared" si="41"/>
        <v>1841.4200000000003</v>
      </c>
      <c r="Q115" s="108">
        <f t="shared" si="41"/>
        <v>1797.1200000000001</v>
      </c>
      <c r="R115" s="108">
        <f t="shared" si="41"/>
        <v>1741.7200000000003</v>
      </c>
      <c r="S115" s="108">
        <f t="shared" si="40"/>
        <v>1800.1000000000001</v>
      </c>
      <c r="T115" s="108">
        <f t="shared" si="40"/>
        <v>1710.8000000000002</v>
      </c>
      <c r="U115" s="108">
        <f t="shared" si="40"/>
        <v>1699</v>
      </c>
      <c r="V115" s="108">
        <f t="shared" si="40"/>
        <v>1746.15</v>
      </c>
      <c r="W115" s="108">
        <f t="shared" si="40"/>
        <v>1714.65</v>
      </c>
      <c r="X115" s="108">
        <f t="shared" si="40"/>
        <v>1576.1</v>
      </c>
      <c r="Y115" s="108">
        <f t="shared" si="40"/>
        <v>1719.8</v>
      </c>
      <c r="Z115" s="108">
        <f t="shared" si="40"/>
        <v>1815.1499999999999</v>
      </c>
      <c r="AA115" s="108">
        <f t="shared" si="40"/>
        <v>1872</v>
      </c>
      <c r="AB115" s="108">
        <f t="shared" si="40"/>
        <v>1872.6000000000001</v>
      </c>
      <c r="AC115" s="108">
        <f t="shared" si="40"/>
        <v>1935.9000000000003</v>
      </c>
      <c r="AD115" s="108">
        <f t="shared" si="40"/>
        <v>1955.1000000000004</v>
      </c>
      <c r="AE115" s="108">
        <f t="shared" si="40"/>
        <v>1879.6000000000004</v>
      </c>
      <c r="AF115" s="108">
        <f t="shared" si="40"/>
        <v>1784.0000000000002</v>
      </c>
      <c r="AG115" s="104">
        <f>AG112+AG108+AG96+AG92+AG71+AG114</f>
        <v>2923.5149999999999</v>
      </c>
      <c r="AH115" s="46">
        <f t="shared" si="23"/>
        <v>1955.1000000000004</v>
      </c>
      <c r="AI115" s="47">
        <f t="shared" si="24"/>
        <v>1576.1</v>
      </c>
      <c r="BF115" s="81"/>
      <c r="BG115" s="82">
        <v>-165</v>
      </c>
      <c r="BH115" s="82">
        <v>0</v>
      </c>
      <c r="BI115" s="82">
        <v>70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1506.72</v>
      </c>
      <c r="C116" s="108">
        <f>C115-(C123)</f>
        <v>1504.0200000000002</v>
      </c>
      <c r="D116" s="108">
        <f>D115-(D123)</f>
        <v>1481.0200000000002</v>
      </c>
      <c r="E116" s="108">
        <f>E115-(E123)</f>
        <v>1469.6200000000001</v>
      </c>
      <c r="F116" s="108">
        <f t="shared" ref="F116:AF116" si="42">F115-(F123)</f>
        <v>1462.8200000000002</v>
      </c>
      <c r="G116" s="108">
        <f t="shared" si="42"/>
        <v>1447.4200000000003</v>
      </c>
      <c r="H116" s="108">
        <f t="shared" si="42"/>
        <v>1497.4200000000003</v>
      </c>
      <c r="I116" s="108">
        <f t="shared" si="42"/>
        <v>1605.1200000000003</v>
      </c>
      <c r="J116" s="108">
        <f t="shared" si="42"/>
        <v>1634.4200000000003</v>
      </c>
      <c r="K116" s="108">
        <f t="shared" si="42"/>
        <v>1699.1200000000003</v>
      </c>
      <c r="L116" s="108">
        <f t="shared" ref="L116:R116" si="43">L115-(L123)</f>
        <v>1939.1900000000003</v>
      </c>
      <c r="M116" s="108">
        <f t="shared" si="43"/>
        <v>1727.7200000000003</v>
      </c>
      <c r="N116" s="108">
        <f t="shared" si="43"/>
        <v>1824.1200000000003</v>
      </c>
      <c r="O116" s="108">
        <f t="shared" si="43"/>
        <v>1886.3200000000004</v>
      </c>
      <c r="P116" s="108">
        <f t="shared" si="43"/>
        <v>1841.4200000000003</v>
      </c>
      <c r="Q116" s="108">
        <f t="shared" si="43"/>
        <v>1797.1200000000001</v>
      </c>
      <c r="R116" s="108">
        <f t="shared" si="43"/>
        <v>1741.7200000000003</v>
      </c>
      <c r="S116" s="108">
        <f t="shared" si="42"/>
        <v>1800.1000000000001</v>
      </c>
      <c r="T116" s="108">
        <f t="shared" si="42"/>
        <v>1710.8000000000002</v>
      </c>
      <c r="U116" s="108">
        <f t="shared" si="42"/>
        <v>1699</v>
      </c>
      <c r="V116" s="108">
        <f t="shared" si="42"/>
        <v>1746.15</v>
      </c>
      <c r="W116" s="108">
        <f t="shared" si="42"/>
        <v>1714.65</v>
      </c>
      <c r="X116" s="108">
        <f t="shared" si="42"/>
        <v>1576.1</v>
      </c>
      <c r="Y116" s="108">
        <f t="shared" si="42"/>
        <v>1719.8</v>
      </c>
      <c r="Z116" s="108">
        <f t="shared" si="42"/>
        <v>1815.1499999999999</v>
      </c>
      <c r="AA116" s="108">
        <f t="shared" si="42"/>
        <v>1872</v>
      </c>
      <c r="AB116" s="108">
        <f t="shared" si="42"/>
        <v>1821.1000000000001</v>
      </c>
      <c r="AC116" s="108">
        <f t="shared" si="42"/>
        <v>1832.8000000000004</v>
      </c>
      <c r="AD116" s="108">
        <f t="shared" si="42"/>
        <v>1790.1000000000004</v>
      </c>
      <c r="AE116" s="108">
        <f t="shared" si="42"/>
        <v>1709.6000000000004</v>
      </c>
      <c r="AF116" s="108">
        <f t="shared" si="42"/>
        <v>1641.0000000000002</v>
      </c>
      <c r="AG116" s="104"/>
      <c r="AH116" s="46">
        <f t="shared" si="23"/>
        <v>1939.1900000000003</v>
      </c>
      <c r="AI116" s="47">
        <f t="shared" si="24"/>
        <v>1447.4200000000003</v>
      </c>
      <c r="BF116" s="81"/>
      <c r="BG116" s="82">
        <v>-170</v>
      </c>
      <c r="BH116" s="82">
        <v>0</v>
      </c>
      <c r="BI116" s="82">
        <v>71.099999999999994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44">IF(B97&lt;0,B97*-1,0)</f>
        <v>249</v>
      </c>
      <c r="C117" s="93">
        <f t="shared" si="44"/>
        <v>186</v>
      </c>
      <c r="D117" s="93">
        <f t="shared" ref="D117:E122" si="45">IF(D97&lt;0,D97*-1,0)</f>
        <v>174</v>
      </c>
      <c r="E117" s="93">
        <f t="shared" si="45"/>
        <v>129.4</v>
      </c>
      <c r="F117" s="93">
        <f t="shared" ref="F117:AF122" si="46">IF(F97&lt;0,F97*-1,0)</f>
        <v>136</v>
      </c>
      <c r="G117" s="93">
        <f t="shared" si="46"/>
        <v>180</v>
      </c>
      <c r="H117" s="93">
        <f t="shared" si="46"/>
        <v>130</v>
      </c>
      <c r="I117" s="93">
        <f t="shared" si="46"/>
        <v>131</v>
      </c>
      <c r="J117" s="93">
        <f t="shared" si="46"/>
        <v>120</v>
      </c>
      <c r="K117" s="93">
        <f t="shared" si="46"/>
        <v>120</v>
      </c>
      <c r="L117" s="93">
        <f t="shared" ref="L117:R122" si="47">IF(L97&lt;0,L97*-1,0)</f>
        <v>0</v>
      </c>
      <c r="M117" s="93">
        <f t="shared" si="47"/>
        <v>0</v>
      </c>
      <c r="N117" s="93">
        <f t="shared" si="47"/>
        <v>0</v>
      </c>
      <c r="O117" s="93">
        <f t="shared" si="47"/>
        <v>0</v>
      </c>
      <c r="P117" s="93">
        <f t="shared" si="47"/>
        <v>0</v>
      </c>
      <c r="Q117" s="93">
        <f t="shared" si="47"/>
        <v>0</v>
      </c>
      <c r="R117" s="93">
        <f t="shared" si="47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51.5</v>
      </c>
      <c r="AC117" s="93">
        <f t="shared" si="46"/>
        <v>103.1</v>
      </c>
      <c r="AD117" s="93">
        <f t="shared" si="46"/>
        <v>165</v>
      </c>
      <c r="AE117" s="93">
        <f t="shared" si="46"/>
        <v>170</v>
      </c>
      <c r="AF117" s="93">
        <f t="shared" si="46"/>
        <v>143</v>
      </c>
      <c r="AG117" s="61"/>
      <c r="AH117" s="46">
        <f t="shared" si="23"/>
        <v>249</v>
      </c>
      <c r="AI117" s="47">
        <f t="shared" si="24"/>
        <v>0</v>
      </c>
      <c r="BG117" s="82">
        <v>-143</v>
      </c>
      <c r="BH117" s="82">
        <v>0</v>
      </c>
      <c r="BI117" s="82">
        <v>69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7"/>
        <v>0</v>
      </c>
      <c r="M118" s="93">
        <f t="shared" si="47"/>
        <v>0</v>
      </c>
      <c r="N118" s="93">
        <f t="shared" si="47"/>
        <v>0</v>
      </c>
      <c r="O118" s="93">
        <f t="shared" si="47"/>
        <v>0</v>
      </c>
      <c r="P118" s="93">
        <f t="shared" si="47"/>
        <v>0</v>
      </c>
      <c r="Q118" s="93">
        <f t="shared" si="47"/>
        <v>0</v>
      </c>
      <c r="R118" s="93">
        <f t="shared" si="47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-249</v>
      </c>
      <c r="BH118" s="82">
        <v>0</v>
      </c>
      <c r="BI118" s="82">
        <v>23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7"/>
        <v>0</v>
      </c>
      <c r="M119" s="93">
        <f t="shared" si="47"/>
        <v>0</v>
      </c>
      <c r="N119" s="93">
        <f t="shared" si="47"/>
        <v>0</v>
      </c>
      <c r="O119" s="93">
        <f t="shared" si="47"/>
        <v>0</v>
      </c>
      <c r="P119" s="93">
        <f t="shared" si="47"/>
        <v>0</v>
      </c>
      <c r="Q119" s="93">
        <f t="shared" si="47"/>
        <v>0</v>
      </c>
      <c r="R119" s="93">
        <f t="shared" si="47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7"/>
        <v>0</v>
      </c>
      <c r="M120" s="93">
        <f t="shared" si="47"/>
        <v>0</v>
      </c>
      <c r="N120" s="93">
        <f t="shared" si="47"/>
        <v>0</v>
      </c>
      <c r="O120" s="93">
        <f t="shared" si="47"/>
        <v>0</v>
      </c>
      <c r="P120" s="93">
        <f t="shared" si="47"/>
        <v>0</v>
      </c>
      <c r="Q120" s="93">
        <f t="shared" si="47"/>
        <v>0</v>
      </c>
      <c r="R120" s="93">
        <f t="shared" si="47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7"/>
        <v>0</v>
      </c>
      <c r="M121" s="93">
        <f t="shared" si="47"/>
        <v>0</v>
      </c>
      <c r="N121" s="93">
        <f t="shared" si="47"/>
        <v>0</v>
      </c>
      <c r="O121" s="93">
        <f t="shared" si="47"/>
        <v>0</v>
      </c>
      <c r="P121" s="93">
        <f t="shared" si="47"/>
        <v>0</v>
      </c>
      <c r="Q121" s="93">
        <f t="shared" si="47"/>
        <v>0</v>
      </c>
      <c r="R121" s="93">
        <f t="shared" si="47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7"/>
        <v>0</v>
      </c>
      <c r="M122" s="93">
        <f t="shared" si="47"/>
        <v>0</v>
      </c>
      <c r="N122" s="93">
        <f t="shared" si="47"/>
        <v>0</v>
      </c>
      <c r="O122" s="93">
        <f t="shared" si="47"/>
        <v>0</v>
      </c>
      <c r="P122" s="93">
        <f t="shared" si="47"/>
        <v>0</v>
      </c>
      <c r="Q122" s="93">
        <f t="shared" si="47"/>
        <v>0</v>
      </c>
      <c r="R122" s="93">
        <f t="shared" si="47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>SUM(B117:B122)</f>
        <v>249</v>
      </c>
      <c r="C123" s="70">
        <f>SUM(C117:C122)</f>
        <v>186</v>
      </c>
      <c r="D123" s="70">
        <f>SUM(D117:D122)</f>
        <v>174</v>
      </c>
      <c r="E123" s="70">
        <f>SUM(E117:E122)</f>
        <v>129.4</v>
      </c>
      <c r="F123" s="70">
        <f t="shared" ref="F123:AF123" si="48">SUM(F117:F122)</f>
        <v>136</v>
      </c>
      <c r="G123" s="70">
        <f t="shared" si="48"/>
        <v>180</v>
      </c>
      <c r="H123" s="70">
        <f t="shared" si="48"/>
        <v>130</v>
      </c>
      <c r="I123" s="70">
        <f t="shared" si="48"/>
        <v>131</v>
      </c>
      <c r="J123" s="70">
        <f t="shared" si="48"/>
        <v>120</v>
      </c>
      <c r="K123" s="70">
        <f t="shared" si="48"/>
        <v>120</v>
      </c>
      <c r="L123" s="70">
        <f t="shared" ref="L123:R123" si="49">SUM(L117:L122)</f>
        <v>0</v>
      </c>
      <c r="M123" s="70">
        <f t="shared" si="49"/>
        <v>0</v>
      </c>
      <c r="N123" s="70">
        <f t="shared" si="49"/>
        <v>0</v>
      </c>
      <c r="O123" s="70">
        <f t="shared" si="49"/>
        <v>0</v>
      </c>
      <c r="P123" s="70">
        <f t="shared" si="49"/>
        <v>0</v>
      </c>
      <c r="Q123" s="70">
        <f t="shared" si="49"/>
        <v>0</v>
      </c>
      <c r="R123" s="70">
        <f t="shared" si="49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51.5</v>
      </c>
      <c r="AC123" s="70">
        <f t="shared" si="48"/>
        <v>103.1</v>
      </c>
      <c r="AD123" s="70">
        <f t="shared" si="48"/>
        <v>165</v>
      </c>
      <c r="AE123" s="70">
        <f t="shared" si="48"/>
        <v>170</v>
      </c>
      <c r="AF123" s="70">
        <f t="shared" si="48"/>
        <v>143</v>
      </c>
      <c r="AG123" s="104"/>
      <c r="AH123" s="46">
        <f t="shared" si="23"/>
        <v>249</v>
      </c>
      <c r="AI123" s="47">
        <f t="shared" si="24"/>
        <v>0</v>
      </c>
      <c r="AJ123" s="105">
        <f t="array" ref="AJ123">MIN(IF(B123:AF123&lt;&gt;0,B123:AF123))</f>
        <v>51.5</v>
      </c>
    </row>
    <row r="124" spans="1:64" ht="15.75" thickBot="1">
      <c r="A124" s="87" t="s">
        <v>146</v>
      </c>
      <c r="B124" s="70">
        <f>B108-B123</f>
        <v>-216</v>
      </c>
      <c r="C124" s="70">
        <f>C108-C123</f>
        <v>-115</v>
      </c>
      <c r="D124" s="70">
        <f>D108-D123</f>
        <v>-101.3</v>
      </c>
      <c r="E124" s="70">
        <f>E108-E123</f>
        <v>-59.900000000000006</v>
      </c>
      <c r="F124" s="70">
        <f t="shared" ref="F124:AF124" si="50">F108-F123</f>
        <v>-66.7</v>
      </c>
      <c r="G124" s="70">
        <f t="shared" si="50"/>
        <v>-109</v>
      </c>
      <c r="H124" s="70">
        <f t="shared" si="50"/>
        <v>-59</v>
      </c>
      <c r="I124" s="70">
        <f t="shared" si="50"/>
        <v>-64.5</v>
      </c>
      <c r="J124" s="70">
        <f t="shared" si="50"/>
        <v>-53.7</v>
      </c>
      <c r="K124" s="70">
        <f t="shared" si="50"/>
        <v>-56</v>
      </c>
      <c r="L124" s="70">
        <f t="shared" ref="L124:R124" si="51">L108-L123</f>
        <v>229.07</v>
      </c>
      <c r="M124" s="70">
        <f t="shared" si="51"/>
        <v>236</v>
      </c>
      <c r="N124" s="70">
        <f t="shared" si="51"/>
        <v>294.5</v>
      </c>
      <c r="O124" s="70">
        <f t="shared" si="51"/>
        <v>492.7</v>
      </c>
      <c r="P124" s="70">
        <f t="shared" si="51"/>
        <v>532.29999999999995</v>
      </c>
      <c r="Q124" s="70">
        <f t="shared" si="51"/>
        <v>532.29999999999995</v>
      </c>
      <c r="R124" s="70">
        <f t="shared" si="51"/>
        <v>415.8</v>
      </c>
      <c r="S124" s="70">
        <f t="shared" si="50"/>
        <v>547</v>
      </c>
      <c r="T124" s="70">
        <f t="shared" si="50"/>
        <v>434.8</v>
      </c>
      <c r="U124" s="70">
        <f t="shared" si="50"/>
        <v>386.59999999999997</v>
      </c>
      <c r="V124" s="70">
        <f t="shared" si="50"/>
        <v>450.65000000000003</v>
      </c>
      <c r="W124" s="70">
        <f t="shared" si="50"/>
        <v>387.15000000000003</v>
      </c>
      <c r="X124" s="70">
        <f t="shared" si="50"/>
        <v>214</v>
      </c>
      <c r="Y124" s="70">
        <f t="shared" si="50"/>
        <v>168.7</v>
      </c>
      <c r="Z124" s="70">
        <f t="shared" si="50"/>
        <v>189.2</v>
      </c>
      <c r="AA124" s="70">
        <f t="shared" si="50"/>
        <v>173.6</v>
      </c>
      <c r="AB124" s="70">
        <f t="shared" si="50"/>
        <v>72.099999999999994</v>
      </c>
      <c r="AC124" s="70">
        <f t="shared" si="50"/>
        <v>-15.200000000000003</v>
      </c>
      <c r="AD124" s="70">
        <f t="shared" si="50"/>
        <v>-69</v>
      </c>
      <c r="AE124" s="70">
        <f t="shared" si="50"/>
        <v>-78.600000000000009</v>
      </c>
      <c r="AF124" s="70">
        <f t="shared" si="50"/>
        <v>-61</v>
      </c>
      <c r="AG124" s="104"/>
      <c r="AH124" s="46">
        <f t="shared" si="23"/>
        <v>547</v>
      </c>
      <c r="AI124" s="47">
        <f t="shared" si="24"/>
        <v>-216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50.057000000000002</v>
      </c>
      <c r="C126" s="117">
        <v>50.029000000000003</v>
      </c>
      <c r="D126" s="117">
        <v>50.046999999999997</v>
      </c>
      <c r="E126" s="117">
        <v>50.012</v>
      </c>
      <c r="F126" s="117">
        <v>50.02</v>
      </c>
      <c r="G126" s="117">
        <v>50.07</v>
      </c>
      <c r="H126" s="117">
        <v>50.07</v>
      </c>
      <c r="I126" s="117">
        <v>49.94</v>
      </c>
      <c r="J126" s="117">
        <v>49.87</v>
      </c>
      <c r="K126" s="117">
        <v>50.07</v>
      </c>
      <c r="L126" s="117">
        <v>50.061999999999998</v>
      </c>
      <c r="M126" s="117">
        <v>50</v>
      </c>
      <c r="N126" s="117">
        <v>50</v>
      </c>
      <c r="O126" s="117">
        <v>50</v>
      </c>
      <c r="P126" s="117">
        <v>50</v>
      </c>
      <c r="Q126" s="117">
        <v>50</v>
      </c>
      <c r="R126" s="117">
        <v>50.03</v>
      </c>
      <c r="S126" s="117">
        <v>49.869</v>
      </c>
      <c r="T126" s="117">
        <v>49.869</v>
      </c>
      <c r="U126" s="117">
        <v>50.033000000000001</v>
      </c>
      <c r="V126" s="117">
        <v>50.084000000000003</v>
      </c>
      <c r="W126" s="117">
        <v>50.064999999999998</v>
      </c>
      <c r="X126" s="117">
        <v>50.064999999999998</v>
      </c>
      <c r="Y126" s="117">
        <v>50.06</v>
      </c>
      <c r="Z126" s="117">
        <v>50.07</v>
      </c>
      <c r="AA126" s="117">
        <v>49.908000000000001</v>
      </c>
      <c r="AB126" s="117">
        <v>49.942999999999998</v>
      </c>
      <c r="AC126" s="117">
        <v>50.03</v>
      </c>
      <c r="AD126" s="117">
        <v>49.93</v>
      </c>
      <c r="AE126" s="117">
        <v>49.93</v>
      </c>
      <c r="AF126" s="117">
        <v>49.93</v>
      </c>
      <c r="AG126" s="118"/>
      <c r="AH126" s="46">
        <f t="shared" ref="AH126:AH133" si="52">MAX(B126:AF126)</f>
        <v>50.084000000000003</v>
      </c>
      <c r="AI126" s="47">
        <f t="shared" ref="AI126:AI133" si="53">MIN(B126:AF126)</f>
        <v>49.869</v>
      </c>
    </row>
    <row r="127" spans="1:64">
      <c r="A127" s="119" t="s">
        <v>149</v>
      </c>
      <c r="B127" s="43">
        <v>134.80000000000001</v>
      </c>
      <c r="C127" s="43">
        <v>132.1</v>
      </c>
      <c r="D127" s="43">
        <v>133.1</v>
      </c>
      <c r="E127" s="43">
        <v>133.5</v>
      </c>
      <c r="F127" s="43">
        <v>132.69999999999999</v>
      </c>
      <c r="G127" s="43">
        <v>131.9</v>
      </c>
      <c r="H127" s="43">
        <v>131.9</v>
      </c>
      <c r="I127" s="43">
        <v>129.6</v>
      </c>
      <c r="J127" s="43">
        <v>129</v>
      </c>
      <c r="K127" s="43">
        <v>130.6</v>
      </c>
      <c r="L127" s="43">
        <v>130.6</v>
      </c>
      <c r="M127" s="43">
        <v>130</v>
      </c>
      <c r="N127" s="43">
        <v>130</v>
      </c>
      <c r="O127" s="43">
        <v>129.9</v>
      </c>
      <c r="P127" s="43">
        <v>129.9</v>
      </c>
      <c r="Q127" s="43">
        <v>129.9</v>
      </c>
      <c r="R127" s="43">
        <v>132.30000000000001</v>
      </c>
      <c r="S127" s="43">
        <v>129.4</v>
      </c>
      <c r="T127" s="43">
        <v>131.30000000000001</v>
      </c>
      <c r="U127" s="43">
        <v>131.4</v>
      </c>
      <c r="V127" s="43">
        <v>130.4</v>
      </c>
      <c r="W127" s="43">
        <v>131.80000000000001</v>
      </c>
      <c r="X127" s="43">
        <v>134</v>
      </c>
      <c r="Y127" s="43">
        <v>134</v>
      </c>
      <c r="Z127" s="43">
        <v>133.19999999999999</v>
      </c>
      <c r="AA127" s="43">
        <v>134.80000000000001</v>
      </c>
      <c r="AB127" s="43">
        <v>133.19999999999999</v>
      </c>
      <c r="AC127" s="43">
        <v>132.30000000000001</v>
      </c>
      <c r="AD127" s="43">
        <v>132.30000000000001</v>
      </c>
      <c r="AE127" s="43">
        <v>132.30000000000001</v>
      </c>
      <c r="AF127" s="43">
        <v>132.30000000000001</v>
      </c>
      <c r="AG127" s="120"/>
      <c r="AH127" s="46">
        <f t="shared" si="52"/>
        <v>134.80000000000001</v>
      </c>
      <c r="AI127" s="47">
        <f t="shared" si="53"/>
        <v>129</v>
      </c>
    </row>
    <row r="128" spans="1:64">
      <c r="A128" s="119" t="s">
        <v>150</v>
      </c>
      <c r="B128" s="43">
        <v>133.30000000000001</v>
      </c>
      <c r="C128" s="43">
        <v>131.69999999999999</v>
      </c>
      <c r="D128" s="43">
        <v>132.4</v>
      </c>
      <c r="E128" s="43">
        <v>133</v>
      </c>
      <c r="F128" s="43">
        <v>131.69999999999999</v>
      </c>
      <c r="G128" s="43">
        <v>131.1</v>
      </c>
      <c r="H128" s="43">
        <v>131.1</v>
      </c>
      <c r="I128" s="43">
        <v>130.19999999999999</v>
      </c>
      <c r="J128" s="43">
        <v>129.9</v>
      </c>
      <c r="K128" s="43">
        <v>130.9</v>
      </c>
      <c r="L128" s="43">
        <v>130.9</v>
      </c>
      <c r="M128" s="43">
        <v>130.6</v>
      </c>
      <c r="N128" s="43">
        <v>130.6</v>
      </c>
      <c r="O128" s="43">
        <v>129.30000000000001</v>
      </c>
      <c r="P128" s="43">
        <v>129.30000000000001</v>
      </c>
      <c r="Q128" s="43">
        <v>129.30000000000001</v>
      </c>
      <c r="R128" s="43">
        <v>131.19999999999999</v>
      </c>
      <c r="S128" s="43">
        <v>130.30000000000001</v>
      </c>
      <c r="T128" s="43">
        <v>131</v>
      </c>
      <c r="U128" s="43">
        <v>131.9</v>
      </c>
      <c r="V128" s="43">
        <v>131.30000000000001</v>
      </c>
      <c r="W128" s="43">
        <v>131.80000000000001</v>
      </c>
      <c r="X128" s="43">
        <v>133</v>
      </c>
      <c r="Y128" s="43">
        <v>132</v>
      </c>
      <c r="Z128" s="43">
        <v>132.6</v>
      </c>
      <c r="AA128" s="43">
        <v>133.1</v>
      </c>
      <c r="AB128" s="43">
        <v>133.1</v>
      </c>
      <c r="AC128" s="43">
        <v>132.19999999999999</v>
      </c>
      <c r="AD128" s="43">
        <v>132.19999999999999</v>
      </c>
      <c r="AE128" s="43">
        <v>132.19999999999999</v>
      </c>
      <c r="AF128" s="43">
        <v>132.19999999999999</v>
      </c>
      <c r="AG128" s="120"/>
      <c r="AH128" s="46">
        <f t="shared" si="52"/>
        <v>133.30000000000001</v>
      </c>
      <c r="AI128" s="47">
        <f t="shared" si="53"/>
        <v>129.30000000000001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52"/>
        <v>0</v>
      </c>
      <c r="AI129" s="47">
        <f t="shared" si="53"/>
        <v>0</v>
      </c>
    </row>
    <row r="130" spans="1:35">
      <c r="A130" s="119" t="s">
        <v>152</v>
      </c>
      <c r="B130" s="43">
        <v>133.9</v>
      </c>
      <c r="C130" s="43">
        <v>137.30000000000001</v>
      </c>
      <c r="D130" s="43">
        <v>138.6</v>
      </c>
      <c r="E130" s="43">
        <v>138.69999999999999</v>
      </c>
      <c r="F130" s="43">
        <v>139.4</v>
      </c>
      <c r="G130" s="43">
        <v>139.30000000000001</v>
      </c>
      <c r="H130" s="43">
        <v>139.30000000000001</v>
      </c>
      <c r="I130" s="43">
        <v>136.69999999999999</v>
      </c>
      <c r="J130" s="43">
        <v>136.69999999999999</v>
      </c>
      <c r="K130" s="43">
        <v>136</v>
      </c>
      <c r="L130" s="43">
        <v>136</v>
      </c>
      <c r="M130" s="43">
        <v>134.9</v>
      </c>
      <c r="N130" s="43">
        <v>134.9</v>
      </c>
      <c r="O130" s="43">
        <v>134.80000000000001</v>
      </c>
      <c r="P130" s="43">
        <v>134.80000000000001</v>
      </c>
      <c r="Q130" s="43">
        <v>134.80000000000001</v>
      </c>
      <c r="R130" s="43">
        <v>135.30000000000001</v>
      </c>
      <c r="S130" s="43">
        <v>133.30000000000001</v>
      </c>
      <c r="T130" s="43">
        <v>134.69999999999999</v>
      </c>
      <c r="U130" s="43">
        <v>133.9</v>
      </c>
      <c r="V130" s="43">
        <v>132.80000000000001</v>
      </c>
      <c r="W130" s="43">
        <v>136.9</v>
      </c>
      <c r="X130" s="43">
        <v>136.9</v>
      </c>
      <c r="Y130" s="43">
        <v>136.9</v>
      </c>
      <c r="Z130" s="43">
        <v>135.30000000000001</v>
      </c>
      <c r="AA130" s="43">
        <v>136</v>
      </c>
      <c r="AB130" s="43">
        <v>136.85</v>
      </c>
      <c r="AC130" s="43">
        <v>136.02000000000001</v>
      </c>
      <c r="AD130" s="43">
        <v>136.02000000000001</v>
      </c>
      <c r="AE130" s="43">
        <v>136.02000000000001</v>
      </c>
      <c r="AF130" s="43">
        <v>136.02000000000001</v>
      </c>
      <c r="AG130" s="120"/>
      <c r="AH130" s="46">
        <f t="shared" si="52"/>
        <v>139.4</v>
      </c>
      <c r="AI130" s="47">
        <f t="shared" si="53"/>
        <v>132.80000000000001</v>
      </c>
    </row>
    <row r="131" spans="1:35">
      <c r="A131" s="121" t="s">
        <v>153</v>
      </c>
      <c r="B131" s="122">
        <v>133.4</v>
      </c>
      <c r="C131" s="122">
        <v>133.30000000000001</v>
      </c>
      <c r="D131" s="122">
        <v>134.5</v>
      </c>
      <c r="E131" s="122">
        <v>135.1</v>
      </c>
      <c r="F131" s="122">
        <v>133.6</v>
      </c>
      <c r="G131" s="122">
        <v>133.80000000000001</v>
      </c>
      <c r="H131" s="122">
        <v>133.80000000000001</v>
      </c>
      <c r="I131" s="122">
        <v>132.69999999999999</v>
      </c>
      <c r="J131" s="122">
        <v>132.80000000000001</v>
      </c>
      <c r="K131" s="122">
        <v>132.1</v>
      </c>
      <c r="L131" s="122">
        <v>132.1</v>
      </c>
      <c r="M131" s="122">
        <v>131.6</v>
      </c>
      <c r="N131" s="122">
        <v>131.6</v>
      </c>
      <c r="O131" s="122">
        <v>133.80000000000001</v>
      </c>
      <c r="P131" s="122">
        <v>133.80000000000001</v>
      </c>
      <c r="Q131" s="122">
        <v>133.80000000000001</v>
      </c>
      <c r="R131" s="122">
        <v>133.80000000000001</v>
      </c>
      <c r="S131" s="122">
        <v>133.19999999999999</v>
      </c>
      <c r="T131" s="122">
        <v>134.5</v>
      </c>
      <c r="U131" s="122">
        <v>132.6</v>
      </c>
      <c r="V131" s="122">
        <v>134.1</v>
      </c>
      <c r="W131" s="122">
        <v>133.1</v>
      </c>
      <c r="X131" s="122">
        <v>133.1</v>
      </c>
      <c r="Y131" s="122">
        <v>135.5</v>
      </c>
      <c r="Z131" s="122">
        <v>134.55000000000001</v>
      </c>
      <c r="AA131" s="122">
        <v>134.6</v>
      </c>
      <c r="AB131" s="122">
        <v>135.30000000000001</v>
      </c>
      <c r="AC131" s="122">
        <v>133.6</v>
      </c>
      <c r="AD131" s="122">
        <v>133.6</v>
      </c>
      <c r="AE131" s="122">
        <v>133.6</v>
      </c>
      <c r="AF131" s="122">
        <v>133.6</v>
      </c>
      <c r="AG131" s="123"/>
      <c r="AH131" s="46">
        <f t="shared" si="52"/>
        <v>135.5</v>
      </c>
      <c r="AI131" s="47">
        <f t="shared" si="53"/>
        <v>131.6</v>
      </c>
    </row>
    <row r="132" spans="1:35">
      <c r="A132" s="119" t="s">
        <v>154</v>
      </c>
      <c r="B132" s="43">
        <v>127.4</v>
      </c>
      <c r="C132" s="43">
        <v>130.9</v>
      </c>
      <c r="D132" s="43">
        <v>136.9</v>
      </c>
      <c r="E132" s="43">
        <v>137.5</v>
      </c>
      <c r="F132" s="43">
        <v>133</v>
      </c>
      <c r="G132" s="43">
        <v>133.1</v>
      </c>
      <c r="H132" s="43">
        <v>133.1</v>
      </c>
      <c r="I132" s="43">
        <v>130</v>
      </c>
      <c r="J132" s="43">
        <v>129.5</v>
      </c>
      <c r="K132" s="43">
        <v>133</v>
      </c>
      <c r="L132" s="43">
        <v>133</v>
      </c>
      <c r="M132" s="43">
        <v>132.80000000000001</v>
      </c>
      <c r="N132" s="43">
        <v>132.80000000000001</v>
      </c>
      <c r="O132" s="43">
        <v>129</v>
      </c>
      <c r="P132" s="43">
        <v>129</v>
      </c>
      <c r="Q132" s="43">
        <v>129</v>
      </c>
      <c r="R132" s="43">
        <v>136.80000000000001</v>
      </c>
      <c r="S132" s="43">
        <v>133.6</v>
      </c>
      <c r="T132" s="43">
        <v>134.5</v>
      </c>
      <c r="U132" s="43">
        <v>126.1</v>
      </c>
      <c r="V132" s="43">
        <v>134.19999999999999</v>
      </c>
      <c r="W132" s="43">
        <v>131.30000000000001</v>
      </c>
      <c r="X132" s="43">
        <v>131.30000000000001</v>
      </c>
      <c r="Y132" s="43">
        <v>131.30000000000001</v>
      </c>
      <c r="Z132" s="43">
        <v>130</v>
      </c>
      <c r="AA132" s="43">
        <v>130</v>
      </c>
      <c r="AB132" s="43">
        <v>133.30000000000001</v>
      </c>
      <c r="AC132" s="43">
        <v>130.9</v>
      </c>
      <c r="AD132" s="43">
        <v>130.9</v>
      </c>
      <c r="AE132" s="43">
        <v>130.9</v>
      </c>
      <c r="AF132" s="43">
        <v>130.9</v>
      </c>
      <c r="AG132" s="120"/>
      <c r="AH132" s="46">
        <f t="shared" si="52"/>
        <v>137.5</v>
      </c>
      <c r="AI132" s="47">
        <f t="shared" si="53"/>
        <v>126.1</v>
      </c>
    </row>
    <row r="133" spans="1:35" ht="15.75" thickBot="1">
      <c r="A133" s="119" t="s">
        <v>155</v>
      </c>
      <c r="B133" s="101">
        <v>66.5</v>
      </c>
      <c r="C133" s="101">
        <v>68</v>
      </c>
      <c r="D133" s="101">
        <v>68.599999999999994</v>
      </c>
      <c r="E133" s="101">
        <v>69</v>
      </c>
      <c r="F133" s="101">
        <v>69.2</v>
      </c>
      <c r="G133" s="101">
        <v>69.2</v>
      </c>
      <c r="H133" s="101">
        <v>69.2</v>
      </c>
      <c r="I133" s="101">
        <v>67.599999999999994</v>
      </c>
      <c r="J133" s="101">
        <v>67.599999999999994</v>
      </c>
      <c r="K133" s="101">
        <v>67.599999999999994</v>
      </c>
      <c r="L133" s="101">
        <v>67.599999999999994</v>
      </c>
      <c r="M133" s="101">
        <v>66</v>
      </c>
      <c r="N133" s="101">
        <v>66</v>
      </c>
      <c r="O133" s="101">
        <v>66</v>
      </c>
      <c r="P133" s="101">
        <v>66</v>
      </c>
      <c r="Q133" s="101">
        <v>66</v>
      </c>
      <c r="R133" s="101">
        <v>66</v>
      </c>
      <c r="S133" s="101">
        <v>66</v>
      </c>
      <c r="T133" s="101">
        <v>66</v>
      </c>
      <c r="U133" s="101">
        <v>66</v>
      </c>
      <c r="V133" s="101">
        <v>66</v>
      </c>
      <c r="W133" s="101">
        <v>67.599999999999994</v>
      </c>
      <c r="X133" s="101">
        <v>67.599999999999994</v>
      </c>
      <c r="Y133" s="101">
        <v>67.599999999999994</v>
      </c>
      <c r="Z133" s="101">
        <v>67.2</v>
      </c>
      <c r="AA133" s="101">
        <v>67.2</v>
      </c>
      <c r="AB133" s="101">
        <v>67.2</v>
      </c>
      <c r="AC133" s="101">
        <v>67.2</v>
      </c>
      <c r="AD133" s="101">
        <v>67.2</v>
      </c>
      <c r="AE133" s="101">
        <v>67.2</v>
      </c>
      <c r="AF133" s="101">
        <v>67.2</v>
      </c>
      <c r="AG133" s="124"/>
      <c r="AH133" s="46">
        <f t="shared" si="52"/>
        <v>69.2</v>
      </c>
      <c r="AI133" s="47">
        <f t="shared" si="53"/>
        <v>66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366.03999999999996</v>
      </c>
      <c r="C135" s="114">
        <f>SUM(C26,C32,C45:C46,C82,C84:C85,C87,C89,C137:C142,C177,C183,C189,C198,C200,C212,C219,C222:C223,C230,C232,C234,C238:C240,C242:C244,C249,C255:C256,C258:C260,C161,C166)</f>
        <v>192.74</v>
      </c>
      <c r="D135" s="114">
        <f>SUM(D26,D32,D45:D46,D82,D84:D85,D87,D89,D137:D142,D177,D183,D189,D198,D200,D212,D219,D222:D223,D230,D232,D234,D238:D240,D242:D244,D249,D255:D256,D258:D260,D161,D166)</f>
        <v>178.34</v>
      </c>
      <c r="E135" s="114">
        <f>SUM(E26,E32,E45:E46,E82,E84:E85,E87,E89,E137:E142,E177,E183,E189,E198,E200,E212,E219,E222:E223,E230,E232,E234,E238:E240,E242:E244,E249,E255:E256,E258:E260,E161,E166)</f>
        <v>174.34</v>
      </c>
      <c r="F135" s="114">
        <f t="shared" ref="F135:K135" si="54">SUM(F26,F32,F45:F46,F82,F84:F85,F87,F89,F137:F142,F177,F183,F189,F198,F200,F212,F219,F222:F223,F230,F232,F234,F238:F240,F242:F244,F249,F255:F256,F258:F260,F161,F166)</f>
        <v>181.14</v>
      </c>
      <c r="G135" s="114">
        <f t="shared" si="54"/>
        <v>229.14</v>
      </c>
      <c r="H135" s="114">
        <f t="shared" si="54"/>
        <v>229.14</v>
      </c>
      <c r="I135" s="114">
        <f t="shared" si="54"/>
        <v>299.64</v>
      </c>
      <c r="J135" s="114">
        <f t="shared" si="54"/>
        <v>320.53999999999996</v>
      </c>
      <c r="K135" s="114">
        <f t="shared" si="54"/>
        <v>337.73999999999995</v>
      </c>
      <c r="L135" s="114">
        <f t="shared" ref="L135:R135" si="55">SUM(L26,L32,L45:L46,L82,L84:L85,L87,L89,L137:L142,L177,L183,L189,L198,L200,L212,L219,L222:L223,L230,L232,L234,L238:L240,L242:L244,L249,L255:L256,L258:L260,L161,L166)</f>
        <v>337.73999999999995</v>
      </c>
      <c r="M135" s="114">
        <f t="shared" si="55"/>
        <v>348.74</v>
      </c>
      <c r="N135" s="114">
        <f t="shared" si="55"/>
        <v>351.64</v>
      </c>
      <c r="O135" s="114">
        <f t="shared" si="55"/>
        <v>321.04000000000002</v>
      </c>
      <c r="P135" s="114">
        <f t="shared" si="55"/>
        <v>323.54000000000002</v>
      </c>
      <c r="Q135" s="114">
        <f t="shared" si="55"/>
        <v>316.24</v>
      </c>
      <c r="R135" s="114">
        <f t="shared" si="55"/>
        <v>318.33999999999997</v>
      </c>
      <c r="S135" s="114">
        <f t="shared" ref="S135:X135" si="56">SUM(S26,S32,S45:S46,S82,S84:S85,S87,S89,S137:S142,S177,S183,S189,S198,S200,S212,S219,S222:S223,S230,S232,S234,S238:S240,S242:S244,S249,S255:S256,S258:S260,S161,S166)</f>
        <v>290.94</v>
      </c>
      <c r="T135" s="114">
        <f t="shared" si="56"/>
        <v>297.94</v>
      </c>
      <c r="U135" s="114">
        <f t="shared" si="56"/>
        <v>331.09</v>
      </c>
      <c r="V135" s="114">
        <f t="shared" si="56"/>
        <v>289.14000000000004</v>
      </c>
      <c r="W135" s="114">
        <f t="shared" si="56"/>
        <v>301.54000000000002</v>
      </c>
      <c r="X135" s="114">
        <f t="shared" si="56"/>
        <v>292.54000000000002</v>
      </c>
      <c r="Y135" s="114">
        <f>SUM(Y23,Y30,Y51:Y52,Y82,Y84:Y85,Y87,Y89,Y137:Y142,Y170,Y176,Y182,Y191,Y193,Y205,Y212,Y215:Y216,Y223,Y225,Y227,Y231:Y233,Y235:Y237,Y242,Y248:Y249,Y251:Y253,Y261,Y266)</f>
        <v>324.39999999999998</v>
      </c>
      <c r="Z135" s="114">
        <f>SUM(Z23,Z30,Z51:Z52,Z82,Z84:Z85,Z87,Z89,Z137:Z142,Z170,Z176,Z182,Z191,Z193,Z205,Z212,Z215:Z216,Z223,Z225,Z227,Z231:Z233,Z235:Z237,Z242,Z248:Z249,Z251:Z253,Z261,Z266)</f>
        <v>324.25</v>
      </c>
      <c r="AA135" s="114">
        <f t="shared" ref="AA135:AF135" si="57">SUM(AA26,AA32,AA45:AA46,AA82,AA84:AA85,AA87,AA89,AA137:AA142,AA177,AA183,AA189,AA198,AA200,AA212,AA219,AA222:AA223,AA230,AA232,AA234,AA238:AA240,AA242:AA244,AA249,AA255:AA256,AA258:AA260,AA161,AA166)</f>
        <v>315.64</v>
      </c>
      <c r="AB135" s="114">
        <f t="shared" si="57"/>
        <v>275.33999999999997</v>
      </c>
      <c r="AC135" s="114">
        <f t="shared" si="57"/>
        <v>300.54000000000002</v>
      </c>
      <c r="AD135" s="114">
        <f t="shared" si="57"/>
        <v>300.54000000000002</v>
      </c>
      <c r="AE135" s="114">
        <f t="shared" si="57"/>
        <v>229.84</v>
      </c>
      <c r="AF135" s="114">
        <f t="shared" si="57"/>
        <v>229.84</v>
      </c>
      <c r="AG135" s="127"/>
      <c r="AH135" s="46">
        <f t="shared" si="23"/>
        <v>366.03999999999996</v>
      </c>
      <c r="AI135" s="47">
        <f t="shared" si="24"/>
        <v>174.34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47</v>
      </c>
      <c r="C137" s="132">
        <v>46.6</v>
      </c>
      <c r="D137" s="132">
        <v>40.4</v>
      </c>
      <c r="E137" s="132">
        <v>40</v>
      </c>
      <c r="F137" s="133">
        <v>40</v>
      </c>
      <c r="G137" s="133">
        <v>40</v>
      </c>
      <c r="H137" s="133">
        <v>40</v>
      </c>
      <c r="I137" s="133">
        <v>42</v>
      </c>
      <c r="J137" s="133">
        <v>42.6</v>
      </c>
      <c r="K137" s="133">
        <v>43.8</v>
      </c>
      <c r="L137" s="133">
        <v>43.8</v>
      </c>
      <c r="M137" s="133">
        <v>41</v>
      </c>
      <c r="N137" s="133">
        <v>41</v>
      </c>
      <c r="O137" s="133">
        <v>34.4</v>
      </c>
      <c r="P137" s="133">
        <v>34.4</v>
      </c>
      <c r="Q137" s="133">
        <v>34.4</v>
      </c>
      <c r="R137" s="133">
        <v>31</v>
      </c>
      <c r="S137" s="133">
        <v>35</v>
      </c>
      <c r="T137" s="133">
        <v>34.299999999999997</v>
      </c>
      <c r="U137" s="133">
        <v>39.299999999999997</v>
      </c>
      <c r="V137" s="133">
        <v>30.6</v>
      </c>
      <c r="W137" s="133">
        <v>29.4</v>
      </c>
      <c r="X137" s="133">
        <v>45</v>
      </c>
      <c r="Y137" s="133">
        <v>49</v>
      </c>
      <c r="Z137" s="133">
        <v>49</v>
      </c>
      <c r="AA137" s="133">
        <v>47</v>
      </c>
      <c r="AB137" s="133">
        <v>47.6</v>
      </c>
      <c r="AC137" s="133">
        <v>52.1</v>
      </c>
      <c r="AD137" s="133">
        <v>52.1</v>
      </c>
      <c r="AE137" s="133">
        <v>27</v>
      </c>
      <c r="AF137" s="133">
        <v>27</v>
      </c>
      <c r="AG137" s="134">
        <v>75</v>
      </c>
      <c r="AH137" s="46">
        <f t="shared" si="23"/>
        <v>52.1</v>
      </c>
      <c r="AI137" s="47">
        <f t="shared" si="24"/>
        <v>27</v>
      </c>
    </row>
    <row r="138" spans="1:35">
      <c r="A138" s="135" t="s">
        <v>160</v>
      </c>
      <c r="B138" s="132">
        <v>25</v>
      </c>
      <c r="C138" s="132">
        <v>25.9</v>
      </c>
      <c r="D138" s="132">
        <v>19.3</v>
      </c>
      <c r="E138" s="132">
        <v>18.100000000000001</v>
      </c>
      <c r="F138" s="136">
        <v>17</v>
      </c>
      <c r="G138" s="136">
        <v>15</v>
      </c>
      <c r="H138" s="136">
        <v>15</v>
      </c>
      <c r="I138" s="136">
        <v>25</v>
      </c>
      <c r="J138" s="136">
        <v>26.2</v>
      </c>
      <c r="K138" s="136">
        <v>28</v>
      </c>
      <c r="L138" s="136">
        <v>28</v>
      </c>
      <c r="M138" s="136">
        <v>24</v>
      </c>
      <c r="N138" s="136">
        <v>24</v>
      </c>
      <c r="O138" s="136">
        <v>14</v>
      </c>
      <c r="P138" s="136">
        <v>14</v>
      </c>
      <c r="Q138" s="136">
        <v>14</v>
      </c>
      <c r="R138" s="136">
        <v>0</v>
      </c>
      <c r="S138" s="136">
        <v>-6</v>
      </c>
      <c r="T138" s="136">
        <v>-1.3</v>
      </c>
      <c r="U138" s="136">
        <v>-0.5</v>
      </c>
      <c r="V138" s="136">
        <v>-10.5</v>
      </c>
      <c r="W138" s="136">
        <f>--9</f>
        <v>9</v>
      </c>
      <c r="X138" s="136">
        <v>6</v>
      </c>
      <c r="Y138" s="136">
        <v>-25</v>
      </c>
      <c r="Z138" s="136">
        <v>-25</v>
      </c>
      <c r="AA138" s="136">
        <v>9</v>
      </c>
      <c r="AB138" s="136">
        <v>-18</v>
      </c>
      <c r="AC138" s="136">
        <v>-26.4</v>
      </c>
      <c r="AD138" s="136">
        <v>-26.4</v>
      </c>
      <c r="AE138" s="136">
        <v>-14</v>
      </c>
      <c r="AF138" s="136">
        <v>-14</v>
      </c>
      <c r="AG138" s="134">
        <v>240</v>
      </c>
      <c r="AH138" s="46">
        <f t="shared" si="23"/>
        <v>28</v>
      </c>
      <c r="AI138" s="47">
        <f t="shared" si="24"/>
        <v>-26.4</v>
      </c>
    </row>
    <row r="139" spans="1:35">
      <c r="A139" s="135" t="s">
        <v>161</v>
      </c>
      <c r="B139" s="132">
        <v>-10</v>
      </c>
      <c r="C139" s="132">
        <v>-58.7</v>
      </c>
      <c r="D139" s="132">
        <v>-53.7</v>
      </c>
      <c r="E139" s="132">
        <v>-54.9</v>
      </c>
      <c r="F139" s="136">
        <v>-53</v>
      </c>
      <c r="G139" s="136">
        <v>-52</v>
      </c>
      <c r="H139" s="136">
        <v>-52</v>
      </c>
      <c r="I139" s="136">
        <v>-41.4</v>
      </c>
      <c r="J139" s="136">
        <v>-41.1</v>
      </c>
      <c r="K139" s="136">
        <v>-34.4</v>
      </c>
      <c r="L139" s="136">
        <v>-34.4</v>
      </c>
      <c r="M139" s="136">
        <v>-18.100000000000001</v>
      </c>
      <c r="N139" s="136">
        <v>-18.100000000000001</v>
      </c>
      <c r="O139" s="136">
        <v>-2</v>
      </c>
      <c r="P139" s="136">
        <v>-2</v>
      </c>
      <c r="Q139" s="136">
        <v>-2</v>
      </c>
      <c r="R139" s="136">
        <v>-20</v>
      </c>
      <c r="S139" s="136">
        <v>-26.5</v>
      </c>
      <c r="T139" s="136">
        <v>-26.6</v>
      </c>
      <c r="U139" s="136">
        <v>-44.1</v>
      </c>
      <c r="V139" s="136">
        <v>-22</v>
      </c>
      <c r="W139" s="136">
        <v>-26</v>
      </c>
      <c r="X139" s="136">
        <v>-24</v>
      </c>
      <c r="Y139" s="136">
        <v>23.6</v>
      </c>
      <c r="Z139" s="136">
        <v>23.6</v>
      </c>
      <c r="AA139" s="136">
        <v>-23</v>
      </c>
      <c r="AB139" s="136">
        <v>-27.5</v>
      </c>
      <c r="AC139" s="136">
        <v>-42.1</v>
      </c>
      <c r="AD139" s="136">
        <v>-42.1</v>
      </c>
      <c r="AE139" s="136">
        <v>-53</v>
      </c>
      <c r="AF139" s="136">
        <v>-53</v>
      </c>
      <c r="AG139" s="134">
        <v>240</v>
      </c>
      <c r="AH139" s="46">
        <f t="shared" ref="AH139:AH145" si="58">MAX(B139:AF139)</f>
        <v>23.6</v>
      </c>
      <c r="AI139" s="47">
        <f t="shared" ref="AI139:AI145" si="59">MIN(B139:AF139)</f>
        <v>-58.7</v>
      </c>
    </row>
    <row r="140" spans="1:35">
      <c r="A140" s="135" t="s">
        <v>162</v>
      </c>
      <c r="B140" s="132">
        <v>13</v>
      </c>
      <c r="C140" s="132">
        <v>56.4</v>
      </c>
      <c r="D140" s="132">
        <v>51.4</v>
      </c>
      <c r="E140" s="132">
        <v>51.8</v>
      </c>
      <c r="F140" s="137">
        <v>50</v>
      </c>
      <c r="G140" s="137">
        <v>65</v>
      </c>
      <c r="H140" s="137">
        <v>65</v>
      </c>
      <c r="I140" s="137">
        <v>59.4</v>
      </c>
      <c r="J140" s="137">
        <v>65.7</v>
      </c>
      <c r="K140" s="137">
        <v>55.6</v>
      </c>
      <c r="L140" s="137">
        <v>55.6</v>
      </c>
      <c r="M140" s="137">
        <v>38</v>
      </c>
      <c r="N140" s="137">
        <v>38</v>
      </c>
      <c r="O140" s="137">
        <v>10.4</v>
      </c>
      <c r="P140" s="137">
        <v>10.4</v>
      </c>
      <c r="Q140" s="137">
        <v>10.4</v>
      </c>
      <c r="R140" s="137">
        <v>30.6</v>
      </c>
      <c r="S140" s="137">
        <v>28.7</v>
      </c>
      <c r="T140" s="137">
        <v>32.700000000000003</v>
      </c>
      <c r="U140" s="137">
        <v>59.55</v>
      </c>
      <c r="V140" s="137">
        <v>26.3</v>
      </c>
      <c r="W140" s="137">
        <v>24.5</v>
      </c>
      <c r="X140" s="137">
        <v>26</v>
      </c>
      <c r="Y140" s="137">
        <v>24</v>
      </c>
      <c r="Z140" s="137">
        <v>24</v>
      </c>
      <c r="AA140" s="137">
        <v>22</v>
      </c>
      <c r="AB140" s="137">
        <v>26</v>
      </c>
      <c r="AC140" s="137">
        <v>39.4</v>
      </c>
      <c r="AD140" s="137">
        <v>39.4</v>
      </c>
      <c r="AE140" s="137">
        <v>81.2</v>
      </c>
      <c r="AF140" s="137">
        <v>81.2</v>
      </c>
      <c r="AG140" s="134"/>
      <c r="AH140" s="46">
        <f t="shared" si="58"/>
        <v>81.2</v>
      </c>
      <c r="AI140" s="47">
        <f t="shared" si="59"/>
        <v>10.4</v>
      </c>
    </row>
    <row r="141" spans="1:35">
      <c r="A141" s="135" t="s">
        <v>163</v>
      </c>
      <c r="B141" s="132">
        <v>27</v>
      </c>
      <c r="C141" s="132">
        <v>-4.5999999999999996</v>
      </c>
      <c r="D141" s="132">
        <v>-3.4</v>
      </c>
      <c r="E141" s="132">
        <v>-4.2</v>
      </c>
      <c r="F141" s="136">
        <v>-4</v>
      </c>
      <c r="G141" s="136">
        <v>13</v>
      </c>
      <c r="H141" s="136">
        <v>13</v>
      </c>
      <c r="I141" s="136">
        <v>25</v>
      </c>
      <c r="J141" s="136">
        <v>26</v>
      </c>
      <c r="K141" s="136">
        <v>30</v>
      </c>
      <c r="L141" s="136">
        <v>30</v>
      </c>
      <c r="M141" s="136">
        <v>35</v>
      </c>
      <c r="N141" s="136">
        <v>35</v>
      </c>
      <c r="O141" s="136">
        <v>12.2</v>
      </c>
      <c r="P141" s="136">
        <v>12.2</v>
      </c>
      <c r="Q141" s="136">
        <v>12.2</v>
      </c>
      <c r="R141" s="136">
        <v>19.3</v>
      </c>
      <c r="S141" s="136">
        <v>3.8</v>
      </c>
      <c r="T141" s="136">
        <v>14.4</v>
      </c>
      <c r="U141" s="136">
        <v>15.5</v>
      </c>
      <c r="V141" s="136">
        <v>6.8</v>
      </c>
      <c r="W141" s="136">
        <v>5.6</v>
      </c>
      <c r="X141" s="136">
        <v>12</v>
      </c>
      <c r="Y141" s="136">
        <v>15.5</v>
      </c>
      <c r="Z141" s="136">
        <v>15.5</v>
      </c>
      <c r="AA141" s="136">
        <v>14.1</v>
      </c>
      <c r="AB141" s="136">
        <v>12.5</v>
      </c>
      <c r="AC141" s="136">
        <v>7.5</v>
      </c>
      <c r="AD141" s="136">
        <v>7.5</v>
      </c>
      <c r="AE141" s="136">
        <v>28.6</v>
      </c>
      <c r="AF141" s="136">
        <v>28.6</v>
      </c>
      <c r="AG141" s="134">
        <v>60</v>
      </c>
      <c r="AH141" s="46">
        <f t="shared" si="58"/>
        <v>35</v>
      </c>
      <c r="AI141" s="47">
        <f t="shared" si="59"/>
        <v>-4.5999999999999996</v>
      </c>
    </row>
    <row r="142" spans="1:35">
      <c r="A142" s="135" t="s">
        <v>164</v>
      </c>
      <c r="B142" s="132">
        <v>121</v>
      </c>
      <c r="C142" s="132">
        <v>-15.7</v>
      </c>
      <c r="D142" s="132">
        <v>-18.899999999999999</v>
      </c>
      <c r="E142" s="132">
        <v>-19.600000000000001</v>
      </c>
      <c r="F142" s="137">
        <v>-12</v>
      </c>
      <c r="G142" s="137">
        <v>5</v>
      </c>
      <c r="H142" s="137">
        <v>5</v>
      </c>
      <c r="I142" s="137">
        <v>46.5</v>
      </c>
      <c r="J142" s="137">
        <v>58</v>
      </c>
      <c r="K142" s="137">
        <v>71.599999999999994</v>
      </c>
      <c r="L142" s="137">
        <v>71.599999999999994</v>
      </c>
      <c r="M142" s="137">
        <v>78.2</v>
      </c>
      <c r="N142" s="137">
        <v>78.2</v>
      </c>
      <c r="O142" s="137">
        <v>95.8</v>
      </c>
      <c r="P142" s="137">
        <v>95.8</v>
      </c>
      <c r="Q142" s="137">
        <v>95.8</v>
      </c>
      <c r="R142" s="137">
        <v>106</v>
      </c>
      <c r="S142" s="137">
        <v>110.4</v>
      </c>
      <c r="T142" s="137">
        <v>111</v>
      </c>
      <c r="U142" s="137">
        <v>119</v>
      </c>
      <c r="V142" s="137">
        <v>120</v>
      </c>
      <c r="W142" s="137">
        <v>122</v>
      </c>
      <c r="X142" s="137">
        <v>90</v>
      </c>
      <c r="Y142" s="137">
        <v>108</v>
      </c>
      <c r="Z142" s="137">
        <v>108</v>
      </c>
      <c r="AA142" s="137">
        <v>105</v>
      </c>
      <c r="AB142" s="137">
        <v>93</v>
      </c>
      <c r="AC142" s="137">
        <v>130</v>
      </c>
      <c r="AD142" s="137">
        <v>130</v>
      </c>
      <c r="AE142" s="137">
        <v>20</v>
      </c>
      <c r="AF142" s="137">
        <v>20</v>
      </c>
      <c r="AG142" s="138">
        <v>120</v>
      </c>
      <c r="AH142" s="46">
        <f t="shared" si="58"/>
        <v>130</v>
      </c>
      <c r="AI142" s="47">
        <f t="shared" si="59"/>
        <v>-19.600000000000001</v>
      </c>
    </row>
    <row r="143" spans="1:35">
      <c r="A143" s="135" t="s">
        <v>165</v>
      </c>
      <c r="B143" s="132">
        <v>93</v>
      </c>
      <c r="C143" s="132">
        <v>27.2</v>
      </c>
      <c r="D143" s="132">
        <v>25.2</v>
      </c>
      <c r="E143" s="132">
        <v>24.7</v>
      </c>
      <c r="F143" s="137">
        <v>27</v>
      </c>
      <c r="G143" s="137">
        <v>35</v>
      </c>
      <c r="H143" s="137">
        <v>35</v>
      </c>
      <c r="I143" s="137">
        <v>56</v>
      </c>
      <c r="J143" s="137">
        <v>60.5</v>
      </c>
      <c r="K143" s="137">
        <v>68</v>
      </c>
      <c r="L143" s="137">
        <v>68</v>
      </c>
      <c r="M143" s="137">
        <v>140</v>
      </c>
      <c r="N143" s="137">
        <v>140</v>
      </c>
      <c r="O143" s="137">
        <v>154</v>
      </c>
      <c r="P143" s="137">
        <v>154</v>
      </c>
      <c r="Q143" s="137">
        <v>154</v>
      </c>
      <c r="R143" s="137">
        <v>162</v>
      </c>
      <c r="S143" s="137">
        <v>83.2</v>
      </c>
      <c r="T143" s="137">
        <v>85</v>
      </c>
      <c r="U143" s="137">
        <v>89</v>
      </c>
      <c r="V143" s="137">
        <v>89</v>
      </c>
      <c r="W143" s="137">
        <v>92</v>
      </c>
      <c r="X143" s="137">
        <v>76</v>
      </c>
      <c r="Y143" s="137">
        <v>84</v>
      </c>
      <c r="Z143" s="137">
        <v>84</v>
      </c>
      <c r="AA143" s="137">
        <v>84</v>
      </c>
      <c r="AB143" s="137">
        <v>79</v>
      </c>
      <c r="AC143" s="137">
        <v>72.2</v>
      </c>
      <c r="AD143" s="137">
        <v>72.2</v>
      </c>
      <c r="AE143" s="137">
        <v>45</v>
      </c>
      <c r="AF143" s="137">
        <v>45</v>
      </c>
      <c r="AG143" s="138"/>
      <c r="AH143" s="46">
        <f t="shared" si="58"/>
        <v>162</v>
      </c>
      <c r="AI143" s="47">
        <f t="shared" si="59"/>
        <v>24.7</v>
      </c>
    </row>
    <row r="144" spans="1:35">
      <c r="A144" s="135" t="s">
        <v>166</v>
      </c>
      <c r="B144" s="132">
        <v>-53</v>
      </c>
      <c r="C144" s="132">
        <v>11.3</v>
      </c>
      <c r="D144" s="132">
        <v>11.6</v>
      </c>
      <c r="E144" s="132">
        <v>12.6</v>
      </c>
      <c r="F144" s="137">
        <v>-19</v>
      </c>
      <c r="G144" s="137">
        <v>-20</v>
      </c>
      <c r="H144" s="137">
        <v>-20</v>
      </c>
      <c r="I144" s="137">
        <v>-31</v>
      </c>
      <c r="J144" s="137">
        <v>-32</v>
      </c>
      <c r="K144" s="137">
        <v>-37</v>
      </c>
      <c r="L144" s="137">
        <v>-37</v>
      </c>
      <c r="M144" s="137">
        <v>-7.9</v>
      </c>
      <c r="N144" s="137">
        <v>-7.9</v>
      </c>
      <c r="O144" s="137">
        <v>11.4</v>
      </c>
      <c r="P144" s="137">
        <v>11.4</v>
      </c>
      <c r="Q144" s="137">
        <v>11.4</v>
      </c>
      <c r="R144" s="137">
        <v>9.9</v>
      </c>
      <c r="S144" s="137">
        <v>-14.5</v>
      </c>
      <c r="T144" s="137">
        <v>13.2</v>
      </c>
      <c r="U144" s="137">
        <v>13.3</v>
      </c>
      <c r="V144" s="137">
        <v>13.4</v>
      </c>
      <c r="W144" s="137">
        <v>13.55</v>
      </c>
      <c r="X144" s="137">
        <v>-6</v>
      </c>
      <c r="Y144" s="137">
        <v>-8.1</v>
      </c>
      <c r="Z144" s="137">
        <v>-8.1</v>
      </c>
      <c r="AA144" s="137">
        <v>3.6</v>
      </c>
      <c r="AB144" s="137">
        <v>3.9</v>
      </c>
      <c r="AC144" s="137">
        <v>1.2</v>
      </c>
      <c r="AD144" s="137">
        <v>1.2</v>
      </c>
      <c r="AE144" s="137">
        <v>-24</v>
      </c>
      <c r="AF144" s="137">
        <v>-24</v>
      </c>
      <c r="AG144" s="138"/>
      <c r="AH144" s="46">
        <f t="shared" si="58"/>
        <v>13.55</v>
      </c>
      <c r="AI144" s="47">
        <f t="shared" si="59"/>
        <v>-53</v>
      </c>
    </row>
    <row r="145" spans="1:37">
      <c r="A145" s="135" t="s">
        <v>167</v>
      </c>
      <c r="B145" s="132">
        <v>-42</v>
      </c>
      <c r="C145" s="132">
        <v>-41.2</v>
      </c>
      <c r="D145" s="132">
        <v>-36.700000000000003</v>
      </c>
      <c r="E145" s="132">
        <v>-35.4</v>
      </c>
      <c r="F145" s="137">
        <v>-41</v>
      </c>
      <c r="G145" s="137">
        <v>-22</v>
      </c>
      <c r="H145" s="137">
        <v>-22</v>
      </c>
      <c r="I145" s="137">
        <v>-45</v>
      </c>
      <c r="J145" s="137">
        <v>-38</v>
      </c>
      <c r="K145" s="137">
        <v>-47</v>
      </c>
      <c r="L145" s="137">
        <v>-47</v>
      </c>
      <c r="M145" s="137">
        <v>-71</v>
      </c>
      <c r="N145" s="137">
        <v>-71</v>
      </c>
      <c r="O145" s="137">
        <v>-86.5</v>
      </c>
      <c r="P145" s="137">
        <v>-86.5</v>
      </c>
      <c r="Q145" s="137">
        <v>-86.5</v>
      </c>
      <c r="R145" s="137">
        <v>-76.3</v>
      </c>
      <c r="S145" s="137">
        <v>-95.2</v>
      </c>
      <c r="T145" s="137">
        <v>66.7</v>
      </c>
      <c r="U145" s="137">
        <v>-49.4</v>
      </c>
      <c r="V145" s="137">
        <v>-95</v>
      </c>
      <c r="W145" s="137">
        <v>-30.4</v>
      </c>
      <c r="X145" s="137">
        <v>-19</v>
      </c>
      <c r="Y145" s="137">
        <v>-16.600000000000001</v>
      </c>
      <c r="Z145" s="137">
        <v>-16.600000000000001</v>
      </c>
      <c r="AA145" s="137">
        <v>-26</v>
      </c>
      <c r="AB145" s="137">
        <v>-24.4</v>
      </c>
      <c r="AC145" s="137">
        <v>-31.4</v>
      </c>
      <c r="AD145" s="137">
        <v>-31.4</v>
      </c>
      <c r="AE145" s="137">
        <v>-4.0999999999999996</v>
      </c>
      <c r="AF145" s="137">
        <v>-4.0999999999999996</v>
      </c>
      <c r="AG145" s="138"/>
      <c r="AH145" s="46">
        <f t="shared" si="58"/>
        <v>66.7</v>
      </c>
      <c r="AI145" s="47">
        <f t="shared" si="59"/>
        <v>-95.2</v>
      </c>
    </row>
    <row r="146" spans="1:37">
      <c r="A146" s="135" t="s">
        <v>168</v>
      </c>
      <c r="B146" s="132">
        <v>-241</v>
      </c>
      <c r="C146" s="132">
        <v>-206.3</v>
      </c>
      <c r="D146" s="132">
        <v>-206.4</v>
      </c>
      <c r="E146" s="132">
        <v>-177.1</v>
      </c>
      <c r="F146" s="137">
        <v>-206</v>
      </c>
      <c r="G146" s="137">
        <v>-175</v>
      </c>
      <c r="H146" s="137">
        <v>-175</v>
      </c>
      <c r="I146" s="137">
        <v>-175</v>
      </c>
      <c r="J146" s="137">
        <v>-170</v>
      </c>
      <c r="K146" s="137">
        <v>-175</v>
      </c>
      <c r="L146" s="137">
        <v>-175</v>
      </c>
      <c r="M146" s="137">
        <v>-92.1</v>
      </c>
      <c r="N146" s="137">
        <v>-92.1</v>
      </c>
      <c r="O146" s="137">
        <v>-34.5</v>
      </c>
      <c r="P146" s="137">
        <v>-34.5</v>
      </c>
      <c r="Q146" s="137">
        <v>-34.5</v>
      </c>
      <c r="R146" s="137">
        <v>-27</v>
      </c>
      <c r="S146" s="137">
        <v>-37</v>
      </c>
      <c r="T146" s="137">
        <v>-45</v>
      </c>
      <c r="U146" s="137">
        <v>-43</v>
      </c>
      <c r="V146" s="137">
        <v>-92</v>
      </c>
      <c r="W146" s="137">
        <v>-104</v>
      </c>
      <c r="X146" s="137">
        <v>-120</v>
      </c>
      <c r="Y146" s="137">
        <v>-132</v>
      </c>
      <c r="Z146" s="137">
        <v>-132</v>
      </c>
      <c r="AA146" s="137">
        <v>-161</v>
      </c>
      <c r="AB146" s="137">
        <v>-114.4</v>
      </c>
      <c r="AC146" s="137">
        <v>-210</v>
      </c>
      <c r="AD146" s="137">
        <v>-210</v>
      </c>
      <c r="AE146" s="137">
        <v>-237</v>
      </c>
      <c r="AF146" s="137">
        <v>-237</v>
      </c>
      <c r="AG146" s="138"/>
      <c r="AH146" s="46">
        <f t="shared" ref="AH146:AH158" si="60">MAX(B146:AF146)</f>
        <v>-27</v>
      </c>
      <c r="AI146" s="47">
        <f t="shared" ref="AI146:AI158" si="61">MIN(B146:AF146)</f>
        <v>-241</v>
      </c>
    </row>
    <row r="147" spans="1:37">
      <c r="A147" s="135" t="s">
        <v>169</v>
      </c>
      <c r="B147" s="132"/>
      <c r="C147" s="132"/>
      <c r="D147" s="132"/>
      <c r="E147" s="132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60"/>
        <v>0</v>
      </c>
      <c r="AI147" s="47">
        <f t="shared" si="61"/>
        <v>0</v>
      </c>
    </row>
    <row r="148" spans="1:37">
      <c r="A148" s="135" t="s">
        <v>170</v>
      </c>
      <c r="B148" s="132">
        <v>-13</v>
      </c>
      <c r="C148" s="132">
        <v>16.5</v>
      </c>
      <c r="D148" s="132">
        <v>16.8</v>
      </c>
      <c r="E148" s="132">
        <v>15.7</v>
      </c>
      <c r="F148" s="137">
        <v>6</v>
      </c>
      <c r="G148" s="137">
        <v>12</v>
      </c>
      <c r="H148" s="137">
        <v>12</v>
      </c>
      <c r="I148" s="137">
        <v>16</v>
      </c>
      <c r="J148" s="137">
        <v>15.2</v>
      </c>
      <c r="K148" s="137">
        <v>15</v>
      </c>
      <c r="L148" s="137">
        <v>15</v>
      </c>
      <c r="M148" s="137">
        <v>19.5</v>
      </c>
      <c r="N148" s="137">
        <v>19.5</v>
      </c>
      <c r="O148" s="137">
        <v>17.600000000000001</v>
      </c>
      <c r="P148" s="137">
        <v>17.600000000000001</v>
      </c>
      <c r="Q148" s="137">
        <v>17.600000000000001</v>
      </c>
      <c r="R148" s="137">
        <v>24</v>
      </c>
      <c r="S148" s="137">
        <v>26</v>
      </c>
      <c r="T148" s="137">
        <v>15.6</v>
      </c>
      <c r="U148" s="137">
        <v>22</v>
      </c>
      <c r="V148" s="137">
        <v>28</v>
      </c>
      <c r="W148" s="137">
        <v>-27</v>
      </c>
      <c r="X148" s="137">
        <v>26</v>
      </c>
      <c r="Y148" s="137">
        <v>26.6</v>
      </c>
      <c r="Z148" s="137">
        <v>26.6</v>
      </c>
      <c r="AA148" s="137">
        <v>28.3</v>
      </c>
      <c r="AB148" s="137">
        <v>27.7</v>
      </c>
      <c r="AC148" s="137">
        <v>28.7</v>
      </c>
      <c r="AD148" s="137">
        <v>28.7</v>
      </c>
      <c r="AE148" s="137">
        <v>26.3</v>
      </c>
      <c r="AF148" s="137">
        <v>26.3</v>
      </c>
      <c r="AG148" s="134"/>
      <c r="AH148" s="46">
        <f t="shared" si="60"/>
        <v>28.7</v>
      </c>
      <c r="AI148" s="47">
        <f t="shared" si="61"/>
        <v>-27</v>
      </c>
    </row>
    <row r="149" spans="1:37">
      <c r="A149" s="135" t="s">
        <v>171</v>
      </c>
      <c r="B149" s="132">
        <v>83</v>
      </c>
      <c r="C149" s="132">
        <v>149.30000000000001</v>
      </c>
      <c r="D149" s="132">
        <v>145.30000000000001</v>
      </c>
      <c r="E149" s="132">
        <v>145.80000000000001</v>
      </c>
      <c r="F149" s="122">
        <v>146</v>
      </c>
      <c r="G149" s="122">
        <v>143.4</v>
      </c>
      <c r="H149" s="122">
        <v>143.4</v>
      </c>
      <c r="I149" s="122">
        <v>142</v>
      </c>
      <c r="J149" s="122">
        <v>142</v>
      </c>
      <c r="K149" s="122">
        <v>140</v>
      </c>
      <c r="L149" s="122">
        <v>140</v>
      </c>
      <c r="M149" s="122">
        <v>140</v>
      </c>
      <c r="N149" s="122">
        <v>140</v>
      </c>
      <c r="O149" s="122">
        <v>132</v>
      </c>
      <c r="P149" s="122">
        <v>132</v>
      </c>
      <c r="Q149" s="122">
        <v>132</v>
      </c>
      <c r="R149" s="122">
        <v>71</v>
      </c>
      <c r="S149" s="122">
        <f>88.6*2</f>
        <v>177.2</v>
      </c>
      <c r="T149" s="122">
        <v>84</v>
      </c>
      <c r="U149" s="122">
        <v>93</v>
      </c>
      <c r="V149" s="122">
        <v>93</v>
      </c>
      <c r="W149" s="122">
        <v>93</v>
      </c>
      <c r="X149" s="122">
        <v>95</v>
      </c>
      <c r="Y149" s="122">
        <v>95</v>
      </c>
      <c r="Z149" s="122">
        <v>95</v>
      </c>
      <c r="AA149" s="122">
        <v>95</v>
      </c>
      <c r="AB149" s="122">
        <f>95.8+93.8</f>
        <v>189.6</v>
      </c>
      <c r="AC149" s="122">
        <f>95.8+93.8</f>
        <v>189.6</v>
      </c>
      <c r="AD149" s="122">
        <f>95.8+93.8</f>
        <v>189.6</v>
      </c>
      <c r="AE149" s="122">
        <v>93</v>
      </c>
      <c r="AF149" s="122">
        <v>93</v>
      </c>
      <c r="AG149" s="134"/>
      <c r="AH149" s="46">
        <f t="shared" si="60"/>
        <v>189.6</v>
      </c>
      <c r="AI149" s="47">
        <f t="shared" si="61"/>
        <v>71</v>
      </c>
    </row>
    <row r="150" spans="1:37">
      <c r="A150" s="135" t="s">
        <v>172</v>
      </c>
      <c r="B150" s="132">
        <v>29</v>
      </c>
      <c r="C150" s="132">
        <v>15.6</v>
      </c>
      <c r="D150" s="132">
        <v>15.7</v>
      </c>
      <c r="E150" s="132">
        <v>15.6</v>
      </c>
      <c r="F150" s="122">
        <v>31.2</v>
      </c>
      <c r="G150" s="122">
        <v>30.8</v>
      </c>
      <c r="H150" s="122">
        <v>30.8</v>
      </c>
      <c r="I150" s="122">
        <v>30.4</v>
      </c>
      <c r="J150" s="122">
        <v>30.4</v>
      </c>
      <c r="K150" s="122">
        <v>30</v>
      </c>
      <c r="L150" s="122">
        <v>30</v>
      </c>
      <c r="M150" s="122">
        <v>30</v>
      </c>
      <c r="N150" s="122">
        <v>30</v>
      </c>
      <c r="O150" s="122">
        <v>30</v>
      </c>
      <c r="P150" s="122">
        <v>30</v>
      </c>
      <c r="Q150" s="122">
        <v>30</v>
      </c>
      <c r="R150" s="122">
        <v>26</v>
      </c>
      <c r="S150" s="122">
        <v>30.1</v>
      </c>
      <c r="T150" s="122">
        <v>29.5</v>
      </c>
      <c r="U150" s="122">
        <v>29.1</v>
      </c>
      <c r="V150" s="122">
        <v>29.3</v>
      </c>
      <c r="W150" s="122">
        <v>28.9</v>
      </c>
      <c r="X150" s="122">
        <v>30</v>
      </c>
      <c r="Y150" s="122">
        <v>29.7</v>
      </c>
      <c r="Z150" s="122">
        <v>29.7</v>
      </c>
      <c r="AA150" s="122">
        <v>31</v>
      </c>
      <c r="AB150" s="122">
        <v>30</v>
      </c>
      <c r="AC150" s="122">
        <v>30</v>
      </c>
      <c r="AD150" s="122">
        <v>30</v>
      </c>
      <c r="AE150" s="122">
        <v>29</v>
      </c>
      <c r="AF150" s="122">
        <v>29</v>
      </c>
      <c r="AG150" s="134"/>
      <c r="AH150" s="46">
        <f t="shared" si="60"/>
        <v>31.2</v>
      </c>
      <c r="AI150" s="47">
        <f t="shared" si="61"/>
        <v>15.6</v>
      </c>
    </row>
    <row r="151" spans="1:37" ht="15.75" thickBot="1">
      <c r="A151" s="139" t="s">
        <v>173</v>
      </c>
      <c r="B151" s="132">
        <v>11.4</v>
      </c>
      <c r="C151" s="132">
        <v>15.4</v>
      </c>
      <c r="D151" s="132">
        <v>16.3</v>
      </c>
      <c r="E151" s="132">
        <v>15.9</v>
      </c>
      <c r="F151" s="122">
        <v>16.399999999999999</v>
      </c>
      <c r="G151" s="122">
        <v>15.5</v>
      </c>
      <c r="H151" s="122">
        <v>15.5</v>
      </c>
      <c r="I151" s="122">
        <v>14.2</v>
      </c>
      <c r="J151" s="122">
        <v>10.7</v>
      </c>
      <c r="K151" s="122">
        <v>14</v>
      </c>
      <c r="L151" s="122">
        <v>14</v>
      </c>
      <c r="M151" s="122">
        <v>20</v>
      </c>
      <c r="N151" s="122">
        <v>20</v>
      </c>
      <c r="O151" s="122">
        <v>25</v>
      </c>
      <c r="P151" s="122">
        <v>25</v>
      </c>
      <c r="Q151" s="122">
        <v>25</v>
      </c>
      <c r="R151" s="122">
        <v>25</v>
      </c>
      <c r="S151" s="122">
        <v>22.6</v>
      </c>
      <c r="T151" s="122">
        <v>19.100000000000001</v>
      </c>
      <c r="U151" s="122">
        <v>15.3</v>
      </c>
      <c r="V151" s="122">
        <v>12</v>
      </c>
      <c r="W151" s="122">
        <v>9.6999999999999993</v>
      </c>
      <c r="X151" s="122">
        <v>9.3000000000000007</v>
      </c>
      <c r="Y151" s="122">
        <v>6.6</v>
      </c>
      <c r="Z151" s="122">
        <v>6.6</v>
      </c>
      <c r="AA151" s="122">
        <v>5.3</v>
      </c>
      <c r="AB151" s="122">
        <v>6.3</v>
      </c>
      <c r="AC151" s="122">
        <v>6.3</v>
      </c>
      <c r="AD151" s="122">
        <v>6.3</v>
      </c>
      <c r="AE151" s="122">
        <v>8.8000000000000007</v>
      </c>
      <c r="AF151" s="122">
        <v>8.8000000000000007</v>
      </c>
      <c r="AG151" s="134"/>
      <c r="AH151" s="46">
        <f t="shared" si="60"/>
        <v>25</v>
      </c>
      <c r="AI151" s="47">
        <f t="shared" si="61"/>
        <v>5.3</v>
      </c>
    </row>
    <row r="152" spans="1:37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60"/>
        <v>0</v>
      </c>
      <c r="AI152" s="47">
        <f t="shared" si="61"/>
        <v>0</v>
      </c>
    </row>
    <row r="153" spans="1:37">
      <c r="A153" s="144" t="s">
        <v>175</v>
      </c>
      <c r="B153" s="132"/>
      <c r="C153" s="132">
        <v>1984.56</v>
      </c>
      <c r="D153" s="132">
        <v>1984.5</v>
      </c>
      <c r="E153" s="132">
        <v>1984.5</v>
      </c>
      <c r="F153" s="146"/>
      <c r="G153" s="146">
        <v>1984.5</v>
      </c>
      <c r="H153" s="146"/>
      <c r="I153" s="146"/>
      <c r="J153" s="146"/>
      <c r="K153" s="146"/>
      <c r="L153" s="146"/>
      <c r="M153" s="146"/>
      <c r="N153" s="146"/>
      <c r="O153" s="146"/>
      <c r="P153" s="146"/>
      <c r="Q153" s="146">
        <v>1985.25</v>
      </c>
      <c r="R153" s="146"/>
      <c r="S153" s="146">
        <v>1986</v>
      </c>
      <c r="T153" s="146">
        <v>1986.26</v>
      </c>
      <c r="U153" s="146"/>
      <c r="V153" s="146"/>
      <c r="W153" s="146"/>
      <c r="X153" s="146"/>
      <c r="Y153" s="146"/>
      <c r="Z153" s="146"/>
      <c r="AA153" s="146"/>
      <c r="AB153" s="146">
        <v>1986.05</v>
      </c>
      <c r="AC153" s="146"/>
      <c r="AD153" s="146"/>
      <c r="AE153" s="146"/>
      <c r="AF153" s="147"/>
      <c r="AG153" s="148"/>
      <c r="AH153" s="46">
        <f t="shared" si="60"/>
        <v>1986.26</v>
      </c>
      <c r="AI153" s="47">
        <f t="shared" si="61"/>
        <v>1984.5</v>
      </c>
    </row>
    <row r="154" spans="1:37">
      <c r="A154" s="135" t="s">
        <v>176</v>
      </c>
      <c r="B154" s="132"/>
      <c r="C154" s="132">
        <v>522.14</v>
      </c>
      <c r="D154" s="132">
        <v>522</v>
      </c>
      <c r="E154" s="132">
        <v>521.9</v>
      </c>
      <c r="F154" s="150"/>
      <c r="G154" s="150">
        <v>521.69000000000005</v>
      </c>
      <c r="H154" s="150"/>
      <c r="I154" s="150"/>
      <c r="J154" s="150">
        <v>521.54999999999995</v>
      </c>
      <c r="K154" s="150"/>
      <c r="L154" s="150"/>
      <c r="M154" s="150"/>
      <c r="N154" s="150"/>
      <c r="O154" s="150"/>
      <c r="P154" s="150"/>
      <c r="Q154" s="150">
        <v>522.14</v>
      </c>
      <c r="R154" s="150"/>
      <c r="S154" s="150">
        <v>522.79999999999995</v>
      </c>
      <c r="T154" s="150">
        <v>523</v>
      </c>
      <c r="U154" s="150"/>
      <c r="V154" s="150"/>
      <c r="W154" s="150"/>
      <c r="X154" s="150"/>
      <c r="Y154" s="150"/>
      <c r="Z154" s="150"/>
      <c r="AA154" s="150"/>
      <c r="AB154" s="150">
        <v>523.36</v>
      </c>
      <c r="AC154" s="150"/>
      <c r="AD154" s="150"/>
      <c r="AE154" s="150"/>
      <c r="AF154" s="151"/>
      <c r="AG154" s="148"/>
      <c r="AH154" s="46">
        <f t="shared" si="60"/>
        <v>523.36</v>
      </c>
      <c r="AI154" s="47">
        <f t="shared" si="61"/>
        <v>521.54999999999995</v>
      </c>
      <c r="AK154" s="49"/>
    </row>
    <row r="155" spans="1:37">
      <c r="A155" s="135" t="s">
        <v>177</v>
      </c>
      <c r="B155" s="132"/>
      <c r="C155" s="132">
        <v>624.57000000000005</v>
      </c>
      <c r="D155" s="132">
        <v>624.39</v>
      </c>
      <c r="E155" s="132">
        <v>624.29</v>
      </c>
      <c r="F155" s="150"/>
      <c r="G155" s="150">
        <v>624.08000000000004</v>
      </c>
      <c r="H155" s="150"/>
      <c r="I155" s="150"/>
      <c r="J155" s="150"/>
      <c r="K155" s="150"/>
      <c r="L155" s="150"/>
      <c r="M155" s="150"/>
      <c r="N155" s="150"/>
      <c r="O155" s="150"/>
      <c r="P155" s="150"/>
      <c r="Q155" s="150">
        <v>624.09</v>
      </c>
      <c r="R155" s="150"/>
      <c r="S155" s="150">
        <v>624.46</v>
      </c>
      <c r="T155" s="150">
        <v>624.67999999999995</v>
      </c>
      <c r="U155" s="150"/>
      <c r="V155" s="150"/>
      <c r="W155" s="150"/>
      <c r="X155" s="150"/>
      <c r="Y155" s="150"/>
      <c r="Z155" s="150"/>
      <c r="AA155" s="150"/>
      <c r="AB155" s="150">
        <v>625.05999999999995</v>
      </c>
      <c r="AC155" s="150"/>
      <c r="AD155" s="150"/>
      <c r="AE155" s="150"/>
      <c r="AF155" s="151"/>
      <c r="AG155" s="148"/>
      <c r="AH155" s="46">
        <f t="shared" si="60"/>
        <v>625.05999999999995</v>
      </c>
      <c r="AI155" s="47">
        <f t="shared" si="61"/>
        <v>624.08000000000004</v>
      </c>
      <c r="AK155" s="49"/>
    </row>
    <row r="156" spans="1:37">
      <c r="A156" s="135" t="s">
        <v>178</v>
      </c>
      <c r="B156" s="132"/>
      <c r="C156" s="132">
        <v>336.01</v>
      </c>
      <c r="D156" s="132">
        <v>336.01</v>
      </c>
      <c r="E156" s="132">
        <v>336.18</v>
      </c>
      <c r="F156" s="150"/>
      <c r="G156" s="150">
        <v>336.58</v>
      </c>
      <c r="H156" s="150"/>
      <c r="I156" s="150"/>
      <c r="J156" s="150"/>
      <c r="K156" s="150"/>
      <c r="L156" s="150"/>
      <c r="M156" s="150"/>
      <c r="N156" s="150"/>
      <c r="O156" s="150"/>
      <c r="P156" s="150"/>
      <c r="Q156" s="150">
        <v>337</v>
      </c>
      <c r="R156" s="150"/>
      <c r="S156" s="150">
        <v>337.18</v>
      </c>
      <c r="T156" s="150">
        <v>337.26</v>
      </c>
      <c r="U156" s="150"/>
      <c r="V156" s="150"/>
      <c r="W156" s="150"/>
      <c r="X156" s="150"/>
      <c r="Y156" s="150"/>
      <c r="Z156" s="150"/>
      <c r="AA156" s="150"/>
      <c r="AB156" s="150">
        <v>336.78</v>
      </c>
      <c r="AC156" s="150"/>
      <c r="AD156" s="150"/>
      <c r="AE156" s="150"/>
      <c r="AF156" s="151"/>
      <c r="AG156" s="148"/>
      <c r="AH156" s="46">
        <f t="shared" si="60"/>
        <v>337.26</v>
      </c>
      <c r="AI156" s="47">
        <f t="shared" si="61"/>
        <v>336.01</v>
      </c>
      <c r="AK156" s="49"/>
    </row>
    <row r="157" spans="1:37">
      <c r="A157" s="135" t="s">
        <v>179</v>
      </c>
      <c r="B157" s="132"/>
      <c r="C157" s="132">
        <v>886.4</v>
      </c>
      <c r="D157" s="132">
        <v>886.5</v>
      </c>
      <c r="E157" s="132">
        <v>886.6</v>
      </c>
      <c r="F157" s="150"/>
      <c r="G157" s="150">
        <v>886.9</v>
      </c>
      <c r="H157" s="150"/>
      <c r="I157" s="150"/>
      <c r="J157" s="150"/>
      <c r="K157" s="150"/>
      <c r="L157" s="150"/>
      <c r="M157" s="150"/>
      <c r="N157" s="150"/>
      <c r="O157" s="150"/>
      <c r="P157" s="150"/>
      <c r="Q157" s="150">
        <v>887</v>
      </c>
      <c r="R157" s="150"/>
      <c r="S157" s="150">
        <v>887</v>
      </c>
      <c r="T157" s="150">
        <v>887</v>
      </c>
      <c r="U157" s="150">
        <v>887.1</v>
      </c>
      <c r="V157" s="150"/>
      <c r="W157" s="150"/>
      <c r="X157" s="150"/>
      <c r="Y157" s="150"/>
      <c r="Z157" s="150"/>
      <c r="AA157" s="150"/>
      <c r="AB157" s="150">
        <v>886.3</v>
      </c>
      <c r="AC157" s="150"/>
      <c r="AD157" s="150"/>
      <c r="AE157" s="150"/>
      <c r="AF157" s="151"/>
      <c r="AG157" s="148"/>
      <c r="AH157" s="46">
        <f t="shared" si="60"/>
        <v>887.1</v>
      </c>
      <c r="AI157" s="47">
        <f t="shared" si="61"/>
        <v>886.3</v>
      </c>
      <c r="AK157" s="49"/>
    </row>
    <row r="158" spans="1:37">
      <c r="A158" s="152" t="s">
        <v>180</v>
      </c>
      <c r="B158" s="132"/>
      <c r="C158" s="132"/>
      <c r="D158" s="132"/>
      <c r="E158" s="132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60"/>
        <v>0</v>
      </c>
      <c r="AI158" s="47">
        <f t="shared" si="61"/>
        <v>0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62">B161</f>
        <v>0.3</v>
      </c>
      <c r="D161" s="161">
        <f t="shared" si="62"/>
        <v>0.3</v>
      </c>
      <c r="E161" s="161">
        <f t="shared" si="62"/>
        <v>0.3</v>
      </c>
      <c r="F161" s="161">
        <f t="shared" si="62"/>
        <v>0.3</v>
      </c>
      <c r="G161" s="161">
        <f t="shared" si="62"/>
        <v>0.3</v>
      </c>
      <c r="H161" s="161">
        <f t="shared" si="62"/>
        <v>0.3</v>
      </c>
      <c r="I161" s="161">
        <f t="shared" si="62"/>
        <v>0.3</v>
      </c>
      <c r="J161" s="161">
        <f t="shared" si="62"/>
        <v>0.3</v>
      </c>
      <c r="K161" s="161">
        <f t="shared" si="62"/>
        <v>0.3</v>
      </c>
      <c r="L161" s="161">
        <f t="shared" si="62"/>
        <v>0.3</v>
      </c>
      <c r="M161" s="161">
        <f t="shared" si="62"/>
        <v>0.3</v>
      </c>
      <c r="N161" s="161">
        <f t="shared" si="62"/>
        <v>0.3</v>
      </c>
      <c r="O161" s="161">
        <f t="shared" si="62"/>
        <v>0.3</v>
      </c>
      <c r="P161" s="161">
        <f t="shared" si="62"/>
        <v>0.3</v>
      </c>
      <c r="Q161" s="161">
        <f t="shared" si="62"/>
        <v>0.3</v>
      </c>
      <c r="R161" s="161">
        <f t="shared" si="62"/>
        <v>0.3</v>
      </c>
      <c r="S161" s="161">
        <f t="shared" ref="S161:AF166" si="63">R161</f>
        <v>0.3</v>
      </c>
      <c r="T161" s="161">
        <f t="shared" si="63"/>
        <v>0.3</v>
      </c>
      <c r="U161" s="161">
        <f t="shared" si="63"/>
        <v>0.3</v>
      </c>
      <c r="V161" s="161">
        <f t="shared" si="63"/>
        <v>0.3</v>
      </c>
      <c r="W161" s="161">
        <f t="shared" si="63"/>
        <v>0.3</v>
      </c>
      <c r="X161" s="161">
        <f t="shared" si="63"/>
        <v>0.3</v>
      </c>
      <c r="Y161" s="161">
        <f t="shared" si="63"/>
        <v>0.3</v>
      </c>
      <c r="Z161" s="161">
        <f t="shared" si="63"/>
        <v>0.3</v>
      </c>
      <c r="AA161" s="161">
        <f t="shared" si="63"/>
        <v>0.3</v>
      </c>
      <c r="AB161" s="161">
        <f t="shared" si="63"/>
        <v>0.3</v>
      </c>
      <c r="AC161" s="161">
        <f t="shared" si="63"/>
        <v>0.3</v>
      </c>
      <c r="AD161" s="161">
        <f t="shared" si="63"/>
        <v>0.3</v>
      </c>
      <c r="AE161" s="161">
        <f t="shared" si="63"/>
        <v>0.3</v>
      </c>
      <c r="AF161" s="161">
        <f t="shared" si="63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62"/>
        <v>0.4</v>
      </c>
      <c r="D162" s="163">
        <f t="shared" si="62"/>
        <v>0.4</v>
      </c>
      <c r="E162" s="163">
        <f t="shared" si="62"/>
        <v>0.4</v>
      </c>
      <c r="F162" s="163">
        <f t="shared" si="62"/>
        <v>0.4</v>
      </c>
      <c r="G162" s="163">
        <f t="shared" si="62"/>
        <v>0.4</v>
      </c>
      <c r="H162" s="163">
        <f t="shared" si="62"/>
        <v>0.4</v>
      </c>
      <c r="I162" s="163">
        <f t="shared" si="62"/>
        <v>0.4</v>
      </c>
      <c r="J162" s="163">
        <f t="shared" si="62"/>
        <v>0.4</v>
      </c>
      <c r="K162" s="163">
        <f t="shared" si="62"/>
        <v>0.4</v>
      </c>
      <c r="L162" s="163">
        <f t="shared" si="62"/>
        <v>0.4</v>
      </c>
      <c r="M162" s="163">
        <f t="shared" si="62"/>
        <v>0.4</v>
      </c>
      <c r="N162" s="163">
        <f t="shared" si="62"/>
        <v>0.4</v>
      </c>
      <c r="O162" s="163">
        <f t="shared" si="62"/>
        <v>0.4</v>
      </c>
      <c r="P162" s="163">
        <f t="shared" si="62"/>
        <v>0.4</v>
      </c>
      <c r="Q162" s="163">
        <f t="shared" si="62"/>
        <v>0.4</v>
      </c>
      <c r="R162" s="163">
        <f t="shared" si="62"/>
        <v>0.4</v>
      </c>
      <c r="S162" s="163">
        <f t="shared" si="63"/>
        <v>0.4</v>
      </c>
      <c r="T162" s="163">
        <f t="shared" si="63"/>
        <v>0.4</v>
      </c>
      <c r="U162" s="163">
        <f t="shared" si="63"/>
        <v>0.4</v>
      </c>
      <c r="V162" s="163">
        <f t="shared" si="63"/>
        <v>0.4</v>
      </c>
      <c r="W162" s="163">
        <f t="shared" si="63"/>
        <v>0.4</v>
      </c>
      <c r="X162" s="163">
        <f t="shared" si="63"/>
        <v>0.4</v>
      </c>
      <c r="Y162" s="163">
        <f t="shared" si="63"/>
        <v>0.4</v>
      </c>
      <c r="Z162" s="163">
        <f t="shared" si="63"/>
        <v>0.4</v>
      </c>
      <c r="AA162" s="163">
        <f t="shared" si="63"/>
        <v>0.4</v>
      </c>
      <c r="AB162" s="163">
        <f t="shared" si="63"/>
        <v>0.4</v>
      </c>
      <c r="AC162" s="163">
        <f t="shared" si="63"/>
        <v>0.4</v>
      </c>
      <c r="AD162" s="163">
        <f t="shared" si="63"/>
        <v>0.4</v>
      </c>
      <c r="AE162" s="163">
        <f t="shared" si="63"/>
        <v>0.4</v>
      </c>
      <c r="AF162" s="163">
        <f t="shared" si="63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62"/>
        <v>1.5</v>
      </c>
      <c r="D163" s="163">
        <f t="shared" si="62"/>
        <v>1.5</v>
      </c>
      <c r="E163" s="163">
        <f t="shared" si="62"/>
        <v>1.5</v>
      </c>
      <c r="F163" s="163">
        <f t="shared" si="62"/>
        <v>1.5</v>
      </c>
      <c r="G163" s="163">
        <f t="shared" si="62"/>
        <v>1.5</v>
      </c>
      <c r="H163" s="163">
        <f t="shared" si="62"/>
        <v>1.5</v>
      </c>
      <c r="I163" s="163">
        <f t="shared" si="62"/>
        <v>1.5</v>
      </c>
      <c r="J163" s="163">
        <f t="shared" si="62"/>
        <v>1.5</v>
      </c>
      <c r="K163" s="163">
        <f t="shared" si="62"/>
        <v>1.5</v>
      </c>
      <c r="L163" s="163">
        <f t="shared" si="62"/>
        <v>1.5</v>
      </c>
      <c r="M163" s="163">
        <f t="shared" si="62"/>
        <v>1.5</v>
      </c>
      <c r="N163" s="163">
        <f t="shared" si="62"/>
        <v>1.5</v>
      </c>
      <c r="O163" s="163">
        <f t="shared" si="62"/>
        <v>1.5</v>
      </c>
      <c r="P163" s="163">
        <f t="shared" si="62"/>
        <v>1.5</v>
      </c>
      <c r="Q163" s="163">
        <f t="shared" si="62"/>
        <v>1.5</v>
      </c>
      <c r="R163" s="163">
        <f t="shared" si="62"/>
        <v>1.5</v>
      </c>
      <c r="S163" s="163">
        <f t="shared" si="63"/>
        <v>1.5</v>
      </c>
      <c r="T163" s="163">
        <f t="shared" si="63"/>
        <v>1.5</v>
      </c>
      <c r="U163" s="163">
        <f t="shared" si="63"/>
        <v>1.5</v>
      </c>
      <c r="V163" s="163">
        <f t="shared" si="63"/>
        <v>1.5</v>
      </c>
      <c r="W163" s="163">
        <f t="shared" si="63"/>
        <v>1.5</v>
      </c>
      <c r="X163" s="163">
        <f t="shared" si="63"/>
        <v>1.5</v>
      </c>
      <c r="Y163" s="163">
        <f t="shared" si="63"/>
        <v>1.5</v>
      </c>
      <c r="Z163" s="163">
        <f t="shared" si="63"/>
        <v>1.5</v>
      </c>
      <c r="AA163" s="163">
        <f t="shared" si="63"/>
        <v>1.5</v>
      </c>
      <c r="AB163" s="163">
        <f t="shared" si="63"/>
        <v>1.5</v>
      </c>
      <c r="AC163" s="163">
        <f t="shared" si="63"/>
        <v>1.5</v>
      </c>
      <c r="AD163" s="163">
        <f t="shared" si="63"/>
        <v>1.5</v>
      </c>
      <c r="AE163" s="163">
        <f t="shared" si="63"/>
        <v>1.5</v>
      </c>
      <c r="AF163" s="163">
        <f t="shared" si="63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62"/>
        <v>0.3</v>
      </c>
      <c r="D164" s="163">
        <f t="shared" si="62"/>
        <v>0.3</v>
      </c>
      <c r="E164" s="163">
        <f t="shared" si="62"/>
        <v>0.3</v>
      </c>
      <c r="F164" s="163">
        <f t="shared" si="62"/>
        <v>0.3</v>
      </c>
      <c r="G164" s="163">
        <f t="shared" si="62"/>
        <v>0.3</v>
      </c>
      <c r="H164" s="163">
        <f t="shared" si="62"/>
        <v>0.3</v>
      </c>
      <c r="I164" s="163">
        <f t="shared" si="62"/>
        <v>0.3</v>
      </c>
      <c r="J164" s="163">
        <f t="shared" si="62"/>
        <v>0.3</v>
      </c>
      <c r="K164" s="163">
        <f t="shared" si="62"/>
        <v>0.3</v>
      </c>
      <c r="L164" s="163">
        <f t="shared" si="62"/>
        <v>0.3</v>
      </c>
      <c r="M164" s="163">
        <f t="shared" si="62"/>
        <v>0.3</v>
      </c>
      <c r="N164" s="163">
        <f t="shared" si="62"/>
        <v>0.3</v>
      </c>
      <c r="O164" s="163">
        <f t="shared" si="62"/>
        <v>0.3</v>
      </c>
      <c r="P164" s="163">
        <f t="shared" si="62"/>
        <v>0.3</v>
      </c>
      <c r="Q164" s="163">
        <f t="shared" si="62"/>
        <v>0.3</v>
      </c>
      <c r="R164" s="163">
        <f t="shared" si="62"/>
        <v>0.3</v>
      </c>
      <c r="S164" s="163">
        <f t="shared" si="63"/>
        <v>0.3</v>
      </c>
      <c r="T164" s="163">
        <f t="shared" si="63"/>
        <v>0.3</v>
      </c>
      <c r="U164" s="163">
        <f t="shared" si="63"/>
        <v>0.3</v>
      </c>
      <c r="V164" s="163">
        <f t="shared" si="63"/>
        <v>0.3</v>
      </c>
      <c r="W164" s="163">
        <f t="shared" si="63"/>
        <v>0.3</v>
      </c>
      <c r="X164" s="163">
        <f t="shared" si="63"/>
        <v>0.3</v>
      </c>
      <c r="Y164" s="163">
        <f t="shared" si="63"/>
        <v>0.3</v>
      </c>
      <c r="Z164" s="163">
        <f t="shared" si="63"/>
        <v>0.3</v>
      </c>
      <c r="AA164" s="163">
        <f t="shared" si="63"/>
        <v>0.3</v>
      </c>
      <c r="AB164" s="163">
        <f t="shared" si="63"/>
        <v>0.3</v>
      </c>
      <c r="AC164" s="163">
        <f t="shared" si="63"/>
        <v>0.3</v>
      </c>
      <c r="AD164" s="163">
        <f t="shared" si="63"/>
        <v>0.3</v>
      </c>
      <c r="AE164" s="163">
        <f t="shared" si="63"/>
        <v>0.3</v>
      </c>
      <c r="AF164" s="163">
        <f t="shared" si="63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62"/>
        <v>0.4</v>
      </c>
      <c r="D165" s="163">
        <f t="shared" si="62"/>
        <v>0.4</v>
      </c>
      <c r="E165" s="163">
        <f t="shared" si="62"/>
        <v>0.4</v>
      </c>
      <c r="F165" s="163">
        <f t="shared" si="62"/>
        <v>0.4</v>
      </c>
      <c r="G165" s="163">
        <f t="shared" si="62"/>
        <v>0.4</v>
      </c>
      <c r="H165" s="163">
        <f t="shared" si="62"/>
        <v>0.4</v>
      </c>
      <c r="I165" s="163">
        <f t="shared" si="62"/>
        <v>0.4</v>
      </c>
      <c r="J165" s="163">
        <f t="shared" si="62"/>
        <v>0.4</v>
      </c>
      <c r="K165" s="163">
        <f t="shared" si="62"/>
        <v>0.4</v>
      </c>
      <c r="L165" s="163">
        <f t="shared" si="62"/>
        <v>0.4</v>
      </c>
      <c r="M165" s="163">
        <f t="shared" si="62"/>
        <v>0.4</v>
      </c>
      <c r="N165" s="163">
        <f t="shared" si="62"/>
        <v>0.4</v>
      </c>
      <c r="O165" s="163">
        <f t="shared" si="62"/>
        <v>0.4</v>
      </c>
      <c r="P165" s="163">
        <f t="shared" si="62"/>
        <v>0.4</v>
      </c>
      <c r="Q165" s="163">
        <f t="shared" si="62"/>
        <v>0.4</v>
      </c>
      <c r="R165" s="163">
        <f t="shared" si="62"/>
        <v>0.4</v>
      </c>
      <c r="S165" s="163">
        <f t="shared" si="63"/>
        <v>0.4</v>
      </c>
      <c r="T165" s="163">
        <f t="shared" si="63"/>
        <v>0.4</v>
      </c>
      <c r="U165" s="163">
        <f t="shared" si="63"/>
        <v>0.4</v>
      </c>
      <c r="V165" s="163">
        <f t="shared" si="63"/>
        <v>0.4</v>
      </c>
      <c r="W165" s="163">
        <f t="shared" si="63"/>
        <v>0.4</v>
      </c>
      <c r="X165" s="163">
        <f t="shared" si="63"/>
        <v>0.4</v>
      </c>
      <c r="Y165" s="163">
        <f t="shared" si="63"/>
        <v>0.4</v>
      </c>
      <c r="Z165" s="163">
        <f t="shared" si="63"/>
        <v>0.4</v>
      </c>
      <c r="AA165" s="163">
        <f t="shared" si="63"/>
        <v>0.4</v>
      </c>
      <c r="AB165" s="163">
        <f t="shared" si="63"/>
        <v>0.4</v>
      </c>
      <c r="AC165" s="163">
        <f t="shared" si="63"/>
        <v>0.4</v>
      </c>
      <c r="AD165" s="163">
        <f t="shared" si="63"/>
        <v>0.4</v>
      </c>
      <c r="AE165" s="163">
        <f t="shared" si="63"/>
        <v>0.4</v>
      </c>
      <c r="AF165" s="163">
        <f t="shared" si="63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62"/>
        <v>0.64</v>
      </c>
      <c r="D166" s="166">
        <f t="shared" si="62"/>
        <v>0.64</v>
      </c>
      <c r="E166" s="166">
        <f t="shared" si="62"/>
        <v>0.64</v>
      </c>
      <c r="F166" s="166">
        <f t="shared" si="62"/>
        <v>0.64</v>
      </c>
      <c r="G166" s="166">
        <f t="shared" si="62"/>
        <v>0.64</v>
      </c>
      <c r="H166" s="166">
        <f t="shared" si="62"/>
        <v>0.64</v>
      </c>
      <c r="I166" s="166">
        <f t="shared" si="62"/>
        <v>0.64</v>
      </c>
      <c r="J166" s="166">
        <f t="shared" si="62"/>
        <v>0.64</v>
      </c>
      <c r="K166" s="166">
        <f t="shared" si="62"/>
        <v>0.64</v>
      </c>
      <c r="L166" s="166">
        <f t="shared" si="62"/>
        <v>0.64</v>
      </c>
      <c r="M166" s="166">
        <f t="shared" si="62"/>
        <v>0.64</v>
      </c>
      <c r="N166" s="166">
        <f t="shared" si="62"/>
        <v>0.64</v>
      </c>
      <c r="O166" s="166">
        <f t="shared" si="62"/>
        <v>0.64</v>
      </c>
      <c r="P166" s="166">
        <f t="shared" si="62"/>
        <v>0.64</v>
      </c>
      <c r="Q166" s="166">
        <f t="shared" si="62"/>
        <v>0.64</v>
      </c>
      <c r="R166" s="166">
        <f t="shared" si="62"/>
        <v>0.64</v>
      </c>
      <c r="S166" s="166">
        <f t="shared" si="63"/>
        <v>0.64</v>
      </c>
      <c r="T166" s="166">
        <f t="shared" si="63"/>
        <v>0.64</v>
      </c>
      <c r="U166" s="166">
        <f t="shared" si="63"/>
        <v>0.64</v>
      </c>
      <c r="V166" s="166">
        <f t="shared" si="63"/>
        <v>0.64</v>
      </c>
      <c r="W166" s="166">
        <f t="shared" si="63"/>
        <v>0.64</v>
      </c>
      <c r="X166" s="166">
        <f t="shared" si="63"/>
        <v>0.64</v>
      </c>
      <c r="Y166" s="166">
        <f t="shared" si="63"/>
        <v>0.64</v>
      </c>
      <c r="Z166" s="166">
        <f t="shared" si="63"/>
        <v>0.64</v>
      </c>
      <c r="AA166" s="166">
        <f t="shared" si="63"/>
        <v>0.64</v>
      </c>
      <c r="AB166" s="166">
        <f t="shared" si="63"/>
        <v>0.64</v>
      </c>
      <c r="AC166" s="166">
        <f t="shared" si="63"/>
        <v>0.64</v>
      </c>
      <c r="AD166" s="166">
        <f t="shared" si="63"/>
        <v>0.64</v>
      </c>
      <c r="AE166" s="166">
        <f t="shared" si="63"/>
        <v>0.64</v>
      </c>
      <c r="AF166" s="166">
        <f t="shared" si="63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64">SUM(C161:C166)</f>
        <v>3.54</v>
      </c>
      <c r="D167" s="169">
        <f>SUM(D161:D166)</f>
        <v>3.54</v>
      </c>
      <c r="E167" s="169">
        <f>SUM(E161:E166)</f>
        <v>3.54</v>
      </c>
      <c r="F167" s="169">
        <f t="shared" si="64"/>
        <v>3.54</v>
      </c>
      <c r="G167" s="169">
        <f t="shared" si="64"/>
        <v>3.54</v>
      </c>
      <c r="H167" s="169">
        <f t="shared" si="64"/>
        <v>3.54</v>
      </c>
      <c r="I167" s="169">
        <f t="shared" si="64"/>
        <v>3.54</v>
      </c>
      <c r="J167" s="169">
        <f t="shared" si="64"/>
        <v>3.54</v>
      </c>
      <c r="K167" s="169">
        <f t="shared" si="64"/>
        <v>3.54</v>
      </c>
      <c r="L167" s="169">
        <f t="shared" si="64"/>
        <v>3.54</v>
      </c>
      <c r="M167" s="169">
        <f t="shared" si="64"/>
        <v>3.54</v>
      </c>
      <c r="N167" s="169">
        <f t="shared" si="64"/>
        <v>3.54</v>
      </c>
      <c r="O167" s="169">
        <f t="shared" si="64"/>
        <v>3.54</v>
      </c>
      <c r="P167" s="169">
        <f t="shared" si="64"/>
        <v>3.54</v>
      </c>
      <c r="Q167" s="169">
        <f t="shared" si="64"/>
        <v>3.54</v>
      </c>
      <c r="R167" s="169">
        <f t="shared" si="64"/>
        <v>3.54</v>
      </c>
      <c r="S167" s="169">
        <f t="shared" si="64"/>
        <v>3.54</v>
      </c>
      <c r="T167" s="169">
        <f t="shared" si="64"/>
        <v>3.54</v>
      </c>
      <c r="U167" s="169">
        <f t="shared" si="64"/>
        <v>3.54</v>
      </c>
      <c r="V167" s="169">
        <f t="shared" si="64"/>
        <v>3.54</v>
      </c>
      <c r="W167" s="169">
        <f t="shared" si="64"/>
        <v>3.54</v>
      </c>
      <c r="X167" s="169">
        <f t="shared" si="64"/>
        <v>3.54</v>
      </c>
      <c r="Y167" s="169">
        <f t="shared" si="64"/>
        <v>3.54</v>
      </c>
      <c r="Z167" s="169">
        <f t="shared" si="64"/>
        <v>3.54</v>
      </c>
      <c r="AA167" s="169">
        <f t="shared" si="64"/>
        <v>3.54</v>
      </c>
      <c r="AB167" s="169">
        <f t="shared" si="64"/>
        <v>3.54</v>
      </c>
      <c r="AC167" s="169">
        <f t="shared" si="64"/>
        <v>3.54</v>
      </c>
      <c r="AD167" s="169">
        <f t="shared" si="64"/>
        <v>3.54</v>
      </c>
      <c r="AE167" s="169">
        <f t="shared" si="64"/>
        <v>3.54</v>
      </c>
      <c r="AF167" s="169">
        <f t="shared" si="64"/>
        <v>3.54</v>
      </c>
      <c r="AG167" s="170">
        <f t="shared" si="64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R184" si="65">B169</f>
        <v>0</v>
      </c>
      <c r="D169" s="161">
        <f t="shared" ref="D169:E232" si="66">C169</f>
        <v>0</v>
      </c>
      <c r="E169" s="161">
        <f t="shared" si="66"/>
        <v>0</v>
      </c>
      <c r="F169" s="161">
        <f t="shared" si="65"/>
        <v>0</v>
      </c>
      <c r="G169" s="161">
        <f t="shared" si="65"/>
        <v>0</v>
      </c>
      <c r="H169" s="161">
        <f t="shared" si="65"/>
        <v>0</v>
      </c>
      <c r="I169" s="161">
        <f t="shared" si="65"/>
        <v>0</v>
      </c>
      <c r="J169" s="161">
        <f t="shared" si="65"/>
        <v>0</v>
      </c>
      <c r="K169" s="161">
        <f t="shared" si="65"/>
        <v>0</v>
      </c>
      <c r="L169" s="161">
        <f t="shared" si="65"/>
        <v>0</v>
      </c>
      <c r="M169" s="161">
        <f t="shared" si="65"/>
        <v>0</v>
      </c>
      <c r="N169" s="161">
        <f t="shared" si="65"/>
        <v>0</v>
      </c>
      <c r="O169" s="161">
        <f t="shared" si="65"/>
        <v>0</v>
      </c>
      <c r="P169" s="161">
        <f t="shared" si="65"/>
        <v>0</v>
      </c>
      <c r="Q169" s="161">
        <f t="shared" si="65"/>
        <v>0</v>
      </c>
      <c r="R169" s="161">
        <f t="shared" si="65"/>
        <v>0</v>
      </c>
      <c r="S169" s="161">
        <f t="shared" ref="S169:AF184" si="67">R169</f>
        <v>0</v>
      </c>
      <c r="T169" s="161">
        <f t="shared" si="67"/>
        <v>0</v>
      </c>
      <c r="U169" s="161">
        <f t="shared" si="67"/>
        <v>0</v>
      </c>
      <c r="V169" s="161">
        <f t="shared" si="67"/>
        <v>0</v>
      </c>
      <c r="W169" s="161">
        <f t="shared" si="67"/>
        <v>0</v>
      </c>
      <c r="X169" s="161">
        <f t="shared" si="67"/>
        <v>0</v>
      </c>
      <c r="Y169" s="161">
        <f t="shared" si="67"/>
        <v>0</v>
      </c>
      <c r="Z169" s="161">
        <f t="shared" si="67"/>
        <v>0</v>
      </c>
      <c r="AA169" s="161">
        <f t="shared" si="67"/>
        <v>0</v>
      </c>
      <c r="AB169" s="161">
        <f t="shared" si="67"/>
        <v>0</v>
      </c>
      <c r="AC169" s="161">
        <f t="shared" si="67"/>
        <v>0</v>
      </c>
      <c r="AD169" s="161">
        <f t="shared" si="67"/>
        <v>0</v>
      </c>
      <c r="AE169" s="161">
        <f t="shared" si="67"/>
        <v>0</v>
      </c>
      <c r="AF169" s="174">
        <f t="shared" si="67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65"/>
        <v>0</v>
      </c>
      <c r="D170" s="163">
        <f t="shared" si="66"/>
        <v>0</v>
      </c>
      <c r="E170" s="163">
        <f t="shared" si="66"/>
        <v>0</v>
      </c>
      <c r="F170" s="163">
        <f t="shared" si="65"/>
        <v>0</v>
      </c>
      <c r="G170" s="163">
        <f t="shared" si="65"/>
        <v>0</v>
      </c>
      <c r="H170" s="163">
        <f t="shared" si="65"/>
        <v>0</v>
      </c>
      <c r="I170" s="163">
        <f t="shared" si="65"/>
        <v>0</v>
      </c>
      <c r="J170" s="163">
        <f t="shared" si="65"/>
        <v>0</v>
      </c>
      <c r="K170" s="163">
        <f t="shared" si="65"/>
        <v>0</v>
      </c>
      <c r="L170" s="163">
        <f t="shared" si="65"/>
        <v>0</v>
      </c>
      <c r="M170" s="163">
        <f t="shared" si="65"/>
        <v>0</v>
      </c>
      <c r="N170" s="163">
        <f t="shared" si="65"/>
        <v>0</v>
      </c>
      <c r="O170" s="163">
        <f t="shared" si="65"/>
        <v>0</v>
      </c>
      <c r="P170" s="163">
        <f t="shared" si="65"/>
        <v>0</v>
      </c>
      <c r="Q170" s="163">
        <f t="shared" si="65"/>
        <v>0</v>
      </c>
      <c r="R170" s="163">
        <f t="shared" si="65"/>
        <v>0</v>
      </c>
      <c r="S170" s="163">
        <f t="shared" si="67"/>
        <v>0</v>
      </c>
      <c r="T170" s="163">
        <f t="shared" si="67"/>
        <v>0</v>
      </c>
      <c r="U170" s="163">
        <f t="shared" si="67"/>
        <v>0</v>
      </c>
      <c r="V170" s="163">
        <f t="shared" si="67"/>
        <v>0</v>
      </c>
      <c r="W170" s="163">
        <f t="shared" si="67"/>
        <v>0</v>
      </c>
      <c r="X170" s="163">
        <f t="shared" si="67"/>
        <v>0</v>
      </c>
      <c r="Y170" s="163">
        <f t="shared" si="67"/>
        <v>0</v>
      </c>
      <c r="Z170" s="163">
        <f t="shared" si="67"/>
        <v>0</v>
      </c>
      <c r="AA170" s="163">
        <f t="shared" si="67"/>
        <v>0</v>
      </c>
      <c r="AB170" s="163">
        <f t="shared" si="67"/>
        <v>0</v>
      </c>
      <c r="AC170" s="163">
        <f t="shared" si="67"/>
        <v>0</v>
      </c>
      <c r="AD170" s="163">
        <f t="shared" si="67"/>
        <v>0</v>
      </c>
      <c r="AE170" s="163">
        <f t="shared" si="67"/>
        <v>0</v>
      </c>
      <c r="AF170" s="176">
        <f t="shared" si="67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65"/>
        <v>0</v>
      </c>
      <c r="D171" s="163">
        <f t="shared" si="66"/>
        <v>0</v>
      </c>
      <c r="E171" s="163">
        <f t="shared" si="66"/>
        <v>0</v>
      </c>
      <c r="F171" s="163">
        <f t="shared" si="65"/>
        <v>0</v>
      </c>
      <c r="G171" s="163">
        <f t="shared" si="65"/>
        <v>0</v>
      </c>
      <c r="H171" s="163">
        <f t="shared" si="65"/>
        <v>0</v>
      </c>
      <c r="I171" s="163">
        <f t="shared" si="65"/>
        <v>0</v>
      </c>
      <c r="J171" s="163">
        <f t="shared" si="65"/>
        <v>0</v>
      </c>
      <c r="K171" s="163">
        <f t="shared" si="65"/>
        <v>0</v>
      </c>
      <c r="L171" s="163">
        <f t="shared" si="65"/>
        <v>0</v>
      </c>
      <c r="M171" s="163">
        <f t="shared" si="65"/>
        <v>0</v>
      </c>
      <c r="N171" s="163">
        <f t="shared" si="65"/>
        <v>0</v>
      </c>
      <c r="O171" s="163">
        <f t="shared" si="65"/>
        <v>0</v>
      </c>
      <c r="P171" s="163">
        <f t="shared" si="65"/>
        <v>0</v>
      </c>
      <c r="Q171" s="163">
        <f t="shared" si="65"/>
        <v>0</v>
      </c>
      <c r="R171" s="163">
        <f t="shared" si="65"/>
        <v>0</v>
      </c>
      <c r="S171" s="163">
        <f t="shared" si="67"/>
        <v>0</v>
      </c>
      <c r="T171" s="163">
        <f t="shared" si="67"/>
        <v>0</v>
      </c>
      <c r="U171" s="163">
        <f t="shared" si="67"/>
        <v>0</v>
      </c>
      <c r="V171" s="163">
        <f t="shared" si="67"/>
        <v>0</v>
      </c>
      <c r="W171" s="163">
        <f t="shared" si="67"/>
        <v>0</v>
      </c>
      <c r="X171" s="163">
        <f t="shared" si="67"/>
        <v>0</v>
      </c>
      <c r="Y171" s="163">
        <f t="shared" si="67"/>
        <v>0</v>
      </c>
      <c r="Z171" s="163">
        <f t="shared" si="67"/>
        <v>0</v>
      </c>
      <c r="AA171" s="163">
        <f t="shared" si="67"/>
        <v>0</v>
      </c>
      <c r="AB171" s="163">
        <f t="shared" si="67"/>
        <v>0</v>
      </c>
      <c r="AC171" s="163">
        <f t="shared" si="67"/>
        <v>0</v>
      </c>
      <c r="AD171" s="163">
        <f t="shared" si="67"/>
        <v>0</v>
      </c>
      <c r="AE171" s="163">
        <f t="shared" si="67"/>
        <v>0</v>
      </c>
      <c r="AF171" s="176">
        <f t="shared" si="67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65"/>
        <v>0</v>
      </c>
      <c r="D172" s="163">
        <f t="shared" si="66"/>
        <v>0</v>
      </c>
      <c r="E172" s="163">
        <f t="shared" si="66"/>
        <v>0</v>
      </c>
      <c r="F172" s="163">
        <f t="shared" si="65"/>
        <v>0</v>
      </c>
      <c r="G172" s="163">
        <f t="shared" si="65"/>
        <v>0</v>
      </c>
      <c r="H172" s="163">
        <f t="shared" si="65"/>
        <v>0</v>
      </c>
      <c r="I172" s="163">
        <f t="shared" si="65"/>
        <v>0</v>
      </c>
      <c r="J172" s="163">
        <f t="shared" si="65"/>
        <v>0</v>
      </c>
      <c r="K172" s="163">
        <f t="shared" si="65"/>
        <v>0</v>
      </c>
      <c r="L172" s="163">
        <f t="shared" si="65"/>
        <v>0</v>
      </c>
      <c r="M172" s="163">
        <f t="shared" si="65"/>
        <v>0</v>
      </c>
      <c r="N172" s="163">
        <f t="shared" si="65"/>
        <v>0</v>
      </c>
      <c r="O172" s="163">
        <f t="shared" si="65"/>
        <v>0</v>
      </c>
      <c r="P172" s="163">
        <f t="shared" si="65"/>
        <v>0</v>
      </c>
      <c r="Q172" s="163">
        <f t="shared" si="65"/>
        <v>0</v>
      </c>
      <c r="R172" s="163">
        <f t="shared" si="65"/>
        <v>0</v>
      </c>
      <c r="S172" s="163">
        <f t="shared" si="67"/>
        <v>0</v>
      </c>
      <c r="T172" s="163">
        <f t="shared" si="67"/>
        <v>0</v>
      </c>
      <c r="U172" s="163">
        <f t="shared" si="67"/>
        <v>0</v>
      </c>
      <c r="V172" s="163">
        <f t="shared" si="67"/>
        <v>0</v>
      </c>
      <c r="W172" s="163">
        <f t="shared" si="67"/>
        <v>0</v>
      </c>
      <c r="X172" s="163">
        <f t="shared" si="67"/>
        <v>0</v>
      </c>
      <c r="Y172" s="163">
        <f t="shared" si="67"/>
        <v>0</v>
      </c>
      <c r="Z172" s="163">
        <f t="shared" si="67"/>
        <v>0</v>
      </c>
      <c r="AA172" s="163">
        <f t="shared" si="67"/>
        <v>0</v>
      </c>
      <c r="AB172" s="163">
        <f t="shared" si="67"/>
        <v>0</v>
      </c>
      <c r="AC172" s="163">
        <f t="shared" si="67"/>
        <v>0</v>
      </c>
      <c r="AD172" s="163">
        <f t="shared" si="67"/>
        <v>0</v>
      </c>
      <c r="AE172" s="163">
        <f t="shared" si="67"/>
        <v>0</v>
      </c>
      <c r="AF172" s="176">
        <f t="shared" si="67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65"/>
        <v>0</v>
      </c>
      <c r="D173" s="163">
        <f t="shared" si="66"/>
        <v>0</v>
      </c>
      <c r="E173" s="163">
        <f t="shared" si="66"/>
        <v>0</v>
      </c>
      <c r="F173" s="163">
        <f t="shared" si="65"/>
        <v>0</v>
      </c>
      <c r="G173" s="163">
        <f t="shared" si="65"/>
        <v>0</v>
      </c>
      <c r="H173" s="163">
        <f t="shared" si="65"/>
        <v>0</v>
      </c>
      <c r="I173" s="163">
        <f t="shared" si="65"/>
        <v>0</v>
      </c>
      <c r="J173" s="163">
        <f t="shared" si="65"/>
        <v>0</v>
      </c>
      <c r="K173" s="163">
        <f t="shared" si="65"/>
        <v>0</v>
      </c>
      <c r="L173" s="163">
        <f t="shared" si="65"/>
        <v>0</v>
      </c>
      <c r="M173" s="163">
        <f t="shared" si="65"/>
        <v>0</v>
      </c>
      <c r="N173" s="163">
        <f t="shared" si="65"/>
        <v>0</v>
      </c>
      <c r="O173" s="163">
        <f t="shared" si="65"/>
        <v>0</v>
      </c>
      <c r="P173" s="163">
        <f t="shared" si="65"/>
        <v>0</v>
      </c>
      <c r="Q173" s="163">
        <f t="shared" si="65"/>
        <v>0</v>
      </c>
      <c r="R173" s="163">
        <f t="shared" si="65"/>
        <v>0</v>
      </c>
      <c r="S173" s="163">
        <f t="shared" si="67"/>
        <v>0</v>
      </c>
      <c r="T173" s="163">
        <f t="shared" si="67"/>
        <v>0</v>
      </c>
      <c r="U173" s="163">
        <f t="shared" si="67"/>
        <v>0</v>
      </c>
      <c r="V173" s="163">
        <f t="shared" si="67"/>
        <v>0</v>
      </c>
      <c r="W173" s="163">
        <f t="shared" si="67"/>
        <v>0</v>
      </c>
      <c r="X173" s="163">
        <f t="shared" si="67"/>
        <v>0</v>
      </c>
      <c r="Y173" s="163">
        <f t="shared" si="67"/>
        <v>0</v>
      </c>
      <c r="Z173" s="163">
        <f t="shared" si="67"/>
        <v>0</v>
      </c>
      <c r="AA173" s="163">
        <f t="shared" si="67"/>
        <v>0</v>
      </c>
      <c r="AB173" s="163">
        <f t="shared" si="67"/>
        <v>0</v>
      </c>
      <c r="AC173" s="163">
        <f t="shared" si="67"/>
        <v>0</v>
      </c>
      <c r="AD173" s="163">
        <f t="shared" si="67"/>
        <v>0</v>
      </c>
      <c r="AE173" s="163">
        <f t="shared" si="67"/>
        <v>0</v>
      </c>
      <c r="AF173" s="176">
        <f t="shared" si="67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65"/>
        <v>0</v>
      </c>
      <c r="D174" s="163">
        <f t="shared" si="66"/>
        <v>0</v>
      </c>
      <c r="E174" s="163">
        <f t="shared" si="66"/>
        <v>0</v>
      </c>
      <c r="F174" s="163">
        <f t="shared" si="65"/>
        <v>0</v>
      </c>
      <c r="G174" s="163">
        <f t="shared" si="65"/>
        <v>0</v>
      </c>
      <c r="H174" s="163">
        <f t="shared" si="65"/>
        <v>0</v>
      </c>
      <c r="I174" s="163">
        <f t="shared" si="65"/>
        <v>0</v>
      </c>
      <c r="J174" s="163">
        <f t="shared" si="65"/>
        <v>0</v>
      </c>
      <c r="K174" s="163">
        <f t="shared" si="65"/>
        <v>0</v>
      </c>
      <c r="L174" s="163">
        <f t="shared" si="65"/>
        <v>0</v>
      </c>
      <c r="M174" s="163">
        <f t="shared" si="65"/>
        <v>0</v>
      </c>
      <c r="N174" s="163">
        <f t="shared" si="65"/>
        <v>0</v>
      </c>
      <c r="O174" s="163">
        <f t="shared" si="65"/>
        <v>0</v>
      </c>
      <c r="P174" s="163">
        <f t="shared" si="65"/>
        <v>0</v>
      </c>
      <c r="Q174" s="163">
        <f t="shared" si="65"/>
        <v>0</v>
      </c>
      <c r="R174" s="163">
        <f t="shared" si="65"/>
        <v>0</v>
      </c>
      <c r="S174" s="163">
        <f t="shared" si="67"/>
        <v>0</v>
      </c>
      <c r="T174" s="163">
        <f t="shared" si="67"/>
        <v>0</v>
      </c>
      <c r="U174" s="163">
        <f t="shared" si="67"/>
        <v>0</v>
      </c>
      <c r="V174" s="163">
        <f t="shared" si="67"/>
        <v>0</v>
      </c>
      <c r="W174" s="163">
        <f t="shared" si="67"/>
        <v>0</v>
      </c>
      <c r="X174" s="163">
        <f t="shared" si="67"/>
        <v>0</v>
      </c>
      <c r="Y174" s="163">
        <f t="shared" si="67"/>
        <v>0</v>
      </c>
      <c r="Z174" s="163">
        <f t="shared" si="67"/>
        <v>0</v>
      </c>
      <c r="AA174" s="163">
        <f t="shared" si="67"/>
        <v>0</v>
      </c>
      <c r="AB174" s="163">
        <f t="shared" si="67"/>
        <v>0</v>
      </c>
      <c r="AC174" s="163">
        <f t="shared" si="67"/>
        <v>0</v>
      </c>
      <c r="AD174" s="163">
        <f t="shared" si="67"/>
        <v>0</v>
      </c>
      <c r="AE174" s="163">
        <f t="shared" si="67"/>
        <v>0</v>
      </c>
      <c r="AF174" s="176">
        <f t="shared" si="67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65"/>
        <v>0</v>
      </c>
      <c r="D175" s="163">
        <f t="shared" si="66"/>
        <v>0</v>
      </c>
      <c r="E175" s="163">
        <f t="shared" si="66"/>
        <v>0</v>
      </c>
      <c r="F175" s="163">
        <f t="shared" si="65"/>
        <v>0</v>
      </c>
      <c r="G175" s="163">
        <f t="shared" si="65"/>
        <v>0</v>
      </c>
      <c r="H175" s="163">
        <f t="shared" si="65"/>
        <v>0</v>
      </c>
      <c r="I175" s="163">
        <f t="shared" si="65"/>
        <v>0</v>
      </c>
      <c r="J175" s="163">
        <f t="shared" si="65"/>
        <v>0</v>
      </c>
      <c r="K175" s="163">
        <f t="shared" si="65"/>
        <v>0</v>
      </c>
      <c r="L175" s="163">
        <f t="shared" si="65"/>
        <v>0</v>
      </c>
      <c r="M175" s="163">
        <f t="shared" si="65"/>
        <v>0</v>
      </c>
      <c r="N175" s="163">
        <f t="shared" si="65"/>
        <v>0</v>
      </c>
      <c r="O175" s="163">
        <f t="shared" si="65"/>
        <v>0</v>
      </c>
      <c r="P175" s="163">
        <f t="shared" si="65"/>
        <v>0</v>
      </c>
      <c r="Q175" s="163">
        <f t="shared" si="65"/>
        <v>0</v>
      </c>
      <c r="R175" s="163">
        <f t="shared" si="65"/>
        <v>0</v>
      </c>
      <c r="S175" s="163">
        <f t="shared" si="67"/>
        <v>0</v>
      </c>
      <c r="T175" s="163">
        <f t="shared" si="67"/>
        <v>0</v>
      </c>
      <c r="U175" s="163">
        <f t="shared" si="67"/>
        <v>0</v>
      </c>
      <c r="V175" s="163">
        <f t="shared" si="67"/>
        <v>0</v>
      </c>
      <c r="W175" s="163">
        <f t="shared" si="67"/>
        <v>0</v>
      </c>
      <c r="X175" s="163">
        <f t="shared" si="67"/>
        <v>0</v>
      </c>
      <c r="Y175" s="163">
        <f t="shared" si="67"/>
        <v>0</v>
      </c>
      <c r="Z175" s="163">
        <f t="shared" si="67"/>
        <v>0</v>
      </c>
      <c r="AA175" s="163">
        <f t="shared" si="67"/>
        <v>0</v>
      </c>
      <c r="AB175" s="163">
        <f t="shared" si="67"/>
        <v>0</v>
      </c>
      <c r="AC175" s="163">
        <f t="shared" si="67"/>
        <v>0</v>
      </c>
      <c r="AD175" s="163">
        <f t="shared" si="67"/>
        <v>0</v>
      </c>
      <c r="AE175" s="163">
        <f t="shared" si="67"/>
        <v>0</v>
      </c>
      <c r="AF175" s="176">
        <f t="shared" si="67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65"/>
        <v>0</v>
      </c>
      <c r="D176" s="163">
        <f t="shared" si="66"/>
        <v>0</v>
      </c>
      <c r="E176" s="163">
        <f t="shared" si="66"/>
        <v>0</v>
      </c>
      <c r="F176" s="163">
        <f t="shared" si="65"/>
        <v>0</v>
      </c>
      <c r="G176" s="163">
        <f t="shared" si="65"/>
        <v>0</v>
      </c>
      <c r="H176" s="163">
        <f t="shared" si="65"/>
        <v>0</v>
      </c>
      <c r="I176" s="163">
        <f t="shared" si="65"/>
        <v>0</v>
      </c>
      <c r="J176" s="163">
        <f t="shared" si="65"/>
        <v>0</v>
      </c>
      <c r="K176" s="163">
        <f t="shared" si="65"/>
        <v>0</v>
      </c>
      <c r="L176" s="163">
        <f t="shared" si="65"/>
        <v>0</v>
      </c>
      <c r="M176" s="163">
        <f t="shared" si="65"/>
        <v>0</v>
      </c>
      <c r="N176" s="163">
        <f t="shared" si="65"/>
        <v>0</v>
      </c>
      <c r="O176" s="163">
        <f t="shared" si="65"/>
        <v>0</v>
      </c>
      <c r="P176" s="163">
        <f t="shared" si="65"/>
        <v>0</v>
      </c>
      <c r="Q176" s="163">
        <f t="shared" si="65"/>
        <v>0</v>
      </c>
      <c r="R176" s="163">
        <f t="shared" si="65"/>
        <v>0</v>
      </c>
      <c r="S176" s="163">
        <f t="shared" si="67"/>
        <v>0</v>
      </c>
      <c r="T176" s="163">
        <f t="shared" si="67"/>
        <v>0</v>
      </c>
      <c r="U176" s="163">
        <f t="shared" si="67"/>
        <v>0</v>
      </c>
      <c r="V176" s="163">
        <f t="shared" si="67"/>
        <v>0</v>
      </c>
      <c r="W176" s="163">
        <f t="shared" si="67"/>
        <v>0</v>
      </c>
      <c r="X176" s="163">
        <f t="shared" si="67"/>
        <v>0</v>
      </c>
      <c r="Y176" s="163">
        <f t="shared" si="67"/>
        <v>0</v>
      </c>
      <c r="Z176" s="163">
        <f t="shared" si="67"/>
        <v>0</v>
      </c>
      <c r="AA176" s="163">
        <f t="shared" si="67"/>
        <v>0</v>
      </c>
      <c r="AB176" s="163">
        <f t="shared" si="67"/>
        <v>0</v>
      </c>
      <c r="AC176" s="163">
        <f t="shared" si="67"/>
        <v>0</v>
      </c>
      <c r="AD176" s="163">
        <f t="shared" si="67"/>
        <v>0</v>
      </c>
      <c r="AE176" s="163">
        <f t="shared" si="67"/>
        <v>0</v>
      </c>
      <c r="AF176" s="176">
        <f t="shared" si="67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65"/>
        <v>0</v>
      </c>
      <c r="D177" s="163">
        <f t="shared" si="66"/>
        <v>0</v>
      </c>
      <c r="E177" s="163">
        <f t="shared" si="66"/>
        <v>0</v>
      </c>
      <c r="F177" s="163">
        <f t="shared" si="65"/>
        <v>0</v>
      </c>
      <c r="G177" s="163">
        <f t="shared" si="65"/>
        <v>0</v>
      </c>
      <c r="H177" s="163">
        <f t="shared" si="65"/>
        <v>0</v>
      </c>
      <c r="I177" s="163">
        <f t="shared" si="65"/>
        <v>0</v>
      </c>
      <c r="J177" s="163">
        <f t="shared" si="65"/>
        <v>0</v>
      </c>
      <c r="K177" s="163">
        <f t="shared" si="65"/>
        <v>0</v>
      </c>
      <c r="L177" s="163">
        <f t="shared" si="65"/>
        <v>0</v>
      </c>
      <c r="M177" s="163">
        <f t="shared" si="65"/>
        <v>0</v>
      </c>
      <c r="N177" s="163">
        <f t="shared" si="65"/>
        <v>0</v>
      </c>
      <c r="O177" s="163">
        <f t="shared" si="65"/>
        <v>0</v>
      </c>
      <c r="P177" s="163">
        <f t="shared" si="65"/>
        <v>0</v>
      </c>
      <c r="Q177" s="163">
        <f t="shared" si="65"/>
        <v>0</v>
      </c>
      <c r="R177" s="163">
        <f t="shared" si="65"/>
        <v>0</v>
      </c>
      <c r="S177" s="163">
        <f t="shared" si="67"/>
        <v>0</v>
      </c>
      <c r="T177" s="163">
        <f t="shared" si="67"/>
        <v>0</v>
      </c>
      <c r="U177" s="163">
        <f t="shared" si="67"/>
        <v>0</v>
      </c>
      <c r="V177" s="163">
        <f t="shared" si="67"/>
        <v>0</v>
      </c>
      <c r="W177" s="163">
        <f t="shared" si="67"/>
        <v>0</v>
      </c>
      <c r="X177" s="163">
        <f t="shared" si="67"/>
        <v>0</v>
      </c>
      <c r="Y177" s="163">
        <f t="shared" si="67"/>
        <v>0</v>
      </c>
      <c r="Z177" s="163">
        <f t="shared" si="67"/>
        <v>0</v>
      </c>
      <c r="AA177" s="163">
        <f t="shared" si="67"/>
        <v>0</v>
      </c>
      <c r="AB177" s="163">
        <f t="shared" si="67"/>
        <v>0</v>
      </c>
      <c r="AC177" s="163">
        <f t="shared" si="67"/>
        <v>0</v>
      </c>
      <c r="AD177" s="163">
        <f t="shared" si="67"/>
        <v>0</v>
      </c>
      <c r="AE177" s="163">
        <f t="shared" si="67"/>
        <v>0</v>
      </c>
      <c r="AF177" s="176">
        <f t="shared" si="67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65"/>
        <v>0</v>
      </c>
      <c r="D178" s="163">
        <f t="shared" si="66"/>
        <v>0</v>
      </c>
      <c r="E178" s="163">
        <f t="shared" si="66"/>
        <v>0</v>
      </c>
      <c r="F178" s="163">
        <f t="shared" si="65"/>
        <v>0</v>
      </c>
      <c r="G178" s="163">
        <f t="shared" si="65"/>
        <v>0</v>
      </c>
      <c r="H178" s="163">
        <f t="shared" si="65"/>
        <v>0</v>
      </c>
      <c r="I178" s="163">
        <f t="shared" si="65"/>
        <v>0</v>
      </c>
      <c r="J178" s="163">
        <f t="shared" si="65"/>
        <v>0</v>
      </c>
      <c r="K178" s="163">
        <f t="shared" si="65"/>
        <v>0</v>
      </c>
      <c r="L178" s="163">
        <f t="shared" si="65"/>
        <v>0</v>
      </c>
      <c r="M178" s="163">
        <f t="shared" si="65"/>
        <v>0</v>
      </c>
      <c r="N178" s="163">
        <f t="shared" si="65"/>
        <v>0</v>
      </c>
      <c r="O178" s="163">
        <f t="shared" si="65"/>
        <v>0</v>
      </c>
      <c r="P178" s="163">
        <f t="shared" si="65"/>
        <v>0</v>
      </c>
      <c r="Q178" s="163">
        <f t="shared" si="65"/>
        <v>0</v>
      </c>
      <c r="R178" s="163">
        <f t="shared" si="65"/>
        <v>0</v>
      </c>
      <c r="S178" s="163">
        <f t="shared" si="67"/>
        <v>0</v>
      </c>
      <c r="T178" s="163">
        <f t="shared" si="67"/>
        <v>0</v>
      </c>
      <c r="U178" s="163">
        <f t="shared" si="67"/>
        <v>0</v>
      </c>
      <c r="V178" s="163">
        <f t="shared" si="67"/>
        <v>0</v>
      </c>
      <c r="W178" s="163">
        <f t="shared" si="67"/>
        <v>0</v>
      </c>
      <c r="X178" s="163">
        <f t="shared" si="67"/>
        <v>0</v>
      </c>
      <c r="Y178" s="163">
        <f t="shared" si="67"/>
        <v>0</v>
      </c>
      <c r="Z178" s="163">
        <f t="shared" si="67"/>
        <v>0</v>
      </c>
      <c r="AA178" s="163">
        <f t="shared" si="67"/>
        <v>0</v>
      </c>
      <c r="AB178" s="163">
        <f t="shared" si="67"/>
        <v>0</v>
      </c>
      <c r="AC178" s="163">
        <f t="shared" si="67"/>
        <v>0</v>
      </c>
      <c r="AD178" s="163">
        <f t="shared" si="67"/>
        <v>0</v>
      </c>
      <c r="AE178" s="163">
        <f t="shared" si="67"/>
        <v>0</v>
      </c>
      <c r="AF178" s="176">
        <f t="shared" si="67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65"/>
        <v>0</v>
      </c>
      <c r="D179" s="163">
        <f t="shared" si="66"/>
        <v>0</v>
      </c>
      <c r="E179" s="163">
        <f t="shared" si="66"/>
        <v>0</v>
      </c>
      <c r="F179" s="163">
        <f t="shared" si="65"/>
        <v>0</v>
      </c>
      <c r="G179" s="163">
        <f t="shared" si="65"/>
        <v>0</v>
      </c>
      <c r="H179" s="163">
        <f t="shared" si="65"/>
        <v>0</v>
      </c>
      <c r="I179" s="163">
        <f t="shared" si="65"/>
        <v>0</v>
      </c>
      <c r="J179" s="163">
        <f t="shared" si="65"/>
        <v>0</v>
      </c>
      <c r="K179" s="163">
        <f t="shared" si="65"/>
        <v>0</v>
      </c>
      <c r="L179" s="163">
        <f t="shared" si="65"/>
        <v>0</v>
      </c>
      <c r="M179" s="163">
        <f t="shared" si="65"/>
        <v>0</v>
      </c>
      <c r="N179" s="163">
        <f t="shared" si="65"/>
        <v>0</v>
      </c>
      <c r="O179" s="163">
        <f t="shared" si="65"/>
        <v>0</v>
      </c>
      <c r="P179" s="163">
        <f t="shared" si="65"/>
        <v>0</v>
      </c>
      <c r="Q179" s="163">
        <f t="shared" si="65"/>
        <v>0</v>
      </c>
      <c r="R179" s="163">
        <f t="shared" si="65"/>
        <v>0</v>
      </c>
      <c r="S179" s="163">
        <f t="shared" si="67"/>
        <v>0</v>
      </c>
      <c r="T179" s="163">
        <f t="shared" si="67"/>
        <v>0</v>
      </c>
      <c r="U179" s="163">
        <f t="shared" si="67"/>
        <v>0</v>
      </c>
      <c r="V179" s="163">
        <f t="shared" si="67"/>
        <v>0</v>
      </c>
      <c r="W179" s="163">
        <f t="shared" si="67"/>
        <v>0</v>
      </c>
      <c r="X179" s="163">
        <f t="shared" si="67"/>
        <v>0</v>
      </c>
      <c r="Y179" s="163">
        <f t="shared" si="67"/>
        <v>0</v>
      </c>
      <c r="Z179" s="163">
        <f t="shared" si="67"/>
        <v>0</v>
      </c>
      <c r="AA179" s="163">
        <f t="shared" si="67"/>
        <v>0</v>
      </c>
      <c r="AB179" s="163">
        <f t="shared" si="67"/>
        <v>0</v>
      </c>
      <c r="AC179" s="163">
        <f t="shared" si="67"/>
        <v>0</v>
      </c>
      <c r="AD179" s="163">
        <f t="shared" si="67"/>
        <v>0</v>
      </c>
      <c r="AE179" s="163">
        <f t="shared" si="67"/>
        <v>0</v>
      </c>
      <c r="AF179" s="176">
        <f t="shared" si="67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65"/>
        <v>0</v>
      </c>
      <c r="D180" s="163">
        <f t="shared" si="66"/>
        <v>0</v>
      </c>
      <c r="E180" s="163">
        <f t="shared" si="66"/>
        <v>0</v>
      </c>
      <c r="F180" s="163">
        <f t="shared" si="65"/>
        <v>0</v>
      </c>
      <c r="G180" s="163">
        <f t="shared" si="65"/>
        <v>0</v>
      </c>
      <c r="H180" s="163">
        <f t="shared" si="65"/>
        <v>0</v>
      </c>
      <c r="I180" s="163">
        <f t="shared" si="65"/>
        <v>0</v>
      </c>
      <c r="J180" s="163">
        <f t="shared" si="65"/>
        <v>0</v>
      </c>
      <c r="K180" s="163">
        <f t="shared" si="65"/>
        <v>0</v>
      </c>
      <c r="L180" s="163">
        <f t="shared" si="65"/>
        <v>0</v>
      </c>
      <c r="M180" s="163">
        <f t="shared" si="65"/>
        <v>0</v>
      </c>
      <c r="N180" s="163">
        <f t="shared" si="65"/>
        <v>0</v>
      </c>
      <c r="O180" s="163">
        <f t="shared" si="65"/>
        <v>0</v>
      </c>
      <c r="P180" s="163">
        <f t="shared" si="65"/>
        <v>0</v>
      </c>
      <c r="Q180" s="163">
        <f t="shared" si="65"/>
        <v>0</v>
      </c>
      <c r="R180" s="163">
        <f t="shared" si="65"/>
        <v>0</v>
      </c>
      <c r="S180" s="163">
        <f t="shared" si="67"/>
        <v>0</v>
      </c>
      <c r="T180" s="163">
        <f t="shared" si="67"/>
        <v>0</v>
      </c>
      <c r="U180" s="163">
        <f t="shared" si="67"/>
        <v>0</v>
      </c>
      <c r="V180" s="163">
        <f t="shared" si="67"/>
        <v>0</v>
      </c>
      <c r="W180" s="163">
        <f t="shared" si="67"/>
        <v>0</v>
      </c>
      <c r="X180" s="163">
        <f t="shared" si="67"/>
        <v>0</v>
      </c>
      <c r="Y180" s="163">
        <f t="shared" si="67"/>
        <v>0</v>
      </c>
      <c r="Z180" s="163">
        <f t="shared" si="67"/>
        <v>0</v>
      </c>
      <c r="AA180" s="163">
        <f t="shared" si="67"/>
        <v>0</v>
      </c>
      <c r="AB180" s="163">
        <f t="shared" si="67"/>
        <v>0</v>
      </c>
      <c r="AC180" s="163">
        <f t="shared" si="67"/>
        <v>0</v>
      </c>
      <c r="AD180" s="163">
        <f t="shared" si="67"/>
        <v>0</v>
      </c>
      <c r="AE180" s="163">
        <f t="shared" si="67"/>
        <v>0</v>
      </c>
      <c r="AF180" s="176">
        <f t="shared" si="67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65"/>
        <v>0</v>
      </c>
      <c r="D181" s="163">
        <f t="shared" si="66"/>
        <v>0</v>
      </c>
      <c r="E181" s="163">
        <f t="shared" si="66"/>
        <v>0</v>
      </c>
      <c r="F181" s="163">
        <f t="shared" si="65"/>
        <v>0</v>
      </c>
      <c r="G181" s="163">
        <f t="shared" si="65"/>
        <v>0</v>
      </c>
      <c r="H181" s="163">
        <f t="shared" si="65"/>
        <v>0</v>
      </c>
      <c r="I181" s="163">
        <f t="shared" si="65"/>
        <v>0</v>
      </c>
      <c r="J181" s="163">
        <f t="shared" si="65"/>
        <v>0</v>
      </c>
      <c r="K181" s="163">
        <f t="shared" si="65"/>
        <v>0</v>
      </c>
      <c r="L181" s="163">
        <f t="shared" si="65"/>
        <v>0</v>
      </c>
      <c r="M181" s="163">
        <f t="shared" si="65"/>
        <v>0</v>
      </c>
      <c r="N181" s="163">
        <f t="shared" si="65"/>
        <v>0</v>
      </c>
      <c r="O181" s="163">
        <f t="shared" si="65"/>
        <v>0</v>
      </c>
      <c r="P181" s="163">
        <f t="shared" si="65"/>
        <v>0</v>
      </c>
      <c r="Q181" s="163">
        <f t="shared" si="65"/>
        <v>0</v>
      </c>
      <c r="R181" s="163">
        <f t="shared" si="65"/>
        <v>0</v>
      </c>
      <c r="S181" s="163">
        <f t="shared" si="67"/>
        <v>0</v>
      </c>
      <c r="T181" s="163">
        <f t="shared" si="67"/>
        <v>0</v>
      </c>
      <c r="U181" s="163">
        <f t="shared" si="67"/>
        <v>0</v>
      </c>
      <c r="V181" s="163">
        <f t="shared" si="67"/>
        <v>0</v>
      </c>
      <c r="W181" s="163">
        <f t="shared" si="67"/>
        <v>0</v>
      </c>
      <c r="X181" s="163">
        <f t="shared" si="67"/>
        <v>0</v>
      </c>
      <c r="Y181" s="163">
        <f t="shared" si="67"/>
        <v>0</v>
      </c>
      <c r="Z181" s="163">
        <f t="shared" si="67"/>
        <v>0</v>
      </c>
      <c r="AA181" s="163">
        <f t="shared" si="67"/>
        <v>0</v>
      </c>
      <c r="AB181" s="163">
        <f t="shared" si="67"/>
        <v>0</v>
      </c>
      <c r="AC181" s="163">
        <f t="shared" si="67"/>
        <v>0</v>
      </c>
      <c r="AD181" s="163">
        <f t="shared" si="67"/>
        <v>0</v>
      </c>
      <c r="AE181" s="163">
        <f t="shared" si="67"/>
        <v>0</v>
      </c>
      <c r="AF181" s="176">
        <f t="shared" si="67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65"/>
        <v>0</v>
      </c>
      <c r="D182" s="163">
        <f t="shared" si="66"/>
        <v>0</v>
      </c>
      <c r="E182" s="163">
        <f t="shared" si="66"/>
        <v>0</v>
      </c>
      <c r="F182" s="163">
        <f t="shared" si="65"/>
        <v>0</v>
      </c>
      <c r="G182" s="163">
        <f t="shared" si="65"/>
        <v>0</v>
      </c>
      <c r="H182" s="163">
        <f t="shared" si="65"/>
        <v>0</v>
      </c>
      <c r="I182" s="163">
        <f t="shared" si="65"/>
        <v>0</v>
      </c>
      <c r="J182" s="163">
        <f t="shared" si="65"/>
        <v>0</v>
      </c>
      <c r="K182" s="163">
        <f t="shared" si="65"/>
        <v>0</v>
      </c>
      <c r="L182" s="163">
        <f t="shared" si="65"/>
        <v>0</v>
      </c>
      <c r="M182" s="163">
        <f t="shared" si="65"/>
        <v>0</v>
      </c>
      <c r="N182" s="163">
        <f t="shared" si="65"/>
        <v>0</v>
      </c>
      <c r="O182" s="163">
        <f t="shared" si="65"/>
        <v>0</v>
      </c>
      <c r="P182" s="163">
        <f t="shared" si="65"/>
        <v>0</v>
      </c>
      <c r="Q182" s="163">
        <f t="shared" si="65"/>
        <v>0</v>
      </c>
      <c r="R182" s="163">
        <f t="shared" si="65"/>
        <v>0</v>
      </c>
      <c r="S182" s="163">
        <f t="shared" si="67"/>
        <v>0</v>
      </c>
      <c r="T182" s="163">
        <f t="shared" si="67"/>
        <v>0</v>
      </c>
      <c r="U182" s="163">
        <f t="shared" si="67"/>
        <v>0</v>
      </c>
      <c r="V182" s="163">
        <f t="shared" si="67"/>
        <v>0</v>
      </c>
      <c r="W182" s="163">
        <f t="shared" si="67"/>
        <v>0</v>
      </c>
      <c r="X182" s="163">
        <f t="shared" si="67"/>
        <v>0</v>
      </c>
      <c r="Y182" s="163">
        <f t="shared" si="67"/>
        <v>0</v>
      </c>
      <c r="Z182" s="163">
        <f t="shared" si="67"/>
        <v>0</v>
      </c>
      <c r="AA182" s="163">
        <f t="shared" si="67"/>
        <v>0</v>
      </c>
      <c r="AB182" s="163">
        <f t="shared" si="67"/>
        <v>0</v>
      </c>
      <c r="AC182" s="163">
        <f t="shared" si="67"/>
        <v>0</v>
      </c>
      <c r="AD182" s="163">
        <f t="shared" si="67"/>
        <v>0</v>
      </c>
      <c r="AE182" s="163">
        <f t="shared" si="67"/>
        <v>0</v>
      </c>
      <c r="AF182" s="176">
        <f t="shared" si="67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65"/>
        <v>0</v>
      </c>
      <c r="D183" s="163">
        <f t="shared" si="66"/>
        <v>0</v>
      </c>
      <c r="E183" s="163">
        <f t="shared" si="66"/>
        <v>0</v>
      </c>
      <c r="F183" s="163">
        <f t="shared" si="65"/>
        <v>0</v>
      </c>
      <c r="G183" s="163">
        <f t="shared" si="65"/>
        <v>0</v>
      </c>
      <c r="H183" s="163">
        <f t="shared" si="65"/>
        <v>0</v>
      </c>
      <c r="I183" s="163">
        <f t="shared" si="65"/>
        <v>0</v>
      </c>
      <c r="J183" s="163">
        <f t="shared" si="65"/>
        <v>0</v>
      </c>
      <c r="K183" s="163">
        <f t="shared" si="65"/>
        <v>0</v>
      </c>
      <c r="L183" s="163">
        <f t="shared" si="65"/>
        <v>0</v>
      </c>
      <c r="M183" s="163">
        <f t="shared" si="65"/>
        <v>0</v>
      </c>
      <c r="N183" s="163">
        <f t="shared" si="65"/>
        <v>0</v>
      </c>
      <c r="O183" s="163">
        <f t="shared" si="65"/>
        <v>0</v>
      </c>
      <c r="P183" s="163">
        <f t="shared" si="65"/>
        <v>0</v>
      </c>
      <c r="Q183" s="163">
        <f t="shared" si="65"/>
        <v>0</v>
      </c>
      <c r="R183" s="163">
        <f t="shared" si="65"/>
        <v>0</v>
      </c>
      <c r="S183" s="163">
        <f t="shared" si="67"/>
        <v>0</v>
      </c>
      <c r="T183" s="163">
        <f t="shared" si="67"/>
        <v>0</v>
      </c>
      <c r="U183" s="163">
        <f t="shared" si="67"/>
        <v>0</v>
      </c>
      <c r="V183" s="163">
        <f t="shared" si="67"/>
        <v>0</v>
      </c>
      <c r="W183" s="163">
        <f t="shared" si="67"/>
        <v>0</v>
      </c>
      <c r="X183" s="163">
        <f t="shared" si="67"/>
        <v>0</v>
      </c>
      <c r="Y183" s="163">
        <f t="shared" si="67"/>
        <v>0</v>
      </c>
      <c r="Z183" s="163">
        <f t="shared" si="67"/>
        <v>0</v>
      </c>
      <c r="AA183" s="163">
        <f t="shared" si="67"/>
        <v>0</v>
      </c>
      <c r="AB183" s="163">
        <f t="shared" si="67"/>
        <v>0</v>
      </c>
      <c r="AC183" s="163">
        <f t="shared" si="67"/>
        <v>0</v>
      </c>
      <c r="AD183" s="163">
        <f t="shared" si="67"/>
        <v>0</v>
      </c>
      <c r="AE183" s="163">
        <f t="shared" si="67"/>
        <v>0</v>
      </c>
      <c r="AF183" s="176">
        <f t="shared" si="67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65"/>
        <v>0</v>
      </c>
      <c r="D184" s="163">
        <f t="shared" si="66"/>
        <v>0</v>
      </c>
      <c r="E184" s="163">
        <f t="shared" si="66"/>
        <v>0</v>
      </c>
      <c r="F184" s="163">
        <f t="shared" si="65"/>
        <v>0</v>
      </c>
      <c r="G184" s="163">
        <f t="shared" si="65"/>
        <v>0</v>
      </c>
      <c r="H184" s="163">
        <f t="shared" si="65"/>
        <v>0</v>
      </c>
      <c r="I184" s="163">
        <f t="shared" si="65"/>
        <v>0</v>
      </c>
      <c r="J184" s="163">
        <f t="shared" si="65"/>
        <v>0</v>
      </c>
      <c r="K184" s="163">
        <f t="shared" si="65"/>
        <v>0</v>
      </c>
      <c r="L184" s="163">
        <f t="shared" si="65"/>
        <v>0</v>
      </c>
      <c r="M184" s="163">
        <f t="shared" si="65"/>
        <v>0</v>
      </c>
      <c r="N184" s="163">
        <f t="shared" si="65"/>
        <v>0</v>
      </c>
      <c r="O184" s="163">
        <f t="shared" si="65"/>
        <v>0</v>
      </c>
      <c r="P184" s="163">
        <f t="shared" si="65"/>
        <v>0</v>
      </c>
      <c r="Q184" s="163">
        <f t="shared" si="65"/>
        <v>0</v>
      </c>
      <c r="R184" s="163">
        <f t="shared" ref="R184:AF199" si="68">Q184</f>
        <v>0</v>
      </c>
      <c r="S184" s="163">
        <f t="shared" si="68"/>
        <v>0</v>
      </c>
      <c r="T184" s="163">
        <f t="shared" si="68"/>
        <v>0</v>
      </c>
      <c r="U184" s="163">
        <f t="shared" si="68"/>
        <v>0</v>
      </c>
      <c r="V184" s="163">
        <f t="shared" si="68"/>
        <v>0</v>
      </c>
      <c r="W184" s="163">
        <f t="shared" si="68"/>
        <v>0</v>
      </c>
      <c r="X184" s="163">
        <f t="shared" si="68"/>
        <v>0</v>
      </c>
      <c r="Y184" s="163">
        <f t="shared" si="68"/>
        <v>0</v>
      </c>
      <c r="Z184" s="163">
        <f t="shared" si="68"/>
        <v>0</v>
      </c>
      <c r="AA184" s="163">
        <f t="shared" si="68"/>
        <v>0</v>
      </c>
      <c r="AB184" s="163">
        <f t="shared" si="67"/>
        <v>0</v>
      </c>
      <c r="AC184" s="163">
        <f t="shared" si="67"/>
        <v>0</v>
      </c>
      <c r="AD184" s="163">
        <f t="shared" si="68"/>
        <v>0</v>
      </c>
      <c r="AE184" s="163">
        <f t="shared" si="68"/>
        <v>0</v>
      </c>
      <c r="AF184" s="176">
        <f t="shared" si="68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R200" si="69">B185</f>
        <v>0</v>
      </c>
      <c r="D185" s="163">
        <f t="shared" si="66"/>
        <v>0</v>
      </c>
      <c r="E185" s="163">
        <f t="shared" si="66"/>
        <v>0</v>
      </c>
      <c r="F185" s="163">
        <f t="shared" si="69"/>
        <v>0</v>
      </c>
      <c r="G185" s="163">
        <f t="shared" si="69"/>
        <v>0</v>
      </c>
      <c r="H185" s="163">
        <f t="shared" si="69"/>
        <v>0</v>
      </c>
      <c r="I185" s="163">
        <f t="shared" si="69"/>
        <v>0</v>
      </c>
      <c r="J185" s="163">
        <f t="shared" si="69"/>
        <v>0</v>
      </c>
      <c r="K185" s="163">
        <f t="shared" si="69"/>
        <v>0</v>
      </c>
      <c r="L185" s="163">
        <f t="shared" si="69"/>
        <v>0</v>
      </c>
      <c r="M185" s="163">
        <f t="shared" si="69"/>
        <v>0</v>
      </c>
      <c r="N185" s="163">
        <f t="shared" si="69"/>
        <v>0</v>
      </c>
      <c r="O185" s="163">
        <f t="shared" si="69"/>
        <v>0</v>
      </c>
      <c r="P185" s="163">
        <f t="shared" si="69"/>
        <v>0</v>
      </c>
      <c r="Q185" s="163">
        <f t="shared" si="69"/>
        <v>0</v>
      </c>
      <c r="R185" s="163">
        <f t="shared" si="69"/>
        <v>0</v>
      </c>
      <c r="S185" s="163">
        <f t="shared" si="68"/>
        <v>0</v>
      </c>
      <c r="T185" s="163">
        <f t="shared" si="68"/>
        <v>0</v>
      </c>
      <c r="U185" s="163">
        <f t="shared" si="68"/>
        <v>0</v>
      </c>
      <c r="V185" s="163">
        <f t="shared" si="68"/>
        <v>0</v>
      </c>
      <c r="W185" s="163">
        <f t="shared" si="68"/>
        <v>0</v>
      </c>
      <c r="X185" s="163">
        <f t="shared" si="68"/>
        <v>0</v>
      </c>
      <c r="Y185" s="163">
        <f t="shared" si="68"/>
        <v>0</v>
      </c>
      <c r="Z185" s="163">
        <f t="shared" si="68"/>
        <v>0</v>
      </c>
      <c r="AA185" s="163">
        <f t="shared" si="68"/>
        <v>0</v>
      </c>
      <c r="AB185" s="163">
        <f t="shared" si="68"/>
        <v>0</v>
      </c>
      <c r="AC185" s="163">
        <f t="shared" si="68"/>
        <v>0</v>
      </c>
      <c r="AD185" s="163">
        <f t="shared" si="68"/>
        <v>0</v>
      </c>
      <c r="AE185" s="163">
        <f t="shared" si="68"/>
        <v>0</v>
      </c>
      <c r="AF185" s="176">
        <f t="shared" si="68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69"/>
        <v>0</v>
      </c>
      <c r="D186" s="163">
        <f t="shared" si="66"/>
        <v>0</v>
      </c>
      <c r="E186" s="163">
        <f t="shared" si="66"/>
        <v>0</v>
      </c>
      <c r="F186" s="163">
        <f t="shared" si="69"/>
        <v>0</v>
      </c>
      <c r="G186" s="163">
        <f t="shared" si="69"/>
        <v>0</v>
      </c>
      <c r="H186" s="163">
        <f t="shared" si="69"/>
        <v>0</v>
      </c>
      <c r="I186" s="163">
        <f t="shared" si="69"/>
        <v>0</v>
      </c>
      <c r="J186" s="163">
        <f t="shared" si="69"/>
        <v>0</v>
      </c>
      <c r="K186" s="163">
        <f t="shared" si="69"/>
        <v>0</v>
      </c>
      <c r="L186" s="163">
        <f t="shared" si="69"/>
        <v>0</v>
      </c>
      <c r="M186" s="163">
        <f t="shared" si="69"/>
        <v>0</v>
      </c>
      <c r="N186" s="163">
        <f t="shared" si="69"/>
        <v>0</v>
      </c>
      <c r="O186" s="163">
        <f t="shared" si="69"/>
        <v>0</v>
      </c>
      <c r="P186" s="163">
        <f t="shared" si="69"/>
        <v>0</v>
      </c>
      <c r="Q186" s="163">
        <f t="shared" si="69"/>
        <v>0</v>
      </c>
      <c r="R186" s="163">
        <f t="shared" si="69"/>
        <v>0</v>
      </c>
      <c r="S186" s="163">
        <f t="shared" si="68"/>
        <v>0</v>
      </c>
      <c r="T186" s="163">
        <f t="shared" si="68"/>
        <v>0</v>
      </c>
      <c r="U186" s="163">
        <f t="shared" si="68"/>
        <v>0</v>
      </c>
      <c r="V186" s="163">
        <f t="shared" si="68"/>
        <v>0</v>
      </c>
      <c r="W186" s="163">
        <f t="shared" si="68"/>
        <v>0</v>
      </c>
      <c r="X186" s="163">
        <f t="shared" si="68"/>
        <v>0</v>
      </c>
      <c r="Y186" s="163">
        <f t="shared" si="68"/>
        <v>0</v>
      </c>
      <c r="Z186" s="163">
        <f t="shared" si="68"/>
        <v>0</v>
      </c>
      <c r="AA186" s="163">
        <f t="shared" si="68"/>
        <v>0</v>
      </c>
      <c r="AB186" s="163">
        <f t="shared" si="68"/>
        <v>0</v>
      </c>
      <c r="AC186" s="163">
        <f t="shared" si="68"/>
        <v>0</v>
      </c>
      <c r="AD186" s="163">
        <f t="shared" si="68"/>
        <v>0</v>
      </c>
      <c r="AE186" s="163">
        <f t="shared" si="68"/>
        <v>0</v>
      </c>
      <c r="AF186" s="176">
        <f t="shared" si="68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69"/>
        <v>0</v>
      </c>
      <c r="D187" s="163">
        <f t="shared" si="66"/>
        <v>0</v>
      </c>
      <c r="E187" s="163">
        <f t="shared" si="66"/>
        <v>0</v>
      </c>
      <c r="F187" s="163">
        <f t="shared" si="69"/>
        <v>0</v>
      </c>
      <c r="G187" s="163">
        <f t="shared" si="69"/>
        <v>0</v>
      </c>
      <c r="H187" s="163">
        <f t="shared" si="69"/>
        <v>0</v>
      </c>
      <c r="I187" s="163">
        <f t="shared" si="69"/>
        <v>0</v>
      </c>
      <c r="J187" s="163">
        <f t="shared" si="69"/>
        <v>0</v>
      </c>
      <c r="K187" s="163">
        <f t="shared" si="69"/>
        <v>0</v>
      </c>
      <c r="L187" s="163">
        <f t="shared" si="69"/>
        <v>0</v>
      </c>
      <c r="M187" s="163">
        <f t="shared" si="69"/>
        <v>0</v>
      </c>
      <c r="N187" s="163">
        <f t="shared" si="69"/>
        <v>0</v>
      </c>
      <c r="O187" s="163">
        <f t="shared" si="69"/>
        <v>0</v>
      </c>
      <c r="P187" s="163">
        <f t="shared" si="69"/>
        <v>0</v>
      </c>
      <c r="Q187" s="163">
        <f t="shared" si="69"/>
        <v>0</v>
      </c>
      <c r="R187" s="163">
        <f t="shared" si="69"/>
        <v>0</v>
      </c>
      <c r="S187" s="163">
        <f t="shared" si="68"/>
        <v>0</v>
      </c>
      <c r="T187" s="163">
        <f t="shared" si="68"/>
        <v>0</v>
      </c>
      <c r="U187" s="163">
        <f t="shared" si="68"/>
        <v>0</v>
      </c>
      <c r="V187" s="163">
        <f t="shared" si="68"/>
        <v>0</v>
      </c>
      <c r="W187" s="163">
        <f t="shared" si="68"/>
        <v>0</v>
      </c>
      <c r="X187" s="163">
        <f t="shared" si="68"/>
        <v>0</v>
      </c>
      <c r="Y187" s="163">
        <f t="shared" si="68"/>
        <v>0</v>
      </c>
      <c r="Z187" s="163">
        <f t="shared" si="68"/>
        <v>0</v>
      </c>
      <c r="AA187" s="163">
        <f t="shared" si="68"/>
        <v>0</v>
      </c>
      <c r="AB187" s="163">
        <f t="shared" si="68"/>
        <v>0</v>
      </c>
      <c r="AC187" s="163">
        <f t="shared" si="68"/>
        <v>0</v>
      </c>
      <c r="AD187" s="163">
        <f t="shared" si="68"/>
        <v>0</v>
      </c>
      <c r="AE187" s="163">
        <f t="shared" si="68"/>
        <v>0</v>
      </c>
      <c r="AF187" s="176">
        <f t="shared" si="68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69"/>
        <v>0</v>
      </c>
      <c r="D188" s="163">
        <f t="shared" si="66"/>
        <v>0</v>
      </c>
      <c r="E188" s="163">
        <f t="shared" si="66"/>
        <v>0</v>
      </c>
      <c r="F188" s="163">
        <f t="shared" si="69"/>
        <v>0</v>
      </c>
      <c r="G188" s="163">
        <f t="shared" si="69"/>
        <v>0</v>
      </c>
      <c r="H188" s="163">
        <f t="shared" si="69"/>
        <v>0</v>
      </c>
      <c r="I188" s="163">
        <f t="shared" si="69"/>
        <v>0</v>
      </c>
      <c r="J188" s="163">
        <f t="shared" si="69"/>
        <v>0</v>
      </c>
      <c r="K188" s="163">
        <f t="shared" si="69"/>
        <v>0</v>
      </c>
      <c r="L188" s="163">
        <f t="shared" si="69"/>
        <v>0</v>
      </c>
      <c r="M188" s="163">
        <f t="shared" si="69"/>
        <v>0</v>
      </c>
      <c r="N188" s="163">
        <f t="shared" si="69"/>
        <v>0</v>
      </c>
      <c r="O188" s="163">
        <f t="shared" si="69"/>
        <v>0</v>
      </c>
      <c r="P188" s="163">
        <f t="shared" si="69"/>
        <v>0</v>
      </c>
      <c r="Q188" s="163">
        <f t="shared" si="69"/>
        <v>0</v>
      </c>
      <c r="R188" s="163">
        <f t="shared" si="69"/>
        <v>0</v>
      </c>
      <c r="S188" s="163">
        <f t="shared" si="68"/>
        <v>0</v>
      </c>
      <c r="T188" s="163">
        <f t="shared" si="68"/>
        <v>0</v>
      </c>
      <c r="U188" s="163">
        <f t="shared" si="68"/>
        <v>0</v>
      </c>
      <c r="V188" s="163">
        <f t="shared" si="68"/>
        <v>0</v>
      </c>
      <c r="W188" s="163">
        <f t="shared" si="68"/>
        <v>0</v>
      </c>
      <c r="X188" s="163">
        <f t="shared" si="68"/>
        <v>0</v>
      </c>
      <c r="Y188" s="163">
        <f t="shared" si="68"/>
        <v>0</v>
      </c>
      <c r="Z188" s="163">
        <f t="shared" si="68"/>
        <v>0</v>
      </c>
      <c r="AA188" s="163">
        <f t="shared" si="68"/>
        <v>0</v>
      </c>
      <c r="AB188" s="163">
        <f t="shared" si="68"/>
        <v>0</v>
      </c>
      <c r="AC188" s="163">
        <f t="shared" si="68"/>
        <v>0</v>
      </c>
      <c r="AD188" s="163">
        <f t="shared" si="68"/>
        <v>0</v>
      </c>
      <c r="AE188" s="163">
        <f t="shared" si="68"/>
        <v>0</v>
      </c>
      <c r="AF188" s="176">
        <f t="shared" si="68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69"/>
        <v>0</v>
      </c>
      <c r="D189" s="163">
        <f t="shared" si="66"/>
        <v>0</v>
      </c>
      <c r="E189" s="163">
        <f t="shared" si="66"/>
        <v>0</v>
      </c>
      <c r="F189" s="163">
        <f t="shared" si="69"/>
        <v>0</v>
      </c>
      <c r="G189" s="163">
        <f t="shared" si="69"/>
        <v>0</v>
      </c>
      <c r="H189" s="163">
        <f t="shared" si="69"/>
        <v>0</v>
      </c>
      <c r="I189" s="163">
        <f t="shared" si="69"/>
        <v>0</v>
      </c>
      <c r="J189" s="163">
        <f t="shared" si="69"/>
        <v>0</v>
      </c>
      <c r="K189" s="163">
        <f t="shared" si="69"/>
        <v>0</v>
      </c>
      <c r="L189" s="163">
        <f t="shared" si="69"/>
        <v>0</v>
      </c>
      <c r="M189" s="163">
        <f t="shared" si="69"/>
        <v>0</v>
      </c>
      <c r="N189" s="163">
        <f t="shared" si="69"/>
        <v>0</v>
      </c>
      <c r="O189" s="163">
        <f t="shared" si="69"/>
        <v>0</v>
      </c>
      <c r="P189" s="163">
        <f t="shared" si="69"/>
        <v>0</v>
      </c>
      <c r="Q189" s="163">
        <f t="shared" si="69"/>
        <v>0</v>
      </c>
      <c r="R189" s="163">
        <f t="shared" si="69"/>
        <v>0</v>
      </c>
      <c r="S189" s="163">
        <f t="shared" si="68"/>
        <v>0</v>
      </c>
      <c r="T189" s="163">
        <f t="shared" si="68"/>
        <v>0</v>
      </c>
      <c r="U189" s="163">
        <f t="shared" si="68"/>
        <v>0</v>
      </c>
      <c r="V189" s="163">
        <f t="shared" si="68"/>
        <v>0</v>
      </c>
      <c r="W189" s="163">
        <f t="shared" si="68"/>
        <v>0</v>
      </c>
      <c r="X189" s="163">
        <f t="shared" si="68"/>
        <v>0</v>
      </c>
      <c r="Y189" s="163">
        <f t="shared" si="68"/>
        <v>0</v>
      </c>
      <c r="Z189" s="163">
        <f t="shared" si="68"/>
        <v>0</v>
      </c>
      <c r="AA189" s="163">
        <f t="shared" si="68"/>
        <v>0</v>
      </c>
      <c r="AB189" s="163">
        <f t="shared" si="68"/>
        <v>0</v>
      </c>
      <c r="AC189" s="163">
        <f t="shared" si="68"/>
        <v>0</v>
      </c>
      <c r="AD189" s="163">
        <f t="shared" si="68"/>
        <v>0</v>
      </c>
      <c r="AE189" s="163">
        <f t="shared" si="68"/>
        <v>0</v>
      </c>
      <c r="AF189" s="176">
        <f t="shared" si="68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69"/>
        <v>0</v>
      </c>
      <c r="D190" s="163">
        <f t="shared" si="66"/>
        <v>0</v>
      </c>
      <c r="E190" s="163">
        <f t="shared" si="66"/>
        <v>0</v>
      </c>
      <c r="F190" s="163">
        <f t="shared" si="69"/>
        <v>0</v>
      </c>
      <c r="G190" s="163">
        <f t="shared" si="69"/>
        <v>0</v>
      </c>
      <c r="H190" s="163">
        <f t="shared" si="69"/>
        <v>0</v>
      </c>
      <c r="I190" s="163">
        <f t="shared" si="69"/>
        <v>0</v>
      </c>
      <c r="J190" s="163">
        <f t="shared" si="69"/>
        <v>0</v>
      </c>
      <c r="K190" s="163">
        <f t="shared" si="69"/>
        <v>0</v>
      </c>
      <c r="L190" s="163">
        <f t="shared" si="69"/>
        <v>0</v>
      </c>
      <c r="M190" s="163">
        <f t="shared" si="69"/>
        <v>0</v>
      </c>
      <c r="N190" s="163">
        <f t="shared" si="69"/>
        <v>0</v>
      </c>
      <c r="O190" s="163">
        <f t="shared" si="69"/>
        <v>0</v>
      </c>
      <c r="P190" s="163">
        <f t="shared" si="69"/>
        <v>0</v>
      </c>
      <c r="Q190" s="163">
        <f t="shared" si="69"/>
        <v>0</v>
      </c>
      <c r="R190" s="163">
        <f t="shared" si="69"/>
        <v>0</v>
      </c>
      <c r="S190" s="163">
        <f t="shared" si="68"/>
        <v>0</v>
      </c>
      <c r="T190" s="163">
        <f t="shared" si="68"/>
        <v>0</v>
      </c>
      <c r="U190" s="163">
        <f t="shared" si="68"/>
        <v>0</v>
      </c>
      <c r="V190" s="163">
        <f t="shared" si="68"/>
        <v>0</v>
      </c>
      <c r="W190" s="163">
        <f t="shared" si="68"/>
        <v>0</v>
      </c>
      <c r="X190" s="163">
        <f t="shared" si="68"/>
        <v>0</v>
      </c>
      <c r="Y190" s="163">
        <f t="shared" si="68"/>
        <v>0</v>
      </c>
      <c r="Z190" s="163">
        <f t="shared" si="68"/>
        <v>0</v>
      </c>
      <c r="AA190" s="163">
        <f t="shared" si="68"/>
        <v>0</v>
      </c>
      <c r="AB190" s="163">
        <f t="shared" si="68"/>
        <v>0</v>
      </c>
      <c r="AC190" s="163">
        <f t="shared" si="68"/>
        <v>0</v>
      </c>
      <c r="AD190" s="163">
        <f t="shared" si="68"/>
        <v>0</v>
      </c>
      <c r="AE190" s="163">
        <f t="shared" si="68"/>
        <v>0</v>
      </c>
      <c r="AF190" s="176">
        <f t="shared" si="68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69"/>
        <v>0</v>
      </c>
      <c r="D191" s="163">
        <f t="shared" si="66"/>
        <v>0</v>
      </c>
      <c r="E191" s="163">
        <f t="shared" si="66"/>
        <v>0</v>
      </c>
      <c r="F191" s="163">
        <f t="shared" si="69"/>
        <v>0</v>
      </c>
      <c r="G191" s="163">
        <f t="shared" si="69"/>
        <v>0</v>
      </c>
      <c r="H191" s="163">
        <f t="shared" si="69"/>
        <v>0</v>
      </c>
      <c r="I191" s="163">
        <f t="shared" si="69"/>
        <v>0</v>
      </c>
      <c r="J191" s="163">
        <f t="shared" si="69"/>
        <v>0</v>
      </c>
      <c r="K191" s="163">
        <f t="shared" si="69"/>
        <v>0</v>
      </c>
      <c r="L191" s="163">
        <f t="shared" si="69"/>
        <v>0</v>
      </c>
      <c r="M191" s="163">
        <f t="shared" si="69"/>
        <v>0</v>
      </c>
      <c r="N191" s="163">
        <f t="shared" si="69"/>
        <v>0</v>
      </c>
      <c r="O191" s="163">
        <f t="shared" si="69"/>
        <v>0</v>
      </c>
      <c r="P191" s="163">
        <f t="shared" si="69"/>
        <v>0</v>
      </c>
      <c r="Q191" s="163">
        <f t="shared" si="69"/>
        <v>0</v>
      </c>
      <c r="R191" s="163">
        <f t="shared" si="69"/>
        <v>0</v>
      </c>
      <c r="S191" s="163">
        <f t="shared" si="68"/>
        <v>0</v>
      </c>
      <c r="T191" s="163">
        <f t="shared" si="68"/>
        <v>0</v>
      </c>
      <c r="U191" s="163">
        <f t="shared" si="68"/>
        <v>0</v>
      </c>
      <c r="V191" s="163">
        <f t="shared" si="68"/>
        <v>0</v>
      </c>
      <c r="W191" s="163">
        <f t="shared" si="68"/>
        <v>0</v>
      </c>
      <c r="X191" s="163">
        <f t="shared" si="68"/>
        <v>0</v>
      </c>
      <c r="Y191" s="163">
        <f t="shared" si="68"/>
        <v>0</v>
      </c>
      <c r="Z191" s="163">
        <f t="shared" si="68"/>
        <v>0</v>
      </c>
      <c r="AA191" s="163">
        <f t="shared" si="68"/>
        <v>0</v>
      </c>
      <c r="AB191" s="163">
        <f t="shared" si="68"/>
        <v>0</v>
      </c>
      <c r="AC191" s="163">
        <f t="shared" si="68"/>
        <v>0</v>
      </c>
      <c r="AD191" s="163">
        <f t="shared" si="68"/>
        <v>0</v>
      </c>
      <c r="AE191" s="163">
        <f t="shared" si="68"/>
        <v>0</v>
      </c>
      <c r="AF191" s="176">
        <f t="shared" si="68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69"/>
        <v>0</v>
      </c>
      <c r="D192" s="163">
        <f t="shared" si="66"/>
        <v>0</v>
      </c>
      <c r="E192" s="163">
        <f t="shared" si="66"/>
        <v>0</v>
      </c>
      <c r="F192" s="163">
        <f t="shared" si="69"/>
        <v>0</v>
      </c>
      <c r="G192" s="163">
        <f t="shared" si="69"/>
        <v>0</v>
      </c>
      <c r="H192" s="163">
        <f t="shared" si="69"/>
        <v>0</v>
      </c>
      <c r="I192" s="163">
        <f t="shared" si="69"/>
        <v>0</v>
      </c>
      <c r="J192" s="163">
        <f t="shared" si="69"/>
        <v>0</v>
      </c>
      <c r="K192" s="163">
        <f t="shared" si="69"/>
        <v>0</v>
      </c>
      <c r="L192" s="163">
        <f t="shared" si="69"/>
        <v>0</v>
      </c>
      <c r="M192" s="163">
        <f t="shared" si="69"/>
        <v>0</v>
      </c>
      <c r="N192" s="163">
        <f t="shared" si="69"/>
        <v>0</v>
      </c>
      <c r="O192" s="163">
        <f t="shared" si="69"/>
        <v>0</v>
      </c>
      <c r="P192" s="163">
        <f t="shared" si="69"/>
        <v>0</v>
      </c>
      <c r="Q192" s="163">
        <f t="shared" si="69"/>
        <v>0</v>
      </c>
      <c r="R192" s="163">
        <f t="shared" si="69"/>
        <v>0</v>
      </c>
      <c r="S192" s="163">
        <f t="shared" si="68"/>
        <v>0</v>
      </c>
      <c r="T192" s="163">
        <f t="shared" si="68"/>
        <v>0</v>
      </c>
      <c r="U192" s="163">
        <f t="shared" si="68"/>
        <v>0</v>
      </c>
      <c r="V192" s="163">
        <f t="shared" si="68"/>
        <v>0</v>
      </c>
      <c r="W192" s="163">
        <f t="shared" si="68"/>
        <v>0</v>
      </c>
      <c r="X192" s="163">
        <f t="shared" si="68"/>
        <v>0</v>
      </c>
      <c r="Y192" s="163">
        <f t="shared" si="68"/>
        <v>0</v>
      </c>
      <c r="Z192" s="163">
        <f t="shared" si="68"/>
        <v>0</v>
      </c>
      <c r="AA192" s="163">
        <f t="shared" si="68"/>
        <v>0</v>
      </c>
      <c r="AB192" s="163">
        <f t="shared" si="68"/>
        <v>0</v>
      </c>
      <c r="AC192" s="163">
        <f t="shared" si="68"/>
        <v>0</v>
      </c>
      <c r="AD192" s="163">
        <f t="shared" si="68"/>
        <v>0</v>
      </c>
      <c r="AE192" s="163">
        <f t="shared" si="68"/>
        <v>0</v>
      </c>
      <c r="AF192" s="176">
        <f t="shared" si="68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69"/>
        <v>0</v>
      </c>
      <c r="D193" s="163">
        <f t="shared" si="66"/>
        <v>0</v>
      </c>
      <c r="E193" s="163">
        <f t="shared" si="66"/>
        <v>0</v>
      </c>
      <c r="F193" s="163">
        <f t="shared" si="69"/>
        <v>0</v>
      </c>
      <c r="G193" s="163">
        <f t="shared" si="69"/>
        <v>0</v>
      </c>
      <c r="H193" s="163">
        <f t="shared" si="69"/>
        <v>0</v>
      </c>
      <c r="I193" s="163">
        <f t="shared" si="69"/>
        <v>0</v>
      </c>
      <c r="J193" s="163">
        <f t="shared" si="69"/>
        <v>0</v>
      </c>
      <c r="K193" s="163">
        <f t="shared" si="69"/>
        <v>0</v>
      </c>
      <c r="L193" s="163">
        <f t="shared" si="69"/>
        <v>0</v>
      </c>
      <c r="M193" s="163">
        <f t="shared" si="69"/>
        <v>0</v>
      </c>
      <c r="N193" s="163">
        <f t="shared" si="69"/>
        <v>0</v>
      </c>
      <c r="O193" s="163">
        <f t="shared" si="69"/>
        <v>0</v>
      </c>
      <c r="P193" s="163">
        <f t="shared" si="69"/>
        <v>0</v>
      </c>
      <c r="Q193" s="163">
        <f t="shared" si="69"/>
        <v>0</v>
      </c>
      <c r="R193" s="163">
        <f t="shared" si="69"/>
        <v>0</v>
      </c>
      <c r="S193" s="163">
        <f t="shared" si="68"/>
        <v>0</v>
      </c>
      <c r="T193" s="163">
        <f t="shared" si="68"/>
        <v>0</v>
      </c>
      <c r="U193" s="163">
        <f t="shared" si="68"/>
        <v>0</v>
      </c>
      <c r="V193" s="163">
        <f t="shared" si="68"/>
        <v>0</v>
      </c>
      <c r="W193" s="163">
        <f t="shared" si="68"/>
        <v>0</v>
      </c>
      <c r="X193" s="163">
        <f t="shared" si="68"/>
        <v>0</v>
      </c>
      <c r="Y193" s="163">
        <f t="shared" si="68"/>
        <v>0</v>
      </c>
      <c r="Z193" s="163">
        <f t="shared" si="68"/>
        <v>0</v>
      </c>
      <c r="AA193" s="163">
        <f t="shared" si="68"/>
        <v>0</v>
      </c>
      <c r="AB193" s="163">
        <f t="shared" si="68"/>
        <v>0</v>
      </c>
      <c r="AC193" s="163">
        <f t="shared" si="68"/>
        <v>0</v>
      </c>
      <c r="AD193" s="163">
        <f t="shared" si="68"/>
        <v>0</v>
      </c>
      <c r="AE193" s="163">
        <f t="shared" si="68"/>
        <v>0</v>
      </c>
      <c r="AF193" s="176">
        <f t="shared" si="68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69"/>
        <v>0</v>
      </c>
      <c r="D194" s="163">
        <f t="shared" si="66"/>
        <v>0</v>
      </c>
      <c r="E194" s="163">
        <f t="shared" si="66"/>
        <v>0</v>
      </c>
      <c r="F194" s="163">
        <f t="shared" si="69"/>
        <v>0</v>
      </c>
      <c r="G194" s="163">
        <f t="shared" si="69"/>
        <v>0</v>
      </c>
      <c r="H194" s="163">
        <f t="shared" si="69"/>
        <v>0</v>
      </c>
      <c r="I194" s="163">
        <f t="shared" si="69"/>
        <v>0</v>
      </c>
      <c r="J194" s="163">
        <f t="shared" si="69"/>
        <v>0</v>
      </c>
      <c r="K194" s="163">
        <f t="shared" si="69"/>
        <v>0</v>
      </c>
      <c r="L194" s="163">
        <f t="shared" si="69"/>
        <v>0</v>
      </c>
      <c r="M194" s="163">
        <f t="shared" si="69"/>
        <v>0</v>
      </c>
      <c r="N194" s="163">
        <f t="shared" si="69"/>
        <v>0</v>
      </c>
      <c r="O194" s="163">
        <f t="shared" si="69"/>
        <v>0</v>
      </c>
      <c r="P194" s="163">
        <f t="shared" si="69"/>
        <v>0</v>
      </c>
      <c r="Q194" s="163">
        <f t="shared" si="69"/>
        <v>0</v>
      </c>
      <c r="R194" s="163">
        <f t="shared" si="69"/>
        <v>0</v>
      </c>
      <c r="S194" s="163">
        <f t="shared" si="68"/>
        <v>0</v>
      </c>
      <c r="T194" s="163">
        <f t="shared" si="68"/>
        <v>0</v>
      </c>
      <c r="U194" s="163">
        <f t="shared" si="68"/>
        <v>0</v>
      </c>
      <c r="V194" s="163">
        <f t="shared" si="68"/>
        <v>0</v>
      </c>
      <c r="W194" s="163">
        <f t="shared" si="68"/>
        <v>0</v>
      </c>
      <c r="X194" s="163">
        <f t="shared" si="68"/>
        <v>0</v>
      </c>
      <c r="Y194" s="163">
        <f t="shared" si="68"/>
        <v>0</v>
      </c>
      <c r="Z194" s="163">
        <f t="shared" si="68"/>
        <v>0</v>
      </c>
      <c r="AA194" s="163">
        <f t="shared" si="68"/>
        <v>0</v>
      </c>
      <c r="AB194" s="163">
        <f t="shared" si="68"/>
        <v>0</v>
      </c>
      <c r="AC194" s="163">
        <f t="shared" si="68"/>
        <v>0</v>
      </c>
      <c r="AD194" s="163">
        <f t="shared" si="68"/>
        <v>0</v>
      </c>
      <c r="AE194" s="163">
        <f t="shared" si="68"/>
        <v>0</v>
      </c>
      <c r="AF194" s="176">
        <f t="shared" si="68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69"/>
        <v>0</v>
      </c>
      <c r="D195" s="163">
        <f t="shared" si="66"/>
        <v>0</v>
      </c>
      <c r="E195" s="163">
        <f t="shared" si="66"/>
        <v>0</v>
      </c>
      <c r="F195" s="163">
        <f t="shared" si="69"/>
        <v>0</v>
      </c>
      <c r="G195" s="163">
        <f t="shared" si="69"/>
        <v>0</v>
      </c>
      <c r="H195" s="163">
        <f t="shared" si="69"/>
        <v>0</v>
      </c>
      <c r="I195" s="163">
        <f t="shared" si="69"/>
        <v>0</v>
      </c>
      <c r="J195" s="163">
        <f t="shared" si="69"/>
        <v>0</v>
      </c>
      <c r="K195" s="163">
        <f t="shared" si="69"/>
        <v>0</v>
      </c>
      <c r="L195" s="163">
        <f t="shared" si="69"/>
        <v>0</v>
      </c>
      <c r="M195" s="163">
        <f t="shared" si="69"/>
        <v>0</v>
      </c>
      <c r="N195" s="163">
        <f t="shared" si="69"/>
        <v>0</v>
      </c>
      <c r="O195" s="163">
        <f t="shared" si="69"/>
        <v>0</v>
      </c>
      <c r="P195" s="163">
        <f t="shared" si="69"/>
        <v>0</v>
      </c>
      <c r="Q195" s="163">
        <f t="shared" si="69"/>
        <v>0</v>
      </c>
      <c r="R195" s="163">
        <f t="shared" si="69"/>
        <v>0</v>
      </c>
      <c r="S195" s="163">
        <f t="shared" si="68"/>
        <v>0</v>
      </c>
      <c r="T195" s="163">
        <f t="shared" si="68"/>
        <v>0</v>
      </c>
      <c r="U195" s="163">
        <f t="shared" si="68"/>
        <v>0</v>
      </c>
      <c r="V195" s="163">
        <f t="shared" si="68"/>
        <v>0</v>
      </c>
      <c r="W195" s="163">
        <f t="shared" si="68"/>
        <v>0</v>
      </c>
      <c r="X195" s="163">
        <f t="shared" si="68"/>
        <v>0</v>
      </c>
      <c r="Y195" s="163">
        <f t="shared" si="68"/>
        <v>0</v>
      </c>
      <c r="Z195" s="163">
        <f t="shared" si="68"/>
        <v>0</v>
      </c>
      <c r="AA195" s="163">
        <f t="shared" si="68"/>
        <v>0</v>
      </c>
      <c r="AB195" s="163">
        <f t="shared" si="68"/>
        <v>0</v>
      </c>
      <c r="AC195" s="163">
        <f t="shared" si="68"/>
        <v>0</v>
      </c>
      <c r="AD195" s="163">
        <f t="shared" si="68"/>
        <v>0</v>
      </c>
      <c r="AE195" s="163">
        <f t="shared" si="68"/>
        <v>0</v>
      </c>
      <c r="AF195" s="176">
        <f t="shared" si="68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69"/>
        <v>0</v>
      </c>
      <c r="D196" s="163">
        <f t="shared" si="66"/>
        <v>0</v>
      </c>
      <c r="E196" s="163">
        <f t="shared" si="66"/>
        <v>0</v>
      </c>
      <c r="F196" s="163">
        <f t="shared" si="69"/>
        <v>0</v>
      </c>
      <c r="G196" s="163">
        <f t="shared" si="69"/>
        <v>0</v>
      </c>
      <c r="H196" s="163">
        <f t="shared" si="69"/>
        <v>0</v>
      </c>
      <c r="I196" s="163">
        <f t="shared" si="69"/>
        <v>0</v>
      </c>
      <c r="J196" s="163">
        <f t="shared" si="69"/>
        <v>0</v>
      </c>
      <c r="K196" s="163">
        <f t="shared" si="69"/>
        <v>0</v>
      </c>
      <c r="L196" s="163">
        <f t="shared" si="69"/>
        <v>0</v>
      </c>
      <c r="M196" s="163">
        <f t="shared" si="69"/>
        <v>0</v>
      </c>
      <c r="N196" s="163">
        <f t="shared" si="69"/>
        <v>0</v>
      </c>
      <c r="O196" s="163">
        <f t="shared" si="69"/>
        <v>0</v>
      </c>
      <c r="P196" s="163">
        <f t="shared" si="69"/>
        <v>0</v>
      </c>
      <c r="Q196" s="163">
        <f t="shared" si="69"/>
        <v>0</v>
      </c>
      <c r="R196" s="163">
        <f t="shared" si="69"/>
        <v>0</v>
      </c>
      <c r="S196" s="163">
        <f t="shared" si="68"/>
        <v>0</v>
      </c>
      <c r="T196" s="163">
        <f t="shared" si="68"/>
        <v>0</v>
      </c>
      <c r="U196" s="163">
        <f t="shared" si="68"/>
        <v>0</v>
      </c>
      <c r="V196" s="163">
        <f t="shared" si="68"/>
        <v>0</v>
      </c>
      <c r="W196" s="163">
        <f t="shared" si="68"/>
        <v>0</v>
      </c>
      <c r="X196" s="163">
        <f t="shared" si="68"/>
        <v>0</v>
      </c>
      <c r="Y196" s="163">
        <f t="shared" si="68"/>
        <v>0</v>
      </c>
      <c r="Z196" s="163">
        <f t="shared" si="68"/>
        <v>0</v>
      </c>
      <c r="AA196" s="163">
        <f t="shared" si="68"/>
        <v>0</v>
      </c>
      <c r="AB196" s="163">
        <f t="shared" si="68"/>
        <v>0</v>
      </c>
      <c r="AC196" s="163">
        <f t="shared" si="68"/>
        <v>0</v>
      </c>
      <c r="AD196" s="163">
        <f t="shared" si="68"/>
        <v>0</v>
      </c>
      <c r="AE196" s="163">
        <f t="shared" si="68"/>
        <v>0</v>
      </c>
      <c r="AF196" s="176">
        <f t="shared" si="68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69"/>
        <v>0</v>
      </c>
      <c r="D197" s="163">
        <f t="shared" si="66"/>
        <v>0</v>
      </c>
      <c r="E197" s="163">
        <f t="shared" si="66"/>
        <v>0</v>
      </c>
      <c r="F197" s="163">
        <f t="shared" si="69"/>
        <v>0</v>
      </c>
      <c r="G197" s="163">
        <f t="shared" si="69"/>
        <v>0</v>
      </c>
      <c r="H197" s="163">
        <f t="shared" si="69"/>
        <v>0</v>
      </c>
      <c r="I197" s="163">
        <f t="shared" si="69"/>
        <v>0</v>
      </c>
      <c r="J197" s="163">
        <f t="shared" si="69"/>
        <v>0</v>
      </c>
      <c r="K197" s="163">
        <f t="shared" si="69"/>
        <v>0</v>
      </c>
      <c r="L197" s="163">
        <f t="shared" si="69"/>
        <v>0</v>
      </c>
      <c r="M197" s="163">
        <f t="shared" si="69"/>
        <v>0</v>
      </c>
      <c r="N197" s="163">
        <f t="shared" si="69"/>
        <v>0</v>
      </c>
      <c r="O197" s="163">
        <f t="shared" si="69"/>
        <v>0</v>
      </c>
      <c r="P197" s="163">
        <f t="shared" si="69"/>
        <v>0</v>
      </c>
      <c r="Q197" s="163">
        <f t="shared" si="69"/>
        <v>0</v>
      </c>
      <c r="R197" s="163">
        <f t="shared" si="69"/>
        <v>0</v>
      </c>
      <c r="S197" s="163">
        <f t="shared" si="68"/>
        <v>0</v>
      </c>
      <c r="T197" s="163">
        <f t="shared" si="68"/>
        <v>0</v>
      </c>
      <c r="U197" s="163">
        <f t="shared" si="68"/>
        <v>0</v>
      </c>
      <c r="V197" s="163">
        <f t="shared" si="68"/>
        <v>0</v>
      </c>
      <c r="W197" s="163">
        <f t="shared" si="68"/>
        <v>0</v>
      </c>
      <c r="X197" s="163">
        <f t="shared" si="68"/>
        <v>0</v>
      </c>
      <c r="Y197" s="163">
        <f t="shared" si="68"/>
        <v>0</v>
      </c>
      <c r="Z197" s="163">
        <f t="shared" si="68"/>
        <v>0</v>
      </c>
      <c r="AA197" s="163">
        <f t="shared" si="68"/>
        <v>0</v>
      </c>
      <c r="AB197" s="163">
        <f t="shared" si="68"/>
        <v>0</v>
      </c>
      <c r="AC197" s="163">
        <f t="shared" si="68"/>
        <v>0</v>
      </c>
      <c r="AD197" s="163">
        <f t="shared" si="68"/>
        <v>0</v>
      </c>
      <c r="AE197" s="163">
        <f t="shared" si="68"/>
        <v>0</v>
      </c>
      <c r="AF197" s="176">
        <f t="shared" si="68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69"/>
        <v>0</v>
      </c>
      <c r="D198" s="163">
        <f t="shared" si="66"/>
        <v>0</v>
      </c>
      <c r="E198" s="163">
        <f t="shared" si="66"/>
        <v>0</v>
      </c>
      <c r="F198" s="163">
        <f t="shared" si="69"/>
        <v>0</v>
      </c>
      <c r="G198" s="163">
        <f t="shared" si="69"/>
        <v>0</v>
      </c>
      <c r="H198" s="163">
        <f t="shared" si="69"/>
        <v>0</v>
      </c>
      <c r="I198" s="163">
        <f t="shared" si="69"/>
        <v>0</v>
      </c>
      <c r="J198" s="163">
        <f t="shared" si="69"/>
        <v>0</v>
      </c>
      <c r="K198" s="163">
        <f t="shared" si="69"/>
        <v>0</v>
      </c>
      <c r="L198" s="163">
        <f t="shared" si="69"/>
        <v>0</v>
      </c>
      <c r="M198" s="163">
        <f t="shared" si="69"/>
        <v>0</v>
      </c>
      <c r="N198" s="163">
        <f t="shared" si="69"/>
        <v>0</v>
      </c>
      <c r="O198" s="163">
        <f t="shared" si="69"/>
        <v>0</v>
      </c>
      <c r="P198" s="163">
        <f t="shared" si="69"/>
        <v>0</v>
      </c>
      <c r="Q198" s="163">
        <f t="shared" si="69"/>
        <v>0</v>
      </c>
      <c r="R198" s="163">
        <f t="shared" si="69"/>
        <v>0</v>
      </c>
      <c r="S198" s="163">
        <f t="shared" si="68"/>
        <v>0</v>
      </c>
      <c r="T198" s="163">
        <f t="shared" si="68"/>
        <v>0</v>
      </c>
      <c r="U198" s="163">
        <f t="shared" si="68"/>
        <v>0</v>
      </c>
      <c r="V198" s="163">
        <f t="shared" si="68"/>
        <v>0</v>
      </c>
      <c r="W198" s="163">
        <f t="shared" si="68"/>
        <v>0</v>
      </c>
      <c r="X198" s="163">
        <f t="shared" si="68"/>
        <v>0</v>
      </c>
      <c r="Y198" s="163">
        <f t="shared" si="68"/>
        <v>0</v>
      </c>
      <c r="Z198" s="163">
        <f t="shared" si="68"/>
        <v>0</v>
      </c>
      <c r="AA198" s="163">
        <f t="shared" si="68"/>
        <v>0</v>
      </c>
      <c r="AB198" s="163">
        <f t="shared" si="68"/>
        <v>0</v>
      </c>
      <c r="AC198" s="163">
        <f t="shared" si="68"/>
        <v>0</v>
      </c>
      <c r="AD198" s="163">
        <f t="shared" si="68"/>
        <v>0</v>
      </c>
      <c r="AE198" s="163">
        <f t="shared" si="68"/>
        <v>0</v>
      </c>
      <c r="AF198" s="176">
        <f t="shared" si="68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69"/>
        <v>0</v>
      </c>
      <c r="D199" s="163">
        <f t="shared" si="66"/>
        <v>0</v>
      </c>
      <c r="E199" s="163">
        <f t="shared" si="66"/>
        <v>0</v>
      </c>
      <c r="F199" s="163">
        <f t="shared" si="69"/>
        <v>0</v>
      </c>
      <c r="G199" s="163">
        <f t="shared" si="69"/>
        <v>0</v>
      </c>
      <c r="H199" s="163">
        <f t="shared" si="69"/>
        <v>0</v>
      </c>
      <c r="I199" s="163">
        <f t="shared" si="69"/>
        <v>0</v>
      </c>
      <c r="J199" s="163">
        <f t="shared" si="69"/>
        <v>0</v>
      </c>
      <c r="K199" s="163">
        <f t="shared" si="69"/>
        <v>0</v>
      </c>
      <c r="L199" s="163">
        <f t="shared" si="69"/>
        <v>0</v>
      </c>
      <c r="M199" s="163">
        <f t="shared" si="69"/>
        <v>0</v>
      </c>
      <c r="N199" s="163">
        <f t="shared" si="69"/>
        <v>0</v>
      </c>
      <c r="O199" s="163">
        <f t="shared" si="69"/>
        <v>0</v>
      </c>
      <c r="P199" s="163">
        <f t="shared" si="69"/>
        <v>0</v>
      </c>
      <c r="Q199" s="163">
        <f t="shared" si="69"/>
        <v>0</v>
      </c>
      <c r="R199" s="163">
        <f t="shared" si="69"/>
        <v>0</v>
      </c>
      <c r="S199" s="163">
        <f t="shared" si="68"/>
        <v>0</v>
      </c>
      <c r="T199" s="163">
        <f t="shared" si="68"/>
        <v>0</v>
      </c>
      <c r="U199" s="163">
        <f t="shared" si="68"/>
        <v>0</v>
      </c>
      <c r="V199" s="163">
        <f t="shared" si="68"/>
        <v>0</v>
      </c>
      <c r="W199" s="163">
        <f t="shared" si="68"/>
        <v>0</v>
      </c>
      <c r="X199" s="163">
        <f t="shared" si="68"/>
        <v>0</v>
      </c>
      <c r="Y199" s="163">
        <f t="shared" si="68"/>
        <v>0</v>
      </c>
      <c r="Z199" s="163">
        <f t="shared" si="68"/>
        <v>0</v>
      </c>
      <c r="AA199" s="163">
        <f t="shared" si="68"/>
        <v>0</v>
      </c>
      <c r="AB199" s="163">
        <f t="shared" si="68"/>
        <v>0</v>
      </c>
      <c r="AC199" s="163">
        <f t="shared" si="68"/>
        <v>0</v>
      </c>
      <c r="AD199" s="163">
        <f t="shared" si="68"/>
        <v>0</v>
      </c>
      <c r="AE199" s="163">
        <f t="shared" si="68"/>
        <v>0</v>
      </c>
      <c r="AF199" s="176">
        <f t="shared" si="68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69"/>
        <v>0</v>
      </c>
      <c r="D200" s="163">
        <f t="shared" si="66"/>
        <v>0</v>
      </c>
      <c r="E200" s="163">
        <f t="shared" si="66"/>
        <v>0</v>
      </c>
      <c r="F200" s="163">
        <f t="shared" si="69"/>
        <v>0</v>
      </c>
      <c r="G200" s="163">
        <f t="shared" si="69"/>
        <v>0</v>
      </c>
      <c r="H200" s="163">
        <f t="shared" si="69"/>
        <v>0</v>
      </c>
      <c r="I200" s="163">
        <f t="shared" si="69"/>
        <v>0</v>
      </c>
      <c r="J200" s="163">
        <f t="shared" si="69"/>
        <v>0</v>
      </c>
      <c r="K200" s="163">
        <f t="shared" si="69"/>
        <v>0</v>
      </c>
      <c r="L200" s="163">
        <f t="shared" si="69"/>
        <v>0</v>
      </c>
      <c r="M200" s="163">
        <f t="shared" si="69"/>
        <v>0</v>
      </c>
      <c r="N200" s="163">
        <f t="shared" si="69"/>
        <v>0</v>
      </c>
      <c r="O200" s="163">
        <f t="shared" si="69"/>
        <v>0</v>
      </c>
      <c r="P200" s="163">
        <f t="shared" si="69"/>
        <v>0</v>
      </c>
      <c r="Q200" s="163">
        <f t="shared" si="69"/>
        <v>0</v>
      </c>
      <c r="R200" s="163">
        <f t="shared" ref="R200:AF215" si="70">Q200</f>
        <v>0</v>
      </c>
      <c r="S200" s="163">
        <f t="shared" si="70"/>
        <v>0</v>
      </c>
      <c r="T200" s="163">
        <f t="shared" si="70"/>
        <v>0</v>
      </c>
      <c r="U200" s="163">
        <f t="shared" si="70"/>
        <v>0</v>
      </c>
      <c r="V200" s="163">
        <f t="shared" si="70"/>
        <v>0</v>
      </c>
      <c r="W200" s="163">
        <f t="shared" si="70"/>
        <v>0</v>
      </c>
      <c r="X200" s="163">
        <f t="shared" si="70"/>
        <v>0</v>
      </c>
      <c r="Y200" s="163">
        <f t="shared" si="70"/>
        <v>0</v>
      </c>
      <c r="Z200" s="163">
        <f t="shared" si="70"/>
        <v>0</v>
      </c>
      <c r="AA200" s="163">
        <f t="shared" si="70"/>
        <v>0</v>
      </c>
      <c r="AB200" s="163">
        <f t="shared" si="70"/>
        <v>0</v>
      </c>
      <c r="AC200" s="163">
        <f t="shared" si="70"/>
        <v>0</v>
      </c>
      <c r="AD200" s="163">
        <f t="shared" si="70"/>
        <v>0</v>
      </c>
      <c r="AE200" s="163">
        <f t="shared" si="70"/>
        <v>0</v>
      </c>
      <c r="AF200" s="176">
        <f t="shared" si="70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R216" si="71">B201</f>
        <v>0</v>
      </c>
      <c r="D201" s="163">
        <f t="shared" si="66"/>
        <v>0</v>
      </c>
      <c r="E201" s="163">
        <f t="shared" si="66"/>
        <v>0</v>
      </c>
      <c r="F201" s="163">
        <f t="shared" si="71"/>
        <v>0</v>
      </c>
      <c r="G201" s="163">
        <f t="shared" si="71"/>
        <v>0</v>
      </c>
      <c r="H201" s="163">
        <f t="shared" si="71"/>
        <v>0</v>
      </c>
      <c r="I201" s="163">
        <f t="shared" si="71"/>
        <v>0</v>
      </c>
      <c r="J201" s="163">
        <f t="shared" si="71"/>
        <v>0</v>
      </c>
      <c r="K201" s="163">
        <f t="shared" si="71"/>
        <v>0</v>
      </c>
      <c r="L201" s="163">
        <f t="shared" si="71"/>
        <v>0</v>
      </c>
      <c r="M201" s="163">
        <f t="shared" si="71"/>
        <v>0</v>
      </c>
      <c r="N201" s="163">
        <f t="shared" si="71"/>
        <v>0</v>
      </c>
      <c r="O201" s="163">
        <f t="shared" si="71"/>
        <v>0</v>
      </c>
      <c r="P201" s="163">
        <f t="shared" si="71"/>
        <v>0</v>
      </c>
      <c r="Q201" s="163">
        <f t="shared" si="71"/>
        <v>0</v>
      </c>
      <c r="R201" s="163">
        <f t="shared" si="71"/>
        <v>0</v>
      </c>
      <c r="S201" s="163">
        <f t="shared" si="70"/>
        <v>0</v>
      </c>
      <c r="T201" s="163">
        <f t="shared" si="70"/>
        <v>0</v>
      </c>
      <c r="U201" s="163">
        <f t="shared" si="70"/>
        <v>0</v>
      </c>
      <c r="V201" s="163">
        <f t="shared" si="70"/>
        <v>0</v>
      </c>
      <c r="W201" s="163">
        <f t="shared" si="70"/>
        <v>0</v>
      </c>
      <c r="X201" s="163">
        <f t="shared" si="70"/>
        <v>0</v>
      </c>
      <c r="Y201" s="163">
        <f t="shared" si="70"/>
        <v>0</v>
      </c>
      <c r="Z201" s="163">
        <f t="shared" si="70"/>
        <v>0</v>
      </c>
      <c r="AA201" s="163">
        <f t="shared" si="70"/>
        <v>0</v>
      </c>
      <c r="AB201" s="163">
        <f t="shared" si="70"/>
        <v>0</v>
      </c>
      <c r="AC201" s="163">
        <f t="shared" si="70"/>
        <v>0</v>
      </c>
      <c r="AD201" s="163">
        <f t="shared" si="70"/>
        <v>0</v>
      </c>
      <c r="AE201" s="163">
        <f t="shared" si="70"/>
        <v>0</v>
      </c>
      <c r="AF201" s="176">
        <f t="shared" si="70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71"/>
        <v>0</v>
      </c>
      <c r="D202" s="163">
        <f t="shared" si="66"/>
        <v>0</v>
      </c>
      <c r="E202" s="163">
        <f t="shared" si="66"/>
        <v>0</v>
      </c>
      <c r="F202" s="163">
        <f t="shared" si="71"/>
        <v>0</v>
      </c>
      <c r="G202" s="163">
        <f t="shared" si="71"/>
        <v>0</v>
      </c>
      <c r="H202" s="163">
        <f t="shared" si="71"/>
        <v>0</v>
      </c>
      <c r="I202" s="163">
        <f t="shared" si="71"/>
        <v>0</v>
      </c>
      <c r="J202" s="163">
        <f t="shared" si="71"/>
        <v>0</v>
      </c>
      <c r="K202" s="163">
        <f t="shared" si="71"/>
        <v>0</v>
      </c>
      <c r="L202" s="163">
        <f t="shared" si="71"/>
        <v>0</v>
      </c>
      <c r="M202" s="163">
        <f t="shared" si="71"/>
        <v>0</v>
      </c>
      <c r="N202" s="163">
        <f t="shared" si="71"/>
        <v>0</v>
      </c>
      <c r="O202" s="163">
        <f t="shared" si="71"/>
        <v>0</v>
      </c>
      <c r="P202" s="163">
        <f t="shared" si="71"/>
        <v>0</v>
      </c>
      <c r="Q202" s="163">
        <f t="shared" si="71"/>
        <v>0</v>
      </c>
      <c r="R202" s="163">
        <f t="shared" si="71"/>
        <v>0</v>
      </c>
      <c r="S202" s="163">
        <f t="shared" si="70"/>
        <v>0</v>
      </c>
      <c r="T202" s="163">
        <f t="shared" si="70"/>
        <v>0</v>
      </c>
      <c r="U202" s="163">
        <f t="shared" si="70"/>
        <v>0</v>
      </c>
      <c r="V202" s="163">
        <f t="shared" si="70"/>
        <v>0</v>
      </c>
      <c r="W202" s="163">
        <f t="shared" si="70"/>
        <v>0</v>
      </c>
      <c r="X202" s="163">
        <f t="shared" si="70"/>
        <v>0</v>
      </c>
      <c r="Y202" s="163">
        <f t="shared" si="70"/>
        <v>0</v>
      </c>
      <c r="Z202" s="163">
        <f t="shared" si="70"/>
        <v>0</v>
      </c>
      <c r="AA202" s="163">
        <f t="shared" si="70"/>
        <v>0</v>
      </c>
      <c r="AB202" s="163">
        <f t="shared" si="70"/>
        <v>0</v>
      </c>
      <c r="AC202" s="163">
        <f t="shared" si="70"/>
        <v>0</v>
      </c>
      <c r="AD202" s="163">
        <f t="shared" si="70"/>
        <v>0</v>
      </c>
      <c r="AE202" s="163">
        <f t="shared" si="70"/>
        <v>0</v>
      </c>
      <c r="AF202" s="176">
        <f t="shared" si="70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71"/>
        <v>0</v>
      </c>
      <c r="D203" s="163">
        <f t="shared" si="66"/>
        <v>0</v>
      </c>
      <c r="E203" s="163">
        <f t="shared" si="66"/>
        <v>0</v>
      </c>
      <c r="F203" s="163">
        <f t="shared" si="71"/>
        <v>0</v>
      </c>
      <c r="G203" s="163">
        <f t="shared" si="71"/>
        <v>0</v>
      </c>
      <c r="H203" s="163">
        <f t="shared" si="71"/>
        <v>0</v>
      </c>
      <c r="I203" s="163">
        <f t="shared" si="71"/>
        <v>0</v>
      </c>
      <c r="J203" s="163">
        <f t="shared" si="71"/>
        <v>0</v>
      </c>
      <c r="K203" s="163">
        <f t="shared" si="71"/>
        <v>0</v>
      </c>
      <c r="L203" s="163">
        <f t="shared" si="71"/>
        <v>0</v>
      </c>
      <c r="M203" s="163">
        <f t="shared" si="71"/>
        <v>0</v>
      </c>
      <c r="N203" s="163">
        <f t="shared" si="71"/>
        <v>0</v>
      </c>
      <c r="O203" s="163">
        <f t="shared" si="71"/>
        <v>0</v>
      </c>
      <c r="P203" s="163">
        <f t="shared" si="71"/>
        <v>0</v>
      </c>
      <c r="Q203" s="163">
        <f t="shared" si="71"/>
        <v>0</v>
      </c>
      <c r="R203" s="163">
        <f t="shared" si="71"/>
        <v>0</v>
      </c>
      <c r="S203" s="163">
        <f t="shared" si="70"/>
        <v>0</v>
      </c>
      <c r="T203" s="163">
        <f t="shared" si="70"/>
        <v>0</v>
      </c>
      <c r="U203" s="163">
        <f t="shared" si="70"/>
        <v>0</v>
      </c>
      <c r="V203" s="163">
        <f t="shared" si="70"/>
        <v>0</v>
      </c>
      <c r="W203" s="163">
        <f t="shared" si="70"/>
        <v>0</v>
      </c>
      <c r="X203" s="163">
        <f t="shared" si="70"/>
        <v>0</v>
      </c>
      <c r="Y203" s="163">
        <f t="shared" si="70"/>
        <v>0</v>
      </c>
      <c r="Z203" s="163">
        <f t="shared" si="70"/>
        <v>0</v>
      </c>
      <c r="AA203" s="163">
        <f t="shared" si="70"/>
        <v>0</v>
      </c>
      <c r="AB203" s="163">
        <f t="shared" si="70"/>
        <v>0</v>
      </c>
      <c r="AC203" s="163">
        <f t="shared" si="70"/>
        <v>0</v>
      </c>
      <c r="AD203" s="163">
        <f t="shared" si="70"/>
        <v>0</v>
      </c>
      <c r="AE203" s="163">
        <f t="shared" si="70"/>
        <v>0</v>
      </c>
      <c r="AF203" s="176">
        <f t="shared" si="70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71"/>
        <v>0</v>
      </c>
      <c r="D204" s="163">
        <f t="shared" si="66"/>
        <v>0</v>
      </c>
      <c r="E204" s="163">
        <f t="shared" si="66"/>
        <v>0</v>
      </c>
      <c r="F204" s="163">
        <f t="shared" si="71"/>
        <v>0</v>
      </c>
      <c r="G204" s="163">
        <f t="shared" si="71"/>
        <v>0</v>
      </c>
      <c r="H204" s="163">
        <f t="shared" si="71"/>
        <v>0</v>
      </c>
      <c r="I204" s="163">
        <f t="shared" si="71"/>
        <v>0</v>
      </c>
      <c r="J204" s="163">
        <f t="shared" si="71"/>
        <v>0</v>
      </c>
      <c r="K204" s="163">
        <f t="shared" si="71"/>
        <v>0</v>
      </c>
      <c r="L204" s="163">
        <f t="shared" si="71"/>
        <v>0</v>
      </c>
      <c r="M204" s="163">
        <f t="shared" si="71"/>
        <v>0</v>
      </c>
      <c r="N204" s="163">
        <f t="shared" si="71"/>
        <v>0</v>
      </c>
      <c r="O204" s="163">
        <f t="shared" si="71"/>
        <v>0</v>
      </c>
      <c r="P204" s="163">
        <f t="shared" si="71"/>
        <v>0</v>
      </c>
      <c r="Q204" s="163">
        <f t="shared" si="71"/>
        <v>0</v>
      </c>
      <c r="R204" s="163">
        <f t="shared" si="71"/>
        <v>0</v>
      </c>
      <c r="S204" s="163">
        <f t="shared" si="70"/>
        <v>0</v>
      </c>
      <c r="T204" s="163">
        <f t="shared" si="70"/>
        <v>0</v>
      </c>
      <c r="U204" s="163">
        <f t="shared" si="70"/>
        <v>0</v>
      </c>
      <c r="V204" s="163">
        <f t="shared" si="70"/>
        <v>0</v>
      </c>
      <c r="W204" s="163">
        <f t="shared" si="70"/>
        <v>0</v>
      </c>
      <c r="X204" s="163">
        <f t="shared" si="70"/>
        <v>0</v>
      </c>
      <c r="Y204" s="163">
        <f t="shared" si="70"/>
        <v>0</v>
      </c>
      <c r="Z204" s="163">
        <f t="shared" si="70"/>
        <v>0</v>
      </c>
      <c r="AA204" s="163">
        <f t="shared" si="70"/>
        <v>0</v>
      </c>
      <c r="AB204" s="163">
        <f t="shared" si="70"/>
        <v>0</v>
      </c>
      <c r="AC204" s="163">
        <f t="shared" si="70"/>
        <v>0</v>
      </c>
      <c r="AD204" s="163">
        <f t="shared" si="70"/>
        <v>0</v>
      </c>
      <c r="AE204" s="163">
        <f t="shared" si="70"/>
        <v>0</v>
      </c>
      <c r="AF204" s="176">
        <f t="shared" si="70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71"/>
        <v>0</v>
      </c>
      <c r="D205" s="163">
        <f t="shared" si="66"/>
        <v>0</v>
      </c>
      <c r="E205" s="163">
        <f t="shared" si="66"/>
        <v>0</v>
      </c>
      <c r="F205" s="163">
        <f t="shared" si="71"/>
        <v>0</v>
      </c>
      <c r="G205" s="163">
        <f t="shared" si="71"/>
        <v>0</v>
      </c>
      <c r="H205" s="163">
        <f t="shared" si="71"/>
        <v>0</v>
      </c>
      <c r="I205" s="163">
        <f t="shared" si="71"/>
        <v>0</v>
      </c>
      <c r="J205" s="163">
        <f t="shared" si="71"/>
        <v>0</v>
      </c>
      <c r="K205" s="163">
        <f t="shared" si="71"/>
        <v>0</v>
      </c>
      <c r="L205" s="163">
        <f t="shared" si="71"/>
        <v>0</v>
      </c>
      <c r="M205" s="163">
        <f t="shared" si="71"/>
        <v>0</v>
      </c>
      <c r="N205" s="163">
        <f t="shared" si="71"/>
        <v>0</v>
      </c>
      <c r="O205" s="163">
        <f t="shared" si="71"/>
        <v>0</v>
      </c>
      <c r="P205" s="163">
        <f t="shared" si="71"/>
        <v>0</v>
      </c>
      <c r="Q205" s="163">
        <f t="shared" si="71"/>
        <v>0</v>
      </c>
      <c r="R205" s="163">
        <f t="shared" si="71"/>
        <v>0</v>
      </c>
      <c r="S205" s="163">
        <f t="shared" si="70"/>
        <v>0</v>
      </c>
      <c r="T205" s="163">
        <f t="shared" si="70"/>
        <v>0</v>
      </c>
      <c r="U205" s="163">
        <f t="shared" si="70"/>
        <v>0</v>
      </c>
      <c r="V205" s="163">
        <f t="shared" si="70"/>
        <v>0</v>
      </c>
      <c r="W205" s="163">
        <f t="shared" si="70"/>
        <v>0</v>
      </c>
      <c r="X205" s="163">
        <f t="shared" si="70"/>
        <v>0</v>
      </c>
      <c r="Y205" s="163">
        <f t="shared" si="70"/>
        <v>0</v>
      </c>
      <c r="Z205" s="163">
        <f t="shared" si="70"/>
        <v>0</v>
      </c>
      <c r="AA205" s="163">
        <f t="shared" si="70"/>
        <v>0</v>
      </c>
      <c r="AB205" s="163">
        <f t="shared" si="70"/>
        <v>0</v>
      </c>
      <c r="AC205" s="163">
        <f t="shared" si="70"/>
        <v>0</v>
      </c>
      <c r="AD205" s="163">
        <f t="shared" si="70"/>
        <v>0</v>
      </c>
      <c r="AE205" s="163">
        <f t="shared" si="70"/>
        <v>0</v>
      </c>
      <c r="AF205" s="176">
        <f t="shared" si="70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71"/>
        <v>0</v>
      </c>
      <c r="D206" s="163">
        <f t="shared" si="66"/>
        <v>0</v>
      </c>
      <c r="E206" s="163">
        <f t="shared" si="66"/>
        <v>0</v>
      </c>
      <c r="F206" s="163">
        <f t="shared" si="71"/>
        <v>0</v>
      </c>
      <c r="G206" s="163">
        <f t="shared" si="71"/>
        <v>0</v>
      </c>
      <c r="H206" s="163">
        <f t="shared" si="71"/>
        <v>0</v>
      </c>
      <c r="I206" s="163">
        <f t="shared" si="71"/>
        <v>0</v>
      </c>
      <c r="J206" s="163">
        <f t="shared" si="71"/>
        <v>0</v>
      </c>
      <c r="K206" s="163">
        <f t="shared" si="71"/>
        <v>0</v>
      </c>
      <c r="L206" s="163">
        <f t="shared" si="71"/>
        <v>0</v>
      </c>
      <c r="M206" s="163">
        <f t="shared" si="71"/>
        <v>0</v>
      </c>
      <c r="N206" s="163">
        <f t="shared" si="71"/>
        <v>0</v>
      </c>
      <c r="O206" s="163">
        <f t="shared" si="71"/>
        <v>0</v>
      </c>
      <c r="P206" s="163">
        <f t="shared" si="71"/>
        <v>0</v>
      </c>
      <c r="Q206" s="163">
        <f t="shared" si="71"/>
        <v>0</v>
      </c>
      <c r="R206" s="163">
        <f t="shared" si="71"/>
        <v>0</v>
      </c>
      <c r="S206" s="163">
        <f t="shared" si="70"/>
        <v>0</v>
      </c>
      <c r="T206" s="163">
        <f t="shared" si="70"/>
        <v>0</v>
      </c>
      <c r="U206" s="163">
        <f t="shared" si="70"/>
        <v>0</v>
      </c>
      <c r="V206" s="163">
        <f t="shared" si="70"/>
        <v>0</v>
      </c>
      <c r="W206" s="163">
        <f t="shared" si="70"/>
        <v>0</v>
      </c>
      <c r="X206" s="163">
        <f t="shared" si="70"/>
        <v>0</v>
      </c>
      <c r="Y206" s="163">
        <f t="shared" si="70"/>
        <v>0</v>
      </c>
      <c r="Z206" s="163">
        <f t="shared" si="70"/>
        <v>0</v>
      </c>
      <c r="AA206" s="163">
        <f t="shared" si="70"/>
        <v>0</v>
      </c>
      <c r="AB206" s="163">
        <f t="shared" si="70"/>
        <v>0</v>
      </c>
      <c r="AC206" s="163">
        <f t="shared" si="70"/>
        <v>0</v>
      </c>
      <c r="AD206" s="163">
        <f t="shared" si="70"/>
        <v>0</v>
      </c>
      <c r="AE206" s="163">
        <f t="shared" si="70"/>
        <v>0</v>
      </c>
      <c r="AF206" s="176">
        <f t="shared" si="70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71"/>
        <v>0</v>
      </c>
      <c r="D207" s="163">
        <f t="shared" si="66"/>
        <v>0</v>
      </c>
      <c r="E207" s="163">
        <f t="shared" si="66"/>
        <v>0</v>
      </c>
      <c r="F207" s="163">
        <f t="shared" si="71"/>
        <v>0</v>
      </c>
      <c r="G207" s="163">
        <f t="shared" si="71"/>
        <v>0</v>
      </c>
      <c r="H207" s="163">
        <f t="shared" si="71"/>
        <v>0</v>
      </c>
      <c r="I207" s="163">
        <f t="shared" si="71"/>
        <v>0</v>
      </c>
      <c r="J207" s="163">
        <f t="shared" si="71"/>
        <v>0</v>
      </c>
      <c r="K207" s="163">
        <f t="shared" si="71"/>
        <v>0</v>
      </c>
      <c r="L207" s="163">
        <f t="shared" si="71"/>
        <v>0</v>
      </c>
      <c r="M207" s="163">
        <f t="shared" si="71"/>
        <v>0</v>
      </c>
      <c r="N207" s="163">
        <f t="shared" si="71"/>
        <v>0</v>
      </c>
      <c r="O207" s="163">
        <f t="shared" si="71"/>
        <v>0</v>
      </c>
      <c r="P207" s="163">
        <f t="shared" si="71"/>
        <v>0</v>
      </c>
      <c r="Q207" s="163">
        <f t="shared" si="71"/>
        <v>0</v>
      </c>
      <c r="R207" s="163">
        <f t="shared" si="71"/>
        <v>0</v>
      </c>
      <c r="S207" s="163">
        <f t="shared" si="70"/>
        <v>0</v>
      </c>
      <c r="T207" s="163">
        <f t="shared" si="70"/>
        <v>0</v>
      </c>
      <c r="U207" s="163">
        <f t="shared" si="70"/>
        <v>0</v>
      </c>
      <c r="V207" s="163">
        <f t="shared" si="70"/>
        <v>0</v>
      </c>
      <c r="W207" s="163">
        <f t="shared" si="70"/>
        <v>0</v>
      </c>
      <c r="X207" s="163">
        <f t="shared" si="70"/>
        <v>0</v>
      </c>
      <c r="Y207" s="163">
        <f t="shared" si="70"/>
        <v>0</v>
      </c>
      <c r="Z207" s="163">
        <f t="shared" si="70"/>
        <v>0</v>
      </c>
      <c r="AA207" s="163">
        <f t="shared" si="70"/>
        <v>0</v>
      </c>
      <c r="AB207" s="163">
        <f t="shared" si="70"/>
        <v>0</v>
      </c>
      <c r="AC207" s="163">
        <f t="shared" si="70"/>
        <v>0</v>
      </c>
      <c r="AD207" s="163">
        <f t="shared" si="70"/>
        <v>0</v>
      </c>
      <c r="AE207" s="163">
        <f t="shared" si="70"/>
        <v>0</v>
      </c>
      <c r="AF207" s="176">
        <f t="shared" si="70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71"/>
        <v>0</v>
      </c>
      <c r="D208" s="163">
        <f t="shared" si="66"/>
        <v>0</v>
      </c>
      <c r="E208" s="163">
        <f t="shared" si="66"/>
        <v>0</v>
      </c>
      <c r="F208" s="163">
        <f t="shared" si="71"/>
        <v>0</v>
      </c>
      <c r="G208" s="163">
        <f t="shared" si="71"/>
        <v>0</v>
      </c>
      <c r="H208" s="163">
        <f t="shared" si="71"/>
        <v>0</v>
      </c>
      <c r="I208" s="163">
        <f t="shared" si="71"/>
        <v>0</v>
      </c>
      <c r="J208" s="163">
        <f t="shared" si="71"/>
        <v>0</v>
      </c>
      <c r="K208" s="163">
        <f t="shared" si="71"/>
        <v>0</v>
      </c>
      <c r="L208" s="163">
        <f t="shared" si="71"/>
        <v>0</v>
      </c>
      <c r="M208" s="163">
        <f t="shared" si="71"/>
        <v>0</v>
      </c>
      <c r="N208" s="163">
        <f t="shared" si="71"/>
        <v>0</v>
      </c>
      <c r="O208" s="163">
        <f t="shared" si="71"/>
        <v>0</v>
      </c>
      <c r="P208" s="163">
        <f t="shared" si="71"/>
        <v>0</v>
      </c>
      <c r="Q208" s="163">
        <f t="shared" si="71"/>
        <v>0</v>
      </c>
      <c r="R208" s="163">
        <f t="shared" si="71"/>
        <v>0</v>
      </c>
      <c r="S208" s="163">
        <f t="shared" si="70"/>
        <v>0</v>
      </c>
      <c r="T208" s="163">
        <f t="shared" si="70"/>
        <v>0</v>
      </c>
      <c r="U208" s="163">
        <f t="shared" si="70"/>
        <v>0</v>
      </c>
      <c r="V208" s="163">
        <f t="shared" si="70"/>
        <v>0</v>
      </c>
      <c r="W208" s="163">
        <f t="shared" si="70"/>
        <v>0</v>
      </c>
      <c r="X208" s="163">
        <f t="shared" si="70"/>
        <v>0</v>
      </c>
      <c r="Y208" s="163">
        <f t="shared" si="70"/>
        <v>0</v>
      </c>
      <c r="Z208" s="163">
        <f t="shared" si="70"/>
        <v>0</v>
      </c>
      <c r="AA208" s="163">
        <f t="shared" si="70"/>
        <v>0</v>
      </c>
      <c r="AB208" s="163">
        <f t="shared" si="70"/>
        <v>0</v>
      </c>
      <c r="AC208" s="163">
        <f t="shared" si="70"/>
        <v>0</v>
      </c>
      <c r="AD208" s="163">
        <f t="shared" si="70"/>
        <v>0</v>
      </c>
      <c r="AE208" s="163">
        <f t="shared" si="70"/>
        <v>0</v>
      </c>
      <c r="AF208" s="176">
        <f t="shared" si="70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71"/>
        <v>0</v>
      </c>
      <c r="D209" s="163">
        <f t="shared" si="66"/>
        <v>0</v>
      </c>
      <c r="E209" s="163">
        <f t="shared" si="66"/>
        <v>0</v>
      </c>
      <c r="F209" s="163">
        <f t="shared" si="71"/>
        <v>0</v>
      </c>
      <c r="G209" s="163">
        <f t="shared" si="71"/>
        <v>0</v>
      </c>
      <c r="H209" s="163">
        <f t="shared" si="71"/>
        <v>0</v>
      </c>
      <c r="I209" s="163">
        <f t="shared" si="71"/>
        <v>0</v>
      </c>
      <c r="J209" s="163">
        <f t="shared" si="71"/>
        <v>0</v>
      </c>
      <c r="K209" s="163">
        <f t="shared" si="71"/>
        <v>0</v>
      </c>
      <c r="L209" s="163">
        <f t="shared" si="71"/>
        <v>0</v>
      </c>
      <c r="M209" s="163">
        <f t="shared" si="71"/>
        <v>0</v>
      </c>
      <c r="N209" s="163">
        <f t="shared" si="71"/>
        <v>0</v>
      </c>
      <c r="O209" s="163">
        <f t="shared" si="71"/>
        <v>0</v>
      </c>
      <c r="P209" s="163">
        <f t="shared" si="71"/>
        <v>0</v>
      </c>
      <c r="Q209" s="163">
        <f t="shared" si="71"/>
        <v>0</v>
      </c>
      <c r="R209" s="163">
        <f t="shared" si="71"/>
        <v>0</v>
      </c>
      <c r="S209" s="163">
        <f t="shared" si="70"/>
        <v>0</v>
      </c>
      <c r="T209" s="163">
        <f t="shared" si="70"/>
        <v>0</v>
      </c>
      <c r="U209" s="163">
        <f t="shared" si="70"/>
        <v>0</v>
      </c>
      <c r="V209" s="163">
        <f t="shared" si="70"/>
        <v>0</v>
      </c>
      <c r="W209" s="163">
        <f t="shared" si="70"/>
        <v>0</v>
      </c>
      <c r="X209" s="163">
        <f t="shared" si="70"/>
        <v>0</v>
      </c>
      <c r="Y209" s="163">
        <f t="shared" si="70"/>
        <v>0</v>
      </c>
      <c r="Z209" s="163">
        <f t="shared" si="70"/>
        <v>0</v>
      </c>
      <c r="AA209" s="163">
        <f t="shared" si="70"/>
        <v>0</v>
      </c>
      <c r="AB209" s="163">
        <f t="shared" si="70"/>
        <v>0</v>
      </c>
      <c r="AC209" s="163">
        <f t="shared" si="70"/>
        <v>0</v>
      </c>
      <c r="AD209" s="163">
        <f t="shared" si="70"/>
        <v>0</v>
      </c>
      <c r="AE209" s="163">
        <f t="shared" si="70"/>
        <v>0</v>
      </c>
      <c r="AF209" s="176">
        <f t="shared" si="70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71"/>
        <v>0</v>
      </c>
      <c r="D210" s="163">
        <f t="shared" si="66"/>
        <v>0</v>
      </c>
      <c r="E210" s="163">
        <f t="shared" si="66"/>
        <v>0</v>
      </c>
      <c r="F210" s="163">
        <f t="shared" si="71"/>
        <v>0</v>
      </c>
      <c r="G210" s="163">
        <f t="shared" si="71"/>
        <v>0</v>
      </c>
      <c r="H210" s="163">
        <f t="shared" si="71"/>
        <v>0</v>
      </c>
      <c r="I210" s="163">
        <f t="shared" si="71"/>
        <v>0</v>
      </c>
      <c r="J210" s="163">
        <f t="shared" si="71"/>
        <v>0</v>
      </c>
      <c r="K210" s="163">
        <f t="shared" si="71"/>
        <v>0</v>
      </c>
      <c r="L210" s="163">
        <f t="shared" si="71"/>
        <v>0</v>
      </c>
      <c r="M210" s="163">
        <f t="shared" si="71"/>
        <v>0</v>
      </c>
      <c r="N210" s="163">
        <f t="shared" si="71"/>
        <v>0</v>
      </c>
      <c r="O210" s="163">
        <f t="shared" si="71"/>
        <v>0</v>
      </c>
      <c r="P210" s="163">
        <f t="shared" si="71"/>
        <v>0</v>
      </c>
      <c r="Q210" s="163">
        <f t="shared" si="71"/>
        <v>0</v>
      </c>
      <c r="R210" s="163">
        <f t="shared" si="71"/>
        <v>0</v>
      </c>
      <c r="S210" s="163">
        <f t="shared" si="70"/>
        <v>0</v>
      </c>
      <c r="T210" s="163">
        <f t="shared" si="70"/>
        <v>0</v>
      </c>
      <c r="U210" s="163">
        <f t="shared" si="70"/>
        <v>0</v>
      </c>
      <c r="V210" s="163">
        <f t="shared" si="70"/>
        <v>0</v>
      </c>
      <c r="W210" s="163">
        <f t="shared" si="70"/>
        <v>0</v>
      </c>
      <c r="X210" s="163">
        <f t="shared" si="70"/>
        <v>0</v>
      </c>
      <c r="Y210" s="163">
        <f t="shared" si="70"/>
        <v>0</v>
      </c>
      <c r="Z210" s="163">
        <f t="shared" si="70"/>
        <v>0</v>
      </c>
      <c r="AA210" s="163">
        <f t="shared" si="70"/>
        <v>0</v>
      </c>
      <c r="AB210" s="163">
        <f t="shared" si="70"/>
        <v>0</v>
      </c>
      <c r="AC210" s="163">
        <f t="shared" si="70"/>
        <v>0</v>
      </c>
      <c r="AD210" s="163">
        <f t="shared" si="70"/>
        <v>0</v>
      </c>
      <c r="AE210" s="163">
        <f t="shared" si="70"/>
        <v>0</v>
      </c>
      <c r="AF210" s="176">
        <f t="shared" si="70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71"/>
        <v>0</v>
      </c>
      <c r="D211" s="163">
        <f t="shared" si="66"/>
        <v>0</v>
      </c>
      <c r="E211" s="163">
        <f t="shared" si="66"/>
        <v>0</v>
      </c>
      <c r="F211" s="163">
        <f t="shared" si="71"/>
        <v>0</v>
      </c>
      <c r="G211" s="163">
        <f t="shared" si="71"/>
        <v>0</v>
      </c>
      <c r="H211" s="163">
        <f t="shared" si="71"/>
        <v>0</v>
      </c>
      <c r="I211" s="163">
        <f t="shared" si="71"/>
        <v>0</v>
      </c>
      <c r="J211" s="163">
        <f t="shared" si="71"/>
        <v>0</v>
      </c>
      <c r="K211" s="163">
        <f t="shared" si="71"/>
        <v>0</v>
      </c>
      <c r="L211" s="163">
        <f t="shared" si="71"/>
        <v>0</v>
      </c>
      <c r="M211" s="163">
        <f t="shared" si="71"/>
        <v>0</v>
      </c>
      <c r="N211" s="163">
        <f t="shared" si="71"/>
        <v>0</v>
      </c>
      <c r="O211" s="163">
        <f t="shared" si="71"/>
        <v>0</v>
      </c>
      <c r="P211" s="163">
        <f t="shared" si="71"/>
        <v>0</v>
      </c>
      <c r="Q211" s="163">
        <f t="shared" si="71"/>
        <v>0</v>
      </c>
      <c r="R211" s="163">
        <f t="shared" si="71"/>
        <v>0</v>
      </c>
      <c r="S211" s="163">
        <f t="shared" si="70"/>
        <v>0</v>
      </c>
      <c r="T211" s="163">
        <f t="shared" si="70"/>
        <v>0</v>
      </c>
      <c r="U211" s="163">
        <f t="shared" si="70"/>
        <v>0</v>
      </c>
      <c r="V211" s="163">
        <f t="shared" si="70"/>
        <v>0</v>
      </c>
      <c r="W211" s="163">
        <f t="shared" si="70"/>
        <v>0</v>
      </c>
      <c r="X211" s="163">
        <f t="shared" si="70"/>
        <v>0</v>
      </c>
      <c r="Y211" s="163">
        <f t="shared" si="70"/>
        <v>0</v>
      </c>
      <c r="Z211" s="163">
        <f t="shared" si="70"/>
        <v>0</v>
      </c>
      <c r="AA211" s="163">
        <f t="shared" si="70"/>
        <v>0</v>
      </c>
      <c r="AB211" s="163">
        <f t="shared" si="70"/>
        <v>0</v>
      </c>
      <c r="AC211" s="163">
        <f t="shared" si="70"/>
        <v>0</v>
      </c>
      <c r="AD211" s="163">
        <f t="shared" si="70"/>
        <v>0</v>
      </c>
      <c r="AE211" s="163">
        <f t="shared" si="70"/>
        <v>0</v>
      </c>
      <c r="AF211" s="176">
        <f t="shared" si="70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71"/>
        <v>0</v>
      </c>
      <c r="D212" s="163">
        <f t="shared" si="66"/>
        <v>0</v>
      </c>
      <c r="E212" s="163">
        <f t="shared" si="66"/>
        <v>0</v>
      </c>
      <c r="F212" s="163">
        <f t="shared" si="71"/>
        <v>0</v>
      </c>
      <c r="G212" s="163">
        <f t="shared" si="71"/>
        <v>0</v>
      </c>
      <c r="H212" s="163">
        <f t="shared" si="71"/>
        <v>0</v>
      </c>
      <c r="I212" s="163">
        <f t="shared" si="71"/>
        <v>0</v>
      </c>
      <c r="J212" s="163">
        <f t="shared" si="71"/>
        <v>0</v>
      </c>
      <c r="K212" s="163">
        <f t="shared" si="71"/>
        <v>0</v>
      </c>
      <c r="L212" s="163">
        <f t="shared" si="71"/>
        <v>0</v>
      </c>
      <c r="M212" s="163">
        <f t="shared" si="71"/>
        <v>0</v>
      </c>
      <c r="N212" s="163">
        <f t="shared" si="71"/>
        <v>0</v>
      </c>
      <c r="O212" s="163">
        <f t="shared" si="71"/>
        <v>0</v>
      </c>
      <c r="P212" s="163">
        <f t="shared" si="71"/>
        <v>0</v>
      </c>
      <c r="Q212" s="163">
        <f t="shared" si="71"/>
        <v>0</v>
      </c>
      <c r="R212" s="163">
        <f t="shared" si="71"/>
        <v>0</v>
      </c>
      <c r="S212" s="163">
        <f t="shared" si="70"/>
        <v>0</v>
      </c>
      <c r="T212" s="163">
        <f t="shared" si="70"/>
        <v>0</v>
      </c>
      <c r="U212" s="163">
        <f t="shared" si="70"/>
        <v>0</v>
      </c>
      <c r="V212" s="163">
        <f t="shared" si="70"/>
        <v>0</v>
      </c>
      <c r="W212" s="163">
        <f t="shared" si="70"/>
        <v>0</v>
      </c>
      <c r="X212" s="163">
        <f t="shared" si="70"/>
        <v>0</v>
      </c>
      <c r="Y212" s="163">
        <f t="shared" si="70"/>
        <v>0</v>
      </c>
      <c r="Z212" s="163">
        <f t="shared" si="70"/>
        <v>0</v>
      </c>
      <c r="AA212" s="163">
        <f t="shared" si="70"/>
        <v>0</v>
      </c>
      <c r="AB212" s="163">
        <f t="shared" si="70"/>
        <v>0</v>
      </c>
      <c r="AC212" s="163">
        <f t="shared" si="70"/>
        <v>0</v>
      </c>
      <c r="AD212" s="163">
        <f t="shared" si="70"/>
        <v>0</v>
      </c>
      <c r="AE212" s="163">
        <f t="shared" si="70"/>
        <v>0</v>
      </c>
      <c r="AF212" s="176">
        <f t="shared" si="70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71"/>
        <v>0</v>
      </c>
      <c r="D213" s="163">
        <f t="shared" si="66"/>
        <v>0</v>
      </c>
      <c r="E213" s="163">
        <f t="shared" si="66"/>
        <v>0</v>
      </c>
      <c r="F213" s="163">
        <f t="shared" si="71"/>
        <v>0</v>
      </c>
      <c r="G213" s="163">
        <f t="shared" si="71"/>
        <v>0</v>
      </c>
      <c r="H213" s="163">
        <f t="shared" si="71"/>
        <v>0</v>
      </c>
      <c r="I213" s="163">
        <f t="shared" si="71"/>
        <v>0</v>
      </c>
      <c r="J213" s="163">
        <f t="shared" si="71"/>
        <v>0</v>
      </c>
      <c r="K213" s="163">
        <f t="shared" si="71"/>
        <v>0</v>
      </c>
      <c r="L213" s="163">
        <f t="shared" si="71"/>
        <v>0</v>
      </c>
      <c r="M213" s="163">
        <f t="shared" si="71"/>
        <v>0</v>
      </c>
      <c r="N213" s="163">
        <f t="shared" si="71"/>
        <v>0</v>
      </c>
      <c r="O213" s="163">
        <f t="shared" si="71"/>
        <v>0</v>
      </c>
      <c r="P213" s="163">
        <f t="shared" si="71"/>
        <v>0</v>
      </c>
      <c r="Q213" s="163">
        <f t="shared" si="71"/>
        <v>0</v>
      </c>
      <c r="R213" s="163">
        <f t="shared" si="71"/>
        <v>0</v>
      </c>
      <c r="S213" s="163">
        <f t="shared" si="70"/>
        <v>0</v>
      </c>
      <c r="T213" s="163">
        <f t="shared" si="70"/>
        <v>0</v>
      </c>
      <c r="U213" s="163">
        <f t="shared" si="70"/>
        <v>0</v>
      </c>
      <c r="V213" s="163">
        <f t="shared" si="70"/>
        <v>0</v>
      </c>
      <c r="W213" s="163">
        <f t="shared" si="70"/>
        <v>0</v>
      </c>
      <c r="X213" s="163">
        <f t="shared" si="70"/>
        <v>0</v>
      </c>
      <c r="Y213" s="163">
        <f t="shared" si="70"/>
        <v>0</v>
      </c>
      <c r="Z213" s="163">
        <f t="shared" si="70"/>
        <v>0</v>
      </c>
      <c r="AA213" s="163">
        <f t="shared" si="70"/>
        <v>0</v>
      </c>
      <c r="AB213" s="163">
        <f t="shared" si="70"/>
        <v>0</v>
      </c>
      <c r="AC213" s="163">
        <f t="shared" si="70"/>
        <v>0</v>
      </c>
      <c r="AD213" s="163">
        <f t="shared" si="70"/>
        <v>0</v>
      </c>
      <c r="AE213" s="163">
        <f t="shared" si="70"/>
        <v>0</v>
      </c>
      <c r="AF213" s="176">
        <f t="shared" si="70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71"/>
        <v>0</v>
      </c>
      <c r="D214" s="163">
        <f t="shared" si="66"/>
        <v>0</v>
      </c>
      <c r="E214" s="163">
        <f t="shared" si="66"/>
        <v>0</v>
      </c>
      <c r="F214" s="163">
        <f t="shared" si="71"/>
        <v>0</v>
      </c>
      <c r="G214" s="163">
        <f t="shared" si="71"/>
        <v>0</v>
      </c>
      <c r="H214" s="163">
        <f t="shared" si="71"/>
        <v>0</v>
      </c>
      <c r="I214" s="163">
        <f t="shared" si="71"/>
        <v>0</v>
      </c>
      <c r="J214" s="163">
        <f t="shared" si="71"/>
        <v>0</v>
      </c>
      <c r="K214" s="163">
        <f t="shared" si="71"/>
        <v>0</v>
      </c>
      <c r="L214" s="163">
        <f t="shared" si="71"/>
        <v>0</v>
      </c>
      <c r="M214" s="163">
        <f t="shared" si="71"/>
        <v>0</v>
      </c>
      <c r="N214" s="163">
        <f t="shared" si="71"/>
        <v>0</v>
      </c>
      <c r="O214" s="163">
        <f t="shared" si="71"/>
        <v>0</v>
      </c>
      <c r="P214" s="163">
        <f t="shared" si="71"/>
        <v>0</v>
      </c>
      <c r="Q214" s="163">
        <f t="shared" si="71"/>
        <v>0</v>
      </c>
      <c r="R214" s="163">
        <f t="shared" si="71"/>
        <v>0</v>
      </c>
      <c r="S214" s="163">
        <f t="shared" si="70"/>
        <v>0</v>
      </c>
      <c r="T214" s="163">
        <f t="shared" si="70"/>
        <v>0</v>
      </c>
      <c r="U214" s="163">
        <f t="shared" si="70"/>
        <v>0</v>
      </c>
      <c r="V214" s="163">
        <f t="shared" si="70"/>
        <v>0</v>
      </c>
      <c r="W214" s="163">
        <f t="shared" si="70"/>
        <v>0</v>
      </c>
      <c r="X214" s="163">
        <f t="shared" si="70"/>
        <v>0</v>
      </c>
      <c r="Y214" s="163">
        <f t="shared" si="70"/>
        <v>0</v>
      </c>
      <c r="Z214" s="163">
        <f t="shared" si="70"/>
        <v>0</v>
      </c>
      <c r="AA214" s="163">
        <f t="shared" si="70"/>
        <v>0</v>
      </c>
      <c r="AB214" s="163">
        <f t="shared" si="70"/>
        <v>0</v>
      </c>
      <c r="AC214" s="163">
        <f t="shared" si="70"/>
        <v>0</v>
      </c>
      <c r="AD214" s="163">
        <f t="shared" si="70"/>
        <v>0</v>
      </c>
      <c r="AE214" s="163">
        <f t="shared" si="70"/>
        <v>0</v>
      </c>
      <c r="AF214" s="176">
        <f t="shared" si="70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71"/>
        <v>0</v>
      </c>
      <c r="D215" s="163">
        <f t="shared" si="66"/>
        <v>0</v>
      </c>
      <c r="E215" s="163">
        <f t="shared" si="66"/>
        <v>0</v>
      </c>
      <c r="F215" s="163">
        <f t="shared" si="71"/>
        <v>0</v>
      </c>
      <c r="G215" s="163">
        <f t="shared" si="71"/>
        <v>0</v>
      </c>
      <c r="H215" s="163">
        <f t="shared" si="71"/>
        <v>0</v>
      </c>
      <c r="I215" s="163">
        <f t="shared" si="71"/>
        <v>0</v>
      </c>
      <c r="J215" s="163">
        <f t="shared" si="71"/>
        <v>0</v>
      </c>
      <c r="K215" s="163">
        <f t="shared" si="71"/>
        <v>0</v>
      </c>
      <c r="L215" s="163">
        <f t="shared" si="71"/>
        <v>0</v>
      </c>
      <c r="M215" s="163">
        <f t="shared" si="71"/>
        <v>0</v>
      </c>
      <c r="N215" s="163">
        <f t="shared" si="71"/>
        <v>0</v>
      </c>
      <c r="O215" s="163">
        <f t="shared" si="71"/>
        <v>0</v>
      </c>
      <c r="P215" s="163">
        <f t="shared" si="71"/>
        <v>0</v>
      </c>
      <c r="Q215" s="163">
        <f t="shared" si="71"/>
        <v>0</v>
      </c>
      <c r="R215" s="163">
        <f t="shared" si="71"/>
        <v>0</v>
      </c>
      <c r="S215" s="163">
        <f t="shared" si="70"/>
        <v>0</v>
      </c>
      <c r="T215" s="163">
        <f t="shared" si="70"/>
        <v>0</v>
      </c>
      <c r="U215" s="163">
        <f t="shared" si="70"/>
        <v>0</v>
      </c>
      <c r="V215" s="163">
        <f t="shared" si="70"/>
        <v>0</v>
      </c>
      <c r="W215" s="163">
        <f t="shared" si="70"/>
        <v>0</v>
      </c>
      <c r="X215" s="163">
        <f t="shared" si="70"/>
        <v>0</v>
      </c>
      <c r="Y215" s="163">
        <f t="shared" si="70"/>
        <v>0</v>
      </c>
      <c r="Z215" s="163">
        <f t="shared" si="70"/>
        <v>0</v>
      </c>
      <c r="AA215" s="163">
        <f t="shared" si="70"/>
        <v>0</v>
      </c>
      <c r="AB215" s="163">
        <f t="shared" si="70"/>
        <v>0</v>
      </c>
      <c r="AC215" s="163">
        <f t="shared" si="70"/>
        <v>0</v>
      </c>
      <c r="AD215" s="163">
        <f t="shared" si="70"/>
        <v>0</v>
      </c>
      <c r="AE215" s="163">
        <f t="shared" si="70"/>
        <v>0</v>
      </c>
      <c r="AF215" s="176">
        <f t="shared" si="70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71"/>
        <v>0</v>
      </c>
      <c r="D216" s="163">
        <f t="shared" si="66"/>
        <v>0</v>
      </c>
      <c r="E216" s="163">
        <f t="shared" si="66"/>
        <v>0</v>
      </c>
      <c r="F216" s="163">
        <f t="shared" si="71"/>
        <v>0</v>
      </c>
      <c r="G216" s="163">
        <f t="shared" si="71"/>
        <v>0</v>
      </c>
      <c r="H216" s="163">
        <f t="shared" si="71"/>
        <v>0</v>
      </c>
      <c r="I216" s="163">
        <f t="shared" si="71"/>
        <v>0</v>
      </c>
      <c r="J216" s="163">
        <f t="shared" si="71"/>
        <v>0</v>
      </c>
      <c r="K216" s="163">
        <f t="shared" si="71"/>
        <v>0</v>
      </c>
      <c r="L216" s="163">
        <f t="shared" si="71"/>
        <v>0</v>
      </c>
      <c r="M216" s="163">
        <f t="shared" si="71"/>
        <v>0</v>
      </c>
      <c r="N216" s="163">
        <f t="shared" si="71"/>
        <v>0</v>
      </c>
      <c r="O216" s="163">
        <f t="shared" si="71"/>
        <v>0</v>
      </c>
      <c r="P216" s="163">
        <f t="shared" si="71"/>
        <v>0</v>
      </c>
      <c r="Q216" s="163">
        <f t="shared" si="71"/>
        <v>0</v>
      </c>
      <c r="R216" s="163">
        <f t="shared" ref="R216:AF231" si="72">Q216</f>
        <v>0</v>
      </c>
      <c r="S216" s="163">
        <f t="shared" si="72"/>
        <v>0</v>
      </c>
      <c r="T216" s="163">
        <f t="shared" si="72"/>
        <v>0</v>
      </c>
      <c r="U216" s="163">
        <f t="shared" si="72"/>
        <v>0</v>
      </c>
      <c r="V216" s="163">
        <f t="shared" si="72"/>
        <v>0</v>
      </c>
      <c r="W216" s="163">
        <f t="shared" si="72"/>
        <v>0</v>
      </c>
      <c r="X216" s="163">
        <f t="shared" si="72"/>
        <v>0</v>
      </c>
      <c r="Y216" s="163">
        <f t="shared" si="72"/>
        <v>0</v>
      </c>
      <c r="Z216" s="163">
        <f t="shared" si="72"/>
        <v>0</v>
      </c>
      <c r="AA216" s="163">
        <f t="shared" si="72"/>
        <v>0</v>
      </c>
      <c r="AB216" s="163">
        <f t="shared" si="72"/>
        <v>0</v>
      </c>
      <c r="AC216" s="163">
        <f t="shared" si="72"/>
        <v>0</v>
      </c>
      <c r="AD216" s="163">
        <f t="shared" si="72"/>
        <v>0</v>
      </c>
      <c r="AE216" s="163">
        <f t="shared" si="72"/>
        <v>0</v>
      </c>
      <c r="AF216" s="176">
        <f t="shared" si="72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R232" si="73">B217</f>
        <v>0</v>
      </c>
      <c r="D217" s="163">
        <f t="shared" si="66"/>
        <v>0</v>
      </c>
      <c r="E217" s="163">
        <f t="shared" si="66"/>
        <v>0</v>
      </c>
      <c r="F217" s="163">
        <f t="shared" si="73"/>
        <v>0</v>
      </c>
      <c r="G217" s="163">
        <f t="shared" si="73"/>
        <v>0</v>
      </c>
      <c r="H217" s="163">
        <f t="shared" si="73"/>
        <v>0</v>
      </c>
      <c r="I217" s="163">
        <f t="shared" si="73"/>
        <v>0</v>
      </c>
      <c r="J217" s="163">
        <f t="shared" si="73"/>
        <v>0</v>
      </c>
      <c r="K217" s="163">
        <f t="shared" si="73"/>
        <v>0</v>
      </c>
      <c r="L217" s="163">
        <f t="shared" si="73"/>
        <v>0</v>
      </c>
      <c r="M217" s="163">
        <f t="shared" si="73"/>
        <v>0</v>
      </c>
      <c r="N217" s="163">
        <f t="shared" si="73"/>
        <v>0</v>
      </c>
      <c r="O217" s="163">
        <f t="shared" si="73"/>
        <v>0</v>
      </c>
      <c r="P217" s="163">
        <f t="shared" si="73"/>
        <v>0</v>
      </c>
      <c r="Q217" s="163">
        <f t="shared" si="73"/>
        <v>0</v>
      </c>
      <c r="R217" s="163">
        <f t="shared" si="73"/>
        <v>0</v>
      </c>
      <c r="S217" s="163">
        <f t="shared" si="72"/>
        <v>0</v>
      </c>
      <c r="T217" s="163">
        <f t="shared" si="72"/>
        <v>0</v>
      </c>
      <c r="U217" s="163">
        <f t="shared" si="72"/>
        <v>0</v>
      </c>
      <c r="V217" s="163">
        <f t="shared" si="72"/>
        <v>0</v>
      </c>
      <c r="W217" s="163">
        <f t="shared" si="72"/>
        <v>0</v>
      </c>
      <c r="X217" s="163">
        <f t="shared" si="72"/>
        <v>0</v>
      </c>
      <c r="Y217" s="163">
        <f t="shared" si="72"/>
        <v>0</v>
      </c>
      <c r="Z217" s="163">
        <f t="shared" si="72"/>
        <v>0</v>
      </c>
      <c r="AA217" s="163">
        <f t="shared" si="72"/>
        <v>0</v>
      </c>
      <c r="AB217" s="163">
        <f t="shared" si="72"/>
        <v>0</v>
      </c>
      <c r="AC217" s="163">
        <f t="shared" si="72"/>
        <v>0</v>
      </c>
      <c r="AD217" s="163">
        <f t="shared" si="72"/>
        <v>0</v>
      </c>
      <c r="AE217" s="163">
        <f t="shared" si="72"/>
        <v>0</v>
      </c>
      <c r="AF217" s="176">
        <f t="shared" si="72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73"/>
        <v>0</v>
      </c>
      <c r="D218" s="163">
        <f t="shared" si="66"/>
        <v>0</v>
      </c>
      <c r="E218" s="163">
        <f t="shared" si="66"/>
        <v>0</v>
      </c>
      <c r="F218" s="163">
        <f t="shared" si="73"/>
        <v>0</v>
      </c>
      <c r="G218" s="163">
        <f t="shared" si="73"/>
        <v>0</v>
      </c>
      <c r="H218" s="163">
        <f t="shared" si="73"/>
        <v>0</v>
      </c>
      <c r="I218" s="163">
        <f t="shared" si="73"/>
        <v>0</v>
      </c>
      <c r="J218" s="163">
        <f t="shared" si="73"/>
        <v>0</v>
      </c>
      <c r="K218" s="163">
        <f t="shared" si="73"/>
        <v>0</v>
      </c>
      <c r="L218" s="163">
        <f t="shared" si="73"/>
        <v>0</v>
      </c>
      <c r="M218" s="163">
        <f t="shared" si="73"/>
        <v>0</v>
      </c>
      <c r="N218" s="163">
        <f t="shared" si="73"/>
        <v>0</v>
      </c>
      <c r="O218" s="163">
        <f t="shared" si="73"/>
        <v>0</v>
      </c>
      <c r="P218" s="163">
        <f t="shared" si="73"/>
        <v>0</v>
      </c>
      <c r="Q218" s="163">
        <f t="shared" si="73"/>
        <v>0</v>
      </c>
      <c r="R218" s="163">
        <f t="shared" si="73"/>
        <v>0</v>
      </c>
      <c r="S218" s="163">
        <f t="shared" si="72"/>
        <v>0</v>
      </c>
      <c r="T218" s="163">
        <f t="shared" si="72"/>
        <v>0</v>
      </c>
      <c r="U218" s="163">
        <f t="shared" si="72"/>
        <v>0</v>
      </c>
      <c r="V218" s="163">
        <f t="shared" si="72"/>
        <v>0</v>
      </c>
      <c r="W218" s="163">
        <f t="shared" si="72"/>
        <v>0</v>
      </c>
      <c r="X218" s="163">
        <f t="shared" si="72"/>
        <v>0</v>
      </c>
      <c r="Y218" s="163">
        <f t="shared" si="72"/>
        <v>0</v>
      </c>
      <c r="Z218" s="163">
        <f t="shared" si="72"/>
        <v>0</v>
      </c>
      <c r="AA218" s="163">
        <f t="shared" si="72"/>
        <v>0</v>
      </c>
      <c r="AB218" s="163">
        <f t="shared" si="72"/>
        <v>0</v>
      </c>
      <c r="AC218" s="163">
        <f t="shared" si="72"/>
        <v>0</v>
      </c>
      <c r="AD218" s="163">
        <f t="shared" si="72"/>
        <v>0</v>
      </c>
      <c r="AE218" s="163">
        <f t="shared" si="72"/>
        <v>0</v>
      </c>
      <c r="AF218" s="176">
        <f t="shared" si="72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73"/>
        <v>0</v>
      </c>
      <c r="D219" s="163">
        <f t="shared" si="66"/>
        <v>0</v>
      </c>
      <c r="E219" s="163">
        <f t="shared" si="66"/>
        <v>0</v>
      </c>
      <c r="F219" s="163">
        <f t="shared" si="73"/>
        <v>0</v>
      </c>
      <c r="G219" s="163">
        <f t="shared" si="73"/>
        <v>0</v>
      </c>
      <c r="H219" s="163">
        <f t="shared" si="73"/>
        <v>0</v>
      </c>
      <c r="I219" s="163">
        <f t="shared" si="73"/>
        <v>0</v>
      </c>
      <c r="J219" s="163">
        <f t="shared" si="73"/>
        <v>0</v>
      </c>
      <c r="K219" s="163">
        <f t="shared" si="73"/>
        <v>0</v>
      </c>
      <c r="L219" s="163">
        <f t="shared" si="73"/>
        <v>0</v>
      </c>
      <c r="M219" s="163">
        <f t="shared" si="73"/>
        <v>0</v>
      </c>
      <c r="N219" s="163">
        <f t="shared" si="73"/>
        <v>0</v>
      </c>
      <c r="O219" s="163">
        <f t="shared" si="73"/>
        <v>0</v>
      </c>
      <c r="P219" s="163">
        <f t="shared" si="73"/>
        <v>0</v>
      </c>
      <c r="Q219" s="163">
        <f t="shared" si="73"/>
        <v>0</v>
      </c>
      <c r="R219" s="163">
        <f t="shared" si="73"/>
        <v>0</v>
      </c>
      <c r="S219" s="163">
        <f t="shared" si="72"/>
        <v>0</v>
      </c>
      <c r="T219" s="163">
        <f t="shared" si="72"/>
        <v>0</v>
      </c>
      <c r="U219" s="163">
        <f t="shared" si="72"/>
        <v>0</v>
      </c>
      <c r="V219" s="163">
        <f t="shared" si="72"/>
        <v>0</v>
      </c>
      <c r="W219" s="163">
        <f t="shared" si="72"/>
        <v>0</v>
      </c>
      <c r="X219" s="163">
        <f t="shared" si="72"/>
        <v>0</v>
      </c>
      <c r="Y219" s="163">
        <f t="shared" si="72"/>
        <v>0</v>
      </c>
      <c r="Z219" s="163">
        <f t="shared" si="72"/>
        <v>0</v>
      </c>
      <c r="AA219" s="163">
        <f t="shared" si="72"/>
        <v>0</v>
      </c>
      <c r="AB219" s="163">
        <f t="shared" si="72"/>
        <v>0</v>
      </c>
      <c r="AC219" s="163">
        <f t="shared" si="72"/>
        <v>0</v>
      </c>
      <c r="AD219" s="163">
        <f t="shared" si="72"/>
        <v>0</v>
      </c>
      <c r="AE219" s="163">
        <f t="shared" si="72"/>
        <v>0</v>
      </c>
      <c r="AF219" s="176">
        <f t="shared" si="72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73"/>
        <v>0</v>
      </c>
      <c r="D220" s="163">
        <f t="shared" si="66"/>
        <v>0</v>
      </c>
      <c r="E220" s="163">
        <f t="shared" si="66"/>
        <v>0</v>
      </c>
      <c r="F220" s="163">
        <f t="shared" si="73"/>
        <v>0</v>
      </c>
      <c r="G220" s="163">
        <f t="shared" si="73"/>
        <v>0</v>
      </c>
      <c r="H220" s="163">
        <f t="shared" si="73"/>
        <v>0</v>
      </c>
      <c r="I220" s="163">
        <f t="shared" si="73"/>
        <v>0</v>
      </c>
      <c r="J220" s="163">
        <f t="shared" si="73"/>
        <v>0</v>
      </c>
      <c r="K220" s="163">
        <f t="shared" si="73"/>
        <v>0</v>
      </c>
      <c r="L220" s="163">
        <f t="shared" si="73"/>
        <v>0</v>
      </c>
      <c r="M220" s="163">
        <f t="shared" si="73"/>
        <v>0</v>
      </c>
      <c r="N220" s="163">
        <f t="shared" si="73"/>
        <v>0</v>
      </c>
      <c r="O220" s="163">
        <f t="shared" si="73"/>
        <v>0</v>
      </c>
      <c r="P220" s="163">
        <f t="shared" si="73"/>
        <v>0</v>
      </c>
      <c r="Q220" s="163">
        <f t="shared" si="73"/>
        <v>0</v>
      </c>
      <c r="R220" s="163">
        <f t="shared" si="73"/>
        <v>0</v>
      </c>
      <c r="S220" s="163">
        <f t="shared" si="72"/>
        <v>0</v>
      </c>
      <c r="T220" s="163">
        <f t="shared" si="72"/>
        <v>0</v>
      </c>
      <c r="U220" s="163">
        <f t="shared" si="72"/>
        <v>0</v>
      </c>
      <c r="V220" s="163">
        <f t="shared" si="72"/>
        <v>0</v>
      </c>
      <c r="W220" s="163">
        <f t="shared" si="72"/>
        <v>0</v>
      </c>
      <c r="X220" s="163">
        <f t="shared" si="72"/>
        <v>0</v>
      </c>
      <c r="Y220" s="163">
        <f t="shared" si="72"/>
        <v>0</v>
      </c>
      <c r="Z220" s="163">
        <f t="shared" si="72"/>
        <v>0</v>
      </c>
      <c r="AA220" s="163">
        <f t="shared" si="72"/>
        <v>0</v>
      </c>
      <c r="AB220" s="163">
        <f t="shared" si="72"/>
        <v>0</v>
      </c>
      <c r="AC220" s="163">
        <f t="shared" si="72"/>
        <v>0</v>
      </c>
      <c r="AD220" s="163">
        <f t="shared" si="72"/>
        <v>0</v>
      </c>
      <c r="AE220" s="163">
        <f t="shared" si="72"/>
        <v>0</v>
      </c>
      <c r="AF220" s="176">
        <f t="shared" si="72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73"/>
        <v>0</v>
      </c>
      <c r="D221" s="163">
        <f t="shared" si="66"/>
        <v>0</v>
      </c>
      <c r="E221" s="163">
        <f t="shared" si="66"/>
        <v>0</v>
      </c>
      <c r="F221" s="163">
        <f t="shared" si="73"/>
        <v>0</v>
      </c>
      <c r="G221" s="163">
        <f t="shared" si="73"/>
        <v>0</v>
      </c>
      <c r="H221" s="163">
        <f t="shared" si="73"/>
        <v>0</v>
      </c>
      <c r="I221" s="163">
        <f t="shared" si="73"/>
        <v>0</v>
      </c>
      <c r="J221" s="163">
        <f t="shared" si="73"/>
        <v>0</v>
      </c>
      <c r="K221" s="163">
        <f t="shared" si="73"/>
        <v>0</v>
      </c>
      <c r="L221" s="163">
        <f t="shared" si="73"/>
        <v>0</v>
      </c>
      <c r="M221" s="163">
        <f t="shared" si="73"/>
        <v>0</v>
      </c>
      <c r="N221" s="163">
        <f t="shared" si="73"/>
        <v>0</v>
      </c>
      <c r="O221" s="163">
        <f t="shared" si="73"/>
        <v>0</v>
      </c>
      <c r="P221" s="163">
        <f t="shared" si="73"/>
        <v>0</v>
      </c>
      <c r="Q221" s="163">
        <f t="shared" si="73"/>
        <v>0</v>
      </c>
      <c r="R221" s="163">
        <f t="shared" si="73"/>
        <v>0</v>
      </c>
      <c r="S221" s="163">
        <f t="shared" si="72"/>
        <v>0</v>
      </c>
      <c r="T221" s="163">
        <f t="shared" si="72"/>
        <v>0</v>
      </c>
      <c r="U221" s="163">
        <f t="shared" si="72"/>
        <v>0</v>
      </c>
      <c r="V221" s="163">
        <f t="shared" si="72"/>
        <v>0</v>
      </c>
      <c r="W221" s="163">
        <f t="shared" si="72"/>
        <v>0</v>
      </c>
      <c r="X221" s="163">
        <f t="shared" si="72"/>
        <v>0</v>
      </c>
      <c r="Y221" s="163">
        <f t="shared" si="72"/>
        <v>0</v>
      </c>
      <c r="Z221" s="163">
        <f t="shared" si="72"/>
        <v>0</v>
      </c>
      <c r="AA221" s="163">
        <f t="shared" si="72"/>
        <v>0</v>
      </c>
      <c r="AB221" s="163">
        <f t="shared" si="72"/>
        <v>0</v>
      </c>
      <c r="AC221" s="163">
        <f t="shared" si="72"/>
        <v>0</v>
      </c>
      <c r="AD221" s="163">
        <f t="shared" si="72"/>
        <v>0</v>
      </c>
      <c r="AE221" s="163">
        <f t="shared" si="72"/>
        <v>0</v>
      </c>
      <c r="AF221" s="176">
        <f t="shared" si="72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73"/>
        <v>0</v>
      </c>
      <c r="D222" s="163">
        <f t="shared" si="66"/>
        <v>0</v>
      </c>
      <c r="E222" s="163">
        <f t="shared" si="66"/>
        <v>0</v>
      </c>
      <c r="F222" s="163">
        <f t="shared" si="73"/>
        <v>0</v>
      </c>
      <c r="G222" s="163">
        <f t="shared" si="73"/>
        <v>0</v>
      </c>
      <c r="H222" s="163">
        <f t="shared" si="73"/>
        <v>0</v>
      </c>
      <c r="I222" s="163">
        <f t="shared" si="73"/>
        <v>0</v>
      </c>
      <c r="J222" s="163">
        <f t="shared" si="73"/>
        <v>0</v>
      </c>
      <c r="K222" s="163">
        <f t="shared" si="73"/>
        <v>0</v>
      </c>
      <c r="L222" s="163">
        <f t="shared" si="73"/>
        <v>0</v>
      </c>
      <c r="M222" s="163">
        <f t="shared" si="73"/>
        <v>0</v>
      </c>
      <c r="N222" s="163">
        <f t="shared" si="73"/>
        <v>0</v>
      </c>
      <c r="O222" s="163">
        <f t="shared" si="73"/>
        <v>0</v>
      </c>
      <c r="P222" s="163">
        <f t="shared" si="73"/>
        <v>0</v>
      </c>
      <c r="Q222" s="163">
        <f t="shared" si="73"/>
        <v>0</v>
      </c>
      <c r="R222" s="163">
        <f t="shared" si="73"/>
        <v>0</v>
      </c>
      <c r="S222" s="163">
        <f t="shared" si="72"/>
        <v>0</v>
      </c>
      <c r="T222" s="163">
        <f t="shared" si="72"/>
        <v>0</v>
      </c>
      <c r="U222" s="163">
        <f t="shared" si="72"/>
        <v>0</v>
      </c>
      <c r="V222" s="163">
        <f t="shared" si="72"/>
        <v>0</v>
      </c>
      <c r="W222" s="163">
        <f t="shared" si="72"/>
        <v>0</v>
      </c>
      <c r="X222" s="163">
        <f t="shared" si="72"/>
        <v>0</v>
      </c>
      <c r="Y222" s="163">
        <f t="shared" si="72"/>
        <v>0</v>
      </c>
      <c r="Z222" s="163">
        <f t="shared" si="72"/>
        <v>0</v>
      </c>
      <c r="AA222" s="163">
        <f t="shared" si="72"/>
        <v>0</v>
      </c>
      <c r="AB222" s="163">
        <f t="shared" si="72"/>
        <v>0</v>
      </c>
      <c r="AC222" s="163">
        <f t="shared" si="72"/>
        <v>0</v>
      </c>
      <c r="AD222" s="163">
        <f t="shared" si="72"/>
        <v>0</v>
      </c>
      <c r="AE222" s="163">
        <f t="shared" si="72"/>
        <v>0</v>
      </c>
      <c r="AF222" s="176">
        <f t="shared" si="72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73"/>
        <v>0</v>
      </c>
      <c r="D223" s="163">
        <f t="shared" si="66"/>
        <v>0</v>
      </c>
      <c r="E223" s="163">
        <f t="shared" si="66"/>
        <v>0</v>
      </c>
      <c r="F223" s="163">
        <f t="shared" si="73"/>
        <v>0</v>
      </c>
      <c r="G223" s="163">
        <f t="shared" si="73"/>
        <v>0</v>
      </c>
      <c r="H223" s="163">
        <f t="shared" si="73"/>
        <v>0</v>
      </c>
      <c r="I223" s="163">
        <f t="shared" si="73"/>
        <v>0</v>
      </c>
      <c r="J223" s="163">
        <f t="shared" si="73"/>
        <v>0</v>
      </c>
      <c r="K223" s="163">
        <f t="shared" si="73"/>
        <v>0</v>
      </c>
      <c r="L223" s="163">
        <f t="shared" si="73"/>
        <v>0</v>
      </c>
      <c r="M223" s="163">
        <f t="shared" si="73"/>
        <v>0</v>
      </c>
      <c r="N223" s="163">
        <f t="shared" si="73"/>
        <v>0</v>
      </c>
      <c r="O223" s="163">
        <f t="shared" si="73"/>
        <v>0</v>
      </c>
      <c r="P223" s="163">
        <f t="shared" si="73"/>
        <v>0</v>
      </c>
      <c r="Q223" s="163">
        <f t="shared" si="73"/>
        <v>0</v>
      </c>
      <c r="R223" s="163">
        <f t="shared" si="73"/>
        <v>0</v>
      </c>
      <c r="S223" s="163">
        <f t="shared" si="72"/>
        <v>0</v>
      </c>
      <c r="T223" s="163">
        <f t="shared" si="72"/>
        <v>0</v>
      </c>
      <c r="U223" s="163">
        <f t="shared" si="72"/>
        <v>0</v>
      </c>
      <c r="V223" s="163">
        <f t="shared" si="72"/>
        <v>0</v>
      </c>
      <c r="W223" s="163">
        <f t="shared" si="72"/>
        <v>0</v>
      </c>
      <c r="X223" s="163">
        <f t="shared" si="72"/>
        <v>0</v>
      </c>
      <c r="Y223" s="163">
        <f t="shared" si="72"/>
        <v>0</v>
      </c>
      <c r="Z223" s="163">
        <f t="shared" si="72"/>
        <v>0</v>
      </c>
      <c r="AA223" s="163">
        <f t="shared" si="72"/>
        <v>0</v>
      </c>
      <c r="AB223" s="163">
        <f t="shared" si="72"/>
        <v>0</v>
      </c>
      <c r="AC223" s="163">
        <f t="shared" si="72"/>
        <v>0</v>
      </c>
      <c r="AD223" s="163">
        <f t="shared" si="72"/>
        <v>0</v>
      </c>
      <c r="AE223" s="163">
        <f t="shared" si="72"/>
        <v>0</v>
      </c>
      <c r="AF223" s="176">
        <f t="shared" si="72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73"/>
        <v>0</v>
      </c>
      <c r="D224" s="163">
        <f t="shared" si="66"/>
        <v>0</v>
      </c>
      <c r="E224" s="163">
        <f t="shared" si="66"/>
        <v>0</v>
      </c>
      <c r="F224" s="163">
        <f t="shared" si="73"/>
        <v>0</v>
      </c>
      <c r="G224" s="163">
        <f t="shared" si="73"/>
        <v>0</v>
      </c>
      <c r="H224" s="163">
        <f t="shared" si="73"/>
        <v>0</v>
      </c>
      <c r="I224" s="163">
        <f t="shared" si="73"/>
        <v>0</v>
      </c>
      <c r="J224" s="163">
        <f t="shared" si="73"/>
        <v>0</v>
      </c>
      <c r="K224" s="163">
        <f t="shared" si="73"/>
        <v>0</v>
      </c>
      <c r="L224" s="163">
        <f t="shared" si="73"/>
        <v>0</v>
      </c>
      <c r="M224" s="163">
        <f t="shared" si="73"/>
        <v>0</v>
      </c>
      <c r="N224" s="163">
        <f t="shared" si="73"/>
        <v>0</v>
      </c>
      <c r="O224" s="163">
        <f t="shared" si="73"/>
        <v>0</v>
      </c>
      <c r="P224" s="163">
        <f t="shared" si="73"/>
        <v>0</v>
      </c>
      <c r="Q224" s="163">
        <f t="shared" si="73"/>
        <v>0</v>
      </c>
      <c r="R224" s="163">
        <f t="shared" si="73"/>
        <v>0</v>
      </c>
      <c r="S224" s="163">
        <f t="shared" si="72"/>
        <v>0</v>
      </c>
      <c r="T224" s="163">
        <f t="shared" si="72"/>
        <v>0</v>
      </c>
      <c r="U224" s="163">
        <f t="shared" si="72"/>
        <v>0</v>
      </c>
      <c r="V224" s="163">
        <f t="shared" si="72"/>
        <v>0</v>
      </c>
      <c r="W224" s="163">
        <f t="shared" si="72"/>
        <v>0</v>
      </c>
      <c r="X224" s="163">
        <f t="shared" si="72"/>
        <v>0</v>
      </c>
      <c r="Y224" s="163">
        <f t="shared" si="72"/>
        <v>0</v>
      </c>
      <c r="Z224" s="163">
        <f t="shared" si="72"/>
        <v>0</v>
      </c>
      <c r="AA224" s="163">
        <f t="shared" si="72"/>
        <v>0</v>
      </c>
      <c r="AB224" s="163">
        <f t="shared" si="72"/>
        <v>0</v>
      </c>
      <c r="AC224" s="163">
        <f t="shared" si="72"/>
        <v>0</v>
      </c>
      <c r="AD224" s="163">
        <f t="shared" si="72"/>
        <v>0</v>
      </c>
      <c r="AE224" s="163">
        <f t="shared" si="72"/>
        <v>0</v>
      </c>
      <c r="AF224" s="176">
        <f t="shared" si="72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73"/>
        <v>0</v>
      </c>
      <c r="D225" s="163">
        <f t="shared" si="66"/>
        <v>0</v>
      </c>
      <c r="E225" s="163">
        <f t="shared" si="66"/>
        <v>0</v>
      </c>
      <c r="F225" s="163">
        <f t="shared" si="73"/>
        <v>0</v>
      </c>
      <c r="G225" s="163">
        <f t="shared" si="73"/>
        <v>0</v>
      </c>
      <c r="H225" s="163">
        <f t="shared" si="73"/>
        <v>0</v>
      </c>
      <c r="I225" s="163">
        <f t="shared" si="73"/>
        <v>0</v>
      </c>
      <c r="J225" s="163">
        <f t="shared" si="73"/>
        <v>0</v>
      </c>
      <c r="K225" s="163">
        <f t="shared" si="73"/>
        <v>0</v>
      </c>
      <c r="L225" s="163">
        <f t="shared" si="73"/>
        <v>0</v>
      </c>
      <c r="M225" s="163">
        <f t="shared" si="73"/>
        <v>0</v>
      </c>
      <c r="N225" s="163">
        <f t="shared" si="73"/>
        <v>0</v>
      </c>
      <c r="O225" s="163">
        <f t="shared" si="73"/>
        <v>0</v>
      </c>
      <c r="P225" s="163">
        <f t="shared" si="73"/>
        <v>0</v>
      </c>
      <c r="Q225" s="163">
        <f t="shared" si="73"/>
        <v>0</v>
      </c>
      <c r="R225" s="163">
        <f t="shared" si="73"/>
        <v>0</v>
      </c>
      <c r="S225" s="163">
        <f t="shared" si="72"/>
        <v>0</v>
      </c>
      <c r="T225" s="163">
        <f t="shared" si="72"/>
        <v>0</v>
      </c>
      <c r="U225" s="163">
        <f t="shared" si="72"/>
        <v>0</v>
      </c>
      <c r="V225" s="163">
        <f t="shared" si="72"/>
        <v>0</v>
      </c>
      <c r="W225" s="163">
        <f t="shared" si="72"/>
        <v>0</v>
      </c>
      <c r="X225" s="163">
        <f t="shared" si="72"/>
        <v>0</v>
      </c>
      <c r="Y225" s="163">
        <f t="shared" si="72"/>
        <v>0</v>
      </c>
      <c r="Z225" s="163">
        <f t="shared" si="72"/>
        <v>0</v>
      </c>
      <c r="AA225" s="163">
        <f t="shared" si="72"/>
        <v>0</v>
      </c>
      <c r="AB225" s="163">
        <f t="shared" si="72"/>
        <v>0</v>
      </c>
      <c r="AC225" s="163">
        <f t="shared" si="72"/>
        <v>0</v>
      </c>
      <c r="AD225" s="163">
        <f t="shared" si="72"/>
        <v>0</v>
      </c>
      <c r="AE225" s="163">
        <f t="shared" si="72"/>
        <v>0</v>
      </c>
      <c r="AF225" s="176">
        <f t="shared" si="72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73"/>
        <v>0</v>
      </c>
      <c r="D226" s="163">
        <f t="shared" si="66"/>
        <v>0</v>
      </c>
      <c r="E226" s="163">
        <f t="shared" si="66"/>
        <v>0</v>
      </c>
      <c r="F226" s="163">
        <f t="shared" si="73"/>
        <v>0</v>
      </c>
      <c r="G226" s="163">
        <f t="shared" si="73"/>
        <v>0</v>
      </c>
      <c r="H226" s="163">
        <f t="shared" si="73"/>
        <v>0</v>
      </c>
      <c r="I226" s="163">
        <f t="shared" si="73"/>
        <v>0</v>
      </c>
      <c r="J226" s="163">
        <f t="shared" si="73"/>
        <v>0</v>
      </c>
      <c r="K226" s="163">
        <f t="shared" si="73"/>
        <v>0</v>
      </c>
      <c r="L226" s="163">
        <f t="shared" si="73"/>
        <v>0</v>
      </c>
      <c r="M226" s="163">
        <f t="shared" si="73"/>
        <v>0</v>
      </c>
      <c r="N226" s="163">
        <f t="shared" si="73"/>
        <v>0</v>
      </c>
      <c r="O226" s="163">
        <f t="shared" si="73"/>
        <v>0</v>
      </c>
      <c r="P226" s="163">
        <f t="shared" si="73"/>
        <v>0</v>
      </c>
      <c r="Q226" s="163">
        <f t="shared" si="73"/>
        <v>0</v>
      </c>
      <c r="R226" s="163">
        <f t="shared" si="73"/>
        <v>0</v>
      </c>
      <c r="S226" s="163">
        <f t="shared" si="72"/>
        <v>0</v>
      </c>
      <c r="T226" s="163">
        <f t="shared" si="72"/>
        <v>0</v>
      </c>
      <c r="U226" s="163">
        <f t="shared" si="72"/>
        <v>0</v>
      </c>
      <c r="V226" s="163">
        <f t="shared" si="72"/>
        <v>0</v>
      </c>
      <c r="W226" s="163">
        <f t="shared" si="72"/>
        <v>0</v>
      </c>
      <c r="X226" s="163">
        <f t="shared" si="72"/>
        <v>0</v>
      </c>
      <c r="Y226" s="163">
        <f t="shared" si="72"/>
        <v>0</v>
      </c>
      <c r="Z226" s="163">
        <f t="shared" si="72"/>
        <v>0</v>
      </c>
      <c r="AA226" s="163">
        <f t="shared" si="72"/>
        <v>0</v>
      </c>
      <c r="AB226" s="163">
        <f t="shared" si="72"/>
        <v>0</v>
      </c>
      <c r="AC226" s="163">
        <f t="shared" si="72"/>
        <v>0</v>
      </c>
      <c r="AD226" s="163">
        <f t="shared" si="72"/>
        <v>0</v>
      </c>
      <c r="AE226" s="163">
        <f t="shared" si="72"/>
        <v>0</v>
      </c>
      <c r="AF226" s="176">
        <f t="shared" si="72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73"/>
        <v>0</v>
      </c>
      <c r="D227" s="163">
        <f t="shared" si="66"/>
        <v>0</v>
      </c>
      <c r="E227" s="163">
        <f t="shared" si="66"/>
        <v>0</v>
      </c>
      <c r="F227" s="163">
        <f t="shared" si="73"/>
        <v>0</v>
      </c>
      <c r="G227" s="163">
        <f t="shared" si="73"/>
        <v>0</v>
      </c>
      <c r="H227" s="163">
        <f t="shared" si="73"/>
        <v>0</v>
      </c>
      <c r="I227" s="163">
        <f t="shared" si="73"/>
        <v>0</v>
      </c>
      <c r="J227" s="163">
        <f t="shared" si="73"/>
        <v>0</v>
      </c>
      <c r="K227" s="163">
        <f t="shared" si="73"/>
        <v>0</v>
      </c>
      <c r="L227" s="163">
        <f t="shared" si="73"/>
        <v>0</v>
      </c>
      <c r="M227" s="163">
        <f t="shared" si="73"/>
        <v>0</v>
      </c>
      <c r="N227" s="163">
        <f t="shared" si="73"/>
        <v>0</v>
      </c>
      <c r="O227" s="163">
        <f t="shared" si="73"/>
        <v>0</v>
      </c>
      <c r="P227" s="163">
        <f t="shared" si="73"/>
        <v>0</v>
      </c>
      <c r="Q227" s="163">
        <f t="shared" si="73"/>
        <v>0</v>
      </c>
      <c r="R227" s="163">
        <f t="shared" si="73"/>
        <v>0</v>
      </c>
      <c r="S227" s="163">
        <f t="shared" si="72"/>
        <v>0</v>
      </c>
      <c r="T227" s="163">
        <f t="shared" si="72"/>
        <v>0</v>
      </c>
      <c r="U227" s="163">
        <f t="shared" si="72"/>
        <v>0</v>
      </c>
      <c r="V227" s="163">
        <f t="shared" si="72"/>
        <v>0</v>
      </c>
      <c r="W227" s="163">
        <f t="shared" si="72"/>
        <v>0</v>
      </c>
      <c r="X227" s="163">
        <f t="shared" si="72"/>
        <v>0</v>
      </c>
      <c r="Y227" s="163">
        <f t="shared" si="72"/>
        <v>0</v>
      </c>
      <c r="Z227" s="163">
        <f t="shared" si="72"/>
        <v>0</v>
      </c>
      <c r="AA227" s="163">
        <f t="shared" si="72"/>
        <v>0</v>
      </c>
      <c r="AB227" s="163">
        <f t="shared" si="72"/>
        <v>0</v>
      </c>
      <c r="AC227" s="163">
        <f t="shared" si="72"/>
        <v>0</v>
      </c>
      <c r="AD227" s="163">
        <f t="shared" si="72"/>
        <v>0</v>
      </c>
      <c r="AE227" s="163">
        <f t="shared" si="72"/>
        <v>0</v>
      </c>
      <c r="AF227" s="176">
        <f t="shared" si="72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73"/>
        <v>0</v>
      </c>
      <c r="D228" s="163">
        <f t="shared" si="66"/>
        <v>0</v>
      </c>
      <c r="E228" s="163">
        <f t="shared" si="66"/>
        <v>0</v>
      </c>
      <c r="F228" s="163">
        <f t="shared" si="73"/>
        <v>0</v>
      </c>
      <c r="G228" s="163">
        <f t="shared" si="73"/>
        <v>0</v>
      </c>
      <c r="H228" s="163">
        <f t="shared" si="73"/>
        <v>0</v>
      </c>
      <c r="I228" s="163">
        <f t="shared" si="73"/>
        <v>0</v>
      </c>
      <c r="J228" s="163">
        <f t="shared" si="73"/>
        <v>0</v>
      </c>
      <c r="K228" s="163">
        <f t="shared" si="73"/>
        <v>0</v>
      </c>
      <c r="L228" s="163">
        <f t="shared" si="73"/>
        <v>0</v>
      </c>
      <c r="M228" s="163">
        <f t="shared" si="73"/>
        <v>0</v>
      </c>
      <c r="N228" s="163">
        <f t="shared" si="73"/>
        <v>0</v>
      </c>
      <c r="O228" s="163">
        <f t="shared" si="73"/>
        <v>0</v>
      </c>
      <c r="P228" s="163">
        <f t="shared" si="73"/>
        <v>0</v>
      </c>
      <c r="Q228" s="163">
        <f t="shared" si="73"/>
        <v>0</v>
      </c>
      <c r="R228" s="163">
        <f t="shared" si="73"/>
        <v>0</v>
      </c>
      <c r="S228" s="163">
        <f t="shared" si="72"/>
        <v>0</v>
      </c>
      <c r="T228" s="163">
        <f t="shared" si="72"/>
        <v>0</v>
      </c>
      <c r="U228" s="163">
        <f t="shared" si="72"/>
        <v>0</v>
      </c>
      <c r="V228" s="163">
        <f t="shared" si="72"/>
        <v>0</v>
      </c>
      <c r="W228" s="163">
        <f t="shared" si="72"/>
        <v>0</v>
      </c>
      <c r="X228" s="163">
        <f t="shared" si="72"/>
        <v>0</v>
      </c>
      <c r="Y228" s="163">
        <f t="shared" si="72"/>
        <v>0</v>
      </c>
      <c r="Z228" s="163">
        <f t="shared" si="72"/>
        <v>0</v>
      </c>
      <c r="AA228" s="163">
        <f t="shared" si="72"/>
        <v>0</v>
      </c>
      <c r="AB228" s="163">
        <f t="shared" si="72"/>
        <v>0</v>
      </c>
      <c r="AC228" s="163">
        <f t="shared" si="72"/>
        <v>0</v>
      </c>
      <c r="AD228" s="163">
        <f t="shared" si="72"/>
        <v>0</v>
      </c>
      <c r="AE228" s="163">
        <f t="shared" si="72"/>
        <v>0</v>
      </c>
      <c r="AF228" s="176">
        <f t="shared" si="72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73"/>
        <v>0</v>
      </c>
      <c r="D229" s="163">
        <f t="shared" si="66"/>
        <v>0</v>
      </c>
      <c r="E229" s="163">
        <f t="shared" si="66"/>
        <v>0</v>
      </c>
      <c r="F229" s="163">
        <f t="shared" si="73"/>
        <v>0</v>
      </c>
      <c r="G229" s="163">
        <f t="shared" si="73"/>
        <v>0</v>
      </c>
      <c r="H229" s="163">
        <f t="shared" si="73"/>
        <v>0</v>
      </c>
      <c r="I229" s="163">
        <f t="shared" si="73"/>
        <v>0</v>
      </c>
      <c r="J229" s="163">
        <f t="shared" si="73"/>
        <v>0</v>
      </c>
      <c r="K229" s="163">
        <f t="shared" si="73"/>
        <v>0</v>
      </c>
      <c r="L229" s="163">
        <f t="shared" si="73"/>
        <v>0</v>
      </c>
      <c r="M229" s="163">
        <f t="shared" si="73"/>
        <v>0</v>
      </c>
      <c r="N229" s="163">
        <f t="shared" si="73"/>
        <v>0</v>
      </c>
      <c r="O229" s="163">
        <f t="shared" si="73"/>
        <v>0</v>
      </c>
      <c r="P229" s="163">
        <f t="shared" si="73"/>
        <v>0</v>
      </c>
      <c r="Q229" s="163">
        <f t="shared" si="73"/>
        <v>0</v>
      </c>
      <c r="R229" s="163">
        <f t="shared" si="73"/>
        <v>0</v>
      </c>
      <c r="S229" s="163">
        <f t="shared" si="72"/>
        <v>0</v>
      </c>
      <c r="T229" s="163">
        <f t="shared" si="72"/>
        <v>0</v>
      </c>
      <c r="U229" s="163">
        <f t="shared" si="72"/>
        <v>0</v>
      </c>
      <c r="V229" s="163">
        <f t="shared" si="72"/>
        <v>0</v>
      </c>
      <c r="W229" s="163">
        <f t="shared" si="72"/>
        <v>0</v>
      </c>
      <c r="X229" s="163">
        <f t="shared" si="72"/>
        <v>0</v>
      </c>
      <c r="Y229" s="163">
        <f t="shared" si="72"/>
        <v>0</v>
      </c>
      <c r="Z229" s="163">
        <f t="shared" si="72"/>
        <v>0</v>
      </c>
      <c r="AA229" s="163">
        <f t="shared" si="72"/>
        <v>0</v>
      </c>
      <c r="AB229" s="163">
        <f t="shared" si="72"/>
        <v>0</v>
      </c>
      <c r="AC229" s="163">
        <f t="shared" si="72"/>
        <v>0</v>
      </c>
      <c r="AD229" s="163">
        <f t="shared" si="72"/>
        <v>0</v>
      </c>
      <c r="AE229" s="163">
        <f t="shared" si="72"/>
        <v>0</v>
      </c>
      <c r="AF229" s="176">
        <f t="shared" si="72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73"/>
        <v>0</v>
      </c>
      <c r="D230" s="163">
        <f t="shared" si="66"/>
        <v>0</v>
      </c>
      <c r="E230" s="163">
        <f t="shared" si="66"/>
        <v>0</v>
      </c>
      <c r="F230" s="163">
        <f t="shared" si="73"/>
        <v>0</v>
      </c>
      <c r="G230" s="163">
        <f t="shared" si="73"/>
        <v>0</v>
      </c>
      <c r="H230" s="163">
        <f t="shared" si="73"/>
        <v>0</v>
      </c>
      <c r="I230" s="163">
        <f t="shared" si="73"/>
        <v>0</v>
      </c>
      <c r="J230" s="163">
        <f t="shared" si="73"/>
        <v>0</v>
      </c>
      <c r="K230" s="163">
        <f t="shared" si="73"/>
        <v>0</v>
      </c>
      <c r="L230" s="163">
        <f t="shared" si="73"/>
        <v>0</v>
      </c>
      <c r="M230" s="163">
        <f t="shared" si="73"/>
        <v>0</v>
      </c>
      <c r="N230" s="163">
        <f t="shared" si="73"/>
        <v>0</v>
      </c>
      <c r="O230" s="163">
        <f t="shared" si="73"/>
        <v>0</v>
      </c>
      <c r="P230" s="163">
        <f t="shared" si="73"/>
        <v>0</v>
      </c>
      <c r="Q230" s="163">
        <f t="shared" si="73"/>
        <v>0</v>
      </c>
      <c r="R230" s="163">
        <f t="shared" si="73"/>
        <v>0</v>
      </c>
      <c r="S230" s="163">
        <f t="shared" si="72"/>
        <v>0</v>
      </c>
      <c r="T230" s="163">
        <f t="shared" si="72"/>
        <v>0</v>
      </c>
      <c r="U230" s="163">
        <f t="shared" si="72"/>
        <v>0</v>
      </c>
      <c r="V230" s="163">
        <f t="shared" si="72"/>
        <v>0</v>
      </c>
      <c r="W230" s="163">
        <f t="shared" si="72"/>
        <v>0</v>
      </c>
      <c r="X230" s="163">
        <f t="shared" si="72"/>
        <v>0</v>
      </c>
      <c r="Y230" s="163">
        <f t="shared" si="72"/>
        <v>0</v>
      </c>
      <c r="Z230" s="163">
        <f t="shared" si="72"/>
        <v>0</v>
      </c>
      <c r="AA230" s="163">
        <f t="shared" si="72"/>
        <v>0</v>
      </c>
      <c r="AB230" s="163">
        <f t="shared" si="72"/>
        <v>0</v>
      </c>
      <c r="AC230" s="163">
        <f t="shared" si="72"/>
        <v>0</v>
      </c>
      <c r="AD230" s="163">
        <f t="shared" si="72"/>
        <v>0</v>
      </c>
      <c r="AE230" s="163">
        <f t="shared" si="72"/>
        <v>0</v>
      </c>
      <c r="AF230" s="176">
        <f t="shared" si="72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73"/>
        <v>0</v>
      </c>
      <c r="D231" s="163">
        <f t="shared" si="66"/>
        <v>0</v>
      </c>
      <c r="E231" s="163">
        <f t="shared" si="66"/>
        <v>0</v>
      </c>
      <c r="F231" s="163">
        <f t="shared" si="73"/>
        <v>0</v>
      </c>
      <c r="G231" s="163">
        <f t="shared" si="73"/>
        <v>0</v>
      </c>
      <c r="H231" s="163">
        <f t="shared" si="73"/>
        <v>0</v>
      </c>
      <c r="I231" s="163">
        <f t="shared" si="73"/>
        <v>0</v>
      </c>
      <c r="J231" s="163">
        <f t="shared" si="73"/>
        <v>0</v>
      </c>
      <c r="K231" s="163">
        <f t="shared" si="73"/>
        <v>0</v>
      </c>
      <c r="L231" s="163">
        <f t="shared" si="73"/>
        <v>0</v>
      </c>
      <c r="M231" s="163">
        <f t="shared" si="73"/>
        <v>0</v>
      </c>
      <c r="N231" s="163">
        <f t="shared" si="73"/>
        <v>0</v>
      </c>
      <c r="O231" s="163">
        <f t="shared" si="73"/>
        <v>0</v>
      </c>
      <c r="P231" s="163">
        <f t="shared" si="73"/>
        <v>0</v>
      </c>
      <c r="Q231" s="163">
        <f t="shared" si="73"/>
        <v>0</v>
      </c>
      <c r="R231" s="163">
        <f t="shared" si="73"/>
        <v>0</v>
      </c>
      <c r="S231" s="163">
        <f t="shared" si="72"/>
        <v>0</v>
      </c>
      <c r="T231" s="163">
        <f t="shared" si="72"/>
        <v>0</v>
      </c>
      <c r="U231" s="163">
        <f t="shared" si="72"/>
        <v>0</v>
      </c>
      <c r="V231" s="163">
        <f t="shared" si="72"/>
        <v>0</v>
      </c>
      <c r="W231" s="163">
        <f t="shared" si="72"/>
        <v>0</v>
      </c>
      <c r="X231" s="163">
        <f t="shared" si="72"/>
        <v>0</v>
      </c>
      <c r="Y231" s="163">
        <f t="shared" si="72"/>
        <v>0</v>
      </c>
      <c r="Z231" s="163">
        <f t="shared" si="72"/>
        <v>0</v>
      </c>
      <c r="AA231" s="163">
        <f t="shared" si="72"/>
        <v>0</v>
      </c>
      <c r="AB231" s="163">
        <f t="shared" si="72"/>
        <v>0</v>
      </c>
      <c r="AC231" s="163">
        <f t="shared" si="72"/>
        <v>0</v>
      </c>
      <c r="AD231" s="163">
        <f t="shared" si="72"/>
        <v>0</v>
      </c>
      <c r="AE231" s="163">
        <f t="shared" si="72"/>
        <v>0</v>
      </c>
      <c r="AF231" s="176">
        <f t="shared" si="72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73"/>
        <v>0</v>
      </c>
      <c r="D232" s="163">
        <f t="shared" si="66"/>
        <v>0</v>
      </c>
      <c r="E232" s="163">
        <f t="shared" si="66"/>
        <v>0</v>
      </c>
      <c r="F232" s="163">
        <f t="shared" si="73"/>
        <v>0</v>
      </c>
      <c r="G232" s="163">
        <f t="shared" si="73"/>
        <v>0</v>
      </c>
      <c r="H232" s="163">
        <f t="shared" si="73"/>
        <v>0</v>
      </c>
      <c r="I232" s="163">
        <f t="shared" si="73"/>
        <v>0</v>
      </c>
      <c r="J232" s="163">
        <f t="shared" si="73"/>
        <v>0</v>
      </c>
      <c r="K232" s="163">
        <f t="shared" si="73"/>
        <v>0</v>
      </c>
      <c r="L232" s="163">
        <f t="shared" si="73"/>
        <v>0</v>
      </c>
      <c r="M232" s="163">
        <f t="shared" si="73"/>
        <v>0</v>
      </c>
      <c r="N232" s="163">
        <f t="shared" si="73"/>
        <v>0</v>
      </c>
      <c r="O232" s="163">
        <f t="shared" si="73"/>
        <v>0</v>
      </c>
      <c r="P232" s="163">
        <f t="shared" si="73"/>
        <v>0</v>
      </c>
      <c r="Q232" s="163">
        <f t="shared" si="73"/>
        <v>0</v>
      </c>
      <c r="R232" s="163">
        <f t="shared" ref="R232:AF247" si="74">Q232</f>
        <v>0</v>
      </c>
      <c r="S232" s="163">
        <f t="shared" si="74"/>
        <v>0</v>
      </c>
      <c r="T232" s="163">
        <f t="shared" si="74"/>
        <v>0</v>
      </c>
      <c r="U232" s="163">
        <f t="shared" si="74"/>
        <v>0</v>
      </c>
      <c r="V232" s="163">
        <f t="shared" si="74"/>
        <v>0</v>
      </c>
      <c r="W232" s="163">
        <f t="shared" si="74"/>
        <v>0</v>
      </c>
      <c r="X232" s="163">
        <f t="shared" si="74"/>
        <v>0</v>
      </c>
      <c r="Y232" s="163">
        <f t="shared" si="74"/>
        <v>0</v>
      </c>
      <c r="Z232" s="163">
        <f t="shared" si="74"/>
        <v>0</v>
      </c>
      <c r="AA232" s="163">
        <f t="shared" si="74"/>
        <v>0</v>
      </c>
      <c r="AB232" s="163">
        <f t="shared" si="74"/>
        <v>0</v>
      </c>
      <c r="AC232" s="163">
        <f t="shared" si="74"/>
        <v>0</v>
      </c>
      <c r="AD232" s="163">
        <f t="shared" si="74"/>
        <v>0</v>
      </c>
      <c r="AE232" s="163">
        <f t="shared" si="74"/>
        <v>0</v>
      </c>
      <c r="AF232" s="176">
        <f t="shared" si="74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R248" si="75">B233</f>
        <v>0</v>
      </c>
      <c r="D233" s="163">
        <f t="shared" ref="D233:E264" si="76">C233</f>
        <v>0</v>
      </c>
      <c r="E233" s="163">
        <f t="shared" si="76"/>
        <v>0</v>
      </c>
      <c r="F233" s="163">
        <f t="shared" si="75"/>
        <v>0</v>
      </c>
      <c r="G233" s="163">
        <f t="shared" si="75"/>
        <v>0</v>
      </c>
      <c r="H233" s="163">
        <f t="shared" si="75"/>
        <v>0</v>
      </c>
      <c r="I233" s="163">
        <f t="shared" si="75"/>
        <v>0</v>
      </c>
      <c r="J233" s="163">
        <f t="shared" si="75"/>
        <v>0</v>
      </c>
      <c r="K233" s="163">
        <f t="shared" si="75"/>
        <v>0</v>
      </c>
      <c r="L233" s="163">
        <f t="shared" si="75"/>
        <v>0</v>
      </c>
      <c r="M233" s="163">
        <f t="shared" si="75"/>
        <v>0</v>
      </c>
      <c r="N233" s="163">
        <f t="shared" si="75"/>
        <v>0</v>
      </c>
      <c r="O233" s="163">
        <f t="shared" si="75"/>
        <v>0</v>
      </c>
      <c r="P233" s="163">
        <f t="shared" si="75"/>
        <v>0</v>
      </c>
      <c r="Q233" s="163">
        <f t="shared" si="75"/>
        <v>0</v>
      </c>
      <c r="R233" s="163">
        <f t="shared" si="75"/>
        <v>0</v>
      </c>
      <c r="S233" s="163">
        <f t="shared" si="74"/>
        <v>0</v>
      </c>
      <c r="T233" s="163">
        <f t="shared" si="74"/>
        <v>0</v>
      </c>
      <c r="U233" s="163">
        <f t="shared" si="74"/>
        <v>0</v>
      </c>
      <c r="V233" s="163">
        <f t="shared" si="74"/>
        <v>0</v>
      </c>
      <c r="W233" s="163">
        <f t="shared" si="74"/>
        <v>0</v>
      </c>
      <c r="X233" s="163">
        <f t="shared" si="74"/>
        <v>0</v>
      </c>
      <c r="Y233" s="163">
        <f t="shared" si="74"/>
        <v>0</v>
      </c>
      <c r="Z233" s="163">
        <f t="shared" si="74"/>
        <v>0</v>
      </c>
      <c r="AA233" s="163">
        <f t="shared" si="74"/>
        <v>0</v>
      </c>
      <c r="AB233" s="163">
        <f t="shared" si="74"/>
        <v>0</v>
      </c>
      <c r="AC233" s="163">
        <f t="shared" si="74"/>
        <v>0</v>
      </c>
      <c r="AD233" s="163">
        <f t="shared" si="74"/>
        <v>0</v>
      </c>
      <c r="AE233" s="163">
        <f t="shared" si="74"/>
        <v>0</v>
      </c>
      <c r="AF233" s="176">
        <f t="shared" si="74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75"/>
        <v>0</v>
      </c>
      <c r="D234" s="163">
        <f t="shared" si="76"/>
        <v>0</v>
      </c>
      <c r="E234" s="163">
        <f t="shared" si="76"/>
        <v>0</v>
      </c>
      <c r="F234" s="163">
        <f t="shared" si="75"/>
        <v>0</v>
      </c>
      <c r="G234" s="163">
        <f t="shared" si="75"/>
        <v>0</v>
      </c>
      <c r="H234" s="163">
        <f t="shared" si="75"/>
        <v>0</v>
      </c>
      <c r="I234" s="163">
        <f t="shared" si="75"/>
        <v>0</v>
      </c>
      <c r="J234" s="163">
        <f t="shared" si="75"/>
        <v>0</v>
      </c>
      <c r="K234" s="163">
        <f t="shared" si="75"/>
        <v>0</v>
      </c>
      <c r="L234" s="163">
        <f t="shared" si="75"/>
        <v>0</v>
      </c>
      <c r="M234" s="163">
        <f t="shared" si="75"/>
        <v>0</v>
      </c>
      <c r="N234" s="163">
        <f t="shared" si="75"/>
        <v>0</v>
      </c>
      <c r="O234" s="163">
        <f t="shared" si="75"/>
        <v>0</v>
      </c>
      <c r="P234" s="163">
        <f t="shared" si="75"/>
        <v>0</v>
      </c>
      <c r="Q234" s="163">
        <f t="shared" si="75"/>
        <v>0</v>
      </c>
      <c r="R234" s="163">
        <f t="shared" si="75"/>
        <v>0</v>
      </c>
      <c r="S234" s="163">
        <f t="shared" si="74"/>
        <v>0</v>
      </c>
      <c r="T234" s="163">
        <f t="shared" si="74"/>
        <v>0</v>
      </c>
      <c r="U234" s="163">
        <f t="shared" si="74"/>
        <v>0</v>
      </c>
      <c r="V234" s="163">
        <f t="shared" si="74"/>
        <v>0</v>
      </c>
      <c r="W234" s="163">
        <f t="shared" si="74"/>
        <v>0</v>
      </c>
      <c r="X234" s="163">
        <f t="shared" si="74"/>
        <v>0</v>
      </c>
      <c r="Y234" s="163">
        <f t="shared" si="74"/>
        <v>0</v>
      </c>
      <c r="Z234" s="163">
        <f t="shared" si="74"/>
        <v>0</v>
      </c>
      <c r="AA234" s="163">
        <f t="shared" si="74"/>
        <v>0</v>
      </c>
      <c r="AB234" s="163">
        <f t="shared" si="74"/>
        <v>0</v>
      </c>
      <c r="AC234" s="163">
        <f t="shared" si="74"/>
        <v>0</v>
      </c>
      <c r="AD234" s="163">
        <f t="shared" si="74"/>
        <v>0</v>
      </c>
      <c r="AE234" s="163">
        <f t="shared" si="74"/>
        <v>0</v>
      </c>
      <c r="AF234" s="176">
        <f t="shared" si="74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75"/>
        <v>0</v>
      </c>
      <c r="D235" s="163">
        <f t="shared" si="76"/>
        <v>0</v>
      </c>
      <c r="E235" s="163">
        <f t="shared" si="76"/>
        <v>0</v>
      </c>
      <c r="F235" s="163">
        <f t="shared" si="75"/>
        <v>0</v>
      </c>
      <c r="G235" s="163">
        <f t="shared" si="75"/>
        <v>0</v>
      </c>
      <c r="H235" s="163">
        <f t="shared" si="75"/>
        <v>0</v>
      </c>
      <c r="I235" s="163">
        <f t="shared" si="75"/>
        <v>0</v>
      </c>
      <c r="J235" s="163">
        <f t="shared" si="75"/>
        <v>0</v>
      </c>
      <c r="K235" s="163">
        <f t="shared" si="75"/>
        <v>0</v>
      </c>
      <c r="L235" s="163">
        <f t="shared" si="75"/>
        <v>0</v>
      </c>
      <c r="M235" s="163">
        <f t="shared" si="75"/>
        <v>0</v>
      </c>
      <c r="N235" s="163">
        <f t="shared" si="75"/>
        <v>0</v>
      </c>
      <c r="O235" s="163">
        <f t="shared" si="75"/>
        <v>0</v>
      </c>
      <c r="P235" s="163">
        <f t="shared" si="75"/>
        <v>0</v>
      </c>
      <c r="Q235" s="163">
        <f t="shared" si="75"/>
        <v>0</v>
      </c>
      <c r="R235" s="163">
        <f t="shared" si="75"/>
        <v>0</v>
      </c>
      <c r="S235" s="163">
        <f t="shared" si="74"/>
        <v>0</v>
      </c>
      <c r="T235" s="163">
        <f t="shared" si="74"/>
        <v>0</v>
      </c>
      <c r="U235" s="163">
        <f t="shared" si="74"/>
        <v>0</v>
      </c>
      <c r="V235" s="163">
        <f t="shared" si="74"/>
        <v>0</v>
      </c>
      <c r="W235" s="163">
        <f t="shared" si="74"/>
        <v>0</v>
      </c>
      <c r="X235" s="163">
        <f t="shared" si="74"/>
        <v>0</v>
      </c>
      <c r="Y235" s="163">
        <f t="shared" si="74"/>
        <v>0</v>
      </c>
      <c r="Z235" s="163">
        <f t="shared" si="74"/>
        <v>0</v>
      </c>
      <c r="AA235" s="163">
        <f t="shared" si="74"/>
        <v>0</v>
      </c>
      <c r="AB235" s="163">
        <f t="shared" si="74"/>
        <v>0</v>
      </c>
      <c r="AC235" s="163">
        <f t="shared" si="74"/>
        <v>0</v>
      </c>
      <c r="AD235" s="163">
        <f t="shared" si="74"/>
        <v>0</v>
      </c>
      <c r="AE235" s="163">
        <f t="shared" si="74"/>
        <v>0</v>
      </c>
      <c r="AF235" s="176">
        <f t="shared" si="74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75"/>
        <v>0</v>
      </c>
      <c r="D236" s="163">
        <f t="shared" si="76"/>
        <v>0</v>
      </c>
      <c r="E236" s="163">
        <f t="shared" si="76"/>
        <v>0</v>
      </c>
      <c r="F236" s="163">
        <f t="shared" si="75"/>
        <v>0</v>
      </c>
      <c r="G236" s="163">
        <f t="shared" si="75"/>
        <v>0</v>
      </c>
      <c r="H236" s="163">
        <f t="shared" si="75"/>
        <v>0</v>
      </c>
      <c r="I236" s="163">
        <f t="shared" si="75"/>
        <v>0</v>
      </c>
      <c r="J236" s="163">
        <f t="shared" si="75"/>
        <v>0</v>
      </c>
      <c r="K236" s="163">
        <f t="shared" si="75"/>
        <v>0</v>
      </c>
      <c r="L236" s="163">
        <f t="shared" si="75"/>
        <v>0</v>
      </c>
      <c r="M236" s="163">
        <f t="shared" si="75"/>
        <v>0</v>
      </c>
      <c r="N236" s="163">
        <f t="shared" si="75"/>
        <v>0</v>
      </c>
      <c r="O236" s="163">
        <f t="shared" si="75"/>
        <v>0</v>
      </c>
      <c r="P236" s="163">
        <f t="shared" si="75"/>
        <v>0</v>
      </c>
      <c r="Q236" s="163">
        <f t="shared" si="75"/>
        <v>0</v>
      </c>
      <c r="R236" s="163">
        <f t="shared" si="75"/>
        <v>0</v>
      </c>
      <c r="S236" s="163">
        <f t="shared" si="74"/>
        <v>0</v>
      </c>
      <c r="T236" s="163">
        <f t="shared" si="74"/>
        <v>0</v>
      </c>
      <c r="U236" s="163">
        <f t="shared" si="74"/>
        <v>0</v>
      </c>
      <c r="V236" s="163">
        <f t="shared" si="74"/>
        <v>0</v>
      </c>
      <c r="W236" s="163">
        <f t="shared" si="74"/>
        <v>0</v>
      </c>
      <c r="X236" s="163">
        <f t="shared" si="74"/>
        <v>0</v>
      </c>
      <c r="Y236" s="163">
        <f t="shared" si="74"/>
        <v>0</v>
      </c>
      <c r="Z236" s="163">
        <f t="shared" si="74"/>
        <v>0</v>
      </c>
      <c r="AA236" s="163">
        <f t="shared" si="74"/>
        <v>0</v>
      </c>
      <c r="AB236" s="163">
        <f t="shared" si="74"/>
        <v>0</v>
      </c>
      <c r="AC236" s="163">
        <f t="shared" si="74"/>
        <v>0</v>
      </c>
      <c r="AD236" s="163">
        <f t="shared" si="74"/>
        <v>0</v>
      </c>
      <c r="AE236" s="163">
        <f t="shared" si="74"/>
        <v>0</v>
      </c>
      <c r="AF236" s="176">
        <f t="shared" si="74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75"/>
        <v>0</v>
      </c>
      <c r="D237" s="163">
        <f t="shared" si="76"/>
        <v>0</v>
      </c>
      <c r="E237" s="163">
        <f t="shared" si="76"/>
        <v>0</v>
      </c>
      <c r="F237" s="163">
        <f t="shared" si="75"/>
        <v>0</v>
      </c>
      <c r="G237" s="163">
        <f t="shared" si="75"/>
        <v>0</v>
      </c>
      <c r="H237" s="163">
        <f t="shared" si="75"/>
        <v>0</v>
      </c>
      <c r="I237" s="163">
        <f t="shared" si="75"/>
        <v>0</v>
      </c>
      <c r="J237" s="163">
        <f t="shared" si="75"/>
        <v>0</v>
      </c>
      <c r="K237" s="163">
        <f t="shared" si="75"/>
        <v>0</v>
      </c>
      <c r="L237" s="163">
        <f t="shared" si="75"/>
        <v>0</v>
      </c>
      <c r="M237" s="163">
        <f t="shared" si="75"/>
        <v>0</v>
      </c>
      <c r="N237" s="163">
        <f t="shared" si="75"/>
        <v>0</v>
      </c>
      <c r="O237" s="163">
        <f t="shared" si="75"/>
        <v>0</v>
      </c>
      <c r="P237" s="163">
        <f t="shared" si="75"/>
        <v>0</v>
      </c>
      <c r="Q237" s="163">
        <f t="shared" si="75"/>
        <v>0</v>
      </c>
      <c r="R237" s="163">
        <f t="shared" si="75"/>
        <v>0</v>
      </c>
      <c r="S237" s="163">
        <f t="shared" si="74"/>
        <v>0</v>
      </c>
      <c r="T237" s="163">
        <f t="shared" si="74"/>
        <v>0</v>
      </c>
      <c r="U237" s="163">
        <f t="shared" si="74"/>
        <v>0</v>
      </c>
      <c r="V237" s="163">
        <f t="shared" si="74"/>
        <v>0</v>
      </c>
      <c r="W237" s="163">
        <f t="shared" si="74"/>
        <v>0</v>
      </c>
      <c r="X237" s="163">
        <f t="shared" si="74"/>
        <v>0</v>
      </c>
      <c r="Y237" s="163">
        <f t="shared" si="74"/>
        <v>0</v>
      </c>
      <c r="Z237" s="163">
        <f t="shared" si="74"/>
        <v>0</v>
      </c>
      <c r="AA237" s="163">
        <f t="shared" si="74"/>
        <v>0</v>
      </c>
      <c r="AB237" s="163">
        <f t="shared" si="74"/>
        <v>0</v>
      </c>
      <c r="AC237" s="163">
        <f t="shared" si="74"/>
        <v>0</v>
      </c>
      <c r="AD237" s="163">
        <f t="shared" si="74"/>
        <v>0</v>
      </c>
      <c r="AE237" s="163">
        <f t="shared" si="74"/>
        <v>0</v>
      </c>
      <c r="AF237" s="176">
        <f t="shared" si="74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75"/>
        <v>0</v>
      </c>
      <c r="D238" s="163">
        <f t="shared" si="76"/>
        <v>0</v>
      </c>
      <c r="E238" s="163">
        <f t="shared" si="76"/>
        <v>0</v>
      </c>
      <c r="F238" s="163">
        <f t="shared" si="75"/>
        <v>0</v>
      </c>
      <c r="G238" s="163">
        <f t="shared" si="75"/>
        <v>0</v>
      </c>
      <c r="H238" s="163">
        <f t="shared" si="75"/>
        <v>0</v>
      </c>
      <c r="I238" s="163">
        <f t="shared" si="75"/>
        <v>0</v>
      </c>
      <c r="J238" s="163">
        <f t="shared" si="75"/>
        <v>0</v>
      </c>
      <c r="K238" s="163">
        <f t="shared" si="75"/>
        <v>0</v>
      </c>
      <c r="L238" s="163">
        <f t="shared" si="75"/>
        <v>0</v>
      </c>
      <c r="M238" s="163">
        <f t="shared" si="75"/>
        <v>0</v>
      </c>
      <c r="N238" s="163">
        <f t="shared" si="75"/>
        <v>0</v>
      </c>
      <c r="O238" s="163">
        <f t="shared" si="75"/>
        <v>0</v>
      </c>
      <c r="P238" s="163">
        <f t="shared" si="75"/>
        <v>0</v>
      </c>
      <c r="Q238" s="163">
        <f t="shared" si="75"/>
        <v>0</v>
      </c>
      <c r="R238" s="163">
        <f t="shared" si="75"/>
        <v>0</v>
      </c>
      <c r="S238" s="163">
        <f t="shared" si="74"/>
        <v>0</v>
      </c>
      <c r="T238" s="163">
        <f t="shared" si="74"/>
        <v>0</v>
      </c>
      <c r="U238" s="163">
        <f t="shared" si="74"/>
        <v>0</v>
      </c>
      <c r="V238" s="163">
        <f t="shared" si="74"/>
        <v>0</v>
      </c>
      <c r="W238" s="163">
        <f t="shared" si="74"/>
        <v>0</v>
      </c>
      <c r="X238" s="163">
        <f t="shared" si="74"/>
        <v>0</v>
      </c>
      <c r="Y238" s="163">
        <f t="shared" si="74"/>
        <v>0</v>
      </c>
      <c r="Z238" s="163">
        <f t="shared" si="74"/>
        <v>0</v>
      </c>
      <c r="AA238" s="163">
        <f t="shared" si="74"/>
        <v>0</v>
      </c>
      <c r="AB238" s="163">
        <f t="shared" si="74"/>
        <v>0</v>
      </c>
      <c r="AC238" s="163">
        <f t="shared" si="74"/>
        <v>0</v>
      </c>
      <c r="AD238" s="163">
        <f t="shared" si="74"/>
        <v>0</v>
      </c>
      <c r="AE238" s="163">
        <f t="shared" si="74"/>
        <v>0</v>
      </c>
      <c r="AF238" s="176">
        <f t="shared" si="74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75"/>
        <v>0</v>
      </c>
      <c r="D239" s="163">
        <f t="shared" si="76"/>
        <v>0</v>
      </c>
      <c r="E239" s="163">
        <f t="shared" si="76"/>
        <v>0</v>
      </c>
      <c r="F239" s="163">
        <f t="shared" si="75"/>
        <v>0</v>
      </c>
      <c r="G239" s="163">
        <f t="shared" si="75"/>
        <v>0</v>
      </c>
      <c r="H239" s="163">
        <f t="shared" si="75"/>
        <v>0</v>
      </c>
      <c r="I239" s="163">
        <f t="shared" si="75"/>
        <v>0</v>
      </c>
      <c r="J239" s="163">
        <f t="shared" si="75"/>
        <v>0</v>
      </c>
      <c r="K239" s="163">
        <f t="shared" si="75"/>
        <v>0</v>
      </c>
      <c r="L239" s="163">
        <f t="shared" si="75"/>
        <v>0</v>
      </c>
      <c r="M239" s="163">
        <f t="shared" si="75"/>
        <v>0</v>
      </c>
      <c r="N239" s="163">
        <f t="shared" si="75"/>
        <v>0</v>
      </c>
      <c r="O239" s="163">
        <f t="shared" si="75"/>
        <v>0</v>
      </c>
      <c r="P239" s="163">
        <f t="shared" si="75"/>
        <v>0</v>
      </c>
      <c r="Q239" s="163">
        <f t="shared" si="75"/>
        <v>0</v>
      </c>
      <c r="R239" s="163">
        <f t="shared" si="75"/>
        <v>0</v>
      </c>
      <c r="S239" s="163">
        <f t="shared" si="74"/>
        <v>0</v>
      </c>
      <c r="T239" s="163">
        <f t="shared" si="74"/>
        <v>0</v>
      </c>
      <c r="U239" s="163">
        <f t="shared" si="74"/>
        <v>0</v>
      </c>
      <c r="V239" s="163">
        <f t="shared" si="74"/>
        <v>0</v>
      </c>
      <c r="W239" s="163">
        <f t="shared" si="74"/>
        <v>0</v>
      </c>
      <c r="X239" s="163">
        <f t="shared" si="74"/>
        <v>0</v>
      </c>
      <c r="Y239" s="163">
        <f t="shared" si="74"/>
        <v>0</v>
      </c>
      <c r="Z239" s="163">
        <f t="shared" si="74"/>
        <v>0</v>
      </c>
      <c r="AA239" s="163">
        <f t="shared" si="74"/>
        <v>0</v>
      </c>
      <c r="AB239" s="163">
        <f t="shared" si="74"/>
        <v>0</v>
      </c>
      <c r="AC239" s="163">
        <f t="shared" si="74"/>
        <v>0</v>
      </c>
      <c r="AD239" s="163">
        <f t="shared" si="74"/>
        <v>0</v>
      </c>
      <c r="AE239" s="163">
        <f t="shared" si="74"/>
        <v>0</v>
      </c>
      <c r="AF239" s="176">
        <f t="shared" si="74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75"/>
        <v>0</v>
      </c>
      <c r="D240" s="163">
        <f t="shared" si="76"/>
        <v>0</v>
      </c>
      <c r="E240" s="163">
        <f t="shared" si="76"/>
        <v>0</v>
      </c>
      <c r="F240" s="163">
        <f t="shared" si="75"/>
        <v>0</v>
      </c>
      <c r="G240" s="163">
        <f t="shared" si="75"/>
        <v>0</v>
      </c>
      <c r="H240" s="163">
        <f t="shared" si="75"/>
        <v>0</v>
      </c>
      <c r="I240" s="163">
        <f t="shared" si="75"/>
        <v>0</v>
      </c>
      <c r="J240" s="163">
        <f t="shared" si="75"/>
        <v>0</v>
      </c>
      <c r="K240" s="163">
        <f t="shared" si="75"/>
        <v>0</v>
      </c>
      <c r="L240" s="163">
        <f t="shared" si="75"/>
        <v>0</v>
      </c>
      <c r="M240" s="163">
        <f t="shared" si="75"/>
        <v>0</v>
      </c>
      <c r="N240" s="163">
        <f t="shared" si="75"/>
        <v>0</v>
      </c>
      <c r="O240" s="163">
        <f t="shared" si="75"/>
        <v>0</v>
      </c>
      <c r="P240" s="163">
        <f t="shared" si="75"/>
        <v>0</v>
      </c>
      <c r="Q240" s="163">
        <f t="shared" si="75"/>
        <v>0</v>
      </c>
      <c r="R240" s="163">
        <f t="shared" si="75"/>
        <v>0</v>
      </c>
      <c r="S240" s="163">
        <f t="shared" si="74"/>
        <v>0</v>
      </c>
      <c r="T240" s="163">
        <f t="shared" si="74"/>
        <v>0</v>
      </c>
      <c r="U240" s="163">
        <f t="shared" si="74"/>
        <v>0</v>
      </c>
      <c r="V240" s="163">
        <f t="shared" si="74"/>
        <v>0</v>
      </c>
      <c r="W240" s="163">
        <f t="shared" si="74"/>
        <v>0</v>
      </c>
      <c r="X240" s="163">
        <f t="shared" si="74"/>
        <v>0</v>
      </c>
      <c r="Y240" s="163">
        <f t="shared" si="74"/>
        <v>0</v>
      </c>
      <c r="Z240" s="163">
        <f t="shared" si="74"/>
        <v>0</v>
      </c>
      <c r="AA240" s="163">
        <f t="shared" si="74"/>
        <v>0</v>
      </c>
      <c r="AB240" s="163">
        <f t="shared" si="74"/>
        <v>0</v>
      </c>
      <c r="AC240" s="163">
        <f t="shared" si="74"/>
        <v>0</v>
      </c>
      <c r="AD240" s="163">
        <f t="shared" si="74"/>
        <v>0</v>
      </c>
      <c r="AE240" s="163">
        <f t="shared" si="74"/>
        <v>0</v>
      </c>
      <c r="AF240" s="176">
        <f t="shared" si="74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75"/>
        <v>0</v>
      </c>
      <c r="D241" s="163">
        <f t="shared" si="76"/>
        <v>0</v>
      </c>
      <c r="E241" s="163">
        <f t="shared" si="76"/>
        <v>0</v>
      </c>
      <c r="F241" s="163">
        <f t="shared" si="75"/>
        <v>0</v>
      </c>
      <c r="G241" s="163">
        <f t="shared" si="75"/>
        <v>0</v>
      </c>
      <c r="H241" s="163">
        <f t="shared" si="75"/>
        <v>0</v>
      </c>
      <c r="I241" s="163">
        <f t="shared" si="75"/>
        <v>0</v>
      </c>
      <c r="J241" s="163">
        <f t="shared" si="75"/>
        <v>0</v>
      </c>
      <c r="K241" s="163">
        <f t="shared" si="75"/>
        <v>0</v>
      </c>
      <c r="L241" s="163">
        <f t="shared" si="75"/>
        <v>0</v>
      </c>
      <c r="M241" s="163">
        <f t="shared" si="75"/>
        <v>0</v>
      </c>
      <c r="N241" s="163">
        <f t="shared" si="75"/>
        <v>0</v>
      </c>
      <c r="O241" s="163">
        <f t="shared" si="75"/>
        <v>0</v>
      </c>
      <c r="P241" s="163">
        <f t="shared" si="75"/>
        <v>0</v>
      </c>
      <c r="Q241" s="163">
        <f t="shared" si="75"/>
        <v>0</v>
      </c>
      <c r="R241" s="163">
        <f t="shared" si="75"/>
        <v>0</v>
      </c>
      <c r="S241" s="163">
        <f t="shared" si="74"/>
        <v>0</v>
      </c>
      <c r="T241" s="163">
        <f t="shared" si="74"/>
        <v>0</v>
      </c>
      <c r="U241" s="163">
        <f t="shared" si="74"/>
        <v>0</v>
      </c>
      <c r="V241" s="163">
        <f t="shared" si="74"/>
        <v>0</v>
      </c>
      <c r="W241" s="163">
        <f t="shared" si="74"/>
        <v>0</v>
      </c>
      <c r="X241" s="163">
        <f t="shared" si="74"/>
        <v>0</v>
      </c>
      <c r="Y241" s="163">
        <f t="shared" si="74"/>
        <v>0</v>
      </c>
      <c r="Z241" s="163">
        <f t="shared" si="74"/>
        <v>0</v>
      </c>
      <c r="AA241" s="163">
        <f t="shared" si="74"/>
        <v>0</v>
      </c>
      <c r="AB241" s="163">
        <f t="shared" si="74"/>
        <v>0</v>
      </c>
      <c r="AC241" s="163">
        <f t="shared" si="74"/>
        <v>0</v>
      </c>
      <c r="AD241" s="163">
        <f t="shared" si="74"/>
        <v>0</v>
      </c>
      <c r="AE241" s="163">
        <f t="shared" si="74"/>
        <v>0</v>
      </c>
      <c r="AF241" s="176">
        <f t="shared" si="74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75"/>
        <v>0</v>
      </c>
      <c r="D242" s="163">
        <f t="shared" si="76"/>
        <v>0</v>
      </c>
      <c r="E242" s="163">
        <f t="shared" si="76"/>
        <v>0</v>
      </c>
      <c r="F242" s="163">
        <f t="shared" si="75"/>
        <v>0</v>
      </c>
      <c r="G242" s="163">
        <f t="shared" si="75"/>
        <v>0</v>
      </c>
      <c r="H242" s="163">
        <f t="shared" si="75"/>
        <v>0</v>
      </c>
      <c r="I242" s="163">
        <f t="shared" si="75"/>
        <v>0</v>
      </c>
      <c r="J242" s="163">
        <f t="shared" si="75"/>
        <v>0</v>
      </c>
      <c r="K242" s="163">
        <f t="shared" si="75"/>
        <v>0</v>
      </c>
      <c r="L242" s="163">
        <f t="shared" si="75"/>
        <v>0</v>
      </c>
      <c r="M242" s="163">
        <f t="shared" si="75"/>
        <v>0</v>
      </c>
      <c r="N242" s="163">
        <f t="shared" si="75"/>
        <v>0</v>
      </c>
      <c r="O242" s="163">
        <f t="shared" si="75"/>
        <v>0</v>
      </c>
      <c r="P242" s="163">
        <f t="shared" si="75"/>
        <v>0</v>
      </c>
      <c r="Q242" s="163">
        <f t="shared" si="75"/>
        <v>0</v>
      </c>
      <c r="R242" s="163">
        <f t="shared" si="75"/>
        <v>0</v>
      </c>
      <c r="S242" s="163">
        <f t="shared" si="74"/>
        <v>0</v>
      </c>
      <c r="T242" s="163">
        <f t="shared" si="74"/>
        <v>0</v>
      </c>
      <c r="U242" s="163">
        <f t="shared" si="74"/>
        <v>0</v>
      </c>
      <c r="V242" s="163">
        <f t="shared" si="74"/>
        <v>0</v>
      </c>
      <c r="W242" s="163">
        <f t="shared" si="74"/>
        <v>0</v>
      </c>
      <c r="X242" s="163">
        <f t="shared" si="74"/>
        <v>0</v>
      </c>
      <c r="Y242" s="163">
        <f t="shared" si="74"/>
        <v>0</v>
      </c>
      <c r="Z242" s="163">
        <f t="shared" si="74"/>
        <v>0</v>
      </c>
      <c r="AA242" s="163">
        <f t="shared" si="74"/>
        <v>0</v>
      </c>
      <c r="AB242" s="163">
        <f t="shared" si="74"/>
        <v>0</v>
      </c>
      <c r="AC242" s="163">
        <f t="shared" si="74"/>
        <v>0</v>
      </c>
      <c r="AD242" s="163">
        <f t="shared" si="74"/>
        <v>0</v>
      </c>
      <c r="AE242" s="163">
        <f t="shared" si="74"/>
        <v>0</v>
      </c>
      <c r="AF242" s="176">
        <f t="shared" si="74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75"/>
        <v>0</v>
      </c>
      <c r="D243" s="163">
        <f t="shared" si="76"/>
        <v>0</v>
      </c>
      <c r="E243" s="163">
        <f t="shared" si="76"/>
        <v>0</v>
      </c>
      <c r="F243" s="163">
        <f t="shared" si="75"/>
        <v>0</v>
      </c>
      <c r="G243" s="163">
        <f t="shared" si="75"/>
        <v>0</v>
      </c>
      <c r="H243" s="163">
        <f t="shared" si="75"/>
        <v>0</v>
      </c>
      <c r="I243" s="163">
        <f t="shared" si="75"/>
        <v>0</v>
      </c>
      <c r="J243" s="163">
        <f t="shared" si="75"/>
        <v>0</v>
      </c>
      <c r="K243" s="163">
        <f t="shared" si="75"/>
        <v>0</v>
      </c>
      <c r="L243" s="163">
        <f t="shared" si="75"/>
        <v>0</v>
      </c>
      <c r="M243" s="163">
        <f t="shared" si="75"/>
        <v>0</v>
      </c>
      <c r="N243" s="163">
        <f t="shared" si="75"/>
        <v>0</v>
      </c>
      <c r="O243" s="163">
        <f t="shared" si="75"/>
        <v>0</v>
      </c>
      <c r="P243" s="163">
        <f t="shared" si="75"/>
        <v>0</v>
      </c>
      <c r="Q243" s="163">
        <f t="shared" si="75"/>
        <v>0</v>
      </c>
      <c r="R243" s="163">
        <f t="shared" si="75"/>
        <v>0</v>
      </c>
      <c r="S243" s="163">
        <f t="shared" si="74"/>
        <v>0</v>
      </c>
      <c r="T243" s="163">
        <f t="shared" si="74"/>
        <v>0</v>
      </c>
      <c r="U243" s="163">
        <f t="shared" si="74"/>
        <v>0</v>
      </c>
      <c r="V243" s="163">
        <f t="shared" si="74"/>
        <v>0</v>
      </c>
      <c r="W243" s="163">
        <f t="shared" si="74"/>
        <v>0</v>
      </c>
      <c r="X243" s="163">
        <f t="shared" si="74"/>
        <v>0</v>
      </c>
      <c r="Y243" s="163">
        <f t="shared" si="74"/>
        <v>0</v>
      </c>
      <c r="Z243" s="163">
        <f t="shared" si="74"/>
        <v>0</v>
      </c>
      <c r="AA243" s="163">
        <f t="shared" si="74"/>
        <v>0</v>
      </c>
      <c r="AB243" s="163">
        <f t="shared" si="74"/>
        <v>0</v>
      </c>
      <c r="AC243" s="163">
        <f t="shared" si="74"/>
        <v>0</v>
      </c>
      <c r="AD243" s="163">
        <f t="shared" si="74"/>
        <v>0</v>
      </c>
      <c r="AE243" s="163">
        <f t="shared" si="74"/>
        <v>0</v>
      </c>
      <c r="AF243" s="176">
        <f t="shared" si="74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75"/>
        <v>0</v>
      </c>
      <c r="D244" s="163">
        <f t="shared" si="76"/>
        <v>0</v>
      </c>
      <c r="E244" s="163">
        <f t="shared" si="76"/>
        <v>0</v>
      </c>
      <c r="F244" s="163">
        <f t="shared" si="75"/>
        <v>0</v>
      </c>
      <c r="G244" s="163">
        <f t="shared" si="75"/>
        <v>0</v>
      </c>
      <c r="H244" s="163">
        <f t="shared" si="75"/>
        <v>0</v>
      </c>
      <c r="I244" s="163">
        <f t="shared" si="75"/>
        <v>0</v>
      </c>
      <c r="J244" s="163">
        <f t="shared" si="75"/>
        <v>0</v>
      </c>
      <c r="K244" s="163">
        <f t="shared" si="75"/>
        <v>0</v>
      </c>
      <c r="L244" s="163">
        <f t="shared" si="75"/>
        <v>0</v>
      </c>
      <c r="M244" s="163">
        <f t="shared" si="75"/>
        <v>0</v>
      </c>
      <c r="N244" s="163">
        <f t="shared" si="75"/>
        <v>0</v>
      </c>
      <c r="O244" s="163">
        <f t="shared" si="75"/>
        <v>0</v>
      </c>
      <c r="P244" s="163">
        <f t="shared" si="75"/>
        <v>0</v>
      </c>
      <c r="Q244" s="163">
        <f t="shared" si="75"/>
        <v>0</v>
      </c>
      <c r="R244" s="163">
        <f t="shared" si="75"/>
        <v>0</v>
      </c>
      <c r="S244" s="163">
        <f t="shared" si="74"/>
        <v>0</v>
      </c>
      <c r="T244" s="163">
        <f t="shared" si="74"/>
        <v>0</v>
      </c>
      <c r="U244" s="163">
        <f t="shared" si="74"/>
        <v>0</v>
      </c>
      <c r="V244" s="163">
        <f t="shared" si="74"/>
        <v>0</v>
      </c>
      <c r="W244" s="163">
        <f t="shared" si="74"/>
        <v>0</v>
      </c>
      <c r="X244" s="163">
        <f t="shared" si="74"/>
        <v>0</v>
      </c>
      <c r="Y244" s="163">
        <f t="shared" si="74"/>
        <v>0</v>
      </c>
      <c r="Z244" s="163">
        <f t="shared" si="74"/>
        <v>0</v>
      </c>
      <c r="AA244" s="163">
        <f t="shared" si="74"/>
        <v>0</v>
      </c>
      <c r="AB244" s="163">
        <f t="shared" si="74"/>
        <v>0</v>
      </c>
      <c r="AC244" s="163">
        <f t="shared" si="74"/>
        <v>0</v>
      </c>
      <c r="AD244" s="163">
        <f t="shared" si="74"/>
        <v>0</v>
      </c>
      <c r="AE244" s="163">
        <f t="shared" si="74"/>
        <v>0</v>
      </c>
      <c r="AF244" s="176">
        <f t="shared" si="74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75"/>
        <v>0</v>
      </c>
      <c r="D245" s="163">
        <f t="shared" si="76"/>
        <v>0</v>
      </c>
      <c r="E245" s="163">
        <f t="shared" si="76"/>
        <v>0</v>
      </c>
      <c r="F245" s="163">
        <f t="shared" si="75"/>
        <v>0</v>
      </c>
      <c r="G245" s="163">
        <f t="shared" si="75"/>
        <v>0</v>
      </c>
      <c r="H245" s="163">
        <f t="shared" si="75"/>
        <v>0</v>
      </c>
      <c r="I245" s="163">
        <f t="shared" si="75"/>
        <v>0</v>
      </c>
      <c r="J245" s="163">
        <f t="shared" si="75"/>
        <v>0</v>
      </c>
      <c r="K245" s="163">
        <f t="shared" si="75"/>
        <v>0</v>
      </c>
      <c r="L245" s="163">
        <f t="shared" si="75"/>
        <v>0</v>
      </c>
      <c r="M245" s="163">
        <f t="shared" si="75"/>
        <v>0</v>
      </c>
      <c r="N245" s="163">
        <f t="shared" si="75"/>
        <v>0</v>
      </c>
      <c r="O245" s="163">
        <f t="shared" si="75"/>
        <v>0</v>
      </c>
      <c r="P245" s="163">
        <f t="shared" si="75"/>
        <v>0</v>
      </c>
      <c r="Q245" s="163">
        <f t="shared" si="75"/>
        <v>0</v>
      </c>
      <c r="R245" s="163">
        <f t="shared" si="75"/>
        <v>0</v>
      </c>
      <c r="S245" s="163">
        <f t="shared" si="74"/>
        <v>0</v>
      </c>
      <c r="T245" s="163">
        <f t="shared" si="74"/>
        <v>0</v>
      </c>
      <c r="U245" s="163">
        <f t="shared" si="74"/>
        <v>0</v>
      </c>
      <c r="V245" s="163">
        <f t="shared" si="74"/>
        <v>0</v>
      </c>
      <c r="W245" s="163">
        <f t="shared" si="74"/>
        <v>0</v>
      </c>
      <c r="X245" s="163">
        <f t="shared" si="74"/>
        <v>0</v>
      </c>
      <c r="Y245" s="163">
        <f t="shared" si="74"/>
        <v>0</v>
      </c>
      <c r="Z245" s="163">
        <f t="shared" si="74"/>
        <v>0</v>
      </c>
      <c r="AA245" s="163">
        <f t="shared" si="74"/>
        <v>0</v>
      </c>
      <c r="AB245" s="163">
        <f t="shared" si="74"/>
        <v>0</v>
      </c>
      <c r="AC245" s="163">
        <f t="shared" si="74"/>
        <v>0</v>
      </c>
      <c r="AD245" s="163">
        <f t="shared" si="74"/>
        <v>0</v>
      </c>
      <c r="AE245" s="163">
        <f t="shared" si="74"/>
        <v>0</v>
      </c>
      <c r="AF245" s="176">
        <f t="shared" si="74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75"/>
        <v>0</v>
      </c>
      <c r="D246" s="163">
        <f t="shared" si="76"/>
        <v>0</v>
      </c>
      <c r="E246" s="163">
        <f t="shared" si="76"/>
        <v>0</v>
      </c>
      <c r="F246" s="163">
        <f t="shared" si="75"/>
        <v>0</v>
      </c>
      <c r="G246" s="163">
        <f t="shared" si="75"/>
        <v>0</v>
      </c>
      <c r="H246" s="163">
        <f t="shared" si="75"/>
        <v>0</v>
      </c>
      <c r="I246" s="163">
        <f t="shared" si="75"/>
        <v>0</v>
      </c>
      <c r="J246" s="163">
        <f t="shared" si="75"/>
        <v>0</v>
      </c>
      <c r="K246" s="163">
        <f t="shared" si="75"/>
        <v>0</v>
      </c>
      <c r="L246" s="163">
        <f t="shared" si="75"/>
        <v>0</v>
      </c>
      <c r="M246" s="163">
        <f t="shared" si="75"/>
        <v>0</v>
      </c>
      <c r="N246" s="163">
        <f t="shared" si="75"/>
        <v>0</v>
      </c>
      <c r="O246" s="163">
        <f t="shared" si="75"/>
        <v>0</v>
      </c>
      <c r="P246" s="163">
        <f t="shared" si="75"/>
        <v>0</v>
      </c>
      <c r="Q246" s="163">
        <f t="shared" si="75"/>
        <v>0</v>
      </c>
      <c r="R246" s="163">
        <f t="shared" si="75"/>
        <v>0</v>
      </c>
      <c r="S246" s="163">
        <f t="shared" si="74"/>
        <v>0</v>
      </c>
      <c r="T246" s="163">
        <f t="shared" si="74"/>
        <v>0</v>
      </c>
      <c r="U246" s="163">
        <f t="shared" si="74"/>
        <v>0</v>
      </c>
      <c r="V246" s="163">
        <f t="shared" si="74"/>
        <v>0</v>
      </c>
      <c r="W246" s="163">
        <f t="shared" si="74"/>
        <v>0</v>
      </c>
      <c r="X246" s="163">
        <f t="shared" si="74"/>
        <v>0</v>
      </c>
      <c r="Y246" s="163">
        <f t="shared" si="74"/>
        <v>0</v>
      </c>
      <c r="Z246" s="163">
        <f t="shared" si="74"/>
        <v>0</v>
      </c>
      <c r="AA246" s="163">
        <f t="shared" si="74"/>
        <v>0</v>
      </c>
      <c r="AB246" s="163">
        <f t="shared" si="74"/>
        <v>0</v>
      </c>
      <c r="AC246" s="163">
        <f t="shared" si="74"/>
        <v>0</v>
      </c>
      <c r="AD246" s="163">
        <f t="shared" si="74"/>
        <v>0</v>
      </c>
      <c r="AE246" s="163">
        <f t="shared" si="74"/>
        <v>0</v>
      </c>
      <c r="AF246" s="176">
        <f t="shared" si="74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75"/>
        <v>0</v>
      </c>
      <c r="D247" s="163">
        <f t="shared" si="76"/>
        <v>0</v>
      </c>
      <c r="E247" s="163">
        <f t="shared" si="76"/>
        <v>0</v>
      </c>
      <c r="F247" s="163">
        <f t="shared" si="75"/>
        <v>0</v>
      </c>
      <c r="G247" s="163">
        <f t="shared" si="75"/>
        <v>0</v>
      </c>
      <c r="H247" s="163">
        <f t="shared" si="75"/>
        <v>0</v>
      </c>
      <c r="I247" s="163">
        <f t="shared" si="75"/>
        <v>0</v>
      </c>
      <c r="J247" s="163">
        <f t="shared" si="75"/>
        <v>0</v>
      </c>
      <c r="K247" s="163">
        <f t="shared" si="75"/>
        <v>0</v>
      </c>
      <c r="L247" s="163">
        <f t="shared" si="75"/>
        <v>0</v>
      </c>
      <c r="M247" s="163">
        <f t="shared" si="75"/>
        <v>0</v>
      </c>
      <c r="N247" s="163">
        <f t="shared" si="75"/>
        <v>0</v>
      </c>
      <c r="O247" s="163">
        <f t="shared" si="75"/>
        <v>0</v>
      </c>
      <c r="P247" s="163">
        <f t="shared" si="75"/>
        <v>0</v>
      </c>
      <c r="Q247" s="163">
        <f t="shared" si="75"/>
        <v>0</v>
      </c>
      <c r="R247" s="163">
        <f t="shared" si="75"/>
        <v>0</v>
      </c>
      <c r="S247" s="163">
        <f t="shared" si="74"/>
        <v>0</v>
      </c>
      <c r="T247" s="163">
        <f t="shared" si="74"/>
        <v>0</v>
      </c>
      <c r="U247" s="163">
        <f t="shared" si="74"/>
        <v>0</v>
      </c>
      <c r="V247" s="163">
        <f t="shared" si="74"/>
        <v>0</v>
      </c>
      <c r="W247" s="163">
        <f t="shared" si="74"/>
        <v>0</v>
      </c>
      <c r="X247" s="163">
        <f t="shared" si="74"/>
        <v>0</v>
      </c>
      <c r="Y247" s="163">
        <f t="shared" si="74"/>
        <v>0</v>
      </c>
      <c r="Z247" s="163">
        <f t="shared" si="74"/>
        <v>0</v>
      </c>
      <c r="AA247" s="163">
        <f t="shared" si="74"/>
        <v>0</v>
      </c>
      <c r="AB247" s="163">
        <f t="shared" si="74"/>
        <v>0</v>
      </c>
      <c r="AC247" s="163">
        <f t="shared" si="74"/>
        <v>0</v>
      </c>
      <c r="AD247" s="163">
        <f t="shared" si="74"/>
        <v>0</v>
      </c>
      <c r="AE247" s="163">
        <f t="shared" si="74"/>
        <v>0</v>
      </c>
      <c r="AF247" s="176">
        <f t="shared" si="74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75"/>
        <v>0</v>
      </c>
      <c r="D248" s="163">
        <f t="shared" si="76"/>
        <v>0</v>
      </c>
      <c r="E248" s="163">
        <f t="shared" si="76"/>
        <v>0</v>
      </c>
      <c r="F248" s="163">
        <f t="shared" si="75"/>
        <v>0</v>
      </c>
      <c r="G248" s="163">
        <f t="shared" si="75"/>
        <v>0</v>
      </c>
      <c r="H248" s="163">
        <f t="shared" si="75"/>
        <v>0</v>
      </c>
      <c r="I248" s="163">
        <f t="shared" si="75"/>
        <v>0</v>
      </c>
      <c r="J248" s="163">
        <f t="shared" si="75"/>
        <v>0</v>
      </c>
      <c r="K248" s="163">
        <f t="shared" si="75"/>
        <v>0</v>
      </c>
      <c r="L248" s="163">
        <f t="shared" si="75"/>
        <v>0</v>
      </c>
      <c r="M248" s="163">
        <f t="shared" si="75"/>
        <v>0</v>
      </c>
      <c r="N248" s="163">
        <f t="shared" si="75"/>
        <v>0</v>
      </c>
      <c r="O248" s="163">
        <f t="shared" si="75"/>
        <v>0</v>
      </c>
      <c r="P248" s="163">
        <f t="shared" si="75"/>
        <v>0</v>
      </c>
      <c r="Q248" s="163">
        <f t="shared" si="75"/>
        <v>0</v>
      </c>
      <c r="R248" s="163">
        <f t="shared" ref="R248:AF263" si="77">Q248</f>
        <v>0</v>
      </c>
      <c r="S248" s="163">
        <f t="shared" si="77"/>
        <v>0</v>
      </c>
      <c r="T248" s="163">
        <f t="shared" si="77"/>
        <v>0</v>
      </c>
      <c r="U248" s="163">
        <f t="shared" si="77"/>
        <v>0</v>
      </c>
      <c r="V248" s="163">
        <f t="shared" si="77"/>
        <v>0</v>
      </c>
      <c r="W248" s="163">
        <f t="shared" si="77"/>
        <v>0</v>
      </c>
      <c r="X248" s="163">
        <f t="shared" si="77"/>
        <v>0</v>
      </c>
      <c r="Y248" s="163">
        <f t="shared" si="77"/>
        <v>0</v>
      </c>
      <c r="Z248" s="163">
        <f t="shared" si="77"/>
        <v>0</v>
      </c>
      <c r="AA248" s="163">
        <f t="shared" si="77"/>
        <v>0</v>
      </c>
      <c r="AB248" s="163">
        <f t="shared" si="77"/>
        <v>0</v>
      </c>
      <c r="AC248" s="163">
        <f t="shared" si="77"/>
        <v>0</v>
      </c>
      <c r="AD248" s="163">
        <f t="shared" si="77"/>
        <v>0</v>
      </c>
      <c r="AE248" s="163">
        <f t="shared" si="77"/>
        <v>0</v>
      </c>
      <c r="AF248" s="176">
        <f t="shared" si="77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R264" si="78">B249</f>
        <v>0</v>
      </c>
      <c r="D249" s="163">
        <f t="shared" si="76"/>
        <v>0</v>
      </c>
      <c r="E249" s="163">
        <f t="shared" si="76"/>
        <v>0</v>
      </c>
      <c r="F249" s="163">
        <f t="shared" si="78"/>
        <v>0</v>
      </c>
      <c r="G249" s="163">
        <f t="shared" si="78"/>
        <v>0</v>
      </c>
      <c r="H249" s="163">
        <f t="shared" si="78"/>
        <v>0</v>
      </c>
      <c r="I249" s="163">
        <f t="shared" si="78"/>
        <v>0</v>
      </c>
      <c r="J249" s="163">
        <f t="shared" si="78"/>
        <v>0</v>
      </c>
      <c r="K249" s="163">
        <f t="shared" si="78"/>
        <v>0</v>
      </c>
      <c r="L249" s="163">
        <f t="shared" si="78"/>
        <v>0</v>
      </c>
      <c r="M249" s="163">
        <f t="shared" si="78"/>
        <v>0</v>
      </c>
      <c r="N249" s="163">
        <f t="shared" si="78"/>
        <v>0</v>
      </c>
      <c r="O249" s="163">
        <f t="shared" si="78"/>
        <v>0</v>
      </c>
      <c r="P249" s="163">
        <f t="shared" si="78"/>
        <v>0</v>
      </c>
      <c r="Q249" s="163">
        <f t="shared" si="78"/>
        <v>0</v>
      </c>
      <c r="R249" s="163">
        <f t="shared" si="77"/>
        <v>0</v>
      </c>
      <c r="S249" s="163">
        <f t="shared" si="77"/>
        <v>0</v>
      </c>
      <c r="T249" s="163">
        <f t="shared" si="77"/>
        <v>0</v>
      </c>
      <c r="U249" s="163">
        <f t="shared" si="77"/>
        <v>0</v>
      </c>
      <c r="V249" s="163">
        <f t="shared" si="77"/>
        <v>0</v>
      </c>
      <c r="W249" s="163">
        <f t="shared" si="77"/>
        <v>0</v>
      </c>
      <c r="X249" s="163">
        <f t="shared" si="77"/>
        <v>0</v>
      </c>
      <c r="Y249" s="163">
        <f t="shared" si="77"/>
        <v>0</v>
      </c>
      <c r="Z249" s="163">
        <f t="shared" si="77"/>
        <v>0</v>
      </c>
      <c r="AA249" s="163">
        <f t="shared" si="77"/>
        <v>0</v>
      </c>
      <c r="AB249" s="163">
        <f t="shared" si="77"/>
        <v>0</v>
      </c>
      <c r="AC249" s="163">
        <f t="shared" si="77"/>
        <v>0</v>
      </c>
      <c r="AD249" s="163">
        <f t="shared" si="77"/>
        <v>0</v>
      </c>
      <c r="AE249" s="163">
        <f t="shared" si="77"/>
        <v>0</v>
      </c>
      <c r="AF249" s="176">
        <f t="shared" si="77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78"/>
        <v>0</v>
      </c>
      <c r="D250" s="163">
        <f t="shared" si="76"/>
        <v>0</v>
      </c>
      <c r="E250" s="163">
        <f t="shared" si="76"/>
        <v>0</v>
      </c>
      <c r="F250" s="163">
        <f t="shared" si="78"/>
        <v>0</v>
      </c>
      <c r="G250" s="163">
        <f t="shared" si="78"/>
        <v>0</v>
      </c>
      <c r="H250" s="163">
        <f t="shared" si="78"/>
        <v>0</v>
      </c>
      <c r="I250" s="163">
        <f t="shared" si="78"/>
        <v>0</v>
      </c>
      <c r="J250" s="163">
        <f t="shared" si="78"/>
        <v>0</v>
      </c>
      <c r="K250" s="163">
        <f t="shared" si="78"/>
        <v>0</v>
      </c>
      <c r="L250" s="163">
        <f t="shared" si="78"/>
        <v>0</v>
      </c>
      <c r="M250" s="163">
        <f t="shared" si="78"/>
        <v>0</v>
      </c>
      <c r="N250" s="163">
        <f t="shared" si="78"/>
        <v>0</v>
      </c>
      <c r="O250" s="163">
        <f t="shared" si="78"/>
        <v>0</v>
      </c>
      <c r="P250" s="163">
        <f t="shared" si="78"/>
        <v>0</v>
      </c>
      <c r="Q250" s="163">
        <f t="shared" si="78"/>
        <v>0</v>
      </c>
      <c r="R250" s="163">
        <f t="shared" si="78"/>
        <v>0</v>
      </c>
      <c r="S250" s="163">
        <f t="shared" si="77"/>
        <v>0</v>
      </c>
      <c r="T250" s="163">
        <f t="shared" si="77"/>
        <v>0</v>
      </c>
      <c r="U250" s="163">
        <f t="shared" si="77"/>
        <v>0</v>
      </c>
      <c r="V250" s="163">
        <f t="shared" si="77"/>
        <v>0</v>
      </c>
      <c r="W250" s="163">
        <f t="shared" si="77"/>
        <v>0</v>
      </c>
      <c r="X250" s="163">
        <f t="shared" si="77"/>
        <v>0</v>
      </c>
      <c r="Y250" s="163">
        <f t="shared" si="77"/>
        <v>0</v>
      </c>
      <c r="Z250" s="163">
        <f t="shared" si="77"/>
        <v>0</v>
      </c>
      <c r="AA250" s="163">
        <f t="shared" si="77"/>
        <v>0</v>
      </c>
      <c r="AB250" s="163">
        <f t="shared" si="77"/>
        <v>0</v>
      </c>
      <c r="AC250" s="163">
        <f t="shared" si="77"/>
        <v>0</v>
      </c>
      <c r="AD250" s="163">
        <f t="shared" si="77"/>
        <v>0</v>
      </c>
      <c r="AE250" s="163">
        <f t="shared" si="77"/>
        <v>0</v>
      </c>
      <c r="AF250" s="176">
        <f t="shared" si="77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78"/>
        <v>0</v>
      </c>
      <c r="D251" s="163">
        <f t="shared" si="76"/>
        <v>0</v>
      </c>
      <c r="E251" s="163">
        <f t="shared" si="76"/>
        <v>0</v>
      </c>
      <c r="F251" s="163">
        <f t="shared" si="78"/>
        <v>0</v>
      </c>
      <c r="G251" s="163">
        <f t="shared" si="78"/>
        <v>0</v>
      </c>
      <c r="H251" s="163">
        <f t="shared" si="78"/>
        <v>0</v>
      </c>
      <c r="I251" s="163">
        <f t="shared" si="78"/>
        <v>0</v>
      </c>
      <c r="J251" s="163">
        <f t="shared" si="78"/>
        <v>0</v>
      </c>
      <c r="K251" s="163">
        <f t="shared" si="78"/>
        <v>0</v>
      </c>
      <c r="L251" s="163">
        <f t="shared" si="78"/>
        <v>0</v>
      </c>
      <c r="M251" s="163">
        <f t="shared" si="78"/>
        <v>0</v>
      </c>
      <c r="N251" s="163">
        <f t="shared" si="78"/>
        <v>0</v>
      </c>
      <c r="O251" s="163">
        <f t="shared" si="78"/>
        <v>0</v>
      </c>
      <c r="P251" s="163">
        <f t="shared" si="78"/>
        <v>0</v>
      </c>
      <c r="Q251" s="163">
        <f t="shared" si="78"/>
        <v>0</v>
      </c>
      <c r="R251" s="163">
        <f t="shared" si="78"/>
        <v>0</v>
      </c>
      <c r="S251" s="163">
        <f t="shared" si="77"/>
        <v>0</v>
      </c>
      <c r="T251" s="163">
        <f t="shared" si="77"/>
        <v>0</v>
      </c>
      <c r="U251" s="163">
        <f t="shared" si="77"/>
        <v>0</v>
      </c>
      <c r="V251" s="163">
        <f t="shared" si="77"/>
        <v>0</v>
      </c>
      <c r="W251" s="163">
        <f t="shared" si="77"/>
        <v>0</v>
      </c>
      <c r="X251" s="163">
        <f t="shared" si="77"/>
        <v>0</v>
      </c>
      <c r="Y251" s="163">
        <f t="shared" si="77"/>
        <v>0</v>
      </c>
      <c r="Z251" s="163">
        <f t="shared" si="77"/>
        <v>0</v>
      </c>
      <c r="AA251" s="163">
        <f t="shared" si="77"/>
        <v>0</v>
      </c>
      <c r="AB251" s="163">
        <f t="shared" si="77"/>
        <v>0</v>
      </c>
      <c r="AC251" s="163">
        <f t="shared" si="77"/>
        <v>0</v>
      </c>
      <c r="AD251" s="163">
        <f t="shared" si="77"/>
        <v>0</v>
      </c>
      <c r="AE251" s="163">
        <f t="shared" si="77"/>
        <v>0</v>
      </c>
      <c r="AF251" s="176">
        <f t="shared" si="77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78"/>
        <v>0</v>
      </c>
      <c r="D252" s="163">
        <f t="shared" si="76"/>
        <v>0</v>
      </c>
      <c r="E252" s="163">
        <f t="shared" si="76"/>
        <v>0</v>
      </c>
      <c r="F252" s="163">
        <f t="shared" si="78"/>
        <v>0</v>
      </c>
      <c r="G252" s="163">
        <f t="shared" si="78"/>
        <v>0</v>
      </c>
      <c r="H252" s="163">
        <f t="shared" si="78"/>
        <v>0</v>
      </c>
      <c r="I252" s="163">
        <f t="shared" si="78"/>
        <v>0</v>
      </c>
      <c r="J252" s="163">
        <f t="shared" si="78"/>
        <v>0</v>
      </c>
      <c r="K252" s="163">
        <f t="shared" si="78"/>
        <v>0</v>
      </c>
      <c r="L252" s="163">
        <f t="shared" si="78"/>
        <v>0</v>
      </c>
      <c r="M252" s="163">
        <f t="shared" si="78"/>
        <v>0</v>
      </c>
      <c r="N252" s="163">
        <f t="shared" si="78"/>
        <v>0</v>
      </c>
      <c r="O252" s="163">
        <f t="shared" si="78"/>
        <v>0</v>
      </c>
      <c r="P252" s="163">
        <f t="shared" si="78"/>
        <v>0</v>
      </c>
      <c r="Q252" s="163">
        <f t="shared" si="78"/>
        <v>0</v>
      </c>
      <c r="R252" s="163">
        <f t="shared" si="78"/>
        <v>0</v>
      </c>
      <c r="S252" s="163">
        <f t="shared" si="77"/>
        <v>0</v>
      </c>
      <c r="T252" s="163">
        <f t="shared" si="77"/>
        <v>0</v>
      </c>
      <c r="U252" s="163">
        <f t="shared" si="77"/>
        <v>0</v>
      </c>
      <c r="V252" s="163">
        <f t="shared" si="77"/>
        <v>0</v>
      </c>
      <c r="W252" s="163">
        <f t="shared" si="77"/>
        <v>0</v>
      </c>
      <c r="X252" s="163">
        <f t="shared" si="77"/>
        <v>0</v>
      </c>
      <c r="Y252" s="163">
        <f t="shared" si="77"/>
        <v>0</v>
      </c>
      <c r="Z252" s="163">
        <f t="shared" si="77"/>
        <v>0</v>
      </c>
      <c r="AA252" s="163">
        <f t="shared" si="77"/>
        <v>0</v>
      </c>
      <c r="AB252" s="163">
        <f t="shared" si="77"/>
        <v>0</v>
      </c>
      <c r="AC252" s="163">
        <f t="shared" si="77"/>
        <v>0</v>
      </c>
      <c r="AD252" s="163">
        <f t="shared" si="77"/>
        <v>0</v>
      </c>
      <c r="AE252" s="163">
        <f t="shared" si="77"/>
        <v>0</v>
      </c>
      <c r="AF252" s="176">
        <f t="shared" si="77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78"/>
        <v>0</v>
      </c>
      <c r="D253" s="163">
        <f t="shared" si="76"/>
        <v>0</v>
      </c>
      <c r="E253" s="163">
        <f t="shared" si="76"/>
        <v>0</v>
      </c>
      <c r="F253" s="163">
        <f t="shared" si="78"/>
        <v>0</v>
      </c>
      <c r="G253" s="163">
        <f t="shared" si="78"/>
        <v>0</v>
      </c>
      <c r="H253" s="163">
        <f t="shared" si="78"/>
        <v>0</v>
      </c>
      <c r="I253" s="163">
        <f t="shared" si="78"/>
        <v>0</v>
      </c>
      <c r="J253" s="163">
        <f t="shared" si="78"/>
        <v>0</v>
      </c>
      <c r="K253" s="163">
        <f t="shared" si="78"/>
        <v>0</v>
      </c>
      <c r="L253" s="163">
        <f t="shared" si="78"/>
        <v>0</v>
      </c>
      <c r="M253" s="163">
        <f t="shared" si="78"/>
        <v>0</v>
      </c>
      <c r="N253" s="163">
        <f t="shared" si="78"/>
        <v>0</v>
      </c>
      <c r="O253" s="163">
        <f t="shared" si="78"/>
        <v>0</v>
      </c>
      <c r="P253" s="163">
        <f t="shared" si="78"/>
        <v>0</v>
      </c>
      <c r="Q253" s="163">
        <f t="shared" si="78"/>
        <v>0</v>
      </c>
      <c r="R253" s="163">
        <f t="shared" si="78"/>
        <v>0</v>
      </c>
      <c r="S253" s="163">
        <f t="shared" si="77"/>
        <v>0</v>
      </c>
      <c r="T253" s="163">
        <f t="shared" si="77"/>
        <v>0</v>
      </c>
      <c r="U253" s="163">
        <f t="shared" si="77"/>
        <v>0</v>
      </c>
      <c r="V253" s="163">
        <f t="shared" si="77"/>
        <v>0</v>
      </c>
      <c r="W253" s="163">
        <f t="shared" si="77"/>
        <v>0</v>
      </c>
      <c r="X253" s="163">
        <f t="shared" si="77"/>
        <v>0</v>
      </c>
      <c r="Y253" s="163">
        <f t="shared" si="77"/>
        <v>0</v>
      </c>
      <c r="Z253" s="163">
        <f t="shared" si="77"/>
        <v>0</v>
      </c>
      <c r="AA253" s="163">
        <f t="shared" si="77"/>
        <v>0</v>
      </c>
      <c r="AB253" s="163">
        <f t="shared" si="77"/>
        <v>0</v>
      </c>
      <c r="AC253" s="163">
        <f t="shared" si="77"/>
        <v>0</v>
      </c>
      <c r="AD253" s="163">
        <f t="shared" si="77"/>
        <v>0</v>
      </c>
      <c r="AE253" s="163">
        <f t="shared" si="77"/>
        <v>0</v>
      </c>
      <c r="AF253" s="176">
        <f t="shared" si="77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78"/>
        <v>0</v>
      </c>
      <c r="D254" s="163">
        <f t="shared" si="76"/>
        <v>0</v>
      </c>
      <c r="E254" s="163">
        <f t="shared" si="76"/>
        <v>0</v>
      </c>
      <c r="F254" s="163">
        <f t="shared" si="78"/>
        <v>0</v>
      </c>
      <c r="G254" s="163">
        <f t="shared" si="78"/>
        <v>0</v>
      </c>
      <c r="H254" s="163">
        <f t="shared" si="78"/>
        <v>0</v>
      </c>
      <c r="I254" s="163">
        <f t="shared" si="78"/>
        <v>0</v>
      </c>
      <c r="J254" s="163">
        <f t="shared" si="78"/>
        <v>0</v>
      </c>
      <c r="K254" s="163">
        <f t="shared" si="78"/>
        <v>0</v>
      </c>
      <c r="L254" s="163">
        <f t="shared" si="78"/>
        <v>0</v>
      </c>
      <c r="M254" s="163">
        <f t="shared" si="78"/>
        <v>0</v>
      </c>
      <c r="N254" s="163">
        <f t="shared" si="78"/>
        <v>0</v>
      </c>
      <c r="O254" s="163">
        <f t="shared" si="78"/>
        <v>0</v>
      </c>
      <c r="P254" s="163">
        <f t="shared" si="78"/>
        <v>0</v>
      </c>
      <c r="Q254" s="163">
        <f t="shared" si="78"/>
        <v>0</v>
      </c>
      <c r="R254" s="163">
        <f t="shared" si="78"/>
        <v>0</v>
      </c>
      <c r="S254" s="163">
        <f t="shared" si="77"/>
        <v>0</v>
      </c>
      <c r="T254" s="163">
        <f t="shared" si="77"/>
        <v>0</v>
      </c>
      <c r="U254" s="163">
        <f t="shared" si="77"/>
        <v>0</v>
      </c>
      <c r="V254" s="163">
        <f t="shared" si="77"/>
        <v>0</v>
      </c>
      <c r="W254" s="163">
        <f t="shared" si="77"/>
        <v>0</v>
      </c>
      <c r="X254" s="163">
        <f t="shared" si="77"/>
        <v>0</v>
      </c>
      <c r="Y254" s="163">
        <f t="shared" si="77"/>
        <v>0</v>
      </c>
      <c r="Z254" s="163">
        <f t="shared" si="77"/>
        <v>0</v>
      </c>
      <c r="AA254" s="163">
        <f t="shared" si="77"/>
        <v>0</v>
      </c>
      <c r="AB254" s="163">
        <f t="shared" si="77"/>
        <v>0</v>
      </c>
      <c r="AC254" s="163">
        <f t="shared" si="77"/>
        <v>0</v>
      </c>
      <c r="AD254" s="163">
        <f t="shared" si="77"/>
        <v>0</v>
      </c>
      <c r="AE254" s="163">
        <f t="shared" si="77"/>
        <v>0</v>
      </c>
      <c r="AF254" s="176">
        <f t="shared" si="77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78"/>
        <v>0</v>
      </c>
      <c r="D255" s="163">
        <f t="shared" si="76"/>
        <v>0</v>
      </c>
      <c r="E255" s="163">
        <f t="shared" si="76"/>
        <v>0</v>
      </c>
      <c r="F255" s="163">
        <f t="shared" si="78"/>
        <v>0</v>
      </c>
      <c r="G255" s="163">
        <f t="shared" si="78"/>
        <v>0</v>
      </c>
      <c r="H255" s="163">
        <f t="shared" si="78"/>
        <v>0</v>
      </c>
      <c r="I255" s="163">
        <f t="shared" si="78"/>
        <v>0</v>
      </c>
      <c r="J255" s="163">
        <f t="shared" si="78"/>
        <v>0</v>
      </c>
      <c r="K255" s="163">
        <f t="shared" si="78"/>
        <v>0</v>
      </c>
      <c r="L255" s="163">
        <f t="shared" si="78"/>
        <v>0</v>
      </c>
      <c r="M255" s="163">
        <f t="shared" si="78"/>
        <v>0</v>
      </c>
      <c r="N255" s="163">
        <f t="shared" si="78"/>
        <v>0</v>
      </c>
      <c r="O255" s="163">
        <f t="shared" si="78"/>
        <v>0</v>
      </c>
      <c r="P255" s="163">
        <f t="shared" si="78"/>
        <v>0</v>
      </c>
      <c r="Q255" s="163">
        <f t="shared" si="78"/>
        <v>0</v>
      </c>
      <c r="R255" s="163">
        <f t="shared" si="78"/>
        <v>0</v>
      </c>
      <c r="S255" s="163">
        <f t="shared" si="77"/>
        <v>0</v>
      </c>
      <c r="T255" s="163">
        <f t="shared" si="77"/>
        <v>0</v>
      </c>
      <c r="U255" s="163">
        <f t="shared" si="77"/>
        <v>0</v>
      </c>
      <c r="V255" s="163">
        <f t="shared" si="77"/>
        <v>0</v>
      </c>
      <c r="W255" s="163">
        <f t="shared" si="77"/>
        <v>0</v>
      </c>
      <c r="X255" s="163">
        <f t="shared" si="77"/>
        <v>0</v>
      </c>
      <c r="Y255" s="163">
        <f t="shared" si="77"/>
        <v>0</v>
      </c>
      <c r="Z255" s="163">
        <f t="shared" si="77"/>
        <v>0</v>
      </c>
      <c r="AA255" s="163">
        <f t="shared" si="77"/>
        <v>0</v>
      </c>
      <c r="AB255" s="163">
        <f t="shared" si="77"/>
        <v>0</v>
      </c>
      <c r="AC255" s="163">
        <f t="shared" si="77"/>
        <v>0</v>
      </c>
      <c r="AD255" s="163">
        <f t="shared" si="77"/>
        <v>0</v>
      </c>
      <c r="AE255" s="163">
        <f t="shared" si="77"/>
        <v>0</v>
      </c>
      <c r="AF255" s="176">
        <f t="shared" si="77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78"/>
        <v>0</v>
      </c>
      <c r="D256" s="163">
        <f t="shared" si="76"/>
        <v>0</v>
      </c>
      <c r="E256" s="163">
        <f t="shared" si="76"/>
        <v>0</v>
      </c>
      <c r="F256" s="163">
        <f t="shared" si="78"/>
        <v>0</v>
      </c>
      <c r="G256" s="163">
        <f t="shared" si="78"/>
        <v>0</v>
      </c>
      <c r="H256" s="163">
        <f t="shared" si="78"/>
        <v>0</v>
      </c>
      <c r="I256" s="163">
        <f t="shared" si="78"/>
        <v>0</v>
      </c>
      <c r="J256" s="163">
        <f t="shared" si="78"/>
        <v>0</v>
      </c>
      <c r="K256" s="163">
        <f t="shared" si="78"/>
        <v>0</v>
      </c>
      <c r="L256" s="163">
        <f t="shared" si="78"/>
        <v>0</v>
      </c>
      <c r="M256" s="163">
        <f t="shared" si="78"/>
        <v>0</v>
      </c>
      <c r="N256" s="163">
        <f t="shared" si="78"/>
        <v>0</v>
      </c>
      <c r="O256" s="163">
        <f t="shared" si="78"/>
        <v>0</v>
      </c>
      <c r="P256" s="163">
        <f t="shared" si="78"/>
        <v>0</v>
      </c>
      <c r="Q256" s="163">
        <f t="shared" si="78"/>
        <v>0</v>
      </c>
      <c r="R256" s="163">
        <f t="shared" si="78"/>
        <v>0</v>
      </c>
      <c r="S256" s="163">
        <f t="shared" si="77"/>
        <v>0</v>
      </c>
      <c r="T256" s="163">
        <f t="shared" si="77"/>
        <v>0</v>
      </c>
      <c r="U256" s="163">
        <f t="shared" si="77"/>
        <v>0</v>
      </c>
      <c r="V256" s="163">
        <f t="shared" si="77"/>
        <v>0</v>
      </c>
      <c r="W256" s="163">
        <f t="shared" si="77"/>
        <v>0</v>
      </c>
      <c r="X256" s="163">
        <f t="shared" si="77"/>
        <v>0</v>
      </c>
      <c r="Y256" s="163">
        <f t="shared" si="77"/>
        <v>0</v>
      </c>
      <c r="Z256" s="163">
        <f t="shared" si="77"/>
        <v>0</v>
      </c>
      <c r="AA256" s="163">
        <f t="shared" si="77"/>
        <v>0</v>
      </c>
      <c r="AB256" s="163">
        <f t="shared" si="77"/>
        <v>0</v>
      </c>
      <c r="AC256" s="163">
        <f t="shared" si="77"/>
        <v>0</v>
      </c>
      <c r="AD256" s="163">
        <f t="shared" si="77"/>
        <v>0</v>
      </c>
      <c r="AE256" s="163">
        <f t="shared" si="77"/>
        <v>0</v>
      </c>
      <c r="AF256" s="176">
        <f t="shared" si="77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78"/>
        <v>0</v>
      </c>
      <c r="D257" s="163">
        <f t="shared" si="76"/>
        <v>0</v>
      </c>
      <c r="E257" s="163">
        <f t="shared" si="76"/>
        <v>0</v>
      </c>
      <c r="F257" s="163">
        <f t="shared" si="78"/>
        <v>0</v>
      </c>
      <c r="G257" s="163">
        <f t="shared" si="78"/>
        <v>0</v>
      </c>
      <c r="H257" s="163">
        <f t="shared" si="78"/>
        <v>0</v>
      </c>
      <c r="I257" s="163">
        <f t="shared" si="78"/>
        <v>0</v>
      </c>
      <c r="J257" s="163">
        <f t="shared" si="78"/>
        <v>0</v>
      </c>
      <c r="K257" s="163">
        <f t="shared" si="78"/>
        <v>0</v>
      </c>
      <c r="L257" s="163">
        <f t="shared" si="78"/>
        <v>0</v>
      </c>
      <c r="M257" s="163">
        <f t="shared" si="78"/>
        <v>0</v>
      </c>
      <c r="N257" s="163">
        <f t="shared" si="78"/>
        <v>0</v>
      </c>
      <c r="O257" s="163">
        <f t="shared" si="78"/>
        <v>0</v>
      </c>
      <c r="P257" s="163">
        <f t="shared" si="78"/>
        <v>0</v>
      </c>
      <c r="Q257" s="163">
        <f t="shared" si="78"/>
        <v>0</v>
      </c>
      <c r="R257" s="163">
        <f t="shared" si="78"/>
        <v>0</v>
      </c>
      <c r="S257" s="163">
        <f t="shared" si="77"/>
        <v>0</v>
      </c>
      <c r="T257" s="163">
        <f t="shared" si="77"/>
        <v>0</v>
      </c>
      <c r="U257" s="163">
        <f t="shared" si="77"/>
        <v>0</v>
      </c>
      <c r="V257" s="163">
        <f t="shared" si="77"/>
        <v>0</v>
      </c>
      <c r="W257" s="163">
        <f t="shared" si="77"/>
        <v>0</v>
      </c>
      <c r="X257" s="163">
        <f t="shared" si="77"/>
        <v>0</v>
      </c>
      <c r="Y257" s="163">
        <f t="shared" si="77"/>
        <v>0</v>
      </c>
      <c r="Z257" s="163">
        <f t="shared" si="77"/>
        <v>0</v>
      </c>
      <c r="AA257" s="163">
        <f t="shared" si="77"/>
        <v>0</v>
      </c>
      <c r="AB257" s="163">
        <f t="shared" si="77"/>
        <v>0</v>
      </c>
      <c r="AC257" s="163">
        <f t="shared" si="77"/>
        <v>0</v>
      </c>
      <c r="AD257" s="163">
        <f t="shared" si="77"/>
        <v>0</v>
      </c>
      <c r="AE257" s="163">
        <f t="shared" si="77"/>
        <v>0</v>
      </c>
      <c r="AF257" s="176">
        <f t="shared" si="77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78"/>
        <v>0</v>
      </c>
      <c r="D258" s="163">
        <f t="shared" si="76"/>
        <v>0</v>
      </c>
      <c r="E258" s="163">
        <f t="shared" si="76"/>
        <v>0</v>
      </c>
      <c r="F258" s="163">
        <f t="shared" si="78"/>
        <v>0</v>
      </c>
      <c r="G258" s="163">
        <f t="shared" si="78"/>
        <v>0</v>
      </c>
      <c r="H258" s="163">
        <f t="shared" si="78"/>
        <v>0</v>
      </c>
      <c r="I258" s="163">
        <f t="shared" si="78"/>
        <v>0</v>
      </c>
      <c r="J258" s="163">
        <f t="shared" si="78"/>
        <v>0</v>
      </c>
      <c r="K258" s="163">
        <f t="shared" si="78"/>
        <v>0</v>
      </c>
      <c r="L258" s="163">
        <f t="shared" si="78"/>
        <v>0</v>
      </c>
      <c r="M258" s="163">
        <f t="shared" si="78"/>
        <v>0</v>
      </c>
      <c r="N258" s="163">
        <f t="shared" si="78"/>
        <v>0</v>
      </c>
      <c r="O258" s="163">
        <f t="shared" si="78"/>
        <v>0</v>
      </c>
      <c r="P258" s="163">
        <f t="shared" si="78"/>
        <v>0</v>
      </c>
      <c r="Q258" s="163">
        <f t="shared" si="78"/>
        <v>0</v>
      </c>
      <c r="R258" s="163">
        <f t="shared" si="78"/>
        <v>0</v>
      </c>
      <c r="S258" s="163">
        <f t="shared" si="77"/>
        <v>0</v>
      </c>
      <c r="T258" s="163">
        <f t="shared" si="77"/>
        <v>0</v>
      </c>
      <c r="U258" s="163">
        <f t="shared" si="77"/>
        <v>0</v>
      </c>
      <c r="V258" s="163">
        <f t="shared" si="77"/>
        <v>0</v>
      </c>
      <c r="W258" s="163">
        <f t="shared" si="77"/>
        <v>0</v>
      </c>
      <c r="X258" s="163">
        <f t="shared" si="77"/>
        <v>0</v>
      </c>
      <c r="Y258" s="163">
        <f t="shared" si="77"/>
        <v>0</v>
      </c>
      <c r="Z258" s="163">
        <f t="shared" si="77"/>
        <v>0</v>
      </c>
      <c r="AA258" s="163">
        <f t="shared" si="77"/>
        <v>0</v>
      </c>
      <c r="AB258" s="163">
        <f t="shared" si="77"/>
        <v>0</v>
      </c>
      <c r="AC258" s="163">
        <f t="shared" si="77"/>
        <v>0</v>
      </c>
      <c r="AD258" s="163">
        <f t="shared" si="77"/>
        <v>0</v>
      </c>
      <c r="AE258" s="163">
        <f t="shared" si="77"/>
        <v>0</v>
      </c>
      <c r="AF258" s="176">
        <f t="shared" si="77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78"/>
        <v>0</v>
      </c>
      <c r="D259" s="163">
        <f t="shared" si="76"/>
        <v>0</v>
      </c>
      <c r="E259" s="163">
        <f t="shared" si="76"/>
        <v>0</v>
      </c>
      <c r="F259" s="163">
        <f t="shared" si="78"/>
        <v>0</v>
      </c>
      <c r="G259" s="163">
        <f t="shared" si="78"/>
        <v>0</v>
      </c>
      <c r="H259" s="163">
        <f t="shared" si="78"/>
        <v>0</v>
      </c>
      <c r="I259" s="163">
        <f t="shared" si="78"/>
        <v>0</v>
      </c>
      <c r="J259" s="163">
        <f t="shared" si="78"/>
        <v>0</v>
      </c>
      <c r="K259" s="163">
        <f t="shared" si="78"/>
        <v>0</v>
      </c>
      <c r="L259" s="163">
        <f t="shared" si="78"/>
        <v>0</v>
      </c>
      <c r="M259" s="163">
        <f t="shared" si="78"/>
        <v>0</v>
      </c>
      <c r="N259" s="163">
        <f t="shared" si="78"/>
        <v>0</v>
      </c>
      <c r="O259" s="163">
        <f t="shared" si="78"/>
        <v>0</v>
      </c>
      <c r="P259" s="163">
        <f t="shared" si="78"/>
        <v>0</v>
      </c>
      <c r="Q259" s="163">
        <f t="shared" si="78"/>
        <v>0</v>
      </c>
      <c r="R259" s="163">
        <f t="shared" si="78"/>
        <v>0</v>
      </c>
      <c r="S259" s="163">
        <f t="shared" si="77"/>
        <v>0</v>
      </c>
      <c r="T259" s="163">
        <f t="shared" si="77"/>
        <v>0</v>
      </c>
      <c r="U259" s="163">
        <f t="shared" si="77"/>
        <v>0</v>
      </c>
      <c r="V259" s="163">
        <f t="shared" si="77"/>
        <v>0</v>
      </c>
      <c r="W259" s="163">
        <f t="shared" si="77"/>
        <v>0</v>
      </c>
      <c r="X259" s="163">
        <f t="shared" si="77"/>
        <v>0</v>
      </c>
      <c r="Y259" s="163">
        <f t="shared" si="77"/>
        <v>0</v>
      </c>
      <c r="Z259" s="163">
        <f t="shared" si="77"/>
        <v>0</v>
      </c>
      <c r="AA259" s="163">
        <f t="shared" si="77"/>
        <v>0</v>
      </c>
      <c r="AB259" s="163">
        <f t="shared" si="77"/>
        <v>0</v>
      </c>
      <c r="AC259" s="163">
        <f t="shared" si="77"/>
        <v>0</v>
      </c>
      <c r="AD259" s="163">
        <f t="shared" si="77"/>
        <v>0</v>
      </c>
      <c r="AE259" s="163">
        <f t="shared" si="77"/>
        <v>0</v>
      </c>
      <c r="AF259" s="176">
        <f t="shared" si="77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78"/>
        <v>0</v>
      </c>
      <c r="D260" s="163">
        <f t="shared" si="76"/>
        <v>0</v>
      </c>
      <c r="E260" s="163">
        <f t="shared" si="76"/>
        <v>0</v>
      </c>
      <c r="F260" s="163">
        <f t="shared" si="78"/>
        <v>0</v>
      </c>
      <c r="G260" s="163">
        <f t="shared" si="78"/>
        <v>0</v>
      </c>
      <c r="H260" s="163">
        <f t="shared" si="78"/>
        <v>0</v>
      </c>
      <c r="I260" s="163">
        <f t="shared" si="78"/>
        <v>0</v>
      </c>
      <c r="J260" s="163">
        <f t="shared" si="78"/>
        <v>0</v>
      </c>
      <c r="K260" s="163">
        <f t="shared" si="78"/>
        <v>0</v>
      </c>
      <c r="L260" s="163">
        <f t="shared" si="78"/>
        <v>0</v>
      </c>
      <c r="M260" s="163">
        <f t="shared" si="78"/>
        <v>0</v>
      </c>
      <c r="N260" s="163">
        <f t="shared" si="78"/>
        <v>0</v>
      </c>
      <c r="O260" s="163">
        <f t="shared" si="78"/>
        <v>0</v>
      </c>
      <c r="P260" s="163">
        <f t="shared" si="78"/>
        <v>0</v>
      </c>
      <c r="Q260" s="163">
        <f t="shared" si="78"/>
        <v>0</v>
      </c>
      <c r="R260" s="163">
        <f t="shared" si="78"/>
        <v>0</v>
      </c>
      <c r="S260" s="163">
        <f t="shared" si="77"/>
        <v>0</v>
      </c>
      <c r="T260" s="163">
        <f t="shared" si="77"/>
        <v>0</v>
      </c>
      <c r="U260" s="163">
        <f t="shared" si="77"/>
        <v>0</v>
      </c>
      <c r="V260" s="163">
        <f t="shared" si="77"/>
        <v>0</v>
      </c>
      <c r="W260" s="163">
        <f t="shared" si="77"/>
        <v>0</v>
      </c>
      <c r="X260" s="163">
        <f t="shared" si="77"/>
        <v>0</v>
      </c>
      <c r="Y260" s="163">
        <f t="shared" si="77"/>
        <v>0</v>
      </c>
      <c r="Z260" s="163">
        <f t="shared" si="77"/>
        <v>0</v>
      </c>
      <c r="AA260" s="163">
        <f t="shared" si="77"/>
        <v>0</v>
      </c>
      <c r="AB260" s="163">
        <f t="shared" si="77"/>
        <v>0</v>
      </c>
      <c r="AC260" s="163">
        <f t="shared" si="77"/>
        <v>0</v>
      </c>
      <c r="AD260" s="163">
        <f t="shared" si="77"/>
        <v>0</v>
      </c>
      <c r="AE260" s="163">
        <f t="shared" si="77"/>
        <v>0</v>
      </c>
      <c r="AF260" s="176">
        <f t="shared" si="77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78"/>
        <v>0</v>
      </c>
      <c r="D261" s="163">
        <f t="shared" si="76"/>
        <v>0</v>
      </c>
      <c r="E261" s="163">
        <f t="shared" si="76"/>
        <v>0</v>
      </c>
      <c r="F261" s="163">
        <f t="shared" si="78"/>
        <v>0</v>
      </c>
      <c r="G261" s="163">
        <f t="shared" si="78"/>
        <v>0</v>
      </c>
      <c r="H261" s="163">
        <f t="shared" si="78"/>
        <v>0</v>
      </c>
      <c r="I261" s="163">
        <f t="shared" si="78"/>
        <v>0</v>
      </c>
      <c r="J261" s="163">
        <f t="shared" si="78"/>
        <v>0</v>
      </c>
      <c r="K261" s="163">
        <f t="shared" si="78"/>
        <v>0</v>
      </c>
      <c r="L261" s="163">
        <f t="shared" si="78"/>
        <v>0</v>
      </c>
      <c r="M261" s="163">
        <f t="shared" si="78"/>
        <v>0</v>
      </c>
      <c r="N261" s="163">
        <f t="shared" si="78"/>
        <v>0</v>
      </c>
      <c r="O261" s="163">
        <f t="shared" si="78"/>
        <v>0</v>
      </c>
      <c r="P261" s="163">
        <f t="shared" si="78"/>
        <v>0</v>
      </c>
      <c r="Q261" s="163">
        <f t="shared" si="78"/>
        <v>0</v>
      </c>
      <c r="R261" s="163">
        <f t="shared" si="78"/>
        <v>0</v>
      </c>
      <c r="S261" s="163">
        <f t="shared" si="77"/>
        <v>0</v>
      </c>
      <c r="T261" s="163">
        <f t="shared" si="77"/>
        <v>0</v>
      </c>
      <c r="U261" s="163">
        <f t="shared" si="77"/>
        <v>0</v>
      </c>
      <c r="V261" s="163">
        <f t="shared" si="77"/>
        <v>0</v>
      </c>
      <c r="W261" s="163">
        <f t="shared" si="77"/>
        <v>0</v>
      </c>
      <c r="X261" s="163">
        <f t="shared" si="77"/>
        <v>0</v>
      </c>
      <c r="Y261" s="163">
        <f t="shared" si="77"/>
        <v>0</v>
      </c>
      <c r="Z261" s="163">
        <f t="shared" si="77"/>
        <v>0</v>
      </c>
      <c r="AA261" s="163">
        <f t="shared" si="77"/>
        <v>0</v>
      </c>
      <c r="AB261" s="163">
        <f t="shared" si="77"/>
        <v>0</v>
      </c>
      <c r="AC261" s="163">
        <f t="shared" si="77"/>
        <v>0</v>
      </c>
      <c r="AD261" s="163">
        <f t="shared" si="77"/>
        <v>0</v>
      </c>
      <c r="AE261" s="163">
        <f t="shared" si="77"/>
        <v>0</v>
      </c>
      <c r="AF261" s="176">
        <f t="shared" si="77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78"/>
        <v>0</v>
      </c>
      <c r="D262" s="163">
        <f t="shared" si="76"/>
        <v>0</v>
      </c>
      <c r="E262" s="163">
        <f t="shared" si="76"/>
        <v>0</v>
      </c>
      <c r="F262" s="163">
        <f t="shared" si="78"/>
        <v>0</v>
      </c>
      <c r="G262" s="163">
        <f t="shared" si="78"/>
        <v>0</v>
      </c>
      <c r="H262" s="163">
        <f t="shared" si="78"/>
        <v>0</v>
      </c>
      <c r="I262" s="163">
        <f t="shared" si="78"/>
        <v>0</v>
      </c>
      <c r="J262" s="163">
        <f t="shared" si="78"/>
        <v>0</v>
      </c>
      <c r="K262" s="163">
        <f t="shared" si="78"/>
        <v>0</v>
      </c>
      <c r="L262" s="163">
        <f t="shared" si="78"/>
        <v>0</v>
      </c>
      <c r="M262" s="163">
        <f t="shared" si="78"/>
        <v>0</v>
      </c>
      <c r="N262" s="163">
        <f t="shared" si="78"/>
        <v>0</v>
      </c>
      <c r="O262" s="163">
        <f t="shared" si="78"/>
        <v>0</v>
      </c>
      <c r="P262" s="163">
        <f t="shared" si="78"/>
        <v>0</v>
      </c>
      <c r="Q262" s="163">
        <f t="shared" si="78"/>
        <v>0</v>
      </c>
      <c r="R262" s="163">
        <f t="shared" si="78"/>
        <v>0</v>
      </c>
      <c r="S262" s="163">
        <f t="shared" si="77"/>
        <v>0</v>
      </c>
      <c r="T262" s="163">
        <f t="shared" si="77"/>
        <v>0</v>
      </c>
      <c r="U262" s="163">
        <f t="shared" si="77"/>
        <v>0</v>
      </c>
      <c r="V262" s="163">
        <f t="shared" si="77"/>
        <v>0</v>
      </c>
      <c r="W262" s="163">
        <f t="shared" si="77"/>
        <v>0</v>
      </c>
      <c r="X262" s="163">
        <f t="shared" si="77"/>
        <v>0</v>
      </c>
      <c r="Y262" s="163">
        <f t="shared" si="77"/>
        <v>0</v>
      </c>
      <c r="Z262" s="163">
        <f t="shared" si="77"/>
        <v>0</v>
      </c>
      <c r="AA262" s="163">
        <f t="shared" si="77"/>
        <v>0</v>
      </c>
      <c r="AB262" s="163">
        <f t="shared" si="77"/>
        <v>0</v>
      </c>
      <c r="AC262" s="163">
        <f t="shared" si="77"/>
        <v>0</v>
      </c>
      <c r="AD262" s="163">
        <f t="shared" si="77"/>
        <v>0</v>
      </c>
      <c r="AE262" s="163">
        <f t="shared" si="77"/>
        <v>0</v>
      </c>
      <c r="AF262" s="176">
        <f t="shared" si="77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78"/>
        <v>0</v>
      </c>
      <c r="D263" s="163">
        <f t="shared" si="76"/>
        <v>0</v>
      </c>
      <c r="E263" s="163">
        <f t="shared" si="76"/>
        <v>0</v>
      </c>
      <c r="F263" s="163">
        <f t="shared" si="78"/>
        <v>0</v>
      </c>
      <c r="G263" s="163">
        <f t="shared" si="78"/>
        <v>0</v>
      </c>
      <c r="H263" s="163">
        <f t="shared" si="78"/>
        <v>0</v>
      </c>
      <c r="I263" s="163">
        <f t="shared" si="78"/>
        <v>0</v>
      </c>
      <c r="J263" s="163">
        <f t="shared" si="78"/>
        <v>0</v>
      </c>
      <c r="K263" s="163">
        <f t="shared" si="78"/>
        <v>0</v>
      </c>
      <c r="L263" s="163">
        <f t="shared" si="78"/>
        <v>0</v>
      </c>
      <c r="M263" s="163">
        <f t="shared" si="78"/>
        <v>0</v>
      </c>
      <c r="N263" s="163">
        <f t="shared" si="78"/>
        <v>0</v>
      </c>
      <c r="O263" s="163">
        <f t="shared" si="78"/>
        <v>0</v>
      </c>
      <c r="P263" s="163">
        <f t="shared" si="78"/>
        <v>0</v>
      </c>
      <c r="Q263" s="163">
        <f t="shared" si="78"/>
        <v>0</v>
      </c>
      <c r="R263" s="163">
        <f t="shared" si="78"/>
        <v>0</v>
      </c>
      <c r="S263" s="163">
        <f t="shared" si="77"/>
        <v>0</v>
      </c>
      <c r="T263" s="163">
        <f t="shared" si="77"/>
        <v>0</v>
      </c>
      <c r="U263" s="163">
        <f t="shared" si="77"/>
        <v>0</v>
      </c>
      <c r="V263" s="163">
        <f t="shared" si="77"/>
        <v>0</v>
      </c>
      <c r="W263" s="163">
        <f t="shared" si="77"/>
        <v>0</v>
      </c>
      <c r="X263" s="163">
        <f t="shared" si="77"/>
        <v>0</v>
      </c>
      <c r="Y263" s="163">
        <f t="shared" si="77"/>
        <v>0</v>
      </c>
      <c r="Z263" s="163">
        <f t="shared" si="77"/>
        <v>0</v>
      </c>
      <c r="AA263" s="163">
        <f t="shared" si="77"/>
        <v>0</v>
      </c>
      <c r="AB263" s="163">
        <f t="shared" si="77"/>
        <v>0</v>
      </c>
      <c r="AC263" s="163">
        <f t="shared" si="77"/>
        <v>0</v>
      </c>
      <c r="AD263" s="163">
        <f t="shared" si="77"/>
        <v>0</v>
      </c>
      <c r="AE263" s="163">
        <f t="shared" si="77"/>
        <v>0</v>
      </c>
      <c r="AF263" s="176">
        <f t="shared" si="77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78"/>
        <v>0</v>
      </c>
      <c r="D264" s="163">
        <f t="shared" si="76"/>
        <v>0</v>
      </c>
      <c r="E264" s="163">
        <f t="shared" si="76"/>
        <v>0</v>
      </c>
      <c r="F264" s="163">
        <f t="shared" si="78"/>
        <v>0</v>
      </c>
      <c r="G264" s="163">
        <f t="shared" si="78"/>
        <v>0</v>
      </c>
      <c r="H264" s="163">
        <f t="shared" si="78"/>
        <v>0</v>
      </c>
      <c r="I264" s="163">
        <f t="shared" si="78"/>
        <v>0</v>
      </c>
      <c r="J264" s="163">
        <f t="shared" si="78"/>
        <v>0</v>
      </c>
      <c r="K264" s="163">
        <f t="shared" si="78"/>
        <v>0</v>
      </c>
      <c r="L264" s="163">
        <f t="shared" si="78"/>
        <v>0</v>
      </c>
      <c r="M264" s="163">
        <f t="shared" si="78"/>
        <v>0</v>
      </c>
      <c r="N264" s="163">
        <f t="shared" si="78"/>
        <v>0</v>
      </c>
      <c r="O264" s="163">
        <f t="shared" si="78"/>
        <v>0</v>
      </c>
      <c r="P264" s="163">
        <f t="shared" si="78"/>
        <v>0</v>
      </c>
      <c r="Q264" s="163">
        <f t="shared" si="78"/>
        <v>0</v>
      </c>
      <c r="R264" s="163">
        <f t="shared" si="78"/>
        <v>0</v>
      </c>
      <c r="S264" s="163">
        <f t="shared" ref="S264:AF273" si="79">R264</f>
        <v>0</v>
      </c>
      <c r="T264" s="163">
        <f t="shared" si="79"/>
        <v>0</v>
      </c>
      <c r="U264" s="163">
        <f t="shared" si="79"/>
        <v>0</v>
      </c>
      <c r="V264" s="163">
        <f t="shared" si="79"/>
        <v>0</v>
      </c>
      <c r="W264" s="163">
        <f t="shared" si="79"/>
        <v>0</v>
      </c>
      <c r="X264" s="163">
        <f t="shared" si="79"/>
        <v>0</v>
      </c>
      <c r="Y264" s="163">
        <f t="shared" si="79"/>
        <v>0</v>
      </c>
      <c r="Z264" s="163">
        <f t="shared" si="79"/>
        <v>0</v>
      </c>
      <c r="AA264" s="163">
        <f t="shared" si="79"/>
        <v>0</v>
      </c>
      <c r="AB264" s="163">
        <f t="shared" si="79"/>
        <v>0</v>
      </c>
      <c r="AC264" s="163">
        <f t="shared" si="79"/>
        <v>0</v>
      </c>
      <c r="AD264" s="163">
        <f t="shared" si="79"/>
        <v>0</v>
      </c>
      <c r="AE264" s="163">
        <f t="shared" si="79"/>
        <v>0</v>
      </c>
      <c r="AF264" s="176">
        <f t="shared" si="79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80">B265</f>
        <v>0</v>
      </c>
      <c r="D265" s="163">
        <f t="shared" si="80"/>
        <v>0</v>
      </c>
      <c r="E265" s="163">
        <f t="shared" si="80"/>
        <v>0</v>
      </c>
      <c r="F265" s="163">
        <f t="shared" si="80"/>
        <v>0</v>
      </c>
      <c r="G265" s="163">
        <f t="shared" si="80"/>
        <v>0</v>
      </c>
      <c r="H265" s="163">
        <f t="shared" si="80"/>
        <v>0</v>
      </c>
      <c r="I265" s="163">
        <f t="shared" si="80"/>
        <v>0</v>
      </c>
      <c r="J265" s="163">
        <f t="shared" si="80"/>
        <v>0</v>
      </c>
      <c r="K265" s="163">
        <f t="shared" si="80"/>
        <v>0</v>
      </c>
      <c r="L265" s="163">
        <f t="shared" si="80"/>
        <v>0</v>
      </c>
      <c r="M265" s="163">
        <f t="shared" si="80"/>
        <v>0</v>
      </c>
      <c r="N265" s="163">
        <f t="shared" si="80"/>
        <v>0</v>
      </c>
      <c r="O265" s="163">
        <f t="shared" si="80"/>
        <v>0</v>
      </c>
      <c r="P265" s="163">
        <f t="shared" si="80"/>
        <v>0</v>
      </c>
      <c r="Q265" s="163">
        <f t="shared" si="80"/>
        <v>0</v>
      </c>
      <c r="R265" s="163">
        <f t="shared" si="80"/>
        <v>0</v>
      </c>
      <c r="S265" s="163">
        <f t="shared" si="79"/>
        <v>0</v>
      </c>
      <c r="T265" s="163">
        <f t="shared" si="79"/>
        <v>0</v>
      </c>
      <c r="U265" s="163">
        <f t="shared" si="79"/>
        <v>0</v>
      </c>
      <c r="V265" s="163">
        <f t="shared" si="79"/>
        <v>0</v>
      </c>
      <c r="W265" s="163">
        <f t="shared" si="79"/>
        <v>0</v>
      </c>
      <c r="X265" s="163">
        <f t="shared" si="79"/>
        <v>0</v>
      </c>
      <c r="Y265" s="163">
        <f t="shared" si="79"/>
        <v>0</v>
      </c>
      <c r="Z265" s="163">
        <f t="shared" si="79"/>
        <v>0</v>
      </c>
      <c r="AA265" s="163">
        <f t="shared" si="79"/>
        <v>0</v>
      </c>
      <c r="AB265" s="163">
        <f t="shared" si="79"/>
        <v>0</v>
      </c>
      <c r="AC265" s="163">
        <f t="shared" si="79"/>
        <v>0</v>
      </c>
      <c r="AD265" s="163">
        <f t="shared" si="79"/>
        <v>0</v>
      </c>
      <c r="AE265" s="163">
        <f t="shared" si="79"/>
        <v>0</v>
      </c>
      <c r="AF265" s="176">
        <f t="shared" si="79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80"/>
        <v>0</v>
      </c>
      <c r="D266" s="163">
        <f t="shared" si="80"/>
        <v>0</v>
      </c>
      <c r="E266" s="163">
        <f t="shared" si="80"/>
        <v>0</v>
      </c>
      <c r="F266" s="163">
        <f t="shared" si="80"/>
        <v>0</v>
      </c>
      <c r="G266" s="163">
        <f t="shared" si="80"/>
        <v>0</v>
      </c>
      <c r="H266" s="163">
        <f t="shared" si="80"/>
        <v>0</v>
      </c>
      <c r="I266" s="163">
        <f t="shared" si="80"/>
        <v>0</v>
      </c>
      <c r="J266" s="163">
        <f t="shared" si="80"/>
        <v>0</v>
      </c>
      <c r="K266" s="163">
        <f t="shared" si="80"/>
        <v>0</v>
      </c>
      <c r="L266" s="163">
        <f t="shared" si="80"/>
        <v>0</v>
      </c>
      <c r="M266" s="163">
        <f t="shared" si="80"/>
        <v>0</v>
      </c>
      <c r="N266" s="163">
        <f t="shared" si="80"/>
        <v>0</v>
      </c>
      <c r="O266" s="163">
        <f t="shared" si="80"/>
        <v>0</v>
      </c>
      <c r="P266" s="163">
        <f t="shared" si="80"/>
        <v>0</v>
      </c>
      <c r="Q266" s="163">
        <f t="shared" si="80"/>
        <v>0</v>
      </c>
      <c r="R266" s="163">
        <f t="shared" si="80"/>
        <v>0</v>
      </c>
      <c r="S266" s="163">
        <f t="shared" si="79"/>
        <v>0</v>
      </c>
      <c r="T266" s="163">
        <f t="shared" si="79"/>
        <v>0</v>
      </c>
      <c r="U266" s="163">
        <f t="shared" si="79"/>
        <v>0</v>
      </c>
      <c r="V266" s="163">
        <f t="shared" si="79"/>
        <v>0</v>
      </c>
      <c r="W266" s="163">
        <f t="shared" si="79"/>
        <v>0</v>
      </c>
      <c r="X266" s="163">
        <f t="shared" si="79"/>
        <v>0</v>
      </c>
      <c r="Y266" s="163">
        <f t="shared" si="79"/>
        <v>0</v>
      </c>
      <c r="Z266" s="163">
        <f t="shared" si="79"/>
        <v>0</v>
      </c>
      <c r="AA266" s="163">
        <f t="shared" si="79"/>
        <v>0</v>
      </c>
      <c r="AB266" s="163">
        <f t="shared" si="79"/>
        <v>0</v>
      </c>
      <c r="AC266" s="163">
        <f t="shared" si="79"/>
        <v>0</v>
      </c>
      <c r="AD266" s="163">
        <f t="shared" si="79"/>
        <v>0</v>
      </c>
      <c r="AE266" s="163">
        <f t="shared" si="79"/>
        <v>0</v>
      </c>
      <c r="AF266" s="176">
        <f t="shared" si="79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80"/>
        <v>0</v>
      </c>
      <c r="D267" s="163">
        <f t="shared" si="80"/>
        <v>0</v>
      </c>
      <c r="E267" s="163">
        <f t="shared" si="80"/>
        <v>0</v>
      </c>
      <c r="F267" s="163">
        <f t="shared" si="80"/>
        <v>0</v>
      </c>
      <c r="G267" s="163">
        <f t="shared" si="80"/>
        <v>0</v>
      </c>
      <c r="H267" s="163">
        <f t="shared" si="80"/>
        <v>0</v>
      </c>
      <c r="I267" s="163">
        <f t="shared" si="80"/>
        <v>0</v>
      </c>
      <c r="J267" s="163">
        <f t="shared" si="80"/>
        <v>0</v>
      </c>
      <c r="K267" s="163">
        <f t="shared" si="80"/>
        <v>0</v>
      </c>
      <c r="L267" s="163">
        <f t="shared" si="80"/>
        <v>0</v>
      </c>
      <c r="M267" s="163">
        <f t="shared" si="80"/>
        <v>0</v>
      </c>
      <c r="N267" s="163">
        <f t="shared" si="80"/>
        <v>0</v>
      </c>
      <c r="O267" s="163">
        <f t="shared" si="80"/>
        <v>0</v>
      </c>
      <c r="P267" s="163">
        <f t="shared" si="80"/>
        <v>0</v>
      </c>
      <c r="Q267" s="163">
        <f t="shared" si="80"/>
        <v>0</v>
      </c>
      <c r="R267" s="163">
        <f t="shared" si="80"/>
        <v>0</v>
      </c>
      <c r="S267" s="163">
        <f t="shared" si="79"/>
        <v>0</v>
      </c>
      <c r="T267" s="163">
        <f t="shared" si="79"/>
        <v>0</v>
      </c>
      <c r="U267" s="163">
        <f t="shared" si="79"/>
        <v>0</v>
      </c>
      <c r="V267" s="163">
        <f t="shared" si="79"/>
        <v>0</v>
      </c>
      <c r="W267" s="163">
        <f t="shared" si="79"/>
        <v>0</v>
      </c>
      <c r="X267" s="163">
        <f t="shared" si="79"/>
        <v>0</v>
      </c>
      <c r="Y267" s="163">
        <f t="shared" si="79"/>
        <v>0</v>
      </c>
      <c r="Z267" s="163">
        <f t="shared" si="79"/>
        <v>0</v>
      </c>
      <c r="AA267" s="163">
        <f t="shared" si="79"/>
        <v>0</v>
      </c>
      <c r="AB267" s="163">
        <f t="shared" si="79"/>
        <v>0</v>
      </c>
      <c r="AC267" s="163">
        <f t="shared" si="79"/>
        <v>0</v>
      </c>
      <c r="AD267" s="163">
        <f t="shared" si="79"/>
        <v>0</v>
      </c>
      <c r="AE267" s="163">
        <f t="shared" si="79"/>
        <v>0</v>
      </c>
      <c r="AF267" s="176">
        <f t="shared" si="79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80"/>
        <v>0</v>
      </c>
      <c r="D268" s="163">
        <f t="shared" si="80"/>
        <v>0</v>
      </c>
      <c r="E268" s="163">
        <f t="shared" si="80"/>
        <v>0</v>
      </c>
      <c r="F268" s="163">
        <f t="shared" si="80"/>
        <v>0</v>
      </c>
      <c r="G268" s="163">
        <f t="shared" si="80"/>
        <v>0</v>
      </c>
      <c r="H268" s="163">
        <f t="shared" si="80"/>
        <v>0</v>
      </c>
      <c r="I268" s="163">
        <f t="shared" si="80"/>
        <v>0</v>
      </c>
      <c r="J268" s="163">
        <f t="shared" si="80"/>
        <v>0</v>
      </c>
      <c r="K268" s="163">
        <f t="shared" si="80"/>
        <v>0</v>
      </c>
      <c r="L268" s="163">
        <f t="shared" si="80"/>
        <v>0</v>
      </c>
      <c r="M268" s="163">
        <f t="shared" si="80"/>
        <v>0</v>
      </c>
      <c r="N268" s="163">
        <f t="shared" si="80"/>
        <v>0</v>
      </c>
      <c r="O268" s="163">
        <f t="shared" si="80"/>
        <v>0</v>
      </c>
      <c r="P268" s="163">
        <f t="shared" si="80"/>
        <v>0</v>
      </c>
      <c r="Q268" s="163">
        <f t="shared" si="80"/>
        <v>0</v>
      </c>
      <c r="R268" s="163">
        <f t="shared" si="80"/>
        <v>0</v>
      </c>
      <c r="S268" s="163">
        <f t="shared" si="79"/>
        <v>0</v>
      </c>
      <c r="T268" s="163">
        <f t="shared" si="79"/>
        <v>0</v>
      </c>
      <c r="U268" s="163">
        <f t="shared" si="79"/>
        <v>0</v>
      </c>
      <c r="V268" s="163">
        <f t="shared" si="79"/>
        <v>0</v>
      </c>
      <c r="W268" s="163">
        <f t="shared" si="79"/>
        <v>0</v>
      </c>
      <c r="X268" s="163">
        <f t="shared" si="79"/>
        <v>0</v>
      </c>
      <c r="Y268" s="163">
        <f t="shared" si="79"/>
        <v>0</v>
      </c>
      <c r="Z268" s="163">
        <f t="shared" si="79"/>
        <v>0</v>
      </c>
      <c r="AA268" s="163">
        <f t="shared" si="79"/>
        <v>0</v>
      </c>
      <c r="AB268" s="163">
        <f t="shared" si="79"/>
        <v>0</v>
      </c>
      <c r="AC268" s="163">
        <f t="shared" si="79"/>
        <v>0</v>
      </c>
      <c r="AD268" s="163">
        <f t="shared" si="79"/>
        <v>0</v>
      </c>
      <c r="AE268" s="163">
        <f t="shared" si="79"/>
        <v>0</v>
      </c>
      <c r="AF268" s="176">
        <f t="shared" si="79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80"/>
        <v>0</v>
      </c>
      <c r="D269" s="163">
        <f t="shared" si="80"/>
        <v>0</v>
      </c>
      <c r="E269" s="163">
        <f t="shared" si="80"/>
        <v>0</v>
      </c>
      <c r="F269" s="163">
        <f t="shared" si="80"/>
        <v>0</v>
      </c>
      <c r="G269" s="163">
        <f t="shared" si="80"/>
        <v>0</v>
      </c>
      <c r="H269" s="163">
        <f t="shared" si="80"/>
        <v>0</v>
      </c>
      <c r="I269" s="163">
        <f t="shared" si="80"/>
        <v>0</v>
      </c>
      <c r="J269" s="163">
        <f t="shared" si="80"/>
        <v>0</v>
      </c>
      <c r="K269" s="163">
        <f t="shared" si="80"/>
        <v>0</v>
      </c>
      <c r="L269" s="163">
        <f t="shared" si="80"/>
        <v>0</v>
      </c>
      <c r="M269" s="163">
        <f t="shared" si="80"/>
        <v>0</v>
      </c>
      <c r="N269" s="163">
        <f t="shared" si="80"/>
        <v>0</v>
      </c>
      <c r="O269" s="163">
        <f t="shared" si="80"/>
        <v>0</v>
      </c>
      <c r="P269" s="163">
        <f t="shared" si="80"/>
        <v>0</v>
      </c>
      <c r="Q269" s="163">
        <f t="shared" si="80"/>
        <v>0</v>
      </c>
      <c r="R269" s="163">
        <f t="shared" si="80"/>
        <v>0</v>
      </c>
      <c r="S269" s="163">
        <f t="shared" si="79"/>
        <v>0</v>
      </c>
      <c r="T269" s="163">
        <f t="shared" si="79"/>
        <v>0</v>
      </c>
      <c r="U269" s="163">
        <f t="shared" si="79"/>
        <v>0</v>
      </c>
      <c r="V269" s="163">
        <f t="shared" si="79"/>
        <v>0</v>
      </c>
      <c r="W269" s="163">
        <f t="shared" si="79"/>
        <v>0</v>
      </c>
      <c r="X269" s="163">
        <f t="shared" si="79"/>
        <v>0</v>
      </c>
      <c r="Y269" s="163">
        <f t="shared" si="79"/>
        <v>0</v>
      </c>
      <c r="Z269" s="163">
        <f t="shared" si="79"/>
        <v>0</v>
      </c>
      <c r="AA269" s="163">
        <f t="shared" si="79"/>
        <v>0</v>
      </c>
      <c r="AB269" s="163">
        <f t="shared" si="79"/>
        <v>0</v>
      </c>
      <c r="AC269" s="163">
        <f t="shared" si="79"/>
        <v>0</v>
      </c>
      <c r="AD269" s="163">
        <f t="shared" si="79"/>
        <v>0</v>
      </c>
      <c r="AE269" s="163">
        <f t="shared" si="79"/>
        <v>0</v>
      </c>
      <c r="AF269" s="176">
        <f t="shared" si="79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80"/>
        <v>0</v>
      </c>
      <c r="D270" s="163">
        <f t="shared" si="80"/>
        <v>0</v>
      </c>
      <c r="E270" s="163">
        <f t="shared" si="80"/>
        <v>0</v>
      </c>
      <c r="F270" s="163">
        <f t="shared" si="80"/>
        <v>0</v>
      </c>
      <c r="G270" s="163">
        <f t="shared" si="80"/>
        <v>0</v>
      </c>
      <c r="H270" s="163">
        <f t="shared" si="80"/>
        <v>0</v>
      </c>
      <c r="I270" s="163">
        <f t="shared" si="80"/>
        <v>0</v>
      </c>
      <c r="J270" s="163">
        <f t="shared" si="80"/>
        <v>0</v>
      </c>
      <c r="K270" s="163">
        <f t="shared" si="80"/>
        <v>0</v>
      </c>
      <c r="L270" s="163">
        <f t="shared" si="80"/>
        <v>0</v>
      </c>
      <c r="M270" s="163">
        <f t="shared" si="80"/>
        <v>0</v>
      </c>
      <c r="N270" s="163">
        <f t="shared" si="80"/>
        <v>0</v>
      </c>
      <c r="O270" s="163">
        <f t="shared" si="80"/>
        <v>0</v>
      </c>
      <c r="P270" s="163">
        <f t="shared" si="80"/>
        <v>0</v>
      </c>
      <c r="Q270" s="163">
        <f t="shared" si="80"/>
        <v>0</v>
      </c>
      <c r="R270" s="163">
        <f t="shared" si="80"/>
        <v>0</v>
      </c>
      <c r="S270" s="163">
        <f t="shared" si="79"/>
        <v>0</v>
      </c>
      <c r="T270" s="163">
        <f t="shared" si="79"/>
        <v>0</v>
      </c>
      <c r="U270" s="163">
        <f t="shared" si="79"/>
        <v>0</v>
      </c>
      <c r="V270" s="163">
        <f t="shared" si="79"/>
        <v>0</v>
      </c>
      <c r="W270" s="163">
        <f t="shared" si="79"/>
        <v>0</v>
      </c>
      <c r="X270" s="163">
        <f t="shared" si="79"/>
        <v>0</v>
      </c>
      <c r="Y270" s="163">
        <f t="shared" si="79"/>
        <v>0</v>
      </c>
      <c r="Z270" s="163">
        <f t="shared" si="79"/>
        <v>0</v>
      </c>
      <c r="AA270" s="163">
        <f t="shared" si="79"/>
        <v>0</v>
      </c>
      <c r="AB270" s="163">
        <f t="shared" si="79"/>
        <v>0</v>
      </c>
      <c r="AC270" s="163">
        <f t="shared" si="79"/>
        <v>0</v>
      </c>
      <c r="AD270" s="163">
        <f t="shared" si="79"/>
        <v>0</v>
      </c>
      <c r="AE270" s="163">
        <f t="shared" si="79"/>
        <v>0</v>
      </c>
      <c r="AF270" s="176">
        <f t="shared" si="79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80"/>
        <v>0</v>
      </c>
      <c r="D271" s="163">
        <f t="shared" si="80"/>
        <v>0</v>
      </c>
      <c r="E271" s="163">
        <f t="shared" si="80"/>
        <v>0</v>
      </c>
      <c r="F271" s="163">
        <f t="shared" si="80"/>
        <v>0</v>
      </c>
      <c r="G271" s="163">
        <f t="shared" si="80"/>
        <v>0</v>
      </c>
      <c r="H271" s="163">
        <f t="shared" si="80"/>
        <v>0</v>
      </c>
      <c r="I271" s="163">
        <f t="shared" si="80"/>
        <v>0</v>
      </c>
      <c r="J271" s="163">
        <f t="shared" si="80"/>
        <v>0</v>
      </c>
      <c r="K271" s="163">
        <f t="shared" si="80"/>
        <v>0</v>
      </c>
      <c r="L271" s="163">
        <f t="shared" si="80"/>
        <v>0</v>
      </c>
      <c r="M271" s="163">
        <f t="shared" si="80"/>
        <v>0</v>
      </c>
      <c r="N271" s="163">
        <f t="shared" si="80"/>
        <v>0</v>
      </c>
      <c r="O271" s="163">
        <f t="shared" si="80"/>
        <v>0</v>
      </c>
      <c r="P271" s="163">
        <f t="shared" si="80"/>
        <v>0</v>
      </c>
      <c r="Q271" s="163">
        <f t="shared" si="80"/>
        <v>0</v>
      </c>
      <c r="R271" s="163">
        <f t="shared" si="80"/>
        <v>0</v>
      </c>
      <c r="S271" s="163">
        <f t="shared" si="79"/>
        <v>0</v>
      </c>
      <c r="T271" s="163">
        <f t="shared" si="79"/>
        <v>0</v>
      </c>
      <c r="U271" s="163">
        <f t="shared" si="79"/>
        <v>0</v>
      </c>
      <c r="V271" s="163">
        <f t="shared" si="79"/>
        <v>0</v>
      </c>
      <c r="W271" s="163">
        <f t="shared" si="79"/>
        <v>0</v>
      </c>
      <c r="X271" s="163">
        <f t="shared" si="79"/>
        <v>0</v>
      </c>
      <c r="Y271" s="163">
        <f t="shared" si="79"/>
        <v>0</v>
      </c>
      <c r="Z271" s="163">
        <f t="shared" si="79"/>
        <v>0</v>
      </c>
      <c r="AA271" s="163">
        <f t="shared" si="79"/>
        <v>0</v>
      </c>
      <c r="AB271" s="163">
        <f t="shared" si="79"/>
        <v>0</v>
      </c>
      <c r="AC271" s="163">
        <f t="shared" si="79"/>
        <v>0</v>
      </c>
      <c r="AD271" s="163">
        <f t="shared" si="79"/>
        <v>0</v>
      </c>
      <c r="AE271" s="163">
        <f t="shared" si="79"/>
        <v>0</v>
      </c>
      <c r="AF271" s="176">
        <f t="shared" si="79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80"/>
        <v>0</v>
      </c>
      <c r="D272" s="163">
        <f t="shared" si="80"/>
        <v>0</v>
      </c>
      <c r="E272" s="163">
        <f t="shared" si="80"/>
        <v>0</v>
      </c>
      <c r="F272" s="163">
        <f t="shared" si="80"/>
        <v>0</v>
      </c>
      <c r="G272" s="163">
        <f t="shared" si="80"/>
        <v>0</v>
      </c>
      <c r="H272" s="163">
        <f t="shared" si="80"/>
        <v>0</v>
      </c>
      <c r="I272" s="163">
        <f t="shared" si="80"/>
        <v>0</v>
      </c>
      <c r="J272" s="163">
        <f t="shared" si="80"/>
        <v>0</v>
      </c>
      <c r="K272" s="163">
        <f t="shared" si="80"/>
        <v>0</v>
      </c>
      <c r="L272" s="163">
        <f t="shared" si="80"/>
        <v>0</v>
      </c>
      <c r="M272" s="163">
        <f t="shared" si="80"/>
        <v>0</v>
      </c>
      <c r="N272" s="163">
        <f t="shared" si="80"/>
        <v>0</v>
      </c>
      <c r="O272" s="163">
        <f t="shared" si="80"/>
        <v>0</v>
      </c>
      <c r="P272" s="163">
        <f t="shared" si="80"/>
        <v>0</v>
      </c>
      <c r="Q272" s="163">
        <f t="shared" si="80"/>
        <v>0</v>
      </c>
      <c r="R272" s="163">
        <f t="shared" si="80"/>
        <v>0</v>
      </c>
      <c r="S272" s="163">
        <f t="shared" si="79"/>
        <v>0</v>
      </c>
      <c r="T272" s="163">
        <f t="shared" si="79"/>
        <v>0</v>
      </c>
      <c r="U272" s="163">
        <f t="shared" si="79"/>
        <v>0</v>
      </c>
      <c r="V272" s="163">
        <f t="shared" si="79"/>
        <v>0</v>
      </c>
      <c r="W272" s="163">
        <f t="shared" si="79"/>
        <v>0</v>
      </c>
      <c r="X272" s="163">
        <f t="shared" si="79"/>
        <v>0</v>
      </c>
      <c r="Y272" s="163">
        <f t="shared" si="79"/>
        <v>0</v>
      </c>
      <c r="Z272" s="163">
        <f t="shared" si="79"/>
        <v>0</v>
      </c>
      <c r="AA272" s="163">
        <f t="shared" si="79"/>
        <v>0</v>
      </c>
      <c r="AB272" s="163">
        <f t="shared" si="79"/>
        <v>0</v>
      </c>
      <c r="AC272" s="163">
        <f t="shared" si="79"/>
        <v>0</v>
      </c>
      <c r="AD272" s="163">
        <f t="shared" si="79"/>
        <v>0</v>
      </c>
      <c r="AE272" s="163">
        <f t="shared" si="79"/>
        <v>0</v>
      </c>
      <c r="AF272" s="176">
        <f t="shared" si="79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80"/>
        <v>0</v>
      </c>
      <c r="D273" s="179">
        <f t="shared" si="80"/>
        <v>0</v>
      </c>
      <c r="E273" s="179">
        <f t="shared" si="80"/>
        <v>0</v>
      </c>
      <c r="F273" s="179">
        <f t="shared" si="80"/>
        <v>0</v>
      </c>
      <c r="G273" s="179">
        <f t="shared" si="80"/>
        <v>0</v>
      </c>
      <c r="H273" s="179">
        <f t="shared" si="80"/>
        <v>0</v>
      </c>
      <c r="I273" s="179">
        <f t="shared" si="80"/>
        <v>0</v>
      </c>
      <c r="J273" s="179">
        <f t="shared" si="80"/>
        <v>0</v>
      </c>
      <c r="K273" s="179">
        <f t="shared" si="80"/>
        <v>0</v>
      </c>
      <c r="L273" s="179">
        <f t="shared" si="80"/>
        <v>0</v>
      </c>
      <c r="M273" s="179">
        <f t="shared" si="80"/>
        <v>0</v>
      </c>
      <c r="N273" s="179">
        <f t="shared" si="80"/>
        <v>0</v>
      </c>
      <c r="O273" s="179">
        <f t="shared" si="80"/>
        <v>0</v>
      </c>
      <c r="P273" s="179">
        <f t="shared" si="80"/>
        <v>0</v>
      </c>
      <c r="Q273" s="179">
        <f t="shared" si="80"/>
        <v>0</v>
      </c>
      <c r="R273" s="179">
        <f t="shared" si="80"/>
        <v>0</v>
      </c>
      <c r="S273" s="179">
        <f t="shared" si="79"/>
        <v>0</v>
      </c>
      <c r="T273" s="179">
        <f t="shared" si="79"/>
        <v>0</v>
      </c>
      <c r="U273" s="179">
        <f t="shared" si="79"/>
        <v>0</v>
      </c>
      <c r="V273" s="179">
        <f t="shared" si="79"/>
        <v>0</v>
      </c>
      <c r="W273" s="179">
        <f t="shared" si="79"/>
        <v>0</v>
      </c>
      <c r="X273" s="179">
        <f t="shared" si="79"/>
        <v>0</v>
      </c>
      <c r="Y273" s="179">
        <f t="shared" si="79"/>
        <v>0</v>
      </c>
      <c r="Z273" s="179">
        <f t="shared" si="79"/>
        <v>0</v>
      </c>
      <c r="AA273" s="179">
        <f t="shared" si="79"/>
        <v>0</v>
      </c>
      <c r="AB273" s="179">
        <f t="shared" si="79"/>
        <v>0</v>
      </c>
      <c r="AC273" s="179">
        <f t="shared" si="79"/>
        <v>0</v>
      </c>
      <c r="AD273" s="179">
        <f t="shared" si="79"/>
        <v>0</v>
      </c>
      <c r="AE273" s="179">
        <f t="shared" si="79"/>
        <v>0</v>
      </c>
      <c r="AF273" s="180">
        <f t="shared" si="79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v>0</v>
      </c>
      <c r="C274" s="182">
        <f t="shared" ref="C274:AG274" si="81">SUM(C169:C273)</f>
        <v>0</v>
      </c>
      <c r="D274" s="182">
        <f>SUM(D169:D273)</f>
        <v>0</v>
      </c>
      <c r="E274" s="182">
        <f>SUM(E169:E273)</f>
        <v>0</v>
      </c>
      <c r="F274" s="182">
        <f t="shared" si="81"/>
        <v>0</v>
      </c>
      <c r="G274" s="182">
        <f t="shared" si="81"/>
        <v>0</v>
      </c>
      <c r="H274" s="182">
        <f t="shared" si="81"/>
        <v>0</v>
      </c>
      <c r="I274" s="182">
        <f t="shared" si="81"/>
        <v>0</v>
      </c>
      <c r="J274" s="182">
        <f t="shared" si="81"/>
        <v>0</v>
      </c>
      <c r="K274" s="182">
        <f t="shared" si="81"/>
        <v>0</v>
      </c>
      <c r="L274" s="182">
        <f t="shared" si="81"/>
        <v>0</v>
      </c>
      <c r="M274" s="182">
        <f t="shared" si="81"/>
        <v>0</v>
      </c>
      <c r="N274" s="182">
        <f t="shared" si="81"/>
        <v>0</v>
      </c>
      <c r="O274" s="182">
        <f t="shared" si="81"/>
        <v>0</v>
      </c>
      <c r="P274" s="182">
        <f t="shared" si="81"/>
        <v>0</v>
      </c>
      <c r="Q274" s="182">
        <f t="shared" si="81"/>
        <v>0</v>
      </c>
      <c r="R274" s="182">
        <f t="shared" si="81"/>
        <v>0</v>
      </c>
      <c r="S274" s="182">
        <f t="shared" si="81"/>
        <v>0</v>
      </c>
      <c r="T274" s="182">
        <f t="shared" si="81"/>
        <v>0</v>
      </c>
      <c r="U274" s="182">
        <f t="shared" si="81"/>
        <v>0</v>
      </c>
      <c r="V274" s="182">
        <f t="shared" si="81"/>
        <v>0</v>
      </c>
      <c r="W274" s="182">
        <f t="shared" si="81"/>
        <v>0</v>
      </c>
      <c r="X274" s="182">
        <f t="shared" si="81"/>
        <v>0</v>
      </c>
      <c r="Y274" s="182">
        <f t="shared" si="81"/>
        <v>0</v>
      </c>
      <c r="Z274" s="182">
        <f t="shared" si="81"/>
        <v>0</v>
      </c>
      <c r="AA274" s="182">
        <f t="shared" si="81"/>
        <v>0</v>
      </c>
      <c r="AB274" s="182">
        <f t="shared" si="81"/>
        <v>0</v>
      </c>
      <c r="AC274" s="182">
        <f t="shared" si="81"/>
        <v>0</v>
      </c>
      <c r="AD274" s="182">
        <f t="shared" si="81"/>
        <v>0</v>
      </c>
      <c r="AE274" s="182">
        <f t="shared" si="81"/>
        <v>0</v>
      </c>
      <c r="AF274" s="183">
        <f t="shared" si="81"/>
        <v>0</v>
      </c>
      <c r="AG274" s="184">
        <f t="shared" si="8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822" priority="36">
      <formula>$AH11=0</formula>
    </cfRule>
  </conditionalFormatting>
  <conditionalFormatting sqref="A101:A102">
    <cfRule type="expression" dxfId="3821" priority="204">
      <formula>$AH106=0</formula>
    </cfRule>
  </conditionalFormatting>
  <conditionalFormatting sqref="A103:A107">
    <cfRule type="expression" dxfId="3820" priority="152">
      <formula>$AH102=0</formula>
    </cfRule>
  </conditionalFormatting>
  <conditionalFormatting sqref="A160:A167">
    <cfRule type="expression" dxfId="3819" priority="205">
      <formula>$AH267=0</formula>
    </cfRule>
  </conditionalFormatting>
  <conditionalFormatting sqref="A168:A275">
    <cfRule type="expression" dxfId="3818" priority="75">
      <formula>$AH168=0</formula>
    </cfRule>
  </conditionalFormatting>
  <conditionalFormatting sqref="B8">
    <cfRule type="expression" dxfId="3817" priority="200">
      <formula>AND(C$9&gt;=14/24,C$9&lt;20/24)</formula>
    </cfRule>
    <cfRule type="expression" dxfId="3816" priority="201">
      <formula>AND(C$9&gt;=8/24,C$9&lt;14/24)</formula>
    </cfRule>
    <cfRule type="expression" dxfId="3815" priority="202">
      <formula>C$9&lt;8/24</formula>
    </cfRule>
    <cfRule type="expression" dxfId="3814" priority="203">
      <formula>C$9&gt;=20/24</formula>
    </cfRule>
  </conditionalFormatting>
  <conditionalFormatting sqref="T85:AA89 B9:AF10 C152:E152 C159:E159 AA90 AA11:AF13 T76:AF77 AB85:AF90 F93:AF115 F117:AF134 F137:AF159">
    <cfRule type="expression" dxfId="3813" priority="117">
      <formula>B$9&gt;=20/24</formula>
    </cfRule>
  </conditionalFormatting>
  <conditionalFormatting sqref="B9:AF10 T85:AA89 C152:E152 C159:E159 AA90 AA11:AF13 T76:AF77 AB85:AF90 F93:AF115 F117:AF134 F137:AF159">
    <cfRule type="expression" dxfId="3812" priority="118">
      <formula>AND(B$9&gt;=14/24,B$9&lt;20/24)</formula>
    </cfRule>
    <cfRule type="expression" dxfId="3811" priority="119">
      <formula>AND(B$9&gt;=8/24,B$9&lt;14/24)</formula>
    </cfRule>
    <cfRule type="expression" dxfId="3810" priority="120">
      <formula>B$9&lt;8/24</formula>
    </cfRule>
  </conditionalFormatting>
  <conditionalFormatting sqref="AA14:AF53">
    <cfRule type="expression" dxfId="3809" priority="60">
      <formula>AA14&gt;$AG14*1</formula>
    </cfRule>
    <cfRule type="expression" dxfId="3808" priority="61">
      <formula>AA$9&gt;=20/24</formula>
    </cfRule>
    <cfRule type="expression" dxfId="3807" priority="62">
      <formula>AND(AA$9&gt;=14/24,AA$9&lt;20/24)</formula>
    </cfRule>
    <cfRule type="expression" dxfId="3806" priority="63">
      <formula>AND(AA$9&gt;=8/24,AA$9&lt;14/24)</formula>
    </cfRule>
    <cfRule type="expression" dxfId="3805" priority="64">
      <formula>AA$9&lt;8/24</formula>
    </cfRule>
  </conditionalFormatting>
  <conditionalFormatting sqref="AA54:AF68">
    <cfRule type="expression" dxfId="3804" priority="53">
      <formula>AA$9&lt;8/24</formula>
    </cfRule>
  </conditionalFormatting>
  <conditionalFormatting sqref="F69:Z70 AA54:AF70">
    <cfRule type="expression" dxfId="3803" priority="50">
      <formula>F$9&gt;=20/24</formula>
    </cfRule>
    <cfRule type="expression" dxfId="3802" priority="51">
      <formula>AND(F$9&gt;=14/24,F$9&lt;20/24)</formula>
    </cfRule>
    <cfRule type="expression" dxfId="3801" priority="52">
      <formula>AND(F$9&gt;=8/24,F$9&lt;14/24)</formula>
    </cfRule>
  </conditionalFormatting>
  <conditionalFormatting sqref="AA63:AF65">
    <cfRule type="expression" dxfId="3800" priority="54">
      <formula>AA63&gt;$AG63</formula>
    </cfRule>
  </conditionalFormatting>
  <conditionalFormatting sqref="F69:AF70">
    <cfRule type="expression" dxfId="3799" priority="125">
      <formula>F$9&lt;8/24</formula>
    </cfRule>
  </conditionalFormatting>
  <conditionalFormatting sqref="G72:S72 T72:AF75">
    <cfRule type="expression" dxfId="3798" priority="41">
      <formula>G72&gt;$AG72*1</formula>
    </cfRule>
  </conditionalFormatting>
  <conditionalFormatting sqref="T73:AF75">
    <cfRule type="expression" dxfId="3797" priority="42">
      <formula>T$9&gt;=20/24</formula>
    </cfRule>
    <cfRule type="expression" dxfId="3796" priority="43">
      <formula>AND(T$9&gt;=14/24,T$9&lt;20/24)</formula>
    </cfRule>
    <cfRule type="expression" dxfId="3795" priority="44">
      <formula>AND(T$9&gt;=8/24,T$9&lt;14/24)</formula>
    </cfRule>
    <cfRule type="expression" dxfId="3794" priority="45">
      <formula>T$9&lt;8/24</formula>
    </cfRule>
  </conditionalFormatting>
  <conditionalFormatting sqref="C161:AF167">
    <cfRule type="expression" dxfId="3793" priority="76">
      <formula>C$9&gt;=20/24</formula>
    </cfRule>
    <cfRule type="expression" dxfId="3792" priority="77">
      <formula>AND(C$9&gt;=14/24,C$9&lt;20/24)</formula>
    </cfRule>
    <cfRule type="expression" dxfId="3791" priority="78">
      <formula>AND(C$9&gt;=8/24,C$9&lt;14/24)</formula>
    </cfRule>
    <cfRule type="expression" dxfId="3790" priority="79">
      <formula>C$9&lt;8/24</formula>
    </cfRule>
  </conditionalFormatting>
  <conditionalFormatting sqref="C169:AF274">
    <cfRule type="expression" dxfId="3789" priority="37">
      <formula>C$9&gt;=20/24</formula>
    </cfRule>
    <cfRule type="expression" dxfId="3788" priority="38">
      <formula>AND(C$9&gt;=14/24,C$9&lt;20/24)</formula>
    </cfRule>
    <cfRule type="expression" dxfId="3787" priority="39">
      <formula>AND(C$9&gt;=8/24,C$9&lt;14/24)</formula>
    </cfRule>
    <cfRule type="expression" dxfId="3786" priority="40">
      <formula>C$9&lt;8/24</formula>
    </cfRule>
  </conditionalFormatting>
  <conditionalFormatting sqref="K79 F78:K78 T76:AA77 F71:AA71 F91:R96 T80:AA89 L78:AA79 AA90 AA69:AA70 F69:Z69 S96:AG96 AD71:AG71 AD78:AG78 AB76:AB90 S91:AB95 AB69:AC71 AC76:AC95 AA11:AF13 AD69:AF70 AD76:AF77 AD79:AF95">
    <cfRule type="expression" dxfId="3785" priority="116">
      <formula>F11&gt;$AG11*1</formula>
    </cfRule>
  </conditionalFormatting>
  <conditionalFormatting sqref="F78:AF78 G72:AF72 T76:AF77">
    <cfRule type="expression" dxfId="3784" priority="136">
      <formula>F$9&gt;=20/24</formula>
    </cfRule>
    <cfRule type="expression" dxfId="3783" priority="137">
      <formula>AND(F$9&gt;=14/24,F$9&lt;20/24)</formula>
    </cfRule>
    <cfRule type="expression" dxfId="3782" priority="138">
      <formula>AND(F$9&gt;=8/24,F$9&lt;14/24)</formula>
    </cfRule>
    <cfRule type="expression" dxfId="3781" priority="139">
      <formula>F$9&lt;8/24</formula>
    </cfRule>
  </conditionalFormatting>
  <conditionalFormatting sqref="T73:AF75">
    <cfRule type="expression" dxfId="3780" priority="46">
      <formula>T$9&gt;=20/24</formula>
    </cfRule>
    <cfRule type="expression" dxfId="3779" priority="47">
      <formula>AND(T$9&gt;=14/24,T$9&lt;20/24)</formula>
    </cfRule>
    <cfRule type="expression" dxfId="3778" priority="48">
      <formula>AND(T$9&gt;=8/24,T$9&lt;14/24)</formula>
    </cfRule>
    <cfRule type="expression" dxfId="3777" priority="49">
      <formula>T$9&lt;8/24</formula>
    </cfRule>
  </conditionalFormatting>
  <conditionalFormatting sqref="K79:S79">
    <cfRule type="expression" dxfId="3776" priority="144">
      <formula>K$9&gt;=20/24</formula>
    </cfRule>
    <cfRule type="expression" dxfId="3775" priority="145">
      <formula>AND(K$9&gt;=14/24,K$9&lt;20/24)</formula>
    </cfRule>
    <cfRule type="expression" dxfId="3774" priority="146">
      <formula>AND(K$9&gt;=8/24,K$9&lt;14/24)</formula>
    </cfRule>
    <cfRule type="expression" dxfId="3773" priority="147">
      <formula>K$9&lt;8/24</formula>
    </cfRule>
  </conditionalFormatting>
  <conditionalFormatting sqref="T84:AF84">
    <cfRule type="expression" dxfId="3772" priority="140">
      <formula>T$9&gt;=20/24</formula>
    </cfRule>
    <cfRule type="expression" dxfId="3771" priority="141">
      <formula>AND(T$9&gt;=14/24,T$9&lt;20/24)</formula>
    </cfRule>
    <cfRule type="expression" dxfId="3770" priority="142">
      <formula>AND(T$9&gt;=8/24,T$9&lt;14/24)</formula>
    </cfRule>
    <cfRule type="expression" dxfId="3769" priority="143">
      <formula>T$9&lt;8/24</formula>
    </cfRule>
  </conditionalFormatting>
  <conditionalFormatting sqref="M8 S8 AB8">
    <cfRule type="expression" dxfId="3768" priority="193">
      <formula>AND(N$9&gt;=14/24,N$9&lt;20/24)</formula>
    </cfRule>
    <cfRule type="expression" dxfId="3767" priority="194">
      <formula>AND(N$9&gt;=8/24,N$9&lt;14/24)</formula>
    </cfRule>
    <cfRule type="expression" dxfId="3766" priority="195">
      <formula>N$9&lt;8/24</formula>
    </cfRule>
  </conditionalFormatting>
  <conditionalFormatting sqref="T79:Y83 Z80:AF83">
    <cfRule type="expression" dxfId="3765" priority="148">
      <formula>T$9&gt;=20/24</formula>
    </cfRule>
    <cfRule type="expression" dxfId="3764" priority="149">
      <formula>AND(T$9&gt;=14/24,T$9&lt;20/24)</formula>
    </cfRule>
    <cfRule type="expression" dxfId="3763" priority="150">
      <formula>AND(T$9&gt;=8/24,T$9&lt;14/24)</formula>
    </cfRule>
    <cfRule type="expression" dxfId="3762" priority="151">
      <formula>T$9&lt;8/24</formula>
    </cfRule>
  </conditionalFormatting>
  <conditionalFormatting sqref="O3:P3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761" priority="192">
      <formula>N$9&gt;=20/24</formula>
    </cfRule>
  </conditionalFormatting>
  <conditionalFormatting sqref="S8">
    <cfRule type="expression" dxfId="3760" priority="183">
      <formula>U$9&gt;=20/24</formula>
    </cfRule>
    <cfRule type="expression" dxfId="3759" priority="184">
      <formula>AND(U$9&gt;=14/24,U$9&lt;20/24)</formula>
    </cfRule>
    <cfRule type="expression" dxfId="3758" priority="185">
      <formula>AND(U$9&gt;=8/24,U$9&lt;14/24)</formula>
    </cfRule>
    <cfRule type="expression" dxfId="3757" priority="186">
      <formula>U$9&lt;8/24</formula>
    </cfRule>
  </conditionalFormatting>
  <conditionalFormatting sqref="T79:AF84">
    <cfRule type="expression" dxfId="3756" priority="70">
      <formula>T$9&gt;=20/24</formula>
    </cfRule>
    <cfRule type="expression" dxfId="3755" priority="71">
      <formula>AND(T$9&gt;=14/24,T$9&lt;20/24)</formula>
    </cfRule>
    <cfRule type="expression" dxfId="3754" priority="72">
      <formula>AND(T$9&gt;=8/24,T$9&lt;14/24)</formula>
    </cfRule>
    <cfRule type="expression" dxfId="3753" priority="73">
      <formula>T$9&lt;8/24</formula>
    </cfRule>
  </conditionalFormatting>
  <conditionalFormatting sqref="V3 AB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3752" priority="55">
      <formula>AA$9&gt;=20/24</formula>
    </cfRule>
    <cfRule type="expression" dxfId="3751" priority="56">
      <formula>AND(AA$9&gt;=14/24,AA$9&lt;20/24)</formula>
    </cfRule>
    <cfRule type="expression" dxfId="3750" priority="57">
      <formula>AND(AA$9&gt;=8/24,AA$9&lt;14/24)</formula>
    </cfRule>
    <cfRule type="expression" dxfId="3749" priority="58">
      <formula>AA$9&lt;8/24</formula>
    </cfRule>
  </conditionalFormatting>
  <conditionalFormatting sqref="F69:Z70 AA66:AF69 AA54:AF62">
    <cfRule type="expression" dxfId="3748" priority="130">
      <formula>F54&gt;$AG54</formula>
    </cfRule>
  </conditionalFormatting>
  <conditionalFormatting sqref="AB8">
    <cfRule type="expression" dxfId="3747" priority="179">
      <formula>AD$9&gt;=20/24</formula>
    </cfRule>
    <cfRule type="expression" dxfId="3746" priority="180">
      <formula>AND(AD$9&gt;=14/24,AD$9&lt;20/24)</formula>
    </cfRule>
    <cfRule type="expression" dxfId="3745" priority="181">
      <formula>AND(AD$9&gt;=8/24,AD$9&lt;14/24)</formula>
    </cfRule>
    <cfRule type="expression" dxfId="3744" priority="182">
      <formula>AD$9&lt;8/24</formula>
    </cfRule>
  </conditionalFormatting>
  <conditionalFormatting sqref="AG78">
    <cfRule type="expression" dxfId="3743" priority="158">
      <formula>AG$9&gt;=20/24</formula>
    </cfRule>
    <cfRule type="expression" dxfId="3742" priority="159">
      <formula>AND(AG$9&gt;=14/24,AG$9&lt;20/24)</formula>
    </cfRule>
    <cfRule type="expression" dxfId="3741" priority="160">
      <formula>AND(AG$9&gt;=8/24,AG$9&lt;14/24)</formula>
    </cfRule>
    <cfRule type="expression" dxfId="3740" priority="161">
      <formula>AG$9&lt;8/24</formula>
    </cfRule>
  </conditionalFormatting>
  <conditionalFormatting sqref="AG91:AG92">
    <cfRule type="expression" dxfId="3739" priority="153">
      <formula>AG91&gt;$AG91</formula>
    </cfRule>
  </conditionalFormatting>
  <conditionalFormatting sqref="AG96">
    <cfRule type="expression" dxfId="3738" priority="154">
      <formula>AG$9&gt;=20/24</formula>
    </cfRule>
    <cfRule type="expression" dxfId="3737" priority="155">
      <formula>AND(AG$9&gt;=14/24,AG$9&lt;20/24)</formula>
    </cfRule>
    <cfRule type="expression" dxfId="3736" priority="156">
      <formula>AND(AG$9&gt;=8/24,AG$9&lt;14/24)</formula>
    </cfRule>
    <cfRule type="expression" dxfId="3735" priority="157">
      <formula>AG$9&lt;8/24</formula>
    </cfRule>
  </conditionalFormatting>
  <conditionalFormatting sqref="AG113">
    <cfRule type="expression" dxfId="3734" priority="175">
      <formula>AG$9&gt;=20/24</formula>
    </cfRule>
    <cfRule type="expression" dxfId="3733" priority="176">
      <formula>AND(AG$9&gt;=14/24,AG$9&lt;20/24)</formula>
    </cfRule>
    <cfRule type="expression" dxfId="3732" priority="177">
      <formula>AND(AG$9&gt;=8/24,AG$9&lt;14/24)</formula>
    </cfRule>
    <cfRule type="expression" dxfId="3731" priority="178">
      <formula>AG$9&lt;8/24</formula>
    </cfRule>
  </conditionalFormatting>
  <conditionalFormatting sqref="AH8:AI10">
    <cfRule type="expression" dxfId="3730" priority="66">
      <formula>AH$9&gt;=20/24</formula>
    </cfRule>
    <cfRule type="expression" dxfId="3729" priority="67">
      <formula>AND(AH$9&gt;=14/24,AH$9&lt;20/24)</formula>
    </cfRule>
    <cfRule type="expression" dxfId="3728" priority="68">
      <formula>AND(AH$9&gt;=8/24,AH$9&lt;14/24)</formula>
    </cfRule>
    <cfRule type="expression" dxfId="3727" priority="69">
      <formula>AH$9&lt;8/24</formula>
    </cfRule>
  </conditionalFormatting>
  <conditionalFormatting sqref="AL4:AL6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5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2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7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4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9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726" priority="196">
      <formula>AJ$9&gt;=20/24</formula>
    </cfRule>
    <cfRule type="expression" dxfId="3725" priority="197">
      <formula>AND(AJ$9&gt;=14/24,AJ$9&lt;20/24)</formula>
    </cfRule>
    <cfRule type="expression" dxfId="3724" priority="198">
      <formula>AND(AJ$9&gt;=8/24,AJ$9&lt;14/24)</formula>
    </cfRule>
    <cfRule type="expression" dxfId="3723" priority="199">
      <formula>AJ$9&lt;8/24</formula>
    </cfRule>
  </conditionalFormatting>
  <conditionalFormatting sqref="AL99:AN99 AL105:AN105">
    <cfRule type="expression" dxfId="3722" priority="168">
      <formula>AL$9&gt;=20/24</formula>
    </cfRule>
    <cfRule type="expression" dxfId="3721" priority="169">
      <formula>AND(AL$9&gt;=14/24,AL$9&lt;20/24)</formula>
    </cfRule>
    <cfRule type="expression" dxfId="3720" priority="170">
      <formula>AND(AL$9&gt;=8/24,AL$9&lt;14/24)</formula>
    </cfRule>
    <cfRule type="expression" dxfId="3719" priority="171">
      <formula>AL$9&lt;8/24</formula>
    </cfRule>
  </conditionalFormatting>
  <conditionalFormatting sqref="AM15:AM21 AN16:AR21">
    <cfRule type="expression" dxfId="3718" priority="92">
      <formula>AX$9&gt;=20/24</formula>
    </cfRule>
    <cfRule type="expression" dxfId="3717" priority="93">
      <formula>AND(AX$9&gt;=14/24,AX$9&lt;20/24)</formula>
    </cfRule>
    <cfRule type="expression" dxfId="3716" priority="94">
      <formula>AND(AX$9&gt;=8/24,AX$9&lt;14/24)</formula>
    </cfRule>
    <cfRule type="expression" dxfId="3715" priority="95">
      <formula>AX$9&lt;8/24</formula>
    </cfRule>
  </conditionalFormatting>
  <conditionalFormatting sqref="AN100:AN103">
    <cfRule type="expression" dxfId="3714" priority="164">
      <formula>AN$9&gt;=20/24</formula>
    </cfRule>
    <cfRule type="expression" dxfId="3713" priority="165">
      <formula>AND(AN$9&gt;=14/24,AN$9&lt;20/24)</formula>
    </cfRule>
    <cfRule type="expression" dxfId="3712" priority="166">
      <formula>AND(AN$9&gt;=8/24,AN$9&lt;14/24)</formula>
    </cfRule>
    <cfRule type="expression" dxfId="3711" priority="167">
      <formula>AN$9&lt;8/24</formula>
    </cfRule>
  </conditionalFormatting>
  <conditionalFormatting sqref="AN15:AR15">
    <cfRule type="expression" dxfId="3710" priority="80">
      <formula>U$9&gt;=20/24</formula>
    </cfRule>
    <cfRule type="expression" dxfId="3709" priority="81">
      <formula>AND(U$9&gt;=14/24,U$9&lt;20/24)</formula>
    </cfRule>
    <cfRule type="expression" dxfId="3708" priority="82">
      <formula>AND(U$9&gt;=8/24,U$9&lt;14/24)</formula>
    </cfRule>
    <cfRule type="expression" dxfId="3707" priority="83">
      <formula>U$9&lt;8/24</formula>
    </cfRule>
  </conditionalFormatting>
  <conditionalFormatting sqref="AS15">
    <cfRule type="expression" dxfId="3706" priority="88">
      <formula>AA$9&gt;=20/24</formula>
    </cfRule>
    <cfRule type="expression" dxfId="3705" priority="89">
      <formula>AND(AA$9&gt;=14/24,AA$9&lt;20/24)</formula>
    </cfRule>
    <cfRule type="expression" dxfId="3704" priority="90">
      <formula>AND(AA$9&gt;=8/24,AA$9&lt;14/24)</formula>
    </cfRule>
    <cfRule type="expression" dxfId="3703" priority="91">
      <formula>AA$9&lt;8/24</formula>
    </cfRule>
  </conditionalFormatting>
  <conditionalFormatting sqref="AS16:AS21">
    <cfRule type="expression" dxfId="3702" priority="96">
      <formula>BE$9&gt;=20/24</formula>
    </cfRule>
    <cfRule type="expression" dxfId="3701" priority="97">
      <formula>AND(BE$9&gt;=14/24,BE$9&lt;20/24)</formula>
    </cfRule>
    <cfRule type="expression" dxfId="3700" priority="98">
      <formula>AND(BE$9&gt;=8/24,BE$9&lt;14/24)</formula>
    </cfRule>
    <cfRule type="expression" dxfId="3699" priority="99">
      <formula>BE$9&lt;8/24</formula>
    </cfRule>
  </conditionalFormatting>
  <conditionalFormatting sqref="AT15 AX15:BJ15">
    <cfRule type="expression" dxfId="3698" priority="100">
      <formula>AC$9&gt;=20/24</formula>
    </cfRule>
    <cfRule type="expression" dxfId="3697" priority="101">
      <formula>AND(AC$9&gt;=14/24,AC$9&lt;20/24)</formula>
    </cfRule>
    <cfRule type="expression" dxfId="3696" priority="102">
      <formula>AND(AC$9&gt;=8/24,AC$9&lt;14/24)</formula>
    </cfRule>
    <cfRule type="expression" dxfId="3695" priority="103">
      <formula>AC$9&lt;8/24</formula>
    </cfRule>
  </conditionalFormatting>
  <conditionalFormatting sqref="AT16:AT21">
    <cfRule type="expression" dxfId="3694" priority="104">
      <formula>BG$9&gt;=20/24</formula>
    </cfRule>
    <cfRule type="expression" dxfId="3693" priority="105">
      <formula>AND(BG$9&gt;=14/24,BG$9&lt;20/24)</formula>
    </cfRule>
    <cfRule type="expression" dxfId="3692" priority="106">
      <formula>AND(BG$9&gt;=8/24,BG$9&lt;14/24)</formula>
    </cfRule>
    <cfRule type="expression" dxfId="3691" priority="107">
      <formula>BG$9&lt;8/24</formula>
    </cfRule>
  </conditionalFormatting>
  <conditionalFormatting sqref="AU15:AV15">
    <cfRule type="expression" dxfId="3690" priority="108">
      <formula>AE$9&gt;=20/24</formula>
    </cfRule>
    <cfRule type="expression" dxfId="3689" priority="109">
      <formula>AND(AE$9&gt;=14/24,AE$9&lt;20/24)</formula>
    </cfRule>
    <cfRule type="expression" dxfId="3688" priority="110">
      <formula>AND(AE$9&gt;=8/24,AE$9&lt;14/24)</formula>
    </cfRule>
    <cfRule type="expression" dxfId="3687" priority="111">
      <formula>AE$9&lt;8/24</formula>
    </cfRule>
  </conditionalFormatting>
  <conditionalFormatting sqref="AU16:BJ21">
    <cfRule type="expression" dxfId="3686" priority="112">
      <formula>BI$9&gt;=20/24</formula>
    </cfRule>
    <cfRule type="expression" dxfId="3685" priority="113">
      <formula>AND(BI$9&gt;=14/24,BI$9&lt;20/24)</formula>
    </cfRule>
    <cfRule type="expression" dxfId="3684" priority="114">
      <formula>AND(BI$9&gt;=8/24,BI$9&lt;14/24)</formula>
    </cfRule>
    <cfRule type="expression" dxfId="3683" priority="115">
      <formula>BI$9&lt;8/24</formula>
    </cfRule>
  </conditionalFormatting>
  <conditionalFormatting sqref="AW15">
    <cfRule type="expression" dxfId="3682" priority="84">
      <formula>B$9&gt;=20/24</formula>
    </cfRule>
    <cfRule type="expression" dxfId="3681" priority="85">
      <formula>AND(B$9&gt;=14/24,B$9&lt;20/24)</formula>
    </cfRule>
    <cfRule type="expression" dxfId="3680" priority="86">
      <formula>AND(B$9&gt;=8/24,B$9&lt;14/24)</formula>
    </cfRule>
    <cfRule type="expression" dxfId="3679" priority="87">
      <formula>B$9&lt;8/24</formula>
    </cfRule>
  </conditionalFormatting>
  <conditionalFormatting sqref="A73">
    <cfRule type="expression" dxfId="3678" priority="35">
      <formula>$AH73=0</formula>
    </cfRule>
  </conditionalFormatting>
  <conditionalFormatting sqref="B137:B152 B159 B76:E90 B93:E115 C137:E151 B117:E134 B72:F72 F79:J90 F76:S77 K80:S90 T90:Z90 B11:Z13">
    <cfRule type="expression" dxfId="3677" priority="29">
      <formula>B$9&gt;=20/24</formula>
    </cfRule>
  </conditionalFormatting>
  <conditionalFormatting sqref="B137:B152 B159 B76:E90 B93:E115 C137:E151 B117:E134 B72:F72 F79:J90 F76:S77 K80:S90 T90:Z90 B11:Z13">
    <cfRule type="expression" dxfId="3676" priority="30">
      <formula>AND(B$9&gt;=14/24,B$9&lt;20/24)</formula>
    </cfRule>
    <cfRule type="expression" dxfId="3675" priority="31">
      <formula>AND(B$9&gt;=8/24,B$9&lt;14/24)</formula>
    </cfRule>
    <cfRule type="expression" dxfId="3674" priority="32">
      <formula>B$9&lt;8/24</formula>
    </cfRule>
  </conditionalFormatting>
  <conditionalFormatting sqref="B14:Z53">
    <cfRule type="expression" dxfId="3673" priority="19">
      <formula>B14&gt;$AG14*1</formula>
    </cfRule>
    <cfRule type="expression" dxfId="3672" priority="20">
      <formula>B$9&gt;=20/24</formula>
    </cfRule>
    <cfRule type="expression" dxfId="3671" priority="21">
      <formula>AND(B$9&gt;=14/24,B$9&lt;20/24)</formula>
    </cfRule>
    <cfRule type="expression" dxfId="3670" priority="22">
      <formula>AND(B$9&gt;=8/24,B$9&lt;14/24)</formula>
    </cfRule>
    <cfRule type="expression" dxfId="3669" priority="23">
      <formula>B$9&lt;8/24</formula>
    </cfRule>
  </conditionalFormatting>
  <conditionalFormatting sqref="B54:Z68">
    <cfRule type="expression" dxfId="3668" priority="17">
      <formula>B$9&lt;8/24</formula>
    </cfRule>
  </conditionalFormatting>
  <conditionalFormatting sqref="B54:E70 F54:Z68">
    <cfRule type="expression" dxfId="3667" priority="14">
      <formula>B$9&gt;=20/24</formula>
    </cfRule>
    <cfRule type="expression" dxfId="3666" priority="15">
      <formula>AND(B$9&gt;=14/24,B$9&lt;20/24)</formula>
    </cfRule>
    <cfRule type="expression" dxfId="3665" priority="16">
      <formula>AND(B$9&gt;=8/24,B$9&lt;14/24)</formula>
    </cfRule>
  </conditionalFormatting>
  <conditionalFormatting sqref="B63:Z65">
    <cfRule type="expression" dxfId="3664" priority="18">
      <formula>B63&gt;$AG63</formula>
    </cfRule>
  </conditionalFormatting>
  <conditionalFormatting sqref="B69:E70">
    <cfRule type="expression" dxfId="3663" priority="33">
      <formula>B$9&lt;8/24</formula>
    </cfRule>
  </conditionalFormatting>
  <conditionalFormatting sqref="B72:F75 G73:S75">
    <cfRule type="expression" dxfId="3662" priority="9">
      <formula>B72&gt;$AG72*1</formula>
    </cfRule>
  </conditionalFormatting>
  <conditionalFormatting sqref="B73:S75">
    <cfRule type="expression" dxfId="3661" priority="10">
      <formula>B$9&gt;=20/24</formula>
    </cfRule>
    <cfRule type="expression" dxfId="3660" priority="11">
      <formula>AND(B$9&gt;=14/24,B$9&lt;20/24)</formula>
    </cfRule>
    <cfRule type="expression" dxfId="3659" priority="12">
      <formula>AND(B$9&gt;=8/24,B$9&lt;14/24)</formula>
    </cfRule>
    <cfRule type="expression" dxfId="3658" priority="13">
      <formula>B$9&lt;8/24</formula>
    </cfRule>
  </conditionalFormatting>
  <conditionalFormatting sqref="B161:B167">
    <cfRule type="expression" dxfId="3657" priority="24">
      <formula>B$9&gt;=20/24</formula>
    </cfRule>
    <cfRule type="expression" dxfId="3656" priority="25">
      <formula>AND(B$9&gt;=14/24,B$9&lt;20/24)</formula>
    </cfRule>
    <cfRule type="expression" dxfId="3655" priority="26">
      <formula>AND(B$9&gt;=8/24,B$9&lt;14/24)</formula>
    </cfRule>
    <cfRule type="expression" dxfId="3654" priority="27">
      <formula>B$9&lt;8/24</formula>
    </cfRule>
  </conditionalFormatting>
  <conditionalFormatting sqref="B169:B274">
    <cfRule type="expression" dxfId="3653" priority="5">
      <formula>B$9&gt;=20/24</formula>
    </cfRule>
    <cfRule type="expression" dxfId="3652" priority="6">
      <formula>AND(B$9&gt;=14/24,B$9&lt;20/24)</formula>
    </cfRule>
    <cfRule type="expression" dxfId="3651" priority="7">
      <formula>AND(B$9&gt;=8/24,B$9&lt;14/24)</formula>
    </cfRule>
    <cfRule type="expression" dxfId="3650" priority="8">
      <formula>B$9&lt;8/24</formula>
    </cfRule>
  </conditionalFormatting>
  <conditionalFormatting sqref="B71:E71 B76:E96 B69:E69 F79:J90 F76:S77 K80:S90 T90:Z90 B11:Z13">
    <cfRule type="expression" dxfId="3649" priority="28">
      <formula>B11&gt;$AG11*1</formula>
    </cfRule>
  </conditionalFormatting>
  <conditionalFormatting sqref="B66:E70 B54:Z62 F66:Z68">
    <cfRule type="expression" dxfId="3648" priority="34">
      <formula>B54&gt;$AG54</formula>
    </cfRule>
  </conditionalFormatting>
  <conditionalFormatting sqref="B153:E158">
    <cfRule type="expression" dxfId="3647" priority="1">
      <formula>B$9&gt;=20/24</formula>
    </cfRule>
  </conditionalFormatting>
  <conditionalFormatting sqref="B153:E158">
    <cfRule type="expression" dxfId="3646" priority="2">
      <formula>AND(B$9&gt;=14/24,B$9&lt;20/24)</formula>
    </cfRule>
    <cfRule type="expression" dxfId="3645" priority="3">
      <formula>AND(B$9&gt;=8/24,B$9&lt;14/24)</formula>
    </cfRule>
    <cfRule type="expression" dxfId="364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9"/>
  <dimension ref="A1:CJ305"/>
  <sheetViews>
    <sheetView zoomScale="106" zoomScaleNormal="106" workbookViewId="0">
      <pane xSplit="1" ySplit="10" topLeftCell="B11" activePane="bottomRight" state="frozen"/>
      <selection activeCell="C158" sqref="C158"/>
      <selection pane="topRight" activeCell="C158" sqref="C158"/>
      <selection pane="bottomLeft" activeCell="C158" sqref="C158"/>
      <selection pane="bottomRight" activeCell="A16" sqref="A16:XFD16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2080/10/8</v>
      </c>
      <c r="C4" s="230"/>
      <c r="D4" s="230"/>
      <c r="E4" s="231" t="str">
        <f ca="1">"2080/"&amp;"10/"&amp;INT(MID(CELL("filename",G6),FIND("]",CELL("filename",G6))+1,200))</f>
        <v>2080/10/8</v>
      </c>
      <c r="F4" s="231"/>
      <c r="G4" s="231"/>
      <c r="H4" s="231" t="str">
        <f ca="1">TEXT(E4,"dddd")</f>
        <v>Tuesday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89.3</v>
      </c>
      <c r="C5" s="30">
        <f t="shared" si="0"/>
        <v>83.7</v>
      </c>
      <c r="D5" s="30">
        <f t="shared" si="0"/>
        <v>81.3</v>
      </c>
      <c r="E5" s="30">
        <f t="shared" si="0"/>
        <v>81.3</v>
      </c>
      <c r="F5" s="30">
        <f t="shared" si="0"/>
        <v>81.3</v>
      </c>
      <c r="G5" s="30">
        <f t="shared" si="0"/>
        <v>72.400000000000006</v>
      </c>
      <c r="H5" s="30">
        <f t="shared" si="0"/>
        <v>71.900000000000006</v>
      </c>
      <c r="I5" s="30">
        <f t="shared" si="0"/>
        <v>58.8</v>
      </c>
      <c r="J5" s="30">
        <f t="shared" si="0"/>
        <v>63.5</v>
      </c>
      <c r="K5" s="30">
        <f t="shared" si="0"/>
        <v>77.7</v>
      </c>
      <c r="L5" s="30">
        <f t="shared" si="0"/>
        <v>451.4</v>
      </c>
      <c r="M5" s="30">
        <f t="shared" si="0"/>
        <v>468.7</v>
      </c>
      <c r="N5" s="30">
        <f t="shared" si="0"/>
        <v>514</v>
      </c>
      <c r="O5" s="30">
        <f t="shared" si="0"/>
        <v>579</v>
      </c>
      <c r="P5" s="30">
        <f t="shared" si="0"/>
        <v>633.5</v>
      </c>
      <c r="Q5" s="30">
        <f t="shared" si="0"/>
        <v>0</v>
      </c>
      <c r="R5" s="30">
        <f t="shared" si="0"/>
        <v>583.70000000000005</v>
      </c>
      <c r="S5" s="30">
        <f t="shared" si="0"/>
        <v>610.1</v>
      </c>
      <c r="T5" s="30">
        <f t="shared" si="0"/>
        <v>664.9</v>
      </c>
      <c r="U5" s="30">
        <f t="shared" si="0"/>
        <v>606.80000000000007</v>
      </c>
      <c r="V5" s="30">
        <f t="shared" si="0"/>
        <v>380.2</v>
      </c>
      <c r="W5" s="30">
        <f t="shared" si="0"/>
        <v>356.79999999999995</v>
      </c>
      <c r="X5" s="30">
        <f t="shared" si="0"/>
        <v>113.30000000000001</v>
      </c>
      <c r="Y5" s="30">
        <f t="shared" si="0"/>
        <v>121.89999999999999</v>
      </c>
      <c r="Z5" s="30">
        <f t="shared" si="0"/>
        <v>121.89999999999999</v>
      </c>
      <c r="AA5" s="30">
        <f>AB108</f>
        <v>90</v>
      </c>
      <c r="AB5" s="30">
        <f t="shared" si="0"/>
        <v>91.5</v>
      </c>
      <c r="AC5" s="30">
        <f t="shared" si="0"/>
        <v>90.899999999999991</v>
      </c>
      <c r="AD5" s="30">
        <f t="shared" si="0"/>
        <v>96.6</v>
      </c>
      <c r="AE5" s="30">
        <f t="shared" si="0"/>
        <v>123.4</v>
      </c>
      <c r="AF5" s="30">
        <f>B108</f>
        <v>83.399999999999991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Load=202</v>
      </c>
      <c r="B7" s="35">
        <f t="shared" ref="B7:AF7" si="1">B116</f>
        <v>1502.2600000000002</v>
      </c>
      <c r="C7" s="35">
        <f t="shared" si="1"/>
        <v>1695.4600000000003</v>
      </c>
      <c r="D7" s="35">
        <f t="shared" si="1"/>
        <v>1661.4600000000003</v>
      </c>
      <c r="E7" s="35">
        <f t="shared" si="1"/>
        <v>1438.5900000000001</v>
      </c>
      <c r="F7" s="35">
        <f t="shared" si="1"/>
        <v>1678.3600000000001</v>
      </c>
      <c r="G7" s="35">
        <f t="shared" si="1"/>
        <v>1678.3600000000001</v>
      </c>
      <c r="H7" s="35">
        <f t="shared" si="1"/>
        <v>1673.6600000000003</v>
      </c>
      <c r="I7" s="35">
        <f t="shared" si="1"/>
        <v>1690.1600000000003</v>
      </c>
      <c r="J7" s="35">
        <f t="shared" si="1"/>
        <v>1744.0600000000002</v>
      </c>
      <c r="K7" s="35">
        <f t="shared" si="1"/>
        <v>1799.7600000000002</v>
      </c>
      <c r="L7" s="35">
        <f t="shared" si="1"/>
        <v>1792.9600000000003</v>
      </c>
      <c r="M7" s="35">
        <f t="shared" si="1"/>
        <v>1757</v>
      </c>
      <c r="N7" s="35">
        <f t="shared" si="1"/>
        <v>1812.7</v>
      </c>
      <c r="O7" s="35">
        <f t="shared" si="1"/>
        <v>1913.0000000000002</v>
      </c>
      <c r="P7" s="35">
        <f t="shared" si="1"/>
        <v>1974.3300000000002</v>
      </c>
      <c r="Q7" s="35">
        <f t="shared" si="1"/>
        <v>1817.83</v>
      </c>
      <c r="R7" s="35">
        <f t="shared" si="1"/>
        <v>202</v>
      </c>
      <c r="S7" s="35">
        <f t="shared" si="1"/>
        <v>1729.03</v>
      </c>
      <c r="T7" s="35">
        <f t="shared" si="1"/>
        <v>1758.83</v>
      </c>
      <c r="U7" s="35">
        <f t="shared" si="1"/>
        <v>1808.83</v>
      </c>
      <c r="V7" s="35">
        <f t="shared" si="1"/>
        <v>1753.73</v>
      </c>
      <c r="W7" s="35">
        <f t="shared" si="1"/>
        <v>1741.53</v>
      </c>
      <c r="X7" s="35">
        <f t="shared" si="1"/>
        <v>1728.53</v>
      </c>
      <c r="Y7" s="35">
        <f t="shared" si="1"/>
        <v>1869.0299999999997</v>
      </c>
      <c r="Z7" s="35">
        <f t="shared" si="1"/>
        <v>2058.1000000000004</v>
      </c>
      <c r="AA7" s="35">
        <f t="shared" si="1"/>
        <v>2058.1000000000004</v>
      </c>
      <c r="AB7" s="35">
        <f>AB116</f>
        <v>1945.0000000000002</v>
      </c>
      <c r="AC7" s="35">
        <f t="shared" si="1"/>
        <v>1957.7</v>
      </c>
      <c r="AD7" s="35">
        <f t="shared" si="1"/>
        <v>1867.5000000000002</v>
      </c>
      <c r="AE7" s="35">
        <f t="shared" si="1"/>
        <v>1828.0000000000002</v>
      </c>
      <c r="AF7" s="35">
        <f t="shared" si="1"/>
        <v>1751.3000000000002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2058.1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2058.1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4">
        <v>31.1</v>
      </c>
      <c r="C11" s="44">
        <v>31.1</v>
      </c>
      <c r="D11" s="44">
        <v>31.1</v>
      </c>
      <c r="E11" s="44">
        <v>31.1</v>
      </c>
      <c r="F11" s="44">
        <v>31.1</v>
      </c>
      <c r="G11" s="44">
        <v>31.1</v>
      </c>
      <c r="H11" s="44">
        <v>31.1</v>
      </c>
      <c r="I11" s="44">
        <v>31.1</v>
      </c>
      <c r="J11" s="44">
        <v>31.1</v>
      </c>
      <c r="K11" s="44">
        <v>31.1</v>
      </c>
      <c r="L11" s="44">
        <v>31.1</v>
      </c>
      <c r="M11" s="44">
        <v>31.1</v>
      </c>
      <c r="N11" s="44">
        <v>31.1</v>
      </c>
      <c r="O11" s="44">
        <v>31.1</v>
      </c>
      <c r="P11" s="44">
        <v>25.1</v>
      </c>
      <c r="Q11" s="44">
        <v>25.1</v>
      </c>
      <c r="R11" s="44"/>
      <c r="S11" s="44">
        <v>25.1</v>
      </c>
      <c r="T11" s="44">
        <v>25.1</v>
      </c>
      <c r="U11" s="44">
        <v>25.1</v>
      </c>
      <c r="V11" s="44">
        <v>25.1</v>
      </c>
      <c r="W11" s="44">
        <v>25.1</v>
      </c>
      <c r="X11" s="44">
        <v>25.1</v>
      </c>
      <c r="Y11" s="44">
        <v>25.1</v>
      </c>
      <c r="Z11" s="44">
        <v>27.1</v>
      </c>
      <c r="AA11" s="44">
        <v>27.1</v>
      </c>
      <c r="AB11" s="44">
        <v>28.2</v>
      </c>
      <c r="AC11" s="44">
        <v>28.2</v>
      </c>
      <c r="AD11" s="44">
        <v>28.2</v>
      </c>
      <c r="AE11" s="44">
        <v>28.2</v>
      </c>
      <c r="AF11" s="44">
        <v>28.2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25.1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4">
        <v>23.9</v>
      </c>
      <c r="C12" s="44">
        <v>23.9</v>
      </c>
      <c r="D12" s="44">
        <v>23.9</v>
      </c>
      <c r="E12" s="44">
        <v>23.9</v>
      </c>
      <c r="F12" s="44">
        <v>23.9</v>
      </c>
      <c r="G12" s="44">
        <v>23.9</v>
      </c>
      <c r="H12" s="44">
        <v>23.9</v>
      </c>
      <c r="I12" s="44">
        <v>23.9</v>
      </c>
      <c r="J12" s="44">
        <v>23.9</v>
      </c>
      <c r="K12" s="44">
        <v>23.9</v>
      </c>
      <c r="L12" s="44">
        <v>23.9</v>
      </c>
      <c r="M12" s="44">
        <v>23.9</v>
      </c>
      <c r="N12" s="44">
        <v>23.9</v>
      </c>
      <c r="O12" s="44">
        <v>23.9</v>
      </c>
      <c r="P12" s="44">
        <v>20</v>
      </c>
      <c r="Q12" s="44">
        <v>20</v>
      </c>
      <c r="R12" s="44"/>
      <c r="S12" s="44">
        <v>20</v>
      </c>
      <c r="T12" s="44">
        <v>20</v>
      </c>
      <c r="U12" s="44">
        <v>20</v>
      </c>
      <c r="V12" s="44">
        <v>20</v>
      </c>
      <c r="W12" s="44">
        <v>20</v>
      </c>
      <c r="X12" s="44">
        <v>20</v>
      </c>
      <c r="Y12" s="44">
        <v>20</v>
      </c>
      <c r="Z12" s="44">
        <v>20.9</v>
      </c>
      <c r="AA12" s="44">
        <v>20.9</v>
      </c>
      <c r="AB12" s="44">
        <v>22</v>
      </c>
      <c r="AC12" s="44">
        <v>22</v>
      </c>
      <c r="AD12" s="44">
        <v>22</v>
      </c>
      <c r="AE12" s="44">
        <v>22</v>
      </c>
      <c r="AF12" s="44">
        <v>22</v>
      </c>
      <c r="AG12" s="48">
        <v>82</v>
      </c>
      <c r="AH12" s="46">
        <f t="shared" si="2"/>
        <v>23.9</v>
      </c>
      <c r="AI12" s="47">
        <f t="shared" si="3"/>
        <v>20</v>
      </c>
      <c r="AK12" s="49"/>
      <c r="AL12" s="50" t="str">
        <f ca="1">MID(CELL("filename",C7),FIND("]",CELL("filename",C7))+1,600)</f>
        <v>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4">
        <v>42.9</v>
      </c>
      <c r="C13" s="44">
        <v>42.9</v>
      </c>
      <c r="D13" s="44">
        <v>42.9</v>
      </c>
      <c r="E13" s="44">
        <v>42.9</v>
      </c>
      <c r="F13" s="44">
        <v>42.9</v>
      </c>
      <c r="G13" s="44">
        <v>42.9</v>
      </c>
      <c r="H13" s="44">
        <v>42.9</v>
      </c>
      <c r="I13" s="44">
        <v>42.9</v>
      </c>
      <c r="J13" s="44">
        <v>42.9</v>
      </c>
      <c r="K13" s="44">
        <v>42.9</v>
      </c>
      <c r="L13" s="44">
        <v>42.9</v>
      </c>
      <c r="M13" s="44">
        <v>42.9</v>
      </c>
      <c r="N13" s="44">
        <v>42.9</v>
      </c>
      <c r="O13" s="44">
        <v>42.9</v>
      </c>
      <c r="P13" s="44">
        <v>34</v>
      </c>
      <c r="Q13" s="44">
        <v>34</v>
      </c>
      <c r="R13" s="44"/>
      <c r="S13" s="44">
        <v>34</v>
      </c>
      <c r="T13" s="44">
        <v>34</v>
      </c>
      <c r="U13" s="44">
        <v>34</v>
      </c>
      <c r="V13" s="44">
        <v>34</v>
      </c>
      <c r="W13" s="44">
        <v>34</v>
      </c>
      <c r="X13" s="44">
        <v>34</v>
      </c>
      <c r="Y13" s="44">
        <v>34</v>
      </c>
      <c r="Z13" s="44">
        <v>43.8</v>
      </c>
      <c r="AA13" s="44">
        <v>43.8</v>
      </c>
      <c r="AB13" s="44">
        <v>44.3</v>
      </c>
      <c r="AC13" s="44">
        <v>44.3</v>
      </c>
      <c r="AD13" s="44">
        <v>44.3</v>
      </c>
      <c r="AE13" s="44">
        <v>44.3</v>
      </c>
      <c r="AF13" s="44">
        <v>44.3</v>
      </c>
      <c r="AG13" s="48">
        <v>78</v>
      </c>
      <c r="AH13" s="46">
        <f t="shared" si="2"/>
        <v>44.3</v>
      </c>
      <c r="AI13" s="47">
        <f t="shared" si="3"/>
        <v>34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4">
        <v>27</v>
      </c>
      <c r="C14" s="44">
        <v>27</v>
      </c>
      <c r="D14" s="44">
        <v>27</v>
      </c>
      <c r="E14" s="44">
        <v>27</v>
      </c>
      <c r="F14" s="44">
        <v>27</v>
      </c>
      <c r="G14" s="44">
        <v>27</v>
      </c>
      <c r="H14" s="44">
        <v>27</v>
      </c>
      <c r="I14" s="44">
        <v>27</v>
      </c>
      <c r="J14" s="44">
        <v>27</v>
      </c>
      <c r="K14" s="44">
        <v>27</v>
      </c>
      <c r="L14" s="44">
        <v>27</v>
      </c>
      <c r="M14" s="44">
        <v>27</v>
      </c>
      <c r="N14" s="44">
        <v>27</v>
      </c>
      <c r="O14" s="44">
        <v>27</v>
      </c>
      <c r="P14" s="44">
        <v>18.2</v>
      </c>
      <c r="Q14" s="44">
        <v>18.2</v>
      </c>
      <c r="R14" s="44"/>
      <c r="S14" s="44">
        <v>18.2</v>
      </c>
      <c r="T14" s="44">
        <v>18.2</v>
      </c>
      <c r="U14" s="44">
        <v>18.2</v>
      </c>
      <c r="V14" s="44">
        <v>18.2</v>
      </c>
      <c r="W14" s="44">
        <v>18.2</v>
      </c>
      <c r="X14" s="44">
        <v>18.2</v>
      </c>
      <c r="Y14" s="44">
        <v>18.2</v>
      </c>
      <c r="Z14" s="44">
        <v>20.2</v>
      </c>
      <c r="AA14" s="44">
        <v>20.2</v>
      </c>
      <c r="AB14" s="44">
        <v>21</v>
      </c>
      <c r="AC14" s="44">
        <v>21</v>
      </c>
      <c r="AD14" s="44">
        <v>21</v>
      </c>
      <c r="AE14" s="44">
        <v>21</v>
      </c>
      <c r="AF14" s="44">
        <v>21</v>
      </c>
      <c r="AG14" s="48">
        <v>77</v>
      </c>
      <c r="AH14" s="46">
        <f t="shared" si="2"/>
        <v>27</v>
      </c>
      <c r="AI14" s="47">
        <f t="shared" si="3"/>
        <v>18.2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4">
        <v>36.799999999999997</v>
      </c>
      <c r="C15" s="44">
        <v>36.799999999999997</v>
      </c>
      <c r="D15" s="44">
        <v>36.799999999999997</v>
      </c>
      <c r="E15" s="44">
        <v>36.799999999999997</v>
      </c>
      <c r="F15" s="44">
        <v>36.799999999999997</v>
      </c>
      <c r="G15" s="44">
        <v>36.799999999999997</v>
      </c>
      <c r="H15" s="44">
        <v>36.799999999999997</v>
      </c>
      <c r="I15" s="44">
        <v>36.799999999999997</v>
      </c>
      <c r="J15" s="44">
        <v>36.799999999999997</v>
      </c>
      <c r="K15" s="44">
        <v>36.799999999999997</v>
      </c>
      <c r="L15" s="44">
        <v>36.799999999999997</v>
      </c>
      <c r="M15" s="44">
        <v>36.799999999999997</v>
      </c>
      <c r="N15" s="44">
        <v>36.799999999999997</v>
      </c>
      <c r="O15" s="44">
        <v>36.799999999999997</v>
      </c>
      <c r="P15" s="44">
        <v>36.799999999999997</v>
      </c>
      <c r="Q15" s="44">
        <v>36.799999999999997</v>
      </c>
      <c r="R15" s="44"/>
      <c r="S15" s="44">
        <v>36.799999999999997</v>
      </c>
      <c r="T15" s="44">
        <v>36.799999999999997</v>
      </c>
      <c r="U15" s="44">
        <v>36.799999999999997</v>
      </c>
      <c r="V15" s="44">
        <v>36.799999999999997</v>
      </c>
      <c r="W15" s="44">
        <v>36.799999999999997</v>
      </c>
      <c r="X15" s="44">
        <v>36.799999999999997</v>
      </c>
      <c r="Y15" s="44">
        <v>36.799999999999997</v>
      </c>
      <c r="Z15" s="44">
        <v>36.6</v>
      </c>
      <c r="AA15" s="44">
        <v>36.6</v>
      </c>
      <c r="AB15" s="44">
        <v>36.799999999999997</v>
      </c>
      <c r="AC15" s="44">
        <v>36.799999999999997</v>
      </c>
      <c r="AD15" s="44">
        <v>36.799999999999997</v>
      </c>
      <c r="AE15" s="44">
        <v>36.799999999999997</v>
      </c>
      <c r="AF15" s="44">
        <v>36.799999999999997</v>
      </c>
      <c r="AG15" s="48">
        <v>73</v>
      </c>
      <c r="AH15" s="46">
        <f t="shared" si="2"/>
        <v>36.799999999999997</v>
      </c>
      <c r="AI15" s="47">
        <f t="shared" si="3"/>
        <v>36.6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4">
        <v>26.3</v>
      </c>
      <c r="C16" s="44">
        <v>26.3</v>
      </c>
      <c r="D16" s="44">
        <v>26.3</v>
      </c>
      <c r="E16" s="44">
        <v>26.3</v>
      </c>
      <c r="F16" s="44">
        <v>26.3</v>
      </c>
      <c r="G16" s="44">
        <v>26.3</v>
      </c>
      <c r="H16" s="44">
        <v>26.3</v>
      </c>
      <c r="I16" s="44">
        <v>26.3</v>
      </c>
      <c r="J16" s="44">
        <v>26.3</v>
      </c>
      <c r="K16" s="44">
        <v>26.3</v>
      </c>
      <c r="L16" s="44">
        <v>26.3</v>
      </c>
      <c r="M16" s="44">
        <v>26.3</v>
      </c>
      <c r="N16" s="44">
        <v>26.3</v>
      </c>
      <c r="O16" s="44">
        <v>26.3</v>
      </c>
      <c r="P16" s="44">
        <v>15.63</v>
      </c>
      <c r="Q16" s="44">
        <v>15.63</v>
      </c>
      <c r="R16" s="44"/>
      <c r="S16" s="44">
        <v>15.63</v>
      </c>
      <c r="T16" s="44">
        <v>15.63</v>
      </c>
      <c r="U16" s="44">
        <v>15.63</v>
      </c>
      <c r="V16" s="44">
        <v>15.63</v>
      </c>
      <c r="W16" s="44">
        <v>15.63</v>
      </c>
      <c r="X16" s="44">
        <v>15.63</v>
      </c>
      <c r="Y16" s="44">
        <v>15.63</v>
      </c>
      <c r="Z16" s="44">
        <v>23.3</v>
      </c>
      <c r="AA16" s="44">
        <v>23.3</v>
      </c>
      <c r="AB16" s="44">
        <v>23.3</v>
      </c>
      <c r="AC16" s="44">
        <v>23.3</v>
      </c>
      <c r="AD16" s="44">
        <v>23.3</v>
      </c>
      <c r="AE16" s="44">
        <v>23.3</v>
      </c>
      <c r="AF16" s="44">
        <v>23.3</v>
      </c>
      <c r="AG16" s="48">
        <v>71</v>
      </c>
      <c r="AH16" s="46">
        <f t="shared" si="2"/>
        <v>26.3</v>
      </c>
      <c r="AI16" s="47">
        <f t="shared" si="3"/>
        <v>15.63</v>
      </c>
      <c r="AK16" s="49"/>
      <c r="AL16" s="52" t="s">
        <v>7</v>
      </c>
      <c r="AM16" s="57">
        <f t="shared" ref="AM16:AR16" si="4">B71</f>
        <v>895.70000000000027</v>
      </c>
      <c r="AN16" s="57">
        <f t="shared" si="4"/>
        <v>895.60000000000025</v>
      </c>
      <c r="AO16" s="57">
        <f t="shared" si="4"/>
        <v>895.60000000000025</v>
      </c>
      <c r="AP16" s="57">
        <f t="shared" si="4"/>
        <v>895.60000000000025</v>
      </c>
      <c r="AQ16" s="57">
        <f t="shared" si="4"/>
        <v>895.60000000000025</v>
      </c>
      <c r="AR16" s="57">
        <f t="shared" si="4"/>
        <v>895.60000000000025</v>
      </c>
      <c r="AS16" s="57">
        <f>I71</f>
        <v>895.60000000000025</v>
      </c>
      <c r="AT16" s="57">
        <f>K71</f>
        <v>895.60000000000025</v>
      </c>
      <c r="AU16" s="57">
        <f t="shared" ref="AU16:BD16" si="5">M71</f>
        <v>841.00000000000011</v>
      </c>
      <c r="AV16" s="57">
        <f t="shared" si="5"/>
        <v>841.00000000000011</v>
      </c>
      <c r="AW16" s="57">
        <f t="shared" si="5"/>
        <v>841.00000000000011</v>
      </c>
      <c r="AX16" s="57">
        <f t="shared" si="5"/>
        <v>837.33</v>
      </c>
      <c r="AY16" s="57">
        <f t="shared" si="5"/>
        <v>837.33</v>
      </c>
      <c r="AZ16" s="57">
        <f t="shared" si="5"/>
        <v>200</v>
      </c>
      <c r="BA16" s="57">
        <f t="shared" si="5"/>
        <v>837.33</v>
      </c>
      <c r="BB16" s="57">
        <f t="shared" si="5"/>
        <v>837.33</v>
      </c>
      <c r="BC16" s="57">
        <f t="shared" si="5"/>
        <v>837.33</v>
      </c>
      <c r="BD16" s="57">
        <f t="shared" si="5"/>
        <v>837.33</v>
      </c>
      <c r="BE16" s="58">
        <f>X71</f>
        <v>837.33</v>
      </c>
      <c r="BF16" s="58">
        <f>Z71</f>
        <v>849.00000000000011</v>
      </c>
      <c r="BG16" s="58">
        <f>AB71</f>
        <v>882.70000000000016</v>
      </c>
      <c r="BH16" s="58">
        <f>AD71</f>
        <v>882.70000000000016</v>
      </c>
      <c r="BI16" s="58">
        <f>AE71</f>
        <v>882.70000000000016</v>
      </c>
      <c r="BJ16" s="58">
        <f>AF71</f>
        <v>882.70000000000016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/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4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4">
        <v>0</v>
      </c>
      <c r="AF17" s="44">
        <v>0</v>
      </c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448.8</v>
      </c>
      <c r="AN17" s="57">
        <f t="shared" si="6"/>
        <v>358.8</v>
      </c>
      <c r="AO17" s="57">
        <f t="shared" si="6"/>
        <v>308.60000000000002</v>
      </c>
      <c r="AP17" s="57">
        <f t="shared" si="6"/>
        <v>154.4</v>
      </c>
      <c r="AQ17" s="57">
        <f t="shared" si="6"/>
        <v>308.60000000000002</v>
      </c>
      <c r="AR17" s="57">
        <f t="shared" si="6"/>
        <v>308.60000000000002</v>
      </c>
      <c r="AS17" s="57">
        <f>I78</f>
        <v>329.8</v>
      </c>
      <c r="AT17" s="57">
        <f>K78</f>
        <v>457.8</v>
      </c>
      <c r="AU17" s="57">
        <f t="shared" ref="AU17:BD17" si="7">M78</f>
        <v>159.29999999999998</v>
      </c>
      <c r="AV17" s="57">
        <f t="shared" si="7"/>
        <v>179.29999999999998</v>
      </c>
      <c r="AW17" s="57">
        <f t="shared" si="7"/>
        <v>219.29999999999998</v>
      </c>
      <c r="AX17" s="57">
        <f t="shared" si="7"/>
        <v>219.29999999999998</v>
      </c>
      <c r="AY17" s="57">
        <f t="shared" si="7"/>
        <v>119.29999999999998</v>
      </c>
      <c r="AZ17" s="57">
        <f t="shared" si="7"/>
        <v>0</v>
      </c>
      <c r="BA17" s="57">
        <f t="shared" si="7"/>
        <v>134.69999999999999</v>
      </c>
      <c r="BB17" s="57">
        <f t="shared" si="7"/>
        <v>135</v>
      </c>
      <c r="BC17" s="57">
        <f t="shared" si="7"/>
        <v>132</v>
      </c>
      <c r="BD17" s="57">
        <f t="shared" si="7"/>
        <v>138.5</v>
      </c>
      <c r="BE17" s="58">
        <f>X78</f>
        <v>302.09999999999997</v>
      </c>
      <c r="BF17" s="58">
        <f>Z78</f>
        <v>494.7</v>
      </c>
      <c r="BG17" s="58">
        <f>AB78</f>
        <v>555.09999999999991</v>
      </c>
      <c r="BH17" s="58">
        <f>AD78</f>
        <v>551.19999999999993</v>
      </c>
      <c r="BI17" s="58">
        <f>AE78</f>
        <v>524.59999999999991</v>
      </c>
      <c r="BJ17" s="58">
        <f>AF78</f>
        <v>295.2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14.1</v>
      </c>
      <c r="C18" s="44">
        <v>14.1</v>
      </c>
      <c r="D18" s="44">
        <v>14.1</v>
      </c>
      <c r="E18" s="44">
        <v>14.1</v>
      </c>
      <c r="F18" s="44">
        <v>14.1</v>
      </c>
      <c r="G18" s="44">
        <v>14.1</v>
      </c>
      <c r="H18" s="44">
        <v>14.1</v>
      </c>
      <c r="I18" s="44">
        <v>14.1</v>
      </c>
      <c r="J18" s="44">
        <v>14.1</v>
      </c>
      <c r="K18" s="44">
        <v>14.1</v>
      </c>
      <c r="L18" s="44">
        <v>14.1</v>
      </c>
      <c r="M18" s="44">
        <v>14.1</v>
      </c>
      <c r="N18" s="44">
        <v>14.1</v>
      </c>
      <c r="O18" s="44">
        <v>14.1</v>
      </c>
      <c r="P18" s="44">
        <v>11.2</v>
      </c>
      <c r="Q18" s="44">
        <v>11.2</v>
      </c>
      <c r="R18" s="44"/>
      <c r="S18" s="44">
        <v>11.2</v>
      </c>
      <c r="T18" s="44">
        <v>11.2</v>
      </c>
      <c r="U18" s="44">
        <v>11.2</v>
      </c>
      <c r="V18" s="44">
        <v>11.2</v>
      </c>
      <c r="W18" s="44">
        <v>11.2</v>
      </c>
      <c r="X18" s="44">
        <v>11.2</v>
      </c>
      <c r="Y18" s="44">
        <v>11.2</v>
      </c>
      <c r="Z18" s="44">
        <v>10.8</v>
      </c>
      <c r="AA18" s="44">
        <v>10.8</v>
      </c>
      <c r="AB18" s="44">
        <v>10.8</v>
      </c>
      <c r="AC18" s="44">
        <v>10.8</v>
      </c>
      <c r="AD18" s="44">
        <v>10.8</v>
      </c>
      <c r="AE18" s="44">
        <v>10.8</v>
      </c>
      <c r="AF18" s="44">
        <v>10.8</v>
      </c>
      <c r="AG18" s="48">
        <v>52.465000000000003</v>
      </c>
      <c r="AH18" s="46">
        <f t="shared" si="2"/>
        <v>14.1</v>
      </c>
      <c r="AI18" s="47">
        <f t="shared" si="3"/>
        <v>10.8</v>
      </c>
      <c r="AK18" s="49"/>
      <c r="AL18" s="52" t="s">
        <v>31</v>
      </c>
      <c r="AM18" s="57">
        <f t="shared" ref="AM18:AR18" si="8">B92</f>
        <v>134.79999999999998</v>
      </c>
      <c r="AN18" s="57">
        <f t="shared" si="8"/>
        <v>378.2</v>
      </c>
      <c r="AO18" s="57">
        <f t="shared" si="8"/>
        <v>379.3</v>
      </c>
      <c r="AP18" s="57">
        <f t="shared" si="8"/>
        <v>317.79000000000002</v>
      </c>
      <c r="AQ18" s="57">
        <f t="shared" si="8"/>
        <v>379.3</v>
      </c>
      <c r="AR18" s="57">
        <f t="shared" si="8"/>
        <v>379.3</v>
      </c>
      <c r="AS18" s="57">
        <f>I92</f>
        <v>379.3</v>
      </c>
      <c r="AT18" s="57">
        <f>K92</f>
        <v>379.3</v>
      </c>
      <c r="AU18" s="57">
        <f t="shared" ref="AU18:BD18" si="9">M92</f>
        <v>283</v>
      </c>
      <c r="AV18" s="57">
        <f t="shared" si="9"/>
        <v>306.79999999999995</v>
      </c>
      <c r="AW18" s="57">
        <f t="shared" si="9"/>
        <v>321.79999999999995</v>
      </c>
      <c r="AX18" s="57">
        <f t="shared" si="9"/>
        <v>321.79999999999995</v>
      </c>
      <c r="AY18" s="57">
        <f t="shared" si="9"/>
        <v>210.79999999999998</v>
      </c>
      <c r="AZ18" s="57">
        <f t="shared" si="9"/>
        <v>2</v>
      </c>
      <c r="BA18" s="57">
        <f t="shared" si="9"/>
        <v>173.3</v>
      </c>
      <c r="BB18" s="57">
        <f t="shared" si="9"/>
        <v>176.4</v>
      </c>
      <c r="BC18" s="57">
        <f t="shared" si="9"/>
        <v>174.60000000000002</v>
      </c>
      <c r="BD18" s="57">
        <f t="shared" si="9"/>
        <v>171.10000000000002</v>
      </c>
      <c r="BE18" s="58">
        <f>X92</f>
        <v>232.3</v>
      </c>
      <c r="BF18" s="58">
        <f>Z92</f>
        <v>412.5</v>
      </c>
      <c r="BG18" s="58">
        <f>AB92</f>
        <v>410.2</v>
      </c>
      <c r="BH18" s="58">
        <f>AD92</f>
        <v>353.99999999999994</v>
      </c>
      <c r="BI18" s="58">
        <f>AE92</f>
        <v>324.7</v>
      </c>
      <c r="BJ18" s="58">
        <f>AF92</f>
        <v>350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/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83.399999999999991</v>
      </c>
      <c r="AN19" s="57">
        <f t="shared" si="10"/>
        <v>89.3</v>
      </c>
      <c r="AO19" s="57">
        <f t="shared" si="10"/>
        <v>83.7</v>
      </c>
      <c r="AP19" s="57">
        <f t="shared" si="10"/>
        <v>81.3</v>
      </c>
      <c r="AQ19" s="57">
        <f t="shared" si="10"/>
        <v>81.3</v>
      </c>
      <c r="AR19" s="57">
        <f t="shared" si="10"/>
        <v>81.3</v>
      </c>
      <c r="AS19" s="57">
        <f>I108</f>
        <v>71.900000000000006</v>
      </c>
      <c r="AT19" s="57">
        <f>K108</f>
        <v>63.5</v>
      </c>
      <c r="AU19" s="57">
        <f t="shared" ref="AU19:BD19" si="11">M108</f>
        <v>451.4</v>
      </c>
      <c r="AV19" s="57">
        <f t="shared" si="11"/>
        <v>468.7</v>
      </c>
      <c r="AW19" s="57">
        <f t="shared" si="11"/>
        <v>514</v>
      </c>
      <c r="AX19" s="57">
        <f t="shared" si="11"/>
        <v>579</v>
      </c>
      <c r="AY19" s="57">
        <f t="shared" si="11"/>
        <v>633.5</v>
      </c>
      <c r="AZ19" s="57">
        <f t="shared" si="11"/>
        <v>0</v>
      </c>
      <c r="BA19" s="57">
        <f t="shared" si="11"/>
        <v>583.70000000000005</v>
      </c>
      <c r="BB19" s="57">
        <f t="shared" si="11"/>
        <v>610.1</v>
      </c>
      <c r="BC19" s="57">
        <f t="shared" si="11"/>
        <v>664.9</v>
      </c>
      <c r="BD19" s="57">
        <f t="shared" si="11"/>
        <v>606.80000000000007</v>
      </c>
      <c r="BE19" s="58">
        <f>X108</f>
        <v>356.79999999999995</v>
      </c>
      <c r="BF19" s="58">
        <f>Z108</f>
        <v>121.89999999999999</v>
      </c>
      <c r="BG19" s="58">
        <f>AB108</f>
        <v>90</v>
      </c>
      <c r="BH19" s="58">
        <f>AD108</f>
        <v>90.899999999999991</v>
      </c>
      <c r="BI19" s="58">
        <f>AE108</f>
        <v>96.6</v>
      </c>
      <c r="BJ19" s="58">
        <f>AF108</f>
        <v>123.4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47.1</v>
      </c>
      <c r="C20" s="44">
        <v>47.1</v>
      </c>
      <c r="D20" s="44">
        <v>47.1</v>
      </c>
      <c r="E20" s="44">
        <v>47.1</v>
      </c>
      <c r="F20" s="44">
        <v>47.1</v>
      </c>
      <c r="G20" s="44">
        <v>47.1</v>
      </c>
      <c r="H20" s="44">
        <v>47.1</v>
      </c>
      <c r="I20" s="44">
        <v>47.1</v>
      </c>
      <c r="J20" s="44">
        <v>47.1</v>
      </c>
      <c r="K20" s="44">
        <v>47.1</v>
      </c>
      <c r="L20" s="44">
        <v>47.1</v>
      </c>
      <c r="M20" s="44">
        <v>0</v>
      </c>
      <c r="N20" s="44">
        <v>0</v>
      </c>
      <c r="O20" s="44">
        <v>0</v>
      </c>
      <c r="P20" s="44">
        <v>45</v>
      </c>
      <c r="Q20" s="44">
        <v>45</v>
      </c>
      <c r="R20" s="44"/>
      <c r="S20" s="44">
        <v>45</v>
      </c>
      <c r="T20" s="44">
        <v>45</v>
      </c>
      <c r="U20" s="44">
        <v>45</v>
      </c>
      <c r="V20" s="44">
        <v>45</v>
      </c>
      <c r="W20" s="44">
        <v>45</v>
      </c>
      <c r="X20" s="44">
        <v>45</v>
      </c>
      <c r="Y20" s="44">
        <v>45</v>
      </c>
      <c r="Z20" s="44">
        <v>44.8</v>
      </c>
      <c r="AA20" s="44">
        <v>44.8</v>
      </c>
      <c r="AB20" s="44">
        <v>44.8</v>
      </c>
      <c r="AC20" s="44">
        <v>44.8</v>
      </c>
      <c r="AD20" s="44">
        <v>44.8</v>
      </c>
      <c r="AE20" s="44">
        <v>44.8</v>
      </c>
      <c r="AF20" s="44">
        <v>44.8</v>
      </c>
      <c r="AG20" s="48">
        <v>50</v>
      </c>
      <c r="AH20" s="46">
        <f t="shared" si="2"/>
        <v>47.1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103.56</v>
      </c>
      <c r="AN20" s="57">
        <f t="shared" si="12"/>
        <v>103.56</v>
      </c>
      <c r="AO20" s="57">
        <f t="shared" si="12"/>
        <v>103.56</v>
      </c>
      <c r="AP20" s="57">
        <f t="shared" si="12"/>
        <v>60.5</v>
      </c>
      <c r="AQ20" s="57">
        <f t="shared" si="12"/>
        <v>103.56</v>
      </c>
      <c r="AR20" s="57">
        <f t="shared" si="12"/>
        <v>103.56</v>
      </c>
      <c r="AS20" s="57">
        <f>I96</f>
        <v>103.56</v>
      </c>
      <c r="AT20" s="57">
        <f>K96</f>
        <v>103.56</v>
      </c>
      <c r="AU20" s="57">
        <f t="shared" ref="AU20:BD20" si="13">M96</f>
        <v>22.3</v>
      </c>
      <c r="AV20" s="57">
        <f t="shared" si="13"/>
        <v>16.900000000000002</v>
      </c>
      <c r="AW20" s="57">
        <f t="shared" si="13"/>
        <v>16.900000000000002</v>
      </c>
      <c r="AX20" s="57">
        <f t="shared" si="13"/>
        <v>16.900000000000002</v>
      </c>
      <c r="AY20" s="57">
        <f t="shared" si="13"/>
        <v>16.900000000000002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100</v>
      </c>
      <c r="BG20" s="58">
        <f>AB96</f>
        <v>100</v>
      </c>
      <c r="BH20" s="58">
        <f>AD96</f>
        <v>100</v>
      </c>
      <c r="BI20" s="58">
        <f>AE96</f>
        <v>100</v>
      </c>
      <c r="BJ20" s="58">
        <f>AF96</f>
        <v>100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>
        <v>24</v>
      </c>
      <c r="Q21" s="44">
        <v>24</v>
      </c>
      <c r="R21" s="44"/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24.1</v>
      </c>
      <c r="AA21" s="44">
        <v>24.1</v>
      </c>
      <c r="AB21" s="44">
        <v>24.1</v>
      </c>
      <c r="AC21" s="44">
        <v>24.1</v>
      </c>
      <c r="AD21" s="44">
        <v>24.1</v>
      </c>
      <c r="AE21" s="44">
        <v>24.1</v>
      </c>
      <c r="AF21" s="44">
        <v>24.1</v>
      </c>
      <c r="AG21" s="48">
        <v>45</v>
      </c>
      <c r="AH21" s="46">
        <f t="shared" si="2"/>
        <v>24.3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80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45.1</v>
      </c>
      <c r="C22" s="44">
        <v>45</v>
      </c>
      <c r="D22" s="44">
        <v>45</v>
      </c>
      <c r="E22" s="44">
        <v>45</v>
      </c>
      <c r="F22" s="44">
        <v>45</v>
      </c>
      <c r="G22" s="44">
        <v>45</v>
      </c>
      <c r="H22" s="44">
        <v>45</v>
      </c>
      <c r="I22" s="44">
        <v>45</v>
      </c>
      <c r="J22" s="44">
        <v>45</v>
      </c>
      <c r="K22" s="44">
        <v>45</v>
      </c>
      <c r="L22" s="44">
        <v>45</v>
      </c>
      <c r="M22" s="44">
        <v>37.5</v>
      </c>
      <c r="N22" s="44">
        <v>37.5</v>
      </c>
      <c r="O22" s="44">
        <v>37.5</v>
      </c>
      <c r="P22" s="44">
        <v>37.5</v>
      </c>
      <c r="Q22" s="44">
        <v>37.5</v>
      </c>
      <c r="R22" s="44"/>
      <c r="S22" s="44">
        <v>37.5</v>
      </c>
      <c r="T22" s="44">
        <v>37.5</v>
      </c>
      <c r="U22" s="44">
        <v>37.5</v>
      </c>
      <c r="V22" s="44">
        <v>37.5</v>
      </c>
      <c r="W22" s="44">
        <v>37.5</v>
      </c>
      <c r="X22" s="44">
        <v>37.5</v>
      </c>
      <c r="Y22" s="44">
        <v>37.5</v>
      </c>
      <c r="Z22" s="44">
        <v>44.9</v>
      </c>
      <c r="AA22" s="44">
        <v>44.9</v>
      </c>
      <c r="AB22" s="44">
        <v>44.9</v>
      </c>
      <c r="AC22" s="44">
        <v>44.9</v>
      </c>
      <c r="AD22" s="44">
        <v>44.9</v>
      </c>
      <c r="AE22" s="44">
        <v>44.9</v>
      </c>
      <c r="AF22" s="44">
        <v>44.9</v>
      </c>
      <c r="AG22" s="48">
        <v>44</v>
      </c>
      <c r="AH22" s="46">
        <f t="shared" si="2"/>
        <v>45.1</v>
      </c>
      <c r="AI22" s="47">
        <f t="shared" si="3"/>
        <v>37.5</v>
      </c>
      <c r="AK22" s="49"/>
      <c r="AL22" s="59" t="s">
        <v>39</v>
      </c>
      <c r="AM22" s="60">
        <f t="shared" ref="AM22:BJ22" si="16">SUM(AM16:AM21)</f>
        <v>1666.2600000000002</v>
      </c>
      <c r="AN22" s="60">
        <f t="shared" si="16"/>
        <v>1825.4600000000003</v>
      </c>
      <c r="AO22" s="60">
        <f t="shared" si="16"/>
        <v>1770.7600000000002</v>
      </c>
      <c r="AP22" s="60">
        <f t="shared" si="16"/>
        <v>1509.5900000000001</v>
      </c>
      <c r="AQ22" s="60">
        <f t="shared" si="16"/>
        <v>1768.3600000000001</v>
      </c>
      <c r="AR22" s="60">
        <f t="shared" si="16"/>
        <v>1768.3600000000001</v>
      </c>
      <c r="AS22" s="60">
        <f t="shared" si="16"/>
        <v>1780.1600000000003</v>
      </c>
      <c r="AT22" s="60">
        <f t="shared" si="16"/>
        <v>1899.7600000000002</v>
      </c>
      <c r="AU22" s="60">
        <f t="shared" si="16"/>
        <v>1757.0000000000002</v>
      </c>
      <c r="AV22" s="60">
        <f t="shared" si="16"/>
        <v>1812.7</v>
      </c>
      <c r="AW22" s="60">
        <f t="shared" si="16"/>
        <v>1913.0000000000002</v>
      </c>
      <c r="AX22" s="60">
        <f t="shared" si="16"/>
        <v>1974.3300000000002</v>
      </c>
      <c r="AY22" s="60">
        <f t="shared" si="16"/>
        <v>1817.8300000000002</v>
      </c>
      <c r="AZ22" s="60">
        <f t="shared" si="16"/>
        <v>202</v>
      </c>
      <c r="BA22" s="60">
        <f t="shared" si="16"/>
        <v>1729.03</v>
      </c>
      <c r="BB22" s="60">
        <f t="shared" si="16"/>
        <v>1758.83</v>
      </c>
      <c r="BC22" s="60">
        <f t="shared" si="16"/>
        <v>1808.83</v>
      </c>
      <c r="BD22" s="60">
        <f t="shared" si="16"/>
        <v>1753.73</v>
      </c>
      <c r="BE22" s="60">
        <f t="shared" si="16"/>
        <v>1728.53</v>
      </c>
      <c r="BF22" s="60">
        <f t="shared" si="16"/>
        <v>2058.1000000000004</v>
      </c>
      <c r="BG22" s="60">
        <f t="shared" si="16"/>
        <v>2038.0000000000002</v>
      </c>
      <c r="BH22" s="60">
        <f t="shared" si="16"/>
        <v>1978.8000000000002</v>
      </c>
      <c r="BI22" s="60">
        <f t="shared" si="16"/>
        <v>1928.6000000000001</v>
      </c>
      <c r="BJ22" s="60">
        <f t="shared" si="16"/>
        <v>1751.3000000000002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</v>
      </c>
      <c r="O23" s="44">
        <v>22</v>
      </c>
      <c r="P23" s="44">
        <v>12.8</v>
      </c>
      <c r="Q23" s="44">
        <v>12.8</v>
      </c>
      <c r="R23" s="44"/>
      <c r="S23" s="44">
        <v>12.8</v>
      </c>
      <c r="T23" s="44">
        <v>12.8</v>
      </c>
      <c r="U23" s="44">
        <v>12.8</v>
      </c>
      <c r="V23" s="44">
        <v>12.8</v>
      </c>
      <c r="W23" s="44">
        <v>12.8</v>
      </c>
      <c r="X23" s="44">
        <v>12.8</v>
      </c>
      <c r="Y23" s="44">
        <v>12.8</v>
      </c>
      <c r="Z23" s="44">
        <v>16</v>
      </c>
      <c r="AA23" s="44">
        <v>16</v>
      </c>
      <c r="AB23" s="44">
        <v>16</v>
      </c>
      <c r="AC23" s="44">
        <v>16</v>
      </c>
      <c r="AD23" s="44">
        <v>16</v>
      </c>
      <c r="AE23" s="44">
        <v>16</v>
      </c>
      <c r="AF23" s="44">
        <v>16</v>
      </c>
      <c r="AG23" s="48">
        <v>42</v>
      </c>
      <c r="AH23" s="46">
        <f t="shared" si="2"/>
        <v>22</v>
      </c>
      <c r="AI23" s="47">
        <f t="shared" si="3"/>
        <v>12.8</v>
      </c>
      <c r="AK23" s="49"/>
      <c r="AL23" s="59" t="s">
        <v>41</v>
      </c>
      <c r="AM23" s="60">
        <f t="shared" ref="AM23:AR23" si="17">B123*-1</f>
        <v>-164</v>
      </c>
      <c r="AN23" s="60">
        <f t="shared" si="17"/>
        <v>-130</v>
      </c>
      <c r="AO23" s="60">
        <f t="shared" si="17"/>
        <v>-109.3</v>
      </c>
      <c r="AP23" s="60">
        <f t="shared" si="17"/>
        <v>-71</v>
      </c>
      <c r="AQ23" s="60">
        <f t="shared" si="17"/>
        <v>-90</v>
      </c>
      <c r="AR23" s="60">
        <f t="shared" si="17"/>
        <v>-90</v>
      </c>
      <c r="AS23" s="60">
        <f>I123*-1</f>
        <v>-90</v>
      </c>
      <c r="AT23" s="60">
        <f>K123*-1</f>
        <v>-100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-93</v>
      </c>
      <c r="BH23" s="60">
        <f>AD123*-1</f>
        <v>-111.3</v>
      </c>
      <c r="BI23" s="60">
        <f>AE123*-1</f>
        <v>-100.6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17.100000000000001</v>
      </c>
      <c r="C24" s="44">
        <v>17.100000000000001</v>
      </c>
      <c r="D24" s="44">
        <v>17.100000000000001</v>
      </c>
      <c r="E24" s="44">
        <v>17.100000000000001</v>
      </c>
      <c r="F24" s="44">
        <v>17.100000000000001</v>
      </c>
      <c r="G24" s="44">
        <v>17.100000000000001</v>
      </c>
      <c r="H24" s="44">
        <v>17.100000000000001</v>
      </c>
      <c r="I24" s="44">
        <v>17.100000000000001</v>
      </c>
      <c r="J24" s="44">
        <v>17.100000000000001</v>
      </c>
      <c r="K24" s="44">
        <v>17.100000000000001</v>
      </c>
      <c r="L24" s="44">
        <v>17.100000000000001</v>
      </c>
      <c r="M24" s="44">
        <v>17.100000000000001</v>
      </c>
      <c r="N24" s="44">
        <v>17.100000000000001</v>
      </c>
      <c r="O24" s="44">
        <v>17.100000000000001</v>
      </c>
      <c r="P24" s="44">
        <v>17.100000000000001</v>
      </c>
      <c r="Q24" s="44">
        <v>17.100000000000001</v>
      </c>
      <c r="R24" s="44"/>
      <c r="S24" s="44">
        <v>17.100000000000001</v>
      </c>
      <c r="T24" s="44">
        <v>17.100000000000001</v>
      </c>
      <c r="U24" s="44">
        <v>17.100000000000001</v>
      </c>
      <c r="V24" s="44">
        <v>17.100000000000001</v>
      </c>
      <c r="W24" s="44">
        <v>17.100000000000001</v>
      </c>
      <c r="X24" s="44">
        <v>17.100000000000001</v>
      </c>
      <c r="Y24" s="44">
        <v>17.100000000000001</v>
      </c>
      <c r="Z24" s="44">
        <v>15.8</v>
      </c>
      <c r="AA24" s="44">
        <v>15.8</v>
      </c>
      <c r="AB24" s="44">
        <v>15.8</v>
      </c>
      <c r="AC24" s="44">
        <v>15.8</v>
      </c>
      <c r="AD24" s="44">
        <v>15.8</v>
      </c>
      <c r="AE24" s="44">
        <v>15.8</v>
      </c>
      <c r="AF24" s="44">
        <v>15.8</v>
      </c>
      <c r="AG24" s="48">
        <v>40</v>
      </c>
      <c r="AH24" s="46">
        <f t="shared" si="2"/>
        <v>17.100000000000001</v>
      </c>
      <c r="AI24" s="47">
        <f t="shared" si="3"/>
        <v>15.8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16.3</v>
      </c>
      <c r="C25" s="44">
        <v>16.3</v>
      </c>
      <c r="D25" s="44">
        <v>16.3</v>
      </c>
      <c r="E25" s="44">
        <v>16.3</v>
      </c>
      <c r="F25" s="44">
        <v>16.3</v>
      </c>
      <c r="G25" s="44">
        <v>16.3</v>
      </c>
      <c r="H25" s="44">
        <v>16.3</v>
      </c>
      <c r="I25" s="44">
        <v>16.3</v>
      </c>
      <c r="J25" s="44">
        <v>16.3</v>
      </c>
      <c r="K25" s="44">
        <v>16.3</v>
      </c>
      <c r="L25" s="44">
        <v>16.3</v>
      </c>
      <c r="M25" s="44">
        <v>16.3</v>
      </c>
      <c r="N25" s="44">
        <v>16.3</v>
      </c>
      <c r="O25" s="44">
        <v>16.3</v>
      </c>
      <c r="P25" s="44">
        <v>17.2</v>
      </c>
      <c r="Q25" s="44">
        <v>17.2</v>
      </c>
      <c r="R25" s="44"/>
      <c r="S25" s="44">
        <v>17.2</v>
      </c>
      <c r="T25" s="44">
        <v>17.2</v>
      </c>
      <c r="U25" s="44">
        <v>17.2</v>
      </c>
      <c r="V25" s="44">
        <v>17.2</v>
      </c>
      <c r="W25" s="44">
        <v>17.2</v>
      </c>
      <c r="X25" s="44">
        <v>17.2</v>
      </c>
      <c r="Y25" s="44">
        <v>17.2</v>
      </c>
      <c r="Z25" s="44">
        <v>15.5</v>
      </c>
      <c r="AA25" s="44">
        <v>15.5</v>
      </c>
      <c r="AB25" s="44">
        <v>15.5</v>
      </c>
      <c r="AC25" s="44">
        <v>15.5</v>
      </c>
      <c r="AD25" s="44">
        <v>15.5</v>
      </c>
      <c r="AE25" s="44">
        <v>15.5</v>
      </c>
      <c r="AF25" s="44">
        <v>15.5</v>
      </c>
      <c r="AG25" s="48">
        <v>38.46</v>
      </c>
      <c r="AH25" s="46">
        <f t="shared" si="2"/>
        <v>17.2</v>
      </c>
      <c r="AI25" s="47">
        <f t="shared" si="3"/>
        <v>15.5</v>
      </c>
      <c r="AK25" s="49"/>
      <c r="AL25" s="59" t="s">
        <v>44</v>
      </c>
      <c r="AM25" s="60">
        <f t="shared" ref="AM25:BJ25" si="19">AM22+AM23</f>
        <v>1502.2600000000002</v>
      </c>
      <c r="AN25" s="60">
        <f t="shared" si="19"/>
        <v>1695.4600000000003</v>
      </c>
      <c r="AO25" s="60">
        <f t="shared" si="19"/>
        <v>1661.4600000000003</v>
      </c>
      <c r="AP25" s="60">
        <f t="shared" si="19"/>
        <v>1438.5900000000001</v>
      </c>
      <c r="AQ25" s="60">
        <f t="shared" si="19"/>
        <v>1678.3600000000001</v>
      </c>
      <c r="AR25" s="60">
        <f t="shared" si="19"/>
        <v>1678.3600000000001</v>
      </c>
      <c r="AS25" s="60">
        <f t="shared" si="19"/>
        <v>1690.1600000000003</v>
      </c>
      <c r="AT25" s="60">
        <f t="shared" si="19"/>
        <v>1799.7600000000002</v>
      </c>
      <c r="AU25" s="60">
        <f t="shared" si="19"/>
        <v>1757.0000000000002</v>
      </c>
      <c r="AV25" s="60">
        <f t="shared" si="19"/>
        <v>1812.7</v>
      </c>
      <c r="AW25" s="60">
        <f t="shared" si="19"/>
        <v>1913.0000000000002</v>
      </c>
      <c r="AX25" s="60">
        <f t="shared" si="19"/>
        <v>1974.3300000000002</v>
      </c>
      <c r="AY25" s="60">
        <f t="shared" si="19"/>
        <v>1817.8300000000002</v>
      </c>
      <c r="AZ25" s="60">
        <f t="shared" si="19"/>
        <v>202</v>
      </c>
      <c r="BA25" s="60">
        <f t="shared" si="19"/>
        <v>1729.03</v>
      </c>
      <c r="BB25" s="60">
        <f t="shared" si="19"/>
        <v>1758.83</v>
      </c>
      <c r="BC25" s="60">
        <f t="shared" si="19"/>
        <v>1808.83</v>
      </c>
      <c r="BD25" s="60">
        <f t="shared" si="19"/>
        <v>1753.73</v>
      </c>
      <c r="BE25" s="60">
        <f t="shared" si="19"/>
        <v>1728.53</v>
      </c>
      <c r="BF25" s="60">
        <f t="shared" si="19"/>
        <v>2058.1000000000004</v>
      </c>
      <c r="BG25" s="60">
        <f t="shared" si="19"/>
        <v>1945.0000000000002</v>
      </c>
      <c r="BH25" s="60">
        <f t="shared" si="19"/>
        <v>1867.5000000000002</v>
      </c>
      <c r="BI25" s="60">
        <f t="shared" si="19"/>
        <v>1828.0000000000002</v>
      </c>
      <c r="BJ25" s="60">
        <f t="shared" si="19"/>
        <v>1751.3000000000002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14</v>
      </c>
      <c r="O26" s="44">
        <v>14</v>
      </c>
      <c r="P26" s="44">
        <v>8.1999999999999993</v>
      </c>
      <c r="Q26" s="44">
        <v>8.1999999999999993</v>
      </c>
      <c r="R26" s="44"/>
      <c r="S26" s="44">
        <v>8.1999999999999993</v>
      </c>
      <c r="T26" s="44">
        <v>8.1999999999999993</v>
      </c>
      <c r="U26" s="44">
        <v>8.1999999999999993</v>
      </c>
      <c r="V26" s="44">
        <v>8.1999999999999993</v>
      </c>
      <c r="W26" s="44">
        <v>8.1999999999999993</v>
      </c>
      <c r="X26" s="44">
        <v>8.1999999999999993</v>
      </c>
      <c r="Y26" s="44">
        <v>8.1999999999999993</v>
      </c>
      <c r="Z26" s="44">
        <v>13</v>
      </c>
      <c r="AA26" s="44">
        <v>13</v>
      </c>
      <c r="AB26" s="44">
        <v>13</v>
      </c>
      <c r="AC26" s="44">
        <v>13</v>
      </c>
      <c r="AD26" s="44">
        <v>13</v>
      </c>
      <c r="AE26" s="44">
        <v>13</v>
      </c>
      <c r="AF26" s="44">
        <v>13</v>
      </c>
      <c r="AG26" s="61">
        <v>38</v>
      </c>
      <c r="AH26" s="46">
        <f t="shared" si="2"/>
        <v>14</v>
      </c>
      <c r="AI26" s="47">
        <f t="shared" si="3"/>
        <v>8.1999999999999993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27</v>
      </c>
      <c r="C28" s="44">
        <v>27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20.5</v>
      </c>
      <c r="Q28" s="44">
        <v>20.5</v>
      </c>
      <c r="R28" s="44"/>
      <c r="S28" s="44">
        <v>20.5</v>
      </c>
      <c r="T28" s="44">
        <v>20.5</v>
      </c>
      <c r="U28" s="44">
        <v>20.5</v>
      </c>
      <c r="V28" s="44">
        <v>20.5</v>
      </c>
      <c r="W28" s="44">
        <v>20.5</v>
      </c>
      <c r="X28" s="44">
        <v>20.5</v>
      </c>
      <c r="Y28" s="44">
        <v>20.5</v>
      </c>
      <c r="Z28" s="44">
        <v>28</v>
      </c>
      <c r="AA28" s="44">
        <v>28</v>
      </c>
      <c r="AB28" s="44">
        <v>28</v>
      </c>
      <c r="AC28" s="44">
        <v>28</v>
      </c>
      <c r="AD28" s="44">
        <v>28</v>
      </c>
      <c r="AE28" s="44">
        <v>28</v>
      </c>
      <c r="AF28" s="44">
        <v>28</v>
      </c>
      <c r="AG28" s="48">
        <v>35.5</v>
      </c>
      <c r="AH28" s="46">
        <f t="shared" si="2"/>
        <v>28</v>
      </c>
      <c r="AI28" s="47">
        <f t="shared" si="3"/>
        <v>20.5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11.8</v>
      </c>
      <c r="C29" s="44">
        <v>11.8</v>
      </c>
      <c r="D29" s="44">
        <v>11.8</v>
      </c>
      <c r="E29" s="44">
        <v>11.8</v>
      </c>
      <c r="F29" s="44">
        <v>11.8</v>
      </c>
      <c r="G29" s="44">
        <v>11.8</v>
      </c>
      <c r="H29" s="44">
        <v>11.8</v>
      </c>
      <c r="I29" s="44">
        <v>11.8</v>
      </c>
      <c r="J29" s="44">
        <v>11.8</v>
      </c>
      <c r="K29" s="44">
        <v>11.8</v>
      </c>
      <c r="L29" s="44">
        <v>11.8</v>
      </c>
      <c r="M29" s="44">
        <v>11.8</v>
      </c>
      <c r="N29" s="44">
        <v>11.8</v>
      </c>
      <c r="O29" s="44">
        <v>11.8</v>
      </c>
      <c r="P29" s="44">
        <v>11.7</v>
      </c>
      <c r="Q29" s="44">
        <v>11.7</v>
      </c>
      <c r="R29" s="44"/>
      <c r="S29" s="44">
        <v>11.7</v>
      </c>
      <c r="T29" s="44">
        <v>11.7</v>
      </c>
      <c r="U29" s="44">
        <v>11.7</v>
      </c>
      <c r="V29" s="44">
        <v>11.7</v>
      </c>
      <c r="W29" s="44">
        <v>11.7</v>
      </c>
      <c r="X29" s="44">
        <v>11.7</v>
      </c>
      <c r="Y29" s="44">
        <v>11.7</v>
      </c>
      <c r="Z29" s="44">
        <v>11.8</v>
      </c>
      <c r="AA29" s="44">
        <v>11.8</v>
      </c>
      <c r="AB29" s="44">
        <v>11.8</v>
      </c>
      <c r="AC29" s="44">
        <v>11.8</v>
      </c>
      <c r="AD29" s="44">
        <v>11.8</v>
      </c>
      <c r="AE29" s="44">
        <v>11.8</v>
      </c>
      <c r="AF29" s="44">
        <v>11.8</v>
      </c>
      <c r="AG29" s="61">
        <v>32</v>
      </c>
      <c r="AH29" s="46">
        <f t="shared" si="2"/>
        <v>11.8</v>
      </c>
      <c r="AI29" s="47">
        <f t="shared" si="3"/>
        <v>11.7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18.3</v>
      </c>
      <c r="C30" s="44">
        <v>18.3</v>
      </c>
      <c r="D30" s="44">
        <v>18.3</v>
      </c>
      <c r="E30" s="44">
        <v>18.3</v>
      </c>
      <c r="F30" s="44">
        <v>18.3</v>
      </c>
      <c r="G30" s="44">
        <v>18.3</v>
      </c>
      <c r="H30" s="44">
        <v>18.3</v>
      </c>
      <c r="I30" s="44">
        <v>18.3</v>
      </c>
      <c r="J30" s="44">
        <v>18.3</v>
      </c>
      <c r="K30" s="44">
        <v>18.3</v>
      </c>
      <c r="L30" s="44">
        <v>18.3</v>
      </c>
      <c r="M30" s="44">
        <v>18.3</v>
      </c>
      <c r="N30" s="44">
        <v>18.3</v>
      </c>
      <c r="O30" s="44">
        <v>18.3</v>
      </c>
      <c r="P30" s="44">
        <v>14.8</v>
      </c>
      <c r="Q30" s="44">
        <v>14.8</v>
      </c>
      <c r="R30" s="44"/>
      <c r="S30" s="44">
        <v>14.8</v>
      </c>
      <c r="T30" s="44">
        <v>14.8</v>
      </c>
      <c r="U30" s="44">
        <v>14.8</v>
      </c>
      <c r="V30" s="44">
        <v>14.8</v>
      </c>
      <c r="W30" s="44">
        <v>14.8</v>
      </c>
      <c r="X30" s="44">
        <v>14.8</v>
      </c>
      <c r="Y30" s="44">
        <v>14.8</v>
      </c>
      <c r="Z30" s="44">
        <v>13.9</v>
      </c>
      <c r="AA30" s="44">
        <v>13.9</v>
      </c>
      <c r="AB30" s="44">
        <v>13.9</v>
      </c>
      <c r="AC30" s="44">
        <v>13.9</v>
      </c>
      <c r="AD30" s="44">
        <v>13.9</v>
      </c>
      <c r="AE30" s="44">
        <v>13.9</v>
      </c>
      <c r="AF30" s="44">
        <v>13.9</v>
      </c>
      <c r="AG30" s="48">
        <v>30</v>
      </c>
      <c r="AH30" s="46">
        <f t="shared" si="2"/>
        <v>18.3</v>
      </c>
      <c r="AI30" s="47">
        <f t="shared" si="3"/>
        <v>13.9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11.5</v>
      </c>
      <c r="C31" s="44">
        <v>11.5</v>
      </c>
      <c r="D31" s="44">
        <v>11.5</v>
      </c>
      <c r="E31" s="44">
        <v>11.5</v>
      </c>
      <c r="F31" s="44">
        <v>11.5</v>
      </c>
      <c r="G31" s="44">
        <v>11.5</v>
      </c>
      <c r="H31" s="44">
        <v>11.5</v>
      </c>
      <c r="I31" s="44">
        <v>11.5</v>
      </c>
      <c r="J31" s="44">
        <v>11.5</v>
      </c>
      <c r="K31" s="44">
        <v>11.5</v>
      </c>
      <c r="L31" s="44">
        <v>11.5</v>
      </c>
      <c r="M31" s="44">
        <v>11.5</v>
      </c>
      <c r="N31" s="44">
        <v>11.5</v>
      </c>
      <c r="O31" s="44">
        <v>11.5</v>
      </c>
      <c r="P31" s="44">
        <v>11.5</v>
      </c>
      <c r="Q31" s="44">
        <v>11.5</v>
      </c>
      <c r="R31" s="44"/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8.8000000000000007</v>
      </c>
      <c r="AA31" s="44">
        <v>8.8000000000000007</v>
      </c>
      <c r="AB31" s="44">
        <v>8.8000000000000007</v>
      </c>
      <c r="AC31" s="44">
        <v>8.8000000000000007</v>
      </c>
      <c r="AD31" s="44">
        <v>8.8000000000000007</v>
      </c>
      <c r="AE31" s="44">
        <v>8.8000000000000007</v>
      </c>
      <c r="AF31" s="44">
        <v>8.8000000000000007</v>
      </c>
      <c r="AG31" s="48">
        <v>29.04</v>
      </c>
      <c r="AH31" s="46">
        <f t="shared" si="2"/>
        <v>11.5</v>
      </c>
      <c r="AI31" s="47">
        <f t="shared" si="3"/>
        <v>8.8000000000000007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10.3</v>
      </c>
      <c r="C32" s="44">
        <v>10.3</v>
      </c>
      <c r="D32" s="44">
        <v>10.3</v>
      </c>
      <c r="E32" s="44">
        <v>10.3</v>
      </c>
      <c r="F32" s="44">
        <v>10.3</v>
      </c>
      <c r="G32" s="44">
        <v>10.3</v>
      </c>
      <c r="H32" s="44">
        <v>10.3</v>
      </c>
      <c r="I32" s="44">
        <v>10.3</v>
      </c>
      <c r="J32" s="44">
        <v>10.3</v>
      </c>
      <c r="K32" s="44">
        <v>10.3</v>
      </c>
      <c r="L32" s="44">
        <v>10.3</v>
      </c>
      <c r="M32" s="44">
        <v>10.3</v>
      </c>
      <c r="N32" s="44">
        <v>10.3</v>
      </c>
      <c r="O32" s="44">
        <v>10.3</v>
      </c>
      <c r="P32" s="44">
        <v>10.3</v>
      </c>
      <c r="Q32" s="44">
        <v>10.3</v>
      </c>
      <c r="R32" s="44"/>
      <c r="S32" s="44">
        <v>10.3</v>
      </c>
      <c r="T32" s="44">
        <v>10.3</v>
      </c>
      <c r="U32" s="44">
        <v>10.3</v>
      </c>
      <c r="V32" s="44">
        <v>10.3</v>
      </c>
      <c r="W32" s="44">
        <v>10.3</v>
      </c>
      <c r="X32" s="44">
        <v>10.3</v>
      </c>
      <c r="Y32" s="44">
        <v>10.3</v>
      </c>
      <c r="Z32" s="44">
        <v>8.6999999999999993</v>
      </c>
      <c r="AA32" s="44">
        <v>8.6999999999999993</v>
      </c>
      <c r="AB32" s="44">
        <v>8.6999999999999993</v>
      </c>
      <c r="AC32" s="44">
        <v>8.6999999999999993</v>
      </c>
      <c r="AD32" s="44">
        <v>8.6999999999999993</v>
      </c>
      <c r="AE32" s="44">
        <v>8.6999999999999993</v>
      </c>
      <c r="AF32" s="44">
        <v>8.6999999999999993</v>
      </c>
      <c r="AG32" s="48">
        <v>28.1</v>
      </c>
      <c r="AH32" s="46">
        <f t="shared" si="2"/>
        <v>10.3</v>
      </c>
      <c r="AI32" s="47">
        <f t="shared" si="3"/>
        <v>8.6999999999999993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v>0</v>
      </c>
      <c r="L33" s="44">
        <v>0</v>
      </c>
      <c r="M33" s="44">
        <v>0</v>
      </c>
      <c r="N33" s="44">
        <v>0</v>
      </c>
      <c r="O33" s="44">
        <v>0</v>
      </c>
      <c r="P33" s="44">
        <v>17</v>
      </c>
      <c r="Q33" s="44">
        <v>17</v>
      </c>
      <c r="R33" s="44"/>
      <c r="S33" s="44">
        <v>17</v>
      </c>
      <c r="T33" s="44">
        <v>17</v>
      </c>
      <c r="U33" s="44">
        <v>17</v>
      </c>
      <c r="V33" s="44">
        <v>17</v>
      </c>
      <c r="W33" s="44">
        <v>17</v>
      </c>
      <c r="X33" s="44">
        <v>17</v>
      </c>
      <c r="Y33" s="44">
        <v>17</v>
      </c>
      <c r="Z33" s="44">
        <v>13.1</v>
      </c>
      <c r="AA33" s="44">
        <v>13.1</v>
      </c>
      <c r="AB33" s="44">
        <v>13.1</v>
      </c>
      <c r="AC33" s="44">
        <v>13.1</v>
      </c>
      <c r="AD33" s="44">
        <v>13.1</v>
      </c>
      <c r="AE33" s="44">
        <v>13.1</v>
      </c>
      <c r="AF33" s="44">
        <v>13.1</v>
      </c>
      <c r="AG33" s="48">
        <v>27</v>
      </c>
      <c r="AH33" s="46">
        <f t="shared" si="2"/>
        <v>17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/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/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/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v>0</v>
      </c>
      <c r="L37" s="44">
        <v>0</v>
      </c>
      <c r="M37" s="44">
        <v>0</v>
      </c>
      <c r="N37" s="44">
        <v>0</v>
      </c>
      <c r="O37" s="44">
        <v>0</v>
      </c>
      <c r="P37" s="44">
        <v>0</v>
      </c>
      <c r="Q37" s="44">
        <v>0</v>
      </c>
      <c r="R37" s="44"/>
      <c r="S37" s="44">
        <v>0</v>
      </c>
      <c r="T37" s="44">
        <v>0</v>
      </c>
      <c r="U37" s="44">
        <v>0</v>
      </c>
      <c r="V37" s="44">
        <v>0</v>
      </c>
      <c r="W37" s="44">
        <v>0</v>
      </c>
      <c r="X37" s="44">
        <v>0</v>
      </c>
      <c r="Y37" s="44">
        <v>0</v>
      </c>
      <c r="Z37" s="44">
        <v>15.6</v>
      </c>
      <c r="AA37" s="44">
        <v>15.6</v>
      </c>
      <c r="AB37" s="44">
        <v>15.6</v>
      </c>
      <c r="AC37" s="44">
        <v>15.6</v>
      </c>
      <c r="AD37" s="44">
        <v>15.6</v>
      </c>
      <c r="AE37" s="44">
        <v>15.6</v>
      </c>
      <c r="AF37" s="44">
        <v>15.6</v>
      </c>
      <c r="AG37" s="48">
        <v>25</v>
      </c>
      <c r="AH37" s="46">
        <f t="shared" si="2"/>
        <v>15.6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13.7</v>
      </c>
      <c r="C38" s="44">
        <v>13.7</v>
      </c>
      <c r="D38" s="44">
        <v>13.7</v>
      </c>
      <c r="E38" s="44">
        <v>13.7</v>
      </c>
      <c r="F38" s="44">
        <v>13.7</v>
      </c>
      <c r="G38" s="44">
        <v>13.7</v>
      </c>
      <c r="H38" s="44">
        <v>13.7</v>
      </c>
      <c r="I38" s="44">
        <v>13.7</v>
      </c>
      <c r="J38" s="44">
        <v>13.7</v>
      </c>
      <c r="K38" s="44">
        <v>13.7</v>
      </c>
      <c r="L38" s="44">
        <v>13.7</v>
      </c>
      <c r="M38" s="44">
        <v>13.7</v>
      </c>
      <c r="N38" s="44">
        <v>13.7</v>
      </c>
      <c r="O38" s="44">
        <v>13.7</v>
      </c>
      <c r="P38" s="44">
        <v>13.7</v>
      </c>
      <c r="Q38" s="44">
        <v>13.7</v>
      </c>
      <c r="R38" s="207"/>
      <c r="S38" s="44">
        <v>13.7</v>
      </c>
      <c r="T38" s="44">
        <v>13.7</v>
      </c>
      <c r="U38" s="44">
        <v>13.7</v>
      </c>
      <c r="V38" s="44">
        <v>13.7</v>
      </c>
      <c r="W38" s="44">
        <v>13.7</v>
      </c>
      <c r="X38" s="44">
        <v>13.7</v>
      </c>
      <c r="Y38" s="44">
        <v>13.7</v>
      </c>
      <c r="Z38" s="44">
        <v>13.7</v>
      </c>
      <c r="AA38" s="44">
        <v>13.7</v>
      </c>
      <c r="AB38" s="44">
        <v>13.7</v>
      </c>
      <c r="AC38" s="44">
        <v>13.7</v>
      </c>
      <c r="AD38" s="44">
        <v>13.7</v>
      </c>
      <c r="AE38" s="44">
        <v>13.7</v>
      </c>
      <c r="AF38" s="44">
        <v>13.7</v>
      </c>
      <c r="AG38" s="48">
        <v>25</v>
      </c>
      <c r="AH38" s="46">
        <f t="shared" si="2"/>
        <v>13.7</v>
      </c>
      <c r="AI38" s="47">
        <f t="shared" si="3"/>
        <v>13.7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8.6</v>
      </c>
      <c r="C39" s="44">
        <v>8.6</v>
      </c>
      <c r="D39" s="44">
        <v>8.6</v>
      </c>
      <c r="E39" s="44">
        <v>8.6</v>
      </c>
      <c r="F39" s="44">
        <v>8.6</v>
      </c>
      <c r="G39" s="44">
        <v>8.6</v>
      </c>
      <c r="H39" s="44">
        <v>8.6</v>
      </c>
      <c r="I39" s="44">
        <v>8.6</v>
      </c>
      <c r="J39" s="44">
        <v>8.6</v>
      </c>
      <c r="K39" s="44">
        <v>8.6</v>
      </c>
      <c r="L39" s="44">
        <v>8.6</v>
      </c>
      <c r="M39" s="44">
        <v>8.6</v>
      </c>
      <c r="N39" s="44">
        <v>8.6</v>
      </c>
      <c r="O39" s="44">
        <v>8.6</v>
      </c>
      <c r="P39" s="44">
        <v>8.6</v>
      </c>
      <c r="Q39" s="44">
        <v>8.6</v>
      </c>
      <c r="R39" s="207"/>
      <c r="S39" s="44">
        <v>8.6</v>
      </c>
      <c r="T39" s="44">
        <v>8.6</v>
      </c>
      <c r="U39" s="44">
        <v>8.6</v>
      </c>
      <c r="V39" s="44">
        <v>8.6</v>
      </c>
      <c r="W39" s="44">
        <v>8.6</v>
      </c>
      <c r="X39" s="44">
        <v>8.6</v>
      </c>
      <c r="Y39" s="44">
        <v>8.6</v>
      </c>
      <c r="Z39" s="44">
        <v>5.6</v>
      </c>
      <c r="AA39" s="44">
        <v>5.6</v>
      </c>
      <c r="AB39" s="44">
        <v>5.6</v>
      </c>
      <c r="AC39" s="44">
        <v>5.6</v>
      </c>
      <c r="AD39" s="44">
        <v>5.6</v>
      </c>
      <c r="AE39" s="44">
        <v>5.6</v>
      </c>
      <c r="AF39" s="44">
        <v>5.6</v>
      </c>
      <c r="AG39" s="48">
        <v>23.5</v>
      </c>
      <c r="AH39" s="46">
        <f t="shared" si="2"/>
        <v>8.6</v>
      </c>
      <c r="AI39" s="47">
        <f t="shared" si="3"/>
        <v>5.6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207"/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207"/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3.9</v>
      </c>
      <c r="C42" s="44">
        <v>3.9</v>
      </c>
      <c r="D42" s="44">
        <v>3.9</v>
      </c>
      <c r="E42" s="44">
        <v>3.9</v>
      </c>
      <c r="F42" s="44">
        <v>3.9</v>
      </c>
      <c r="G42" s="44">
        <v>3.9</v>
      </c>
      <c r="H42" s="44">
        <v>3.9</v>
      </c>
      <c r="I42" s="44">
        <v>3.9</v>
      </c>
      <c r="J42" s="44">
        <v>3.9</v>
      </c>
      <c r="K42" s="44">
        <v>3.9</v>
      </c>
      <c r="L42" s="44">
        <v>3.9</v>
      </c>
      <c r="M42" s="44">
        <v>3.9</v>
      </c>
      <c r="N42" s="44">
        <v>3.9</v>
      </c>
      <c r="O42" s="44">
        <v>3.9</v>
      </c>
      <c r="P42" s="44">
        <v>3.9</v>
      </c>
      <c r="Q42" s="44">
        <v>3.9</v>
      </c>
      <c r="R42" s="207"/>
      <c r="S42" s="44">
        <v>3.9</v>
      </c>
      <c r="T42" s="44">
        <v>3.9</v>
      </c>
      <c r="U42" s="44">
        <v>3.9</v>
      </c>
      <c r="V42" s="44">
        <v>3.9</v>
      </c>
      <c r="W42" s="44">
        <v>3.9</v>
      </c>
      <c r="X42" s="44">
        <v>3.9</v>
      </c>
      <c r="Y42" s="44">
        <v>3.9</v>
      </c>
      <c r="Z42" s="44">
        <v>5.9</v>
      </c>
      <c r="AA42" s="44">
        <v>5.9</v>
      </c>
      <c r="AB42" s="44">
        <v>5.9</v>
      </c>
      <c r="AC42" s="44">
        <v>5.9</v>
      </c>
      <c r="AD42" s="44">
        <v>5.9</v>
      </c>
      <c r="AE42" s="44">
        <v>5.9</v>
      </c>
      <c r="AF42" s="44">
        <v>5.9</v>
      </c>
      <c r="AG42" s="48">
        <v>22</v>
      </c>
      <c r="AH42" s="46">
        <f t="shared" si="2"/>
        <v>5.9</v>
      </c>
      <c r="AI42" s="47">
        <f t="shared" si="3"/>
        <v>3.9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207"/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13.6</v>
      </c>
      <c r="C44" s="44">
        <v>13.6</v>
      </c>
      <c r="D44" s="44">
        <v>13.6</v>
      </c>
      <c r="E44" s="44">
        <v>13.6</v>
      </c>
      <c r="F44" s="44">
        <v>13.6</v>
      </c>
      <c r="G44" s="44">
        <v>13.6</v>
      </c>
      <c r="H44" s="44">
        <v>13.6</v>
      </c>
      <c r="I44" s="44">
        <v>13.6</v>
      </c>
      <c r="J44" s="44">
        <v>13.6</v>
      </c>
      <c r="K44" s="44">
        <v>13.6</v>
      </c>
      <c r="L44" s="44">
        <v>13.6</v>
      </c>
      <c r="M44" s="44">
        <v>13.6</v>
      </c>
      <c r="N44" s="44">
        <v>13.6</v>
      </c>
      <c r="O44" s="44">
        <v>13.6</v>
      </c>
      <c r="P44" s="44">
        <v>13.6</v>
      </c>
      <c r="Q44" s="44">
        <v>13.6</v>
      </c>
      <c r="R44" s="207"/>
      <c r="S44" s="44">
        <v>13.6</v>
      </c>
      <c r="T44" s="44">
        <v>13.6</v>
      </c>
      <c r="U44" s="44">
        <v>13.6</v>
      </c>
      <c r="V44" s="44">
        <v>13.6</v>
      </c>
      <c r="W44" s="44">
        <v>13.6</v>
      </c>
      <c r="X44" s="44">
        <v>13.6</v>
      </c>
      <c r="Y44" s="44">
        <v>13.6</v>
      </c>
      <c r="Z44" s="44">
        <v>13.6</v>
      </c>
      <c r="AA44" s="44">
        <v>13.6</v>
      </c>
      <c r="AB44" s="44">
        <v>13.6</v>
      </c>
      <c r="AC44" s="44">
        <v>13.6</v>
      </c>
      <c r="AD44" s="44">
        <v>13.6</v>
      </c>
      <c r="AE44" s="44">
        <v>13.6</v>
      </c>
      <c r="AF44" s="44">
        <v>13.6</v>
      </c>
      <c r="AG44" s="48">
        <v>21.93</v>
      </c>
      <c r="AH44" s="46">
        <f t="shared" si="2"/>
        <v>13.6</v>
      </c>
      <c r="AI44" s="47">
        <f t="shared" si="3"/>
        <v>13.6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18.100000000000001</v>
      </c>
      <c r="C45" s="44">
        <v>18.100000000000001</v>
      </c>
      <c r="D45" s="44">
        <v>18.100000000000001</v>
      </c>
      <c r="E45" s="44">
        <v>18.100000000000001</v>
      </c>
      <c r="F45" s="44">
        <v>18.100000000000001</v>
      </c>
      <c r="G45" s="44">
        <v>18.100000000000001</v>
      </c>
      <c r="H45" s="44">
        <v>18.100000000000001</v>
      </c>
      <c r="I45" s="44">
        <v>18.100000000000001</v>
      </c>
      <c r="J45" s="44">
        <v>18.100000000000001</v>
      </c>
      <c r="K45" s="44">
        <v>18.100000000000001</v>
      </c>
      <c r="L45" s="44">
        <v>18.100000000000001</v>
      </c>
      <c r="M45" s="44">
        <v>18.100000000000001</v>
      </c>
      <c r="N45" s="44">
        <v>18.100000000000001</v>
      </c>
      <c r="O45" s="44">
        <v>18.100000000000001</v>
      </c>
      <c r="P45" s="44">
        <v>18.100000000000001</v>
      </c>
      <c r="Q45" s="44">
        <v>18.100000000000001</v>
      </c>
      <c r="R45" s="207"/>
      <c r="S45" s="44">
        <v>18.100000000000001</v>
      </c>
      <c r="T45" s="44">
        <v>18.100000000000001</v>
      </c>
      <c r="U45" s="44">
        <v>18.100000000000001</v>
      </c>
      <c r="V45" s="44">
        <v>18.100000000000001</v>
      </c>
      <c r="W45" s="44">
        <v>18.100000000000001</v>
      </c>
      <c r="X45" s="44">
        <v>18.100000000000001</v>
      </c>
      <c r="Y45" s="44">
        <v>18.100000000000001</v>
      </c>
      <c r="Z45" s="44">
        <v>20.399999999999999</v>
      </c>
      <c r="AA45" s="44">
        <v>20.399999999999999</v>
      </c>
      <c r="AB45" s="44">
        <v>20.399999999999999</v>
      </c>
      <c r="AC45" s="44">
        <v>20.399999999999999</v>
      </c>
      <c r="AD45" s="44">
        <v>20.399999999999999</v>
      </c>
      <c r="AE45" s="44">
        <v>20.399999999999999</v>
      </c>
      <c r="AF45" s="44">
        <v>20.399999999999999</v>
      </c>
      <c r="AG45" s="48">
        <v>21.3</v>
      </c>
      <c r="AH45" s="46">
        <f t="shared" si="2"/>
        <v>20.399999999999999</v>
      </c>
      <c r="AI45" s="47">
        <f t="shared" si="3"/>
        <v>18.100000000000001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10.7</v>
      </c>
      <c r="C46" s="44">
        <v>10.7</v>
      </c>
      <c r="D46" s="44">
        <v>10.7</v>
      </c>
      <c r="E46" s="44">
        <v>10.7</v>
      </c>
      <c r="F46" s="44">
        <v>10.7</v>
      </c>
      <c r="G46" s="44">
        <v>10.7</v>
      </c>
      <c r="H46" s="44">
        <v>10.7</v>
      </c>
      <c r="I46" s="44">
        <v>10.7</v>
      </c>
      <c r="J46" s="44">
        <v>10.7</v>
      </c>
      <c r="K46" s="44">
        <v>10.7</v>
      </c>
      <c r="L46" s="44">
        <v>10.7</v>
      </c>
      <c r="M46" s="44">
        <v>10.7</v>
      </c>
      <c r="N46" s="44">
        <v>10.7</v>
      </c>
      <c r="O46" s="44">
        <v>10.7</v>
      </c>
      <c r="P46" s="44">
        <v>10.7</v>
      </c>
      <c r="Q46" s="44">
        <v>10.7</v>
      </c>
      <c r="R46" s="207"/>
      <c r="S46" s="44">
        <v>10.7</v>
      </c>
      <c r="T46" s="44">
        <v>10.7</v>
      </c>
      <c r="U46" s="44">
        <v>10.7</v>
      </c>
      <c r="V46" s="44">
        <v>10.7</v>
      </c>
      <c r="W46" s="44">
        <v>10.7</v>
      </c>
      <c r="X46" s="44">
        <v>10.7</v>
      </c>
      <c r="Y46" s="44">
        <v>10.7</v>
      </c>
      <c r="Z46" s="44">
        <v>11.4</v>
      </c>
      <c r="AA46" s="44">
        <v>11.4</v>
      </c>
      <c r="AB46" s="44">
        <v>11.4</v>
      </c>
      <c r="AC46" s="44">
        <v>11.4</v>
      </c>
      <c r="AD46" s="44">
        <v>11.4</v>
      </c>
      <c r="AE46" s="44">
        <v>11.4</v>
      </c>
      <c r="AF46" s="44">
        <v>11.4</v>
      </c>
      <c r="AG46" s="48">
        <v>20</v>
      </c>
      <c r="AH46" s="46">
        <f t="shared" si="2"/>
        <v>11.4</v>
      </c>
      <c r="AI46" s="47">
        <f t="shared" si="3"/>
        <v>10.7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4.9000000000000004</v>
      </c>
      <c r="C47" s="44">
        <v>4.9000000000000004</v>
      </c>
      <c r="D47" s="44">
        <v>4.9000000000000004</v>
      </c>
      <c r="E47" s="44">
        <v>4.9000000000000004</v>
      </c>
      <c r="F47" s="44">
        <v>4.9000000000000004</v>
      </c>
      <c r="G47" s="44">
        <v>4.9000000000000004</v>
      </c>
      <c r="H47" s="44">
        <v>4.9000000000000004</v>
      </c>
      <c r="I47" s="44">
        <v>4.9000000000000004</v>
      </c>
      <c r="J47" s="44">
        <v>4.9000000000000004</v>
      </c>
      <c r="K47" s="44">
        <v>4.9000000000000004</v>
      </c>
      <c r="L47" s="44">
        <v>4.9000000000000004</v>
      </c>
      <c r="M47" s="44">
        <v>4.9000000000000004</v>
      </c>
      <c r="N47" s="44">
        <v>4.9000000000000004</v>
      </c>
      <c r="O47" s="44">
        <v>4.9000000000000004</v>
      </c>
      <c r="P47" s="44">
        <v>4.9000000000000004</v>
      </c>
      <c r="Q47" s="44">
        <v>4.9000000000000004</v>
      </c>
      <c r="R47" s="207"/>
      <c r="S47" s="44">
        <v>4.9000000000000004</v>
      </c>
      <c r="T47" s="44">
        <v>4.9000000000000004</v>
      </c>
      <c r="U47" s="44">
        <v>4.9000000000000004</v>
      </c>
      <c r="V47" s="44">
        <v>4.9000000000000004</v>
      </c>
      <c r="W47" s="44">
        <v>4.9000000000000004</v>
      </c>
      <c r="X47" s="44">
        <v>4.9000000000000004</v>
      </c>
      <c r="Y47" s="44">
        <v>4.9000000000000004</v>
      </c>
      <c r="Z47" s="44">
        <v>4.5</v>
      </c>
      <c r="AA47" s="44">
        <v>4.5</v>
      </c>
      <c r="AB47" s="44">
        <v>4.5</v>
      </c>
      <c r="AC47" s="44">
        <v>4.5</v>
      </c>
      <c r="AD47" s="44">
        <v>4.5</v>
      </c>
      <c r="AE47" s="44">
        <v>4.5</v>
      </c>
      <c r="AF47" s="44">
        <v>4.5</v>
      </c>
      <c r="AG47" s="48">
        <v>19.8</v>
      </c>
      <c r="AH47" s="46">
        <f t="shared" si="2"/>
        <v>4.9000000000000004</v>
      </c>
      <c r="AI47" s="47">
        <f t="shared" si="3"/>
        <v>4.5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207"/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6.6</v>
      </c>
      <c r="C49" s="44">
        <v>6.6</v>
      </c>
      <c r="D49" s="44">
        <v>6.6</v>
      </c>
      <c r="E49" s="44">
        <v>6.6</v>
      </c>
      <c r="F49" s="44">
        <v>6.6</v>
      </c>
      <c r="G49" s="44">
        <v>6.6</v>
      </c>
      <c r="H49" s="44">
        <v>6.6</v>
      </c>
      <c r="I49" s="44">
        <v>6.6</v>
      </c>
      <c r="J49" s="44">
        <v>6.6</v>
      </c>
      <c r="K49" s="44">
        <v>6.6</v>
      </c>
      <c r="L49" s="44">
        <v>6.6</v>
      </c>
      <c r="M49" s="44">
        <v>6.6</v>
      </c>
      <c r="N49" s="44">
        <v>6.6</v>
      </c>
      <c r="O49" s="44">
        <v>6.6</v>
      </c>
      <c r="P49" s="44">
        <v>6.6</v>
      </c>
      <c r="Q49" s="44">
        <v>6.6</v>
      </c>
      <c r="R49" s="207"/>
      <c r="S49" s="44">
        <v>6.6</v>
      </c>
      <c r="T49" s="44">
        <v>6.6</v>
      </c>
      <c r="U49" s="44">
        <v>6.6</v>
      </c>
      <c r="V49" s="44">
        <v>6.6</v>
      </c>
      <c r="W49" s="44">
        <v>6.6</v>
      </c>
      <c r="X49" s="44">
        <v>6.6</v>
      </c>
      <c r="Y49" s="44">
        <v>6.6</v>
      </c>
      <c r="Z49" s="44">
        <v>5.9</v>
      </c>
      <c r="AA49" s="44">
        <v>5.9</v>
      </c>
      <c r="AB49" s="44">
        <v>5.9</v>
      </c>
      <c r="AC49" s="44">
        <v>5.9</v>
      </c>
      <c r="AD49" s="44">
        <v>5.9</v>
      </c>
      <c r="AE49" s="44">
        <v>5.9</v>
      </c>
      <c r="AF49" s="44">
        <v>5.9</v>
      </c>
      <c r="AG49" s="48">
        <v>15.33</v>
      </c>
      <c r="AH49" s="46">
        <f t="shared" si="2"/>
        <v>6.6</v>
      </c>
      <c r="AI49" s="47">
        <f t="shared" si="3"/>
        <v>5.9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207"/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</v>
      </c>
      <c r="C51" s="44">
        <v>4</v>
      </c>
      <c r="D51" s="44">
        <v>4</v>
      </c>
      <c r="E51" s="44">
        <v>4</v>
      </c>
      <c r="F51" s="44">
        <v>4</v>
      </c>
      <c r="G51" s="44">
        <v>4</v>
      </c>
      <c r="H51" s="44">
        <v>4</v>
      </c>
      <c r="I51" s="44">
        <v>4</v>
      </c>
      <c r="J51" s="44">
        <v>4</v>
      </c>
      <c r="K51" s="44">
        <v>4</v>
      </c>
      <c r="L51" s="44">
        <v>4</v>
      </c>
      <c r="M51" s="44">
        <v>4</v>
      </c>
      <c r="N51" s="44">
        <v>4</v>
      </c>
      <c r="O51" s="44">
        <v>4</v>
      </c>
      <c r="P51" s="44">
        <v>4</v>
      </c>
      <c r="Q51" s="44">
        <v>4</v>
      </c>
      <c r="R51" s="207"/>
      <c r="S51" s="44">
        <v>4</v>
      </c>
      <c r="T51" s="44">
        <v>4</v>
      </c>
      <c r="U51" s="44">
        <v>4</v>
      </c>
      <c r="V51" s="44">
        <v>4</v>
      </c>
      <c r="W51" s="44">
        <v>4</v>
      </c>
      <c r="X51" s="44">
        <v>4</v>
      </c>
      <c r="Y51" s="44">
        <v>4</v>
      </c>
      <c r="Z51" s="44">
        <v>4</v>
      </c>
      <c r="AA51" s="44">
        <v>4</v>
      </c>
      <c r="AB51" s="44">
        <v>4</v>
      </c>
      <c r="AC51" s="44">
        <v>4</v>
      </c>
      <c r="AD51" s="44">
        <v>4</v>
      </c>
      <c r="AE51" s="44">
        <v>4</v>
      </c>
      <c r="AF51" s="44">
        <v>4</v>
      </c>
      <c r="AG51" s="48">
        <v>14.9</v>
      </c>
      <c r="AH51" s="46">
        <f t="shared" si="2"/>
        <v>4</v>
      </c>
      <c r="AI51" s="47">
        <f t="shared" si="3"/>
        <v>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13.2</v>
      </c>
      <c r="C52" s="44">
        <v>13.2</v>
      </c>
      <c r="D52" s="44">
        <v>13.2</v>
      </c>
      <c r="E52" s="44">
        <v>13.2</v>
      </c>
      <c r="F52" s="44">
        <v>13.2</v>
      </c>
      <c r="G52" s="44">
        <v>13.2</v>
      </c>
      <c r="H52" s="44">
        <v>13.2</v>
      </c>
      <c r="I52" s="44">
        <v>13.2</v>
      </c>
      <c r="J52" s="44">
        <v>13.2</v>
      </c>
      <c r="K52" s="44">
        <v>13.2</v>
      </c>
      <c r="L52" s="44">
        <v>13.2</v>
      </c>
      <c r="M52" s="44">
        <v>13.2</v>
      </c>
      <c r="N52" s="44">
        <v>13.2</v>
      </c>
      <c r="O52" s="44">
        <v>13.2</v>
      </c>
      <c r="P52" s="44">
        <v>13.2</v>
      </c>
      <c r="Q52" s="44">
        <v>13.2</v>
      </c>
      <c r="R52" s="207"/>
      <c r="S52" s="44">
        <v>13.2</v>
      </c>
      <c r="T52" s="44">
        <v>13.2</v>
      </c>
      <c r="U52" s="44">
        <v>13.2</v>
      </c>
      <c r="V52" s="44">
        <v>13.2</v>
      </c>
      <c r="W52" s="44">
        <v>13.2</v>
      </c>
      <c r="X52" s="44">
        <v>13.2</v>
      </c>
      <c r="Y52" s="44">
        <v>13.2</v>
      </c>
      <c r="Z52" s="44">
        <v>13.2</v>
      </c>
      <c r="AA52" s="44">
        <v>13.2</v>
      </c>
      <c r="AB52" s="44">
        <v>13.2</v>
      </c>
      <c r="AC52" s="44">
        <v>13.2</v>
      </c>
      <c r="AD52" s="44">
        <v>13.2</v>
      </c>
      <c r="AE52" s="44">
        <v>13.2</v>
      </c>
      <c r="AF52" s="44">
        <v>13.2</v>
      </c>
      <c r="AG52" s="48">
        <v>14.3</v>
      </c>
      <c r="AH52" s="46">
        <f t="shared" si="2"/>
        <v>13.2</v>
      </c>
      <c r="AI52" s="47">
        <f t="shared" si="3"/>
        <v>13.2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2.6</v>
      </c>
      <c r="C53" s="44">
        <v>2.6</v>
      </c>
      <c r="D53" s="44">
        <v>2.6</v>
      </c>
      <c r="E53" s="44">
        <v>2.6</v>
      </c>
      <c r="F53" s="44">
        <v>2.6</v>
      </c>
      <c r="G53" s="44">
        <v>2.6</v>
      </c>
      <c r="H53" s="44">
        <v>2.6</v>
      </c>
      <c r="I53" s="44">
        <v>2.6</v>
      </c>
      <c r="J53" s="44">
        <v>2.6</v>
      </c>
      <c r="K53" s="44">
        <v>2.6</v>
      </c>
      <c r="L53" s="44">
        <v>2.6</v>
      </c>
      <c r="M53" s="44">
        <v>2.6</v>
      </c>
      <c r="N53" s="44">
        <v>2.6</v>
      </c>
      <c r="O53" s="44">
        <v>2.6</v>
      </c>
      <c r="P53" s="44">
        <v>2.6</v>
      </c>
      <c r="Q53" s="44">
        <v>2.6</v>
      </c>
      <c r="R53" s="207"/>
      <c r="S53" s="44">
        <v>2.6</v>
      </c>
      <c r="T53" s="44">
        <v>2.6</v>
      </c>
      <c r="U53" s="44">
        <v>2.6</v>
      </c>
      <c r="V53" s="44">
        <v>2.6</v>
      </c>
      <c r="W53" s="44">
        <v>2.6</v>
      </c>
      <c r="X53" s="44">
        <v>2.6</v>
      </c>
      <c r="Y53" s="44">
        <v>2.6</v>
      </c>
      <c r="Z53" s="44">
        <v>2.6</v>
      </c>
      <c r="AA53" s="44">
        <v>2.6</v>
      </c>
      <c r="AB53" s="44">
        <v>2.6</v>
      </c>
      <c r="AC53" s="44">
        <v>2.6</v>
      </c>
      <c r="AD53" s="44">
        <v>2.6</v>
      </c>
      <c r="AE53" s="44">
        <v>2.6</v>
      </c>
      <c r="AF53" s="44">
        <v>2.6</v>
      </c>
      <c r="AG53" s="48">
        <v>14</v>
      </c>
      <c r="AH53" s="46">
        <f t="shared" si="2"/>
        <v>2.6</v>
      </c>
      <c r="AI53" s="47">
        <f t="shared" si="3"/>
        <v>2.6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Q54" s="44">
        <v>0</v>
      </c>
      <c r="R54" s="207"/>
      <c r="S54" s="44">
        <v>0</v>
      </c>
      <c r="T54" s="44">
        <v>0</v>
      </c>
      <c r="U54" s="44">
        <v>0</v>
      </c>
      <c r="V54" s="44">
        <v>0</v>
      </c>
      <c r="W54" s="44">
        <v>0</v>
      </c>
      <c r="X54" s="44">
        <v>0</v>
      </c>
      <c r="Y54" s="44">
        <v>0</v>
      </c>
      <c r="Z54" s="44">
        <v>7</v>
      </c>
      <c r="AA54" s="44">
        <v>7</v>
      </c>
      <c r="AB54" s="44">
        <v>7</v>
      </c>
      <c r="AC54" s="44">
        <v>7</v>
      </c>
      <c r="AD54" s="44">
        <v>7</v>
      </c>
      <c r="AE54" s="44">
        <v>7</v>
      </c>
      <c r="AF54" s="44">
        <v>7</v>
      </c>
      <c r="AG54" s="48">
        <v>13.6</v>
      </c>
      <c r="AH54" s="46">
        <f t="shared" si="2"/>
        <v>7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6.7</v>
      </c>
      <c r="C55" s="44">
        <v>6.7</v>
      </c>
      <c r="D55" s="44">
        <v>6.7</v>
      </c>
      <c r="E55" s="44">
        <v>6.7</v>
      </c>
      <c r="F55" s="44">
        <v>6.7</v>
      </c>
      <c r="G55" s="44">
        <v>6.7</v>
      </c>
      <c r="H55" s="44">
        <v>6.7</v>
      </c>
      <c r="I55" s="44">
        <v>6.7</v>
      </c>
      <c r="J55" s="44">
        <v>6.7</v>
      </c>
      <c r="K55" s="44">
        <v>6.7</v>
      </c>
      <c r="L55" s="44">
        <v>6.7</v>
      </c>
      <c r="M55" s="44">
        <v>6.7</v>
      </c>
      <c r="N55" s="44">
        <v>6.7</v>
      </c>
      <c r="O55" s="44">
        <v>6.7</v>
      </c>
      <c r="P55" s="44">
        <v>6.7</v>
      </c>
      <c r="Q55" s="44">
        <v>6.7</v>
      </c>
      <c r="R55" s="207"/>
      <c r="S55" s="44">
        <v>6.7</v>
      </c>
      <c r="T55" s="44">
        <v>6.7</v>
      </c>
      <c r="U55" s="44">
        <v>6.7</v>
      </c>
      <c r="V55" s="44">
        <v>6.7</v>
      </c>
      <c r="W55" s="44">
        <v>6.7</v>
      </c>
      <c r="X55" s="44">
        <v>6.7</v>
      </c>
      <c r="Y55" s="44">
        <v>6.7</v>
      </c>
      <c r="Z55" s="44">
        <v>10.9</v>
      </c>
      <c r="AA55" s="44">
        <v>10.9</v>
      </c>
      <c r="AB55" s="44">
        <v>10.9</v>
      </c>
      <c r="AC55" s="44">
        <v>10.9</v>
      </c>
      <c r="AD55" s="44">
        <v>10.9</v>
      </c>
      <c r="AE55" s="44">
        <v>10.9</v>
      </c>
      <c r="AF55" s="44">
        <v>10.9</v>
      </c>
      <c r="AG55" s="48">
        <v>13.5</v>
      </c>
      <c r="AH55" s="46">
        <f t="shared" si="2"/>
        <v>10.9</v>
      </c>
      <c r="AI55" s="47">
        <f t="shared" si="3"/>
        <v>6.7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207"/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v>0</v>
      </c>
      <c r="L57" s="44">
        <v>0</v>
      </c>
      <c r="M57" s="44">
        <v>0</v>
      </c>
      <c r="N57" s="44">
        <v>0</v>
      </c>
      <c r="O57" s="44">
        <v>0</v>
      </c>
      <c r="P57" s="44">
        <v>0</v>
      </c>
      <c r="Q57" s="44">
        <v>0</v>
      </c>
      <c r="R57" s="207"/>
      <c r="S57" s="44">
        <v>0</v>
      </c>
      <c r="T57" s="44">
        <v>0</v>
      </c>
      <c r="U57" s="44">
        <v>0</v>
      </c>
      <c r="V57" s="44">
        <v>0</v>
      </c>
      <c r="W57" s="44">
        <v>0</v>
      </c>
      <c r="X57" s="44">
        <v>0</v>
      </c>
      <c r="Y57" s="44">
        <v>0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v>0</v>
      </c>
      <c r="L58" s="44">
        <v>0</v>
      </c>
      <c r="M58" s="44">
        <v>0</v>
      </c>
      <c r="N58" s="44">
        <v>0</v>
      </c>
      <c r="O58" s="44">
        <v>0</v>
      </c>
      <c r="P58" s="44">
        <v>0</v>
      </c>
      <c r="Q58" s="44">
        <v>0</v>
      </c>
      <c r="R58" s="207"/>
      <c r="S58" s="44">
        <v>0</v>
      </c>
      <c r="T58" s="44">
        <v>0</v>
      </c>
      <c r="U58" s="44">
        <v>0</v>
      </c>
      <c r="V58" s="44">
        <v>0</v>
      </c>
      <c r="W58" s="44">
        <v>0</v>
      </c>
      <c r="X58" s="44">
        <v>0</v>
      </c>
      <c r="Y58" s="44">
        <v>0</v>
      </c>
      <c r="Z58" s="44">
        <v>2.9</v>
      </c>
      <c r="AA58" s="44">
        <v>2.9</v>
      </c>
      <c r="AB58" s="44">
        <v>2.9</v>
      </c>
      <c r="AC58" s="44">
        <v>2.9</v>
      </c>
      <c r="AD58" s="44">
        <v>2.9</v>
      </c>
      <c r="AE58" s="44">
        <v>2.9</v>
      </c>
      <c r="AF58" s="44">
        <v>2.9</v>
      </c>
      <c r="AG58" s="48">
        <v>12</v>
      </c>
      <c r="AH58" s="46">
        <f t="shared" si="2"/>
        <v>2.9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</v>
      </c>
      <c r="C59" s="44">
        <v>2</v>
      </c>
      <c r="D59" s="44">
        <v>2</v>
      </c>
      <c r="E59" s="44">
        <v>2</v>
      </c>
      <c r="F59" s="44">
        <v>2</v>
      </c>
      <c r="G59" s="44">
        <v>2</v>
      </c>
      <c r="H59" s="44">
        <v>2</v>
      </c>
      <c r="I59" s="44">
        <v>2</v>
      </c>
      <c r="J59" s="44">
        <v>2</v>
      </c>
      <c r="K59" s="44">
        <v>2</v>
      </c>
      <c r="L59" s="44">
        <v>2</v>
      </c>
      <c r="M59" s="44">
        <v>2</v>
      </c>
      <c r="N59" s="44">
        <v>2</v>
      </c>
      <c r="O59" s="44">
        <v>2</v>
      </c>
      <c r="P59" s="44">
        <v>2</v>
      </c>
      <c r="Q59" s="44">
        <v>2</v>
      </c>
      <c r="R59" s="207"/>
      <c r="S59" s="44">
        <v>2</v>
      </c>
      <c r="T59" s="44">
        <v>2</v>
      </c>
      <c r="U59" s="44">
        <v>2</v>
      </c>
      <c r="V59" s="44">
        <v>2</v>
      </c>
      <c r="W59" s="44">
        <v>2</v>
      </c>
      <c r="X59" s="44">
        <v>2</v>
      </c>
      <c r="Y59" s="44">
        <v>2</v>
      </c>
      <c r="Z59" s="44">
        <v>4.2</v>
      </c>
      <c r="AA59" s="44">
        <v>4.2</v>
      </c>
      <c r="AB59" s="44">
        <v>4.2</v>
      </c>
      <c r="AC59" s="44">
        <v>4.2</v>
      </c>
      <c r="AD59" s="44">
        <v>4.2</v>
      </c>
      <c r="AE59" s="44">
        <v>4.2</v>
      </c>
      <c r="AF59" s="44">
        <v>4.2</v>
      </c>
      <c r="AG59" s="48">
        <v>12</v>
      </c>
      <c r="AH59" s="46">
        <f t="shared" si="2"/>
        <v>4.2</v>
      </c>
      <c r="AI59" s="47">
        <f t="shared" si="3"/>
        <v>2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6.9</v>
      </c>
      <c r="C60" s="44">
        <v>6.9</v>
      </c>
      <c r="D60" s="44">
        <v>6.9</v>
      </c>
      <c r="E60" s="44">
        <v>6.9</v>
      </c>
      <c r="F60" s="44">
        <v>6.9</v>
      </c>
      <c r="G60" s="44">
        <v>6.9</v>
      </c>
      <c r="H60" s="44">
        <v>6.9</v>
      </c>
      <c r="I60" s="44">
        <v>6.9</v>
      </c>
      <c r="J60" s="44">
        <v>6.9</v>
      </c>
      <c r="K60" s="44">
        <v>6.9</v>
      </c>
      <c r="L60" s="44">
        <v>6.9</v>
      </c>
      <c r="M60" s="44">
        <v>6.9</v>
      </c>
      <c r="N60" s="44">
        <v>6.9</v>
      </c>
      <c r="O60" s="44">
        <v>6.9</v>
      </c>
      <c r="P60" s="44">
        <v>6.9</v>
      </c>
      <c r="Q60" s="44">
        <v>6.9</v>
      </c>
      <c r="R60" s="207"/>
      <c r="S60" s="44">
        <v>6.9</v>
      </c>
      <c r="T60" s="44">
        <v>6.9</v>
      </c>
      <c r="U60" s="44">
        <v>6.9</v>
      </c>
      <c r="V60" s="44">
        <v>6.9</v>
      </c>
      <c r="W60" s="44">
        <v>6.9</v>
      </c>
      <c r="X60" s="44">
        <v>6.9</v>
      </c>
      <c r="Y60" s="44">
        <v>6.9</v>
      </c>
      <c r="Z60" s="44">
        <v>7.6</v>
      </c>
      <c r="AA60" s="44">
        <v>7.6</v>
      </c>
      <c r="AB60" s="44">
        <v>7.6</v>
      </c>
      <c r="AC60" s="44">
        <v>7.6</v>
      </c>
      <c r="AD60" s="44">
        <v>7.6</v>
      </c>
      <c r="AE60" s="44">
        <v>7.6</v>
      </c>
      <c r="AF60" s="44">
        <v>7.6</v>
      </c>
      <c r="AG60" s="48">
        <v>12</v>
      </c>
      <c r="AH60" s="46">
        <f t="shared" si="2"/>
        <v>7.6</v>
      </c>
      <c r="AI60" s="47">
        <f t="shared" si="3"/>
        <v>6.9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15.6</v>
      </c>
      <c r="C61" s="44">
        <v>15.6</v>
      </c>
      <c r="D61" s="44">
        <v>15.6</v>
      </c>
      <c r="E61" s="44">
        <v>15.6</v>
      </c>
      <c r="F61" s="44">
        <v>15.6</v>
      </c>
      <c r="G61" s="44">
        <v>15.6</v>
      </c>
      <c r="H61" s="44">
        <v>15.6</v>
      </c>
      <c r="I61" s="44">
        <v>15.6</v>
      </c>
      <c r="J61" s="44">
        <v>15.6</v>
      </c>
      <c r="K61" s="44">
        <v>15.6</v>
      </c>
      <c r="L61" s="44">
        <v>15.6</v>
      </c>
      <c r="M61" s="44">
        <v>15.6</v>
      </c>
      <c r="N61" s="44">
        <v>15.6</v>
      </c>
      <c r="O61" s="44">
        <v>15.6</v>
      </c>
      <c r="P61" s="44">
        <v>15.6</v>
      </c>
      <c r="Q61" s="44">
        <v>15.6</v>
      </c>
      <c r="R61" s="207"/>
      <c r="S61" s="44">
        <v>15.6</v>
      </c>
      <c r="T61" s="44">
        <v>15.6</v>
      </c>
      <c r="U61" s="44">
        <v>15.6</v>
      </c>
      <c r="V61" s="44">
        <v>15.6</v>
      </c>
      <c r="W61" s="44">
        <v>15.6</v>
      </c>
      <c r="X61" s="44">
        <v>15.6</v>
      </c>
      <c r="Y61" s="44">
        <v>15.6</v>
      </c>
      <c r="Z61" s="44">
        <v>5.2</v>
      </c>
      <c r="AA61" s="44">
        <v>5.2</v>
      </c>
      <c r="AB61" s="44">
        <v>5.2</v>
      </c>
      <c r="AC61" s="44">
        <v>5.2</v>
      </c>
      <c r="AD61" s="44">
        <v>5.2</v>
      </c>
      <c r="AE61" s="44">
        <v>5.2</v>
      </c>
      <c r="AF61" s="44">
        <v>5.2</v>
      </c>
      <c r="AG61" s="48">
        <v>12</v>
      </c>
      <c r="AH61" s="46">
        <f t="shared" si="2"/>
        <v>15.6</v>
      </c>
      <c r="AI61" s="47">
        <f t="shared" si="3"/>
        <v>5.2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207"/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</v>
      </c>
      <c r="C63" s="44">
        <v>4</v>
      </c>
      <c r="D63" s="44">
        <v>4</v>
      </c>
      <c r="E63" s="44">
        <v>4</v>
      </c>
      <c r="F63" s="44">
        <v>4</v>
      </c>
      <c r="G63" s="44">
        <v>4</v>
      </c>
      <c r="H63" s="44">
        <v>4</v>
      </c>
      <c r="I63" s="44">
        <v>4</v>
      </c>
      <c r="J63" s="44">
        <v>4</v>
      </c>
      <c r="K63" s="44">
        <v>4</v>
      </c>
      <c r="L63" s="44">
        <v>4</v>
      </c>
      <c r="M63" s="44">
        <v>4</v>
      </c>
      <c r="N63" s="44">
        <v>4</v>
      </c>
      <c r="O63" s="44">
        <v>4</v>
      </c>
      <c r="P63" s="44">
        <v>4</v>
      </c>
      <c r="Q63" s="44">
        <v>4</v>
      </c>
      <c r="R63" s="207"/>
      <c r="S63" s="44">
        <v>4</v>
      </c>
      <c r="T63" s="44">
        <v>4</v>
      </c>
      <c r="U63" s="44">
        <v>4</v>
      </c>
      <c r="V63" s="44">
        <v>4</v>
      </c>
      <c r="W63" s="44">
        <v>4</v>
      </c>
      <c r="X63" s="44">
        <v>4</v>
      </c>
      <c r="Y63" s="44">
        <v>4</v>
      </c>
      <c r="Z63" s="44">
        <v>4</v>
      </c>
      <c r="AA63" s="44">
        <v>4</v>
      </c>
      <c r="AB63" s="44">
        <v>4</v>
      </c>
      <c r="AC63" s="44">
        <v>4</v>
      </c>
      <c r="AD63" s="44">
        <v>4</v>
      </c>
      <c r="AE63" s="44">
        <v>4</v>
      </c>
      <c r="AF63" s="44">
        <v>4</v>
      </c>
      <c r="AG63" s="48">
        <v>11</v>
      </c>
      <c r="AH63" s="46">
        <f t="shared" si="2"/>
        <v>4</v>
      </c>
      <c r="AI63" s="47">
        <f t="shared" si="3"/>
        <v>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3.8</v>
      </c>
      <c r="C64" s="44">
        <v>3.8</v>
      </c>
      <c r="D64" s="44">
        <v>3.8</v>
      </c>
      <c r="E64" s="44">
        <v>3.8</v>
      </c>
      <c r="F64" s="44">
        <v>3.8</v>
      </c>
      <c r="G64" s="44">
        <v>3.8</v>
      </c>
      <c r="H64" s="44">
        <v>3.8</v>
      </c>
      <c r="I64" s="44">
        <v>3.8</v>
      </c>
      <c r="J64" s="44">
        <v>3.8</v>
      </c>
      <c r="K64" s="44">
        <v>3.8</v>
      </c>
      <c r="L64" s="44">
        <v>3.8</v>
      </c>
      <c r="M64" s="44">
        <v>3.8</v>
      </c>
      <c r="N64" s="44">
        <v>3.8</v>
      </c>
      <c r="O64" s="44">
        <v>3.8</v>
      </c>
      <c r="P64" s="44">
        <v>3.8</v>
      </c>
      <c r="Q64" s="44">
        <v>3.8</v>
      </c>
      <c r="R64" s="207"/>
      <c r="S64" s="44">
        <v>3.8</v>
      </c>
      <c r="T64" s="44">
        <v>3.8</v>
      </c>
      <c r="U64" s="44">
        <v>3.8</v>
      </c>
      <c r="V64" s="44">
        <v>3.8</v>
      </c>
      <c r="W64" s="44">
        <v>3.8</v>
      </c>
      <c r="X64" s="44">
        <v>3.8</v>
      </c>
      <c r="Y64" s="44">
        <v>3.8</v>
      </c>
      <c r="Z64" s="44">
        <v>3.8</v>
      </c>
      <c r="AA64" s="44">
        <v>3.8</v>
      </c>
      <c r="AB64" s="44">
        <v>3.8</v>
      </c>
      <c r="AC64" s="44">
        <v>3.8</v>
      </c>
      <c r="AD64" s="44">
        <v>3.8</v>
      </c>
      <c r="AE64" s="44">
        <v>3.8</v>
      </c>
      <c r="AF64" s="44">
        <v>3.8</v>
      </c>
      <c r="AG64" s="48">
        <v>11</v>
      </c>
      <c r="AH64" s="46">
        <f>MAX(B64:AF64)</f>
        <v>3.8</v>
      </c>
      <c r="AI64" s="47">
        <f>MIN(B64:AF64)</f>
        <v>3.8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2.6</v>
      </c>
      <c r="C65" s="44">
        <v>2.6</v>
      </c>
      <c r="D65" s="44">
        <v>2.6</v>
      </c>
      <c r="E65" s="44">
        <v>2.6</v>
      </c>
      <c r="F65" s="44">
        <v>2.6</v>
      </c>
      <c r="G65" s="44">
        <v>2.6</v>
      </c>
      <c r="H65" s="44">
        <v>2.6</v>
      </c>
      <c r="I65" s="44">
        <v>2.6</v>
      </c>
      <c r="J65" s="44">
        <v>2.6</v>
      </c>
      <c r="K65" s="44">
        <v>2.6</v>
      </c>
      <c r="L65" s="44">
        <v>2.6</v>
      </c>
      <c r="M65" s="44">
        <v>2.6</v>
      </c>
      <c r="N65" s="44">
        <v>2.6</v>
      </c>
      <c r="O65" s="44">
        <v>2.6</v>
      </c>
      <c r="P65" s="44">
        <v>2.6</v>
      </c>
      <c r="Q65" s="44">
        <v>2.6</v>
      </c>
      <c r="R65" s="207"/>
      <c r="S65" s="44">
        <v>2.6</v>
      </c>
      <c r="T65" s="44">
        <v>2.6</v>
      </c>
      <c r="U65" s="44">
        <v>2.6</v>
      </c>
      <c r="V65" s="44">
        <v>2.6</v>
      </c>
      <c r="W65" s="44">
        <v>2.6</v>
      </c>
      <c r="X65" s="44">
        <v>2.6</v>
      </c>
      <c r="Y65" s="44">
        <v>2.6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2.6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2.6</v>
      </c>
      <c r="C66" s="44">
        <v>2.6</v>
      </c>
      <c r="D66" s="44">
        <v>2.6</v>
      </c>
      <c r="E66" s="44">
        <v>2.6</v>
      </c>
      <c r="F66" s="44">
        <v>2.6</v>
      </c>
      <c r="G66" s="44">
        <v>2.6</v>
      </c>
      <c r="H66" s="44">
        <v>2.6</v>
      </c>
      <c r="I66" s="44">
        <v>2.6</v>
      </c>
      <c r="J66" s="44">
        <v>2.6</v>
      </c>
      <c r="K66" s="44">
        <v>2.6</v>
      </c>
      <c r="L66" s="44">
        <v>2.6</v>
      </c>
      <c r="M66" s="44">
        <v>2.6</v>
      </c>
      <c r="N66" s="44">
        <v>2.6</v>
      </c>
      <c r="O66" s="44">
        <v>2.6</v>
      </c>
      <c r="P66" s="44">
        <v>2.6</v>
      </c>
      <c r="Q66" s="44">
        <v>2.6</v>
      </c>
      <c r="R66" s="207"/>
      <c r="S66" s="44">
        <v>2.6</v>
      </c>
      <c r="T66" s="44">
        <v>2.6</v>
      </c>
      <c r="U66" s="44">
        <v>2.6</v>
      </c>
      <c r="V66" s="44">
        <v>2.6</v>
      </c>
      <c r="W66" s="44">
        <v>2.6</v>
      </c>
      <c r="X66" s="44">
        <v>2.6</v>
      </c>
      <c r="Y66" s="44">
        <v>2.6</v>
      </c>
      <c r="Z66" s="44">
        <v>3.2</v>
      </c>
      <c r="AA66" s="44">
        <v>3.2</v>
      </c>
      <c r="AB66" s="44">
        <v>3.2</v>
      </c>
      <c r="AC66" s="44">
        <v>3.2</v>
      </c>
      <c r="AD66" s="44">
        <v>3.2</v>
      </c>
      <c r="AE66" s="44">
        <v>3.2</v>
      </c>
      <c r="AF66" s="44">
        <v>3.2</v>
      </c>
      <c r="AG66" s="62">
        <v>10.3</v>
      </c>
      <c r="AH66" s="46">
        <f t="shared" si="2"/>
        <v>3.2</v>
      </c>
      <c r="AI66" s="47">
        <f t="shared" si="3"/>
        <v>2.6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4.8</v>
      </c>
      <c r="C67" s="44">
        <v>4.8</v>
      </c>
      <c r="D67" s="44">
        <v>4.8</v>
      </c>
      <c r="E67" s="44">
        <v>4.8</v>
      </c>
      <c r="F67" s="44">
        <v>4.8</v>
      </c>
      <c r="G67" s="44">
        <v>4.8</v>
      </c>
      <c r="H67" s="44">
        <v>4.8</v>
      </c>
      <c r="I67" s="44">
        <v>4.8</v>
      </c>
      <c r="J67" s="44">
        <v>4.8</v>
      </c>
      <c r="K67" s="44">
        <v>4.8</v>
      </c>
      <c r="L67" s="44">
        <v>4.8</v>
      </c>
      <c r="M67" s="44">
        <v>4.8</v>
      </c>
      <c r="N67" s="44">
        <v>4.8</v>
      </c>
      <c r="O67" s="44">
        <v>4.8</v>
      </c>
      <c r="P67" s="44">
        <v>4.8</v>
      </c>
      <c r="Q67" s="44">
        <v>4.8</v>
      </c>
      <c r="R67" s="207"/>
      <c r="S67" s="44">
        <v>4.8</v>
      </c>
      <c r="T67" s="44">
        <v>4.8</v>
      </c>
      <c r="U67" s="44">
        <v>4.8</v>
      </c>
      <c r="V67" s="44">
        <v>4.8</v>
      </c>
      <c r="W67" s="44">
        <v>4.8</v>
      </c>
      <c r="X67" s="44">
        <v>4.8</v>
      </c>
      <c r="Y67" s="44">
        <v>4.8</v>
      </c>
      <c r="Z67" s="44">
        <v>4.4000000000000004</v>
      </c>
      <c r="AA67" s="44">
        <v>4.4000000000000004</v>
      </c>
      <c r="AB67" s="44">
        <v>4.4000000000000004</v>
      </c>
      <c r="AC67" s="44">
        <v>4.4000000000000004</v>
      </c>
      <c r="AD67" s="44">
        <v>4.4000000000000004</v>
      </c>
      <c r="AE67" s="44">
        <v>4.4000000000000004</v>
      </c>
      <c r="AF67" s="44">
        <v>4.4000000000000004</v>
      </c>
      <c r="AG67" s="61">
        <v>10</v>
      </c>
      <c r="AH67" s="46">
        <f t="shared" si="2"/>
        <v>4.8</v>
      </c>
      <c r="AI67" s="47">
        <f t="shared" si="3"/>
        <v>4.4000000000000004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207"/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208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180</v>
      </c>
      <c r="AC69" s="66">
        <v>180</v>
      </c>
      <c r="AD69" s="66">
        <v>180</v>
      </c>
      <c r="AE69" s="66">
        <v>180</v>
      </c>
      <c r="AF69" s="66">
        <v>180</v>
      </c>
      <c r="AG69" s="64">
        <v>85</v>
      </c>
      <c r="AH69" s="46">
        <f t="shared" si="2"/>
        <v>200</v>
      </c>
      <c r="AI69" s="47">
        <f t="shared" si="3"/>
        <v>180</v>
      </c>
      <c r="AK69" s="49"/>
    </row>
    <row r="70" spans="1:88" ht="15.75" thickBot="1">
      <c r="A70" s="67" t="s">
        <v>89</v>
      </c>
      <c r="B70" s="66">
        <v>40.6</v>
      </c>
      <c r="C70" s="66">
        <v>40.6</v>
      </c>
      <c r="D70" s="66">
        <v>40.6</v>
      </c>
      <c r="E70" s="66">
        <v>40.6</v>
      </c>
      <c r="F70" s="66">
        <v>40.6</v>
      </c>
      <c r="G70" s="66">
        <v>40.6</v>
      </c>
      <c r="H70" s="66">
        <v>40.6</v>
      </c>
      <c r="I70" s="66">
        <v>40.6</v>
      </c>
      <c r="J70" s="66">
        <v>40.6</v>
      </c>
      <c r="K70" s="66">
        <v>40.6</v>
      </c>
      <c r="L70" s="66">
        <v>40.6</v>
      </c>
      <c r="M70" s="66">
        <v>40.6</v>
      </c>
      <c r="N70" s="66">
        <v>40.6</v>
      </c>
      <c r="O70" s="66">
        <v>40.6</v>
      </c>
      <c r="P70" s="66">
        <v>40.6</v>
      </c>
      <c r="Q70" s="66">
        <v>40.6</v>
      </c>
      <c r="R70" s="207"/>
      <c r="S70" s="68">
        <v>40.6</v>
      </c>
      <c r="T70" s="68">
        <v>40.6</v>
      </c>
      <c r="U70" s="68">
        <v>40.6</v>
      </c>
      <c r="V70" s="68">
        <v>40.6</v>
      </c>
      <c r="W70" s="68">
        <v>40.6</v>
      </c>
      <c r="X70" s="68">
        <v>40.6</v>
      </c>
      <c r="Y70" s="68">
        <v>40.6</v>
      </c>
      <c r="Z70" s="66">
        <v>86.1</v>
      </c>
      <c r="AA70" s="66">
        <v>86.1</v>
      </c>
      <c r="AB70" s="66">
        <f>42+47.9</f>
        <v>89.9</v>
      </c>
      <c r="AC70" s="66">
        <f>42+47.9</f>
        <v>89.9</v>
      </c>
      <c r="AD70" s="66">
        <f>42+47.9</f>
        <v>89.9</v>
      </c>
      <c r="AE70" s="66">
        <f>42+47.9</f>
        <v>89.9</v>
      </c>
      <c r="AF70" s="66">
        <f>42+47.9</f>
        <v>89.9</v>
      </c>
      <c r="AG70" s="64">
        <v>240</v>
      </c>
      <c r="AH70" s="46">
        <f t="shared" si="2"/>
        <v>89.9</v>
      </c>
      <c r="AI70" s="47">
        <f t="shared" si="3"/>
        <v>40.6</v>
      </c>
      <c r="AK70" s="49"/>
    </row>
    <row r="71" spans="1:88" ht="15.75" thickBot="1">
      <c r="A71" s="69" t="s">
        <v>90</v>
      </c>
      <c r="B71" s="70">
        <f t="shared" ref="B71:Y71" si="20">SUM(B11:B69)</f>
        <v>895.70000000000027</v>
      </c>
      <c r="C71" s="70">
        <f t="shared" si="20"/>
        <v>895.60000000000025</v>
      </c>
      <c r="D71" s="70">
        <f t="shared" si="20"/>
        <v>895.60000000000025</v>
      </c>
      <c r="E71" s="70">
        <f t="shared" si="20"/>
        <v>895.60000000000025</v>
      </c>
      <c r="F71" s="70">
        <f t="shared" si="20"/>
        <v>895.60000000000025</v>
      </c>
      <c r="G71" s="70">
        <f t="shared" si="20"/>
        <v>895.60000000000025</v>
      </c>
      <c r="H71" s="70">
        <f t="shared" si="20"/>
        <v>895.60000000000025</v>
      </c>
      <c r="I71" s="70">
        <f t="shared" si="20"/>
        <v>895.60000000000025</v>
      </c>
      <c r="J71" s="70">
        <f t="shared" si="20"/>
        <v>895.60000000000025</v>
      </c>
      <c r="K71" s="70">
        <f t="shared" si="20"/>
        <v>895.60000000000025</v>
      </c>
      <c r="L71" s="70">
        <f t="shared" si="20"/>
        <v>895.60000000000025</v>
      </c>
      <c r="M71" s="70">
        <f t="shared" si="20"/>
        <v>841.00000000000011</v>
      </c>
      <c r="N71" s="70">
        <f t="shared" si="20"/>
        <v>841.00000000000011</v>
      </c>
      <c r="O71" s="70">
        <f t="shared" si="20"/>
        <v>841.00000000000011</v>
      </c>
      <c r="P71" s="70">
        <f t="shared" si="20"/>
        <v>837.33</v>
      </c>
      <c r="Q71" s="70">
        <f t="shared" si="20"/>
        <v>837.33</v>
      </c>
      <c r="R71" s="70">
        <f t="shared" si="20"/>
        <v>200</v>
      </c>
      <c r="S71" s="70">
        <f t="shared" si="20"/>
        <v>837.33</v>
      </c>
      <c r="T71" s="70">
        <f t="shared" si="20"/>
        <v>837.33</v>
      </c>
      <c r="U71" s="70">
        <f t="shared" si="20"/>
        <v>837.33</v>
      </c>
      <c r="V71" s="70">
        <f t="shared" si="20"/>
        <v>837.33</v>
      </c>
      <c r="W71" s="70">
        <f t="shared" si="20"/>
        <v>837.33</v>
      </c>
      <c r="X71" s="70">
        <f t="shared" si="20"/>
        <v>837.33</v>
      </c>
      <c r="Y71" s="70">
        <f t="shared" si="20"/>
        <v>837.33</v>
      </c>
      <c r="Z71" s="70">
        <v>849.00000000000011</v>
      </c>
      <c r="AA71" s="70">
        <v>849.00000000000011</v>
      </c>
      <c r="AB71" s="70">
        <f t="shared" ref="AB71:AG71" si="21">SUM(AB11:AB69)</f>
        <v>882.70000000000016</v>
      </c>
      <c r="AC71" s="70">
        <f t="shared" si="21"/>
        <v>882.70000000000016</v>
      </c>
      <c r="AD71" s="70">
        <f t="shared" si="21"/>
        <v>882.70000000000016</v>
      </c>
      <c r="AE71" s="70">
        <f t="shared" si="21"/>
        <v>882.70000000000016</v>
      </c>
      <c r="AF71" s="70">
        <f t="shared" si="21"/>
        <v>882.70000000000016</v>
      </c>
      <c r="AG71" s="70">
        <f t="shared" si="21"/>
        <v>1812.2049999999999</v>
      </c>
      <c r="AH71" s="46">
        <f t="shared" si="2"/>
        <v>895.70000000000027</v>
      </c>
      <c r="AI71" s="47">
        <f t="shared" si="3"/>
        <v>200</v>
      </c>
      <c r="AK71" s="49"/>
    </row>
    <row r="72" spans="1:88">
      <c r="A72" s="71" t="s">
        <v>91</v>
      </c>
      <c r="B72" s="44">
        <v>291</v>
      </c>
      <c r="C72" s="44">
        <v>201</v>
      </c>
      <c r="D72" s="44">
        <v>150.80000000000001</v>
      </c>
      <c r="E72" s="44">
        <v>60.5</v>
      </c>
      <c r="F72" s="44">
        <v>150.80000000000001</v>
      </c>
      <c r="G72" s="44">
        <v>150.80000000000001</v>
      </c>
      <c r="H72" s="44">
        <v>170</v>
      </c>
      <c r="I72" s="44">
        <v>172</v>
      </c>
      <c r="J72" s="44">
        <v>250</v>
      </c>
      <c r="K72" s="44">
        <v>300</v>
      </c>
      <c r="L72" s="44">
        <v>300</v>
      </c>
      <c r="M72" s="44">
        <v>40</v>
      </c>
      <c r="N72" s="44">
        <v>60</v>
      </c>
      <c r="O72" s="44">
        <v>100</v>
      </c>
      <c r="P72" s="44">
        <v>100</v>
      </c>
      <c r="Q72" s="44">
        <v>0</v>
      </c>
      <c r="R72" s="44"/>
      <c r="S72" s="44">
        <v>0</v>
      </c>
      <c r="T72" s="44">
        <v>0</v>
      </c>
      <c r="U72" s="44">
        <v>0</v>
      </c>
      <c r="V72" s="44">
        <v>0</v>
      </c>
      <c r="W72" s="44">
        <v>159.9</v>
      </c>
      <c r="X72" s="44">
        <v>159.80000000000001</v>
      </c>
      <c r="Y72" s="44">
        <v>301.39999999999998</v>
      </c>
      <c r="Z72" s="44">
        <v>349.9</v>
      </c>
      <c r="AA72" s="44">
        <v>367.9</v>
      </c>
      <c r="AB72" s="44">
        <v>410.5</v>
      </c>
      <c r="AC72" s="44">
        <v>433</v>
      </c>
      <c r="AD72" s="44">
        <v>406.6</v>
      </c>
      <c r="AE72" s="44">
        <v>380</v>
      </c>
      <c r="AF72" s="44">
        <v>150.6</v>
      </c>
      <c r="AG72" s="61">
        <v>456</v>
      </c>
      <c r="AH72" s="46">
        <f t="shared" si="2"/>
        <v>433</v>
      </c>
      <c r="AI72" s="47">
        <f t="shared" si="3"/>
        <v>0</v>
      </c>
      <c r="AK72" s="49"/>
    </row>
    <row r="73" spans="1:88">
      <c r="A73" s="72" t="s">
        <v>92</v>
      </c>
      <c r="B73" s="43">
        <v>63.9</v>
      </c>
      <c r="C73" s="43">
        <v>63.9</v>
      </c>
      <c r="D73" s="43">
        <v>63.9</v>
      </c>
      <c r="E73" s="43">
        <v>0</v>
      </c>
      <c r="F73" s="43">
        <v>63.9</v>
      </c>
      <c r="G73" s="43">
        <v>63.9</v>
      </c>
      <c r="H73" s="43">
        <v>63.9</v>
      </c>
      <c r="I73" s="43">
        <v>63.9</v>
      </c>
      <c r="J73" s="43">
        <v>63.9</v>
      </c>
      <c r="K73" s="43">
        <v>63.9</v>
      </c>
      <c r="L73" s="43">
        <v>63.9</v>
      </c>
      <c r="M73" s="43">
        <v>55.9</v>
      </c>
      <c r="N73" s="43">
        <v>55.9</v>
      </c>
      <c r="O73" s="43">
        <v>55.9</v>
      </c>
      <c r="P73" s="43">
        <v>55.9</v>
      </c>
      <c r="Q73" s="43">
        <v>55.9</v>
      </c>
      <c r="R73" s="43"/>
      <c r="S73" s="43">
        <v>49.9</v>
      </c>
      <c r="T73" s="43">
        <v>49.9</v>
      </c>
      <c r="U73" s="43">
        <v>49.9</v>
      </c>
      <c r="V73" s="43">
        <v>49.9</v>
      </c>
      <c r="W73" s="43">
        <v>51</v>
      </c>
      <c r="X73" s="43">
        <v>51.9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63.9</v>
      </c>
      <c r="AI73" s="47">
        <f t="shared" si="3"/>
        <v>0</v>
      </c>
      <c r="AK73" s="49"/>
    </row>
    <row r="74" spans="1:88">
      <c r="A74" s="73" t="s">
        <v>93</v>
      </c>
      <c r="B74" s="43">
        <v>34.6</v>
      </c>
      <c r="C74" s="43">
        <v>34.6</v>
      </c>
      <c r="D74" s="43">
        <v>34.6</v>
      </c>
      <c r="E74" s="43">
        <v>34.6</v>
      </c>
      <c r="F74" s="43">
        <v>34.6</v>
      </c>
      <c r="G74" s="43">
        <v>34.6</v>
      </c>
      <c r="H74" s="43">
        <v>34.6</v>
      </c>
      <c r="I74" s="43">
        <v>34.6</v>
      </c>
      <c r="J74" s="43">
        <v>34.6</v>
      </c>
      <c r="K74" s="43">
        <v>34.6</v>
      </c>
      <c r="L74" s="43">
        <v>34.6</v>
      </c>
      <c r="M74" s="43">
        <v>33.299999999999997</v>
      </c>
      <c r="N74" s="43">
        <v>33.299999999999997</v>
      </c>
      <c r="O74" s="43">
        <v>33.299999999999997</v>
      </c>
      <c r="P74" s="43">
        <v>33.299999999999997</v>
      </c>
      <c r="Q74" s="43">
        <v>33.299999999999997</v>
      </c>
      <c r="R74" s="43"/>
      <c r="S74" s="43">
        <v>31.3</v>
      </c>
      <c r="T74" s="43">
        <v>32.700000000000003</v>
      </c>
      <c r="U74" s="43">
        <v>29.2</v>
      </c>
      <c r="V74" s="43">
        <v>30.2</v>
      </c>
      <c r="W74" s="43">
        <v>31.2</v>
      </c>
      <c r="X74" s="43">
        <v>31.1</v>
      </c>
      <c r="Y74" s="43">
        <v>29.9</v>
      </c>
      <c r="Z74" s="43">
        <v>29.6</v>
      </c>
      <c r="AA74" s="43">
        <v>29.6</v>
      </c>
      <c r="AB74" s="43">
        <v>29.6</v>
      </c>
      <c r="AC74" s="43">
        <v>29.6</v>
      </c>
      <c r="AD74" s="43">
        <v>29.6</v>
      </c>
      <c r="AE74" s="43">
        <v>29.6</v>
      </c>
      <c r="AF74" s="43">
        <v>29.6</v>
      </c>
      <c r="AG74" s="64">
        <v>60</v>
      </c>
      <c r="AH74" s="46">
        <f t="shared" si="2"/>
        <v>34.6</v>
      </c>
      <c r="AI74" s="47">
        <f t="shared" si="3"/>
        <v>29.2</v>
      </c>
      <c r="AK74" s="49"/>
    </row>
    <row r="75" spans="1:88">
      <c r="A75" s="74" t="s">
        <v>94</v>
      </c>
      <c r="B75" s="43">
        <v>28.7</v>
      </c>
      <c r="C75" s="43">
        <v>28.7</v>
      </c>
      <c r="D75" s="43">
        <v>28.7</v>
      </c>
      <c r="E75" s="43">
        <v>28.7</v>
      </c>
      <c r="F75" s="43">
        <v>28.7</v>
      </c>
      <c r="G75" s="43">
        <v>28.7</v>
      </c>
      <c r="H75" s="43">
        <v>28.7</v>
      </c>
      <c r="I75" s="43">
        <v>28.7</v>
      </c>
      <c r="J75" s="43">
        <v>28.7</v>
      </c>
      <c r="K75" s="43">
        <v>28.7</v>
      </c>
      <c r="L75" s="43">
        <v>28.7</v>
      </c>
      <c r="M75" s="43">
        <v>23.1</v>
      </c>
      <c r="N75" s="43">
        <v>23.1</v>
      </c>
      <c r="O75" s="43">
        <v>23.1</v>
      </c>
      <c r="P75" s="43">
        <v>23.1</v>
      </c>
      <c r="Q75" s="43">
        <v>23.1</v>
      </c>
      <c r="R75" s="43"/>
      <c r="S75" s="43">
        <v>24.4</v>
      </c>
      <c r="T75" s="43">
        <v>23.3</v>
      </c>
      <c r="U75" s="43">
        <v>23.8</v>
      </c>
      <c r="V75" s="43">
        <v>27.8</v>
      </c>
      <c r="W75" s="43">
        <v>28.8</v>
      </c>
      <c r="X75" s="43">
        <v>28.7</v>
      </c>
      <c r="Y75" s="43">
        <v>28.8</v>
      </c>
      <c r="Z75" s="43">
        <v>28.8</v>
      </c>
      <c r="AA75" s="43">
        <v>28.4</v>
      </c>
      <c r="AB75" s="43">
        <v>28.4</v>
      </c>
      <c r="AC75" s="43">
        <v>28.4</v>
      </c>
      <c r="AD75" s="43">
        <v>28.4</v>
      </c>
      <c r="AE75" s="43">
        <v>28.4</v>
      </c>
      <c r="AF75" s="43">
        <v>28.4</v>
      </c>
      <c r="AG75" s="75">
        <v>42.5</v>
      </c>
      <c r="AH75" s="46">
        <f t="shared" ref="AH75:AH138" si="22">MAX(B75:AF75)</f>
        <v>28.8</v>
      </c>
      <c r="AI75" s="47">
        <f t="shared" ref="AI75:AI138" si="23">MIN(B75:AF75)</f>
        <v>23.1</v>
      </c>
      <c r="AK75" s="49"/>
    </row>
    <row r="76" spans="1:88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0</v>
      </c>
      <c r="N76" s="43">
        <v>0</v>
      </c>
      <c r="O76" s="43">
        <v>0</v>
      </c>
      <c r="P76" s="43">
        <v>0</v>
      </c>
      <c r="Q76" s="43">
        <v>0</v>
      </c>
      <c r="R76" s="43"/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22"/>
        <v>22.3</v>
      </c>
      <c r="AI76" s="47">
        <f t="shared" si="23"/>
        <v>0</v>
      </c>
      <c r="AK76" s="49"/>
    </row>
    <row r="77" spans="1:88" ht="15.75" thickBot="1">
      <c r="A77" s="76" t="s">
        <v>96</v>
      </c>
      <c r="B77" s="77">
        <v>8.3000000000000007</v>
      </c>
      <c r="C77" s="77">
        <v>8.3000000000000007</v>
      </c>
      <c r="D77" s="77">
        <v>8.3000000000000007</v>
      </c>
      <c r="E77" s="77">
        <v>8.3000000000000007</v>
      </c>
      <c r="F77" s="77">
        <v>8.3000000000000007</v>
      </c>
      <c r="G77" s="77">
        <v>8.3000000000000007</v>
      </c>
      <c r="H77" s="77">
        <v>8.3000000000000007</v>
      </c>
      <c r="I77" s="77">
        <v>8.3000000000000007</v>
      </c>
      <c r="J77" s="77">
        <v>8.3000000000000007</v>
      </c>
      <c r="K77" s="77">
        <v>8.3000000000000007</v>
      </c>
      <c r="L77" s="77">
        <v>8.3000000000000007</v>
      </c>
      <c r="M77" s="77">
        <v>7</v>
      </c>
      <c r="N77" s="77">
        <v>7</v>
      </c>
      <c r="O77" s="77">
        <v>7</v>
      </c>
      <c r="P77" s="77">
        <v>7</v>
      </c>
      <c r="Q77" s="77">
        <v>7</v>
      </c>
      <c r="R77" s="77"/>
      <c r="S77" s="77">
        <v>6.9</v>
      </c>
      <c r="T77" s="77">
        <v>6.9</v>
      </c>
      <c r="U77" s="77">
        <v>6.9</v>
      </c>
      <c r="V77" s="77">
        <v>8.4</v>
      </c>
      <c r="W77" s="77">
        <v>8.4</v>
      </c>
      <c r="X77" s="77">
        <v>8.4</v>
      </c>
      <c r="Y77" s="77">
        <v>8.4</v>
      </c>
      <c r="Z77" s="77">
        <v>8.3000000000000007</v>
      </c>
      <c r="AA77" s="77">
        <v>8.4</v>
      </c>
      <c r="AB77" s="77">
        <v>8.4</v>
      </c>
      <c r="AC77" s="77">
        <v>8.4</v>
      </c>
      <c r="AD77" s="77">
        <v>8.4</v>
      </c>
      <c r="AE77" s="77">
        <v>8.4</v>
      </c>
      <c r="AF77" s="77">
        <v>8.4</v>
      </c>
      <c r="AG77" s="78">
        <v>14.8</v>
      </c>
      <c r="AH77" s="46">
        <f t="shared" si="22"/>
        <v>8.4</v>
      </c>
      <c r="AI77" s="47">
        <f t="shared" si="23"/>
        <v>6.9</v>
      </c>
      <c r="AK77" s="49"/>
    </row>
    <row r="78" spans="1:88" ht="15.75" thickBot="1">
      <c r="A78" s="79" t="s">
        <v>97</v>
      </c>
      <c r="B78" s="70">
        <f t="shared" ref="B78:AG78" si="24">SUM(B72:B77)</f>
        <v>448.8</v>
      </c>
      <c r="C78" s="70">
        <f t="shared" si="24"/>
        <v>358.8</v>
      </c>
      <c r="D78" s="70">
        <f t="shared" si="24"/>
        <v>308.60000000000002</v>
      </c>
      <c r="E78" s="70">
        <f t="shared" si="24"/>
        <v>154.4</v>
      </c>
      <c r="F78" s="70">
        <f>SUM(F72:F77)</f>
        <v>308.60000000000002</v>
      </c>
      <c r="G78" s="70">
        <f t="shared" si="24"/>
        <v>308.60000000000002</v>
      </c>
      <c r="H78" s="70">
        <f t="shared" si="24"/>
        <v>327.8</v>
      </c>
      <c r="I78" s="70">
        <f t="shared" si="24"/>
        <v>329.8</v>
      </c>
      <c r="J78" s="70">
        <f t="shared" si="24"/>
        <v>407.8</v>
      </c>
      <c r="K78" s="70">
        <f t="shared" si="24"/>
        <v>457.8</v>
      </c>
      <c r="L78" s="70">
        <f t="shared" ref="L78:Q78" si="25">SUM(L72:L77)</f>
        <v>457.8</v>
      </c>
      <c r="M78" s="70">
        <f t="shared" si="25"/>
        <v>159.29999999999998</v>
      </c>
      <c r="N78" s="70">
        <f t="shared" si="25"/>
        <v>179.29999999999998</v>
      </c>
      <c r="O78" s="70">
        <f t="shared" si="25"/>
        <v>219.29999999999998</v>
      </c>
      <c r="P78" s="70">
        <f t="shared" si="25"/>
        <v>219.29999999999998</v>
      </c>
      <c r="Q78" s="70">
        <f t="shared" si="25"/>
        <v>119.29999999999998</v>
      </c>
      <c r="R78" s="70">
        <f t="shared" si="24"/>
        <v>0</v>
      </c>
      <c r="S78" s="70">
        <f t="shared" si="24"/>
        <v>134.69999999999999</v>
      </c>
      <c r="T78" s="70">
        <f t="shared" ref="T78:Y78" si="26">SUM(T72:T77)</f>
        <v>135</v>
      </c>
      <c r="U78" s="70">
        <f t="shared" si="26"/>
        <v>132</v>
      </c>
      <c r="V78" s="70">
        <f t="shared" si="26"/>
        <v>138.5</v>
      </c>
      <c r="W78" s="70">
        <f t="shared" si="26"/>
        <v>301.49999999999994</v>
      </c>
      <c r="X78" s="70">
        <f t="shared" si="26"/>
        <v>302.09999999999997</v>
      </c>
      <c r="Y78" s="70">
        <f t="shared" si="26"/>
        <v>446.59999999999991</v>
      </c>
      <c r="Z78" s="70">
        <v>494.7</v>
      </c>
      <c r="AA78" s="70">
        <v>494.7</v>
      </c>
      <c r="AB78" s="70">
        <f t="shared" si="24"/>
        <v>555.09999999999991</v>
      </c>
      <c r="AC78" s="70">
        <f t="shared" si="24"/>
        <v>577.59999999999991</v>
      </c>
      <c r="AD78" s="70">
        <f t="shared" si="24"/>
        <v>551.19999999999993</v>
      </c>
      <c r="AE78" s="70">
        <f t="shared" si="24"/>
        <v>524.59999999999991</v>
      </c>
      <c r="AF78" s="70">
        <f t="shared" si="24"/>
        <v>295.2</v>
      </c>
      <c r="AG78" s="80">
        <f t="shared" si="24"/>
        <v>706.4</v>
      </c>
      <c r="AH78" s="46">
        <f t="shared" si="22"/>
        <v>577.59999999999991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102</v>
      </c>
      <c r="C79" s="44">
        <v>142</v>
      </c>
      <c r="D79" s="44">
        <v>143.1</v>
      </c>
      <c r="E79" s="44">
        <v>118.2</v>
      </c>
      <c r="F79" s="44">
        <v>143.1</v>
      </c>
      <c r="G79" s="44">
        <v>143.1</v>
      </c>
      <c r="H79" s="44">
        <v>143.1</v>
      </c>
      <c r="I79" s="44">
        <v>143.1</v>
      </c>
      <c r="J79" s="44">
        <v>143.1</v>
      </c>
      <c r="K79" s="44">
        <v>143.1</v>
      </c>
      <c r="L79" s="44">
        <v>143.1</v>
      </c>
      <c r="M79" s="44">
        <v>77</v>
      </c>
      <c r="N79" s="44">
        <v>73</v>
      </c>
      <c r="O79" s="44">
        <v>85</v>
      </c>
      <c r="P79" s="44">
        <v>85</v>
      </c>
      <c r="Q79" s="44">
        <v>30</v>
      </c>
      <c r="R79" s="44" t="s">
        <v>304</v>
      </c>
      <c r="S79" s="44">
        <v>30.7</v>
      </c>
      <c r="T79" s="44">
        <v>30.5</v>
      </c>
      <c r="U79" s="44">
        <v>48.6</v>
      </c>
      <c r="V79" s="44">
        <v>30.9</v>
      </c>
      <c r="W79" s="44">
        <v>30.6</v>
      </c>
      <c r="X79" s="44">
        <v>31</v>
      </c>
      <c r="Y79" s="44">
        <v>143.4</v>
      </c>
      <c r="Z79" s="44">
        <v>142.1</v>
      </c>
      <c r="AA79" s="44">
        <v>143.30000000000001</v>
      </c>
      <c r="AB79" s="44">
        <v>143.30000000000001</v>
      </c>
      <c r="AC79" s="44">
        <v>143.30000000000001</v>
      </c>
      <c r="AD79" s="44">
        <v>113.4</v>
      </c>
      <c r="AE79" s="44">
        <v>96.9</v>
      </c>
      <c r="AF79" s="44">
        <v>96.1</v>
      </c>
      <c r="AG79" s="61">
        <v>144</v>
      </c>
      <c r="AH79" s="46">
        <f t="shared" si="22"/>
        <v>143.4</v>
      </c>
      <c r="AI79" s="47">
        <f t="shared" si="23"/>
        <v>30</v>
      </c>
      <c r="AK79" s="49"/>
      <c r="AY79" s="1" t="s">
        <v>99</v>
      </c>
      <c r="AZ79" s="82">
        <f>ROUND(C97,0)</f>
        <v>-130</v>
      </c>
      <c r="BA79" s="81">
        <f t="shared" ref="BA79:BD83" si="27">D97</f>
        <v>-109.3</v>
      </c>
      <c r="BB79" s="81">
        <f t="shared" si="27"/>
        <v>-71</v>
      </c>
      <c r="BC79" s="81">
        <f t="shared" si="27"/>
        <v>-90</v>
      </c>
      <c r="BD79" s="81">
        <f t="shared" si="27"/>
        <v>-90</v>
      </c>
      <c r="BE79" s="82">
        <f>I97</f>
        <v>-90</v>
      </c>
      <c r="BF79" s="82">
        <f>K97</f>
        <v>-100</v>
      </c>
      <c r="BG79" s="82">
        <f t="shared" ref="BG79:BP83" si="28">M97</f>
        <v>269</v>
      </c>
      <c r="BH79" s="82">
        <f t="shared" si="28"/>
        <v>251</v>
      </c>
      <c r="BI79" s="82">
        <f t="shared" si="28"/>
        <v>271</v>
      </c>
      <c r="BJ79" s="82">
        <f t="shared" si="28"/>
        <v>338</v>
      </c>
      <c r="BK79" s="82">
        <f t="shared" si="28"/>
        <v>390</v>
      </c>
      <c r="BL79" s="82" t="str">
        <f t="shared" si="28"/>
        <v>S</v>
      </c>
      <c r="BM79" s="82">
        <f t="shared" si="28"/>
        <v>317</v>
      </c>
      <c r="BN79" s="82">
        <f t="shared" si="28"/>
        <v>358.4</v>
      </c>
      <c r="BO79" s="82">
        <f t="shared" si="28"/>
        <v>405.2</v>
      </c>
      <c r="BP79" s="82">
        <f t="shared" si="28"/>
        <v>333.6</v>
      </c>
      <c r="BQ79" s="82">
        <f>X97</f>
        <v>151.1</v>
      </c>
      <c r="BR79" s="82">
        <f>Z97</f>
        <v>43.4</v>
      </c>
      <c r="BS79" s="81">
        <f>AB97</f>
        <v>-93</v>
      </c>
      <c r="BT79" s="81">
        <f t="shared" ref="BT79:BV83" si="29">AD97</f>
        <v>-111.3</v>
      </c>
      <c r="BU79" s="81">
        <f t="shared" si="29"/>
        <v>-100.6</v>
      </c>
      <c r="BV79" s="81">
        <f t="shared" si="29"/>
        <v>35</v>
      </c>
      <c r="BW79" s="81">
        <f>B97</f>
        <v>-164</v>
      </c>
    </row>
    <row r="80" spans="1:88">
      <c r="A80" s="63" t="s">
        <v>100</v>
      </c>
      <c r="B80" s="43">
        <v>69</v>
      </c>
      <c r="C80" s="43">
        <v>69</v>
      </c>
      <c r="D80" s="43">
        <v>69</v>
      </c>
      <c r="E80" s="43">
        <v>50.89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38</v>
      </c>
      <c r="N80" s="43">
        <v>34.700000000000003</v>
      </c>
      <c r="O80" s="43">
        <v>34.700000000000003</v>
      </c>
      <c r="P80" s="43">
        <v>34.700000000000003</v>
      </c>
      <c r="Q80" s="43">
        <v>21.8</v>
      </c>
      <c r="R80" s="43" t="s">
        <v>305</v>
      </c>
      <c r="S80" s="43">
        <v>0</v>
      </c>
      <c r="T80" s="43">
        <v>0</v>
      </c>
      <c r="U80" s="43">
        <v>0</v>
      </c>
      <c r="V80" s="43">
        <v>0</v>
      </c>
      <c r="W80" s="43">
        <v>51.9</v>
      </c>
      <c r="X80" s="43">
        <v>52.5</v>
      </c>
      <c r="Y80" s="43">
        <v>69.2</v>
      </c>
      <c r="Z80" s="43">
        <v>68.8</v>
      </c>
      <c r="AA80" s="43">
        <v>68.8</v>
      </c>
      <c r="AB80" s="43">
        <v>68.8</v>
      </c>
      <c r="AC80" s="43">
        <v>68.8</v>
      </c>
      <c r="AD80" s="43">
        <v>50.1</v>
      </c>
      <c r="AE80" s="43">
        <v>50</v>
      </c>
      <c r="AF80" s="43">
        <v>69.2</v>
      </c>
      <c r="AG80" s="64">
        <v>70</v>
      </c>
      <c r="AH80" s="46">
        <f t="shared" si="22"/>
        <v>69.2</v>
      </c>
      <c r="AI80" s="47">
        <f t="shared" si="23"/>
        <v>0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 t="str">
        <f t="shared" si="28"/>
        <v>Y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50.5</v>
      </c>
      <c r="F81" s="43">
        <v>69</v>
      </c>
      <c r="G81" s="43">
        <v>69</v>
      </c>
      <c r="H81" s="43">
        <v>69</v>
      </c>
      <c r="I81" s="43">
        <v>69</v>
      </c>
      <c r="J81" s="43">
        <v>69</v>
      </c>
      <c r="K81" s="43">
        <v>69</v>
      </c>
      <c r="L81" s="43">
        <v>69</v>
      </c>
      <c r="M81" s="43">
        <v>49</v>
      </c>
      <c r="N81" s="43">
        <v>62.3</v>
      </c>
      <c r="O81" s="43">
        <v>62.3</v>
      </c>
      <c r="P81" s="43">
        <v>62.3</v>
      </c>
      <c r="Q81" s="43">
        <v>36.4</v>
      </c>
      <c r="R81" s="43" t="s">
        <v>304</v>
      </c>
      <c r="S81" s="43">
        <v>35.799999999999997</v>
      </c>
      <c r="T81" s="43">
        <v>41.1</v>
      </c>
      <c r="U81" s="43">
        <v>42.9</v>
      </c>
      <c r="V81" s="43">
        <v>36.4</v>
      </c>
      <c r="W81" s="43">
        <v>36.4</v>
      </c>
      <c r="X81" s="43">
        <v>36</v>
      </c>
      <c r="Y81" s="43">
        <v>44.8</v>
      </c>
      <c r="Z81" s="43">
        <v>70.8</v>
      </c>
      <c r="AA81" s="43">
        <v>70.2</v>
      </c>
      <c r="AB81" s="43">
        <v>70.2</v>
      </c>
      <c r="AC81" s="43">
        <v>70.2</v>
      </c>
      <c r="AD81" s="43">
        <v>62.4</v>
      </c>
      <c r="AE81" s="43">
        <v>62.1</v>
      </c>
      <c r="AF81" s="43">
        <v>69</v>
      </c>
      <c r="AG81" s="64">
        <v>69</v>
      </c>
      <c r="AH81" s="46">
        <f t="shared" si="22"/>
        <v>70.8</v>
      </c>
      <c r="AI81" s="47">
        <f t="shared" si="23"/>
        <v>35.799999999999997</v>
      </c>
      <c r="AK81" s="49"/>
      <c r="AL81" s="83"/>
      <c r="AO81" s="83"/>
      <c r="AY81" s="1" t="s">
        <v>103</v>
      </c>
      <c r="AZ81" s="82">
        <f>ROUND(C99,0)</f>
        <v>67</v>
      </c>
      <c r="BA81" s="81">
        <f t="shared" si="27"/>
        <v>64.7</v>
      </c>
      <c r="BB81" s="81">
        <f t="shared" si="27"/>
        <v>63.3</v>
      </c>
      <c r="BC81" s="81">
        <f t="shared" si="27"/>
        <v>63.3</v>
      </c>
      <c r="BD81" s="81">
        <f t="shared" si="27"/>
        <v>63.3</v>
      </c>
      <c r="BE81" s="82">
        <f>I99</f>
        <v>55.7</v>
      </c>
      <c r="BF81" s="82">
        <f>K99</f>
        <v>52.4</v>
      </c>
      <c r="BG81" s="82">
        <f t="shared" si="28"/>
        <v>103</v>
      </c>
      <c r="BH81" s="82">
        <f t="shared" si="28"/>
        <v>121</v>
      </c>
      <c r="BI81" s="82">
        <f t="shared" si="28"/>
        <v>135</v>
      </c>
      <c r="BJ81" s="82">
        <f t="shared" si="28"/>
        <v>135</v>
      </c>
      <c r="BK81" s="82">
        <f t="shared" si="28"/>
        <v>129.5</v>
      </c>
      <c r="BL81" s="82" t="str">
        <f t="shared" si="28"/>
        <v>S</v>
      </c>
      <c r="BM81" s="82">
        <f t="shared" si="28"/>
        <v>146.80000000000001</v>
      </c>
      <c r="BN81" s="82">
        <f t="shared" si="28"/>
        <v>129.4</v>
      </c>
      <c r="BO81" s="82">
        <f t="shared" si="28"/>
        <v>134.69999999999999</v>
      </c>
      <c r="BP81" s="82">
        <f t="shared" si="28"/>
        <v>143.6</v>
      </c>
      <c r="BQ81" s="82">
        <f>X99</f>
        <v>115.4</v>
      </c>
      <c r="BR81" s="82">
        <f>Z99</f>
        <v>63.2</v>
      </c>
      <c r="BS81" s="81">
        <f>AB99</f>
        <v>66</v>
      </c>
      <c r="BT81" s="81">
        <f t="shared" si="29"/>
        <v>72.599999999999994</v>
      </c>
      <c r="BU81" s="81">
        <f t="shared" si="29"/>
        <v>72.8</v>
      </c>
      <c r="BV81" s="81">
        <f t="shared" si="29"/>
        <v>69.7</v>
      </c>
      <c r="BW81" s="81">
        <f>B99</f>
        <v>66.099999999999994</v>
      </c>
    </row>
    <row r="82" spans="1:75" s="83" customFormat="1">
      <c r="A82" s="63" t="s">
        <v>104</v>
      </c>
      <c r="B82" s="43">
        <v>59.9</v>
      </c>
      <c r="C82" s="43">
        <v>59.9</v>
      </c>
      <c r="D82" s="43">
        <v>59.9</v>
      </c>
      <c r="E82" s="43">
        <v>59.9</v>
      </c>
      <c r="F82" s="43">
        <v>59.9</v>
      </c>
      <c r="G82" s="43">
        <v>59.9</v>
      </c>
      <c r="H82" s="43">
        <v>59.9</v>
      </c>
      <c r="I82" s="43">
        <v>59.9</v>
      </c>
      <c r="J82" s="43">
        <v>59.9</v>
      </c>
      <c r="K82" s="43">
        <v>59.9</v>
      </c>
      <c r="L82" s="43">
        <v>59.9</v>
      </c>
      <c r="M82" s="43">
        <v>59.9</v>
      </c>
      <c r="N82" s="43">
        <v>59.9</v>
      </c>
      <c r="O82" s="43">
        <v>59.9</v>
      </c>
      <c r="P82" s="43">
        <v>59.9</v>
      </c>
      <c r="Q82" s="43">
        <v>59.9</v>
      </c>
      <c r="R82" s="43" t="s">
        <v>306</v>
      </c>
      <c r="S82" s="43">
        <v>59.2</v>
      </c>
      <c r="T82" s="43">
        <v>58.6</v>
      </c>
      <c r="U82" s="43">
        <v>40.799999999999997</v>
      </c>
      <c r="V82" s="43">
        <v>60.4</v>
      </c>
      <c r="W82" s="43">
        <v>60.4</v>
      </c>
      <c r="X82" s="43">
        <v>59.7</v>
      </c>
      <c r="Y82" s="43">
        <v>60</v>
      </c>
      <c r="Z82" s="43">
        <v>60</v>
      </c>
      <c r="AA82" s="43">
        <v>60.3</v>
      </c>
      <c r="AB82" s="43">
        <v>60.3</v>
      </c>
      <c r="AC82" s="43">
        <v>60.3</v>
      </c>
      <c r="AD82" s="43">
        <v>60.3</v>
      </c>
      <c r="AE82" s="43">
        <v>60.3</v>
      </c>
      <c r="AF82" s="43">
        <v>60.3</v>
      </c>
      <c r="AG82" s="64">
        <v>60</v>
      </c>
      <c r="AH82" s="46">
        <f t="shared" si="22"/>
        <v>60.4</v>
      </c>
      <c r="AI82" s="47">
        <f t="shared" si="23"/>
        <v>40.799999999999997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13</v>
      </c>
      <c r="BL82" s="82" t="str">
        <f t="shared" si="28"/>
        <v>T</v>
      </c>
      <c r="BM82" s="82">
        <f t="shared" si="28"/>
        <v>11.8</v>
      </c>
      <c r="BN82" s="82">
        <f t="shared" si="28"/>
        <v>13.1</v>
      </c>
      <c r="BO82" s="82">
        <f t="shared" si="28"/>
        <v>14.6</v>
      </c>
      <c r="BP82" s="82">
        <f t="shared" si="28"/>
        <v>16.7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0</v>
      </c>
    </row>
    <row r="83" spans="1:75">
      <c r="A83" s="63" t="s">
        <v>106</v>
      </c>
      <c r="B83" s="43">
        <v>14.3</v>
      </c>
      <c r="C83" s="43">
        <v>0</v>
      </c>
      <c r="D83" s="43">
        <v>0</v>
      </c>
      <c r="E83" s="43">
        <v>0</v>
      </c>
      <c r="F83" s="43">
        <v>0</v>
      </c>
      <c r="G83" s="43">
        <v>0</v>
      </c>
      <c r="H83" s="43">
        <v>0</v>
      </c>
      <c r="I83" s="43">
        <v>0</v>
      </c>
      <c r="J83" s="43">
        <v>0</v>
      </c>
      <c r="K83" s="43">
        <v>0</v>
      </c>
      <c r="L83" s="43">
        <v>0</v>
      </c>
      <c r="M83" s="43">
        <v>15</v>
      </c>
      <c r="N83" s="43">
        <v>30</v>
      </c>
      <c r="O83" s="43">
        <v>30</v>
      </c>
      <c r="P83" s="43">
        <v>30</v>
      </c>
      <c r="Q83" s="43">
        <v>10.199999999999999</v>
      </c>
      <c r="R83" s="43" t="s">
        <v>307</v>
      </c>
      <c r="S83" s="43">
        <v>0</v>
      </c>
      <c r="T83" s="43">
        <v>0</v>
      </c>
      <c r="U83" s="43">
        <v>0</v>
      </c>
      <c r="V83" s="43">
        <v>0</v>
      </c>
      <c r="W83" s="43">
        <v>0</v>
      </c>
      <c r="X83" s="43">
        <v>10.8</v>
      </c>
      <c r="Y83" s="43">
        <v>14.1</v>
      </c>
      <c r="Z83" s="43">
        <v>27.6</v>
      </c>
      <c r="AA83" s="43">
        <v>27.4</v>
      </c>
      <c r="AB83" s="43">
        <v>27.4</v>
      </c>
      <c r="AC83" s="43">
        <v>27.4</v>
      </c>
      <c r="AD83" s="43">
        <v>26.9</v>
      </c>
      <c r="AE83" s="43">
        <v>14.5</v>
      </c>
      <c r="AF83" s="43">
        <v>14.5</v>
      </c>
      <c r="AG83" s="64">
        <v>30</v>
      </c>
      <c r="AH83" s="46">
        <f t="shared" si="22"/>
        <v>30</v>
      </c>
      <c r="AI83" s="47">
        <f t="shared" si="23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34.700000000000003</v>
      </c>
      <c r="BH83" s="82">
        <f t="shared" si="28"/>
        <v>39.700000000000003</v>
      </c>
      <c r="BI83" s="82">
        <f t="shared" si="28"/>
        <v>50</v>
      </c>
      <c r="BJ83" s="82">
        <f t="shared" si="28"/>
        <v>54</v>
      </c>
      <c r="BK83" s="82">
        <f t="shared" si="28"/>
        <v>50</v>
      </c>
      <c r="BL83" s="82" t="str">
        <f t="shared" si="28"/>
        <v>E</v>
      </c>
      <c r="BM83" s="82">
        <f t="shared" si="28"/>
        <v>50.6</v>
      </c>
      <c r="BN83" s="82">
        <f t="shared" si="28"/>
        <v>52.5</v>
      </c>
      <c r="BO83" s="82">
        <f t="shared" si="28"/>
        <v>54.6</v>
      </c>
      <c r="BP83" s="82">
        <f t="shared" si="28"/>
        <v>54.4</v>
      </c>
      <c r="BQ83" s="82">
        <f>X101</f>
        <v>46.9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8.4</v>
      </c>
      <c r="N84" s="43">
        <v>11.2</v>
      </c>
      <c r="O84" s="43">
        <v>14.2</v>
      </c>
      <c r="P84" s="43">
        <v>14.2</v>
      </c>
      <c r="Q84" s="43">
        <v>16.8</v>
      </c>
      <c r="R84" s="43" t="s">
        <v>308</v>
      </c>
      <c r="S84" s="43">
        <v>14.7</v>
      </c>
      <c r="T84" s="43">
        <v>11.8</v>
      </c>
      <c r="U84" s="43">
        <v>6.8</v>
      </c>
      <c r="V84" s="43">
        <v>1.9</v>
      </c>
      <c r="W84" s="43">
        <v>0.8</v>
      </c>
      <c r="X84" s="43">
        <v>0.3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2"/>
        <v>16.8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 t="str">
        <f t="shared" si="30"/>
        <v xml:space="preserve">N 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</v>
      </c>
      <c r="C85" s="43">
        <v>10</v>
      </c>
      <c r="D85" s="43">
        <v>10</v>
      </c>
      <c r="E85" s="43">
        <v>10</v>
      </c>
      <c r="F85" s="43">
        <v>10</v>
      </c>
      <c r="G85" s="43">
        <v>10</v>
      </c>
      <c r="H85" s="43">
        <v>10</v>
      </c>
      <c r="I85" s="43">
        <v>10</v>
      </c>
      <c r="J85" s="43">
        <v>10</v>
      </c>
      <c r="K85" s="43">
        <v>10</v>
      </c>
      <c r="L85" s="43">
        <v>10</v>
      </c>
      <c r="M85" s="43">
        <v>9</v>
      </c>
      <c r="N85" s="43">
        <v>9</v>
      </c>
      <c r="O85" s="43">
        <v>9</v>
      </c>
      <c r="P85" s="43">
        <v>9</v>
      </c>
      <c r="Q85" s="43">
        <v>9</v>
      </c>
      <c r="R85" s="43"/>
      <c r="S85" s="43">
        <v>10.8</v>
      </c>
      <c r="T85" s="43">
        <v>10.6</v>
      </c>
      <c r="U85" s="43">
        <v>10</v>
      </c>
      <c r="V85" s="43">
        <v>11.8</v>
      </c>
      <c r="W85" s="43">
        <v>11.6</v>
      </c>
      <c r="X85" s="43">
        <v>11.3</v>
      </c>
      <c r="Y85" s="43">
        <v>10.9</v>
      </c>
      <c r="Z85" s="43">
        <v>11</v>
      </c>
      <c r="AA85" s="43">
        <v>11</v>
      </c>
      <c r="AB85" s="43">
        <v>11</v>
      </c>
      <c r="AC85" s="43">
        <v>11</v>
      </c>
      <c r="AD85" s="43">
        <v>11</v>
      </c>
      <c r="AE85" s="43">
        <v>11</v>
      </c>
      <c r="AF85" s="43">
        <v>11</v>
      </c>
      <c r="AG85" s="64">
        <v>24</v>
      </c>
      <c r="AH85" s="46">
        <f t="shared" si="22"/>
        <v>11.8</v>
      </c>
      <c r="AI85" s="47">
        <f t="shared" si="23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 t="s">
        <v>309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1">VALUE(AZ79)</f>
        <v>-130</v>
      </c>
      <c r="BA86" s="82">
        <f t="shared" si="31"/>
        <v>-109.3</v>
      </c>
      <c r="BB86" s="82">
        <f t="shared" si="31"/>
        <v>-71</v>
      </c>
      <c r="BC86" s="82">
        <f t="shared" si="31"/>
        <v>-90</v>
      </c>
      <c r="BD86" s="82">
        <f t="shared" si="31"/>
        <v>-90</v>
      </c>
      <c r="BE86" s="82">
        <f t="shared" si="31"/>
        <v>-90</v>
      </c>
      <c r="BF86" s="82">
        <f t="shared" si="31"/>
        <v>-100</v>
      </c>
      <c r="BG86" s="82">
        <f t="shared" si="31"/>
        <v>269</v>
      </c>
      <c r="BH86" s="82">
        <f t="shared" si="31"/>
        <v>251</v>
      </c>
      <c r="BI86" s="82">
        <f t="shared" si="31"/>
        <v>271</v>
      </c>
      <c r="BJ86" s="82">
        <f t="shared" si="31"/>
        <v>338</v>
      </c>
      <c r="BK86" s="82">
        <f t="shared" si="31"/>
        <v>390</v>
      </c>
      <c r="BL86" s="82" t="e">
        <f t="shared" si="31"/>
        <v>#VALUE!</v>
      </c>
      <c r="BM86" s="82">
        <f t="shared" si="31"/>
        <v>317</v>
      </c>
      <c r="BN86" s="82">
        <f t="shared" si="31"/>
        <v>358.4</v>
      </c>
      <c r="BO86" s="82">
        <f t="shared" si="31"/>
        <v>405.2</v>
      </c>
      <c r="BP86" s="82">
        <f t="shared" si="31"/>
        <v>333.6</v>
      </c>
      <c r="BQ86" s="82">
        <f t="shared" si="31"/>
        <v>151.1</v>
      </c>
      <c r="BR86" s="82">
        <f t="shared" si="31"/>
        <v>43.4</v>
      </c>
      <c r="BS86" s="82">
        <f t="shared" si="31"/>
        <v>-93</v>
      </c>
      <c r="BT86" s="82">
        <f t="shared" si="31"/>
        <v>-111.3</v>
      </c>
      <c r="BU86" s="82">
        <f t="shared" si="31"/>
        <v>-100.6</v>
      </c>
      <c r="BV86" s="82">
        <f t="shared" si="31"/>
        <v>35</v>
      </c>
      <c r="BW86" s="82">
        <f t="shared" si="31"/>
        <v>-164</v>
      </c>
    </row>
    <row r="87" spans="1:75">
      <c r="A87" s="63" t="s">
        <v>112</v>
      </c>
      <c r="B87" s="43">
        <v>7.6</v>
      </c>
      <c r="C87" s="43">
        <v>7.6</v>
      </c>
      <c r="D87" s="43">
        <v>7.6</v>
      </c>
      <c r="E87" s="43">
        <v>7.6</v>
      </c>
      <c r="F87" s="43">
        <v>7.6</v>
      </c>
      <c r="G87" s="43">
        <v>7.6</v>
      </c>
      <c r="H87" s="43">
        <v>7.6</v>
      </c>
      <c r="I87" s="43">
        <v>7.6</v>
      </c>
      <c r="J87" s="43">
        <v>7.6</v>
      </c>
      <c r="K87" s="43">
        <v>7.6</v>
      </c>
      <c r="L87" s="43">
        <v>7.6</v>
      </c>
      <c r="M87" s="43">
        <v>6</v>
      </c>
      <c r="N87" s="43">
        <v>6</v>
      </c>
      <c r="O87" s="43">
        <v>6</v>
      </c>
      <c r="P87" s="43">
        <v>6</v>
      </c>
      <c r="Q87" s="43">
        <v>6</v>
      </c>
      <c r="R87" s="43" t="s">
        <v>310</v>
      </c>
      <c r="S87" s="43">
        <v>3</v>
      </c>
      <c r="T87" s="43">
        <v>4.9000000000000004</v>
      </c>
      <c r="U87" s="43">
        <v>6.4</v>
      </c>
      <c r="V87" s="43">
        <v>6.3</v>
      </c>
      <c r="W87" s="43">
        <v>7.6</v>
      </c>
      <c r="X87" s="43">
        <v>7.6</v>
      </c>
      <c r="Y87" s="43">
        <v>7.7</v>
      </c>
      <c r="Z87" s="43">
        <v>7.2</v>
      </c>
      <c r="AA87" s="43">
        <v>7.4</v>
      </c>
      <c r="AB87" s="43">
        <v>7.4</v>
      </c>
      <c r="AC87" s="43">
        <v>7.4</v>
      </c>
      <c r="AD87" s="43">
        <v>8.1999999999999993</v>
      </c>
      <c r="AE87" s="43">
        <v>8.1999999999999993</v>
      </c>
      <c r="AF87" s="43">
        <v>8.1999999999999993</v>
      </c>
      <c r="AG87" s="64">
        <v>14.1</v>
      </c>
      <c r="AH87" s="46">
        <f t="shared" si="22"/>
        <v>8.1999999999999993</v>
      </c>
      <c r="AI87" s="47">
        <f t="shared" si="23"/>
        <v>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 t="e">
        <f t="shared" si="31"/>
        <v>#VALUE!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>
      <c r="A88" s="84" t="s">
        <v>113</v>
      </c>
      <c r="B88" s="43">
        <v>7.2</v>
      </c>
      <c r="C88" s="43">
        <v>7.2</v>
      </c>
      <c r="D88" s="43">
        <v>7.2</v>
      </c>
      <c r="E88" s="43">
        <v>7.2</v>
      </c>
      <c r="F88" s="43">
        <v>7.2</v>
      </c>
      <c r="G88" s="43">
        <v>7.2</v>
      </c>
      <c r="H88" s="43">
        <v>7.2</v>
      </c>
      <c r="I88" s="43">
        <v>7.2</v>
      </c>
      <c r="J88" s="43">
        <v>7.2</v>
      </c>
      <c r="K88" s="43">
        <v>7.2</v>
      </c>
      <c r="L88" s="43">
        <v>7.2</v>
      </c>
      <c r="M88" s="43">
        <v>7.2</v>
      </c>
      <c r="N88" s="43">
        <v>7.2</v>
      </c>
      <c r="O88" s="43">
        <v>7.2</v>
      </c>
      <c r="P88" s="43">
        <v>7.2</v>
      </c>
      <c r="Q88" s="43">
        <v>7.2</v>
      </c>
      <c r="R88" s="43" t="s">
        <v>311</v>
      </c>
      <c r="S88" s="43">
        <v>5.6</v>
      </c>
      <c r="T88" s="43">
        <v>5.4</v>
      </c>
      <c r="U88" s="43">
        <v>5.6</v>
      </c>
      <c r="V88" s="43">
        <v>9.9</v>
      </c>
      <c r="W88" s="43">
        <v>9.6999999999999993</v>
      </c>
      <c r="X88" s="43">
        <v>9.6</v>
      </c>
      <c r="Y88" s="43">
        <v>8.1999999999999993</v>
      </c>
      <c r="Z88" s="43">
        <v>8.3000000000000007</v>
      </c>
      <c r="AA88" s="43">
        <v>8.3000000000000007</v>
      </c>
      <c r="AB88" s="43">
        <v>8.3000000000000007</v>
      </c>
      <c r="AC88" s="43">
        <v>8.3000000000000007</v>
      </c>
      <c r="AD88" s="43">
        <v>8.1999999999999993</v>
      </c>
      <c r="AE88" s="43">
        <v>8.1999999999999993</v>
      </c>
      <c r="AF88" s="43">
        <v>8.1999999999999993</v>
      </c>
      <c r="AG88" s="64">
        <v>14</v>
      </c>
      <c r="AH88" s="46">
        <f t="shared" si="22"/>
        <v>9.9</v>
      </c>
      <c r="AI88" s="47">
        <f t="shared" si="23"/>
        <v>5.4</v>
      </c>
      <c r="AK88" s="49"/>
      <c r="AZ88" s="82">
        <f t="shared" si="31"/>
        <v>67</v>
      </c>
      <c r="BA88" s="82">
        <f t="shared" si="31"/>
        <v>64.7</v>
      </c>
      <c r="BB88" s="82">
        <f t="shared" si="31"/>
        <v>63.3</v>
      </c>
      <c r="BC88" s="82">
        <f t="shared" si="31"/>
        <v>63.3</v>
      </c>
      <c r="BD88" s="82">
        <f t="shared" si="31"/>
        <v>63.3</v>
      </c>
      <c r="BE88" s="82">
        <f t="shared" si="31"/>
        <v>55.7</v>
      </c>
      <c r="BF88" s="82">
        <f t="shared" si="31"/>
        <v>52.4</v>
      </c>
      <c r="BG88" s="82">
        <f t="shared" si="31"/>
        <v>103</v>
      </c>
      <c r="BH88" s="82">
        <f t="shared" si="31"/>
        <v>121</v>
      </c>
      <c r="BI88" s="82">
        <f t="shared" si="31"/>
        <v>135</v>
      </c>
      <c r="BJ88" s="82">
        <f t="shared" si="31"/>
        <v>135</v>
      </c>
      <c r="BK88" s="82">
        <f t="shared" si="31"/>
        <v>129.5</v>
      </c>
      <c r="BL88" s="82" t="e">
        <f t="shared" si="31"/>
        <v>#VALUE!</v>
      </c>
      <c r="BM88" s="82">
        <f t="shared" si="31"/>
        <v>146.80000000000001</v>
      </c>
      <c r="BN88" s="82">
        <f t="shared" si="31"/>
        <v>129.4</v>
      </c>
      <c r="BO88" s="82">
        <f t="shared" si="31"/>
        <v>134.69999999999999</v>
      </c>
      <c r="BP88" s="82">
        <f t="shared" si="31"/>
        <v>143.6</v>
      </c>
      <c r="BQ88" s="82">
        <f t="shared" si="31"/>
        <v>115.4</v>
      </c>
      <c r="BR88" s="82">
        <f t="shared" si="31"/>
        <v>63.2</v>
      </c>
      <c r="BS88" s="82">
        <f t="shared" si="31"/>
        <v>66</v>
      </c>
      <c r="BT88" s="82">
        <f t="shared" si="31"/>
        <v>72.599999999999994</v>
      </c>
      <c r="BU88" s="82">
        <f t="shared" si="31"/>
        <v>72.8</v>
      </c>
      <c r="BV88" s="82">
        <f t="shared" si="31"/>
        <v>69.7</v>
      </c>
      <c r="BW88" s="82">
        <f t="shared" si="31"/>
        <v>66.099999999999994</v>
      </c>
    </row>
    <row r="89" spans="1:75">
      <c r="A89" s="63" t="s">
        <v>114</v>
      </c>
      <c r="B89" s="43">
        <v>8.5</v>
      </c>
      <c r="C89" s="43">
        <v>8.5</v>
      </c>
      <c r="D89" s="43">
        <v>8.5</v>
      </c>
      <c r="E89" s="43">
        <v>8.5</v>
      </c>
      <c r="F89" s="43">
        <v>8.5</v>
      </c>
      <c r="G89" s="43">
        <v>8.5</v>
      </c>
      <c r="H89" s="43">
        <v>8.5</v>
      </c>
      <c r="I89" s="43">
        <v>8.5</v>
      </c>
      <c r="J89" s="43">
        <v>8.5</v>
      </c>
      <c r="K89" s="43">
        <v>8.5</v>
      </c>
      <c r="L89" s="43">
        <v>8.5</v>
      </c>
      <c r="M89" s="43">
        <v>8.5</v>
      </c>
      <c r="N89" s="43">
        <v>8.5</v>
      </c>
      <c r="O89" s="43">
        <v>8.5</v>
      </c>
      <c r="P89" s="43">
        <v>8.5</v>
      </c>
      <c r="Q89" s="43">
        <v>8.5</v>
      </c>
      <c r="R89" s="43" t="s">
        <v>312</v>
      </c>
      <c r="S89" s="43">
        <v>8.5</v>
      </c>
      <c r="T89" s="43">
        <v>8.5</v>
      </c>
      <c r="U89" s="43">
        <v>8.5</v>
      </c>
      <c r="V89" s="43">
        <v>8.5</v>
      </c>
      <c r="W89" s="43">
        <v>8.5</v>
      </c>
      <c r="X89" s="43">
        <v>8.5</v>
      </c>
      <c r="Y89" s="43">
        <v>8.5</v>
      </c>
      <c r="Z89" s="43">
        <v>8.5</v>
      </c>
      <c r="AA89" s="43">
        <v>8.5</v>
      </c>
      <c r="AB89" s="43">
        <v>8.5</v>
      </c>
      <c r="AC89" s="43">
        <v>8.5</v>
      </c>
      <c r="AD89" s="43">
        <v>8.5</v>
      </c>
      <c r="AE89" s="43">
        <v>8.5</v>
      </c>
      <c r="AF89" s="43">
        <v>8.5</v>
      </c>
      <c r="AG89" s="64">
        <v>10.050000000000001</v>
      </c>
      <c r="AH89" s="46">
        <f t="shared" si="22"/>
        <v>8.5</v>
      </c>
      <c r="AI89" s="47">
        <f t="shared" si="23"/>
        <v>8.5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13</v>
      </c>
      <c r="BL89" s="82" t="e">
        <f t="shared" si="31"/>
        <v>#VALUE!</v>
      </c>
      <c r="BM89" s="82">
        <f t="shared" si="31"/>
        <v>11.8</v>
      </c>
      <c r="BN89" s="82">
        <f t="shared" si="31"/>
        <v>13.1</v>
      </c>
      <c r="BO89" s="82">
        <f t="shared" si="31"/>
        <v>14.6</v>
      </c>
      <c r="BP89" s="82">
        <f t="shared" si="31"/>
        <v>16.7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0</v>
      </c>
    </row>
    <row r="90" spans="1:75">
      <c r="A90" s="63" t="s">
        <v>115</v>
      </c>
      <c r="B90" s="43">
        <v>3</v>
      </c>
      <c r="C90" s="43">
        <v>3</v>
      </c>
      <c r="D90" s="43">
        <v>3</v>
      </c>
      <c r="E90" s="43">
        <v>3</v>
      </c>
      <c r="F90" s="43">
        <v>3</v>
      </c>
      <c r="G90" s="43">
        <v>3</v>
      </c>
      <c r="H90" s="43">
        <v>3</v>
      </c>
      <c r="I90" s="43">
        <v>3</v>
      </c>
      <c r="J90" s="43">
        <v>3</v>
      </c>
      <c r="K90" s="43">
        <v>3</v>
      </c>
      <c r="L90" s="43">
        <v>3</v>
      </c>
      <c r="M90" s="43">
        <v>3</v>
      </c>
      <c r="N90" s="43">
        <v>3</v>
      </c>
      <c r="O90" s="43">
        <v>3</v>
      </c>
      <c r="P90" s="43">
        <v>3</v>
      </c>
      <c r="Q90" s="43">
        <v>3</v>
      </c>
      <c r="R90" s="43"/>
      <c r="S90" s="43">
        <v>3</v>
      </c>
      <c r="T90" s="43">
        <v>3</v>
      </c>
      <c r="U90" s="43">
        <v>3</v>
      </c>
      <c r="V90" s="43">
        <v>3</v>
      </c>
      <c r="W90" s="43">
        <v>3</v>
      </c>
      <c r="X90" s="43">
        <v>3</v>
      </c>
      <c r="Y90" s="43">
        <v>3</v>
      </c>
      <c r="Z90" s="43">
        <v>3</v>
      </c>
      <c r="AA90" s="43">
        <v>3</v>
      </c>
      <c r="AB90" s="43">
        <v>3</v>
      </c>
      <c r="AC90" s="43">
        <v>3</v>
      </c>
      <c r="AD90" s="43">
        <v>3</v>
      </c>
      <c r="AE90" s="43">
        <v>3</v>
      </c>
      <c r="AF90" s="43">
        <v>3</v>
      </c>
      <c r="AG90" s="64">
        <v>6.2</v>
      </c>
      <c r="AH90" s="46">
        <f t="shared" si="22"/>
        <v>3</v>
      </c>
      <c r="AI90" s="47">
        <f t="shared" si="23"/>
        <v>3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34.700000000000003</v>
      </c>
      <c r="BH90" s="82">
        <f t="shared" si="31"/>
        <v>39.700000000000003</v>
      </c>
      <c r="BI90" s="82">
        <f t="shared" si="31"/>
        <v>50</v>
      </c>
      <c r="BJ90" s="82">
        <f t="shared" si="31"/>
        <v>54</v>
      </c>
      <c r="BK90" s="82">
        <f t="shared" si="31"/>
        <v>50</v>
      </c>
      <c r="BL90" s="82" t="e">
        <f t="shared" si="31"/>
        <v>#VALUE!</v>
      </c>
      <c r="BM90" s="82">
        <f t="shared" si="31"/>
        <v>50.6</v>
      </c>
      <c r="BN90" s="82">
        <f t="shared" si="31"/>
        <v>52.5</v>
      </c>
      <c r="BO90" s="82">
        <f t="shared" si="31"/>
        <v>54.6</v>
      </c>
      <c r="BP90" s="82">
        <f t="shared" si="31"/>
        <v>54.4</v>
      </c>
      <c r="BQ90" s="82">
        <f t="shared" si="31"/>
        <v>46.9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 t="e">
        <f t="shared" si="31"/>
        <v>#VALUE!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>
      <c r="A92" s="87" t="s">
        <v>117</v>
      </c>
      <c r="B92" s="70">
        <v>134.79999999999998</v>
      </c>
      <c r="C92" s="70">
        <f t="shared" ref="C92:Y92" si="32">SUM(C79:C91)</f>
        <v>378.2</v>
      </c>
      <c r="D92" s="70">
        <f t="shared" si="32"/>
        <v>379.3</v>
      </c>
      <c r="E92" s="70">
        <f t="shared" si="32"/>
        <v>317.79000000000002</v>
      </c>
      <c r="F92" s="70">
        <f t="shared" si="32"/>
        <v>379.3</v>
      </c>
      <c r="G92" s="70">
        <f t="shared" si="32"/>
        <v>379.3</v>
      </c>
      <c r="H92" s="70">
        <f t="shared" si="32"/>
        <v>379.3</v>
      </c>
      <c r="I92" s="70">
        <f t="shared" si="32"/>
        <v>379.3</v>
      </c>
      <c r="J92" s="70">
        <f t="shared" si="32"/>
        <v>379.3</v>
      </c>
      <c r="K92" s="70">
        <f t="shared" si="32"/>
        <v>379.3</v>
      </c>
      <c r="L92" s="70">
        <f t="shared" si="32"/>
        <v>379.3</v>
      </c>
      <c r="M92" s="70">
        <f t="shared" si="32"/>
        <v>283</v>
      </c>
      <c r="N92" s="70">
        <f t="shared" si="32"/>
        <v>306.79999999999995</v>
      </c>
      <c r="O92" s="70">
        <f t="shared" si="32"/>
        <v>321.79999999999995</v>
      </c>
      <c r="P92" s="70">
        <f t="shared" si="32"/>
        <v>321.79999999999995</v>
      </c>
      <c r="Q92" s="70">
        <f t="shared" si="32"/>
        <v>210.79999999999998</v>
      </c>
      <c r="R92" s="70">
        <f t="shared" si="32"/>
        <v>2</v>
      </c>
      <c r="S92" s="70">
        <f t="shared" si="32"/>
        <v>173.3</v>
      </c>
      <c r="T92" s="70">
        <f t="shared" si="32"/>
        <v>176.4</v>
      </c>
      <c r="U92" s="70">
        <f t="shared" si="32"/>
        <v>174.60000000000002</v>
      </c>
      <c r="V92" s="70">
        <f t="shared" si="32"/>
        <v>171.10000000000002</v>
      </c>
      <c r="W92" s="70">
        <f t="shared" si="32"/>
        <v>222.5</v>
      </c>
      <c r="X92" s="70">
        <f t="shared" si="32"/>
        <v>232.3</v>
      </c>
      <c r="Y92" s="70">
        <f t="shared" si="32"/>
        <v>371.8</v>
      </c>
      <c r="Z92" s="70">
        <v>412.5</v>
      </c>
      <c r="AA92" s="70">
        <v>412.5</v>
      </c>
      <c r="AB92" s="70">
        <f t="shared" ref="AB92:AG92" si="33">SUM(AB79:AB91)</f>
        <v>410.2</v>
      </c>
      <c r="AC92" s="70">
        <f t="shared" si="33"/>
        <v>410.2</v>
      </c>
      <c r="AD92" s="70">
        <f t="shared" si="33"/>
        <v>353.99999999999994</v>
      </c>
      <c r="AE92" s="70">
        <f t="shared" si="33"/>
        <v>324.7</v>
      </c>
      <c r="AF92" s="70">
        <f t="shared" si="33"/>
        <v>350</v>
      </c>
      <c r="AG92" s="80">
        <f t="shared" si="33"/>
        <v>489.91</v>
      </c>
      <c r="AH92" s="46">
        <f t="shared" si="22"/>
        <v>412.5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60</v>
      </c>
      <c r="C93" s="44">
        <v>60</v>
      </c>
      <c r="D93" s="44">
        <v>60</v>
      </c>
      <c r="E93" s="44">
        <v>28</v>
      </c>
      <c r="F93" s="44">
        <v>60</v>
      </c>
      <c r="G93" s="44">
        <v>60</v>
      </c>
      <c r="H93" s="44">
        <v>60</v>
      </c>
      <c r="I93" s="44">
        <v>60</v>
      </c>
      <c r="J93" s="44">
        <v>60</v>
      </c>
      <c r="K93" s="44">
        <v>60</v>
      </c>
      <c r="L93" s="44">
        <v>60</v>
      </c>
      <c r="M93" s="44">
        <v>10</v>
      </c>
      <c r="N93" s="44">
        <v>10</v>
      </c>
      <c r="O93" s="44">
        <v>10</v>
      </c>
      <c r="P93" s="44">
        <v>10</v>
      </c>
      <c r="Q93" s="44">
        <v>10</v>
      </c>
      <c r="R93" s="44"/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60</v>
      </c>
      <c r="Z93" s="44">
        <v>60</v>
      </c>
      <c r="AA93" s="44">
        <v>60</v>
      </c>
      <c r="AB93" s="44">
        <v>60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22"/>
        <v>60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30</v>
      </c>
      <c r="C94" s="43">
        <v>30</v>
      </c>
      <c r="D94" s="43">
        <v>30</v>
      </c>
      <c r="E94" s="43">
        <v>22.5</v>
      </c>
      <c r="F94" s="43">
        <v>30</v>
      </c>
      <c r="G94" s="43">
        <v>30</v>
      </c>
      <c r="H94" s="43">
        <v>30</v>
      </c>
      <c r="I94" s="43">
        <v>30</v>
      </c>
      <c r="J94" s="43">
        <v>30</v>
      </c>
      <c r="K94" s="43">
        <v>30</v>
      </c>
      <c r="L94" s="43">
        <v>30</v>
      </c>
      <c r="M94" s="43">
        <v>8.6</v>
      </c>
      <c r="N94" s="43">
        <v>4.8</v>
      </c>
      <c r="O94" s="43">
        <v>4.8</v>
      </c>
      <c r="P94" s="43">
        <v>4.8</v>
      </c>
      <c r="Q94" s="43">
        <v>4.8</v>
      </c>
      <c r="R94" s="43"/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28</v>
      </c>
      <c r="Z94" s="43">
        <v>28</v>
      </c>
      <c r="AA94" s="43">
        <v>28</v>
      </c>
      <c r="AB94" s="43">
        <v>28</v>
      </c>
      <c r="AC94" s="43">
        <v>28</v>
      </c>
      <c r="AD94" s="43">
        <v>28</v>
      </c>
      <c r="AE94" s="43">
        <v>28</v>
      </c>
      <c r="AF94" s="43">
        <v>28</v>
      </c>
      <c r="AG94" s="64">
        <v>32</v>
      </c>
      <c r="AH94" s="46">
        <f t="shared" si="22"/>
        <v>30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13.56</v>
      </c>
      <c r="C95" s="77">
        <v>13.56</v>
      </c>
      <c r="D95" s="77">
        <v>13.56</v>
      </c>
      <c r="E95" s="77">
        <v>10</v>
      </c>
      <c r="F95" s="77">
        <v>13.56</v>
      </c>
      <c r="G95" s="77">
        <v>13.56</v>
      </c>
      <c r="H95" s="77">
        <v>13.56</v>
      </c>
      <c r="I95" s="77">
        <v>13.56</v>
      </c>
      <c r="J95" s="77">
        <v>13.56</v>
      </c>
      <c r="K95" s="77">
        <v>13.56</v>
      </c>
      <c r="L95" s="77">
        <v>13.56</v>
      </c>
      <c r="M95" s="77">
        <v>3.7</v>
      </c>
      <c r="N95" s="77">
        <v>2.1</v>
      </c>
      <c r="O95" s="77">
        <v>2.1</v>
      </c>
      <c r="P95" s="77">
        <v>2.1</v>
      </c>
      <c r="Q95" s="77">
        <v>2.1</v>
      </c>
      <c r="R95" s="77"/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12</v>
      </c>
      <c r="Z95" s="77">
        <v>12</v>
      </c>
      <c r="AA95" s="77">
        <v>12</v>
      </c>
      <c r="AB95" s="77">
        <v>12</v>
      </c>
      <c r="AC95" s="77">
        <v>12</v>
      </c>
      <c r="AD95" s="77">
        <v>12</v>
      </c>
      <c r="AE95" s="77">
        <v>12</v>
      </c>
      <c r="AF95" s="77">
        <v>12</v>
      </c>
      <c r="AG95" s="78">
        <v>14</v>
      </c>
      <c r="AH95" s="46">
        <f t="shared" si="22"/>
        <v>13.56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-130</v>
      </c>
      <c r="BH95" s="82">
        <v>0</v>
      </c>
      <c r="BI95" s="82">
        <v>67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E96" si="34">B93+B94+B95</f>
        <v>103.56</v>
      </c>
      <c r="C96" s="70">
        <f t="shared" si="34"/>
        <v>103.56</v>
      </c>
      <c r="D96" s="70">
        <f t="shared" si="34"/>
        <v>103.56</v>
      </c>
      <c r="E96" s="70">
        <f t="shared" si="34"/>
        <v>60.5</v>
      </c>
      <c r="F96" s="70">
        <f t="shared" si="34"/>
        <v>103.56</v>
      </c>
      <c r="G96" s="70">
        <f t="shared" si="34"/>
        <v>103.56</v>
      </c>
      <c r="H96" s="70">
        <f t="shared" si="34"/>
        <v>103.56</v>
      </c>
      <c r="I96" s="70">
        <f t="shared" si="34"/>
        <v>103.56</v>
      </c>
      <c r="J96" s="70">
        <f t="shared" si="34"/>
        <v>103.56</v>
      </c>
      <c r="K96" s="70">
        <f t="shared" si="34"/>
        <v>103.56</v>
      </c>
      <c r="L96" s="70">
        <f t="shared" si="34"/>
        <v>103.56</v>
      </c>
      <c r="M96" s="70">
        <f>M93+M94+M95</f>
        <v>22.3</v>
      </c>
      <c r="N96" s="70">
        <f>N93+N94+N95</f>
        <v>16.900000000000002</v>
      </c>
      <c r="O96" s="70">
        <f>O93+O94+O95</f>
        <v>16.900000000000002</v>
      </c>
      <c r="P96" s="70">
        <f>P93+P94+P95</f>
        <v>16.900000000000002</v>
      </c>
      <c r="Q96" s="70">
        <f>Q93+Q94+Q95</f>
        <v>16.900000000000002</v>
      </c>
      <c r="R96" s="70">
        <f t="shared" si="34"/>
        <v>0</v>
      </c>
      <c r="S96" s="70">
        <f t="shared" si="34"/>
        <v>0</v>
      </c>
      <c r="T96" s="70">
        <f t="shared" ref="T96:Y96" si="35">T93+T94+T95</f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100</v>
      </c>
      <c r="Z96" s="70">
        <v>100</v>
      </c>
      <c r="AA96" s="70">
        <v>100</v>
      </c>
      <c r="AB96" s="70">
        <f t="shared" si="34"/>
        <v>100</v>
      </c>
      <c r="AC96" s="70">
        <f t="shared" si="34"/>
        <v>100</v>
      </c>
      <c r="AD96" s="70">
        <f t="shared" si="34"/>
        <v>100</v>
      </c>
      <c r="AE96" s="70">
        <f t="shared" si="34"/>
        <v>100</v>
      </c>
      <c r="AF96" s="70">
        <f>AF93+AF94+AF95</f>
        <v>100</v>
      </c>
      <c r="AG96" s="80">
        <f>SUM(AG93:AG95)</f>
        <v>106</v>
      </c>
      <c r="AH96" s="46">
        <f t="shared" si="22"/>
        <v>103.56</v>
      </c>
      <c r="AI96" s="47">
        <f t="shared" si="23"/>
        <v>0</v>
      </c>
      <c r="AK96" s="49"/>
      <c r="AY96" s="82"/>
      <c r="BF96" s="81"/>
      <c r="BG96" s="82">
        <v>-109.3</v>
      </c>
      <c r="BH96" s="82">
        <v>0</v>
      </c>
      <c r="BI96" s="82">
        <v>64.7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-164</v>
      </c>
      <c r="C97" s="44">
        <v>-130</v>
      </c>
      <c r="D97" s="44">
        <v>-109.3</v>
      </c>
      <c r="E97" s="44">
        <v>-71</v>
      </c>
      <c r="F97" s="44">
        <v>-90</v>
      </c>
      <c r="G97" s="44">
        <v>-90</v>
      </c>
      <c r="H97" s="44">
        <v>-105</v>
      </c>
      <c r="I97" s="44">
        <v>-90</v>
      </c>
      <c r="J97" s="44">
        <v>-101</v>
      </c>
      <c r="K97" s="44">
        <v>-100</v>
      </c>
      <c r="L97" s="44">
        <v>-121</v>
      </c>
      <c r="M97" s="44">
        <v>269</v>
      </c>
      <c r="N97" s="44">
        <v>251</v>
      </c>
      <c r="O97" s="44">
        <v>271</v>
      </c>
      <c r="P97" s="44">
        <v>338</v>
      </c>
      <c r="Q97" s="44">
        <v>390</v>
      </c>
      <c r="R97" s="44" t="s">
        <v>304</v>
      </c>
      <c r="S97" s="44">
        <v>317</v>
      </c>
      <c r="T97" s="44">
        <v>358.4</v>
      </c>
      <c r="U97" s="44">
        <v>405.2</v>
      </c>
      <c r="V97" s="44">
        <v>333.6</v>
      </c>
      <c r="W97" s="44">
        <v>123.5</v>
      </c>
      <c r="X97" s="44">
        <v>151.1</v>
      </c>
      <c r="Y97" s="44">
        <v>32.799999999999997</v>
      </c>
      <c r="Z97" s="44">
        <v>43.4</v>
      </c>
      <c r="AA97" s="44">
        <v>28.3</v>
      </c>
      <c r="AB97" s="44">
        <v>-93</v>
      </c>
      <c r="AC97" s="44">
        <v>-104.3</v>
      </c>
      <c r="AD97" s="44">
        <v>-111.3</v>
      </c>
      <c r="AE97" s="44">
        <v>-100.6</v>
      </c>
      <c r="AF97" s="44">
        <v>35</v>
      </c>
      <c r="AG97" s="61"/>
      <c r="AH97" s="46">
        <f t="shared" si="22"/>
        <v>405.2</v>
      </c>
      <c r="AI97" s="47">
        <f t="shared" si="23"/>
        <v>-164</v>
      </c>
      <c r="AK97" s="49"/>
      <c r="AY97" s="82"/>
      <c r="BF97" s="81"/>
      <c r="BG97" s="82">
        <v>-71</v>
      </c>
      <c r="BH97" s="82">
        <v>0</v>
      </c>
      <c r="BI97" s="82">
        <v>63.3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>
        <v>0</v>
      </c>
      <c r="N98" s="43">
        <v>0</v>
      </c>
      <c r="O98" s="43">
        <v>0</v>
      </c>
      <c r="P98" s="43">
        <v>0</v>
      </c>
      <c r="Q98" s="43">
        <v>0</v>
      </c>
      <c r="R98" s="43" t="s">
        <v>305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-90</v>
      </c>
      <c r="BH98" s="82">
        <v>0</v>
      </c>
      <c r="BI98" s="82">
        <v>63.3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66.099999999999994</v>
      </c>
      <c r="C99" s="43">
        <v>67</v>
      </c>
      <c r="D99" s="43">
        <v>64.7</v>
      </c>
      <c r="E99" s="43">
        <v>63.3</v>
      </c>
      <c r="F99" s="43">
        <v>63.3</v>
      </c>
      <c r="G99" s="43">
        <v>63.3</v>
      </c>
      <c r="H99" s="43">
        <v>56.9</v>
      </c>
      <c r="I99" s="43">
        <v>55.7</v>
      </c>
      <c r="J99" s="43">
        <v>48.8</v>
      </c>
      <c r="K99" s="43">
        <v>52.4</v>
      </c>
      <c r="L99" s="43">
        <v>52.7</v>
      </c>
      <c r="M99" s="43">
        <v>103</v>
      </c>
      <c r="N99" s="43">
        <v>121</v>
      </c>
      <c r="O99" s="43">
        <v>135</v>
      </c>
      <c r="P99" s="43">
        <v>135</v>
      </c>
      <c r="Q99" s="43">
        <v>129.5</v>
      </c>
      <c r="R99" s="43" t="s">
        <v>304</v>
      </c>
      <c r="S99" s="43">
        <v>146.80000000000001</v>
      </c>
      <c r="T99" s="43">
        <v>129.4</v>
      </c>
      <c r="U99" s="43">
        <v>134.69999999999999</v>
      </c>
      <c r="V99" s="43">
        <v>143.6</v>
      </c>
      <c r="W99" s="43">
        <v>146.69999999999999</v>
      </c>
      <c r="X99" s="43">
        <v>115.4</v>
      </c>
      <c r="Y99" s="43">
        <v>56.6</v>
      </c>
      <c r="Z99" s="43">
        <v>63.2</v>
      </c>
      <c r="AA99" s="43">
        <v>63.6</v>
      </c>
      <c r="AB99" s="43">
        <v>66</v>
      </c>
      <c r="AC99" s="43">
        <v>67.599999999999994</v>
      </c>
      <c r="AD99" s="43">
        <v>72.599999999999994</v>
      </c>
      <c r="AE99" s="43">
        <v>72.8</v>
      </c>
      <c r="AF99" s="43">
        <v>69.7</v>
      </c>
      <c r="AG99" s="89"/>
      <c r="AH99" s="46">
        <f t="shared" si="22"/>
        <v>146.80000000000001</v>
      </c>
      <c r="AI99" s="47">
        <f t="shared" si="23"/>
        <v>48.8</v>
      </c>
      <c r="AK99" s="90"/>
      <c r="AL99" s="91"/>
      <c r="AM99" s="91"/>
      <c r="AN99" s="92"/>
      <c r="AY99" s="82"/>
      <c r="BF99" s="82"/>
      <c r="BG99" s="82">
        <v>-90</v>
      </c>
      <c r="BH99" s="82">
        <v>0</v>
      </c>
      <c r="BI99" s="82">
        <v>63.3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13</v>
      </c>
      <c r="R100" s="43" t="s">
        <v>306</v>
      </c>
      <c r="S100" s="93">
        <v>11.8</v>
      </c>
      <c r="T100" s="93">
        <v>13.1</v>
      </c>
      <c r="U100" s="93">
        <v>14.6</v>
      </c>
      <c r="V100" s="93">
        <v>16.7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2"/>
        <v>16.7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-90</v>
      </c>
      <c r="BH100" s="82">
        <v>0</v>
      </c>
      <c r="BI100" s="82">
        <v>55.7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34.700000000000003</v>
      </c>
      <c r="N101" s="44">
        <v>39.700000000000003</v>
      </c>
      <c r="O101" s="44">
        <v>50</v>
      </c>
      <c r="P101" s="44">
        <v>54</v>
      </c>
      <c r="Q101" s="44">
        <v>50</v>
      </c>
      <c r="R101" s="43" t="s">
        <v>307</v>
      </c>
      <c r="S101" s="44">
        <v>50.6</v>
      </c>
      <c r="T101" s="44">
        <v>52.5</v>
      </c>
      <c r="U101" s="44">
        <v>54.6</v>
      </c>
      <c r="V101" s="44">
        <v>54.4</v>
      </c>
      <c r="W101" s="44">
        <v>53.2</v>
      </c>
      <c r="X101" s="44">
        <v>46.9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2"/>
        <v>54.6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-100</v>
      </c>
      <c r="BH101" s="82">
        <v>0</v>
      </c>
      <c r="BI101" s="82">
        <v>52.4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17.3</v>
      </c>
      <c r="C102" s="97">
        <v>22.3</v>
      </c>
      <c r="D102" s="97">
        <v>19</v>
      </c>
      <c r="E102" s="97">
        <v>18</v>
      </c>
      <c r="F102" s="97">
        <v>18</v>
      </c>
      <c r="G102" s="97">
        <v>18</v>
      </c>
      <c r="H102" s="97">
        <v>15.5</v>
      </c>
      <c r="I102" s="97">
        <v>16.2</v>
      </c>
      <c r="J102" s="97">
        <v>10</v>
      </c>
      <c r="K102" s="97">
        <v>11.1</v>
      </c>
      <c r="L102" s="97">
        <v>25</v>
      </c>
      <c r="M102" s="97">
        <v>44.7</v>
      </c>
      <c r="N102" s="97">
        <v>57</v>
      </c>
      <c r="O102" s="97">
        <v>58</v>
      </c>
      <c r="P102" s="97">
        <v>52</v>
      </c>
      <c r="Q102" s="97">
        <v>51</v>
      </c>
      <c r="R102" s="43" t="s">
        <v>308</v>
      </c>
      <c r="S102" s="97">
        <v>57.5</v>
      </c>
      <c r="T102" s="97">
        <v>56.7</v>
      </c>
      <c r="U102" s="97">
        <v>55.8</v>
      </c>
      <c r="V102" s="97">
        <v>58.5</v>
      </c>
      <c r="W102" s="97">
        <v>56.8</v>
      </c>
      <c r="X102" s="97">
        <v>43.4</v>
      </c>
      <c r="Y102" s="97">
        <v>23.9</v>
      </c>
      <c r="Z102" s="97">
        <v>15.3</v>
      </c>
      <c r="AA102" s="97">
        <v>24.7</v>
      </c>
      <c r="AB102" s="97">
        <v>24</v>
      </c>
      <c r="AC102" s="97">
        <v>23.9</v>
      </c>
      <c r="AD102" s="97">
        <v>18.3</v>
      </c>
      <c r="AE102" s="97">
        <v>23.8</v>
      </c>
      <c r="AF102" s="97">
        <v>18.7</v>
      </c>
      <c r="AG102" s="89"/>
      <c r="AH102" s="46">
        <f t="shared" si="22"/>
        <v>58.5</v>
      </c>
      <c r="AI102" s="47">
        <f t="shared" si="23"/>
        <v>10</v>
      </c>
      <c r="AK102" s="94"/>
      <c r="AL102" s="44"/>
      <c r="AM102" s="44"/>
      <c r="AN102" s="98"/>
      <c r="AY102" s="82"/>
      <c r="BF102" s="82"/>
      <c r="BG102" s="82">
        <v>269</v>
      </c>
      <c r="BH102" s="82">
        <v>0</v>
      </c>
      <c r="BI102" s="82">
        <v>103</v>
      </c>
      <c r="BJ102" s="82">
        <v>0</v>
      </c>
      <c r="BK102" s="82">
        <v>34.700000000000003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43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42"/>
      <c r="AY103" s="82"/>
      <c r="BF103" s="82"/>
      <c r="BG103" s="82">
        <v>251</v>
      </c>
      <c r="BH103" s="82">
        <v>0</v>
      </c>
      <c r="BI103" s="82">
        <v>121</v>
      </c>
      <c r="BJ103" s="82">
        <v>0</v>
      </c>
      <c r="BK103" s="82">
        <v>39.700000000000003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43" t="s">
        <v>309</v>
      </c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43"/>
      <c r="BF104" s="82"/>
      <c r="BG104" s="82">
        <v>271</v>
      </c>
      <c r="BH104" s="82">
        <v>0</v>
      </c>
      <c r="BI104" s="82">
        <v>135</v>
      </c>
      <c r="BJ104" s="82">
        <v>0</v>
      </c>
      <c r="BK104" s="82">
        <v>50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43" t="s">
        <v>310</v>
      </c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338</v>
      </c>
      <c r="BH105" s="82">
        <v>0</v>
      </c>
      <c r="BI105" s="82">
        <v>135</v>
      </c>
      <c r="BJ105" s="82">
        <v>0</v>
      </c>
      <c r="BK105" s="82">
        <v>54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43" t="s">
        <v>311</v>
      </c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390</v>
      </c>
      <c r="BH106" s="82">
        <v>0</v>
      </c>
      <c r="BI106" s="82">
        <v>129.5</v>
      </c>
      <c r="BJ106" s="82">
        <v>13</v>
      </c>
      <c r="BK106" s="82">
        <v>50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43" t="s">
        <v>312</v>
      </c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 t="str">
        <v>S</v>
      </c>
      <c r="BH107" s="82" t="str">
        <v>Y</v>
      </c>
      <c r="BI107" s="82" t="str">
        <v>S</v>
      </c>
      <c r="BJ107" s="82" t="str">
        <v>T</v>
      </c>
      <c r="BK107" s="82" t="str">
        <v>E</v>
      </c>
      <c r="BL107" s="82" t="str">
        <v xml:space="preserve">N </v>
      </c>
    </row>
    <row r="108" spans="1:64" ht="15.75" thickBot="1">
      <c r="A108" s="87" t="s">
        <v>136</v>
      </c>
      <c r="B108" s="70">
        <f t="shared" ref="B108:AF108" si="36">SUMIF(B97:B107,"&gt;0")</f>
        <v>83.399999999999991</v>
      </c>
      <c r="C108" s="70">
        <f t="shared" si="36"/>
        <v>89.3</v>
      </c>
      <c r="D108" s="70">
        <f t="shared" si="36"/>
        <v>83.7</v>
      </c>
      <c r="E108" s="70">
        <f t="shared" si="36"/>
        <v>81.3</v>
      </c>
      <c r="F108" s="70">
        <f t="shared" si="36"/>
        <v>81.3</v>
      </c>
      <c r="G108" s="70">
        <f t="shared" si="36"/>
        <v>81.3</v>
      </c>
      <c r="H108" s="70">
        <f t="shared" si="36"/>
        <v>72.400000000000006</v>
      </c>
      <c r="I108" s="70">
        <f t="shared" si="36"/>
        <v>71.900000000000006</v>
      </c>
      <c r="J108" s="70">
        <f t="shared" si="36"/>
        <v>58.8</v>
      </c>
      <c r="K108" s="70">
        <f t="shared" si="36"/>
        <v>63.5</v>
      </c>
      <c r="L108" s="70">
        <f t="shared" si="36"/>
        <v>77.7</v>
      </c>
      <c r="M108" s="70">
        <f>SUMIF(M97:M107,"&gt;0")</f>
        <v>451.4</v>
      </c>
      <c r="N108" s="70">
        <f>SUMIF(N97:N107,"&gt;0")</f>
        <v>468.7</v>
      </c>
      <c r="O108" s="70">
        <f>SUMIF(O97:O107,"&gt;0")</f>
        <v>514</v>
      </c>
      <c r="P108" s="70">
        <f>SUMIF(P97:P107,"&gt;0")</f>
        <v>579</v>
      </c>
      <c r="Q108" s="70">
        <f>SUMIF(Q97:Q107,"&gt;0")</f>
        <v>633.5</v>
      </c>
      <c r="R108" s="70">
        <f t="shared" si="36"/>
        <v>0</v>
      </c>
      <c r="S108" s="70">
        <f t="shared" si="36"/>
        <v>583.70000000000005</v>
      </c>
      <c r="T108" s="70">
        <f t="shared" ref="T108:Y108" si="37">SUMIF(T97:T107,"&gt;0")</f>
        <v>610.1</v>
      </c>
      <c r="U108" s="70">
        <f t="shared" si="37"/>
        <v>664.9</v>
      </c>
      <c r="V108" s="70">
        <f t="shared" si="37"/>
        <v>606.80000000000007</v>
      </c>
      <c r="W108" s="70">
        <f t="shared" si="37"/>
        <v>380.2</v>
      </c>
      <c r="X108" s="70">
        <f t="shared" si="37"/>
        <v>356.79999999999995</v>
      </c>
      <c r="Y108" s="70">
        <f t="shared" si="37"/>
        <v>113.30000000000001</v>
      </c>
      <c r="Z108" s="70">
        <v>121.89999999999999</v>
      </c>
      <c r="AA108" s="70">
        <v>121.89999999999999</v>
      </c>
      <c r="AB108" s="70">
        <f t="shared" si="36"/>
        <v>90</v>
      </c>
      <c r="AC108" s="70">
        <f t="shared" si="36"/>
        <v>91.5</v>
      </c>
      <c r="AD108" s="70">
        <f t="shared" si="36"/>
        <v>90.899999999999991</v>
      </c>
      <c r="AE108" s="70">
        <f t="shared" si="36"/>
        <v>96.6</v>
      </c>
      <c r="AF108" s="70">
        <f t="shared" si="36"/>
        <v>123.4</v>
      </c>
      <c r="AG108" s="104">
        <f>SUM(AG97:AG107)</f>
        <v>0</v>
      </c>
      <c r="AH108" s="46">
        <f t="shared" si="22"/>
        <v>664.9</v>
      </c>
      <c r="AI108" s="47">
        <f t="shared" si="23"/>
        <v>0</v>
      </c>
      <c r="AJ108" s="105">
        <f t="array" ref="AJ108">MIN(IF(B108:AF108&lt;&gt;0,B108:AF108))</f>
        <v>58.8</v>
      </c>
      <c r="BF108" s="82"/>
      <c r="BG108" s="82">
        <v>317</v>
      </c>
      <c r="BH108" s="82">
        <v>0</v>
      </c>
      <c r="BI108" s="82">
        <v>146.80000000000001</v>
      </c>
      <c r="BJ108" s="82">
        <v>11.8</v>
      </c>
      <c r="BK108" s="82">
        <v>50.6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358.4</v>
      </c>
      <c r="BH109" s="82">
        <v>0</v>
      </c>
      <c r="BI109" s="82">
        <v>129.4</v>
      </c>
      <c r="BJ109" s="82">
        <v>13.1</v>
      </c>
      <c r="BK109" s="82">
        <v>52.5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405.2</v>
      </c>
      <c r="BH110" s="82">
        <v>0</v>
      </c>
      <c r="BI110" s="82">
        <v>134.69999999999999</v>
      </c>
      <c r="BJ110" s="82">
        <v>14.6</v>
      </c>
      <c r="BK110" s="82">
        <v>54.6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333.6</v>
      </c>
      <c r="BH111" s="82">
        <v>0</v>
      </c>
      <c r="BI111" s="82">
        <v>143.6</v>
      </c>
      <c r="BJ111" s="82">
        <v>16.7</v>
      </c>
      <c r="BK111" s="82">
        <v>54.4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151.1</v>
      </c>
      <c r="BH112" s="82">
        <v>0</v>
      </c>
      <c r="BI112" s="82">
        <v>115.4</v>
      </c>
      <c r="BJ112" s="82">
        <v>0</v>
      </c>
      <c r="BK112" s="82">
        <v>46.9</v>
      </c>
      <c r="BL112" s="82">
        <v>0</v>
      </c>
    </row>
    <row r="113" spans="1:64" ht="15.75" thickBot="1">
      <c r="A113" s="87" t="s">
        <v>141</v>
      </c>
      <c r="B113" s="108">
        <f t="shared" ref="B113:AG113" si="38">B71+B78+B96+B92+B108+B112</f>
        <v>1666.2600000000002</v>
      </c>
      <c r="C113" s="108">
        <f t="shared" si="38"/>
        <v>1825.4600000000003</v>
      </c>
      <c r="D113" s="108">
        <f t="shared" si="38"/>
        <v>1770.7600000000002</v>
      </c>
      <c r="E113" s="108">
        <f t="shared" si="38"/>
        <v>1509.5900000000001</v>
      </c>
      <c r="F113" s="108">
        <f t="shared" si="38"/>
        <v>1768.3600000000001</v>
      </c>
      <c r="G113" s="108">
        <f t="shared" si="38"/>
        <v>1768.3600000000001</v>
      </c>
      <c r="H113" s="108">
        <f t="shared" si="38"/>
        <v>1778.6600000000003</v>
      </c>
      <c r="I113" s="108">
        <f t="shared" si="38"/>
        <v>1780.1600000000003</v>
      </c>
      <c r="J113" s="108">
        <f t="shared" si="38"/>
        <v>1845.0600000000002</v>
      </c>
      <c r="K113" s="108">
        <f t="shared" si="38"/>
        <v>1899.7600000000002</v>
      </c>
      <c r="L113" s="108">
        <f t="shared" si="38"/>
        <v>1913.9600000000003</v>
      </c>
      <c r="M113" s="108">
        <f>M71+M78+M96+M92+M108+M112</f>
        <v>1757</v>
      </c>
      <c r="N113" s="108">
        <f>N71+N78+N96+N92+N108+N112</f>
        <v>1812.7</v>
      </c>
      <c r="O113" s="108">
        <f>O71+O78+O96+O92+O108+O112</f>
        <v>1913.0000000000002</v>
      </c>
      <c r="P113" s="108">
        <f>P71+P78+P96+P92+P108+P112</f>
        <v>1974.3300000000002</v>
      </c>
      <c r="Q113" s="108">
        <f>Q71+Q78+Q96+Q92+Q108+Q112</f>
        <v>1817.83</v>
      </c>
      <c r="R113" s="108">
        <f t="shared" si="38"/>
        <v>202</v>
      </c>
      <c r="S113" s="108">
        <f t="shared" si="38"/>
        <v>1729.03</v>
      </c>
      <c r="T113" s="108">
        <f t="shared" ref="T113:Y113" si="39">T71+T78+T96+T92+T108+T112</f>
        <v>1758.83</v>
      </c>
      <c r="U113" s="108">
        <f t="shared" si="39"/>
        <v>1808.83</v>
      </c>
      <c r="V113" s="108">
        <f t="shared" si="39"/>
        <v>1753.73</v>
      </c>
      <c r="W113" s="108">
        <f t="shared" si="39"/>
        <v>1741.53</v>
      </c>
      <c r="X113" s="108">
        <f t="shared" si="39"/>
        <v>1728.53</v>
      </c>
      <c r="Y113" s="108">
        <f t="shared" si="39"/>
        <v>1869.0299999999997</v>
      </c>
      <c r="Z113" s="108">
        <v>1978.1000000000001</v>
      </c>
      <c r="AA113" s="108">
        <v>1978.1000000000001</v>
      </c>
      <c r="AB113" s="108">
        <f t="shared" si="38"/>
        <v>2038.0000000000002</v>
      </c>
      <c r="AC113" s="108">
        <f t="shared" si="38"/>
        <v>2062</v>
      </c>
      <c r="AD113" s="108">
        <f t="shared" si="38"/>
        <v>1978.8000000000002</v>
      </c>
      <c r="AE113" s="108">
        <f t="shared" si="38"/>
        <v>1928.6000000000001</v>
      </c>
      <c r="AF113" s="108">
        <f t="shared" si="38"/>
        <v>1751.3000000000002</v>
      </c>
      <c r="AG113" s="80">
        <f t="shared" si="38"/>
        <v>3169.915</v>
      </c>
      <c r="AH113" s="46">
        <f t="shared" si="22"/>
        <v>2062</v>
      </c>
      <c r="AI113" s="47">
        <f t="shared" si="23"/>
        <v>202</v>
      </c>
      <c r="BF113" s="81"/>
      <c r="BG113" s="82">
        <v>43.4</v>
      </c>
      <c r="BH113" s="82">
        <v>0</v>
      </c>
      <c r="BI113" s="82">
        <v>63.2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>
        <v>80</v>
      </c>
      <c r="AA114" s="110">
        <v>80</v>
      </c>
      <c r="AB114" s="110"/>
      <c r="AC114" s="110"/>
      <c r="AD114" s="110"/>
      <c r="AE114" s="110"/>
      <c r="AF114" s="110"/>
      <c r="AG114" s="104"/>
      <c r="AH114" s="46">
        <f t="shared" si="22"/>
        <v>80</v>
      </c>
      <c r="AI114" s="47">
        <f t="shared" si="23"/>
        <v>80</v>
      </c>
      <c r="BF114" s="81"/>
      <c r="BG114" s="82">
        <v>-93</v>
      </c>
      <c r="BH114" s="82">
        <v>0</v>
      </c>
      <c r="BI114" s="82">
        <v>66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AF115" si="40">B113+B114</f>
        <v>1666.2600000000002</v>
      </c>
      <c r="C115" s="108">
        <f t="shared" si="40"/>
        <v>1825.4600000000003</v>
      </c>
      <c r="D115" s="108">
        <f t="shared" si="40"/>
        <v>1770.7600000000002</v>
      </c>
      <c r="E115" s="108">
        <f t="shared" si="40"/>
        <v>1509.5900000000001</v>
      </c>
      <c r="F115" s="108">
        <f t="shared" si="40"/>
        <v>1768.3600000000001</v>
      </c>
      <c r="G115" s="108">
        <f t="shared" si="40"/>
        <v>1768.3600000000001</v>
      </c>
      <c r="H115" s="108">
        <f t="shared" si="40"/>
        <v>1778.6600000000003</v>
      </c>
      <c r="I115" s="108">
        <f t="shared" si="40"/>
        <v>1780.1600000000003</v>
      </c>
      <c r="J115" s="108">
        <f t="shared" si="40"/>
        <v>1845.0600000000002</v>
      </c>
      <c r="K115" s="108">
        <f t="shared" si="40"/>
        <v>1899.7600000000002</v>
      </c>
      <c r="L115" s="108">
        <f t="shared" si="40"/>
        <v>1913.9600000000003</v>
      </c>
      <c r="M115" s="108">
        <f>M113+M114</f>
        <v>1757</v>
      </c>
      <c r="N115" s="108">
        <f>N113+N114</f>
        <v>1812.7</v>
      </c>
      <c r="O115" s="108">
        <f>O113+O114</f>
        <v>1913.0000000000002</v>
      </c>
      <c r="P115" s="108">
        <f>P113+P114</f>
        <v>1974.3300000000002</v>
      </c>
      <c r="Q115" s="108">
        <f>Q113+Q114</f>
        <v>1817.83</v>
      </c>
      <c r="R115" s="108">
        <f t="shared" si="40"/>
        <v>202</v>
      </c>
      <c r="S115" s="108">
        <f t="shared" si="40"/>
        <v>1729.03</v>
      </c>
      <c r="T115" s="108">
        <f t="shared" ref="T115:Y115" si="41">T113+T114</f>
        <v>1758.83</v>
      </c>
      <c r="U115" s="108">
        <f t="shared" si="41"/>
        <v>1808.83</v>
      </c>
      <c r="V115" s="108">
        <f t="shared" si="41"/>
        <v>1753.73</v>
      </c>
      <c r="W115" s="108">
        <f t="shared" si="41"/>
        <v>1741.53</v>
      </c>
      <c r="X115" s="108">
        <f t="shared" si="41"/>
        <v>1728.53</v>
      </c>
      <c r="Y115" s="108">
        <f t="shared" si="41"/>
        <v>1869.0299999999997</v>
      </c>
      <c r="Z115" s="108">
        <v>2058.1000000000004</v>
      </c>
      <c r="AA115" s="108">
        <v>2058.1000000000004</v>
      </c>
      <c r="AB115" s="108">
        <f t="shared" si="40"/>
        <v>2038.0000000000002</v>
      </c>
      <c r="AC115" s="108">
        <f t="shared" si="40"/>
        <v>2062</v>
      </c>
      <c r="AD115" s="108">
        <f t="shared" si="40"/>
        <v>1978.8000000000002</v>
      </c>
      <c r="AE115" s="108">
        <f t="shared" si="40"/>
        <v>1928.6000000000001</v>
      </c>
      <c r="AF115" s="108">
        <f t="shared" si="40"/>
        <v>1751.3000000000002</v>
      </c>
      <c r="AG115" s="104">
        <f>AG112+AG108+AG96+AG92+AG71+AG114</f>
        <v>2463.5149999999999</v>
      </c>
      <c r="AH115" s="46">
        <f t="shared" si="22"/>
        <v>2062</v>
      </c>
      <c r="AI115" s="47">
        <f t="shared" si="23"/>
        <v>202</v>
      </c>
      <c r="BF115" s="81"/>
      <c r="BG115" s="82">
        <v>-111.3</v>
      </c>
      <c r="BH115" s="82">
        <v>0</v>
      </c>
      <c r="BI115" s="82">
        <v>72.599999999999994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AF116" si="42">B115-(B123)</f>
        <v>1502.2600000000002</v>
      </c>
      <c r="C116" s="108">
        <f t="shared" si="42"/>
        <v>1695.4600000000003</v>
      </c>
      <c r="D116" s="108">
        <f t="shared" si="42"/>
        <v>1661.4600000000003</v>
      </c>
      <c r="E116" s="108">
        <f t="shared" si="42"/>
        <v>1438.5900000000001</v>
      </c>
      <c r="F116" s="108">
        <f t="shared" si="42"/>
        <v>1678.3600000000001</v>
      </c>
      <c r="G116" s="108">
        <f t="shared" si="42"/>
        <v>1678.3600000000001</v>
      </c>
      <c r="H116" s="108">
        <f t="shared" si="42"/>
        <v>1673.6600000000003</v>
      </c>
      <c r="I116" s="108">
        <f t="shared" si="42"/>
        <v>1690.1600000000003</v>
      </c>
      <c r="J116" s="108">
        <f t="shared" si="42"/>
        <v>1744.0600000000002</v>
      </c>
      <c r="K116" s="108">
        <f t="shared" si="42"/>
        <v>1799.7600000000002</v>
      </c>
      <c r="L116" s="108">
        <f t="shared" si="42"/>
        <v>1792.9600000000003</v>
      </c>
      <c r="M116" s="108">
        <f>M115-(M123)</f>
        <v>1757</v>
      </c>
      <c r="N116" s="108">
        <f>N115-(N123)</f>
        <v>1812.7</v>
      </c>
      <c r="O116" s="108">
        <f>O115-(O123)</f>
        <v>1913.0000000000002</v>
      </c>
      <c r="P116" s="108">
        <f>P115-(P123)</f>
        <v>1974.3300000000002</v>
      </c>
      <c r="Q116" s="108">
        <f>Q115-(Q123)</f>
        <v>1817.83</v>
      </c>
      <c r="R116" s="108">
        <f t="shared" si="42"/>
        <v>202</v>
      </c>
      <c r="S116" s="108">
        <f t="shared" si="42"/>
        <v>1729.03</v>
      </c>
      <c r="T116" s="108">
        <f t="shared" ref="T116:Y116" si="43">T115-(T123)</f>
        <v>1758.83</v>
      </c>
      <c r="U116" s="108">
        <f t="shared" si="43"/>
        <v>1808.83</v>
      </c>
      <c r="V116" s="108">
        <f t="shared" si="43"/>
        <v>1753.73</v>
      </c>
      <c r="W116" s="108">
        <f t="shared" si="43"/>
        <v>1741.53</v>
      </c>
      <c r="X116" s="108">
        <f t="shared" si="43"/>
        <v>1728.53</v>
      </c>
      <c r="Y116" s="108">
        <f t="shared" si="43"/>
        <v>1869.0299999999997</v>
      </c>
      <c r="Z116" s="108">
        <v>2058.1000000000004</v>
      </c>
      <c r="AA116" s="108">
        <v>2058.1000000000004</v>
      </c>
      <c r="AB116" s="108">
        <f t="shared" si="42"/>
        <v>1945.0000000000002</v>
      </c>
      <c r="AC116" s="108">
        <f t="shared" si="42"/>
        <v>1957.7</v>
      </c>
      <c r="AD116" s="108">
        <f t="shared" si="42"/>
        <v>1867.5000000000002</v>
      </c>
      <c r="AE116" s="108">
        <f t="shared" si="42"/>
        <v>1828.0000000000002</v>
      </c>
      <c r="AF116" s="108">
        <f t="shared" si="42"/>
        <v>1751.3000000000002</v>
      </c>
      <c r="AG116" s="104"/>
      <c r="AH116" s="46">
        <f t="shared" si="22"/>
        <v>2058.1000000000004</v>
      </c>
      <c r="AI116" s="47">
        <f t="shared" si="23"/>
        <v>202</v>
      </c>
      <c r="BF116" s="81"/>
      <c r="BG116" s="82">
        <v>-100.6</v>
      </c>
      <c r="BH116" s="82">
        <v>0</v>
      </c>
      <c r="BI116" s="82">
        <v>72.8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4">IF(B97&lt;0,B97*-1,0)</f>
        <v>164</v>
      </c>
      <c r="C117" s="93">
        <f t="shared" ref="C117:AF122" si="45">IF(C97&lt;0,C97*-1,0)</f>
        <v>130</v>
      </c>
      <c r="D117" s="93">
        <f t="shared" si="45"/>
        <v>109.3</v>
      </c>
      <c r="E117" s="93">
        <f t="shared" si="45"/>
        <v>71</v>
      </c>
      <c r="F117" s="93">
        <f t="shared" si="45"/>
        <v>90</v>
      </c>
      <c r="G117" s="93">
        <f t="shared" si="45"/>
        <v>90</v>
      </c>
      <c r="H117" s="93">
        <f t="shared" si="45"/>
        <v>105</v>
      </c>
      <c r="I117" s="93">
        <f t="shared" si="45"/>
        <v>90</v>
      </c>
      <c r="J117" s="93">
        <f t="shared" si="45"/>
        <v>101</v>
      </c>
      <c r="K117" s="93">
        <f t="shared" si="45"/>
        <v>100</v>
      </c>
      <c r="L117" s="93">
        <f t="shared" si="45"/>
        <v>121</v>
      </c>
      <c r="M117" s="93">
        <f t="shared" ref="M117:Q122" si="46">IF(M97&lt;0,M97*-1,0)</f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5"/>
        <v>0</v>
      </c>
      <c r="S117" s="93">
        <f t="shared" si="45"/>
        <v>0</v>
      </c>
      <c r="T117" s="93">
        <f t="shared" ref="T117:Y122" si="47">IF(T97&lt;0,T97*-1,0)</f>
        <v>0</v>
      </c>
      <c r="U117" s="93">
        <f t="shared" si="47"/>
        <v>0</v>
      </c>
      <c r="V117" s="93">
        <f t="shared" si="47"/>
        <v>0</v>
      </c>
      <c r="W117" s="93">
        <f t="shared" si="47"/>
        <v>0</v>
      </c>
      <c r="X117" s="93">
        <f t="shared" si="47"/>
        <v>0</v>
      </c>
      <c r="Y117" s="93">
        <f t="shared" si="47"/>
        <v>0</v>
      </c>
      <c r="Z117" s="93">
        <v>0</v>
      </c>
      <c r="AA117" s="93">
        <v>0</v>
      </c>
      <c r="AB117" s="93">
        <f t="shared" si="45"/>
        <v>93</v>
      </c>
      <c r="AC117" s="93">
        <f t="shared" si="45"/>
        <v>104.3</v>
      </c>
      <c r="AD117" s="93">
        <f t="shared" si="45"/>
        <v>111.3</v>
      </c>
      <c r="AE117" s="93">
        <f t="shared" si="45"/>
        <v>100.6</v>
      </c>
      <c r="AF117" s="93">
        <f t="shared" si="45"/>
        <v>0</v>
      </c>
      <c r="AG117" s="61"/>
      <c r="AH117" s="46">
        <f t="shared" si="22"/>
        <v>164</v>
      </c>
      <c r="AI117" s="47">
        <f t="shared" si="23"/>
        <v>0</v>
      </c>
      <c r="BG117" s="82">
        <v>35</v>
      </c>
      <c r="BH117" s="82">
        <v>0</v>
      </c>
      <c r="BI117" s="82">
        <v>69.7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5"/>
        <v>0</v>
      </c>
      <c r="S118" s="93">
        <f t="shared" si="45"/>
        <v>0</v>
      </c>
      <c r="T118" s="93">
        <f t="shared" si="47"/>
        <v>0</v>
      </c>
      <c r="U118" s="93">
        <f t="shared" si="47"/>
        <v>0</v>
      </c>
      <c r="V118" s="93">
        <f t="shared" si="47"/>
        <v>0</v>
      </c>
      <c r="W118" s="93">
        <f t="shared" si="47"/>
        <v>0</v>
      </c>
      <c r="X118" s="93">
        <f t="shared" si="47"/>
        <v>0</v>
      </c>
      <c r="Y118" s="93">
        <f t="shared" si="47"/>
        <v>0</v>
      </c>
      <c r="Z118" s="93">
        <v>0</v>
      </c>
      <c r="AA118" s="93"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-164</v>
      </c>
      <c r="BH118" s="82">
        <v>0</v>
      </c>
      <c r="BI118" s="82">
        <v>66.099999999999994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5"/>
        <v>0</v>
      </c>
      <c r="S119" s="93">
        <f t="shared" si="45"/>
        <v>0</v>
      </c>
      <c r="T119" s="93">
        <f t="shared" si="47"/>
        <v>0</v>
      </c>
      <c r="U119" s="93">
        <f t="shared" si="47"/>
        <v>0</v>
      </c>
      <c r="V119" s="93">
        <f t="shared" si="47"/>
        <v>0</v>
      </c>
      <c r="W119" s="93">
        <f t="shared" si="47"/>
        <v>0</v>
      </c>
      <c r="X119" s="93">
        <f t="shared" si="47"/>
        <v>0</v>
      </c>
      <c r="Y119" s="93">
        <f t="shared" si="47"/>
        <v>0</v>
      </c>
      <c r="Z119" s="93">
        <v>0</v>
      </c>
      <c r="AA119" s="93"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5"/>
        <v>0</v>
      </c>
      <c r="S120" s="93">
        <f t="shared" si="45"/>
        <v>0</v>
      </c>
      <c r="T120" s="93">
        <f t="shared" si="47"/>
        <v>0</v>
      </c>
      <c r="U120" s="93">
        <f t="shared" si="47"/>
        <v>0</v>
      </c>
      <c r="V120" s="93">
        <f t="shared" si="47"/>
        <v>0</v>
      </c>
      <c r="W120" s="93">
        <f t="shared" si="47"/>
        <v>0</v>
      </c>
      <c r="X120" s="93">
        <f t="shared" si="47"/>
        <v>0</v>
      </c>
      <c r="Y120" s="93">
        <f t="shared" si="47"/>
        <v>0</v>
      </c>
      <c r="Z120" s="93">
        <v>0</v>
      </c>
      <c r="AA120" s="93"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5"/>
        <v>0</v>
      </c>
      <c r="S121" s="93">
        <f t="shared" si="45"/>
        <v>0</v>
      </c>
      <c r="T121" s="93">
        <f t="shared" si="47"/>
        <v>0</v>
      </c>
      <c r="U121" s="93">
        <f t="shared" si="47"/>
        <v>0</v>
      </c>
      <c r="V121" s="93">
        <f t="shared" si="47"/>
        <v>0</v>
      </c>
      <c r="W121" s="93">
        <f t="shared" si="47"/>
        <v>0</v>
      </c>
      <c r="X121" s="93">
        <f t="shared" si="47"/>
        <v>0</v>
      </c>
      <c r="Y121" s="93">
        <f t="shared" si="47"/>
        <v>0</v>
      </c>
      <c r="Z121" s="93">
        <v>0</v>
      </c>
      <c r="AA121" s="93"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5"/>
        <v>0</v>
      </c>
      <c r="S122" s="93">
        <f t="shared" si="45"/>
        <v>0</v>
      </c>
      <c r="T122" s="93">
        <f t="shared" si="47"/>
        <v>0</v>
      </c>
      <c r="U122" s="93">
        <f t="shared" si="47"/>
        <v>0</v>
      </c>
      <c r="V122" s="93">
        <f t="shared" si="47"/>
        <v>0</v>
      </c>
      <c r="W122" s="93">
        <f t="shared" si="47"/>
        <v>0</v>
      </c>
      <c r="X122" s="93">
        <f t="shared" si="47"/>
        <v>0</v>
      </c>
      <c r="Y122" s="93">
        <f t="shared" si="47"/>
        <v>0</v>
      </c>
      <c r="Z122" s="93">
        <v>0</v>
      </c>
      <c r="AA122" s="93"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48">SUM(B117:B122)</f>
        <v>164</v>
      </c>
      <c r="C123" s="70">
        <f>SUM(C117:C122)</f>
        <v>130</v>
      </c>
      <c r="D123" s="70">
        <f t="shared" si="48"/>
        <v>109.3</v>
      </c>
      <c r="E123" s="70">
        <f t="shared" si="48"/>
        <v>71</v>
      </c>
      <c r="F123" s="70">
        <f t="shared" si="48"/>
        <v>90</v>
      </c>
      <c r="G123" s="70">
        <f t="shared" si="48"/>
        <v>90</v>
      </c>
      <c r="H123" s="70">
        <f t="shared" si="48"/>
        <v>105</v>
      </c>
      <c r="I123" s="70">
        <f t="shared" si="48"/>
        <v>90</v>
      </c>
      <c r="J123" s="70">
        <f t="shared" si="48"/>
        <v>101</v>
      </c>
      <c r="K123" s="70">
        <f t="shared" si="48"/>
        <v>100</v>
      </c>
      <c r="L123" s="70">
        <f t="shared" si="48"/>
        <v>121</v>
      </c>
      <c r="M123" s="70">
        <f>SUM(M117:M122)</f>
        <v>0</v>
      </c>
      <c r="N123" s="70">
        <f>SUM(N117:N122)</f>
        <v>0</v>
      </c>
      <c r="O123" s="70">
        <f>SUM(O117:O122)</f>
        <v>0</v>
      </c>
      <c r="P123" s="70">
        <f>SUM(P117:P122)</f>
        <v>0</v>
      </c>
      <c r="Q123" s="70">
        <f>SUM(Q117:Q122)</f>
        <v>0</v>
      </c>
      <c r="R123" s="70">
        <f t="shared" si="48"/>
        <v>0</v>
      </c>
      <c r="S123" s="70">
        <f t="shared" si="48"/>
        <v>0</v>
      </c>
      <c r="T123" s="70">
        <f t="shared" ref="T123:Y123" si="49">SUM(T117:T122)</f>
        <v>0</v>
      </c>
      <c r="U123" s="70">
        <f t="shared" si="49"/>
        <v>0</v>
      </c>
      <c r="V123" s="70">
        <f t="shared" si="49"/>
        <v>0</v>
      </c>
      <c r="W123" s="70">
        <f t="shared" si="49"/>
        <v>0</v>
      </c>
      <c r="X123" s="70">
        <f t="shared" si="49"/>
        <v>0</v>
      </c>
      <c r="Y123" s="70">
        <f t="shared" si="49"/>
        <v>0</v>
      </c>
      <c r="Z123" s="70">
        <v>0</v>
      </c>
      <c r="AA123" s="70">
        <v>0</v>
      </c>
      <c r="AB123" s="70">
        <f t="shared" si="48"/>
        <v>93</v>
      </c>
      <c r="AC123" s="70">
        <f t="shared" si="48"/>
        <v>104.3</v>
      </c>
      <c r="AD123" s="70">
        <f t="shared" si="48"/>
        <v>111.3</v>
      </c>
      <c r="AE123" s="70">
        <f t="shared" si="48"/>
        <v>100.6</v>
      </c>
      <c r="AF123" s="70">
        <f t="shared" si="48"/>
        <v>0</v>
      </c>
      <c r="AG123" s="104"/>
      <c r="AH123" s="46">
        <f t="shared" si="22"/>
        <v>164</v>
      </c>
      <c r="AI123" s="47">
        <f t="shared" si="23"/>
        <v>0</v>
      </c>
      <c r="AJ123" s="105">
        <f t="array" ref="AJ123">MIN(IF(B123:AF123&lt;&gt;0,B123:AF123))</f>
        <v>71</v>
      </c>
    </row>
    <row r="124" spans="1:64" ht="15.75" thickBot="1">
      <c r="A124" s="87" t="s">
        <v>146</v>
      </c>
      <c r="B124" s="70">
        <f t="shared" ref="B124:AF124" si="50">B108-B123</f>
        <v>-80.600000000000009</v>
      </c>
      <c r="C124" s="70">
        <f t="shared" si="50"/>
        <v>-40.700000000000003</v>
      </c>
      <c r="D124" s="70">
        <f t="shared" si="50"/>
        <v>-25.599999999999994</v>
      </c>
      <c r="E124" s="70">
        <f t="shared" si="50"/>
        <v>10.299999999999997</v>
      </c>
      <c r="F124" s="70">
        <f t="shared" si="50"/>
        <v>-8.7000000000000028</v>
      </c>
      <c r="G124" s="70">
        <f t="shared" si="50"/>
        <v>-8.7000000000000028</v>
      </c>
      <c r="H124" s="70">
        <f t="shared" si="50"/>
        <v>-32.599999999999994</v>
      </c>
      <c r="I124" s="70">
        <f t="shared" si="50"/>
        <v>-18.099999999999994</v>
      </c>
      <c r="J124" s="70">
        <f t="shared" si="50"/>
        <v>-42.2</v>
      </c>
      <c r="K124" s="70">
        <f t="shared" si="50"/>
        <v>-36.5</v>
      </c>
      <c r="L124" s="70">
        <f t="shared" si="50"/>
        <v>-43.3</v>
      </c>
      <c r="M124" s="70">
        <f>M108-M123</f>
        <v>451.4</v>
      </c>
      <c r="N124" s="70">
        <f>N108-N123</f>
        <v>468.7</v>
      </c>
      <c r="O124" s="70">
        <f>O108-O123</f>
        <v>514</v>
      </c>
      <c r="P124" s="70">
        <f>P108-P123</f>
        <v>579</v>
      </c>
      <c r="Q124" s="70">
        <f>Q108-Q123</f>
        <v>633.5</v>
      </c>
      <c r="R124" s="70">
        <f t="shared" si="50"/>
        <v>0</v>
      </c>
      <c r="S124" s="70">
        <f t="shared" si="50"/>
        <v>583.70000000000005</v>
      </c>
      <c r="T124" s="70">
        <f t="shared" ref="T124:Y124" si="51">T108-T123</f>
        <v>610.1</v>
      </c>
      <c r="U124" s="70">
        <f t="shared" si="51"/>
        <v>664.9</v>
      </c>
      <c r="V124" s="70">
        <f t="shared" si="51"/>
        <v>606.80000000000007</v>
      </c>
      <c r="W124" s="70">
        <f t="shared" si="51"/>
        <v>380.2</v>
      </c>
      <c r="X124" s="70">
        <f t="shared" si="51"/>
        <v>356.79999999999995</v>
      </c>
      <c r="Y124" s="70">
        <f t="shared" si="51"/>
        <v>113.30000000000001</v>
      </c>
      <c r="Z124" s="70">
        <v>121.89999999999999</v>
      </c>
      <c r="AA124" s="70">
        <v>121.89999999999999</v>
      </c>
      <c r="AB124" s="70">
        <f t="shared" si="50"/>
        <v>-3</v>
      </c>
      <c r="AC124" s="70">
        <f t="shared" si="50"/>
        <v>-12.799999999999997</v>
      </c>
      <c r="AD124" s="70">
        <f t="shared" si="50"/>
        <v>-20.400000000000006</v>
      </c>
      <c r="AE124" s="70">
        <f t="shared" si="50"/>
        <v>-4</v>
      </c>
      <c r="AF124" s="70">
        <f t="shared" si="50"/>
        <v>123.4</v>
      </c>
      <c r="AG124" s="104"/>
      <c r="AH124" s="46">
        <f t="shared" si="22"/>
        <v>664.9</v>
      </c>
      <c r="AI124" s="47">
        <f t="shared" si="23"/>
        <v>-80.600000000000009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49.93</v>
      </c>
      <c r="C126" s="117">
        <v>49.93</v>
      </c>
      <c r="D126" s="117">
        <v>50</v>
      </c>
      <c r="E126" s="117">
        <v>50</v>
      </c>
      <c r="F126" s="117">
        <v>49.993000000000002</v>
      </c>
      <c r="G126" s="117">
        <v>49.993000000000002</v>
      </c>
      <c r="H126" s="117">
        <v>50</v>
      </c>
      <c r="I126" s="117">
        <v>50.01</v>
      </c>
      <c r="J126" s="117">
        <v>50.03</v>
      </c>
      <c r="K126" s="117">
        <v>49.99</v>
      </c>
      <c r="L126" s="117">
        <v>49.99</v>
      </c>
      <c r="M126" s="117">
        <v>50.048000000000002</v>
      </c>
      <c r="N126" s="117">
        <v>49.98</v>
      </c>
      <c r="O126" s="117">
        <v>49.97</v>
      </c>
      <c r="P126" s="117">
        <v>49.97</v>
      </c>
      <c r="Q126" s="117">
        <v>49.97</v>
      </c>
      <c r="R126" s="117"/>
      <c r="S126" s="117">
        <v>49.994</v>
      </c>
      <c r="T126" s="117">
        <v>50.02</v>
      </c>
      <c r="U126" s="117">
        <v>49.935000000000002</v>
      </c>
      <c r="V126" s="117">
        <v>50.051000000000002</v>
      </c>
      <c r="W126" s="117">
        <v>49.970999999999997</v>
      </c>
      <c r="X126" s="117">
        <v>49.957000000000001</v>
      </c>
      <c r="Y126" s="117">
        <v>50.033000000000001</v>
      </c>
      <c r="Z126" s="117">
        <v>50.149000000000001</v>
      </c>
      <c r="AA126" s="117">
        <v>50.002000000000002</v>
      </c>
      <c r="AB126" s="117">
        <v>50.087000000000003</v>
      </c>
      <c r="AC126" s="117">
        <v>50.088999999999999</v>
      </c>
      <c r="AD126" s="117">
        <v>50.042000000000002</v>
      </c>
      <c r="AE126" s="117">
        <v>49.991999999999997</v>
      </c>
      <c r="AF126" s="117">
        <v>50.01</v>
      </c>
      <c r="AG126" s="118"/>
      <c r="AH126" s="46">
        <f t="shared" si="22"/>
        <v>50.149000000000001</v>
      </c>
      <c r="AI126" s="47">
        <f t="shared" si="23"/>
        <v>49.93</v>
      </c>
    </row>
    <row r="127" spans="1:64">
      <c r="A127" s="119" t="s">
        <v>149</v>
      </c>
      <c r="B127" s="43">
        <v>132.30000000000001</v>
      </c>
      <c r="C127" s="43">
        <v>132.30000000000001</v>
      </c>
      <c r="D127" s="43">
        <v>133.1</v>
      </c>
      <c r="E127" s="43">
        <v>133.1</v>
      </c>
      <c r="F127" s="43">
        <v>134.19999999999999</v>
      </c>
      <c r="G127" s="43">
        <v>134.19999999999999</v>
      </c>
      <c r="H127" s="43">
        <v>133.6</v>
      </c>
      <c r="I127" s="43">
        <v>132.5</v>
      </c>
      <c r="J127" s="43">
        <v>131.1</v>
      </c>
      <c r="K127" s="43">
        <v>133.1</v>
      </c>
      <c r="L127" s="43">
        <v>133.1</v>
      </c>
      <c r="M127" s="43">
        <v>130.69999999999999</v>
      </c>
      <c r="N127" s="43">
        <v>130.69999999999999</v>
      </c>
      <c r="O127" s="43">
        <v>129.5</v>
      </c>
      <c r="P127" s="43">
        <v>129.5</v>
      </c>
      <c r="Q127" s="43">
        <v>131</v>
      </c>
      <c r="R127" s="43"/>
      <c r="S127" s="43">
        <v>130.6</v>
      </c>
      <c r="T127" s="43">
        <v>130.6</v>
      </c>
      <c r="U127" s="43">
        <v>130.69999999999999</v>
      </c>
      <c r="V127" s="43">
        <v>133.1</v>
      </c>
      <c r="W127" s="43">
        <v>133.1</v>
      </c>
      <c r="X127" s="43">
        <v>133.1</v>
      </c>
      <c r="Y127" s="43">
        <v>131.1</v>
      </c>
      <c r="Z127" s="43">
        <v>130.5</v>
      </c>
      <c r="AA127" s="43">
        <v>131.6</v>
      </c>
      <c r="AB127" s="43">
        <v>133.19999999999999</v>
      </c>
      <c r="AC127" s="43">
        <v>130.4</v>
      </c>
      <c r="AD127" s="43">
        <v>130.4</v>
      </c>
      <c r="AE127" s="43">
        <v>133.5</v>
      </c>
      <c r="AF127" s="43">
        <v>135.5</v>
      </c>
      <c r="AG127" s="120"/>
      <c r="AH127" s="46">
        <f t="shared" si="22"/>
        <v>135.5</v>
      </c>
      <c r="AI127" s="47">
        <f t="shared" si="23"/>
        <v>129.5</v>
      </c>
    </row>
    <row r="128" spans="1:64">
      <c r="A128" s="119" t="s">
        <v>150</v>
      </c>
      <c r="B128" s="43">
        <v>132.19999999999999</v>
      </c>
      <c r="C128" s="43">
        <v>132.19999999999999</v>
      </c>
      <c r="D128" s="43">
        <v>131.9</v>
      </c>
      <c r="E128" s="43">
        <v>131.9</v>
      </c>
      <c r="F128" s="43">
        <v>132.4</v>
      </c>
      <c r="G128" s="43">
        <v>132.4</v>
      </c>
      <c r="H128" s="43">
        <v>132.74</v>
      </c>
      <c r="I128" s="43">
        <v>132</v>
      </c>
      <c r="J128" s="43">
        <v>131.30000000000001</v>
      </c>
      <c r="K128" s="43">
        <v>131.80000000000001</v>
      </c>
      <c r="L128" s="43">
        <v>131.80000000000001</v>
      </c>
      <c r="M128" s="43">
        <v>131.19999999999999</v>
      </c>
      <c r="N128" s="43">
        <v>131.19999999999999</v>
      </c>
      <c r="O128" s="43">
        <v>130.1</v>
      </c>
      <c r="P128" s="43">
        <v>130.1</v>
      </c>
      <c r="Q128" s="43">
        <v>131.30000000000001</v>
      </c>
      <c r="R128" s="43"/>
      <c r="S128" s="43">
        <v>130.9</v>
      </c>
      <c r="T128" s="43">
        <v>127.6</v>
      </c>
      <c r="U128" s="43">
        <v>127.7</v>
      </c>
      <c r="V128" s="43">
        <v>130</v>
      </c>
      <c r="W128" s="43">
        <v>130</v>
      </c>
      <c r="X128" s="43">
        <v>130</v>
      </c>
      <c r="Y128" s="43">
        <v>132.30000000000001</v>
      </c>
      <c r="Z128" s="43">
        <v>131.19999999999999</v>
      </c>
      <c r="AA128" s="43">
        <v>131.80000000000001</v>
      </c>
      <c r="AB128" s="43">
        <v>133.1</v>
      </c>
      <c r="AC128" s="43">
        <v>131.4</v>
      </c>
      <c r="AD128" s="43">
        <v>131.4</v>
      </c>
      <c r="AE128" s="43">
        <v>131.69999999999999</v>
      </c>
      <c r="AF128" s="43">
        <v>133.19999999999999</v>
      </c>
      <c r="AG128" s="120"/>
      <c r="AH128" s="46">
        <f t="shared" si="22"/>
        <v>133.19999999999999</v>
      </c>
      <c r="AI128" s="47">
        <f t="shared" si="23"/>
        <v>127.6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136.02000000000001</v>
      </c>
      <c r="C130" s="43">
        <v>136.02000000000001</v>
      </c>
      <c r="D130" s="43">
        <v>136.30000000000001</v>
      </c>
      <c r="E130" s="43">
        <v>136.30000000000001</v>
      </c>
      <c r="F130" s="43">
        <v>135.80000000000001</v>
      </c>
      <c r="G130" s="43">
        <v>135.80000000000001</v>
      </c>
      <c r="H130" s="43">
        <v>133.80000000000001</v>
      </c>
      <c r="I130" s="43">
        <v>133.80000000000001</v>
      </c>
      <c r="J130" s="43">
        <v>134.19999999999999</v>
      </c>
      <c r="K130" s="43">
        <v>133.80000000000001</v>
      </c>
      <c r="L130" s="43">
        <v>133.80000000000001</v>
      </c>
      <c r="M130" s="43">
        <v>135.19999999999999</v>
      </c>
      <c r="N130" s="43">
        <v>135.19999999999999</v>
      </c>
      <c r="O130" s="43">
        <v>133.9</v>
      </c>
      <c r="P130" s="43">
        <v>133.9</v>
      </c>
      <c r="Q130" s="43">
        <v>134.4</v>
      </c>
      <c r="R130" s="43"/>
      <c r="S130" s="43">
        <v>133</v>
      </c>
      <c r="T130" s="43">
        <v>133.1</v>
      </c>
      <c r="U130" s="43">
        <v>132.69999999999999</v>
      </c>
      <c r="V130" s="43">
        <v>134.19999999999999</v>
      </c>
      <c r="W130" s="43">
        <v>134.19999999999999</v>
      </c>
      <c r="X130" s="43">
        <v>134.19999999999999</v>
      </c>
      <c r="Y130" s="43">
        <v>133.4</v>
      </c>
      <c r="Z130" s="43">
        <v>134</v>
      </c>
      <c r="AA130" s="43">
        <v>134</v>
      </c>
      <c r="AB130" s="43">
        <v>135.19999999999999</v>
      </c>
      <c r="AC130" s="43">
        <v>134.5</v>
      </c>
      <c r="AD130" s="43">
        <v>134.5</v>
      </c>
      <c r="AE130" s="43">
        <v>135.69999999999999</v>
      </c>
      <c r="AF130" s="43">
        <v>135.69999999999999</v>
      </c>
      <c r="AG130" s="120"/>
      <c r="AH130" s="46">
        <f t="shared" si="22"/>
        <v>136.30000000000001</v>
      </c>
      <c r="AI130" s="47">
        <f t="shared" si="23"/>
        <v>132.69999999999999</v>
      </c>
    </row>
    <row r="131" spans="1:35">
      <c r="A131" s="121" t="s">
        <v>153</v>
      </c>
      <c r="B131" s="122">
        <v>133.6</v>
      </c>
      <c r="C131" s="122">
        <v>133.6</v>
      </c>
      <c r="D131" s="122">
        <v>133.9</v>
      </c>
      <c r="E131" s="122">
        <v>133.9</v>
      </c>
      <c r="F131" s="122">
        <v>132.30000000000001</v>
      </c>
      <c r="G131" s="122">
        <v>132.30000000000001</v>
      </c>
      <c r="H131" s="122">
        <v>132.5</v>
      </c>
      <c r="I131" s="122">
        <v>132.53</v>
      </c>
      <c r="J131" s="122">
        <v>131.9</v>
      </c>
      <c r="K131" s="122">
        <v>134</v>
      </c>
      <c r="L131" s="122">
        <v>134</v>
      </c>
      <c r="M131" s="122">
        <v>133.5</v>
      </c>
      <c r="N131" s="122">
        <v>133.5</v>
      </c>
      <c r="O131" s="122">
        <v>132.80000000000001</v>
      </c>
      <c r="P131" s="122">
        <v>132.80000000000001</v>
      </c>
      <c r="Q131" s="122">
        <v>132.30000000000001</v>
      </c>
      <c r="R131" s="122"/>
      <c r="S131" s="122">
        <v>132.19999999999999</v>
      </c>
      <c r="T131" s="122">
        <v>130.19999999999999</v>
      </c>
      <c r="U131" s="122">
        <v>130.6</v>
      </c>
      <c r="V131" s="122">
        <v>130.6</v>
      </c>
      <c r="W131" s="122">
        <v>130.6</v>
      </c>
      <c r="X131" s="122">
        <v>130.6</v>
      </c>
      <c r="Y131" s="122">
        <v>134.69999999999999</v>
      </c>
      <c r="Z131" s="122">
        <v>135.19999999999999</v>
      </c>
      <c r="AA131" s="122">
        <v>135.1</v>
      </c>
      <c r="AB131" s="122">
        <v>133.9</v>
      </c>
      <c r="AC131" s="122">
        <v>134.1</v>
      </c>
      <c r="AD131" s="122">
        <v>134.1</v>
      </c>
      <c r="AE131" s="122">
        <v>133</v>
      </c>
      <c r="AF131" s="122">
        <v>130.5</v>
      </c>
      <c r="AG131" s="123"/>
      <c r="AH131" s="46">
        <f t="shared" si="22"/>
        <v>135.19999999999999</v>
      </c>
      <c r="AI131" s="47">
        <f t="shared" si="23"/>
        <v>130.19999999999999</v>
      </c>
    </row>
    <row r="132" spans="1:35">
      <c r="A132" s="119" t="s">
        <v>154</v>
      </c>
      <c r="B132" s="43">
        <v>130.9</v>
      </c>
      <c r="C132" s="43">
        <v>130.9</v>
      </c>
      <c r="D132" s="43">
        <v>131.30000000000001</v>
      </c>
      <c r="E132" s="43">
        <v>131.30000000000001</v>
      </c>
      <c r="F132" s="43">
        <v>125.8</v>
      </c>
      <c r="G132" s="43">
        <v>125.8</v>
      </c>
      <c r="H132" s="43">
        <v>126.4</v>
      </c>
      <c r="I132" s="43">
        <v>128.4</v>
      </c>
      <c r="J132" s="43">
        <v>124.8</v>
      </c>
      <c r="K132" s="43">
        <v>127.6</v>
      </c>
      <c r="L132" s="43">
        <v>127.6</v>
      </c>
      <c r="M132" s="43">
        <v>131</v>
      </c>
      <c r="N132" s="43">
        <v>131</v>
      </c>
      <c r="O132" s="43">
        <v>130.9</v>
      </c>
      <c r="P132" s="43">
        <v>130.9</v>
      </c>
      <c r="Q132" s="43">
        <v>134.4</v>
      </c>
      <c r="R132" s="43"/>
      <c r="S132" s="43">
        <v>136.30000000000001</v>
      </c>
      <c r="T132" s="43">
        <v>133.30000000000001</v>
      </c>
      <c r="U132" s="43">
        <v>132.30000000000001</v>
      </c>
      <c r="V132" s="43">
        <v>130</v>
      </c>
      <c r="W132" s="43">
        <v>130</v>
      </c>
      <c r="X132" s="43">
        <v>130</v>
      </c>
      <c r="Y132" s="43">
        <v>133.5</v>
      </c>
      <c r="Z132" s="43">
        <v>132.30000000000001</v>
      </c>
      <c r="AA132" s="43">
        <v>133.30000000000001</v>
      </c>
      <c r="AB132" s="43">
        <v>134.19999999999999</v>
      </c>
      <c r="AC132" s="43">
        <v>133.6</v>
      </c>
      <c r="AD132" s="43">
        <v>133.6</v>
      </c>
      <c r="AE132" s="43">
        <v>134</v>
      </c>
      <c r="AF132" s="43">
        <v>130.9</v>
      </c>
      <c r="AG132" s="120"/>
      <c r="AH132" s="46">
        <f t="shared" si="22"/>
        <v>136.30000000000001</v>
      </c>
      <c r="AI132" s="47">
        <f t="shared" si="23"/>
        <v>124.8</v>
      </c>
    </row>
    <row r="133" spans="1:35" ht="15.75" thickBot="1">
      <c r="A133" s="119" t="s">
        <v>155</v>
      </c>
      <c r="B133" s="101">
        <v>67.2</v>
      </c>
      <c r="C133" s="101">
        <v>67.2</v>
      </c>
      <c r="D133" s="101">
        <v>67.2</v>
      </c>
      <c r="E133" s="101">
        <v>67.2</v>
      </c>
      <c r="F133" s="101">
        <v>68.254999999999995</v>
      </c>
      <c r="G133" s="101">
        <v>68.254999999999995</v>
      </c>
      <c r="H133" s="101">
        <v>66.599999999999994</v>
      </c>
      <c r="I133" s="101">
        <v>66.599999999999994</v>
      </c>
      <c r="J133" s="101">
        <v>66.599999999999994</v>
      </c>
      <c r="K133" s="101">
        <v>66.599999999999994</v>
      </c>
      <c r="L133" s="101">
        <v>66.599999999999994</v>
      </c>
      <c r="M133" s="101">
        <v>66.599999999999994</v>
      </c>
      <c r="N133" s="101">
        <v>66.599999999999994</v>
      </c>
      <c r="O133" s="101">
        <v>64.7</v>
      </c>
      <c r="P133" s="101">
        <v>64.7</v>
      </c>
      <c r="Q133" s="101">
        <v>64.7</v>
      </c>
      <c r="R133" s="101"/>
      <c r="S133" s="101">
        <v>65.8</v>
      </c>
      <c r="T133" s="101">
        <v>65.8</v>
      </c>
      <c r="U133" s="101">
        <v>65.8</v>
      </c>
      <c r="V133" s="101">
        <v>65.8</v>
      </c>
      <c r="W133" s="101">
        <v>65.8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65.8</v>
      </c>
      <c r="AC133" s="101">
        <v>65.8</v>
      </c>
      <c r="AD133" s="101">
        <v>65.8</v>
      </c>
      <c r="AE133" s="101">
        <v>67.400000000000006</v>
      </c>
      <c r="AF133" s="101">
        <v>67.400000000000006</v>
      </c>
      <c r="AG133" s="124"/>
      <c r="AH133" s="46">
        <f t="shared" si="22"/>
        <v>68.254999999999995</v>
      </c>
      <c r="AI133" s="47">
        <f t="shared" si="23"/>
        <v>64.7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 t="shared" ref="B135:L135" si="52">SUM(B26,B32,B45:B46,B82,B84:B85,B87,B89,B137:B142,B177,B183,B189,B198,B200,B212,B219,B222:B223,B230,B232,B234,B238:B240,B242:B244,B249,B255:B256,B258:B260,B161,B166)</f>
        <v>229.84</v>
      </c>
      <c r="C135" s="114">
        <f t="shared" si="52"/>
        <v>229.84</v>
      </c>
      <c r="D135" s="114">
        <f t="shared" si="52"/>
        <v>201.04999999999998</v>
      </c>
      <c r="E135" s="114">
        <f>SUM(E26,E32,E45:E46,E82,E84:E85,E87,E89,E137:E142,E177,E183,E189,E198,E200,E212,E219,E222:E223,E230,E232,E234,E238:E240,E242:E244,E249,E255:E256,E258:E260,E161,E166)</f>
        <v>201.04999999999998</v>
      </c>
      <c r="F135" s="114">
        <f t="shared" si="52"/>
        <v>189.23999999999998</v>
      </c>
      <c r="G135" s="114">
        <f t="shared" si="52"/>
        <v>189.23999999999998</v>
      </c>
      <c r="H135" s="114">
        <f>SUM(H26,H32,H45:H46,H82,H84:H85,H87,H89,H137:H142,H177,H183,H189,H198,H200,H212,H219,H222:H223,H230,H232,H234,H238:H240,H242:H244,H249,H255:H256,H258:H260,H161,H166)</f>
        <v>233.44</v>
      </c>
      <c r="I135" s="114">
        <f>SUM(I26,I32,I45:I46,I82,I84:I85,I87,I89,I137:I142,I177,I183,I189,I198,I200,I212,I219,I222:I223,I230,I232,I234,I238:I240,I242:I244,I249,I255:I256,I258:I260,I161,I166)</f>
        <v>258.84000000000003</v>
      </c>
      <c r="J135" s="114">
        <f t="shared" si="52"/>
        <v>296.44</v>
      </c>
      <c r="K135" s="114">
        <f t="shared" si="52"/>
        <v>306.23999999999995</v>
      </c>
      <c r="L135" s="114">
        <f t="shared" si="52"/>
        <v>306.23999999999995</v>
      </c>
      <c r="M135" s="114">
        <f t="shared" ref="M135:R135" si="53">SUM(M26,M32,M45:M46,M82,M84:M85,M87,M89,M137:M142,M177,M183,M189,M198,M200,M212,M219,M222:M223,M230,M232,M234,M238:M240,M242:M244,M249,M255:M256,M258:M260,M161,M166)</f>
        <v>262.33999999999997</v>
      </c>
      <c r="N135" s="114">
        <f t="shared" si="53"/>
        <v>265.14</v>
      </c>
      <c r="O135" s="114">
        <f t="shared" si="53"/>
        <v>270.63999999999993</v>
      </c>
      <c r="P135" s="114">
        <f t="shared" si="53"/>
        <v>264.83999999999997</v>
      </c>
      <c r="Q135" s="114">
        <f t="shared" si="53"/>
        <v>267.44</v>
      </c>
      <c r="R135" s="114">
        <f t="shared" si="53"/>
        <v>0.94</v>
      </c>
      <c r="S135" s="114">
        <v>348.3</v>
      </c>
      <c r="T135" s="114">
        <v>358.4</v>
      </c>
      <c r="U135" s="114">
        <v>362.5</v>
      </c>
      <c r="V135" s="114">
        <v>361.9</v>
      </c>
      <c r="W135" s="114">
        <v>360.3</v>
      </c>
      <c r="X135" s="114">
        <v>368.4</v>
      </c>
      <c r="Y135" s="114">
        <v>407.4</v>
      </c>
      <c r="Z135" s="114">
        <v>462</v>
      </c>
      <c r="AA135" s="114">
        <v>447.5</v>
      </c>
      <c r="AB135" s="114">
        <f>SUM(AB26,AB32,AB45:AB46,AB82,AB84:AB85,AB87,AB89,AB137:AB142,AB177,AB183,AB189,AB198,AB200,AB212,AB219,AB222:AB223,AB230,AB232,AB234,AB238:AB240,AB242:AB244,AB249,AB255:AB256,AB258:AB260,AB161,AB166)</f>
        <v>361.04</v>
      </c>
      <c r="AC135" s="114">
        <f>SUM(AC26,AC32,AC45:AC46,AC82,AC84:AC85,AC87,AC89,AC137:AC142,AC177,AC183,AC189,AC198,AC200,AC212,AC219,AC222:AC223,AC230,AC232,AC234,AC238:AC240,AC242:AC244,AC249,AC255:AC256,AC258:AC260,AC161,AC166)</f>
        <v>347.14</v>
      </c>
      <c r="AD135" s="114">
        <f>SUM(AD26,AD32,AD45:AD46,AD82,AD84:AD85,AD87,AD89,AD137:AD142,AD177,AD183,AD189,AD198,AD200,AD212,AD219,AD222:AD223,AD230,AD232,AD234,AD238:AD240,AD242:AD244,AD249,AD255:AD256,AD258:AD260,AD161,AD166)</f>
        <v>347.94</v>
      </c>
      <c r="AE135" s="114">
        <f>SUM(AE26,AE32,AE45:AE46,AE82,AE84:AE85,AE87,AE89,AE137:AE142,AE177,AE183,AE189,AE198,AE200,AE212,AE219,AE222:AE223,AE230,AE232,AE234,AE238:AE240,AE242:AE244,AE249,AE255:AE256,AE258:AE260,AE161,AE166)</f>
        <v>239.03999999999996</v>
      </c>
      <c r="AF135" s="114">
        <f>SUM(AF26,AF32,AF45:AF46,AF82,AF84:AF85,AF87,AF89,AF137:AF142,AF177,AF183,AF189,AF198,AF200,AF212,AF219,AF222:AF223,AF230,AF232,AF234,AF238:AF240,AF242:AF244,AF249,AF255:AF256,AF258:AF260,AF161,AF166)</f>
        <v>239.03999999999996</v>
      </c>
      <c r="AG135" s="127"/>
      <c r="AH135" s="46">
        <f t="shared" si="22"/>
        <v>462</v>
      </c>
      <c r="AI135" s="47">
        <f t="shared" si="23"/>
        <v>0.94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27</v>
      </c>
      <c r="C137" s="133">
        <v>27</v>
      </c>
      <c r="D137" s="133">
        <v>36.6</v>
      </c>
      <c r="E137" s="133">
        <v>36.6</v>
      </c>
      <c r="F137" s="133">
        <v>42.8</v>
      </c>
      <c r="G137" s="133">
        <v>42.8</v>
      </c>
      <c r="H137" s="133">
        <v>41.9</v>
      </c>
      <c r="I137" s="133">
        <v>43.7</v>
      </c>
      <c r="J137" s="133">
        <v>37.9</v>
      </c>
      <c r="K137" s="133">
        <v>31.6</v>
      </c>
      <c r="L137" s="133">
        <v>31.6</v>
      </c>
      <c r="M137" s="133">
        <v>21.6</v>
      </c>
      <c r="N137" s="133">
        <v>21.6</v>
      </c>
      <c r="O137" s="133">
        <v>23.9</v>
      </c>
      <c r="P137" s="133">
        <v>23.9</v>
      </c>
      <c r="Q137" s="133">
        <v>23.9</v>
      </c>
      <c r="R137" s="133"/>
      <c r="S137" s="133">
        <v>18.3</v>
      </c>
      <c r="T137" s="133">
        <v>16.600000000000001</v>
      </c>
      <c r="U137" s="133">
        <v>15.9</v>
      </c>
      <c r="V137" s="133">
        <v>21.1</v>
      </c>
      <c r="W137" s="133">
        <v>33.799999999999997</v>
      </c>
      <c r="X137" s="133">
        <v>33.700000000000003</v>
      </c>
      <c r="Y137" s="133">
        <v>37.1</v>
      </c>
      <c r="Z137" s="133">
        <v>39.1</v>
      </c>
      <c r="AA137" s="133">
        <v>36.9</v>
      </c>
      <c r="AB137" s="133">
        <v>40.6</v>
      </c>
      <c r="AC137" s="133">
        <v>40.9</v>
      </c>
      <c r="AD137" s="133">
        <v>40.9</v>
      </c>
      <c r="AE137" s="133">
        <v>28.5</v>
      </c>
      <c r="AF137" s="133">
        <v>28.5</v>
      </c>
      <c r="AG137" s="134">
        <v>75</v>
      </c>
      <c r="AH137" s="46">
        <f t="shared" si="22"/>
        <v>43.7</v>
      </c>
      <c r="AI137" s="47">
        <f t="shared" si="23"/>
        <v>15.9</v>
      </c>
    </row>
    <row r="138" spans="1:35">
      <c r="A138" s="135" t="s">
        <v>160</v>
      </c>
      <c r="B138" s="136">
        <v>-14</v>
      </c>
      <c r="C138" s="136">
        <v>-14</v>
      </c>
      <c r="D138" s="136">
        <v>0</v>
      </c>
      <c r="E138" s="136">
        <v>0</v>
      </c>
      <c r="F138" s="136">
        <v>0</v>
      </c>
      <c r="G138" s="136">
        <v>0</v>
      </c>
      <c r="H138" s="136">
        <v>0</v>
      </c>
      <c r="I138" s="136">
        <v>0</v>
      </c>
      <c r="J138" s="136">
        <v>0.7</v>
      </c>
      <c r="K138" s="136">
        <v>-10.7</v>
      </c>
      <c r="L138" s="136">
        <v>-10.7</v>
      </c>
      <c r="M138" s="136">
        <v>-24</v>
      </c>
      <c r="N138" s="136">
        <v>-24</v>
      </c>
      <c r="O138" s="136">
        <v>-24</v>
      </c>
      <c r="P138" s="136">
        <v>-24</v>
      </c>
      <c r="Q138" s="136">
        <v>-24</v>
      </c>
      <c r="R138" s="136"/>
      <c r="S138" s="136">
        <v>-28.7</v>
      </c>
      <c r="T138" s="136">
        <v>-31.7</v>
      </c>
      <c r="U138" s="136">
        <v>-28.6</v>
      </c>
      <c r="V138" s="136">
        <v>-25.2</v>
      </c>
      <c r="W138" s="136">
        <v>-6.4</v>
      </c>
      <c r="X138" s="136">
        <v>-6.6</v>
      </c>
      <c r="Y138" s="136">
        <v>-1</v>
      </c>
      <c r="Z138" s="136">
        <v>0</v>
      </c>
      <c r="AA138" s="136">
        <v>-3.4</v>
      </c>
      <c r="AB138" s="136">
        <v>3.8</v>
      </c>
      <c r="AC138" s="136">
        <v>4.4000000000000004</v>
      </c>
      <c r="AD138" s="136">
        <v>4.4000000000000004</v>
      </c>
      <c r="AE138" s="136">
        <v>-12</v>
      </c>
      <c r="AF138" s="136">
        <v>-12</v>
      </c>
      <c r="AG138" s="134">
        <v>240</v>
      </c>
      <c r="AH138" s="46">
        <f t="shared" si="22"/>
        <v>4.4000000000000004</v>
      </c>
      <c r="AI138" s="47">
        <f t="shared" si="23"/>
        <v>-31.7</v>
      </c>
    </row>
    <row r="139" spans="1:35">
      <c r="A139" s="135" t="s">
        <v>161</v>
      </c>
      <c r="B139" s="136">
        <v>-53</v>
      </c>
      <c r="C139" s="136">
        <v>-53</v>
      </c>
      <c r="D139" s="136">
        <v>-72.099999999999994</v>
      </c>
      <c r="E139" s="136">
        <v>-72.099999999999994</v>
      </c>
      <c r="F139" s="136">
        <v>-70.2</v>
      </c>
      <c r="G139" s="136">
        <v>-70.2</v>
      </c>
      <c r="H139" s="136">
        <v>-55.9</v>
      </c>
      <c r="I139" s="136">
        <v>-44</v>
      </c>
      <c r="J139" s="136">
        <v>-32.200000000000003</v>
      </c>
      <c r="K139" s="136">
        <v>-18.3</v>
      </c>
      <c r="L139" s="136">
        <v>-18.3</v>
      </c>
      <c r="M139" s="136">
        <v>9.5</v>
      </c>
      <c r="N139" s="136">
        <v>9.5</v>
      </c>
      <c r="O139" s="136">
        <v>4.2</v>
      </c>
      <c r="P139" s="136">
        <v>4.2</v>
      </c>
      <c r="Q139" s="136">
        <v>4.2</v>
      </c>
      <c r="R139" s="136"/>
      <c r="S139" s="136">
        <v>-5</v>
      </c>
      <c r="T139" s="136">
        <v>-0.7</v>
      </c>
      <c r="U139" s="136">
        <v>4</v>
      </c>
      <c r="V139" s="136">
        <v>-17</v>
      </c>
      <c r="W139" s="136">
        <v>-15.4</v>
      </c>
      <c r="X139" s="136">
        <v>-12.9</v>
      </c>
      <c r="Y139" s="136">
        <v>-20.399999999999999</v>
      </c>
      <c r="Z139" s="136">
        <v>-17</v>
      </c>
      <c r="AA139" s="136">
        <v>-20.7</v>
      </c>
      <c r="AB139" s="136">
        <v>-33.6</v>
      </c>
      <c r="AC139" s="136">
        <v>-38.5</v>
      </c>
      <c r="AD139" s="136">
        <v>-38.5</v>
      </c>
      <c r="AE139" s="136">
        <v>-53.8</v>
      </c>
      <c r="AF139" s="136">
        <v>-53.8</v>
      </c>
      <c r="AG139" s="134">
        <v>240</v>
      </c>
      <c r="AH139" s="46">
        <f t="shared" ref="AH139:AH145" si="54">MAX(B139:AF139)</f>
        <v>9.5</v>
      </c>
      <c r="AI139" s="47">
        <f t="shared" ref="AI139:AI145" si="55">MIN(B139:AF139)</f>
        <v>-72.099999999999994</v>
      </c>
    </row>
    <row r="140" spans="1:35">
      <c r="A140" s="135" t="s">
        <v>162</v>
      </c>
      <c r="B140" s="137">
        <v>81.2</v>
      </c>
      <c r="C140" s="137">
        <v>81.2</v>
      </c>
      <c r="D140" s="137">
        <v>100.41</v>
      </c>
      <c r="E140" s="137">
        <v>100.41</v>
      </c>
      <c r="F140" s="137">
        <v>98.8</v>
      </c>
      <c r="G140" s="137">
        <v>98.8</v>
      </c>
      <c r="H140" s="137">
        <v>82</v>
      </c>
      <c r="I140" s="137">
        <v>74.400000000000006</v>
      </c>
      <c r="J140" s="137">
        <v>61.1</v>
      </c>
      <c r="K140" s="137">
        <v>48.2</v>
      </c>
      <c r="L140" s="137">
        <v>48.2</v>
      </c>
      <c r="M140" s="137">
        <v>0</v>
      </c>
      <c r="N140" s="137">
        <v>0</v>
      </c>
      <c r="O140" s="137">
        <v>8.6999999999999993</v>
      </c>
      <c r="P140" s="137">
        <v>8.6999999999999993</v>
      </c>
      <c r="Q140" s="137">
        <v>8.6999999999999993</v>
      </c>
      <c r="R140" s="137"/>
      <c r="S140" s="137">
        <v>5</v>
      </c>
      <c r="T140" s="137">
        <v>1.2</v>
      </c>
      <c r="U140" s="137">
        <v>-3.7</v>
      </c>
      <c r="V140" s="137">
        <v>15.9</v>
      </c>
      <c r="W140" s="137">
        <v>19.2</v>
      </c>
      <c r="X140" s="137">
        <v>12.2</v>
      </c>
      <c r="Y140" s="137">
        <v>19.2</v>
      </c>
      <c r="Z140" s="137">
        <v>44</v>
      </c>
      <c r="AA140" s="137">
        <v>51.1</v>
      </c>
      <c r="AB140" s="137">
        <v>61.8</v>
      </c>
      <c r="AC140" s="137">
        <v>67</v>
      </c>
      <c r="AD140" s="137">
        <v>67</v>
      </c>
      <c r="AE140" s="137">
        <v>80.400000000000006</v>
      </c>
      <c r="AF140" s="137">
        <v>80.400000000000006</v>
      </c>
      <c r="AG140" s="134"/>
      <c r="AH140" s="46">
        <f t="shared" si="54"/>
        <v>100.41</v>
      </c>
      <c r="AI140" s="47">
        <f t="shared" si="55"/>
        <v>-3.7</v>
      </c>
    </row>
    <row r="141" spans="1:35">
      <c r="A141" s="135" t="s">
        <v>163</v>
      </c>
      <c r="B141" s="136">
        <v>28.6</v>
      </c>
      <c r="C141" s="136">
        <v>28.6</v>
      </c>
      <c r="D141" s="136">
        <v>21.2</v>
      </c>
      <c r="E141" s="136">
        <v>21.2</v>
      </c>
      <c r="F141" s="136">
        <v>22.9</v>
      </c>
      <c r="G141" s="136">
        <v>22.9</v>
      </c>
      <c r="H141" s="136">
        <v>27.8</v>
      </c>
      <c r="I141" s="136">
        <v>31.6</v>
      </c>
      <c r="J141" s="136">
        <v>36.5</v>
      </c>
      <c r="K141" s="136">
        <v>41.4</v>
      </c>
      <c r="L141" s="136">
        <v>41.4</v>
      </c>
      <c r="M141" s="136">
        <v>27.4</v>
      </c>
      <c r="N141" s="136">
        <v>27.4</v>
      </c>
      <c r="O141" s="136">
        <v>31.7</v>
      </c>
      <c r="P141" s="136">
        <v>31.7</v>
      </c>
      <c r="Q141" s="136">
        <v>31.7</v>
      </c>
      <c r="R141" s="136"/>
      <c r="S141" s="136">
        <v>9.9</v>
      </c>
      <c r="T141" s="136">
        <v>9.8000000000000007</v>
      </c>
      <c r="U141" s="136">
        <v>12</v>
      </c>
      <c r="V141" s="136">
        <v>7.9</v>
      </c>
      <c r="W141" s="136">
        <v>11.7</v>
      </c>
      <c r="X141" s="136">
        <v>13.2</v>
      </c>
      <c r="Y141" s="136">
        <v>35.6</v>
      </c>
      <c r="Z141" s="136">
        <v>47.5</v>
      </c>
      <c r="AA141" s="136">
        <v>42.5</v>
      </c>
      <c r="AB141" s="136">
        <v>38.4</v>
      </c>
      <c r="AC141" s="136">
        <v>36.1</v>
      </c>
      <c r="AD141" s="136">
        <v>36.1</v>
      </c>
      <c r="AE141" s="136">
        <v>27.7</v>
      </c>
      <c r="AF141" s="136">
        <v>27.7</v>
      </c>
      <c r="AG141" s="134">
        <v>60</v>
      </c>
      <c r="AH141" s="46">
        <f t="shared" si="54"/>
        <v>47.5</v>
      </c>
      <c r="AI141" s="47">
        <f t="shared" si="55"/>
        <v>7.9</v>
      </c>
    </row>
    <row r="142" spans="1:35">
      <c r="A142" s="135" t="s">
        <v>164</v>
      </c>
      <c r="B142" s="137">
        <v>20</v>
      </c>
      <c r="C142" s="137">
        <v>20</v>
      </c>
      <c r="D142" s="137">
        <v>-25.1</v>
      </c>
      <c r="E142" s="137">
        <v>-25.1</v>
      </c>
      <c r="F142" s="137">
        <v>-45.1</v>
      </c>
      <c r="G142" s="137">
        <v>-45.1</v>
      </c>
      <c r="H142" s="137">
        <v>-2.4</v>
      </c>
      <c r="I142" s="137">
        <v>13.1</v>
      </c>
      <c r="J142" s="137">
        <v>52.4</v>
      </c>
      <c r="K142" s="137">
        <v>74</v>
      </c>
      <c r="L142" s="137">
        <v>74</v>
      </c>
      <c r="M142" s="137">
        <v>82</v>
      </c>
      <c r="N142" s="137">
        <v>82</v>
      </c>
      <c r="O142" s="137">
        <v>74.5</v>
      </c>
      <c r="P142" s="137">
        <v>74.5</v>
      </c>
      <c r="Q142" s="137">
        <v>74.5</v>
      </c>
      <c r="R142" s="137"/>
      <c r="S142" s="137">
        <v>110.4</v>
      </c>
      <c r="T142" s="137">
        <v>118</v>
      </c>
      <c r="U142" s="137">
        <v>123</v>
      </c>
      <c r="V142" s="137">
        <v>128.5</v>
      </c>
      <c r="W142" s="137">
        <v>84.3</v>
      </c>
      <c r="X142" s="137">
        <v>86.7</v>
      </c>
      <c r="Y142" s="137">
        <v>105.8</v>
      </c>
      <c r="Z142" s="137">
        <v>135.80000000000001</v>
      </c>
      <c r="AA142" s="137">
        <v>131.5</v>
      </c>
      <c r="AB142" s="137">
        <v>108.4</v>
      </c>
      <c r="AC142" s="137">
        <v>95.6</v>
      </c>
      <c r="AD142" s="137">
        <v>95.6</v>
      </c>
      <c r="AE142" s="137">
        <v>25.8</v>
      </c>
      <c r="AF142" s="137">
        <v>25.8</v>
      </c>
      <c r="AG142" s="138">
        <v>120</v>
      </c>
      <c r="AH142" s="46">
        <f t="shared" si="54"/>
        <v>135.80000000000001</v>
      </c>
      <c r="AI142" s="47">
        <f t="shared" si="55"/>
        <v>-45.1</v>
      </c>
    </row>
    <row r="143" spans="1:35">
      <c r="A143" s="135" t="s">
        <v>165</v>
      </c>
      <c r="B143" s="137">
        <v>45</v>
      </c>
      <c r="C143" s="137">
        <v>45</v>
      </c>
      <c r="D143" s="137">
        <v>18.8</v>
      </c>
      <c r="E143" s="137">
        <v>18.8</v>
      </c>
      <c r="F143" s="137">
        <v>6.2</v>
      </c>
      <c r="G143" s="137">
        <v>6.2</v>
      </c>
      <c r="H143" s="137">
        <v>27.3</v>
      </c>
      <c r="I143" s="137">
        <v>35</v>
      </c>
      <c r="J143" s="137">
        <v>55.8</v>
      </c>
      <c r="K143" s="137">
        <v>65</v>
      </c>
      <c r="L143" s="137">
        <v>65</v>
      </c>
      <c r="M143" s="137">
        <v>140</v>
      </c>
      <c r="N143" s="137">
        <v>140</v>
      </c>
      <c r="O143" s="137">
        <v>130</v>
      </c>
      <c r="P143" s="137">
        <v>130</v>
      </c>
      <c r="Q143" s="137">
        <v>130</v>
      </c>
      <c r="R143" s="137"/>
      <c r="S143" s="137">
        <v>83.3</v>
      </c>
      <c r="T143" s="137">
        <v>86.6</v>
      </c>
      <c r="U143" s="137">
        <v>86.6</v>
      </c>
      <c r="V143" s="137">
        <v>91.8</v>
      </c>
      <c r="W143" s="137">
        <v>70.400000000000006</v>
      </c>
      <c r="X143" s="137">
        <v>72</v>
      </c>
      <c r="Y143" s="137">
        <v>81.900000000000006</v>
      </c>
      <c r="Z143" s="137">
        <v>95.3</v>
      </c>
      <c r="AA143" s="137">
        <v>93.3</v>
      </c>
      <c r="AB143" s="137">
        <v>83.5</v>
      </c>
      <c r="AC143" s="137">
        <v>77</v>
      </c>
      <c r="AD143" s="137">
        <v>77</v>
      </c>
      <c r="AE143" s="137">
        <v>43</v>
      </c>
      <c r="AF143" s="137">
        <v>43</v>
      </c>
      <c r="AG143" s="138"/>
      <c r="AH143" s="46">
        <f t="shared" si="54"/>
        <v>140</v>
      </c>
      <c r="AI143" s="47">
        <f t="shared" si="55"/>
        <v>6.2</v>
      </c>
    </row>
    <row r="144" spans="1:35">
      <c r="A144" s="135" t="s">
        <v>166</v>
      </c>
      <c r="B144" s="137">
        <v>-24</v>
      </c>
      <c r="C144" s="137">
        <v>-24</v>
      </c>
      <c r="D144" s="137">
        <v>-25.2</v>
      </c>
      <c r="E144" s="137">
        <v>-25.2</v>
      </c>
      <c r="F144" s="137">
        <v>-45.5</v>
      </c>
      <c r="G144" s="137">
        <v>-45.5</v>
      </c>
      <c r="H144" s="137">
        <v>-41.8</v>
      </c>
      <c r="I144" s="137">
        <v>-53.8</v>
      </c>
      <c r="J144" s="137">
        <v>-48</v>
      </c>
      <c r="K144" s="137">
        <v>-49.8</v>
      </c>
      <c r="L144" s="137">
        <v>-49.8</v>
      </c>
      <c r="M144" s="137">
        <v>-15.7</v>
      </c>
      <c r="N144" s="137">
        <v>-15.7</v>
      </c>
      <c r="O144" s="137">
        <v>-11</v>
      </c>
      <c r="P144" s="137">
        <v>-11</v>
      </c>
      <c r="Q144" s="137">
        <v>-11</v>
      </c>
      <c r="R144" s="137"/>
      <c r="S144" s="137">
        <v>13.7</v>
      </c>
      <c r="T144" s="137">
        <v>14.8</v>
      </c>
      <c r="U144" s="137">
        <v>13.3</v>
      </c>
      <c r="V144" s="137">
        <v>16.7</v>
      </c>
      <c r="W144" s="137">
        <v>-3.7</v>
      </c>
      <c r="X144" s="137">
        <v>-2.9</v>
      </c>
      <c r="Y144" s="137">
        <v>-9</v>
      </c>
      <c r="Z144" s="137">
        <v>-11.8</v>
      </c>
      <c r="AA144" s="137">
        <v>-9.6999999999999993</v>
      </c>
      <c r="AB144" s="137">
        <v>-43.5</v>
      </c>
      <c r="AC144" s="137">
        <v>-40.4</v>
      </c>
      <c r="AD144" s="137">
        <v>-40.4</v>
      </c>
      <c r="AE144" s="137">
        <v>-24</v>
      </c>
      <c r="AF144" s="137">
        <v>-24</v>
      </c>
      <c r="AG144" s="138"/>
      <c r="AH144" s="46">
        <f t="shared" si="54"/>
        <v>16.7</v>
      </c>
      <c r="AI144" s="47">
        <f t="shared" si="55"/>
        <v>-53.8</v>
      </c>
    </row>
    <row r="145" spans="1:37">
      <c r="A145" s="135" t="s">
        <v>167</v>
      </c>
      <c r="B145" s="137">
        <v>-4.0999999999999996</v>
      </c>
      <c r="C145" s="137">
        <v>-4.0999999999999996</v>
      </c>
      <c r="D145" s="137">
        <v>12.6</v>
      </c>
      <c r="E145" s="137">
        <v>12.6</v>
      </c>
      <c r="F145" s="137">
        <v>30.2</v>
      </c>
      <c r="G145" s="137">
        <v>30.2</v>
      </c>
      <c r="H145" s="137">
        <v>5.0999999999999996</v>
      </c>
      <c r="I145" s="137">
        <v>-7.4</v>
      </c>
      <c r="J145" s="137">
        <v>-31.3</v>
      </c>
      <c r="K145" s="137">
        <v>-55.3</v>
      </c>
      <c r="L145" s="137">
        <v>-55.3</v>
      </c>
      <c r="M145" s="137">
        <v>-101.5</v>
      </c>
      <c r="N145" s="137">
        <v>-101.5</v>
      </c>
      <c r="O145" s="137">
        <v>-85</v>
      </c>
      <c r="P145" s="137">
        <v>-85</v>
      </c>
      <c r="Q145" s="137">
        <v>-85</v>
      </c>
      <c r="R145" s="137"/>
      <c r="S145" s="137">
        <v>65.2</v>
      </c>
      <c r="T145" s="137">
        <v>-75.3</v>
      </c>
      <c r="U145" s="137">
        <v>-83.2</v>
      </c>
      <c r="V145" s="137">
        <v>-68.900000000000006</v>
      </c>
      <c r="W145" s="137">
        <v>-60.1</v>
      </c>
      <c r="X145" s="137">
        <v>-50.9</v>
      </c>
      <c r="Y145" s="137">
        <v>-37.799999999999997</v>
      </c>
      <c r="Z145" s="137">
        <v>-31.4</v>
      </c>
      <c r="AA145" s="137">
        <v>-30.2</v>
      </c>
      <c r="AB145" s="137">
        <v>-13.4</v>
      </c>
      <c r="AC145" s="137">
        <v>-8.4</v>
      </c>
      <c r="AD145" s="137">
        <v>-8.4</v>
      </c>
      <c r="AE145" s="137">
        <v>-20</v>
      </c>
      <c r="AF145" s="137">
        <v>-20</v>
      </c>
      <c r="AG145" s="138"/>
      <c r="AH145" s="46">
        <f t="shared" si="54"/>
        <v>65.2</v>
      </c>
      <c r="AI145" s="47">
        <f t="shared" si="55"/>
        <v>-101.5</v>
      </c>
    </row>
    <row r="146" spans="1:37">
      <c r="A146" s="135" t="s">
        <v>168</v>
      </c>
      <c r="B146" s="137">
        <v>-237</v>
      </c>
      <c r="C146" s="137">
        <v>-237</v>
      </c>
      <c r="D146" s="137">
        <v>-164.3</v>
      </c>
      <c r="E146" s="137">
        <v>-164.3</v>
      </c>
      <c r="F146" s="137">
        <v>-143.30000000000001</v>
      </c>
      <c r="G146" s="137">
        <v>-143.30000000000001</v>
      </c>
      <c r="H146" s="137">
        <v>-165</v>
      </c>
      <c r="I146" s="137">
        <v>-148</v>
      </c>
      <c r="J146" s="137">
        <v>-178</v>
      </c>
      <c r="K146" s="137">
        <v>-178</v>
      </c>
      <c r="L146" s="137">
        <v>-178</v>
      </c>
      <c r="M146" s="137">
        <v>-58.9</v>
      </c>
      <c r="N146" s="137">
        <v>-58.9</v>
      </c>
      <c r="O146" s="137">
        <v>-80</v>
      </c>
      <c r="P146" s="137">
        <v>-80</v>
      </c>
      <c r="Q146" s="137">
        <v>-80</v>
      </c>
      <c r="R146" s="137"/>
      <c r="S146" s="137">
        <v>9.3000000000000007</v>
      </c>
      <c r="T146" s="137">
        <v>-8.1</v>
      </c>
      <c r="U146" s="137">
        <v>-2.1</v>
      </c>
      <c r="V146" s="137">
        <v>-16.8</v>
      </c>
      <c r="W146" s="137">
        <v>-102.5</v>
      </c>
      <c r="X146" s="137">
        <v>-101.7</v>
      </c>
      <c r="Y146" s="137">
        <v>-162</v>
      </c>
      <c r="Z146" s="137">
        <v>-170.3</v>
      </c>
      <c r="AA146" s="137">
        <v>-175.1</v>
      </c>
      <c r="AB146" s="137">
        <v>-160.69999999999999</v>
      </c>
      <c r="AC146" s="137">
        <v>-229.9</v>
      </c>
      <c r="AD146" s="137">
        <v>-229.9</v>
      </c>
      <c r="AE146" s="137">
        <v>-208.9</v>
      </c>
      <c r="AF146" s="137">
        <v>-208.9</v>
      </c>
      <c r="AG146" s="138"/>
      <c r="AH146" s="46">
        <f t="shared" ref="AH146:AH158" si="56">MAX(B146:AF146)</f>
        <v>9.3000000000000007</v>
      </c>
      <c r="AI146" s="47">
        <f t="shared" ref="AI146:AI158" si="57">MIN(B146:AF146)</f>
        <v>-237</v>
      </c>
    </row>
    <row r="147" spans="1:37">
      <c r="A147" s="135" t="s">
        <v>169</v>
      </c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>
        <v>0</v>
      </c>
      <c r="AA147" s="137">
        <v>0</v>
      </c>
      <c r="AB147" s="137">
        <v>0</v>
      </c>
      <c r="AC147" s="137"/>
      <c r="AD147" s="137"/>
      <c r="AE147" s="137"/>
      <c r="AF147" s="137"/>
      <c r="AG147" s="138"/>
      <c r="AH147" s="46">
        <f t="shared" si="56"/>
        <v>0</v>
      </c>
      <c r="AI147" s="47">
        <f t="shared" si="57"/>
        <v>0</v>
      </c>
    </row>
    <row r="148" spans="1:37">
      <c r="A148" s="135" t="s">
        <v>170</v>
      </c>
      <c r="B148" s="137">
        <v>26.3</v>
      </c>
      <c r="C148" s="137">
        <v>26.3</v>
      </c>
      <c r="D148" s="137">
        <v>21.4</v>
      </c>
      <c r="E148" s="137">
        <v>21.4</v>
      </c>
      <c r="F148" s="137">
        <v>20.2</v>
      </c>
      <c r="G148" s="137">
        <v>20.2</v>
      </c>
      <c r="H148" s="137">
        <v>16.5</v>
      </c>
      <c r="I148" s="137">
        <v>16.3</v>
      </c>
      <c r="J148" s="137">
        <v>21.8</v>
      </c>
      <c r="K148" s="137">
        <v>21.8</v>
      </c>
      <c r="L148" s="137">
        <v>21.8</v>
      </c>
      <c r="M148" s="137">
        <v>26.9</v>
      </c>
      <c r="N148" s="137">
        <v>26.9</v>
      </c>
      <c r="O148" s="137">
        <v>26.8</v>
      </c>
      <c r="P148" s="137">
        <v>26.8</v>
      </c>
      <c r="Q148" s="137">
        <v>26.8</v>
      </c>
      <c r="R148" s="137"/>
      <c r="S148" s="137">
        <v>23.5</v>
      </c>
      <c r="T148" s="137">
        <v>20.8</v>
      </c>
      <c r="U148" s="137">
        <v>21.2</v>
      </c>
      <c r="V148" s="137">
        <v>24.1</v>
      </c>
      <c r="W148" s="137">
        <v>23.5</v>
      </c>
      <c r="X148" s="137">
        <v>23.8</v>
      </c>
      <c r="Y148" s="137">
        <v>22.9</v>
      </c>
      <c r="Z148" s="137">
        <v>19.600000000000001</v>
      </c>
      <c r="AA148" s="137">
        <v>21.1</v>
      </c>
      <c r="AB148" s="137">
        <v>22</v>
      </c>
      <c r="AC148" s="137">
        <v>21.8</v>
      </c>
      <c r="AD148" s="137">
        <v>21.8</v>
      </c>
      <c r="AE148" s="137">
        <v>22.2</v>
      </c>
      <c r="AF148" s="137">
        <v>22.2</v>
      </c>
      <c r="AG148" s="134"/>
      <c r="AH148" s="46">
        <f t="shared" si="56"/>
        <v>26.9</v>
      </c>
      <c r="AI148" s="47">
        <f t="shared" si="57"/>
        <v>16.3</v>
      </c>
    </row>
    <row r="149" spans="1:37">
      <c r="A149" s="135" t="s">
        <v>171</v>
      </c>
      <c r="B149" s="122">
        <v>93</v>
      </c>
      <c r="C149" s="122">
        <v>93</v>
      </c>
      <c r="D149" s="122">
        <v>175.9</v>
      </c>
      <c r="E149" s="122">
        <v>175.9</v>
      </c>
      <c r="F149" s="122">
        <v>173.1</v>
      </c>
      <c r="G149" s="122">
        <v>173.1</v>
      </c>
      <c r="H149" s="122">
        <v>171</v>
      </c>
      <c r="I149" s="122">
        <v>-171</v>
      </c>
      <c r="J149" s="122">
        <v>-86</v>
      </c>
      <c r="K149" s="122">
        <v>-86</v>
      </c>
      <c r="L149" s="122">
        <v>-86</v>
      </c>
      <c r="M149" s="122">
        <v>170</v>
      </c>
      <c r="N149" s="122">
        <v>170</v>
      </c>
      <c r="O149" s="122">
        <v>170</v>
      </c>
      <c r="P149" s="122">
        <v>170</v>
      </c>
      <c r="Q149" s="122">
        <v>170</v>
      </c>
      <c r="R149" s="122"/>
      <c r="S149" s="122">
        <v>86.9</v>
      </c>
      <c r="T149" s="122">
        <v>86.5</v>
      </c>
      <c r="U149" s="122">
        <v>78.900000000000006</v>
      </c>
      <c r="V149" s="122">
        <v>78.900000000000006</v>
      </c>
      <c r="W149" s="122">
        <v>96.6</v>
      </c>
      <c r="X149" s="122">
        <v>94.9</v>
      </c>
      <c r="Y149" s="122">
        <v>94.6</v>
      </c>
      <c r="Z149" s="122">
        <v>98</v>
      </c>
      <c r="AA149" s="122">
        <v>94.8</v>
      </c>
      <c r="AB149" s="122">
        <f>94.8*2</f>
        <v>189.6</v>
      </c>
      <c r="AC149" s="122">
        <v>188</v>
      </c>
      <c r="AD149" s="122">
        <v>188</v>
      </c>
      <c r="AE149" s="122">
        <v>189</v>
      </c>
      <c r="AF149" s="122">
        <v>189</v>
      </c>
      <c r="AG149" s="134"/>
      <c r="AH149" s="46">
        <f t="shared" si="56"/>
        <v>189.6</v>
      </c>
      <c r="AI149" s="47">
        <f t="shared" si="57"/>
        <v>-171</v>
      </c>
    </row>
    <row r="150" spans="1:37">
      <c r="A150" s="135" t="s">
        <v>172</v>
      </c>
      <c r="B150" s="122">
        <v>29</v>
      </c>
      <c r="C150" s="122">
        <v>29</v>
      </c>
      <c r="D150" s="122">
        <v>30.5</v>
      </c>
      <c r="E150" s="122">
        <v>30.5</v>
      </c>
      <c r="F150" s="122">
        <v>30.7</v>
      </c>
      <c r="G150" s="122">
        <v>30.7</v>
      </c>
      <c r="H150" s="122">
        <v>30.7</v>
      </c>
      <c r="I150" s="122">
        <v>30.7</v>
      </c>
      <c r="J150" s="122">
        <v>30.7</v>
      </c>
      <c r="K150" s="122">
        <v>30.7</v>
      </c>
      <c r="L150" s="122">
        <v>30.7</v>
      </c>
      <c r="M150" s="122">
        <v>24</v>
      </c>
      <c r="N150" s="122">
        <v>24</v>
      </c>
      <c r="O150" s="122">
        <v>26.5</v>
      </c>
      <c r="P150" s="122">
        <v>26.5</v>
      </c>
      <c r="Q150" s="122">
        <v>26.5</v>
      </c>
      <c r="R150" s="122"/>
      <c r="S150" s="122">
        <v>29.9</v>
      </c>
      <c r="T150" s="122">
        <v>29.8</v>
      </c>
      <c r="U150" s="122">
        <v>28.9</v>
      </c>
      <c r="V150" s="122">
        <v>31.2</v>
      </c>
      <c r="W150" s="122">
        <v>30.6</v>
      </c>
      <c r="X150" s="122">
        <v>30.5</v>
      </c>
      <c r="Y150" s="122">
        <v>29.9</v>
      </c>
      <c r="Z150" s="122">
        <v>28.7</v>
      </c>
      <c r="AA150" s="122">
        <v>28.6</v>
      </c>
      <c r="AB150" s="122">
        <v>29</v>
      </c>
      <c r="AC150" s="122">
        <v>30.1</v>
      </c>
      <c r="AD150" s="122">
        <v>30.1</v>
      </c>
      <c r="AE150" s="122">
        <v>30.6</v>
      </c>
      <c r="AF150" s="122">
        <v>30.6</v>
      </c>
      <c r="AG150" s="134"/>
      <c r="AH150" s="46">
        <f t="shared" si="56"/>
        <v>31.2</v>
      </c>
      <c r="AI150" s="47">
        <f t="shared" si="57"/>
        <v>24</v>
      </c>
    </row>
    <row r="151" spans="1:37" ht="15.75" thickBot="1">
      <c r="A151" s="139" t="s">
        <v>173</v>
      </c>
      <c r="B151" s="122">
        <v>8.8000000000000007</v>
      </c>
      <c r="C151" s="122">
        <v>8.8000000000000007</v>
      </c>
      <c r="D151" s="122">
        <v>13.1</v>
      </c>
      <c r="E151" s="122">
        <v>13.1</v>
      </c>
      <c r="F151" s="122">
        <v>12.9</v>
      </c>
      <c r="G151" s="122">
        <v>12.9</v>
      </c>
      <c r="H151" s="122">
        <v>12.9</v>
      </c>
      <c r="I151" s="122">
        <v>12.9</v>
      </c>
      <c r="J151" s="122">
        <v>12.9</v>
      </c>
      <c r="K151" s="122">
        <v>12.9</v>
      </c>
      <c r="L151" s="122">
        <v>12.9</v>
      </c>
      <c r="M151" s="122">
        <v>17.899999999999999</v>
      </c>
      <c r="N151" s="122">
        <v>17.899999999999999</v>
      </c>
      <c r="O151" s="122">
        <v>22.9</v>
      </c>
      <c r="P151" s="122">
        <v>22.9</v>
      </c>
      <c r="Q151" s="122">
        <v>22.9</v>
      </c>
      <c r="R151" s="122"/>
      <c r="S151" s="122">
        <v>21.9</v>
      </c>
      <c r="T151" s="122">
        <v>18.22</v>
      </c>
      <c r="U151" s="122">
        <v>14</v>
      </c>
      <c r="V151" s="122">
        <v>10</v>
      </c>
      <c r="W151" s="122">
        <v>8.5</v>
      </c>
      <c r="X151" s="122">
        <v>9.5</v>
      </c>
      <c r="Y151" s="122">
        <v>7.4</v>
      </c>
      <c r="Z151" s="122">
        <v>6</v>
      </c>
      <c r="AA151" s="122">
        <v>5.5</v>
      </c>
      <c r="AB151" s="122">
        <v>5.8</v>
      </c>
      <c r="AC151" s="122">
        <v>8.3000000000000007</v>
      </c>
      <c r="AD151" s="122">
        <v>8.3000000000000007</v>
      </c>
      <c r="AE151" s="122">
        <v>9.5</v>
      </c>
      <c r="AF151" s="122">
        <v>9.5</v>
      </c>
      <c r="AG151" s="134"/>
      <c r="AH151" s="46">
        <f t="shared" si="56"/>
        <v>22.9</v>
      </c>
      <c r="AI151" s="47">
        <f t="shared" si="57"/>
        <v>5.5</v>
      </c>
    </row>
    <row r="152" spans="1:37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6"/>
        <v>0</v>
      </c>
      <c r="AI152" s="47">
        <f t="shared" si="57"/>
        <v>0</v>
      </c>
    </row>
    <row r="153" spans="1:37">
      <c r="A153" s="144" t="s">
        <v>175</v>
      </c>
      <c r="B153" s="145">
        <v>1983.7</v>
      </c>
      <c r="C153" s="146"/>
      <c r="D153" s="146"/>
      <c r="E153" s="146"/>
      <c r="F153" s="146">
        <v>1983.35</v>
      </c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56"/>
        <v>1983.7</v>
      </c>
      <c r="AI153" s="47">
        <f t="shared" si="57"/>
        <v>1983.35</v>
      </c>
    </row>
    <row r="154" spans="1:37">
      <c r="A154" s="135" t="s">
        <v>176</v>
      </c>
      <c r="B154" s="149">
        <v>522.46</v>
      </c>
      <c r="C154" s="150"/>
      <c r="D154" s="150"/>
      <c r="E154" s="150"/>
      <c r="F154" s="150">
        <v>521.29</v>
      </c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56"/>
        <v>522.46</v>
      </c>
      <c r="AI154" s="47">
        <f t="shared" si="57"/>
        <v>521.29</v>
      </c>
      <c r="AK154" s="49"/>
    </row>
    <row r="155" spans="1:37">
      <c r="A155" s="135" t="s">
        <v>177</v>
      </c>
      <c r="B155" s="149">
        <v>624.51</v>
      </c>
      <c r="C155" s="150"/>
      <c r="D155" s="150"/>
      <c r="E155" s="150"/>
      <c r="F155" s="150">
        <v>623.80999999999995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56"/>
        <v>624.51</v>
      </c>
      <c r="AI155" s="47">
        <f t="shared" si="57"/>
        <v>623.80999999999995</v>
      </c>
      <c r="AK155" s="49"/>
    </row>
    <row r="156" spans="1:37">
      <c r="A156" s="135" t="s">
        <v>178</v>
      </c>
      <c r="B156" s="149">
        <v>336.25</v>
      </c>
      <c r="C156" s="150"/>
      <c r="D156" s="150"/>
      <c r="E156" s="150"/>
      <c r="F156" s="150">
        <v>336.56</v>
      </c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56"/>
        <v>336.56</v>
      </c>
      <c r="AI156" s="47">
        <f t="shared" si="57"/>
        <v>336.25</v>
      </c>
      <c r="AK156" s="49"/>
    </row>
    <row r="157" spans="1:37">
      <c r="A157" s="135" t="s">
        <v>179</v>
      </c>
      <c r="B157" s="149">
        <v>882.4</v>
      </c>
      <c r="C157" s="150"/>
      <c r="D157" s="150"/>
      <c r="E157" s="150"/>
      <c r="F157" s="150">
        <v>886.1</v>
      </c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56"/>
        <v>886.1</v>
      </c>
      <c r="AI157" s="47">
        <f t="shared" si="57"/>
        <v>882.4</v>
      </c>
      <c r="AK157" s="49"/>
    </row>
    <row r="158" spans="1:37">
      <c r="A158" s="152" t="s">
        <v>180</v>
      </c>
      <c r="B158" s="153">
        <v>1522.43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>
        <v>1522.2</v>
      </c>
      <c r="AC158" s="154"/>
      <c r="AD158" s="154"/>
      <c r="AE158" s="154"/>
      <c r="AF158" s="155"/>
      <c r="AG158" s="156"/>
      <c r="AH158" s="46">
        <f t="shared" si="56"/>
        <v>1522.43</v>
      </c>
      <c r="AI158" s="47">
        <f t="shared" si="57"/>
        <v>1522.2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Y166" si="58">B161</f>
        <v>0.3</v>
      </c>
      <c r="D161" s="161">
        <f t="shared" si="58"/>
        <v>0.3</v>
      </c>
      <c r="E161" s="161">
        <f t="shared" si="58"/>
        <v>0.3</v>
      </c>
      <c r="F161" s="161">
        <f t="shared" si="58"/>
        <v>0.3</v>
      </c>
      <c r="G161" s="161">
        <f t="shared" si="58"/>
        <v>0.3</v>
      </c>
      <c r="H161" s="161">
        <f t="shared" si="58"/>
        <v>0.3</v>
      </c>
      <c r="I161" s="161">
        <f t="shared" si="58"/>
        <v>0.3</v>
      </c>
      <c r="J161" s="161">
        <f t="shared" si="58"/>
        <v>0.3</v>
      </c>
      <c r="K161" s="161">
        <f t="shared" si="58"/>
        <v>0.3</v>
      </c>
      <c r="L161" s="161">
        <f t="shared" si="58"/>
        <v>0.3</v>
      </c>
      <c r="M161" s="161">
        <f t="shared" si="58"/>
        <v>0.3</v>
      </c>
      <c r="N161" s="161">
        <f t="shared" si="58"/>
        <v>0.3</v>
      </c>
      <c r="O161" s="161">
        <f t="shared" si="58"/>
        <v>0.3</v>
      </c>
      <c r="P161" s="161">
        <f t="shared" si="58"/>
        <v>0.3</v>
      </c>
      <c r="Q161" s="161">
        <f t="shared" si="58"/>
        <v>0.3</v>
      </c>
      <c r="R161" s="161">
        <f t="shared" si="58"/>
        <v>0.3</v>
      </c>
      <c r="S161" s="161">
        <f t="shared" si="58"/>
        <v>0.3</v>
      </c>
      <c r="T161" s="161">
        <f t="shared" si="58"/>
        <v>0.3</v>
      </c>
      <c r="U161" s="161">
        <f t="shared" si="58"/>
        <v>0.3</v>
      </c>
      <c r="V161" s="161">
        <f t="shared" si="58"/>
        <v>0.3</v>
      </c>
      <c r="W161" s="161">
        <f t="shared" si="58"/>
        <v>0.3</v>
      </c>
      <c r="X161" s="161">
        <f t="shared" si="58"/>
        <v>0.3</v>
      </c>
      <c r="Y161" s="161">
        <f t="shared" si="58"/>
        <v>0.3</v>
      </c>
      <c r="Z161" s="161">
        <f t="shared" ref="Z161:AF166" si="59">Y161</f>
        <v>0.3</v>
      </c>
      <c r="AA161" s="161">
        <f t="shared" si="59"/>
        <v>0.3</v>
      </c>
      <c r="AB161" s="161">
        <f t="shared" si="59"/>
        <v>0.3</v>
      </c>
      <c r="AC161" s="161">
        <f t="shared" si="59"/>
        <v>0.3</v>
      </c>
      <c r="AD161" s="161">
        <f t="shared" si="59"/>
        <v>0.3</v>
      </c>
      <c r="AE161" s="161">
        <f t="shared" si="59"/>
        <v>0.3</v>
      </c>
      <c r="AF161" s="161">
        <f t="shared" si="59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58"/>
        <v>0.4</v>
      </c>
      <c r="D162" s="163">
        <f t="shared" si="58"/>
        <v>0.4</v>
      </c>
      <c r="E162" s="163">
        <f t="shared" si="58"/>
        <v>0.4</v>
      </c>
      <c r="F162" s="163">
        <f t="shared" si="58"/>
        <v>0.4</v>
      </c>
      <c r="G162" s="163">
        <f t="shared" si="58"/>
        <v>0.4</v>
      </c>
      <c r="H162" s="163">
        <f t="shared" si="58"/>
        <v>0.4</v>
      </c>
      <c r="I162" s="163">
        <f t="shared" si="58"/>
        <v>0.4</v>
      </c>
      <c r="J162" s="163">
        <f t="shared" si="58"/>
        <v>0.4</v>
      </c>
      <c r="K162" s="163">
        <f t="shared" si="58"/>
        <v>0.4</v>
      </c>
      <c r="L162" s="163">
        <f t="shared" si="58"/>
        <v>0.4</v>
      </c>
      <c r="M162" s="163">
        <f t="shared" si="58"/>
        <v>0.4</v>
      </c>
      <c r="N162" s="163">
        <f t="shared" si="58"/>
        <v>0.4</v>
      </c>
      <c r="O162" s="163">
        <f t="shared" si="58"/>
        <v>0.4</v>
      </c>
      <c r="P162" s="163">
        <f t="shared" si="58"/>
        <v>0.4</v>
      </c>
      <c r="Q162" s="163">
        <f t="shared" si="58"/>
        <v>0.4</v>
      </c>
      <c r="R162" s="163">
        <f t="shared" si="58"/>
        <v>0.4</v>
      </c>
      <c r="S162" s="163">
        <f t="shared" si="58"/>
        <v>0.4</v>
      </c>
      <c r="T162" s="163">
        <f t="shared" si="58"/>
        <v>0.4</v>
      </c>
      <c r="U162" s="163">
        <f t="shared" si="58"/>
        <v>0.4</v>
      </c>
      <c r="V162" s="163">
        <f t="shared" si="58"/>
        <v>0.4</v>
      </c>
      <c r="W162" s="163">
        <f t="shared" si="58"/>
        <v>0.4</v>
      </c>
      <c r="X162" s="163">
        <f t="shared" si="58"/>
        <v>0.4</v>
      </c>
      <c r="Y162" s="163">
        <f t="shared" si="58"/>
        <v>0.4</v>
      </c>
      <c r="Z162" s="163">
        <f t="shared" si="59"/>
        <v>0.4</v>
      </c>
      <c r="AA162" s="163">
        <f t="shared" si="59"/>
        <v>0.4</v>
      </c>
      <c r="AB162" s="163">
        <f t="shared" si="59"/>
        <v>0.4</v>
      </c>
      <c r="AC162" s="163">
        <f t="shared" si="59"/>
        <v>0.4</v>
      </c>
      <c r="AD162" s="163">
        <f t="shared" si="59"/>
        <v>0.4</v>
      </c>
      <c r="AE162" s="163">
        <f t="shared" si="59"/>
        <v>0.4</v>
      </c>
      <c r="AF162" s="163">
        <f t="shared" si="59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58"/>
        <v>1.5</v>
      </c>
      <c r="D163" s="163">
        <f t="shared" si="58"/>
        <v>1.5</v>
      </c>
      <c r="E163" s="163">
        <f t="shared" si="58"/>
        <v>1.5</v>
      </c>
      <c r="F163" s="163">
        <f t="shared" si="58"/>
        <v>1.5</v>
      </c>
      <c r="G163" s="163">
        <f t="shared" si="58"/>
        <v>1.5</v>
      </c>
      <c r="H163" s="163">
        <f t="shared" si="58"/>
        <v>1.5</v>
      </c>
      <c r="I163" s="163">
        <f t="shared" si="58"/>
        <v>1.5</v>
      </c>
      <c r="J163" s="163">
        <f t="shared" si="58"/>
        <v>1.5</v>
      </c>
      <c r="K163" s="163">
        <f t="shared" si="58"/>
        <v>1.5</v>
      </c>
      <c r="L163" s="163">
        <f t="shared" si="58"/>
        <v>1.5</v>
      </c>
      <c r="M163" s="163">
        <f t="shared" si="58"/>
        <v>1.5</v>
      </c>
      <c r="N163" s="163">
        <f t="shared" si="58"/>
        <v>1.5</v>
      </c>
      <c r="O163" s="163">
        <f t="shared" si="58"/>
        <v>1.5</v>
      </c>
      <c r="P163" s="163">
        <f t="shared" si="58"/>
        <v>1.5</v>
      </c>
      <c r="Q163" s="163">
        <f t="shared" si="58"/>
        <v>1.5</v>
      </c>
      <c r="R163" s="163">
        <f t="shared" si="58"/>
        <v>1.5</v>
      </c>
      <c r="S163" s="163">
        <f t="shared" si="58"/>
        <v>1.5</v>
      </c>
      <c r="T163" s="163">
        <f t="shared" si="58"/>
        <v>1.5</v>
      </c>
      <c r="U163" s="163">
        <f t="shared" si="58"/>
        <v>1.5</v>
      </c>
      <c r="V163" s="163">
        <f t="shared" si="58"/>
        <v>1.5</v>
      </c>
      <c r="W163" s="163">
        <f t="shared" si="58"/>
        <v>1.5</v>
      </c>
      <c r="X163" s="163">
        <f t="shared" si="58"/>
        <v>1.5</v>
      </c>
      <c r="Y163" s="163">
        <f t="shared" si="58"/>
        <v>1.5</v>
      </c>
      <c r="Z163" s="163">
        <f t="shared" si="59"/>
        <v>1.5</v>
      </c>
      <c r="AA163" s="163">
        <f t="shared" si="59"/>
        <v>1.5</v>
      </c>
      <c r="AB163" s="163">
        <f t="shared" si="59"/>
        <v>1.5</v>
      </c>
      <c r="AC163" s="163">
        <f t="shared" si="59"/>
        <v>1.5</v>
      </c>
      <c r="AD163" s="163">
        <f t="shared" si="59"/>
        <v>1.5</v>
      </c>
      <c r="AE163" s="163">
        <f t="shared" si="59"/>
        <v>1.5</v>
      </c>
      <c r="AF163" s="163">
        <f t="shared" si="59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58"/>
        <v>0.3</v>
      </c>
      <c r="D164" s="163">
        <f t="shared" si="58"/>
        <v>0.3</v>
      </c>
      <c r="E164" s="163">
        <f t="shared" si="58"/>
        <v>0.3</v>
      </c>
      <c r="F164" s="163">
        <f t="shared" si="58"/>
        <v>0.3</v>
      </c>
      <c r="G164" s="163">
        <f t="shared" si="58"/>
        <v>0.3</v>
      </c>
      <c r="H164" s="163">
        <f t="shared" si="58"/>
        <v>0.3</v>
      </c>
      <c r="I164" s="163">
        <f t="shared" si="58"/>
        <v>0.3</v>
      </c>
      <c r="J164" s="163">
        <f t="shared" si="58"/>
        <v>0.3</v>
      </c>
      <c r="K164" s="163">
        <f t="shared" si="58"/>
        <v>0.3</v>
      </c>
      <c r="L164" s="163">
        <f t="shared" si="58"/>
        <v>0.3</v>
      </c>
      <c r="M164" s="163">
        <f t="shared" si="58"/>
        <v>0.3</v>
      </c>
      <c r="N164" s="163">
        <f t="shared" si="58"/>
        <v>0.3</v>
      </c>
      <c r="O164" s="163">
        <f t="shared" si="58"/>
        <v>0.3</v>
      </c>
      <c r="P164" s="163">
        <f t="shared" si="58"/>
        <v>0.3</v>
      </c>
      <c r="Q164" s="163">
        <f t="shared" si="58"/>
        <v>0.3</v>
      </c>
      <c r="R164" s="163">
        <f t="shared" si="58"/>
        <v>0.3</v>
      </c>
      <c r="S164" s="163">
        <f t="shared" si="58"/>
        <v>0.3</v>
      </c>
      <c r="T164" s="163">
        <f t="shared" si="58"/>
        <v>0.3</v>
      </c>
      <c r="U164" s="163">
        <f t="shared" si="58"/>
        <v>0.3</v>
      </c>
      <c r="V164" s="163">
        <f t="shared" si="58"/>
        <v>0.3</v>
      </c>
      <c r="W164" s="163">
        <f t="shared" si="58"/>
        <v>0.3</v>
      </c>
      <c r="X164" s="163">
        <f t="shared" si="58"/>
        <v>0.3</v>
      </c>
      <c r="Y164" s="163">
        <f t="shared" si="58"/>
        <v>0.3</v>
      </c>
      <c r="Z164" s="163">
        <f t="shared" si="59"/>
        <v>0.3</v>
      </c>
      <c r="AA164" s="163">
        <f t="shared" si="59"/>
        <v>0.3</v>
      </c>
      <c r="AB164" s="163">
        <f t="shared" si="59"/>
        <v>0.3</v>
      </c>
      <c r="AC164" s="163">
        <f t="shared" si="59"/>
        <v>0.3</v>
      </c>
      <c r="AD164" s="163">
        <f t="shared" si="59"/>
        <v>0.3</v>
      </c>
      <c r="AE164" s="163">
        <f t="shared" si="59"/>
        <v>0.3</v>
      </c>
      <c r="AF164" s="163">
        <f t="shared" si="59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58"/>
        <v>0.4</v>
      </c>
      <c r="D165" s="163">
        <f t="shared" si="58"/>
        <v>0.4</v>
      </c>
      <c r="E165" s="163">
        <f t="shared" si="58"/>
        <v>0.4</v>
      </c>
      <c r="F165" s="163">
        <f t="shared" si="58"/>
        <v>0.4</v>
      </c>
      <c r="G165" s="163">
        <f t="shared" si="58"/>
        <v>0.4</v>
      </c>
      <c r="H165" s="163">
        <f t="shared" si="58"/>
        <v>0.4</v>
      </c>
      <c r="I165" s="163">
        <f t="shared" si="58"/>
        <v>0.4</v>
      </c>
      <c r="J165" s="163">
        <f t="shared" si="58"/>
        <v>0.4</v>
      </c>
      <c r="K165" s="163">
        <f t="shared" si="58"/>
        <v>0.4</v>
      </c>
      <c r="L165" s="163">
        <f t="shared" si="58"/>
        <v>0.4</v>
      </c>
      <c r="M165" s="163">
        <f t="shared" si="58"/>
        <v>0.4</v>
      </c>
      <c r="N165" s="163">
        <f t="shared" si="58"/>
        <v>0.4</v>
      </c>
      <c r="O165" s="163">
        <f t="shared" si="58"/>
        <v>0.4</v>
      </c>
      <c r="P165" s="163">
        <f t="shared" si="58"/>
        <v>0.4</v>
      </c>
      <c r="Q165" s="163">
        <f t="shared" si="58"/>
        <v>0.4</v>
      </c>
      <c r="R165" s="163">
        <f t="shared" si="58"/>
        <v>0.4</v>
      </c>
      <c r="S165" s="163">
        <f t="shared" si="58"/>
        <v>0.4</v>
      </c>
      <c r="T165" s="163">
        <f t="shared" si="58"/>
        <v>0.4</v>
      </c>
      <c r="U165" s="163">
        <f t="shared" si="58"/>
        <v>0.4</v>
      </c>
      <c r="V165" s="163">
        <f t="shared" si="58"/>
        <v>0.4</v>
      </c>
      <c r="W165" s="163">
        <f t="shared" si="58"/>
        <v>0.4</v>
      </c>
      <c r="X165" s="163">
        <f t="shared" si="58"/>
        <v>0.4</v>
      </c>
      <c r="Y165" s="163">
        <f t="shared" si="58"/>
        <v>0.4</v>
      </c>
      <c r="Z165" s="163">
        <f t="shared" si="59"/>
        <v>0.4</v>
      </c>
      <c r="AA165" s="163">
        <f t="shared" si="59"/>
        <v>0.4</v>
      </c>
      <c r="AB165" s="163">
        <f t="shared" si="59"/>
        <v>0.4</v>
      </c>
      <c r="AC165" s="163">
        <f t="shared" si="59"/>
        <v>0.4</v>
      </c>
      <c r="AD165" s="163">
        <f t="shared" si="59"/>
        <v>0.4</v>
      </c>
      <c r="AE165" s="163">
        <f t="shared" si="59"/>
        <v>0.4</v>
      </c>
      <c r="AF165" s="163">
        <f t="shared" si="59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58"/>
        <v>0.64</v>
      </c>
      <c r="D166" s="166">
        <f t="shared" si="58"/>
        <v>0.64</v>
      </c>
      <c r="E166" s="166">
        <f t="shared" si="58"/>
        <v>0.64</v>
      </c>
      <c r="F166" s="166">
        <f t="shared" si="58"/>
        <v>0.64</v>
      </c>
      <c r="G166" s="166">
        <f t="shared" si="58"/>
        <v>0.64</v>
      </c>
      <c r="H166" s="166">
        <f t="shared" si="58"/>
        <v>0.64</v>
      </c>
      <c r="I166" s="166">
        <f t="shared" si="58"/>
        <v>0.64</v>
      </c>
      <c r="J166" s="166">
        <f t="shared" si="58"/>
        <v>0.64</v>
      </c>
      <c r="K166" s="166">
        <f t="shared" si="58"/>
        <v>0.64</v>
      </c>
      <c r="L166" s="166">
        <f t="shared" si="58"/>
        <v>0.64</v>
      </c>
      <c r="M166" s="166">
        <f t="shared" si="58"/>
        <v>0.64</v>
      </c>
      <c r="N166" s="166">
        <f t="shared" si="58"/>
        <v>0.64</v>
      </c>
      <c r="O166" s="166">
        <f t="shared" si="58"/>
        <v>0.64</v>
      </c>
      <c r="P166" s="166">
        <f t="shared" si="58"/>
        <v>0.64</v>
      </c>
      <c r="Q166" s="166">
        <f t="shared" si="58"/>
        <v>0.64</v>
      </c>
      <c r="R166" s="166">
        <f t="shared" si="58"/>
        <v>0.64</v>
      </c>
      <c r="S166" s="166">
        <f t="shared" si="58"/>
        <v>0.64</v>
      </c>
      <c r="T166" s="166">
        <f t="shared" si="58"/>
        <v>0.64</v>
      </c>
      <c r="U166" s="166">
        <f t="shared" si="58"/>
        <v>0.64</v>
      </c>
      <c r="V166" s="166">
        <f t="shared" si="58"/>
        <v>0.64</v>
      </c>
      <c r="W166" s="166">
        <f t="shared" si="58"/>
        <v>0.64</v>
      </c>
      <c r="X166" s="166">
        <f t="shared" si="58"/>
        <v>0.64</v>
      </c>
      <c r="Y166" s="166">
        <f t="shared" si="58"/>
        <v>0.64</v>
      </c>
      <c r="Z166" s="166">
        <f t="shared" si="59"/>
        <v>0.64</v>
      </c>
      <c r="AA166" s="166">
        <f t="shared" si="59"/>
        <v>0.64</v>
      </c>
      <c r="AB166" s="166">
        <f t="shared" si="59"/>
        <v>0.64</v>
      </c>
      <c r="AC166" s="166">
        <f t="shared" si="59"/>
        <v>0.64</v>
      </c>
      <c r="AD166" s="166">
        <f t="shared" si="59"/>
        <v>0.64</v>
      </c>
      <c r="AE166" s="166">
        <f t="shared" si="59"/>
        <v>0.64</v>
      </c>
      <c r="AF166" s="166">
        <f t="shared" si="59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60">SUM(C161:C166)</f>
        <v>3.54</v>
      </c>
      <c r="D167" s="169">
        <f t="shared" si="60"/>
        <v>3.54</v>
      </c>
      <c r="E167" s="169">
        <f t="shared" si="60"/>
        <v>3.54</v>
      </c>
      <c r="F167" s="169">
        <f t="shared" si="60"/>
        <v>3.54</v>
      </c>
      <c r="G167" s="169">
        <f t="shared" si="60"/>
        <v>3.54</v>
      </c>
      <c r="H167" s="169">
        <f t="shared" si="60"/>
        <v>3.54</v>
      </c>
      <c r="I167" s="169">
        <f t="shared" si="60"/>
        <v>3.54</v>
      </c>
      <c r="J167" s="169">
        <f t="shared" si="60"/>
        <v>3.54</v>
      </c>
      <c r="K167" s="169">
        <f t="shared" si="60"/>
        <v>3.54</v>
      </c>
      <c r="L167" s="169">
        <f t="shared" si="60"/>
        <v>3.54</v>
      </c>
      <c r="M167" s="169">
        <f t="shared" si="60"/>
        <v>3.54</v>
      </c>
      <c r="N167" s="169">
        <f t="shared" si="60"/>
        <v>3.54</v>
      </c>
      <c r="O167" s="169">
        <f t="shared" si="60"/>
        <v>3.54</v>
      </c>
      <c r="P167" s="169">
        <f t="shared" si="60"/>
        <v>3.54</v>
      </c>
      <c r="Q167" s="169">
        <f t="shared" si="60"/>
        <v>3.54</v>
      </c>
      <c r="R167" s="169">
        <f t="shared" si="60"/>
        <v>3.54</v>
      </c>
      <c r="S167" s="169">
        <f t="shared" ref="S167:Y167" si="61">SUM(S161:S166)</f>
        <v>3.54</v>
      </c>
      <c r="T167" s="169">
        <f t="shared" si="61"/>
        <v>3.54</v>
      </c>
      <c r="U167" s="169">
        <f t="shared" si="61"/>
        <v>3.54</v>
      </c>
      <c r="V167" s="169">
        <f t="shared" si="61"/>
        <v>3.54</v>
      </c>
      <c r="W167" s="169">
        <f t="shared" si="61"/>
        <v>3.54</v>
      </c>
      <c r="X167" s="169">
        <f t="shared" si="61"/>
        <v>3.54</v>
      </c>
      <c r="Y167" s="169">
        <f t="shared" si="61"/>
        <v>3.54</v>
      </c>
      <c r="Z167" s="169">
        <f t="shared" si="60"/>
        <v>3.54</v>
      </c>
      <c r="AA167" s="169">
        <f>SUM(AA161:AA166)</f>
        <v>3.54</v>
      </c>
      <c r="AB167" s="169">
        <f t="shared" si="60"/>
        <v>3.54</v>
      </c>
      <c r="AC167" s="169">
        <f t="shared" si="60"/>
        <v>3.54</v>
      </c>
      <c r="AD167" s="169">
        <f t="shared" si="60"/>
        <v>3.54</v>
      </c>
      <c r="AE167" s="169">
        <f t="shared" si="60"/>
        <v>3.54</v>
      </c>
      <c r="AF167" s="169">
        <f t="shared" si="60"/>
        <v>3.54</v>
      </c>
      <c r="AG167" s="170">
        <f t="shared" si="60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R184" si="62">B169</f>
        <v>0</v>
      </c>
      <c r="D169" s="161">
        <f t="shared" si="62"/>
        <v>0</v>
      </c>
      <c r="E169" s="161">
        <f t="shared" si="62"/>
        <v>0</v>
      </c>
      <c r="F169" s="161">
        <f t="shared" si="62"/>
        <v>0</v>
      </c>
      <c r="G169" s="161">
        <f t="shared" si="62"/>
        <v>0</v>
      </c>
      <c r="H169" s="161">
        <f t="shared" si="62"/>
        <v>0</v>
      </c>
      <c r="I169" s="161">
        <f t="shared" si="62"/>
        <v>0</v>
      </c>
      <c r="J169" s="161">
        <f t="shared" si="62"/>
        <v>0</v>
      </c>
      <c r="K169" s="161">
        <f t="shared" si="62"/>
        <v>0</v>
      </c>
      <c r="L169" s="161">
        <f t="shared" si="62"/>
        <v>0</v>
      </c>
      <c r="M169" s="161">
        <f t="shared" si="62"/>
        <v>0</v>
      </c>
      <c r="N169" s="161">
        <f t="shared" si="62"/>
        <v>0</v>
      </c>
      <c r="O169" s="161">
        <f t="shared" si="62"/>
        <v>0</v>
      </c>
      <c r="P169" s="161">
        <f t="shared" si="62"/>
        <v>0</v>
      </c>
      <c r="Q169" s="161">
        <f t="shared" si="62"/>
        <v>0</v>
      </c>
      <c r="R169" s="161">
        <f t="shared" si="62"/>
        <v>0</v>
      </c>
      <c r="S169" s="161">
        <f t="shared" ref="S169:V232" si="63">R169</f>
        <v>0</v>
      </c>
      <c r="T169" s="161">
        <f t="shared" si="63"/>
        <v>0</v>
      </c>
      <c r="U169" s="161">
        <f t="shared" si="63"/>
        <v>0</v>
      </c>
      <c r="V169" s="161">
        <f t="shared" si="63"/>
        <v>0</v>
      </c>
      <c r="W169" s="161">
        <f t="shared" ref="W169:Y231" si="64">V169</f>
        <v>0</v>
      </c>
      <c r="X169" s="161">
        <f t="shared" si="64"/>
        <v>0</v>
      </c>
      <c r="Y169" s="161">
        <f t="shared" si="64"/>
        <v>0</v>
      </c>
      <c r="Z169" s="161">
        <f t="shared" ref="Z169:AF184" si="65">Y169</f>
        <v>0</v>
      </c>
      <c r="AA169" s="161">
        <f t="shared" si="65"/>
        <v>0</v>
      </c>
      <c r="AB169" s="161">
        <f t="shared" si="65"/>
        <v>0</v>
      </c>
      <c r="AC169" s="161">
        <f t="shared" si="65"/>
        <v>0</v>
      </c>
      <c r="AD169" s="161">
        <f t="shared" si="65"/>
        <v>0</v>
      </c>
      <c r="AE169" s="161">
        <f t="shared" si="65"/>
        <v>0</v>
      </c>
      <c r="AF169" s="174">
        <f t="shared" si="65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62"/>
        <v>0</v>
      </c>
      <c r="D170" s="163">
        <f t="shared" si="62"/>
        <v>0</v>
      </c>
      <c r="E170" s="163">
        <f t="shared" si="62"/>
        <v>0</v>
      </c>
      <c r="F170" s="163">
        <f t="shared" si="62"/>
        <v>0</v>
      </c>
      <c r="G170" s="163">
        <f t="shared" si="62"/>
        <v>0</v>
      </c>
      <c r="H170" s="163">
        <f t="shared" si="62"/>
        <v>0</v>
      </c>
      <c r="I170" s="163">
        <f t="shared" si="62"/>
        <v>0</v>
      </c>
      <c r="J170" s="163">
        <f t="shared" si="62"/>
        <v>0</v>
      </c>
      <c r="K170" s="163">
        <f t="shared" si="62"/>
        <v>0</v>
      </c>
      <c r="L170" s="163">
        <f t="shared" si="62"/>
        <v>0</v>
      </c>
      <c r="M170" s="163">
        <f t="shared" si="62"/>
        <v>0</v>
      </c>
      <c r="N170" s="163">
        <f t="shared" si="62"/>
        <v>0</v>
      </c>
      <c r="O170" s="163">
        <f t="shared" si="62"/>
        <v>0</v>
      </c>
      <c r="P170" s="163">
        <f t="shared" si="62"/>
        <v>0</v>
      </c>
      <c r="Q170" s="163">
        <f t="shared" si="62"/>
        <v>0</v>
      </c>
      <c r="R170" s="163">
        <f t="shared" si="62"/>
        <v>0</v>
      </c>
      <c r="S170" s="163">
        <f t="shared" si="63"/>
        <v>0</v>
      </c>
      <c r="T170" s="163">
        <f t="shared" si="63"/>
        <v>0</v>
      </c>
      <c r="U170" s="163">
        <f t="shared" si="63"/>
        <v>0</v>
      </c>
      <c r="V170" s="163">
        <f t="shared" si="63"/>
        <v>0</v>
      </c>
      <c r="W170" s="163">
        <f t="shared" si="64"/>
        <v>0</v>
      </c>
      <c r="X170" s="163">
        <f t="shared" si="64"/>
        <v>0</v>
      </c>
      <c r="Y170" s="163">
        <f t="shared" si="64"/>
        <v>0</v>
      </c>
      <c r="Z170" s="163">
        <f t="shared" si="65"/>
        <v>0</v>
      </c>
      <c r="AA170" s="163">
        <f t="shared" si="65"/>
        <v>0</v>
      </c>
      <c r="AB170" s="163">
        <f t="shared" si="65"/>
        <v>0</v>
      </c>
      <c r="AC170" s="163">
        <f t="shared" si="65"/>
        <v>0</v>
      </c>
      <c r="AD170" s="163">
        <f t="shared" si="65"/>
        <v>0</v>
      </c>
      <c r="AE170" s="163">
        <f t="shared" si="65"/>
        <v>0</v>
      </c>
      <c r="AF170" s="176">
        <f t="shared" si="65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62"/>
        <v>0</v>
      </c>
      <c r="D171" s="163">
        <f t="shared" si="62"/>
        <v>0</v>
      </c>
      <c r="E171" s="163">
        <f t="shared" si="62"/>
        <v>0</v>
      </c>
      <c r="F171" s="163">
        <f t="shared" si="62"/>
        <v>0</v>
      </c>
      <c r="G171" s="163">
        <f t="shared" si="62"/>
        <v>0</v>
      </c>
      <c r="H171" s="163">
        <f t="shared" si="62"/>
        <v>0</v>
      </c>
      <c r="I171" s="163">
        <f t="shared" si="62"/>
        <v>0</v>
      </c>
      <c r="J171" s="163">
        <f t="shared" si="62"/>
        <v>0</v>
      </c>
      <c r="K171" s="163">
        <f t="shared" si="62"/>
        <v>0</v>
      </c>
      <c r="L171" s="163">
        <f t="shared" si="62"/>
        <v>0</v>
      </c>
      <c r="M171" s="163">
        <f t="shared" si="62"/>
        <v>0</v>
      </c>
      <c r="N171" s="163">
        <f t="shared" si="62"/>
        <v>0</v>
      </c>
      <c r="O171" s="163">
        <f t="shared" si="62"/>
        <v>0</v>
      </c>
      <c r="P171" s="163">
        <f t="shared" si="62"/>
        <v>0</v>
      </c>
      <c r="Q171" s="163">
        <f t="shared" si="62"/>
        <v>0</v>
      </c>
      <c r="R171" s="163">
        <f t="shared" si="62"/>
        <v>0</v>
      </c>
      <c r="S171" s="163">
        <f t="shared" si="63"/>
        <v>0</v>
      </c>
      <c r="T171" s="163">
        <f t="shared" si="63"/>
        <v>0</v>
      </c>
      <c r="U171" s="163">
        <f t="shared" si="63"/>
        <v>0</v>
      </c>
      <c r="V171" s="163">
        <f t="shared" si="63"/>
        <v>0</v>
      </c>
      <c r="W171" s="163">
        <f t="shared" si="64"/>
        <v>0</v>
      </c>
      <c r="X171" s="163">
        <f t="shared" si="64"/>
        <v>0</v>
      </c>
      <c r="Y171" s="163">
        <f t="shared" si="64"/>
        <v>0</v>
      </c>
      <c r="Z171" s="163">
        <f t="shared" si="65"/>
        <v>0</v>
      </c>
      <c r="AA171" s="163">
        <f t="shared" si="65"/>
        <v>0</v>
      </c>
      <c r="AB171" s="163">
        <f t="shared" si="65"/>
        <v>0</v>
      </c>
      <c r="AC171" s="163">
        <f t="shared" si="65"/>
        <v>0</v>
      </c>
      <c r="AD171" s="163">
        <f t="shared" si="65"/>
        <v>0</v>
      </c>
      <c r="AE171" s="163">
        <f t="shared" si="65"/>
        <v>0</v>
      </c>
      <c r="AF171" s="176">
        <f t="shared" si="65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62"/>
        <v>0</v>
      </c>
      <c r="D172" s="163">
        <f t="shared" si="62"/>
        <v>0</v>
      </c>
      <c r="E172" s="163">
        <f t="shared" si="62"/>
        <v>0</v>
      </c>
      <c r="F172" s="163">
        <f t="shared" si="62"/>
        <v>0</v>
      </c>
      <c r="G172" s="163">
        <f t="shared" si="62"/>
        <v>0</v>
      </c>
      <c r="H172" s="163">
        <f t="shared" si="62"/>
        <v>0</v>
      </c>
      <c r="I172" s="163">
        <f t="shared" si="62"/>
        <v>0</v>
      </c>
      <c r="J172" s="163">
        <f t="shared" si="62"/>
        <v>0</v>
      </c>
      <c r="K172" s="163">
        <f t="shared" si="62"/>
        <v>0</v>
      </c>
      <c r="L172" s="163">
        <f t="shared" si="62"/>
        <v>0</v>
      </c>
      <c r="M172" s="163">
        <f t="shared" si="62"/>
        <v>0</v>
      </c>
      <c r="N172" s="163">
        <f t="shared" si="62"/>
        <v>0</v>
      </c>
      <c r="O172" s="163">
        <f t="shared" si="62"/>
        <v>0</v>
      </c>
      <c r="P172" s="163">
        <f t="shared" si="62"/>
        <v>0</v>
      </c>
      <c r="Q172" s="163">
        <f t="shared" si="62"/>
        <v>0</v>
      </c>
      <c r="R172" s="163">
        <f t="shared" si="62"/>
        <v>0</v>
      </c>
      <c r="S172" s="163">
        <f t="shared" si="63"/>
        <v>0</v>
      </c>
      <c r="T172" s="163">
        <f t="shared" si="63"/>
        <v>0</v>
      </c>
      <c r="U172" s="163">
        <f t="shared" si="63"/>
        <v>0</v>
      </c>
      <c r="V172" s="163">
        <f t="shared" si="63"/>
        <v>0</v>
      </c>
      <c r="W172" s="163">
        <f t="shared" si="64"/>
        <v>0</v>
      </c>
      <c r="X172" s="163">
        <f t="shared" si="64"/>
        <v>0</v>
      </c>
      <c r="Y172" s="163">
        <f t="shared" si="64"/>
        <v>0</v>
      </c>
      <c r="Z172" s="163">
        <f t="shared" si="65"/>
        <v>0</v>
      </c>
      <c r="AA172" s="163">
        <f t="shared" si="65"/>
        <v>0</v>
      </c>
      <c r="AB172" s="163">
        <f t="shared" si="65"/>
        <v>0</v>
      </c>
      <c r="AC172" s="163">
        <f t="shared" si="65"/>
        <v>0</v>
      </c>
      <c r="AD172" s="163">
        <f t="shared" si="65"/>
        <v>0</v>
      </c>
      <c r="AE172" s="163">
        <f t="shared" si="65"/>
        <v>0</v>
      </c>
      <c r="AF172" s="176">
        <f t="shared" si="65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62"/>
        <v>0</v>
      </c>
      <c r="D173" s="163">
        <f t="shared" si="62"/>
        <v>0</v>
      </c>
      <c r="E173" s="163">
        <f t="shared" si="62"/>
        <v>0</v>
      </c>
      <c r="F173" s="163">
        <f t="shared" si="62"/>
        <v>0</v>
      </c>
      <c r="G173" s="163">
        <f t="shared" si="62"/>
        <v>0</v>
      </c>
      <c r="H173" s="163">
        <f t="shared" si="62"/>
        <v>0</v>
      </c>
      <c r="I173" s="163">
        <f t="shared" si="62"/>
        <v>0</v>
      </c>
      <c r="J173" s="163">
        <f t="shared" si="62"/>
        <v>0</v>
      </c>
      <c r="K173" s="163">
        <f t="shared" si="62"/>
        <v>0</v>
      </c>
      <c r="L173" s="163">
        <f t="shared" si="62"/>
        <v>0</v>
      </c>
      <c r="M173" s="163">
        <f t="shared" si="62"/>
        <v>0</v>
      </c>
      <c r="N173" s="163">
        <f t="shared" si="62"/>
        <v>0</v>
      </c>
      <c r="O173" s="163">
        <f t="shared" si="62"/>
        <v>0</v>
      </c>
      <c r="P173" s="163">
        <f t="shared" si="62"/>
        <v>0</v>
      </c>
      <c r="Q173" s="163">
        <f t="shared" si="62"/>
        <v>0</v>
      </c>
      <c r="R173" s="163">
        <f t="shared" si="62"/>
        <v>0</v>
      </c>
      <c r="S173" s="163">
        <f t="shared" si="63"/>
        <v>0</v>
      </c>
      <c r="T173" s="163">
        <f t="shared" si="63"/>
        <v>0</v>
      </c>
      <c r="U173" s="163">
        <f t="shared" si="63"/>
        <v>0</v>
      </c>
      <c r="V173" s="163">
        <f t="shared" si="63"/>
        <v>0</v>
      </c>
      <c r="W173" s="163">
        <f t="shared" si="64"/>
        <v>0</v>
      </c>
      <c r="X173" s="163">
        <f t="shared" si="64"/>
        <v>0</v>
      </c>
      <c r="Y173" s="163">
        <f t="shared" si="64"/>
        <v>0</v>
      </c>
      <c r="Z173" s="163">
        <f t="shared" si="65"/>
        <v>0</v>
      </c>
      <c r="AA173" s="163">
        <f t="shared" si="65"/>
        <v>0</v>
      </c>
      <c r="AB173" s="163">
        <f t="shared" si="65"/>
        <v>0</v>
      </c>
      <c r="AC173" s="163">
        <f t="shared" si="65"/>
        <v>0</v>
      </c>
      <c r="AD173" s="163">
        <f t="shared" si="65"/>
        <v>0</v>
      </c>
      <c r="AE173" s="163">
        <f t="shared" si="65"/>
        <v>0</v>
      </c>
      <c r="AF173" s="176">
        <f t="shared" si="65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62"/>
        <v>0</v>
      </c>
      <c r="D174" s="163">
        <f t="shared" si="62"/>
        <v>0</v>
      </c>
      <c r="E174" s="163">
        <f t="shared" si="62"/>
        <v>0</v>
      </c>
      <c r="F174" s="163">
        <f t="shared" si="62"/>
        <v>0</v>
      </c>
      <c r="G174" s="163">
        <f t="shared" si="62"/>
        <v>0</v>
      </c>
      <c r="H174" s="163">
        <f t="shared" si="62"/>
        <v>0</v>
      </c>
      <c r="I174" s="163">
        <f t="shared" si="62"/>
        <v>0</v>
      </c>
      <c r="J174" s="163">
        <f t="shared" si="62"/>
        <v>0</v>
      </c>
      <c r="K174" s="163">
        <f t="shared" si="62"/>
        <v>0</v>
      </c>
      <c r="L174" s="163">
        <f t="shared" si="62"/>
        <v>0</v>
      </c>
      <c r="M174" s="163">
        <f t="shared" si="62"/>
        <v>0</v>
      </c>
      <c r="N174" s="163">
        <f t="shared" si="62"/>
        <v>0</v>
      </c>
      <c r="O174" s="163">
        <f t="shared" si="62"/>
        <v>0</v>
      </c>
      <c r="P174" s="163">
        <f t="shared" si="62"/>
        <v>0</v>
      </c>
      <c r="Q174" s="163">
        <f t="shared" si="62"/>
        <v>0</v>
      </c>
      <c r="R174" s="163">
        <f t="shared" si="62"/>
        <v>0</v>
      </c>
      <c r="S174" s="163">
        <f t="shared" si="63"/>
        <v>0</v>
      </c>
      <c r="T174" s="163">
        <f t="shared" si="63"/>
        <v>0</v>
      </c>
      <c r="U174" s="163">
        <f t="shared" si="63"/>
        <v>0</v>
      </c>
      <c r="V174" s="163">
        <f t="shared" si="63"/>
        <v>0</v>
      </c>
      <c r="W174" s="163">
        <f t="shared" si="64"/>
        <v>0</v>
      </c>
      <c r="X174" s="163">
        <f t="shared" si="64"/>
        <v>0</v>
      </c>
      <c r="Y174" s="163">
        <f t="shared" si="64"/>
        <v>0</v>
      </c>
      <c r="Z174" s="163">
        <f t="shared" si="65"/>
        <v>0</v>
      </c>
      <c r="AA174" s="163">
        <f t="shared" si="65"/>
        <v>0</v>
      </c>
      <c r="AB174" s="163">
        <f t="shared" si="65"/>
        <v>0</v>
      </c>
      <c r="AC174" s="163">
        <f t="shared" si="65"/>
        <v>0</v>
      </c>
      <c r="AD174" s="163">
        <f t="shared" si="65"/>
        <v>0</v>
      </c>
      <c r="AE174" s="163">
        <f t="shared" si="65"/>
        <v>0</v>
      </c>
      <c r="AF174" s="176">
        <f t="shared" si="65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62"/>
        <v>0</v>
      </c>
      <c r="D175" s="163">
        <f t="shared" si="62"/>
        <v>0</v>
      </c>
      <c r="E175" s="163">
        <f t="shared" si="62"/>
        <v>0</v>
      </c>
      <c r="F175" s="163">
        <f t="shared" si="62"/>
        <v>0</v>
      </c>
      <c r="G175" s="163">
        <f t="shared" si="62"/>
        <v>0</v>
      </c>
      <c r="H175" s="163">
        <f t="shared" si="62"/>
        <v>0</v>
      </c>
      <c r="I175" s="163">
        <f t="shared" si="62"/>
        <v>0</v>
      </c>
      <c r="J175" s="163">
        <f t="shared" si="62"/>
        <v>0</v>
      </c>
      <c r="K175" s="163">
        <f t="shared" si="62"/>
        <v>0</v>
      </c>
      <c r="L175" s="163">
        <f t="shared" si="62"/>
        <v>0</v>
      </c>
      <c r="M175" s="163">
        <f t="shared" si="62"/>
        <v>0</v>
      </c>
      <c r="N175" s="163">
        <f t="shared" si="62"/>
        <v>0</v>
      </c>
      <c r="O175" s="163">
        <f t="shared" si="62"/>
        <v>0</v>
      </c>
      <c r="P175" s="163">
        <f t="shared" si="62"/>
        <v>0</v>
      </c>
      <c r="Q175" s="163">
        <f t="shared" si="62"/>
        <v>0</v>
      </c>
      <c r="R175" s="163">
        <f t="shared" si="62"/>
        <v>0</v>
      </c>
      <c r="S175" s="163">
        <f t="shared" si="63"/>
        <v>0</v>
      </c>
      <c r="T175" s="163">
        <f t="shared" si="63"/>
        <v>0</v>
      </c>
      <c r="U175" s="163">
        <f t="shared" si="63"/>
        <v>0</v>
      </c>
      <c r="V175" s="163">
        <f t="shared" si="63"/>
        <v>0</v>
      </c>
      <c r="W175" s="163">
        <f t="shared" si="64"/>
        <v>0</v>
      </c>
      <c r="X175" s="163">
        <f t="shared" si="64"/>
        <v>0</v>
      </c>
      <c r="Y175" s="163">
        <f t="shared" si="64"/>
        <v>0</v>
      </c>
      <c r="Z175" s="163">
        <f t="shared" si="65"/>
        <v>0</v>
      </c>
      <c r="AA175" s="163">
        <f t="shared" si="65"/>
        <v>0</v>
      </c>
      <c r="AB175" s="163">
        <f t="shared" si="65"/>
        <v>0</v>
      </c>
      <c r="AC175" s="163">
        <f t="shared" si="65"/>
        <v>0</v>
      </c>
      <c r="AD175" s="163">
        <f t="shared" si="65"/>
        <v>0</v>
      </c>
      <c r="AE175" s="163">
        <f t="shared" si="65"/>
        <v>0</v>
      </c>
      <c r="AF175" s="176">
        <f t="shared" si="65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62"/>
        <v>0</v>
      </c>
      <c r="D176" s="163">
        <f t="shared" si="62"/>
        <v>0</v>
      </c>
      <c r="E176" s="163">
        <f t="shared" si="62"/>
        <v>0</v>
      </c>
      <c r="F176" s="163">
        <f t="shared" si="62"/>
        <v>0</v>
      </c>
      <c r="G176" s="163">
        <f t="shared" si="62"/>
        <v>0</v>
      </c>
      <c r="H176" s="163">
        <f t="shared" si="62"/>
        <v>0</v>
      </c>
      <c r="I176" s="163">
        <f t="shared" si="62"/>
        <v>0</v>
      </c>
      <c r="J176" s="163">
        <f t="shared" si="62"/>
        <v>0</v>
      </c>
      <c r="K176" s="163">
        <f t="shared" si="62"/>
        <v>0</v>
      </c>
      <c r="L176" s="163">
        <f t="shared" si="62"/>
        <v>0</v>
      </c>
      <c r="M176" s="163">
        <f t="shared" si="62"/>
        <v>0</v>
      </c>
      <c r="N176" s="163">
        <f t="shared" si="62"/>
        <v>0</v>
      </c>
      <c r="O176" s="163">
        <f t="shared" si="62"/>
        <v>0</v>
      </c>
      <c r="P176" s="163">
        <f t="shared" si="62"/>
        <v>0</v>
      </c>
      <c r="Q176" s="163">
        <f t="shared" si="62"/>
        <v>0</v>
      </c>
      <c r="R176" s="163">
        <f t="shared" si="62"/>
        <v>0</v>
      </c>
      <c r="S176" s="163">
        <f t="shared" si="63"/>
        <v>0</v>
      </c>
      <c r="T176" s="163">
        <f t="shared" si="63"/>
        <v>0</v>
      </c>
      <c r="U176" s="163">
        <f t="shared" si="63"/>
        <v>0</v>
      </c>
      <c r="V176" s="163">
        <f t="shared" si="63"/>
        <v>0</v>
      </c>
      <c r="W176" s="163">
        <f t="shared" si="64"/>
        <v>0</v>
      </c>
      <c r="X176" s="163">
        <f t="shared" si="64"/>
        <v>0</v>
      </c>
      <c r="Y176" s="163">
        <f t="shared" si="64"/>
        <v>0</v>
      </c>
      <c r="Z176" s="163">
        <f t="shared" si="65"/>
        <v>0</v>
      </c>
      <c r="AA176" s="163">
        <f t="shared" si="65"/>
        <v>0</v>
      </c>
      <c r="AB176" s="163">
        <f t="shared" si="65"/>
        <v>0</v>
      </c>
      <c r="AC176" s="163">
        <f t="shared" si="65"/>
        <v>0</v>
      </c>
      <c r="AD176" s="163">
        <f t="shared" si="65"/>
        <v>0</v>
      </c>
      <c r="AE176" s="163">
        <f t="shared" si="65"/>
        <v>0</v>
      </c>
      <c r="AF176" s="176">
        <f t="shared" si="65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62"/>
        <v>0</v>
      </c>
      <c r="D177" s="163">
        <f t="shared" si="62"/>
        <v>0</v>
      </c>
      <c r="E177" s="163">
        <f t="shared" si="62"/>
        <v>0</v>
      </c>
      <c r="F177" s="163">
        <f t="shared" si="62"/>
        <v>0</v>
      </c>
      <c r="G177" s="163">
        <f t="shared" si="62"/>
        <v>0</v>
      </c>
      <c r="H177" s="163">
        <f t="shared" si="62"/>
        <v>0</v>
      </c>
      <c r="I177" s="163">
        <f t="shared" si="62"/>
        <v>0</v>
      </c>
      <c r="J177" s="163">
        <f t="shared" si="62"/>
        <v>0</v>
      </c>
      <c r="K177" s="163">
        <f t="shared" si="62"/>
        <v>0</v>
      </c>
      <c r="L177" s="163">
        <f t="shared" si="62"/>
        <v>0</v>
      </c>
      <c r="M177" s="163">
        <f t="shared" si="62"/>
        <v>0</v>
      </c>
      <c r="N177" s="163">
        <f t="shared" si="62"/>
        <v>0</v>
      </c>
      <c r="O177" s="163">
        <f t="shared" si="62"/>
        <v>0</v>
      </c>
      <c r="P177" s="163">
        <f t="shared" si="62"/>
        <v>0</v>
      </c>
      <c r="Q177" s="163">
        <f t="shared" si="62"/>
        <v>0</v>
      </c>
      <c r="R177" s="163">
        <f t="shared" si="62"/>
        <v>0</v>
      </c>
      <c r="S177" s="163">
        <f t="shared" si="63"/>
        <v>0</v>
      </c>
      <c r="T177" s="163">
        <f t="shared" si="63"/>
        <v>0</v>
      </c>
      <c r="U177" s="163">
        <f t="shared" si="63"/>
        <v>0</v>
      </c>
      <c r="V177" s="163">
        <f t="shared" si="63"/>
        <v>0</v>
      </c>
      <c r="W177" s="163">
        <f t="shared" si="64"/>
        <v>0</v>
      </c>
      <c r="X177" s="163">
        <f t="shared" si="64"/>
        <v>0</v>
      </c>
      <c r="Y177" s="163">
        <f t="shared" si="64"/>
        <v>0</v>
      </c>
      <c r="Z177" s="163">
        <f t="shared" si="65"/>
        <v>0</v>
      </c>
      <c r="AA177" s="163">
        <f t="shared" si="65"/>
        <v>0</v>
      </c>
      <c r="AB177" s="163">
        <f t="shared" si="65"/>
        <v>0</v>
      </c>
      <c r="AC177" s="163">
        <f t="shared" si="65"/>
        <v>0</v>
      </c>
      <c r="AD177" s="163">
        <f t="shared" si="65"/>
        <v>0</v>
      </c>
      <c r="AE177" s="163">
        <f t="shared" si="65"/>
        <v>0</v>
      </c>
      <c r="AF177" s="176">
        <f t="shared" si="65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62"/>
        <v>0</v>
      </c>
      <c r="D178" s="163">
        <f t="shared" si="62"/>
        <v>0</v>
      </c>
      <c r="E178" s="163">
        <f t="shared" si="62"/>
        <v>0</v>
      </c>
      <c r="F178" s="163">
        <f t="shared" si="62"/>
        <v>0</v>
      </c>
      <c r="G178" s="163">
        <f t="shared" si="62"/>
        <v>0</v>
      </c>
      <c r="H178" s="163">
        <f t="shared" si="62"/>
        <v>0</v>
      </c>
      <c r="I178" s="163">
        <f t="shared" si="62"/>
        <v>0</v>
      </c>
      <c r="J178" s="163">
        <f t="shared" si="62"/>
        <v>0</v>
      </c>
      <c r="K178" s="163">
        <f t="shared" si="62"/>
        <v>0</v>
      </c>
      <c r="L178" s="163">
        <f t="shared" si="62"/>
        <v>0</v>
      </c>
      <c r="M178" s="163">
        <f t="shared" si="62"/>
        <v>0</v>
      </c>
      <c r="N178" s="163">
        <f t="shared" si="62"/>
        <v>0</v>
      </c>
      <c r="O178" s="163">
        <f t="shared" si="62"/>
        <v>0</v>
      </c>
      <c r="P178" s="163">
        <f t="shared" si="62"/>
        <v>0</v>
      </c>
      <c r="Q178" s="163">
        <f t="shared" si="62"/>
        <v>0</v>
      </c>
      <c r="R178" s="163">
        <f t="shared" si="62"/>
        <v>0</v>
      </c>
      <c r="S178" s="163">
        <f t="shared" si="63"/>
        <v>0</v>
      </c>
      <c r="T178" s="163">
        <f t="shared" si="63"/>
        <v>0</v>
      </c>
      <c r="U178" s="163">
        <f t="shared" si="63"/>
        <v>0</v>
      </c>
      <c r="V178" s="163">
        <f t="shared" si="63"/>
        <v>0</v>
      </c>
      <c r="W178" s="163">
        <f t="shared" si="64"/>
        <v>0</v>
      </c>
      <c r="X178" s="163">
        <f t="shared" si="64"/>
        <v>0</v>
      </c>
      <c r="Y178" s="163">
        <f t="shared" si="64"/>
        <v>0</v>
      </c>
      <c r="Z178" s="163">
        <f t="shared" si="65"/>
        <v>0</v>
      </c>
      <c r="AA178" s="163">
        <f t="shared" si="65"/>
        <v>0</v>
      </c>
      <c r="AB178" s="163">
        <f t="shared" si="65"/>
        <v>0</v>
      </c>
      <c r="AC178" s="163">
        <f t="shared" si="65"/>
        <v>0</v>
      </c>
      <c r="AD178" s="163">
        <f t="shared" si="65"/>
        <v>0</v>
      </c>
      <c r="AE178" s="163">
        <f t="shared" si="65"/>
        <v>0</v>
      </c>
      <c r="AF178" s="176">
        <f t="shared" si="65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62"/>
        <v>0</v>
      </c>
      <c r="D179" s="163">
        <f t="shared" si="62"/>
        <v>0</v>
      </c>
      <c r="E179" s="163">
        <f t="shared" si="62"/>
        <v>0</v>
      </c>
      <c r="F179" s="163">
        <f t="shared" si="62"/>
        <v>0</v>
      </c>
      <c r="G179" s="163">
        <f t="shared" si="62"/>
        <v>0</v>
      </c>
      <c r="H179" s="163">
        <f t="shared" si="62"/>
        <v>0</v>
      </c>
      <c r="I179" s="163">
        <f t="shared" si="62"/>
        <v>0</v>
      </c>
      <c r="J179" s="163">
        <f t="shared" si="62"/>
        <v>0</v>
      </c>
      <c r="K179" s="163">
        <f t="shared" si="62"/>
        <v>0</v>
      </c>
      <c r="L179" s="163">
        <f t="shared" si="62"/>
        <v>0</v>
      </c>
      <c r="M179" s="163">
        <f t="shared" si="62"/>
        <v>0</v>
      </c>
      <c r="N179" s="163">
        <f t="shared" si="62"/>
        <v>0</v>
      </c>
      <c r="O179" s="163">
        <f t="shared" si="62"/>
        <v>0</v>
      </c>
      <c r="P179" s="163">
        <f t="shared" si="62"/>
        <v>0</v>
      </c>
      <c r="Q179" s="163">
        <f t="shared" si="62"/>
        <v>0</v>
      </c>
      <c r="R179" s="163">
        <f t="shared" si="62"/>
        <v>0</v>
      </c>
      <c r="S179" s="163">
        <f t="shared" si="63"/>
        <v>0</v>
      </c>
      <c r="T179" s="163">
        <f t="shared" si="63"/>
        <v>0</v>
      </c>
      <c r="U179" s="163">
        <f t="shared" si="63"/>
        <v>0</v>
      </c>
      <c r="V179" s="163">
        <f t="shared" si="63"/>
        <v>0</v>
      </c>
      <c r="W179" s="163">
        <f t="shared" si="64"/>
        <v>0</v>
      </c>
      <c r="X179" s="163">
        <f t="shared" si="64"/>
        <v>0</v>
      </c>
      <c r="Y179" s="163">
        <f t="shared" si="64"/>
        <v>0</v>
      </c>
      <c r="Z179" s="163">
        <f t="shared" si="65"/>
        <v>0</v>
      </c>
      <c r="AA179" s="163">
        <f t="shared" si="65"/>
        <v>0</v>
      </c>
      <c r="AB179" s="163">
        <f t="shared" si="65"/>
        <v>0</v>
      </c>
      <c r="AC179" s="163">
        <f t="shared" si="65"/>
        <v>0</v>
      </c>
      <c r="AD179" s="163">
        <f t="shared" si="65"/>
        <v>0</v>
      </c>
      <c r="AE179" s="163">
        <f t="shared" si="65"/>
        <v>0</v>
      </c>
      <c r="AF179" s="176">
        <f t="shared" si="65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62"/>
        <v>0</v>
      </c>
      <c r="D180" s="163">
        <f t="shared" si="62"/>
        <v>0</v>
      </c>
      <c r="E180" s="163">
        <f t="shared" si="62"/>
        <v>0</v>
      </c>
      <c r="F180" s="163">
        <f t="shared" si="62"/>
        <v>0</v>
      </c>
      <c r="G180" s="163">
        <f t="shared" si="62"/>
        <v>0</v>
      </c>
      <c r="H180" s="163">
        <f t="shared" si="62"/>
        <v>0</v>
      </c>
      <c r="I180" s="163">
        <f t="shared" si="62"/>
        <v>0</v>
      </c>
      <c r="J180" s="163">
        <f t="shared" si="62"/>
        <v>0</v>
      </c>
      <c r="K180" s="163">
        <f t="shared" si="62"/>
        <v>0</v>
      </c>
      <c r="L180" s="163">
        <f t="shared" si="62"/>
        <v>0</v>
      </c>
      <c r="M180" s="163">
        <f t="shared" si="62"/>
        <v>0</v>
      </c>
      <c r="N180" s="163">
        <f t="shared" si="62"/>
        <v>0</v>
      </c>
      <c r="O180" s="163">
        <f t="shared" si="62"/>
        <v>0</v>
      </c>
      <c r="P180" s="163">
        <f t="shared" si="62"/>
        <v>0</v>
      </c>
      <c r="Q180" s="163">
        <f t="shared" si="62"/>
        <v>0</v>
      </c>
      <c r="R180" s="163">
        <f t="shared" si="62"/>
        <v>0</v>
      </c>
      <c r="S180" s="163">
        <f t="shared" si="63"/>
        <v>0</v>
      </c>
      <c r="T180" s="163">
        <f t="shared" si="63"/>
        <v>0</v>
      </c>
      <c r="U180" s="163">
        <f t="shared" si="63"/>
        <v>0</v>
      </c>
      <c r="V180" s="163">
        <f t="shared" si="63"/>
        <v>0</v>
      </c>
      <c r="W180" s="163">
        <f t="shared" si="64"/>
        <v>0</v>
      </c>
      <c r="X180" s="163">
        <f t="shared" si="64"/>
        <v>0</v>
      </c>
      <c r="Y180" s="163">
        <f t="shared" si="64"/>
        <v>0</v>
      </c>
      <c r="Z180" s="163">
        <f t="shared" si="65"/>
        <v>0</v>
      </c>
      <c r="AA180" s="163">
        <f t="shared" si="65"/>
        <v>0</v>
      </c>
      <c r="AB180" s="163">
        <f t="shared" si="65"/>
        <v>0</v>
      </c>
      <c r="AC180" s="163">
        <f t="shared" si="65"/>
        <v>0</v>
      </c>
      <c r="AD180" s="163">
        <f t="shared" si="65"/>
        <v>0</v>
      </c>
      <c r="AE180" s="163">
        <f t="shared" si="65"/>
        <v>0</v>
      </c>
      <c r="AF180" s="176">
        <f t="shared" si="65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62"/>
        <v>0</v>
      </c>
      <c r="D181" s="163">
        <f t="shared" si="62"/>
        <v>0</v>
      </c>
      <c r="E181" s="163">
        <f t="shared" si="62"/>
        <v>0</v>
      </c>
      <c r="F181" s="163">
        <f t="shared" si="62"/>
        <v>0</v>
      </c>
      <c r="G181" s="163">
        <f t="shared" si="62"/>
        <v>0</v>
      </c>
      <c r="H181" s="163">
        <f t="shared" si="62"/>
        <v>0</v>
      </c>
      <c r="I181" s="163">
        <f t="shared" si="62"/>
        <v>0</v>
      </c>
      <c r="J181" s="163">
        <f t="shared" si="62"/>
        <v>0</v>
      </c>
      <c r="K181" s="163">
        <f t="shared" si="62"/>
        <v>0</v>
      </c>
      <c r="L181" s="163">
        <f t="shared" si="62"/>
        <v>0</v>
      </c>
      <c r="M181" s="163">
        <f t="shared" si="62"/>
        <v>0</v>
      </c>
      <c r="N181" s="163">
        <f t="shared" si="62"/>
        <v>0</v>
      </c>
      <c r="O181" s="163">
        <f t="shared" si="62"/>
        <v>0</v>
      </c>
      <c r="P181" s="163">
        <f t="shared" si="62"/>
        <v>0</v>
      </c>
      <c r="Q181" s="163">
        <f t="shared" si="62"/>
        <v>0</v>
      </c>
      <c r="R181" s="163">
        <f t="shared" si="62"/>
        <v>0</v>
      </c>
      <c r="S181" s="163">
        <f t="shared" si="63"/>
        <v>0</v>
      </c>
      <c r="T181" s="163">
        <f t="shared" si="63"/>
        <v>0</v>
      </c>
      <c r="U181" s="163">
        <f t="shared" si="63"/>
        <v>0</v>
      </c>
      <c r="V181" s="163">
        <f t="shared" si="63"/>
        <v>0</v>
      </c>
      <c r="W181" s="163">
        <f t="shared" si="64"/>
        <v>0</v>
      </c>
      <c r="X181" s="163">
        <f t="shared" si="64"/>
        <v>0</v>
      </c>
      <c r="Y181" s="163">
        <f t="shared" si="64"/>
        <v>0</v>
      </c>
      <c r="Z181" s="163">
        <f t="shared" si="65"/>
        <v>0</v>
      </c>
      <c r="AA181" s="163">
        <f t="shared" si="65"/>
        <v>0</v>
      </c>
      <c r="AB181" s="163">
        <f t="shared" si="65"/>
        <v>0</v>
      </c>
      <c r="AC181" s="163">
        <f t="shared" si="65"/>
        <v>0</v>
      </c>
      <c r="AD181" s="163">
        <f t="shared" si="65"/>
        <v>0</v>
      </c>
      <c r="AE181" s="163">
        <f t="shared" si="65"/>
        <v>0</v>
      </c>
      <c r="AF181" s="176">
        <f t="shared" si="65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62"/>
        <v>0</v>
      </c>
      <c r="D182" s="163">
        <f t="shared" si="62"/>
        <v>0</v>
      </c>
      <c r="E182" s="163">
        <f t="shared" si="62"/>
        <v>0</v>
      </c>
      <c r="F182" s="163">
        <f t="shared" si="62"/>
        <v>0</v>
      </c>
      <c r="G182" s="163">
        <f t="shared" si="62"/>
        <v>0</v>
      </c>
      <c r="H182" s="163">
        <f t="shared" si="62"/>
        <v>0</v>
      </c>
      <c r="I182" s="163">
        <f t="shared" si="62"/>
        <v>0</v>
      </c>
      <c r="J182" s="163">
        <f t="shared" si="62"/>
        <v>0</v>
      </c>
      <c r="K182" s="163">
        <f t="shared" si="62"/>
        <v>0</v>
      </c>
      <c r="L182" s="163">
        <f t="shared" si="62"/>
        <v>0</v>
      </c>
      <c r="M182" s="163">
        <f t="shared" si="62"/>
        <v>0</v>
      </c>
      <c r="N182" s="163">
        <f t="shared" si="62"/>
        <v>0</v>
      </c>
      <c r="O182" s="163">
        <f t="shared" si="62"/>
        <v>0</v>
      </c>
      <c r="P182" s="163">
        <f t="shared" si="62"/>
        <v>0</v>
      </c>
      <c r="Q182" s="163">
        <f t="shared" si="62"/>
        <v>0</v>
      </c>
      <c r="R182" s="163">
        <f t="shared" si="62"/>
        <v>0</v>
      </c>
      <c r="S182" s="163">
        <f t="shared" si="63"/>
        <v>0</v>
      </c>
      <c r="T182" s="163">
        <f t="shared" si="63"/>
        <v>0</v>
      </c>
      <c r="U182" s="163">
        <f t="shared" si="63"/>
        <v>0</v>
      </c>
      <c r="V182" s="163">
        <f t="shared" si="63"/>
        <v>0</v>
      </c>
      <c r="W182" s="163">
        <f t="shared" si="64"/>
        <v>0</v>
      </c>
      <c r="X182" s="163">
        <f t="shared" si="64"/>
        <v>0</v>
      </c>
      <c r="Y182" s="163">
        <f t="shared" si="64"/>
        <v>0</v>
      </c>
      <c r="Z182" s="163">
        <f t="shared" si="65"/>
        <v>0</v>
      </c>
      <c r="AA182" s="163">
        <f t="shared" si="65"/>
        <v>0</v>
      </c>
      <c r="AB182" s="163">
        <f t="shared" si="65"/>
        <v>0</v>
      </c>
      <c r="AC182" s="163">
        <f t="shared" si="65"/>
        <v>0</v>
      </c>
      <c r="AD182" s="163">
        <f t="shared" si="65"/>
        <v>0</v>
      </c>
      <c r="AE182" s="163">
        <f t="shared" si="65"/>
        <v>0</v>
      </c>
      <c r="AF182" s="176">
        <f t="shared" si="65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62"/>
        <v>0</v>
      </c>
      <c r="D183" s="163">
        <f t="shared" si="62"/>
        <v>0</v>
      </c>
      <c r="E183" s="163">
        <f t="shared" si="62"/>
        <v>0</v>
      </c>
      <c r="F183" s="163">
        <f t="shared" si="62"/>
        <v>0</v>
      </c>
      <c r="G183" s="163">
        <f t="shared" si="62"/>
        <v>0</v>
      </c>
      <c r="H183" s="163">
        <f t="shared" si="62"/>
        <v>0</v>
      </c>
      <c r="I183" s="163">
        <f t="shared" si="62"/>
        <v>0</v>
      </c>
      <c r="J183" s="163">
        <f t="shared" si="62"/>
        <v>0</v>
      </c>
      <c r="K183" s="163">
        <f t="shared" si="62"/>
        <v>0</v>
      </c>
      <c r="L183" s="163">
        <f t="shared" si="62"/>
        <v>0</v>
      </c>
      <c r="M183" s="163">
        <f t="shared" si="62"/>
        <v>0</v>
      </c>
      <c r="N183" s="163">
        <f t="shared" si="62"/>
        <v>0</v>
      </c>
      <c r="O183" s="163">
        <f t="shared" si="62"/>
        <v>0</v>
      </c>
      <c r="P183" s="163">
        <f t="shared" si="62"/>
        <v>0</v>
      </c>
      <c r="Q183" s="163">
        <f t="shared" si="62"/>
        <v>0</v>
      </c>
      <c r="R183" s="163">
        <f t="shared" si="62"/>
        <v>0</v>
      </c>
      <c r="S183" s="163">
        <f t="shared" si="63"/>
        <v>0</v>
      </c>
      <c r="T183" s="163">
        <f t="shared" si="63"/>
        <v>0</v>
      </c>
      <c r="U183" s="163">
        <f t="shared" si="63"/>
        <v>0</v>
      </c>
      <c r="V183" s="163">
        <f t="shared" si="63"/>
        <v>0</v>
      </c>
      <c r="W183" s="163">
        <f t="shared" si="64"/>
        <v>0</v>
      </c>
      <c r="X183" s="163">
        <f t="shared" si="64"/>
        <v>0</v>
      </c>
      <c r="Y183" s="163">
        <f t="shared" si="64"/>
        <v>0</v>
      </c>
      <c r="Z183" s="163">
        <f t="shared" si="65"/>
        <v>0</v>
      </c>
      <c r="AA183" s="163">
        <f t="shared" si="65"/>
        <v>0</v>
      </c>
      <c r="AB183" s="163">
        <f t="shared" si="65"/>
        <v>0</v>
      </c>
      <c r="AC183" s="163">
        <f t="shared" si="65"/>
        <v>0</v>
      </c>
      <c r="AD183" s="163">
        <f t="shared" si="65"/>
        <v>0</v>
      </c>
      <c r="AE183" s="163">
        <f t="shared" si="65"/>
        <v>0</v>
      </c>
      <c r="AF183" s="176">
        <f t="shared" si="65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62"/>
        <v>0</v>
      </c>
      <c r="D184" s="163">
        <f t="shared" si="62"/>
        <v>0</v>
      </c>
      <c r="E184" s="163">
        <f t="shared" si="62"/>
        <v>0</v>
      </c>
      <c r="F184" s="163">
        <f t="shared" si="62"/>
        <v>0</v>
      </c>
      <c r="G184" s="163">
        <f t="shared" si="62"/>
        <v>0</v>
      </c>
      <c r="H184" s="163">
        <f t="shared" si="62"/>
        <v>0</v>
      </c>
      <c r="I184" s="163">
        <f t="shared" si="62"/>
        <v>0</v>
      </c>
      <c r="J184" s="163">
        <f t="shared" si="62"/>
        <v>0</v>
      </c>
      <c r="K184" s="163">
        <f t="shared" si="62"/>
        <v>0</v>
      </c>
      <c r="L184" s="163">
        <f t="shared" si="62"/>
        <v>0</v>
      </c>
      <c r="M184" s="163">
        <f t="shared" si="62"/>
        <v>0</v>
      </c>
      <c r="N184" s="163">
        <f t="shared" si="62"/>
        <v>0</v>
      </c>
      <c r="O184" s="163">
        <f t="shared" si="62"/>
        <v>0</v>
      </c>
      <c r="P184" s="163">
        <f t="shared" si="62"/>
        <v>0</v>
      </c>
      <c r="Q184" s="163">
        <f t="shared" si="62"/>
        <v>0</v>
      </c>
      <c r="R184" s="163">
        <f>Q184</f>
        <v>0</v>
      </c>
      <c r="S184" s="163">
        <f t="shared" si="63"/>
        <v>0</v>
      </c>
      <c r="T184" s="163">
        <f t="shared" si="63"/>
        <v>0</v>
      </c>
      <c r="U184" s="163">
        <f t="shared" si="63"/>
        <v>0</v>
      </c>
      <c r="V184" s="163">
        <f t="shared" si="63"/>
        <v>0</v>
      </c>
      <c r="W184" s="163">
        <f t="shared" si="64"/>
        <v>0</v>
      </c>
      <c r="X184" s="163">
        <f t="shared" si="64"/>
        <v>0</v>
      </c>
      <c r="Y184" s="163">
        <f t="shared" si="64"/>
        <v>0</v>
      </c>
      <c r="Z184" s="163">
        <f t="shared" ref="Z184:AA203" si="66">Y184</f>
        <v>0</v>
      </c>
      <c r="AA184" s="163">
        <f t="shared" si="66"/>
        <v>0</v>
      </c>
      <c r="AB184" s="163">
        <f t="shared" si="65"/>
        <v>0</v>
      </c>
      <c r="AC184" s="163">
        <f t="shared" si="65"/>
        <v>0</v>
      </c>
      <c r="AD184" s="163">
        <f t="shared" ref="AD184:AF203" si="67">AC184</f>
        <v>0</v>
      </c>
      <c r="AE184" s="163">
        <f t="shared" si="67"/>
        <v>0</v>
      </c>
      <c r="AF184" s="176">
        <f t="shared" si="67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R200" si="68">B185</f>
        <v>0</v>
      </c>
      <c r="D185" s="163">
        <f t="shared" si="68"/>
        <v>0</v>
      </c>
      <c r="E185" s="163">
        <f t="shared" si="68"/>
        <v>0</v>
      </c>
      <c r="F185" s="163">
        <f t="shared" si="68"/>
        <v>0</v>
      </c>
      <c r="G185" s="163">
        <f t="shared" si="68"/>
        <v>0</v>
      </c>
      <c r="H185" s="163">
        <f t="shared" si="68"/>
        <v>0</v>
      </c>
      <c r="I185" s="163">
        <f t="shared" si="68"/>
        <v>0</v>
      </c>
      <c r="J185" s="163">
        <f t="shared" si="68"/>
        <v>0</v>
      </c>
      <c r="K185" s="163">
        <f t="shared" si="68"/>
        <v>0</v>
      </c>
      <c r="L185" s="163">
        <f t="shared" si="68"/>
        <v>0</v>
      </c>
      <c r="M185" s="163">
        <f t="shared" si="68"/>
        <v>0</v>
      </c>
      <c r="N185" s="163">
        <f t="shared" si="68"/>
        <v>0</v>
      </c>
      <c r="O185" s="163">
        <f t="shared" si="68"/>
        <v>0</v>
      </c>
      <c r="P185" s="163">
        <f t="shared" si="68"/>
        <v>0</v>
      </c>
      <c r="Q185" s="163">
        <f t="shared" si="68"/>
        <v>0</v>
      </c>
      <c r="R185" s="163">
        <f t="shared" si="68"/>
        <v>0</v>
      </c>
      <c r="S185" s="163">
        <f t="shared" si="63"/>
        <v>0</v>
      </c>
      <c r="T185" s="163">
        <f t="shared" si="63"/>
        <v>0</v>
      </c>
      <c r="U185" s="163">
        <f t="shared" si="63"/>
        <v>0</v>
      </c>
      <c r="V185" s="163">
        <f t="shared" si="63"/>
        <v>0</v>
      </c>
      <c r="W185" s="163">
        <f t="shared" si="64"/>
        <v>0</v>
      </c>
      <c r="X185" s="163">
        <f t="shared" si="64"/>
        <v>0</v>
      </c>
      <c r="Y185" s="163">
        <f t="shared" si="64"/>
        <v>0</v>
      </c>
      <c r="Z185" s="163">
        <f t="shared" si="66"/>
        <v>0</v>
      </c>
      <c r="AA185" s="163">
        <f t="shared" si="66"/>
        <v>0</v>
      </c>
      <c r="AB185" s="163">
        <f t="shared" ref="AB185:AC204" si="69">AA185</f>
        <v>0</v>
      </c>
      <c r="AC185" s="163">
        <f t="shared" si="69"/>
        <v>0</v>
      </c>
      <c r="AD185" s="163">
        <f t="shared" si="67"/>
        <v>0</v>
      </c>
      <c r="AE185" s="163">
        <f t="shared" si="67"/>
        <v>0</v>
      </c>
      <c r="AF185" s="176">
        <f t="shared" si="67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68"/>
        <v>0</v>
      </c>
      <c r="D186" s="163">
        <f t="shared" si="68"/>
        <v>0</v>
      </c>
      <c r="E186" s="163">
        <f t="shared" si="68"/>
        <v>0</v>
      </c>
      <c r="F186" s="163">
        <f t="shared" si="68"/>
        <v>0</v>
      </c>
      <c r="G186" s="163">
        <f t="shared" si="68"/>
        <v>0</v>
      </c>
      <c r="H186" s="163">
        <f t="shared" si="68"/>
        <v>0</v>
      </c>
      <c r="I186" s="163">
        <f t="shared" si="68"/>
        <v>0</v>
      </c>
      <c r="J186" s="163">
        <f t="shared" si="68"/>
        <v>0</v>
      </c>
      <c r="K186" s="163">
        <f t="shared" si="68"/>
        <v>0</v>
      </c>
      <c r="L186" s="163">
        <f t="shared" si="68"/>
        <v>0</v>
      </c>
      <c r="M186" s="163">
        <f t="shared" si="68"/>
        <v>0</v>
      </c>
      <c r="N186" s="163">
        <f t="shared" si="68"/>
        <v>0</v>
      </c>
      <c r="O186" s="163">
        <f t="shared" si="68"/>
        <v>0</v>
      </c>
      <c r="P186" s="163">
        <f t="shared" si="68"/>
        <v>0</v>
      </c>
      <c r="Q186" s="163">
        <f t="shared" si="68"/>
        <v>0</v>
      </c>
      <c r="R186" s="163">
        <f t="shared" si="68"/>
        <v>0</v>
      </c>
      <c r="S186" s="163">
        <f t="shared" si="63"/>
        <v>0</v>
      </c>
      <c r="T186" s="163">
        <f t="shared" si="63"/>
        <v>0</v>
      </c>
      <c r="U186" s="163">
        <f t="shared" si="63"/>
        <v>0</v>
      </c>
      <c r="V186" s="163">
        <f t="shared" si="63"/>
        <v>0</v>
      </c>
      <c r="W186" s="163">
        <f t="shared" si="64"/>
        <v>0</v>
      </c>
      <c r="X186" s="163">
        <f t="shared" si="64"/>
        <v>0</v>
      </c>
      <c r="Y186" s="163">
        <f t="shared" si="64"/>
        <v>0</v>
      </c>
      <c r="Z186" s="163">
        <f t="shared" si="66"/>
        <v>0</v>
      </c>
      <c r="AA186" s="163">
        <f t="shared" si="66"/>
        <v>0</v>
      </c>
      <c r="AB186" s="163">
        <f t="shared" si="69"/>
        <v>0</v>
      </c>
      <c r="AC186" s="163">
        <f t="shared" si="69"/>
        <v>0</v>
      </c>
      <c r="AD186" s="163">
        <f t="shared" si="67"/>
        <v>0</v>
      </c>
      <c r="AE186" s="163">
        <f t="shared" si="67"/>
        <v>0</v>
      </c>
      <c r="AF186" s="176">
        <f t="shared" si="67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68"/>
        <v>0</v>
      </c>
      <c r="D187" s="163">
        <f t="shared" si="68"/>
        <v>0</v>
      </c>
      <c r="E187" s="163">
        <f t="shared" si="68"/>
        <v>0</v>
      </c>
      <c r="F187" s="163">
        <f t="shared" si="68"/>
        <v>0</v>
      </c>
      <c r="G187" s="163">
        <f t="shared" si="68"/>
        <v>0</v>
      </c>
      <c r="H187" s="163">
        <f t="shared" si="68"/>
        <v>0</v>
      </c>
      <c r="I187" s="163">
        <f t="shared" si="68"/>
        <v>0</v>
      </c>
      <c r="J187" s="163">
        <f t="shared" si="68"/>
        <v>0</v>
      </c>
      <c r="K187" s="163">
        <f t="shared" si="68"/>
        <v>0</v>
      </c>
      <c r="L187" s="163">
        <f t="shared" si="68"/>
        <v>0</v>
      </c>
      <c r="M187" s="163">
        <f t="shared" si="68"/>
        <v>0</v>
      </c>
      <c r="N187" s="163">
        <f t="shared" si="68"/>
        <v>0</v>
      </c>
      <c r="O187" s="163">
        <f t="shared" si="68"/>
        <v>0</v>
      </c>
      <c r="P187" s="163">
        <f t="shared" si="68"/>
        <v>0</v>
      </c>
      <c r="Q187" s="163">
        <f t="shared" si="68"/>
        <v>0</v>
      </c>
      <c r="R187" s="163">
        <f t="shared" si="68"/>
        <v>0</v>
      </c>
      <c r="S187" s="163">
        <f t="shared" si="63"/>
        <v>0</v>
      </c>
      <c r="T187" s="163">
        <f t="shared" si="63"/>
        <v>0</v>
      </c>
      <c r="U187" s="163">
        <f t="shared" si="63"/>
        <v>0</v>
      </c>
      <c r="V187" s="163">
        <f t="shared" si="63"/>
        <v>0</v>
      </c>
      <c r="W187" s="163">
        <f t="shared" si="64"/>
        <v>0</v>
      </c>
      <c r="X187" s="163">
        <f t="shared" si="64"/>
        <v>0</v>
      </c>
      <c r="Y187" s="163">
        <f t="shared" si="64"/>
        <v>0</v>
      </c>
      <c r="Z187" s="163">
        <f t="shared" si="66"/>
        <v>0</v>
      </c>
      <c r="AA187" s="163">
        <f t="shared" si="66"/>
        <v>0</v>
      </c>
      <c r="AB187" s="163">
        <f t="shared" si="69"/>
        <v>0</v>
      </c>
      <c r="AC187" s="163">
        <f t="shared" si="69"/>
        <v>0</v>
      </c>
      <c r="AD187" s="163">
        <f t="shared" si="67"/>
        <v>0</v>
      </c>
      <c r="AE187" s="163">
        <f t="shared" si="67"/>
        <v>0</v>
      </c>
      <c r="AF187" s="176">
        <f t="shared" si="67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68"/>
        <v>0</v>
      </c>
      <c r="D188" s="163">
        <f t="shared" si="68"/>
        <v>0</v>
      </c>
      <c r="E188" s="163">
        <f t="shared" si="68"/>
        <v>0</v>
      </c>
      <c r="F188" s="163">
        <f t="shared" si="68"/>
        <v>0</v>
      </c>
      <c r="G188" s="163">
        <f t="shared" si="68"/>
        <v>0</v>
      </c>
      <c r="H188" s="163">
        <f t="shared" si="68"/>
        <v>0</v>
      </c>
      <c r="I188" s="163">
        <f t="shared" si="68"/>
        <v>0</v>
      </c>
      <c r="J188" s="163">
        <f t="shared" si="68"/>
        <v>0</v>
      </c>
      <c r="K188" s="163">
        <f t="shared" si="68"/>
        <v>0</v>
      </c>
      <c r="L188" s="163">
        <f t="shared" si="68"/>
        <v>0</v>
      </c>
      <c r="M188" s="163">
        <f t="shared" si="68"/>
        <v>0</v>
      </c>
      <c r="N188" s="163">
        <f t="shared" si="68"/>
        <v>0</v>
      </c>
      <c r="O188" s="163">
        <f t="shared" si="68"/>
        <v>0</v>
      </c>
      <c r="P188" s="163">
        <f t="shared" si="68"/>
        <v>0</v>
      </c>
      <c r="Q188" s="163">
        <f t="shared" si="68"/>
        <v>0</v>
      </c>
      <c r="R188" s="163">
        <f t="shared" si="68"/>
        <v>0</v>
      </c>
      <c r="S188" s="163">
        <f t="shared" si="63"/>
        <v>0</v>
      </c>
      <c r="T188" s="163">
        <f t="shared" si="63"/>
        <v>0</v>
      </c>
      <c r="U188" s="163">
        <f t="shared" si="63"/>
        <v>0</v>
      </c>
      <c r="V188" s="163">
        <f t="shared" si="63"/>
        <v>0</v>
      </c>
      <c r="W188" s="163">
        <f t="shared" si="64"/>
        <v>0</v>
      </c>
      <c r="X188" s="163">
        <f t="shared" si="64"/>
        <v>0</v>
      </c>
      <c r="Y188" s="163">
        <f t="shared" si="64"/>
        <v>0</v>
      </c>
      <c r="Z188" s="163">
        <f t="shared" si="66"/>
        <v>0</v>
      </c>
      <c r="AA188" s="163">
        <f t="shared" si="66"/>
        <v>0</v>
      </c>
      <c r="AB188" s="163">
        <f t="shared" si="69"/>
        <v>0</v>
      </c>
      <c r="AC188" s="163">
        <f t="shared" si="69"/>
        <v>0</v>
      </c>
      <c r="AD188" s="163">
        <f t="shared" si="67"/>
        <v>0</v>
      </c>
      <c r="AE188" s="163">
        <f t="shared" si="67"/>
        <v>0</v>
      </c>
      <c r="AF188" s="176">
        <f t="shared" si="67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68"/>
        <v>0</v>
      </c>
      <c r="D189" s="163">
        <f t="shared" si="68"/>
        <v>0</v>
      </c>
      <c r="E189" s="163">
        <f t="shared" si="68"/>
        <v>0</v>
      </c>
      <c r="F189" s="163">
        <f t="shared" si="68"/>
        <v>0</v>
      </c>
      <c r="G189" s="163">
        <f t="shared" si="68"/>
        <v>0</v>
      </c>
      <c r="H189" s="163">
        <f t="shared" si="68"/>
        <v>0</v>
      </c>
      <c r="I189" s="163">
        <f t="shared" si="68"/>
        <v>0</v>
      </c>
      <c r="J189" s="163">
        <f t="shared" si="68"/>
        <v>0</v>
      </c>
      <c r="K189" s="163">
        <f t="shared" si="68"/>
        <v>0</v>
      </c>
      <c r="L189" s="163">
        <f t="shared" si="68"/>
        <v>0</v>
      </c>
      <c r="M189" s="163">
        <f t="shared" si="68"/>
        <v>0</v>
      </c>
      <c r="N189" s="163">
        <f t="shared" si="68"/>
        <v>0</v>
      </c>
      <c r="O189" s="163">
        <f t="shared" si="68"/>
        <v>0</v>
      </c>
      <c r="P189" s="163">
        <f t="shared" si="68"/>
        <v>0</v>
      </c>
      <c r="Q189" s="163">
        <f t="shared" si="68"/>
        <v>0</v>
      </c>
      <c r="R189" s="163">
        <f t="shared" si="68"/>
        <v>0</v>
      </c>
      <c r="S189" s="163">
        <f t="shared" si="63"/>
        <v>0</v>
      </c>
      <c r="T189" s="163">
        <f t="shared" si="63"/>
        <v>0</v>
      </c>
      <c r="U189" s="163">
        <f t="shared" si="63"/>
        <v>0</v>
      </c>
      <c r="V189" s="163">
        <f t="shared" si="63"/>
        <v>0</v>
      </c>
      <c r="W189" s="163">
        <f t="shared" si="64"/>
        <v>0</v>
      </c>
      <c r="X189" s="163">
        <f t="shared" si="64"/>
        <v>0</v>
      </c>
      <c r="Y189" s="163">
        <f t="shared" si="64"/>
        <v>0</v>
      </c>
      <c r="Z189" s="163">
        <f t="shared" si="66"/>
        <v>0</v>
      </c>
      <c r="AA189" s="163">
        <f t="shared" si="66"/>
        <v>0</v>
      </c>
      <c r="AB189" s="163">
        <f t="shared" si="69"/>
        <v>0</v>
      </c>
      <c r="AC189" s="163">
        <f t="shared" si="69"/>
        <v>0</v>
      </c>
      <c r="AD189" s="163">
        <f t="shared" si="67"/>
        <v>0</v>
      </c>
      <c r="AE189" s="163">
        <f t="shared" si="67"/>
        <v>0</v>
      </c>
      <c r="AF189" s="176">
        <f t="shared" si="67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68"/>
        <v>0</v>
      </c>
      <c r="D190" s="163">
        <f t="shared" si="68"/>
        <v>0</v>
      </c>
      <c r="E190" s="163">
        <f t="shared" si="68"/>
        <v>0</v>
      </c>
      <c r="F190" s="163">
        <f t="shared" si="68"/>
        <v>0</v>
      </c>
      <c r="G190" s="163">
        <f t="shared" si="68"/>
        <v>0</v>
      </c>
      <c r="H190" s="163">
        <f t="shared" si="68"/>
        <v>0</v>
      </c>
      <c r="I190" s="163">
        <f t="shared" si="68"/>
        <v>0</v>
      </c>
      <c r="J190" s="163">
        <f t="shared" si="68"/>
        <v>0</v>
      </c>
      <c r="K190" s="163">
        <f t="shared" si="68"/>
        <v>0</v>
      </c>
      <c r="L190" s="163">
        <f t="shared" si="68"/>
        <v>0</v>
      </c>
      <c r="M190" s="163">
        <f t="shared" si="68"/>
        <v>0</v>
      </c>
      <c r="N190" s="163">
        <f t="shared" si="68"/>
        <v>0</v>
      </c>
      <c r="O190" s="163">
        <f t="shared" si="68"/>
        <v>0</v>
      </c>
      <c r="P190" s="163">
        <f t="shared" si="68"/>
        <v>0</v>
      </c>
      <c r="Q190" s="163">
        <f t="shared" si="68"/>
        <v>0</v>
      </c>
      <c r="R190" s="163">
        <f t="shared" si="68"/>
        <v>0</v>
      </c>
      <c r="S190" s="163">
        <f t="shared" si="63"/>
        <v>0</v>
      </c>
      <c r="T190" s="163">
        <f t="shared" si="63"/>
        <v>0</v>
      </c>
      <c r="U190" s="163">
        <f t="shared" si="63"/>
        <v>0</v>
      </c>
      <c r="V190" s="163">
        <f t="shared" si="63"/>
        <v>0</v>
      </c>
      <c r="W190" s="163">
        <f t="shared" si="64"/>
        <v>0</v>
      </c>
      <c r="X190" s="163">
        <f t="shared" si="64"/>
        <v>0</v>
      </c>
      <c r="Y190" s="163">
        <f t="shared" si="64"/>
        <v>0</v>
      </c>
      <c r="Z190" s="163">
        <f t="shared" si="66"/>
        <v>0</v>
      </c>
      <c r="AA190" s="163">
        <f t="shared" si="66"/>
        <v>0</v>
      </c>
      <c r="AB190" s="163">
        <f t="shared" si="69"/>
        <v>0</v>
      </c>
      <c r="AC190" s="163">
        <f t="shared" si="69"/>
        <v>0</v>
      </c>
      <c r="AD190" s="163">
        <f t="shared" si="67"/>
        <v>0</v>
      </c>
      <c r="AE190" s="163">
        <f t="shared" si="67"/>
        <v>0</v>
      </c>
      <c r="AF190" s="176">
        <f t="shared" si="67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68"/>
        <v>0</v>
      </c>
      <c r="D191" s="163">
        <f t="shared" si="68"/>
        <v>0</v>
      </c>
      <c r="E191" s="163">
        <f t="shared" si="68"/>
        <v>0</v>
      </c>
      <c r="F191" s="163">
        <f t="shared" si="68"/>
        <v>0</v>
      </c>
      <c r="G191" s="163">
        <f t="shared" si="68"/>
        <v>0</v>
      </c>
      <c r="H191" s="163">
        <f t="shared" si="68"/>
        <v>0</v>
      </c>
      <c r="I191" s="163">
        <f t="shared" si="68"/>
        <v>0</v>
      </c>
      <c r="J191" s="163">
        <f t="shared" si="68"/>
        <v>0</v>
      </c>
      <c r="K191" s="163">
        <f t="shared" si="68"/>
        <v>0</v>
      </c>
      <c r="L191" s="163">
        <f t="shared" si="68"/>
        <v>0</v>
      </c>
      <c r="M191" s="163">
        <f t="shared" si="68"/>
        <v>0</v>
      </c>
      <c r="N191" s="163">
        <f t="shared" si="68"/>
        <v>0</v>
      </c>
      <c r="O191" s="163">
        <f t="shared" si="68"/>
        <v>0</v>
      </c>
      <c r="P191" s="163">
        <f t="shared" si="68"/>
        <v>0</v>
      </c>
      <c r="Q191" s="163">
        <f t="shared" si="68"/>
        <v>0</v>
      </c>
      <c r="R191" s="163">
        <f t="shared" si="68"/>
        <v>0</v>
      </c>
      <c r="S191" s="163">
        <f t="shared" si="63"/>
        <v>0</v>
      </c>
      <c r="T191" s="163">
        <f t="shared" si="63"/>
        <v>0</v>
      </c>
      <c r="U191" s="163">
        <f t="shared" si="63"/>
        <v>0</v>
      </c>
      <c r="V191" s="163">
        <f t="shared" si="63"/>
        <v>0</v>
      </c>
      <c r="W191" s="163">
        <f t="shared" si="64"/>
        <v>0</v>
      </c>
      <c r="X191" s="163">
        <f t="shared" si="64"/>
        <v>0</v>
      </c>
      <c r="Y191" s="163">
        <f t="shared" si="64"/>
        <v>0</v>
      </c>
      <c r="Z191" s="163">
        <f t="shared" si="66"/>
        <v>0</v>
      </c>
      <c r="AA191" s="163">
        <f t="shared" si="66"/>
        <v>0</v>
      </c>
      <c r="AB191" s="163">
        <f t="shared" si="69"/>
        <v>0</v>
      </c>
      <c r="AC191" s="163">
        <f t="shared" si="69"/>
        <v>0</v>
      </c>
      <c r="AD191" s="163">
        <f t="shared" si="67"/>
        <v>0</v>
      </c>
      <c r="AE191" s="163">
        <f t="shared" si="67"/>
        <v>0</v>
      </c>
      <c r="AF191" s="176">
        <f t="shared" si="67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68"/>
        <v>0</v>
      </c>
      <c r="D192" s="163">
        <f t="shared" si="68"/>
        <v>0</v>
      </c>
      <c r="E192" s="163">
        <f t="shared" si="68"/>
        <v>0</v>
      </c>
      <c r="F192" s="163">
        <f t="shared" si="68"/>
        <v>0</v>
      </c>
      <c r="G192" s="163">
        <f t="shared" si="68"/>
        <v>0</v>
      </c>
      <c r="H192" s="163">
        <f t="shared" si="68"/>
        <v>0</v>
      </c>
      <c r="I192" s="163">
        <f t="shared" si="68"/>
        <v>0</v>
      </c>
      <c r="J192" s="163">
        <f t="shared" si="68"/>
        <v>0</v>
      </c>
      <c r="K192" s="163">
        <f t="shared" si="68"/>
        <v>0</v>
      </c>
      <c r="L192" s="163">
        <f t="shared" si="68"/>
        <v>0</v>
      </c>
      <c r="M192" s="163">
        <f t="shared" si="68"/>
        <v>0</v>
      </c>
      <c r="N192" s="163">
        <f t="shared" si="68"/>
        <v>0</v>
      </c>
      <c r="O192" s="163">
        <f t="shared" si="68"/>
        <v>0</v>
      </c>
      <c r="P192" s="163">
        <f t="shared" si="68"/>
        <v>0</v>
      </c>
      <c r="Q192" s="163">
        <f t="shared" si="68"/>
        <v>0</v>
      </c>
      <c r="R192" s="163">
        <f t="shared" si="68"/>
        <v>0</v>
      </c>
      <c r="S192" s="163">
        <f t="shared" si="63"/>
        <v>0</v>
      </c>
      <c r="T192" s="163">
        <f t="shared" si="63"/>
        <v>0</v>
      </c>
      <c r="U192" s="163">
        <f t="shared" si="63"/>
        <v>0</v>
      </c>
      <c r="V192" s="163">
        <f t="shared" si="63"/>
        <v>0</v>
      </c>
      <c r="W192" s="163">
        <f t="shared" si="64"/>
        <v>0</v>
      </c>
      <c r="X192" s="163">
        <f t="shared" si="64"/>
        <v>0</v>
      </c>
      <c r="Y192" s="163">
        <f t="shared" si="64"/>
        <v>0</v>
      </c>
      <c r="Z192" s="163">
        <f t="shared" si="66"/>
        <v>0</v>
      </c>
      <c r="AA192" s="163">
        <f t="shared" si="66"/>
        <v>0</v>
      </c>
      <c r="AB192" s="163">
        <f t="shared" si="69"/>
        <v>0</v>
      </c>
      <c r="AC192" s="163">
        <f t="shared" si="69"/>
        <v>0</v>
      </c>
      <c r="AD192" s="163">
        <f t="shared" si="67"/>
        <v>0</v>
      </c>
      <c r="AE192" s="163">
        <f t="shared" si="67"/>
        <v>0</v>
      </c>
      <c r="AF192" s="176">
        <f t="shared" si="67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68"/>
        <v>0</v>
      </c>
      <c r="D193" s="163">
        <f t="shared" si="68"/>
        <v>0</v>
      </c>
      <c r="E193" s="163">
        <f t="shared" si="68"/>
        <v>0</v>
      </c>
      <c r="F193" s="163">
        <f t="shared" si="68"/>
        <v>0</v>
      </c>
      <c r="G193" s="163">
        <f t="shared" si="68"/>
        <v>0</v>
      </c>
      <c r="H193" s="163">
        <f t="shared" si="68"/>
        <v>0</v>
      </c>
      <c r="I193" s="163">
        <f t="shared" si="68"/>
        <v>0</v>
      </c>
      <c r="J193" s="163">
        <f t="shared" si="68"/>
        <v>0</v>
      </c>
      <c r="K193" s="163">
        <f t="shared" si="68"/>
        <v>0</v>
      </c>
      <c r="L193" s="163">
        <f t="shared" si="68"/>
        <v>0</v>
      </c>
      <c r="M193" s="163">
        <f t="shared" si="68"/>
        <v>0</v>
      </c>
      <c r="N193" s="163">
        <f t="shared" si="68"/>
        <v>0</v>
      </c>
      <c r="O193" s="163">
        <f t="shared" si="68"/>
        <v>0</v>
      </c>
      <c r="P193" s="163">
        <f t="shared" si="68"/>
        <v>0</v>
      </c>
      <c r="Q193" s="163">
        <f t="shared" si="68"/>
        <v>0</v>
      </c>
      <c r="R193" s="163">
        <f t="shared" si="68"/>
        <v>0</v>
      </c>
      <c r="S193" s="163">
        <f t="shared" si="63"/>
        <v>0</v>
      </c>
      <c r="T193" s="163">
        <f t="shared" si="63"/>
        <v>0</v>
      </c>
      <c r="U193" s="163">
        <f t="shared" si="63"/>
        <v>0</v>
      </c>
      <c r="V193" s="163">
        <f t="shared" si="63"/>
        <v>0</v>
      </c>
      <c r="W193" s="163">
        <f t="shared" si="64"/>
        <v>0</v>
      </c>
      <c r="X193" s="163">
        <f t="shared" si="64"/>
        <v>0</v>
      </c>
      <c r="Y193" s="163">
        <f t="shared" si="64"/>
        <v>0</v>
      </c>
      <c r="Z193" s="163">
        <f t="shared" si="66"/>
        <v>0</v>
      </c>
      <c r="AA193" s="163">
        <f t="shared" si="66"/>
        <v>0</v>
      </c>
      <c r="AB193" s="163">
        <f t="shared" si="69"/>
        <v>0</v>
      </c>
      <c r="AC193" s="163">
        <f t="shared" si="69"/>
        <v>0</v>
      </c>
      <c r="AD193" s="163">
        <f t="shared" si="67"/>
        <v>0</v>
      </c>
      <c r="AE193" s="163">
        <f t="shared" si="67"/>
        <v>0</v>
      </c>
      <c r="AF193" s="176">
        <f t="shared" si="67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68"/>
        <v>0</v>
      </c>
      <c r="D194" s="163">
        <f t="shared" si="68"/>
        <v>0</v>
      </c>
      <c r="E194" s="163">
        <f t="shared" si="68"/>
        <v>0</v>
      </c>
      <c r="F194" s="163">
        <f t="shared" si="68"/>
        <v>0</v>
      </c>
      <c r="G194" s="163">
        <f t="shared" si="68"/>
        <v>0</v>
      </c>
      <c r="H194" s="163">
        <f t="shared" si="68"/>
        <v>0</v>
      </c>
      <c r="I194" s="163">
        <f t="shared" si="68"/>
        <v>0</v>
      </c>
      <c r="J194" s="163">
        <f t="shared" si="68"/>
        <v>0</v>
      </c>
      <c r="K194" s="163">
        <f t="shared" si="68"/>
        <v>0</v>
      </c>
      <c r="L194" s="163">
        <f t="shared" si="68"/>
        <v>0</v>
      </c>
      <c r="M194" s="163">
        <f t="shared" si="68"/>
        <v>0</v>
      </c>
      <c r="N194" s="163">
        <f t="shared" si="68"/>
        <v>0</v>
      </c>
      <c r="O194" s="163">
        <f t="shared" si="68"/>
        <v>0</v>
      </c>
      <c r="P194" s="163">
        <f t="shared" si="68"/>
        <v>0</v>
      </c>
      <c r="Q194" s="163">
        <f t="shared" si="68"/>
        <v>0</v>
      </c>
      <c r="R194" s="163">
        <f t="shared" si="68"/>
        <v>0</v>
      </c>
      <c r="S194" s="163">
        <f t="shared" si="63"/>
        <v>0</v>
      </c>
      <c r="T194" s="163">
        <f t="shared" si="63"/>
        <v>0</v>
      </c>
      <c r="U194" s="163">
        <f t="shared" si="63"/>
        <v>0</v>
      </c>
      <c r="V194" s="163">
        <f t="shared" si="63"/>
        <v>0</v>
      </c>
      <c r="W194" s="163">
        <f t="shared" si="64"/>
        <v>0</v>
      </c>
      <c r="X194" s="163">
        <f t="shared" si="64"/>
        <v>0</v>
      </c>
      <c r="Y194" s="163">
        <f t="shared" si="64"/>
        <v>0</v>
      </c>
      <c r="Z194" s="163">
        <f t="shared" si="66"/>
        <v>0</v>
      </c>
      <c r="AA194" s="163">
        <f t="shared" si="66"/>
        <v>0</v>
      </c>
      <c r="AB194" s="163">
        <f t="shared" si="69"/>
        <v>0</v>
      </c>
      <c r="AC194" s="163">
        <f t="shared" si="69"/>
        <v>0</v>
      </c>
      <c r="AD194" s="163">
        <f t="shared" si="67"/>
        <v>0</v>
      </c>
      <c r="AE194" s="163">
        <f t="shared" si="67"/>
        <v>0</v>
      </c>
      <c r="AF194" s="176">
        <f t="shared" si="67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68"/>
        <v>0</v>
      </c>
      <c r="D195" s="163">
        <f t="shared" si="68"/>
        <v>0</v>
      </c>
      <c r="E195" s="163">
        <f t="shared" si="68"/>
        <v>0</v>
      </c>
      <c r="F195" s="163">
        <f t="shared" si="68"/>
        <v>0</v>
      </c>
      <c r="G195" s="163">
        <f t="shared" si="68"/>
        <v>0</v>
      </c>
      <c r="H195" s="163">
        <f t="shared" si="68"/>
        <v>0</v>
      </c>
      <c r="I195" s="163">
        <f t="shared" si="68"/>
        <v>0</v>
      </c>
      <c r="J195" s="163">
        <f t="shared" si="68"/>
        <v>0</v>
      </c>
      <c r="K195" s="163">
        <f t="shared" si="68"/>
        <v>0</v>
      </c>
      <c r="L195" s="163">
        <f t="shared" si="68"/>
        <v>0</v>
      </c>
      <c r="M195" s="163">
        <f t="shared" si="68"/>
        <v>0</v>
      </c>
      <c r="N195" s="163">
        <f t="shared" si="68"/>
        <v>0</v>
      </c>
      <c r="O195" s="163">
        <f t="shared" si="68"/>
        <v>0</v>
      </c>
      <c r="P195" s="163">
        <f t="shared" si="68"/>
        <v>0</v>
      </c>
      <c r="Q195" s="163">
        <f t="shared" si="68"/>
        <v>0</v>
      </c>
      <c r="R195" s="163">
        <f t="shared" si="68"/>
        <v>0</v>
      </c>
      <c r="S195" s="163">
        <f t="shared" si="63"/>
        <v>0</v>
      </c>
      <c r="T195" s="163">
        <f t="shared" si="63"/>
        <v>0</v>
      </c>
      <c r="U195" s="163">
        <f t="shared" si="63"/>
        <v>0</v>
      </c>
      <c r="V195" s="163">
        <f t="shared" si="63"/>
        <v>0</v>
      </c>
      <c r="W195" s="163">
        <f t="shared" si="64"/>
        <v>0</v>
      </c>
      <c r="X195" s="163">
        <f t="shared" si="64"/>
        <v>0</v>
      </c>
      <c r="Y195" s="163">
        <f t="shared" si="64"/>
        <v>0</v>
      </c>
      <c r="Z195" s="163">
        <f t="shared" si="66"/>
        <v>0</v>
      </c>
      <c r="AA195" s="163">
        <f t="shared" si="66"/>
        <v>0</v>
      </c>
      <c r="AB195" s="163">
        <f t="shared" si="69"/>
        <v>0</v>
      </c>
      <c r="AC195" s="163">
        <f t="shared" si="69"/>
        <v>0</v>
      </c>
      <c r="AD195" s="163">
        <f t="shared" si="67"/>
        <v>0</v>
      </c>
      <c r="AE195" s="163">
        <f t="shared" si="67"/>
        <v>0</v>
      </c>
      <c r="AF195" s="176">
        <f t="shared" si="67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68"/>
        <v>0</v>
      </c>
      <c r="D196" s="163">
        <f t="shared" si="68"/>
        <v>0</v>
      </c>
      <c r="E196" s="163">
        <f t="shared" si="68"/>
        <v>0</v>
      </c>
      <c r="F196" s="163">
        <f t="shared" si="68"/>
        <v>0</v>
      </c>
      <c r="G196" s="163">
        <f t="shared" si="68"/>
        <v>0</v>
      </c>
      <c r="H196" s="163">
        <f t="shared" si="68"/>
        <v>0</v>
      </c>
      <c r="I196" s="163">
        <f t="shared" si="68"/>
        <v>0</v>
      </c>
      <c r="J196" s="163">
        <f t="shared" si="68"/>
        <v>0</v>
      </c>
      <c r="K196" s="163">
        <f t="shared" si="68"/>
        <v>0</v>
      </c>
      <c r="L196" s="163">
        <f t="shared" si="68"/>
        <v>0</v>
      </c>
      <c r="M196" s="163">
        <f t="shared" si="68"/>
        <v>0</v>
      </c>
      <c r="N196" s="163">
        <f t="shared" si="68"/>
        <v>0</v>
      </c>
      <c r="O196" s="163">
        <f t="shared" si="68"/>
        <v>0</v>
      </c>
      <c r="P196" s="163">
        <f t="shared" si="68"/>
        <v>0</v>
      </c>
      <c r="Q196" s="163">
        <f t="shared" si="68"/>
        <v>0</v>
      </c>
      <c r="R196" s="163">
        <f t="shared" si="68"/>
        <v>0</v>
      </c>
      <c r="S196" s="163">
        <f t="shared" si="63"/>
        <v>0</v>
      </c>
      <c r="T196" s="163">
        <f t="shared" si="63"/>
        <v>0</v>
      </c>
      <c r="U196" s="163">
        <f t="shared" si="63"/>
        <v>0</v>
      </c>
      <c r="V196" s="163">
        <f t="shared" si="63"/>
        <v>0</v>
      </c>
      <c r="W196" s="163">
        <f t="shared" si="64"/>
        <v>0</v>
      </c>
      <c r="X196" s="163">
        <f t="shared" si="64"/>
        <v>0</v>
      </c>
      <c r="Y196" s="163">
        <f t="shared" si="64"/>
        <v>0</v>
      </c>
      <c r="Z196" s="163">
        <f t="shared" si="66"/>
        <v>0</v>
      </c>
      <c r="AA196" s="163">
        <f t="shared" si="66"/>
        <v>0</v>
      </c>
      <c r="AB196" s="163">
        <f t="shared" si="69"/>
        <v>0</v>
      </c>
      <c r="AC196" s="163">
        <f t="shared" si="69"/>
        <v>0</v>
      </c>
      <c r="AD196" s="163">
        <f t="shared" si="67"/>
        <v>0</v>
      </c>
      <c r="AE196" s="163">
        <f t="shared" si="67"/>
        <v>0</v>
      </c>
      <c r="AF196" s="176">
        <f t="shared" si="67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68"/>
        <v>0</v>
      </c>
      <c r="D197" s="163">
        <f t="shared" si="68"/>
        <v>0</v>
      </c>
      <c r="E197" s="163">
        <f t="shared" si="68"/>
        <v>0</v>
      </c>
      <c r="F197" s="163">
        <f t="shared" si="68"/>
        <v>0</v>
      </c>
      <c r="G197" s="163">
        <f t="shared" si="68"/>
        <v>0</v>
      </c>
      <c r="H197" s="163">
        <f t="shared" si="68"/>
        <v>0</v>
      </c>
      <c r="I197" s="163">
        <f t="shared" si="68"/>
        <v>0</v>
      </c>
      <c r="J197" s="163">
        <f t="shared" si="68"/>
        <v>0</v>
      </c>
      <c r="K197" s="163">
        <f t="shared" si="68"/>
        <v>0</v>
      </c>
      <c r="L197" s="163">
        <f t="shared" si="68"/>
        <v>0</v>
      </c>
      <c r="M197" s="163">
        <f t="shared" si="68"/>
        <v>0</v>
      </c>
      <c r="N197" s="163">
        <f t="shared" si="68"/>
        <v>0</v>
      </c>
      <c r="O197" s="163">
        <f t="shared" si="68"/>
        <v>0</v>
      </c>
      <c r="P197" s="163">
        <f t="shared" si="68"/>
        <v>0</v>
      </c>
      <c r="Q197" s="163">
        <f t="shared" si="68"/>
        <v>0</v>
      </c>
      <c r="R197" s="163">
        <f t="shared" si="68"/>
        <v>0</v>
      </c>
      <c r="S197" s="163">
        <f t="shared" si="63"/>
        <v>0</v>
      </c>
      <c r="T197" s="163">
        <f t="shared" si="63"/>
        <v>0</v>
      </c>
      <c r="U197" s="163">
        <f t="shared" si="63"/>
        <v>0</v>
      </c>
      <c r="V197" s="163">
        <f t="shared" si="63"/>
        <v>0</v>
      </c>
      <c r="W197" s="163">
        <f t="shared" si="64"/>
        <v>0</v>
      </c>
      <c r="X197" s="163">
        <f t="shared" si="64"/>
        <v>0</v>
      </c>
      <c r="Y197" s="163">
        <f t="shared" si="64"/>
        <v>0</v>
      </c>
      <c r="Z197" s="163">
        <f t="shared" si="66"/>
        <v>0</v>
      </c>
      <c r="AA197" s="163">
        <f t="shared" si="66"/>
        <v>0</v>
      </c>
      <c r="AB197" s="163">
        <f t="shared" si="69"/>
        <v>0</v>
      </c>
      <c r="AC197" s="163">
        <f t="shared" si="69"/>
        <v>0</v>
      </c>
      <c r="AD197" s="163">
        <f t="shared" si="67"/>
        <v>0</v>
      </c>
      <c r="AE197" s="163">
        <f t="shared" si="67"/>
        <v>0</v>
      </c>
      <c r="AF197" s="176">
        <f t="shared" si="67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68"/>
        <v>0</v>
      </c>
      <c r="D198" s="163">
        <f t="shared" si="68"/>
        <v>0</v>
      </c>
      <c r="E198" s="163">
        <f t="shared" si="68"/>
        <v>0</v>
      </c>
      <c r="F198" s="163">
        <f t="shared" si="68"/>
        <v>0</v>
      </c>
      <c r="G198" s="163">
        <f t="shared" si="68"/>
        <v>0</v>
      </c>
      <c r="H198" s="163">
        <f t="shared" si="68"/>
        <v>0</v>
      </c>
      <c r="I198" s="163">
        <f t="shared" si="68"/>
        <v>0</v>
      </c>
      <c r="J198" s="163">
        <f t="shared" si="68"/>
        <v>0</v>
      </c>
      <c r="K198" s="163">
        <f t="shared" si="68"/>
        <v>0</v>
      </c>
      <c r="L198" s="163">
        <f t="shared" si="68"/>
        <v>0</v>
      </c>
      <c r="M198" s="163">
        <f t="shared" si="68"/>
        <v>0</v>
      </c>
      <c r="N198" s="163">
        <f t="shared" si="68"/>
        <v>0</v>
      </c>
      <c r="O198" s="163">
        <f t="shared" si="68"/>
        <v>0</v>
      </c>
      <c r="P198" s="163">
        <f t="shared" si="68"/>
        <v>0</v>
      </c>
      <c r="Q198" s="163">
        <f t="shared" si="68"/>
        <v>0</v>
      </c>
      <c r="R198" s="163">
        <f t="shared" si="68"/>
        <v>0</v>
      </c>
      <c r="S198" s="163">
        <f t="shared" si="63"/>
        <v>0</v>
      </c>
      <c r="T198" s="163">
        <f t="shared" si="63"/>
        <v>0</v>
      </c>
      <c r="U198" s="163">
        <f t="shared" si="63"/>
        <v>0</v>
      </c>
      <c r="V198" s="163">
        <f t="shared" si="63"/>
        <v>0</v>
      </c>
      <c r="W198" s="163">
        <f t="shared" si="64"/>
        <v>0</v>
      </c>
      <c r="X198" s="163">
        <f t="shared" si="64"/>
        <v>0</v>
      </c>
      <c r="Y198" s="163">
        <f t="shared" si="64"/>
        <v>0</v>
      </c>
      <c r="Z198" s="163">
        <f t="shared" si="66"/>
        <v>0</v>
      </c>
      <c r="AA198" s="163">
        <f t="shared" si="66"/>
        <v>0</v>
      </c>
      <c r="AB198" s="163">
        <f t="shared" si="69"/>
        <v>0</v>
      </c>
      <c r="AC198" s="163">
        <f t="shared" si="69"/>
        <v>0</v>
      </c>
      <c r="AD198" s="163">
        <f t="shared" si="67"/>
        <v>0</v>
      </c>
      <c r="AE198" s="163">
        <f t="shared" si="67"/>
        <v>0</v>
      </c>
      <c r="AF198" s="176">
        <f t="shared" si="67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68"/>
        <v>0</v>
      </c>
      <c r="D199" s="163">
        <f t="shared" si="68"/>
        <v>0</v>
      </c>
      <c r="E199" s="163">
        <f t="shared" si="68"/>
        <v>0</v>
      </c>
      <c r="F199" s="163">
        <f t="shared" si="68"/>
        <v>0</v>
      </c>
      <c r="G199" s="163">
        <f t="shared" si="68"/>
        <v>0</v>
      </c>
      <c r="H199" s="163">
        <f t="shared" si="68"/>
        <v>0</v>
      </c>
      <c r="I199" s="163">
        <f t="shared" si="68"/>
        <v>0</v>
      </c>
      <c r="J199" s="163">
        <f t="shared" si="68"/>
        <v>0</v>
      </c>
      <c r="K199" s="163">
        <f t="shared" si="68"/>
        <v>0</v>
      </c>
      <c r="L199" s="163">
        <f t="shared" si="68"/>
        <v>0</v>
      </c>
      <c r="M199" s="163">
        <f t="shared" si="68"/>
        <v>0</v>
      </c>
      <c r="N199" s="163">
        <f t="shared" si="68"/>
        <v>0</v>
      </c>
      <c r="O199" s="163">
        <f t="shared" si="68"/>
        <v>0</v>
      </c>
      <c r="P199" s="163">
        <f t="shared" si="68"/>
        <v>0</v>
      </c>
      <c r="Q199" s="163">
        <f t="shared" si="68"/>
        <v>0</v>
      </c>
      <c r="R199" s="163">
        <f t="shared" si="68"/>
        <v>0</v>
      </c>
      <c r="S199" s="163">
        <f t="shared" si="63"/>
        <v>0</v>
      </c>
      <c r="T199" s="163">
        <f t="shared" si="63"/>
        <v>0</v>
      </c>
      <c r="U199" s="163">
        <f t="shared" si="63"/>
        <v>0</v>
      </c>
      <c r="V199" s="163">
        <f t="shared" si="63"/>
        <v>0</v>
      </c>
      <c r="W199" s="163">
        <f t="shared" si="64"/>
        <v>0</v>
      </c>
      <c r="X199" s="163">
        <f t="shared" si="64"/>
        <v>0</v>
      </c>
      <c r="Y199" s="163">
        <f t="shared" si="64"/>
        <v>0</v>
      </c>
      <c r="Z199" s="163">
        <f t="shared" si="66"/>
        <v>0</v>
      </c>
      <c r="AA199" s="163">
        <f t="shared" si="66"/>
        <v>0</v>
      </c>
      <c r="AB199" s="163">
        <f t="shared" si="69"/>
        <v>0</v>
      </c>
      <c r="AC199" s="163">
        <f t="shared" si="69"/>
        <v>0</v>
      </c>
      <c r="AD199" s="163">
        <f t="shared" si="67"/>
        <v>0</v>
      </c>
      <c r="AE199" s="163">
        <f t="shared" si="67"/>
        <v>0</v>
      </c>
      <c r="AF199" s="176">
        <f t="shared" si="67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68"/>
        <v>0</v>
      </c>
      <c r="D200" s="163">
        <f t="shared" si="68"/>
        <v>0</v>
      </c>
      <c r="E200" s="163">
        <f t="shared" si="68"/>
        <v>0</v>
      </c>
      <c r="F200" s="163">
        <f t="shared" si="68"/>
        <v>0</v>
      </c>
      <c r="G200" s="163">
        <f t="shared" si="68"/>
        <v>0</v>
      </c>
      <c r="H200" s="163">
        <f t="shared" si="68"/>
        <v>0</v>
      </c>
      <c r="I200" s="163">
        <f t="shared" si="68"/>
        <v>0</v>
      </c>
      <c r="J200" s="163">
        <f t="shared" si="68"/>
        <v>0</v>
      </c>
      <c r="K200" s="163">
        <f t="shared" si="68"/>
        <v>0</v>
      </c>
      <c r="L200" s="163">
        <f t="shared" si="68"/>
        <v>0</v>
      </c>
      <c r="M200" s="163">
        <f t="shared" si="68"/>
        <v>0</v>
      </c>
      <c r="N200" s="163">
        <f t="shared" si="68"/>
        <v>0</v>
      </c>
      <c r="O200" s="163">
        <f t="shared" si="68"/>
        <v>0</v>
      </c>
      <c r="P200" s="163">
        <f t="shared" si="68"/>
        <v>0</v>
      </c>
      <c r="Q200" s="163">
        <f t="shared" si="68"/>
        <v>0</v>
      </c>
      <c r="R200" s="163">
        <f>Q200</f>
        <v>0</v>
      </c>
      <c r="S200" s="163">
        <f t="shared" si="63"/>
        <v>0</v>
      </c>
      <c r="T200" s="163">
        <f t="shared" si="63"/>
        <v>0</v>
      </c>
      <c r="U200" s="163">
        <f t="shared" si="63"/>
        <v>0</v>
      </c>
      <c r="V200" s="163">
        <f t="shared" si="63"/>
        <v>0</v>
      </c>
      <c r="W200" s="163">
        <f t="shared" si="64"/>
        <v>0</v>
      </c>
      <c r="X200" s="163">
        <f t="shared" si="64"/>
        <v>0</v>
      </c>
      <c r="Y200" s="163">
        <f t="shared" si="64"/>
        <v>0</v>
      </c>
      <c r="Z200" s="163">
        <f t="shared" si="66"/>
        <v>0</v>
      </c>
      <c r="AA200" s="163">
        <f t="shared" si="66"/>
        <v>0</v>
      </c>
      <c r="AB200" s="163">
        <f t="shared" si="69"/>
        <v>0</v>
      </c>
      <c r="AC200" s="163">
        <f t="shared" si="69"/>
        <v>0</v>
      </c>
      <c r="AD200" s="163">
        <f t="shared" si="67"/>
        <v>0</v>
      </c>
      <c r="AE200" s="163">
        <f t="shared" si="67"/>
        <v>0</v>
      </c>
      <c r="AF200" s="176">
        <f t="shared" si="67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R216" si="70">B201</f>
        <v>0</v>
      </c>
      <c r="D201" s="163">
        <f t="shared" si="70"/>
        <v>0</v>
      </c>
      <c r="E201" s="163">
        <f t="shared" si="70"/>
        <v>0</v>
      </c>
      <c r="F201" s="163">
        <f t="shared" si="70"/>
        <v>0</v>
      </c>
      <c r="G201" s="163">
        <f t="shared" si="70"/>
        <v>0</v>
      </c>
      <c r="H201" s="163">
        <f t="shared" si="70"/>
        <v>0</v>
      </c>
      <c r="I201" s="163">
        <f t="shared" si="70"/>
        <v>0</v>
      </c>
      <c r="J201" s="163">
        <f t="shared" si="70"/>
        <v>0</v>
      </c>
      <c r="K201" s="163">
        <f t="shared" si="70"/>
        <v>0</v>
      </c>
      <c r="L201" s="163">
        <f t="shared" si="70"/>
        <v>0</v>
      </c>
      <c r="M201" s="163">
        <f t="shared" si="70"/>
        <v>0</v>
      </c>
      <c r="N201" s="163">
        <f t="shared" si="70"/>
        <v>0</v>
      </c>
      <c r="O201" s="163">
        <f t="shared" si="70"/>
        <v>0</v>
      </c>
      <c r="P201" s="163">
        <f t="shared" si="70"/>
        <v>0</v>
      </c>
      <c r="Q201" s="163">
        <f t="shared" si="70"/>
        <v>0</v>
      </c>
      <c r="R201" s="163">
        <f t="shared" si="70"/>
        <v>0</v>
      </c>
      <c r="S201" s="163">
        <f t="shared" si="63"/>
        <v>0</v>
      </c>
      <c r="T201" s="163">
        <f t="shared" si="63"/>
        <v>0</v>
      </c>
      <c r="U201" s="163">
        <f t="shared" si="63"/>
        <v>0</v>
      </c>
      <c r="V201" s="163">
        <f t="shared" si="63"/>
        <v>0</v>
      </c>
      <c r="W201" s="163">
        <f t="shared" si="64"/>
        <v>0</v>
      </c>
      <c r="X201" s="163">
        <f t="shared" si="64"/>
        <v>0</v>
      </c>
      <c r="Y201" s="163">
        <f t="shared" si="64"/>
        <v>0</v>
      </c>
      <c r="Z201" s="163">
        <f t="shared" si="66"/>
        <v>0</v>
      </c>
      <c r="AA201" s="163">
        <f t="shared" si="66"/>
        <v>0</v>
      </c>
      <c r="AB201" s="163">
        <f t="shared" si="69"/>
        <v>0</v>
      </c>
      <c r="AC201" s="163">
        <f t="shared" si="69"/>
        <v>0</v>
      </c>
      <c r="AD201" s="163">
        <f t="shared" si="67"/>
        <v>0</v>
      </c>
      <c r="AE201" s="163">
        <f t="shared" si="67"/>
        <v>0</v>
      </c>
      <c r="AF201" s="176">
        <f t="shared" si="67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70"/>
        <v>0</v>
      </c>
      <c r="D202" s="163">
        <f t="shared" si="70"/>
        <v>0</v>
      </c>
      <c r="E202" s="163">
        <f t="shared" si="70"/>
        <v>0</v>
      </c>
      <c r="F202" s="163">
        <f t="shared" si="70"/>
        <v>0</v>
      </c>
      <c r="G202" s="163">
        <f t="shared" si="70"/>
        <v>0</v>
      </c>
      <c r="H202" s="163">
        <f t="shared" si="70"/>
        <v>0</v>
      </c>
      <c r="I202" s="163">
        <f t="shared" si="70"/>
        <v>0</v>
      </c>
      <c r="J202" s="163">
        <f t="shared" si="70"/>
        <v>0</v>
      </c>
      <c r="K202" s="163">
        <f t="shared" si="70"/>
        <v>0</v>
      </c>
      <c r="L202" s="163">
        <f t="shared" si="70"/>
        <v>0</v>
      </c>
      <c r="M202" s="163">
        <f t="shared" si="70"/>
        <v>0</v>
      </c>
      <c r="N202" s="163">
        <f t="shared" si="70"/>
        <v>0</v>
      </c>
      <c r="O202" s="163">
        <f t="shared" si="70"/>
        <v>0</v>
      </c>
      <c r="P202" s="163">
        <f t="shared" si="70"/>
        <v>0</v>
      </c>
      <c r="Q202" s="163">
        <f t="shared" si="70"/>
        <v>0</v>
      </c>
      <c r="R202" s="163">
        <f t="shared" si="70"/>
        <v>0</v>
      </c>
      <c r="S202" s="163">
        <f t="shared" si="63"/>
        <v>0</v>
      </c>
      <c r="T202" s="163">
        <f t="shared" si="63"/>
        <v>0</v>
      </c>
      <c r="U202" s="163">
        <f t="shared" si="63"/>
        <v>0</v>
      </c>
      <c r="V202" s="163">
        <f t="shared" si="63"/>
        <v>0</v>
      </c>
      <c r="W202" s="163">
        <f t="shared" si="64"/>
        <v>0</v>
      </c>
      <c r="X202" s="163">
        <f t="shared" si="64"/>
        <v>0</v>
      </c>
      <c r="Y202" s="163">
        <f t="shared" si="64"/>
        <v>0</v>
      </c>
      <c r="Z202" s="163">
        <f t="shared" si="66"/>
        <v>0</v>
      </c>
      <c r="AA202" s="163">
        <f t="shared" si="66"/>
        <v>0</v>
      </c>
      <c r="AB202" s="163">
        <f t="shared" si="69"/>
        <v>0</v>
      </c>
      <c r="AC202" s="163">
        <f t="shared" si="69"/>
        <v>0</v>
      </c>
      <c r="AD202" s="163">
        <f t="shared" si="67"/>
        <v>0</v>
      </c>
      <c r="AE202" s="163">
        <f t="shared" si="67"/>
        <v>0</v>
      </c>
      <c r="AF202" s="176">
        <f t="shared" si="67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70"/>
        <v>0</v>
      </c>
      <c r="D203" s="163">
        <f t="shared" si="70"/>
        <v>0</v>
      </c>
      <c r="E203" s="163">
        <f t="shared" si="70"/>
        <v>0</v>
      </c>
      <c r="F203" s="163">
        <f t="shared" si="70"/>
        <v>0</v>
      </c>
      <c r="G203" s="163">
        <f t="shared" si="70"/>
        <v>0</v>
      </c>
      <c r="H203" s="163">
        <f t="shared" si="70"/>
        <v>0</v>
      </c>
      <c r="I203" s="163">
        <f t="shared" si="70"/>
        <v>0</v>
      </c>
      <c r="J203" s="163">
        <f t="shared" si="70"/>
        <v>0</v>
      </c>
      <c r="K203" s="163">
        <f t="shared" si="70"/>
        <v>0</v>
      </c>
      <c r="L203" s="163">
        <f t="shared" si="70"/>
        <v>0</v>
      </c>
      <c r="M203" s="163">
        <f t="shared" si="70"/>
        <v>0</v>
      </c>
      <c r="N203" s="163">
        <f t="shared" si="70"/>
        <v>0</v>
      </c>
      <c r="O203" s="163">
        <f t="shared" si="70"/>
        <v>0</v>
      </c>
      <c r="P203" s="163">
        <f t="shared" si="70"/>
        <v>0</v>
      </c>
      <c r="Q203" s="163">
        <f t="shared" si="70"/>
        <v>0</v>
      </c>
      <c r="R203" s="163">
        <f t="shared" si="70"/>
        <v>0</v>
      </c>
      <c r="S203" s="163">
        <f t="shared" si="63"/>
        <v>0</v>
      </c>
      <c r="T203" s="163">
        <f t="shared" si="63"/>
        <v>0</v>
      </c>
      <c r="U203" s="163">
        <f t="shared" si="63"/>
        <v>0</v>
      </c>
      <c r="V203" s="163">
        <f t="shared" si="63"/>
        <v>0</v>
      </c>
      <c r="W203" s="163">
        <f t="shared" si="64"/>
        <v>0</v>
      </c>
      <c r="X203" s="163">
        <f t="shared" si="64"/>
        <v>0</v>
      </c>
      <c r="Y203" s="163">
        <f t="shared" si="64"/>
        <v>0</v>
      </c>
      <c r="Z203" s="163">
        <f t="shared" si="66"/>
        <v>0</v>
      </c>
      <c r="AA203" s="163">
        <f t="shared" si="66"/>
        <v>0</v>
      </c>
      <c r="AB203" s="163">
        <f t="shared" si="69"/>
        <v>0</v>
      </c>
      <c r="AC203" s="163">
        <f t="shared" si="69"/>
        <v>0</v>
      </c>
      <c r="AD203" s="163">
        <f t="shared" si="67"/>
        <v>0</v>
      </c>
      <c r="AE203" s="163">
        <f t="shared" si="67"/>
        <v>0</v>
      </c>
      <c r="AF203" s="176">
        <f t="shared" si="67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70"/>
        <v>0</v>
      </c>
      <c r="D204" s="163">
        <f t="shared" si="70"/>
        <v>0</v>
      </c>
      <c r="E204" s="163">
        <f t="shared" si="70"/>
        <v>0</v>
      </c>
      <c r="F204" s="163">
        <f t="shared" si="70"/>
        <v>0</v>
      </c>
      <c r="G204" s="163">
        <f t="shared" si="70"/>
        <v>0</v>
      </c>
      <c r="H204" s="163">
        <f t="shared" si="70"/>
        <v>0</v>
      </c>
      <c r="I204" s="163">
        <f t="shared" si="70"/>
        <v>0</v>
      </c>
      <c r="J204" s="163">
        <f t="shared" si="70"/>
        <v>0</v>
      </c>
      <c r="K204" s="163">
        <f t="shared" si="70"/>
        <v>0</v>
      </c>
      <c r="L204" s="163">
        <f t="shared" si="70"/>
        <v>0</v>
      </c>
      <c r="M204" s="163">
        <f t="shared" si="70"/>
        <v>0</v>
      </c>
      <c r="N204" s="163">
        <f t="shared" si="70"/>
        <v>0</v>
      </c>
      <c r="O204" s="163">
        <f t="shared" si="70"/>
        <v>0</v>
      </c>
      <c r="P204" s="163">
        <f t="shared" si="70"/>
        <v>0</v>
      </c>
      <c r="Q204" s="163">
        <f t="shared" si="70"/>
        <v>0</v>
      </c>
      <c r="R204" s="163">
        <f t="shared" si="70"/>
        <v>0</v>
      </c>
      <c r="S204" s="163">
        <f t="shared" si="63"/>
        <v>0</v>
      </c>
      <c r="T204" s="163">
        <f t="shared" si="63"/>
        <v>0</v>
      </c>
      <c r="U204" s="163">
        <f t="shared" si="63"/>
        <v>0</v>
      </c>
      <c r="V204" s="163">
        <f t="shared" si="63"/>
        <v>0</v>
      </c>
      <c r="W204" s="163">
        <f t="shared" si="64"/>
        <v>0</v>
      </c>
      <c r="X204" s="163">
        <f t="shared" si="64"/>
        <v>0</v>
      </c>
      <c r="Y204" s="163">
        <f t="shared" si="64"/>
        <v>0</v>
      </c>
      <c r="Z204" s="163">
        <f t="shared" ref="Z204:AA223" si="71">Y204</f>
        <v>0</v>
      </c>
      <c r="AA204" s="163">
        <f t="shared" si="71"/>
        <v>0</v>
      </c>
      <c r="AB204" s="163">
        <f t="shared" si="69"/>
        <v>0</v>
      </c>
      <c r="AC204" s="163">
        <f t="shared" si="69"/>
        <v>0</v>
      </c>
      <c r="AD204" s="163">
        <f t="shared" ref="AD204:AF223" si="72">AC204</f>
        <v>0</v>
      </c>
      <c r="AE204" s="163">
        <f t="shared" si="72"/>
        <v>0</v>
      </c>
      <c r="AF204" s="176">
        <f t="shared" si="72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70"/>
        <v>0</v>
      </c>
      <c r="D205" s="163">
        <f t="shared" si="70"/>
        <v>0</v>
      </c>
      <c r="E205" s="163">
        <f t="shared" si="70"/>
        <v>0</v>
      </c>
      <c r="F205" s="163">
        <f t="shared" si="70"/>
        <v>0</v>
      </c>
      <c r="G205" s="163">
        <f t="shared" si="70"/>
        <v>0</v>
      </c>
      <c r="H205" s="163">
        <f t="shared" si="70"/>
        <v>0</v>
      </c>
      <c r="I205" s="163">
        <f t="shared" si="70"/>
        <v>0</v>
      </c>
      <c r="J205" s="163">
        <f t="shared" si="70"/>
        <v>0</v>
      </c>
      <c r="K205" s="163">
        <f t="shared" si="70"/>
        <v>0</v>
      </c>
      <c r="L205" s="163">
        <f t="shared" si="70"/>
        <v>0</v>
      </c>
      <c r="M205" s="163">
        <f t="shared" si="70"/>
        <v>0</v>
      </c>
      <c r="N205" s="163">
        <f t="shared" si="70"/>
        <v>0</v>
      </c>
      <c r="O205" s="163">
        <f t="shared" si="70"/>
        <v>0</v>
      </c>
      <c r="P205" s="163">
        <f t="shared" si="70"/>
        <v>0</v>
      </c>
      <c r="Q205" s="163">
        <f t="shared" si="70"/>
        <v>0</v>
      </c>
      <c r="R205" s="163">
        <f t="shared" si="70"/>
        <v>0</v>
      </c>
      <c r="S205" s="163">
        <f t="shared" si="63"/>
        <v>0</v>
      </c>
      <c r="T205" s="163">
        <f t="shared" si="63"/>
        <v>0</v>
      </c>
      <c r="U205" s="163">
        <f t="shared" si="63"/>
        <v>0</v>
      </c>
      <c r="V205" s="163">
        <f t="shared" si="63"/>
        <v>0</v>
      </c>
      <c r="W205" s="163">
        <f t="shared" si="64"/>
        <v>0</v>
      </c>
      <c r="X205" s="163">
        <f t="shared" si="64"/>
        <v>0</v>
      </c>
      <c r="Y205" s="163">
        <f t="shared" si="64"/>
        <v>0</v>
      </c>
      <c r="Z205" s="163">
        <f t="shared" si="71"/>
        <v>0</v>
      </c>
      <c r="AA205" s="163">
        <f t="shared" si="71"/>
        <v>0</v>
      </c>
      <c r="AB205" s="163">
        <f t="shared" ref="AB205:AC224" si="73">AA205</f>
        <v>0</v>
      </c>
      <c r="AC205" s="163">
        <f t="shared" si="73"/>
        <v>0</v>
      </c>
      <c r="AD205" s="163">
        <f t="shared" si="72"/>
        <v>0</v>
      </c>
      <c r="AE205" s="163">
        <f t="shared" si="72"/>
        <v>0</v>
      </c>
      <c r="AF205" s="176">
        <f t="shared" si="72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70"/>
        <v>0</v>
      </c>
      <c r="D206" s="163">
        <f t="shared" si="70"/>
        <v>0</v>
      </c>
      <c r="E206" s="163">
        <f t="shared" si="70"/>
        <v>0</v>
      </c>
      <c r="F206" s="163">
        <f t="shared" si="70"/>
        <v>0</v>
      </c>
      <c r="G206" s="163">
        <f t="shared" si="70"/>
        <v>0</v>
      </c>
      <c r="H206" s="163">
        <f t="shared" si="70"/>
        <v>0</v>
      </c>
      <c r="I206" s="163">
        <f t="shared" si="70"/>
        <v>0</v>
      </c>
      <c r="J206" s="163">
        <f t="shared" si="70"/>
        <v>0</v>
      </c>
      <c r="K206" s="163">
        <f t="shared" si="70"/>
        <v>0</v>
      </c>
      <c r="L206" s="163">
        <f t="shared" si="70"/>
        <v>0</v>
      </c>
      <c r="M206" s="163">
        <f t="shared" si="70"/>
        <v>0</v>
      </c>
      <c r="N206" s="163">
        <f t="shared" si="70"/>
        <v>0</v>
      </c>
      <c r="O206" s="163">
        <f t="shared" si="70"/>
        <v>0</v>
      </c>
      <c r="P206" s="163">
        <f t="shared" si="70"/>
        <v>0</v>
      </c>
      <c r="Q206" s="163">
        <f t="shared" si="70"/>
        <v>0</v>
      </c>
      <c r="R206" s="163">
        <f t="shared" si="70"/>
        <v>0</v>
      </c>
      <c r="S206" s="163">
        <f t="shared" si="63"/>
        <v>0</v>
      </c>
      <c r="T206" s="163">
        <f t="shared" si="63"/>
        <v>0</v>
      </c>
      <c r="U206" s="163">
        <f t="shared" si="63"/>
        <v>0</v>
      </c>
      <c r="V206" s="163">
        <f t="shared" si="63"/>
        <v>0</v>
      </c>
      <c r="W206" s="163">
        <f t="shared" si="64"/>
        <v>0</v>
      </c>
      <c r="X206" s="163">
        <f t="shared" si="64"/>
        <v>0</v>
      </c>
      <c r="Y206" s="163">
        <f t="shared" si="64"/>
        <v>0</v>
      </c>
      <c r="Z206" s="163">
        <f t="shared" si="71"/>
        <v>0</v>
      </c>
      <c r="AA206" s="163">
        <f t="shared" si="71"/>
        <v>0</v>
      </c>
      <c r="AB206" s="163">
        <f t="shared" si="73"/>
        <v>0</v>
      </c>
      <c r="AC206" s="163">
        <f t="shared" si="73"/>
        <v>0</v>
      </c>
      <c r="AD206" s="163">
        <f t="shared" si="72"/>
        <v>0</v>
      </c>
      <c r="AE206" s="163">
        <f t="shared" si="72"/>
        <v>0</v>
      </c>
      <c r="AF206" s="176">
        <f t="shared" si="72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70"/>
        <v>0</v>
      </c>
      <c r="D207" s="163">
        <f t="shared" si="70"/>
        <v>0</v>
      </c>
      <c r="E207" s="163">
        <f t="shared" si="70"/>
        <v>0</v>
      </c>
      <c r="F207" s="163">
        <f t="shared" si="70"/>
        <v>0</v>
      </c>
      <c r="G207" s="163">
        <f t="shared" si="70"/>
        <v>0</v>
      </c>
      <c r="H207" s="163">
        <f t="shared" si="70"/>
        <v>0</v>
      </c>
      <c r="I207" s="163">
        <f t="shared" si="70"/>
        <v>0</v>
      </c>
      <c r="J207" s="163">
        <f t="shared" si="70"/>
        <v>0</v>
      </c>
      <c r="K207" s="163">
        <f t="shared" si="70"/>
        <v>0</v>
      </c>
      <c r="L207" s="163">
        <f t="shared" si="70"/>
        <v>0</v>
      </c>
      <c r="M207" s="163">
        <f t="shared" si="70"/>
        <v>0</v>
      </c>
      <c r="N207" s="163">
        <f t="shared" si="70"/>
        <v>0</v>
      </c>
      <c r="O207" s="163">
        <f t="shared" si="70"/>
        <v>0</v>
      </c>
      <c r="P207" s="163">
        <f t="shared" si="70"/>
        <v>0</v>
      </c>
      <c r="Q207" s="163">
        <f t="shared" si="70"/>
        <v>0</v>
      </c>
      <c r="R207" s="163">
        <f t="shared" si="70"/>
        <v>0</v>
      </c>
      <c r="S207" s="163">
        <f t="shared" si="63"/>
        <v>0</v>
      </c>
      <c r="T207" s="163">
        <f t="shared" si="63"/>
        <v>0</v>
      </c>
      <c r="U207" s="163">
        <f t="shared" si="63"/>
        <v>0</v>
      </c>
      <c r="V207" s="163">
        <f t="shared" si="63"/>
        <v>0</v>
      </c>
      <c r="W207" s="163">
        <f t="shared" si="64"/>
        <v>0</v>
      </c>
      <c r="X207" s="163">
        <f t="shared" si="64"/>
        <v>0</v>
      </c>
      <c r="Y207" s="163">
        <f t="shared" si="64"/>
        <v>0</v>
      </c>
      <c r="Z207" s="163">
        <f t="shared" si="71"/>
        <v>0</v>
      </c>
      <c r="AA207" s="163">
        <f t="shared" si="71"/>
        <v>0</v>
      </c>
      <c r="AB207" s="163">
        <f t="shared" si="73"/>
        <v>0</v>
      </c>
      <c r="AC207" s="163">
        <f t="shared" si="73"/>
        <v>0</v>
      </c>
      <c r="AD207" s="163">
        <f t="shared" si="72"/>
        <v>0</v>
      </c>
      <c r="AE207" s="163">
        <f t="shared" si="72"/>
        <v>0</v>
      </c>
      <c r="AF207" s="176">
        <f t="shared" si="72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70"/>
        <v>0</v>
      </c>
      <c r="D208" s="163">
        <f t="shared" si="70"/>
        <v>0</v>
      </c>
      <c r="E208" s="163">
        <f t="shared" si="70"/>
        <v>0</v>
      </c>
      <c r="F208" s="163">
        <f t="shared" si="70"/>
        <v>0</v>
      </c>
      <c r="G208" s="163">
        <f t="shared" si="70"/>
        <v>0</v>
      </c>
      <c r="H208" s="163">
        <f t="shared" si="70"/>
        <v>0</v>
      </c>
      <c r="I208" s="163">
        <f t="shared" si="70"/>
        <v>0</v>
      </c>
      <c r="J208" s="163">
        <f t="shared" si="70"/>
        <v>0</v>
      </c>
      <c r="K208" s="163">
        <f t="shared" si="70"/>
        <v>0</v>
      </c>
      <c r="L208" s="163">
        <f t="shared" si="70"/>
        <v>0</v>
      </c>
      <c r="M208" s="163">
        <f t="shared" si="70"/>
        <v>0</v>
      </c>
      <c r="N208" s="163">
        <f t="shared" si="70"/>
        <v>0</v>
      </c>
      <c r="O208" s="163">
        <f t="shared" si="70"/>
        <v>0</v>
      </c>
      <c r="P208" s="163">
        <f t="shared" si="70"/>
        <v>0</v>
      </c>
      <c r="Q208" s="163">
        <f t="shared" si="70"/>
        <v>0</v>
      </c>
      <c r="R208" s="163">
        <f t="shared" si="70"/>
        <v>0</v>
      </c>
      <c r="S208" s="163">
        <f t="shared" si="63"/>
        <v>0</v>
      </c>
      <c r="T208" s="163">
        <f t="shared" si="63"/>
        <v>0</v>
      </c>
      <c r="U208" s="163">
        <f t="shared" si="63"/>
        <v>0</v>
      </c>
      <c r="V208" s="163">
        <f t="shared" si="63"/>
        <v>0</v>
      </c>
      <c r="W208" s="163">
        <f t="shared" si="64"/>
        <v>0</v>
      </c>
      <c r="X208" s="163">
        <f t="shared" si="64"/>
        <v>0</v>
      </c>
      <c r="Y208" s="163">
        <f t="shared" si="64"/>
        <v>0</v>
      </c>
      <c r="Z208" s="163">
        <f t="shared" si="71"/>
        <v>0</v>
      </c>
      <c r="AA208" s="163">
        <f t="shared" si="71"/>
        <v>0</v>
      </c>
      <c r="AB208" s="163">
        <f t="shared" si="73"/>
        <v>0</v>
      </c>
      <c r="AC208" s="163">
        <f t="shared" si="73"/>
        <v>0</v>
      </c>
      <c r="AD208" s="163">
        <f t="shared" si="72"/>
        <v>0</v>
      </c>
      <c r="AE208" s="163">
        <f t="shared" si="72"/>
        <v>0</v>
      </c>
      <c r="AF208" s="176">
        <f t="shared" si="72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70"/>
        <v>0</v>
      </c>
      <c r="D209" s="163">
        <f t="shared" si="70"/>
        <v>0</v>
      </c>
      <c r="E209" s="163">
        <f t="shared" si="70"/>
        <v>0</v>
      </c>
      <c r="F209" s="163">
        <f t="shared" si="70"/>
        <v>0</v>
      </c>
      <c r="G209" s="163">
        <f t="shared" si="70"/>
        <v>0</v>
      </c>
      <c r="H209" s="163">
        <f t="shared" si="70"/>
        <v>0</v>
      </c>
      <c r="I209" s="163">
        <f t="shared" si="70"/>
        <v>0</v>
      </c>
      <c r="J209" s="163">
        <f t="shared" si="70"/>
        <v>0</v>
      </c>
      <c r="K209" s="163">
        <f t="shared" si="70"/>
        <v>0</v>
      </c>
      <c r="L209" s="163">
        <f t="shared" si="70"/>
        <v>0</v>
      </c>
      <c r="M209" s="163">
        <f t="shared" si="70"/>
        <v>0</v>
      </c>
      <c r="N209" s="163">
        <f t="shared" si="70"/>
        <v>0</v>
      </c>
      <c r="O209" s="163">
        <f t="shared" si="70"/>
        <v>0</v>
      </c>
      <c r="P209" s="163">
        <f t="shared" si="70"/>
        <v>0</v>
      </c>
      <c r="Q209" s="163">
        <f t="shared" si="70"/>
        <v>0</v>
      </c>
      <c r="R209" s="163">
        <f t="shared" si="70"/>
        <v>0</v>
      </c>
      <c r="S209" s="163">
        <f t="shared" si="63"/>
        <v>0</v>
      </c>
      <c r="T209" s="163">
        <f t="shared" si="63"/>
        <v>0</v>
      </c>
      <c r="U209" s="163">
        <f t="shared" si="63"/>
        <v>0</v>
      </c>
      <c r="V209" s="163">
        <f t="shared" si="63"/>
        <v>0</v>
      </c>
      <c r="W209" s="163">
        <f t="shared" si="64"/>
        <v>0</v>
      </c>
      <c r="X209" s="163">
        <f t="shared" si="64"/>
        <v>0</v>
      </c>
      <c r="Y209" s="163">
        <f t="shared" si="64"/>
        <v>0</v>
      </c>
      <c r="Z209" s="163">
        <f t="shared" si="71"/>
        <v>0</v>
      </c>
      <c r="AA209" s="163">
        <f t="shared" si="71"/>
        <v>0</v>
      </c>
      <c r="AB209" s="163">
        <f t="shared" si="73"/>
        <v>0</v>
      </c>
      <c r="AC209" s="163">
        <f t="shared" si="73"/>
        <v>0</v>
      </c>
      <c r="AD209" s="163">
        <f t="shared" si="72"/>
        <v>0</v>
      </c>
      <c r="AE209" s="163">
        <f t="shared" si="72"/>
        <v>0</v>
      </c>
      <c r="AF209" s="176">
        <f t="shared" si="72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70"/>
        <v>0</v>
      </c>
      <c r="D210" s="163">
        <f t="shared" si="70"/>
        <v>0</v>
      </c>
      <c r="E210" s="163">
        <f t="shared" si="70"/>
        <v>0</v>
      </c>
      <c r="F210" s="163">
        <f t="shared" si="70"/>
        <v>0</v>
      </c>
      <c r="G210" s="163">
        <f t="shared" si="70"/>
        <v>0</v>
      </c>
      <c r="H210" s="163">
        <f t="shared" si="70"/>
        <v>0</v>
      </c>
      <c r="I210" s="163">
        <f t="shared" si="70"/>
        <v>0</v>
      </c>
      <c r="J210" s="163">
        <f t="shared" si="70"/>
        <v>0</v>
      </c>
      <c r="K210" s="163">
        <f t="shared" si="70"/>
        <v>0</v>
      </c>
      <c r="L210" s="163">
        <f t="shared" si="70"/>
        <v>0</v>
      </c>
      <c r="M210" s="163">
        <f t="shared" si="70"/>
        <v>0</v>
      </c>
      <c r="N210" s="163">
        <f t="shared" si="70"/>
        <v>0</v>
      </c>
      <c r="O210" s="163">
        <f t="shared" si="70"/>
        <v>0</v>
      </c>
      <c r="P210" s="163">
        <f t="shared" si="70"/>
        <v>0</v>
      </c>
      <c r="Q210" s="163">
        <f t="shared" si="70"/>
        <v>0</v>
      </c>
      <c r="R210" s="163">
        <f t="shared" si="70"/>
        <v>0</v>
      </c>
      <c r="S210" s="163">
        <f t="shared" si="63"/>
        <v>0</v>
      </c>
      <c r="T210" s="163">
        <f t="shared" si="63"/>
        <v>0</v>
      </c>
      <c r="U210" s="163">
        <f t="shared" si="63"/>
        <v>0</v>
      </c>
      <c r="V210" s="163">
        <f t="shared" si="63"/>
        <v>0</v>
      </c>
      <c r="W210" s="163">
        <f t="shared" si="64"/>
        <v>0</v>
      </c>
      <c r="X210" s="163">
        <f t="shared" si="64"/>
        <v>0</v>
      </c>
      <c r="Y210" s="163">
        <f t="shared" si="64"/>
        <v>0</v>
      </c>
      <c r="Z210" s="163">
        <f t="shared" si="71"/>
        <v>0</v>
      </c>
      <c r="AA210" s="163">
        <f t="shared" si="71"/>
        <v>0</v>
      </c>
      <c r="AB210" s="163">
        <f t="shared" si="73"/>
        <v>0</v>
      </c>
      <c r="AC210" s="163">
        <f t="shared" si="73"/>
        <v>0</v>
      </c>
      <c r="AD210" s="163">
        <f t="shared" si="72"/>
        <v>0</v>
      </c>
      <c r="AE210" s="163">
        <f t="shared" si="72"/>
        <v>0</v>
      </c>
      <c r="AF210" s="176">
        <f t="shared" si="72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70"/>
        <v>0</v>
      </c>
      <c r="D211" s="163">
        <f t="shared" si="70"/>
        <v>0</v>
      </c>
      <c r="E211" s="163">
        <f t="shared" si="70"/>
        <v>0</v>
      </c>
      <c r="F211" s="163">
        <f t="shared" si="70"/>
        <v>0</v>
      </c>
      <c r="G211" s="163">
        <f t="shared" si="70"/>
        <v>0</v>
      </c>
      <c r="H211" s="163">
        <f t="shared" si="70"/>
        <v>0</v>
      </c>
      <c r="I211" s="163">
        <f t="shared" si="70"/>
        <v>0</v>
      </c>
      <c r="J211" s="163">
        <f t="shared" si="70"/>
        <v>0</v>
      </c>
      <c r="K211" s="163">
        <f t="shared" si="70"/>
        <v>0</v>
      </c>
      <c r="L211" s="163">
        <f t="shared" si="70"/>
        <v>0</v>
      </c>
      <c r="M211" s="163">
        <f t="shared" si="70"/>
        <v>0</v>
      </c>
      <c r="N211" s="163">
        <f t="shared" si="70"/>
        <v>0</v>
      </c>
      <c r="O211" s="163">
        <f t="shared" si="70"/>
        <v>0</v>
      </c>
      <c r="P211" s="163">
        <f t="shared" si="70"/>
        <v>0</v>
      </c>
      <c r="Q211" s="163">
        <f t="shared" si="70"/>
        <v>0</v>
      </c>
      <c r="R211" s="163">
        <f t="shared" si="70"/>
        <v>0</v>
      </c>
      <c r="S211" s="163">
        <f t="shared" si="63"/>
        <v>0</v>
      </c>
      <c r="T211" s="163">
        <f t="shared" si="63"/>
        <v>0</v>
      </c>
      <c r="U211" s="163">
        <f t="shared" si="63"/>
        <v>0</v>
      </c>
      <c r="V211" s="163">
        <f t="shared" si="63"/>
        <v>0</v>
      </c>
      <c r="W211" s="163">
        <f t="shared" si="64"/>
        <v>0</v>
      </c>
      <c r="X211" s="163">
        <f t="shared" si="64"/>
        <v>0</v>
      </c>
      <c r="Y211" s="163">
        <f t="shared" si="64"/>
        <v>0</v>
      </c>
      <c r="Z211" s="163">
        <f t="shared" si="71"/>
        <v>0</v>
      </c>
      <c r="AA211" s="163">
        <f t="shared" si="71"/>
        <v>0</v>
      </c>
      <c r="AB211" s="163">
        <f t="shared" si="73"/>
        <v>0</v>
      </c>
      <c r="AC211" s="163">
        <f t="shared" si="73"/>
        <v>0</v>
      </c>
      <c r="AD211" s="163">
        <f t="shared" si="72"/>
        <v>0</v>
      </c>
      <c r="AE211" s="163">
        <f t="shared" si="72"/>
        <v>0</v>
      </c>
      <c r="AF211" s="176">
        <f t="shared" si="72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70"/>
        <v>0</v>
      </c>
      <c r="D212" s="163">
        <f t="shared" si="70"/>
        <v>0</v>
      </c>
      <c r="E212" s="163">
        <f t="shared" si="70"/>
        <v>0</v>
      </c>
      <c r="F212" s="163">
        <f t="shared" si="70"/>
        <v>0</v>
      </c>
      <c r="G212" s="163">
        <f t="shared" si="70"/>
        <v>0</v>
      </c>
      <c r="H212" s="163">
        <f t="shared" si="70"/>
        <v>0</v>
      </c>
      <c r="I212" s="163">
        <f t="shared" si="70"/>
        <v>0</v>
      </c>
      <c r="J212" s="163">
        <f t="shared" si="70"/>
        <v>0</v>
      </c>
      <c r="K212" s="163">
        <f t="shared" si="70"/>
        <v>0</v>
      </c>
      <c r="L212" s="163">
        <f t="shared" si="70"/>
        <v>0</v>
      </c>
      <c r="M212" s="163">
        <f t="shared" si="70"/>
        <v>0</v>
      </c>
      <c r="N212" s="163">
        <f t="shared" si="70"/>
        <v>0</v>
      </c>
      <c r="O212" s="163">
        <f t="shared" si="70"/>
        <v>0</v>
      </c>
      <c r="P212" s="163">
        <f t="shared" si="70"/>
        <v>0</v>
      </c>
      <c r="Q212" s="163">
        <f t="shared" si="70"/>
        <v>0</v>
      </c>
      <c r="R212" s="163">
        <f t="shared" si="70"/>
        <v>0</v>
      </c>
      <c r="S212" s="163">
        <f t="shared" si="63"/>
        <v>0</v>
      </c>
      <c r="T212" s="163">
        <f t="shared" si="63"/>
        <v>0</v>
      </c>
      <c r="U212" s="163">
        <f t="shared" si="63"/>
        <v>0</v>
      </c>
      <c r="V212" s="163">
        <f t="shared" si="63"/>
        <v>0</v>
      </c>
      <c r="W212" s="163">
        <f t="shared" si="64"/>
        <v>0</v>
      </c>
      <c r="X212" s="163">
        <f t="shared" si="64"/>
        <v>0</v>
      </c>
      <c r="Y212" s="163">
        <f t="shared" si="64"/>
        <v>0</v>
      </c>
      <c r="Z212" s="163">
        <f t="shared" si="71"/>
        <v>0</v>
      </c>
      <c r="AA212" s="163">
        <f t="shared" si="71"/>
        <v>0</v>
      </c>
      <c r="AB212" s="163">
        <f t="shared" si="73"/>
        <v>0</v>
      </c>
      <c r="AC212" s="163">
        <f t="shared" si="73"/>
        <v>0</v>
      </c>
      <c r="AD212" s="163">
        <f t="shared" si="72"/>
        <v>0</v>
      </c>
      <c r="AE212" s="163">
        <f t="shared" si="72"/>
        <v>0</v>
      </c>
      <c r="AF212" s="176">
        <f t="shared" si="72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70"/>
        <v>0</v>
      </c>
      <c r="D213" s="163">
        <f t="shared" si="70"/>
        <v>0</v>
      </c>
      <c r="E213" s="163">
        <f t="shared" si="70"/>
        <v>0</v>
      </c>
      <c r="F213" s="163">
        <f t="shared" si="70"/>
        <v>0</v>
      </c>
      <c r="G213" s="163">
        <f t="shared" si="70"/>
        <v>0</v>
      </c>
      <c r="H213" s="163">
        <f t="shared" si="70"/>
        <v>0</v>
      </c>
      <c r="I213" s="163">
        <f t="shared" si="70"/>
        <v>0</v>
      </c>
      <c r="J213" s="163">
        <f t="shared" si="70"/>
        <v>0</v>
      </c>
      <c r="K213" s="163">
        <f t="shared" si="70"/>
        <v>0</v>
      </c>
      <c r="L213" s="163">
        <f t="shared" si="70"/>
        <v>0</v>
      </c>
      <c r="M213" s="163">
        <f t="shared" si="70"/>
        <v>0</v>
      </c>
      <c r="N213" s="163">
        <f t="shared" si="70"/>
        <v>0</v>
      </c>
      <c r="O213" s="163">
        <f t="shared" si="70"/>
        <v>0</v>
      </c>
      <c r="P213" s="163">
        <f t="shared" si="70"/>
        <v>0</v>
      </c>
      <c r="Q213" s="163">
        <f t="shared" si="70"/>
        <v>0</v>
      </c>
      <c r="R213" s="163">
        <f t="shared" si="70"/>
        <v>0</v>
      </c>
      <c r="S213" s="163">
        <f t="shared" si="63"/>
        <v>0</v>
      </c>
      <c r="T213" s="163">
        <f t="shared" si="63"/>
        <v>0</v>
      </c>
      <c r="U213" s="163">
        <f t="shared" si="63"/>
        <v>0</v>
      </c>
      <c r="V213" s="163">
        <f t="shared" si="63"/>
        <v>0</v>
      </c>
      <c r="W213" s="163">
        <f t="shared" si="64"/>
        <v>0</v>
      </c>
      <c r="X213" s="163">
        <f t="shared" si="64"/>
        <v>0</v>
      </c>
      <c r="Y213" s="163">
        <f t="shared" si="64"/>
        <v>0</v>
      </c>
      <c r="Z213" s="163">
        <f t="shared" si="71"/>
        <v>0</v>
      </c>
      <c r="AA213" s="163">
        <f t="shared" si="71"/>
        <v>0</v>
      </c>
      <c r="AB213" s="163">
        <f t="shared" si="73"/>
        <v>0</v>
      </c>
      <c r="AC213" s="163">
        <f t="shared" si="73"/>
        <v>0</v>
      </c>
      <c r="AD213" s="163">
        <f t="shared" si="72"/>
        <v>0</v>
      </c>
      <c r="AE213" s="163">
        <f t="shared" si="72"/>
        <v>0</v>
      </c>
      <c r="AF213" s="176">
        <f t="shared" si="72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70"/>
        <v>0</v>
      </c>
      <c r="D214" s="163">
        <f t="shared" si="70"/>
        <v>0</v>
      </c>
      <c r="E214" s="163">
        <f t="shared" si="70"/>
        <v>0</v>
      </c>
      <c r="F214" s="163">
        <f t="shared" si="70"/>
        <v>0</v>
      </c>
      <c r="G214" s="163">
        <f t="shared" si="70"/>
        <v>0</v>
      </c>
      <c r="H214" s="163">
        <f t="shared" si="70"/>
        <v>0</v>
      </c>
      <c r="I214" s="163">
        <f t="shared" si="70"/>
        <v>0</v>
      </c>
      <c r="J214" s="163">
        <f t="shared" si="70"/>
        <v>0</v>
      </c>
      <c r="K214" s="163">
        <f t="shared" si="70"/>
        <v>0</v>
      </c>
      <c r="L214" s="163">
        <f t="shared" si="70"/>
        <v>0</v>
      </c>
      <c r="M214" s="163">
        <f t="shared" si="70"/>
        <v>0</v>
      </c>
      <c r="N214" s="163">
        <f t="shared" si="70"/>
        <v>0</v>
      </c>
      <c r="O214" s="163">
        <f t="shared" si="70"/>
        <v>0</v>
      </c>
      <c r="P214" s="163">
        <f t="shared" si="70"/>
        <v>0</v>
      </c>
      <c r="Q214" s="163">
        <f t="shared" si="70"/>
        <v>0</v>
      </c>
      <c r="R214" s="163">
        <f t="shared" si="70"/>
        <v>0</v>
      </c>
      <c r="S214" s="163">
        <f t="shared" si="63"/>
        <v>0</v>
      </c>
      <c r="T214" s="163">
        <f t="shared" si="63"/>
        <v>0</v>
      </c>
      <c r="U214" s="163">
        <f t="shared" si="63"/>
        <v>0</v>
      </c>
      <c r="V214" s="163">
        <f t="shared" si="63"/>
        <v>0</v>
      </c>
      <c r="W214" s="163">
        <f t="shared" si="64"/>
        <v>0</v>
      </c>
      <c r="X214" s="163">
        <f t="shared" si="64"/>
        <v>0</v>
      </c>
      <c r="Y214" s="163">
        <f t="shared" si="64"/>
        <v>0</v>
      </c>
      <c r="Z214" s="163">
        <f t="shared" si="71"/>
        <v>0</v>
      </c>
      <c r="AA214" s="163">
        <f t="shared" si="71"/>
        <v>0</v>
      </c>
      <c r="AB214" s="163">
        <f t="shared" si="73"/>
        <v>0</v>
      </c>
      <c r="AC214" s="163">
        <f t="shared" si="73"/>
        <v>0</v>
      </c>
      <c r="AD214" s="163">
        <f t="shared" si="72"/>
        <v>0</v>
      </c>
      <c r="AE214" s="163">
        <f t="shared" si="72"/>
        <v>0</v>
      </c>
      <c r="AF214" s="176">
        <f t="shared" si="72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70"/>
        <v>0</v>
      </c>
      <c r="D215" s="163">
        <f t="shared" si="70"/>
        <v>0</v>
      </c>
      <c r="E215" s="163">
        <f t="shared" si="70"/>
        <v>0</v>
      </c>
      <c r="F215" s="163">
        <f t="shared" si="70"/>
        <v>0</v>
      </c>
      <c r="G215" s="163">
        <f t="shared" si="70"/>
        <v>0</v>
      </c>
      <c r="H215" s="163">
        <f t="shared" si="70"/>
        <v>0</v>
      </c>
      <c r="I215" s="163">
        <f t="shared" si="70"/>
        <v>0</v>
      </c>
      <c r="J215" s="163">
        <f t="shared" si="70"/>
        <v>0</v>
      </c>
      <c r="K215" s="163">
        <f t="shared" si="70"/>
        <v>0</v>
      </c>
      <c r="L215" s="163">
        <f t="shared" si="70"/>
        <v>0</v>
      </c>
      <c r="M215" s="163">
        <f t="shared" si="70"/>
        <v>0</v>
      </c>
      <c r="N215" s="163">
        <f t="shared" si="70"/>
        <v>0</v>
      </c>
      <c r="O215" s="163">
        <f t="shared" si="70"/>
        <v>0</v>
      </c>
      <c r="P215" s="163">
        <f t="shared" si="70"/>
        <v>0</v>
      </c>
      <c r="Q215" s="163">
        <f t="shared" si="70"/>
        <v>0</v>
      </c>
      <c r="R215" s="163">
        <f t="shared" si="70"/>
        <v>0</v>
      </c>
      <c r="S215" s="163">
        <f t="shared" si="63"/>
        <v>0</v>
      </c>
      <c r="T215" s="163">
        <f t="shared" si="63"/>
        <v>0</v>
      </c>
      <c r="U215" s="163">
        <f t="shared" si="63"/>
        <v>0</v>
      </c>
      <c r="V215" s="163">
        <f t="shared" si="63"/>
        <v>0</v>
      </c>
      <c r="W215" s="163">
        <f t="shared" si="64"/>
        <v>0</v>
      </c>
      <c r="X215" s="163">
        <f t="shared" si="64"/>
        <v>0</v>
      </c>
      <c r="Y215" s="163">
        <f t="shared" si="64"/>
        <v>0</v>
      </c>
      <c r="Z215" s="163">
        <f t="shared" si="71"/>
        <v>0</v>
      </c>
      <c r="AA215" s="163">
        <f t="shared" si="71"/>
        <v>0</v>
      </c>
      <c r="AB215" s="163">
        <f t="shared" si="73"/>
        <v>0</v>
      </c>
      <c r="AC215" s="163">
        <f t="shared" si="73"/>
        <v>0</v>
      </c>
      <c r="AD215" s="163">
        <f t="shared" si="72"/>
        <v>0</v>
      </c>
      <c r="AE215" s="163">
        <f t="shared" si="72"/>
        <v>0</v>
      </c>
      <c r="AF215" s="176">
        <f t="shared" si="72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70"/>
        <v>0</v>
      </c>
      <c r="D216" s="163">
        <f t="shared" si="70"/>
        <v>0</v>
      </c>
      <c r="E216" s="163">
        <f t="shared" si="70"/>
        <v>0</v>
      </c>
      <c r="F216" s="163">
        <f t="shared" si="70"/>
        <v>0</v>
      </c>
      <c r="G216" s="163">
        <f t="shared" si="70"/>
        <v>0</v>
      </c>
      <c r="H216" s="163">
        <f t="shared" si="70"/>
        <v>0</v>
      </c>
      <c r="I216" s="163">
        <f t="shared" si="70"/>
        <v>0</v>
      </c>
      <c r="J216" s="163">
        <f t="shared" si="70"/>
        <v>0</v>
      </c>
      <c r="K216" s="163">
        <f t="shared" si="70"/>
        <v>0</v>
      </c>
      <c r="L216" s="163">
        <f t="shared" si="70"/>
        <v>0</v>
      </c>
      <c r="M216" s="163">
        <f t="shared" si="70"/>
        <v>0</v>
      </c>
      <c r="N216" s="163">
        <f t="shared" si="70"/>
        <v>0</v>
      </c>
      <c r="O216" s="163">
        <f t="shared" si="70"/>
        <v>0</v>
      </c>
      <c r="P216" s="163">
        <f t="shared" si="70"/>
        <v>0</v>
      </c>
      <c r="Q216" s="163">
        <f t="shared" si="70"/>
        <v>0</v>
      </c>
      <c r="R216" s="163">
        <f>Q216</f>
        <v>0</v>
      </c>
      <c r="S216" s="163">
        <f t="shared" si="63"/>
        <v>0</v>
      </c>
      <c r="T216" s="163">
        <f t="shared" si="63"/>
        <v>0</v>
      </c>
      <c r="U216" s="163">
        <f t="shared" si="63"/>
        <v>0</v>
      </c>
      <c r="V216" s="163">
        <f t="shared" si="63"/>
        <v>0</v>
      </c>
      <c r="W216" s="163">
        <f t="shared" si="64"/>
        <v>0</v>
      </c>
      <c r="X216" s="163">
        <f t="shared" si="64"/>
        <v>0</v>
      </c>
      <c r="Y216" s="163">
        <f t="shared" si="64"/>
        <v>0</v>
      </c>
      <c r="Z216" s="163">
        <f t="shared" si="71"/>
        <v>0</v>
      </c>
      <c r="AA216" s="163">
        <f t="shared" si="71"/>
        <v>0</v>
      </c>
      <c r="AB216" s="163">
        <f t="shared" si="73"/>
        <v>0</v>
      </c>
      <c r="AC216" s="163">
        <f t="shared" si="73"/>
        <v>0</v>
      </c>
      <c r="AD216" s="163">
        <f t="shared" si="72"/>
        <v>0</v>
      </c>
      <c r="AE216" s="163">
        <f t="shared" si="72"/>
        <v>0</v>
      </c>
      <c r="AF216" s="176">
        <f t="shared" si="72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R232" si="74">B217</f>
        <v>0</v>
      </c>
      <c r="D217" s="163">
        <f t="shared" si="74"/>
        <v>0</v>
      </c>
      <c r="E217" s="163">
        <f t="shared" si="74"/>
        <v>0</v>
      </c>
      <c r="F217" s="163">
        <f t="shared" si="74"/>
        <v>0</v>
      </c>
      <c r="G217" s="163">
        <f t="shared" si="74"/>
        <v>0</v>
      </c>
      <c r="H217" s="163">
        <f t="shared" si="74"/>
        <v>0</v>
      </c>
      <c r="I217" s="163">
        <f t="shared" si="74"/>
        <v>0</v>
      </c>
      <c r="J217" s="163">
        <f t="shared" si="74"/>
        <v>0</v>
      </c>
      <c r="K217" s="163">
        <f t="shared" si="74"/>
        <v>0</v>
      </c>
      <c r="L217" s="163">
        <f t="shared" si="74"/>
        <v>0</v>
      </c>
      <c r="M217" s="163">
        <f t="shared" si="74"/>
        <v>0</v>
      </c>
      <c r="N217" s="163">
        <f t="shared" si="74"/>
        <v>0</v>
      </c>
      <c r="O217" s="163">
        <f t="shared" si="74"/>
        <v>0</v>
      </c>
      <c r="P217" s="163">
        <f t="shared" si="74"/>
        <v>0</v>
      </c>
      <c r="Q217" s="163">
        <f t="shared" si="74"/>
        <v>0</v>
      </c>
      <c r="R217" s="163">
        <f t="shared" si="74"/>
        <v>0</v>
      </c>
      <c r="S217" s="163">
        <f t="shared" si="63"/>
        <v>0</v>
      </c>
      <c r="T217" s="163">
        <f t="shared" si="63"/>
        <v>0</v>
      </c>
      <c r="U217" s="163">
        <f t="shared" si="63"/>
        <v>0</v>
      </c>
      <c r="V217" s="163">
        <f t="shared" si="63"/>
        <v>0</v>
      </c>
      <c r="W217" s="163">
        <f t="shared" si="64"/>
        <v>0</v>
      </c>
      <c r="X217" s="163">
        <f t="shared" si="64"/>
        <v>0</v>
      </c>
      <c r="Y217" s="163">
        <f t="shared" si="64"/>
        <v>0</v>
      </c>
      <c r="Z217" s="163">
        <f t="shared" si="71"/>
        <v>0</v>
      </c>
      <c r="AA217" s="163">
        <f t="shared" si="71"/>
        <v>0</v>
      </c>
      <c r="AB217" s="163">
        <f t="shared" si="73"/>
        <v>0</v>
      </c>
      <c r="AC217" s="163">
        <f t="shared" si="73"/>
        <v>0</v>
      </c>
      <c r="AD217" s="163">
        <f t="shared" si="72"/>
        <v>0</v>
      </c>
      <c r="AE217" s="163">
        <f t="shared" si="72"/>
        <v>0</v>
      </c>
      <c r="AF217" s="176">
        <f t="shared" si="72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74"/>
        <v>0</v>
      </c>
      <c r="D218" s="163">
        <f t="shared" si="74"/>
        <v>0</v>
      </c>
      <c r="E218" s="163">
        <f t="shared" si="74"/>
        <v>0</v>
      </c>
      <c r="F218" s="163">
        <f t="shared" si="74"/>
        <v>0</v>
      </c>
      <c r="G218" s="163">
        <f t="shared" si="74"/>
        <v>0</v>
      </c>
      <c r="H218" s="163">
        <f t="shared" si="74"/>
        <v>0</v>
      </c>
      <c r="I218" s="163">
        <f t="shared" si="74"/>
        <v>0</v>
      </c>
      <c r="J218" s="163">
        <f t="shared" si="74"/>
        <v>0</v>
      </c>
      <c r="K218" s="163">
        <f t="shared" si="74"/>
        <v>0</v>
      </c>
      <c r="L218" s="163">
        <f t="shared" si="74"/>
        <v>0</v>
      </c>
      <c r="M218" s="163">
        <f t="shared" si="74"/>
        <v>0</v>
      </c>
      <c r="N218" s="163">
        <f t="shared" si="74"/>
        <v>0</v>
      </c>
      <c r="O218" s="163">
        <f t="shared" si="74"/>
        <v>0</v>
      </c>
      <c r="P218" s="163">
        <f t="shared" si="74"/>
        <v>0</v>
      </c>
      <c r="Q218" s="163">
        <f t="shared" si="74"/>
        <v>0</v>
      </c>
      <c r="R218" s="163">
        <f t="shared" si="74"/>
        <v>0</v>
      </c>
      <c r="S218" s="163">
        <f t="shared" si="63"/>
        <v>0</v>
      </c>
      <c r="T218" s="163">
        <f t="shared" si="63"/>
        <v>0</v>
      </c>
      <c r="U218" s="163">
        <f t="shared" si="63"/>
        <v>0</v>
      </c>
      <c r="V218" s="163">
        <f t="shared" si="63"/>
        <v>0</v>
      </c>
      <c r="W218" s="163">
        <f t="shared" si="64"/>
        <v>0</v>
      </c>
      <c r="X218" s="163">
        <f t="shared" si="64"/>
        <v>0</v>
      </c>
      <c r="Y218" s="163">
        <f t="shared" si="64"/>
        <v>0</v>
      </c>
      <c r="Z218" s="163">
        <f t="shared" si="71"/>
        <v>0</v>
      </c>
      <c r="AA218" s="163">
        <f t="shared" si="71"/>
        <v>0</v>
      </c>
      <c r="AB218" s="163">
        <f t="shared" si="73"/>
        <v>0</v>
      </c>
      <c r="AC218" s="163">
        <f t="shared" si="73"/>
        <v>0</v>
      </c>
      <c r="AD218" s="163">
        <f t="shared" si="72"/>
        <v>0</v>
      </c>
      <c r="AE218" s="163">
        <f t="shared" si="72"/>
        <v>0</v>
      </c>
      <c r="AF218" s="176">
        <f t="shared" si="72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74"/>
        <v>0</v>
      </c>
      <c r="D219" s="163">
        <f t="shared" si="74"/>
        <v>0</v>
      </c>
      <c r="E219" s="163">
        <f t="shared" si="74"/>
        <v>0</v>
      </c>
      <c r="F219" s="163">
        <f t="shared" si="74"/>
        <v>0</v>
      </c>
      <c r="G219" s="163">
        <f t="shared" si="74"/>
        <v>0</v>
      </c>
      <c r="H219" s="163">
        <f t="shared" si="74"/>
        <v>0</v>
      </c>
      <c r="I219" s="163">
        <f t="shared" si="74"/>
        <v>0</v>
      </c>
      <c r="J219" s="163">
        <f t="shared" si="74"/>
        <v>0</v>
      </c>
      <c r="K219" s="163">
        <f t="shared" si="74"/>
        <v>0</v>
      </c>
      <c r="L219" s="163">
        <f t="shared" si="74"/>
        <v>0</v>
      </c>
      <c r="M219" s="163">
        <f t="shared" si="74"/>
        <v>0</v>
      </c>
      <c r="N219" s="163">
        <f t="shared" si="74"/>
        <v>0</v>
      </c>
      <c r="O219" s="163">
        <f t="shared" si="74"/>
        <v>0</v>
      </c>
      <c r="P219" s="163">
        <f t="shared" si="74"/>
        <v>0</v>
      </c>
      <c r="Q219" s="163">
        <f t="shared" si="74"/>
        <v>0</v>
      </c>
      <c r="R219" s="163">
        <f t="shared" si="74"/>
        <v>0</v>
      </c>
      <c r="S219" s="163">
        <f t="shared" si="63"/>
        <v>0</v>
      </c>
      <c r="T219" s="163">
        <f t="shared" si="63"/>
        <v>0</v>
      </c>
      <c r="U219" s="163">
        <f t="shared" si="63"/>
        <v>0</v>
      </c>
      <c r="V219" s="163">
        <f t="shared" si="63"/>
        <v>0</v>
      </c>
      <c r="W219" s="163">
        <f t="shared" si="64"/>
        <v>0</v>
      </c>
      <c r="X219" s="163">
        <f t="shared" si="64"/>
        <v>0</v>
      </c>
      <c r="Y219" s="163">
        <f t="shared" si="64"/>
        <v>0</v>
      </c>
      <c r="Z219" s="163">
        <f t="shared" si="71"/>
        <v>0</v>
      </c>
      <c r="AA219" s="163">
        <f t="shared" si="71"/>
        <v>0</v>
      </c>
      <c r="AB219" s="163">
        <f t="shared" si="73"/>
        <v>0</v>
      </c>
      <c r="AC219" s="163">
        <f t="shared" si="73"/>
        <v>0</v>
      </c>
      <c r="AD219" s="163">
        <f t="shared" si="72"/>
        <v>0</v>
      </c>
      <c r="AE219" s="163">
        <f t="shared" si="72"/>
        <v>0</v>
      </c>
      <c r="AF219" s="176">
        <f t="shared" si="72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74"/>
        <v>0</v>
      </c>
      <c r="D220" s="163">
        <f t="shared" si="74"/>
        <v>0</v>
      </c>
      <c r="E220" s="163">
        <f t="shared" si="74"/>
        <v>0</v>
      </c>
      <c r="F220" s="163">
        <f t="shared" si="74"/>
        <v>0</v>
      </c>
      <c r="G220" s="163">
        <f t="shared" si="74"/>
        <v>0</v>
      </c>
      <c r="H220" s="163">
        <f t="shared" si="74"/>
        <v>0</v>
      </c>
      <c r="I220" s="163">
        <f t="shared" si="74"/>
        <v>0</v>
      </c>
      <c r="J220" s="163">
        <f t="shared" si="74"/>
        <v>0</v>
      </c>
      <c r="K220" s="163">
        <f t="shared" si="74"/>
        <v>0</v>
      </c>
      <c r="L220" s="163">
        <f t="shared" si="74"/>
        <v>0</v>
      </c>
      <c r="M220" s="163">
        <f t="shared" si="74"/>
        <v>0</v>
      </c>
      <c r="N220" s="163">
        <f t="shared" si="74"/>
        <v>0</v>
      </c>
      <c r="O220" s="163">
        <f t="shared" si="74"/>
        <v>0</v>
      </c>
      <c r="P220" s="163">
        <f t="shared" si="74"/>
        <v>0</v>
      </c>
      <c r="Q220" s="163">
        <f t="shared" si="74"/>
        <v>0</v>
      </c>
      <c r="R220" s="163">
        <f t="shared" si="74"/>
        <v>0</v>
      </c>
      <c r="S220" s="163">
        <f t="shared" si="63"/>
        <v>0</v>
      </c>
      <c r="T220" s="163">
        <f t="shared" si="63"/>
        <v>0</v>
      </c>
      <c r="U220" s="163">
        <f t="shared" si="63"/>
        <v>0</v>
      </c>
      <c r="V220" s="163">
        <f t="shared" si="63"/>
        <v>0</v>
      </c>
      <c r="W220" s="163">
        <f t="shared" si="64"/>
        <v>0</v>
      </c>
      <c r="X220" s="163">
        <f t="shared" si="64"/>
        <v>0</v>
      </c>
      <c r="Y220" s="163">
        <f t="shared" si="64"/>
        <v>0</v>
      </c>
      <c r="Z220" s="163">
        <f t="shared" si="71"/>
        <v>0</v>
      </c>
      <c r="AA220" s="163">
        <f t="shared" si="71"/>
        <v>0</v>
      </c>
      <c r="AB220" s="163">
        <f t="shared" si="73"/>
        <v>0</v>
      </c>
      <c r="AC220" s="163">
        <f t="shared" si="73"/>
        <v>0</v>
      </c>
      <c r="AD220" s="163">
        <f t="shared" si="72"/>
        <v>0</v>
      </c>
      <c r="AE220" s="163">
        <f t="shared" si="72"/>
        <v>0</v>
      </c>
      <c r="AF220" s="176">
        <f t="shared" si="72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74"/>
        <v>0</v>
      </c>
      <c r="D221" s="163">
        <f t="shared" si="74"/>
        <v>0</v>
      </c>
      <c r="E221" s="163">
        <f t="shared" si="74"/>
        <v>0</v>
      </c>
      <c r="F221" s="163">
        <f t="shared" si="74"/>
        <v>0</v>
      </c>
      <c r="G221" s="163">
        <f t="shared" si="74"/>
        <v>0</v>
      </c>
      <c r="H221" s="163">
        <f t="shared" si="74"/>
        <v>0</v>
      </c>
      <c r="I221" s="163">
        <f t="shared" si="74"/>
        <v>0</v>
      </c>
      <c r="J221" s="163">
        <f t="shared" si="74"/>
        <v>0</v>
      </c>
      <c r="K221" s="163">
        <f t="shared" si="74"/>
        <v>0</v>
      </c>
      <c r="L221" s="163">
        <f t="shared" si="74"/>
        <v>0</v>
      </c>
      <c r="M221" s="163">
        <f t="shared" si="74"/>
        <v>0</v>
      </c>
      <c r="N221" s="163">
        <f t="shared" si="74"/>
        <v>0</v>
      </c>
      <c r="O221" s="163">
        <f t="shared" si="74"/>
        <v>0</v>
      </c>
      <c r="P221" s="163">
        <f t="shared" si="74"/>
        <v>0</v>
      </c>
      <c r="Q221" s="163">
        <f t="shared" si="74"/>
        <v>0</v>
      </c>
      <c r="R221" s="163">
        <f t="shared" si="74"/>
        <v>0</v>
      </c>
      <c r="S221" s="163">
        <f t="shared" si="63"/>
        <v>0</v>
      </c>
      <c r="T221" s="163">
        <f t="shared" si="63"/>
        <v>0</v>
      </c>
      <c r="U221" s="163">
        <f t="shared" si="63"/>
        <v>0</v>
      </c>
      <c r="V221" s="163">
        <f t="shared" si="63"/>
        <v>0</v>
      </c>
      <c r="W221" s="163">
        <f t="shared" si="64"/>
        <v>0</v>
      </c>
      <c r="X221" s="163">
        <f t="shared" si="64"/>
        <v>0</v>
      </c>
      <c r="Y221" s="163">
        <f t="shared" si="64"/>
        <v>0</v>
      </c>
      <c r="Z221" s="163">
        <f t="shared" si="71"/>
        <v>0</v>
      </c>
      <c r="AA221" s="163">
        <f t="shared" si="71"/>
        <v>0</v>
      </c>
      <c r="AB221" s="163">
        <f t="shared" si="73"/>
        <v>0</v>
      </c>
      <c r="AC221" s="163">
        <f t="shared" si="73"/>
        <v>0</v>
      </c>
      <c r="AD221" s="163">
        <f t="shared" si="72"/>
        <v>0</v>
      </c>
      <c r="AE221" s="163">
        <f t="shared" si="72"/>
        <v>0</v>
      </c>
      <c r="AF221" s="176">
        <f t="shared" si="72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74"/>
        <v>0</v>
      </c>
      <c r="D222" s="163">
        <f t="shared" si="74"/>
        <v>0</v>
      </c>
      <c r="E222" s="163">
        <f t="shared" si="74"/>
        <v>0</v>
      </c>
      <c r="F222" s="163">
        <f t="shared" si="74"/>
        <v>0</v>
      </c>
      <c r="G222" s="163">
        <f t="shared" si="74"/>
        <v>0</v>
      </c>
      <c r="H222" s="163">
        <f t="shared" si="74"/>
        <v>0</v>
      </c>
      <c r="I222" s="163">
        <f t="shared" si="74"/>
        <v>0</v>
      </c>
      <c r="J222" s="163">
        <f t="shared" si="74"/>
        <v>0</v>
      </c>
      <c r="K222" s="163">
        <f t="shared" si="74"/>
        <v>0</v>
      </c>
      <c r="L222" s="163">
        <f t="shared" si="74"/>
        <v>0</v>
      </c>
      <c r="M222" s="163">
        <f t="shared" si="74"/>
        <v>0</v>
      </c>
      <c r="N222" s="163">
        <f t="shared" si="74"/>
        <v>0</v>
      </c>
      <c r="O222" s="163">
        <f t="shared" si="74"/>
        <v>0</v>
      </c>
      <c r="P222" s="163">
        <f t="shared" si="74"/>
        <v>0</v>
      </c>
      <c r="Q222" s="163">
        <f t="shared" si="74"/>
        <v>0</v>
      </c>
      <c r="R222" s="163">
        <f t="shared" si="74"/>
        <v>0</v>
      </c>
      <c r="S222" s="163">
        <f t="shared" si="63"/>
        <v>0</v>
      </c>
      <c r="T222" s="163">
        <f t="shared" si="63"/>
        <v>0</v>
      </c>
      <c r="U222" s="163">
        <f t="shared" si="63"/>
        <v>0</v>
      </c>
      <c r="V222" s="163">
        <f t="shared" si="63"/>
        <v>0</v>
      </c>
      <c r="W222" s="163">
        <f t="shared" si="64"/>
        <v>0</v>
      </c>
      <c r="X222" s="163">
        <f t="shared" si="64"/>
        <v>0</v>
      </c>
      <c r="Y222" s="163">
        <f t="shared" si="64"/>
        <v>0</v>
      </c>
      <c r="Z222" s="163">
        <f t="shared" si="71"/>
        <v>0</v>
      </c>
      <c r="AA222" s="163">
        <f t="shared" si="71"/>
        <v>0</v>
      </c>
      <c r="AB222" s="163">
        <f t="shared" si="73"/>
        <v>0</v>
      </c>
      <c r="AC222" s="163">
        <f t="shared" si="73"/>
        <v>0</v>
      </c>
      <c r="AD222" s="163">
        <f t="shared" si="72"/>
        <v>0</v>
      </c>
      <c r="AE222" s="163">
        <f t="shared" si="72"/>
        <v>0</v>
      </c>
      <c r="AF222" s="176">
        <f t="shared" si="72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74"/>
        <v>0</v>
      </c>
      <c r="D223" s="163">
        <f t="shared" si="74"/>
        <v>0</v>
      </c>
      <c r="E223" s="163">
        <f t="shared" si="74"/>
        <v>0</v>
      </c>
      <c r="F223" s="163">
        <f t="shared" si="74"/>
        <v>0</v>
      </c>
      <c r="G223" s="163">
        <f t="shared" si="74"/>
        <v>0</v>
      </c>
      <c r="H223" s="163">
        <f t="shared" si="74"/>
        <v>0</v>
      </c>
      <c r="I223" s="163">
        <f t="shared" si="74"/>
        <v>0</v>
      </c>
      <c r="J223" s="163">
        <f t="shared" si="74"/>
        <v>0</v>
      </c>
      <c r="K223" s="163">
        <f t="shared" si="74"/>
        <v>0</v>
      </c>
      <c r="L223" s="163">
        <f t="shared" si="74"/>
        <v>0</v>
      </c>
      <c r="M223" s="163">
        <f t="shared" si="74"/>
        <v>0</v>
      </c>
      <c r="N223" s="163">
        <f t="shared" si="74"/>
        <v>0</v>
      </c>
      <c r="O223" s="163">
        <f t="shared" si="74"/>
        <v>0</v>
      </c>
      <c r="P223" s="163">
        <f t="shared" si="74"/>
        <v>0</v>
      </c>
      <c r="Q223" s="163">
        <f t="shared" si="74"/>
        <v>0</v>
      </c>
      <c r="R223" s="163">
        <f t="shared" si="74"/>
        <v>0</v>
      </c>
      <c r="S223" s="163">
        <f t="shared" si="63"/>
        <v>0</v>
      </c>
      <c r="T223" s="163">
        <f t="shared" si="63"/>
        <v>0</v>
      </c>
      <c r="U223" s="163">
        <f t="shared" si="63"/>
        <v>0</v>
      </c>
      <c r="V223" s="163">
        <f t="shared" si="63"/>
        <v>0</v>
      </c>
      <c r="W223" s="163">
        <f t="shared" si="64"/>
        <v>0</v>
      </c>
      <c r="X223" s="163">
        <f t="shared" si="64"/>
        <v>0</v>
      </c>
      <c r="Y223" s="163">
        <f t="shared" si="64"/>
        <v>0</v>
      </c>
      <c r="Z223" s="163">
        <f t="shared" si="71"/>
        <v>0</v>
      </c>
      <c r="AA223" s="163">
        <f t="shared" si="71"/>
        <v>0</v>
      </c>
      <c r="AB223" s="163">
        <f t="shared" si="73"/>
        <v>0</v>
      </c>
      <c r="AC223" s="163">
        <f t="shared" si="73"/>
        <v>0</v>
      </c>
      <c r="AD223" s="163">
        <f t="shared" si="72"/>
        <v>0</v>
      </c>
      <c r="AE223" s="163">
        <f t="shared" si="72"/>
        <v>0</v>
      </c>
      <c r="AF223" s="176">
        <f t="shared" si="72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74"/>
        <v>0</v>
      </c>
      <c r="D224" s="163">
        <f t="shared" si="74"/>
        <v>0</v>
      </c>
      <c r="E224" s="163">
        <f t="shared" si="74"/>
        <v>0</v>
      </c>
      <c r="F224" s="163">
        <f t="shared" si="74"/>
        <v>0</v>
      </c>
      <c r="G224" s="163">
        <f t="shared" si="74"/>
        <v>0</v>
      </c>
      <c r="H224" s="163">
        <f t="shared" si="74"/>
        <v>0</v>
      </c>
      <c r="I224" s="163">
        <f t="shared" si="74"/>
        <v>0</v>
      </c>
      <c r="J224" s="163">
        <f t="shared" si="74"/>
        <v>0</v>
      </c>
      <c r="K224" s="163">
        <f t="shared" si="74"/>
        <v>0</v>
      </c>
      <c r="L224" s="163">
        <f t="shared" si="74"/>
        <v>0</v>
      </c>
      <c r="M224" s="163">
        <f t="shared" si="74"/>
        <v>0</v>
      </c>
      <c r="N224" s="163">
        <f t="shared" si="74"/>
        <v>0</v>
      </c>
      <c r="O224" s="163">
        <f t="shared" si="74"/>
        <v>0</v>
      </c>
      <c r="P224" s="163">
        <f t="shared" si="74"/>
        <v>0</v>
      </c>
      <c r="Q224" s="163">
        <f t="shared" si="74"/>
        <v>0</v>
      </c>
      <c r="R224" s="163">
        <f t="shared" si="74"/>
        <v>0</v>
      </c>
      <c r="S224" s="163">
        <f t="shared" si="63"/>
        <v>0</v>
      </c>
      <c r="T224" s="163">
        <f t="shared" si="63"/>
        <v>0</v>
      </c>
      <c r="U224" s="163">
        <f t="shared" si="63"/>
        <v>0</v>
      </c>
      <c r="V224" s="163">
        <f t="shared" si="63"/>
        <v>0</v>
      </c>
      <c r="W224" s="163">
        <f t="shared" si="64"/>
        <v>0</v>
      </c>
      <c r="X224" s="163">
        <f t="shared" si="64"/>
        <v>0</v>
      </c>
      <c r="Y224" s="163">
        <f t="shared" si="64"/>
        <v>0</v>
      </c>
      <c r="Z224" s="163">
        <f t="shared" ref="Z224:AA243" si="75">Y224</f>
        <v>0</v>
      </c>
      <c r="AA224" s="163">
        <f t="shared" si="75"/>
        <v>0</v>
      </c>
      <c r="AB224" s="163">
        <f t="shared" si="73"/>
        <v>0</v>
      </c>
      <c r="AC224" s="163">
        <f t="shared" si="73"/>
        <v>0</v>
      </c>
      <c r="AD224" s="163">
        <f t="shared" ref="AD224:AF243" si="76">AC224</f>
        <v>0</v>
      </c>
      <c r="AE224" s="163">
        <f t="shared" si="76"/>
        <v>0</v>
      </c>
      <c r="AF224" s="176">
        <f t="shared" si="76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74"/>
        <v>0</v>
      </c>
      <c r="D225" s="163">
        <f t="shared" si="74"/>
        <v>0</v>
      </c>
      <c r="E225" s="163">
        <f t="shared" si="74"/>
        <v>0</v>
      </c>
      <c r="F225" s="163">
        <f t="shared" si="74"/>
        <v>0</v>
      </c>
      <c r="G225" s="163">
        <f t="shared" si="74"/>
        <v>0</v>
      </c>
      <c r="H225" s="163">
        <f t="shared" si="74"/>
        <v>0</v>
      </c>
      <c r="I225" s="163">
        <f t="shared" si="74"/>
        <v>0</v>
      </c>
      <c r="J225" s="163">
        <f t="shared" si="74"/>
        <v>0</v>
      </c>
      <c r="K225" s="163">
        <f t="shared" si="74"/>
        <v>0</v>
      </c>
      <c r="L225" s="163">
        <f t="shared" si="74"/>
        <v>0</v>
      </c>
      <c r="M225" s="163">
        <f t="shared" si="74"/>
        <v>0</v>
      </c>
      <c r="N225" s="163">
        <f t="shared" si="74"/>
        <v>0</v>
      </c>
      <c r="O225" s="163">
        <f t="shared" si="74"/>
        <v>0</v>
      </c>
      <c r="P225" s="163">
        <f t="shared" si="74"/>
        <v>0</v>
      </c>
      <c r="Q225" s="163">
        <f t="shared" si="74"/>
        <v>0</v>
      </c>
      <c r="R225" s="163">
        <f t="shared" si="74"/>
        <v>0</v>
      </c>
      <c r="S225" s="163">
        <f t="shared" si="63"/>
        <v>0</v>
      </c>
      <c r="T225" s="163">
        <f t="shared" si="63"/>
        <v>0</v>
      </c>
      <c r="U225" s="163">
        <f t="shared" si="63"/>
        <v>0</v>
      </c>
      <c r="V225" s="163">
        <f t="shared" si="63"/>
        <v>0</v>
      </c>
      <c r="W225" s="163">
        <f t="shared" si="64"/>
        <v>0</v>
      </c>
      <c r="X225" s="163">
        <f t="shared" si="64"/>
        <v>0</v>
      </c>
      <c r="Y225" s="163">
        <f t="shared" si="64"/>
        <v>0</v>
      </c>
      <c r="Z225" s="163">
        <f t="shared" si="75"/>
        <v>0</v>
      </c>
      <c r="AA225" s="163">
        <f t="shared" si="75"/>
        <v>0</v>
      </c>
      <c r="AB225" s="163">
        <f t="shared" ref="AB225:AC244" si="77">AA225</f>
        <v>0</v>
      </c>
      <c r="AC225" s="163">
        <f t="shared" si="77"/>
        <v>0</v>
      </c>
      <c r="AD225" s="163">
        <f t="shared" si="76"/>
        <v>0</v>
      </c>
      <c r="AE225" s="163">
        <f t="shared" si="76"/>
        <v>0</v>
      </c>
      <c r="AF225" s="176">
        <f t="shared" si="76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74"/>
        <v>0</v>
      </c>
      <c r="D226" s="163">
        <f t="shared" si="74"/>
        <v>0</v>
      </c>
      <c r="E226" s="163">
        <f t="shared" si="74"/>
        <v>0</v>
      </c>
      <c r="F226" s="163">
        <f t="shared" si="74"/>
        <v>0</v>
      </c>
      <c r="G226" s="163">
        <f t="shared" si="74"/>
        <v>0</v>
      </c>
      <c r="H226" s="163">
        <f t="shared" si="74"/>
        <v>0</v>
      </c>
      <c r="I226" s="163">
        <f t="shared" si="74"/>
        <v>0</v>
      </c>
      <c r="J226" s="163">
        <f t="shared" si="74"/>
        <v>0</v>
      </c>
      <c r="K226" s="163">
        <f t="shared" si="74"/>
        <v>0</v>
      </c>
      <c r="L226" s="163">
        <f t="shared" si="74"/>
        <v>0</v>
      </c>
      <c r="M226" s="163">
        <f t="shared" si="74"/>
        <v>0</v>
      </c>
      <c r="N226" s="163">
        <f t="shared" si="74"/>
        <v>0</v>
      </c>
      <c r="O226" s="163">
        <f t="shared" si="74"/>
        <v>0</v>
      </c>
      <c r="P226" s="163">
        <f t="shared" si="74"/>
        <v>0</v>
      </c>
      <c r="Q226" s="163">
        <f t="shared" si="74"/>
        <v>0</v>
      </c>
      <c r="R226" s="163">
        <f t="shared" si="74"/>
        <v>0</v>
      </c>
      <c r="S226" s="163">
        <f t="shared" si="63"/>
        <v>0</v>
      </c>
      <c r="T226" s="163">
        <f t="shared" si="63"/>
        <v>0</v>
      </c>
      <c r="U226" s="163">
        <f t="shared" si="63"/>
        <v>0</v>
      </c>
      <c r="V226" s="163">
        <f t="shared" si="63"/>
        <v>0</v>
      </c>
      <c r="W226" s="163">
        <f t="shared" si="64"/>
        <v>0</v>
      </c>
      <c r="X226" s="163">
        <f t="shared" si="64"/>
        <v>0</v>
      </c>
      <c r="Y226" s="163">
        <f t="shared" si="64"/>
        <v>0</v>
      </c>
      <c r="Z226" s="163">
        <f t="shared" si="75"/>
        <v>0</v>
      </c>
      <c r="AA226" s="163">
        <f t="shared" si="75"/>
        <v>0</v>
      </c>
      <c r="AB226" s="163">
        <f t="shared" si="77"/>
        <v>0</v>
      </c>
      <c r="AC226" s="163">
        <f t="shared" si="77"/>
        <v>0</v>
      </c>
      <c r="AD226" s="163">
        <f t="shared" si="76"/>
        <v>0</v>
      </c>
      <c r="AE226" s="163">
        <f t="shared" si="76"/>
        <v>0</v>
      </c>
      <c r="AF226" s="176">
        <f t="shared" si="76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74"/>
        <v>0</v>
      </c>
      <c r="D227" s="163">
        <f t="shared" si="74"/>
        <v>0</v>
      </c>
      <c r="E227" s="163">
        <f t="shared" si="74"/>
        <v>0</v>
      </c>
      <c r="F227" s="163">
        <f t="shared" si="74"/>
        <v>0</v>
      </c>
      <c r="G227" s="163">
        <f t="shared" si="74"/>
        <v>0</v>
      </c>
      <c r="H227" s="163">
        <f t="shared" si="74"/>
        <v>0</v>
      </c>
      <c r="I227" s="163">
        <f t="shared" si="74"/>
        <v>0</v>
      </c>
      <c r="J227" s="163">
        <f t="shared" si="74"/>
        <v>0</v>
      </c>
      <c r="K227" s="163">
        <f t="shared" si="74"/>
        <v>0</v>
      </c>
      <c r="L227" s="163">
        <f t="shared" si="74"/>
        <v>0</v>
      </c>
      <c r="M227" s="163">
        <f t="shared" si="74"/>
        <v>0</v>
      </c>
      <c r="N227" s="163">
        <f t="shared" si="74"/>
        <v>0</v>
      </c>
      <c r="O227" s="163">
        <f t="shared" si="74"/>
        <v>0</v>
      </c>
      <c r="P227" s="163">
        <f t="shared" si="74"/>
        <v>0</v>
      </c>
      <c r="Q227" s="163">
        <f t="shared" si="74"/>
        <v>0</v>
      </c>
      <c r="R227" s="163">
        <f t="shared" si="74"/>
        <v>0</v>
      </c>
      <c r="S227" s="163">
        <f t="shared" si="63"/>
        <v>0</v>
      </c>
      <c r="T227" s="163">
        <f t="shared" si="63"/>
        <v>0</v>
      </c>
      <c r="U227" s="163">
        <f t="shared" si="63"/>
        <v>0</v>
      </c>
      <c r="V227" s="163">
        <f t="shared" si="63"/>
        <v>0</v>
      </c>
      <c r="W227" s="163">
        <f t="shared" si="64"/>
        <v>0</v>
      </c>
      <c r="X227" s="163">
        <f t="shared" si="64"/>
        <v>0</v>
      </c>
      <c r="Y227" s="163">
        <f t="shared" si="64"/>
        <v>0</v>
      </c>
      <c r="Z227" s="163">
        <f t="shared" si="75"/>
        <v>0</v>
      </c>
      <c r="AA227" s="163">
        <f t="shared" si="75"/>
        <v>0</v>
      </c>
      <c r="AB227" s="163">
        <f t="shared" si="77"/>
        <v>0</v>
      </c>
      <c r="AC227" s="163">
        <f t="shared" si="77"/>
        <v>0</v>
      </c>
      <c r="AD227" s="163">
        <f t="shared" si="76"/>
        <v>0</v>
      </c>
      <c r="AE227" s="163">
        <f t="shared" si="76"/>
        <v>0</v>
      </c>
      <c r="AF227" s="176">
        <f t="shared" si="76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74"/>
        <v>0</v>
      </c>
      <c r="D228" s="163">
        <f t="shared" si="74"/>
        <v>0</v>
      </c>
      <c r="E228" s="163">
        <f t="shared" si="74"/>
        <v>0</v>
      </c>
      <c r="F228" s="163">
        <f t="shared" si="74"/>
        <v>0</v>
      </c>
      <c r="G228" s="163">
        <f t="shared" si="74"/>
        <v>0</v>
      </c>
      <c r="H228" s="163">
        <f t="shared" si="74"/>
        <v>0</v>
      </c>
      <c r="I228" s="163">
        <f t="shared" si="74"/>
        <v>0</v>
      </c>
      <c r="J228" s="163">
        <f t="shared" si="74"/>
        <v>0</v>
      </c>
      <c r="K228" s="163">
        <f t="shared" si="74"/>
        <v>0</v>
      </c>
      <c r="L228" s="163">
        <f t="shared" si="74"/>
        <v>0</v>
      </c>
      <c r="M228" s="163">
        <f t="shared" si="74"/>
        <v>0</v>
      </c>
      <c r="N228" s="163">
        <f t="shared" si="74"/>
        <v>0</v>
      </c>
      <c r="O228" s="163">
        <f t="shared" si="74"/>
        <v>0</v>
      </c>
      <c r="P228" s="163">
        <f t="shared" si="74"/>
        <v>0</v>
      </c>
      <c r="Q228" s="163">
        <f t="shared" si="74"/>
        <v>0</v>
      </c>
      <c r="R228" s="163">
        <f t="shared" si="74"/>
        <v>0</v>
      </c>
      <c r="S228" s="163">
        <f t="shared" si="63"/>
        <v>0</v>
      </c>
      <c r="T228" s="163">
        <f t="shared" si="63"/>
        <v>0</v>
      </c>
      <c r="U228" s="163">
        <f t="shared" si="63"/>
        <v>0</v>
      </c>
      <c r="V228" s="163">
        <f t="shared" si="63"/>
        <v>0</v>
      </c>
      <c r="W228" s="163">
        <f t="shared" si="64"/>
        <v>0</v>
      </c>
      <c r="X228" s="163">
        <f t="shared" si="64"/>
        <v>0</v>
      </c>
      <c r="Y228" s="163">
        <f t="shared" si="64"/>
        <v>0</v>
      </c>
      <c r="Z228" s="163">
        <f t="shared" si="75"/>
        <v>0</v>
      </c>
      <c r="AA228" s="163">
        <f t="shared" si="75"/>
        <v>0</v>
      </c>
      <c r="AB228" s="163">
        <f t="shared" si="77"/>
        <v>0</v>
      </c>
      <c r="AC228" s="163">
        <f t="shared" si="77"/>
        <v>0</v>
      </c>
      <c r="AD228" s="163">
        <f t="shared" si="76"/>
        <v>0</v>
      </c>
      <c r="AE228" s="163">
        <f t="shared" si="76"/>
        <v>0</v>
      </c>
      <c r="AF228" s="176">
        <f t="shared" si="76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74"/>
        <v>0</v>
      </c>
      <c r="D229" s="163">
        <f t="shared" si="74"/>
        <v>0</v>
      </c>
      <c r="E229" s="163">
        <f t="shared" si="74"/>
        <v>0</v>
      </c>
      <c r="F229" s="163">
        <f t="shared" si="74"/>
        <v>0</v>
      </c>
      <c r="G229" s="163">
        <f t="shared" si="74"/>
        <v>0</v>
      </c>
      <c r="H229" s="163">
        <f t="shared" si="74"/>
        <v>0</v>
      </c>
      <c r="I229" s="163">
        <f t="shared" si="74"/>
        <v>0</v>
      </c>
      <c r="J229" s="163">
        <f t="shared" si="74"/>
        <v>0</v>
      </c>
      <c r="K229" s="163">
        <f t="shared" si="74"/>
        <v>0</v>
      </c>
      <c r="L229" s="163">
        <f t="shared" si="74"/>
        <v>0</v>
      </c>
      <c r="M229" s="163">
        <f t="shared" si="74"/>
        <v>0</v>
      </c>
      <c r="N229" s="163">
        <f t="shared" si="74"/>
        <v>0</v>
      </c>
      <c r="O229" s="163">
        <f t="shared" si="74"/>
        <v>0</v>
      </c>
      <c r="P229" s="163">
        <f t="shared" si="74"/>
        <v>0</v>
      </c>
      <c r="Q229" s="163">
        <f t="shared" si="74"/>
        <v>0</v>
      </c>
      <c r="R229" s="163">
        <f t="shared" si="74"/>
        <v>0</v>
      </c>
      <c r="S229" s="163">
        <f t="shared" si="63"/>
        <v>0</v>
      </c>
      <c r="T229" s="163">
        <f t="shared" si="63"/>
        <v>0</v>
      </c>
      <c r="U229" s="163">
        <f t="shared" si="63"/>
        <v>0</v>
      </c>
      <c r="V229" s="163">
        <f t="shared" si="63"/>
        <v>0</v>
      </c>
      <c r="W229" s="163">
        <f t="shared" si="64"/>
        <v>0</v>
      </c>
      <c r="X229" s="163">
        <f t="shared" si="64"/>
        <v>0</v>
      </c>
      <c r="Y229" s="163">
        <f t="shared" si="64"/>
        <v>0</v>
      </c>
      <c r="Z229" s="163">
        <f t="shared" si="75"/>
        <v>0</v>
      </c>
      <c r="AA229" s="163">
        <f t="shared" si="75"/>
        <v>0</v>
      </c>
      <c r="AB229" s="163">
        <f t="shared" si="77"/>
        <v>0</v>
      </c>
      <c r="AC229" s="163">
        <f t="shared" si="77"/>
        <v>0</v>
      </c>
      <c r="AD229" s="163">
        <f t="shared" si="76"/>
        <v>0</v>
      </c>
      <c r="AE229" s="163">
        <f t="shared" si="76"/>
        <v>0</v>
      </c>
      <c r="AF229" s="176">
        <f t="shared" si="76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74"/>
        <v>0</v>
      </c>
      <c r="D230" s="163">
        <f t="shared" si="74"/>
        <v>0</v>
      </c>
      <c r="E230" s="163">
        <f t="shared" si="74"/>
        <v>0</v>
      </c>
      <c r="F230" s="163">
        <f t="shared" si="74"/>
        <v>0</v>
      </c>
      <c r="G230" s="163">
        <f t="shared" si="74"/>
        <v>0</v>
      </c>
      <c r="H230" s="163">
        <f t="shared" si="74"/>
        <v>0</v>
      </c>
      <c r="I230" s="163">
        <f t="shared" si="74"/>
        <v>0</v>
      </c>
      <c r="J230" s="163">
        <f t="shared" si="74"/>
        <v>0</v>
      </c>
      <c r="K230" s="163">
        <f t="shared" si="74"/>
        <v>0</v>
      </c>
      <c r="L230" s="163">
        <f t="shared" si="74"/>
        <v>0</v>
      </c>
      <c r="M230" s="163">
        <f t="shared" si="74"/>
        <v>0</v>
      </c>
      <c r="N230" s="163">
        <f t="shared" si="74"/>
        <v>0</v>
      </c>
      <c r="O230" s="163">
        <f t="shared" si="74"/>
        <v>0</v>
      </c>
      <c r="P230" s="163">
        <f t="shared" si="74"/>
        <v>0</v>
      </c>
      <c r="Q230" s="163">
        <f t="shared" si="74"/>
        <v>0</v>
      </c>
      <c r="R230" s="163">
        <f t="shared" si="74"/>
        <v>0</v>
      </c>
      <c r="S230" s="163">
        <f t="shared" si="63"/>
        <v>0</v>
      </c>
      <c r="T230" s="163">
        <f t="shared" si="63"/>
        <v>0</v>
      </c>
      <c r="U230" s="163">
        <f t="shared" si="63"/>
        <v>0</v>
      </c>
      <c r="V230" s="163">
        <f t="shared" si="63"/>
        <v>0</v>
      </c>
      <c r="W230" s="163">
        <f t="shared" si="64"/>
        <v>0</v>
      </c>
      <c r="X230" s="163">
        <f t="shared" si="64"/>
        <v>0</v>
      </c>
      <c r="Y230" s="163">
        <f t="shared" si="64"/>
        <v>0</v>
      </c>
      <c r="Z230" s="163">
        <f t="shared" si="75"/>
        <v>0</v>
      </c>
      <c r="AA230" s="163">
        <f t="shared" si="75"/>
        <v>0</v>
      </c>
      <c r="AB230" s="163">
        <f t="shared" si="77"/>
        <v>0</v>
      </c>
      <c r="AC230" s="163">
        <f t="shared" si="77"/>
        <v>0</v>
      </c>
      <c r="AD230" s="163">
        <f t="shared" si="76"/>
        <v>0</v>
      </c>
      <c r="AE230" s="163">
        <f t="shared" si="76"/>
        <v>0</v>
      </c>
      <c r="AF230" s="176">
        <f t="shared" si="76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74"/>
        <v>0</v>
      </c>
      <c r="D231" s="163">
        <f t="shared" si="74"/>
        <v>0</v>
      </c>
      <c r="E231" s="163">
        <f t="shared" si="74"/>
        <v>0</v>
      </c>
      <c r="F231" s="163">
        <f t="shared" si="74"/>
        <v>0</v>
      </c>
      <c r="G231" s="163">
        <f t="shared" si="74"/>
        <v>0</v>
      </c>
      <c r="H231" s="163">
        <f t="shared" si="74"/>
        <v>0</v>
      </c>
      <c r="I231" s="163">
        <f t="shared" si="74"/>
        <v>0</v>
      </c>
      <c r="J231" s="163">
        <f t="shared" si="74"/>
        <v>0</v>
      </c>
      <c r="K231" s="163">
        <f t="shared" si="74"/>
        <v>0</v>
      </c>
      <c r="L231" s="163">
        <f t="shared" si="74"/>
        <v>0</v>
      </c>
      <c r="M231" s="163">
        <f t="shared" si="74"/>
        <v>0</v>
      </c>
      <c r="N231" s="163">
        <f t="shared" si="74"/>
        <v>0</v>
      </c>
      <c r="O231" s="163">
        <f t="shared" si="74"/>
        <v>0</v>
      </c>
      <c r="P231" s="163">
        <f t="shared" si="74"/>
        <v>0</v>
      </c>
      <c r="Q231" s="163">
        <f t="shared" si="74"/>
        <v>0</v>
      </c>
      <c r="R231" s="163">
        <f t="shared" si="74"/>
        <v>0</v>
      </c>
      <c r="S231" s="163">
        <f t="shared" si="63"/>
        <v>0</v>
      </c>
      <c r="T231" s="163">
        <f t="shared" si="63"/>
        <v>0</v>
      </c>
      <c r="U231" s="163">
        <f t="shared" si="63"/>
        <v>0</v>
      </c>
      <c r="V231" s="163">
        <f t="shared" si="63"/>
        <v>0</v>
      </c>
      <c r="W231" s="163">
        <f t="shared" si="64"/>
        <v>0</v>
      </c>
      <c r="X231" s="163">
        <f t="shared" si="64"/>
        <v>0</v>
      </c>
      <c r="Y231" s="163">
        <f t="shared" si="64"/>
        <v>0</v>
      </c>
      <c r="Z231" s="163">
        <f t="shared" si="75"/>
        <v>0</v>
      </c>
      <c r="AA231" s="163">
        <f t="shared" si="75"/>
        <v>0</v>
      </c>
      <c r="AB231" s="163">
        <f t="shared" si="77"/>
        <v>0</v>
      </c>
      <c r="AC231" s="163">
        <f t="shared" si="77"/>
        <v>0</v>
      </c>
      <c r="AD231" s="163">
        <f t="shared" si="76"/>
        <v>0</v>
      </c>
      <c r="AE231" s="163">
        <f t="shared" si="76"/>
        <v>0</v>
      </c>
      <c r="AF231" s="176">
        <f t="shared" si="76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74"/>
        <v>0</v>
      </c>
      <c r="D232" s="163">
        <f t="shared" si="74"/>
        <v>0</v>
      </c>
      <c r="E232" s="163">
        <f t="shared" si="74"/>
        <v>0</v>
      </c>
      <c r="F232" s="163">
        <f t="shared" si="74"/>
        <v>0</v>
      </c>
      <c r="G232" s="163">
        <f t="shared" si="74"/>
        <v>0</v>
      </c>
      <c r="H232" s="163">
        <f t="shared" si="74"/>
        <v>0</v>
      </c>
      <c r="I232" s="163">
        <f t="shared" si="74"/>
        <v>0</v>
      </c>
      <c r="J232" s="163">
        <f t="shared" si="74"/>
        <v>0</v>
      </c>
      <c r="K232" s="163">
        <f t="shared" si="74"/>
        <v>0</v>
      </c>
      <c r="L232" s="163">
        <f t="shared" si="74"/>
        <v>0</v>
      </c>
      <c r="M232" s="163">
        <f t="shared" si="74"/>
        <v>0</v>
      </c>
      <c r="N232" s="163">
        <f t="shared" si="74"/>
        <v>0</v>
      </c>
      <c r="O232" s="163">
        <f t="shared" si="74"/>
        <v>0</v>
      </c>
      <c r="P232" s="163">
        <f t="shared" si="74"/>
        <v>0</v>
      </c>
      <c r="Q232" s="163">
        <f t="shared" si="74"/>
        <v>0</v>
      </c>
      <c r="R232" s="163">
        <f>Q232</f>
        <v>0</v>
      </c>
      <c r="S232" s="163">
        <f t="shared" si="63"/>
        <v>0</v>
      </c>
      <c r="T232" s="163">
        <f t="shared" si="63"/>
        <v>0</v>
      </c>
      <c r="U232" s="163">
        <f t="shared" si="63"/>
        <v>0</v>
      </c>
      <c r="V232" s="163">
        <f>U232</f>
        <v>0</v>
      </c>
      <c r="W232" s="163">
        <f>V232</f>
        <v>0</v>
      </c>
      <c r="X232" s="163">
        <f>W232</f>
        <v>0</v>
      </c>
      <c r="Y232" s="163">
        <f>X232</f>
        <v>0</v>
      </c>
      <c r="Z232" s="163">
        <f t="shared" si="75"/>
        <v>0</v>
      </c>
      <c r="AA232" s="163">
        <f t="shared" si="75"/>
        <v>0</v>
      </c>
      <c r="AB232" s="163">
        <f t="shared" si="77"/>
        <v>0</v>
      </c>
      <c r="AC232" s="163">
        <f t="shared" si="77"/>
        <v>0</v>
      </c>
      <c r="AD232" s="163">
        <f t="shared" si="76"/>
        <v>0</v>
      </c>
      <c r="AE232" s="163">
        <f t="shared" si="76"/>
        <v>0</v>
      </c>
      <c r="AF232" s="176">
        <f t="shared" si="76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R248" si="78">B233</f>
        <v>0</v>
      </c>
      <c r="D233" s="163">
        <f t="shared" si="78"/>
        <v>0</v>
      </c>
      <c r="E233" s="163">
        <f t="shared" si="78"/>
        <v>0</v>
      </c>
      <c r="F233" s="163">
        <f t="shared" si="78"/>
        <v>0</v>
      </c>
      <c r="G233" s="163">
        <f t="shared" si="78"/>
        <v>0</v>
      </c>
      <c r="H233" s="163">
        <f t="shared" si="78"/>
        <v>0</v>
      </c>
      <c r="I233" s="163">
        <f t="shared" si="78"/>
        <v>0</v>
      </c>
      <c r="J233" s="163">
        <f t="shared" si="78"/>
        <v>0</v>
      </c>
      <c r="K233" s="163">
        <f t="shared" si="78"/>
        <v>0</v>
      </c>
      <c r="L233" s="163">
        <f t="shared" si="78"/>
        <v>0</v>
      </c>
      <c r="M233" s="163">
        <f t="shared" si="78"/>
        <v>0</v>
      </c>
      <c r="N233" s="163">
        <f t="shared" si="78"/>
        <v>0</v>
      </c>
      <c r="O233" s="163">
        <f t="shared" si="78"/>
        <v>0</v>
      </c>
      <c r="P233" s="163">
        <f t="shared" si="78"/>
        <v>0</v>
      </c>
      <c r="Q233" s="163">
        <f t="shared" si="78"/>
        <v>0</v>
      </c>
      <c r="R233" s="163">
        <f t="shared" si="78"/>
        <v>0</v>
      </c>
      <c r="S233" s="163">
        <f t="shared" ref="S233:Y264" si="79">R233</f>
        <v>0</v>
      </c>
      <c r="T233" s="163">
        <f t="shared" si="79"/>
        <v>0</v>
      </c>
      <c r="U233" s="163">
        <f t="shared" si="79"/>
        <v>0</v>
      </c>
      <c r="V233" s="163">
        <f t="shared" si="79"/>
        <v>0</v>
      </c>
      <c r="W233" s="163">
        <f t="shared" si="79"/>
        <v>0</v>
      </c>
      <c r="X233" s="163">
        <f t="shared" si="79"/>
        <v>0</v>
      </c>
      <c r="Y233" s="163">
        <f t="shared" si="79"/>
        <v>0</v>
      </c>
      <c r="Z233" s="163">
        <f t="shared" si="75"/>
        <v>0</v>
      </c>
      <c r="AA233" s="163">
        <f t="shared" si="75"/>
        <v>0</v>
      </c>
      <c r="AB233" s="163">
        <f t="shared" si="77"/>
        <v>0</v>
      </c>
      <c r="AC233" s="163">
        <f t="shared" si="77"/>
        <v>0</v>
      </c>
      <c r="AD233" s="163">
        <f t="shared" si="76"/>
        <v>0</v>
      </c>
      <c r="AE233" s="163">
        <f t="shared" si="76"/>
        <v>0</v>
      </c>
      <c r="AF233" s="176">
        <f t="shared" si="76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78"/>
        <v>0</v>
      </c>
      <c r="D234" s="163">
        <f t="shared" si="78"/>
        <v>0</v>
      </c>
      <c r="E234" s="163">
        <f t="shared" si="78"/>
        <v>0</v>
      </c>
      <c r="F234" s="163">
        <f t="shared" si="78"/>
        <v>0</v>
      </c>
      <c r="G234" s="163">
        <f t="shared" si="78"/>
        <v>0</v>
      </c>
      <c r="H234" s="163">
        <f t="shared" si="78"/>
        <v>0</v>
      </c>
      <c r="I234" s="163">
        <f t="shared" si="78"/>
        <v>0</v>
      </c>
      <c r="J234" s="163">
        <f t="shared" si="78"/>
        <v>0</v>
      </c>
      <c r="K234" s="163">
        <f t="shared" si="78"/>
        <v>0</v>
      </c>
      <c r="L234" s="163">
        <f t="shared" si="78"/>
        <v>0</v>
      </c>
      <c r="M234" s="163">
        <f t="shared" si="78"/>
        <v>0</v>
      </c>
      <c r="N234" s="163">
        <f t="shared" si="78"/>
        <v>0</v>
      </c>
      <c r="O234" s="163">
        <f t="shared" si="78"/>
        <v>0</v>
      </c>
      <c r="P234" s="163">
        <f t="shared" si="78"/>
        <v>0</v>
      </c>
      <c r="Q234" s="163">
        <f t="shared" si="78"/>
        <v>0</v>
      </c>
      <c r="R234" s="163">
        <f t="shared" si="78"/>
        <v>0</v>
      </c>
      <c r="S234" s="163">
        <f t="shared" si="79"/>
        <v>0</v>
      </c>
      <c r="T234" s="163">
        <f t="shared" si="79"/>
        <v>0</v>
      </c>
      <c r="U234" s="163">
        <f t="shared" si="79"/>
        <v>0</v>
      </c>
      <c r="V234" s="163">
        <f t="shared" si="79"/>
        <v>0</v>
      </c>
      <c r="W234" s="163">
        <f t="shared" si="79"/>
        <v>0</v>
      </c>
      <c r="X234" s="163">
        <f t="shared" si="79"/>
        <v>0</v>
      </c>
      <c r="Y234" s="163">
        <f t="shared" si="79"/>
        <v>0</v>
      </c>
      <c r="Z234" s="163">
        <f t="shared" si="75"/>
        <v>0</v>
      </c>
      <c r="AA234" s="163">
        <f t="shared" si="75"/>
        <v>0</v>
      </c>
      <c r="AB234" s="163">
        <f t="shared" si="77"/>
        <v>0</v>
      </c>
      <c r="AC234" s="163">
        <f t="shared" si="77"/>
        <v>0</v>
      </c>
      <c r="AD234" s="163">
        <f t="shared" si="76"/>
        <v>0</v>
      </c>
      <c r="AE234" s="163">
        <f t="shared" si="76"/>
        <v>0</v>
      </c>
      <c r="AF234" s="176">
        <f t="shared" si="76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78"/>
        <v>0</v>
      </c>
      <c r="D235" s="163">
        <f t="shared" si="78"/>
        <v>0</v>
      </c>
      <c r="E235" s="163">
        <f t="shared" si="78"/>
        <v>0</v>
      </c>
      <c r="F235" s="163">
        <f t="shared" si="78"/>
        <v>0</v>
      </c>
      <c r="G235" s="163">
        <f t="shared" si="78"/>
        <v>0</v>
      </c>
      <c r="H235" s="163">
        <f t="shared" si="78"/>
        <v>0</v>
      </c>
      <c r="I235" s="163">
        <f t="shared" si="78"/>
        <v>0</v>
      </c>
      <c r="J235" s="163">
        <f t="shared" si="78"/>
        <v>0</v>
      </c>
      <c r="K235" s="163">
        <f t="shared" si="78"/>
        <v>0</v>
      </c>
      <c r="L235" s="163">
        <f t="shared" si="78"/>
        <v>0</v>
      </c>
      <c r="M235" s="163">
        <f t="shared" si="78"/>
        <v>0</v>
      </c>
      <c r="N235" s="163">
        <f t="shared" si="78"/>
        <v>0</v>
      </c>
      <c r="O235" s="163">
        <f t="shared" si="78"/>
        <v>0</v>
      </c>
      <c r="P235" s="163">
        <f t="shared" si="78"/>
        <v>0</v>
      </c>
      <c r="Q235" s="163">
        <f t="shared" si="78"/>
        <v>0</v>
      </c>
      <c r="R235" s="163">
        <f t="shared" si="78"/>
        <v>0</v>
      </c>
      <c r="S235" s="163">
        <f t="shared" si="79"/>
        <v>0</v>
      </c>
      <c r="T235" s="163">
        <f t="shared" si="79"/>
        <v>0</v>
      </c>
      <c r="U235" s="163">
        <f t="shared" si="79"/>
        <v>0</v>
      </c>
      <c r="V235" s="163">
        <f t="shared" si="79"/>
        <v>0</v>
      </c>
      <c r="W235" s="163">
        <f t="shared" si="79"/>
        <v>0</v>
      </c>
      <c r="X235" s="163">
        <f t="shared" si="79"/>
        <v>0</v>
      </c>
      <c r="Y235" s="163">
        <f t="shared" si="79"/>
        <v>0</v>
      </c>
      <c r="Z235" s="163">
        <f t="shared" si="75"/>
        <v>0</v>
      </c>
      <c r="AA235" s="163">
        <f t="shared" si="75"/>
        <v>0</v>
      </c>
      <c r="AB235" s="163">
        <f t="shared" si="77"/>
        <v>0</v>
      </c>
      <c r="AC235" s="163">
        <f t="shared" si="77"/>
        <v>0</v>
      </c>
      <c r="AD235" s="163">
        <f t="shared" si="76"/>
        <v>0</v>
      </c>
      <c r="AE235" s="163">
        <f t="shared" si="76"/>
        <v>0</v>
      </c>
      <c r="AF235" s="176">
        <f t="shared" si="76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78"/>
        <v>0</v>
      </c>
      <c r="D236" s="163">
        <f t="shared" si="78"/>
        <v>0</v>
      </c>
      <c r="E236" s="163">
        <f t="shared" si="78"/>
        <v>0</v>
      </c>
      <c r="F236" s="163">
        <f t="shared" si="78"/>
        <v>0</v>
      </c>
      <c r="G236" s="163">
        <f t="shared" si="78"/>
        <v>0</v>
      </c>
      <c r="H236" s="163">
        <f t="shared" si="78"/>
        <v>0</v>
      </c>
      <c r="I236" s="163">
        <f t="shared" si="78"/>
        <v>0</v>
      </c>
      <c r="J236" s="163">
        <f t="shared" si="78"/>
        <v>0</v>
      </c>
      <c r="K236" s="163">
        <f t="shared" si="78"/>
        <v>0</v>
      </c>
      <c r="L236" s="163">
        <f t="shared" si="78"/>
        <v>0</v>
      </c>
      <c r="M236" s="163">
        <f t="shared" si="78"/>
        <v>0</v>
      </c>
      <c r="N236" s="163">
        <f t="shared" si="78"/>
        <v>0</v>
      </c>
      <c r="O236" s="163">
        <f t="shared" si="78"/>
        <v>0</v>
      </c>
      <c r="P236" s="163">
        <f t="shared" si="78"/>
        <v>0</v>
      </c>
      <c r="Q236" s="163">
        <f t="shared" si="78"/>
        <v>0</v>
      </c>
      <c r="R236" s="163">
        <f t="shared" si="78"/>
        <v>0</v>
      </c>
      <c r="S236" s="163">
        <f t="shared" si="79"/>
        <v>0</v>
      </c>
      <c r="T236" s="163">
        <f t="shared" si="79"/>
        <v>0</v>
      </c>
      <c r="U236" s="163">
        <f t="shared" si="79"/>
        <v>0</v>
      </c>
      <c r="V236" s="163">
        <f t="shared" si="79"/>
        <v>0</v>
      </c>
      <c r="W236" s="163">
        <f t="shared" si="79"/>
        <v>0</v>
      </c>
      <c r="X236" s="163">
        <f t="shared" si="79"/>
        <v>0</v>
      </c>
      <c r="Y236" s="163">
        <f t="shared" si="79"/>
        <v>0</v>
      </c>
      <c r="Z236" s="163">
        <f t="shared" si="75"/>
        <v>0</v>
      </c>
      <c r="AA236" s="163">
        <f t="shared" si="75"/>
        <v>0</v>
      </c>
      <c r="AB236" s="163">
        <f t="shared" si="77"/>
        <v>0</v>
      </c>
      <c r="AC236" s="163">
        <f t="shared" si="77"/>
        <v>0</v>
      </c>
      <c r="AD236" s="163">
        <f t="shared" si="76"/>
        <v>0</v>
      </c>
      <c r="AE236" s="163">
        <f t="shared" si="76"/>
        <v>0</v>
      </c>
      <c r="AF236" s="176">
        <f t="shared" si="76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78"/>
        <v>0</v>
      </c>
      <c r="D237" s="163">
        <f t="shared" si="78"/>
        <v>0</v>
      </c>
      <c r="E237" s="163">
        <f t="shared" si="78"/>
        <v>0</v>
      </c>
      <c r="F237" s="163">
        <f t="shared" si="78"/>
        <v>0</v>
      </c>
      <c r="G237" s="163">
        <f t="shared" si="78"/>
        <v>0</v>
      </c>
      <c r="H237" s="163">
        <f t="shared" si="78"/>
        <v>0</v>
      </c>
      <c r="I237" s="163">
        <f t="shared" si="78"/>
        <v>0</v>
      </c>
      <c r="J237" s="163">
        <f t="shared" si="78"/>
        <v>0</v>
      </c>
      <c r="K237" s="163">
        <f t="shared" si="78"/>
        <v>0</v>
      </c>
      <c r="L237" s="163">
        <f t="shared" si="78"/>
        <v>0</v>
      </c>
      <c r="M237" s="163">
        <f t="shared" si="78"/>
        <v>0</v>
      </c>
      <c r="N237" s="163">
        <f t="shared" si="78"/>
        <v>0</v>
      </c>
      <c r="O237" s="163">
        <f t="shared" si="78"/>
        <v>0</v>
      </c>
      <c r="P237" s="163">
        <f t="shared" si="78"/>
        <v>0</v>
      </c>
      <c r="Q237" s="163">
        <f t="shared" si="78"/>
        <v>0</v>
      </c>
      <c r="R237" s="163">
        <f t="shared" si="78"/>
        <v>0</v>
      </c>
      <c r="S237" s="163">
        <f t="shared" si="79"/>
        <v>0</v>
      </c>
      <c r="T237" s="163">
        <f t="shared" si="79"/>
        <v>0</v>
      </c>
      <c r="U237" s="163">
        <f t="shared" si="79"/>
        <v>0</v>
      </c>
      <c r="V237" s="163">
        <f t="shared" si="79"/>
        <v>0</v>
      </c>
      <c r="W237" s="163">
        <f t="shared" si="79"/>
        <v>0</v>
      </c>
      <c r="X237" s="163">
        <f t="shared" si="79"/>
        <v>0</v>
      </c>
      <c r="Y237" s="163">
        <f t="shared" si="79"/>
        <v>0</v>
      </c>
      <c r="Z237" s="163">
        <f t="shared" si="75"/>
        <v>0</v>
      </c>
      <c r="AA237" s="163">
        <f t="shared" si="75"/>
        <v>0</v>
      </c>
      <c r="AB237" s="163">
        <f t="shared" si="77"/>
        <v>0</v>
      </c>
      <c r="AC237" s="163">
        <f t="shared" si="77"/>
        <v>0</v>
      </c>
      <c r="AD237" s="163">
        <f t="shared" si="76"/>
        <v>0</v>
      </c>
      <c r="AE237" s="163">
        <f t="shared" si="76"/>
        <v>0</v>
      </c>
      <c r="AF237" s="176">
        <f t="shared" si="76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78"/>
        <v>0</v>
      </c>
      <c r="D238" s="163">
        <f t="shared" si="78"/>
        <v>0</v>
      </c>
      <c r="E238" s="163">
        <f t="shared" si="78"/>
        <v>0</v>
      </c>
      <c r="F238" s="163">
        <f t="shared" si="78"/>
        <v>0</v>
      </c>
      <c r="G238" s="163">
        <f t="shared" si="78"/>
        <v>0</v>
      </c>
      <c r="H238" s="163">
        <f t="shared" si="78"/>
        <v>0</v>
      </c>
      <c r="I238" s="163">
        <f t="shared" si="78"/>
        <v>0</v>
      </c>
      <c r="J238" s="163">
        <f t="shared" si="78"/>
        <v>0</v>
      </c>
      <c r="K238" s="163">
        <f t="shared" si="78"/>
        <v>0</v>
      </c>
      <c r="L238" s="163">
        <f t="shared" si="78"/>
        <v>0</v>
      </c>
      <c r="M238" s="163">
        <f t="shared" si="78"/>
        <v>0</v>
      </c>
      <c r="N238" s="163">
        <f t="shared" si="78"/>
        <v>0</v>
      </c>
      <c r="O238" s="163">
        <f t="shared" si="78"/>
        <v>0</v>
      </c>
      <c r="P238" s="163">
        <f t="shared" si="78"/>
        <v>0</v>
      </c>
      <c r="Q238" s="163">
        <f t="shared" si="78"/>
        <v>0</v>
      </c>
      <c r="R238" s="163">
        <f t="shared" si="78"/>
        <v>0</v>
      </c>
      <c r="S238" s="163">
        <f t="shared" si="79"/>
        <v>0</v>
      </c>
      <c r="T238" s="163">
        <f t="shared" si="79"/>
        <v>0</v>
      </c>
      <c r="U238" s="163">
        <f t="shared" si="79"/>
        <v>0</v>
      </c>
      <c r="V238" s="163">
        <f t="shared" si="79"/>
        <v>0</v>
      </c>
      <c r="W238" s="163">
        <f t="shared" si="79"/>
        <v>0</v>
      </c>
      <c r="X238" s="163">
        <f t="shared" si="79"/>
        <v>0</v>
      </c>
      <c r="Y238" s="163">
        <f t="shared" si="79"/>
        <v>0</v>
      </c>
      <c r="Z238" s="163">
        <f t="shared" si="75"/>
        <v>0</v>
      </c>
      <c r="AA238" s="163">
        <f t="shared" si="75"/>
        <v>0</v>
      </c>
      <c r="AB238" s="163">
        <f t="shared" si="77"/>
        <v>0</v>
      </c>
      <c r="AC238" s="163">
        <f t="shared" si="77"/>
        <v>0</v>
      </c>
      <c r="AD238" s="163">
        <f t="shared" si="76"/>
        <v>0</v>
      </c>
      <c r="AE238" s="163">
        <f t="shared" si="76"/>
        <v>0</v>
      </c>
      <c r="AF238" s="176">
        <f t="shared" si="76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78"/>
        <v>0</v>
      </c>
      <c r="D239" s="163">
        <f t="shared" si="78"/>
        <v>0</v>
      </c>
      <c r="E239" s="163">
        <f t="shared" si="78"/>
        <v>0</v>
      </c>
      <c r="F239" s="163">
        <f t="shared" si="78"/>
        <v>0</v>
      </c>
      <c r="G239" s="163">
        <f t="shared" si="78"/>
        <v>0</v>
      </c>
      <c r="H239" s="163">
        <f t="shared" si="78"/>
        <v>0</v>
      </c>
      <c r="I239" s="163">
        <f t="shared" si="78"/>
        <v>0</v>
      </c>
      <c r="J239" s="163">
        <f t="shared" si="78"/>
        <v>0</v>
      </c>
      <c r="K239" s="163">
        <f t="shared" si="78"/>
        <v>0</v>
      </c>
      <c r="L239" s="163">
        <f t="shared" si="78"/>
        <v>0</v>
      </c>
      <c r="M239" s="163">
        <f t="shared" si="78"/>
        <v>0</v>
      </c>
      <c r="N239" s="163">
        <f t="shared" si="78"/>
        <v>0</v>
      </c>
      <c r="O239" s="163">
        <f t="shared" si="78"/>
        <v>0</v>
      </c>
      <c r="P239" s="163">
        <f t="shared" si="78"/>
        <v>0</v>
      </c>
      <c r="Q239" s="163">
        <f t="shared" si="78"/>
        <v>0</v>
      </c>
      <c r="R239" s="163">
        <f t="shared" si="78"/>
        <v>0</v>
      </c>
      <c r="S239" s="163">
        <f t="shared" si="79"/>
        <v>0</v>
      </c>
      <c r="T239" s="163">
        <f t="shared" si="79"/>
        <v>0</v>
      </c>
      <c r="U239" s="163">
        <f t="shared" si="79"/>
        <v>0</v>
      </c>
      <c r="V239" s="163">
        <f t="shared" si="79"/>
        <v>0</v>
      </c>
      <c r="W239" s="163">
        <f t="shared" si="79"/>
        <v>0</v>
      </c>
      <c r="X239" s="163">
        <f t="shared" si="79"/>
        <v>0</v>
      </c>
      <c r="Y239" s="163">
        <f t="shared" si="79"/>
        <v>0</v>
      </c>
      <c r="Z239" s="163">
        <f t="shared" si="75"/>
        <v>0</v>
      </c>
      <c r="AA239" s="163">
        <f t="shared" si="75"/>
        <v>0</v>
      </c>
      <c r="AB239" s="163">
        <f t="shared" si="77"/>
        <v>0</v>
      </c>
      <c r="AC239" s="163">
        <f t="shared" si="77"/>
        <v>0</v>
      </c>
      <c r="AD239" s="163">
        <f t="shared" si="76"/>
        <v>0</v>
      </c>
      <c r="AE239" s="163">
        <f t="shared" si="76"/>
        <v>0</v>
      </c>
      <c r="AF239" s="176">
        <f t="shared" si="76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78"/>
        <v>0</v>
      </c>
      <c r="D240" s="163">
        <f t="shared" si="78"/>
        <v>0</v>
      </c>
      <c r="E240" s="163">
        <f t="shared" si="78"/>
        <v>0</v>
      </c>
      <c r="F240" s="163">
        <f t="shared" si="78"/>
        <v>0</v>
      </c>
      <c r="G240" s="163">
        <f t="shared" si="78"/>
        <v>0</v>
      </c>
      <c r="H240" s="163">
        <f t="shared" si="78"/>
        <v>0</v>
      </c>
      <c r="I240" s="163">
        <f t="shared" si="78"/>
        <v>0</v>
      </c>
      <c r="J240" s="163">
        <f t="shared" si="78"/>
        <v>0</v>
      </c>
      <c r="K240" s="163">
        <f t="shared" si="78"/>
        <v>0</v>
      </c>
      <c r="L240" s="163">
        <f t="shared" si="78"/>
        <v>0</v>
      </c>
      <c r="M240" s="163">
        <f t="shared" si="78"/>
        <v>0</v>
      </c>
      <c r="N240" s="163">
        <f t="shared" si="78"/>
        <v>0</v>
      </c>
      <c r="O240" s="163">
        <f t="shared" si="78"/>
        <v>0</v>
      </c>
      <c r="P240" s="163">
        <f t="shared" si="78"/>
        <v>0</v>
      </c>
      <c r="Q240" s="163">
        <f t="shared" si="78"/>
        <v>0</v>
      </c>
      <c r="R240" s="163">
        <f t="shared" si="78"/>
        <v>0</v>
      </c>
      <c r="S240" s="163">
        <f t="shared" si="79"/>
        <v>0</v>
      </c>
      <c r="T240" s="163">
        <f t="shared" si="79"/>
        <v>0</v>
      </c>
      <c r="U240" s="163">
        <f t="shared" si="79"/>
        <v>0</v>
      </c>
      <c r="V240" s="163">
        <f t="shared" si="79"/>
        <v>0</v>
      </c>
      <c r="W240" s="163">
        <f t="shared" si="79"/>
        <v>0</v>
      </c>
      <c r="X240" s="163">
        <f t="shared" si="79"/>
        <v>0</v>
      </c>
      <c r="Y240" s="163">
        <f t="shared" si="79"/>
        <v>0</v>
      </c>
      <c r="Z240" s="163">
        <f t="shared" si="75"/>
        <v>0</v>
      </c>
      <c r="AA240" s="163">
        <f t="shared" si="75"/>
        <v>0</v>
      </c>
      <c r="AB240" s="163">
        <f t="shared" si="77"/>
        <v>0</v>
      </c>
      <c r="AC240" s="163">
        <f t="shared" si="77"/>
        <v>0</v>
      </c>
      <c r="AD240" s="163">
        <f t="shared" si="76"/>
        <v>0</v>
      </c>
      <c r="AE240" s="163">
        <f t="shared" si="76"/>
        <v>0</v>
      </c>
      <c r="AF240" s="176">
        <f t="shared" si="76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78"/>
        <v>0</v>
      </c>
      <c r="D241" s="163">
        <f t="shared" si="78"/>
        <v>0</v>
      </c>
      <c r="E241" s="163">
        <f t="shared" si="78"/>
        <v>0</v>
      </c>
      <c r="F241" s="163">
        <f t="shared" si="78"/>
        <v>0</v>
      </c>
      <c r="G241" s="163">
        <f t="shared" si="78"/>
        <v>0</v>
      </c>
      <c r="H241" s="163">
        <f t="shared" si="78"/>
        <v>0</v>
      </c>
      <c r="I241" s="163">
        <f t="shared" si="78"/>
        <v>0</v>
      </c>
      <c r="J241" s="163">
        <f t="shared" si="78"/>
        <v>0</v>
      </c>
      <c r="K241" s="163">
        <f t="shared" si="78"/>
        <v>0</v>
      </c>
      <c r="L241" s="163">
        <f t="shared" si="78"/>
        <v>0</v>
      </c>
      <c r="M241" s="163">
        <f t="shared" si="78"/>
        <v>0</v>
      </c>
      <c r="N241" s="163">
        <f t="shared" si="78"/>
        <v>0</v>
      </c>
      <c r="O241" s="163">
        <f t="shared" si="78"/>
        <v>0</v>
      </c>
      <c r="P241" s="163">
        <f t="shared" si="78"/>
        <v>0</v>
      </c>
      <c r="Q241" s="163">
        <f t="shared" si="78"/>
        <v>0</v>
      </c>
      <c r="R241" s="163">
        <f t="shared" si="78"/>
        <v>0</v>
      </c>
      <c r="S241" s="163">
        <f t="shared" si="79"/>
        <v>0</v>
      </c>
      <c r="T241" s="163">
        <f t="shared" si="79"/>
        <v>0</v>
      </c>
      <c r="U241" s="163">
        <f t="shared" si="79"/>
        <v>0</v>
      </c>
      <c r="V241" s="163">
        <f t="shared" si="79"/>
        <v>0</v>
      </c>
      <c r="W241" s="163">
        <f t="shared" si="79"/>
        <v>0</v>
      </c>
      <c r="X241" s="163">
        <f t="shared" si="79"/>
        <v>0</v>
      </c>
      <c r="Y241" s="163">
        <f t="shared" si="79"/>
        <v>0</v>
      </c>
      <c r="Z241" s="163">
        <f t="shared" si="75"/>
        <v>0</v>
      </c>
      <c r="AA241" s="163">
        <f t="shared" si="75"/>
        <v>0</v>
      </c>
      <c r="AB241" s="163">
        <f t="shared" si="77"/>
        <v>0</v>
      </c>
      <c r="AC241" s="163">
        <f t="shared" si="77"/>
        <v>0</v>
      </c>
      <c r="AD241" s="163">
        <f t="shared" si="76"/>
        <v>0</v>
      </c>
      <c r="AE241" s="163">
        <f t="shared" si="76"/>
        <v>0</v>
      </c>
      <c r="AF241" s="176">
        <f t="shared" si="76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78"/>
        <v>0</v>
      </c>
      <c r="D242" s="163">
        <f t="shared" si="78"/>
        <v>0</v>
      </c>
      <c r="E242" s="163">
        <f t="shared" si="78"/>
        <v>0</v>
      </c>
      <c r="F242" s="163">
        <f t="shared" si="78"/>
        <v>0</v>
      </c>
      <c r="G242" s="163">
        <f t="shared" si="78"/>
        <v>0</v>
      </c>
      <c r="H242" s="163">
        <f t="shared" si="78"/>
        <v>0</v>
      </c>
      <c r="I242" s="163">
        <f t="shared" si="78"/>
        <v>0</v>
      </c>
      <c r="J242" s="163">
        <f t="shared" si="78"/>
        <v>0</v>
      </c>
      <c r="K242" s="163">
        <f t="shared" si="78"/>
        <v>0</v>
      </c>
      <c r="L242" s="163">
        <f t="shared" si="78"/>
        <v>0</v>
      </c>
      <c r="M242" s="163">
        <f t="shared" si="78"/>
        <v>0</v>
      </c>
      <c r="N242" s="163">
        <f t="shared" si="78"/>
        <v>0</v>
      </c>
      <c r="O242" s="163">
        <f t="shared" si="78"/>
        <v>0</v>
      </c>
      <c r="P242" s="163">
        <f t="shared" si="78"/>
        <v>0</v>
      </c>
      <c r="Q242" s="163">
        <f t="shared" si="78"/>
        <v>0</v>
      </c>
      <c r="R242" s="163">
        <f t="shared" si="78"/>
        <v>0</v>
      </c>
      <c r="S242" s="163">
        <f t="shared" si="79"/>
        <v>0</v>
      </c>
      <c r="T242" s="163">
        <f t="shared" si="79"/>
        <v>0</v>
      </c>
      <c r="U242" s="163">
        <f t="shared" si="79"/>
        <v>0</v>
      </c>
      <c r="V242" s="163">
        <f t="shared" si="79"/>
        <v>0</v>
      </c>
      <c r="W242" s="163">
        <f t="shared" si="79"/>
        <v>0</v>
      </c>
      <c r="X242" s="163">
        <f t="shared" si="79"/>
        <v>0</v>
      </c>
      <c r="Y242" s="163">
        <f t="shared" si="79"/>
        <v>0</v>
      </c>
      <c r="Z242" s="163">
        <f t="shared" si="75"/>
        <v>0</v>
      </c>
      <c r="AA242" s="163">
        <f t="shared" si="75"/>
        <v>0</v>
      </c>
      <c r="AB242" s="163">
        <f t="shared" si="77"/>
        <v>0</v>
      </c>
      <c r="AC242" s="163">
        <f t="shared" si="77"/>
        <v>0</v>
      </c>
      <c r="AD242" s="163">
        <f t="shared" si="76"/>
        <v>0</v>
      </c>
      <c r="AE242" s="163">
        <f t="shared" si="76"/>
        <v>0</v>
      </c>
      <c r="AF242" s="176">
        <f t="shared" si="76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78"/>
        <v>0</v>
      </c>
      <c r="D243" s="163">
        <f t="shared" si="78"/>
        <v>0</v>
      </c>
      <c r="E243" s="163">
        <f t="shared" si="78"/>
        <v>0</v>
      </c>
      <c r="F243" s="163">
        <f t="shared" si="78"/>
        <v>0</v>
      </c>
      <c r="G243" s="163">
        <f t="shared" si="78"/>
        <v>0</v>
      </c>
      <c r="H243" s="163">
        <f t="shared" si="78"/>
        <v>0</v>
      </c>
      <c r="I243" s="163">
        <f t="shared" si="78"/>
        <v>0</v>
      </c>
      <c r="J243" s="163">
        <f t="shared" si="78"/>
        <v>0</v>
      </c>
      <c r="K243" s="163">
        <f t="shared" si="78"/>
        <v>0</v>
      </c>
      <c r="L243" s="163">
        <f t="shared" si="78"/>
        <v>0</v>
      </c>
      <c r="M243" s="163">
        <f t="shared" si="78"/>
        <v>0</v>
      </c>
      <c r="N243" s="163">
        <f t="shared" si="78"/>
        <v>0</v>
      </c>
      <c r="O243" s="163">
        <f t="shared" si="78"/>
        <v>0</v>
      </c>
      <c r="P243" s="163">
        <f t="shared" si="78"/>
        <v>0</v>
      </c>
      <c r="Q243" s="163">
        <f t="shared" si="78"/>
        <v>0</v>
      </c>
      <c r="R243" s="163">
        <f t="shared" si="78"/>
        <v>0</v>
      </c>
      <c r="S243" s="163">
        <f t="shared" si="79"/>
        <v>0</v>
      </c>
      <c r="T243" s="163">
        <f t="shared" si="79"/>
        <v>0</v>
      </c>
      <c r="U243" s="163">
        <f t="shared" si="79"/>
        <v>0</v>
      </c>
      <c r="V243" s="163">
        <f t="shared" si="79"/>
        <v>0</v>
      </c>
      <c r="W243" s="163">
        <f t="shared" si="79"/>
        <v>0</v>
      </c>
      <c r="X243" s="163">
        <f t="shared" si="79"/>
        <v>0</v>
      </c>
      <c r="Y243" s="163">
        <f t="shared" si="79"/>
        <v>0</v>
      </c>
      <c r="Z243" s="163">
        <f t="shared" si="75"/>
        <v>0</v>
      </c>
      <c r="AA243" s="163">
        <f t="shared" si="75"/>
        <v>0</v>
      </c>
      <c r="AB243" s="163">
        <f t="shared" si="77"/>
        <v>0</v>
      </c>
      <c r="AC243" s="163">
        <f t="shared" si="77"/>
        <v>0</v>
      </c>
      <c r="AD243" s="163">
        <f t="shared" si="76"/>
        <v>0</v>
      </c>
      <c r="AE243" s="163">
        <f t="shared" si="76"/>
        <v>0</v>
      </c>
      <c r="AF243" s="176">
        <f t="shared" si="76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78"/>
        <v>0</v>
      </c>
      <c r="D244" s="163">
        <f t="shared" si="78"/>
        <v>0</v>
      </c>
      <c r="E244" s="163">
        <f t="shared" si="78"/>
        <v>0</v>
      </c>
      <c r="F244" s="163">
        <f t="shared" si="78"/>
        <v>0</v>
      </c>
      <c r="G244" s="163">
        <f t="shared" si="78"/>
        <v>0</v>
      </c>
      <c r="H244" s="163">
        <f t="shared" si="78"/>
        <v>0</v>
      </c>
      <c r="I244" s="163">
        <f t="shared" si="78"/>
        <v>0</v>
      </c>
      <c r="J244" s="163">
        <f t="shared" si="78"/>
        <v>0</v>
      </c>
      <c r="K244" s="163">
        <f t="shared" si="78"/>
        <v>0</v>
      </c>
      <c r="L244" s="163">
        <f t="shared" si="78"/>
        <v>0</v>
      </c>
      <c r="M244" s="163">
        <f t="shared" si="78"/>
        <v>0</v>
      </c>
      <c r="N244" s="163">
        <f t="shared" si="78"/>
        <v>0</v>
      </c>
      <c r="O244" s="163">
        <f t="shared" si="78"/>
        <v>0</v>
      </c>
      <c r="P244" s="163">
        <f t="shared" si="78"/>
        <v>0</v>
      </c>
      <c r="Q244" s="163">
        <f t="shared" si="78"/>
        <v>0</v>
      </c>
      <c r="R244" s="163">
        <f t="shared" si="78"/>
        <v>0</v>
      </c>
      <c r="S244" s="163">
        <f t="shared" si="79"/>
        <v>0</v>
      </c>
      <c r="T244" s="163">
        <f t="shared" si="79"/>
        <v>0</v>
      </c>
      <c r="U244" s="163">
        <f t="shared" si="79"/>
        <v>0</v>
      </c>
      <c r="V244" s="163">
        <f t="shared" si="79"/>
        <v>0</v>
      </c>
      <c r="W244" s="163">
        <f t="shared" si="79"/>
        <v>0</v>
      </c>
      <c r="X244" s="163">
        <f t="shared" si="79"/>
        <v>0</v>
      </c>
      <c r="Y244" s="163">
        <f t="shared" si="79"/>
        <v>0</v>
      </c>
      <c r="Z244" s="163">
        <f t="shared" ref="Z244:AA263" si="80">Y244</f>
        <v>0</v>
      </c>
      <c r="AA244" s="163">
        <f t="shared" si="80"/>
        <v>0</v>
      </c>
      <c r="AB244" s="163">
        <f t="shared" si="77"/>
        <v>0</v>
      </c>
      <c r="AC244" s="163">
        <f t="shared" si="77"/>
        <v>0</v>
      </c>
      <c r="AD244" s="163">
        <f t="shared" ref="AD244:AF263" si="81">AC244</f>
        <v>0</v>
      </c>
      <c r="AE244" s="163">
        <f t="shared" si="81"/>
        <v>0</v>
      </c>
      <c r="AF244" s="176">
        <f t="shared" si="81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78"/>
        <v>0</v>
      </c>
      <c r="D245" s="163">
        <f t="shared" si="78"/>
        <v>0</v>
      </c>
      <c r="E245" s="163">
        <f t="shared" si="78"/>
        <v>0</v>
      </c>
      <c r="F245" s="163">
        <f t="shared" si="78"/>
        <v>0</v>
      </c>
      <c r="G245" s="163">
        <f t="shared" si="78"/>
        <v>0</v>
      </c>
      <c r="H245" s="163">
        <f t="shared" si="78"/>
        <v>0</v>
      </c>
      <c r="I245" s="163">
        <f t="shared" si="78"/>
        <v>0</v>
      </c>
      <c r="J245" s="163">
        <f t="shared" si="78"/>
        <v>0</v>
      </c>
      <c r="K245" s="163">
        <f t="shared" si="78"/>
        <v>0</v>
      </c>
      <c r="L245" s="163">
        <f t="shared" si="78"/>
        <v>0</v>
      </c>
      <c r="M245" s="163">
        <f t="shared" si="78"/>
        <v>0</v>
      </c>
      <c r="N245" s="163">
        <f t="shared" si="78"/>
        <v>0</v>
      </c>
      <c r="O245" s="163">
        <f t="shared" si="78"/>
        <v>0</v>
      </c>
      <c r="P245" s="163">
        <f t="shared" si="78"/>
        <v>0</v>
      </c>
      <c r="Q245" s="163">
        <f t="shared" si="78"/>
        <v>0</v>
      </c>
      <c r="R245" s="163">
        <f t="shared" si="78"/>
        <v>0</v>
      </c>
      <c r="S245" s="163">
        <f t="shared" si="79"/>
        <v>0</v>
      </c>
      <c r="T245" s="163">
        <f t="shared" si="79"/>
        <v>0</v>
      </c>
      <c r="U245" s="163">
        <f t="shared" si="79"/>
        <v>0</v>
      </c>
      <c r="V245" s="163">
        <f t="shared" si="79"/>
        <v>0</v>
      </c>
      <c r="W245" s="163">
        <f t="shared" si="79"/>
        <v>0</v>
      </c>
      <c r="X245" s="163">
        <f t="shared" si="79"/>
        <v>0</v>
      </c>
      <c r="Y245" s="163">
        <f t="shared" si="79"/>
        <v>0</v>
      </c>
      <c r="Z245" s="163">
        <f t="shared" si="80"/>
        <v>0</v>
      </c>
      <c r="AA245" s="163">
        <f t="shared" si="80"/>
        <v>0</v>
      </c>
      <c r="AB245" s="163">
        <f t="shared" ref="AB245:AC263" si="82">AA245</f>
        <v>0</v>
      </c>
      <c r="AC245" s="163">
        <f t="shared" si="82"/>
        <v>0</v>
      </c>
      <c r="AD245" s="163">
        <f t="shared" si="81"/>
        <v>0</v>
      </c>
      <c r="AE245" s="163">
        <f t="shared" si="81"/>
        <v>0</v>
      </c>
      <c r="AF245" s="176">
        <f t="shared" si="81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78"/>
        <v>0</v>
      </c>
      <c r="D246" s="163">
        <f t="shared" si="78"/>
        <v>0</v>
      </c>
      <c r="E246" s="163">
        <f t="shared" si="78"/>
        <v>0</v>
      </c>
      <c r="F246" s="163">
        <f t="shared" si="78"/>
        <v>0</v>
      </c>
      <c r="G246" s="163">
        <f t="shared" si="78"/>
        <v>0</v>
      </c>
      <c r="H246" s="163">
        <f t="shared" si="78"/>
        <v>0</v>
      </c>
      <c r="I246" s="163">
        <f t="shared" si="78"/>
        <v>0</v>
      </c>
      <c r="J246" s="163">
        <f t="shared" si="78"/>
        <v>0</v>
      </c>
      <c r="K246" s="163">
        <f t="shared" si="78"/>
        <v>0</v>
      </c>
      <c r="L246" s="163">
        <f t="shared" si="78"/>
        <v>0</v>
      </c>
      <c r="M246" s="163">
        <f t="shared" si="78"/>
        <v>0</v>
      </c>
      <c r="N246" s="163">
        <f t="shared" si="78"/>
        <v>0</v>
      </c>
      <c r="O246" s="163">
        <f t="shared" si="78"/>
        <v>0</v>
      </c>
      <c r="P246" s="163">
        <f t="shared" si="78"/>
        <v>0</v>
      </c>
      <c r="Q246" s="163">
        <f t="shared" si="78"/>
        <v>0</v>
      </c>
      <c r="R246" s="163">
        <f t="shared" si="78"/>
        <v>0</v>
      </c>
      <c r="S246" s="163">
        <f t="shared" si="79"/>
        <v>0</v>
      </c>
      <c r="T246" s="163">
        <f t="shared" si="79"/>
        <v>0</v>
      </c>
      <c r="U246" s="163">
        <f t="shared" si="79"/>
        <v>0</v>
      </c>
      <c r="V246" s="163">
        <f t="shared" si="79"/>
        <v>0</v>
      </c>
      <c r="W246" s="163">
        <f t="shared" si="79"/>
        <v>0</v>
      </c>
      <c r="X246" s="163">
        <f t="shared" si="79"/>
        <v>0</v>
      </c>
      <c r="Y246" s="163">
        <f t="shared" si="79"/>
        <v>0</v>
      </c>
      <c r="Z246" s="163">
        <f t="shared" si="80"/>
        <v>0</v>
      </c>
      <c r="AA246" s="163">
        <f t="shared" si="80"/>
        <v>0</v>
      </c>
      <c r="AB246" s="163">
        <f t="shared" si="82"/>
        <v>0</v>
      </c>
      <c r="AC246" s="163">
        <f t="shared" si="82"/>
        <v>0</v>
      </c>
      <c r="AD246" s="163">
        <f t="shared" si="81"/>
        <v>0</v>
      </c>
      <c r="AE246" s="163">
        <f t="shared" si="81"/>
        <v>0</v>
      </c>
      <c r="AF246" s="176">
        <f t="shared" si="81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78"/>
        <v>0</v>
      </c>
      <c r="D247" s="163">
        <f t="shared" si="78"/>
        <v>0</v>
      </c>
      <c r="E247" s="163">
        <f t="shared" si="78"/>
        <v>0</v>
      </c>
      <c r="F247" s="163">
        <f t="shared" si="78"/>
        <v>0</v>
      </c>
      <c r="G247" s="163">
        <f t="shared" si="78"/>
        <v>0</v>
      </c>
      <c r="H247" s="163">
        <f t="shared" si="78"/>
        <v>0</v>
      </c>
      <c r="I247" s="163">
        <f t="shared" si="78"/>
        <v>0</v>
      </c>
      <c r="J247" s="163">
        <f t="shared" si="78"/>
        <v>0</v>
      </c>
      <c r="K247" s="163">
        <f t="shared" si="78"/>
        <v>0</v>
      </c>
      <c r="L247" s="163">
        <f t="shared" si="78"/>
        <v>0</v>
      </c>
      <c r="M247" s="163">
        <f t="shared" si="78"/>
        <v>0</v>
      </c>
      <c r="N247" s="163">
        <f t="shared" si="78"/>
        <v>0</v>
      </c>
      <c r="O247" s="163">
        <f t="shared" si="78"/>
        <v>0</v>
      </c>
      <c r="P247" s="163">
        <f t="shared" si="78"/>
        <v>0</v>
      </c>
      <c r="Q247" s="163">
        <f t="shared" si="78"/>
        <v>0</v>
      </c>
      <c r="R247" s="163">
        <f t="shared" si="78"/>
        <v>0</v>
      </c>
      <c r="S247" s="163">
        <f t="shared" si="79"/>
        <v>0</v>
      </c>
      <c r="T247" s="163">
        <f t="shared" si="79"/>
        <v>0</v>
      </c>
      <c r="U247" s="163">
        <f t="shared" si="79"/>
        <v>0</v>
      </c>
      <c r="V247" s="163">
        <f t="shared" si="79"/>
        <v>0</v>
      </c>
      <c r="W247" s="163">
        <f t="shared" si="79"/>
        <v>0</v>
      </c>
      <c r="X247" s="163">
        <f t="shared" si="79"/>
        <v>0</v>
      </c>
      <c r="Y247" s="163">
        <f t="shared" si="79"/>
        <v>0</v>
      </c>
      <c r="Z247" s="163">
        <f t="shared" si="80"/>
        <v>0</v>
      </c>
      <c r="AA247" s="163">
        <f t="shared" si="80"/>
        <v>0</v>
      </c>
      <c r="AB247" s="163">
        <f t="shared" si="82"/>
        <v>0</v>
      </c>
      <c r="AC247" s="163">
        <f t="shared" si="82"/>
        <v>0</v>
      </c>
      <c r="AD247" s="163">
        <f t="shared" si="81"/>
        <v>0</v>
      </c>
      <c r="AE247" s="163">
        <f t="shared" si="81"/>
        <v>0</v>
      </c>
      <c r="AF247" s="176">
        <f t="shared" si="81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78"/>
        <v>0</v>
      </c>
      <c r="D248" s="163">
        <f t="shared" si="78"/>
        <v>0</v>
      </c>
      <c r="E248" s="163">
        <f t="shared" si="78"/>
        <v>0</v>
      </c>
      <c r="F248" s="163">
        <f t="shared" si="78"/>
        <v>0</v>
      </c>
      <c r="G248" s="163">
        <f t="shared" si="78"/>
        <v>0</v>
      </c>
      <c r="H248" s="163">
        <f t="shared" si="78"/>
        <v>0</v>
      </c>
      <c r="I248" s="163">
        <f t="shared" si="78"/>
        <v>0</v>
      </c>
      <c r="J248" s="163">
        <f t="shared" si="78"/>
        <v>0</v>
      </c>
      <c r="K248" s="163">
        <f t="shared" si="78"/>
        <v>0</v>
      </c>
      <c r="L248" s="163">
        <f t="shared" si="78"/>
        <v>0</v>
      </c>
      <c r="M248" s="163">
        <f t="shared" si="78"/>
        <v>0</v>
      </c>
      <c r="N248" s="163">
        <f t="shared" si="78"/>
        <v>0</v>
      </c>
      <c r="O248" s="163">
        <f t="shared" si="78"/>
        <v>0</v>
      </c>
      <c r="P248" s="163">
        <f t="shared" si="78"/>
        <v>0</v>
      </c>
      <c r="Q248" s="163">
        <f t="shared" si="78"/>
        <v>0</v>
      </c>
      <c r="R248" s="163">
        <f>Q248</f>
        <v>0</v>
      </c>
      <c r="S248" s="163">
        <f t="shared" si="79"/>
        <v>0</v>
      </c>
      <c r="T248" s="163">
        <f t="shared" si="79"/>
        <v>0</v>
      </c>
      <c r="U248" s="163">
        <f t="shared" si="79"/>
        <v>0</v>
      </c>
      <c r="V248" s="163">
        <f t="shared" si="79"/>
        <v>0</v>
      </c>
      <c r="W248" s="163">
        <f t="shared" si="79"/>
        <v>0</v>
      </c>
      <c r="X248" s="163">
        <f t="shared" si="79"/>
        <v>0</v>
      </c>
      <c r="Y248" s="163">
        <f t="shared" si="79"/>
        <v>0</v>
      </c>
      <c r="Z248" s="163">
        <f t="shared" si="80"/>
        <v>0</v>
      </c>
      <c r="AA248" s="163">
        <f t="shared" si="80"/>
        <v>0</v>
      </c>
      <c r="AB248" s="163">
        <f t="shared" si="82"/>
        <v>0</v>
      </c>
      <c r="AC248" s="163">
        <f t="shared" si="82"/>
        <v>0</v>
      </c>
      <c r="AD248" s="163">
        <f t="shared" si="81"/>
        <v>0</v>
      </c>
      <c r="AE248" s="163">
        <f t="shared" si="81"/>
        <v>0</v>
      </c>
      <c r="AF248" s="176">
        <f t="shared" si="81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R264" si="83">B249</f>
        <v>0</v>
      </c>
      <c r="D249" s="163">
        <f t="shared" si="83"/>
        <v>0</v>
      </c>
      <c r="E249" s="163">
        <f t="shared" si="83"/>
        <v>0</v>
      </c>
      <c r="F249" s="163">
        <f t="shared" si="83"/>
        <v>0</v>
      </c>
      <c r="G249" s="163">
        <f t="shared" si="83"/>
        <v>0</v>
      </c>
      <c r="H249" s="163">
        <f t="shared" si="83"/>
        <v>0</v>
      </c>
      <c r="I249" s="163">
        <f t="shared" si="83"/>
        <v>0</v>
      </c>
      <c r="J249" s="163">
        <f t="shared" si="83"/>
        <v>0</v>
      </c>
      <c r="K249" s="163">
        <f t="shared" si="83"/>
        <v>0</v>
      </c>
      <c r="L249" s="163">
        <f t="shared" si="83"/>
        <v>0</v>
      </c>
      <c r="M249" s="163">
        <f t="shared" si="83"/>
        <v>0</v>
      </c>
      <c r="N249" s="163">
        <f t="shared" si="83"/>
        <v>0</v>
      </c>
      <c r="O249" s="163">
        <f t="shared" si="83"/>
        <v>0</v>
      </c>
      <c r="P249" s="163">
        <f t="shared" si="83"/>
        <v>0</v>
      </c>
      <c r="Q249" s="163">
        <f t="shared" si="83"/>
        <v>0</v>
      </c>
      <c r="R249" s="163">
        <f>Q249</f>
        <v>0</v>
      </c>
      <c r="S249" s="163">
        <f t="shared" si="79"/>
        <v>0</v>
      </c>
      <c r="T249" s="163">
        <f t="shared" si="79"/>
        <v>0</v>
      </c>
      <c r="U249" s="163">
        <f t="shared" si="79"/>
        <v>0</v>
      </c>
      <c r="V249" s="163">
        <f t="shared" si="79"/>
        <v>0</v>
      </c>
      <c r="W249" s="163">
        <f t="shared" si="79"/>
        <v>0</v>
      </c>
      <c r="X249" s="163">
        <f t="shared" si="79"/>
        <v>0</v>
      </c>
      <c r="Y249" s="163">
        <f t="shared" si="79"/>
        <v>0</v>
      </c>
      <c r="Z249" s="163">
        <f t="shared" si="80"/>
        <v>0</v>
      </c>
      <c r="AA249" s="163">
        <f t="shared" si="80"/>
        <v>0</v>
      </c>
      <c r="AB249" s="163">
        <f t="shared" si="82"/>
        <v>0</v>
      </c>
      <c r="AC249" s="163">
        <f t="shared" si="82"/>
        <v>0</v>
      </c>
      <c r="AD249" s="163">
        <f t="shared" si="81"/>
        <v>0</v>
      </c>
      <c r="AE249" s="163">
        <f t="shared" si="81"/>
        <v>0</v>
      </c>
      <c r="AF249" s="176">
        <f t="shared" si="81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83"/>
        <v>0</v>
      </c>
      <c r="D250" s="163">
        <f t="shared" si="83"/>
        <v>0</v>
      </c>
      <c r="E250" s="163">
        <f t="shared" si="83"/>
        <v>0</v>
      </c>
      <c r="F250" s="163">
        <f t="shared" si="83"/>
        <v>0</v>
      </c>
      <c r="G250" s="163">
        <f t="shared" si="83"/>
        <v>0</v>
      </c>
      <c r="H250" s="163">
        <f t="shared" si="83"/>
        <v>0</v>
      </c>
      <c r="I250" s="163">
        <f t="shared" si="83"/>
        <v>0</v>
      </c>
      <c r="J250" s="163">
        <f t="shared" si="83"/>
        <v>0</v>
      </c>
      <c r="K250" s="163">
        <f t="shared" si="83"/>
        <v>0</v>
      </c>
      <c r="L250" s="163">
        <f t="shared" si="83"/>
        <v>0</v>
      </c>
      <c r="M250" s="163">
        <f t="shared" si="83"/>
        <v>0</v>
      </c>
      <c r="N250" s="163">
        <f t="shared" si="83"/>
        <v>0</v>
      </c>
      <c r="O250" s="163">
        <f t="shared" si="83"/>
        <v>0</v>
      </c>
      <c r="P250" s="163">
        <f t="shared" si="83"/>
        <v>0</v>
      </c>
      <c r="Q250" s="163">
        <f t="shared" si="83"/>
        <v>0</v>
      </c>
      <c r="R250" s="163">
        <f t="shared" si="83"/>
        <v>0</v>
      </c>
      <c r="S250" s="163">
        <f t="shared" si="79"/>
        <v>0</v>
      </c>
      <c r="T250" s="163">
        <f t="shared" si="79"/>
        <v>0</v>
      </c>
      <c r="U250" s="163">
        <f t="shared" si="79"/>
        <v>0</v>
      </c>
      <c r="V250" s="163">
        <f t="shared" si="79"/>
        <v>0</v>
      </c>
      <c r="W250" s="163">
        <f t="shared" si="79"/>
        <v>0</v>
      </c>
      <c r="X250" s="163">
        <f t="shared" si="79"/>
        <v>0</v>
      </c>
      <c r="Y250" s="163">
        <f t="shared" si="79"/>
        <v>0</v>
      </c>
      <c r="Z250" s="163">
        <f t="shared" si="80"/>
        <v>0</v>
      </c>
      <c r="AA250" s="163">
        <f t="shared" si="80"/>
        <v>0</v>
      </c>
      <c r="AB250" s="163">
        <f t="shared" si="82"/>
        <v>0</v>
      </c>
      <c r="AC250" s="163">
        <f t="shared" si="82"/>
        <v>0</v>
      </c>
      <c r="AD250" s="163">
        <f t="shared" si="81"/>
        <v>0</v>
      </c>
      <c r="AE250" s="163">
        <f t="shared" si="81"/>
        <v>0</v>
      </c>
      <c r="AF250" s="176">
        <f t="shared" si="81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83"/>
        <v>0</v>
      </c>
      <c r="D251" s="163">
        <f t="shared" si="83"/>
        <v>0</v>
      </c>
      <c r="E251" s="163">
        <f t="shared" si="83"/>
        <v>0</v>
      </c>
      <c r="F251" s="163">
        <f t="shared" si="83"/>
        <v>0</v>
      </c>
      <c r="G251" s="163">
        <f t="shared" si="83"/>
        <v>0</v>
      </c>
      <c r="H251" s="163">
        <f t="shared" si="83"/>
        <v>0</v>
      </c>
      <c r="I251" s="163">
        <f t="shared" si="83"/>
        <v>0</v>
      </c>
      <c r="J251" s="163">
        <f t="shared" si="83"/>
        <v>0</v>
      </c>
      <c r="K251" s="163">
        <f t="shared" si="83"/>
        <v>0</v>
      </c>
      <c r="L251" s="163">
        <f t="shared" si="83"/>
        <v>0</v>
      </c>
      <c r="M251" s="163">
        <f t="shared" si="83"/>
        <v>0</v>
      </c>
      <c r="N251" s="163">
        <f t="shared" si="83"/>
        <v>0</v>
      </c>
      <c r="O251" s="163">
        <f t="shared" si="83"/>
        <v>0</v>
      </c>
      <c r="P251" s="163">
        <f t="shared" si="83"/>
        <v>0</v>
      </c>
      <c r="Q251" s="163">
        <f t="shared" si="83"/>
        <v>0</v>
      </c>
      <c r="R251" s="163">
        <f t="shared" si="83"/>
        <v>0</v>
      </c>
      <c r="S251" s="163">
        <f t="shared" si="79"/>
        <v>0</v>
      </c>
      <c r="T251" s="163">
        <f t="shared" si="79"/>
        <v>0</v>
      </c>
      <c r="U251" s="163">
        <f t="shared" si="79"/>
        <v>0</v>
      </c>
      <c r="V251" s="163">
        <f t="shared" si="79"/>
        <v>0</v>
      </c>
      <c r="W251" s="163">
        <f t="shared" si="79"/>
        <v>0</v>
      </c>
      <c r="X251" s="163">
        <f t="shared" si="79"/>
        <v>0</v>
      </c>
      <c r="Y251" s="163">
        <f t="shared" si="79"/>
        <v>0</v>
      </c>
      <c r="Z251" s="163">
        <f t="shared" si="80"/>
        <v>0</v>
      </c>
      <c r="AA251" s="163">
        <f t="shared" si="80"/>
        <v>0</v>
      </c>
      <c r="AB251" s="163">
        <f t="shared" si="82"/>
        <v>0</v>
      </c>
      <c r="AC251" s="163">
        <f t="shared" si="82"/>
        <v>0</v>
      </c>
      <c r="AD251" s="163">
        <f t="shared" si="81"/>
        <v>0</v>
      </c>
      <c r="AE251" s="163">
        <f t="shared" si="81"/>
        <v>0</v>
      </c>
      <c r="AF251" s="176">
        <f t="shared" si="81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83"/>
        <v>0</v>
      </c>
      <c r="D252" s="163">
        <f t="shared" si="83"/>
        <v>0</v>
      </c>
      <c r="E252" s="163">
        <f t="shared" si="83"/>
        <v>0</v>
      </c>
      <c r="F252" s="163">
        <f t="shared" si="83"/>
        <v>0</v>
      </c>
      <c r="G252" s="163">
        <f t="shared" si="83"/>
        <v>0</v>
      </c>
      <c r="H252" s="163">
        <f t="shared" si="83"/>
        <v>0</v>
      </c>
      <c r="I252" s="163">
        <f t="shared" si="83"/>
        <v>0</v>
      </c>
      <c r="J252" s="163">
        <f t="shared" si="83"/>
        <v>0</v>
      </c>
      <c r="K252" s="163">
        <f t="shared" si="83"/>
        <v>0</v>
      </c>
      <c r="L252" s="163">
        <f t="shared" si="83"/>
        <v>0</v>
      </c>
      <c r="M252" s="163">
        <f t="shared" si="83"/>
        <v>0</v>
      </c>
      <c r="N252" s="163">
        <f t="shared" si="83"/>
        <v>0</v>
      </c>
      <c r="O252" s="163">
        <f t="shared" si="83"/>
        <v>0</v>
      </c>
      <c r="P252" s="163">
        <f t="shared" si="83"/>
        <v>0</v>
      </c>
      <c r="Q252" s="163">
        <f t="shared" si="83"/>
        <v>0</v>
      </c>
      <c r="R252" s="163">
        <f t="shared" si="83"/>
        <v>0</v>
      </c>
      <c r="S252" s="163">
        <f t="shared" si="79"/>
        <v>0</v>
      </c>
      <c r="T252" s="163">
        <f t="shared" si="79"/>
        <v>0</v>
      </c>
      <c r="U252" s="163">
        <f t="shared" si="79"/>
        <v>0</v>
      </c>
      <c r="V252" s="163">
        <f t="shared" si="79"/>
        <v>0</v>
      </c>
      <c r="W252" s="163">
        <f t="shared" si="79"/>
        <v>0</v>
      </c>
      <c r="X252" s="163">
        <f t="shared" si="79"/>
        <v>0</v>
      </c>
      <c r="Y252" s="163">
        <f t="shared" si="79"/>
        <v>0</v>
      </c>
      <c r="Z252" s="163">
        <f t="shared" si="80"/>
        <v>0</v>
      </c>
      <c r="AA252" s="163">
        <f t="shared" si="80"/>
        <v>0</v>
      </c>
      <c r="AB252" s="163">
        <f t="shared" si="82"/>
        <v>0</v>
      </c>
      <c r="AC252" s="163">
        <f t="shared" si="82"/>
        <v>0</v>
      </c>
      <c r="AD252" s="163">
        <f t="shared" si="81"/>
        <v>0</v>
      </c>
      <c r="AE252" s="163">
        <f t="shared" si="81"/>
        <v>0</v>
      </c>
      <c r="AF252" s="176">
        <f t="shared" si="81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83"/>
        <v>0</v>
      </c>
      <c r="D253" s="163">
        <f t="shared" si="83"/>
        <v>0</v>
      </c>
      <c r="E253" s="163">
        <f t="shared" si="83"/>
        <v>0</v>
      </c>
      <c r="F253" s="163">
        <f t="shared" si="83"/>
        <v>0</v>
      </c>
      <c r="G253" s="163">
        <f t="shared" si="83"/>
        <v>0</v>
      </c>
      <c r="H253" s="163">
        <f t="shared" si="83"/>
        <v>0</v>
      </c>
      <c r="I253" s="163">
        <f t="shared" si="83"/>
        <v>0</v>
      </c>
      <c r="J253" s="163">
        <f t="shared" si="83"/>
        <v>0</v>
      </c>
      <c r="K253" s="163">
        <f t="shared" si="83"/>
        <v>0</v>
      </c>
      <c r="L253" s="163">
        <f t="shared" si="83"/>
        <v>0</v>
      </c>
      <c r="M253" s="163">
        <f t="shared" si="83"/>
        <v>0</v>
      </c>
      <c r="N253" s="163">
        <f t="shared" si="83"/>
        <v>0</v>
      </c>
      <c r="O253" s="163">
        <f t="shared" si="83"/>
        <v>0</v>
      </c>
      <c r="P253" s="163">
        <f t="shared" si="83"/>
        <v>0</v>
      </c>
      <c r="Q253" s="163">
        <f t="shared" si="83"/>
        <v>0</v>
      </c>
      <c r="R253" s="163">
        <f t="shared" si="83"/>
        <v>0</v>
      </c>
      <c r="S253" s="163">
        <f t="shared" si="79"/>
        <v>0</v>
      </c>
      <c r="T253" s="163">
        <f t="shared" si="79"/>
        <v>0</v>
      </c>
      <c r="U253" s="163">
        <f t="shared" si="79"/>
        <v>0</v>
      </c>
      <c r="V253" s="163">
        <f t="shared" si="79"/>
        <v>0</v>
      </c>
      <c r="W253" s="163">
        <f t="shared" si="79"/>
        <v>0</v>
      </c>
      <c r="X253" s="163">
        <f t="shared" si="79"/>
        <v>0</v>
      </c>
      <c r="Y253" s="163">
        <f t="shared" si="79"/>
        <v>0</v>
      </c>
      <c r="Z253" s="163">
        <f t="shared" si="80"/>
        <v>0</v>
      </c>
      <c r="AA253" s="163">
        <f t="shared" si="80"/>
        <v>0</v>
      </c>
      <c r="AB253" s="163">
        <f t="shared" si="82"/>
        <v>0</v>
      </c>
      <c r="AC253" s="163">
        <f t="shared" si="82"/>
        <v>0</v>
      </c>
      <c r="AD253" s="163">
        <f t="shared" si="81"/>
        <v>0</v>
      </c>
      <c r="AE253" s="163">
        <f t="shared" si="81"/>
        <v>0</v>
      </c>
      <c r="AF253" s="176">
        <f t="shared" si="81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83"/>
        <v>0</v>
      </c>
      <c r="D254" s="163">
        <f t="shared" si="83"/>
        <v>0</v>
      </c>
      <c r="E254" s="163">
        <f t="shared" si="83"/>
        <v>0</v>
      </c>
      <c r="F254" s="163">
        <f t="shared" si="83"/>
        <v>0</v>
      </c>
      <c r="G254" s="163">
        <f t="shared" si="83"/>
        <v>0</v>
      </c>
      <c r="H254" s="163">
        <f t="shared" si="83"/>
        <v>0</v>
      </c>
      <c r="I254" s="163">
        <f t="shared" si="83"/>
        <v>0</v>
      </c>
      <c r="J254" s="163">
        <f t="shared" si="83"/>
        <v>0</v>
      </c>
      <c r="K254" s="163">
        <f t="shared" si="83"/>
        <v>0</v>
      </c>
      <c r="L254" s="163">
        <f t="shared" si="83"/>
        <v>0</v>
      </c>
      <c r="M254" s="163">
        <f t="shared" si="83"/>
        <v>0</v>
      </c>
      <c r="N254" s="163">
        <f t="shared" si="83"/>
        <v>0</v>
      </c>
      <c r="O254" s="163">
        <f t="shared" si="83"/>
        <v>0</v>
      </c>
      <c r="P254" s="163">
        <f t="shared" si="83"/>
        <v>0</v>
      </c>
      <c r="Q254" s="163">
        <f t="shared" si="83"/>
        <v>0</v>
      </c>
      <c r="R254" s="163">
        <f t="shared" si="83"/>
        <v>0</v>
      </c>
      <c r="S254" s="163">
        <f t="shared" si="79"/>
        <v>0</v>
      </c>
      <c r="T254" s="163">
        <f t="shared" si="79"/>
        <v>0</v>
      </c>
      <c r="U254" s="163">
        <f t="shared" si="79"/>
        <v>0</v>
      </c>
      <c r="V254" s="163">
        <f t="shared" si="79"/>
        <v>0</v>
      </c>
      <c r="W254" s="163">
        <f t="shared" si="79"/>
        <v>0</v>
      </c>
      <c r="X254" s="163">
        <f t="shared" si="79"/>
        <v>0</v>
      </c>
      <c r="Y254" s="163">
        <f t="shared" si="79"/>
        <v>0</v>
      </c>
      <c r="Z254" s="163">
        <f t="shared" si="80"/>
        <v>0</v>
      </c>
      <c r="AA254" s="163">
        <f t="shared" si="80"/>
        <v>0</v>
      </c>
      <c r="AB254" s="163">
        <f t="shared" si="82"/>
        <v>0</v>
      </c>
      <c r="AC254" s="163">
        <f t="shared" si="82"/>
        <v>0</v>
      </c>
      <c r="AD254" s="163">
        <f t="shared" si="81"/>
        <v>0</v>
      </c>
      <c r="AE254" s="163">
        <f t="shared" si="81"/>
        <v>0</v>
      </c>
      <c r="AF254" s="176">
        <f t="shared" si="81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83"/>
        <v>0</v>
      </c>
      <c r="D255" s="163">
        <f t="shared" si="83"/>
        <v>0</v>
      </c>
      <c r="E255" s="163">
        <f t="shared" si="83"/>
        <v>0</v>
      </c>
      <c r="F255" s="163">
        <f t="shared" si="83"/>
        <v>0</v>
      </c>
      <c r="G255" s="163">
        <f t="shared" si="83"/>
        <v>0</v>
      </c>
      <c r="H255" s="163">
        <f t="shared" si="83"/>
        <v>0</v>
      </c>
      <c r="I255" s="163">
        <f t="shared" si="83"/>
        <v>0</v>
      </c>
      <c r="J255" s="163">
        <f t="shared" si="83"/>
        <v>0</v>
      </c>
      <c r="K255" s="163">
        <f t="shared" si="83"/>
        <v>0</v>
      </c>
      <c r="L255" s="163">
        <f t="shared" si="83"/>
        <v>0</v>
      </c>
      <c r="M255" s="163">
        <f t="shared" si="83"/>
        <v>0</v>
      </c>
      <c r="N255" s="163">
        <f t="shared" si="83"/>
        <v>0</v>
      </c>
      <c r="O255" s="163">
        <f t="shared" si="83"/>
        <v>0</v>
      </c>
      <c r="P255" s="163">
        <f t="shared" si="83"/>
        <v>0</v>
      </c>
      <c r="Q255" s="163">
        <f t="shared" si="83"/>
        <v>0</v>
      </c>
      <c r="R255" s="163">
        <f t="shared" si="83"/>
        <v>0</v>
      </c>
      <c r="S255" s="163">
        <f t="shared" si="79"/>
        <v>0</v>
      </c>
      <c r="T255" s="163">
        <f t="shared" si="79"/>
        <v>0</v>
      </c>
      <c r="U255" s="163">
        <f t="shared" si="79"/>
        <v>0</v>
      </c>
      <c r="V255" s="163">
        <f t="shared" si="79"/>
        <v>0</v>
      </c>
      <c r="W255" s="163">
        <f t="shared" si="79"/>
        <v>0</v>
      </c>
      <c r="X255" s="163">
        <f t="shared" si="79"/>
        <v>0</v>
      </c>
      <c r="Y255" s="163">
        <f t="shared" si="79"/>
        <v>0</v>
      </c>
      <c r="Z255" s="163">
        <f t="shared" si="80"/>
        <v>0</v>
      </c>
      <c r="AA255" s="163">
        <f t="shared" si="80"/>
        <v>0</v>
      </c>
      <c r="AB255" s="163">
        <f t="shared" si="82"/>
        <v>0</v>
      </c>
      <c r="AC255" s="163">
        <f t="shared" si="82"/>
        <v>0</v>
      </c>
      <c r="AD255" s="163">
        <f t="shared" si="81"/>
        <v>0</v>
      </c>
      <c r="AE255" s="163">
        <f t="shared" si="81"/>
        <v>0</v>
      </c>
      <c r="AF255" s="176">
        <f t="shared" si="81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83"/>
        <v>0</v>
      </c>
      <c r="D256" s="163">
        <f t="shared" si="83"/>
        <v>0</v>
      </c>
      <c r="E256" s="163">
        <f t="shared" si="83"/>
        <v>0</v>
      </c>
      <c r="F256" s="163">
        <f t="shared" si="83"/>
        <v>0</v>
      </c>
      <c r="G256" s="163">
        <f t="shared" si="83"/>
        <v>0</v>
      </c>
      <c r="H256" s="163">
        <f t="shared" si="83"/>
        <v>0</v>
      </c>
      <c r="I256" s="163">
        <f t="shared" si="83"/>
        <v>0</v>
      </c>
      <c r="J256" s="163">
        <f t="shared" si="83"/>
        <v>0</v>
      </c>
      <c r="K256" s="163">
        <f t="shared" si="83"/>
        <v>0</v>
      </c>
      <c r="L256" s="163">
        <f t="shared" si="83"/>
        <v>0</v>
      </c>
      <c r="M256" s="163">
        <f t="shared" si="83"/>
        <v>0</v>
      </c>
      <c r="N256" s="163">
        <f t="shared" si="83"/>
        <v>0</v>
      </c>
      <c r="O256" s="163">
        <f t="shared" si="83"/>
        <v>0</v>
      </c>
      <c r="P256" s="163">
        <f t="shared" si="83"/>
        <v>0</v>
      </c>
      <c r="Q256" s="163">
        <f t="shared" si="83"/>
        <v>0</v>
      </c>
      <c r="R256" s="163">
        <f t="shared" si="83"/>
        <v>0</v>
      </c>
      <c r="S256" s="163">
        <f t="shared" si="79"/>
        <v>0</v>
      </c>
      <c r="T256" s="163">
        <f t="shared" si="79"/>
        <v>0</v>
      </c>
      <c r="U256" s="163">
        <f t="shared" si="79"/>
        <v>0</v>
      </c>
      <c r="V256" s="163">
        <f t="shared" si="79"/>
        <v>0</v>
      </c>
      <c r="W256" s="163">
        <f t="shared" si="79"/>
        <v>0</v>
      </c>
      <c r="X256" s="163">
        <f t="shared" si="79"/>
        <v>0</v>
      </c>
      <c r="Y256" s="163">
        <f t="shared" si="79"/>
        <v>0</v>
      </c>
      <c r="Z256" s="163">
        <f t="shared" si="80"/>
        <v>0</v>
      </c>
      <c r="AA256" s="163">
        <f t="shared" si="80"/>
        <v>0</v>
      </c>
      <c r="AB256" s="163">
        <f t="shared" si="82"/>
        <v>0</v>
      </c>
      <c r="AC256" s="163">
        <f t="shared" si="82"/>
        <v>0</v>
      </c>
      <c r="AD256" s="163">
        <f t="shared" si="81"/>
        <v>0</v>
      </c>
      <c r="AE256" s="163">
        <f t="shared" si="81"/>
        <v>0</v>
      </c>
      <c r="AF256" s="176">
        <f t="shared" si="81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83"/>
        <v>0</v>
      </c>
      <c r="D257" s="163">
        <f t="shared" si="83"/>
        <v>0</v>
      </c>
      <c r="E257" s="163">
        <f t="shared" si="83"/>
        <v>0</v>
      </c>
      <c r="F257" s="163">
        <f t="shared" si="83"/>
        <v>0</v>
      </c>
      <c r="G257" s="163">
        <f t="shared" si="83"/>
        <v>0</v>
      </c>
      <c r="H257" s="163">
        <f t="shared" si="83"/>
        <v>0</v>
      </c>
      <c r="I257" s="163">
        <f t="shared" si="83"/>
        <v>0</v>
      </c>
      <c r="J257" s="163">
        <f t="shared" si="83"/>
        <v>0</v>
      </c>
      <c r="K257" s="163">
        <f t="shared" si="83"/>
        <v>0</v>
      </c>
      <c r="L257" s="163">
        <f t="shared" si="83"/>
        <v>0</v>
      </c>
      <c r="M257" s="163">
        <f t="shared" si="83"/>
        <v>0</v>
      </c>
      <c r="N257" s="163">
        <f t="shared" si="83"/>
        <v>0</v>
      </c>
      <c r="O257" s="163">
        <f t="shared" si="83"/>
        <v>0</v>
      </c>
      <c r="P257" s="163">
        <f t="shared" si="83"/>
        <v>0</v>
      </c>
      <c r="Q257" s="163">
        <f t="shared" si="83"/>
        <v>0</v>
      </c>
      <c r="R257" s="163">
        <f t="shared" si="83"/>
        <v>0</v>
      </c>
      <c r="S257" s="163">
        <f t="shared" si="79"/>
        <v>0</v>
      </c>
      <c r="T257" s="163">
        <f t="shared" si="79"/>
        <v>0</v>
      </c>
      <c r="U257" s="163">
        <f t="shared" si="79"/>
        <v>0</v>
      </c>
      <c r="V257" s="163">
        <f t="shared" si="79"/>
        <v>0</v>
      </c>
      <c r="W257" s="163">
        <f t="shared" si="79"/>
        <v>0</v>
      </c>
      <c r="X257" s="163">
        <f t="shared" si="79"/>
        <v>0</v>
      </c>
      <c r="Y257" s="163">
        <f t="shared" si="79"/>
        <v>0</v>
      </c>
      <c r="Z257" s="163">
        <f t="shared" si="80"/>
        <v>0</v>
      </c>
      <c r="AA257" s="163">
        <f t="shared" si="80"/>
        <v>0</v>
      </c>
      <c r="AB257" s="163">
        <f t="shared" si="82"/>
        <v>0</v>
      </c>
      <c r="AC257" s="163">
        <f t="shared" si="82"/>
        <v>0</v>
      </c>
      <c r="AD257" s="163">
        <f t="shared" si="81"/>
        <v>0</v>
      </c>
      <c r="AE257" s="163">
        <f t="shared" si="81"/>
        <v>0</v>
      </c>
      <c r="AF257" s="176">
        <f t="shared" si="81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83"/>
        <v>0</v>
      </c>
      <c r="D258" s="163">
        <f t="shared" si="83"/>
        <v>0</v>
      </c>
      <c r="E258" s="163">
        <f t="shared" si="83"/>
        <v>0</v>
      </c>
      <c r="F258" s="163">
        <f t="shared" si="83"/>
        <v>0</v>
      </c>
      <c r="G258" s="163">
        <f t="shared" si="83"/>
        <v>0</v>
      </c>
      <c r="H258" s="163">
        <f t="shared" si="83"/>
        <v>0</v>
      </c>
      <c r="I258" s="163">
        <f t="shared" si="83"/>
        <v>0</v>
      </c>
      <c r="J258" s="163">
        <f t="shared" si="83"/>
        <v>0</v>
      </c>
      <c r="K258" s="163">
        <f t="shared" si="83"/>
        <v>0</v>
      </c>
      <c r="L258" s="163">
        <f t="shared" si="83"/>
        <v>0</v>
      </c>
      <c r="M258" s="163">
        <f t="shared" si="83"/>
        <v>0</v>
      </c>
      <c r="N258" s="163">
        <f t="shared" si="83"/>
        <v>0</v>
      </c>
      <c r="O258" s="163">
        <f t="shared" si="83"/>
        <v>0</v>
      </c>
      <c r="P258" s="163">
        <f t="shared" si="83"/>
        <v>0</v>
      </c>
      <c r="Q258" s="163">
        <f t="shared" si="83"/>
        <v>0</v>
      </c>
      <c r="R258" s="163">
        <f t="shared" si="83"/>
        <v>0</v>
      </c>
      <c r="S258" s="163">
        <f t="shared" si="79"/>
        <v>0</v>
      </c>
      <c r="T258" s="163">
        <f t="shared" si="79"/>
        <v>0</v>
      </c>
      <c r="U258" s="163">
        <f t="shared" si="79"/>
        <v>0</v>
      </c>
      <c r="V258" s="163">
        <f t="shared" si="79"/>
        <v>0</v>
      </c>
      <c r="W258" s="163">
        <f t="shared" si="79"/>
        <v>0</v>
      </c>
      <c r="X258" s="163">
        <f t="shared" si="79"/>
        <v>0</v>
      </c>
      <c r="Y258" s="163">
        <f t="shared" si="79"/>
        <v>0</v>
      </c>
      <c r="Z258" s="163">
        <f t="shared" si="80"/>
        <v>0</v>
      </c>
      <c r="AA258" s="163">
        <f t="shared" si="80"/>
        <v>0</v>
      </c>
      <c r="AB258" s="163">
        <f t="shared" si="82"/>
        <v>0</v>
      </c>
      <c r="AC258" s="163">
        <f t="shared" si="82"/>
        <v>0</v>
      </c>
      <c r="AD258" s="163">
        <f t="shared" si="81"/>
        <v>0</v>
      </c>
      <c r="AE258" s="163">
        <f t="shared" si="81"/>
        <v>0</v>
      </c>
      <c r="AF258" s="176">
        <f t="shared" si="81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83"/>
        <v>0</v>
      </c>
      <c r="D259" s="163">
        <f t="shared" si="83"/>
        <v>0</v>
      </c>
      <c r="E259" s="163">
        <f t="shared" si="83"/>
        <v>0</v>
      </c>
      <c r="F259" s="163">
        <f t="shared" si="83"/>
        <v>0</v>
      </c>
      <c r="G259" s="163">
        <f t="shared" si="83"/>
        <v>0</v>
      </c>
      <c r="H259" s="163">
        <f t="shared" si="83"/>
        <v>0</v>
      </c>
      <c r="I259" s="163">
        <f t="shared" si="83"/>
        <v>0</v>
      </c>
      <c r="J259" s="163">
        <f t="shared" si="83"/>
        <v>0</v>
      </c>
      <c r="K259" s="163">
        <f t="shared" si="83"/>
        <v>0</v>
      </c>
      <c r="L259" s="163">
        <f t="shared" si="83"/>
        <v>0</v>
      </c>
      <c r="M259" s="163">
        <f t="shared" si="83"/>
        <v>0</v>
      </c>
      <c r="N259" s="163">
        <f t="shared" si="83"/>
        <v>0</v>
      </c>
      <c r="O259" s="163">
        <f t="shared" si="83"/>
        <v>0</v>
      </c>
      <c r="P259" s="163">
        <f t="shared" si="83"/>
        <v>0</v>
      </c>
      <c r="Q259" s="163">
        <f t="shared" si="83"/>
        <v>0</v>
      </c>
      <c r="R259" s="163">
        <f t="shared" si="83"/>
        <v>0</v>
      </c>
      <c r="S259" s="163">
        <f t="shared" si="79"/>
        <v>0</v>
      </c>
      <c r="T259" s="163">
        <f t="shared" si="79"/>
        <v>0</v>
      </c>
      <c r="U259" s="163">
        <f t="shared" si="79"/>
        <v>0</v>
      </c>
      <c r="V259" s="163">
        <f t="shared" si="79"/>
        <v>0</v>
      </c>
      <c r="W259" s="163">
        <f t="shared" si="79"/>
        <v>0</v>
      </c>
      <c r="X259" s="163">
        <f t="shared" si="79"/>
        <v>0</v>
      </c>
      <c r="Y259" s="163">
        <f t="shared" si="79"/>
        <v>0</v>
      </c>
      <c r="Z259" s="163">
        <f t="shared" si="80"/>
        <v>0</v>
      </c>
      <c r="AA259" s="163">
        <f t="shared" si="80"/>
        <v>0</v>
      </c>
      <c r="AB259" s="163">
        <f t="shared" si="82"/>
        <v>0</v>
      </c>
      <c r="AC259" s="163">
        <f t="shared" si="82"/>
        <v>0</v>
      </c>
      <c r="AD259" s="163">
        <f t="shared" si="81"/>
        <v>0</v>
      </c>
      <c r="AE259" s="163">
        <f t="shared" si="81"/>
        <v>0</v>
      </c>
      <c r="AF259" s="176">
        <f t="shared" si="81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83"/>
        <v>0</v>
      </c>
      <c r="D260" s="163">
        <f t="shared" si="83"/>
        <v>0</v>
      </c>
      <c r="E260" s="163">
        <f t="shared" si="83"/>
        <v>0</v>
      </c>
      <c r="F260" s="163">
        <f t="shared" si="83"/>
        <v>0</v>
      </c>
      <c r="G260" s="163">
        <f t="shared" si="83"/>
        <v>0</v>
      </c>
      <c r="H260" s="163">
        <f t="shared" si="83"/>
        <v>0</v>
      </c>
      <c r="I260" s="163">
        <f t="shared" si="83"/>
        <v>0</v>
      </c>
      <c r="J260" s="163">
        <f t="shared" si="83"/>
        <v>0</v>
      </c>
      <c r="K260" s="163">
        <f t="shared" si="83"/>
        <v>0</v>
      </c>
      <c r="L260" s="163">
        <f t="shared" si="83"/>
        <v>0</v>
      </c>
      <c r="M260" s="163">
        <f t="shared" si="83"/>
        <v>0</v>
      </c>
      <c r="N260" s="163">
        <f t="shared" si="83"/>
        <v>0</v>
      </c>
      <c r="O260" s="163">
        <f t="shared" si="83"/>
        <v>0</v>
      </c>
      <c r="P260" s="163">
        <f t="shared" si="83"/>
        <v>0</v>
      </c>
      <c r="Q260" s="163">
        <f t="shared" si="83"/>
        <v>0</v>
      </c>
      <c r="R260" s="163">
        <f t="shared" si="83"/>
        <v>0</v>
      </c>
      <c r="S260" s="163">
        <f t="shared" si="79"/>
        <v>0</v>
      </c>
      <c r="T260" s="163">
        <f t="shared" si="79"/>
        <v>0</v>
      </c>
      <c r="U260" s="163">
        <f t="shared" si="79"/>
        <v>0</v>
      </c>
      <c r="V260" s="163">
        <f t="shared" si="79"/>
        <v>0</v>
      </c>
      <c r="W260" s="163">
        <f t="shared" si="79"/>
        <v>0</v>
      </c>
      <c r="X260" s="163">
        <f t="shared" si="79"/>
        <v>0</v>
      </c>
      <c r="Y260" s="163">
        <f t="shared" si="79"/>
        <v>0</v>
      </c>
      <c r="Z260" s="163">
        <f t="shared" si="80"/>
        <v>0</v>
      </c>
      <c r="AA260" s="163">
        <f t="shared" si="80"/>
        <v>0</v>
      </c>
      <c r="AB260" s="163">
        <f t="shared" si="82"/>
        <v>0</v>
      </c>
      <c r="AC260" s="163">
        <f t="shared" si="82"/>
        <v>0</v>
      </c>
      <c r="AD260" s="163">
        <f t="shared" si="81"/>
        <v>0</v>
      </c>
      <c r="AE260" s="163">
        <f t="shared" si="81"/>
        <v>0</v>
      </c>
      <c r="AF260" s="176">
        <f t="shared" si="81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83"/>
        <v>0</v>
      </c>
      <c r="D261" s="163">
        <f t="shared" si="83"/>
        <v>0</v>
      </c>
      <c r="E261" s="163">
        <f t="shared" si="83"/>
        <v>0</v>
      </c>
      <c r="F261" s="163">
        <f t="shared" si="83"/>
        <v>0</v>
      </c>
      <c r="G261" s="163">
        <f t="shared" si="83"/>
        <v>0</v>
      </c>
      <c r="H261" s="163">
        <f t="shared" si="83"/>
        <v>0</v>
      </c>
      <c r="I261" s="163">
        <f t="shared" si="83"/>
        <v>0</v>
      </c>
      <c r="J261" s="163">
        <f t="shared" si="83"/>
        <v>0</v>
      </c>
      <c r="K261" s="163">
        <f t="shared" si="83"/>
        <v>0</v>
      </c>
      <c r="L261" s="163">
        <f t="shared" si="83"/>
        <v>0</v>
      </c>
      <c r="M261" s="163">
        <f t="shared" si="83"/>
        <v>0</v>
      </c>
      <c r="N261" s="163">
        <f t="shared" si="83"/>
        <v>0</v>
      </c>
      <c r="O261" s="163">
        <f t="shared" si="83"/>
        <v>0</v>
      </c>
      <c r="P261" s="163">
        <f t="shared" si="83"/>
        <v>0</v>
      </c>
      <c r="Q261" s="163">
        <f t="shared" si="83"/>
        <v>0</v>
      </c>
      <c r="R261" s="163">
        <f t="shared" si="83"/>
        <v>0</v>
      </c>
      <c r="S261" s="163">
        <f t="shared" si="79"/>
        <v>0</v>
      </c>
      <c r="T261" s="163">
        <f t="shared" si="79"/>
        <v>0</v>
      </c>
      <c r="U261" s="163">
        <f t="shared" si="79"/>
        <v>0</v>
      </c>
      <c r="V261" s="163">
        <f t="shared" si="79"/>
        <v>0</v>
      </c>
      <c r="W261" s="163">
        <f t="shared" si="79"/>
        <v>0</v>
      </c>
      <c r="X261" s="163">
        <f t="shared" si="79"/>
        <v>0</v>
      </c>
      <c r="Y261" s="163">
        <f t="shared" si="79"/>
        <v>0</v>
      </c>
      <c r="Z261" s="163">
        <f t="shared" si="80"/>
        <v>0</v>
      </c>
      <c r="AA261" s="163">
        <f t="shared" si="80"/>
        <v>0</v>
      </c>
      <c r="AB261" s="163">
        <f t="shared" si="82"/>
        <v>0</v>
      </c>
      <c r="AC261" s="163">
        <f t="shared" si="82"/>
        <v>0</v>
      </c>
      <c r="AD261" s="163">
        <f t="shared" si="81"/>
        <v>0</v>
      </c>
      <c r="AE261" s="163">
        <f t="shared" si="81"/>
        <v>0</v>
      </c>
      <c r="AF261" s="176">
        <f t="shared" si="81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83"/>
        <v>0</v>
      </c>
      <c r="D262" s="163">
        <f t="shared" si="83"/>
        <v>0</v>
      </c>
      <c r="E262" s="163">
        <f t="shared" si="83"/>
        <v>0</v>
      </c>
      <c r="F262" s="163">
        <f t="shared" si="83"/>
        <v>0</v>
      </c>
      <c r="G262" s="163">
        <f t="shared" si="83"/>
        <v>0</v>
      </c>
      <c r="H262" s="163">
        <f t="shared" si="83"/>
        <v>0</v>
      </c>
      <c r="I262" s="163">
        <f t="shared" si="83"/>
        <v>0</v>
      </c>
      <c r="J262" s="163">
        <f t="shared" si="83"/>
        <v>0</v>
      </c>
      <c r="K262" s="163">
        <f t="shared" si="83"/>
        <v>0</v>
      </c>
      <c r="L262" s="163">
        <f t="shared" si="83"/>
        <v>0</v>
      </c>
      <c r="M262" s="163">
        <f t="shared" si="83"/>
        <v>0</v>
      </c>
      <c r="N262" s="163">
        <f t="shared" si="83"/>
        <v>0</v>
      </c>
      <c r="O262" s="163">
        <f t="shared" si="83"/>
        <v>0</v>
      </c>
      <c r="P262" s="163">
        <f t="shared" si="83"/>
        <v>0</v>
      </c>
      <c r="Q262" s="163">
        <f t="shared" si="83"/>
        <v>0</v>
      </c>
      <c r="R262" s="163">
        <f t="shared" si="83"/>
        <v>0</v>
      </c>
      <c r="S262" s="163">
        <f t="shared" si="79"/>
        <v>0</v>
      </c>
      <c r="T262" s="163">
        <f t="shared" si="79"/>
        <v>0</v>
      </c>
      <c r="U262" s="163">
        <f t="shared" si="79"/>
        <v>0</v>
      </c>
      <c r="V262" s="163">
        <f t="shared" si="79"/>
        <v>0</v>
      </c>
      <c r="W262" s="163">
        <f t="shared" si="79"/>
        <v>0</v>
      </c>
      <c r="X262" s="163">
        <f t="shared" si="79"/>
        <v>0</v>
      </c>
      <c r="Y262" s="163">
        <f t="shared" si="79"/>
        <v>0</v>
      </c>
      <c r="Z262" s="163">
        <f t="shared" si="80"/>
        <v>0</v>
      </c>
      <c r="AA262" s="163">
        <f t="shared" si="80"/>
        <v>0</v>
      </c>
      <c r="AB262" s="163">
        <f t="shared" si="82"/>
        <v>0</v>
      </c>
      <c r="AC262" s="163">
        <f t="shared" si="82"/>
        <v>0</v>
      </c>
      <c r="AD262" s="163">
        <f t="shared" si="81"/>
        <v>0</v>
      </c>
      <c r="AE262" s="163">
        <f t="shared" si="81"/>
        <v>0</v>
      </c>
      <c r="AF262" s="176">
        <f t="shared" si="81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83"/>
        <v>0</v>
      </c>
      <c r="D263" s="163">
        <f t="shared" si="83"/>
        <v>0</v>
      </c>
      <c r="E263" s="163">
        <f t="shared" si="83"/>
        <v>0</v>
      </c>
      <c r="F263" s="163">
        <f t="shared" si="83"/>
        <v>0</v>
      </c>
      <c r="G263" s="163">
        <f t="shared" si="83"/>
        <v>0</v>
      </c>
      <c r="H263" s="163">
        <f t="shared" si="83"/>
        <v>0</v>
      </c>
      <c r="I263" s="163">
        <f t="shared" si="83"/>
        <v>0</v>
      </c>
      <c r="J263" s="163">
        <f t="shared" si="83"/>
        <v>0</v>
      </c>
      <c r="K263" s="163">
        <f t="shared" si="83"/>
        <v>0</v>
      </c>
      <c r="L263" s="163">
        <f t="shared" si="83"/>
        <v>0</v>
      </c>
      <c r="M263" s="163">
        <f t="shared" si="83"/>
        <v>0</v>
      </c>
      <c r="N263" s="163">
        <f t="shared" si="83"/>
        <v>0</v>
      </c>
      <c r="O263" s="163">
        <f t="shared" si="83"/>
        <v>0</v>
      </c>
      <c r="P263" s="163">
        <f t="shared" si="83"/>
        <v>0</v>
      </c>
      <c r="Q263" s="163">
        <f t="shared" si="83"/>
        <v>0</v>
      </c>
      <c r="R263" s="163">
        <f t="shared" si="83"/>
        <v>0</v>
      </c>
      <c r="S263" s="163">
        <f t="shared" si="79"/>
        <v>0</v>
      </c>
      <c r="T263" s="163">
        <f t="shared" si="79"/>
        <v>0</v>
      </c>
      <c r="U263" s="163">
        <f t="shared" si="79"/>
        <v>0</v>
      </c>
      <c r="V263" s="163">
        <f t="shared" si="79"/>
        <v>0</v>
      </c>
      <c r="W263" s="163">
        <f t="shared" si="79"/>
        <v>0</v>
      </c>
      <c r="X263" s="163">
        <f t="shared" si="79"/>
        <v>0</v>
      </c>
      <c r="Y263" s="163">
        <f t="shared" si="79"/>
        <v>0</v>
      </c>
      <c r="Z263" s="163">
        <f t="shared" si="80"/>
        <v>0</v>
      </c>
      <c r="AA263" s="163">
        <f t="shared" si="80"/>
        <v>0</v>
      </c>
      <c r="AB263" s="163">
        <f t="shared" si="82"/>
        <v>0</v>
      </c>
      <c r="AC263" s="163">
        <f t="shared" si="82"/>
        <v>0</v>
      </c>
      <c r="AD263" s="163">
        <f t="shared" si="81"/>
        <v>0</v>
      </c>
      <c r="AE263" s="163">
        <f t="shared" si="81"/>
        <v>0</v>
      </c>
      <c r="AF263" s="176">
        <f t="shared" si="81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83"/>
        <v>0</v>
      </c>
      <c r="D264" s="163">
        <f t="shared" si="83"/>
        <v>0</v>
      </c>
      <c r="E264" s="163">
        <f t="shared" si="83"/>
        <v>0</v>
      </c>
      <c r="F264" s="163">
        <f t="shared" si="83"/>
        <v>0</v>
      </c>
      <c r="G264" s="163">
        <f t="shared" si="83"/>
        <v>0</v>
      </c>
      <c r="H264" s="163">
        <f t="shared" si="83"/>
        <v>0</v>
      </c>
      <c r="I264" s="163">
        <f t="shared" si="83"/>
        <v>0</v>
      </c>
      <c r="J264" s="163">
        <f t="shared" si="83"/>
        <v>0</v>
      </c>
      <c r="K264" s="163">
        <f t="shared" si="83"/>
        <v>0</v>
      </c>
      <c r="L264" s="163">
        <f t="shared" si="83"/>
        <v>0</v>
      </c>
      <c r="M264" s="163">
        <f t="shared" si="83"/>
        <v>0</v>
      </c>
      <c r="N264" s="163">
        <f t="shared" si="83"/>
        <v>0</v>
      </c>
      <c r="O264" s="163">
        <f t="shared" si="83"/>
        <v>0</v>
      </c>
      <c r="P264" s="163">
        <f t="shared" si="83"/>
        <v>0</v>
      </c>
      <c r="Q264" s="163">
        <f t="shared" si="83"/>
        <v>0</v>
      </c>
      <c r="R264" s="163">
        <f t="shared" si="83"/>
        <v>0</v>
      </c>
      <c r="S264" s="163">
        <f t="shared" si="79"/>
        <v>0</v>
      </c>
      <c r="T264" s="163">
        <f t="shared" si="79"/>
        <v>0</v>
      </c>
      <c r="U264" s="163">
        <f t="shared" si="79"/>
        <v>0</v>
      </c>
      <c r="V264" s="163">
        <f t="shared" si="79"/>
        <v>0</v>
      </c>
      <c r="W264" s="163">
        <f t="shared" si="79"/>
        <v>0</v>
      </c>
      <c r="X264" s="163">
        <f t="shared" si="79"/>
        <v>0</v>
      </c>
      <c r="Y264" s="163">
        <f t="shared" si="79"/>
        <v>0</v>
      </c>
      <c r="Z264" s="163">
        <f t="shared" ref="Z264:AF273" si="84">Y264</f>
        <v>0</v>
      </c>
      <c r="AA264" s="163">
        <f t="shared" si="84"/>
        <v>0</v>
      </c>
      <c r="AB264" s="163">
        <f t="shared" si="84"/>
        <v>0</v>
      </c>
      <c r="AC264" s="163">
        <f t="shared" si="84"/>
        <v>0</v>
      </c>
      <c r="AD264" s="163">
        <f t="shared" si="84"/>
        <v>0</v>
      </c>
      <c r="AE264" s="163">
        <f t="shared" si="84"/>
        <v>0</v>
      </c>
      <c r="AF264" s="176">
        <f t="shared" si="84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Y273" si="85">B265</f>
        <v>0</v>
      </c>
      <c r="D265" s="163">
        <f t="shared" si="85"/>
        <v>0</v>
      </c>
      <c r="E265" s="163">
        <f t="shared" si="85"/>
        <v>0</v>
      </c>
      <c r="F265" s="163">
        <f t="shared" si="85"/>
        <v>0</v>
      </c>
      <c r="G265" s="163">
        <f t="shared" si="85"/>
        <v>0</v>
      </c>
      <c r="H265" s="163">
        <f t="shared" si="85"/>
        <v>0</v>
      </c>
      <c r="I265" s="163">
        <f t="shared" si="85"/>
        <v>0</v>
      </c>
      <c r="J265" s="163">
        <f t="shared" si="85"/>
        <v>0</v>
      </c>
      <c r="K265" s="163">
        <f t="shared" si="85"/>
        <v>0</v>
      </c>
      <c r="L265" s="163">
        <f t="shared" si="85"/>
        <v>0</v>
      </c>
      <c r="M265" s="163">
        <f t="shared" si="85"/>
        <v>0</v>
      </c>
      <c r="N265" s="163">
        <f t="shared" si="85"/>
        <v>0</v>
      </c>
      <c r="O265" s="163">
        <f t="shared" si="85"/>
        <v>0</v>
      </c>
      <c r="P265" s="163">
        <f t="shared" si="85"/>
        <v>0</v>
      </c>
      <c r="Q265" s="163">
        <f t="shared" si="85"/>
        <v>0</v>
      </c>
      <c r="R265" s="163">
        <f t="shared" si="85"/>
        <v>0</v>
      </c>
      <c r="S265" s="163">
        <f t="shared" si="85"/>
        <v>0</v>
      </c>
      <c r="T265" s="163">
        <f t="shared" si="85"/>
        <v>0</v>
      </c>
      <c r="U265" s="163">
        <f t="shared" si="85"/>
        <v>0</v>
      </c>
      <c r="V265" s="163">
        <f t="shared" si="85"/>
        <v>0</v>
      </c>
      <c r="W265" s="163">
        <f t="shared" si="85"/>
        <v>0</v>
      </c>
      <c r="X265" s="163">
        <f t="shared" si="85"/>
        <v>0</v>
      </c>
      <c r="Y265" s="163">
        <f t="shared" si="85"/>
        <v>0</v>
      </c>
      <c r="Z265" s="163">
        <f t="shared" si="84"/>
        <v>0</v>
      </c>
      <c r="AA265" s="163">
        <f t="shared" si="84"/>
        <v>0</v>
      </c>
      <c r="AB265" s="163">
        <f t="shared" si="84"/>
        <v>0</v>
      </c>
      <c r="AC265" s="163">
        <f t="shared" si="84"/>
        <v>0</v>
      </c>
      <c r="AD265" s="163">
        <f t="shared" si="84"/>
        <v>0</v>
      </c>
      <c r="AE265" s="163">
        <f t="shared" si="84"/>
        <v>0</v>
      </c>
      <c r="AF265" s="176">
        <f t="shared" si="84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85"/>
        <v>0</v>
      </c>
      <c r="D266" s="163">
        <f t="shared" si="85"/>
        <v>0</v>
      </c>
      <c r="E266" s="163">
        <f t="shared" si="85"/>
        <v>0</v>
      </c>
      <c r="F266" s="163">
        <f t="shared" si="85"/>
        <v>0</v>
      </c>
      <c r="G266" s="163">
        <f t="shared" si="85"/>
        <v>0</v>
      </c>
      <c r="H266" s="163">
        <f t="shared" si="85"/>
        <v>0</v>
      </c>
      <c r="I266" s="163">
        <f t="shared" si="85"/>
        <v>0</v>
      </c>
      <c r="J266" s="163">
        <f t="shared" si="85"/>
        <v>0</v>
      </c>
      <c r="K266" s="163">
        <f t="shared" si="85"/>
        <v>0</v>
      </c>
      <c r="L266" s="163">
        <f t="shared" si="85"/>
        <v>0</v>
      </c>
      <c r="M266" s="163">
        <f t="shared" si="85"/>
        <v>0</v>
      </c>
      <c r="N266" s="163">
        <f t="shared" si="85"/>
        <v>0</v>
      </c>
      <c r="O266" s="163">
        <f t="shared" si="85"/>
        <v>0</v>
      </c>
      <c r="P266" s="163">
        <f t="shared" si="85"/>
        <v>0</v>
      </c>
      <c r="Q266" s="163">
        <f t="shared" si="85"/>
        <v>0</v>
      </c>
      <c r="R266" s="163">
        <f t="shared" si="85"/>
        <v>0</v>
      </c>
      <c r="S266" s="163">
        <f t="shared" si="85"/>
        <v>0</v>
      </c>
      <c r="T266" s="163">
        <f t="shared" si="85"/>
        <v>0</v>
      </c>
      <c r="U266" s="163">
        <f t="shared" si="85"/>
        <v>0</v>
      </c>
      <c r="V266" s="163">
        <f t="shared" si="85"/>
        <v>0</v>
      </c>
      <c r="W266" s="163">
        <f t="shared" si="85"/>
        <v>0</v>
      </c>
      <c r="X266" s="163">
        <f t="shared" si="85"/>
        <v>0</v>
      </c>
      <c r="Y266" s="163">
        <f t="shared" si="85"/>
        <v>0</v>
      </c>
      <c r="Z266" s="163">
        <f t="shared" si="84"/>
        <v>0</v>
      </c>
      <c r="AA266" s="163">
        <f t="shared" si="84"/>
        <v>0</v>
      </c>
      <c r="AB266" s="163">
        <f t="shared" si="84"/>
        <v>0</v>
      </c>
      <c r="AC266" s="163">
        <f t="shared" si="84"/>
        <v>0</v>
      </c>
      <c r="AD266" s="163">
        <f t="shared" si="84"/>
        <v>0</v>
      </c>
      <c r="AE266" s="163">
        <f t="shared" si="84"/>
        <v>0</v>
      </c>
      <c r="AF266" s="176">
        <f t="shared" si="84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85"/>
        <v>0</v>
      </c>
      <c r="D267" s="163">
        <f t="shared" si="85"/>
        <v>0</v>
      </c>
      <c r="E267" s="163">
        <f t="shared" si="85"/>
        <v>0</v>
      </c>
      <c r="F267" s="163">
        <f t="shared" si="85"/>
        <v>0</v>
      </c>
      <c r="G267" s="163">
        <f t="shared" si="85"/>
        <v>0</v>
      </c>
      <c r="H267" s="163">
        <f t="shared" si="85"/>
        <v>0</v>
      </c>
      <c r="I267" s="163">
        <f t="shared" si="85"/>
        <v>0</v>
      </c>
      <c r="J267" s="163">
        <f t="shared" si="85"/>
        <v>0</v>
      </c>
      <c r="K267" s="163">
        <f t="shared" si="85"/>
        <v>0</v>
      </c>
      <c r="L267" s="163">
        <f t="shared" si="85"/>
        <v>0</v>
      </c>
      <c r="M267" s="163">
        <f t="shared" si="85"/>
        <v>0</v>
      </c>
      <c r="N267" s="163">
        <f t="shared" si="85"/>
        <v>0</v>
      </c>
      <c r="O267" s="163">
        <f t="shared" si="85"/>
        <v>0</v>
      </c>
      <c r="P267" s="163">
        <f t="shared" si="85"/>
        <v>0</v>
      </c>
      <c r="Q267" s="163">
        <f t="shared" si="85"/>
        <v>0</v>
      </c>
      <c r="R267" s="163">
        <f t="shared" si="85"/>
        <v>0</v>
      </c>
      <c r="S267" s="163">
        <f t="shared" si="85"/>
        <v>0</v>
      </c>
      <c r="T267" s="163">
        <f t="shared" si="85"/>
        <v>0</v>
      </c>
      <c r="U267" s="163">
        <f t="shared" si="85"/>
        <v>0</v>
      </c>
      <c r="V267" s="163">
        <f t="shared" si="85"/>
        <v>0</v>
      </c>
      <c r="W267" s="163">
        <f t="shared" si="85"/>
        <v>0</v>
      </c>
      <c r="X267" s="163">
        <f t="shared" si="85"/>
        <v>0</v>
      </c>
      <c r="Y267" s="163">
        <f t="shared" si="85"/>
        <v>0</v>
      </c>
      <c r="Z267" s="163">
        <f t="shared" si="84"/>
        <v>0</v>
      </c>
      <c r="AA267" s="163">
        <f t="shared" si="84"/>
        <v>0</v>
      </c>
      <c r="AB267" s="163">
        <f t="shared" si="84"/>
        <v>0</v>
      </c>
      <c r="AC267" s="163">
        <f t="shared" si="84"/>
        <v>0</v>
      </c>
      <c r="AD267" s="163">
        <f t="shared" si="84"/>
        <v>0</v>
      </c>
      <c r="AE267" s="163">
        <f t="shared" si="84"/>
        <v>0</v>
      </c>
      <c r="AF267" s="176">
        <f t="shared" si="84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85"/>
        <v>0</v>
      </c>
      <c r="D268" s="163">
        <f t="shared" si="85"/>
        <v>0</v>
      </c>
      <c r="E268" s="163">
        <f t="shared" si="85"/>
        <v>0</v>
      </c>
      <c r="F268" s="163">
        <f t="shared" si="85"/>
        <v>0</v>
      </c>
      <c r="G268" s="163">
        <f t="shared" si="85"/>
        <v>0</v>
      </c>
      <c r="H268" s="163">
        <f t="shared" si="85"/>
        <v>0</v>
      </c>
      <c r="I268" s="163">
        <f t="shared" si="85"/>
        <v>0</v>
      </c>
      <c r="J268" s="163">
        <f t="shared" si="85"/>
        <v>0</v>
      </c>
      <c r="K268" s="163">
        <f t="shared" si="85"/>
        <v>0</v>
      </c>
      <c r="L268" s="163">
        <f t="shared" si="85"/>
        <v>0</v>
      </c>
      <c r="M268" s="163">
        <f t="shared" si="85"/>
        <v>0</v>
      </c>
      <c r="N268" s="163">
        <f t="shared" si="85"/>
        <v>0</v>
      </c>
      <c r="O268" s="163">
        <f t="shared" si="85"/>
        <v>0</v>
      </c>
      <c r="P268" s="163">
        <f t="shared" si="85"/>
        <v>0</v>
      </c>
      <c r="Q268" s="163">
        <f t="shared" si="85"/>
        <v>0</v>
      </c>
      <c r="R268" s="163">
        <f t="shared" si="85"/>
        <v>0</v>
      </c>
      <c r="S268" s="163">
        <f t="shared" si="85"/>
        <v>0</v>
      </c>
      <c r="T268" s="163">
        <f t="shared" si="85"/>
        <v>0</v>
      </c>
      <c r="U268" s="163">
        <f t="shared" si="85"/>
        <v>0</v>
      </c>
      <c r="V268" s="163">
        <f t="shared" si="85"/>
        <v>0</v>
      </c>
      <c r="W268" s="163">
        <f t="shared" si="85"/>
        <v>0</v>
      </c>
      <c r="X268" s="163">
        <f t="shared" si="85"/>
        <v>0</v>
      </c>
      <c r="Y268" s="163">
        <f t="shared" si="85"/>
        <v>0</v>
      </c>
      <c r="Z268" s="163">
        <f t="shared" si="84"/>
        <v>0</v>
      </c>
      <c r="AA268" s="163">
        <f t="shared" si="84"/>
        <v>0</v>
      </c>
      <c r="AB268" s="163">
        <f t="shared" si="84"/>
        <v>0</v>
      </c>
      <c r="AC268" s="163">
        <f t="shared" si="84"/>
        <v>0</v>
      </c>
      <c r="AD268" s="163">
        <f t="shared" si="84"/>
        <v>0</v>
      </c>
      <c r="AE268" s="163">
        <f t="shared" si="84"/>
        <v>0</v>
      </c>
      <c r="AF268" s="176">
        <f t="shared" si="84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85"/>
        <v>0</v>
      </c>
      <c r="D269" s="163">
        <f t="shared" si="85"/>
        <v>0</v>
      </c>
      <c r="E269" s="163">
        <f t="shared" si="85"/>
        <v>0</v>
      </c>
      <c r="F269" s="163">
        <f t="shared" si="85"/>
        <v>0</v>
      </c>
      <c r="G269" s="163">
        <f t="shared" si="85"/>
        <v>0</v>
      </c>
      <c r="H269" s="163">
        <f t="shared" si="85"/>
        <v>0</v>
      </c>
      <c r="I269" s="163">
        <f t="shared" si="85"/>
        <v>0</v>
      </c>
      <c r="J269" s="163">
        <f t="shared" si="85"/>
        <v>0</v>
      </c>
      <c r="K269" s="163">
        <f t="shared" si="85"/>
        <v>0</v>
      </c>
      <c r="L269" s="163">
        <f t="shared" si="85"/>
        <v>0</v>
      </c>
      <c r="M269" s="163">
        <f t="shared" si="85"/>
        <v>0</v>
      </c>
      <c r="N269" s="163">
        <f t="shared" si="85"/>
        <v>0</v>
      </c>
      <c r="O269" s="163">
        <f t="shared" si="85"/>
        <v>0</v>
      </c>
      <c r="P269" s="163">
        <f t="shared" si="85"/>
        <v>0</v>
      </c>
      <c r="Q269" s="163">
        <f t="shared" si="85"/>
        <v>0</v>
      </c>
      <c r="R269" s="163">
        <f t="shared" si="85"/>
        <v>0</v>
      </c>
      <c r="S269" s="163">
        <f t="shared" si="85"/>
        <v>0</v>
      </c>
      <c r="T269" s="163">
        <f t="shared" si="85"/>
        <v>0</v>
      </c>
      <c r="U269" s="163">
        <f t="shared" si="85"/>
        <v>0</v>
      </c>
      <c r="V269" s="163">
        <f t="shared" si="85"/>
        <v>0</v>
      </c>
      <c r="W269" s="163">
        <f t="shared" si="85"/>
        <v>0</v>
      </c>
      <c r="X269" s="163">
        <f t="shared" si="85"/>
        <v>0</v>
      </c>
      <c r="Y269" s="163">
        <f t="shared" si="85"/>
        <v>0</v>
      </c>
      <c r="Z269" s="163">
        <f t="shared" si="84"/>
        <v>0</v>
      </c>
      <c r="AA269" s="163">
        <f t="shared" si="84"/>
        <v>0</v>
      </c>
      <c r="AB269" s="163">
        <f t="shared" si="84"/>
        <v>0</v>
      </c>
      <c r="AC269" s="163">
        <f t="shared" si="84"/>
        <v>0</v>
      </c>
      <c r="AD269" s="163">
        <f t="shared" si="84"/>
        <v>0</v>
      </c>
      <c r="AE269" s="163">
        <f t="shared" si="84"/>
        <v>0</v>
      </c>
      <c r="AF269" s="176">
        <f t="shared" si="84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85"/>
        <v>0</v>
      </c>
      <c r="D270" s="163">
        <f t="shared" si="85"/>
        <v>0</v>
      </c>
      <c r="E270" s="163">
        <f t="shared" si="85"/>
        <v>0</v>
      </c>
      <c r="F270" s="163">
        <f t="shared" si="85"/>
        <v>0</v>
      </c>
      <c r="G270" s="163">
        <f t="shared" si="85"/>
        <v>0</v>
      </c>
      <c r="H270" s="163">
        <f t="shared" si="85"/>
        <v>0</v>
      </c>
      <c r="I270" s="163">
        <f t="shared" si="85"/>
        <v>0</v>
      </c>
      <c r="J270" s="163">
        <f t="shared" si="85"/>
        <v>0</v>
      </c>
      <c r="K270" s="163">
        <f t="shared" si="85"/>
        <v>0</v>
      </c>
      <c r="L270" s="163">
        <f t="shared" si="85"/>
        <v>0</v>
      </c>
      <c r="M270" s="163">
        <f t="shared" si="85"/>
        <v>0</v>
      </c>
      <c r="N270" s="163">
        <f t="shared" si="85"/>
        <v>0</v>
      </c>
      <c r="O270" s="163">
        <f t="shared" si="85"/>
        <v>0</v>
      </c>
      <c r="P270" s="163">
        <f t="shared" si="85"/>
        <v>0</v>
      </c>
      <c r="Q270" s="163">
        <f t="shared" si="85"/>
        <v>0</v>
      </c>
      <c r="R270" s="163">
        <f t="shared" si="85"/>
        <v>0</v>
      </c>
      <c r="S270" s="163">
        <f t="shared" si="85"/>
        <v>0</v>
      </c>
      <c r="T270" s="163">
        <f t="shared" si="85"/>
        <v>0</v>
      </c>
      <c r="U270" s="163">
        <f t="shared" si="85"/>
        <v>0</v>
      </c>
      <c r="V270" s="163">
        <f t="shared" si="85"/>
        <v>0</v>
      </c>
      <c r="W270" s="163">
        <f t="shared" si="85"/>
        <v>0</v>
      </c>
      <c r="X270" s="163">
        <f t="shared" si="85"/>
        <v>0</v>
      </c>
      <c r="Y270" s="163">
        <f t="shared" si="85"/>
        <v>0</v>
      </c>
      <c r="Z270" s="163">
        <f t="shared" si="84"/>
        <v>0</v>
      </c>
      <c r="AA270" s="163">
        <f t="shared" si="84"/>
        <v>0</v>
      </c>
      <c r="AB270" s="163">
        <f t="shared" si="84"/>
        <v>0</v>
      </c>
      <c r="AC270" s="163">
        <f t="shared" si="84"/>
        <v>0</v>
      </c>
      <c r="AD270" s="163">
        <f t="shared" si="84"/>
        <v>0</v>
      </c>
      <c r="AE270" s="163">
        <f t="shared" si="84"/>
        <v>0</v>
      </c>
      <c r="AF270" s="176">
        <f t="shared" si="84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85"/>
        <v>0</v>
      </c>
      <c r="D271" s="163">
        <f t="shared" si="85"/>
        <v>0</v>
      </c>
      <c r="E271" s="163">
        <f t="shared" si="85"/>
        <v>0</v>
      </c>
      <c r="F271" s="163">
        <f t="shared" si="85"/>
        <v>0</v>
      </c>
      <c r="G271" s="163">
        <f t="shared" si="85"/>
        <v>0</v>
      </c>
      <c r="H271" s="163">
        <f t="shared" si="85"/>
        <v>0</v>
      </c>
      <c r="I271" s="163">
        <f t="shared" si="85"/>
        <v>0</v>
      </c>
      <c r="J271" s="163">
        <f t="shared" si="85"/>
        <v>0</v>
      </c>
      <c r="K271" s="163">
        <f t="shared" si="85"/>
        <v>0</v>
      </c>
      <c r="L271" s="163">
        <f t="shared" si="85"/>
        <v>0</v>
      </c>
      <c r="M271" s="163">
        <f t="shared" si="85"/>
        <v>0</v>
      </c>
      <c r="N271" s="163">
        <f t="shared" si="85"/>
        <v>0</v>
      </c>
      <c r="O271" s="163">
        <f t="shared" si="85"/>
        <v>0</v>
      </c>
      <c r="P271" s="163">
        <f t="shared" si="85"/>
        <v>0</v>
      </c>
      <c r="Q271" s="163">
        <f t="shared" si="85"/>
        <v>0</v>
      </c>
      <c r="R271" s="163">
        <f t="shared" si="85"/>
        <v>0</v>
      </c>
      <c r="S271" s="163">
        <f t="shared" si="85"/>
        <v>0</v>
      </c>
      <c r="T271" s="163">
        <f t="shared" si="85"/>
        <v>0</v>
      </c>
      <c r="U271" s="163">
        <f t="shared" si="85"/>
        <v>0</v>
      </c>
      <c r="V271" s="163">
        <f t="shared" si="85"/>
        <v>0</v>
      </c>
      <c r="W271" s="163">
        <f t="shared" si="85"/>
        <v>0</v>
      </c>
      <c r="X271" s="163">
        <f t="shared" si="85"/>
        <v>0</v>
      </c>
      <c r="Y271" s="163">
        <f t="shared" si="85"/>
        <v>0</v>
      </c>
      <c r="Z271" s="163">
        <f t="shared" si="84"/>
        <v>0</v>
      </c>
      <c r="AA271" s="163">
        <f t="shared" si="84"/>
        <v>0</v>
      </c>
      <c r="AB271" s="163">
        <f t="shared" si="84"/>
        <v>0</v>
      </c>
      <c r="AC271" s="163">
        <f t="shared" si="84"/>
        <v>0</v>
      </c>
      <c r="AD271" s="163">
        <f t="shared" si="84"/>
        <v>0</v>
      </c>
      <c r="AE271" s="163">
        <f t="shared" si="84"/>
        <v>0</v>
      </c>
      <c r="AF271" s="176">
        <f t="shared" si="84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85"/>
        <v>0</v>
      </c>
      <c r="D272" s="163">
        <f t="shared" si="85"/>
        <v>0</v>
      </c>
      <c r="E272" s="163">
        <f t="shared" si="85"/>
        <v>0</v>
      </c>
      <c r="F272" s="163">
        <f t="shared" si="85"/>
        <v>0</v>
      </c>
      <c r="G272" s="163">
        <f t="shared" si="85"/>
        <v>0</v>
      </c>
      <c r="H272" s="163">
        <f t="shared" si="85"/>
        <v>0</v>
      </c>
      <c r="I272" s="163">
        <f t="shared" si="85"/>
        <v>0</v>
      </c>
      <c r="J272" s="163">
        <f t="shared" si="85"/>
        <v>0</v>
      </c>
      <c r="K272" s="163">
        <f t="shared" si="85"/>
        <v>0</v>
      </c>
      <c r="L272" s="163">
        <f t="shared" si="85"/>
        <v>0</v>
      </c>
      <c r="M272" s="163">
        <f t="shared" si="85"/>
        <v>0</v>
      </c>
      <c r="N272" s="163">
        <f t="shared" si="85"/>
        <v>0</v>
      </c>
      <c r="O272" s="163">
        <f t="shared" si="85"/>
        <v>0</v>
      </c>
      <c r="P272" s="163">
        <f t="shared" si="85"/>
        <v>0</v>
      </c>
      <c r="Q272" s="163">
        <f t="shared" si="85"/>
        <v>0</v>
      </c>
      <c r="R272" s="163">
        <f t="shared" si="85"/>
        <v>0</v>
      </c>
      <c r="S272" s="163">
        <f t="shared" si="85"/>
        <v>0</v>
      </c>
      <c r="T272" s="163">
        <f t="shared" si="85"/>
        <v>0</v>
      </c>
      <c r="U272" s="163">
        <f t="shared" si="85"/>
        <v>0</v>
      </c>
      <c r="V272" s="163">
        <f t="shared" si="85"/>
        <v>0</v>
      </c>
      <c r="W272" s="163">
        <f t="shared" si="85"/>
        <v>0</v>
      </c>
      <c r="X272" s="163">
        <f t="shared" si="85"/>
        <v>0</v>
      </c>
      <c r="Y272" s="163">
        <f t="shared" si="85"/>
        <v>0</v>
      </c>
      <c r="Z272" s="163">
        <f t="shared" si="84"/>
        <v>0</v>
      </c>
      <c r="AA272" s="163">
        <f t="shared" si="84"/>
        <v>0</v>
      </c>
      <c r="AB272" s="163">
        <f t="shared" si="84"/>
        <v>0</v>
      </c>
      <c r="AC272" s="163">
        <f t="shared" si="84"/>
        <v>0</v>
      </c>
      <c r="AD272" s="163">
        <f t="shared" si="84"/>
        <v>0</v>
      </c>
      <c r="AE272" s="163">
        <f t="shared" si="84"/>
        <v>0</v>
      </c>
      <c r="AF272" s="176">
        <f t="shared" si="84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85"/>
        <v>0</v>
      </c>
      <c r="D273" s="179">
        <f t="shared" si="85"/>
        <v>0</v>
      </c>
      <c r="E273" s="179">
        <f t="shared" si="85"/>
        <v>0</v>
      </c>
      <c r="F273" s="179">
        <f t="shared" si="85"/>
        <v>0</v>
      </c>
      <c r="G273" s="179">
        <f t="shared" si="85"/>
        <v>0</v>
      </c>
      <c r="H273" s="179">
        <f t="shared" si="85"/>
        <v>0</v>
      </c>
      <c r="I273" s="179">
        <f t="shared" si="85"/>
        <v>0</v>
      </c>
      <c r="J273" s="179">
        <f t="shared" si="85"/>
        <v>0</v>
      </c>
      <c r="K273" s="179">
        <f t="shared" si="85"/>
        <v>0</v>
      </c>
      <c r="L273" s="179">
        <f t="shared" si="85"/>
        <v>0</v>
      </c>
      <c r="M273" s="179">
        <f t="shared" si="85"/>
        <v>0</v>
      </c>
      <c r="N273" s="179">
        <f t="shared" si="85"/>
        <v>0</v>
      </c>
      <c r="O273" s="179">
        <f t="shared" si="85"/>
        <v>0</v>
      </c>
      <c r="P273" s="179">
        <f t="shared" si="85"/>
        <v>0</v>
      </c>
      <c r="Q273" s="179">
        <f t="shared" si="85"/>
        <v>0</v>
      </c>
      <c r="R273" s="179">
        <f t="shared" si="85"/>
        <v>0</v>
      </c>
      <c r="S273" s="179">
        <f t="shared" si="85"/>
        <v>0</v>
      </c>
      <c r="T273" s="179">
        <f t="shared" si="85"/>
        <v>0</v>
      </c>
      <c r="U273" s="179">
        <f t="shared" si="85"/>
        <v>0</v>
      </c>
      <c r="V273" s="179">
        <f t="shared" si="85"/>
        <v>0</v>
      </c>
      <c r="W273" s="179">
        <f t="shared" si="85"/>
        <v>0</v>
      </c>
      <c r="X273" s="179">
        <f t="shared" si="85"/>
        <v>0</v>
      </c>
      <c r="Y273" s="179">
        <f t="shared" si="85"/>
        <v>0</v>
      </c>
      <c r="Z273" s="179">
        <f t="shared" si="84"/>
        <v>0</v>
      </c>
      <c r="AA273" s="179">
        <f t="shared" si="84"/>
        <v>0</v>
      </c>
      <c r="AB273" s="179">
        <f t="shared" si="84"/>
        <v>0</v>
      </c>
      <c r="AC273" s="179">
        <f t="shared" si="84"/>
        <v>0</v>
      </c>
      <c r="AD273" s="179">
        <f t="shared" si="84"/>
        <v>0</v>
      </c>
      <c r="AE273" s="179">
        <f t="shared" si="84"/>
        <v>0</v>
      </c>
      <c r="AF273" s="180">
        <f t="shared" si="84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86">SUM(B169:B273)</f>
        <v>0</v>
      </c>
      <c r="C274" s="182">
        <f t="shared" si="86"/>
        <v>0</v>
      </c>
      <c r="D274" s="182">
        <f t="shared" si="86"/>
        <v>0</v>
      </c>
      <c r="E274" s="182">
        <f t="shared" si="86"/>
        <v>0</v>
      </c>
      <c r="F274" s="182">
        <f t="shared" si="86"/>
        <v>0</v>
      </c>
      <c r="G274" s="182">
        <f t="shared" si="86"/>
        <v>0</v>
      </c>
      <c r="H274" s="182">
        <f t="shared" si="86"/>
        <v>0</v>
      </c>
      <c r="I274" s="182">
        <f t="shared" si="86"/>
        <v>0</v>
      </c>
      <c r="J274" s="182">
        <f t="shared" si="86"/>
        <v>0</v>
      </c>
      <c r="K274" s="182">
        <f t="shared" si="86"/>
        <v>0</v>
      </c>
      <c r="L274" s="182">
        <f t="shared" si="86"/>
        <v>0</v>
      </c>
      <c r="M274" s="182">
        <f t="shared" si="86"/>
        <v>0</v>
      </c>
      <c r="N274" s="182">
        <f t="shared" si="86"/>
        <v>0</v>
      </c>
      <c r="O274" s="182">
        <f t="shared" si="86"/>
        <v>0</v>
      </c>
      <c r="P274" s="182">
        <f t="shared" si="86"/>
        <v>0</v>
      </c>
      <c r="Q274" s="182">
        <f t="shared" si="86"/>
        <v>0</v>
      </c>
      <c r="R274" s="182">
        <f t="shared" si="86"/>
        <v>0</v>
      </c>
      <c r="S274" s="182">
        <f t="shared" ref="S274:Y274" si="87">SUM(S169:S273)</f>
        <v>0</v>
      </c>
      <c r="T274" s="182">
        <f t="shared" si="87"/>
        <v>0</v>
      </c>
      <c r="U274" s="182">
        <f t="shared" si="87"/>
        <v>0</v>
      </c>
      <c r="V274" s="182">
        <f t="shared" si="87"/>
        <v>0</v>
      </c>
      <c r="W274" s="182">
        <f t="shared" si="87"/>
        <v>0</v>
      </c>
      <c r="X274" s="182">
        <f t="shared" si="87"/>
        <v>0</v>
      </c>
      <c r="Y274" s="182">
        <f t="shared" si="87"/>
        <v>0</v>
      </c>
      <c r="Z274" s="182">
        <f t="shared" si="86"/>
        <v>0</v>
      </c>
      <c r="AA274" s="182">
        <f>SUM(AA169:AA273)</f>
        <v>0</v>
      </c>
      <c r="AB274" s="182">
        <f t="shared" si="86"/>
        <v>0</v>
      </c>
      <c r="AC274" s="182">
        <f t="shared" si="86"/>
        <v>0</v>
      </c>
      <c r="AD274" s="182">
        <f t="shared" si="86"/>
        <v>0</v>
      </c>
      <c r="AE274" s="182">
        <f t="shared" si="86"/>
        <v>0</v>
      </c>
      <c r="AF274" s="183">
        <f t="shared" si="86"/>
        <v>0</v>
      </c>
      <c r="AG274" s="184">
        <f t="shared" si="8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43" priority="188">
      <formula>$AH11=0</formula>
    </cfRule>
  </conditionalFormatting>
  <conditionalFormatting sqref="A101:A102">
    <cfRule type="expression" dxfId="3642" priority="356">
      <formula>$AH106=0</formula>
    </cfRule>
  </conditionalFormatting>
  <conditionalFormatting sqref="A103:A107">
    <cfRule type="expression" dxfId="3641" priority="304">
      <formula>$AH102=0</formula>
    </cfRule>
  </conditionalFormatting>
  <conditionalFormatting sqref="A160:A167">
    <cfRule type="expression" dxfId="3640" priority="357">
      <formula>$AH267=0</formula>
    </cfRule>
  </conditionalFormatting>
  <conditionalFormatting sqref="A168:A275">
    <cfRule type="expression" dxfId="3639" priority="227">
      <formula>$AH168=0</formula>
    </cfRule>
  </conditionalFormatting>
  <conditionalFormatting sqref="B8">
    <cfRule type="expression" dxfId="3638" priority="352">
      <formula>AND(C$9&gt;=14/24,C$9&lt;20/24)</formula>
    </cfRule>
    <cfRule type="expression" dxfId="3637" priority="353">
      <formula>AND(C$9&gt;=8/24,C$9&lt;14/24)</formula>
    </cfRule>
    <cfRule type="expression" dxfId="3636" priority="354">
      <formula>C$9&lt;8/24</formula>
    </cfRule>
    <cfRule type="expression" dxfId="3635" priority="355">
      <formula>C$9&gt;=20/24</formula>
    </cfRule>
  </conditionalFormatting>
  <conditionalFormatting sqref="B9:AF10 C117:L125 C152:S159 E93:E95 C134:D134 D126:D133 B96 C109:L112 B108:L108 C114:L114 B113:L113 B115:L115 B117:B124 C96:L107 E126:L134 R93:S96 M96:Q115 D137:S151 R108:S115 S97:S107 M117:AF134 T137:AF159 T93:AF115 R85:AF90 R76:AF77 R11:AF13">
    <cfRule type="expression" dxfId="3634" priority="269">
      <formula>B$9&gt;=20/24</formula>
    </cfRule>
  </conditionalFormatting>
  <conditionalFormatting sqref="B9:AF10 C117:L125 C152:S159 E93:E95 C134:D134 D126:D133 B96 C109:L112 B108:L108 C114:L114 B113:L113 B115:L115 B117:B124 C96:L107 E126:L134 R93:S96 M96:Q115 D137:S151 R108:S115 S97:S107 M117:AF134 T137:AF159 T93:AF115 R85:AF90 R76:AF77 R11:AF13">
    <cfRule type="expression" dxfId="3633" priority="270">
      <formula>AND(B$9&gt;=14/24,B$9&lt;20/24)</formula>
    </cfRule>
    <cfRule type="expression" dxfId="3632" priority="271">
      <formula>AND(B$9&gt;=8/24,B$9&lt;14/24)</formula>
    </cfRule>
    <cfRule type="expression" dxfId="3631" priority="272">
      <formula>B$9&lt;8/24</formula>
    </cfRule>
  </conditionalFormatting>
  <conditionalFormatting sqref="R14:AF53">
    <cfRule type="expression" dxfId="3630" priority="212">
      <formula>R14&gt;$AG14*1</formula>
    </cfRule>
    <cfRule type="expression" dxfId="3629" priority="213">
      <formula>R$9&gt;=20/24</formula>
    </cfRule>
    <cfRule type="expression" dxfId="3628" priority="214">
      <formula>AND(R$9&gt;=14/24,R$9&lt;20/24)</formula>
    </cfRule>
    <cfRule type="expression" dxfId="3627" priority="215">
      <formula>AND(R$9&gt;=8/24,R$9&lt;14/24)</formula>
    </cfRule>
    <cfRule type="expression" dxfId="3626" priority="216">
      <formula>R$9&lt;8/24</formula>
    </cfRule>
  </conditionalFormatting>
  <conditionalFormatting sqref="R54:AF68">
    <cfRule type="expression" dxfId="3625" priority="205">
      <formula>R$9&lt;8/24</formula>
    </cfRule>
  </conditionalFormatting>
  <conditionalFormatting sqref="R54:AF68 R70:AF70">
    <cfRule type="expression" dxfId="3624" priority="202">
      <formula>R$9&gt;=20/24</formula>
    </cfRule>
    <cfRule type="expression" dxfId="3623" priority="203">
      <formula>AND(R$9&gt;=14/24,R$9&lt;20/24)</formula>
    </cfRule>
    <cfRule type="expression" dxfId="3622" priority="204">
      <formula>AND(R$9&gt;=8/24,R$9&lt;14/24)</formula>
    </cfRule>
  </conditionalFormatting>
  <conditionalFormatting sqref="R63:AF65">
    <cfRule type="expression" dxfId="3621" priority="206">
      <formula>R63&gt;$AG63</formula>
    </cfRule>
  </conditionalFormatting>
  <conditionalFormatting sqref="R70:AF70">
    <cfRule type="expression" dxfId="3620" priority="277">
      <formula>R$9&lt;8/24</formula>
    </cfRule>
  </conditionalFormatting>
  <conditionalFormatting sqref="R72:AF75">
    <cfRule type="expression" dxfId="3619" priority="193">
      <formula>R72&gt;$AG72*1</formula>
    </cfRule>
  </conditionalFormatting>
  <conditionalFormatting sqref="R73:AF75">
    <cfRule type="expression" dxfId="3618" priority="194">
      <formula>R$9&gt;=20/24</formula>
    </cfRule>
    <cfRule type="expression" dxfId="3617" priority="195">
      <formula>AND(R$9&gt;=14/24,R$9&lt;20/24)</formula>
    </cfRule>
    <cfRule type="expression" dxfId="3616" priority="196">
      <formula>AND(R$9&gt;=8/24,R$9&lt;14/24)</formula>
    </cfRule>
    <cfRule type="expression" dxfId="3615" priority="197">
      <formula>R$9&lt;8/24</formula>
    </cfRule>
  </conditionalFormatting>
  <conditionalFormatting sqref="C161:AF167">
    <cfRule type="expression" dxfId="3614" priority="228">
      <formula>C$9&gt;=20/24</formula>
    </cfRule>
    <cfRule type="expression" dxfId="3613" priority="229">
      <formula>AND(C$9&gt;=14/24,C$9&lt;20/24)</formula>
    </cfRule>
    <cfRule type="expression" dxfId="3612" priority="230">
      <formula>AND(C$9&gt;=8/24,C$9&lt;14/24)</formula>
    </cfRule>
    <cfRule type="expression" dxfId="3611" priority="231">
      <formula>C$9&lt;8/24</formula>
    </cfRule>
  </conditionalFormatting>
  <conditionalFormatting sqref="C169:AF274">
    <cfRule type="expression" dxfId="3610" priority="189">
      <formula>C$9&gt;=20/24</formula>
    </cfRule>
    <cfRule type="expression" dxfId="3609" priority="190">
      <formula>AND(C$9&gt;=14/24,C$9&lt;20/24)</formula>
    </cfRule>
    <cfRule type="expression" dxfId="3608" priority="191">
      <formula>AND(C$9&gt;=8/24,C$9&lt;14/24)</formula>
    </cfRule>
    <cfRule type="expression" dxfId="3607" priority="192">
      <formula>C$9&lt;8/24</formula>
    </cfRule>
  </conditionalFormatting>
  <conditionalFormatting sqref="E91:E95 C91:D92 B78:E78 R76:S77 B71:E71 R79:S95 B96:S96 G78:S78 G91:Q92 AB96:AG96 AB78:AG78 T76:AA96 G71:AG71 Z90:AD90 AF93:AF96 AB79:AF95 AB76:AF77 R11:AF13">
    <cfRule type="expression" dxfId="3606" priority="268">
      <formula>B11&gt;$AG11*1</formula>
    </cfRule>
  </conditionalFormatting>
  <conditionalFormatting sqref="B78:E78 G78:AF78 R72:AF72 R76:AF77">
    <cfRule type="expression" dxfId="3605" priority="288">
      <formula>B$9&gt;=20/24</formula>
    </cfRule>
    <cfRule type="expression" dxfId="3604" priority="289">
      <formula>AND(B$9&gt;=14/24,B$9&lt;20/24)</formula>
    </cfRule>
    <cfRule type="expression" dxfId="3603" priority="290">
      <formula>AND(B$9&gt;=8/24,B$9&lt;14/24)</formula>
    </cfRule>
    <cfRule type="expression" dxfId="3602" priority="291">
      <formula>B$9&lt;8/24</formula>
    </cfRule>
  </conditionalFormatting>
  <conditionalFormatting sqref="R73:AF75">
    <cfRule type="expression" dxfId="3601" priority="198">
      <formula>R$9&gt;=20/24</formula>
    </cfRule>
    <cfRule type="expression" dxfId="3600" priority="199">
      <formula>AND(R$9&gt;=14/24,R$9&lt;20/24)</formula>
    </cfRule>
    <cfRule type="expression" dxfId="3599" priority="200">
      <formula>AND(R$9&gt;=8/24,R$9&lt;14/24)</formula>
    </cfRule>
    <cfRule type="expression" dxfId="3598" priority="201">
      <formula>R$9&lt;8/24</formula>
    </cfRule>
  </conditionalFormatting>
  <conditionalFormatting sqref="R84:AF84">
    <cfRule type="expression" dxfId="3597" priority="292">
      <formula>R$9&gt;=20/24</formula>
    </cfRule>
    <cfRule type="expression" dxfId="3596" priority="293">
      <formula>AND(R$9&gt;=14/24,R$9&lt;20/24)</formula>
    </cfRule>
    <cfRule type="expression" dxfId="3595" priority="294">
      <formula>AND(R$9&gt;=8/24,R$9&lt;14/24)</formula>
    </cfRule>
    <cfRule type="expression" dxfId="3594" priority="295">
      <formula>R$9&lt;8/24</formula>
    </cfRule>
  </conditionalFormatting>
  <conditionalFormatting sqref="M8 S8 AB8">
    <cfRule type="expression" dxfId="3593" priority="345">
      <formula>AND(N$9&gt;=14/24,N$9&lt;20/24)</formula>
    </cfRule>
    <cfRule type="expression" dxfId="3592" priority="346">
      <formula>AND(N$9&gt;=8/24,N$9&lt;14/24)</formula>
    </cfRule>
    <cfRule type="expression" dxfId="3591" priority="347">
      <formula>N$9&lt;8/24</formula>
    </cfRule>
  </conditionalFormatting>
  <conditionalFormatting sqref="R79:Y83 Z80:AF83">
    <cfRule type="expression" dxfId="3590" priority="300">
      <formula>R$9&gt;=20/24</formula>
    </cfRule>
    <cfRule type="expression" dxfId="3589" priority="301">
      <formula>AND(R$9&gt;=14/24,R$9&lt;20/24)</formula>
    </cfRule>
    <cfRule type="expression" dxfId="3588" priority="302">
      <formula>AND(R$9&gt;=8/24,R$9&lt;14/24)</formula>
    </cfRule>
    <cfRule type="expression" dxfId="3587" priority="303">
      <formula>R$9&lt;8/24</formula>
    </cfRule>
  </conditionalFormatting>
  <conditionalFormatting sqref="O3:P3">
    <cfRule type="iconSet" priority="342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86" priority="344">
      <formula>N$9&gt;=20/24</formula>
    </cfRule>
  </conditionalFormatting>
  <conditionalFormatting sqref="S8">
    <cfRule type="expression" dxfId="3585" priority="335">
      <formula>U$9&gt;=20/24</formula>
    </cfRule>
    <cfRule type="expression" dxfId="3584" priority="336">
      <formula>AND(U$9&gt;=14/24,U$9&lt;20/24)</formula>
    </cfRule>
    <cfRule type="expression" dxfId="3583" priority="337">
      <formula>AND(U$9&gt;=8/24,U$9&lt;14/24)</formula>
    </cfRule>
    <cfRule type="expression" dxfId="3582" priority="338">
      <formula>U$9&lt;8/24</formula>
    </cfRule>
  </conditionalFormatting>
  <conditionalFormatting sqref="Z79:AF84">
    <cfRule type="expression" dxfId="3581" priority="222">
      <formula>Z$9&gt;=20/24</formula>
    </cfRule>
    <cfRule type="expression" dxfId="3580" priority="223">
      <formula>AND(Z$9&gt;=14/24,Z$9&lt;20/24)</formula>
    </cfRule>
    <cfRule type="expression" dxfId="3579" priority="224">
      <formula>AND(Z$9&gt;=8/24,Z$9&lt;14/24)</formula>
    </cfRule>
    <cfRule type="expression" dxfId="3578" priority="225">
      <formula>Z$9&lt;8/24</formula>
    </cfRule>
  </conditionalFormatting>
  <conditionalFormatting sqref="V3 AB3">
    <cfRule type="iconSet" priority="343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577" priority="207">
      <formula>Z$9&gt;=20/24</formula>
    </cfRule>
    <cfRule type="expression" dxfId="3576" priority="208">
      <formula>AND(Z$9&gt;=14/24,Z$9&lt;20/24)</formula>
    </cfRule>
    <cfRule type="expression" dxfId="3575" priority="209">
      <formula>AND(Z$9&gt;=8/24,Z$9&lt;14/24)</formula>
    </cfRule>
    <cfRule type="expression" dxfId="3574" priority="210">
      <formula>Z$9&lt;8/24</formula>
    </cfRule>
  </conditionalFormatting>
  <conditionalFormatting sqref="Z70:AF70">
    <cfRule type="expression" dxfId="3573" priority="287">
      <formula>Z70&gt;$AG70</formula>
    </cfRule>
  </conditionalFormatting>
  <conditionalFormatting sqref="R70:Y70 R66:AF68 R54:AF62">
    <cfRule type="expression" dxfId="3572" priority="282">
      <formula>R54&gt;$AG54</formula>
    </cfRule>
  </conditionalFormatting>
  <conditionalFormatting sqref="AB8">
    <cfRule type="expression" dxfId="3571" priority="331">
      <formula>AD$9&gt;=20/24</formula>
    </cfRule>
    <cfRule type="expression" dxfId="3570" priority="332">
      <formula>AND(AD$9&gt;=14/24,AD$9&lt;20/24)</formula>
    </cfRule>
    <cfRule type="expression" dxfId="3569" priority="333">
      <formula>AND(AD$9&gt;=8/24,AD$9&lt;14/24)</formula>
    </cfRule>
    <cfRule type="expression" dxfId="3568" priority="334">
      <formula>AD$9&lt;8/24</formula>
    </cfRule>
  </conditionalFormatting>
  <conditionalFormatting sqref="AG78">
    <cfRule type="expression" dxfId="3567" priority="310">
      <formula>AG$9&gt;=20/24</formula>
    </cfRule>
    <cfRule type="expression" dxfId="3566" priority="311">
      <formula>AND(AG$9&gt;=14/24,AG$9&lt;20/24)</formula>
    </cfRule>
    <cfRule type="expression" dxfId="3565" priority="312">
      <formula>AND(AG$9&gt;=8/24,AG$9&lt;14/24)</formula>
    </cfRule>
    <cfRule type="expression" dxfId="3564" priority="313">
      <formula>AG$9&lt;8/24</formula>
    </cfRule>
  </conditionalFormatting>
  <conditionalFormatting sqref="AG91:AG92">
    <cfRule type="expression" dxfId="3563" priority="305">
      <formula>AG91&gt;$AG91</formula>
    </cfRule>
  </conditionalFormatting>
  <conditionalFormatting sqref="AG96">
    <cfRule type="expression" dxfId="3562" priority="306">
      <formula>AG$9&gt;=20/24</formula>
    </cfRule>
    <cfRule type="expression" dxfId="3561" priority="307">
      <formula>AND(AG$9&gt;=14/24,AG$9&lt;20/24)</formula>
    </cfRule>
    <cfRule type="expression" dxfId="3560" priority="308">
      <formula>AND(AG$9&gt;=8/24,AG$9&lt;14/24)</formula>
    </cfRule>
    <cfRule type="expression" dxfId="3559" priority="309">
      <formula>AG$9&lt;8/24</formula>
    </cfRule>
  </conditionalFormatting>
  <conditionalFormatting sqref="AG113">
    <cfRule type="expression" dxfId="3558" priority="327">
      <formula>AG$9&gt;=20/24</formula>
    </cfRule>
    <cfRule type="expression" dxfId="3557" priority="328">
      <formula>AND(AG$9&gt;=14/24,AG$9&lt;20/24)</formula>
    </cfRule>
    <cfRule type="expression" dxfId="3556" priority="329">
      <formula>AND(AG$9&gt;=8/24,AG$9&lt;14/24)</formula>
    </cfRule>
    <cfRule type="expression" dxfId="3555" priority="330">
      <formula>AG$9&lt;8/24</formula>
    </cfRule>
  </conditionalFormatting>
  <conditionalFormatting sqref="AH8:AI10">
    <cfRule type="expression" dxfId="3554" priority="218">
      <formula>AH$9&gt;=20/24</formula>
    </cfRule>
    <cfRule type="expression" dxfId="3553" priority="219">
      <formula>AND(AH$9&gt;=14/24,AH$9&lt;20/24)</formula>
    </cfRule>
    <cfRule type="expression" dxfId="3552" priority="220">
      <formula>AND(AH$9&gt;=8/24,AH$9&lt;14/24)</formula>
    </cfRule>
    <cfRule type="expression" dxfId="3551" priority="221">
      <formula>AH$9&lt;8/24</formula>
    </cfRule>
  </conditionalFormatting>
  <conditionalFormatting sqref="AL4:AL6">
    <cfRule type="iconSet" priority="341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325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217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315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324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326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359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340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226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211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339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314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550" priority="348">
      <formula>AJ$9&gt;=20/24</formula>
    </cfRule>
    <cfRule type="expression" dxfId="3549" priority="349">
      <formula>AND(AJ$9&gt;=14/24,AJ$9&lt;20/24)</formula>
    </cfRule>
    <cfRule type="expression" dxfId="3548" priority="350">
      <formula>AND(AJ$9&gt;=8/24,AJ$9&lt;14/24)</formula>
    </cfRule>
    <cfRule type="expression" dxfId="3547" priority="351">
      <formula>AJ$9&lt;8/24</formula>
    </cfRule>
  </conditionalFormatting>
  <conditionalFormatting sqref="AL99:AN99 AL105:AN105">
    <cfRule type="expression" dxfId="3546" priority="320">
      <formula>AL$9&gt;=20/24</formula>
    </cfRule>
    <cfRule type="expression" dxfId="3545" priority="321">
      <formula>AND(AL$9&gt;=14/24,AL$9&lt;20/24)</formula>
    </cfRule>
    <cfRule type="expression" dxfId="3544" priority="322">
      <formula>AND(AL$9&gt;=8/24,AL$9&lt;14/24)</formula>
    </cfRule>
    <cfRule type="expression" dxfId="3543" priority="323">
      <formula>AL$9&lt;8/24</formula>
    </cfRule>
  </conditionalFormatting>
  <conditionalFormatting sqref="AM15:AM21 AN16:AR21">
    <cfRule type="expression" dxfId="3542" priority="244">
      <formula>AX$9&gt;=20/24</formula>
    </cfRule>
    <cfRule type="expression" dxfId="3541" priority="245">
      <formula>AND(AX$9&gt;=14/24,AX$9&lt;20/24)</formula>
    </cfRule>
    <cfRule type="expression" dxfId="3540" priority="246">
      <formula>AND(AX$9&gt;=8/24,AX$9&lt;14/24)</formula>
    </cfRule>
    <cfRule type="expression" dxfId="3539" priority="247">
      <formula>AX$9&lt;8/24</formula>
    </cfRule>
  </conditionalFormatting>
  <conditionalFormatting sqref="AN100:AN103">
    <cfRule type="expression" dxfId="3538" priority="316">
      <formula>AN$9&gt;=20/24</formula>
    </cfRule>
    <cfRule type="expression" dxfId="3537" priority="317">
      <formula>AND(AN$9&gt;=14/24,AN$9&lt;20/24)</formula>
    </cfRule>
    <cfRule type="expression" dxfId="3536" priority="318">
      <formula>AND(AN$9&gt;=8/24,AN$9&lt;14/24)</formula>
    </cfRule>
    <cfRule type="expression" dxfId="3535" priority="319">
      <formula>AN$9&lt;8/24</formula>
    </cfRule>
  </conditionalFormatting>
  <conditionalFormatting sqref="AN15:AR15">
    <cfRule type="expression" dxfId="3534" priority="232">
      <formula>U$9&gt;=20/24</formula>
    </cfRule>
    <cfRule type="expression" dxfId="3533" priority="233">
      <formula>AND(U$9&gt;=14/24,U$9&lt;20/24)</formula>
    </cfRule>
    <cfRule type="expression" dxfId="3532" priority="234">
      <formula>AND(U$9&gt;=8/24,U$9&lt;14/24)</formula>
    </cfRule>
    <cfRule type="expression" dxfId="3531" priority="235">
      <formula>U$9&lt;8/24</formula>
    </cfRule>
  </conditionalFormatting>
  <conditionalFormatting sqref="AS15">
    <cfRule type="expression" dxfId="3530" priority="240">
      <formula>AA$9&gt;=20/24</formula>
    </cfRule>
    <cfRule type="expression" dxfId="3529" priority="241">
      <formula>AND(AA$9&gt;=14/24,AA$9&lt;20/24)</formula>
    </cfRule>
    <cfRule type="expression" dxfId="3528" priority="242">
      <formula>AND(AA$9&gt;=8/24,AA$9&lt;14/24)</formula>
    </cfRule>
    <cfRule type="expression" dxfId="3527" priority="243">
      <formula>AA$9&lt;8/24</formula>
    </cfRule>
  </conditionalFormatting>
  <conditionalFormatting sqref="AS16:AS21">
    <cfRule type="expression" dxfId="3526" priority="248">
      <formula>BE$9&gt;=20/24</formula>
    </cfRule>
    <cfRule type="expression" dxfId="3525" priority="249">
      <formula>AND(BE$9&gt;=14/24,BE$9&lt;20/24)</formula>
    </cfRule>
    <cfRule type="expression" dxfId="3524" priority="250">
      <formula>AND(BE$9&gt;=8/24,BE$9&lt;14/24)</formula>
    </cfRule>
    <cfRule type="expression" dxfId="3523" priority="251">
      <formula>BE$9&lt;8/24</formula>
    </cfRule>
  </conditionalFormatting>
  <conditionalFormatting sqref="AT15 AX15:BJ15">
    <cfRule type="expression" dxfId="3522" priority="252">
      <formula>AC$9&gt;=20/24</formula>
    </cfRule>
    <cfRule type="expression" dxfId="3521" priority="253">
      <formula>AND(AC$9&gt;=14/24,AC$9&lt;20/24)</formula>
    </cfRule>
    <cfRule type="expression" dxfId="3520" priority="254">
      <formula>AND(AC$9&gt;=8/24,AC$9&lt;14/24)</formula>
    </cfRule>
    <cfRule type="expression" dxfId="3519" priority="255">
      <formula>AC$9&lt;8/24</formula>
    </cfRule>
  </conditionalFormatting>
  <conditionalFormatting sqref="AT16:AT21">
    <cfRule type="expression" dxfId="3518" priority="256">
      <formula>BG$9&gt;=20/24</formula>
    </cfRule>
    <cfRule type="expression" dxfId="3517" priority="257">
      <formula>AND(BG$9&gt;=14/24,BG$9&lt;20/24)</formula>
    </cfRule>
    <cfRule type="expression" dxfId="3516" priority="258">
      <formula>AND(BG$9&gt;=8/24,BG$9&lt;14/24)</formula>
    </cfRule>
    <cfRule type="expression" dxfId="3515" priority="259">
      <formula>BG$9&lt;8/24</formula>
    </cfRule>
  </conditionalFormatting>
  <conditionalFormatting sqref="AU15:AV15">
    <cfRule type="expression" dxfId="3514" priority="260">
      <formula>AE$9&gt;=20/24</formula>
    </cfRule>
    <cfRule type="expression" dxfId="3513" priority="261">
      <formula>AND(AE$9&gt;=14/24,AE$9&lt;20/24)</formula>
    </cfRule>
    <cfRule type="expression" dxfId="3512" priority="262">
      <formula>AND(AE$9&gt;=8/24,AE$9&lt;14/24)</formula>
    </cfRule>
    <cfRule type="expression" dxfId="3511" priority="263">
      <formula>AE$9&lt;8/24</formula>
    </cfRule>
  </conditionalFormatting>
  <conditionalFormatting sqref="AU16:BJ21">
    <cfRule type="expression" dxfId="3510" priority="264">
      <formula>BI$9&gt;=20/24</formula>
    </cfRule>
    <cfRule type="expression" dxfId="3509" priority="265">
      <formula>AND(BI$9&gt;=14/24,BI$9&lt;20/24)</formula>
    </cfRule>
    <cfRule type="expression" dxfId="3508" priority="266">
      <formula>AND(BI$9&gt;=8/24,BI$9&lt;14/24)</formula>
    </cfRule>
    <cfRule type="expression" dxfId="3507" priority="267">
      <formula>BI$9&lt;8/24</formula>
    </cfRule>
  </conditionalFormatting>
  <conditionalFormatting sqref="AW15">
    <cfRule type="expression" dxfId="3506" priority="236">
      <formula>B$9&gt;=20/24</formula>
    </cfRule>
    <cfRule type="expression" dxfId="3505" priority="237">
      <formula>AND(B$9&gt;=14/24,B$9&lt;20/24)</formula>
    </cfRule>
    <cfRule type="expression" dxfId="3504" priority="238">
      <formula>AND(B$9&gt;=8/24,B$9&lt;14/24)</formula>
    </cfRule>
    <cfRule type="expression" dxfId="3503" priority="239">
      <formula>B$9&lt;8/24</formula>
    </cfRule>
  </conditionalFormatting>
  <conditionalFormatting sqref="A73">
    <cfRule type="expression" dxfId="3502" priority="187">
      <formula>$AH73=0</formula>
    </cfRule>
  </conditionalFormatting>
  <conditionalFormatting sqref="B97:B107 B152:B159 B134 B109:B112 B114 B125">
    <cfRule type="expression" dxfId="3501" priority="181">
      <formula>B$9&gt;=20/24</formula>
    </cfRule>
  </conditionalFormatting>
  <conditionalFormatting sqref="B97:B107 B152:B159 B134 B109:B112 B114 B125">
    <cfRule type="expression" dxfId="3500" priority="182">
      <formula>AND(B$9&gt;=14/24,B$9&lt;20/24)</formula>
    </cfRule>
    <cfRule type="expression" dxfId="3499" priority="183">
      <formula>AND(B$9&gt;=8/24,B$9&lt;14/24)</formula>
    </cfRule>
    <cfRule type="expression" dxfId="3498" priority="184">
      <formula>B$9&lt;8/24</formula>
    </cfRule>
  </conditionalFormatting>
  <conditionalFormatting sqref="B161:B167">
    <cfRule type="expression" dxfId="3497" priority="176">
      <formula>B$9&gt;=20/24</formula>
    </cfRule>
    <cfRule type="expression" dxfId="3496" priority="177">
      <formula>AND(B$9&gt;=14/24,B$9&lt;20/24)</formula>
    </cfRule>
    <cfRule type="expression" dxfId="3495" priority="178">
      <formula>AND(B$9&gt;=8/24,B$9&lt;14/24)</formula>
    </cfRule>
    <cfRule type="expression" dxfId="3494" priority="179">
      <formula>B$9&lt;8/24</formula>
    </cfRule>
  </conditionalFormatting>
  <conditionalFormatting sqref="B169:B274">
    <cfRule type="expression" dxfId="3493" priority="157">
      <formula>B$9&gt;=20/24</formula>
    </cfRule>
    <cfRule type="expression" dxfId="3492" priority="158">
      <formula>AND(B$9&gt;=14/24,B$9&lt;20/24)</formula>
    </cfRule>
    <cfRule type="expression" dxfId="3491" priority="159">
      <formula>AND(B$9&gt;=8/24,B$9&lt;14/24)</formula>
    </cfRule>
    <cfRule type="expression" dxfId="3490" priority="160">
      <formula>B$9&lt;8/24</formula>
    </cfRule>
  </conditionalFormatting>
  <conditionalFormatting sqref="B91:B92">
    <cfRule type="expression" dxfId="3489" priority="180">
      <formula>B91&gt;$AG91*1</formula>
    </cfRule>
  </conditionalFormatting>
  <conditionalFormatting sqref="B11:E13">
    <cfRule type="expression" dxfId="3488" priority="151">
      <formula>B$9&gt;=20/24</formula>
    </cfRule>
  </conditionalFormatting>
  <conditionalFormatting sqref="B11:E13">
    <cfRule type="expression" dxfId="3487" priority="152">
      <formula>AND(B$9&gt;=14/24,B$9&lt;20/24)</formula>
    </cfRule>
    <cfRule type="expression" dxfId="3486" priority="153">
      <formula>AND(B$9&gt;=8/24,B$9&lt;14/24)</formula>
    </cfRule>
    <cfRule type="expression" dxfId="3485" priority="154">
      <formula>B$9&lt;8/24</formula>
    </cfRule>
  </conditionalFormatting>
  <conditionalFormatting sqref="B14:E53">
    <cfRule type="expression" dxfId="3484" priority="145">
      <formula>B14&gt;$AG14*1</formula>
    </cfRule>
    <cfRule type="expression" dxfId="3483" priority="146">
      <formula>B$9&gt;=20/24</formula>
    </cfRule>
    <cfRule type="expression" dxfId="3482" priority="147">
      <formula>AND(B$9&gt;=14/24,B$9&lt;20/24)</formula>
    </cfRule>
    <cfRule type="expression" dxfId="3481" priority="148">
      <formula>AND(B$9&gt;=8/24,B$9&lt;14/24)</formula>
    </cfRule>
    <cfRule type="expression" dxfId="3480" priority="149">
      <formula>B$9&lt;8/24</formula>
    </cfRule>
  </conditionalFormatting>
  <conditionalFormatting sqref="B55:E68 B54:Q54">
    <cfRule type="expression" dxfId="3479" priority="139">
      <formula>B$9&lt;8/24</formula>
    </cfRule>
  </conditionalFormatting>
  <conditionalFormatting sqref="B55:E68 B70:E70 B54:Q54 B69:AF69">
    <cfRule type="expression" dxfId="3478" priority="136">
      <formula>B$9&gt;=20/24</formula>
    </cfRule>
    <cfRule type="expression" dxfId="3477" priority="137">
      <formula>AND(B$9&gt;=14/24,B$9&lt;20/24)</formula>
    </cfRule>
    <cfRule type="expression" dxfId="3476" priority="138">
      <formula>AND(B$9&gt;=8/24,B$9&lt;14/24)</formula>
    </cfRule>
  </conditionalFormatting>
  <conditionalFormatting sqref="B63:E65">
    <cfRule type="expression" dxfId="3475" priority="140">
      <formula>B63&gt;$AG63</formula>
    </cfRule>
  </conditionalFormatting>
  <conditionalFormatting sqref="B70:E70 B69:AF69">
    <cfRule type="expression" dxfId="3474" priority="155">
      <formula>B$9&lt;8/24</formula>
    </cfRule>
  </conditionalFormatting>
  <conditionalFormatting sqref="B11:E13 B70:E70 B69:AF69">
    <cfRule type="expression" dxfId="3473" priority="150">
      <formula>B11&gt;$AG11*1</formula>
    </cfRule>
  </conditionalFormatting>
  <conditionalFormatting sqref="B65:E65">
    <cfRule type="expression" dxfId="3472" priority="141">
      <formula>B$9&gt;=20/24</formula>
    </cfRule>
    <cfRule type="expression" dxfId="3471" priority="142">
      <formula>AND(B$9&gt;=14/24,B$9&lt;20/24)</formula>
    </cfRule>
    <cfRule type="expression" dxfId="3470" priority="143">
      <formula>AND(B$9&gt;=8/24,B$9&lt;14/24)</formula>
    </cfRule>
    <cfRule type="expression" dxfId="3469" priority="144">
      <formula>B$9&lt;8/24</formula>
    </cfRule>
  </conditionalFormatting>
  <conditionalFormatting sqref="B66:E68 B55:E62 B54:Q54 B69:AF69">
    <cfRule type="expression" dxfId="3468" priority="156">
      <formula>B54&gt;$AG54</formula>
    </cfRule>
  </conditionalFormatting>
  <conditionalFormatting sqref="B76:E77">
    <cfRule type="expression" dxfId="3467" priority="128">
      <formula>B$9&gt;=20/24</formula>
    </cfRule>
  </conditionalFormatting>
  <conditionalFormatting sqref="B76:E77">
    <cfRule type="expression" dxfId="3466" priority="129">
      <formula>AND(B$9&gt;=14/24,B$9&lt;20/24)</formula>
    </cfRule>
    <cfRule type="expression" dxfId="3465" priority="130">
      <formula>AND(B$9&gt;=8/24,B$9&lt;14/24)</formula>
    </cfRule>
    <cfRule type="expression" dxfId="3464" priority="131">
      <formula>B$9&lt;8/24</formula>
    </cfRule>
  </conditionalFormatting>
  <conditionalFormatting sqref="B72:E75">
    <cfRule type="expression" dxfId="3463" priority="118">
      <formula>B72&gt;$AG72*1</formula>
    </cfRule>
  </conditionalFormatting>
  <conditionalFormatting sqref="B73:E75">
    <cfRule type="expression" dxfId="3462" priority="119">
      <formula>B$9&gt;=20/24</formula>
    </cfRule>
    <cfRule type="expression" dxfId="3461" priority="120">
      <formula>AND(B$9&gt;=14/24,B$9&lt;20/24)</formula>
    </cfRule>
    <cfRule type="expression" dxfId="3460" priority="121">
      <formula>AND(B$9&gt;=8/24,B$9&lt;14/24)</formula>
    </cfRule>
    <cfRule type="expression" dxfId="3459" priority="122">
      <formula>B$9&lt;8/24</formula>
    </cfRule>
  </conditionalFormatting>
  <conditionalFormatting sqref="B76:E77">
    <cfRule type="expression" dxfId="3458" priority="127">
      <formula>B76&gt;$AG76*1</formula>
    </cfRule>
  </conditionalFormatting>
  <conditionalFormatting sqref="B72:E72 B76:E77">
    <cfRule type="expression" dxfId="3457" priority="132">
      <formula>B$9&gt;=20/24</formula>
    </cfRule>
    <cfRule type="expression" dxfId="3456" priority="133">
      <formula>AND(B$9&gt;=14/24,B$9&lt;20/24)</formula>
    </cfRule>
    <cfRule type="expression" dxfId="3455" priority="134">
      <formula>AND(B$9&gt;=8/24,B$9&lt;14/24)</formula>
    </cfRule>
    <cfRule type="expression" dxfId="3454" priority="135">
      <formula>B$9&lt;8/24</formula>
    </cfRule>
  </conditionalFormatting>
  <conditionalFormatting sqref="B73:E75">
    <cfRule type="expression" dxfId="3453" priority="123">
      <formula>B$9&gt;=20/24</formula>
    </cfRule>
    <cfRule type="expression" dxfId="3452" priority="124">
      <formula>AND(B$9&gt;=14/24,B$9&lt;20/24)</formula>
    </cfRule>
    <cfRule type="expression" dxfId="3451" priority="125">
      <formula>AND(B$9&gt;=8/24,B$9&lt;14/24)</formula>
    </cfRule>
    <cfRule type="expression" dxfId="3450" priority="126">
      <formula>B$9&lt;8/24</formula>
    </cfRule>
  </conditionalFormatting>
  <conditionalFormatting sqref="B85:E89">
    <cfRule type="expression" dxfId="3449" priority="106">
      <formula>B$9&gt;=20/24</formula>
    </cfRule>
  </conditionalFormatting>
  <conditionalFormatting sqref="B85:E89">
    <cfRule type="expression" dxfId="3448" priority="107">
      <formula>AND(B$9&gt;=14/24,B$9&lt;20/24)</formula>
    </cfRule>
    <cfRule type="expression" dxfId="3447" priority="108">
      <formula>AND(B$9&gt;=8/24,B$9&lt;14/24)</formula>
    </cfRule>
    <cfRule type="expression" dxfId="3446" priority="109">
      <formula>B$9&lt;8/24</formula>
    </cfRule>
  </conditionalFormatting>
  <conditionalFormatting sqref="B79:E89">
    <cfRule type="expression" dxfId="3445" priority="105">
      <formula>B79&gt;$AG79*1</formula>
    </cfRule>
  </conditionalFormatting>
  <conditionalFormatting sqref="B84:E84">
    <cfRule type="expression" dxfId="3444" priority="110">
      <formula>B$9&gt;=20/24</formula>
    </cfRule>
    <cfRule type="expression" dxfId="3443" priority="111">
      <formula>AND(B$9&gt;=14/24,B$9&lt;20/24)</formula>
    </cfRule>
    <cfRule type="expression" dxfId="3442" priority="112">
      <formula>AND(B$9&gt;=8/24,B$9&lt;14/24)</formula>
    </cfRule>
    <cfRule type="expression" dxfId="3441" priority="113">
      <formula>B$9&lt;8/24</formula>
    </cfRule>
  </conditionalFormatting>
  <conditionalFormatting sqref="B80:E83">
    <cfRule type="expression" dxfId="3440" priority="114">
      <formula>B$9&gt;=20/24</formula>
    </cfRule>
    <cfRule type="expression" dxfId="3439" priority="115">
      <formula>AND(B$9&gt;=14/24,B$9&lt;20/24)</formula>
    </cfRule>
    <cfRule type="expression" dxfId="3438" priority="116">
      <formula>AND(B$9&gt;=8/24,B$9&lt;14/24)</formula>
    </cfRule>
    <cfRule type="expression" dxfId="3437" priority="117">
      <formula>B$9&lt;8/24</formula>
    </cfRule>
  </conditionalFormatting>
  <conditionalFormatting sqref="B79:E84">
    <cfRule type="expression" dxfId="3436" priority="101">
      <formula>B$9&gt;=20/24</formula>
    </cfRule>
    <cfRule type="expression" dxfId="3435" priority="102">
      <formula>AND(B$9&gt;=14/24,B$9&lt;20/24)</formula>
    </cfRule>
    <cfRule type="expression" dxfId="3434" priority="103">
      <formula>AND(B$9&gt;=8/24,B$9&lt;14/24)</formula>
    </cfRule>
    <cfRule type="expression" dxfId="3433" priority="104">
      <formula>B$9&lt;8/24</formula>
    </cfRule>
  </conditionalFormatting>
  <conditionalFormatting sqref="B93:D95">
    <cfRule type="expression" dxfId="3432" priority="97">
      <formula>B$9&gt;=20/24</formula>
    </cfRule>
  </conditionalFormatting>
  <conditionalFormatting sqref="B93:D95">
    <cfRule type="expression" dxfId="3431" priority="98">
      <formula>AND(B$9&gt;=14/24,B$9&lt;20/24)</formula>
    </cfRule>
    <cfRule type="expression" dxfId="3430" priority="99">
      <formula>AND(B$9&gt;=8/24,B$9&lt;14/24)</formula>
    </cfRule>
    <cfRule type="expression" dxfId="3429" priority="100">
      <formula>B$9&lt;8/24</formula>
    </cfRule>
  </conditionalFormatting>
  <conditionalFormatting sqref="B93:D95">
    <cfRule type="expression" dxfId="3428" priority="96">
      <formula>B93&gt;$AG93*1</formula>
    </cfRule>
  </conditionalFormatting>
  <conditionalFormatting sqref="B126:C133">
    <cfRule type="expression" dxfId="3427" priority="92">
      <formula>B$9&gt;=20/24</formula>
    </cfRule>
  </conditionalFormatting>
  <conditionalFormatting sqref="B126:C133">
    <cfRule type="expression" dxfId="3426" priority="93">
      <formula>AND(B$9&gt;=14/24,B$9&lt;20/24)</formula>
    </cfRule>
    <cfRule type="expression" dxfId="3425" priority="94">
      <formula>AND(B$9&gt;=8/24,B$9&lt;14/24)</formula>
    </cfRule>
    <cfRule type="expression" dxfId="3424" priority="95">
      <formula>B$9&lt;8/24</formula>
    </cfRule>
  </conditionalFormatting>
  <conditionalFormatting sqref="B137:C151">
    <cfRule type="expression" dxfId="3423" priority="88">
      <formula>B$9&gt;=20/24</formula>
    </cfRule>
  </conditionalFormatting>
  <conditionalFormatting sqref="B137:C151">
    <cfRule type="expression" dxfId="3422" priority="89">
      <formula>AND(B$9&gt;=14/24,B$9&lt;20/24)</formula>
    </cfRule>
    <cfRule type="expression" dxfId="3421" priority="90">
      <formula>AND(B$9&gt;=8/24,B$9&lt;14/24)</formula>
    </cfRule>
    <cfRule type="expression" dxfId="3420" priority="91">
      <formula>B$9&lt;8/24</formula>
    </cfRule>
  </conditionalFormatting>
  <conditionalFormatting sqref="F91:F92 F78 F71">
    <cfRule type="expression" dxfId="3419" priority="83">
      <formula>F71&gt;$AG71*1</formula>
    </cfRule>
  </conditionalFormatting>
  <conditionalFormatting sqref="F78">
    <cfRule type="expression" dxfId="3418" priority="84">
      <formula>F$9&gt;=20/24</formula>
    </cfRule>
    <cfRule type="expression" dxfId="3417" priority="85">
      <formula>AND(F$9&gt;=14/24,F$9&lt;20/24)</formula>
    </cfRule>
    <cfRule type="expression" dxfId="3416" priority="86">
      <formula>AND(F$9&gt;=8/24,F$9&lt;14/24)</formula>
    </cfRule>
    <cfRule type="expression" dxfId="3415" priority="87">
      <formula>F$9&lt;8/24</formula>
    </cfRule>
  </conditionalFormatting>
  <conditionalFormatting sqref="F11:Q13">
    <cfRule type="expression" dxfId="3414" priority="77">
      <formula>F$9&gt;=20/24</formula>
    </cfRule>
  </conditionalFormatting>
  <conditionalFormatting sqref="F11:Q13">
    <cfRule type="expression" dxfId="3413" priority="78">
      <formula>AND(F$9&gt;=14/24,F$9&lt;20/24)</formula>
    </cfRule>
    <cfRule type="expression" dxfId="3412" priority="79">
      <formula>AND(F$9&gt;=8/24,F$9&lt;14/24)</formula>
    </cfRule>
    <cfRule type="expression" dxfId="3411" priority="80">
      <formula>F$9&lt;8/24</formula>
    </cfRule>
  </conditionalFormatting>
  <conditionalFormatting sqref="F14:Q53">
    <cfRule type="expression" dxfId="3410" priority="71">
      <formula>F14&gt;$AG14*1</formula>
    </cfRule>
    <cfRule type="expression" dxfId="3409" priority="72">
      <formula>F$9&gt;=20/24</formula>
    </cfRule>
    <cfRule type="expression" dxfId="3408" priority="73">
      <formula>AND(F$9&gt;=14/24,F$9&lt;20/24)</formula>
    </cfRule>
    <cfRule type="expression" dxfId="3407" priority="74">
      <formula>AND(F$9&gt;=8/24,F$9&lt;14/24)</formula>
    </cfRule>
    <cfRule type="expression" dxfId="3406" priority="75">
      <formula>F$9&lt;8/24</formula>
    </cfRule>
  </conditionalFormatting>
  <conditionalFormatting sqref="F55:Q68">
    <cfRule type="expression" dxfId="3405" priority="65">
      <formula>F$9&lt;8/24</formula>
    </cfRule>
  </conditionalFormatting>
  <conditionalFormatting sqref="F55:Q68 F70:Q70">
    <cfRule type="expression" dxfId="3404" priority="62">
      <formula>F$9&gt;=20/24</formula>
    </cfRule>
    <cfRule type="expression" dxfId="3403" priority="63">
      <formula>AND(F$9&gt;=14/24,F$9&lt;20/24)</formula>
    </cfRule>
    <cfRule type="expression" dxfId="3402" priority="64">
      <formula>AND(F$9&gt;=8/24,F$9&lt;14/24)</formula>
    </cfRule>
  </conditionalFormatting>
  <conditionalFormatting sqref="F63:Q65">
    <cfRule type="expression" dxfId="3401" priority="66">
      <formula>F63&gt;$AG63</formula>
    </cfRule>
  </conditionalFormatting>
  <conditionalFormatting sqref="F70:Q70">
    <cfRule type="expression" dxfId="3400" priority="81">
      <formula>F$9&lt;8/24</formula>
    </cfRule>
  </conditionalFormatting>
  <conditionalFormatting sqref="F11:Q13 F70:Q70">
    <cfRule type="expression" dxfId="3399" priority="76">
      <formula>F11&gt;$AG11*1</formula>
    </cfRule>
  </conditionalFormatting>
  <conditionalFormatting sqref="F65:Q65">
    <cfRule type="expression" dxfId="3398" priority="67">
      <formula>F$9&gt;=20/24</formula>
    </cfRule>
    <cfRule type="expression" dxfId="3397" priority="68">
      <formula>AND(F$9&gt;=14/24,F$9&lt;20/24)</formula>
    </cfRule>
    <cfRule type="expression" dxfId="3396" priority="69">
      <formula>AND(F$9&gt;=8/24,F$9&lt;14/24)</formula>
    </cfRule>
    <cfRule type="expression" dxfId="3395" priority="70">
      <formula>F$9&lt;8/24</formula>
    </cfRule>
  </conditionalFormatting>
  <conditionalFormatting sqref="F66:Q68 F55:Q62">
    <cfRule type="expression" dxfId="3394" priority="82">
      <formula>F55&gt;$AG55</formula>
    </cfRule>
  </conditionalFormatting>
  <conditionalFormatting sqref="F76:Q77">
    <cfRule type="expression" dxfId="3393" priority="54">
      <formula>F$9&gt;=20/24</formula>
    </cfRule>
  </conditionalFormatting>
  <conditionalFormatting sqref="F76:Q77">
    <cfRule type="expression" dxfId="3392" priority="55">
      <formula>AND(F$9&gt;=14/24,F$9&lt;20/24)</formula>
    </cfRule>
    <cfRule type="expression" dxfId="3391" priority="56">
      <formula>AND(F$9&gt;=8/24,F$9&lt;14/24)</formula>
    </cfRule>
    <cfRule type="expression" dxfId="3390" priority="57">
      <formula>F$9&lt;8/24</formula>
    </cfRule>
  </conditionalFormatting>
  <conditionalFormatting sqref="F72:Q75">
    <cfRule type="expression" dxfId="3389" priority="44">
      <formula>F72&gt;$AG72*1</formula>
    </cfRule>
  </conditionalFormatting>
  <conditionalFormatting sqref="F73:Q75">
    <cfRule type="expression" dxfId="3388" priority="45">
      <formula>F$9&gt;=20/24</formula>
    </cfRule>
    <cfRule type="expression" dxfId="3387" priority="46">
      <formula>AND(F$9&gt;=14/24,F$9&lt;20/24)</formula>
    </cfRule>
    <cfRule type="expression" dxfId="3386" priority="47">
      <formula>AND(F$9&gt;=8/24,F$9&lt;14/24)</formula>
    </cfRule>
    <cfRule type="expression" dxfId="3385" priority="48">
      <formula>F$9&lt;8/24</formula>
    </cfRule>
  </conditionalFormatting>
  <conditionalFormatting sqref="F76:Q77">
    <cfRule type="expression" dxfId="3384" priority="53">
      <formula>F76&gt;$AG76*1</formula>
    </cfRule>
  </conditionalFormatting>
  <conditionalFormatting sqref="F72:Q72 F76:Q77">
    <cfRule type="expression" dxfId="3383" priority="58">
      <formula>F$9&gt;=20/24</formula>
    </cfRule>
    <cfRule type="expression" dxfId="3382" priority="59">
      <formula>AND(F$9&gt;=14/24,F$9&lt;20/24)</formula>
    </cfRule>
    <cfRule type="expression" dxfId="3381" priority="60">
      <formula>AND(F$9&gt;=8/24,F$9&lt;14/24)</formula>
    </cfRule>
    <cfRule type="expression" dxfId="3380" priority="61">
      <formula>F$9&lt;8/24</formula>
    </cfRule>
  </conditionalFormatting>
  <conditionalFormatting sqref="F73:Y75">
    <cfRule type="expression" dxfId="3379" priority="49">
      <formula>F$9&gt;=20/24</formula>
    </cfRule>
    <cfRule type="expression" dxfId="3378" priority="50">
      <formula>AND(F$9&gt;=14/24,F$9&lt;20/24)</formula>
    </cfRule>
    <cfRule type="expression" dxfId="3377" priority="51">
      <formula>AND(F$9&gt;=8/24,F$9&lt;14/24)</formula>
    </cfRule>
    <cfRule type="expression" dxfId="3376" priority="52">
      <formula>F$9&lt;8/24</formula>
    </cfRule>
  </conditionalFormatting>
  <conditionalFormatting sqref="F85:O89 B90:O90 P85:Q90">
    <cfRule type="expression" dxfId="3375" priority="32">
      <formula>B$9&gt;=20/24</formula>
    </cfRule>
  </conditionalFormatting>
  <conditionalFormatting sqref="F85:O89 B90:O90 P85:Q90">
    <cfRule type="expression" dxfId="3374" priority="33">
      <formula>AND(B$9&gt;=14/24,B$9&lt;20/24)</formula>
    </cfRule>
    <cfRule type="expression" dxfId="3373" priority="34">
      <formula>AND(B$9&gt;=8/24,B$9&lt;14/24)</formula>
    </cfRule>
    <cfRule type="expression" dxfId="3372" priority="35">
      <formula>B$9&lt;8/24</formula>
    </cfRule>
  </conditionalFormatting>
  <conditionalFormatting sqref="F79:O89 B90:O90 P79:Q90">
    <cfRule type="expression" dxfId="3371" priority="31">
      <formula>B79&gt;$AG79*1</formula>
    </cfRule>
  </conditionalFormatting>
  <conditionalFormatting sqref="F84:Q84">
    <cfRule type="expression" dxfId="3370" priority="36">
      <formula>F$9&gt;=20/24</formula>
    </cfRule>
    <cfRule type="expression" dxfId="3369" priority="37">
      <formula>AND(F$9&gt;=14/24,F$9&lt;20/24)</formula>
    </cfRule>
    <cfRule type="expression" dxfId="3368" priority="38">
      <formula>AND(F$9&gt;=8/24,F$9&lt;14/24)</formula>
    </cfRule>
    <cfRule type="expression" dxfId="3367" priority="39">
      <formula>F$9&lt;8/24</formula>
    </cfRule>
  </conditionalFormatting>
  <conditionalFormatting sqref="F80:Y83">
    <cfRule type="expression" dxfId="3366" priority="40">
      <formula>F$9&gt;=20/24</formula>
    </cfRule>
    <cfRule type="expression" dxfId="3365" priority="41">
      <formula>AND(F$9&gt;=14/24,F$9&lt;20/24)</formula>
    </cfRule>
    <cfRule type="expression" dxfId="3364" priority="42">
      <formula>AND(F$9&gt;=8/24,F$9&lt;14/24)</formula>
    </cfRule>
    <cfRule type="expression" dxfId="3363" priority="43">
      <formula>F$9&lt;8/24</formula>
    </cfRule>
  </conditionalFormatting>
  <conditionalFormatting sqref="F79:Y84">
    <cfRule type="expression" dxfId="3362" priority="27">
      <formula>F$9&gt;=20/24</formula>
    </cfRule>
    <cfRule type="expression" dxfId="3361" priority="28">
      <formula>AND(F$9&gt;=14/24,F$9&lt;20/24)</formula>
    </cfRule>
    <cfRule type="expression" dxfId="3360" priority="29">
      <formula>AND(F$9&gt;=8/24,F$9&lt;14/24)</formula>
    </cfRule>
    <cfRule type="expression" dxfId="3359" priority="30">
      <formula>F$9&lt;8/24</formula>
    </cfRule>
  </conditionalFormatting>
  <conditionalFormatting sqref="F93:Q95">
    <cfRule type="expression" dxfId="3358" priority="23">
      <formula>F$9&gt;=20/24</formula>
    </cfRule>
  </conditionalFormatting>
  <conditionalFormatting sqref="F93:Q95">
    <cfRule type="expression" dxfId="3357" priority="24">
      <formula>AND(F$9&gt;=14/24,F$9&lt;20/24)</formula>
    </cfRule>
    <cfRule type="expression" dxfId="3356" priority="25">
      <formula>AND(F$9&gt;=8/24,F$9&lt;14/24)</formula>
    </cfRule>
    <cfRule type="expression" dxfId="3355" priority="26">
      <formula>F$9&lt;8/24</formula>
    </cfRule>
  </conditionalFormatting>
  <conditionalFormatting sqref="F93:Q95">
    <cfRule type="expression" dxfId="3354" priority="22">
      <formula>F93&gt;$AG93*1</formula>
    </cfRule>
  </conditionalFormatting>
  <conditionalFormatting sqref="R103:R107">
    <cfRule type="expression" dxfId="3353" priority="10">
      <formula>R$9&gt;=20/24</formula>
    </cfRule>
  </conditionalFormatting>
  <conditionalFormatting sqref="R103:R107">
    <cfRule type="expression" dxfId="3352" priority="11">
      <formula>AND(R$9&gt;=14/24,R$9&lt;20/24)</formula>
    </cfRule>
    <cfRule type="expression" dxfId="3351" priority="12">
      <formula>AND(R$9&gt;=8/24,R$9&lt;14/24)</formula>
    </cfRule>
    <cfRule type="expression" dxfId="3350" priority="13">
      <formula>R$9&lt;8/24</formula>
    </cfRule>
  </conditionalFormatting>
  <conditionalFormatting sqref="R97:R107">
    <cfRule type="expression" dxfId="3349" priority="9">
      <formula>R97&gt;$AG97*1</formula>
    </cfRule>
  </conditionalFormatting>
  <conditionalFormatting sqref="R102">
    <cfRule type="expression" dxfId="3348" priority="14">
      <formula>R$9&gt;=20/24</formula>
    </cfRule>
    <cfRule type="expression" dxfId="3347" priority="15">
      <formula>AND(R$9&gt;=14/24,R$9&lt;20/24)</formula>
    </cfRule>
    <cfRule type="expression" dxfId="3346" priority="16">
      <formula>AND(R$9&gt;=8/24,R$9&lt;14/24)</formula>
    </cfRule>
    <cfRule type="expression" dxfId="3345" priority="17">
      <formula>R$9&lt;8/24</formula>
    </cfRule>
  </conditionalFormatting>
  <conditionalFormatting sqref="R97:R101">
    <cfRule type="expression" dxfId="3344" priority="18">
      <formula>R$9&gt;=20/24</formula>
    </cfRule>
    <cfRule type="expression" dxfId="3343" priority="19">
      <formula>AND(R$9&gt;=14/24,R$9&lt;20/24)</formula>
    </cfRule>
    <cfRule type="expression" dxfId="3342" priority="20">
      <formula>AND(R$9&gt;=8/24,R$9&lt;14/24)</formula>
    </cfRule>
    <cfRule type="expression" dxfId="3341" priority="21">
      <formula>R$9&lt;8/24</formula>
    </cfRule>
  </conditionalFormatting>
  <conditionalFormatting sqref="R98:R101">
    <cfRule type="expression" dxfId="3340" priority="5">
      <formula>R$9&gt;=20/24</formula>
    </cfRule>
    <cfRule type="expression" dxfId="3339" priority="6">
      <formula>AND(R$9&gt;=14/24,R$9&lt;20/24)</formula>
    </cfRule>
    <cfRule type="expression" dxfId="3338" priority="7">
      <formula>AND(R$9&gt;=8/24,R$9&lt;14/24)</formula>
    </cfRule>
    <cfRule type="expression" dxfId="3337" priority="8">
      <formula>R$9&lt;8/24</formula>
    </cfRule>
  </conditionalFormatting>
  <conditionalFormatting sqref="R97:R102">
    <cfRule type="expression" dxfId="3336" priority="1">
      <formula>R$9&gt;=20/24</formula>
    </cfRule>
    <cfRule type="expression" dxfId="3335" priority="2">
      <formula>AND(R$9&gt;=14/24,R$9&lt;20/24)</formula>
    </cfRule>
    <cfRule type="expression" dxfId="3334" priority="3">
      <formula>AND(R$9&gt;=8/24,R$9&lt;14/24)</formula>
    </cfRule>
    <cfRule type="expression" dxfId="3333" priority="4">
      <formula>R$9&lt;8/24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0"/>
  <dimension ref="A1:CJ305"/>
  <sheetViews>
    <sheetView zoomScale="106" zoomScaleNormal="106" workbookViewId="0">
      <pane xSplit="1" ySplit="10" topLeftCell="H92" activePane="bottomRight" state="frozen"/>
      <selection activeCell="C158" sqref="C158"/>
      <selection pane="topRight" activeCell="C158" sqref="C158"/>
      <selection pane="bottomLeft" activeCell="C158" sqref="C158"/>
      <selection pane="bottomRight" activeCell="R7" sqref="R7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2080/10/9</v>
      </c>
      <c r="C4" s="230"/>
      <c r="D4" s="230"/>
      <c r="E4" s="231" t="str">
        <f ca="1">"2080/"&amp;"10/"&amp;INT(MID(CELL("filename",G6),FIND("]",CELL("filename",G6))+1,200))</f>
        <v>2080/10/9</v>
      </c>
      <c r="F4" s="231"/>
      <c r="G4" s="231"/>
      <c r="H4" s="231" t="str">
        <f ca="1">TEXT(E4,"dddd")</f>
        <v>Wednesday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131.19999999999999</v>
      </c>
      <c r="C5" s="30">
        <f t="shared" si="0"/>
        <v>140.5</v>
      </c>
      <c r="D5" s="30">
        <f t="shared" si="0"/>
        <v>169.7</v>
      </c>
      <c r="E5" s="30">
        <f t="shared" si="0"/>
        <v>255.79999999999998</v>
      </c>
      <c r="F5" s="30">
        <f t="shared" si="0"/>
        <v>233.90000000000003</v>
      </c>
      <c r="G5" s="30">
        <f t="shared" si="0"/>
        <v>151.9</v>
      </c>
      <c r="H5" s="30">
        <f t="shared" si="0"/>
        <v>224.7</v>
      </c>
      <c r="I5" s="30">
        <f t="shared" si="0"/>
        <v>290</v>
      </c>
      <c r="J5" s="30">
        <f t="shared" si="0"/>
        <v>289.2</v>
      </c>
      <c r="K5" s="30">
        <f t="shared" si="0"/>
        <v>284.89999999999998</v>
      </c>
      <c r="L5" s="30">
        <f t="shared" si="0"/>
        <v>322</v>
      </c>
      <c r="M5" s="30">
        <f t="shared" si="0"/>
        <v>322</v>
      </c>
      <c r="N5" s="30">
        <f t="shared" si="0"/>
        <v>393.7</v>
      </c>
      <c r="O5" s="30">
        <f t="shared" si="0"/>
        <v>393.7</v>
      </c>
      <c r="P5" s="30">
        <f t="shared" si="0"/>
        <v>393.7</v>
      </c>
      <c r="Q5" s="30">
        <f t="shared" si="0"/>
        <v>501.6</v>
      </c>
      <c r="R5" s="30">
        <f t="shared" si="0"/>
        <v>760</v>
      </c>
      <c r="S5" s="30">
        <f t="shared" si="0"/>
        <v>685.8</v>
      </c>
      <c r="T5" s="30">
        <f t="shared" si="0"/>
        <v>778.69999999999993</v>
      </c>
      <c r="U5" s="30">
        <f t="shared" si="0"/>
        <v>724.3</v>
      </c>
      <c r="V5" s="30">
        <f t="shared" si="0"/>
        <v>724.3</v>
      </c>
      <c r="W5" s="30">
        <f t="shared" si="0"/>
        <v>412.7</v>
      </c>
      <c r="X5" s="30">
        <f t="shared" si="0"/>
        <v>147.4</v>
      </c>
      <c r="Y5" s="30">
        <f t="shared" si="0"/>
        <v>131.5</v>
      </c>
      <c r="Z5" s="30">
        <f t="shared" si="0"/>
        <v>129.6</v>
      </c>
      <c r="AA5" s="30">
        <f>AB108</f>
        <v>124</v>
      </c>
      <c r="AB5" s="30">
        <f t="shared" si="0"/>
        <v>145.20000000000002</v>
      </c>
      <c r="AC5" s="30">
        <f t="shared" si="0"/>
        <v>177.3</v>
      </c>
      <c r="AD5" s="30">
        <f t="shared" si="0"/>
        <v>137.1</v>
      </c>
      <c r="AE5" s="30">
        <f t="shared" si="0"/>
        <v>170.1</v>
      </c>
      <c r="AF5" s="30">
        <f>B108</f>
        <v>83.1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Load=1568</v>
      </c>
      <c r="B7" s="35">
        <f t="shared" ref="B7:AF7" si="1">B116</f>
        <v>1726.2</v>
      </c>
      <c r="C7" s="35">
        <f t="shared" si="1"/>
        <v>1708.7</v>
      </c>
      <c r="D7" s="35">
        <f t="shared" si="1"/>
        <v>1665.7</v>
      </c>
      <c r="E7" s="35">
        <f t="shared" si="1"/>
        <v>1594.3000000000002</v>
      </c>
      <c r="F7" s="35">
        <f t="shared" si="1"/>
        <v>1596.8999999999999</v>
      </c>
      <c r="G7" s="35">
        <f t="shared" si="1"/>
        <v>1568.4</v>
      </c>
      <c r="H7" s="35">
        <f t="shared" si="1"/>
        <v>1572.7000000000003</v>
      </c>
      <c r="I7" s="35">
        <f t="shared" si="1"/>
        <v>1572.2</v>
      </c>
      <c r="J7" s="35">
        <f t="shared" si="1"/>
        <v>1731.9</v>
      </c>
      <c r="K7" s="35">
        <f t="shared" si="1"/>
        <v>1747.7</v>
      </c>
      <c r="L7" s="35">
        <f t="shared" si="1"/>
        <v>1845.6</v>
      </c>
      <c r="M7" s="35">
        <f t="shared" si="1"/>
        <v>1833.7</v>
      </c>
      <c r="N7" s="35">
        <f t="shared" si="1"/>
        <v>1833.7</v>
      </c>
      <c r="O7" s="35">
        <f t="shared" si="1"/>
        <v>1847.3</v>
      </c>
      <c r="P7" s="35">
        <f t="shared" si="1"/>
        <v>1847.3</v>
      </c>
      <c r="Q7" s="35">
        <f t="shared" si="1"/>
        <v>1847.3</v>
      </c>
      <c r="R7" s="35">
        <f t="shared" si="1"/>
        <v>1926.4</v>
      </c>
      <c r="S7" s="35">
        <f t="shared" si="1"/>
        <v>2102.4</v>
      </c>
      <c r="T7" s="35">
        <f t="shared" si="1"/>
        <v>1872.37</v>
      </c>
      <c r="U7" s="35">
        <f t="shared" si="1"/>
        <v>1940.67</v>
      </c>
      <c r="V7" s="35">
        <f t="shared" si="1"/>
        <v>1956.2699999999998</v>
      </c>
      <c r="W7" s="35">
        <f t="shared" si="1"/>
        <v>1956.2699999999998</v>
      </c>
      <c r="X7" s="35">
        <f t="shared" si="1"/>
        <v>1800.17</v>
      </c>
      <c r="Y7" s="35">
        <f t="shared" si="1"/>
        <v>1940.8700000000003</v>
      </c>
      <c r="Z7" s="35">
        <f t="shared" si="1"/>
        <v>2135.5000000000005</v>
      </c>
      <c r="AA7" s="35">
        <f t="shared" si="1"/>
        <v>2088.4000000000005</v>
      </c>
      <c r="AB7" s="35">
        <f>AB116</f>
        <v>1910.5000000000002</v>
      </c>
      <c r="AC7" s="35">
        <f t="shared" si="1"/>
        <v>1995.7</v>
      </c>
      <c r="AD7" s="35">
        <f t="shared" si="1"/>
        <v>1951.8000000000002</v>
      </c>
      <c r="AE7" s="35">
        <f t="shared" si="1"/>
        <v>1773.2</v>
      </c>
      <c r="AF7" s="35">
        <f t="shared" si="1"/>
        <v>1780.2000000000003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2135.5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2135.5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28.2</v>
      </c>
      <c r="C11" s="43">
        <v>28.2</v>
      </c>
      <c r="D11" s="43">
        <v>28.2</v>
      </c>
      <c r="E11" s="43">
        <v>28.2</v>
      </c>
      <c r="F11" s="43">
        <v>31.2</v>
      </c>
      <c r="G11" s="43">
        <v>22.6</v>
      </c>
      <c r="H11" s="43">
        <v>26.3</v>
      </c>
      <c r="I11" s="43">
        <v>26.3</v>
      </c>
      <c r="J11" s="43">
        <v>30</v>
      </c>
      <c r="K11" s="43">
        <v>29.1</v>
      </c>
      <c r="L11" s="43">
        <v>27.1</v>
      </c>
      <c r="M11" s="43">
        <v>27.1</v>
      </c>
      <c r="N11" s="43">
        <v>27.1</v>
      </c>
      <c r="O11" s="43">
        <v>27.1</v>
      </c>
      <c r="P11" s="43">
        <v>27.1</v>
      </c>
      <c r="Q11" s="43">
        <v>27.1</v>
      </c>
      <c r="R11" s="43">
        <v>27.1</v>
      </c>
      <c r="S11" s="43">
        <v>27.1</v>
      </c>
      <c r="T11" s="43">
        <v>27.1</v>
      </c>
      <c r="U11" s="43">
        <v>27.1</v>
      </c>
      <c r="V11" s="43">
        <v>27.1</v>
      </c>
      <c r="W11" s="43">
        <v>27.1</v>
      </c>
      <c r="X11" s="43">
        <v>27.1</v>
      </c>
      <c r="Y11" s="43">
        <v>25.2</v>
      </c>
      <c r="Z11" s="43">
        <v>25.2</v>
      </c>
      <c r="AA11" s="43">
        <v>25.2</v>
      </c>
      <c r="AB11" s="43">
        <v>28.2</v>
      </c>
      <c r="AC11" s="43">
        <v>28.2</v>
      </c>
      <c r="AD11" s="43">
        <v>28.2</v>
      </c>
      <c r="AE11" s="43">
        <v>28.2</v>
      </c>
      <c r="AF11" s="43">
        <v>28.2</v>
      </c>
      <c r="AG11" s="45">
        <v>86</v>
      </c>
      <c r="AH11" s="46">
        <f t="shared" ref="AH11:AH74" si="2">MAX(B11:AF11)</f>
        <v>31.2</v>
      </c>
      <c r="AI11" s="47">
        <f t="shared" ref="AI11:AI74" si="3">MIN(B11:AF11)</f>
        <v>22.6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</v>
      </c>
      <c r="C12" s="43">
        <v>22</v>
      </c>
      <c r="D12" s="43">
        <v>22</v>
      </c>
      <c r="E12" s="43">
        <v>22</v>
      </c>
      <c r="F12" s="43">
        <v>22.9</v>
      </c>
      <c r="G12" s="43">
        <v>18.899999999999999</v>
      </c>
      <c r="H12" s="43">
        <v>21</v>
      </c>
      <c r="I12" s="43">
        <v>21</v>
      </c>
      <c r="J12" s="43">
        <v>22.9</v>
      </c>
      <c r="K12" s="43">
        <v>22.9</v>
      </c>
      <c r="L12" s="43">
        <v>22</v>
      </c>
      <c r="M12" s="43">
        <v>22</v>
      </c>
      <c r="N12" s="43">
        <v>22</v>
      </c>
      <c r="O12" s="43">
        <v>22</v>
      </c>
      <c r="P12" s="43">
        <v>22</v>
      </c>
      <c r="Q12" s="43">
        <v>22</v>
      </c>
      <c r="R12" s="43">
        <v>22</v>
      </c>
      <c r="S12" s="43">
        <v>22</v>
      </c>
      <c r="T12" s="43">
        <v>22</v>
      </c>
      <c r="U12" s="43">
        <v>22</v>
      </c>
      <c r="V12" s="43">
        <v>22</v>
      </c>
      <c r="W12" s="43">
        <v>22</v>
      </c>
      <c r="X12" s="43">
        <v>22</v>
      </c>
      <c r="Y12" s="43">
        <v>22.7</v>
      </c>
      <c r="Z12" s="43">
        <v>22.7</v>
      </c>
      <c r="AA12" s="43">
        <v>22.7</v>
      </c>
      <c r="AB12" s="43">
        <v>19.899999999999999</v>
      </c>
      <c r="AC12" s="43">
        <v>19.899999999999999</v>
      </c>
      <c r="AD12" s="43">
        <v>19.899999999999999</v>
      </c>
      <c r="AE12" s="43">
        <v>19.899999999999999</v>
      </c>
      <c r="AF12" s="43">
        <v>19.899999999999999</v>
      </c>
      <c r="AG12" s="48">
        <v>82</v>
      </c>
      <c r="AH12" s="46">
        <f t="shared" si="2"/>
        <v>22.9</v>
      </c>
      <c r="AI12" s="47">
        <f t="shared" si="3"/>
        <v>18.899999999999999</v>
      </c>
      <c r="AK12" s="49"/>
      <c r="AL12" s="50" t="str">
        <f ca="1">MID(CELL("filename",C7),FIND("]",CELL("filename",C7))+1,600)</f>
        <v>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36.6</v>
      </c>
      <c r="C13" s="43">
        <v>36.6</v>
      </c>
      <c r="D13" s="43">
        <v>36.6</v>
      </c>
      <c r="E13" s="43">
        <v>36.6</v>
      </c>
      <c r="F13" s="43">
        <v>36.4</v>
      </c>
      <c r="G13" s="43">
        <v>36.4</v>
      </c>
      <c r="H13" s="43">
        <v>36.4</v>
      </c>
      <c r="I13" s="43">
        <v>36.4</v>
      </c>
      <c r="J13" s="43">
        <v>36.4</v>
      </c>
      <c r="K13" s="43">
        <v>34.5</v>
      </c>
      <c r="L13" s="43">
        <v>34.5</v>
      </c>
      <c r="M13" s="43">
        <v>34.5</v>
      </c>
      <c r="N13" s="43">
        <v>34.5</v>
      </c>
      <c r="O13" s="43">
        <v>34.5</v>
      </c>
      <c r="P13" s="43">
        <v>34.5</v>
      </c>
      <c r="Q13" s="43">
        <v>34.5</v>
      </c>
      <c r="R13" s="43">
        <v>34.5</v>
      </c>
      <c r="S13" s="43">
        <v>34.5</v>
      </c>
      <c r="T13" s="43">
        <v>34.5</v>
      </c>
      <c r="U13" s="43">
        <v>34.5</v>
      </c>
      <c r="V13" s="43">
        <v>34.5</v>
      </c>
      <c r="W13" s="43">
        <v>34.5</v>
      </c>
      <c r="X13" s="43">
        <v>34.5</v>
      </c>
      <c r="Y13" s="43">
        <v>40.6</v>
      </c>
      <c r="Z13" s="43">
        <v>40.6</v>
      </c>
      <c r="AA13" s="43">
        <v>40.6</v>
      </c>
      <c r="AB13" s="43">
        <v>40.1</v>
      </c>
      <c r="AC13" s="43">
        <v>40.1</v>
      </c>
      <c r="AD13" s="43">
        <v>40.1</v>
      </c>
      <c r="AE13" s="43">
        <v>40.1</v>
      </c>
      <c r="AF13" s="43">
        <v>40.1</v>
      </c>
      <c r="AG13" s="48">
        <v>78</v>
      </c>
      <c r="AH13" s="46">
        <f t="shared" si="2"/>
        <v>40.6</v>
      </c>
      <c r="AI13" s="47">
        <f t="shared" si="3"/>
        <v>34.5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21</v>
      </c>
      <c r="C14" s="43">
        <v>21</v>
      </c>
      <c r="D14" s="43">
        <v>21</v>
      </c>
      <c r="E14" s="43">
        <v>21</v>
      </c>
      <c r="F14" s="43">
        <v>20</v>
      </c>
      <c r="G14" s="43">
        <v>20</v>
      </c>
      <c r="H14" s="43">
        <v>20</v>
      </c>
      <c r="I14" s="43">
        <v>20</v>
      </c>
      <c r="J14" s="43">
        <v>20</v>
      </c>
      <c r="K14" s="43">
        <v>19</v>
      </c>
      <c r="L14" s="43">
        <v>19</v>
      </c>
      <c r="M14" s="43">
        <v>19</v>
      </c>
      <c r="N14" s="43">
        <v>19</v>
      </c>
      <c r="O14" s="43">
        <v>19</v>
      </c>
      <c r="P14" s="43">
        <v>19</v>
      </c>
      <c r="Q14" s="43">
        <v>19</v>
      </c>
      <c r="R14" s="43">
        <v>19</v>
      </c>
      <c r="S14" s="43">
        <v>19</v>
      </c>
      <c r="T14" s="43">
        <v>19</v>
      </c>
      <c r="U14" s="43">
        <v>19</v>
      </c>
      <c r="V14" s="43">
        <v>19</v>
      </c>
      <c r="W14" s="43">
        <v>19</v>
      </c>
      <c r="X14" s="43">
        <v>19</v>
      </c>
      <c r="Y14" s="43">
        <v>21</v>
      </c>
      <c r="Z14" s="43">
        <v>21</v>
      </c>
      <c r="AA14" s="43">
        <v>21</v>
      </c>
      <c r="AB14" s="43">
        <v>21</v>
      </c>
      <c r="AC14" s="43">
        <v>21</v>
      </c>
      <c r="AD14" s="43">
        <v>21</v>
      </c>
      <c r="AE14" s="43">
        <v>21</v>
      </c>
      <c r="AF14" s="43">
        <v>21</v>
      </c>
      <c r="AG14" s="48">
        <v>77</v>
      </c>
      <c r="AH14" s="46">
        <f t="shared" si="2"/>
        <v>21</v>
      </c>
      <c r="AI14" s="47">
        <f t="shared" si="3"/>
        <v>19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36.799999999999997</v>
      </c>
      <c r="C15" s="43">
        <v>36.799999999999997</v>
      </c>
      <c r="D15" s="43">
        <v>36.799999999999997</v>
      </c>
      <c r="E15" s="43">
        <v>36.799999999999997</v>
      </c>
      <c r="F15" s="43">
        <v>36.799999999999997</v>
      </c>
      <c r="G15" s="43">
        <v>36.799999999999997</v>
      </c>
      <c r="H15" s="43">
        <v>36.799999999999997</v>
      </c>
      <c r="I15" s="43">
        <v>36.799999999999997</v>
      </c>
      <c r="J15" s="43">
        <v>36.799999999999997</v>
      </c>
      <c r="K15" s="43">
        <v>36.799999999999997</v>
      </c>
      <c r="L15" s="43">
        <v>36.799999999999997</v>
      </c>
      <c r="M15" s="43">
        <v>36.799999999999997</v>
      </c>
      <c r="N15" s="43">
        <v>36.799999999999997</v>
      </c>
      <c r="O15" s="43">
        <v>36.799999999999997</v>
      </c>
      <c r="P15" s="43">
        <v>36.799999999999997</v>
      </c>
      <c r="Q15" s="43">
        <v>36.799999999999997</v>
      </c>
      <c r="R15" s="43">
        <v>36.799999999999997</v>
      </c>
      <c r="S15" s="43">
        <v>36.799999999999997</v>
      </c>
      <c r="T15" s="43">
        <v>36.799999999999997</v>
      </c>
      <c r="U15" s="43">
        <v>36.799999999999997</v>
      </c>
      <c r="V15" s="43">
        <v>36.799999999999997</v>
      </c>
      <c r="W15" s="43">
        <v>36.799999999999997</v>
      </c>
      <c r="X15" s="43">
        <v>36.799999999999997</v>
      </c>
      <c r="Y15" s="43">
        <v>33.299999999999997</v>
      </c>
      <c r="Z15" s="43">
        <v>33.299999999999997</v>
      </c>
      <c r="AA15" s="43">
        <v>33.299999999999997</v>
      </c>
      <c r="AB15" s="43">
        <v>33.299999999999997</v>
      </c>
      <c r="AC15" s="43">
        <v>33.299999999999997</v>
      </c>
      <c r="AD15" s="43">
        <v>33.299999999999997</v>
      </c>
      <c r="AE15" s="43">
        <v>33.299999999999997</v>
      </c>
      <c r="AF15" s="43">
        <v>33.299999999999997</v>
      </c>
      <c r="AG15" s="48">
        <v>73</v>
      </c>
      <c r="AH15" s="46">
        <f t="shared" si="2"/>
        <v>36.799999999999997</v>
      </c>
      <c r="AI15" s="47">
        <f t="shared" si="3"/>
        <v>33.299999999999997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18.899999999999999</v>
      </c>
      <c r="C16" s="43">
        <v>18.899999999999999</v>
      </c>
      <c r="D16" s="43">
        <v>18.899999999999999</v>
      </c>
      <c r="E16" s="43">
        <v>18.899999999999999</v>
      </c>
      <c r="F16" s="43">
        <v>18</v>
      </c>
      <c r="G16" s="43">
        <v>18</v>
      </c>
      <c r="H16" s="43">
        <v>17</v>
      </c>
      <c r="I16" s="43">
        <v>17</v>
      </c>
      <c r="J16" s="43">
        <v>17</v>
      </c>
      <c r="K16" s="43">
        <v>17</v>
      </c>
      <c r="L16" s="43">
        <v>17</v>
      </c>
      <c r="M16" s="43">
        <v>17</v>
      </c>
      <c r="N16" s="43">
        <v>17</v>
      </c>
      <c r="O16" s="43">
        <v>17</v>
      </c>
      <c r="P16" s="43">
        <v>17</v>
      </c>
      <c r="Q16" s="43">
        <v>17</v>
      </c>
      <c r="R16" s="43">
        <v>17</v>
      </c>
      <c r="S16" s="43">
        <v>17</v>
      </c>
      <c r="T16" s="43">
        <v>17</v>
      </c>
      <c r="U16" s="43">
        <v>17</v>
      </c>
      <c r="V16" s="43">
        <v>17</v>
      </c>
      <c r="W16" s="43">
        <v>17</v>
      </c>
      <c r="X16" s="43">
        <v>17</v>
      </c>
      <c r="Y16" s="43">
        <v>21.8</v>
      </c>
      <c r="Z16" s="43">
        <v>21.8</v>
      </c>
      <c r="AA16" s="43">
        <v>21.8</v>
      </c>
      <c r="AB16" s="43">
        <v>21.8</v>
      </c>
      <c r="AC16" s="43">
        <v>21.8</v>
      </c>
      <c r="AD16" s="43">
        <v>21.8</v>
      </c>
      <c r="AE16" s="43">
        <v>21.8</v>
      </c>
      <c r="AF16" s="43">
        <v>21.8</v>
      </c>
      <c r="AG16" s="48">
        <v>71</v>
      </c>
      <c r="AH16" s="46">
        <f t="shared" si="2"/>
        <v>21.8</v>
      </c>
      <c r="AI16" s="47">
        <f t="shared" si="3"/>
        <v>17</v>
      </c>
      <c r="AK16" s="49"/>
      <c r="AL16" s="52" t="s">
        <v>7</v>
      </c>
      <c r="AM16" s="57">
        <f t="shared" ref="AM16:AR16" si="4">B71</f>
        <v>863.30000000000007</v>
      </c>
      <c r="AN16" s="57">
        <f t="shared" si="4"/>
        <v>863.30000000000007</v>
      </c>
      <c r="AO16" s="57">
        <f t="shared" si="4"/>
        <v>863.30000000000007</v>
      </c>
      <c r="AP16" s="57">
        <f t="shared" si="4"/>
        <v>863.30000000000007</v>
      </c>
      <c r="AQ16" s="57">
        <f t="shared" si="4"/>
        <v>865.1</v>
      </c>
      <c r="AR16" s="57">
        <f t="shared" si="4"/>
        <v>852.5</v>
      </c>
      <c r="AS16" s="57">
        <f>I71</f>
        <v>857.30000000000007</v>
      </c>
      <c r="AT16" s="57">
        <f>K71</f>
        <v>859.1</v>
      </c>
      <c r="AU16" s="57">
        <f t="shared" ref="AU16:BD16" si="5">M71</f>
        <v>856.2</v>
      </c>
      <c r="AV16" s="57">
        <f t="shared" si="5"/>
        <v>856.2</v>
      </c>
      <c r="AW16" s="57">
        <f t="shared" si="5"/>
        <v>856.2</v>
      </c>
      <c r="AX16" s="57">
        <f t="shared" si="5"/>
        <v>856.2</v>
      </c>
      <c r="AY16" s="57">
        <f t="shared" si="5"/>
        <v>856.2</v>
      </c>
      <c r="AZ16" s="57">
        <f t="shared" si="5"/>
        <v>856.2</v>
      </c>
      <c r="BA16" s="57">
        <f t="shared" si="5"/>
        <v>856.2</v>
      </c>
      <c r="BB16" s="57">
        <f t="shared" si="5"/>
        <v>856.2</v>
      </c>
      <c r="BC16" s="57">
        <f t="shared" si="5"/>
        <v>856.2</v>
      </c>
      <c r="BD16" s="57">
        <f t="shared" si="5"/>
        <v>856.2</v>
      </c>
      <c r="BE16" s="58">
        <f>X71</f>
        <v>856.2</v>
      </c>
      <c r="BF16" s="58">
        <f>Z71</f>
        <v>822.8000000000003</v>
      </c>
      <c r="BG16" s="58">
        <f>AB71</f>
        <v>822.50000000000023</v>
      </c>
      <c r="BH16" s="58">
        <f>AD71</f>
        <v>822.50000000000023</v>
      </c>
      <c r="BI16" s="58">
        <f>AE71</f>
        <v>822.50000000000023</v>
      </c>
      <c r="BJ16" s="58">
        <f>AF71</f>
        <v>822.50000000000023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4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4">
        <v>0</v>
      </c>
      <c r="AF17" s="44">
        <v>0</v>
      </c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295.09999999999997</v>
      </c>
      <c r="AN17" s="57">
        <f t="shared" si="6"/>
        <v>247.49999999999997</v>
      </c>
      <c r="AO17" s="57">
        <f t="shared" si="6"/>
        <v>245.2</v>
      </c>
      <c r="AP17" s="57">
        <f t="shared" si="6"/>
        <v>244</v>
      </c>
      <c r="AQ17" s="57">
        <f t="shared" si="6"/>
        <v>190.99999999999997</v>
      </c>
      <c r="AR17" s="57">
        <f t="shared" si="6"/>
        <v>200.99999999999997</v>
      </c>
      <c r="AS17" s="57">
        <f>I78</f>
        <v>160.1</v>
      </c>
      <c r="AT17" s="57">
        <f>K78</f>
        <v>259.90000000000003</v>
      </c>
      <c r="AU17" s="57">
        <f t="shared" ref="AU17:BD17" si="7">M78</f>
        <v>330.90000000000003</v>
      </c>
      <c r="AV17" s="57">
        <f t="shared" si="7"/>
        <v>330.90000000000003</v>
      </c>
      <c r="AW17" s="57">
        <f t="shared" si="7"/>
        <v>287.39999999999998</v>
      </c>
      <c r="AX17" s="57">
        <f t="shared" si="7"/>
        <v>287.39999999999998</v>
      </c>
      <c r="AY17" s="57">
        <f t="shared" si="7"/>
        <v>287.39999999999998</v>
      </c>
      <c r="AZ17" s="57">
        <f t="shared" si="7"/>
        <v>311.7</v>
      </c>
      <c r="BA17" s="57">
        <f t="shared" si="7"/>
        <v>271.5</v>
      </c>
      <c r="BB17" s="57">
        <f t="shared" si="7"/>
        <v>129.77000000000001</v>
      </c>
      <c r="BC17" s="57">
        <f t="shared" si="7"/>
        <v>129.77000000000001</v>
      </c>
      <c r="BD17" s="57">
        <f t="shared" si="7"/>
        <v>135.4</v>
      </c>
      <c r="BE17" s="58">
        <f>X78</f>
        <v>133.30000000000001</v>
      </c>
      <c r="BF17" s="58">
        <f>Z78</f>
        <v>601.80000000000007</v>
      </c>
      <c r="BG17" s="58">
        <f>AB78</f>
        <v>461.69999999999993</v>
      </c>
      <c r="BH17" s="58">
        <f>AD78</f>
        <v>447.3</v>
      </c>
      <c r="BI17" s="58">
        <f>AE78</f>
        <v>317</v>
      </c>
      <c r="BJ17" s="58">
        <f>AF78</f>
        <v>290.7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11.3</v>
      </c>
      <c r="C18" s="44">
        <v>11.3</v>
      </c>
      <c r="D18" s="44">
        <v>11.3</v>
      </c>
      <c r="E18" s="44">
        <v>11.3</v>
      </c>
      <c r="F18" s="44">
        <v>11.3</v>
      </c>
      <c r="G18" s="44">
        <v>11.3</v>
      </c>
      <c r="H18" s="44">
        <v>11.3</v>
      </c>
      <c r="I18" s="44">
        <v>11.3</v>
      </c>
      <c r="J18" s="44">
        <v>11.3</v>
      </c>
      <c r="K18" s="44">
        <v>11.3</v>
      </c>
      <c r="L18" s="44">
        <v>11.3</v>
      </c>
      <c r="M18" s="44">
        <v>11.3</v>
      </c>
      <c r="N18" s="44">
        <v>11.3</v>
      </c>
      <c r="O18" s="44">
        <v>11.3</v>
      </c>
      <c r="P18" s="44">
        <v>11.3</v>
      </c>
      <c r="Q18" s="44">
        <v>11.3</v>
      </c>
      <c r="R18" s="44">
        <v>11.3</v>
      </c>
      <c r="S18" s="44">
        <v>11.3</v>
      </c>
      <c r="T18" s="44">
        <v>11.3</v>
      </c>
      <c r="U18" s="44">
        <v>11.3</v>
      </c>
      <c r="V18" s="44">
        <v>11.3</v>
      </c>
      <c r="W18" s="44">
        <v>11.3</v>
      </c>
      <c r="X18" s="44">
        <v>11.3</v>
      </c>
      <c r="Y18" s="44">
        <v>10.7</v>
      </c>
      <c r="Z18" s="44">
        <v>10.7</v>
      </c>
      <c r="AA18" s="44">
        <v>10.7</v>
      </c>
      <c r="AB18" s="44">
        <v>10.7</v>
      </c>
      <c r="AC18" s="44">
        <v>10.7</v>
      </c>
      <c r="AD18" s="44">
        <v>10.7</v>
      </c>
      <c r="AE18" s="44">
        <v>10.7</v>
      </c>
      <c r="AF18" s="44">
        <v>10.7</v>
      </c>
      <c r="AG18" s="48">
        <v>52.465000000000003</v>
      </c>
      <c r="AH18" s="46">
        <f t="shared" si="2"/>
        <v>11.3</v>
      </c>
      <c r="AI18" s="47">
        <f t="shared" si="3"/>
        <v>10.7</v>
      </c>
      <c r="AK18" s="49"/>
      <c r="AL18" s="52" t="s">
        <v>31</v>
      </c>
      <c r="AM18" s="57">
        <f t="shared" ref="AM18:AR18" si="8">B92</f>
        <v>391.8</v>
      </c>
      <c r="AN18" s="57">
        <f t="shared" si="8"/>
        <v>368.70000000000005</v>
      </c>
      <c r="AO18" s="57">
        <f t="shared" si="8"/>
        <v>318.70000000000005</v>
      </c>
      <c r="AP18" s="57">
        <f t="shared" si="8"/>
        <v>219.29999999999998</v>
      </c>
      <c r="AQ18" s="57">
        <f t="shared" si="8"/>
        <v>184.99999999999997</v>
      </c>
      <c r="AR18" s="57">
        <f t="shared" si="8"/>
        <v>180.99999999999997</v>
      </c>
      <c r="AS18" s="57">
        <f>I92</f>
        <v>230.1</v>
      </c>
      <c r="AT18" s="57">
        <f>K92</f>
        <v>289.5</v>
      </c>
      <c r="AU18" s="57">
        <f t="shared" ref="AU18:BD18" si="9">M92</f>
        <v>324.59999999999997</v>
      </c>
      <c r="AV18" s="57">
        <f t="shared" si="9"/>
        <v>324.59999999999997</v>
      </c>
      <c r="AW18" s="57">
        <f t="shared" si="9"/>
        <v>309.99999999999994</v>
      </c>
      <c r="AX18" s="57">
        <f t="shared" si="9"/>
        <v>309.99999999999994</v>
      </c>
      <c r="AY18" s="57">
        <f t="shared" si="9"/>
        <v>309.99999999999994</v>
      </c>
      <c r="AZ18" s="57">
        <f t="shared" si="9"/>
        <v>256.89999999999998</v>
      </c>
      <c r="BA18" s="57">
        <f t="shared" si="9"/>
        <v>214.70000000000002</v>
      </c>
      <c r="BB18" s="57">
        <f t="shared" si="9"/>
        <v>200.6</v>
      </c>
      <c r="BC18" s="57">
        <f t="shared" si="9"/>
        <v>176</v>
      </c>
      <c r="BD18" s="57">
        <f t="shared" si="9"/>
        <v>184.37</v>
      </c>
      <c r="BE18" s="58">
        <f>X92</f>
        <v>347.26999999999992</v>
      </c>
      <c r="BF18" s="58">
        <f>Z92</f>
        <v>410.4</v>
      </c>
      <c r="BG18" s="58">
        <f>AB92</f>
        <v>413.3</v>
      </c>
      <c r="BH18" s="58">
        <f>AD92</f>
        <v>405.90000000000003</v>
      </c>
      <c r="BI18" s="58">
        <f>AE92</f>
        <v>397.79999999999995</v>
      </c>
      <c r="BJ18" s="58">
        <f>AF92</f>
        <v>404.9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83.1</v>
      </c>
      <c r="AN19" s="57">
        <f t="shared" si="10"/>
        <v>131.19999999999999</v>
      </c>
      <c r="AO19" s="57">
        <f t="shared" si="10"/>
        <v>140.5</v>
      </c>
      <c r="AP19" s="57">
        <f t="shared" si="10"/>
        <v>169.7</v>
      </c>
      <c r="AQ19" s="57">
        <f t="shared" si="10"/>
        <v>255.79999999999998</v>
      </c>
      <c r="AR19" s="57">
        <f t="shared" si="10"/>
        <v>233.90000000000003</v>
      </c>
      <c r="AS19" s="57">
        <f>I108</f>
        <v>224.7</v>
      </c>
      <c r="AT19" s="57">
        <f>K108</f>
        <v>289.2</v>
      </c>
      <c r="AU19" s="57">
        <f t="shared" ref="AU19:BD19" si="11">M108</f>
        <v>322</v>
      </c>
      <c r="AV19" s="57">
        <f t="shared" si="11"/>
        <v>322</v>
      </c>
      <c r="AW19" s="57">
        <f t="shared" si="11"/>
        <v>393.7</v>
      </c>
      <c r="AX19" s="57">
        <f t="shared" si="11"/>
        <v>393.7</v>
      </c>
      <c r="AY19" s="57">
        <f t="shared" si="11"/>
        <v>393.7</v>
      </c>
      <c r="AZ19" s="57">
        <f t="shared" si="11"/>
        <v>501.6</v>
      </c>
      <c r="BA19" s="57">
        <f t="shared" si="11"/>
        <v>760</v>
      </c>
      <c r="BB19" s="57">
        <f t="shared" si="11"/>
        <v>685.8</v>
      </c>
      <c r="BC19" s="57">
        <f t="shared" si="11"/>
        <v>778.69999999999993</v>
      </c>
      <c r="BD19" s="57">
        <f t="shared" si="11"/>
        <v>724.3</v>
      </c>
      <c r="BE19" s="58">
        <f>X108</f>
        <v>412.7</v>
      </c>
      <c r="BF19" s="58">
        <f>Z108</f>
        <v>131.5</v>
      </c>
      <c r="BG19" s="58">
        <f>AB108</f>
        <v>124</v>
      </c>
      <c r="BH19" s="58">
        <f>AD108</f>
        <v>177.3</v>
      </c>
      <c r="BI19" s="58">
        <f>AE108</f>
        <v>137.1</v>
      </c>
      <c r="BJ19" s="58">
        <f>AF108</f>
        <v>170.1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47.5</v>
      </c>
      <c r="C20" s="44">
        <v>47.5</v>
      </c>
      <c r="D20" s="44">
        <v>47.5</v>
      </c>
      <c r="E20" s="44">
        <v>47.5</v>
      </c>
      <c r="F20" s="44">
        <v>47.5</v>
      </c>
      <c r="G20" s="44">
        <v>47.5</v>
      </c>
      <c r="H20" s="44">
        <v>47.5</v>
      </c>
      <c r="I20" s="44">
        <v>47.5</v>
      </c>
      <c r="J20" s="44">
        <v>47.5</v>
      </c>
      <c r="K20" s="44">
        <v>47.5</v>
      </c>
      <c r="L20" s="44">
        <v>47.5</v>
      </c>
      <c r="M20" s="44">
        <v>47.5</v>
      </c>
      <c r="N20" s="44">
        <v>47.5</v>
      </c>
      <c r="O20" s="44">
        <v>47.5</v>
      </c>
      <c r="P20" s="44">
        <v>47.5</v>
      </c>
      <c r="Q20" s="44">
        <v>47.5</v>
      </c>
      <c r="R20" s="44">
        <v>47.5</v>
      </c>
      <c r="S20" s="44">
        <v>47.5</v>
      </c>
      <c r="T20" s="44">
        <v>47.5</v>
      </c>
      <c r="U20" s="44">
        <v>47.5</v>
      </c>
      <c r="V20" s="44">
        <v>47.5</v>
      </c>
      <c r="W20" s="44">
        <v>47.5</v>
      </c>
      <c r="X20" s="44">
        <v>47.5</v>
      </c>
      <c r="Y20" s="44">
        <v>40.5</v>
      </c>
      <c r="Z20" s="44">
        <v>40.5</v>
      </c>
      <c r="AA20" s="44">
        <v>40.5</v>
      </c>
      <c r="AB20" s="44">
        <v>40.5</v>
      </c>
      <c r="AC20" s="44">
        <v>40.5</v>
      </c>
      <c r="AD20" s="44">
        <v>40.5</v>
      </c>
      <c r="AE20" s="44">
        <v>40.5</v>
      </c>
      <c r="AF20" s="44">
        <v>40.5</v>
      </c>
      <c r="AG20" s="48">
        <v>50</v>
      </c>
      <c r="AH20" s="46">
        <f t="shared" si="2"/>
        <v>47.5</v>
      </c>
      <c r="AI20" s="47">
        <f t="shared" si="3"/>
        <v>40.5</v>
      </c>
      <c r="AK20" s="49"/>
      <c r="AL20" s="52" t="s">
        <v>35</v>
      </c>
      <c r="AM20" s="57">
        <f t="shared" ref="AM20:AR20" si="12">B96</f>
        <v>100</v>
      </c>
      <c r="AN20" s="57">
        <f t="shared" si="12"/>
        <v>98</v>
      </c>
      <c r="AO20" s="57">
        <f t="shared" si="12"/>
        <v>98</v>
      </c>
      <c r="AP20" s="57">
        <f t="shared" si="12"/>
        <v>98</v>
      </c>
      <c r="AQ20" s="57">
        <f t="shared" si="12"/>
        <v>100</v>
      </c>
      <c r="AR20" s="57">
        <f t="shared" si="12"/>
        <v>100</v>
      </c>
      <c r="AS20" s="57">
        <f>I96</f>
        <v>100</v>
      </c>
      <c r="AT20" s="57">
        <f>K96</f>
        <v>50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56</v>
      </c>
      <c r="BE20" s="58">
        <f>X96</f>
        <v>50.7</v>
      </c>
      <c r="BF20" s="58">
        <f>Z96</f>
        <v>89</v>
      </c>
      <c r="BG20" s="58">
        <f>AB96</f>
        <v>89</v>
      </c>
      <c r="BH20" s="58">
        <f>AD96</f>
        <v>98.8</v>
      </c>
      <c r="BI20" s="58">
        <f>AE96</f>
        <v>98.8</v>
      </c>
      <c r="BJ20" s="58">
        <f>AF96</f>
        <v>92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24.1</v>
      </c>
      <c r="C21" s="44">
        <v>24.1</v>
      </c>
      <c r="D21" s="44">
        <v>24.1</v>
      </c>
      <c r="E21" s="44">
        <v>24.1</v>
      </c>
      <c r="F21" s="44">
        <v>24.1</v>
      </c>
      <c r="G21" s="44">
        <v>24.1</v>
      </c>
      <c r="H21" s="44">
        <v>24.1</v>
      </c>
      <c r="I21" s="44">
        <v>24.1</v>
      </c>
      <c r="J21" s="44">
        <v>24.1</v>
      </c>
      <c r="K21" s="44">
        <v>24.1</v>
      </c>
      <c r="L21" s="44">
        <v>24.1</v>
      </c>
      <c r="M21" s="44">
        <v>24.1</v>
      </c>
      <c r="N21" s="44">
        <v>24.1</v>
      </c>
      <c r="O21" s="44">
        <v>24.1</v>
      </c>
      <c r="P21" s="44">
        <v>24.1</v>
      </c>
      <c r="Q21" s="44">
        <v>24.1</v>
      </c>
      <c r="R21" s="44">
        <v>24.1</v>
      </c>
      <c r="S21" s="44">
        <v>24.1</v>
      </c>
      <c r="T21" s="44">
        <v>24.1</v>
      </c>
      <c r="U21" s="44">
        <v>24.1</v>
      </c>
      <c r="V21" s="44">
        <v>24.1</v>
      </c>
      <c r="W21" s="44">
        <v>24.1</v>
      </c>
      <c r="X21" s="44">
        <v>24.1</v>
      </c>
      <c r="Y21" s="44">
        <v>24.3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24.3</v>
      </c>
      <c r="AI21" s="47">
        <f t="shared" si="3"/>
        <v>24.1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80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37.799999999999997</v>
      </c>
      <c r="C22" s="44">
        <v>37.799999999999997</v>
      </c>
      <c r="D22" s="44">
        <v>37.799999999999997</v>
      </c>
      <c r="E22" s="44">
        <v>37.799999999999997</v>
      </c>
      <c r="F22" s="44">
        <v>37.799999999999997</v>
      </c>
      <c r="G22" s="44">
        <v>37.799999999999997</v>
      </c>
      <c r="H22" s="44">
        <v>37.799999999999997</v>
      </c>
      <c r="I22" s="44">
        <v>37.799999999999997</v>
      </c>
      <c r="J22" s="44">
        <v>37.799999999999997</v>
      </c>
      <c r="K22" s="44">
        <v>37.799999999999997</v>
      </c>
      <c r="L22" s="44">
        <v>37.799999999999997</v>
      </c>
      <c r="M22" s="44">
        <v>37.799999999999997</v>
      </c>
      <c r="N22" s="44">
        <v>37.799999999999997</v>
      </c>
      <c r="O22" s="44">
        <v>37.799999999999997</v>
      </c>
      <c r="P22" s="44">
        <v>37.799999999999997</v>
      </c>
      <c r="Q22" s="44">
        <v>37.799999999999997</v>
      </c>
      <c r="R22" s="44">
        <v>37.799999999999997</v>
      </c>
      <c r="S22" s="44">
        <v>37.799999999999997</v>
      </c>
      <c r="T22" s="44">
        <v>37.799999999999997</v>
      </c>
      <c r="U22" s="44">
        <v>37.799999999999997</v>
      </c>
      <c r="V22" s="44">
        <v>37.799999999999997</v>
      </c>
      <c r="W22" s="44">
        <v>37.799999999999997</v>
      </c>
      <c r="X22" s="44">
        <v>37.799999999999997</v>
      </c>
      <c r="Y22" s="44">
        <v>35.6</v>
      </c>
      <c r="Z22" s="44">
        <v>35.6</v>
      </c>
      <c r="AA22" s="44">
        <v>35.6</v>
      </c>
      <c r="AB22" s="44">
        <v>35.6</v>
      </c>
      <c r="AC22" s="44">
        <v>35.6</v>
      </c>
      <c r="AD22" s="44">
        <v>35.6</v>
      </c>
      <c r="AE22" s="44">
        <v>35.6</v>
      </c>
      <c r="AF22" s="44">
        <v>35.6</v>
      </c>
      <c r="AG22" s="48">
        <v>44</v>
      </c>
      <c r="AH22" s="46">
        <f t="shared" si="2"/>
        <v>37.799999999999997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1733.3</v>
      </c>
      <c r="AN22" s="60">
        <f t="shared" si="16"/>
        <v>1708.7</v>
      </c>
      <c r="AO22" s="60">
        <f t="shared" si="16"/>
        <v>1665.7</v>
      </c>
      <c r="AP22" s="60">
        <f t="shared" si="16"/>
        <v>1594.3000000000002</v>
      </c>
      <c r="AQ22" s="60">
        <f t="shared" si="16"/>
        <v>1596.8999999999999</v>
      </c>
      <c r="AR22" s="60">
        <f t="shared" si="16"/>
        <v>1568.4</v>
      </c>
      <c r="AS22" s="60">
        <f t="shared" si="16"/>
        <v>1572.2</v>
      </c>
      <c r="AT22" s="60">
        <f t="shared" si="16"/>
        <v>1747.7</v>
      </c>
      <c r="AU22" s="60">
        <f t="shared" si="16"/>
        <v>1833.7</v>
      </c>
      <c r="AV22" s="60">
        <f t="shared" si="16"/>
        <v>1833.7</v>
      </c>
      <c r="AW22" s="60">
        <f t="shared" si="16"/>
        <v>1847.3</v>
      </c>
      <c r="AX22" s="60">
        <f t="shared" si="16"/>
        <v>1847.3</v>
      </c>
      <c r="AY22" s="60">
        <f t="shared" si="16"/>
        <v>1847.3</v>
      </c>
      <c r="AZ22" s="60">
        <f t="shared" si="16"/>
        <v>1926.4</v>
      </c>
      <c r="BA22" s="60">
        <f t="shared" si="16"/>
        <v>2102.4</v>
      </c>
      <c r="BB22" s="60">
        <f t="shared" si="16"/>
        <v>1872.37</v>
      </c>
      <c r="BC22" s="60">
        <f t="shared" si="16"/>
        <v>1940.67</v>
      </c>
      <c r="BD22" s="60">
        <f t="shared" si="16"/>
        <v>1956.27</v>
      </c>
      <c r="BE22" s="60">
        <f t="shared" si="16"/>
        <v>1800.17</v>
      </c>
      <c r="BF22" s="60">
        <f t="shared" si="16"/>
        <v>2135.5000000000005</v>
      </c>
      <c r="BG22" s="60">
        <f t="shared" si="16"/>
        <v>1910.5000000000002</v>
      </c>
      <c r="BH22" s="60">
        <f t="shared" si="16"/>
        <v>1951.8000000000002</v>
      </c>
      <c r="BI22" s="60">
        <f t="shared" si="16"/>
        <v>1773.2</v>
      </c>
      <c r="BJ22" s="60">
        <f t="shared" si="16"/>
        <v>1780.2000000000003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15</v>
      </c>
      <c r="C23" s="44">
        <v>15</v>
      </c>
      <c r="D23" s="44">
        <v>15</v>
      </c>
      <c r="E23" s="44">
        <v>15</v>
      </c>
      <c r="F23" s="44">
        <v>15</v>
      </c>
      <c r="G23" s="44">
        <v>15</v>
      </c>
      <c r="H23" s="44">
        <v>15</v>
      </c>
      <c r="I23" s="44">
        <v>15</v>
      </c>
      <c r="J23" s="44">
        <v>15</v>
      </c>
      <c r="K23" s="44">
        <v>15</v>
      </c>
      <c r="L23" s="44">
        <v>15</v>
      </c>
      <c r="M23" s="44">
        <v>15</v>
      </c>
      <c r="N23" s="44">
        <v>15</v>
      </c>
      <c r="O23" s="44">
        <v>15</v>
      </c>
      <c r="P23" s="44">
        <v>15</v>
      </c>
      <c r="Q23" s="44">
        <v>15</v>
      </c>
      <c r="R23" s="44">
        <v>15</v>
      </c>
      <c r="S23" s="44">
        <v>15</v>
      </c>
      <c r="T23" s="44">
        <v>15</v>
      </c>
      <c r="U23" s="44">
        <v>15</v>
      </c>
      <c r="V23" s="44">
        <v>15</v>
      </c>
      <c r="W23" s="44">
        <v>15</v>
      </c>
      <c r="X23" s="44">
        <v>15</v>
      </c>
      <c r="Y23" s="44">
        <v>14.4</v>
      </c>
      <c r="Z23" s="44">
        <v>14.4</v>
      </c>
      <c r="AA23" s="44">
        <v>14.4</v>
      </c>
      <c r="AB23" s="44">
        <v>14.4</v>
      </c>
      <c r="AC23" s="44">
        <v>14.4</v>
      </c>
      <c r="AD23" s="44">
        <v>14.4</v>
      </c>
      <c r="AE23" s="44">
        <v>14.4</v>
      </c>
      <c r="AF23" s="44">
        <v>14.4</v>
      </c>
      <c r="AG23" s="48">
        <v>42</v>
      </c>
      <c r="AH23" s="46">
        <f t="shared" si="2"/>
        <v>15</v>
      </c>
      <c r="AI23" s="47">
        <f t="shared" si="3"/>
        <v>14.4</v>
      </c>
      <c r="AK23" s="49"/>
      <c r="AL23" s="59" t="s">
        <v>41</v>
      </c>
      <c r="AM23" s="60">
        <f t="shared" ref="AM23:AR23" si="17">B123*-1</f>
        <v>-7.1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20.7</v>
      </c>
      <c r="C24" s="44">
        <v>20.7</v>
      </c>
      <c r="D24" s="44">
        <v>20.7</v>
      </c>
      <c r="E24" s="44">
        <v>20.7</v>
      </c>
      <c r="F24" s="44">
        <v>20.7</v>
      </c>
      <c r="G24" s="44">
        <v>20.7</v>
      </c>
      <c r="H24" s="44">
        <v>20.7</v>
      </c>
      <c r="I24" s="44">
        <v>20.7</v>
      </c>
      <c r="J24" s="44">
        <v>20.7</v>
      </c>
      <c r="K24" s="44">
        <v>20.7</v>
      </c>
      <c r="L24" s="44">
        <v>20.7</v>
      </c>
      <c r="M24" s="44">
        <v>20.7</v>
      </c>
      <c r="N24" s="44">
        <v>20.7</v>
      </c>
      <c r="O24" s="44">
        <v>20.7</v>
      </c>
      <c r="P24" s="44">
        <v>20.7</v>
      </c>
      <c r="Q24" s="44">
        <v>20.7</v>
      </c>
      <c r="R24" s="44">
        <v>20.7</v>
      </c>
      <c r="S24" s="44">
        <v>20.7</v>
      </c>
      <c r="T24" s="44">
        <v>20.7</v>
      </c>
      <c r="U24" s="44">
        <v>20.7</v>
      </c>
      <c r="V24" s="44">
        <v>20.7</v>
      </c>
      <c r="W24" s="44">
        <v>20.7</v>
      </c>
      <c r="X24" s="44">
        <v>20.7</v>
      </c>
      <c r="Y24" s="44">
        <v>17.3</v>
      </c>
      <c r="Z24" s="44">
        <v>17.3</v>
      </c>
      <c r="AA24" s="44">
        <v>17.3</v>
      </c>
      <c r="AB24" s="44">
        <v>17.3</v>
      </c>
      <c r="AC24" s="44">
        <v>17.3</v>
      </c>
      <c r="AD24" s="44">
        <v>17.3</v>
      </c>
      <c r="AE24" s="44">
        <v>17.3</v>
      </c>
      <c r="AF24" s="44">
        <v>17.3</v>
      </c>
      <c r="AG24" s="48">
        <v>40</v>
      </c>
      <c r="AH24" s="46">
        <f t="shared" si="2"/>
        <v>20.7</v>
      </c>
      <c r="AI24" s="47">
        <f t="shared" si="3"/>
        <v>17.3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18.7</v>
      </c>
      <c r="C25" s="44">
        <v>18.7</v>
      </c>
      <c r="D25" s="44">
        <v>18.7</v>
      </c>
      <c r="E25" s="44">
        <v>18.7</v>
      </c>
      <c r="F25" s="44">
        <v>18.7</v>
      </c>
      <c r="G25" s="44">
        <v>18.7</v>
      </c>
      <c r="H25" s="44">
        <v>18.7</v>
      </c>
      <c r="I25" s="44">
        <v>18.7</v>
      </c>
      <c r="J25" s="44">
        <v>18.7</v>
      </c>
      <c r="K25" s="44">
        <v>18.7</v>
      </c>
      <c r="L25" s="44">
        <v>18.7</v>
      </c>
      <c r="M25" s="44">
        <v>18.7</v>
      </c>
      <c r="N25" s="44">
        <v>18.7</v>
      </c>
      <c r="O25" s="44">
        <v>18.7</v>
      </c>
      <c r="P25" s="44">
        <v>18.7</v>
      </c>
      <c r="Q25" s="44">
        <v>18.7</v>
      </c>
      <c r="R25" s="44">
        <v>18.7</v>
      </c>
      <c r="S25" s="44">
        <v>18.7</v>
      </c>
      <c r="T25" s="44">
        <v>18.7</v>
      </c>
      <c r="U25" s="44">
        <v>18.7</v>
      </c>
      <c r="V25" s="44">
        <v>18.7</v>
      </c>
      <c r="W25" s="44">
        <v>18.7</v>
      </c>
      <c r="X25" s="44">
        <v>18.7</v>
      </c>
      <c r="Y25" s="44">
        <v>15.2</v>
      </c>
      <c r="Z25" s="44">
        <v>15.2</v>
      </c>
      <c r="AA25" s="44">
        <v>15.2</v>
      </c>
      <c r="AB25" s="44">
        <v>15.2</v>
      </c>
      <c r="AC25" s="44">
        <v>15.2</v>
      </c>
      <c r="AD25" s="44">
        <v>15.2</v>
      </c>
      <c r="AE25" s="44">
        <v>15.2</v>
      </c>
      <c r="AF25" s="44">
        <v>15.2</v>
      </c>
      <c r="AG25" s="48">
        <v>38.46</v>
      </c>
      <c r="AH25" s="46">
        <f t="shared" si="2"/>
        <v>18.7</v>
      </c>
      <c r="AI25" s="47">
        <f t="shared" si="3"/>
        <v>15.2</v>
      </c>
      <c r="AK25" s="49"/>
      <c r="AL25" s="59" t="s">
        <v>44</v>
      </c>
      <c r="AM25" s="60">
        <f t="shared" ref="AM25:BJ25" si="19">AM22+AM23</f>
        <v>1726.2</v>
      </c>
      <c r="AN25" s="60">
        <f t="shared" si="19"/>
        <v>1708.7</v>
      </c>
      <c r="AO25" s="60">
        <f t="shared" si="19"/>
        <v>1665.7</v>
      </c>
      <c r="AP25" s="60">
        <f t="shared" si="19"/>
        <v>1594.3000000000002</v>
      </c>
      <c r="AQ25" s="60">
        <f t="shared" si="19"/>
        <v>1596.8999999999999</v>
      </c>
      <c r="AR25" s="60">
        <f t="shared" si="19"/>
        <v>1568.4</v>
      </c>
      <c r="AS25" s="60">
        <f t="shared" si="19"/>
        <v>1572.2</v>
      </c>
      <c r="AT25" s="60">
        <f t="shared" si="19"/>
        <v>1747.7</v>
      </c>
      <c r="AU25" s="60">
        <f t="shared" si="19"/>
        <v>1833.7</v>
      </c>
      <c r="AV25" s="60">
        <f t="shared" si="19"/>
        <v>1833.7</v>
      </c>
      <c r="AW25" s="60">
        <f t="shared" si="19"/>
        <v>1847.3</v>
      </c>
      <c r="AX25" s="60">
        <f t="shared" si="19"/>
        <v>1847.3</v>
      </c>
      <c r="AY25" s="60">
        <f t="shared" si="19"/>
        <v>1847.3</v>
      </c>
      <c r="AZ25" s="60">
        <f t="shared" si="19"/>
        <v>1926.4</v>
      </c>
      <c r="BA25" s="60">
        <f t="shared" si="19"/>
        <v>2102.4</v>
      </c>
      <c r="BB25" s="60">
        <f t="shared" si="19"/>
        <v>1872.37</v>
      </c>
      <c r="BC25" s="60">
        <f t="shared" si="19"/>
        <v>1940.67</v>
      </c>
      <c r="BD25" s="60">
        <f t="shared" si="19"/>
        <v>1956.27</v>
      </c>
      <c r="BE25" s="60">
        <f t="shared" si="19"/>
        <v>1800.17</v>
      </c>
      <c r="BF25" s="60">
        <f t="shared" si="19"/>
        <v>2135.5000000000005</v>
      </c>
      <c r="BG25" s="60">
        <f t="shared" si="19"/>
        <v>1910.5000000000002</v>
      </c>
      <c r="BH25" s="60">
        <f t="shared" si="19"/>
        <v>1951.8000000000002</v>
      </c>
      <c r="BI25" s="60">
        <f t="shared" si="19"/>
        <v>1773.2</v>
      </c>
      <c r="BJ25" s="60">
        <f t="shared" si="19"/>
        <v>1780.2000000000003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10</v>
      </c>
      <c r="C26" s="44">
        <v>10</v>
      </c>
      <c r="D26" s="44">
        <v>10</v>
      </c>
      <c r="E26" s="44">
        <v>10</v>
      </c>
      <c r="F26" s="44">
        <v>10</v>
      </c>
      <c r="G26" s="44">
        <v>10</v>
      </c>
      <c r="H26" s="44">
        <v>10</v>
      </c>
      <c r="I26" s="44">
        <v>10</v>
      </c>
      <c r="J26" s="44">
        <v>10</v>
      </c>
      <c r="K26" s="44">
        <v>10</v>
      </c>
      <c r="L26" s="44">
        <v>10</v>
      </c>
      <c r="M26" s="44">
        <v>10</v>
      </c>
      <c r="N26" s="44">
        <v>10</v>
      </c>
      <c r="O26" s="44">
        <v>10</v>
      </c>
      <c r="P26" s="44">
        <v>10</v>
      </c>
      <c r="Q26" s="44">
        <v>10</v>
      </c>
      <c r="R26" s="44">
        <v>10</v>
      </c>
      <c r="S26" s="44">
        <v>10</v>
      </c>
      <c r="T26" s="44">
        <v>10</v>
      </c>
      <c r="U26" s="44">
        <v>10</v>
      </c>
      <c r="V26" s="44">
        <v>10</v>
      </c>
      <c r="W26" s="44">
        <v>10</v>
      </c>
      <c r="X26" s="44">
        <v>10</v>
      </c>
      <c r="Y26" s="44">
        <v>11.8</v>
      </c>
      <c r="Z26" s="44">
        <v>11.8</v>
      </c>
      <c r="AA26" s="44">
        <v>11.8</v>
      </c>
      <c r="AB26" s="44">
        <v>11.8</v>
      </c>
      <c r="AC26" s="44">
        <v>11.8</v>
      </c>
      <c r="AD26" s="44">
        <v>11.8</v>
      </c>
      <c r="AE26" s="44">
        <v>11.8</v>
      </c>
      <c r="AF26" s="44">
        <v>11.8</v>
      </c>
      <c r="AG26" s="61">
        <v>38</v>
      </c>
      <c r="AH26" s="46">
        <f t="shared" si="2"/>
        <v>11.8</v>
      </c>
      <c r="AI26" s="47">
        <f t="shared" si="3"/>
        <v>10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22.5</v>
      </c>
      <c r="C28" s="44">
        <v>22.5</v>
      </c>
      <c r="D28" s="44">
        <v>22.5</v>
      </c>
      <c r="E28" s="44">
        <v>22.5</v>
      </c>
      <c r="F28" s="44">
        <v>22.5</v>
      </c>
      <c r="G28" s="44">
        <v>22.5</v>
      </c>
      <c r="H28" s="44">
        <v>22.5</v>
      </c>
      <c r="I28" s="44">
        <v>22.5</v>
      </c>
      <c r="J28" s="44">
        <v>22.5</v>
      </c>
      <c r="K28" s="44">
        <v>22.5</v>
      </c>
      <c r="L28" s="44">
        <v>22.5</v>
      </c>
      <c r="M28" s="44">
        <v>22.5</v>
      </c>
      <c r="N28" s="44">
        <v>22.5</v>
      </c>
      <c r="O28" s="44">
        <v>22.5</v>
      </c>
      <c r="P28" s="44">
        <v>22.5</v>
      </c>
      <c r="Q28" s="44">
        <v>22.5</v>
      </c>
      <c r="R28" s="44">
        <v>22.5</v>
      </c>
      <c r="S28" s="44">
        <v>22.5</v>
      </c>
      <c r="T28" s="44">
        <v>22.5</v>
      </c>
      <c r="U28" s="44">
        <v>22.5</v>
      </c>
      <c r="V28" s="44">
        <v>22.5</v>
      </c>
      <c r="W28" s="44">
        <v>22.5</v>
      </c>
      <c r="X28" s="44">
        <v>22.5</v>
      </c>
      <c r="Y28" s="44">
        <v>28.1</v>
      </c>
      <c r="Z28" s="44">
        <v>28.1</v>
      </c>
      <c r="AA28" s="44">
        <v>28.1</v>
      </c>
      <c r="AB28" s="44">
        <v>28.1</v>
      </c>
      <c r="AC28" s="44">
        <v>28.1</v>
      </c>
      <c r="AD28" s="44">
        <v>28.1</v>
      </c>
      <c r="AE28" s="44">
        <v>28.1</v>
      </c>
      <c r="AF28" s="44">
        <v>28.1</v>
      </c>
      <c r="AG28" s="48">
        <v>35.5</v>
      </c>
      <c r="AH28" s="46">
        <f t="shared" si="2"/>
        <v>28.1</v>
      </c>
      <c r="AI28" s="47">
        <f t="shared" si="3"/>
        <v>22.5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11.8</v>
      </c>
      <c r="C29" s="44">
        <v>11.8</v>
      </c>
      <c r="D29" s="44">
        <v>11.8</v>
      </c>
      <c r="E29" s="44">
        <v>11.8</v>
      </c>
      <c r="F29" s="44">
        <v>11.8</v>
      </c>
      <c r="G29" s="44">
        <v>11.8</v>
      </c>
      <c r="H29" s="44">
        <v>11.8</v>
      </c>
      <c r="I29" s="44">
        <v>11.8</v>
      </c>
      <c r="J29" s="44">
        <v>11.8</v>
      </c>
      <c r="K29" s="44">
        <v>11.8</v>
      </c>
      <c r="L29" s="44">
        <v>11.8</v>
      </c>
      <c r="M29" s="44">
        <v>11.8</v>
      </c>
      <c r="N29" s="44">
        <v>11.8</v>
      </c>
      <c r="O29" s="44">
        <v>11.8</v>
      </c>
      <c r="P29" s="44">
        <v>11.8</v>
      </c>
      <c r="Q29" s="44">
        <v>11.8</v>
      </c>
      <c r="R29" s="44">
        <v>11.8</v>
      </c>
      <c r="S29" s="44">
        <v>11.8</v>
      </c>
      <c r="T29" s="44">
        <v>11.8</v>
      </c>
      <c r="U29" s="44">
        <v>11.8</v>
      </c>
      <c r="V29" s="44">
        <v>11.8</v>
      </c>
      <c r="W29" s="44">
        <v>11.8</v>
      </c>
      <c r="X29" s="44">
        <v>11.8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13.9</v>
      </c>
      <c r="C30" s="44">
        <v>13.9</v>
      </c>
      <c r="D30" s="44">
        <v>13.9</v>
      </c>
      <c r="E30" s="44">
        <v>13.9</v>
      </c>
      <c r="F30" s="44">
        <v>13.9</v>
      </c>
      <c r="G30" s="44">
        <v>13.9</v>
      </c>
      <c r="H30" s="44">
        <v>13.9</v>
      </c>
      <c r="I30" s="44">
        <v>13.9</v>
      </c>
      <c r="J30" s="44">
        <v>13.9</v>
      </c>
      <c r="K30" s="44">
        <v>13.9</v>
      </c>
      <c r="L30" s="44">
        <v>13.9</v>
      </c>
      <c r="M30" s="44">
        <v>13.9</v>
      </c>
      <c r="N30" s="44">
        <v>13.9</v>
      </c>
      <c r="O30" s="44">
        <v>13.9</v>
      </c>
      <c r="P30" s="44">
        <v>13.9</v>
      </c>
      <c r="Q30" s="44">
        <v>13.9</v>
      </c>
      <c r="R30" s="44">
        <v>13.9</v>
      </c>
      <c r="S30" s="44">
        <v>13.9</v>
      </c>
      <c r="T30" s="44">
        <v>13.9</v>
      </c>
      <c r="U30" s="44">
        <v>13.9</v>
      </c>
      <c r="V30" s="44">
        <v>13.9</v>
      </c>
      <c r="W30" s="44">
        <v>13.9</v>
      </c>
      <c r="X30" s="44">
        <v>13.9</v>
      </c>
      <c r="Y30" s="44">
        <v>13.6</v>
      </c>
      <c r="Z30" s="44">
        <v>13.6</v>
      </c>
      <c r="AA30" s="44">
        <v>13.6</v>
      </c>
      <c r="AB30" s="44">
        <v>13.6</v>
      </c>
      <c r="AC30" s="44">
        <v>13.6</v>
      </c>
      <c r="AD30" s="44">
        <v>13.6</v>
      </c>
      <c r="AE30" s="44">
        <v>13.6</v>
      </c>
      <c r="AF30" s="44">
        <v>13.6</v>
      </c>
      <c r="AG30" s="48">
        <v>30</v>
      </c>
      <c r="AH30" s="46">
        <f t="shared" si="2"/>
        <v>13.9</v>
      </c>
      <c r="AI30" s="47">
        <f t="shared" si="3"/>
        <v>13.6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9.5</v>
      </c>
      <c r="C31" s="44">
        <v>9.5</v>
      </c>
      <c r="D31" s="44">
        <v>9.5</v>
      </c>
      <c r="E31" s="44">
        <v>9.5</v>
      </c>
      <c r="F31" s="44">
        <v>9.5</v>
      </c>
      <c r="G31" s="44">
        <v>9.5</v>
      </c>
      <c r="H31" s="44">
        <v>9.5</v>
      </c>
      <c r="I31" s="44">
        <v>9.5</v>
      </c>
      <c r="J31" s="44">
        <v>9.5</v>
      </c>
      <c r="K31" s="44">
        <v>9.5</v>
      </c>
      <c r="L31" s="44">
        <v>9.5</v>
      </c>
      <c r="M31" s="44">
        <v>9.5</v>
      </c>
      <c r="N31" s="44">
        <v>9.5</v>
      </c>
      <c r="O31" s="44">
        <v>9.5</v>
      </c>
      <c r="P31" s="44">
        <v>9.5</v>
      </c>
      <c r="Q31" s="44">
        <v>9.5</v>
      </c>
      <c r="R31" s="44">
        <v>9.5</v>
      </c>
      <c r="S31" s="44">
        <v>9.5</v>
      </c>
      <c r="T31" s="44">
        <v>9.5</v>
      </c>
      <c r="U31" s="44">
        <v>9.5</v>
      </c>
      <c r="V31" s="44">
        <v>9.5</v>
      </c>
      <c r="W31" s="44">
        <v>9.5</v>
      </c>
      <c r="X31" s="44">
        <v>9.5</v>
      </c>
      <c r="Y31" s="44">
        <v>8.8000000000000007</v>
      </c>
      <c r="Z31" s="44">
        <v>8.8000000000000007</v>
      </c>
      <c r="AA31" s="44">
        <v>8.8000000000000007</v>
      </c>
      <c r="AB31" s="44">
        <v>8.8000000000000007</v>
      </c>
      <c r="AC31" s="44">
        <v>8.8000000000000007</v>
      </c>
      <c r="AD31" s="44">
        <v>8.8000000000000007</v>
      </c>
      <c r="AE31" s="44">
        <v>8.8000000000000007</v>
      </c>
      <c r="AF31" s="44">
        <v>8.8000000000000007</v>
      </c>
      <c r="AG31" s="48">
        <v>29.04</v>
      </c>
      <c r="AH31" s="46">
        <f t="shared" si="2"/>
        <v>9.5</v>
      </c>
      <c r="AI31" s="47">
        <f t="shared" si="3"/>
        <v>8.8000000000000007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10.199999999999999</v>
      </c>
      <c r="C32" s="44">
        <v>10.199999999999999</v>
      </c>
      <c r="D32" s="44">
        <v>10.199999999999999</v>
      </c>
      <c r="E32" s="44">
        <v>10.199999999999999</v>
      </c>
      <c r="F32" s="44">
        <v>10.199999999999999</v>
      </c>
      <c r="G32" s="44">
        <v>10.199999999999999</v>
      </c>
      <c r="H32" s="44">
        <v>10.199999999999999</v>
      </c>
      <c r="I32" s="44">
        <v>10.199999999999999</v>
      </c>
      <c r="J32" s="44">
        <v>10.199999999999999</v>
      </c>
      <c r="K32" s="44">
        <v>10.199999999999999</v>
      </c>
      <c r="L32" s="44">
        <v>10.199999999999999</v>
      </c>
      <c r="M32" s="44">
        <v>10.199999999999999</v>
      </c>
      <c r="N32" s="44">
        <v>10.199999999999999</v>
      </c>
      <c r="O32" s="44">
        <v>10.199999999999999</v>
      </c>
      <c r="P32" s="44">
        <v>10.199999999999999</v>
      </c>
      <c r="Q32" s="44">
        <v>10.199999999999999</v>
      </c>
      <c r="R32" s="44">
        <v>10.199999999999999</v>
      </c>
      <c r="S32" s="44">
        <v>10.199999999999999</v>
      </c>
      <c r="T32" s="44">
        <v>10.199999999999999</v>
      </c>
      <c r="U32" s="44">
        <v>10.199999999999999</v>
      </c>
      <c r="V32" s="44">
        <v>10.199999999999999</v>
      </c>
      <c r="W32" s="44">
        <v>10.199999999999999</v>
      </c>
      <c r="X32" s="44">
        <v>10.199999999999999</v>
      </c>
      <c r="Y32" s="44">
        <v>8.8000000000000007</v>
      </c>
      <c r="Z32" s="44">
        <v>8.8000000000000007</v>
      </c>
      <c r="AA32" s="44">
        <v>8.8000000000000007</v>
      </c>
      <c r="AB32" s="44">
        <v>8.8000000000000007</v>
      </c>
      <c r="AC32" s="44">
        <v>8.8000000000000007</v>
      </c>
      <c r="AD32" s="44">
        <v>8.8000000000000007</v>
      </c>
      <c r="AE32" s="44">
        <v>8.8000000000000007</v>
      </c>
      <c r="AF32" s="44">
        <v>8.8000000000000007</v>
      </c>
      <c r="AG32" s="48">
        <v>28.1</v>
      </c>
      <c r="AH32" s="46">
        <f t="shared" si="2"/>
        <v>10.199999999999999</v>
      </c>
      <c r="AI32" s="47">
        <f t="shared" si="3"/>
        <v>8.8000000000000007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11.1</v>
      </c>
      <c r="C33" s="44">
        <v>11.1</v>
      </c>
      <c r="D33" s="44">
        <v>11.1</v>
      </c>
      <c r="E33" s="44">
        <v>11.1</v>
      </c>
      <c r="F33" s="44">
        <v>11.1</v>
      </c>
      <c r="G33" s="44">
        <v>11.1</v>
      </c>
      <c r="H33" s="44">
        <v>11.1</v>
      </c>
      <c r="I33" s="44">
        <v>11.1</v>
      </c>
      <c r="J33" s="44">
        <v>11.1</v>
      </c>
      <c r="K33" s="44">
        <v>11.1</v>
      </c>
      <c r="L33" s="44">
        <v>11.1</v>
      </c>
      <c r="M33" s="44">
        <v>11.1</v>
      </c>
      <c r="N33" s="44">
        <v>11.1</v>
      </c>
      <c r="O33" s="44">
        <v>11.1</v>
      </c>
      <c r="P33" s="44">
        <v>11.1</v>
      </c>
      <c r="Q33" s="44">
        <v>11.1</v>
      </c>
      <c r="R33" s="44">
        <v>11.1</v>
      </c>
      <c r="S33" s="44">
        <v>11.1</v>
      </c>
      <c r="T33" s="44">
        <v>11.1</v>
      </c>
      <c r="U33" s="44">
        <v>11.1</v>
      </c>
      <c r="V33" s="44">
        <v>11.1</v>
      </c>
      <c r="W33" s="44">
        <v>11.1</v>
      </c>
      <c r="X33" s="44">
        <v>11.1</v>
      </c>
      <c r="Y33" s="44">
        <v>4.5</v>
      </c>
      <c r="Z33" s="44">
        <v>4.5</v>
      </c>
      <c r="AA33" s="44">
        <v>4.5</v>
      </c>
      <c r="AB33" s="44">
        <v>4.5</v>
      </c>
      <c r="AC33" s="44">
        <v>4.5</v>
      </c>
      <c r="AD33" s="44">
        <v>4.5</v>
      </c>
      <c r="AE33" s="44">
        <v>4.5</v>
      </c>
      <c r="AF33" s="44">
        <v>4.5</v>
      </c>
      <c r="AG33" s="48">
        <v>27</v>
      </c>
      <c r="AH33" s="46">
        <f t="shared" si="2"/>
        <v>11.1</v>
      </c>
      <c r="AI33" s="47">
        <f t="shared" si="3"/>
        <v>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14.5</v>
      </c>
      <c r="C37" s="44">
        <v>14.5</v>
      </c>
      <c r="D37" s="44">
        <v>14.5</v>
      </c>
      <c r="E37" s="44">
        <v>14.5</v>
      </c>
      <c r="F37" s="44">
        <v>14.5</v>
      </c>
      <c r="G37" s="44">
        <v>14.5</v>
      </c>
      <c r="H37" s="44">
        <v>14.5</v>
      </c>
      <c r="I37" s="44">
        <v>14.5</v>
      </c>
      <c r="J37" s="44">
        <v>14.5</v>
      </c>
      <c r="K37" s="44">
        <v>14.5</v>
      </c>
      <c r="L37" s="44">
        <v>14.5</v>
      </c>
      <c r="M37" s="44">
        <v>14.5</v>
      </c>
      <c r="N37" s="44">
        <v>14.5</v>
      </c>
      <c r="O37" s="44">
        <v>14.5</v>
      </c>
      <c r="P37" s="44">
        <v>14.5</v>
      </c>
      <c r="Q37" s="44">
        <v>14.5</v>
      </c>
      <c r="R37" s="44">
        <v>14.5</v>
      </c>
      <c r="S37" s="44">
        <v>14.5</v>
      </c>
      <c r="T37" s="44">
        <v>14.5</v>
      </c>
      <c r="U37" s="44">
        <v>14.5</v>
      </c>
      <c r="V37" s="44">
        <v>14.5</v>
      </c>
      <c r="W37" s="44">
        <v>14.5</v>
      </c>
      <c r="X37" s="44">
        <v>14.5</v>
      </c>
      <c r="Y37" s="44">
        <v>3.6</v>
      </c>
      <c r="Z37" s="44">
        <v>3.6</v>
      </c>
      <c r="AA37" s="44">
        <v>3.6</v>
      </c>
      <c r="AB37" s="44">
        <v>3.6</v>
      </c>
      <c r="AC37" s="44">
        <v>3.6</v>
      </c>
      <c r="AD37" s="44">
        <v>3.6</v>
      </c>
      <c r="AE37" s="44">
        <v>3.6</v>
      </c>
      <c r="AF37" s="44">
        <v>3.6</v>
      </c>
      <c r="AG37" s="48">
        <v>25</v>
      </c>
      <c r="AH37" s="46">
        <f t="shared" si="2"/>
        <v>14.5</v>
      </c>
      <c r="AI37" s="47">
        <f t="shared" si="3"/>
        <v>3.6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10.199999999999999</v>
      </c>
      <c r="C38" s="44">
        <v>10.199999999999999</v>
      </c>
      <c r="D38" s="44">
        <v>10.199999999999999</v>
      </c>
      <c r="E38" s="44">
        <v>10.199999999999999</v>
      </c>
      <c r="F38" s="44">
        <v>10.199999999999999</v>
      </c>
      <c r="G38" s="44">
        <v>10.199999999999999</v>
      </c>
      <c r="H38" s="44">
        <v>10.199999999999999</v>
      </c>
      <c r="I38" s="44">
        <v>10.199999999999999</v>
      </c>
      <c r="J38" s="44">
        <v>10.199999999999999</v>
      </c>
      <c r="K38" s="44">
        <v>10.199999999999999</v>
      </c>
      <c r="L38" s="44">
        <v>10.199999999999999</v>
      </c>
      <c r="M38" s="44">
        <v>10.199999999999999</v>
      </c>
      <c r="N38" s="44">
        <v>10.199999999999999</v>
      </c>
      <c r="O38" s="44">
        <v>10.199999999999999</v>
      </c>
      <c r="P38" s="44">
        <v>10.199999999999999</v>
      </c>
      <c r="Q38" s="44">
        <v>10.199999999999999</v>
      </c>
      <c r="R38" s="44">
        <v>10.199999999999999</v>
      </c>
      <c r="S38" s="44">
        <v>10.199999999999999</v>
      </c>
      <c r="T38" s="44">
        <v>10.199999999999999</v>
      </c>
      <c r="U38" s="44">
        <v>10.199999999999999</v>
      </c>
      <c r="V38" s="44">
        <v>10.199999999999999</v>
      </c>
      <c r="W38" s="44">
        <v>10.199999999999999</v>
      </c>
      <c r="X38" s="44">
        <v>10.199999999999999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10.199999999999999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8</v>
      </c>
      <c r="C39" s="44">
        <v>8</v>
      </c>
      <c r="D39" s="44">
        <v>8</v>
      </c>
      <c r="E39" s="44">
        <v>8</v>
      </c>
      <c r="F39" s="44">
        <v>8</v>
      </c>
      <c r="G39" s="44">
        <v>8</v>
      </c>
      <c r="H39" s="44">
        <v>8</v>
      </c>
      <c r="I39" s="44">
        <v>8</v>
      </c>
      <c r="J39" s="44">
        <v>8</v>
      </c>
      <c r="K39" s="44">
        <v>8</v>
      </c>
      <c r="L39" s="44">
        <v>8</v>
      </c>
      <c r="M39" s="44">
        <v>8</v>
      </c>
      <c r="N39" s="44">
        <v>8</v>
      </c>
      <c r="O39" s="44">
        <v>8</v>
      </c>
      <c r="P39" s="44">
        <v>8</v>
      </c>
      <c r="Q39" s="44">
        <v>8</v>
      </c>
      <c r="R39" s="44">
        <v>8</v>
      </c>
      <c r="S39" s="44">
        <v>8</v>
      </c>
      <c r="T39" s="44">
        <v>8</v>
      </c>
      <c r="U39" s="44">
        <v>8</v>
      </c>
      <c r="V39" s="44">
        <v>8</v>
      </c>
      <c r="W39" s="44">
        <v>8</v>
      </c>
      <c r="X39" s="44">
        <v>8</v>
      </c>
      <c r="Y39" s="44">
        <v>7</v>
      </c>
      <c r="Z39" s="44">
        <v>7</v>
      </c>
      <c r="AA39" s="44">
        <v>7</v>
      </c>
      <c r="AB39" s="44">
        <v>7</v>
      </c>
      <c r="AC39" s="44">
        <v>7</v>
      </c>
      <c r="AD39" s="44">
        <v>7</v>
      </c>
      <c r="AE39" s="44">
        <v>7</v>
      </c>
      <c r="AF39" s="44">
        <v>7</v>
      </c>
      <c r="AG39" s="48">
        <v>23.5</v>
      </c>
      <c r="AH39" s="46">
        <f t="shared" si="2"/>
        <v>8</v>
      </c>
      <c r="AI39" s="47">
        <f t="shared" si="3"/>
        <v>7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5.9</v>
      </c>
      <c r="C42" s="44">
        <v>5.9</v>
      </c>
      <c r="D42" s="44">
        <v>5.9</v>
      </c>
      <c r="E42" s="44">
        <v>5.9</v>
      </c>
      <c r="F42" s="44">
        <v>5.9</v>
      </c>
      <c r="G42" s="44">
        <v>5.9</v>
      </c>
      <c r="H42" s="44">
        <v>5.9</v>
      </c>
      <c r="I42" s="44">
        <v>5.9</v>
      </c>
      <c r="J42" s="44">
        <v>5.9</v>
      </c>
      <c r="K42" s="44">
        <v>5.9</v>
      </c>
      <c r="L42" s="44">
        <v>5.9</v>
      </c>
      <c r="M42" s="44">
        <v>5.9</v>
      </c>
      <c r="N42" s="44">
        <v>5.9</v>
      </c>
      <c r="O42" s="44">
        <v>5.9</v>
      </c>
      <c r="P42" s="44">
        <v>5.9</v>
      </c>
      <c r="Q42" s="44">
        <v>5.9</v>
      </c>
      <c r="R42" s="44">
        <v>5.9</v>
      </c>
      <c r="S42" s="44">
        <v>5.9</v>
      </c>
      <c r="T42" s="44">
        <v>5.9</v>
      </c>
      <c r="U42" s="44">
        <v>5.9</v>
      </c>
      <c r="V42" s="44">
        <v>5.9</v>
      </c>
      <c r="W42" s="44">
        <v>5.9</v>
      </c>
      <c r="X42" s="44">
        <v>5.9</v>
      </c>
      <c r="Y42" s="44">
        <v>4.7</v>
      </c>
      <c r="Z42" s="44">
        <v>4.7</v>
      </c>
      <c r="AA42" s="44">
        <v>4.7</v>
      </c>
      <c r="AB42" s="44">
        <v>4.7</v>
      </c>
      <c r="AC42" s="44">
        <v>4.7</v>
      </c>
      <c r="AD42" s="44">
        <v>4.7</v>
      </c>
      <c r="AE42" s="44">
        <v>4.7</v>
      </c>
      <c r="AF42" s="44">
        <v>4.7</v>
      </c>
      <c r="AG42" s="48">
        <v>22</v>
      </c>
      <c r="AH42" s="46">
        <f t="shared" si="2"/>
        <v>5.9</v>
      </c>
      <c r="AI42" s="47">
        <f t="shared" si="3"/>
        <v>4.7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13.6</v>
      </c>
      <c r="C44" s="44">
        <v>13.6</v>
      </c>
      <c r="D44" s="44">
        <v>13.6</v>
      </c>
      <c r="E44" s="44">
        <v>13.6</v>
      </c>
      <c r="F44" s="44">
        <v>13.6</v>
      </c>
      <c r="G44" s="44">
        <v>13.6</v>
      </c>
      <c r="H44" s="44">
        <v>13.6</v>
      </c>
      <c r="I44" s="44">
        <v>13.6</v>
      </c>
      <c r="J44" s="44">
        <v>13.6</v>
      </c>
      <c r="K44" s="44">
        <v>13.6</v>
      </c>
      <c r="L44" s="44">
        <v>13.6</v>
      </c>
      <c r="M44" s="44">
        <v>13.6</v>
      </c>
      <c r="N44" s="44">
        <v>13.6</v>
      </c>
      <c r="O44" s="44">
        <v>13.6</v>
      </c>
      <c r="P44" s="44">
        <v>13.6</v>
      </c>
      <c r="Q44" s="44">
        <v>13.6</v>
      </c>
      <c r="R44" s="44">
        <v>13.6</v>
      </c>
      <c r="S44" s="44">
        <v>13.6</v>
      </c>
      <c r="T44" s="44">
        <v>13.6</v>
      </c>
      <c r="U44" s="44">
        <v>13.6</v>
      </c>
      <c r="V44" s="44">
        <v>13.6</v>
      </c>
      <c r="W44" s="44">
        <v>13.6</v>
      </c>
      <c r="X44" s="44">
        <v>13.6</v>
      </c>
      <c r="Y44" s="44">
        <v>11.6</v>
      </c>
      <c r="Z44" s="44">
        <v>11.6</v>
      </c>
      <c r="AA44" s="44">
        <v>11.6</v>
      </c>
      <c r="AB44" s="44">
        <v>11.6</v>
      </c>
      <c r="AC44" s="44">
        <v>11.6</v>
      </c>
      <c r="AD44" s="44">
        <v>11.6</v>
      </c>
      <c r="AE44" s="44">
        <v>11.6</v>
      </c>
      <c r="AF44" s="44">
        <v>11.6</v>
      </c>
      <c r="AG44" s="48">
        <v>21.93</v>
      </c>
      <c r="AH44" s="46">
        <f t="shared" si="2"/>
        <v>13.6</v>
      </c>
      <c r="AI44" s="47">
        <f t="shared" si="3"/>
        <v>11.6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20.399999999999999</v>
      </c>
      <c r="C45" s="44">
        <v>20.399999999999999</v>
      </c>
      <c r="D45" s="44">
        <v>20.399999999999999</v>
      </c>
      <c r="E45" s="44">
        <v>20.399999999999999</v>
      </c>
      <c r="F45" s="44">
        <v>20.399999999999999</v>
      </c>
      <c r="G45" s="44">
        <v>20.399999999999999</v>
      </c>
      <c r="H45" s="44">
        <v>20.399999999999999</v>
      </c>
      <c r="I45" s="44">
        <v>20.399999999999999</v>
      </c>
      <c r="J45" s="44">
        <v>20.399999999999999</v>
      </c>
      <c r="K45" s="44">
        <v>20.399999999999999</v>
      </c>
      <c r="L45" s="44">
        <v>20.399999999999999</v>
      </c>
      <c r="M45" s="44">
        <v>20.399999999999999</v>
      </c>
      <c r="N45" s="44">
        <v>20.399999999999999</v>
      </c>
      <c r="O45" s="44">
        <v>20.399999999999999</v>
      </c>
      <c r="P45" s="44">
        <v>20.399999999999999</v>
      </c>
      <c r="Q45" s="44">
        <v>20.399999999999999</v>
      </c>
      <c r="R45" s="44">
        <v>20.399999999999999</v>
      </c>
      <c r="S45" s="44">
        <v>20.399999999999999</v>
      </c>
      <c r="T45" s="44">
        <v>20.399999999999999</v>
      </c>
      <c r="U45" s="44">
        <v>20.399999999999999</v>
      </c>
      <c r="V45" s="44">
        <v>20.399999999999999</v>
      </c>
      <c r="W45" s="44">
        <v>20.399999999999999</v>
      </c>
      <c r="X45" s="44">
        <v>20.399999999999999</v>
      </c>
      <c r="Y45" s="44">
        <v>20.2</v>
      </c>
      <c r="Z45" s="44">
        <v>20.2</v>
      </c>
      <c r="AA45" s="44">
        <v>20.2</v>
      </c>
      <c r="AB45" s="44">
        <v>20.2</v>
      </c>
      <c r="AC45" s="44">
        <v>20.2</v>
      </c>
      <c r="AD45" s="44">
        <v>20.2</v>
      </c>
      <c r="AE45" s="44">
        <v>20.2</v>
      </c>
      <c r="AF45" s="44">
        <v>20.2</v>
      </c>
      <c r="AG45" s="48">
        <v>21.3</v>
      </c>
      <c r="AH45" s="46">
        <f t="shared" si="2"/>
        <v>20.399999999999999</v>
      </c>
      <c r="AI45" s="47">
        <f t="shared" si="3"/>
        <v>20.2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11.4</v>
      </c>
      <c r="AA46" s="44">
        <v>11.4</v>
      </c>
      <c r="AB46" s="44">
        <v>11.4</v>
      </c>
      <c r="AC46" s="44">
        <v>11.4</v>
      </c>
      <c r="AD46" s="44">
        <v>11.4</v>
      </c>
      <c r="AE46" s="44">
        <v>11.4</v>
      </c>
      <c r="AF46" s="44">
        <v>11.4</v>
      </c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4.5</v>
      </c>
      <c r="C47" s="44">
        <v>4.5</v>
      </c>
      <c r="D47" s="44">
        <v>4.5</v>
      </c>
      <c r="E47" s="44">
        <v>4.5</v>
      </c>
      <c r="F47" s="44">
        <v>4.5</v>
      </c>
      <c r="G47" s="44">
        <v>4.5</v>
      </c>
      <c r="H47" s="44">
        <v>4.5</v>
      </c>
      <c r="I47" s="44">
        <v>4.5</v>
      </c>
      <c r="J47" s="44">
        <v>4.5</v>
      </c>
      <c r="K47" s="44">
        <v>4.5</v>
      </c>
      <c r="L47" s="44">
        <v>4.5</v>
      </c>
      <c r="M47" s="44">
        <v>4.5</v>
      </c>
      <c r="N47" s="44">
        <v>4.5</v>
      </c>
      <c r="O47" s="44">
        <v>4.5</v>
      </c>
      <c r="P47" s="44">
        <v>4.5</v>
      </c>
      <c r="Q47" s="44">
        <v>4.5</v>
      </c>
      <c r="R47" s="44">
        <v>4.5</v>
      </c>
      <c r="S47" s="44">
        <v>4.5</v>
      </c>
      <c r="T47" s="44">
        <v>4.5</v>
      </c>
      <c r="U47" s="44">
        <v>4.5</v>
      </c>
      <c r="V47" s="44">
        <v>4.5</v>
      </c>
      <c r="W47" s="44">
        <v>4.5</v>
      </c>
      <c r="X47" s="44">
        <v>4.5</v>
      </c>
      <c r="Y47" s="44">
        <v>4.5</v>
      </c>
      <c r="Z47" s="44">
        <v>4.5</v>
      </c>
      <c r="AA47" s="44">
        <v>4.5</v>
      </c>
      <c r="AB47" s="44">
        <v>4.5</v>
      </c>
      <c r="AC47" s="44">
        <v>4.5</v>
      </c>
      <c r="AD47" s="44">
        <v>4.5</v>
      </c>
      <c r="AE47" s="44">
        <v>4.5</v>
      </c>
      <c r="AF47" s="44">
        <v>4.5</v>
      </c>
      <c r="AG47" s="48">
        <v>19.8</v>
      </c>
      <c r="AH47" s="46">
        <f t="shared" si="2"/>
        <v>4.5</v>
      </c>
      <c r="AI47" s="47">
        <f t="shared" si="3"/>
        <v>4.5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5.9</v>
      </c>
      <c r="C49" s="44">
        <v>5.9</v>
      </c>
      <c r="D49" s="44">
        <v>5.9</v>
      </c>
      <c r="E49" s="44">
        <v>5.9</v>
      </c>
      <c r="F49" s="44">
        <v>5.9</v>
      </c>
      <c r="G49" s="44">
        <v>5.9</v>
      </c>
      <c r="H49" s="44">
        <v>5.9</v>
      </c>
      <c r="I49" s="44">
        <v>5.9</v>
      </c>
      <c r="J49" s="44">
        <v>5.9</v>
      </c>
      <c r="K49" s="44">
        <v>5.9</v>
      </c>
      <c r="L49" s="44">
        <v>5.9</v>
      </c>
      <c r="M49" s="44">
        <v>5.9</v>
      </c>
      <c r="N49" s="44">
        <v>5.9</v>
      </c>
      <c r="O49" s="44">
        <v>5.9</v>
      </c>
      <c r="P49" s="44">
        <v>5.9</v>
      </c>
      <c r="Q49" s="44">
        <v>5.9</v>
      </c>
      <c r="R49" s="44">
        <v>5.9</v>
      </c>
      <c r="S49" s="44">
        <v>5.9</v>
      </c>
      <c r="T49" s="44">
        <v>5.9</v>
      </c>
      <c r="U49" s="44">
        <v>5.9</v>
      </c>
      <c r="V49" s="44">
        <v>5.9</v>
      </c>
      <c r="W49" s="44">
        <v>5.9</v>
      </c>
      <c r="X49" s="44">
        <v>5.9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5.9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</v>
      </c>
      <c r="C51" s="44">
        <v>4</v>
      </c>
      <c r="D51" s="44">
        <v>4</v>
      </c>
      <c r="E51" s="44">
        <v>4</v>
      </c>
      <c r="F51" s="44">
        <v>4</v>
      </c>
      <c r="G51" s="44">
        <v>4</v>
      </c>
      <c r="H51" s="44">
        <v>4</v>
      </c>
      <c r="I51" s="44">
        <v>4</v>
      </c>
      <c r="J51" s="44">
        <v>4</v>
      </c>
      <c r="K51" s="44">
        <v>4</v>
      </c>
      <c r="L51" s="44">
        <v>4</v>
      </c>
      <c r="M51" s="44">
        <v>4</v>
      </c>
      <c r="N51" s="44">
        <v>4</v>
      </c>
      <c r="O51" s="44">
        <v>4</v>
      </c>
      <c r="P51" s="44">
        <v>4</v>
      </c>
      <c r="Q51" s="44">
        <v>4</v>
      </c>
      <c r="R51" s="44">
        <v>4</v>
      </c>
      <c r="S51" s="44">
        <v>4</v>
      </c>
      <c r="T51" s="44">
        <v>4</v>
      </c>
      <c r="U51" s="44">
        <v>4</v>
      </c>
      <c r="V51" s="44">
        <v>4</v>
      </c>
      <c r="W51" s="44">
        <v>4</v>
      </c>
      <c r="X51" s="44">
        <v>4</v>
      </c>
      <c r="Y51" s="44">
        <v>4</v>
      </c>
      <c r="Z51" s="44">
        <v>4</v>
      </c>
      <c r="AA51" s="44">
        <v>4</v>
      </c>
      <c r="AB51" s="44">
        <v>4</v>
      </c>
      <c r="AC51" s="44">
        <v>4</v>
      </c>
      <c r="AD51" s="44">
        <v>4</v>
      </c>
      <c r="AE51" s="44">
        <v>4</v>
      </c>
      <c r="AF51" s="44">
        <v>4</v>
      </c>
      <c r="AG51" s="48">
        <v>14.9</v>
      </c>
      <c r="AH51" s="46">
        <f t="shared" si="2"/>
        <v>4</v>
      </c>
      <c r="AI51" s="47">
        <f t="shared" si="3"/>
        <v>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13.2</v>
      </c>
      <c r="C52" s="44">
        <v>13.2</v>
      </c>
      <c r="D52" s="44">
        <v>13.2</v>
      </c>
      <c r="E52" s="44">
        <v>13.2</v>
      </c>
      <c r="F52" s="44">
        <v>13.2</v>
      </c>
      <c r="G52" s="44">
        <v>13.2</v>
      </c>
      <c r="H52" s="44">
        <v>13.2</v>
      </c>
      <c r="I52" s="44">
        <v>13.2</v>
      </c>
      <c r="J52" s="44">
        <v>13.2</v>
      </c>
      <c r="K52" s="44">
        <v>13.2</v>
      </c>
      <c r="L52" s="44">
        <v>13.2</v>
      </c>
      <c r="M52" s="44">
        <v>13.2</v>
      </c>
      <c r="N52" s="44">
        <v>13.2</v>
      </c>
      <c r="O52" s="44">
        <v>13.2</v>
      </c>
      <c r="P52" s="44">
        <v>13.2</v>
      </c>
      <c r="Q52" s="44">
        <v>13.2</v>
      </c>
      <c r="R52" s="44">
        <v>13.2</v>
      </c>
      <c r="S52" s="44">
        <v>13.2</v>
      </c>
      <c r="T52" s="44">
        <v>13.2</v>
      </c>
      <c r="U52" s="44">
        <v>13.2</v>
      </c>
      <c r="V52" s="44">
        <v>13.2</v>
      </c>
      <c r="W52" s="44">
        <v>13.2</v>
      </c>
      <c r="X52" s="44">
        <v>13.2</v>
      </c>
      <c r="Y52" s="44">
        <v>9.6999999999999993</v>
      </c>
      <c r="Z52" s="44">
        <v>9.6999999999999993</v>
      </c>
      <c r="AA52" s="44">
        <v>9.6999999999999993</v>
      </c>
      <c r="AB52" s="44">
        <v>9.6999999999999993</v>
      </c>
      <c r="AC52" s="44">
        <v>9.6999999999999993</v>
      </c>
      <c r="AD52" s="44">
        <v>9.6999999999999993</v>
      </c>
      <c r="AE52" s="44">
        <v>9.6999999999999993</v>
      </c>
      <c r="AF52" s="44">
        <v>9.6999999999999993</v>
      </c>
      <c r="AG52" s="48">
        <v>14.3</v>
      </c>
      <c r="AH52" s="46">
        <f t="shared" si="2"/>
        <v>13.2</v>
      </c>
      <c r="AI52" s="47">
        <f t="shared" si="3"/>
        <v>9.6999999999999993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2.6</v>
      </c>
      <c r="C53" s="44">
        <v>2.6</v>
      </c>
      <c r="D53" s="44">
        <v>2.6</v>
      </c>
      <c r="E53" s="44">
        <v>2.6</v>
      </c>
      <c r="F53" s="44">
        <v>2.6</v>
      </c>
      <c r="G53" s="44">
        <v>2.6</v>
      </c>
      <c r="H53" s="44">
        <v>2.6</v>
      </c>
      <c r="I53" s="44">
        <v>2.6</v>
      </c>
      <c r="J53" s="44">
        <v>2.6</v>
      </c>
      <c r="K53" s="44">
        <v>2.6</v>
      </c>
      <c r="L53" s="44">
        <v>2.6</v>
      </c>
      <c r="M53" s="44">
        <v>2.6</v>
      </c>
      <c r="N53" s="44">
        <v>2.6</v>
      </c>
      <c r="O53" s="44">
        <v>2.6</v>
      </c>
      <c r="P53" s="44">
        <v>2.6</v>
      </c>
      <c r="Q53" s="44">
        <v>2.6</v>
      </c>
      <c r="R53" s="44">
        <v>2.6</v>
      </c>
      <c r="S53" s="44">
        <v>2.6</v>
      </c>
      <c r="T53" s="44">
        <v>2.6</v>
      </c>
      <c r="U53" s="44">
        <v>2.6</v>
      </c>
      <c r="V53" s="44">
        <v>2.6</v>
      </c>
      <c r="W53" s="44">
        <v>2.6</v>
      </c>
      <c r="X53" s="44">
        <v>2.6</v>
      </c>
      <c r="Y53" s="44">
        <v>2.6</v>
      </c>
      <c r="Z53" s="44">
        <v>2.6</v>
      </c>
      <c r="AA53" s="44">
        <v>2.6</v>
      </c>
      <c r="AB53" s="44">
        <v>2.6</v>
      </c>
      <c r="AC53" s="44">
        <v>2.6</v>
      </c>
      <c r="AD53" s="44">
        <v>2.6</v>
      </c>
      <c r="AE53" s="44">
        <v>2.6</v>
      </c>
      <c r="AF53" s="44">
        <v>2.6</v>
      </c>
      <c r="AG53" s="48">
        <v>14</v>
      </c>
      <c r="AH53" s="46">
        <f t="shared" si="2"/>
        <v>2.6</v>
      </c>
      <c r="AI53" s="47">
        <f t="shared" si="3"/>
        <v>2.6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7</v>
      </c>
      <c r="C54" s="44">
        <v>7</v>
      </c>
      <c r="D54" s="44">
        <v>7</v>
      </c>
      <c r="E54" s="44">
        <v>7</v>
      </c>
      <c r="F54" s="44">
        <v>7</v>
      </c>
      <c r="G54" s="44">
        <v>7</v>
      </c>
      <c r="H54" s="44">
        <v>7</v>
      </c>
      <c r="I54" s="44">
        <v>7</v>
      </c>
      <c r="J54" s="44">
        <v>7</v>
      </c>
      <c r="K54" s="44">
        <v>7</v>
      </c>
      <c r="L54" s="44">
        <v>7</v>
      </c>
      <c r="M54" s="44">
        <v>7</v>
      </c>
      <c r="N54" s="44">
        <v>7</v>
      </c>
      <c r="O54" s="44">
        <v>7</v>
      </c>
      <c r="P54" s="44">
        <v>7</v>
      </c>
      <c r="Q54" s="44">
        <v>7</v>
      </c>
      <c r="R54" s="44">
        <v>7</v>
      </c>
      <c r="S54" s="44">
        <v>7</v>
      </c>
      <c r="T54" s="44">
        <v>7</v>
      </c>
      <c r="U54" s="44">
        <v>7</v>
      </c>
      <c r="V54" s="44">
        <v>7</v>
      </c>
      <c r="W54" s="44">
        <v>7</v>
      </c>
      <c r="X54" s="44">
        <v>7</v>
      </c>
      <c r="Y54" s="44">
        <v>7</v>
      </c>
      <c r="Z54" s="44">
        <v>7</v>
      </c>
      <c r="AA54" s="44">
        <v>7</v>
      </c>
      <c r="AB54" s="44">
        <v>7</v>
      </c>
      <c r="AC54" s="44">
        <v>7</v>
      </c>
      <c r="AD54" s="44">
        <v>7</v>
      </c>
      <c r="AE54" s="44">
        <v>7</v>
      </c>
      <c r="AF54" s="44">
        <v>7</v>
      </c>
      <c r="AG54" s="48">
        <v>13.6</v>
      </c>
      <c r="AH54" s="46">
        <f t="shared" si="2"/>
        <v>7</v>
      </c>
      <c r="AI54" s="47">
        <f t="shared" si="3"/>
        <v>7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10.9</v>
      </c>
      <c r="C55" s="44">
        <v>10.9</v>
      </c>
      <c r="D55" s="44">
        <v>10.9</v>
      </c>
      <c r="E55" s="44">
        <v>10.9</v>
      </c>
      <c r="F55" s="44">
        <v>10.9</v>
      </c>
      <c r="G55" s="44">
        <v>10.9</v>
      </c>
      <c r="H55" s="44">
        <v>10.9</v>
      </c>
      <c r="I55" s="44">
        <v>10.9</v>
      </c>
      <c r="J55" s="44">
        <v>10.9</v>
      </c>
      <c r="K55" s="44">
        <v>10.9</v>
      </c>
      <c r="L55" s="44">
        <v>10.9</v>
      </c>
      <c r="M55" s="44">
        <v>10.9</v>
      </c>
      <c r="N55" s="44">
        <v>10.9</v>
      </c>
      <c r="O55" s="44">
        <v>10.9</v>
      </c>
      <c r="P55" s="44">
        <v>10.9</v>
      </c>
      <c r="Q55" s="44">
        <v>10.9</v>
      </c>
      <c r="R55" s="44">
        <v>10.9</v>
      </c>
      <c r="S55" s="44">
        <v>10.9</v>
      </c>
      <c r="T55" s="44">
        <v>10.9</v>
      </c>
      <c r="U55" s="44">
        <v>10.9</v>
      </c>
      <c r="V55" s="44">
        <v>10.9</v>
      </c>
      <c r="W55" s="44">
        <v>10.9</v>
      </c>
      <c r="X55" s="44">
        <v>10.9</v>
      </c>
      <c r="Y55" s="44">
        <v>10.9</v>
      </c>
      <c r="Z55" s="44">
        <v>10.9</v>
      </c>
      <c r="AA55" s="44">
        <v>10.9</v>
      </c>
      <c r="AB55" s="44">
        <v>10.9</v>
      </c>
      <c r="AC55" s="44">
        <v>10.9</v>
      </c>
      <c r="AD55" s="44">
        <v>10.9</v>
      </c>
      <c r="AE55" s="44">
        <v>10.9</v>
      </c>
      <c r="AF55" s="44">
        <v>10.9</v>
      </c>
      <c r="AG55" s="48">
        <v>13.5</v>
      </c>
      <c r="AH55" s="46">
        <f t="shared" si="2"/>
        <v>10.9</v>
      </c>
      <c r="AI55" s="47">
        <f t="shared" si="3"/>
        <v>10.9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2.9</v>
      </c>
      <c r="C58" s="44">
        <v>2.9</v>
      </c>
      <c r="D58" s="44">
        <v>2.9</v>
      </c>
      <c r="E58" s="44">
        <v>2.9</v>
      </c>
      <c r="F58" s="44">
        <v>2.9</v>
      </c>
      <c r="G58" s="44">
        <v>2.9</v>
      </c>
      <c r="H58" s="44">
        <v>2.9</v>
      </c>
      <c r="I58" s="44">
        <v>2.9</v>
      </c>
      <c r="J58" s="44">
        <v>2.9</v>
      </c>
      <c r="K58" s="44">
        <v>2.9</v>
      </c>
      <c r="L58" s="44">
        <v>2.9</v>
      </c>
      <c r="M58" s="44">
        <v>2.9</v>
      </c>
      <c r="N58" s="44">
        <v>2.9</v>
      </c>
      <c r="O58" s="44">
        <v>2.9</v>
      </c>
      <c r="P58" s="44">
        <v>2.9</v>
      </c>
      <c r="Q58" s="44">
        <v>2.9</v>
      </c>
      <c r="R58" s="44">
        <v>2.9</v>
      </c>
      <c r="S58" s="44">
        <v>2.9</v>
      </c>
      <c r="T58" s="44">
        <v>2.9</v>
      </c>
      <c r="U58" s="44">
        <v>2.9</v>
      </c>
      <c r="V58" s="44">
        <v>2.9</v>
      </c>
      <c r="W58" s="44">
        <v>2.9</v>
      </c>
      <c r="X58" s="44">
        <v>2.9</v>
      </c>
      <c r="Y58" s="44">
        <v>2.9</v>
      </c>
      <c r="Z58" s="44">
        <v>2.9</v>
      </c>
      <c r="AA58" s="44">
        <v>2.9</v>
      </c>
      <c r="AB58" s="44">
        <v>2.9</v>
      </c>
      <c r="AC58" s="44">
        <v>2.9</v>
      </c>
      <c r="AD58" s="44">
        <v>2.9</v>
      </c>
      <c r="AE58" s="44">
        <v>2.9</v>
      </c>
      <c r="AF58" s="44">
        <v>2.9</v>
      </c>
      <c r="AG58" s="48">
        <v>12</v>
      </c>
      <c r="AH58" s="46">
        <f t="shared" si="2"/>
        <v>2.9</v>
      </c>
      <c r="AI58" s="47">
        <f t="shared" si="3"/>
        <v>2.9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4.2</v>
      </c>
      <c r="C59" s="44">
        <v>4.2</v>
      </c>
      <c r="D59" s="44">
        <v>4.2</v>
      </c>
      <c r="E59" s="44">
        <v>4.2</v>
      </c>
      <c r="F59" s="44">
        <v>4.2</v>
      </c>
      <c r="G59" s="44">
        <v>4.2</v>
      </c>
      <c r="H59" s="44">
        <v>4.2</v>
      </c>
      <c r="I59" s="44">
        <v>4.2</v>
      </c>
      <c r="J59" s="44">
        <v>4.2</v>
      </c>
      <c r="K59" s="44">
        <v>4.2</v>
      </c>
      <c r="L59" s="44">
        <v>4.2</v>
      </c>
      <c r="M59" s="44">
        <v>4.2</v>
      </c>
      <c r="N59" s="44">
        <v>4.2</v>
      </c>
      <c r="O59" s="44">
        <v>4.2</v>
      </c>
      <c r="P59" s="44">
        <v>4.2</v>
      </c>
      <c r="Q59" s="44">
        <v>4.2</v>
      </c>
      <c r="R59" s="44">
        <v>4.2</v>
      </c>
      <c r="S59" s="44">
        <v>4.2</v>
      </c>
      <c r="T59" s="44">
        <v>4.2</v>
      </c>
      <c r="U59" s="44">
        <v>4.2</v>
      </c>
      <c r="V59" s="44">
        <v>4.2</v>
      </c>
      <c r="W59" s="44">
        <v>4.2</v>
      </c>
      <c r="X59" s="44">
        <v>4.2</v>
      </c>
      <c r="Y59" s="44">
        <v>0.2</v>
      </c>
      <c r="Z59" s="44">
        <v>0.2</v>
      </c>
      <c r="AA59" s="44">
        <v>0.2</v>
      </c>
      <c r="AB59" s="44">
        <v>0.2</v>
      </c>
      <c r="AC59" s="44">
        <v>0.2</v>
      </c>
      <c r="AD59" s="44">
        <v>0.2</v>
      </c>
      <c r="AE59" s="44">
        <v>0.2</v>
      </c>
      <c r="AF59" s="44">
        <v>0.2</v>
      </c>
      <c r="AG59" s="48">
        <v>12</v>
      </c>
      <c r="AH59" s="46">
        <f t="shared" si="2"/>
        <v>4.2</v>
      </c>
      <c r="AI59" s="47">
        <f t="shared" si="3"/>
        <v>0.2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7.6</v>
      </c>
      <c r="C60" s="44">
        <v>7.6</v>
      </c>
      <c r="D60" s="44">
        <v>7.6</v>
      </c>
      <c r="E60" s="44">
        <v>7.6</v>
      </c>
      <c r="F60" s="44">
        <v>7.6</v>
      </c>
      <c r="G60" s="44">
        <v>7.6</v>
      </c>
      <c r="H60" s="44">
        <v>7.6</v>
      </c>
      <c r="I60" s="44">
        <v>7.6</v>
      </c>
      <c r="J60" s="44">
        <v>7.6</v>
      </c>
      <c r="K60" s="44">
        <v>7.6</v>
      </c>
      <c r="L60" s="44">
        <v>7.6</v>
      </c>
      <c r="M60" s="44">
        <v>7.6</v>
      </c>
      <c r="N60" s="44">
        <v>7.6</v>
      </c>
      <c r="O60" s="44">
        <v>7.6</v>
      </c>
      <c r="P60" s="44">
        <v>7.6</v>
      </c>
      <c r="Q60" s="44">
        <v>7.6</v>
      </c>
      <c r="R60" s="44">
        <v>7.6</v>
      </c>
      <c r="S60" s="44">
        <v>7.6</v>
      </c>
      <c r="T60" s="44">
        <v>7.6</v>
      </c>
      <c r="U60" s="44">
        <v>7.6</v>
      </c>
      <c r="V60" s="44">
        <v>7.6</v>
      </c>
      <c r="W60" s="44">
        <v>7.6</v>
      </c>
      <c r="X60" s="44">
        <v>7.6</v>
      </c>
      <c r="Y60" s="44">
        <v>7.6</v>
      </c>
      <c r="Z60" s="44">
        <v>7.6</v>
      </c>
      <c r="AA60" s="44">
        <v>7.6</v>
      </c>
      <c r="AB60" s="44">
        <v>7.6</v>
      </c>
      <c r="AC60" s="44">
        <v>7.6</v>
      </c>
      <c r="AD60" s="44">
        <v>7.6</v>
      </c>
      <c r="AE60" s="44">
        <v>7.6</v>
      </c>
      <c r="AF60" s="44">
        <v>7.6</v>
      </c>
      <c r="AG60" s="48">
        <v>12</v>
      </c>
      <c r="AH60" s="46">
        <f t="shared" si="2"/>
        <v>7.6</v>
      </c>
      <c r="AI60" s="47">
        <f t="shared" si="3"/>
        <v>7.6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5.2</v>
      </c>
      <c r="C61" s="44">
        <v>5.2</v>
      </c>
      <c r="D61" s="44">
        <v>5.2</v>
      </c>
      <c r="E61" s="44">
        <v>5.2</v>
      </c>
      <c r="F61" s="44">
        <v>5.2</v>
      </c>
      <c r="G61" s="44">
        <v>5.2</v>
      </c>
      <c r="H61" s="44">
        <v>5.2</v>
      </c>
      <c r="I61" s="44">
        <v>5.2</v>
      </c>
      <c r="J61" s="44">
        <v>5.2</v>
      </c>
      <c r="K61" s="44">
        <v>5.2</v>
      </c>
      <c r="L61" s="44">
        <v>5.2</v>
      </c>
      <c r="M61" s="44">
        <v>5.2</v>
      </c>
      <c r="N61" s="44">
        <v>5.2</v>
      </c>
      <c r="O61" s="44">
        <v>5.2</v>
      </c>
      <c r="P61" s="44">
        <v>5.2</v>
      </c>
      <c r="Q61" s="44">
        <v>5.2</v>
      </c>
      <c r="R61" s="44">
        <v>5.2</v>
      </c>
      <c r="S61" s="44">
        <v>5.2</v>
      </c>
      <c r="T61" s="44">
        <v>5.2</v>
      </c>
      <c r="U61" s="44">
        <v>5.2</v>
      </c>
      <c r="V61" s="44">
        <v>5.2</v>
      </c>
      <c r="W61" s="44">
        <v>5.2</v>
      </c>
      <c r="X61" s="44">
        <v>5.2</v>
      </c>
      <c r="Y61" s="44">
        <v>5.2</v>
      </c>
      <c r="Z61" s="44">
        <v>5.2</v>
      </c>
      <c r="AA61" s="44">
        <v>5.2</v>
      </c>
      <c r="AB61" s="44">
        <v>5.2</v>
      </c>
      <c r="AC61" s="44">
        <v>5.2</v>
      </c>
      <c r="AD61" s="44">
        <v>5.2</v>
      </c>
      <c r="AE61" s="44">
        <v>5.2</v>
      </c>
      <c r="AF61" s="44">
        <v>5.2</v>
      </c>
      <c r="AG61" s="48">
        <v>12</v>
      </c>
      <c r="AH61" s="46">
        <f t="shared" si="2"/>
        <v>5.2</v>
      </c>
      <c r="AI61" s="47">
        <f t="shared" si="3"/>
        <v>5.2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</v>
      </c>
      <c r="C63" s="44">
        <v>4</v>
      </c>
      <c r="D63" s="44">
        <v>4</v>
      </c>
      <c r="E63" s="44">
        <v>4</v>
      </c>
      <c r="F63" s="44">
        <v>4</v>
      </c>
      <c r="G63" s="44">
        <v>4</v>
      </c>
      <c r="H63" s="44">
        <v>4</v>
      </c>
      <c r="I63" s="44">
        <v>4</v>
      </c>
      <c r="J63" s="44">
        <v>4</v>
      </c>
      <c r="K63" s="44">
        <v>4</v>
      </c>
      <c r="L63" s="44">
        <v>4</v>
      </c>
      <c r="M63" s="44">
        <v>4</v>
      </c>
      <c r="N63" s="44">
        <v>4</v>
      </c>
      <c r="O63" s="44">
        <v>4</v>
      </c>
      <c r="P63" s="44">
        <v>4</v>
      </c>
      <c r="Q63" s="44">
        <v>4</v>
      </c>
      <c r="R63" s="44">
        <v>4</v>
      </c>
      <c r="S63" s="44">
        <v>4</v>
      </c>
      <c r="T63" s="44">
        <v>4</v>
      </c>
      <c r="U63" s="44">
        <v>4</v>
      </c>
      <c r="V63" s="44">
        <v>4</v>
      </c>
      <c r="W63" s="44">
        <v>4</v>
      </c>
      <c r="X63" s="44">
        <v>4</v>
      </c>
      <c r="Y63" s="44">
        <v>4</v>
      </c>
      <c r="Z63" s="44">
        <v>4</v>
      </c>
      <c r="AA63" s="44">
        <v>4</v>
      </c>
      <c r="AB63" s="44">
        <v>4</v>
      </c>
      <c r="AC63" s="44">
        <v>4</v>
      </c>
      <c r="AD63" s="44">
        <v>4</v>
      </c>
      <c r="AE63" s="44">
        <v>4</v>
      </c>
      <c r="AF63" s="44">
        <v>4</v>
      </c>
      <c r="AG63" s="48">
        <v>11</v>
      </c>
      <c r="AH63" s="46">
        <f t="shared" si="2"/>
        <v>4</v>
      </c>
      <c r="AI63" s="47">
        <f t="shared" si="3"/>
        <v>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3.8</v>
      </c>
      <c r="C64" s="44">
        <v>3.8</v>
      </c>
      <c r="D64" s="44">
        <v>3.8</v>
      </c>
      <c r="E64" s="44">
        <v>3.8</v>
      </c>
      <c r="F64" s="44">
        <v>3.8</v>
      </c>
      <c r="G64" s="44">
        <v>3.8</v>
      </c>
      <c r="H64" s="44">
        <v>3.8</v>
      </c>
      <c r="I64" s="44">
        <v>3.8</v>
      </c>
      <c r="J64" s="44">
        <v>3.8</v>
      </c>
      <c r="K64" s="44">
        <v>3.8</v>
      </c>
      <c r="L64" s="44">
        <v>3.8</v>
      </c>
      <c r="M64" s="44">
        <v>3.8</v>
      </c>
      <c r="N64" s="44">
        <v>3.8</v>
      </c>
      <c r="O64" s="44">
        <v>3.8</v>
      </c>
      <c r="P64" s="44">
        <v>3.8</v>
      </c>
      <c r="Q64" s="44">
        <v>3.8</v>
      </c>
      <c r="R64" s="44">
        <v>3.8</v>
      </c>
      <c r="S64" s="44">
        <v>3.8</v>
      </c>
      <c r="T64" s="44">
        <v>3.8</v>
      </c>
      <c r="U64" s="44">
        <v>3.8</v>
      </c>
      <c r="V64" s="44">
        <v>3.8</v>
      </c>
      <c r="W64" s="44">
        <v>3.8</v>
      </c>
      <c r="X64" s="44">
        <v>3.8</v>
      </c>
      <c r="Y64" s="44">
        <v>3.8</v>
      </c>
      <c r="Z64" s="44">
        <v>3.8</v>
      </c>
      <c r="AA64" s="44">
        <v>3.8</v>
      </c>
      <c r="AB64" s="44">
        <v>3.8</v>
      </c>
      <c r="AC64" s="44">
        <v>3.8</v>
      </c>
      <c r="AD64" s="44">
        <v>3.8</v>
      </c>
      <c r="AE64" s="44">
        <v>3.8</v>
      </c>
      <c r="AF64" s="44">
        <v>3.8</v>
      </c>
      <c r="AG64" s="48">
        <v>11</v>
      </c>
      <c r="AH64" s="46">
        <f>MAX(B64:AF64)</f>
        <v>3.8</v>
      </c>
      <c r="AI64" s="47">
        <f>MIN(B64:AF64)</f>
        <v>3.8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3.2</v>
      </c>
      <c r="C66" s="44">
        <v>3.2</v>
      </c>
      <c r="D66" s="44">
        <v>3.2</v>
      </c>
      <c r="E66" s="44">
        <v>3.2</v>
      </c>
      <c r="F66" s="44">
        <v>3.2</v>
      </c>
      <c r="G66" s="44">
        <v>3.2</v>
      </c>
      <c r="H66" s="44">
        <v>3.2</v>
      </c>
      <c r="I66" s="44">
        <v>3.2</v>
      </c>
      <c r="J66" s="44">
        <v>3.2</v>
      </c>
      <c r="K66" s="44">
        <v>3.2</v>
      </c>
      <c r="L66" s="44">
        <v>3.2</v>
      </c>
      <c r="M66" s="44">
        <v>3.2</v>
      </c>
      <c r="N66" s="44">
        <v>3.2</v>
      </c>
      <c r="O66" s="44">
        <v>3.2</v>
      </c>
      <c r="P66" s="44">
        <v>3.2</v>
      </c>
      <c r="Q66" s="44">
        <v>3.2</v>
      </c>
      <c r="R66" s="44">
        <v>3.2</v>
      </c>
      <c r="S66" s="44">
        <v>3.2</v>
      </c>
      <c r="T66" s="44">
        <v>3.2</v>
      </c>
      <c r="U66" s="44">
        <v>3.2</v>
      </c>
      <c r="V66" s="44">
        <v>3.2</v>
      </c>
      <c r="W66" s="44">
        <v>3.2</v>
      </c>
      <c r="X66" s="44">
        <v>3.2</v>
      </c>
      <c r="Y66" s="44">
        <v>3.2</v>
      </c>
      <c r="Z66" s="44">
        <v>3.2</v>
      </c>
      <c r="AA66" s="44">
        <v>3.2</v>
      </c>
      <c r="AB66" s="44">
        <v>3.2</v>
      </c>
      <c r="AC66" s="44">
        <v>3.2</v>
      </c>
      <c r="AD66" s="44">
        <v>3.2</v>
      </c>
      <c r="AE66" s="44">
        <v>3.2</v>
      </c>
      <c r="AF66" s="44">
        <v>3.2</v>
      </c>
      <c r="AG66" s="62">
        <v>10.3</v>
      </c>
      <c r="AH66" s="46">
        <f t="shared" si="2"/>
        <v>3.2</v>
      </c>
      <c r="AI66" s="47">
        <f t="shared" si="3"/>
        <v>3.2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4.4000000000000004</v>
      </c>
      <c r="C67" s="44">
        <v>4.4000000000000004</v>
      </c>
      <c r="D67" s="44">
        <v>4.4000000000000004</v>
      </c>
      <c r="E67" s="44">
        <v>4.4000000000000004</v>
      </c>
      <c r="F67" s="44">
        <v>4.4000000000000004</v>
      </c>
      <c r="G67" s="44">
        <v>4.4000000000000004</v>
      </c>
      <c r="H67" s="44">
        <v>4.4000000000000004</v>
      </c>
      <c r="I67" s="44">
        <v>4.4000000000000004</v>
      </c>
      <c r="J67" s="44">
        <v>4.4000000000000004</v>
      </c>
      <c r="K67" s="44">
        <v>4.4000000000000004</v>
      </c>
      <c r="L67" s="44">
        <v>4.4000000000000004</v>
      </c>
      <c r="M67" s="44">
        <v>4.4000000000000004</v>
      </c>
      <c r="N67" s="44">
        <v>4.4000000000000004</v>
      </c>
      <c r="O67" s="44">
        <v>4.4000000000000004</v>
      </c>
      <c r="P67" s="44">
        <v>4.4000000000000004</v>
      </c>
      <c r="Q67" s="44">
        <v>4.4000000000000004</v>
      </c>
      <c r="R67" s="44">
        <v>4.4000000000000004</v>
      </c>
      <c r="S67" s="44">
        <v>4.4000000000000004</v>
      </c>
      <c r="T67" s="44">
        <v>4.4000000000000004</v>
      </c>
      <c r="U67" s="44">
        <v>4.4000000000000004</v>
      </c>
      <c r="V67" s="44">
        <v>4.4000000000000004</v>
      </c>
      <c r="W67" s="44">
        <v>4.4000000000000004</v>
      </c>
      <c r="X67" s="44">
        <v>4.4000000000000004</v>
      </c>
      <c r="Y67" s="44">
        <v>4.4000000000000004</v>
      </c>
      <c r="Z67" s="44">
        <v>4.4000000000000004</v>
      </c>
      <c r="AA67" s="44">
        <v>4.4000000000000004</v>
      </c>
      <c r="AB67" s="44">
        <v>4.4000000000000004</v>
      </c>
      <c r="AC67" s="44">
        <v>4.4000000000000004</v>
      </c>
      <c r="AD67" s="44">
        <v>4.4000000000000004</v>
      </c>
      <c r="AE67" s="44">
        <v>4.4000000000000004</v>
      </c>
      <c r="AF67" s="44">
        <v>4.4000000000000004</v>
      </c>
      <c r="AG67" s="61">
        <v>10</v>
      </c>
      <c r="AH67" s="46">
        <f t="shared" si="2"/>
        <v>4.4000000000000004</v>
      </c>
      <c r="AI67" s="47">
        <f t="shared" si="3"/>
        <v>4.4000000000000004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180</v>
      </c>
      <c r="C69" s="66">
        <v>180</v>
      </c>
      <c r="D69" s="66">
        <v>180</v>
      </c>
      <c r="E69" s="66">
        <v>180</v>
      </c>
      <c r="F69" s="66">
        <v>180</v>
      </c>
      <c r="G69" s="66">
        <v>180</v>
      </c>
      <c r="H69" s="66">
        <v>180</v>
      </c>
      <c r="I69" s="66">
        <v>180</v>
      </c>
      <c r="J69" s="66">
        <v>180</v>
      </c>
      <c r="K69" s="66">
        <v>180</v>
      </c>
      <c r="L69" s="66">
        <v>180</v>
      </c>
      <c r="M69" s="66">
        <v>180</v>
      </c>
      <c r="N69" s="66">
        <v>180</v>
      </c>
      <c r="O69" s="66">
        <v>180</v>
      </c>
      <c r="P69" s="66">
        <v>180</v>
      </c>
      <c r="Q69" s="66">
        <v>180</v>
      </c>
      <c r="R69" s="66">
        <v>180</v>
      </c>
      <c r="S69" s="66">
        <v>180</v>
      </c>
      <c r="T69" s="66">
        <v>180</v>
      </c>
      <c r="U69" s="66">
        <v>180</v>
      </c>
      <c r="V69" s="66">
        <v>180</v>
      </c>
      <c r="W69" s="66">
        <v>180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180</v>
      </c>
      <c r="AD69" s="66">
        <v>180</v>
      </c>
      <c r="AE69" s="66">
        <v>180</v>
      </c>
      <c r="AF69" s="66">
        <v>180</v>
      </c>
      <c r="AG69" s="64">
        <v>85</v>
      </c>
      <c r="AH69" s="46">
        <f t="shared" si="2"/>
        <v>180</v>
      </c>
      <c r="AI69" s="47">
        <f t="shared" si="3"/>
        <v>180</v>
      </c>
      <c r="AK69" s="49"/>
    </row>
    <row r="70" spans="1:88" ht="15.75" thickBot="1">
      <c r="A70" s="67" t="s">
        <v>89</v>
      </c>
      <c r="B70" s="66">
        <f>42+47.9</f>
        <v>89.9</v>
      </c>
      <c r="C70" s="66">
        <f>42+47.9</f>
        <v>89.9</v>
      </c>
      <c r="D70" s="66">
        <f>42+47.9</f>
        <v>89.9</v>
      </c>
      <c r="E70" s="66">
        <f>42+47.9</f>
        <v>89.9</v>
      </c>
      <c r="F70" s="66">
        <f>43.9+50</f>
        <v>93.9</v>
      </c>
      <c r="G70" s="66">
        <f>44.1+50</f>
        <v>94.1</v>
      </c>
      <c r="H70" s="66">
        <f>44+50</f>
        <v>94</v>
      </c>
      <c r="I70" s="66">
        <f>46.4+51.9</f>
        <v>98.3</v>
      </c>
      <c r="J70" s="66">
        <f>45.7+50.7</f>
        <v>96.4</v>
      </c>
      <c r="K70" s="66">
        <f>45.4+50.3</f>
        <v>95.699999999999989</v>
      </c>
      <c r="L70" s="66">
        <f>43.3+47.7</f>
        <v>91</v>
      </c>
      <c r="M70" s="68">
        <v>88.5</v>
      </c>
      <c r="N70" s="68">
        <v>88.5</v>
      </c>
      <c r="O70" s="68">
        <v>88.5</v>
      </c>
      <c r="P70" s="68">
        <v>88.5</v>
      </c>
      <c r="Q70" s="68">
        <v>88.5</v>
      </c>
      <c r="R70" s="68">
        <v>88.5</v>
      </c>
      <c r="S70" s="68">
        <v>88.5</v>
      </c>
      <c r="T70" s="68">
        <v>88.5</v>
      </c>
      <c r="U70" s="68">
        <v>88.5</v>
      </c>
      <c r="V70" s="68">
        <v>88.5</v>
      </c>
      <c r="W70" s="68">
        <v>88.5</v>
      </c>
      <c r="X70" s="68">
        <v>88.5</v>
      </c>
      <c r="Y70" s="68">
        <v>86.1</v>
      </c>
      <c r="Z70" s="68">
        <v>86.1</v>
      </c>
      <c r="AA70" s="68">
        <v>86.1</v>
      </c>
      <c r="AB70" s="66">
        <f>38.8+42.5</f>
        <v>81.3</v>
      </c>
      <c r="AC70" s="66">
        <f>38.8+42.5</f>
        <v>81.3</v>
      </c>
      <c r="AD70" s="66">
        <f>38.8+42.5</f>
        <v>81.3</v>
      </c>
      <c r="AE70" s="66">
        <f>38.8+42.5</f>
        <v>81.3</v>
      </c>
      <c r="AF70" s="66">
        <f>38.8+42.5</f>
        <v>81.3</v>
      </c>
      <c r="AG70" s="64">
        <v>240</v>
      </c>
      <c r="AH70" s="46">
        <f t="shared" si="2"/>
        <v>98.3</v>
      </c>
      <c r="AI70" s="47">
        <f t="shared" si="3"/>
        <v>81.3</v>
      </c>
      <c r="AK70" s="49"/>
    </row>
    <row r="71" spans="1:88" ht="15.75" thickBot="1">
      <c r="A71" s="69" t="s">
        <v>90</v>
      </c>
      <c r="B71" s="70">
        <f t="shared" ref="B71:AG71" si="20">SUM(B11:B69)</f>
        <v>863.30000000000007</v>
      </c>
      <c r="C71" s="70">
        <f t="shared" si="20"/>
        <v>863.30000000000007</v>
      </c>
      <c r="D71" s="70">
        <f t="shared" si="20"/>
        <v>863.30000000000007</v>
      </c>
      <c r="E71" s="70">
        <f t="shared" si="20"/>
        <v>863.30000000000007</v>
      </c>
      <c r="F71" s="70">
        <f t="shared" si="20"/>
        <v>865.1</v>
      </c>
      <c r="G71" s="70">
        <f t="shared" si="20"/>
        <v>852.5</v>
      </c>
      <c r="H71" s="70">
        <f t="shared" si="20"/>
        <v>857.30000000000007</v>
      </c>
      <c r="I71" s="70">
        <f t="shared" si="20"/>
        <v>857.30000000000007</v>
      </c>
      <c r="J71" s="70">
        <f t="shared" si="20"/>
        <v>862.9</v>
      </c>
      <c r="K71" s="70">
        <f t="shared" si="20"/>
        <v>859.1</v>
      </c>
      <c r="L71" s="70">
        <f t="shared" si="20"/>
        <v>856.2</v>
      </c>
      <c r="M71" s="70">
        <f t="shared" si="20"/>
        <v>856.2</v>
      </c>
      <c r="N71" s="70">
        <f t="shared" si="20"/>
        <v>856.2</v>
      </c>
      <c r="O71" s="70">
        <f t="shared" si="20"/>
        <v>856.2</v>
      </c>
      <c r="P71" s="70">
        <f t="shared" si="20"/>
        <v>856.2</v>
      </c>
      <c r="Q71" s="70">
        <f t="shared" si="20"/>
        <v>856.2</v>
      </c>
      <c r="R71" s="70">
        <f t="shared" si="20"/>
        <v>856.2</v>
      </c>
      <c r="S71" s="70">
        <f t="shared" si="20"/>
        <v>856.2</v>
      </c>
      <c r="T71" s="70">
        <f t="shared" si="20"/>
        <v>856.2</v>
      </c>
      <c r="U71" s="70">
        <f t="shared" si="20"/>
        <v>856.2</v>
      </c>
      <c r="V71" s="70">
        <f t="shared" si="20"/>
        <v>856.2</v>
      </c>
      <c r="W71" s="70">
        <f t="shared" si="20"/>
        <v>856.2</v>
      </c>
      <c r="X71" s="70">
        <f t="shared" si="20"/>
        <v>856.2</v>
      </c>
      <c r="Y71" s="70">
        <f t="shared" si="20"/>
        <v>822.8000000000003</v>
      </c>
      <c r="Z71" s="70">
        <f t="shared" si="20"/>
        <v>822.8000000000003</v>
      </c>
      <c r="AA71" s="70">
        <f t="shared" si="20"/>
        <v>822.8000000000003</v>
      </c>
      <c r="AB71" s="70">
        <f t="shared" si="20"/>
        <v>822.50000000000023</v>
      </c>
      <c r="AC71" s="70">
        <f t="shared" si="20"/>
        <v>822.50000000000023</v>
      </c>
      <c r="AD71" s="70">
        <f t="shared" si="20"/>
        <v>822.50000000000023</v>
      </c>
      <c r="AE71" s="70">
        <f t="shared" si="20"/>
        <v>822.50000000000023</v>
      </c>
      <c r="AF71" s="70">
        <f t="shared" si="20"/>
        <v>822.50000000000023</v>
      </c>
      <c r="AG71" s="70">
        <f t="shared" si="20"/>
        <v>1812.2049999999999</v>
      </c>
      <c r="AH71" s="46">
        <f t="shared" si="2"/>
        <v>865.1</v>
      </c>
      <c r="AI71" s="47">
        <f t="shared" si="3"/>
        <v>822.50000000000023</v>
      </c>
      <c r="AK71" s="49"/>
    </row>
    <row r="72" spans="1:88">
      <c r="A72" s="71" t="s">
        <v>91</v>
      </c>
      <c r="B72" s="44">
        <v>150.6</v>
      </c>
      <c r="C72" s="44">
        <v>100.6</v>
      </c>
      <c r="D72" s="44">
        <v>100.6</v>
      </c>
      <c r="E72" s="44">
        <v>100.6</v>
      </c>
      <c r="F72" s="44">
        <v>50.4</v>
      </c>
      <c r="G72" s="44">
        <v>60.4</v>
      </c>
      <c r="H72" s="44">
        <v>60.4</v>
      </c>
      <c r="I72" s="44">
        <v>20.2</v>
      </c>
      <c r="J72" s="44">
        <v>50.4</v>
      </c>
      <c r="K72" s="44">
        <v>120</v>
      </c>
      <c r="L72" s="44">
        <v>240</v>
      </c>
      <c r="M72" s="44">
        <v>191</v>
      </c>
      <c r="N72" s="44">
        <v>191</v>
      </c>
      <c r="O72" s="44">
        <v>152.80000000000001</v>
      </c>
      <c r="P72" s="44">
        <v>152.80000000000001</v>
      </c>
      <c r="Q72" s="44">
        <v>152.80000000000001</v>
      </c>
      <c r="R72" s="44">
        <v>180.9</v>
      </c>
      <c r="S72" s="44">
        <v>141</v>
      </c>
      <c r="T72" s="44">
        <v>0</v>
      </c>
      <c r="U72" s="44">
        <v>0</v>
      </c>
      <c r="V72" s="44">
        <v>0</v>
      </c>
      <c r="W72" s="44">
        <v>0</v>
      </c>
      <c r="X72" s="44">
        <v>0</v>
      </c>
      <c r="Y72" s="44">
        <v>370</v>
      </c>
      <c r="Z72" s="44">
        <v>459.7</v>
      </c>
      <c r="AA72" s="44">
        <v>411.6</v>
      </c>
      <c r="AB72" s="44">
        <v>319.60000000000002</v>
      </c>
      <c r="AC72" s="44">
        <v>373.9</v>
      </c>
      <c r="AD72" s="44">
        <v>301.60000000000002</v>
      </c>
      <c r="AE72" s="44">
        <v>172.4</v>
      </c>
      <c r="AF72" s="44">
        <v>144.80000000000001</v>
      </c>
      <c r="AG72" s="61">
        <v>456</v>
      </c>
      <c r="AH72" s="46">
        <f t="shared" si="2"/>
        <v>459.7</v>
      </c>
      <c r="AI72" s="47">
        <f t="shared" si="3"/>
        <v>0</v>
      </c>
      <c r="AK72" s="49"/>
    </row>
    <row r="73" spans="1:88">
      <c r="A73" s="72" t="s">
        <v>92</v>
      </c>
      <c r="B73" s="43">
        <v>55.9</v>
      </c>
      <c r="C73" s="43">
        <v>58.3</v>
      </c>
      <c r="D73" s="43">
        <v>55.9</v>
      </c>
      <c r="E73" s="43">
        <v>56.9</v>
      </c>
      <c r="F73" s="43">
        <v>56.9</v>
      </c>
      <c r="G73" s="43">
        <v>56.9</v>
      </c>
      <c r="H73" s="43">
        <v>56.9</v>
      </c>
      <c r="I73" s="43">
        <v>56.9</v>
      </c>
      <c r="J73" s="43">
        <v>56.9</v>
      </c>
      <c r="K73" s="43">
        <v>56.9</v>
      </c>
      <c r="L73" s="43">
        <v>56.9</v>
      </c>
      <c r="M73" s="43">
        <v>56.9</v>
      </c>
      <c r="N73" s="43">
        <v>56.9</v>
      </c>
      <c r="O73" s="43">
        <v>51.9</v>
      </c>
      <c r="P73" s="43">
        <v>51.9</v>
      </c>
      <c r="Q73" s="43">
        <v>51.9</v>
      </c>
      <c r="R73" s="43">
        <v>47.9</v>
      </c>
      <c r="S73" s="43">
        <v>50</v>
      </c>
      <c r="T73" s="43">
        <v>50</v>
      </c>
      <c r="U73" s="43">
        <v>50</v>
      </c>
      <c r="V73" s="43">
        <v>48</v>
      </c>
      <c r="W73" s="43">
        <v>48</v>
      </c>
      <c r="X73" s="43">
        <v>45.9</v>
      </c>
      <c r="Y73" s="43">
        <v>53.9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58</v>
      </c>
      <c r="AE73" s="43">
        <v>58.2</v>
      </c>
      <c r="AF73" s="43">
        <v>58.4</v>
      </c>
      <c r="AG73" s="64">
        <v>111</v>
      </c>
      <c r="AH73" s="46">
        <f t="shared" si="2"/>
        <v>58.4</v>
      </c>
      <c r="AI73" s="47">
        <f t="shared" si="3"/>
        <v>45.9</v>
      </c>
      <c r="AK73" s="49"/>
    </row>
    <row r="74" spans="1:88">
      <c r="A74" s="73" t="s">
        <v>93</v>
      </c>
      <c r="B74" s="43">
        <v>29.6</v>
      </c>
      <c r="C74" s="43">
        <v>30.2</v>
      </c>
      <c r="D74" s="43">
        <v>31.1</v>
      </c>
      <c r="E74" s="43">
        <v>29.1</v>
      </c>
      <c r="F74" s="43">
        <v>30.4</v>
      </c>
      <c r="G74" s="43">
        <v>30.4</v>
      </c>
      <c r="H74" s="43">
        <v>30.4</v>
      </c>
      <c r="I74" s="43">
        <v>30.4</v>
      </c>
      <c r="J74" s="43">
        <v>30.4</v>
      </c>
      <c r="K74" s="43">
        <v>30.4</v>
      </c>
      <c r="L74" s="43">
        <v>30.4</v>
      </c>
      <c r="M74" s="43">
        <v>30.4</v>
      </c>
      <c r="N74" s="43">
        <v>30.4</v>
      </c>
      <c r="O74" s="43">
        <v>30.2</v>
      </c>
      <c r="P74" s="43">
        <v>30.2</v>
      </c>
      <c r="Q74" s="43">
        <v>30.2</v>
      </c>
      <c r="R74" s="43">
        <v>29.2</v>
      </c>
      <c r="S74" s="43">
        <v>28.7</v>
      </c>
      <c r="T74" s="43">
        <v>27.4</v>
      </c>
      <c r="U74" s="43">
        <v>27.4</v>
      </c>
      <c r="V74" s="43">
        <v>28.6</v>
      </c>
      <c r="W74" s="43">
        <v>28.6</v>
      </c>
      <c r="X74" s="43">
        <v>28</v>
      </c>
      <c r="Y74" s="43">
        <v>27.6</v>
      </c>
      <c r="Z74" s="43">
        <v>27.2</v>
      </c>
      <c r="AA74" s="43">
        <v>27.2</v>
      </c>
      <c r="AB74" s="43">
        <v>27.2</v>
      </c>
      <c r="AC74" s="43">
        <v>28.3</v>
      </c>
      <c r="AD74" s="43">
        <v>28.6</v>
      </c>
      <c r="AE74" s="43">
        <v>27.9</v>
      </c>
      <c r="AF74" s="43">
        <v>28.9</v>
      </c>
      <c r="AG74" s="64">
        <v>60</v>
      </c>
      <c r="AH74" s="46">
        <f t="shared" si="2"/>
        <v>31.1</v>
      </c>
      <c r="AI74" s="47">
        <f t="shared" si="3"/>
        <v>27.2</v>
      </c>
      <c r="AK74" s="49"/>
    </row>
    <row r="75" spans="1:88">
      <c r="A75" s="74" t="s">
        <v>94</v>
      </c>
      <c r="B75" s="43">
        <v>28.4</v>
      </c>
      <c r="C75" s="43">
        <v>27.8</v>
      </c>
      <c r="D75" s="43">
        <v>27</v>
      </c>
      <c r="E75" s="43">
        <v>26.9</v>
      </c>
      <c r="F75" s="43">
        <v>24</v>
      </c>
      <c r="G75" s="43">
        <v>24</v>
      </c>
      <c r="H75" s="43">
        <v>23.3</v>
      </c>
      <c r="I75" s="43">
        <v>23.3</v>
      </c>
      <c r="J75" s="43">
        <v>23.3</v>
      </c>
      <c r="K75" s="43">
        <v>23.3</v>
      </c>
      <c r="L75" s="43">
        <v>23.3</v>
      </c>
      <c r="M75" s="43">
        <v>23.3</v>
      </c>
      <c r="N75" s="43">
        <v>23.3</v>
      </c>
      <c r="O75" s="43">
        <v>23.3</v>
      </c>
      <c r="P75" s="43">
        <v>23.3</v>
      </c>
      <c r="Q75" s="43">
        <v>23.3</v>
      </c>
      <c r="R75" s="43">
        <v>25.8</v>
      </c>
      <c r="S75" s="43">
        <v>23.3</v>
      </c>
      <c r="T75" s="43">
        <v>23.77</v>
      </c>
      <c r="U75" s="43">
        <v>23.77</v>
      </c>
      <c r="V75" s="43">
        <v>28.8</v>
      </c>
      <c r="W75" s="43">
        <v>28.8</v>
      </c>
      <c r="X75" s="43">
        <v>28.8</v>
      </c>
      <c r="Y75" s="43">
        <v>28.5</v>
      </c>
      <c r="Z75" s="43">
        <v>28.4</v>
      </c>
      <c r="AA75" s="43">
        <v>28.4</v>
      </c>
      <c r="AB75" s="43">
        <v>28.4</v>
      </c>
      <c r="AC75" s="43">
        <v>28.4</v>
      </c>
      <c r="AD75" s="43">
        <v>28.4</v>
      </c>
      <c r="AE75" s="43">
        <v>27.8</v>
      </c>
      <c r="AF75" s="43">
        <v>27.9</v>
      </c>
      <c r="AG75" s="75">
        <v>42.5</v>
      </c>
      <c r="AH75" s="46">
        <f t="shared" ref="AH75:AH138" si="21">MAX(B75:AF75)</f>
        <v>28.8</v>
      </c>
      <c r="AI75" s="47">
        <f t="shared" ref="AI75:AI138" si="22">MIN(B75:AF75)</f>
        <v>23.3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21</v>
      </c>
      <c r="S76" s="43">
        <v>21.6</v>
      </c>
      <c r="T76" s="43">
        <v>21.7</v>
      </c>
      <c r="U76" s="43">
        <v>21.7</v>
      </c>
      <c r="V76" s="43">
        <v>21.6</v>
      </c>
      <c r="W76" s="43">
        <v>21.6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22.3</v>
      </c>
      <c r="AF76" s="43">
        <v>22.3</v>
      </c>
      <c r="AG76" s="75">
        <v>22.1</v>
      </c>
      <c r="AH76" s="46">
        <f t="shared" si="21"/>
        <v>22.3</v>
      </c>
      <c r="AI76" s="47">
        <f t="shared" si="22"/>
        <v>21</v>
      </c>
      <c r="AK76" s="49"/>
    </row>
    <row r="77" spans="1:88" ht="15.75" thickBot="1">
      <c r="A77" s="76" t="s">
        <v>96</v>
      </c>
      <c r="B77" s="77">
        <v>8.4</v>
      </c>
      <c r="C77" s="77">
        <v>8.4</v>
      </c>
      <c r="D77" s="77">
        <v>8.4</v>
      </c>
      <c r="E77" s="77">
        <v>8.3000000000000007</v>
      </c>
      <c r="F77" s="77">
        <v>7.1</v>
      </c>
      <c r="G77" s="77">
        <v>7.1</v>
      </c>
      <c r="H77" s="77">
        <v>7.1</v>
      </c>
      <c r="I77" s="77">
        <v>7.1</v>
      </c>
      <c r="J77" s="77">
        <v>7.1</v>
      </c>
      <c r="K77" s="77">
        <v>7.1</v>
      </c>
      <c r="L77" s="77">
        <v>7.1</v>
      </c>
      <c r="M77" s="77">
        <v>7.1</v>
      </c>
      <c r="N77" s="77">
        <v>7.1</v>
      </c>
      <c r="O77" s="77">
        <v>7</v>
      </c>
      <c r="P77" s="77">
        <v>7</v>
      </c>
      <c r="Q77" s="77">
        <v>7</v>
      </c>
      <c r="R77" s="77">
        <v>6.9</v>
      </c>
      <c r="S77" s="77">
        <v>6.9</v>
      </c>
      <c r="T77" s="77">
        <v>6.9</v>
      </c>
      <c r="U77" s="77">
        <v>6.9</v>
      </c>
      <c r="V77" s="77">
        <v>8.4</v>
      </c>
      <c r="W77" s="77">
        <v>8.4</v>
      </c>
      <c r="X77" s="77">
        <v>8.4</v>
      </c>
      <c r="Y77" s="77">
        <v>8.4</v>
      </c>
      <c r="Z77" s="77">
        <v>8.4</v>
      </c>
      <c r="AA77" s="77">
        <v>8.4</v>
      </c>
      <c r="AB77" s="77">
        <v>8.4</v>
      </c>
      <c r="AC77" s="77">
        <v>8.4</v>
      </c>
      <c r="AD77" s="77">
        <v>8.5</v>
      </c>
      <c r="AE77" s="77">
        <v>8.4</v>
      </c>
      <c r="AF77" s="77">
        <v>8.4</v>
      </c>
      <c r="AG77" s="78">
        <v>14.8</v>
      </c>
      <c r="AH77" s="46">
        <f t="shared" si="21"/>
        <v>8.5</v>
      </c>
      <c r="AI77" s="47">
        <f t="shared" si="22"/>
        <v>6.9</v>
      </c>
      <c r="AK77" s="49"/>
    </row>
    <row r="78" spans="1:88" ht="15.75" thickBot="1">
      <c r="A78" s="79" t="s">
        <v>97</v>
      </c>
      <c r="B78" s="70">
        <f t="shared" ref="B78:AG78" si="23">SUM(B72:B77)</f>
        <v>295.09999999999997</v>
      </c>
      <c r="C78" s="70">
        <f t="shared" si="23"/>
        <v>247.49999999999997</v>
      </c>
      <c r="D78" s="70">
        <f t="shared" si="23"/>
        <v>245.2</v>
      </c>
      <c r="E78" s="70">
        <f t="shared" si="23"/>
        <v>244</v>
      </c>
      <c r="F78" s="70">
        <f t="shared" si="23"/>
        <v>190.99999999999997</v>
      </c>
      <c r="G78" s="70">
        <f t="shared" si="23"/>
        <v>200.99999999999997</v>
      </c>
      <c r="H78" s="70">
        <f t="shared" si="23"/>
        <v>200.29999999999998</v>
      </c>
      <c r="I78" s="70">
        <f t="shared" si="23"/>
        <v>160.1</v>
      </c>
      <c r="J78" s="70">
        <f t="shared" si="23"/>
        <v>190.29999999999998</v>
      </c>
      <c r="K78" s="70">
        <f t="shared" si="23"/>
        <v>259.90000000000003</v>
      </c>
      <c r="L78" s="70">
        <f t="shared" si="23"/>
        <v>379.9</v>
      </c>
      <c r="M78" s="70">
        <f t="shared" si="23"/>
        <v>330.90000000000003</v>
      </c>
      <c r="N78" s="70">
        <f t="shared" si="23"/>
        <v>330.90000000000003</v>
      </c>
      <c r="O78" s="70">
        <f t="shared" si="23"/>
        <v>287.39999999999998</v>
      </c>
      <c r="P78" s="70">
        <f t="shared" si="23"/>
        <v>287.39999999999998</v>
      </c>
      <c r="Q78" s="70">
        <f t="shared" si="23"/>
        <v>287.39999999999998</v>
      </c>
      <c r="R78" s="70">
        <f t="shared" si="23"/>
        <v>311.7</v>
      </c>
      <c r="S78" s="70">
        <f t="shared" si="23"/>
        <v>271.5</v>
      </c>
      <c r="T78" s="70">
        <f t="shared" si="23"/>
        <v>129.77000000000001</v>
      </c>
      <c r="U78" s="70">
        <f t="shared" si="23"/>
        <v>129.77000000000001</v>
      </c>
      <c r="V78" s="70">
        <f t="shared" si="23"/>
        <v>135.4</v>
      </c>
      <c r="W78" s="70">
        <f t="shared" si="23"/>
        <v>135.4</v>
      </c>
      <c r="X78" s="70">
        <f t="shared" si="23"/>
        <v>133.30000000000001</v>
      </c>
      <c r="Y78" s="70">
        <f t="shared" si="23"/>
        <v>510.59999999999997</v>
      </c>
      <c r="Z78" s="70">
        <f t="shared" si="23"/>
        <v>601.80000000000007</v>
      </c>
      <c r="AA78" s="70">
        <f t="shared" si="23"/>
        <v>553.70000000000005</v>
      </c>
      <c r="AB78" s="70">
        <f t="shared" si="23"/>
        <v>461.69999999999993</v>
      </c>
      <c r="AC78" s="70">
        <f t="shared" si="23"/>
        <v>517.09999999999991</v>
      </c>
      <c r="AD78" s="70">
        <f t="shared" si="23"/>
        <v>447.3</v>
      </c>
      <c r="AE78" s="70">
        <f t="shared" si="23"/>
        <v>317</v>
      </c>
      <c r="AF78" s="70">
        <f t="shared" si="23"/>
        <v>290.7</v>
      </c>
      <c r="AG78" s="80">
        <f t="shared" si="23"/>
        <v>706.4</v>
      </c>
      <c r="AH78" s="46">
        <f t="shared" si="21"/>
        <v>601.80000000000007</v>
      </c>
      <c r="AI78" s="47">
        <f t="shared" si="22"/>
        <v>129.77000000000001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142</v>
      </c>
      <c r="C79" s="44">
        <v>142.30000000000001</v>
      </c>
      <c r="D79" s="44">
        <v>142</v>
      </c>
      <c r="E79" s="44">
        <v>60.5</v>
      </c>
      <c r="F79" s="44">
        <v>41.1</v>
      </c>
      <c r="G79" s="44">
        <v>30.7</v>
      </c>
      <c r="H79" s="44">
        <v>46</v>
      </c>
      <c r="I79" s="44">
        <v>30.3</v>
      </c>
      <c r="J79" s="44">
        <v>72.599999999999994</v>
      </c>
      <c r="K79" s="44">
        <v>72.599999999999994</v>
      </c>
      <c r="L79" s="44">
        <v>106</v>
      </c>
      <c r="M79" s="44">
        <v>106</v>
      </c>
      <c r="N79" s="44">
        <v>106</v>
      </c>
      <c r="O79" s="44">
        <v>47.8</v>
      </c>
      <c r="P79" s="44">
        <v>47.8</v>
      </c>
      <c r="Q79" s="44">
        <v>47.8</v>
      </c>
      <c r="R79" s="44">
        <v>30.6</v>
      </c>
      <c r="S79" s="44">
        <v>30.6</v>
      </c>
      <c r="T79" s="44">
        <v>48.9</v>
      </c>
      <c r="U79" s="44">
        <v>48.9</v>
      </c>
      <c r="V79" s="44">
        <v>49</v>
      </c>
      <c r="W79" s="44">
        <v>49</v>
      </c>
      <c r="X79" s="44">
        <v>143.4</v>
      </c>
      <c r="Y79" s="44">
        <v>144.4</v>
      </c>
      <c r="Z79" s="44">
        <v>144</v>
      </c>
      <c r="AA79" s="44">
        <v>144.6</v>
      </c>
      <c r="AB79" s="44">
        <v>144.6</v>
      </c>
      <c r="AC79" s="44">
        <v>144.4</v>
      </c>
      <c r="AD79" s="44">
        <v>144.4</v>
      </c>
      <c r="AE79" s="44">
        <v>143.9</v>
      </c>
      <c r="AF79" s="44">
        <v>143.9</v>
      </c>
      <c r="AG79" s="61">
        <v>144</v>
      </c>
      <c r="AH79" s="46">
        <f t="shared" si="21"/>
        <v>144.6</v>
      </c>
      <c r="AI79" s="47">
        <f t="shared" si="22"/>
        <v>30.3</v>
      </c>
      <c r="AK79" s="49"/>
      <c r="AY79" s="1" t="s">
        <v>99</v>
      </c>
      <c r="AZ79" s="82">
        <f>ROUND(C97,0)</f>
        <v>42</v>
      </c>
      <c r="BA79" s="81">
        <f t="shared" ref="BA79:BD83" si="24">D97</f>
        <v>55.9</v>
      </c>
      <c r="BB79" s="81">
        <f t="shared" si="24"/>
        <v>89</v>
      </c>
      <c r="BC79" s="81">
        <f t="shared" si="24"/>
        <v>105</v>
      </c>
      <c r="BD79" s="81">
        <f t="shared" si="24"/>
        <v>63.5</v>
      </c>
      <c r="BE79" s="82">
        <f>I97</f>
        <v>130</v>
      </c>
      <c r="BF79" s="82">
        <f>K97</f>
        <v>117</v>
      </c>
      <c r="BG79" s="82">
        <f t="shared" ref="BG79:BP83" si="25">M97</f>
        <v>90</v>
      </c>
      <c r="BH79" s="82">
        <f t="shared" si="25"/>
        <v>90</v>
      </c>
      <c r="BI79" s="82">
        <f t="shared" si="25"/>
        <v>140.1</v>
      </c>
      <c r="BJ79" s="82">
        <f t="shared" si="25"/>
        <v>140.1</v>
      </c>
      <c r="BK79" s="82">
        <f t="shared" si="25"/>
        <v>140.1</v>
      </c>
      <c r="BL79" s="82">
        <f t="shared" si="25"/>
        <v>263</v>
      </c>
      <c r="BM79" s="82">
        <f t="shared" si="25"/>
        <v>509.8</v>
      </c>
      <c r="BN79" s="82">
        <f t="shared" si="25"/>
        <v>421.1</v>
      </c>
      <c r="BO79" s="82">
        <f t="shared" si="25"/>
        <v>490</v>
      </c>
      <c r="BP79" s="82">
        <f t="shared" si="25"/>
        <v>432</v>
      </c>
      <c r="BQ79" s="82">
        <f>X97</f>
        <v>177</v>
      </c>
      <c r="BR79" s="82">
        <f>Z97</f>
        <v>50.4</v>
      </c>
      <c r="BS79" s="81">
        <f>AB97</f>
        <v>38.799999999999997</v>
      </c>
      <c r="BT79" s="81">
        <f t="shared" ref="BT79:BV83" si="26">AD97</f>
        <v>92.5</v>
      </c>
      <c r="BU79" s="81">
        <f t="shared" si="26"/>
        <v>59.2</v>
      </c>
      <c r="BV79" s="81">
        <f t="shared" si="26"/>
        <v>82.8</v>
      </c>
      <c r="BW79" s="81">
        <f>B97</f>
        <v>-7.1</v>
      </c>
    </row>
    <row r="80" spans="1:88">
      <c r="A80" s="63" t="s">
        <v>100</v>
      </c>
      <c r="B80" s="43">
        <v>69.2</v>
      </c>
      <c r="C80" s="43">
        <v>62</v>
      </c>
      <c r="D80" s="43">
        <v>34.1</v>
      </c>
      <c r="E80" s="43">
        <v>34.299999999999997</v>
      </c>
      <c r="F80" s="43">
        <v>25.7</v>
      </c>
      <c r="G80" s="43">
        <v>25.7</v>
      </c>
      <c r="H80" s="43">
        <v>55</v>
      </c>
      <c r="I80" s="43">
        <v>49.6</v>
      </c>
      <c r="J80" s="43">
        <v>49.7</v>
      </c>
      <c r="K80" s="43">
        <v>49.7</v>
      </c>
      <c r="L80" s="43">
        <v>49.7</v>
      </c>
      <c r="M80" s="43">
        <v>49.7</v>
      </c>
      <c r="N80" s="43">
        <v>49.7</v>
      </c>
      <c r="O80" s="43">
        <v>59.3</v>
      </c>
      <c r="P80" s="43">
        <v>59.3</v>
      </c>
      <c r="Q80" s="43">
        <v>59.3</v>
      </c>
      <c r="R80" s="43">
        <v>34.9</v>
      </c>
      <c r="S80" s="43">
        <v>24.7</v>
      </c>
      <c r="T80" s="43">
        <v>24.8</v>
      </c>
      <c r="U80" s="43">
        <v>0</v>
      </c>
      <c r="V80" s="43">
        <v>0</v>
      </c>
      <c r="W80" s="43">
        <v>0</v>
      </c>
      <c r="X80" s="43">
        <v>24.6</v>
      </c>
      <c r="Y80" s="43">
        <v>68.900000000000006</v>
      </c>
      <c r="Z80" s="43">
        <v>68.599999999999994</v>
      </c>
      <c r="AA80" s="43">
        <v>68.599999999999994</v>
      </c>
      <c r="AB80" s="43">
        <v>68.599999999999994</v>
      </c>
      <c r="AC80" s="43">
        <v>68.400000000000006</v>
      </c>
      <c r="AD80" s="43">
        <v>68.2</v>
      </c>
      <c r="AE80" s="43">
        <v>68.599999999999994</v>
      </c>
      <c r="AF80" s="43">
        <v>68.599999999999994</v>
      </c>
      <c r="AG80" s="64">
        <v>70</v>
      </c>
      <c r="AH80" s="46">
        <f t="shared" si="21"/>
        <v>69.2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22.6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>
        <v>68.8</v>
      </c>
      <c r="C81" s="43">
        <v>60.8</v>
      </c>
      <c r="D81" s="43">
        <v>39.4</v>
      </c>
      <c r="E81" s="43">
        <v>22.3</v>
      </c>
      <c r="F81" s="43">
        <v>16</v>
      </c>
      <c r="G81" s="43">
        <v>22.4</v>
      </c>
      <c r="H81" s="43">
        <v>45</v>
      </c>
      <c r="I81" s="43">
        <v>32.700000000000003</v>
      </c>
      <c r="J81" s="43">
        <v>51.9</v>
      </c>
      <c r="K81" s="43">
        <v>51.9</v>
      </c>
      <c r="L81" s="43">
        <v>51.9</v>
      </c>
      <c r="M81" s="43">
        <v>51.9</v>
      </c>
      <c r="N81" s="43">
        <v>51.9</v>
      </c>
      <c r="O81" s="43">
        <v>69.3</v>
      </c>
      <c r="P81" s="43">
        <v>69.3</v>
      </c>
      <c r="Q81" s="43">
        <v>69.3</v>
      </c>
      <c r="R81" s="43">
        <v>49</v>
      </c>
      <c r="S81" s="43">
        <v>49.5</v>
      </c>
      <c r="T81" s="43">
        <v>32.700000000000003</v>
      </c>
      <c r="U81" s="43">
        <v>32.9</v>
      </c>
      <c r="V81" s="43">
        <v>33.299999999999997</v>
      </c>
      <c r="W81" s="43">
        <v>33.299999999999997</v>
      </c>
      <c r="X81" s="43">
        <v>69</v>
      </c>
      <c r="Y81" s="43">
        <v>68.8</v>
      </c>
      <c r="Z81" s="43">
        <v>68.400000000000006</v>
      </c>
      <c r="AA81" s="43">
        <v>68.400000000000006</v>
      </c>
      <c r="AB81" s="43">
        <v>68.400000000000006</v>
      </c>
      <c r="AC81" s="43">
        <v>68.099999999999994</v>
      </c>
      <c r="AD81" s="43">
        <v>68.599999999999994</v>
      </c>
      <c r="AE81" s="43">
        <v>69.900000000000006</v>
      </c>
      <c r="AF81" s="43">
        <v>64.2</v>
      </c>
      <c r="AG81" s="64">
        <v>69</v>
      </c>
      <c r="AH81" s="46">
        <f t="shared" si="21"/>
        <v>69.900000000000006</v>
      </c>
      <c r="AI81" s="47">
        <f t="shared" si="22"/>
        <v>16</v>
      </c>
      <c r="AK81" s="49"/>
      <c r="AL81" s="83"/>
      <c r="AO81" s="83"/>
      <c r="AY81" s="1" t="s">
        <v>103</v>
      </c>
      <c r="AZ81" s="82">
        <f>ROUND(C99,0)</f>
        <v>66</v>
      </c>
      <c r="BA81" s="81">
        <f t="shared" si="24"/>
        <v>64.8</v>
      </c>
      <c r="BB81" s="81">
        <f t="shared" si="24"/>
        <v>61.7</v>
      </c>
      <c r="BC81" s="81">
        <f t="shared" si="24"/>
        <v>59.7</v>
      </c>
      <c r="BD81" s="81">
        <f t="shared" si="24"/>
        <v>57.9</v>
      </c>
      <c r="BE81" s="82">
        <f>I99</f>
        <v>53.4</v>
      </c>
      <c r="BF81" s="82">
        <f>K99</f>
        <v>53.3</v>
      </c>
      <c r="BG81" s="82">
        <f t="shared" si="25"/>
        <v>140.4</v>
      </c>
      <c r="BH81" s="82">
        <f t="shared" si="25"/>
        <v>140.4</v>
      </c>
      <c r="BI81" s="82">
        <f t="shared" si="25"/>
        <v>141.4</v>
      </c>
      <c r="BJ81" s="82">
        <f t="shared" si="25"/>
        <v>141.4</v>
      </c>
      <c r="BK81" s="82">
        <f t="shared" si="25"/>
        <v>141.4</v>
      </c>
      <c r="BL81" s="82">
        <f t="shared" si="25"/>
        <v>122.7</v>
      </c>
      <c r="BM81" s="82">
        <f t="shared" si="25"/>
        <v>132.69999999999999</v>
      </c>
      <c r="BN81" s="82">
        <f t="shared" si="25"/>
        <v>131.4</v>
      </c>
      <c r="BO81" s="82">
        <f t="shared" si="25"/>
        <v>160</v>
      </c>
      <c r="BP81" s="82">
        <f t="shared" si="25"/>
        <v>156.4</v>
      </c>
      <c r="BQ81" s="82">
        <f>X99</f>
        <v>112.1</v>
      </c>
      <c r="BR81" s="82">
        <f>Z99</f>
        <v>64.5</v>
      </c>
      <c r="BS81" s="81">
        <f>AB99</f>
        <v>67.2</v>
      </c>
      <c r="BT81" s="81">
        <f t="shared" si="26"/>
        <v>68.8</v>
      </c>
      <c r="BU81" s="81">
        <f t="shared" si="26"/>
        <v>69.5</v>
      </c>
      <c r="BV81" s="81">
        <f t="shared" si="26"/>
        <v>68.8</v>
      </c>
      <c r="BW81" s="81">
        <f>B99</f>
        <v>68.099999999999994</v>
      </c>
    </row>
    <row r="82" spans="1:75" s="83" customFormat="1">
      <c r="A82" s="63" t="s">
        <v>104</v>
      </c>
      <c r="B82" s="43">
        <v>60.6</v>
      </c>
      <c r="C82" s="43">
        <v>60.9</v>
      </c>
      <c r="D82" s="43">
        <v>61</v>
      </c>
      <c r="E82" s="43">
        <v>60.9</v>
      </c>
      <c r="F82" s="43">
        <v>60.9</v>
      </c>
      <c r="G82" s="43">
        <v>60.9</v>
      </c>
      <c r="H82" s="43">
        <v>60.9</v>
      </c>
      <c r="I82" s="43">
        <v>60.9</v>
      </c>
      <c r="J82" s="43">
        <v>60.9</v>
      </c>
      <c r="K82" s="43">
        <v>60.9</v>
      </c>
      <c r="L82" s="43">
        <v>60.9</v>
      </c>
      <c r="M82" s="43">
        <v>60.9</v>
      </c>
      <c r="N82" s="43">
        <v>60.9</v>
      </c>
      <c r="O82" s="43">
        <v>60.7</v>
      </c>
      <c r="P82" s="43">
        <v>60.7</v>
      </c>
      <c r="Q82" s="43">
        <v>60.7</v>
      </c>
      <c r="R82" s="43">
        <v>60.7</v>
      </c>
      <c r="S82" s="43">
        <v>60.5</v>
      </c>
      <c r="T82" s="43">
        <v>45.6</v>
      </c>
      <c r="U82" s="43">
        <v>45.6</v>
      </c>
      <c r="V82" s="43">
        <v>59.8</v>
      </c>
      <c r="W82" s="43">
        <v>59.8</v>
      </c>
      <c r="X82" s="43">
        <v>59.7</v>
      </c>
      <c r="Y82" s="43">
        <v>60</v>
      </c>
      <c r="Z82" s="43">
        <v>59.9</v>
      </c>
      <c r="AA82" s="43">
        <v>59.9</v>
      </c>
      <c r="AB82" s="43">
        <v>59.9</v>
      </c>
      <c r="AC82" s="43">
        <v>59.9</v>
      </c>
      <c r="AD82" s="43">
        <v>60.1</v>
      </c>
      <c r="AE82" s="43">
        <v>59.8</v>
      </c>
      <c r="AF82" s="43">
        <v>60</v>
      </c>
      <c r="AG82" s="64">
        <v>60</v>
      </c>
      <c r="AH82" s="46">
        <f t="shared" si="21"/>
        <v>61</v>
      </c>
      <c r="AI82" s="47">
        <f t="shared" si="22"/>
        <v>45.6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17</v>
      </c>
      <c r="BD82" s="81">
        <f t="shared" si="24"/>
        <v>18.5</v>
      </c>
      <c r="BE82" s="82">
        <f>I100</f>
        <v>18.600000000000001</v>
      </c>
      <c r="BF82" s="82">
        <f>K100</f>
        <v>18.3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16.8</v>
      </c>
      <c r="BO82" s="82">
        <f t="shared" si="25"/>
        <v>15.6</v>
      </c>
      <c r="BP82" s="82">
        <f t="shared" si="25"/>
        <v>18.3</v>
      </c>
      <c r="BQ82" s="82">
        <f>X100</f>
        <v>19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>
        <v>10.3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15</v>
      </c>
      <c r="I83" s="44">
        <v>15</v>
      </c>
      <c r="J83" s="44">
        <v>10.9</v>
      </c>
      <c r="K83" s="44">
        <v>10.9</v>
      </c>
      <c r="L83" s="44">
        <v>10.9</v>
      </c>
      <c r="M83" s="44">
        <v>10.9</v>
      </c>
      <c r="N83" s="44">
        <v>10.9</v>
      </c>
      <c r="O83" s="44">
        <v>19.8</v>
      </c>
      <c r="P83" s="44">
        <v>19.8</v>
      </c>
      <c r="Q83" s="44">
        <v>19.8</v>
      </c>
      <c r="R83" s="44">
        <v>28.2</v>
      </c>
      <c r="S83" s="44">
        <v>0</v>
      </c>
      <c r="T83" s="44">
        <v>0</v>
      </c>
      <c r="U83" s="44">
        <v>0</v>
      </c>
      <c r="V83" s="44">
        <v>0</v>
      </c>
      <c r="W83" s="44">
        <v>0</v>
      </c>
      <c r="X83" s="44">
        <v>10.3</v>
      </c>
      <c r="Y83" s="44">
        <v>27</v>
      </c>
      <c r="Z83" s="43">
        <v>26.5</v>
      </c>
      <c r="AA83" s="43">
        <v>28.8</v>
      </c>
      <c r="AB83" s="43">
        <v>28.8</v>
      </c>
      <c r="AC83" s="43">
        <v>28.1</v>
      </c>
      <c r="AD83" s="43">
        <v>20.3</v>
      </c>
      <c r="AE83" s="43">
        <v>10.4</v>
      </c>
      <c r="AF83" s="43">
        <v>24</v>
      </c>
      <c r="AG83" s="64">
        <v>30</v>
      </c>
      <c r="AH83" s="46">
        <f t="shared" si="21"/>
        <v>28.8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61</v>
      </c>
      <c r="BD83" s="81">
        <f t="shared" si="24"/>
        <v>60.2</v>
      </c>
      <c r="BE83" s="82">
        <f>I101</f>
        <v>0</v>
      </c>
      <c r="BF83" s="82">
        <f>K101</f>
        <v>43</v>
      </c>
      <c r="BG83" s="82">
        <f t="shared" si="25"/>
        <v>52.1</v>
      </c>
      <c r="BH83" s="82">
        <f t="shared" si="25"/>
        <v>52.1</v>
      </c>
      <c r="BI83" s="82">
        <f t="shared" si="25"/>
        <v>48.2</v>
      </c>
      <c r="BJ83" s="82">
        <f t="shared" si="25"/>
        <v>48.2</v>
      </c>
      <c r="BK83" s="82">
        <f t="shared" si="25"/>
        <v>48.2</v>
      </c>
      <c r="BL83" s="82">
        <f t="shared" si="25"/>
        <v>58.6</v>
      </c>
      <c r="BM83" s="82">
        <f t="shared" si="25"/>
        <v>56.7</v>
      </c>
      <c r="BN83" s="82">
        <f t="shared" si="25"/>
        <v>55.8</v>
      </c>
      <c r="BO83" s="82">
        <f t="shared" si="25"/>
        <v>52.3</v>
      </c>
      <c r="BP83" s="82">
        <f t="shared" si="25"/>
        <v>54.7</v>
      </c>
      <c r="BQ83" s="82">
        <f>X101</f>
        <v>54.9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1.4</v>
      </c>
      <c r="K84" s="44">
        <v>2.2000000000000002</v>
      </c>
      <c r="L84" s="44">
        <v>3.9</v>
      </c>
      <c r="M84" s="44">
        <v>3.9</v>
      </c>
      <c r="N84" s="44">
        <v>3.9</v>
      </c>
      <c r="O84" s="44">
        <v>13.5</v>
      </c>
      <c r="P84" s="44">
        <v>13.5</v>
      </c>
      <c r="Q84" s="44">
        <v>13.5</v>
      </c>
      <c r="R84" s="44">
        <v>13.9</v>
      </c>
      <c r="S84" s="44">
        <v>9.8000000000000007</v>
      </c>
      <c r="T84" s="44">
        <v>9</v>
      </c>
      <c r="U84" s="44">
        <v>9</v>
      </c>
      <c r="V84" s="44">
        <v>2</v>
      </c>
      <c r="W84" s="44">
        <v>2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1"/>
        <v>13.9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</v>
      </c>
      <c r="C85" s="43">
        <v>11</v>
      </c>
      <c r="D85" s="43">
        <v>11</v>
      </c>
      <c r="E85" s="43">
        <v>11.5</v>
      </c>
      <c r="F85" s="43">
        <v>11.5</v>
      </c>
      <c r="G85" s="43">
        <v>11.5</v>
      </c>
      <c r="H85" s="43">
        <v>11.5</v>
      </c>
      <c r="I85" s="43">
        <v>11.5</v>
      </c>
      <c r="J85" s="43">
        <v>11.5</v>
      </c>
      <c r="K85" s="43">
        <v>11.5</v>
      </c>
      <c r="L85" s="43">
        <v>11.5</v>
      </c>
      <c r="M85" s="43">
        <v>11.5</v>
      </c>
      <c r="N85" s="43">
        <v>11.5</v>
      </c>
      <c r="O85" s="43">
        <v>11.9</v>
      </c>
      <c r="P85" s="43">
        <v>11.9</v>
      </c>
      <c r="Q85" s="43">
        <v>11.9</v>
      </c>
      <c r="R85" s="43">
        <v>11.4</v>
      </c>
      <c r="S85" s="43">
        <v>11.4</v>
      </c>
      <c r="T85" s="43">
        <v>11.4</v>
      </c>
      <c r="U85" s="43">
        <v>11.4</v>
      </c>
      <c r="V85" s="43">
        <v>11.4</v>
      </c>
      <c r="W85" s="43">
        <v>11.4</v>
      </c>
      <c r="X85" s="43">
        <v>11.4</v>
      </c>
      <c r="Y85" s="43">
        <v>11.4</v>
      </c>
      <c r="Z85" s="43">
        <v>11.5</v>
      </c>
      <c r="AA85" s="43">
        <v>11.5</v>
      </c>
      <c r="AB85" s="43">
        <v>11.5</v>
      </c>
      <c r="AC85" s="43">
        <v>11.4</v>
      </c>
      <c r="AD85" s="43">
        <v>11.4</v>
      </c>
      <c r="AE85" s="43">
        <v>11.4</v>
      </c>
      <c r="AF85" s="43">
        <v>11.4</v>
      </c>
      <c r="AG85" s="64">
        <v>24</v>
      </c>
      <c r="AH85" s="46">
        <f t="shared" si="21"/>
        <v>11.9</v>
      </c>
      <c r="AI85" s="47">
        <f t="shared" si="22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42</v>
      </c>
      <c r="BA86" s="82">
        <f t="shared" si="28"/>
        <v>55.9</v>
      </c>
      <c r="BB86" s="82">
        <f t="shared" si="28"/>
        <v>89</v>
      </c>
      <c r="BC86" s="82">
        <f t="shared" si="28"/>
        <v>105</v>
      </c>
      <c r="BD86" s="82">
        <f t="shared" si="28"/>
        <v>63.5</v>
      </c>
      <c r="BE86" s="82">
        <f t="shared" si="28"/>
        <v>130</v>
      </c>
      <c r="BF86" s="82">
        <f t="shared" si="28"/>
        <v>117</v>
      </c>
      <c r="BG86" s="82">
        <f t="shared" si="28"/>
        <v>90</v>
      </c>
      <c r="BH86" s="82">
        <f t="shared" si="28"/>
        <v>90</v>
      </c>
      <c r="BI86" s="82">
        <f t="shared" si="28"/>
        <v>140.1</v>
      </c>
      <c r="BJ86" s="82">
        <f t="shared" si="28"/>
        <v>140.1</v>
      </c>
      <c r="BK86" s="82">
        <f t="shared" si="28"/>
        <v>140.1</v>
      </c>
      <c r="BL86" s="82">
        <f t="shared" si="28"/>
        <v>263</v>
      </c>
      <c r="BM86" s="82">
        <f t="shared" si="28"/>
        <v>509.8</v>
      </c>
      <c r="BN86" s="82">
        <f t="shared" si="28"/>
        <v>421.1</v>
      </c>
      <c r="BO86" s="82">
        <f t="shared" si="28"/>
        <v>490</v>
      </c>
      <c r="BP86" s="82">
        <f t="shared" si="28"/>
        <v>432</v>
      </c>
      <c r="BQ86" s="82">
        <f t="shared" si="28"/>
        <v>177</v>
      </c>
      <c r="BR86" s="82">
        <f t="shared" si="28"/>
        <v>50.4</v>
      </c>
      <c r="BS86" s="82">
        <f t="shared" si="28"/>
        <v>38.799999999999997</v>
      </c>
      <c r="BT86" s="82">
        <f t="shared" si="28"/>
        <v>92.5</v>
      </c>
      <c r="BU86" s="82">
        <f t="shared" si="28"/>
        <v>59.2</v>
      </c>
      <c r="BV86" s="82">
        <f t="shared" si="28"/>
        <v>82.8</v>
      </c>
      <c r="BW86" s="82">
        <f t="shared" si="28"/>
        <v>-7.1</v>
      </c>
    </row>
    <row r="87" spans="1:75">
      <c r="A87" s="63" t="s">
        <v>112</v>
      </c>
      <c r="B87" s="43">
        <v>8.1999999999999993</v>
      </c>
      <c r="C87" s="43">
        <v>9.6</v>
      </c>
      <c r="D87" s="43">
        <v>9.6</v>
      </c>
      <c r="E87" s="43">
        <v>9.5</v>
      </c>
      <c r="F87" s="43">
        <v>9.5</v>
      </c>
      <c r="G87" s="43">
        <v>9.5</v>
      </c>
      <c r="H87" s="43">
        <v>9.5</v>
      </c>
      <c r="I87" s="43">
        <v>9.5</v>
      </c>
      <c r="J87" s="43">
        <v>9.5</v>
      </c>
      <c r="K87" s="43">
        <v>9.5</v>
      </c>
      <c r="L87" s="43">
        <v>9.5</v>
      </c>
      <c r="M87" s="43">
        <v>9.5</v>
      </c>
      <c r="N87" s="43">
        <v>9.5</v>
      </c>
      <c r="O87" s="43">
        <v>8.1999999999999993</v>
      </c>
      <c r="P87" s="43">
        <v>8.1999999999999993</v>
      </c>
      <c r="Q87" s="43">
        <v>8.1999999999999993</v>
      </c>
      <c r="R87" s="43">
        <v>8.1</v>
      </c>
      <c r="S87" s="43">
        <v>8.1</v>
      </c>
      <c r="T87" s="43">
        <v>8.1</v>
      </c>
      <c r="U87" s="43">
        <v>8.1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7.9</v>
      </c>
      <c r="AD87" s="43">
        <v>9.1999999999999993</v>
      </c>
      <c r="AE87" s="43">
        <v>9.6999999999999993</v>
      </c>
      <c r="AF87" s="43">
        <v>8.6999999999999993</v>
      </c>
      <c r="AG87" s="64">
        <v>14.1</v>
      </c>
      <c r="AH87" s="46">
        <f t="shared" si="21"/>
        <v>9.6999999999999993</v>
      </c>
      <c r="AI87" s="47">
        <f t="shared" si="22"/>
        <v>6.9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22.6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>
        <v>8.1999999999999993</v>
      </c>
      <c r="C88" s="43">
        <v>9</v>
      </c>
      <c r="D88" s="43">
        <v>9</v>
      </c>
      <c r="E88" s="43">
        <v>7.7</v>
      </c>
      <c r="F88" s="43">
        <v>7.7</v>
      </c>
      <c r="G88" s="43">
        <v>7.7</v>
      </c>
      <c r="H88" s="43">
        <v>7.7</v>
      </c>
      <c r="I88" s="43">
        <v>7.7</v>
      </c>
      <c r="J88" s="43">
        <v>7.7</v>
      </c>
      <c r="K88" s="43">
        <v>7.7</v>
      </c>
      <c r="L88" s="43">
        <v>7.7</v>
      </c>
      <c r="M88" s="43">
        <v>7.7</v>
      </c>
      <c r="N88" s="43">
        <v>7.7</v>
      </c>
      <c r="O88" s="43">
        <v>6.9</v>
      </c>
      <c r="P88" s="43">
        <v>6.9</v>
      </c>
      <c r="Q88" s="43">
        <v>6.9</v>
      </c>
      <c r="R88" s="43">
        <v>7.5</v>
      </c>
      <c r="S88" s="43">
        <v>7.5</v>
      </c>
      <c r="T88" s="43">
        <v>7.5</v>
      </c>
      <c r="U88" s="43">
        <v>7.5</v>
      </c>
      <c r="V88" s="43">
        <v>9.1999999999999993</v>
      </c>
      <c r="W88" s="43">
        <v>9.1999999999999993</v>
      </c>
      <c r="X88" s="43">
        <v>9.1999999999999993</v>
      </c>
      <c r="Y88" s="43">
        <v>9.1999999999999993</v>
      </c>
      <c r="Z88" s="43">
        <v>8.8000000000000007</v>
      </c>
      <c r="AA88" s="43">
        <v>8.8000000000000007</v>
      </c>
      <c r="AB88" s="43">
        <v>8.8000000000000007</v>
      </c>
      <c r="AC88" s="43">
        <v>8.1</v>
      </c>
      <c r="AD88" s="43">
        <v>7.9</v>
      </c>
      <c r="AE88" s="43">
        <v>8.3000000000000007</v>
      </c>
      <c r="AF88" s="43">
        <v>8.3000000000000007</v>
      </c>
      <c r="AG88" s="64">
        <v>14</v>
      </c>
      <c r="AH88" s="46">
        <f t="shared" si="21"/>
        <v>9.1999999999999993</v>
      </c>
      <c r="AI88" s="47">
        <f t="shared" si="22"/>
        <v>6.9</v>
      </c>
      <c r="AK88" s="49"/>
      <c r="AZ88" s="82">
        <f t="shared" si="28"/>
        <v>66</v>
      </c>
      <c r="BA88" s="82">
        <f t="shared" si="28"/>
        <v>64.8</v>
      </c>
      <c r="BB88" s="82">
        <f t="shared" si="28"/>
        <v>61.7</v>
      </c>
      <c r="BC88" s="82">
        <f t="shared" si="28"/>
        <v>59.7</v>
      </c>
      <c r="BD88" s="82">
        <f t="shared" si="28"/>
        <v>57.9</v>
      </c>
      <c r="BE88" s="82">
        <f t="shared" si="28"/>
        <v>53.4</v>
      </c>
      <c r="BF88" s="82">
        <f t="shared" si="28"/>
        <v>53.3</v>
      </c>
      <c r="BG88" s="82">
        <f t="shared" si="28"/>
        <v>140.4</v>
      </c>
      <c r="BH88" s="82">
        <f t="shared" si="28"/>
        <v>140.4</v>
      </c>
      <c r="BI88" s="82">
        <f t="shared" si="28"/>
        <v>141.4</v>
      </c>
      <c r="BJ88" s="82">
        <f t="shared" si="28"/>
        <v>141.4</v>
      </c>
      <c r="BK88" s="82">
        <f t="shared" si="28"/>
        <v>141.4</v>
      </c>
      <c r="BL88" s="82">
        <f t="shared" si="28"/>
        <v>122.7</v>
      </c>
      <c r="BM88" s="82">
        <f t="shared" si="28"/>
        <v>132.69999999999999</v>
      </c>
      <c r="BN88" s="82">
        <f t="shared" si="28"/>
        <v>131.4</v>
      </c>
      <c r="BO88" s="82">
        <f t="shared" si="28"/>
        <v>160</v>
      </c>
      <c r="BP88" s="82">
        <f t="shared" si="28"/>
        <v>156.4</v>
      </c>
      <c r="BQ88" s="82">
        <f t="shared" si="28"/>
        <v>112.1</v>
      </c>
      <c r="BR88" s="82">
        <f t="shared" si="28"/>
        <v>64.5</v>
      </c>
      <c r="BS88" s="82">
        <f t="shared" si="28"/>
        <v>67.2</v>
      </c>
      <c r="BT88" s="82">
        <f t="shared" si="28"/>
        <v>68.8</v>
      </c>
      <c r="BU88" s="82">
        <f t="shared" si="28"/>
        <v>69.5</v>
      </c>
      <c r="BV88" s="82">
        <f t="shared" si="28"/>
        <v>68.8</v>
      </c>
      <c r="BW88" s="82">
        <f t="shared" si="28"/>
        <v>68.099999999999994</v>
      </c>
    </row>
    <row r="89" spans="1:75">
      <c r="A89" s="63" t="s">
        <v>114</v>
      </c>
      <c r="B89" s="43">
        <v>8.5</v>
      </c>
      <c r="C89" s="43">
        <v>8.1</v>
      </c>
      <c r="D89" s="43">
        <v>7.6</v>
      </c>
      <c r="E89" s="43">
        <v>7.6</v>
      </c>
      <c r="F89" s="43">
        <v>7.6</v>
      </c>
      <c r="G89" s="43">
        <v>7.6</v>
      </c>
      <c r="H89" s="43">
        <v>7.6</v>
      </c>
      <c r="I89" s="43">
        <v>7.6</v>
      </c>
      <c r="J89" s="43">
        <v>7.6</v>
      </c>
      <c r="K89" s="43">
        <v>7.6</v>
      </c>
      <c r="L89" s="43">
        <v>7.6</v>
      </c>
      <c r="M89" s="43">
        <v>7.6</v>
      </c>
      <c r="N89" s="43">
        <v>7.6</v>
      </c>
      <c r="O89" s="43">
        <v>7.6</v>
      </c>
      <c r="P89" s="43">
        <v>7.6</v>
      </c>
      <c r="Q89" s="43">
        <v>7.6</v>
      </c>
      <c r="R89" s="43">
        <v>7.6</v>
      </c>
      <c r="S89" s="43">
        <v>7.6</v>
      </c>
      <c r="T89" s="43">
        <v>7.6</v>
      </c>
      <c r="U89" s="43">
        <v>7.6</v>
      </c>
      <c r="V89" s="43">
        <v>7.77</v>
      </c>
      <c r="W89" s="43">
        <v>7.77</v>
      </c>
      <c r="X89" s="43">
        <v>7.77</v>
      </c>
      <c r="Y89" s="43">
        <v>7.77</v>
      </c>
      <c r="Z89" s="43">
        <v>7.6</v>
      </c>
      <c r="AA89" s="43">
        <v>7.6</v>
      </c>
      <c r="AB89" s="43">
        <v>7.6</v>
      </c>
      <c r="AC89" s="43">
        <v>7.6</v>
      </c>
      <c r="AD89" s="43">
        <v>7.6</v>
      </c>
      <c r="AE89" s="43">
        <v>7.6</v>
      </c>
      <c r="AF89" s="43">
        <v>7.6</v>
      </c>
      <c r="AG89" s="64">
        <v>10.050000000000001</v>
      </c>
      <c r="AH89" s="46">
        <f t="shared" si="21"/>
        <v>8.5</v>
      </c>
      <c r="AI89" s="47">
        <f t="shared" si="22"/>
        <v>7.6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17</v>
      </c>
      <c r="BD89" s="82">
        <f t="shared" si="28"/>
        <v>18.5</v>
      </c>
      <c r="BE89" s="82">
        <f t="shared" si="28"/>
        <v>18.600000000000001</v>
      </c>
      <c r="BF89" s="82">
        <f t="shared" si="28"/>
        <v>18.3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16.8</v>
      </c>
      <c r="BO89" s="82">
        <f t="shared" si="28"/>
        <v>15.6</v>
      </c>
      <c r="BP89" s="82">
        <f t="shared" si="28"/>
        <v>18.3</v>
      </c>
      <c r="BQ89" s="82">
        <f t="shared" si="28"/>
        <v>19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>
        <v>3</v>
      </c>
      <c r="C90" s="43">
        <v>3</v>
      </c>
      <c r="D90" s="43">
        <v>3</v>
      </c>
      <c r="E90" s="43">
        <v>3</v>
      </c>
      <c r="F90" s="43">
        <v>3</v>
      </c>
      <c r="G90" s="43">
        <v>3</v>
      </c>
      <c r="H90" s="43">
        <v>3</v>
      </c>
      <c r="I90" s="43">
        <v>3</v>
      </c>
      <c r="J90" s="43">
        <v>3</v>
      </c>
      <c r="K90" s="43">
        <v>3</v>
      </c>
      <c r="L90" s="43">
        <v>3</v>
      </c>
      <c r="M90" s="43">
        <v>3</v>
      </c>
      <c r="N90" s="43">
        <v>3</v>
      </c>
      <c r="O90" s="43">
        <v>3</v>
      </c>
      <c r="P90" s="43">
        <v>3</v>
      </c>
      <c r="Q90" s="43">
        <v>3</v>
      </c>
      <c r="R90" s="43">
        <v>3</v>
      </c>
      <c r="S90" s="43">
        <v>3</v>
      </c>
      <c r="T90" s="43">
        <v>3</v>
      </c>
      <c r="U90" s="43">
        <v>3</v>
      </c>
      <c r="V90" s="43">
        <v>3</v>
      </c>
      <c r="W90" s="43">
        <v>3</v>
      </c>
      <c r="X90" s="43">
        <v>3</v>
      </c>
      <c r="Y90" s="43">
        <v>3</v>
      </c>
      <c r="Z90" s="43">
        <v>6.2</v>
      </c>
      <c r="AA90" s="43">
        <v>6.2</v>
      </c>
      <c r="AB90" s="43">
        <v>6.2</v>
      </c>
      <c r="AC90" s="43">
        <v>6.2</v>
      </c>
      <c r="AD90" s="43">
        <v>6.2</v>
      </c>
      <c r="AE90" s="43">
        <v>6.2</v>
      </c>
      <c r="AF90" s="43">
        <v>6.2</v>
      </c>
      <c r="AG90" s="64">
        <v>6.2</v>
      </c>
      <c r="AH90" s="46">
        <f t="shared" si="21"/>
        <v>6.2</v>
      </c>
      <c r="AI90" s="47">
        <f t="shared" si="22"/>
        <v>3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61</v>
      </c>
      <c r="BD90" s="82">
        <f t="shared" si="28"/>
        <v>60.2</v>
      </c>
      <c r="BE90" s="82">
        <f t="shared" si="28"/>
        <v>0</v>
      </c>
      <c r="BF90" s="82">
        <f t="shared" si="28"/>
        <v>43</v>
      </c>
      <c r="BG90" s="82">
        <f t="shared" si="28"/>
        <v>52.1</v>
      </c>
      <c r="BH90" s="82">
        <f t="shared" si="28"/>
        <v>52.1</v>
      </c>
      <c r="BI90" s="82">
        <f t="shared" si="28"/>
        <v>48.2</v>
      </c>
      <c r="BJ90" s="82">
        <f t="shared" si="28"/>
        <v>48.2</v>
      </c>
      <c r="BK90" s="82">
        <f t="shared" si="28"/>
        <v>48.2</v>
      </c>
      <c r="BL90" s="82">
        <f t="shared" si="28"/>
        <v>58.6</v>
      </c>
      <c r="BM90" s="82">
        <f t="shared" si="28"/>
        <v>56.7</v>
      </c>
      <c r="BN90" s="82">
        <f t="shared" si="28"/>
        <v>55.8</v>
      </c>
      <c r="BO90" s="82">
        <f t="shared" si="28"/>
        <v>52.3</v>
      </c>
      <c r="BP90" s="82">
        <f t="shared" si="28"/>
        <v>54.7</v>
      </c>
      <c r="BQ90" s="82">
        <f t="shared" si="28"/>
        <v>54.9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391.8</v>
      </c>
      <c r="C92" s="70">
        <f t="shared" si="29"/>
        <v>368.70000000000005</v>
      </c>
      <c r="D92" s="70">
        <f t="shared" si="29"/>
        <v>318.70000000000005</v>
      </c>
      <c r="E92" s="70">
        <f t="shared" si="29"/>
        <v>219.29999999999998</v>
      </c>
      <c r="F92" s="70">
        <f t="shared" si="29"/>
        <v>184.99999999999997</v>
      </c>
      <c r="G92" s="70">
        <f t="shared" si="29"/>
        <v>180.99999999999997</v>
      </c>
      <c r="H92" s="70">
        <f t="shared" si="29"/>
        <v>263.2</v>
      </c>
      <c r="I92" s="70">
        <f t="shared" si="29"/>
        <v>230.1</v>
      </c>
      <c r="J92" s="70">
        <f t="shared" si="29"/>
        <v>288.7</v>
      </c>
      <c r="K92" s="70">
        <f t="shared" si="29"/>
        <v>289.5</v>
      </c>
      <c r="L92" s="70">
        <f t="shared" si="29"/>
        <v>324.59999999999997</v>
      </c>
      <c r="M92" s="70">
        <f t="shared" si="29"/>
        <v>324.59999999999997</v>
      </c>
      <c r="N92" s="70">
        <f t="shared" si="29"/>
        <v>324.59999999999997</v>
      </c>
      <c r="O92" s="70">
        <f t="shared" si="29"/>
        <v>309.99999999999994</v>
      </c>
      <c r="P92" s="70">
        <f t="shared" si="29"/>
        <v>309.99999999999994</v>
      </c>
      <c r="Q92" s="70">
        <f t="shared" si="29"/>
        <v>309.99999999999994</v>
      </c>
      <c r="R92" s="70">
        <f t="shared" si="29"/>
        <v>256.89999999999998</v>
      </c>
      <c r="S92" s="70">
        <f t="shared" si="29"/>
        <v>214.70000000000002</v>
      </c>
      <c r="T92" s="70">
        <f t="shared" si="29"/>
        <v>200.6</v>
      </c>
      <c r="U92" s="70">
        <f t="shared" si="29"/>
        <v>176</v>
      </c>
      <c r="V92" s="70">
        <f t="shared" si="29"/>
        <v>184.37</v>
      </c>
      <c r="W92" s="70">
        <f t="shared" si="29"/>
        <v>184.37</v>
      </c>
      <c r="X92" s="70">
        <f t="shared" si="29"/>
        <v>347.26999999999992</v>
      </c>
      <c r="Y92" s="70">
        <f t="shared" si="29"/>
        <v>409.36999999999995</v>
      </c>
      <c r="Z92" s="70">
        <f t="shared" si="29"/>
        <v>410.4</v>
      </c>
      <c r="AA92" s="70">
        <f t="shared" si="29"/>
        <v>413.3</v>
      </c>
      <c r="AB92" s="70">
        <f t="shared" si="29"/>
        <v>413.3</v>
      </c>
      <c r="AC92" s="70">
        <f t="shared" si="29"/>
        <v>412.09999999999997</v>
      </c>
      <c r="AD92" s="70">
        <f t="shared" si="29"/>
        <v>405.90000000000003</v>
      </c>
      <c r="AE92" s="70">
        <f t="shared" si="29"/>
        <v>397.79999999999995</v>
      </c>
      <c r="AF92" s="70">
        <f t="shared" si="29"/>
        <v>404.9</v>
      </c>
      <c r="AG92" s="80">
        <f t="shared" si="29"/>
        <v>489.91</v>
      </c>
      <c r="AH92" s="46">
        <f t="shared" si="21"/>
        <v>413.3</v>
      </c>
      <c r="AI92" s="47">
        <f t="shared" si="22"/>
        <v>176</v>
      </c>
      <c r="AK92" s="49"/>
      <c r="AY92" s="82"/>
    </row>
    <row r="93" spans="1:75">
      <c r="A93" s="42" t="s">
        <v>118</v>
      </c>
      <c r="B93" s="44">
        <v>60</v>
      </c>
      <c r="C93" s="44">
        <v>58</v>
      </c>
      <c r="D93" s="44">
        <v>58</v>
      </c>
      <c r="E93" s="44">
        <v>58</v>
      </c>
      <c r="F93" s="44">
        <v>60</v>
      </c>
      <c r="G93" s="44">
        <v>60</v>
      </c>
      <c r="H93" s="44">
        <v>60</v>
      </c>
      <c r="I93" s="44">
        <v>60</v>
      </c>
      <c r="J93" s="44">
        <v>60</v>
      </c>
      <c r="K93" s="44">
        <v>30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40</v>
      </c>
      <c r="W93" s="44">
        <v>40</v>
      </c>
      <c r="X93" s="44">
        <v>29</v>
      </c>
      <c r="Y93" s="44">
        <v>29</v>
      </c>
      <c r="Z93" s="44">
        <v>60</v>
      </c>
      <c r="AA93" s="44">
        <v>60</v>
      </c>
      <c r="AB93" s="44">
        <v>60</v>
      </c>
      <c r="AC93" s="44">
        <v>60</v>
      </c>
      <c r="AD93" s="44">
        <v>60</v>
      </c>
      <c r="AE93" s="44">
        <v>60</v>
      </c>
      <c r="AF93" s="44">
        <v>55</v>
      </c>
      <c r="AG93" s="61">
        <v>60</v>
      </c>
      <c r="AH93" s="46">
        <f t="shared" si="21"/>
        <v>60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28</v>
      </c>
      <c r="C94" s="43">
        <v>28</v>
      </c>
      <c r="D94" s="43">
        <v>28</v>
      </c>
      <c r="E94" s="43">
        <v>28</v>
      </c>
      <c r="F94" s="43">
        <v>28</v>
      </c>
      <c r="G94" s="43">
        <v>28</v>
      </c>
      <c r="H94" s="43">
        <v>28</v>
      </c>
      <c r="I94" s="43">
        <v>28</v>
      </c>
      <c r="J94" s="43">
        <v>28</v>
      </c>
      <c r="K94" s="43">
        <v>14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10</v>
      </c>
      <c r="W94" s="43">
        <v>10</v>
      </c>
      <c r="X94" s="43">
        <v>15.7</v>
      </c>
      <c r="Y94" s="43">
        <v>15.7</v>
      </c>
      <c r="Z94" s="43">
        <v>22</v>
      </c>
      <c r="AA94" s="43">
        <v>22</v>
      </c>
      <c r="AB94" s="43">
        <v>22</v>
      </c>
      <c r="AC94" s="43">
        <v>27.5</v>
      </c>
      <c r="AD94" s="43">
        <v>27.5</v>
      </c>
      <c r="AE94" s="43">
        <v>27.5</v>
      </c>
      <c r="AF94" s="43">
        <v>27</v>
      </c>
      <c r="AG94" s="64">
        <v>32</v>
      </c>
      <c r="AH94" s="46">
        <f t="shared" si="21"/>
        <v>28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12</v>
      </c>
      <c r="C95" s="77">
        <v>12</v>
      </c>
      <c r="D95" s="77">
        <v>12</v>
      </c>
      <c r="E95" s="77">
        <v>12</v>
      </c>
      <c r="F95" s="77">
        <v>12</v>
      </c>
      <c r="G95" s="77">
        <v>12</v>
      </c>
      <c r="H95" s="77">
        <v>12</v>
      </c>
      <c r="I95" s="77">
        <v>12</v>
      </c>
      <c r="J95" s="77">
        <v>12</v>
      </c>
      <c r="K95" s="77">
        <v>6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6</v>
      </c>
      <c r="W95" s="77">
        <v>6</v>
      </c>
      <c r="X95" s="77">
        <v>6</v>
      </c>
      <c r="Y95" s="77">
        <v>6</v>
      </c>
      <c r="Z95" s="77">
        <v>7</v>
      </c>
      <c r="AA95" s="77">
        <v>7</v>
      </c>
      <c r="AB95" s="77">
        <v>7</v>
      </c>
      <c r="AC95" s="77">
        <v>11.3</v>
      </c>
      <c r="AD95" s="77">
        <v>11.3</v>
      </c>
      <c r="AE95" s="77">
        <v>11.3</v>
      </c>
      <c r="AF95" s="77">
        <v>10</v>
      </c>
      <c r="AG95" s="78">
        <v>14</v>
      </c>
      <c r="AH95" s="46">
        <f t="shared" si="21"/>
        <v>12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42</v>
      </c>
      <c r="BH95" s="82">
        <v>0</v>
      </c>
      <c r="BI95" s="82">
        <v>66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>B93+B94+B95</f>
        <v>100</v>
      </c>
      <c r="C96" s="70">
        <f t="shared" ref="C96:AB96" si="30">C93+C94+C95</f>
        <v>98</v>
      </c>
      <c r="D96" s="70">
        <f t="shared" si="30"/>
        <v>98</v>
      </c>
      <c r="E96" s="70">
        <f t="shared" si="30"/>
        <v>98</v>
      </c>
      <c r="F96" s="70">
        <f t="shared" si="30"/>
        <v>100</v>
      </c>
      <c r="G96" s="70">
        <f t="shared" si="30"/>
        <v>100</v>
      </c>
      <c r="H96" s="70">
        <f t="shared" si="30"/>
        <v>100</v>
      </c>
      <c r="I96" s="70">
        <f t="shared" si="30"/>
        <v>100</v>
      </c>
      <c r="J96" s="70">
        <f t="shared" si="30"/>
        <v>100</v>
      </c>
      <c r="K96" s="70">
        <f t="shared" si="30"/>
        <v>50</v>
      </c>
      <c r="L96" s="70">
        <f t="shared" si="30"/>
        <v>0</v>
      </c>
      <c r="M96" s="70">
        <f t="shared" si="30"/>
        <v>0</v>
      </c>
      <c r="N96" s="70">
        <f t="shared" ref="N96:Y96" si="31">N93+N94+N95</f>
        <v>0</v>
      </c>
      <c r="O96" s="70">
        <f t="shared" si="31"/>
        <v>0</v>
      </c>
      <c r="P96" s="70">
        <f t="shared" si="31"/>
        <v>0</v>
      </c>
      <c r="Q96" s="70">
        <f t="shared" si="31"/>
        <v>0</v>
      </c>
      <c r="R96" s="70">
        <f t="shared" si="31"/>
        <v>0</v>
      </c>
      <c r="S96" s="70">
        <f t="shared" si="31"/>
        <v>0</v>
      </c>
      <c r="T96" s="70">
        <f t="shared" si="31"/>
        <v>0</v>
      </c>
      <c r="U96" s="70">
        <f t="shared" si="31"/>
        <v>0</v>
      </c>
      <c r="V96" s="70">
        <f t="shared" si="31"/>
        <v>56</v>
      </c>
      <c r="W96" s="70">
        <f t="shared" si="31"/>
        <v>56</v>
      </c>
      <c r="X96" s="70">
        <f t="shared" si="31"/>
        <v>50.7</v>
      </c>
      <c r="Y96" s="70">
        <f t="shared" si="31"/>
        <v>50.7</v>
      </c>
      <c r="Z96" s="70">
        <f t="shared" si="30"/>
        <v>89</v>
      </c>
      <c r="AA96" s="70">
        <f>AA93+AA94+AA95</f>
        <v>89</v>
      </c>
      <c r="AB96" s="70">
        <f t="shared" si="30"/>
        <v>89</v>
      </c>
      <c r="AC96" s="70">
        <f>AC93+AC94+AC95</f>
        <v>98.8</v>
      </c>
      <c r="AD96" s="70">
        <f>AD93+AD94+AD95</f>
        <v>98.8</v>
      </c>
      <c r="AE96" s="70">
        <f>AE93+AE94+AE95</f>
        <v>98.8</v>
      </c>
      <c r="AF96" s="70">
        <f>AF93+AF94+AF95</f>
        <v>92</v>
      </c>
      <c r="AG96" s="80">
        <f>SUM(AG93:AG95)</f>
        <v>106</v>
      </c>
      <c r="AH96" s="46">
        <f t="shared" si="21"/>
        <v>100</v>
      </c>
      <c r="AI96" s="47">
        <f t="shared" si="22"/>
        <v>0</v>
      </c>
      <c r="AK96" s="49"/>
      <c r="AY96" s="82"/>
      <c r="BF96" s="81"/>
      <c r="BG96" s="82">
        <v>55.9</v>
      </c>
      <c r="BH96" s="82">
        <v>0</v>
      </c>
      <c r="BI96" s="82">
        <v>64.8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-7.1</v>
      </c>
      <c r="C97" s="44">
        <v>42</v>
      </c>
      <c r="D97" s="44">
        <v>55.9</v>
      </c>
      <c r="E97" s="44">
        <v>89</v>
      </c>
      <c r="F97" s="44">
        <v>105</v>
      </c>
      <c r="G97" s="44">
        <v>63.5</v>
      </c>
      <c r="H97" s="44">
        <v>53.6</v>
      </c>
      <c r="I97" s="44">
        <v>130</v>
      </c>
      <c r="J97" s="44">
        <v>116.8</v>
      </c>
      <c r="K97" s="44">
        <v>117</v>
      </c>
      <c r="L97" s="44">
        <v>68.3</v>
      </c>
      <c r="M97" s="44">
        <v>90</v>
      </c>
      <c r="N97" s="44">
        <v>90</v>
      </c>
      <c r="O97" s="44">
        <v>140.1</v>
      </c>
      <c r="P97" s="44">
        <v>140.1</v>
      </c>
      <c r="Q97" s="44">
        <v>140.1</v>
      </c>
      <c r="R97" s="44">
        <v>263</v>
      </c>
      <c r="S97" s="44">
        <v>509.8</v>
      </c>
      <c r="T97" s="44">
        <v>421.1</v>
      </c>
      <c r="U97" s="44">
        <v>490</v>
      </c>
      <c r="V97" s="44">
        <v>432</v>
      </c>
      <c r="W97" s="44">
        <v>432</v>
      </c>
      <c r="X97" s="44">
        <v>177</v>
      </c>
      <c r="Y97" s="44">
        <v>75.900000000000006</v>
      </c>
      <c r="Z97" s="44">
        <v>50.4</v>
      </c>
      <c r="AA97" s="44">
        <v>41</v>
      </c>
      <c r="AB97" s="44">
        <v>38.799999999999997</v>
      </c>
      <c r="AC97" s="44">
        <v>63.9</v>
      </c>
      <c r="AD97" s="44">
        <v>92.5</v>
      </c>
      <c r="AE97" s="44">
        <v>59.2</v>
      </c>
      <c r="AF97" s="44">
        <v>82.8</v>
      </c>
      <c r="AG97" s="61"/>
      <c r="AH97" s="46">
        <f t="shared" si="21"/>
        <v>509.8</v>
      </c>
      <c r="AI97" s="47">
        <f t="shared" si="22"/>
        <v>-7.1</v>
      </c>
      <c r="AK97" s="49"/>
      <c r="AY97" s="82"/>
      <c r="BF97" s="81"/>
      <c r="BG97" s="82">
        <v>89</v>
      </c>
      <c r="BH97" s="82">
        <v>0</v>
      </c>
      <c r="BI97" s="82">
        <v>61.7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>
        <v>23</v>
      </c>
      <c r="K98" s="43">
        <v>22.6</v>
      </c>
      <c r="L98" s="43">
        <v>0</v>
      </c>
      <c r="M98" s="43">
        <v>0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1"/>
        <v>23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105</v>
      </c>
      <c r="BH98" s="82">
        <v>0</v>
      </c>
      <c r="BI98" s="82">
        <v>59.7</v>
      </c>
      <c r="BJ98" s="82">
        <v>17</v>
      </c>
      <c r="BK98" s="82">
        <v>61</v>
      </c>
      <c r="BL98" s="82">
        <v>0</v>
      </c>
    </row>
    <row r="99" spans="1:64">
      <c r="A99" s="63" t="s">
        <v>125</v>
      </c>
      <c r="B99" s="43">
        <v>68.099999999999994</v>
      </c>
      <c r="C99" s="43">
        <v>65.8</v>
      </c>
      <c r="D99" s="43">
        <v>64.8</v>
      </c>
      <c r="E99" s="43">
        <v>61.7</v>
      </c>
      <c r="F99" s="43">
        <v>59.7</v>
      </c>
      <c r="G99" s="43">
        <v>57.9</v>
      </c>
      <c r="H99" s="43">
        <v>56.4</v>
      </c>
      <c r="I99" s="43">
        <v>53.4</v>
      </c>
      <c r="J99" s="43">
        <v>52.7</v>
      </c>
      <c r="K99" s="43">
        <v>53.3</v>
      </c>
      <c r="L99" s="43">
        <v>133.1</v>
      </c>
      <c r="M99" s="43">
        <v>140.4</v>
      </c>
      <c r="N99" s="43">
        <v>140.4</v>
      </c>
      <c r="O99" s="43">
        <v>141.4</v>
      </c>
      <c r="P99" s="43">
        <v>141.4</v>
      </c>
      <c r="Q99" s="43">
        <v>141.4</v>
      </c>
      <c r="R99" s="43">
        <v>122.7</v>
      </c>
      <c r="S99" s="43">
        <v>132.69999999999999</v>
      </c>
      <c r="T99" s="43">
        <v>131.4</v>
      </c>
      <c r="U99" s="43">
        <v>160</v>
      </c>
      <c r="V99" s="43">
        <v>156.4</v>
      </c>
      <c r="W99" s="43">
        <v>156.4</v>
      </c>
      <c r="X99" s="43">
        <v>112.1</v>
      </c>
      <c r="Y99" s="43">
        <v>57.9</v>
      </c>
      <c r="Z99" s="43">
        <v>64.5</v>
      </c>
      <c r="AA99" s="43">
        <v>65.900000000000006</v>
      </c>
      <c r="AB99" s="43">
        <v>67.2</v>
      </c>
      <c r="AC99" s="43">
        <v>68.400000000000006</v>
      </c>
      <c r="AD99" s="43">
        <v>68.8</v>
      </c>
      <c r="AE99" s="43">
        <v>69.5</v>
      </c>
      <c r="AF99" s="43">
        <v>68.8</v>
      </c>
      <c r="AG99" s="89"/>
      <c r="AH99" s="46">
        <f t="shared" si="21"/>
        <v>160</v>
      </c>
      <c r="AI99" s="47">
        <f t="shared" si="22"/>
        <v>52.7</v>
      </c>
      <c r="AK99" s="90"/>
      <c r="AL99" s="91"/>
      <c r="AM99" s="91"/>
      <c r="AN99" s="92"/>
      <c r="AY99" s="82"/>
      <c r="BF99" s="82"/>
      <c r="BG99" s="82">
        <v>63.5</v>
      </c>
      <c r="BH99" s="82">
        <v>0</v>
      </c>
      <c r="BI99" s="82">
        <v>57.9</v>
      </c>
      <c r="BJ99" s="82">
        <v>18.5</v>
      </c>
      <c r="BK99" s="82">
        <v>60.2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17</v>
      </c>
      <c r="G100" s="93">
        <v>18.5</v>
      </c>
      <c r="H100" s="93">
        <v>19.899999999999999</v>
      </c>
      <c r="I100" s="93">
        <v>18.600000000000001</v>
      </c>
      <c r="J100" s="93">
        <v>18.100000000000001</v>
      </c>
      <c r="K100" s="93">
        <v>18.3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0</v>
      </c>
      <c r="T100" s="93">
        <v>16.8</v>
      </c>
      <c r="U100" s="93">
        <v>15.6</v>
      </c>
      <c r="V100" s="93">
        <v>18.3</v>
      </c>
      <c r="W100" s="93">
        <v>18.3</v>
      </c>
      <c r="X100" s="93">
        <v>19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1"/>
        <v>19.899999999999999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130</v>
      </c>
      <c r="BH100" s="82">
        <v>0</v>
      </c>
      <c r="BI100" s="82">
        <v>53.4</v>
      </c>
      <c r="BJ100" s="82">
        <v>18.600000000000001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61</v>
      </c>
      <c r="G101" s="44">
        <v>60.2</v>
      </c>
      <c r="H101" s="44">
        <v>0</v>
      </c>
      <c r="I101" s="44">
        <v>0</v>
      </c>
      <c r="J101" s="44">
        <v>47.4</v>
      </c>
      <c r="K101" s="44">
        <v>43</v>
      </c>
      <c r="L101" s="44">
        <v>47.7</v>
      </c>
      <c r="M101" s="44">
        <v>52.1</v>
      </c>
      <c r="N101" s="44">
        <v>52.1</v>
      </c>
      <c r="O101" s="44">
        <v>48.2</v>
      </c>
      <c r="P101" s="44">
        <v>48.2</v>
      </c>
      <c r="Q101" s="44">
        <v>48.2</v>
      </c>
      <c r="R101" s="44">
        <v>58.6</v>
      </c>
      <c r="S101" s="44">
        <v>56.7</v>
      </c>
      <c r="T101" s="44">
        <v>55.8</v>
      </c>
      <c r="U101" s="44">
        <v>52.3</v>
      </c>
      <c r="V101" s="44">
        <v>54.7</v>
      </c>
      <c r="W101" s="44">
        <v>54.7</v>
      </c>
      <c r="X101" s="44">
        <v>54.9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1"/>
        <v>61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117</v>
      </c>
      <c r="BH101" s="82">
        <v>22.6</v>
      </c>
      <c r="BI101" s="82">
        <v>53.3</v>
      </c>
      <c r="BJ101" s="82">
        <v>18.3</v>
      </c>
      <c r="BK101" s="82">
        <v>43</v>
      </c>
      <c r="BL101" s="82">
        <v>0</v>
      </c>
    </row>
    <row r="102" spans="1:64" ht="15.75" thickBot="1">
      <c r="A102" s="96" t="s">
        <v>130</v>
      </c>
      <c r="B102" s="97">
        <v>15</v>
      </c>
      <c r="C102" s="97">
        <v>23.4</v>
      </c>
      <c r="D102" s="97">
        <v>19.8</v>
      </c>
      <c r="E102" s="97">
        <v>19</v>
      </c>
      <c r="F102" s="97">
        <v>13.1</v>
      </c>
      <c r="G102" s="97">
        <v>33.799999999999997</v>
      </c>
      <c r="H102" s="97">
        <v>22</v>
      </c>
      <c r="I102" s="97">
        <v>22.7</v>
      </c>
      <c r="J102" s="97">
        <v>32</v>
      </c>
      <c r="K102" s="97">
        <v>35</v>
      </c>
      <c r="L102" s="97">
        <v>35.799999999999997</v>
      </c>
      <c r="M102" s="97">
        <v>39.5</v>
      </c>
      <c r="N102" s="97">
        <v>39.5</v>
      </c>
      <c r="O102" s="97">
        <v>64</v>
      </c>
      <c r="P102" s="97">
        <v>64</v>
      </c>
      <c r="Q102" s="97">
        <v>64</v>
      </c>
      <c r="R102" s="97">
        <v>57.3</v>
      </c>
      <c r="S102" s="97">
        <v>60.8</v>
      </c>
      <c r="T102" s="97">
        <v>60.7</v>
      </c>
      <c r="U102" s="97">
        <v>60.8</v>
      </c>
      <c r="V102" s="97">
        <v>62.9</v>
      </c>
      <c r="W102" s="97">
        <v>62.9</v>
      </c>
      <c r="X102" s="97">
        <v>49.7</v>
      </c>
      <c r="Y102" s="97">
        <v>13.6</v>
      </c>
      <c r="Z102" s="97">
        <v>16.600000000000001</v>
      </c>
      <c r="AA102" s="97">
        <v>22.7</v>
      </c>
      <c r="AB102" s="97">
        <v>18</v>
      </c>
      <c r="AC102" s="97">
        <v>12.9</v>
      </c>
      <c r="AD102" s="97">
        <v>16</v>
      </c>
      <c r="AE102" s="97">
        <v>8.4</v>
      </c>
      <c r="AF102" s="97">
        <v>18.5</v>
      </c>
      <c r="AG102" s="89"/>
      <c r="AH102" s="46">
        <f t="shared" si="21"/>
        <v>64</v>
      </c>
      <c r="AI102" s="47">
        <f t="shared" si="22"/>
        <v>8.4</v>
      </c>
      <c r="AK102" s="94"/>
      <c r="AL102" s="44"/>
      <c r="AM102" s="44"/>
      <c r="AN102" s="98"/>
      <c r="AY102" s="82"/>
      <c r="BF102" s="82"/>
      <c r="BG102" s="82">
        <v>90</v>
      </c>
      <c r="BH102" s="82">
        <v>0</v>
      </c>
      <c r="BI102" s="82">
        <v>140.4</v>
      </c>
      <c r="BJ102" s="82">
        <v>0</v>
      </c>
      <c r="BK102" s="82">
        <v>52.1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90</v>
      </c>
      <c r="BH103" s="82">
        <v>0</v>
      </c>
      <c r="BI103" s="82">
        <v>140.4</v>
      </c>
      <c r="BJ103" s="82">
        <v>0</v>
      </c>
      <c r="BK103" s="82">
        <v>52.1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140.1</v>
      </c>
      <c r="BH104" s="82">
        <v>0</v>
      </c>
      <c r="BI104" s="82">
        <v>141.4</v>
      </c>
      <c r="BJ104" s="82">
        <v>0</v>
      </c>
      <c r="BK104" s="82">
        <v>48.2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140.1</v>
      </c>
      <c r="BH105" s="82">
        <v>0</v>
      </c>
      <c r="BI105" s="82">
        <v>141.4</v>
      </c>
      <c r="BJ105" s="82">
        <v>0</v>
      </c>
      <c r="BK105" s="82">
        <v>48.2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140.1</v>
      </c>
      <c r="BH106" s="82">
        <v>0</v>
      </c>
      <c r="BI106" s="82">
        <v>141.4</v>
      </c>
      <c r="BJ106" s="82">
        <v>0</v>
      </c>
      <c r="BK106" s="82">
        <v>48.2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263</v>
      </c>
      <c r="BH107" s="82">
        <v>0</v>
      </c>
      <c r="BI107" s="82">
        <v>122.7</v>
      </c>
      <c r="BJ107" s="82">
        <v>0</v>
      </c>
      <c r="BK107" s="82">
        <v>58.6</v>
      </c>
      <c r="BL107" s="82">
        <v>0</v>
      </c>
    </row>
    <row r="108" spans="1:64" ht="15.75" thickBot="1">
      <c r="A108" s="87" t="s">
        <v>136</v>
      </c>
      <c r="B108" s="70">
        <f>SUMIF(B97:B107,"&gt;0")</f>
        <v>83.1</v>
      </c>
      <c r="C108" s="70">
        <f t="shared" ref="C108:AB108" si="32">SUMIF(C97:C107,"&gt;0")</f>
        <v>131.19999999999999</v>
      </c>
      <c r="D108" s="70">
        <f t="shared" si="32"/>
        <v>140.5</v>
      </c>
      <c r="E108" s="70">
        <f t="shared" si="32"/>
        <v>169.7</v>
      </c>
      <c r="F108" s="70">
        <f t="shared" si="32"/>
        <v>255.79999999999998</v>
      </c>
      <c r="G108" s="70">
        <f t="shared" si="32"/>
        <v>233.90000000000003</v>
      </c>
      <c r="H108" s="70">
        <f t="shared" si="32"/>
        <v>151.9</v>
      </c>
      <c r="I108" s="70">
        <f t="shared" si="32"/>
        <v>224.7</v>
      </c>
      <c r="J108" s="70">
        <f t="shared" si="32"/>
        <v>290</v>
      </c>
      <c r="K108" s="70">
        <f t="shared" si="32"/>
        <v>289.2</v>
      </c>
      <c r="L108" s="70">
        <f t="shared" si="32"/>
        <v>284.89999999999998</v>
      </c>
      <c r="M108" s="70">
        <f t="shared" si="32"/>
        <v>322</v>
      </c>
      <c r="N108" s="70">
        <f t="shared" ref="N108:Y108" si="33">SUMIF(N97:N107,"&gt;0")</f>
        <v>322</v>
      </c>
      <c r="O108" s="70">
        <f t="shared" si="33"/>
        <v>393.7</v>
      </c>
      <c r="P108" s="70">
        <f t="shared" si="33"/>
        <v>393.7</v>
      </c>
      <c r="Q108" s="70">
        <f t="shared" si="33"/>
        <v>393.7</v>
      </c>
      <c r="R108" s="70">
        <f t="shared" si="33"/>
        <v>501.6</v>
      </c>
      <c r="S108" s="70">
        <f t="shared" si="33"/>
        <v>760</v>
      </c>
      <c r="T108" s="70">
        <f t="shared" si="33"/>
        <v>685.8</v>
      </c>
      <c r="U108" s="70">
        <f t="shared" si="33"/>
        <v>778.69999999999993</v>
      </c>
      <c r="V108" s="70">
        <f t="shared" si="33"/>
        <v>724.3</v>
      </c>
      <c r="W108" s="70">
        <f t="shared" si="33"/>
        <v>724.3</v>
      </c>
      <c r="X108" s="70">
        <f t="shared" si="33"/>
        <v>412.7</v>
      </c>
      <c r="Y108" s="70">
        <f t="shared" si="33"/>
        <v>147.4</v>
      </c>
      <c r="Z108" s="70">
        <f t="shared" si="32"/>
        <v>131.5</v>
      </c>
      <c r="AA108" s="70">
        <f>SUMIF(AA97:AA107,"&gt;0")</f>
        <v>129.6</v>
      </c>
      <c r="AB108" s="70">
        <f t="shared" si="32"/>
        <v>124</v>
      </c>
      <c r="AC108" s="70">
        <f>SUMIF(AC97:AC107,"&gt;0")</f>
        <v>145.20000000000002</v>
      </c>
      <c r="AD108" s="70">
        <f>SUMIF(AD97:AD107,"&gt;0")</f>
        <v>177.3</v>
      </c>
      <c r="AE108" s="70">
        <f>SUMIF(AE97:AE107,"&gt;0")</f>
        <v>137.1</v>
      </c>
      <c r="AF108" s="70">
        <f>SUMIF(AF97:AF107,"&gt;0")</f>
        <v>170.1</v>
      </c>
      <c r="AG108" s="104">
        <f>SUM(AG97:AG107)</f>
        <v>0</v>
      </c>
      <c r="AH108" s="46">
        <f t="shared" si="21"/>
        <v>778.69999999999993</v>
      </c>
      <c r="AI108" s="47">
        <f t="shared" si="22"/>
        <v>83.1</v>
      </c>
      <c r="AJ108" s="105">
        <f t="array" ref="AJ108">MIN(IF(B108:AF108&lt;&gt;0,B108:AF108))</f>
        <v>83.1</v>
      </c>
      <c r="BF108" s="82"/>
      <c r="BG108" s="82">
        <v>509.8</v>
      </c>
      <c r="BH108" s="82">
        <v>0</v>
      </c>
      <c r="BI108" s="82">
        <v>132.69999999999999</v>
      </c>
      <c r="BJ108" s="82">
        <v>0</v>
      </c>
      <c r="BK108" s="82">
        <v>56.7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421.1</v>
      </c>
      <c r="BH109" s="82">
        <v>0</v>
      </c>
      <c r="BI109" s="82">
        <v>131.4</v>
      </c>
      <c r="BJ109" s="82">
        <v>16.8</v>
      </c>
      <c r="BK109" s="82">
        <v>55.8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490</v>
      </c>
      <c r="BH110" s="82">
        <v>0</v>
      </c>
      <c r="BI110" s="82">
        <v>160</v>
      </c>
      <c r="BJ110" s="82">
        <v>15.6</v>
      </c>
      <c r="BK110" s="82">
        <v>52.3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432</v>
      </c>
      <c r="BH111" s="82">
        <v>0</v>
      </c>
      <c r="BI111" s="82">
        <v>156.4</v>
      </c>
      <c r="BJ111" s="82">
        <v>18.3</v>
      </c>
      <c r="BK111" s="82">
        <v>54.7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177</v>
      </c>
      <c r="BH112" s="82">
        <v>0</v>
      </c>
      <c r="BI112" s="82">
        <v>112.1</v>
      </c>
      <c r="BJ112" s="82">
        <v>19</v>
      </c>
      <c r="BK112" s="82">
        <v>54.9</v>
      </c>
      <c r="BL112" s="82">
        <v>0</v>
      </c>
    </row>
    <row r="113" spans="1:64" ht="15.75" thickBot="1">
      <c r="A113" s="87" t="s">
        <v>141</v>
      </c>
      <c r="B113" s="108">
        <f t="shared" ref="B113:AG113" si="34">B71+B78+B96+B92+B108+B112</f>
        <v>1733.3</v>
      </c>
      <c r="C113" s="108">
        <f t="shared" si="34"/>
        <v>1708.7</v>
      </c>
      <c r="D113" s="108">
        <f t="shared" si="34"/>
        <v>1665.7</v>
      </c>
      <c r="E113" s="108">
        <f t="shared" si="34"/>
        <v>1594.3000000000002</v>
      </c>
      <c r="F113" s="108">
        <f t="shared" si="34"/>
        <v>1596.8999999999999</v>
      </c>
      <c r="G113" s="108">
        <f t="shared" si="34"/>
        <v>1568.4</v>
      </c>
      <c r="H113" s="108">
        <f t="shared" si="34"/>
        <v>1572.7000000000003</v>
      </c>
      <c r="I113" s="108">
        <f t="shared" si="34"/>
        <v>1572.2</v>
      </c>
      <c r="J113" s="108">
        <f t="shared" si="34"/>
        <v>1731.9</v>
      </c>
      <c r="K113" s="108">
        <f t="shared" si="34"/>
        <v>1747.7</v>
      </c>
      <c r="L113" s="108">
        <f t="shared" si="34"/>
        <v>1845.6</v>
      </c>
      <c r="M113" s="108">
        <f t="shared" si="34"/>
        <v>1833.7</v>
      </c>
      <c r="N113" s="108">
        <f t="shared" si="34"/>
        <v>1833.7</v>
      </c>
      <c r="O113" s="108">
        <f t="shared" si="34"/>
        <v>1847.3</v>
      </c>
      <c r="P113" s="108">
        <f t="shared" si="34"/>
        <v>1847.3</v>
      </c>
      <c r="Q113" s="108">
        <f t="shared" si="34"/>
        <v>1847.3</v>
      </c>
      <c r="R113" s="108">
        <f t="shared" si="34"/>
        <v>1926.4</v>
      </c>
      <c r="S113" s="108">
        <f t="shared" si="34"/>
        <v>2102.4</v>
      </c>
      <c r="T113" s="108">
        <f t="shared" si="34"/>
        <v>1872.37</v>
      </c>
      <c r="U113" s="108">
        <f t="shared" si="34"/>
        <v>1940.67</v>
      </c>
      <c r="V113" s="108">
        <f t="shared" si="34"/>
        <v>1956.2699999999998</v>
      </c>
      <c r="W113" s="108">
        <f t="shared" si="34"/>
        <v>1956.2699999999998</v>
      </c>
      <c r="X113" s="108">
        <f t="shared" si="34"/>
        <v>1800.17</v>
      </c>
      <c r="Y113" s="108">
        <f t="shared" si="34"/>
        <v>1940.8700000000003</v>
      </c>
      <c r="Z113" s="108">
        <f t="shared" si="34"/>
        <v>2055.5000000000005</v>
      </c>
      <c r="AA113" s="108">
        <f t="shared" si="34"/>
        <v>2008.4000000000003</v>
      </c>
      <c r="AB113" s="108">
        <f t="shared" si="34"/>
        <v>1910.5000000000002</v>
      </c>
      <c r="AC113" s="108">
        <f t="shared" si="34"/>
        <v>1995.7</v>
      </c>
      <c r="AD113" s="108">
        <f t="shared" si="34"/>
        <v>1951.8000000000002</v>
      </c>
      <c r="AE113" s="108">
        <f t="shared" si="34"/>
        <v>1773.2</v>
      </c>
      <c r="AF113" s="108">
        <f t="shared" si="34"/>
        <v>1780.2000000000003</v>
      </c>
      <c r="AG113" s="80">
        <f t="shared" si="34"/>
        <v>3169.915</v>
      </c>
      <c r="AH113" s="46">
        <f t="shared" si="21"/>
        <v>2102.4</v>
      </c>
      <c r="AI113" s="47">
        <f t="shared" si="22"/>
        <v>1568.4</v>
      </c>
      <c r="BF113" s="81"/>
      <c r="BG113" s="82">
        <v>50.4</v>
      </c>
      <c r="BH113" s="82">
        <v>0</v>
      </c>
      <c r="BI113" s="82">
        <v>64.5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>
        <v>80</v>
      </c>
      <c r="AA114" s="110">
        <v>80</v>
      </c>
      <c r="AB114" s="110"/>
      <c r="AC114" s="110"/>
      <c r="AD114" s="110"/>
      <c r="AE114" s="110"/>
      <c r="AF114" s="110"/>
      <c r="AG114" s="104"/>
      <c r="AH114" s="46">
        <f t="shared" si="21"/>
        <v>80</v>
      </c>
      <c r="AI114" s="47">
        <f t="shared" si="22"/>
        <v>80</v>
      </c>
      <c r="BF114" s="81"/>
      <c r="BG114" s="82">
        <v>38.799999999999997</v>
      </c>
      <c r="BH114" s="82">
        <v>0</v>
      </c>
      <c r="BI114" s="82">
        <v>67.2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1733.3</v>
      </c>
      <c r="C115" s="108">
        <f t="shared" ref="C115:AB115" si="35">C113+C114</f>
        <v>1708.7</v>
      </c>
      <c r="D115" s="108">
        <f t="shared" si="35"/>
        <v>1665.7</v>
      </c>
      <c r="E115" s="108">
        <f t="shared" si="35"/>
        <v>1594.3000000000002</v>
      </c>
      <c r="F115" s="108">
        <f t="shared" si="35"/>
        <v>1596.8999999999999</v>
      </c>
      <c r="G115" s="108">
        <f t="shared" si="35"/>
        <v>1568.4</v>
      </c>
      <c r="H115" s="108">
        <f t="shared" si="35"/>
        <v>1572.7000000000003</v>
      </c>
      <c r="I115" s="108">
        <f t="shared" si="35"/>
        <v>1572.2</v>
      </c>
      <c r="J115" s="108">
        <f t="shared" si="35"/>
        <v>1731.9</v>
      </c>
      <c r="K115" s="108">
        <f t="shared" si="35"/>
        <v>1747.7</v>
      </c>
      <c r="L115" s="108">
        <f t="shared" si="35"/>
        <v>1845.6</v>
      </c>
      <c r="M115" s="108">
        <f t="shared" si="35"/>
        <v>1833.7</v>
      </c>
      <c r="N115" s="108">
        <f t="shared" ref="N115:Y115" si="36">N113+N114</f>
        <v>1833.7</v>
      </c>
      <c r="O115" s="108">
        <f t="shared" si="36"/>
        <v>1847.3</v>
      </c>
      <c r="P115" s="108">
        <f t="shared" si="36"/>
        <v>1847.3</v>
      </c>
      <c r="Q115" s="108">
        <f t="shared" si="36"/>
        <v>1847.3</v>
      </c>
      <c r="R115" s="108">
        <f t="shared" si="36"/>
        <v>1926.4</v>
      </c>
      <c r="S115" s="108">
        <f t="shared" si="36"/>
        <v>2102.4</v>
      </c>
      <c r="T115" s="108">
        <f t="shared" si="36"/>
        <v>1872.37</v>
      </c>
      <c r="U115" s="108">
        <f t="shared" si="36"/>
        <v>1940.67</v>
      </c>
      <c r="V115" s="108">
        <f t="shared" si="36"/>
        <v>1956.2699999999998</v>
      </c>
      <c r="W115" s="108">
        <f t="shared" si="36"/>
        <v>1956.2699999999998</v>
      </c>
      <c r="X115" s="108">
        <f t="shared" si="36"/>
        <v>1800.17</v>
      </c>
      <c r="Y115" s="108">
        <f t="shared" si="36"/>
        <v>1940.8700000000003</v>
      </c>
      <c r="Z115" s="108">
        <f t="shared" si="35"/>
        <v>2135.5000000000005</v>
      </c>
      <c r="AA115" s="108">
        <f>AA113+AA114</f>
        <v>2088.4000000000005</v>
      </c>
      <c r="AB115" s="108">
        <f t="shared" si="35"/>
        <v>1910.5000000000002</v>
      </c>
      <c r="AC115" s="108">
        <f>AC113+AC114</f>
        <v>1995.7</v>
      </c>
      <c r="AD115" s="108">
        <f>AD113+AD114</f>
        <v>1951.8000000000002</v>
      </c>
      <c r="AE115" s="108">
        <f>AE113+AE114</f>
        <v>1773.2</v>
      </c>
      <c r="AF115" s="108">
        <f>AF113+AF114</f>
        <v>1780.2000000000003</v>
      </c>
      <c r="AG115" s="104">
        <f>AG112+AG108+AG96+AG92+AG71+AG114</f>
        <v>2463.5149999999999</v>
      </c>
      <c r="AH115" s="46">
        <f t="shared" si="21"/>
        <v>2135.5000000000005</v>
      </c>
      <c r="AI115" s="47">
        <f t="shared" si="22"/>
        <v>1568.4</v>
      </c>
      <c r="BF115" s="81"/>
      <c r="BG115" s="82">
        <v>92.5</v>
      </c>
      <c r="BH115" s="82">
        <v>0</v>
      </c>
      <c r="BI115" s="82">
        <v>68.8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1726.2</v>
      </c>
      <c r="C116" s="108">
        <f t="shared" ref="C116:AB116" si="37">C115-(C123)</f>
        <v>1708.7</v>
      </c>
      <c r="D116" s="108">
        <f t="shared" si="37"/>
        <v>1665.7</v>
      </c>
      <c r="E116" s="108">
        <f t="shared" si="37"/>
        <v>1594.3000000000002</v>
      </c>
      <c r="F116" s="108">
        <f t="shared" si="37"/>
        <v>1596.8999999999999</v>
      </c>
      <c r="G116" s="108">
        <f t="shared" si="37"/>
        <v>1568.4</v>
      </c>
      <c r="H116" s="108">
        <f t="shared" si="37"/>
        <v>1572.7000000000003</v>
      </c>
      <c r="I116" s="108">
        <f t="shared" si="37"/>
        <v>1572.2</v>
      </c>
      <c r="J116" s="108">
        <f t="shared" si="37"/>
        <v>1731.9</v>
      </c>
      <c r="K116" s="108">
        <f t="shared" si="37"/>
        <v>1747.7</v>
      </c>
      <c r="L116" s="108">
        <f t="shared" si="37"/>
        <v>1845.6</v>
      </c>
      <c r="M116" s="108">
        <f t="shared" si="37"/>
        <v>1833.7</v>
      </c>
      <c r="N116" s="108">
        <f t="shared" ref="N116:Y116" si="38">N115-(N123)</f>
        <v>1833.7</v>
      </c>
      <c r="O116" s="108">
        <f t="shared" si="38"/>
        <v>1847.3</v>
      </c>
      <c r="P116" s="108">
        <f t="shared" si="38"/>
        <v>1847.3</v>
      </c>
      <c r="Q116" s="108">
        <f t="shared" si="38"/>
        <v>1847.3</v>
      </c>
      <c r="R116" s="108">
        <f t="shared" si="38"/>
        <v>1926.4</v>
      </c>
      <c r="S116" s="108">
        <f t="shared" si="38"/>
        <v>2102.4</v>
      </c>
      <c r="T116" s="108">
        <f t="shared" si="38"/>
        <v>1872.37</v>
      </c>
      <c r="U116" s="108">
        <f t="shared" si="38"/>
        <v>1940.67</v>
      </c>
      <c r="V116" s="108">
        <f t="shared" si="38"/>
        <v>1956.2699999999998</v>
      </c>
      <c r="W116" s="108">
        <f t="shared" si="38"/>
        <v>1956.2699999999998</v>
      </c>
      <c r="X116" s="108">
        <f t="shared" si="38"/>
        <v>1800.17</v>
      </c>
      <c r="Y116" s="108">
        <f t="shared" si="38"/>
        <v>1940.8700000000003</v>
      </c>
      <c r="Z116" s="108">
        <f t="shared" si="37"/>
        <v>2135.5000000000005</v>
      </c>
      <c r="AA116" s="108">
        <f>AA115-(AA123)</f>
        <v>2088.4000000000005</v>
      </c>
      <c r="AB116" s="108">
        <f t="shared" si="37"/>
        <v>1910.5000000000002</v>
      </c>
      <c r="AC116" s="108">
        <f>AC115-(AC123)</f>
        <v>1995.7</v>
      </c>
      <c r="AD116" s="108">
        <f>AD115-(AD123)</f>
        <v>1951.8000000000002</v>
      </c>
      <c r="AE116" s="108">
        <f>AE115-(AE123)</f>
        <v>1773.2</v>
      </c>
      <c r="AF116" s="108">
        <f>AF115-(AF123)</f>
        <v>1780.2000000000003</v>
      </c>
      <c r="AG116" s="104"/>
      <c r="AH116" s="46">
        <f t="shared" si="21"/>
        <v>2135.5000000000005</v>
      </c>
      <c r="AI116" s="47">
        <f t="shared" si="22"/>
        <v>1568.4</v>
      </c>
      <c r="BF116" s="81"/>
      <c r="BG116" s="82">
        <v>59.2</v>
      </c>
      <c r="BH116" s="82">
        <v>0</v>
      </c>
      <c r="BI116" s="82">
        <v>69.5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9">IF(B97&lt;0,B97*-1,0)</f>
        <v>7.1</v>
      </c>
      <c r="C117" s="93">
        <f t="shared" ref="C117:AB122" si="40">IF(C97&lt;0,C97*-1,0)</f>
        <v>0</v>
      </c>
      <c r="D117" s="93">
        <f t="shared" si="40"/>
        <v>0</v>
      </c>
      <c r="E117" s="93">
        <f t="shared" si="40"/>
        <v>0</v>
      </c>
      <c r="F117" s="93">
        <f t="shared" si="40"/>
        <v>0</v>
      </c>
      <c r="G117" s="93">
        <f t="shared" si="40"/>
        <v>0</v>
      </c>
      <c r="H117" s="93">
        <f t="shared" si="40"/>
        <v>0</v>
      </c>
      <c r="I117" s="93">
        <f t="shared" si="40"/>
        <v>0</v>
      </c>
      <c r="J117" s="93">
        <f t="shared" si="40"/>
        <v>0</v>
      </c>
      <c r="K117" s="93">
        <f t="shared" si="40"/>
        <v>0</v>
      </c>
      <c r="L117" s="93">
        <f t="shared" si="40"/>
        <v>0</v>
      </c>
      <c r="M117" s="93">
        <f t="shared" si="40"/>
        <v>0</v>
      </c>
      <c r="N117" s="93">
        <f t="shared" ref="N117:Y117" si="41">IF(N97&lt;0,N97*-1,0)</f>
        <v>0</v>
      </c>
      <c r="O117" s="93">
        <f t="shared" si="41"/>
        <v>0</v>
      </c>
      <c r="P117" s="93">
        <f t="shared" si="41"/>
        <v>0</v>
      </c>
      <c r="Q117" s="93">
        <f t="shared" si="41"/>
        <v>0</v>
      </c>
      <c r="R117" s="93">
        <f t="shared" si="41"/>
        <v>0</v>
      </c>
      <c r="S117" s="93">
        <f t="shared" si="41"/>
        <v>0</v>
      </c>
      <c r="T117" s="93">
        <f t="shared" si="41"/>
        <v>0</v>
      </c>
      <c r="U117" s="93">
        <f t="shared" si="41"/>
        <v>0</v>
      </c>
      <c r="V117" s="93">
        <f t="shared" si="41"/>
        <v>0</v>
      </c>
      <c r="W117" s="93">
        <f t="shared" si="41"/>
        <v>0</v>
      </c>
      <c r="X117" s="93">
        <f t="shared" si="41"/>
        <v>0</v>
      </c>
      <c r="Y117" s="93">
        <f t="shared" si="41"/>
        <v>0</v>
      </c>
      <c r="Z117" s="93">
        <f t="shared" si="40"/>
        <v>0</v>
      </c>
      <c r="AA117" s="93">
        <f t="shared" ref="AA117:AA122" si="42">IF(AA97&lt;0,AA97*-1,0)</f>
        <v>0</v>
      </c>
      <c r="AB117" s="93">
        <f t="shared" si="40"/>
        <v>0</v>
      </c>
      <c r="AC117" s="93">
        <f t="shared" ref="AC117:AF122" si="43">IF(AC97&lt;0,AC97*-1,0)</f>
        <v>0</v>
      </c>
      <c r="AD117" s="93">
        <f t="shared" si="43"/>
        <v>0</v>
      </c>
      <c r="AE117" s="93">
        <f t="shared" si="43"/>
        <v>0</v>
      </c>
      <c r="AF117" s="93">
        <f t="shared" si="43"/>
        <v>0</v>
      </c>
      <c r="AG117" s="61"/>
      <c r="AH117" s="46">
        <f t="shared" si="21"/>
        <v>7.1</v>
      </c>
      <c r="AI117" s="47">
        <f t="shared" si="22"/>
        <v>0</v>
      </c>
      <c r="BG117" s="82">
        <v>82.8</v>
      </c>
      <c r="BH117" s="82">
        <v>0</v>
      </c>
      <c r="BI117" s="82">
        <v>68.8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9"/>
        <v>0</v>
      </c>
      <c r="C118" s="93">
        <f t="shared" si="40"/>
        <v>0</v>
      </c>
      <c r="D118" s="93">
        <f t="shared" si="40"/>
        <v>0</v>
      </c>
      <c r="E118" s="93">
        <f t="shared" si="40"/>
        <v>0</v>
      </c>
      <c r="F118" s="93">
        <f t="shared" si="40"/>
        <v>0</v>
      </c>
      <c r="G118" s="93">
        <f t="shared" si="40"/>
        <v>0</v>
      </c>
      <c r="H118" s="93">
        <f t="shared" si="40"/>
        <v>0</v>
      </c>
      <c r="I118" s="93">
        <f t="shared" si="40"/>
        <v>0</v>
      </c>
      <c r="J118" s="93">
        <f t="shared" si="40"/>
        <v>0</v>
      </c>
      <c r="K118" s="93">
        <f t="shared" si="40"/>
        <v>0</v>
      </c>
      <c r="L118" s="93">
        <f t="shared" si="40"/>
        <v>0</v>
      </c>
      <c r="M118" s="93">
        <f t="shared" si="40"/>
        <v>0</v>
      </c>
      <c r="N118" s="93">
        <f t="shared" si="40"/>
        <v>0</v>
      </c>
      <c r="O118" s="93">
        <f t="shared" si="40"/>
        <v>0</v>
      </c>
      <c r="P118" s="93">
        <f t="shared" si="40"/>
        <v>0</v>
      </c>
      <c r="Q118" s="93">
        <f t="shared" si="40"/>
        <v>0</v>
      </c>
      <c r="R118" s="93">
        <f t="shared" si="40"/>
        <v>0</v>
      </c>
      <c r="S118" s="93">
        <f t="shared" si="40"/>
        <v>0</v>
      </c>
      <c r="T118" s="93">
        <f t="shared" si="40"/>
        <v>0</v>
      </c>
      <c r="U118" s="93">
        <f t="shared" si="40"/>
        <v>0</v>
      </c>
      <c r="V118" s="93">
        <f t="shared" si="40"/>
        <v>0</v>
      </c>
      <c r="W118" s="93">
        <f t="shared" si="40"/>
        <v>0</v>
      </c>
      <c r="X118" s="93">
        <f t="shared" si="40"/>
        <v>0</v>
      </c>
      <c r="Y118" s="93">
        <f t="shared" si="40"/>
        <v>0</v>
      </c>
      <c r="Z118" s="93">
        <f t="shared" si="40"/>
        <v>0</v>
      </c>
      <c r="AA118" s="93">
        <f t="shared" si="42"/>
        <v>0</v>
      </c>
      <c r="AB118" s="93">
        <f t="shared" si="40"/>
        <v>0</v>
      </c>
      <c r="AC118" s="93">
        <f t="shared" si="43"/>
        <v>0</v>
      </c>
      <c r="AD118" s="93">
        <f t="shared" si="43"/>
        <v>0</v>
      </c>
      <c r="AE118" s="93">
        <f t="shared" si="43"/>
        <v>0</v>
      </c>
      <c r="AF118" s="93">
        <f t="shared" si="43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-7.1</v>
      </c>
      <c r="BH118" s="82">
        <v>0</v>
      </c>
      <c r="BI118" s="82">
        <v>68.099999999999994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9"/>
        <v>0</v>
      </c>
      <c r="C119" s="93">
        <f t="shared" si="40"/>
        <v>0</v>
      </c>
      <c r="D119" s="93">
        <f t="shared" si="40"/>
        <v>0</v>
      </c>
      <c r="E119" s="93">
        <f t="shared" si="40"/>
        <v>0</v>
      </c>
      <c r="F119" s="93">
        <f t="shared" si="40"/>
        <v>0</v>
      </c>
      <c r="G119" s="93">
        <f t="shared" si="40"/>
        <v>0</v>
      </c>
      <c r="H119" s="93">
        <f t="shared" si="40"/>
        <v>0</v>
      </c>
      <c r="I119" s="93">
        <f t="shared" si="40"/>
        <v>0</v>
      </c>
      <c r="J119" s="93">
        <f t="shared" si="40"/>
        <v>0</v>
      </c>
      <c r="K119" s="93">
        <f t="shared" si="40"/>
        <v>0</v>
      </c>
      <c r="L119" s="93">
        <f t="shared" si="40"/>
        <v>0</v>
      </c>
      <c r="M119" s="93">
        <f t="shared" si="40"/>
        <v>0</v>
      </c>
      <c r="N119" s="93">
        <f t="shared" si="40"/>
        <v>0</v>
      </c>
      <c r="O119" s="93">
        <f t="shared" si="40"/>
        <v>0</v>
      </c>
      <c r="P119" s="93">
        <f t="shared" si="40"/>
        <v>0</v>
      </c>
      <c r="Q119" s="93">
        <f t="shared" si="40"/>
        <v>0</v>
      </c>
      <c r="R119" s="93">
        <f t="shared" si="40"/>
        <v>0</v>
      </c>
      <c r="S119" s="93">
        <f t="shared" si="40"/>
        <v>0</v>
      </c>
      <c r="T119" s="93">
        <f t="shared" si="40"/>
        <v>0</v>
      </c>
      <c r="U119" s="93">
        <f t="shared" si="40"/>
        <v>0</v>
      </c>
      <c r="V119" s="93">
        <f t="shared" si="40"/>
        <v>0</v>
      </c>
      <c r="W119" s="93">
        <f t="shared" si="40"/>
        <v>0</v>
      </c>
      <c r="X119" s="93">
        <f t="shared" si="40"/>
        <v>0</v>
      </c>
      <c r="Y119" s="93">
        <f t="shared" si="40"/>
        <v>0</v>
      </c>
      <c r="Z119" s="93">
        <f t="shared" si="40"/>
        <v>0</v>
      </c>
      <c r="AA119" s="93">
        <f t="shared" si="42"/>
        <v>0</v>
      </c>
      <c r="AB119" s="93">
        <f t="shared" si="40"/>
        <v>0</v>
      </c>
      <c r="AC119" s="93">
        <f t="shared" si="43"/>
        <v>0</v>
      </c>
      <c r="AD119" s="93">
        <f t="shared" si="43"/>
        <v>0</v>
      </c>
      <c r="AE119" s="93">
        <f t="shared" si="43"/>
        <v>0</v>
      </c>
      <c r="AF119" s="93">
        <f t="shared" si="43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9"/>
        <v>0</v>
      </c>
      <c r="C120" s="93">
        <f t="shared" si="40"/>
        <v>0</v>
      </c>
      <c r="D120" s="93">
        <f t="shared" si="40"/>
        <v>0</v>
      </c>
      <c r="E120" s="93">
        <f t="shared" si="40"/>
        <v>0</v>
      </c>
      <c r="F120" s="93">
        <f t="shared" si="40"/>
        <v>0</v>
      </c>
      <c r="G120" s="93">
        <f t="shared" si="40"/>
        <v>0</v>
      </c>
      <c r="H120" s="93">
        <f t="shared" si="40"/>
        <v>0</v>
      </c>
      <c r="I120" s="93">
        <f t="shared" si="40"/>
        <v>0</v>
      </c>
      <c r="J120" s="93">
        <f t="shared" si="40"/>
        <v>0</v>
      </c>
      <c r="K120" s="93">
        <f t="shared" si="40"/>
        <v>0</v>
      </c>
      <c r="L120" s="93">
        <f t="shared" si="40"/>
        <v>0</v>
      </c>
      <c r="M120" s="93">
        <f t="shared" si="40"/>
        <v>0</v>
      </c>
      <c r="N120" s="93">
        <f t="shared" si="40"/>
        <v>0</v>
      </c>
      <c r="O120" s="93">
        <f t="shared" si="40"/>
        <v>0</v>
      </c>
      <c r="P120" s="93">
        <f t="shared" si="40"/>
        <v>0</v>
      </c>
      <c r="Q120" s="93">
        <f t="shared" si="40"/>
        <v>0</v>
      </c>
      <c r="R120" s="93">
        <f t="shared" si="40"/>
        <v>0</v>
      </c>
      <c r="S120" s="93">
        <f t="shared" si="40"/>
        <v>0</v>
      </c>
      <c r="T120" s="93">
        <f t="shared" si="40"/>
        <v>0</v>
      </c>
      <c r="U120" s="93">
        <f t="shared" si="40"/>
        <v>0</v>
      </c>
      <c r="V120" s="93">
        <f t="shared" si="40"/>
        <v>0</v>
      </c>
      <c r="W120" s="93">
        <f t="shared" si="40"/>
        <v>0</v>
      </c>
      <c r="X120" s="93">
        <f t="shared" si="40"/>
        <v>0</v>
      </c>
      <c r="Y120" s="93">
        <f t="shared" si="40"/>
        <v>0</v>
      </c>
      <c r="Z120" s="93">
        <f t="shared" si="40"/>
        <v>0</v>
      </c>
      <c r="AA120" s="93">
        <f t="shared" si="42"/>
        <v>0</v>
      </c>
      <c r="AB120" s="93">
        <f t="shared" si="40"/>
        <v>0</v>
      </c>
      <c r="AC120" s="93">
        <f t="shared" si="43"/>
        <v>0</v>
      </c>
      <c r="AD120" s="93">
        <f t="shared" si="43"/>
        <v>0</v>
      </c>
      <c r="AE120" s="93">
        <f t="shared" si="43"/>
        <v>0</v>
      </c>
      <c r="AF120" s="93">
        <f t="shared" si="43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9"/>
        <v>0</v>
      </c>
      <c r="C121" s="93">
        <f t="shared" si="40"/>
        <v>0</v>
      </c>
      <c r="D121" s="93">
        <f t="shared" si="40"/>
        <v>0</v>
      </c>
      <c r="E121" s="93">
        <f t="shared" si="40"/>
        <v>0</v>
      </c>
      <c r="F121" s="93">
        <f t="shared" si="40"/>
        <v>0</v>
      </c>
      <c r="G121" s="93">
        <f t="shared" si="40"/>
        <v>0</v>
      </c>
      <c r="H121" s="93">
        <f t="shared" si="40"/>
        <v>0</v>
      </c>
      <c r="I121" s="93">
        <f t="shared" si="40"/>
        <v>0</v>
      </c>
      <c r="J121" s="93">
        <f t="shared" si="40"/>
        <v>0</v>
      </c>
      <c r="K121" s="93">
        <f t="shared" si="40"/>
        <v>0</v>
      </c>
      <c r="L121" s="93">
        <f t="shared" si="40"/>
        <v>0</v>
      </c>
      <c r="M121" s="93">
        <f t="shared" si="40"/>
        <v>0</v>
      </c>
      <c r="N121" s="93">
        <f t="shared" si="40"/>
        <v>0</v>
      </c>
      <c r="O121" s="93">
        <f t="shared" si="40"/>
        <v>0</v>
      </c>
      <c r="P121" s="93">
        <f t="shared" si="40"/>
        <v>0</v>
      </c>
      <c r="Q121" s="93">
        <f t="shared" si="40"/>
        <v>0</v>
      </c>
      <c r="R121" s="93">
        <f t="shared" si="40"/>
        <v>0</v>
      </c>
      <c r="S121" s="93">
        <f t="shared" si="40"/>
        <v>0</v>
      </c>
      <c r="T121" s="93">
        <f t="shared" si="40"/>
        <v>0</v>
      </c>
      <c r="U121" s="93">
        <f t="shared" si="40"/>
        <v>0</v>
      </c>
      <c r="V121" s="93">
        <f t="shared" si="40"/>
        <v>0</v>
      </c>
      <c r="W121" s="93">
        <f t="shared" si="40"/>
        <v>0</v>
      </c>
      <c r="X121" s="93">
        <f t="shared" si="40"/>
        <v>0</v>
      </c>
      <c r="Y121" s="93">
        <f t="shared" si="40"/>
        <v>0</v>
      </c>
      <c r="Z121" s="93">
        <f t="shared" si="40"/>
        <v>0</v>
      </c>
      <c r="AA121" s="93">
        <f t="shared" si="42"/>
        <v>0</v>
      </c>
      <c r="AB121" s="93">
        <f t="shared" si="40"/>
        <v>0</v>
      </c>
      <c r="AC121" s="93">
        <f t="shared" si="43"/>
        <v>0</v>
      </c>
      <c r="AD121" s="93">
        <f t="shared" si="43"/>
        <v>0</v>
      </c>
      <c r="AE121" s="93">
        <f t="shared" si="43"/>
        <v>0</v>
      </c>
      <c r="AF121" s="93">
        <f t="shared" si="43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9"/>
        <v>0</v>
      </c>
      <c r="C122" s="93">
        <f t="shared" si="40"/>
        <v>0</v>
      </c>
      <c r="D122" s="93">
        <f t="shared" si="40"/>
        <v>0</v>
      </c>
      <c r="E122" s="93">
        <f t="shared" si="40"/>
        <v>0</v>
      </c>
      <c r="F122" s="93">
        <f t="shared" si="40"/>
        <v>0</v>
      </c>
      <c r="G122" s="93">
        <f t="shared" si="40"/>
        <v>0</v>
      </c>
      <c r="H122" s="93">
        <f t="shared" si="40"/>
        <v>0</v>
      </c>
      <c r="I122" s="93">
        <f t="shared" si="40"/>
        <v>0</v>
      </c>
      <c r="J122" s="93">
        <f t="shared" si="40"/>
        <v>0</v>
      </c>
      <c r="K122" s="93">
        <f t="shared" si="40"/>
        <v>0</v>
      </c>
      <c r="L122" s="93">
        <f t="shared" si="40"/>
        <v>0</v>
      </c>
      <c r="M122" s="93">
        <f t="shared" si="40"/>
        <v>0</v>
      </c>
      <c r="N122" s="93">
        <f t="shared" si="40"/>
        <v>0</v>
      </c>
      <c r="O122" s="93">
        <f t="shared" si="40"/>
        <v>0</v>
      </c>
      <c r="P122" s="93">
        <f t="shared" si="40"/>
        <v>0</v>
      </c>
      <c r="Q122" s="93">
        <f t="shared" si="40"/>
        <v>0</v>
      </c>
      <c r="R122" s="93">
        <f t="shared" si="40"/>
        <v>0</v>
      </c>
      <c r="S122" s="93">
        <f t="shared" si="40"/>
        <v>0</v>
      </c>
      <c r="T122" s="93">
        <f t="shared" si="40"/>
        <v>0</v>
      </c>
      <c r="U122" s="93">
        <f t="shared" si="40"/>
        <v>0</v>
      </c>
      <c r="V122" s="93">
        <f t="shared" si="40"/>
        <v>0</v>
      </c>
      <c r="W122" s="93">
        <f t="shared" si="40"/>
        <v>0</v>
      </c>
      <c r="X122" s="93">
        <f t="shared" si="40"/>
        <v>0</v>
      </c>
      <c r="Y122" s="93">
        <f t="shared" si="40"/>
        <v>0</v>
      </c>
      <c r="Z122" s="93">
        <f t="shared" si="40"/>
        <v>0</v>
      </c>
      <c r="AA122" s="93">
        <f t="shared" si="42"/>
        <v>0</v>
      </c>
      <c r="AB122" s="93">
        <f t="shared" si="40"/>
        <v>0</v>
      </c>
      <c r="AC122" s="93">
        <f t="shared" si="43"/>
        <v>0</v>
      </c>
      <c r="AD122" s="93">
        <f t="shared" si="43"/>
        <v>0</v>
      </c>
      <c r="AE122" s="93">
        <f t="shared" si="43"/>
        <v>0</v>
      </c>
      <c r="AF122" s="93">
        <f t="shared" si="43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>SUM(B117:B122)</f>
        <v>7.1</v>
      </c>
      <c r="C123" s="70">
        <f t="shared" ref="C123:AB123" si="44">SUM(C117:C122)</f>
        <v>0</v>
      </c>
      <c r="D123" s="70">
        <f t="shared" si="44"/>
        <v>0</v>
      </c>
      <c r="E123" s="70">
        <f t="shared" si="44"/>
        <v>0</v>
      </c>
      <c r="F123" s="70">
        <f t="shared" si="44"/>
        <v>0</v>
      </c>
      <c r="G123" s="70">
        <f t="shared" si="44"/>
        <v>0</v>
      </c>
      <c r="H123" s="70">
        <f t="shared" si="44"/>
        <v>0</v>
      </c>
      <c r="I123" s="70">
        <f t="shared" si="44"/>
        <v>0</v>
      </c>
      <c r="J123" s="70">
        <f t="shared" si="44"/>
        <v>0</v>
      </c>
      <c r="K123" s="70">
        <f t="shared" si="44"/>
        <v>0</v>
      </c>
      <c r="L123" s="70">
        <f t="shared" si="44"/>
        <v>0</v>
      </c>
      <c r="M123" s="70">
        <f t="shared" si="44"/>
        <v>0</v>
      </c>
      <c r="N123" s="70">
        <f t="shared" ref="N123:Y123" si="45">SUM(N117:N122)</f>
        <v>0</v>
      </c>
      <c r="O123" s="70">
        <f t="shared" si="45"/>
        <v>0</v>
      </c>
      <c r="P123" s="70">
        <f t="shared" si="45"/>
        <v>0</v>
      </c>
      <c r="Q123" s="70">
        <f t="shared" si="45"/>
        <v>0</v>
      </c>
      <c r="R123" s="70">
        <f t="shared" si="45"/>
        <v>0</v>
      </c>
      <c r="S123" s="70">
        <f t="shared" si="45"/>
        <v>0</v>
      </c>
      <c r="T123" s="70">
        <f t="shared" si="45"/>
        <v>0</v>
      </c>
      <c r="U123" s="70">
        <f t="shared" si="45"/>
        <v>0</v>
      </c>
      <c r="V123" s="70">
        <f t="shared" si="45"/>
        <v>0</v>
      </c>
      <c r="W123" s="70">
        <f t="shared" si="45"/>
        <v>0</v>
      </c>
      <c r="X123" s="70">
        <f t="shared" si="45"/>
        <v>0</v>
      </c>
      <c r="Y123" s="70">
        <f t="shared" si="45"/>
        <v>0</v>
      </c>
      <c r="Z123" s="70">
        <f t="shared" si="44"/>
        <v>0</v>
      </c>
      <c r="AA123" s="70">
        <f>SUM(AA117:AA122)</f>
        <v>0</v>
      </c>
      <c r="AB123" s="70">
        <f t="shared" si="44"/>
        <v>0</v>
      </c>
      <c r="AC123" s="70">
        <f>SUM(AC117:AC122)</f>
        <v>0</v>
      </c>
      <c r="AD123" s="70">
        <f>SUM(AD117:AD122)</f>
        <v>0</v>
      </c>
      <c r="AE123" s="70">
        <f>SUM(AE117:AE122)</f>
        <v>0</v>
      </c>
      <c r="AF123" s="70">
        <f>SUM(AF117:AF122)</f>
        <v>0</v>
      </c>
      <c r="AG123" s="104"/>
      <c r="AH123" s="46">
        <f t="shared" si="21"/>
        <v>7.1</v>
      </c>
      <c r="AI123" s="47">
        <f t="shared" si="22"/>
        <v>0</v>
      </c>
      <c r="AJ123" s="105">
        <f t="array" ref="AJ123">MIN(IF(B123:AF123&lt;&gt;0,B123:AF123))</f>
        <v>7.1</v>
      </c>
    </row>
    <row r="124" spans="1:64" ht="15.75" thickBot="1">
      <c r="A124" s="87" t="s">
        <v>146</v>
      </c>
      <c r="B124" s="70">
        <f>B108-B123</f>
        <v>76</v>
      </c>
      <c r="C124" s="70">
        <f t="shared" ref="C124:AB124" si="46">C108-C123</f>
        <v>131.19999999999999</v>
      </c>
      <c r="D124" s="70">
        <f t="shared" si="46"/>
        <v>140.5</v>
      </c>
      <c r="E124" s="70">
        <f t="shared" si="46"/>
        <v>169.7</v>
      </c>
      <c r="F124" s="70">
        <f t="shared" si="46"/>
        <v>255.79999999999998</v>
      </c>
      <c r="G124" s="70">
        <f t="shared" si="46"/>
        <v>233.90000000000003</v>
      </c>
      <c r="H124" s="70">
        <f t="shared" si="46"/>
        <v>151.9</v>
      </c>
      <c r="I124" s="70">
        <f t="shared" si="46"/>
        <v>224.7</v>
      </c>
      <c r="J124" s="70">
        <f t="shared" si="46"/>
        <v>290</v>
      </c>
      <c r="K124" s="70">
        <f t="shared" si="46"/>
        <v>289.2</v>
      </c>
      <c r="L124" s="70">
        <f t="shared" si="46"/>
        <v>284.89999999999998</v>
      </c>
      <c r="M124" s="70">
        <f t="shared" si="46"/>
        <v>322</v>
      </c>
      <c r="N124" s="70">
        <f t="shared" ref="N124:Y124" si="47">N108-N123</f>
        <v>322</v>
      </c>
      <c r="O124" s="70">
        <f t="shared" si="47"/>
        <v>393.7</v>
      </c>
      <c r="P124" s="70">
        <f t="shared" si="47"/>
        <v>393.7</v>
      </c>
      <c r="Q124" s="70">
        <f t="shared" si="47"/>
        <v>393.7</v>
      </c>
      <c r="R124" s="70">
        <f t="shared" si="47"/>
        <v>501.6</v>
      </c>
      <c r="S124" s="70">
        <f t="shared" si="47"/>
        <v>760</v>
      </c>
      <c r="T124" s="70">
        <f t="shared" si="47"/>
        <v>685.8</v>
      </c>
      <c r="U124" s="70">
        <f t="shared" si="47"/>
        <v>778.69999999999993</v>
      </c>
      <c r="V124" s="70">
        <f t="shared" si="47"/>
        <v>724.3</v>
      </c>
      <c r="W124" s="70">
        <f t="shared" si="47"/>
        <v>724.3</v>
      </c>
      <c r="X124" s="70">
        <f t="shared" si="47"/>
        <v>412.7</v>
      </c>
      <c r="Y124" s="70">
        <f t="shared" si="47"/>
        <v>147.4</v>
      </c>
      <c r="Z124" s="70">
        <f t="shared" si="46"/>
        <v>131.5</v>
      </c>
      <c r="AA124" s="70">
        <f>AA108-AA123</f>
        <v>129.6</v>
      </c>
      <c r="AB124" s="70">
        <f t="shared" si="46"/>
        <v>124</v>
      </c>
      <c r="AC124" s="70">
        <f>AC108-AC123</f>
        <v>145.20000000000002</v>
      </c>
      <c r="AD124" s="70">
        <f>AD108-AD123</f>
        <v>177.3</v>
      </c>
      <c r="AE124" s="70">
        <f>AE108-AE123</f>
        <v>137.1</v>
      </c>
      <c r="AF124" s="70">
        <f>AF108-AF123</f>
        <v>170.1</v>
      </c>
      <c r="AG124" s="104"/>
      <c r="AH124" s="46">
        <f t="shared" si="21"/>
        <v>778.69999999999993</v>
      </c>
      <c r="AI124" s="47">
        <f t="shared" si="22"/>
        <v>76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>
        <v>50.037999999999997</v>
      </c>
      <c r="C126" s="117">
        <v>50.051000000000002</v>
      </c>
      <c r="D126" s="117">
        <v>50.048000000000002</v>
      </c>
      <c r="E126" s="117">
        <v>50.017000000000003</v>
      </c>
      <c r="F126" s="117">
        <v>50.008000000000003</v>
      </c>
      <c r="G126" s="117">
        <v>49.991999999999997</v>
      </c>
      <c r="H126" s="117">
        <v>50.009</v>
      </c>
      <c r="I126" s="117">
        <v>49.997999999999998</v>
      </c>
      <c r="J126" s="117">
        <v>50.048000000000002</v>
      </c>
      <c r="K126" s="117">
        <v>50.082999999999998</v>
      </c>
      <c r="L126" s="117">
        <v>50.002000000000002</v>
      </c>
      <c r="M126" s="117">
        <v>50.01</v>
      </c>
      <c r="N126" s="117">
        <v>50.01</v>
      </c>
      <c r="O126" s="117">
        <v>49.957000000000001</v>
      </c>
      <c r="P126" s="117">
        <v>49.957000000000001</v>
      </c>
      <c r="Q126" s="117">
        <v>49.957000000000001</v>
      </c>
      <c r="R126" s="117">
        <v>49.991</v>
      </c>
      <c r="S126" s="117">
        <v>49.963000000000001</v>
      </c>
      <c r="T126" s="117">
        <v>49.97</v>
      </c>
      <c r="U126" s="117">
        <v>49.97</v>
      </c>
      <c r="V126" s="117">
        <v>50.024999999999999</v>
      </c>
      <c r="W126" s="117">
        <v>50.024999999999999</v>
      </c>
      <c r="X126" s="117">
        <v>50.024999999999999</v>
      </c>
      <c r="Y126" s="117">
        <v>50.048999999999999</v>
      </c>
      <c r="Z126" s="117">
        <v>49.92</v>
      </c>
      <c r="AA126" s="117">
        <v>49.851999999999997</v>
      </c>
      <c r="AB126" s="117">
        <v>49.98</v>
      </c>
      <c r="AC126" s="117">
        <v>50.024000000000001</v>
      </c>
      <c r="AD126" s="117">
        <v>49.92</v>
      </c>
      <c r="AE126" s="117">
        <v>50.009</v>
      </c>
      <c r="AF126" s="117">
        <v>49.87</v>
      </c>
      <c r="AG126" s="118"/>
      <c r="AH126" s="46">
        <f t="shared" si="21"/>
        <v>50.082999999999998</v>
      </c>
      <c r="AI126" s="47">
        <f t="shared" si="22"/>
        <v>49.851999999999997</v>
      </c>
    </row>
    <row r="127" spans="1:64">
      <c r="A127" s="119" t="s">
        <v>149</v>
      </c>
      <c r="B127" s="43">
        <v>133.5</v>
      </c>
      <c r="C127" s="43">
        <v>134.19999999999999</v>
      </c>
      <c r="D127" s="43">
        <v>132.9</v>
      </c>
      <c r="E127" s="43">
        <v>133.5</v>
      </c>
      <c r="F127" s="43">
        <v>132.19999999999999</v>
      </c>
      <c r="G127" s="43">
        <v>133.1</v>
      </c>
      <c r="H127" s="43">
        <v>132.5</v>
      </c>
      <c r="I127" s="43">
        <v>131.9</v>
      </c>
      <c r="J127" s="43">
        <v>129.5</v>
      </c>
      <c r="K127" s="43">
        <v>131.19999999999999</v>
      </c>
      <c r="L127" s="43">
        <v>127.6</v>
      </c>
      <c r="M127" s="43">
        <v>131.69999999999999</v>
      </c>
      <c r="N127" s="43">
        <v>131.69999999999999</v>
      </c>
      <c r="O127" s="43">
        <v>132.4</v>
      </c>
      <c r="P127" s="43">
        <v>132.4</v>
      </c>
      <c r="Q127" s="43">
        <v>132.4</v>
      </c>
      <c r="R127" s="43">
        <v>133.30000000000001</v>
      </c>
      <c r="S127" s="43">
        <v>128.9</v>
      </c>
      <c r="T127" s="43">
        <v>131.30000000000001</v>
      </c>
      <c r="U127" s="43">
        <v>131.30000000000001</v>
      </c>
      <c r="V127" s="43">
        <v>133.30000000000001</v>
      </c>
      <c r="W127" s="43">
        <v>133.30000000000001</v>
      </c>
      <c r="X127" s="43">
        <v>133.69999999999999</v>
      </c>
      <c r="Y127" s="43">
        <v>132.69999999999999</v>
      </c>
      <c r="Z127" s="43">
        <v>134</v>
      </c>
      <c r="AA127" s="43">
        <v>135</v>
      </c>
      <c r="AB127" s="43">
        <v>133.4</v>
      </c>
      <c r="AC127" s="43">
        <v>134.30000000000001</v>
      </c>
      <c r="AD127" s="43">
        <v>134.30000000000001</v>
      </c>
      <c r="AE127" s="43">
        <v>135.30000000000001</v>
      </c>
      <c r="AF127" s="43">
        <v>133.9</v>
      </c>
      <c r="AG127" s="120"/>
      <c r="AH127" s="46">
        <f t="shared" si="21"/>
        <v>135.30000000000001</v>
      </c>
      <c r="AI127" s="47">
        <f t="shared" si="22"/>
        <v>127.6</v>
      </c>
    </row>
    <row r="128" spans="1:64">
      <c r="A128" s="119" t="s">
        <v>150</v>
      </c>
      <c r="B128" s="43">
        <v>132.4</v>
      </c>
      <c r="C128" s="43">
        <v>132.9</v>
      </c>
      <c r="D128" s="43">
        <v>132.6</v>
      </c>
      <c r="E128" s="43">
        <v>133.19999999999999</v>
      </c>
      <c r="F128" s="43">
        <v>131.19999999999999</v>
      </c>
      <c r="G128" s="43">
        <v>132.1</v>
      </c>
      <c r="H128" s="43">
        <v>132.30000000000001</v>
      </c>
      <c r="I128" s="43">
        <v>132.1</v>
      </c>
      <c r="J128" s="43">
        <v>130.6</v>
      </c>
      <c r="K128" s="43">
        <v>131.6</v>
      </c>
      <c r="L128" s="43">
        <v>128.4</v>
      </c>
      <c r="M128" s="43">
        <v>130.5</v>
      </c>
      <c r="N128" s="43">
        <v>130.5</v>
      </c>
      <c r="O128" s="43">
        <v>130.19999999999999</v>
      </c>
      <c r="P128" s="43">
        <v>130.19999999999999</v>
      </c>
      <c r="Q128" s="43">
        <v>130.19999999999999</v>
      </c>
      <c r="R128" s="43">
        <v>131.4</v>
      </c>
      <c r="S128" s="43">
        <v>129.1</v>
      </c>
      <c r="T128" s="43">
        <v>130.1</v>
      </c>
      <c r="U128" s="43">
        <v>130.1</v>
      </c>
      <c r="V128" s="43">
        <v>131.5</v>
      </c>
      <c r="W128" s="43">
        <v>131.5</v>
      </c>
      <c r="X128" s="43">
        <v>132.30000000000001</v>
      </c>
      <c r="Y128" s="43">
        <v>131.4</v>
      </c>
      <c r="Z128" s="43">
        <v>130.9</v>
      </c>
      <c r="AA128" s="43">
        <v>131.80000000000001</v>
      </c>
      <c r="AB128" s="43">
        <v>132.19999999999999</v>
      </c>
      <c r="AC128" s="43">
        <v>132.80000000000001</v>
      </c>
      <c r="AD128" s="43">
        <v>132.80000000000001</v>
      </c>
      <c r="AE128" s="43">
        <v>131.19999999999999</v>
      </c>
      <c r="AF128" s="43">
        <v>130.69999999999999</v>
      </c>
      <c r="AG128" s="120"/>
      <c r="AH128" s="46">
        <f t="shared" si="21"/>
        <v>133.19999999999999</v>
      </c>
      <c r="AI128" s="47">
        <f t="shared" si="22"/>
        <v>128.4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>
        <v>135.69999999999999</v>
      </c>
      <c r="C130" s="43">
        <v>136.36000000000001</v>
      </c>
      <c r="D130" s="43">
        <v>136.30000000000001</v>
      </c>
      <c r="E130" s="43">
        <v>137.6</v>
      </c>
      <c r="F130" s="43">
        <v>137.1</v>
      </c>
      <c r="G130" s="43">
        <v>137.19999999999999</v>
      </c>
      <c r="H130" s="43">
        <v>136.5</v>
      </c>
      <c r="I130" s="43">
        <v>135.80000000000001</v>
      </c>
      <c r="J130" s="43">
        <v>133.9</v>
      </c>
      <c r="K130" s="43">
        <v>134.19999999999999</v>
      </c>
      <c r="L130" s="43">
        <v>132.5</v>
      </c>
      <c r="M130" s="43">
        <v>131.80000000000001</v>
      </c>
      <c r="N130" s="43">
        <v>131.80000000000001</v>
      </c>
      <c r="O130" s="43">
        <v>131.4</v>
      </c>
      <c r="P130" s="43">
        <v>131.4</v>
      </c>
      <c r="Q130" s="43">
        <v>131.4</v>
      </c>
      <c r="R130" s="43">
        <v>135.19999999999999</v>
      </c>
      <c r="S130" s="43">
        <v>133.30000000000001</v>
      </c>
      <c r="T130" s="43">
        <v>134.5</v>
      </c>
      <c r="U130" s="43">
        <v>134.5</v>
      </c>
      <c r="V130" s="43">
        <v>137.1</v>
      </c>
      <c r="W130" s="43">
        <v>137.1</v>
      </c>
      <c r="X130" s="43">
        <v>136.1</v>
      </c>
      <c r="Y130" s="43">
        <v>135.4</v>
      </c>
      <c r="Z130" s="43">
        <v>134.80000000000001</v>
      </c>
      <c r="AA130" s="43">
        <v>135.5</v>
      </c>
      <c r="AB130" s="43">
        <v>135.5</v>
      </c>
      <c r="AC130" s="43">
        <v>135.5</v>
      </c>
      <c r="AD130" s="43">
        <v>135.5</v>
      </c>
      <c r="AE130" s="43">
        <v>137</v>
      </c>
      <c r="AF130" s="43">
        <v>137.9</v>
      </c>
      <c r="AG130" s="120"/>
      <c r="AH130" s="46">
        <f t="shared" si="21"/>
        <v>137.9</v>
      </c>
      <c r="AI130" s="47">
        <f t="shared" si="22"/>
        <v>131.4</v>
      </c>
    </row>
    <row r="131" spans="1:35">
      <c r="A131" s="121" t="s">
        <v>153</v>
      </c>
      <c r="B131" s="122">
        <v>133.9</v>
      </c>
      <c r="C131" s="122">
        <v>134.9</v>
      </c>
      <c r="D131" s="122">
        <v>133.5</v>
      </c>
      <c r="E131" s="122">
        <v>132.5</v>
      </c>
      <c r="F131" s="122">
        <v>135</v>
      </c>
      <c r="G131" s="122">
        <v>134.69999999999999</v>
      </c>
      <c r="H131" s="122">
        <v>133.5</v>
      </c>
      <c r="I131" s="122">
        <v>132.6</v>
      </c>
      <c r="J131" s="122">
        <v>134.30000000000001</v>
      </c>
      <c r="K131" s="122">
        <v>135.4</v>
      </c>
      <c r="L131" s="122">
        <v>135</v>
      </c>
      <c r="M131" s="122">
        <v>133.5</v>
      </c>
      <c r="N131" s="122">
        <v>133.5</v>
      </c>
      <c r="O131" s="122">
        <v>133</v>
      </c>
      <c r="P131" s="122">
        <v>133</v>
      </c>
      <c r="Q131" s="122">
        <v>133</v>
      </c>
      <c r="R131" s="122">
        <v>133.30000000000001</v>
      </c>
      <c r="S131" s="122">
        <v>131.9</v>
      </c>
      <c r="T131" s="122">
        <v>135.30000000000001</v>
      </c>
      <c r="U131" s="122">
        <v>135.30000000000001</v>
      </c>
      <c r="V131" s="122">
        <v>136.69999999999999</v>
      </c>
      <c r="W131" s="122">
        <v>136.69999999999999</v>
      </c>
      <c r="X131" s="122">
        <v>135.1</v>
      </c>
      <c r="Y131" s="122">
        <v>134.1</v>
      </c>
      <c r="Z131" s="122">
        <v>133.6</v>
      </c>
      <c r="AA131" s="122">
        <v>134</v>
      </c>
      <c r="AB131" s="122">
        <v>134</v>
      </c>
      <c r="AC131" s="122">
        <v>132.4</v>
      </c>
      <c r="AD131" s="122">
        <v>132.4</v>
      </c>
      <c r="AE131" s="122">
        <v>133.30000000000001</v>
      </c>
      <c r="AF131" s="122">
        <v>133.5</v>
      </c>
      <c r="AG131" s="123"/>
      <c r="AH131" s="46">
        <f t="shared" si="21"/>
        <v>136.69999999999999</v>
      </c>
      <c r="AI131" s="47">
        <f t="shared" si="22"/>
        <v>131.9</v>
      </c>
    </row>
    <row r="132" spans="1:35">
      <c r="A132" s="119" t="s">
        <v>154</v>
      </c>
      <c r="B132" s="43">
        <v>135.1</v>
      </c>
      <c r="C132" s="43">
        <v>133.6</v>
      </c>
      <c r="D132" s="43">
        <v>133.9</v>
      </c>
      <c r="E132" s="43">
        <v>127.4</v>
      </c>
      <c r="F132" s="43">
        <v>132.30000000000001</v>
      </c>
      <c r="G132" s="43">
        <v>134.4</v>
      </c>
      <c r="H132" s="43">
        <v>131.6</v>
      </c>
      <c r="I132" s="43">
        <v>130.5</v>
      </c>
      <c r="J132" s="43">
        <v>135.30000000000001</v>
      </c>
      <c r="K132" s="43">
        <v>135.30000000000001</v>
      </c>
      <c r="L132" s="43">
        <v>135.69999999999999</v>
      </c>
      <c r="M132" s="43">
        <v>133.80000000000001</v>
      </c>
      <c r="N132" s="43">
        <v>133.80000000000001</v>
      </c>
      <c r="O132" s="43">
        <v>129.1</v>
      </c>
      <c r="P132" s="43">
        <v>129.1</v>
      </c>
      <c r="Q132" s="43">
        <v>129.1</v>
      </c>
      <c r="R132" s="43">
        <v>134</v>
      </c>
      <c r="S132" s="43">
        <v>133.69999999999999</v>
      </c>
      <c r="T132" s="43">
        <v>132.1</v>
      </c>
      <c r="U132" s="43">
        <v>132.1</v>
      </c>
      <c r="V132" s="43">
        <v>131.5</v>
      </c>
      <c r="W132" s="43">
        <v>131.5</v>
      </c>
      <c r="X132" s="43">
        <v>129.9</v>
      </c>
      <c r="Y132" s="43">
        <v>130.1</v>
      </c>
      <c r="Z132" s="43">
        <v>130</v>
      </c>
      <c r="AA132" s="43">
        <v>132.1</v>
      </c>
      <c r="AB132" s="43">
        <v>132.1</v>
      </c>
      <c r="AC132" s="43">
        <v>133.6</v>
      </c>
      <c r="AD132" s="43">
        <v>133.6</v>
      </c>
      <c r="AE132" s="43">
        <v>130.30000000000001</v>
      </c>
      <c r="AF132" s="43">
        <v>132.9</v>
      </c>
      <c r="AG132" s="120"/>
      <c r="AH132" s="46">
        <f t="shared" si="21"/>
        <v>135.69999999999999</v>
      </c>
      <c r="AI132" s="47">
        <f t="shared" si="22"/>
        <v>127.4</v>
      </c>
    </row>
    <row r="133" spans="1:35" ht="15.75" thickBot="1">
      <c r="A133" s="119" t="s">
        <v>155</v>
      </c>
      <c r="B133" s="101">
        <v>67.400000000000006</v>
      </c>
      <c r="C133" s="101">
        <v>67.400000000000006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65.3</v>
      </c>
      <c r="P133" s="101">
        <v>65.3</v>
      </c>
      <c r="Q133" s="101">
        <v>65.3</v>
      </c>
      <c r="R133" s="101">
        <v>65.5</v>
      </c>
      <c r="S133" s="101">
        <v>65.5</v>
      </c>
      <c r="T133" s="101">
        <v>66.099999999999994</v>
      </c>
      <c r="U133" s="101">
        <v>66.099999999999994</v>
      </c>
      <c r="V133" s="101">
        <v>67.5</v>
      </c>
      <c r="W133" s="101">
        <v>67.5</v>
      </c>
      <c r="X133" s="101">
        <v>67.2</v>
      </c>
      <c r="Y133" s="101">
        <v>66.8</v>
      </c>
      <c r="Z133" s="101">
        <v>66.3</v>
      </c>
      <c r="AA133" s="101">
        <v>66.599999999999994</v>
      </c>
      <c r="AB133" s="101">
        <v>66.599999999999994</v>
      </c>
      <c r="AC133" s="101">
        <v>67.5</v>
      </c>
      <c r="AD133" s="101">
        <v>67.5</v>
      </c>
      <c r="AE133" s="101">
        <v>67.5</v>
      </c>
      <c r="AF133" s="101">
        <v>67.5</v>
      </c>
      <c r="AG133" s="124"/>
      <c r="AH133" s="46">
        <f t="shared" si="21"/>
        <v>67.5</v>
      </c>
      <c r="AI133" s="47">
        <f t="shared" si="22"/>
        <v>65.3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216.93999999999997</v>
      </c>
      <c r="C135" s="114">
        <f t="shared" ref="C135:M135" si="48">SUM(C26,C32,C45:C46,C82,C84:C85,C87,C89,C137:C142,C177,C183,C189,C198,C200,C212,C219,C222:C223,C230,C232,C234,C238:C240,C242:C244,C249,C255:C256,C258:C260,C161,C166)</f>
        <v>208.84000000000003</v>
      </c>
      <c r="D135" s="114">
        <f t="shared" si="48"/>
        <v>193.93999999999997</v>
      </c>
      <c r="E135" s="114">
        <f t="shared" si="48"/>
        <v>184.83999999999997</v>
      </c>
      <c r="F135" s="114">
        <f t="shared" si="48"/>
        <v>185.23999999999998</v>
      </c>
      <c r="G135" s="114">
        <f t="shared" si="48"/>
        <v>201.03999999999994</v>
      </c>
      <c r="H135" s="114">
        <f t="shared" si="48"/>
        <v>225.64</v>
      </c>
      <c r="I135" s="114">
        <f t="shared" si="48"/>
        <v>245.73999999999998</v>
      </c>
      <c r="J135" s="114">
        <f t="shared" si="48"/>
        <v>288.24</v>
      </c>
      <c r="K135" s="114">
        <f t="shared" si="48"/>
        <v>295.43999999999994</v>
      </c>
      <c r="L135" s="114">
        <f t="shared" si="48"/>
        <v>304.94</v>
      </c>
      <c r="M135" s="114">
        <f t="shared" si="48"/>
        <v>297.14000000000004</v>
      </c>
      <c r="N135" s="114">
        <f>SUM(N26,N32,N45:N46,N82,N84:N85,N87,N89,N137:N142,N177,N183,N189,N198,N200,N212,N219,N222:N223,N230,N232,N234,N238:N240,N242:N244,N249,N255:N256,N258:N260,N161,N166)</f>
        <v>297.14000000000004</v>
      </c>
      <c r="O135" s="114">
        <v>370.9</v>
      </c>
      <c r="P135" s="114">
        <v>370.9</v>
      </c>
      <c r="Q135" s="114">
        <v>370.9</v>
      </c>
      <c r="R135" s="114">
        <v>342.5</v>
      </c>
      <c r="S135" s="114">
        <v>342.5</v>
      </c>
      <c r="T135" s="114">
        <v>342.5</v>
      </c>
      <c r="U135" s="114">
        <v>342.5</v>
      </c>
      <c r="V135" s="114">
        <v>342.5</v>
      </c>
      <c r="W135" s="114">
        <v>342.5</v>
      </c>
      <c r="X135" s="114">
        <v>342.5</v>
      </c>
      <c r="Y135" s="114">
        <v>342.5</v>
      </c>
      <c r="Z135" s="114">
        <f>SUM(Z23,Z30,Z51:Z52,Z82,Z84:Z85,Z87,Z89,Z137:Z142,Z170,Z176,Z182,Z191,Z193,Z205,Z212,Z215:Z216,Z223,Z225,Z227,Z231:Z233,Z235:Z237,Z242,Z248:Z249,Z251:Z253,Z261,Z266)</f>
        <v>371.09999999999997</v>
      </c>
      <c r="AA135" s="114">
        <f>SUM(AA23,AA30,AA51:AA52,AA82,AA84:AA85,AA87,AA89,AA137:AA142,AA170,AA176,AA182,AA191,AA193,AA205,AA212,AA215:AA216,AA223,AA225,AA227,AA231:AA233,AA235:AA237,AA242,AA248:AA249,AA251:AA253,AA261,AA266)</f>
        <v>368.63</v>
      </c>
      <c r="AB135" s="114">
        <f>SUM(AB26,AB32,AB45:AB46,AB82,AB84:AB85,AB87,AB89,AB137:AB142,AB177,AB183,AB189,AB198,AB200,AB212,AB219,AB222:AB223,AB230,AB232,AB234,AB238:AB240,AB242:AB244,AB249,AB255:AB256,AB258:AB260,AB161,AB166)</f>
        <v>355.23999999999995</v>
      </c>
      <c r="AC135" s="114">
        <v>367.7</v>
      </c>
      <c r="AD135" s="114">
        <v>334.5</v>
      </c>
      <c r="AE135" s="114">
        <v>257.10000000000002</v>
      </c>
      <c r="AF135" s="114">
        <v>218</v>
      </c>
      <c r="AG135" s="127"/>
      <c r="AH135" s="46">
        <f t="shared" si="21"/>
        <v>371.09999999999997</v>
      </c>
      <c r="AI135" s="47">
        <f t="shared" si="22"/>
        <v>184.83999999999997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>
        <v>42.1</v>
      </c>
      <c r="C137" s="132">
        <v>37.200000000000003</v>
      </c>
      <c r="D137" s="133">
        <v>27.7</v>
      </c>
      <c r="E137" s="133">
        <v>15.4</v>
      </c>
      <c r="F137" s="133">
        <v>22</v>
      </c>
      <c r="G137" s="133">
        <v>27.2</v>
      </c>
      <c r="H137" s="133">
        <v>29.3</v>
      </c>
      <c r="I137" s="133">
        <v>28.1</v>
      </c>
      <c r="J137" s="133">
        <v>41.5</v>
      </c>
      <c r="K137" s="133">
        <v>41.1</v>
      </c>
      <c r="L137" s="133">
        <v>47.2</v>
      </c>
      <c r="M137" s="133">
        <v>45.7</v>
      </c>
      <c r="N137" s="133">
        <v>45.7</v>
      </c>
      <c r="O137" s="133">
        <v>41.5</v>
      </c>
      <c r="P137" s="133">
        <v>41.5</v>
      </c>
      <c r="Q137" s="133">
        <v>41.5</v>
      </c>
      <c r="R137" s="133">
        <v>24.1</v>
      </c>
      <c r="S137" s="133">
        <v>17.3</v>
      </c>
      <c r="T137" s="133">
        <v>10.9</v>
      </c>
      <c r="U137" s="133">
        <v>10.9</v>
      </c>
      <c r="V137" s="133">
        <v>11.2</v>
      </c>
      <c r="W137" s="133">
        <v>11.2</v>
      </c>
      <c r="X137" s="133">
        <v>44.1</v>
      </c>
      <c r="Y137" s="133">
        <v>35.4</v>
      </c>
      <c r="Z137" s="133">
        <v>33.6</v>
      </c>
      <c r="AA137" s="133">
        <v>34.9</v>
      </c>
      <c r="AB137" s="133">
        <v>38.799999999999997</v>
      </c>
      <c r="AC137" s="133">
        <v>37.9</v>
      </c>
      <c r="AD137" s="133">
        <v>41.9</v>
      </c>
      <c r="AE137" s="133">
        <v>40</v>
      </c>
      <c r="AF137" s="133">
        <v>39.700000000000003</v>
      </c>
      <c r="AG137" s="134">
        <v>75</v>
      </c>
      <c r="AH137" s="46">
        <f t="shared" si="21"/>
        <v>47.2</v>
      </c>
      <c r="AI137" s="47">
        <f t="shared" si="22"/>
        <v>10.9</v>
      </c>
    </row>
    <row r="138" spans="1:35">
      <c r="A138" s="135" t="s">
        <v>160</v>
      </c>
      <c r="B138" s="132">
        <v>3.3</v>
      </c>
      <c r="C138" s="132">
        <v>-4.2</v>
      </c>
      <c r="D138" s="136">
        <v>-17.3</v>
      </c>
      <c r="E138" s="136">
        <v>-34.5</v>
      </c>
      <c r="F138" s="136">
        <v>-25.5</v>
      </c>
      <c r="G138" s="136">
        <v>-16.600000000000001</v>
      </c>
      <c r="H138" s="136">
        <v>-13.7</v>
      </c>
      <c r="I138" s="136">
        <v>-16.2</v>
      </c>
      <c r="J138" s="136">
        <v>1.4</v>
      </c>
      <c r="K138" s="136">
        <v>2</v>
      </c>
      <c r="L138" s="136">
        <v>10</v>
      </c>
      <c r="M138" s="136">
        <v>10</v>
      </c>
      <c r="N138" s="136">
        <v>10</v>
      </c>
      <c r="O138" s="136">
        <v>1.6</v>
      </c>
      <c r="P138" s="136">
        <v>1.6</v>
      </c>
      <c r="Q138" s="136">
        <v>1.6</v>
      </c>
      <c r="R138" s="136">
        <v>-17.3</v>
      </c>
      <c r="S138" s="136">
        <v>-24</v>
      </c>
      <c r="T138" s="136">
        <v>-29</v>
      </c>
      <c r="U138" s="136">
        <v>-29</v>
      </c>
      <c r="V138" s="136">
        <v>-24.5</v>
      </c>
      <c r="W138" s="136">
        <v>-24.5</v>
      </c>
      <c r="X138" s="136">
        <v>-3.3</v>
      </c>
      <c r="Y138" s="136">
        <v>-5.2</v>
      </c>
      <c r="Z138" s="136">
        <v>-6.8</v>
      </c>
      <c r="AA138" s="136">
        <v>-4.7699999999999996</v>
      </c>
      <c r="AB138" s="136">
        <v>0.2</v>
      </c>
      <c r="AC138" s="136">
        <v>0.3</v>
      </c>
      <c r="AD138" s="136">
        <v>0.8</v>
      </c>
      <c r="AE138" s="136">
        <v>1.2</v>
      </c>
      <c r="AF138" s="136">
        <v>0.2</v>
      </c>
      <c r="AG138" s="134">
        <v>240</v>
      </c>
      <c r="AH138" s="46">
        <f t="shared" si="21"/>
        <v>10</v>
      </c>
      <c r="AI138" s="47">
        <f t="shared" si="22"/>
        <v>-34.5</v>
      </c>
    </row>
    <row r="139" spans="1:35">
      <c r="A139" s="135" t="s">
        <v>161</v>
      </c>
      <c r="B139" s="132">
        <v>-68</v>
      </c>
      <c r="C139" s="132">
        <v>-68.3</v>
      </c>
      <c r="D139" s="136">
        <v>-65</v>
      </c>
      <c r="E139" s="136">
        <v>-60</v>
      </c>
      <c r="F139" s="136">
        <v>-57</v>
      </c>
      <c r="G139" s="136">
        <v>-54.2</v>
      </c>
      <c r="H139" s="136">
        <v>-50.2</v>
      </c>
      <c r="I139" s="136">
        <v>-37.299999999999997</v>
      </c>
      <c r="J139" s="136">
        <v>-28.8</v>
      </c>
      <c r="K139" s="136">
        <v>-25.5</v>
      </c>
      <c r="L139" s="136">
        <v>-13</v>
      </c>
      <c r="M139" s="136">
        <v>-12.4</v>
      </c>
      <c r="N139" s="136">
        <v>-12.4</v>
      </c>
      <c r="O139" s="136">
        <v>-16.2</v>
      </c>
      <c r="P139" s="136">
        <v>-16.2</v>
      </c>
      <c r="Q139" s="136">
        <v>-16.2</v>
      </c>
      <c r="R139" s="136">
        <v>-16.5</v>
      </c>
      <c r="S139" s="136">
        <v>16.8</v>
      </c>
      <c r="T139" s="136">
        <v>28.4</v>
      </c>
      <c r="U139" s="136">
        <v>28.4</v>
      </c>
      <c r="V139" s="136">
        <v>-21.3</v>
      </c>
      <c r="W139" s="136">
        <v>-21.3</v>
      </c>
      <c r="X139" s="136">
        <v>-32.5</v>
      </c>
      <c r="Y139" s="136">
        <v>-15</v>
      </c>
      <c r="Z139" s="136">
        <v>-11</v>
      </c>
      <c r="AA139" s="136">
        <v>-17</v>
      </c>
      <c r="AB139" s="136">
        <v>-35</v>
      </c>
      <c r="AC139" s="136">
        <v>-41.6</v>
      </c>
      <c r="AD139" s="136">
        <v>-40.6</v>
      </c>
      <c r="AE139" s="136">
        <v>-52.8</v>
      </c>
      <c r="AF139" s="136">
        <v>-69.599999999999994</v>
      </c>
      <c r="AG139" s="134">
        <v>240</v>
      </c>
      <c r="AH139" s="46">
        <f t="shared" ref="AH139:AH145" si="49">MAX(B139:AF139)</f>
        <v>28.4</v>
      </c>
      <c r="AI139" s="47">
        <f t="shared" ref="AI139:AI145" si="50">MIN(B139:AF139)</f>
        <v>-69.599999999999994</v>
      </c>
    </row>
    <row r="140" spans="1:35">
      <c r="A140" s="135" t="s">
        <v>162</v>
      </c>
      <c r="B140" s="132">
        <v>95.1</v>
      </c>
      <c r="C140" s="132">
        <v>96.6</v>
      </c>
      <c r="D140" s="137">
        <v>92</v>
      </c>
      <c r="E140" s="137">
        <v>87.9</v>
      </c>
      <c r="F140" s="137">
        <v>85.7</v>
      </c>
      <c r="G140" s="137">
        <v>82.1</v>
      </c>
      <c r="H140" s="137">
        <v>78.3</v>
      </c>
      <c r="I140" s="137">
        <v>66</v>
      </c>
      <c r="J140" s="137">
        <v>58.4</v>
      </c>
      <c r="K140" s="137">
        <v>40.799999999999997</v>
      </c>
      <c r="L140" s="137">
        <v>17.600000000000001</v>
      </c>
      <c r="M140" s="137">
        <v>12</v>
      </c>
      <c r="N140" s="137">
        <v>12</v>
      </c>
      <c r="O140" s="137">
        <v>15.7</v>
      </c>
      <c r="P140" s="137">
        <v>15.7</v>
      </c>
      <c r="Q140" s="137">
        <v>15.7</v>
      </c>
      <c r="R140" s="137">
        <v>18.8</v>
      </c>
      <c r="S140" s="137">
        <v>1.3</v>
      </c>
      <c r="T140" s="137">
        <v>-7.3</v>
      </c>
      <c r="U140" s="137">
        <v>-7.3</v>
      </c>
      <c r="V140" s="137">
        <v>39.1</v>
      </c>
      <c r="W140" s="137">
        <v>39.1</v>
      </c>
      <c r="X140" s="137">
        <v>48.7</v>
      </c>
      <c r="Y140" s="137">
        <v>29.2</v>
      </c>
      <c r="Z140" s="137">
        <v>41.6</v>
      </c>
      <c r="AA140" s="137">
        <v>47.6</v>
      </c>
      <c r="AB140" s="137">
        <v>64.099999999999994</v>
      </c>
      <c r="AC140" s="137">
        <v>70.3</v>
      </c>
      <c r="AD140" s="137">
        <v>68.3</v>
      </c>
      <c r="AE140" s="137">
        <v>79.7</v>
      </c>
      <c r="AF140" s="137">
        <v>89.7</v>
      </c>
      <c r="AG140" s="134"/>
      <c r="AH140" s="46">
        <f t="shared" si="49"/>
        <v>96.6</v>
      </c>
      <c r="AI140" s="47">
        <f t="shared" si="50"/>
        <v>-7.3</v>
      </c>
    </row>
    <row r="141" spans="1:35">
      <c r="A141" s="135" t="s">
        <v>163</v>
      </c>
      <c r="B141" s="132">
        <v>22.7</v>
      </c>
      <c r="C141" s="132">
        <v>21</v>
      </c>
      <c r="D141" s="136">
        <v>21.4</v>
      </c>
      <c r="E141" s="136">
        <v>21.6</v>
      </c>
      <c r="F141" s="136">
        <v>22.2</v>
      </c>
      <c r="G141" s="136">
        <v>24.2</v>
      </c>
      <c r="H141" s="136">
        <v>26.4</v>
      </c>
      <c r="I141" s="136">
        <v>30.6</v>
      </c>
      <c r="J141" s="136">
        <v>35.200000000000003</v>
      </c>
      <c r="K141" s="136">
        <v>25.2</v>
      </c>
      <c r="L141" s="136">
        <v>13.9</v>
      </c>
      <c r="M141" s="136">
        <v>14.5</v>
      </c>
      <c r="N141" s="136">
        <v>14.5</v>
      </c>
      <c r="O141" s="136">
        <v>6.5</v>
      </c>
      <c r="P141" s="136">
        <v>6.5</v>
      </c>
      <c r="Q141" s="136">
        <v>6.5</v>
      </c>
      <c r="R141" s="136">
        <v>31.3</v>
      </c>
      <c r="S141" s="136">
        <v>33.299999999999997</v>
      </c>
      <c r="T141" s="136">
        <v>40.700000000000003</v>
      </c>
      <c r="U141" s="136">
        <v>40.700000000000003</v>
      </c>
      <c r="V141" s="136">
        <v>45.77</v>
      </c>
      <c r="W141" s="136">
        <v>45.77</v>
      </c>
      <c r="X141" s="136">
        <v>23.2</v>
      </c>
      <c r="Y141" s="136">
        <v>27.9</v>
      </c>
      <c r="Z141" s="136">
        <v>45.8</v>
      </c>
      <c r="AA141" s="136">
        <v>44.5</v>
      </c>
      <c r="AB141" s="136">
        <v>38.200000000000003</v>
      </c>
      <c r="AC141" s="136">
        <v>35.200000000000003</v>
      </c>
      <c r="AD141" s="136">
        <v>34.5</v>
      </c>
      <c r="AE141" s="136">
        <v>28.1</v>
      </c>
      <c r="AF141" s="136">
        <v>20.9</v>
      </c>
      <c r="AG141" s="134">
        <v>60</v>
      </c>
      <c r="AH141" s="46">
        <f t="shared" si="49"/>
        <v>45.8</v>
      </c>
      <c r="AI141" s="47">
        <f t="shared" si="50"/>
        <v>6.5</v>
      </c>
    </row>
    <row r="142" spans="1:35">
      <c r="A142" s="135" t="s">
        <v>164</v>
      </c>
      <c r="B142" s="132">
        <v>-19.5</v>
      </c>
      <c r="C142" s="132">
        <v>-16</v>
      </c>
      <c r="D142" s="137">
        <v>-7</v>
      </c>
      <c r="E142" s="137">
        <v>12</v>
      </c>
      <c r="F142" s="137">
        <v>-4.5999999999999996</v>
      </c>
      <c r="G142" s="137">
        <v>-4.0999999999999996</v>
      </c>
      <c r="H142" s="137">
        <v>13.1</v>
      </c>
      <c r="I142" s="137">
        <v>31.8</v>
      </c>
      <c r="J142" s="137">
        <v>36.700000000000003</v>
      </c>
      <c r="K142" s="137">
        <v>67.2</v>
      </c>
      <c r="L142" s="137">
        <v>82.9</v>
      </c>
      <c r="M142" s="137">
        <v>81</v>
      </c>
      <c r="N142" s="137">
        <v>81</v>
      </c>
      <c r="O142" s="137">
        <v>102.2</v>
      </c>
      <c r="P142" s="137">
        <v>102.2</v>
      </c>
      <c r="Q142" s="137">
        <v>102.2</v>
      </c>
      <c r="R142" s="137">
        <v>61.6</v>
      </c>
      <c r="S142" s="137">
        <v>71.599999999999994</v>
      </c>
      <c r="T142" s="137">
        <v>74.099999999999994</v>
      </c>
      <c r="U142" s="137">
        <v>74.099999999999994</v>
      </c>
      <c r="V142" s="137">
        <v>96.6</v>
      </c>
      <c r="W142" s="137">
        <v>96.6</v>
      </c>
      <c r="X142" s="137">
        <v>93.8</v>
      </c>
      <c r="Y142" s="137">
        <v>112.9</v>
      </c>
      <c r="Z142" s="137">
        <v>140.30000000000001</v>
      </c>
      <c r="AA142" s="137">
        <v>135.80000000000001</v>
      </c>
      <c r="AB142" s="137">
        <v>109.9</v>
      </c>
      <c r="AC142" s="137">
        <v>91.8</v>
      </c>
      <c r="AD142" s="137">
        <v>56.8</v>
      </c>
      <c r="AE142" s="137">
        <v>0</v>
      </c>
      <c r="AF142" s="137">
        <v>19.8</v>
      </c>
      <c r="AG142" s="138">
        <v>120</v>
      </c>
      <c r="AH142" s="46">
        <f t="shared" si="49"/>
        <v>140.30000000000001</v>
      </c>
      <c r="AI142" s="47">
        <f t="shared" si="50"/>
        <v>-19.5</v>
      </c>
    </row>
    <row r="143" spans="1:35">
      <c r="A143" s="135" t="s">
        <v>165</v>
      </c>
      <c r="B143" s="132">
        <v>20.3</v>
      </c>
      <c r="C143" s="132">
        <v>22</v>
      </c>
      <c r="D143" s="137">
        <v>26</v>
      </c>
      <c r="E143" s="137">
        <v>35</v>
      </c>
      <c r="F143" s="137">
        <v>27.3</v>
      </c>
      <c r="G143" s="137">
        <v>26.4</v>
      </c>
      <c r="H143" s="137">
        <v>35.799999999999997</v>
      </c>
      <c r="I143" s="137">
        <v>44.8</v>
      </c>
      <c r="J143" s="137">
        <v>47.4</v>
      </c>
      <c r="K143" s="137">
        <v>63</v>
      </c>
      <c r="L143" s="137">
        <v>70.3</v>
      </c>
      <c r="M143" s="137">
        <v>68.5</v>
      </c>
      <c r="N143" s="137">
        <v>68.5</v>
      </c>
      <c r="O143" s="137">
        <v>79.5</v>
      </c>
      <c r="P143" s="137">
        <v>79.5</v>
      </c>
      <c r="Q143" s="137">
        <v>79.5</v>
      </c>
      <c r="R143" s="137">
        <v>58.6</v>
      </c>
      <c r="S143" s="137">
        <v>62.5</v>
      </c>
      <c r="T143" s="137">
        <v>65</v>
      </c>
      <c r="U143" s="137">
        <v>65</v>
      </c>
      <c r="V143" s="137">
        <v>76.099999999999994</v>
      </c>
      <c r="W143" s="137">
        <v>76.099999999999994</v>
      </c>
      <c r="X143" s="137">
        <v>74</v>
      </c>
      <c r="Y143" s="137">
        <v>83.3</v>
      </c>
      <c r="Z143" s="137">
        <v>95.5</v>
      </c>
      <c r="AA143" s="137">
        <v>93.5</v>
      </c>
      <c r="AB143" s="137">
        <v>82.2</v>
      </c>
      <c r="AC143" s="137">
        <v>73.8</v>
      </c>
      <c r="AD143" s="137">
        <v>56.2</v>
      </c>
      <c r="AE143" s="137">
        <v>35</v>
      </c>
      <c r="AF143" s="137">
        <v>38.9</v>
      </c>
      <c r="AG143" s="138"/>
      <c r="AH143" s="46">
        <f t="shared" si="49"/>
        <v>95.5</v>
      </c>
      <c r="AI143" s="47">
        <f t="shared" si="50"/>
        <v>20.3</v>
      </c>
    </row>
    <row r="144" spans="1:35">
      <c r="A144" s="135" t="s">
        <v>166</v>
      </c>
      <c r="B144" s="132">
        <v>-37.299999999999997</v>
      </c>
      <c r="C144" s="132">
        <v>5.8</v>
      </c>
      <c r="D144" s="137">
        <v>6.9</v>
      </c>
      <c r="E144" s="137">
        <v>9</v>
      </c>
      <c r="F144" s="137">
        <v>-11.1</v>
      </c>
      <c r="G144" s="137">
        <v>-22.2</v>
      </c>
      <c r="H144" s="137">
        <v>-24.7</v>
      </c>
      <c r="I144" s="137">
        <v>-31.4</v>
      </c>
      <c r="J144" s="137">
        <v>-56.7</v>
      </c>
      <c r="K144" s="137">
        <v>-46.3</v>
      </c>
      <c r="L144" s="137">
        <v>-54.4</v>
      </c>
      <c r="M144" s="137">
        <v>-56</v>
      </c>
      <c r="N144" s="137">
        <v>-56</v>
      </c>
      <c r="O144" s="137">
        <v>-15.8</v>
      </c>
      <c r="P144" s="137">
        <v>-15.8</v>
      </c>
      <c r="Q144" s="137">
        <v>-15.8</v>
      </c>
      <c r="R144" s="137">
        <v>-8.6999999999999993</v>
      </c>
      <c r="S144" s="137">
        <v>-9</v>
      </c>
      <c r="T144" s="137">
        <v>-9</v>
      </c>
      <c r="U144" s="137">
        <v>-9</v>
      </c>
      <c r="V144" s="137">
        <v>5.0999999999999996</v>
      </c>
      <c r="W144" s="137">
        <v>5.0999999999999996</v>
      </c>
      <c r="X144" s="137">
        <v>-5.9</v>
      </c>
      <c r="Y144" s="137">
        <v>-8.6</v>
      </c>
      <c r="Z144" s="137">
        <v>-12.4</v>
      </c>
      <c r="AA144" s="137">
        <v>-11.8</v>
      </c>
      <c r="AB144" s="137">
        <v>-8.9</v>
      </c>
      <c r="AC144" s="137">
        <v>-6.7</v>
      </c>
      <c r="AD144" s="137">
        <v>-6.1</v>
      </c>
      <c r="AE144" s="137">
        <v>-1.3</v>
      </c>
      <c r="AF144" s="137">
        <v>3.6</v>
      </c>
      <c r="AG144" s="138"/>
      <c r="AH144" s="46">
        <f t="shared" si="49"/>
        <v>9</v>
      </c>
      <c r="AI144" s="47">
        <f t="shared" si="50"/>
        <v>-56.7</v>
      </c>
    </row>
    <row r="145" spans="1:37">
      <c r="A145" s="135" t="s">
        <v>167</v>
      </c>
      <c r="B145" s="132">
        <v>15.1</v>
      </c>
      <c r="C145" s="132">
        <v>2.9</v>
      </c>
      <c r="D145" s="137">
        <v>-8.9</v>
      </c>
      <c r="E145" s="137">
        <v>-17</v>
      </c>
      <c r="F145" s="137">
        <v>-9.8000000000000007</v>
      </c>
      <c r="G145" s="137">
        <v>-4.8</v>
      </c>
      <c r="H145" s="137">
        <v>-26.5</v>
      </c>
      <c r="I145" s="137">
        <v>-46</v>
      </c>
      <c r="J145" s="137">
        <v>-37</v>
      </c>
      <c r="K145" s="137">
        <v>-60</v>
      </c>
      <c r="L145" s="137">
        <v>-47</v>
      </c>
      <c r="M145" s="137">
        <v>-48</v>
      </c>
      <c r="N145" s="137">
        <v>-48</v>
      </c>
      <c r="O145" s="137">
        <v>-77.599999999999994</v>
      </c>
      <c r="P145" s="137">
        <v>-77.599999999999994</v>
      </c>
      <c r="Q145" s="137">
        <v>-77.599999999999994</v>
      </c>
      <c r="R145" s="137">
        <v>-94</v>
      </c>
      <c r="S145" s="137">
        <v>-102.5</v>
      </c>
      <c r="T145" s="137">
        <v>-102.5</v>
      </c>
      <c r="U145" s="137">
        <v>-102.5</v>
      </c>
      <c r="V145" s="137">
        <v>-84.4</v>
      </c>
      <c r="W145" s="137">
        <v>-84.4</v>
      </c>
      <c r="X145" s="137">
        <v>23.4</v>
      </c>
      <c r="Y145" s="137">
        <v>-66.099999999999994</v>
      </c>
      <c r="Z145" s="137">
        <v>-61.7</v>
      </c>
      <c r="AA145" s="137">
        <v>-50.8</v>
      </c>
      <c r="AB145" s="137">
        <v>-50.8</v>
      </c>
      <c r="AC145" s="137">
        <v>-20.6</v>
      </c>
      <c r="AD145" s="137">
        <v>-31.6</v>
      </c>
      <c r="AE145" s="137">
        <v>-3.1</v>
      </c>
      <c r="AF145" s="137">
        <v>13.9</v>
      </c>
      <c r="AG145" s="138"/>
      <c r="AH145" s="46">
        <f t="shared" si="49"/>
        <v>23.4</v>
      </c>
      <c r="AI145" s="47">
        <f t="shared" si="50"/>
        <v>-102.5</v>
      </c>
    </row>
    <row r="146" spans="1:37">
      <c r="A146" s="135" t="s">
        <v>168</v>
      </c>
      <c r="B146" s="132">
        <v>-154.5</v>
      </c>
      <c r="C146" s="132">
        <v>-130</v>
      </c>
      <c r="D146" s="137">
        <v>-123</v>
      </c>
      <c r="E146" s="137">
        <v>-115</v>
      </c>
      <c r="F146" s="137">
        <v>-97.4</v>
      </c>
      <c r="G146" s="137">
        <v>-99.4</v>
      </c>
      <c r="H146" s="137">
        <v>-90.4</v>
      </c>
      <c r="I146" s="137">
        <v>-62.5</v>
      </c>
      <c r="J146" s="137">
        <v>-72</v>
      </c>
      <c r="K146" s="137">
        <v>-92.4</v>
      </c>
      <c r="L146" s="137">
        <v>-135</v>
      </c>
      <c r="M146" s="137">
        <v>-120</v>
      </c>
      <c r="N146" s="137">
        <v>-120</v>
      </c>
      <c r="O146" s="137">
        <v>-89.5</v>
      </c>
      <c r="P146" s="137">
        <v>-89.5</v>
      </c>
      <c r="Q146" s="137">
        <v>-89.5</v>
      </c>
      <c r="R146" s="137">
        <v>-110.1</v>
      </c>
      <c r="S146" s="137">
        <v>-30.6</v>
      </c>
      <c r="T146" s="137">
        <v>-30.6</v>
      </c>
      <c r="U146" s="137">
        <v>-30.6</v>
      </c>
      <c r="V146" s="137">
        <v>-13.6</v>
      </c>
      <c r="W146" s="137">
        <v>-13.6</v>
      </c>
      <c r="X146" s="137">
        <v>-48.5</v>
      </c>
      <c r="Y146" s="137">
        <v>-189</v>
      </c>
      <c r="Z146" s="137">
        <v>-216.6</v>
      </c>
      <c r="AA146" s="137">
        <v>-197.8</v>
      </c>
      <c r="AB146" s="137">
        <v>-167.6</v>
      </c>
      <c r="AC146" s="137">
        <v>-203.4</v>
      </c>
      <c r="AD146" s="137">
        <v>-187.2</v>
      </c>
      <c r="AE146" s="137">
        <v>-146</v>
      </c>
      <c r="AF146" s="137">
        <v>-120</v>
      </c>
      <c r="AG146" s="138"/>
      <c r="AH146" s="46">
        <f t="shared" ref="AH146:AH158" si="51">MAX(B146:AF146)</f>
        <v>-13.6</v>
      </c>
      <c r="AI146" s="47">
        <f t="shared" ref="AI146:AI158" si="52">MIN(B146:AF146)</f>
        <v>-216.6</v>
      </c>
    </row>
    <row r="147" spans="1:37">
      <c r="A147" s="135" t="s">
        <v>169</v>
      </c>
      <c r="B147" s="132"/>
      <c r="C147" s="132"/>
      <c r="D147" s="137"/>
      <c r="E147" s="137">
        <v>0</v>
      </c>
      <c r="F147" s="137">
        <v>0</v>
      </c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>
        <v>0</v>
      </c>
      <c r="AA147" s="137">
        <v>0</v>
      </c>
      <c r="AB147" s="137">
        <v>0</v>
      </c>
      <c r="AC147" s="137">
        <v>0</v>
      </c>
      <c r="AD147" s="137">
        <v>0</v>
      </c>
      <c r="AE147" s="137">
        <v>0</v>
      </c>
      <c r="AF147" s="137">
        <v>0</v>
      </c>
      <c r="AG147" s="138"/>
      <c r="AH147" s="46">
        <f t="shared" si="51"/>
        <v>0</v>
      </c>
      <c r="AI147" s="47">
        <f t="shared" si="52"/>
        <v>0</v>
      </c>
    </row>
    <row r="148" spans="1:37">
      <c r="A148" s="135" t="s">
        <v>170</v>
      </c>
      <c r="B148" s="132">
        <v>15.6</v>
      </c>
      <c r="C148" s="132">
        <v>15.5</v>
      </c>
      <c r="D148" s="137">
        <v>16.600000000000001</v>
      </c>
      <c r="E148" s="137">
        <v>19.5</v>
      </c>
      <c r="F148" s="137">
        <v>19.3</v>
      </c>
      <c r="G148" s="137">
        <v>13.3</v>
      </c>
      <c r="H148" s="137">
        <v>16.2</v>
      </c>
      <c r="I148" s="137">
        <v>18.899999999999999</v>
      </c>
      <c r="J148" s="137">
        <v>7.1</v>
      </c>
      <c r="K148" s="137">
        <v>8.1999999999999993</v>
      </c>
      <c r="L148" s="137">
        <v>6.9</v>
      </c>
      <c r="M148" s="137">
        <v>7.3</v>
      </c>
      <c r="N148" s="137">
        <v>7.3</v>
      </c>
      <c r="O148" s="137">
        <v>9.3000000000000007</v>
      </c>
      <c r="P148" s="137">
        <v>9.3000000000000007</v>
      </c>
      <c r="Q148" s="137">
        <v>9.3000000000000007</v>
      </c>
      <c r="R148" s="137">
        <v>7.1</v>
      </c>
      <c r="S148" s="137">
        <v>5.3</v>
      </c>
      <c r="T148" s="137">
        <v>5.3</v>
      </c>
      <c r="U148" s="137">
        <v>5.3</v>
      </c>
      <c r="V148" s="137">
        <v>11.5</v>
      </c>
      <c r="W148" s="137">
        <v>11.5</v>
      </c>
      <c r="X148" s="137">
        <v>14.2</v>
      </c>
      <c r="Y148" s="137">
        <v>12.5</v>
      </c>
      <c r="Z148" s="137">
        <v>8</v>
      </c>
      <c r="AA148" s="137">
        <v>5.2</v>
      </c>
      <c r="AB148" s="137">
        <v>5.2</v>
      </c>
      <c r="AC148" s="137">
        <v>-26.2</v>
      </c>
      <c r="AD148" s="137">
        <v>-23</v>
      </c>
      <c r="AE148" s="137">
        <v>-19.5</v>
      </c>
      <c r="AF148" s="137">
        <v>-19.2</v>
      </c>
      <c r="AG148" s="134"/>
      <c r="AH148" s="46">
        <f t="shared" si="51"/>
        <v>19.5</v>
      </c>
      <c r="AI148" s="47">
        <f t="shared" si="52"/>
        <v>-26.2</v>
      </c>
    </row>
    <row r="149" spans="1:37">
      <c r="A149" s="135" t="s">
        <v>171</v>
      </c>
      <c r="B149" s="132">
        <v>186</v>
      </c>
      <c r="C149" s="132">
        <v>93</v>
      </c>
      <c r="D149" s="122">
        <v>91</v>
      </c>
      <c r="E149" s="122">
        <v>92</v>
      </c>
      <c r="F149" s="122">
        <f>89.6*2</f>
        <v>179.2</v>
      </c>
      <c r="G149" s="122">
        <f>88.1*2</f>
        <v>176.2</v>
      </c>
      <c r="H149" s="122">
        <f>88.4*2</f>
        <v>176.8</v>
      </c>
      <c r="I149" s="122">
        <f>87*2</f>
        <v>174</v>
      </c>
      <c r="J149" s="122">
        <f>86.4*2</f>
        <v>172.8</v>
      </c>
      <c r="K149" s="122">
        <f>86.4*2</f>
        <v>172.8</v>
      </c>
      <c r="L149" s="122">
        <f>87.6*2</f>
        <v>175.2</v>
      </c>
      <c r="M149" s="122">
        <v>168</v>
      </c>
      <c r="N149" s="122">
        <v>168</v>
      </c>
      <c r="O149" s="122">
        <v>87.3</v>
      </c>
      <c r="P149" s="122">
        <v>87.3</v>
      </c>
      <c r="Q149" s="122">
        <v>87.3</v>
      </c>
      <c r="R149" s="122">
        <v>88</v>
      </c>
      <c r="S149" s="122">
        <v>168.1</v>
      </c>
      <c r="T149" s="122">
        <v>168.1</v>
      </c>
      <c r="U149" s="122">
        <v>168.1</v>
      </c>
      <c r="V149" s="122">
        <v>184.4</v>
      </c>
      <c r="W149" s="122">
        <v>184.4</v>
      </c>
      <c r="X149" s="122">
        <v>190.5</v>
      </c>
      <c r="Y149" s="122">
        <v>190.8</v>
      </c>
      <c r="Z149" s="198">
        <v>194.5</v>
      </c>
      <c r="AA149" s="198">
        <v>194.1</v>
      </c>
      <c r="AB149" s="198">
        <v>194.1</v>
      </c>
      <c r="AC149" s="198">
        <v>97.3</v>
      </c>
      <c r="AD149" s="198">
        <v>97</v>
      </c>
      <c r="AE149" s="198">
        <v>96.9</v>
      </c>
      <c r="AF149" s="198">
        <v>96.8</v>
      </c>
      <c r="AG149" s="134"/>
      <c r="AH149" s="46">
        <f t="shared" si="51"/>
        <v>194.5</v>
      </c>
      <c r="AI149" s="47">
        <f t="shared" si="52"/>
        <v>87.3</v>
      </c>
    </row>
    <row r="150" spans="1:37">
      <c r="A150" s="135" t="s">
        <v>172</v>
      </c>
      <c r="B150" s="132">
        <v>31.3</v>
      </c>
      <c r="C150" s="132">
        <v>31.6</v>
      </c>
      <c r="D150" s="122">
        <v>31.7</v>
      </c>
      <c r="E150" s="122">
        <v>32.5</v>
      </c>
      <c r="F150" s="122">
        <v>32</v>
      </c>
      <c r="G150" s="122">
        <v>31.7</v>
      </c>
      <c r="H150" s="122">
        <v>30.3</v>
      </c>
      <c r="I150" s="122">
        <v>30.9</v>
      </c>
      <c r="J150" s="122">
        <v>30.7</v>
      </c>
      <c r="K150" s="122">
        <v>30.3</v>
      </c>
      <c r="L150" s="122">
        <v>30.3</v>
      </c>
      <c r="M150" s="122">
        <v>30</v>
      </c>
      <c r="N150" s="122">
        <v>30</v>
      </c>
      <c r="O150" s="122">
        <v>31.4</v>
      </c>
      <c r="P150" s="122">
        <v>31.4</v>
      </c>
      <c r="Q150" s="122">
        <v>31.4</v>
      </c>
      <c r="R150" s="122">
        <v>30</v>
      </c>
      <c r="S150" s="122">
        <v>15.1</v>
      </c>
      <c r="T150" s="122">
        <v>15.1</v>
      </c>
      <c r="U150" s="122">
        <v>15.1</v>
      </c>
      <c r="V150" s="122">
        <v>14.8</v>
      </c>
      <c r="W150" s="122">
        <v>14.8</v>
      </c>
      <c r="X150" s="122">
        <v>14.9</v>
      </c>
      <c r="Y150" s="122">
        <v>14.8</v>
      </c>
      <c r="Z150" s="198">
        <v>14.3</v>
      </c>
      <c r="AA150" s="198">
        <v>14.4</v>
      </c>
      <c r="AB150" s="198">
        <v>14.4</v>
      </c>
      <c r="AC150" s="198">
        <v>14.8</v>
      </c>
      <c r="AD150" s="198">
        <v>15</v>
      </c>
      <c r="AE150" s="198">
        <v>15.4</v>
      </c>
      <c r="AF150" s="198">
        <v>15.6</v>
      </c>
      <c r="AG150" s="134"/>
      <c r="AH150" s="46">
        <f t="shared" si="51"/>
        <v>32.5</v>
      </c>
      <c r="AI150" s="47">
        <f t="shared" si="52"/>
        <v>14.3</v>
      </c>
    </row>
    <row r="151" spans="1:37" ht="15.75" thickBot="1">
      <c r="A151" s="139" t="s">
        <v>173</v>
      </c>
      <c r="B151" s="132">
        <v>11.5</v>
      </c>
      <c r="C151" s="132">
        <v>12.5</v>
      </c>
      <c r="D151" s="122">
        <v>13</v>
      </c>
      <c r="E151" s="122">
        <v>13</v>
      </c>
      <c r="F151" s="122">
        <v>13.1</v>
      </c>
      <c r="G151" s="122">
        <v>12.5</v>
      </c>
      <c r="H151" s="122">
        <v>12.1</v>
      </c>
      <c r="I151" s="122">
        <v>10.9</v>
      </c>
      <c r="J151" s="122">
        <v>11.3</v>
      </c>
      <c r="K151" s="122">
        <v>10.9</v>
      </c>
      <c r="L151" s="122">
        <v>12.8</v>
      </c>
      <c r="M151" s="122">
        <v>14.5</v>
      </c>
      <c r="N151" s="122">
        <v>14.5</v>
      </c>
      <c r="O151" s="122">
        <v>23.3</v>
      </c>
      <c r="P151" s="122">
        <v>23.3</v>
      </c>
      <c r="Q151" s="122">
        <v>23.3</v>
      </c>
      <c r="R151" s="122">
        <v>22.4</v>
      </c>
      <c r="S151" s="122">
        <v>18.7</v>
      </c>
      <c r="T151" s="122">
        <v>18.7</v>
      </c>
      <c r="U151" s="122">
        <v>18.7</v>
      </c>
      <c r="V151" s="122">
        <v>10.7</v>
      </c>
      <c r="W151" s="122">
        <v>10.7</v>
      </c>
      <c r="X151" s="122">
        <v>8.5</v>
      </c>
      <c r="Y151" s="122">
        <v>7.4</v>
      </c>
      <c r="Z151" s="198">
        <v>5.9</v>
      </c>
      <c r="AA151" s="198">
        <v>5.8</v>
      </c>
      <c r="AB151" s="198">
        <v>5.8</v>
      </c>
      <c r="AC151" s="198">
        <v>8.5</v>
      </c>
      <c r="AD151" s="198">
        <v>8.9</v>
      </c>
      <c r="AE151" s="198">
        <v>10.199999999999999</v>
      </c>
      <c r="AF151" s="198">
        <v>10.199999999999999</v>
      </c>
      <c r="AG151" s="134"/>
      <c r="AH151" s="46">
        <f t="shared" si="51"/>
        <v>23.3</v>
      </c>
      <c r="AI151" s="47">
        <f t="shared" si="52"/>
        <v>5.8</v>
      </c>
    </row>
    <row r="152" spans="1:37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51"/>
        <v>0</v>
      </c>
      <c r="AI152" s="47">
        <f t="shared" si="52"/>
        <v>0</v>
      </c>
    </row>
    <row r="153" spans="1:37">
      <c r="A153" s="144" t="s">
        <v>175</v>
      </c>
      <c r="B153" s="145"/>
      <c r="C153" s="146"/>
      <c r="D153" s="146">
        <v>1983.4</v>
      </c>
      <c r="E153" s="146">
        <v>1983.58</v>
      </c>
      <c r="F153" s="146">
        <v>1983.95</v>
      </c>
      <c r="G153" s="146">
        <v>1984.47</v>
      </c>
      <c r="H153" s="146"/>
      <c r="I153" s="146">
        <v>1984.7</v>
      </c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6"/>
      <c r="AG153" s="148"/>
      <c r="AH153" s="46">
        <f t="shared" si="51"/>
        <v>1984.7</v>
      </c>
      <c r="AI153" s="47">
        <f t="shared" si="52"/>
        <v>1983.4</v>
      </c>
    </row>
    <row r="154" spans="1:37">
      <c r="A154" s="135" t="s">
        <v>176</v>
      </c>
      <c r="B154" s="149"/>
      <c r="C154" s="150"/>
      <c r="D154" s="150">
        <v>519.79999999999995</v>
      </c>
      <c r="E154" s="150"/>
      <c r="F154" s="150">
        <v>519.75</v>
      </c>
      <c r="G154" s="150">
        <v>520.17999999999995</v>
      </c>
      <c r="H154" s="150"/>
      <c r="I154" s="150">
        <v>520.55999999999995</v>
      </c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>
        <v>521.4</v>
      </c>
      <c r="AF154" s="150">
        <v>521.4</v>
      </c>
      <c r="AG154" s="148"/>
      <c r="AH154" s="46">
        <f t="shared" si="51"/>
        <v>521.4</v>
      </c>
      <c r="AI154" s="47">
        <f t="shared" si="52"/>
        <v>519.75</v>
      </c>
      <c r="AK154" s="49"/>
    </row>
    <row r="155" spans="1:37">
      <c r="A155" s="135" t="s">
        <v>177</v>
      </c>
      <c r="B155" s="149"/>
      <c r="C155" s="150">
        <v>623.45000000000005</v>
      </c>
      <c r="D155" s="150"/>
      <c r="E155" s="150"/>
      <c r="F155" s="150">
        <v>623.9</v>
      </c>
      <c r="G155" s="150">
        <v>624.16999999999996</v>
      </c>
      <c r="H155" s="150"/>
      <c r="I155" s="150">
        <v>624.16999999999996</v>
      </c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>
        <v>623.42999999999995</v>
      </c>
      <c r="AE155" s="150">
        <v>623.05999999999995</v>
      </c>
      <c r="AF155" s="150">
        <v>623.05999999999995</v>
      </c>
      <c r="AG155" s="148"/>
      <c r="AH155" s="46">
        <f t="shared" si="51"/>
        <v>624.16999999999996</v>
      </c>
      <c r="AI155" s="47">
        <f t="shared" si="52"/>
        <v>623.05999999999995</v>
      </c>
      <c r="AK155" s="49"/>
    </row>
    <row r="156" spans="1:37">
      <c r="A156" s="135" t="s">
        <v>178</v>
      </c>
      <c r="B156" s="149"/>
      <c r="C156" s="150"/>
      <c r="D156" s="150">
        <v>335.52</v>
      </c>
      <c r="E156" s="150"/>
      <c r="F156" s="150">
        <v>336.4</v>
      </c>
      <c r="G156" s="150">
        <v>336.75</v>
      </c>
      <c r="H156" s="150"/>
      <c r="I156" s="150">
        <v>337.07</v>
      </c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>
        <v>335.97</v>
      </c>
      <c r="AF156" s="150">
        <v>335.97</v>
      </c>
      <c r="AG156" s="148"/>
      <c r="AH156" s="46">
        <f t="shared" si="51"/>
        <v>337.07</v>
      </c>
      <c r="AI156" s="47">
        <f t="shared" si="52"/>
        <v>335.52</v>
      </c>
      <c r="AK156" s="49"/>
    </row>
    <row r="157" spans="1:37">
      <c r="A157" s="135" t="s">
        <v>179</v>
      </c>
      <c r="B157" s="149"/>
      <c r="C157" s="150"/>
      <c r="D157" s="150"/>
      <c r="E157" s="150"/>
      <c r="F157" s="150">
        <v>886.4</v>
      </c>
      <c r="G157" s="150">
        <v>887.1</v>
      </c>
      <c r="H157" s="150"/>
      <c r="I157" s="150">
        <v>887.3</v>
      </c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>
        <v>884.5</v>
      </c>
      <c r="AE157" s="150">
        <v>884.3</v>
      </c>
      <c r="AF157" s="150">
        <v>884.3</v>
      </c>
      <c r="AG157" s="148"/>
      <c r="AH157" s="46">
        <f t="shared" si="51"/>
        <v>887.3</v>
      </c>
      <c r="AI157" s="47">
        <f t="shared" si="52"/>
        <v>884.3</v>
      </c>
      <c r="AK157" s="49"/>
    </row>
    <row r="158" spans="1:37">
      <c r="A158" s="152" t="s">
        <v>180</v>
      </c>
      <c r="B158" s="153">
        <v>1522.11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  <c r="AG158" s="156"/>
      <c r="AH158" s="46">
        <f t="shared" si="51"/>
        <v>1522.11</v>
      </c>
      <c r="AI158" s="47">
        <f t="shared" si="52"/>
        <v>1522.11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M166" si="53">B161</f>
        <v>0.3</v>
      </c>
      <c r="D161" s="161">
        <f t="shared" si="53"/>
        <v>0.3</v>
      </c>
      <c r="E161" s="161">
        <f t="shared" si="53"/>
        <v>0.3</v>
      </c>
      <c r="F161" s="161">
        <f t="shared" si="53"/>
        <v>0.3</v>
      </c>
      <c r="G161" s="161">
        <f t="shared" si="53"/>
        <v>0.3</v>
      </c>
      <c r="H161" s="161">
        <f t="shared" si="53"/>
        <v>0.3</v>
      </c>
      <c r="I161" s="161">
        <f t="shared" si="53"/>
        <v>0.3</v>
      </c>
      <c r="J161" s="161">
        <f t="shared" si="53"/>
        <v>0.3</v>
      </c>
      <c r="K161" s="161">
        <f t="shared" si="53"/>
        <v>0.3</v>
      </c>
      <c r="L161" s="161">
        <f t="shared" si="53"/>
        <v>0.3</v>
      </c>
      <c r="M161" s="161">
        <f t="shared" si="53"/>
        <v>0.3</v>
      </c>
      <c r="N161" s="161">
        <f t="shared" ref="N161:N166" si="54">M161</f>
        <v>0.3</v>
      </c>
      <c r="O161" s="161">
        <f t="shared" ref="O161:O166" si="55">N161</f>
        <v>0.3</v>
      </c>
      <c r="P161" s="161">
        <f t="shared" ref="P161:P166" si="56">O161</f>
        <v>0.3</v>
      </c>
      <c r="Q161" s="161">
        <f t="shared" ref="Q161:Q166" si="57">P161</f>
        <v>0.3</v>
      </c>
      <c r="R161" s="161">
        <f t="shared" ref="R161:Y166" si="58">Q161</f>
        <v>0.3</v>
      </c>
      <c r="S161" s="161">
        <f t="shared" si="58"/>
        <v>0.3</v>
      </c>
      <c r="T161" s="161">
        <f t="shared" si="58"/>
        <v>0.3</v>
      </c>
      <c r="U161" s="161">
        <f t="shared" si="58"/>
        <v>0.3</v>
      </c>
      <c r="V161" s="161">
        <f t="shared" si="58"/>
        <v>0.3</v>
      </c>
      <c r="W161" s="161">
        <f t="shared" si="58"/>
        <v>0.3</v>
      </c>
      <c r="X161" s="161">
        <f t="shared" si="58"/>
        <v>0.3</v>
      </c>
      <c r="Y161" s="161">
        <f t="shared" si="58"/>
        <v>0.3</v>
      </c>
      <c r="Z161" s="161">
        <f t="shared" ref="Z161:AF166" si="59">Y161</f>
        <v>0.3</v>
      </c>
      <c r="AA161" s="161">
        <f t="shared" si="59"/>
        <v>0.3</v>
      </c>
      <c r="AB161" s="161">
        <f t="shared" si="59"/>
        <v>0.3</v>
      </c>
      <c r="AC161" s="161">
        <f t="shared" si="59"/>
        <v>0.3</v>
      </c>
      <c r="AD161" s="161">
        <f t="shared" si="59"/>
        <v>0.3</v>
      </c>
      <c r="AE161" s="161">
        <f t="shared" si="59"/>
        <v>0.3</v>
      </c>
      <c r="AF161" s="161">
        <f t="shared" si="59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53"/>
        <v>0.4</v>
      </c>
      <c r="D162" s="163">
        <f t="shared" si="53"/>
        <v>0.4</v>
      </c>
      <c r="E162" s="163">
        <f t="shared" si="53"/>
        <v>0.4</v>
      </c>
      <c r="F162" s="163">
        <f t="shared" si="53"/>
        <v>0.4</v>
      </c>
      <c r="G162" s="163">
        <f t="shared" si="53"/>
        <v>0.4</v>
      </c>
      <c r="H162" s="163">
        <f t="shared" si="53"/>
        <v>0.4</v>
      </c>
      <c r="I162" s="163">
        <f t="shared" si="53"/>
        <v>0.4</v>
      </c>
      <c r="J162" s="163">
        <f t="shared" si="53"/>
        <v>0.4</v>
      </c>
      <c r="K162" s="163">
        <f t="shared" si="53"/>
        <v>0.4</v>
      </c>
      <c r="L162" s="163">
        <f t="shared" si="53"/>
        <v>0.4</v>
      </c>
      <c r="M162" s="163">
        <f t="shared" si="53"/>
        <v>0.4</v>
      </c>
      <c r="N162" s="163">
        <f t="shared" si="54"/>
        <v>0.4</v>
      </c>
      <c r="O162" s="163">
        <f t="shared" si="55"/>
        <v>0.4</v>
      </c>
      <c r="P162" s="163">
        <f t="shared" si="56"/>
        <v>0.4</v>
      </c>
      <c r="Q162" s="163">
        <f t="shared" si="57"/>
        <v>0.4</v>
      </c>
      <c r="R162" s="163">
        <f t="shared" si="58"/>
        <v>0.4</v>
      </c>
      <c r="S162" s="163">
        <f t="shared" si="58"/>
        <v>0.4</v>
      </c>
      <c r="T162" s="163">
        <f t="shared" si="58"/>
        <v>0.4</v>
      </c>
      <c r="U162" s="163">
        <f t="shared" si="58"/>
        <v>0.4</v>
      </c>
      <c r="V162" s="163">
        <f t="shared" si="58"/>
        <v>0.4</v>
      </c>
      <c r="W162" s="163">
        <f t="shared" si="58"/>
        <v>0.4</v>
      </c>
      <c r="X162" s="163">
        <f t="shared" si="58"/>
        <v>0.4</v>
      </c>
      <c r="Y162" s="163">
        <f t="shared" si="58"/>
        <v>0.4</v>
      </c>
      <c r="Z162" s="163">
        <f t="shared" si="59"/>
        <v>0.4</v>
      </c>
      <c r="AA162" s="163">
        <f t="shared" si="59"/>
        <v>0.4</v>
      </c>
      <c r="AB162" s="163">
        <f t="shared" si="59"/>
        <v>0.4</v>
      </c>
      <c r="AC162" s="163">
        <f t="shared" si="59"/>
        <v>0.4</v>
      </c>
      <c r="AD162" s="163">
        <f t="shared" si="59"/>
        <v>0.4</v>
      </c>
      <c r="AE162" s="163">
        <f t="shared" si="59"/>
        <v>0.4</v>
      </c>
      <c r="AF162" s="163">
        <f t="shared" si="59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53"/>
        <v>1.5</v>
      </c>
      <c r="D163" s="163">
        <f t="shared" si="53"/>
        <v>1.5</v>
      </c>
      <c r="E163" s="163">
        <f t="shared" si="53"/>
        <v>1.5</v>
      </c>
      <c r="F163" s="163">
        <f t="shared" si="53"/>
        <v>1.5</v>
      </c>
      <c r="G163" s="163">
        <f t="shared" si="53"/>
        <v>1.5</v>
      </c>
      <c r="H163" s="163">
        <f t="shared" si="53"/>
        <v>1.5</v>
      </c>
      <c r="I163" s="163">
        <f t="shared" si="53"/>
        <v>1.5</v>
      </c>
      <c r="J163" s="163">
        <f t="shared" si="53"/>
        <v>1.5</v>
      </c>
      <c r="K163" s="163">
        <f t="shared" si="53"/>
        <v>1.5</v>
      </c>
      <c r="L163" s="163">
        <f t="shared" si="53"/>
        <v>1.5</v>
      </c>
      <c r="M163" s="163">
        <f t="shared" si="53"/>
        <v>1.5</v>
      </c>
      <c r="N163" s="163">
        <f t="shared" si="54"/>
        <v>1.5</v>
      </c>
      <c r="O163" s="163">
        <f t="shared" si="55"/>
        <v>1.5</v>
      </c>
      <c r="P163" s="163">
        <f t="shared" si="56"/>
        <v>1.5</v>
      </c>
      <c r="Q163" s="163">
        <f t="shared" si="57"/>
        <v>1.5</v>
      </c>
      <c r="R163" s="163">
        <f t="shared" si="58"/>
        <v>1.5</v>
      </c>
      <c r="S163" s="163">
        <f t="shared" si="58"/>
        <v>1.5</v>
      </c>
      <c r="T163" s="163">
        <f t="shared" si="58"/>
        <v>1.5</v>
      </c>
      <c r="U163" s="163">
        <f t="shared" si="58"/>
        <v>1.5</v>
      </c>
      <c r="V163" s="163">
        <f t="shared" si="58"/>
        <v>1.5</v>
      </c>
      <c r="W163" s="163">
        <f t="shared" si="58"/>
        <v>1.5</v>
      </c>
      <c r="X163" s="163">
        <f t="shared" si="58"/>
        <v>1.5</v>
      </c>
      <c r="Y163" s="163">
        <f t="shared" si="58"/>
        <v>1.5</v>
      </c>
      <c r="Z163" s="163">
        <f t="shared" si="59"/>
        <v>1.5</v>
      </c>
      <c r="AA163" s="163">
        <f t="shared" si="59"/>
        <v>1.5</v>
      </c>
      <c r="AB163" s="163">
        <f t="shared" si="59"/>
        <v>1.5</v>
      </c>
      <c r="AC163" s="163">
        <f t="shared" si="59"/>
        <v>1.5</v>
      </c>
      <c r="AD163" s="163">
        <f t="shared" si="59"/>
        <v>1.5</v>
      </c>
      <c r="AE163" s="163">
        <f t="shared" si="59"/>
        <v>1.5</v>
      </c>
      <c r="AF163" s="163">
        <f t="shared" si="59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53"/>
        <v>0.3</v>
      </c>
      <c r="D164" s="163">
        <f t="shared" si="53"/>
        <v>0.3</v>
      </c>
      <c r="E164" s="163">
        <f t="shared" si="53"/>
        <v>0.3</v>
      </c>
      <c r="F164" s="163">
        <f t="shared" si="53"/>
        <v>0.3</v>
      </c>
      <c r="G164" s="163">
        <f t="shared" si="53"/>
        <v>0.3</v>
      </c>
      <c r="H164" s="163">
        <f t="shared" si="53"/>
        <v>0.3</v>
      </c>
      <c r="I164" s="163">
        <f t="shared" si="53"/>
        <v>0.3</v>
      </c>
      <c r="J164" s="163">
        <f t="shared" si="53"/>
        <v>0.3</v>
      </c>
      <c r="K164" s="163">
        <f t="shared" si="53"/>
        <v>0.3</v>
      </c>
      <c r="L164" s="163">
        <f t="shared" si="53"/>
        <v>0.3</v>
      </c>
      <c r="M164" s="163">
        <f t="shared" si="53"/>
        <v>0.3</v>
      </c>
      <c r="N164" s="163">
        <f t="shared" si="54"/>
        <v>0.3</v>
      </c>
      <c r="O164" s="163">
        <f t="shared" si="55"/>
        <v>0.3</v>
      </c>
      <c r="P164" s="163">
        <f t="shared" si="56"/>
        <v>0.3</v>
      </c>
      <c r="Q164" s="163">
        <f t="shared" si="57"/>
        <v>0.3</v>
      </c>
      <c r="R164" s="163">
        <f t="shared" si="58"/>
        <v>0.3</v>
      </c>
      <c r="S164" s="163">
        <f t="shared" si="58"/>
        <v>0.3</v>
      </c>
      <c r="T164" s="163">
        <f t="shared" si="58"/>
        <v>0.3</v>
      </c>
      <c r="U164" s="163">
        <f t="shared" si="58"/>
        <v>0.3</v>
      </c>
      <c r="V164" s="163">
        <f t="shared" si="58"/>
        <v>0.3</v>
      </c>
      <c r="W164" s="163">
        <f t="shared" si="58"/>
        <v>0.3</v>
      </c>
      <c r="X164" s="163">
        <f t="shared" si="58"/>
        <v>0.3</v>
      </c>
      <c r="Y164" s="163">
        <f t="shared" si="58"/>
        <v>0.3</v>
      </c>
      <c r="Z164" s="163">
        <f t="shared" si="59"/>
        <v>0.3</v>
      </c>
      <c r="AA164" s="163">
        <f t="shared" si="59"/>
        <v>0.3</v>
      </c>
      <c r="AB164" s="163">
        <f t="shared" si="59"/>
        <v>0.3</v>
      </c>
      <c r="AC164" s="163">
        <f t="shared" si="59"/>
        <v>0.3</v>
      </c>
      <c r="AD164" s="163">
        <f t="shared" si="59"/>
        <v>0.3</v>
      </c>
      <c r="AE164" s="163">
        <f t="shared" si="59"/>
        <v>0.3</v>
      </c>
      <c r="AF164" s="163">
        <f t="shared" si="59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53"/>
        <v>0.4</v>
      </c>
      <c r="D165" s="163">
        <f t="shared" si="53"/>
        <v>0.4</v>
      </c>
      <c r="E165" s="163">
        <f t="shared" si="53"/>
        <v>0.4</v>
      </c>
      <c r="F165" s="163">
        <f t="shared" si="53"/>
        <v>0.4</v>
      </c>
      <c r="G165" s="163">
        <f t="shared" si="53"/>
        <v>0.4</v>
      </c>
      <c r="H165" s="163">
        <f t="shared" si="53"/>
        <v>0.4</v>
      </c>
      <c r="I165" s="163">
        <f t="shared" si="53"/>
        <v>0.4</v>
      </c>
      <c r="J165" s="163">
        <f t="shared" si="53"/>
        <v>0.4</v>
      </c>
      <c r="K165" s="163">
        <f t="shared" si="53"/>
        <v>0.4</v>
      </c>
      <c r="L165" s="163">
        <f t="shared" si="53"/>
        <v>0.4</v>
      </c>
      <c r="M165" s="163">
        <f t="shared" si="53"/>
        <v>0.4</v>
      </c>
      <c r="N165" s="163">
        <f t="shared" si="54"/>
        <v>0.4</v>
      </c>
      <c r="O165" s="163">
        <f t="shared" si="55"/>
        <v>0.4</v>
      </c>
      <c r="P165" s="163">
        <f t="shared" si="56"/>
        <v>0.4</v>
      </c>
      <c r="Q165" s="163">
        <f t="shared" si="57"/>
        <v>0.4</v>
      </c>
      <c r="R165" s="163">
        <f t="shared" si="58"/>
        <v>0.4</v>
      </c>
      <c r="S165" s="163">
        <f t="shared" si="58"/>
        <v>0.4</v>
      </c>
      <c r="T165" s="163">
        <f t="shared" si="58"/>
        <v>0.4</v>
      </c>
      <c r="U165" s="163">
        <f t="shared" si="58"/>
        <v>0.4</v>
      </c>
      <c r="V165" s="163">
        <f t="shared" si="58"/>
        <v>0.4</v>
      </c>
      <c r="W165" s="163">
        <f t="shared" si="58"/>
        <v>0.4</v>
      </c>
      <c r="X165" s="163">
        <f t="shared" si="58"/>
        <v>0.4</v>
      </c>
      <c r="Y165" s="163">
        <f t="shared" si="58"/>
        <v>0.4</v>
      </c>
      <c r="Z165" s="163">
        <f t="shared" si="59"/>
        <v>0.4</v>
      </c>
      <c r="AA165" s="163">
        <f t="shared" si="59"/>
        <v>0.4</v>
      </c>
      <c r="AB165" s="163">
        <f t="shared" si="59"/>
        <v>0.4</v>
      </c>
      <c r="AC165" s="163">
        <f t="shared" si="59"/>
        <v>0.4</v>
      </c>
      <c r="AD165" s="163">
        <f t="shared" si="59"/>
        <v>0.4</v>
      </c>
      <c r="AE165" s="163">
        <f t="shared" si="59"/>
        <v>0.4</v>
      </c>
      <c r="AF165" s="163">
        <f t="shared" si="59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53"/>
        <v>0.64</v>
      </c>
      <c r="D166" s="166">
        <f t="shared" si="53"/>
        <v>0.64</v>
      </c>
      <c r="E166" s="166">
        <f t="shared" si="53"/>
        <v>0.64</v>
      </c>
      <c r="F166" s="166">
        <f t="shared" si="53"/>
        <v>0.64</v>
      </c>
      <c r="G166" s="166">
        <f t="shared" si="53"/>
        <v>0.64</v>
      </c>
      <c r="H166" s="166">
        <f t="shared" si="53"/>
        <v>0.64</v>
      </c>
      <c r="I166" s="166">
        <f t="shared" si="53"/>
        <v>0.64</v>
      </c>
      <c r="J166" s="166">
        <f t="shared" si="53"/>
        <v>0.64</v>
      </c>
      <c r="K166" s="166">
        <f t="shared" si="53"/>
        <v>0.64</v>
      </c>
      <c r="L166" s="166">
        <f t="shared" si="53"/>
        <v>0.64</v>
      </c>
      <c r="M166" s="166">
        <f t="shared" si="53"/>
        <v>0.64</v>
      </c>
      <c r="N166" s="166">
        <f t="shared" si="54"/>
        <v>0.64</v>
      </c>
      <c r="O166" s="166">
        <f t="shared" si="55"/>
        <v>0.64</v>
      </c>
      <c r="P166" s="166">
        <f t="shared" si="56"/>
        <v>0.64</v>
      </c>
      <c r="Q166" s="166">
        <f t="shared" si="57"/>
        <v>0.64</v>
      </c>
      <c r="R166" s="166">
        <f t="shared" si="58"/>
        <v>0.64</v>
      </c>
      <c r="S166" s="166">
        <f t="shared" si="58"/>
        <v>0.64</v>
      </c>
      <c r="T166" s="166">
        <f t="shared" si="58"/>
        <v>0.64</v>
      </c>
      <c r="U166" s="166">
        <f t="shared" si="58"/>
        <v>0.64</v>
      </c>
      <c r="V166" s="166">
        <f t="shared" si="58"/>
        <v>0.64</v>
      </c>
      <c r="W166" s="166">
        <f t="shared" si="58"/>
        <v>0.64</v>
      </c>
      <c r="X166" s="166">
        <f t="shared" si="58"/>
        <v>0.64</v>
      </c>
      <c r="Y166" s="166">
        <f t="shared" si="58"/>
        <v>0.64</v>
      </c>
      <c r="Z166" s="166">
        <f t="shared" si="59"/>
        <v>0.64</v>
      </c>
      <c r="AA166" s="166">
        <f t="shared" si="59"/>
        <v>0.64</v>
      </c>
      <c r="AB166" s="166">
        <f t="shared" si="59"/>
        <v>0.64</v>
      </c>
      <c r="AC166" s="166">
        <f t="shared" si="59"/>
        <v>0.64</v>
      </c>
      <c r="AD166" s="166">
        <f t="shared" si="59"/>
        <v>0.64</v>
      </c>
      <c r="AE166" s="166">
        <f t="shared" si="59"/>
        <v>0.64</v>
      </c>
      <c r="AF166" s="166">
        <f t="shared" si="59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60">SUM(C161:C166)</f>
        <v>3.54</v>
      </c>
      <c r="D167" s="169">
        <f t="shared" si="60"/>
        <v>3.54</v>
      </c>
      <c r="E167" s="169">
        <f t="shared" si="60"/>
        <v>3.54</v>
      </c>
      <c r="F167" s="169">
        <f t="shared" si="60"/>
        <v>3.54</v>
      </c>
      <c r="G167" s="169">
        <f t="shared" si="60"/>
        <v>3.54</v>
      </c>
      <c r="H167" s="169">
        <f t="shared" si="60"/>
        <v>3.54</v>
      </c>
      <c r="I167" s="169">
        <f t="shared" si="60"/>
        <v>3.54</v>
      </c>
      <c r="J167" s="169">
        <f t="shared" si="60"/>
        <v>3.54</v>
      </c>
      <c r="K167" s="169">
        <f t="shared" si="60"/>
        <v>3.54</v>
      </c>
      <c r="L167" s="169">
        <f t="shared" si="60"/>
        <v>3.54</v>
      </c>
      <c r="M167" s="169">
        <f t="shared" si="60"/>
        <v>3.54</v>
      </c>
      <c r="N167" s="169">
        <f t="shared" si="60"/>
        <v>3.54</v>
      </c>
      <c r="O167" s="169">
        <f t="shared" si="60"/>
        <v>3.54</v>
      </c>
      <c r="P167" s="169">
        <f t="shared" si="60"/>
        <v>3.54</v>
      </c>
      <c r="Q167" s="169">
        <f t="shared" si="60"/>
        <v>3.54</v>
      </c>
      <c r="R167" s="169">
        <f t="shared" si="60"/>
        <v>3.54</v>
      </c>
      <c r="S167" s="169">
        <f t="shared" si="60"/>
        <v>3.54</v>
      </c>
      <c r="T167" s="169">
        <f t="shared" si="60"/>
        <v>3.54</v>
      </c>
      <c r="U167" s="169">
        <f t="shared" si="60"/>
        <v>3.54</v>
      </c>
      <c r="V167" s="169">
        <f t="shared" si="60"/>
        <v>3.54</v>
      </c>
      <c r="W167" s="169">
        <f t="shared" si="60"/>
        <v>3.54</v>
      </c>
      <c r="X167" s="169">
        <f t="shared" si="60"/>
        <v>3.54</v>
      </c>
      <c r="Y167" s="169">
        <f t="shared" si="60"/>
        <v>3.54</v>
      </c>
      <c r="Z167" s="169">
        <f t="shared" si="60"/>
        <v>3.54</v>
      </c>
      <c r="AA167" s="169">
        <f t="shared" si="60"/>
        <v>3.54</v>
      </c>
      <c r="AB167" s="169">
        <f t="shared" si="60"/>
        <v>3.54</v>
      </c>
      <c r="AC167" s="169">
        <f t="shared" si="60"/>
        <v>3.54</v>
      </c>
      <c r="AD167" s="169">
        <f t="shared" si="60"/>
        <v>3.54</v>
      </c>
      <c r="AE167" s="169">
        <f t="shared" si="60"/>
        <v>3.54</v>
      </c>
      <c r="AF167" s="169">
        <f t="shared" si="60"/>
        <v>3.54</v>
      </c>
      <c r="AG167" s="170">
        <f t="shared" si="60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M184" si="61">B169</f>
        <v>0</v>
      </c>
      <c r="D169" s="161">
        <f t="shared" si="61"/>
        <v>0</v>
      </c>
      <c r="E169" s="161">
        <f t="shared" si="61"/>
        <v>0</v>
      </c>
      <c r="F169" s="161">
        <f t="shared" si="61"/>
        <v>0</v>
      </c>
      <c r="G169" s="161">
        <f t="shared" si="61"/>
        <v>0</v>
      </c>
      <c r="H169" s="161">
        <f t="shared" si="61"/>
        <v>0</v>
      </c>
      <c r="I169" s="161">
        <f t="shared" si="61"/>
        <v>0</v>
      </c>
      <c r="J169" s="161">
        <f t="shared" si="61"/>
        <v>0</v>
      </c>
      <c r="K169" s="161">
        <f t="shared" si="61"/>
        <v>0</v>
      </c>
      <c r="L169" s="161">
        <f t="shared" si="61"/>
        <v>0</v>
      </c>
      <c r="M169" s="161">
        <f t="shared" si="61"/>
        <v>0</v>
      </c>
      <c r="N169" s="161">
        <f t="shared" ref="N169:O184" si="62">M169</f>
        <v>0</v>
      </c>
      <c r="O169" s="161">
        <f t="shared" si="62"/>
        <v>0</v>
      </c>
      <c r="P169" s="161">
        <f t="shared" ref="P169:P232" si="63">O169</f>
        <v>0</v>
      </c>
      <c r="Q169" s="161">
        <f t="shared" ref="Q169:Q232" si="64">P169</f>
        <v>0</v>
      </c>
      <c r="R169" s="161">
        <f t="shared" ref="R169:U232" si="65">Q169</f>
        <v>0</v>
      </c>
      <c r="S169" s="161">
        <f t="shared" si="65"/>
        <v>0</v>
      </c>
      <c r="T169" s="161">
        <f t="shared" si="65"/>
        <v>0</v>
      </c>
      <c r="U169" s="161">
        <f t="shared" si="65"/>
        <v>0</v>
      </c>
      <c r="V169" s="161">
        <f t="shared" ref="V169:Y231" si="66">U169</f>
        <v>0</v>
      </c>
      <c r="W169" s="161">
        <f t="shared" si="66"/>
        <v>0</v>
      </c>
      <c r="X169" s="161">
        <f t="shared" si="66"/>
        <v>0</v>
      </c>
      <c r="Y169" s="161">
        <f t="shared" si="66"/>
        <v>0</v>
      </c>
      <c r="Z169" s="161">
        <f t="shared" ref="Z169:AF184" si="67">Y169</f>
        <v>0</v>
      </c>
      <c r="AA169" s="161">
        <f t="shared" si="67"/>
        <v>0</v>
      </c>
      <c r="AB169" s="161">
        <f t="shared" si="67"/>
        <v>0</v>
      </c>
      <c r="AC169" s="161">
        <f t="shared" si="67"/>
        <v>0</v>
      </c>
      <c r="AD169" s="161">
        <f t="shared" si="67"/>
        <v>0</v>
      </c>
      <c r="AE169" s="161">
        <f t="shared" si="67"/>
        <v>0</v>
      </c>
      <c r="AF169" s="161">
        <f t="shared" si="67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61"/>
        <v>0</v>
      </c>
      <c r="D170" s="163">
        <f t="shared" si="61"/>
        <v>0</v>
      </c>
      <c r="E170" s="163">
        <f t="shared" si="61"/>
        <v>0</v>
      </c>
      <c r="F170" s="163">
        <f t="shared" si="61"/>
        <v>0</v>
      </c>
      <c r="G170" s="163">
        <f t="shared" si="61"/>
        <v>0</v>
      </c>
      <c r="H170" s="163">
        <f t="shared" si="61"/>
        <v>0</v>
      </c>
      <c r="I170" s="163">
        <f t="shared" si="61"/>
        <v>0</v>
      </c>
      <c r="J170" s="163">
        <f t="shared" si="61"/>
        <v>0</v>
      </c>
      <c r="K170" s="163">
        <f t="shared" si="61"/>
        <v>0</v>
      </c>
      <c r="L170" s="163">
        <f t="shared" si="61"/>
        <v>0</v>
      </c>
      <c r="M170" s="163">
        <f t="shared" si="61"/>
        <v>0</v>
      </c>
      <c r="N170" s="163">
        <f t="shared" si="62"/>
        <v>0</v>
      </c>
      <c r="O170" s="163">
        <f t="shared" si="62"/>
        <v>0</v>
      </c>
      <c r="P170" s="163">
        <f t="shared" si="63"/>
        <v>0</v>
      </c>
      <c r="Q170" s="163">
        <f t="shared" si="64"/>
        <v>0</v>
      </c>
      <c r="R170" s="163">
        <f t="shared" si="65"/>
        <v>0</v>
      </c>
      <c r="S170" s="163">
        <f t="shared" si="65"/>
        <v>0</v>
      </c>
      <c r="T170" s="163">
        <f t="shared" si="65"/>
        <v>0</v>
      </c>
      <c r="U170" s="163">
        <f t="shared" si="65"/>
        <v>0</v>
      </c>
      <c r="V170" s="163">
        <f t="shared" si="66"/>
        <v>0</v>
      </c>
      <c r="W170" s="163">
        <f t="shared" si="66"/>
        <v>0</v>
      </c>
      <c r="X170" s="163">
        <f t="shared" si="66"/>
        <v>0</v>
      </c>
      <c r="Y170" s="163">
        <f t="shared" si="66"/>
        <v>0</v>
      </c>
      <c r="Z170" s="163">
        <f t="shared" si="67"/>
        <v>0</v>
      </c>
      <c r="AA170" s="163">
        <f t="shared" si="67"/>
        <v>0</v>
      </c>
      <c r="AB170" s="163">
        <f t="shared" si="67"/>
        <v>0</v>
      </c>
      <c r="AC170" s="163">
        <f t="shared" si="67"/>
        <v>0</v>
      </c>
      <c r="AD170" s="163">
        <f t="shared" si="67"/>
        <v>0</v>
      </c>
      <c r="AE170" s="163">
        <f t="shared" si="67"/>
        <v>0</v>
      </c>
      <c r="AF170" s="163">
        <f t="shared" si="67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61"/>
        <v>0</v>
      </c>
      <c r="D171" s="163">
        <f t="shared" si="61"/>
        <v>0</v>
      </c>
      <c r="E171" s="163">
        <f t="shared" si="61"/>
        <v>0</v>
      </c>
      <c r="F171" s="163">
        <f t="shared" si="61"/>
        <v>0</v>
      </c>
      <c r="G171" s="163">
        <f t="shared" si="61"/>
        <v>0</v>
      </c>
      <c r="H171" s="163">
        <f t="shared" si="61"/>
        <v>0</v>
      </c>
      <c r="I171" s="163">
        <f t="shared" si="61"/>
        <v>0</v>
      </c>
      <c r="J171" s="163">
        <f t="shared" si="61"/>
        <v>0</v>
      </c>
      <c r="K171" s="163">
        <f t="shared" si="61"/>
        <v>0</v>
      </c>
      <c r="L171" s="163">
        <f t="shared" si="61"/>
        <v>0</v>
      </c>
      <c r="M171" s="163">
        <f t="shared" si="61"/>
        <v>0</v>
      </c>
      <c r="N171" s="163">
        <f t="shared" si="62"/>
        <v>0</v>
      </c>
      <c r="O171" s="163">
        <f t="shared" si="62"/>
        <v>0</v>
      </c>
      <c r="P171" s="163">
        <f t="shared" si="63"/>
        <v>0</v>
      </c>
      <c r="Q171" s="163">
        <f t="shared" si="64"/>
        <v>0</v>
      </c>
      <c r="R171" s="163">
        <f t="shared" si="65"/>
        <v>0</v>
      </c>
      <c r="S171" s="163">
        <f t="shared" si="65"/>
        <v>0</v>
      </c>
      <c r="T171" s="163">
        <f t="shared" si="65"/>
        <v>0</v>
      </c>
      <c r="U171" s="163">
        <f t="shared" si="65"/>
        <v>0</v>
      </c>
      <c r="V171" s="163">
        <f t="shared" si="66"/>
        <v>0</v>
      </c>
      <c r="W171" s="163">
        <f t="shared" si="66"/>
        <v>0</v>
      </c>
      <c r="X171" s="163">
        <f t="shared" si="66"/>
        <v>0</v>
      </c>
      <c r="Y171" s="163">
        <f t="shared" si="66"/>
        <v>0</v>
      </c>
      <c r="Z171" s="163">
        <f t="shared" si="67"/>
        <v>0</v>
      </c>
      <c r="AA171" s="163">
        <f t="shared" si="67"/>
        <v>0</v>
      </c>
      <c r="AB171" s="163">
        <f t="shared" si="67"/>
        <v>0</v>
      </c>
      <c r="AC171" s="163">
        <f t="shared" si="67"/>
        <v>0</v>
      </c>
      <c r="AD171" s="163">
        <f t="shared" si="67"/>
        <v>0</v>
      </c>
      <c r="AE171" s="163">
        <f t="shared" si="67"/>
        <v>0</v>
      </c>
      <c r="AF171" s="163">
        <f t="shared" si="67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61"/>
        <v>0</v>
      </c>
      <c r="D172" s="163">
        <f t="shared" si="61"/>
        <v>0</v>
      </c>
      <c r="E172" s="163">
        <f t="shared" si="61"/>
        <v>0</v>
      </c>
      <c r="F172" s="163">
        <f t="shared" si="61"/>
        <v>0</v>
      </c>
      <c r="G172" s="163">
        <f t="shared" si="61"/>
        <v>0</v>
      </c>
      <c r="H172" s="163">
        <f t="shared" si="61"/>
        <v>0</v>
      </c>
      <c r="I172" s="163">
        <f t="shared" si="61"/>
        <v>0</v>
      </c>
      <c r="J172" s="163">
        <f t="shared" si="61"/>
        <v>0</v>
      </c>
      <c r="K172" s="163">
        <f t="shared" si="61"/>
        <v>0</v>
      </c>
      <c r="L172" s="163">
        <f t="shared" si="61"/>
        <v>0</v>
      </c>
      <c r="M172" s="163">
        <f t="shared" si="61"/>
        <v>0</v>
      </c>
      <c r="N172" s="163">
        <f t="shared" si="62"/>
        <v>0</v>
      </c>
      <c r="O172" s="163">
        <f t="shared" si="62"/>
        <v>0</v>
      </c>
      <c r="P172" s="163">
        <f t="shared" si="63"/>
        <v>0</v>
      </c>
      <c r="Q172" s="163">
        <f t="shared" si="64"/>
        <v>0</v>
      </c>
      <c r="R172" s="163">
        <f t="shared" si="65"/>
        <v>0</v>
      </c>
      <c r="S172" s="163">
        <f t="shared" si="65"/>
        <v>0</v>
      </c>
      <c r="T172" s="163">
        <f t="shared" si="65"/>
        <v>0</v>
      </c>
      <c r="U172" s="163">
        <f t="shared" si="65"/>
        <v>0</v>
      </c>
      <c r="V172" s="163">
        <f t="shared" si="66"/>
        <v>0</v>
      </c>
      <c r="W172" s="163">
        <f t="shared" si="66"/>
        <v>0</v>
      </c>
      <c r="X172" s="163">
        <f t="shared" si="66"/>
        <v>0</v>
      </c>
      <c r="Y172" s="163">
        <f t="shared" ref="Y172:Y231" si="68">X172</f>
        <v>0</v>
      </c>
      <c r="Z172" s="163">
        <f t="shared" si="67"/>
        <v>0</v>
      </c>
      <c r="AA172" s="163">
        <f t="shared" si="67"/>
        <v>0</v>
      </c>
      <c r="AB172" s="163">
        <f t="shared" si="67"/>
        <v>0</v>
      </c>
      <c r="AC172" s="163">
        <f t="shared" si="67"/>
        <v>0</v>
      </c>
      <c r="AD172" s="163">
        <f t="shared" si="67"/>
        <v>0</v>
      </c>
      <c r="AE172" s="163">
        <f t="shared" si="67"/>
        <v>0</v>
      </c>
      <c r="AF172" s="163">
        <f t="shared" si="67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61"/>
        <v>0</v>
      </c>
      <c r="D173" s="163">
        <f t="shared" si="61"/>
        <v>0</v>
      </c>
      <c r="E173" s="163">
        <f t="shared" si="61"/>
        <v>0</v>
      </c>
      <c r="F173" s="163">
        <f t="shared" si="61"/>
        <v>0</v>
      </c>
      <c r="G173" s="163">
        <f t="shared" si="61"/>
        <v>0</v>
      </c>
      <c r="H173" s="163">
        <f t="shared" si="61"/>
        <v>0</v>
      </c>
      <c r="I173" s="163">
        <f t="shared" si="61"/>
        <v>0</v>
      </c>
      <c r="J173" s="163">
        <f t="shared" si="61"/>
        <v>0</v>
      </c>
      <c r="K173" s="163">
        <f t="shared" si="61"/>
        <v>0</v>
      </c>
      <c r="L173" s="163">
        <f t="shared" si="61"/>
        <v>0</v>
      </c>
      <c r="M173" s="163">
        <f t="shared" si="61"/>
        <v>0</v>
      </c>
      <c r="N173" s="163">
        <f t="shared" si="62"/>
        <v>0</v>
      </c>
      <c r="O173" s="163">
        <f t="shared" si="62"/>
        <v>0</v>
      </c>
      <c r="P173" s="163">
        <f t="shared" si="63"/>
        <v>0</v>
      </c>
      <c r="Q173" s="163">
        <f t="shared" si="64"/>
        <v>0</v>
      </c>
      <c r="R173" s="163">
        <f t="shared" si="65"/>
        <v>0</v>
      </c>
      <c r="S173" s="163">
        <f t="shared" si="65"/>
        <v>0</v>
      </c>
      <c r="T173" s="163">
        <f t="shared" si="65"/>
        <v>0</v>
      </c>
      <c r="U173" s="163">
        <f t="shared" si="65"/>
        <v>0</v>
      </c>
      <c r="V173" s="163">
        <f t="shared" si="66"/>
        <v>0</v>
      </c>
      <c r="W173" s="163">
        <f t="shared" si="66"/>
        <v>0</v>
      </c>
      <c r="X173" s="163">
        <f t="shared" si="66"/>
        <v>0</v>
      </c>
      <c r="Y173" s="163">
        <f t="shared" si="68"/>
        <v>0</v>
      </c>
      <c r="Z173" s="163">
        <f t="shared" si="67"/>
        <v>0</v>
      </c>
      <c r="AA173" s="163">
        <f t="shared" si="67"/>
        <v>0</v>
      </c>
      <c r="AB173" s="163">
        <f t="shared" si="67"/>
        <v>0</v>
      </c>
      <c r="AC173" s="163">
        <f t="shared" si="67"/>
        <v>0</v>
      </c>
      <c r="AD173" s="163">
        <f t="shared" si="67"/>
        <v>0</v>
      </c>
      <c r="AE173" s="163">
        <f t="shared" si="67"/>
        <v>0</v>
      </c>
      <c r="AF173" s="163">
        <f t="shared" si="67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61"/>
        <v>0</v>
      </c>
      <c r="D174" s="163">
        <f t="shared" si="61"/>
        <v>0</v>
      </c>
      <c r="E174" s="163">
        <f t="shared" si="61"/>
        <v>0</v>
      </c>
      <c r="F174" s="163">
        <f t="shared" si="61"/>
        <v>0</v>
      </c>
      <c r="G174" s="163">
        <f t="shared" si="61"/>
        <v>0</v>
      </c>
      <c r="H174" s="163">
        <f t="shared" si="61"/>
        <v>0</v>
      </c>
      <c r="I174" s="163">
        <f t="shared" si="61"/>
        <v>0</v>
      </c>
      <c r="J174" s="163">
        <f t="shared" si="61"/>
        <v>0</v>
      </c>
      <c r="K174" s="163">
        <f t="shared" si="61"/>
        <v>0</v>
      </c>
      <c r="L174" s="163">
        <f t="shared" si="61"/>
        <v>0</v>
      </c>
      <c r="M174" s="163">
        <f t="shared" si="61"/>
        <v>0</v>
      </c>
      <c r="N174" s="163">
        <f t="shared" si="62"/>
        <v>0</v>
      </c>
      <c r="O174" s="163">
        <f t="shared" si="62"/>
        <v>0</v>
      </c>
      <c r="P174" s="163">
        <f t="shared" si="63"/>
        <v>0</v>
      </c>
      <c r="Q174" s="163">
        <f t="shared" si="64"/>
        <v>0</v>
      </c>
      <c r="R174" s="163">
        <f t="shared" si="65"/>
        <v>0</v>
      </c>
      <c r="S174" s="163">
        <f t="shared" si="65"/>
        <v>0</v>
      </c>
      <c r="T174" s="163">
        <f t="shared" si="65"/>
        <v>0</v>
      </c>
      <c r="U174" s="163">
        <f t="shared" si="65"/>
        <v>0</v>
      </c>
      <c r="V174" s="163">
        <f t="shared" si="66"/>
        <v>0</v>
      </c>
      <c r="W174" s="163">
        <f t="shared" si="66"/>
        <v>0</v>
      </c>
      <c r="X174" s="163">
        <f t="shared" si="66"/>
        <v>0</v>
      </c>
      <c r="Y174" s="163">
        <f t="shared" si="68"/>
        <v>0</v>
      </c>
      <c r="Z174" s="163">
        <f t="shared" si="67"/>
        <v>0</v>
      </c>
      <c r="AA174" s="163">
        <f t="shared" si="67"/>
        <v>0</v>
      </c>
      <c r="AB174" s="163">
        <f t="shared" si="67"/>
        <v>0</v>
      </c>
      <c r="AC174" s="163">
        <f t="shared" si="67"/>
        <v>0</v>
      </c>
      <c r="AD174" s="163">
        <f t="shared" si="67"/>
        <v>0</v>
      </c>
      <c r="AE174" s="163">
        <f t="shared" si="67"/>
        <v>0</v>
      </c>
      <c r="AF174" s="163">
        <f t="shared" si="67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61"/>
        <v>0</v>
      </c>
      <c r="D175" s="163">
        <f t="shared" si="61"/>
        <v>0</v>
      </c>
      <c r="E175" s="163">
        <f t="shared" si="61"/>
        <v>0</v>
      </c>
      <c r="F175" s="163">
        <f t="shared" si="61"/>
        <v>0</v>
      </c>
      <c r="G175" s="163">
        <f t="shared" si="61"/>
        <v>0</v>
      </c>
      <c r="H175" s="163">
        <f t="shared" si="61"/>
        <v>0</v>
      </c>
      <c r="I175" s="163">
        <f t="shared" si="61"/>
        <v>0</v>
      </c>
      <c r="J175" s="163">
        <f t="shared" si="61"/>
        <v>0</v>
      </c>
      <c r="K175" s="163">
        <f t="shared" si="61"/>
        <v>0</v>
      </c>
      <c r="L175" s="163">
        <f t="shared" si="61"/>
        <v>0</v>
      </c>
      <c r="M175" s="163">
        <f t="shared" si="61"/>
        <v>0</v>
      </c>
      <c r="N175" s="163">
        <f t="shared" si="62"/>
        <v>0</v>
      </c>
      <c r="O175" s="163">
        <f t="shared" si="62"/>
        <v>0</v>
      </c>
      <c r="P175" s="163">
        <f t="shared" si="63"/>
        <v>0</v>
      </c>
      <c r="Q175" s="163">
        <f t="shared" si="64"/>
        <v>0</v>
      </c>
      <c r="R175" s="163">
        <f t="shared" si="65"/>
        <v>0</v>
      </c>
      <c r="S175" s="163">
        <f t="shared" si="65"/>
        <v>0</v>
      </c>
      <c r="T175" s="163">
        <f t="shared" si="65"/>
        <v>0</v>
      </c>
      <c r="U175" s="163">
        <f t="shared" si="65"/>
        <v>0</v>
      </c>
      <c r="V175" s="163">
        <f t="shared" si="66"/>
        <v>0</v>
      </c>
      <c r="W175" s="163">
        <f t="shared" si="66"/>
        <v>0</v>
      </c>
      <c r="X175" s="163">
        <f t="shared" si="66"/>
        <v>0</v>
      </c>
      <c r="Y175" s="163">
        <f t="shared" si="68"/>
        <v>0</v>
      </c>
      <c r="Z175" s="163">
        <f t="shared" si="67"/>
        <v>0</v>
      </c>
      <c r="AA175" s="163">
        <f t="shared" si="67"/>
        <v>0</v>
      </c>
      <c r="AB175" s="163">
        <f t="shared" si="67"/>
        <v>0</v>
      </c>
      <c r="AC175" s="163">
        <f t="shared" si="67"/>
        <v>0</v>
      </c>
      <c r="AD175" s="163">
        <f t="shared" si="67"/>
        <v>0</v>
      </c>
      <c r="AE175" s="163">
        <f t="shared" si="67"/>
        <v>0</v>
      </c>
      <c r="AF175" s="163">
        <f t="shared" si="67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61"/>
        <v>0</v>
      </c>
      <c r="D176" s="163">
        <f t="shared" si="61"/>
        <v>0</v>
      </c>
      <c r="E176" s="163">
        <f t="shared" si="61"/>
        <v>0</v>
      </c>
      <c r="F176" s="163">
        <f t="shared" si="61"/>
        <v>0</v>
      </c>
      <c r="G176" s="163">
        <f t="shared" si="61"/>
        <v>0</v>
      </c>
      <c r="H176" s="163">
        <f t="shared" si="61"/>
        <v>0</v>
      </c>
      <c r="I176" s="163">
        <f t="shared" si="61"/>
        <v>0</v>
      </c>
      <c r="J176" s="163">
        <f t="shared" si="61"/>
        <v>0</v>
      </c>
      <c r="K176" s="163">
        <f t="shared" si="61"/>
        <v>0</v>
      </c>
      <c r="L176" s="163">
        <f t="shared" si="61"/>
        <v>0</v>
      </c>
      <c r="M176" s="163">
        <f t="shared" si="61"/>
        <v>0</v>
      </c>
      <c r="N176" s="163">
        <f t="shared" si="62"/>
        <v>0</v>
      </c>
      <c r="O176" s="163">
        <f t="shared" si="62"/>
        <v>0</v>
      </c>
      <c r="P176" s="163">
        <f t="shared" si="63"/>
        <v>0</v>
      </c>
      <c r="Q176" s="163">
        <f t="shared" si="64"/>
        <v>0</v>
      </c>
      <c r="R176" s="163">
        <f t="shared" si="65"/>
        <v>0</v>
      </c>
      <c r="S176" s="163">
        <f t="shared" si="65"/>
        <v>0</v>
      </c>
      <c r="T176" s="163">
        <f t="shared" si="65"/>
        <v>0</v>
      </c>
      <c r="U176" s="163">
        <f t="shared" si="65"/>
        <v>0</v>
      </c>
      <c r="V176" s="163">
        <f t="shared" si="66"/>
        <v>0</v>
      </c>
      <c r="W176" s="163">
        <f t="shared" si="66"/>
        <v>0</v>
      </c>
      <c r="X176" s="163">
        <f t="shared" si="66"/>
        <v>0</v>
      </c>
      <c r="Y176" s="163">
        <f t="shared" si="68"/>
        <v>0</v>
      </c>
      <c r="Z176" s="163">
        <f t="shared" si="67"/>
        <v>0</v>
      </c>
      <c r="AA176" s="163">
        <f t="shared" si="67"/>
        <v>0</v>
      </c>
      <c r="AB176" s="163">
        <f t="shared" si="67"/>
        <v>0</v>
      </c>
      <c r="AC176" s="163">
        <f t="shared" si="67"/>
        <v>0</v>
      </c>
      <c r="AD176" s="163">
        <f t="shared" si="67"/>
        <v>0</v>
      </c>
      <c r="AE176" s="163">
        <f t="shared" si="67"/>
        <v>0</v>
      </c>
      <c r="AF176" s="163">
        <f t="shared" si="67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61"/>
        <v>0</v>
      </c>
      <c r="D177" s="163">
        <f t="shared" si="61"/>
        <v>0</v>
      </c>
      <c r="E177" s="163">
        <f t="shared" si="61"/>
        <v>0</v>
      </c>
      <c r="F177" s="163">
        <f t="shared" si="61"/>
        <v>0</v>
      </c>
      <c r="G177" s="163">
        <f t="shared" si="61"/>
        <v>0</v>
      </c>
      <c r="H177" s="163">
        <f t="shared" si="61"/>
        <v>0</v>
      </c>
      <c r="I177" s="163">
        <f t="shared" si="61"/>
        <v>0</v>
      </c>
      <c r="J177" s="163">
        <f t="shared" si="61"/>
        <v>0</v>
      </c>
      <c r="K177" s="163">
        <f t="shared" si="61"/>
        <v>0</v>
      </c>
      <c r="L177" s="163">
        <f t="shared" si="61"/>
        <v>0</v>
      </c>
      <c r="M177" s="163">
        <f t="shared" si="61"/>
        <v>0</v>
      </c>
      <c r="N177" s="163">
        <f t="shared" si="62"/>
        <v>0</v>
      </c>
      <c r="O177" s="163">
        <f t="shared" si="62"/>
        <v>0</v>
      </c>
      <c r="P177" s="163">
        <f t="shared" si="63"/>
        <v>0</v>
      </c>
      <c r="Q177" s="163">
        <f t="shared" si="64"/>
        <v>0</v>
      </c>
      <c r="R177" s="163">
        <f t="shared" si="65"/>
        <v>0</v>
      </c>
      <c r="S177" s="163">
        <f t="shared" si="65"/>
        <v>0</v>
      </c>
      <c r="T177" s="163">
        <f t="shared" si="65"/>
        <v>0</v>
      </c>
      <c r="U177" s="163">
        <f t="shared" si="65"/>
        <v>0</v>
      </c>
      <c r="V177" s="163">
        <f t="shared" si="66"/>
        <v>0</v>
      </c>
      <c r="W177" s="163">
        <f t="shared" si="66"/>
        <v>0</v>
      </c>
      <c r="X177" s="163">
        <f t="shared" si="66"/>
        <v>0</v>
      </c>
      <c r="Y177" s="163">
        <f t="shared" si="68"/>
        <v>0</v>
      </c>
      <c r="Z177" s="163">
        <f t="shared" si="67"/>
        <v>0</v>
      </c>
      <c r="AA177" s="163">
        <f t="shared" si="67"/>
        <v>0</v>
      </c>
      <c r="AB177" s="163">
        <f t="shared" si="67"/>
        <v>0</v>
      </c>
      <c r="AC177" s="163">
        <f t="shared" si="67"/>
        <v>0</v>
      </c>
      <c r="AD177" s="163">
        <f t="shared" si="67"/>
        <v>0</v>
      </c>
      <c r="AE177" s="163">
        <f t="shared" si="67"/>
        <v>0</v>
      </c>
      <c r="AF177" s="163">
        <f t="shared" si="67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61"/>
        <v>0</v>
      </c>
      <c r="D178" s="163">
        <f t="shared" si="61"/>
        <v>0</v>
      </c>
      <c r="E178" s="163">
        <f t="shared" si="61"/>
        <v>0</v>
      </c>
      <c r="F178" s="163">
        <f t="shared" si="61"/>
        <v>0</v>
      </c>
      <c r="G178" s="163">
        <f t="shared" si="61"/>
        <v>0</v>
      </c>
      <c r="H178" s="163">
        <f t="shared" si="61"/>
        <v>0</v>
      </c>
      <c r="I178" s="163">
        <f t="shared" si="61"/>
        <v>0</v>
      </c>
      <c r="J178" s="163">
        <f t="shared" si="61"/>
        <v>0</v>
      </c>
      <c r="K178" s="163">
        <f t="shared" si="61"/>
        <v>0</v>
      </c>
      <c r="L178" s="163">
        <f t="shared" si="61"/>
        <v>0</v>
      </c>
      <c r="M178" s="163">
        <f t="shared" si="61"/>
        <v>0</v>
      </c>
      <c r="N178" s="163">
        <f t="shared" si="62"/>
        <v>0</v>
      </c>
      <c r="O178" s="163">
        <f t="shared" si="62"/>
        <v>0</v>
      </c>
      <c r="P178" s="163">
        <f t="shared" si="63"/>
        <v>0</v>
      </c>
      <c r="Q178" s="163">
        <f t="shared" si="64"/>
        <v>0</v>
      </c>
      <c r="R178" s="163">
        <f t="shared" si="65"/>
        <v>0</v>
      </c>
      <c r="S178" s="163">
        <f t="shared" si="65"/>
        <v>0</v>
      </c>
      <c r="T178" s="163">
        <f t="shared" si="65"/>
        <v>0</v>
      </c>
      <c r="U178" s="163">
        <f t="shared" si="65"/>
        <v>0</v>
      </c>
      <c r="V178" s="163">
        <f t="shared" si="66"/>
        <v>0</v>
      </c>
      <c r="W178" s="163">
        <f t="shared" si="66"/>
        <v>0</v>
      </c>
      <c r="X178" s="163">
        <f t="shared" si="66"/>
        <v>0</v>
      </c>
      <c r="Y178" s="163">
        <f t="shared" si="68"/>
        <v>0</v>
      </c>
      <c r="Z178" s="163">
        <f t="shared" si="67"/>
        <v>0</v>
      </c>
      <c r="AA178" s="163">
        <f t="shared" si="67"/>
        <v>0</v>
      </c>
      <c r="AB178" s="163">
        <f t="shared" si="67"/>
        <v>0</v>
      </c>
      <c r="AC178" s="163">
        <f t="shared" si="67"/>
        <v>0</v>
      </c>
      <c r="AD178" s="163">
        <f t="shared" si="67"/>
        <v>0</v>
      </c>
      <c r="AE178" s="163">
        <f t="shared" si="67"/>
        <v>0</v>
      </c>
      <c r="AF178" s="163">
        <f t="shared" si="67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61"/>
        <v>0</v>
      </c>
      <c r="D179" s="163">
        <f t="shared" si="61"/>
        <v>0</v>
      </c>
      <c r="E179" s="163">
        <f t="shared" si="61"/>
        <v>0</v>
      </c>
      <c r="F179" s="163">
        <f t="shared" si="61"/>
        <v>0</v>
      </c>
      <c r="G179" s="163">
        <f t="shared" si="61"/>
        <v>0</v>
      </c>
      <c r="H179" s="163">
        <f t="shared" si="61"/>
        <v>0</v>
      </c>
      <c r="I179" s="163">
        <f t="shared" si="61"/>
        <v>0</v>
      </c>
      <c r="J179" s="163">
        <f t="shared" si="61"/>
        <v>0</v>
      </c>
      <c r="K179" s="163">
        <f t="shared" si="61"/>
        <v>0</v>
      </c>
      <c r="L179" s="163">
        <f t="shared" si="61"/>
        <v>0</v>
      </c>
      <c r="M179" s="163">
        <f t="shared" si="61"/>
        <v>0</v>
      </c>
      <c r="N179" s="163">
        <f t="shared" si="62"/>
        <v>0</v>
      </c>
      <c r="O179" s="163">
        <f t="shared" si="62"/>
        <v>0</v>
      </c>
      <c r="P179" s="163">
        <f t="shared" si="63"/>
        <v>0</v>
      </c>
      <c r="Q179" s="163">
        <f t="shared" si="64"/>
        <v>0</v>
      </c>
      <c r="R179" s="163">
        <f t="shared" si="65"/>
        <v>0</v>
      </c>
      <c r="S179" s="163">
        <f t="shared" si="65"/>
        <v>0</v>
      </c>
      <c r="T179" s="163">
        <f t="shared" si="65"/>
        <v>0</v>
      </c>
      <c r="U179" s="163">
        <f t="shared" si="65"/>
        <v>0</v>
      </c>
      <c r="V179" s="163">
        <f t="shared" si="66"/>
        <v>0</v>
      </c>
      <c r="W179" s="163">
        <f t="shared" si="66"/>
        <v>0</v>
      </c>
      <c r="X179" s="163">
        <f t="shared" si="66"/>
        <v>0</v>
      </c>
      <c r="Y179" s="163">
        <f t="shared" si="68"/>
        <v>0</v>
      </c>
      <c r="Z179" s="163">
        <f t="shared" si="67"/>
        <v>0</v>
      </c>
      <c r="AA179" s="163">
        <f t="shared" si="67"/>
        <v>0</v>
      </c>
      <c r="AB179" s="163">
        <f t="shared" si="67"/>
        <v>0</v>
      </c>
      <c r="AC179" s="163">
        <f t="shared" si="67"/>
        <v>0</v>
      </c>
      <c r="AD179" s="163">
        <f t="shared" si="67"/>
        <v>0</v>
      </c>
      <c r="AE179" s="163">
        <f t="shared" si="67"/>
        <v>0</v>
      </c>
      <c r="AF179" s="163">
        <f t="shared" si="67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61"/>
        <v>0</v>
      </c>
      <c r="D180" s="163">
        <f t="shared" si="61"/>
        <v>0</v>
      </c>
      <c r="E180" s="163">
        <f t="shared" si="61"/>
        <v>0</v>
      </c>
      <c r="F180" s="163">
        <f t="shared" si="61"/>
        <v>0</v>
      </c>
      <c r="G180" s="163">
        <f t="shared" si="61"/>
        <v>0</v>
      </c>
      <c r="H180" s="163">
        <f t="shared" si="61"/>
        <v>0</v>
      </c>
      <c r="I180" s="163">
        <f t="shared" si="61"/>
        <v>0</v>
      </c>
      <c r="J180" s="163">
        <f t="shared" si="61"/>
        <v>0</v>
      </c>
      <c r="K180" s="163">
        <f t="shared" si="61"/>
        <v>0</v>
      </c>
      <c r="L180" s="163">
        <f t="shared" si="61"/>
        <v>0</v>
      </c>
      <c r="M180" s="163">
        <f t="shared" si="61"/>
        <v>0</v>
      </c>
      <c r="N180" s="163">
        <f t="shared" si="62"/>
        <v>0</v>
      </c>
      <c r="O180" s="163">
        <f t="shared" si="62"/>
        <v>0</v>
      </c>
      <c r="P180" s="163">
        <f t="shared" si="63"/>
        <v>0</v>
      </c>
      <c r="Q180" s="163">
        <f t="shared" si="64"/>
        <v>0</v>
      </c>
      <c r="R180" s="163">
        <f t="shared" si="65"/>
        <v>0</v>
      </c>
      <c r="S180" s="163">
        <f t="shared" si="65"/>
        <v>0</v>
      </c>
      <c r="T180" s="163">
        <f t="shared" si="65"/>
        <v>0</v>
      </c>
      <c r="U180" s="163">
        <f t="shared" si="65"/>
        <v>0</v>
      </c>
      <c r="V180" s="163">
        <f t="shared" si="66"/>
        <v>0</v>
      </c>
      <c r="W180" s="163">
        <f t="shared" si="66"/>
        <v>0</v>
      </c>
      <c r="X180" s="163">
        <f t="shared" si="66"/>
        <v>0</v>
      </c>
      <c r="Y180" s="163">
        <f t="shared" si="68"/>
        <v>0</v>
      </c>
      <c r="Z180" s="163">
        <f t="shared" si="67"/>
        <v>0</v>
      </c>
      <c r="AA180" s="163">
        <f t="shared" si="67"/>
        <v>0</v>
      </c>
      <c r="AB180" s="163">
        <f t="shared" si="67"/>
        <v>0</v>
      </c>
      <c r="AC180" s="163">
        <f t="shared" si="67"/>
        <v>0</v>
      </c>
      <c r="AD180" s="163">
        <f t="shared" si="67"/>
        <v>0</v>
      </c>
      <c r="AE180" s="163">
        <f t="shared" si="67"/>
        <v>0</v>
      </c>
      <c r="AF180" s="163">
        <f t="shared" si="67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61"/>
        <v>0</v>
      </c>
      <c r="D181" s="163">
        <f t="shared" si="61"/>
        <v>0</v>
      </c>
      <c r="E181" s="163">
        <f t="shared" si="61"/>
        <v>0</v>
      </c>
      <c r="F181" s="163">
        <f t="shared" si="61"/>
        <v>0</v>
      </c>
      <c r="G181" s="163">
        <f t="shared" si="61"/>
        <v>0</v>
      </c>
      <c r="H181" s="163">
        <f t="shared" si="61"/>
        <v>0</v>
      </c>
      <c r="I181" s="163">
        <f t="shared" si="61"/>
        <v>0</v>
      </c>
      <c r="J181" s="163">
        <f t="shared" si="61"/>
        <v>0</v>
      </c>
      <c r="K181" s="163">
        <f t="shared" si="61"/>
        <v>0</v>
      </c>
      <c r="L181" s="163">
        <f t="shared" si="61"/>
        <v>0</v>
      </c>
      <c r="M181" s="163">
        <f t="shared" si="61"/>
        <v>0</v>
      </c>
      <c r="N181" s="163">
        <f t="shared" si="62"/>
        <v>0</v>
      </c>
      <c r="O181" s="163">
        <f t="shared" si="62"/>
        <v>0</v>
      </c>
      <c r="P181" s="163">
        <f t="shared" si="63"/>
        <v>0</v>
      </c>
      <c r="Q181" s="163">
        <f t="shared" si="64"/>
        <v>0</v>
      </c>
      <c r="R181" s="163">
        <f t="shared" si="65"/>
        <v>0</v>
      </c>
      <c r="S181" s="163">
        <f t="shared" si="65"/>
        <v>0</v>
      </c>
      <c r="T181" s="163">
        <f t="shared" si="65"/>
        <v>0</v>
      </c>
      <c r="U181" s="163">
        <f t="shared" si="65"/>
        <v>0</v>
      </c>
      <c r="V181" s="163">
        <f t="shared" si="66"/>
        <v>0</v>
      </c>
      <c r="W181" s="163">
        <f t="shared" si="66"/>
        <v>0</v>
      </c>
      <c r="X181" s="163">
        <f t="shared" si="66"/>
        <v>0</v>
      </c>
      <c r="Y181" s="163">
        <f t="shared" si="68"/>
        <v>0</v>
      </c>
      <c r="Z181" s="163">
        <f t="shared" si="67"/>
        <v>0</v>
      </c>
      <c r="AA181" s="163">
        <f t="shared" si="67"/>
        <v>0</v>
      </c>
      <c r="AB181" s="163">
        <f t="shared" si="67"/>
        <v>0</v>
      </c>
      <c r="AC181" s="163">
        <f t="shared" si="67"/>
        <v>0</v>
      </c>
      <c r="AD181" s="163">
        <f t="shared" si="67"/>
        <v>0</v>
      </c>
      <c r="AE181" s="163">
        <f t="shared" si="67"/>
        <v>0</v>
      </c>
      <c r="AF181" s="163">
        <f t="shared" si="67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61"/>
        <v>0</v>
      </c>
      <c r="D182" s="163">
        <f t="shared" si="61"/>
        <v>0</v>
      </c>
      <c r="E182" s="163">
        <f t="shared" si="61"/>
        <v>0</v>
      </c>
      <c r="F182" s="163">
        <f t="shared" si="61"/>
        <v>0</v>
      </c>
      <c r="G182" s="163">
        <f t="shared" si="61"/>
        <v>0</v>
      </c>
      <c r="H182" s="163">
        <f t="shared" si="61"/>
        <v>0</v>
      </c>
      <c r="I182" s="163">
        <f t="shared" si="61"/>
        <v>0</v>
      </c>
      <c r="J182" s="163">
        <f t="shared" si="61"/>
        <v>0</v>
      </c>
      <c r="K182" s="163">
        <f t="shared" si="61"/>
        <v>0</v>
      </c>
      <c r="L182" s="163">
        <f t="shared" si="61"/>
        <v>0</v>
      </c>
      <c r="M182" s="163">
        <f t="shared" si="61"/>
        <v>0</v>
      </c>
      <c r="N182" s="163">
        <f t="shared" si="62"/>
        <v>0</v>
      </c>
      <c r="O182" s="163">
        <f t="shared" si="62"/>
        <v>0</v>
      </c>
      <c r="P182" s="163">
        <f t="shared" si="63"/>
        <v>0</v>
      </c>
      <c r="Q182" s="163">
        <f t="shared" si="64"/>
        <v>0</v>
      </c>
      <c r="R182" s="163">
        <f t="shared" si="65"/>
        <v>0</v>
      </c>
      <c r="S182" s="163">
        <f t="shared" si="65"/>
        <v>0</v>
      </c>
      <c r="T182" s="163">
        <f t="shared" si="65"/>
        <v>0</v>
      </c>
      <c r="U182" s="163">
        <f t="shared" si="65"/>
        <v>0</v>
      </c>
      <c r="V182" s="163">
        <f t="shared" si="66"/>
        <v>0</v>
      </c>
      <c r="W182" s="163">
        <f t="shared" si="66"/>
        <v>0</v>
      </c>
      <c r="X182" s="163">
        <f t="shared" si="66"/>
        <v>0</v>
      </c>
      <c r="Y182" s="163">
        <f t="shared" si="68"/>
        <v>0</v>
      </c>
      <c r="Z182" s="163">
        <f t="shared" si="67"/>
        <v>0</v>
      </c>
      <c r="AA182" s="163">
        <f t="shared" si="67"/>
        <v>0</v>
      </c>
      <c r="AB182" s="163">
        <f t="shared" si="67"/>
        <v>0</v>
      </c>
      <c r="AC182" s="163">
        <f t="shared" si="67"/>
        <v>0</v>
      </c>
      <c r="AD182" s="163">
        <f t="shared" si="67"/>
        <v>0</v>
      </c>
      <c r="AE182" s="163">
        <f t="shared" si="67"/>
        <v>0</v>
      </c>
      <c r="AF182" s="163">
        <f t="shared" si="67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61"/>
        <v>0</v>
      </c>
      <c r="D183" s="163">
        <f t="shared" si="61"/>
        <v>0</v>
      </c>
      <c r="E183" s="163">
        <f t="shared" si="61"/>
        <v>0</v>
      </c>
      <c r="F183" s="163">
        <f t="shared" si="61"/>
        <v>0</v>
      </c>
      <c r="G183" s="163">
        <f t="shared" si="61"/>
        <v>0</v>
      </c>
      <c r="H183" s="163">
        <f t="shared" si="61"/>
        <v>0</v>
      </c>
      <c r="I183" s="163">
        <f t="shared" si="61"/>
        <v>0</v>
      </c>
      <c r="J183" s="163">
        <f t="shared" si="61"/>
        <v>0</v>
      </c>
      <c r="K183" s="163">
        <f t="shared" si="61"/>
        <v>0</v>
      </c>
      <c r="L183" s="163">
        <f t="shared" si="61"/>
        <v>0</v>
      </c>
      <c r="M183" s="163">
        <f t="shared" si="61"/>
        <v>0</v>
      </c>
      <c r="N183" s="163">
        <f t="shared" si="62"/>
        <v>0</v>
      </c>
      <c r="O183" s="163">
        <f t="shared" si="62"/>
        <v>0</v>
      </c>
      <c r="P183" s="163">
        <f t="shared" si="63"/>
        <v>0</v>
      </c>
      <c r="Q183" s="163">
        <f t="shared" si="64"/>
        <v>0</v>
      </c>
      <c r="R183" s="163">
        <f t="shared" si="65"/>
        <v>0</v>
      </c>
      <c r="S183" s="163">
        <f t="shared" si="65"/>
        <v>0</v>
      </c>
      <c r="T183" s="163">
        <f t="shared" si="65"/>
        <v>0</v>
      </c>
      <c r="U183" s="163">
        <f t="shared" si="65"/>
        <v>0</v>
      </c>
      <c r="V183" s="163">
        <f t="shared" si="66"/>
        <v>0</v>
      </c>
      <c r="W183" s="163">
        <f t="shared" si="66"/>
        <v>0</v>
      </c>
      <c r="X183" s="163">
        <f t="shared" si="66"/>
        <v>0</v>
      </c>
      <c r="Y183" s="163">
        <f t="shared" si="68"/>
        <v>0</v>
      </c>
      <c r="Z183" s="163">
        <f t="shared" si="67"/>
        <v>0</v>
      </c>
      <c r="AA183" s="163">
        <f t="shared" si="67"/>
        <v>0</v>
      </c>
      <c r="AB183" s="163">
        <f t="shared" si="67"/>
        <v>0</v>
      </c>
      <c r="AC183" s="163">
        <f t="shared" si="67"/>
        <v>0</v>
      </c>
      <c r="AD183" s="163">
        <f t="shared" si="67"/>
        <v>0</v>
      </c>
      <c r="AE183" s="163">
        <f t="shared" si="67"/>
        <v>0</v>
      </c>
      <c r="AF183" s="163">
        <f t="shared" si="67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61"/>
        <v>0</v>
      </c>
      <c r="D184" s="163">
        <f t="shared" si="61"/>
        <v>0</v>
      </c>
      <c r="E184" s="163">
        <f t="shared" si="61"/>
        <v>0</v>
      </c>
      <c r="F184" s="163">
        <f t="shared" si="61"/>
        <v>0</v>
      </c>
      <c r="G184" s="163">
        <f t="shared" si="61"/>
        <v>0</v>
      </c>
      <c r="H184" s="163">
        <f t="shared" si="61"/>
        <v>0</v>
      </c>
      <c r="I184" s="163">
        <f t="shared" si="61"/>
        <v>0</v>
      </c>
      <c r="J184" s="163">
        <f t="shared" si="61"/>
        <v>0</v>
      </c>
      <c r="K184" s="163">
        <f t="shared" si="61"/>
        <v>0</v>
      </c>
      <c r="L184" s="163">
        <f t="shared" si="61"/>
        <v>0</v>
      </c>
      <c r="M184" s="163">
        <f t="shared" si="61"/>
        <v>0</v>
      </c>
      <c r="N184" s="163">
        <f t="shared" si="62"/>
        <v>0</v>
      </c>
      <c r="O184" s="163">
        <f t="shared" si="62"/>
        <v>0</v>
      </c>
      <c r="P184" s="163">
        <f t="shared" si="63"/>
        <v>0</v>
      </c>
      <c r="Q184" s="163">
        <f t="shared" si="64"/>
        <v>0</v>
      </c>
      <c r="R184" s="163">
        <f t="shared" si="65"/>
        <v>0</v>
      </c>
      <c r="S184" s="163">
        <f t="shared" si="65"/>
        <v>0</v>
      </c>
      <c r="T184" s="163">
        <f t="shared" si="65"/>
        <v>0</v>
      </c>
      <c r="U184" s="163">
        <f t="shared" si="65"/>
        <v>0</v>
      </c>
      <c r="V184" s="163">
        <f t="shared" si="66"/>
        <v>0</v>
      </c>
      <c r="W184" s="163">
        <f t="shared" si="66"/>
        <v>0</v>
      </c>
      <c r="X184" s="163">
        <f t="shared" si="66"/>
        <v>0</v>
      </c>
      <c r="Y184" s="163">
        <f t="shared" si="68"/>
        <v>0</v>
      </c>
      <c r="Z184" s="163">
        <f t="shared" ref="Z184:AF199" si="69">Y184</f>
        <v>0</v>
      </c>
      <c r="AA184" s="163">
        <f t="shared" si="69"/>
        <v>0</v>
      </c>
      <c r="AB184" s="163">
        <f t="shared" si="67"/>
        <v>0</v>
      </c>
      <c r="AC184" s="163">
        <f t="shared" si="67"/>
        <v>0</v>
      </c>
      <c r="AD184" s="163">
        <f t="shared" si="67"/>
        <v>0</v>
      </c>
      <c r="AE184" s="163">
        <f t="shared" si="67"/>
        <v>0</v>
      </c>
      <c r="AF184" s="163">
        <f t="shared" si="67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M200" si="70">B185</f>
        <v>0</v>
      </c>
      <c r="D185" s="163">
        <f t="shared" si="70"/>
        <v>0</v>
      </c>
      <c r="E185" s="163">
        <f t="shared" si="70"/>
        <v>0</v>
      </c>
      <c r="F185" s="163">
        <f t="shared" si="70"/>
        <v>0</v>
      </c>
      <c r="G185" s="163">
        <f t="shared" si="70"/>
        <v>0</v>
      </c>
      <c r="H185" s="163">
        <f t="shared" si="70"/>
        <v>0</v>
      </c>
      <c r="I185" s="163">
        <f t="shared" si="70"/>
        <v>0</v>
      </c>
      <c r="J185" s="163">
        <f t="shared" si="70"/>
        <v>0</v>
      </c>
      <c r="K185" s="163">
        <f t="shared" si="70"/>
        <v>0</v>
      </c>
      <c r="L185" s="163">
        <f t="shared" si="70"/>
        <v>0</v>
      </c>
      <c r="M185" s="163">
        <f t="shared" si="70"/>
        <v>0</v>
      </c>
      <c r="N185" s="163">
        <f t="shared" ref="N185:O200" si="71">M185</f>
        <v>0</v>
      </c>
      <c r="O185" s="163">
        <f t="shared" si="71"/>
        <v>0</v>
      </c>
      <c r="P185" s="163">
        <f t="shared" si="63"/>
        <v>0</v>
      </c>
      <c r="Q185" s="163">
        <f t="shared" si="64"/>
        <v>0</v>
      </c>
      <c r="R185" s="163">
        <f t="shared" si="65"/>
        <v>0</v>
      </c>
      <c r="S185" s="163">
        <f t="shared" si="65"/>
        <v>0</v>
      </c>
      <c r="T185" s="163">
        <f t="shared" si="65"/>
        <v>0</v>
      </c>
      <c r="U185" s="163">
        <f t="shared" si="65"/>
        <v>0</v>
      </c>
      <c r="V185" s="163">
        <f t="shared" si="66"/>
        <v>0</v>
      </c>
      <c r="W185" s="163">
        <f t="shared" si="66"/>
        <v>0</v>
      </c>
      <c r="X185" s="163">
        <f t="shared" si="66"/>
        <v>0</v>
      </c>
      <c r="Y185" s="163">
        <f t="shared" si="68"/>
        <v>0</v>
      </c>
      <c r="Z185" s="163">
        <f t="shared" si="69"/>
        <v>0</v>
      </c>
      <c r="AA185" s="163">
        <f t="shared" si="69"/>
        <v>0</v>
      </c>
      <c r="AB185" s="163">
        <f t="shared" si="69"/>
        <v>0</v>
      </c>
      <c r="AC185" s="163">
        <f t="shared" si="69"/>
        <v>0</v>
      </c>
      <c r="AD185" s="163">
        <f t="shared" si="69"/>
        <v>0</v>
      </c>
      <c r="AE185" s="163">
        <f t="shared" si="69"/>
        <v>0</v>
      </c>
      <c r="AF185" s="163">
        <f t="shared" si="69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70"/>
        <v>0</v>
      </c>
      <c r="D186" s="163">
        <f t="shared" si="70"/>
        <v>0</v>
      </c>
      <c r="E186" s="163">
        <f t="shared" si="70"/>
        <v>0</v>
      </c>
      <c r="F186" s="163">
        <f t="shared" si="70"/>
        <v>0</v>
      </c>
      <c r="G186" s="163">
        <f t="shared" si="70"/>
        <v>0</v>
      </c>
      <c r="H186" s="163">
        <f t="shared" si="70"/>
        <v>0</v>
      </c>
      <c r="I186" s="163">
        <f t="shared" si="70"/>
        <v>0</v>
      </c>
      <c r="J186" s="163">
        <f t="shared" si="70"/>
        <v>0</v>
      </c>
      <c r="K186" s="163">
        <f t="shared" si="70"/>
        <v>0</v>
      </c>
      <c r="L186" s="163">
        <f t="shared" si="70"/>
        <v>0</v>
      </c>
      <c r="M186" s="163">
        <f t="shared" si="70"/>
        <v>0</v>
      </c>
      <c r="N186" s="163">
        <f t="shared" si="71"/>
        <v>0</v>
      </c>
      <c r="O186" s="163">
        <f t="shared" si="71"/>
        <v>0</v>
      </c>
      <c r="P186" s="163">
        <f t="shared" si="63"/>
        <v>0</v>
      </c>
      <c r="Q186" s="163">
        <f t="shared" si="64"/>
        <v>0</v>
      </c>
      <c r="R186" s="163">
        <f t="shared" si="65"/>
        <v>0</v>
      </c>
      <c r="S186" s="163">
        <f t="shared" si="65"/>
        <v>0</v>
      </c>
      <c r="T186" s="163">
        <f t="shared" si="65"/>
        <v>0</v>
      </c>
      <c r="U186" s="163">
        <f t="shared" si="65"/>
        <v>0</v>
      </c>
      <c r="V186" s="163">
        <f t="shared" si="66"/>
        <v>0</v>
      </c>
      <c r="W186" s="163">
        <f t="shared" si="66"/>
        <v>0</v>
      </c>
      <c r="X186" s="163">
        <f t="shared" si="66"/>
        <v>0</v>
      </c>
      <c r="Y186" s="163">
        <f t="shared" si="68"/>
        <v>0</v>
      </c>
      <c r="Z186" s="163">
        <f t="shared" si="69"/>
        <v>0</v>
      </c>
      <c r="AA186" s="163">
        <f t="shared" si="69"/>
        <v>0</v>
      </c>
      <c r="AB186" s="163">
        <f t="shared" si="69"/>
        <v>0</v>
      </c>
      <c r="AC186" s="163">
        <f t="shared" si="69"/>
        <v>0</v>
      </c>
      <c r="AD186" s="163">
        <f t="shared" si="69"/>
        <v>0</v>
      </c>
      <c r="AE186" s="163">
        <f t="shared" si="69"/>
        <v>0</v>
      </c>
      <c r="AF186" s="163">
        <f t="shared" si="69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70"/>
        <v>0</v>
      </c>
      <c r="D187" s="163">
        <f t="shared" si="70"/>
        <v>0</v>
      </c>
      <c r="E187" s="163">
        <f t="shared" si="70"/>
        <v>0</v>
      </c>
      <c r="F187" s="163">
        <f t="shared" si="70"/>
        <v>0</v>
      </c>
      <c r="G187" s="163">
        <f t="shared" si="70"/>
        <v>0</v>
      </c>
      <c r="H187" s="163">
        <f t="shared" si="70"/>
        <v>0</v>
      </c>
      <c r="I187" s="163">
        <f t="shared" si="70"/>
        <v>0</v>
      </c>
      <c r="J187" s="163">
        <f t="shared" si="70"/>
        <v>0</v>
      </c>
      <c r="K187" s="163">
        <f t="shared" si="70"/>
        <v>0</v>
      </c>
      <c r="L187" s="163">
        <f t="shared" si="70"/>
        <v>0</v>
      </c>
      <c r="M187" s="163">
        <f t="shared" si="70"/>
        <v>0</v>
      </c>
      <c r="N187" s="163">
        <f t="shared" si="71"/>
        <v>0</v>
      </c>
      <c r="O187" s="163">
        <f t="shared" si="71"/>
        <v>0</v>
      </c>
      <c r="P187" s="163">
        <f t="shared" si="63"/>
        <v>0</v>
      </c>
      <c r="Q187" s="163">
        <f t="shared" si="64"/>
        <v>0</v>
      </c>
      <c r="R187" s="163">
        <f t="shared" si="65"/>
        <v>0</v>
      </c>
      <c r="S187" s="163">
        <f t="shared" si="65"/>
        <v>0</v>
      </c>
      <c r="T187" s="163">
        <f t="shared" si="65"/>
        <v>0</v>
      </c>
      <c r="U187" s="163">
        <f t="shared" si="65"/>
        <v>0</v>
      </c>
      <c r="V187" s="163">
        <f t="shared" si="66"/>
        <v>0</v>
      </c>
      <c r="W187" s="163">
        <f t="shared" si="66"/>
        <v>0</v>
      </c>
      <c r="X187" s="163">
        <f t="shared" si="66"/>
        <v>0</v>
      </c>
      <c r="Y187" s="163">
        <f t="shared" si="68"/>
        <v>0</v>
      </c>
      <c r="Z187" s="163">
        <f t="shared" si="69"/>
        <v>0</v>
      </c>
      <c r="AA187" s="163">
        <f t="shared" si="69"/>
        <v>0</v>
      </c>
      <c r="AB187" s="163">
        <f t="shared" si="69"/>
        <v>0</v>
      </c>
      <c r="AC187" s="163">
        <f t="shared" si="69"/>
        <v>0</v>
      </c>
      <c r="AD187" s="163">
        <f t="shared" si="69"/>
        <v>0</v>
      </c>
      <c r="AE187" s="163">
        <f t="shared" si="69"/>
        <v>0</v>
      </c>
      <c r="AF187" s="163">
        <f t="shared" si="69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70"/>
        <v>0</v>
      </c>
      <c r="D188" s="163">
        <f t="shared" si="70"/>
        <v>0</v>
      </c>
      <c r="E188" s="163">
        <f t="shared" si="70"/>
        <v>0</v>
      </c>
      <c r="F188" s="163">
        <f t="shared" si="70"/>
        <v>0</v>
      </c>
      <c r="G188" s="163">
        <f t="shared" si="70"/>
        <v>0</v>
      </c>
      <c r="H188" s="163">
        <f t="shared" si="70"/>
        <v>0</v>
      </c>
      <c r="I188" s="163">
        <f t="shared" si="70"/>
        <v>0</v>
      </c>
      <c r="J188" s="163">
        <f t="shared" si="70"/>
        <v>0</v>
      </c>
      <c r="K188" s="163">
        <f t="shared" si="70"/>
        <v>0</v>
      </c>
      <c r="L188" s="163">
        <f t="shared" si="70"/>
        <v>0</v>
      </c>
      <c r="M188" s="163">
        <f t="shared" si="70"/>
        <v>0</v>
      </c>
      <c r="N188" s="163">
        <f t="shared" si="71"/>
        <v>0</v>
      </c>
      <c r="O188" s="163">
        <f t="shared" si="71"/>
        <v>0</v>
      </c>
      <c r="P188" s="163">
        <f t="shared" si="63"/>
        <v>0</v>
      </c>
      <c r="Q188" s="163">
        <f t="shared" si="64"/>
        <v>0</v>
      </c>
      <c r="R188" s="163">
        <f t="shared" si="65"/>
        <v>0</v>
      </c>
      <c r="S188" s="163">
        <f t="shared" si="65"/>
        <v>0</v>
      </c>
      <c r="T188" s="163">
        <f t="shared" si="65"/>
        <v>0</v>
      </c>
      <c r="U188" s="163">
        <f t="shared" si="65"/>
        <v>0</v>
      </c>
      <c r="V188" s="163">
        <f t="shared" si="66"/>
        <v>0</v>
      </c>
      <c r="W188" s="163">
        <f t="shared" si="66"/>
        <v>0</v>
      </c>
      <c r="X188" s="163">
        <f t="shared" si="66"/>
        <v>0</v>
      </c>
      <c r="Y188" s="163">
        <f t="shared" si="68"/>
        <v>0</v>
      </c>
      <c r="Z188" s="163">
        <f t="shared" si="69"/>
        <v>0</v>
      </c>
      <c r="AA188" s="163">
        <f t="shared" si="69"/>
        <v>0</v>
      </c>
      <c r="AB188" s="163">
        <f t="shared" si="69"/>
        <v>0</v>
      </c>
      <c r="AC188" s="163">
        <f t="shared" si="69"/>
        <v>0</v>
      </c>
      <c r="AD188" s="163">
        <f t="shared" si="69"/>
        <v>0</v>
      </c>
      <c r="AE188" s="163">
        <f t="shared" si="69"/>
        <v>0</v>
      </c>
      <c r="AF188" s="163">
        <f t="shared" si="69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70"/>
        <v>0</v>
      </c>
      <c r="D189" s="163">
        <f t="shared" si="70"/>
        <v>0</v>
      </c>
      <c r="E189" s="163">
        <f t="shared" si="70"/>
        <v>0</v>
      </c>
      <c r="F189" s="163">
        <f t="shared" si="70"/>
        <v>0</v>
      </c>
      <c r="G189" s="163">
        <f t="shared" si="70"/>
        <v>0</v>
      </c>
      <c r="H189" s="163">
        <f t="shared" si="70"/>
        <v>0</v>
      </c>
      <c r="I189" s="163">
        <f t="shared" si="70"/>
        <v>0</v>
      </c>
      <c r="J189" s="163">
        <f t="shared" si="70"/>
        <v>0</v>
      </c>
      <c r="K189" s="163">
        <f t="shared" si="70"/>
        <v>0</v>
      </c>
      <c r="L189" s="163">
        <f t="shared" si="70"/>
        <v>0</v>
      </c>
      <c r="M189" s="163">
        <f t="shared" si="70"/>
        <v>0</v>
      </c>
      <c r="N189" s="163">
        <f t="shared" si="71"/>
        <v>0</v>
      </c>
      <c r="O189" s="163">
        <f t="shared" si="71"/>
        <v>0</v>
      </c>
      <c r="P189" s="163">
        <f t="shared" si="63"/>
        <v>0</v>
      </c>
      <c r="Q189" s="163">
        <f t="shared" si="64"/>
        <v>0</v>
      </c>
      <c r="R189" s="163">
        <f t="shared" si="65"/>
        <v>0</v>
      </c>
      <c r="S189" s="163">
        <f t="shared" si="65"/>
        <v>0</v>
      </c>
      <c r="T189" s="163">
        <f t="shared" si="65"/>
        <v>0</v>
      </c>
      <c r="U189" s="163">
        <f t="shared" si="65"/>
        <v>0</v>
      </c>
      <c r="V189" s="163">
        <f t="shared" si="66"/>
        <v>0</v>
      </c>
      <c r="W189" s="163">
        <f t="shared" si="66"/>
        <v>0</v>
      </c>
      <c r="X189" s="163">
        <f t="shared" si="66"/>
        <v>0</v>
      </c>
      <c r="Y189" s="163">
        <f t="shared" si="68"/>
        <v>0</v>
      </c>
      <c r="Z189" s="163">
        <f t="shared" si="69"/>
        <v>0</v>
      </c>
      <c r="AA189" s="163">
        <f t="shared" si="69"/>
        <v>0</v>
      </c>
      <c r="AB189" s="163">
        <f t="shared" si="69"/>
        <v>0</v>
      </c>
      <c r="AC189" s="163">
        <f t="shared" si="69"/>
        <v>0</v>
      </c>
      <c r="AD189" s="163">
        <f t="shared" si="69"/>
        <v>0</v>
      </c>
      <c r="AE189" s="163">
        <f t="shared" si="69"/>
        <v>0</v>
      </c>
      <c r="AF189" s="163">
        <f t="shared" si="69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70"/>
        <v>0</v>
      </c>
      <c r="D190" s="163">
        <f t="shared" si="70"/>
        <v>0</v>
      </c>
      <c r="E190" s="163">
        <f t="shared" si="70"/>
        <v>0</v>
      </c>
      <c r="F190" s="163">
        <f t="shared" si="70"/>
        <v>0</v>
      </c>
      <c r="G190" s="163">
        <f t="shared" si="70"/>
        <v>0</v>
      </c>
      <c r="H190" s="163">
        <f t="shared" si="70"/>
        <v>0</v>
      </c>
      <c r="I190" s="163">
        <f t="shared" si="70"/>
        <v>0</v>
      </c>
      <c r="J190" s="163">
        <f t="shared" si="70"/>
        <v>0</v>
      </c>
      <c r="K190" s="163">
        <f t="shared" si="70"/>
        <v>0</v>
      </c>
      <c r="L190" s="163">
        <f t="shared" si="70"/>
        <v>0</v>
      </c>
      <c r="M190" s="163">
        <f t="shared" si="70"/>
        <v>0</v>
      </c>
      <c r="N190" s="163">
        <f t="shared" si="71"/>
        <v>0</v>
      </c>
      <c r="O190" s="163">
        <f t="shared" si="71"/>
        <v>0</v>
      </c>
      <c r="P190" s="163">
        <f t="shared" si="63"/>
        <v>0</v>
      </c>
      <c r="Q190" s="163">
        <f t="shared" si="64"/>
        <v>0</v>
      </c>
      <c r="R190" s="163">
        <f t="shared" si="65"/>
        <v>0</v>
      </c>
      <c r="S190" s="163">
        <f t="shared" si="65"/>
        <v>0</v>
      </c>
      <c r="T190" s="163">
        <f t="shared" si="65"/>
        <v>0</v>
      </c>
      <c r="U190" s="163">
        <f t="shared" si="65"/>
        <v>0</v>
      </c>
      <c r="V190" s="163">
        <f t="shared" si="66"/>
        <v>0</v>
      </c>
      <c r="W190" s="163">
        <f t="shared" si="66"/>
        <v>0</v>
      </c>
      <c r="X190" s="163">
        <f t="shared" si="66"/>
        <v>0</v>
      </c>
      <c r="Y190" s="163">
        <f t="shared" si="68"/>
        <v>0</v>
      </c>
      <c r="Z190" s="163">
        <f t="shared" si="69"/>
        <v>0</v>
      </c>
      <c r="AA190" s="163">
        <f t="shared" si="69"/>
        <v>0</v>
      </c>
      <c r="AB190" s="163">
        <f t="shared" si="69"/>
        <v>0</v>
      </c>
      <c r="AC190" s="163">
        <f t="shared" si="69"/>
        <v>0</v>
      </c>
      <c r="AD190" s="163">
        <f t="shared" si="69"/>
        <v>0</v>
      </c>
      <c r="AE190" s="163">
        <f t="shared" si="69"/>
        <v>0</v>
      </c>
      <c r="AF190" s="163">
        <f t="shared" si="69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70"/>
        <v>0</v>
      </c>
      <c r="D191" s="163">
        <f t="shared" si="70"/>
        <v>0</v>
      </c>
      <c r="E191" s="163">
        <f t="shared" si="70"/>
        <v>0</v>
      </c>
      <c r="F191" s="163">
        <f t="shared" si="70"/>
        <v>0</v>
      </c>
      <c r="G191" s="163">
        <f t="shared" si="70"/>
        <v>0</v>
      </c>
      <c r="H191" s="163">
        <f t="shared" si="70"/>
        <v>0</v>
      </c>
      <c r="I191" s="163">
        <f t="shared" si="70"/>
        <v>0</v>
      </c>
      <c r="J191" s="163">
        <f t="shared" si="70"/>
        <v>0</v>
      </c>
      <c r="K191" s="163">
        <f t="shared" si="70"/>
        <v>0</v>
      </c>
      <c r="L191" s="163">
        <f t="shared" si="70"/>
        <v>0</v>
      </c>
      <c r="M191" s="163">
        <f t="shared" si="70"/>
        <v>0</v>
      </c>
      <c r="N191" s="163">
        <f t="shared" si="71"/>
        <v>0</v>
      </c>
      <c r="O191" s="163">
        <f t="shared" si="71"/>
        <v>0</v>
      </c>
      <c r="P191" s="163">
        <f t="shared" si="63"/>
        <v>0</v>
      </c>
      <c r="Q191" s="163">
        <f t="shared" si="64"/>
        <v>0</v>
      </c>
      <c r="R191" s="163">
        <f t="shared" si="65"/>
        <v>0</v>
      </c>
      <c r="S191" s="163">
        <f t="shared" si="65"/>
        <v>0</v>
      </c>
      <c r="T191" s="163">
        <f t="shared" si="65"/>
        <v>0</v>
      </c>
      <c r="U191" s="163">
        <f t="shared" si="65"/>
        <v>0</v>
      </c>
      <c r="V191" s="163">
        <f t="shared" si="66"/>
        <v>0</v>
      </c>
      <c r="W191" s="163">
        <f t="shared" si="66"/>
        <v>0</v>
      </c>
      <c r="X191" s="163">
        <f t="shared" si="66"/>
        <v>0</v>
      </c>
      <c r="Y191" s="163">
        <f t="shared" si="68"/>
        <v>0</v>
      </c>
      <c r="Z191" s="163">
        <f t="shared" si="69"/>
        <v>0</v>
      </c>
      <c r="AA191" s="163">
        <f t="shared" si="69"/>
        <v>0</v>
      </c>
      <c r="AB191" s="163">
        <f t="shared" si="69"/>
        <v>0</v>
      </c>
      <c r="AC191" s="163">
        <f t="shared" si="69"/>
        <v>0</v>
      </c>
      <c r="AD191" s="163">
        <f t="shared" si="69"/>
        <v>0</v>
      </c>
      <c r="AE191" s="163">
        <f t="shared" si="69"/>
        <v>0</v>
      </c>
      <c r="AF191" s="163">
        <f t="shared" si="69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70"/>
        <v>0</v>
      </c>
      <c r="D192" s="163">
        <f t="shared" si="70"/>
        <v>0</v>
      </c>
      <c r="E192" s="163">
        <f t="shared" si="70"/>
        <v>0</v>
      </c>
      <c r="F192" s="163">
        <f t="shared" si="70"/>
        <v>0</v>
      </c>
      <c r="G192" s="163">
        <f t="shared" si="70"/>
        <v>0</v>
      </c>
      <c r="H192" s="163">
        <f t="shared" si="70"/>
        <v>0</v>
      </c>
      <c r="I192" s="163">
        <f t="shared" si="70"/>
        <v>0</v>
      </c>
      <c r="J192" s="163">
        <f t="shared" si="70"/>
        <v>0</v>
      </c>
      <c r="K192" s="163">
        <f t="shared" si="70"/>
        <v>0</v>
      </c>
      <c r="L192" s="163">
        <f t="shared" si="70"/>
        <v>0</v>
      </c>
      <c r="M192" s="163">
        <f t="shared" si="70"/>
        <v>0</v>
      </c>
      <c r="N192" s="163">
        <f t="shared" si="71"/>
        <v>0</v>
      </c>
      <c r="O192" s="163">
        <f t="shared" si="71"/>
        <v>0</v>
      </c>
      <c r="P192" s="163">
        <f t="shared" si="63"/>
        <v>0</v>
      </c>
      <c r="Q192" s="163">
        <f t="shared" si="64"/>
        <v>0</v>
      </c>
      <c r="R192" s="163">
        <f t="shared" si="65"/>
        <v>0</v>
      </c>
      <c r="S192" s="163">
        <f t="shared" si="65"/>
        <v>0</v>
      </c>
      <c r="T192" s="163">
        <f t="shared" si="65"/>
        <v>0</v>
      </c>
      <c r="U192" s="163">
        <f t="shared" si="65"/>
        <v>0</v>
      </c>
      <c r="V192" s="163">
        <f t="shared" si="66"/>
        <v>0</v>
      </c>
      <c r="W192" s="163">
        <f t="shared" si="66"/>
        <v>0</v>
      </c>
      <c r="X192" s="163">
        <f t="shared" si="66"/>
        <v>0</v>
      </c>
      <c r="Y192" s="163">
        <f t="shared" si="68"/>
        <v>0</v>
      </c>
      <c r="Z192" s="163">
        <f t="shared" si="69"/>
        <v>0</v>
      </c>
      <c r="AA192" s="163">
        <f t="shared" si="69"/>
        <v>0</v>
      </c>
      <c r="AB192" s="163">
        <f t="shared" si="69"/>
        <v>0</v>
      </c>
      <c r="AC192" s="163">
        <f t="shared" si="69"/>
        <v>0</v>
      </c>
      <c r="AD192" s="163">
        <f t="shared" si="69"/>
        <v>0</v>
      </c>
      <c r="AE192" s="163">
        <f t="shared" si="69"/>
        <v>0</v>
      </c>
      <c r="AF192" s="163">
        <f t="shared" si="69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70"/>
        <v>0</v>
      </c>
      <c r="D193" s="163">
        <f t="shared" si="70"/>
        <v>0</v>
      </c>
      <c r="E193" s="163">
        <f t="shared" si="70"/>
        <v>0</v>
      </c>
      <c r="F193" s="163">
        <f t="shared" si="70"/>
        <v>0</v>
      </c>
      <c r="G193" s="163">
        <f t="shared" si="70"/>
        <v>0</v>
      </c>
      <c r="H193" s="163">
        <f t="shared" si="70"/>
        <v>0</v>
      </c>
      <c r="I193" s="163">
        <f t="shared" si="70"/>
        <v>0</v>
      </c>
      <c r="J193" s="163">
        <f t="shared" si="70"/>
        <v>0</v>
      </c>
      <c r="K193" s="163">
        <f t="shared" si="70"/>
        <v>0</v>
      </c>
      <c r="L193" s="163">
        <f t="shared" si="70"/>
        <v>0</v>
      </c>
      <c r="M193" s="163">
        <f t="shared" si="70"/>
        <v>0</v>
      </c>
      <c r="N193" s="163">
        <f t="shared" si="71"/>
        <v>0</v>
      </c>
      <c r="O193" s="163">
        <f t="shared" si="71"/>
        <v>0</v>
      </c>
      <c r="P193" s="163">
        <f t="shared" si="63"/>
        <v>0</v>
      </c>
      <c r="Q193" s="163">
        <f t="shared" si="64"/>
        <v>0</v>
      </c>
      <c r="R193" s="163">
        <f t="shared" si="65"/>
        <v>0</v>
      </c>
      <c r="S193" s="163">
        <f t="shared" si="65"/>
        <v>0</v>
      </c>
      <c r="T193" s="163">
        <f t="shared" si="65"/>
        <v>0</v>
      </c>
      <c r="U193" s="163">
        <f t="shared" si="65"/>
        <v>0</v>
      </c>
      <c r="V193" s="163">
        <f t="shared" si="66"/>
        <v>0</v>
      </c>
      <c r="W193" s="163">
        <f t="shared" si="66"/>
        <v>0</v>
      </c>
      <c r="X193" s="163">
        <f t="shared" si="66"/>
        <v>0</v>
      </c>
      <c r="Y193" s="163">
        <f t="shared" si="68"/>
        <v>0</v>
      </c>
      <c r="Z193" s="163">
        <f t="shared" si="69"/>
        <v>0</v>
      </c>
      <c r="AA193" s="163">
        <f t="shared" si="69"/>
        <v>0</v>
      </c>
      <c r="AB193" s="163">
        <f t="shared" si="69"/>
        <v>0</v>
      </c>
      <c r="AC193" s="163">
        <f t="shared" si="69"/>
        <v>0</v>
      </c>
      <c r="AD193" s="163">
        <f t="shared" si="69"/>
        <v>0</v>
      </c>
      <c r="AE193" s="163">
        <f t="shared" si="69"/>
        <v>0</v>
      </c>
      <c r="AF193" s="163">
        <f t="shared" si="69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70"/>
        <v>0</v>
      </c>
      <c r="D194" s="163">
        <f t="shared" si="70"/>
        <v>0</v>
      </c>
      <c r="E194" s="163">
        <f t="shared" si="70"/>
        <v>0</v>
      </c>
      <c r="F194" s="163">
        <f t="shared" si="70"/>
        <v>0</v>
      </c>
      <c r="G194" s="163">
        <f t="shared" si="70"/>
        <v>0</v>
      </c>
      <c r="H194" s="163">
        <f t="shared" si="70"/>
        <v>0</v>
      </c>
      <c r="I194" s="163">
        <f t="shared" si="70"/>
        <v>0</v>
      </c>
      <c r="J194" s="163">
        <f t="shared" si="70"/>
        <v>0</v>
      </c>
      <c r="K194" s="163">
        <f t="shared" si="70"/>
        <v>0</v>
      </c>
      <c r="L194" s="163">
        <f t="shared" si="70"/>
        <v>0</v>
      </c>
      <c r="M194" s="163">
        <f t="shared" si="70"/>
        <v>0</v>
      </c>
      <c r="N194" s="163">
        <f t="shared" si="71"/>
        <v>0</v>
      </c>
      <c r="O194" s="163">
        <f t="shared" si="71"/>
        <v>0</v>
      </c>
      <c r="P194" s="163">
        <f t="shared" si="63"/>
        <v>0</v>
      </c>
      <c r="Q194" s="163">
        <f t="shared" si="64"/>
        <v>0</v>
      </c>
      <c r="R194" s="163">
        <f t="shared" si="65"/>
        <v>0</v>
      </c>
      <c r="S194" s="163">
        <f t="shared" si="65"/>
        <v>0</v>
      </c>
      <c r="T194" s="163">
        <f t="shared" si="65"/>
        <v>0</v>
      </c>
      <c r="U194" s="163">
        <f t="shared" si="65"/>
        <v>0</v>
      </c>
      <c r="V194" s="163">
        <f t="shared" si="66"/>
        <v>0</v>
      </c>
      <c r="W194" s="163">
        <f t="shared" si="66"/>
        <v>0</v>
      </c>
      <c r="X194" s="163">
        <f t="shared" si="66"/>
        <v>0</v>
      </c>
      <c r="Y194" s="163">
        <f t="shared" si="68"/>
        <v>0</v>
      </c>
      <c r="Z194" s="163">
        <f t="shared" si="69"/>
        <v>0</v>
      </c>
      <c r="AA194" s="163">
        <f t="shared" si="69"/>
        <v>0</v>
      </c>
      <c r="AB194" s="163">
        <f t="shared" si="69"/>
        <v>0</v>
      </c>
      <c r="AC194" s="163">
        <f t="shared" si="69"/>
        <v>0</v>
      </c>
      <c r="AD194" s="163">
        <f t="shared" si="69"/>
        <v>0</v>
      </c>
      <c r="AE194" s="163">
        <f t="shared" si="69"/>
        <v>0</v>
      </c>
      <c r="AF194" s="163">
        <f t="shared" si="69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70"/>
        <v>0</v>
      </c>
      <c r="D195" s="163">
        <f t="shared" si="70"/>
        <v>0</v>
      </c>
      <c r="E195" s="163">
        <f t="shared" si="70"/>
        <v>0</v>
      </c>
      <c r="F195" s="163">
        <f t="shared" si="70"/>
        <v>0</v>
      </c>
      <c r="G195" s="163">
        <f t="shared" si="70"/>
        <v>0</v>
      </c>
      <c r="H195" s="163">
        <f t="shared" si="70"/>
        <v>0</v>
      </c>
      <c r="I195" s="163">
        <f t="shared" si="70"/>
        <v>0</v>
      </c>
      <c r="J195" s="163">
        <f t="shared" si="70"/>
        <v>0</v>
      </c>
      <c r="K195" s="163">
        <f t="shared" si="70"/>
        <v>0</v>
      </c>
      <c r="L195" s="163">
        <f t="shared" si="70"/>
        <v>0</v>
      </c>
      <c r="M195" s="163">
        <f t="shared" si="70"/>
        <v>0</v>
      </c>
      <c r="N195" s="163">
        <f t="shared" si="71"/>
        <v>0</v>
      </c>
      <c r="O195" s="163">
        <f t="shared" si="71"/>
        <v>0</v>
      </c>
      <c r="P195" s="163">
        <f t="shared" si="63"/>
        <v>0</v>
      </c>
      <c r="Q195" s="163">
        <f t="shared" si="64"/>
        <v>0</v>
      </c>
      <c r="R195" s="163">
        <f t="shared" si="65"/>
        <v>0</v>
      </c>
      <c r="S195" s="163">
        <f t="shared" si="65"/>
        <v>0</v>
      </c>
      <c r="T195" s="163">
        <f t="shared" si="65"/>
        <v>0</v>
      </c>
      <c r="U195" s="163">
        <f t="shared" si="65"/>
        <v>0</v>
      </c>
      <c r="V195" s="163">
        <f t="shared" si="66"/>
        <v>0</v>
      </c>
      <c r="W195" s="163">
        <f t="shared" si="66"/>
        <v>0</v>
      </c>
      <c r="X195" s="163">
        <f t="shared" si="66"/>
        <v>0</v>
      </c>
      <c r="Y195" s="163">
        <f t="shared" si="68"/>
        <v>0</v>
      </c>
      <c r="Z195" s="163">
        <f t="shared" si="69"/>
        <v>0</v>
      </c>
      <c r="AA195" s="163">
        <f t="shared" si="69"/>
        <v>0</v>
      </c>
      <c r="AB195" s="163">
        <f t="shared" si="69"/>
        <v>0</v>
      </c>
      <c r="AC195" s="163">
        <f t="shared" si="69"/>
        <v>0</v>
      </c>
      <c r="AD195" s="163">
        <f t="shared" si="69"/>
        <v>0</v>
      </c>
      <c r="AE195" s="163">
        <f t="shared" si="69"/>
        <v>0</v>
      </c>
      <c r="AF195" s="163">
        <f t="shared" si="69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70"/>
        <v>0</v>
      </c>
      <c r="D196" s="163">
        <f t="shared" si="70"/>
        <v>0</v>
      </c>
      <c r="E196" s="163">
        <f t="shared" si="70"/>
        <v>0</v>
      </c>
      <c r="F196" s="163">
        <f t="shared" si="70"/>
        <v>0</v>
      </c>
      <c r="G196" s="163">
        <f t="shared" si="70"/>
        <v>0</v>
      </c>
      <c r="H196" s="163">
        <f t="shared" si="70"/>
        <v>0</v>
      </c>
      <c r="I196" s="163">
        <f t="shared" si="70"/>
        <v>0</v>
      </c>
      <c r="J196" s="163">
        <f t="shared" si="70"/>
        <v>0</v>
      </c>
      <c r="K196" s="163">
        <f t="shared" si="70"/>
        <v>0</v>
      </c>
      <c r="L196" s="163">
        <f t="shared" si="70"/>
        <v>0</v>
      </c>
      <c r="M196" s="163">
        <f t="shared" si="70"/>
        <v>0</v>
      </c>
      <c r="N196" s="163">
        <f t="shared" si="71"/>
        <v>0</v>
      </c>
      <c r="O196" s="163">
        <f t="shared" si="71"/>
        <v>0</v>
      </c>
      <c r="P196" s="163">
        <f t="shared" si="63"/>
        <v>0</v>
      </c>
      <c r="Q196" s="163">
        <f t="shared" si="64"/>
        <v>0</v>
      </c>
      <c r="R196" s="163">
        <f t="shared" si="65"/>
        <v>0</v>
      </c>
      <c r="S196" s="163">
        <f t="shared" si="65"/>
        <v>0</v>
      </c>
      <c r="T196" s="163">
        <f t="shared" si="65"/>
        <v>0</v>
      </c>
      <c r="U196" s="163">
        <f t="shared" si="65"/>
        <v>0</v>
      </c>
      <c r="V196" s="163">
        <f t="shared" si="66"/>
        <v>0</v>
      </c>
      <c r="W196" s="163">
        <f t="shared" si="66"/>
        <v>0</v>
      </c>
      <c r="X196" s="163">
        <f t="shared" si="66"/>
        <v>0</v>
      </c>
      <c r="Y196" s="163">
        <f t="shared" si="68"/>
        <v>0</v>
      </c>
      <c r="Z196" s="163">
        <f t="shared" si="69"/>
        <v>0</v>
      </c>
      <c r="AA196" s="163">
        <f t="shared" si="69"/>
        <v>0</v>
      </c>
      <c r="AB196" s="163">
        <f t="shared" si="69"/>
        <v>0</v>
      </c>
      <c r="AC196" s="163">
        <f t="shared" si="69"/>
        <v>0</v>
      </c>
      <c r="AD196" s="163">
        <f t="shared" si="69"/>
        <v>0</v>
      </c>
      <c r="AE196" s="163">
        <f t="shared" si="69"/>
        <v>0</v>
      </c>
      <c r="AF196" s="163">
        <f t="shared" si="69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70"/>
        <v>0</v>
      </c>
      <c r="D197" s="163">
        <f t="shared" si="70"/>
        <v>0</v>
      </c>
      <c r="E197" s="163">
        <f t="shared" si="70"/>
        <v>0</v>
      </c>
      <c r="F197" s="163">
        <f t="shared" si="70"/>
        <v>0</v>
      </c>
      <c r="G197" s="163">
        <f t="shared" si="70"/>
        <v>0</v>
      </c>
      <c r="H197" s="163">
        <f t="shared" si="70"/>
        <v>0</v>
      </c>
      <c r="I197" s="163">
        <f t="shared" si="70"/>
        <v>0</v>
      </c>
      <c r="J197" s="163">
        <f t="shared" si="70"/>
        <v>0</v>
      </c>
      <c r="K197" s="163">
        <f t="shared" si="70"/>
        <v>0</v>
      </c>
      <c r="L197" s="163">
        <f t="shared" si="70"/>
        <v>0</v>
      </c>
      <c r="M197" s="163">
        <f t="shared" si="70"/>
        <v>0</v>
      </c>
      <c r="N197" s="163">
        <f t="shared" si="71"/>
        <v>0</v>
      </c>
      <c r="O197" s="163">
        <f t="shared" si="71"/>
        <v>0</v>
      </c>
      <c r="P197" s="163">
        <f t="shared" si="63"/>
        <v>0</v>
      </c>
      <c r="Q197" s="163">
        <f t="shared" si="64"/>
        <v>0</v>
      </c>
      <c r="R197" s="163">
        <f t="shared" si="65"/>
        <v>0</v>
      </c>
      <c r="S197" s="163">
        <f t="shared" si="65"/>
        <v>0</v>
      </c>
      <c r="T197" s="163">
        <f t="shared" si="65"/>
        <v>0</v>
      </c>
      <c r="U197" s="163">
        <f t="shared" si="65"/>
        <v>0</v>
      </c>
      <c r="V197" s="163">
        <f t="shared" si="66"/>
        <v>0</v>
      </c>
      <c r="W197" s="163">
        <f t="shared" si="66"/>
        <v>0</v>
      </c>
      <c r="X197" s="163">
        <f t="shared" si="66"/>
        <v>0</v>
      </c>
      <c r="Y197" s="163">
        <f t="shared" si="68"/>
        <v>0</v>
      </c>
      <c r="Z197" s="163">
        <f t="shared" si="69"/>
        <v>0</v>
      </c>
      <c r="AA197" s="163">
        <f t="shared" si="69"/>
        <v>0</v>
      </c>
      <c r="AB197" s="163">
        <f t="shared" si="69"/>
        <v>0</v>
      </c>
      <c r="AC197" s="163">
        <f t="shared" si="69"/>
        <v>0</v>
      </c>
      <c r="AD197" s="163">
        <f t="shared" si="69"/>
        <v>0</v>
      </c>
      <c r="AE197" s="163">
        <f t="shared" si="69"/>
        <v>0</v>
      </c>
      <c r="AF197" s="163">
        <f t="shared" si="69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70"/>
        <v>0</v>
      </c>
      <c r="D198" s="163">
        <f t="shared" si="70"/>
        <v>0</v>
      </c>
      <c r="E198" s="163">
        <f t="shared" si="70"/>
        <v>0</v>
      </c>
      <c r="F198" s="163">
        <f t="shared" si="70"/>
        <v>0</v>
      </c>
      <c r="G198" s="163">
        <f t="shared" si="70"/>
        <v>0</v>
      </c>
      <c r="H198" s="163">
        <f t="shared" si="70"/>
        <v>0</v>
      </c>
      <c r="I198" s="163">
        <f t="shared" si="70"/>
        <v>0</v>
      </c>
      <c r="J198" s="163">
        <f t="shared" si="70"/>
        <v>0</v>
      </c>
      <c r="K198" s="163">
        <f t="shared" si="70"/>
        <v>0</v>
      </c>
      <c r="L198" s="163">
        <f t="shared" si="70"/>
        <v>0</v>
      </c>
      <c r="M198" s="163">
        <f t="shared" si="70"/>
        <v>0</v>
      </c>
      <c r="N198" s="163">
        <f t="shared" si="71"/>
        <v>0</v>
      </c>
      <c r="O198" s="163">
        <f t="shared" si="71"/>
        <v>0</v>
      </c>
      <c r="P198" s="163">
        <f t="shared" si="63"/>
        <v>0</v>
      </c>
      <c r="Q198" s="163">
        <f t="shared" si="64"/>
        <v>0</v>
      </c>
      <c r="R198" s="163">
        <f t="shared" si="65"/>
        <v>0</v>
      </c>
      <c r="S198" s="163">
        <f t="shared" si="65"/>
        <v>0</v>
      </c>
      <c r="T198" s="163">
        <f t="shared" si="65"/>
        <v>0</v>
      </c>
      <c r="U198" s="163">
        <f t="shared" si="65"/>
        <v>0</v>
      </c>
      <c r="V198" s="163">
        <f t="shared" si="66"/>
        <v>0</v>
      </c>
      <c r="W198" s="163">
        <f t="shared" si="66"/>
        <v>0</v>
      </c>
      <c r="X198" s="163">
        <f t="shared" si="66"/>
        <v>0</v>
      </c>
      <c r="Y198" s="163">
        <f t="shared" si="68"/>
        <v>0</v>
      </c>
      <c r="Z198" s="163">
        <f t="shared" si="69"/>
        <v>0</v>
      </c>
      <c r="AA198" s="163">
        <f t="shared" si="69"/>
        <v>0</v>
      </c>
      <c r="AB198" s="163">
        <f t="shared" si="69"/>
        <v>0</v>
      </c>
      <c r="AC198" s="163">
        <f t="shared" si="69"/>
        <v>0</v>
      </c>
      <c r="AD198" s="163">
        <f t="shared" si="69"/>
        <v>0</v>
      </c>
      <c r="AE198" s="163">
        <f t="shared" si="69"/>
        <v>0</v>
      </c>
      <c r="AF198" s="163">
        <f t="shared" si="69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70"/>
        <v>0</v>
      </c>
      <c r="D199" s="163">
        <f t="shared" si="70"/>
        <v>0</v>
      </c>
      <c r="E199" s="163">
        <f t="shared" si="70"/>
        <v>0</v>
      </c>
      <c r="F199" s="163">
        <f t="shared" si="70"/>
        <v>0</v>
      </c>
      <c r="G199" s="163">
        <f t="shared" si="70"/>
        <v>0</v>
      </c>
      <c r="H199" s="163">
        <f t="shared" si="70"/>
        <v>0</v>
      </c>
      <c r="I199" s="163">
        <f t="shared" si="70"/>
        <v>0</v>
      </c>
      <c r="J199" s="163">
        <f t="shared" si="70"/>
        <v>0</v>
      </c>
      <c r="K199" s="163">
        <f t="shared" si="70"/>
        <v>0</v>
      </c>
      <c r="L199" s="163">
        <f t="shared" si="70"/>
        <v>0</v>
      </c>
      <c r="M199" s="163">
        <f t="shared" si="70"/>
        <v>0</v>
      </c>
      <c r="N199" s="163">
        <f t="shared" si="71"/>
        <v>0</v>
      </c>
      <c r="O199" s="163">
        <f t="shared" si="71"/>
        <v>0</v>
      </c>
      <c r="P199" s="163">
        <f t="shared" si="63"/>
        <v>0</v>
      </c>
      <c r="Q199" s="163">
        <f t="shared" si="64"/>
        <v>0</v>
      </c>
      <c r="R199" s="163">
        <f t="shared" si="65"/>
        <v>0</v>
      </c>
      <c r="S199" s="163">
        <f t="shared" si="65"/>
        <v>0</v>
      </c>
      <c r="T199" s="163">
        <f t="shared" si="65"/>
        <v>0</v>
      </c>
      <c r="U199" s="163">
        <f t="shared" si="65"/>
        <v>0</v>
      </c>
      <c r="V199" s="163">
        <f t="shared" si="66"/>
        <v>0</v>
      </c>
      <c r="W199" s="163">
        <f t="shared" si="66"/>
        <v>0</v>
      </c>
      <c r="X199" s="163">
        <f t="shared" si="66"/>
        <v>0</v>
      </c>
      <c r="Y199" s="163">
        <f t="shared" si="68"/>
        <v>0</v>
      </c>
      <c r="Z199" s="163">
        <f t="shared" si="69"/>
        <v>0</v>
      </c>
      <c r="AA199" s="163">
        <f t="shared" si="69"/>
        <v>0</v>
      </c>
      <c r="AB199" s="163">
        <f t="shared" si="69"/>
        <v>0</v>
      </c>
      <c r="AC199" s="163">
        <f t="shared" si="69"/>
        <v>0</v>
      </c>
      <c r="AD199" s="163">
        <f t="shared" si="69"/>
        <v>0</v>
      </c>
      <c r="AE199" s="163">
        <f t="shared" si="69"/>
        <v>0</v>
      </c>
      <c r="AF199" s="163">
        <f t="shared" si="69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70"/>
        <v>0</v>
      </c>
      <c r="D200" s="163">
        <f t="shared" si="70"/>
        <v>0</v>
      </c>
      <c r="E200" s="163">
        <f t="shared" si="70"/>
        <v>0</v>
      </c>
      <c r="F200" s="163">
        <f t="shared" si="70"/>
        <v>0</v>
      </c>
      <c r="G200" s="163">
        <f t="shared" si="70"/>
        <v>0</v>
      </c>
      <c r="H200" s="163">
        <f t="shared" si="70"/>
        <v>0</v>
      </c>
      <c r="I200" s="163">
        <f t="shared" si="70"/>
        <v>0</v>
      </c>
      <c r="J200" s="163">
        <f t="shared" si="70"/>
        <v>0</v>
      </c>
      <c r="K200" s="163">
        <f t="shared" si="70"/>
        <v>0</v>
      </c>
      <c r="L200" s="163">
        <f t="shared" si="70"/>
        <v>0</v>
      </c>
      <c r="M200" s="163">
        <f t="shared" si="70"/>
        <v>0</v>
      </c>
      <c r="N200" s="163">
        <f t="shared" si="71"/>
        <v>0</v>
      </c>
      <c r="O200" s="163">
        <f t="shared" si="71"/>
        <v>0</v>
      </c>
      <c r="P200" s="163">
        <f t="shared" si="63"/>
        <v>0</v>
      </c>
      <c r="Q200" s="163">
        <f t="shared" si="64"/>
        <v>0</v>
      </c>
      <c r="R200" s="163">
        <f t="shared" si="65"/>
        <v>0</v>
      </c>
      <c r="S200" s="163">
        <f t="shared" si="65"/>
        <v>0</v>
      </c>
      <c r="T200" s="163">
        <f t="shared" si="65"/>
        <v>0</v>
      </c>
      <c r="U200" s="163">
        <f t="shared" si="65"/>
        <v>0</v>
      </c>
      <c r="V200" s="163">
        <f t="shared" si="66"/>
        <v>0</v>
      </c>
      <c r="W200" s="163">
        <f t="shared" si="66"/>
        <v>0</v>
      </c>
      <c r="X200" s="163">
        <f t="shared" si="66"/>
        <v>0</v>
      </c>
      <c r="Y200" s="163">
        <f t="shared" si="68"/>
        <v>0</v>
      </c>
      <c r="Z200" s="163">
        <f t="shared" ref="Z200:AF215" si="72">Y200</f>
        <v>0</v>
      </c>
      <c r="AA200" s="163">
        <f t="shared" si="72"/>
        <v>0</v>
      </c>
      <c r="AB200" s="163">
        <f t="shared" si="72"/>
        <v>0</v>
      </c>
      <c r="AC200" s="163">
        <f t="shared" si="72"/>
        <v>0</v>
      </c>
      <c r="AD200" s="163">
        <f t="shared" si="72"/>
        <v>0</v>
      </c>
      <c r="AE200" s="163">
        <f t="shared" si="72"/>
        <v>0</v>
      </c>
      <c r="AF200" s="163">
        <f t="shared" si="72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M216" si="73">B201</f>
        <v>0</v>
      </c>
      <c r="D201" s="163">
        <f t="shared" si="73"/>
        <v>0</v>
      </c>
      <c r="E201" s="163">
        <f t="shared" si="73"/>
        <v>0</v>
      </c>
      <c r="F201" s="163">
        <f t="shared" si="73"/>
        <v>0</v>
      </c>
      <c r="G201" s="163">
        <f t="shared" si="73"/>
        <v>0</v>
      </c>
      <c r="H201" s="163">
        <f t="shared" si="73"/>
        <v>0</v>
      </c>
      <c r="I201" s="163">
        <f t="shared" si="73"/>
        <v>0</v>
      </c>
      <c r="J201" s="163">
        <f t="shared" si="73"/>
        <v>0</v>
      </c>
      <c r="K201" s="163">
        <f t="shared" si="73"/>
        <v>0</v>
      </c>
      <c r="L201" s="163">
        <f t="shared" si="73"/>
        <v>0</v>
      </c>
      <c r="M201" s="163">
        <f t="shared" si="73"/>
        <v>0</v>
      </c>
      <c r="N201" s="163">
        <f t="shared" ref="N201:O216" si="74">M201</f>
        <v>0</v>
      </c>
      <c r="O201" s="163">
        <f t="shared" si="74"/>
        <v>0</v>
      </c>
      <c r="P201" s="163">
        <f t="shared" si="63"/>
        <v>0</v>
      </c>
      <c r="Q201" s="163">
        <f t="shared" si="64"/>
        <v>0</v>
      </c>
      <c r="R201" s="163">
        <f t="shared" si="65"/>
        <v>0</v>
      </c>
      <c r="S201" s="163">
        <f t="shared" si="65"/>
        <v>0</v>
      </c>
      <c r="T201" s="163">
        <f t="shared" si="65"/>
        <v>0</v>
      </c>
      <c r="U201" s="163">
        <f t="shared" si="65"/>
        <v>0</v>
      </c>
      <c r="V201" s="163">
        <f t="shared" si="66"/>
        <v>0</v>
      </c>
      <c r="W201" s="163">
        <f t="shared" si="66"/>
        <v>0</v>
      </c>
      <c r="X201" s="163">
        <f t="shared" si="66"/>
        <v>0</v>
      </c>
      <c r="Y201" s="163">
        <f t="shared" si="68"/>
        <v>0</v>
      </c>
      <c r="Z201" s="163">
        <f t="shared" si="72"/>
        <v>0</v>
      </c>
      <c r="AA201" s="163">
        <f t="shared" si="72"/>
        <v>0</v>
      </c>
      <c r="AB201" s="163">
        <f t="shared" si="72"/>
        <v>0</v>
      </c>
      <c r="AC201" s="163">
        <f t="shared" si="72"/>
        <v>0</v>
      </c>
      <c r="AD201" s="163">
        <f t="shared" si="72"/>
        <v>0</v>
      </c>
      <c r="AE201" s="163">
        <f t="shared" si="72"/>
        <v>0</v>
      </c>
      <c r="AF201" s="163">
        <f t="shared" si="72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73"/>
        <v>0</v>
      </c>
      <c r="D202" s="163">
        <f t="shared" si="73"/>
        <v>0</v>
      </c>
      <c r="E202" s="163">
        <f t="shared" si="73"/>
        <v>0</v>
      </c>
      <c r="F202" s="163">
        <f t="shared" si="73"/>
        <v>0</v>
      </c>
      <c r="G202" s="163">
        <f t="shared" si="73"/>
        <v>0</v>
      </c>
      <c r="H202" s="163">
        <f t="shared" si="73"/>
        <v>0</v>
      </c>
      <c r="I202" s="163">
        <f t="shared" si="73"/>
        <v>0</v>
      </c>
      <c r="J202" s="163">
        <f t="shared" si="73"/>
        <v>0</v>
      </c>
      <c r="K202" s="163">
        <f t="shared" si="73"/>
        <v>0</v>
      </c>
      <c r="L202" s="163">
        <f t="shared" si="73"/>
        <v>0</v>
      </c>
      <c r="M202" s="163">
        <f t="shared" si="73"/>
        <v>0</v>
      </c>
      <c r="N202" s="163">
        <f t="shared" si="74"/>
        <v>0</v>
      </c>
      <c r="O202" s="163">
        <f t="shared" si="74"/>
        <v>0</v>
      </c>
      <c r="P202" s="163">
        <f t="shared" si="63"/>
        <v>0</v>
      </c>
      <c r="Q202" s="163">
        <f t="shared" si="64"/>
        <v>0</v>
      </c>
      <c r="R202" s="163">
        <f t="shared" si="65"/>
        <v>0</v>
      </c>
      <c r="S202" s="163">
        <f t="shared" si="65"/>
        <v>0</v>
      </c>
      <c r="T202" s="163">
        <f t="shared" si="65"/>
        <v>0</v>
      </c>
      <c r="U202" s="163">
        <f t="shared" si="65"/>
        <v>0</v>
      </c>
      <c r="V202" s="163">
        <f t="shared" si="66"/>
        <v>0</v>
      </c>
      <c r="W202" s="163">
        <f t="shared" si="66"/>
        <v>0</v>
      </c>
      <c r="X202" s="163">
        <f t="shared" si="66"/>
        <v>0</v>
      </c>
      <c r="Y202" s="163">
        <f t="shared" si="68"/>
        <v>0</v>
      </c>
      <c r="Z202" s="163">
        <f t="shared" si="72"/>
        <v>0</v>
      </c>
      <c r="AA202" s="163">
        <f t="shared" si="72"/>
        <v>0</v>
      </c>
      <c r="AB202" s="163">
        <f t="shared" si="72"/>
        <v>0</v>
      </c>
      <c r="AC202" s="163">
        <f t="shared" si="72"/>
        <v>0</v>
      </c>
      <c r="AD202" s="163">
        <f t="shared" si="72"/>
        <v>0</v>
      </c>
      <c r="AE202" s="163">
        <f t="shared" si="72"/>
        <v>0</v>
      </c>
      <c r="AF202" s="163">
        <f t="shared" si="72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73"/>
        <v>0</v>
      </c>
      <c r="D203" s="163">
        <f t="shared" si="73"/>
        <v>0</v>
      </c>
      <c r="E203" s="163">
        <f t="shared" si="73"/>
        <v>0</v>
      </c>
      <c r="F203" s="163">
        <f t="shared" si="73"/>
        <v>0</v>
      </c>
      <c r="G203" s="163">
        <f t="shared" si="73"/>
        <v>0</v>
      </c>
      <c r="H203" s="163">
        <f t="shared" si="73"/>
        <v>0</v>
      </c>
      <c r="I203" s="163">
        <f t="shared" si="73"/>
        <v>0</v>
      </c>
      <c r="J203" s="163">
        <f t="shared" si="73"/>
        <v>0</v>
      </c>
      <c r="K203" s="163">
        <f t="shared" si="73"/>
        <v>0</v>
      </c>
      <c r="L203" s="163">
        <f t="shared" si="73"/>
        <v>0</v>
      </c>
      <c r="M203" s="163">
        <f t="shared" si="73"/>
        <v>0</v>
      </c>
      <c r="N203" s="163">
        <f t="shared" si="74"/>
        <v>0</v>
      </c>
      <c r="O203" s="163">
        <f t="shared" si="74"/>
        <v>0</v>
      </c>
      <c r="P203" s="163">
        <f t="shared" si="63"/>
        <v>0</v>
      </c>
      <c r="Q203" s="163">
        <f t="shared" si="64"/>
        <v>0</v>
      </c>
      <c r="R203" s="163">
        <f t="shared" si="65"/>
        <v>0</v>
      </c>
      <c r="S203" s="163">
        <f t="shared" si="65"/>
        <v>0</v>
      </c>
      <c r="T203" s="163">
        <f t="shared" si="65"/>
        <v>0</v>
      </c>
      <c r="U203" s="163">
        <f t="shared" si="65"/>
        <v>0</v>
      </c>
      <c r="V203" s="163">
        <f t="shared" si="66"/>
        <v>0</v>
      </c>
      <c r="W203" s="163">
        <f t="shared" si="66"/>
        <v>0</v>
      </c>
      <c r="X203" s="163">
        <f t="shared" si="66"/>
        <v>0</v>
      </c>
      <c r="Y203" s="163">
        <f t="shared" si="68"/>
        <v>0</v>
      </c>
      <c r="Z203" s="163">
        <f t="shared" si="72"/>
        <v>0</v>
      </c>
      <c r="AA203" s="163">
        <f t="shared" si="72"/>
        <v>0</v>
      </c>
      <c r="AB203" s="163">
        <f t="shared" si="72"/>
        <v>0</v>
      </c>
      <c r="AC203" s="163">
        <f t="shared" si="72"/>
        <v>0</v>
      </c>
      <c r="AD203" s="163">
        <f t="shared" si="72"/>
        <v>0</v>
      </c>
      <c r="AE203" s="163">
        <f t="shared" si="72"/>
        <v>0</v>
      </c>
      <c r="AF203" s="163">
        <f t="shared" si="72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73"/>
        <v>0</v>
      </c>
      <c r="D204" s="163">
        <f t="shared" si="73"/>
        <v>0</v>
      </c>
      <c r="E204" s="163">
        <f t="shared" si="73"/>
        <v>0</v>
      </c>
      <c r="F204" s="163">
        <f t="shared" si="73"/>
        <v>0</v>
      </c>
      <c r="G204" s="163">
        <f t="shared" si="73"/>
        <v>0</v>
      </c>
      <c r="H204" s="163">
        <f t="shared" si="73"/>
        <v>0</v>
      </c>
      <c r="I204" s="163">
        <f t="shared" si="73"/>
        <v>0</v>
      </c>
      <c r="J204" s="163">
        <f t="shared" si="73"/>
        <v>0</v>
      </c>
      <c r="K204" s="163">
        <f t="shared" si="73"/>
        <v>0</v>
      </c>
      <c r="L204" s="163">
        <f t="shared" si="73"/>
        <v>0</v>
      </c>
      <c r="M204" s="163">
        <f t="shared" si="73"/>
        <v>0</v>
      </c>
      <c r="N204" s="163">
        <f t="shared" si="74"/>
        <v>0</v>
      </c>
      <c r="O204" s="163">
        <f t="shared" si="74"/>
        <v>0</v>
      </c>
      <c r="P204" s="163">
        <f t="shared" si="63"/>
        <v>0</v>
      </c>
      <c r="Q204" s="163">
        <f t="shared" si="64"/>
        <v>0</v>
      </c>
      <c r="R204" s="163">
        <f t="shared" si="65"/>
        <v>0</v>
      </c>
      <c r="S204" s="163">
        <f t="shared" si="65"/>
        <v>0</v>
      </c>
      <c r="T204" s="163">
        <f t="shared" si="65"/>
        <v>0</v>
      </c>
      <c r="U204" s="163">
        <f t="shared" si="65"/>
        <v>0</v>
      </c>
      <c r="V204" s="163">
        <f t="shared" si="66"/>
        <v>0</v>
      </c>
      <c r="W204" s="163">
        <f t="shared" si="66"/>
        <v>0</v>
      </c>
      <c r="X204" s="163">
        <f t="shared" si="66"/>
        <v>0</v>
      </c>
      <c r="Y204" s="163">
        <f t="shared" si="68"/>
        <v>0</v>
      </c>
      <c r="Z204" s="163">
        <f t="shared" si="72"/>
        <v>0</v>
      </c>
      <c r="AA204" s="163">
        <f t="shared" si="72"/>
        <v>0</v>
      </c>
      <c r="AB204" s="163">
        <f t="shared" si="72"/>
        <v>0</v>
      </c>
      <c r="AC204" s="163">
        <f t="shared" si="72"/>
        <v>0</v>
      </c>
      <c r="AD204" s="163">
        <f t="shared" si="72"/>
        <v>0</v>
      </c>
      <c r="AE204" s="163">
        <f t="shared" si="72"/>
        <v>0</v>
      </c>
      <c r="AF204" s="163">
        <f t="shared" si="72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73"/>
        <v>0</v>
      </c>
      <c r="D205" s="163">
        <f t="shared" si="73"/>
        <v>0</v>
      </c>
      <c r="E205" s="163">
        <f t="shared" si="73"/>
        <v>0</v>
      </c>
      <c r="F205" s="163">
        <f t="shared" si="73"/>
        <v>0</v>
      </c>
      <c r="G205" s="163">
        <f t="shared" si="73"/>
        <v>0</v>
      </c>
      <c r="H205" s="163">
        <f t="shared" si="73"/>
        <v>0</v>
      </c>
      <c r="I205" s="163">
        <f t="shared" si="73"/>
        <v>0</v>
      </c>
      <c r="J205" s="163">
        <f t="shared" si="73"/>
        <v>0</v>
      </c>
      <c r="K205" s="163">
        <f t="shared" si="73"/>
        <v>0</v>
      </c>
      <c r="L205" s="163">
        <f t="shared" si="73"/>
        <v>0</v>
      </c>
      <c r="M205" s="163">
        <f t="shared" si="73"/>
        <v>0</v>
      </c>
      <c r="N205" s="163">
        <f t="shared" si="74"/>
        <v>0</v>
      </c>
      <c r="O205" s="163">
        <f t="shared" si="74"/>
        <v>0</v>
      </c>
      <c r="P205" s="163">
        <f t="shared" si="63"/>
        <v>0</v>
      </c>
      <c r="Q205" s="163">
        <f t="shared" si="64"/>
        <v>0</v>
      </c>
      <c r="R205" s="163">
        <f t="shared" si="65"/>
        <v>0</v>
      </c>
      <c r="S205" s="163">
        <f t="shared" si="65"/>
        <v>0</v>
      </c>
      <c r="T205" s="163">
        <f t="shared" si="65"/>
        <v>0</v>
      </c>
      <c r="U205" s="163">
        <f t="shared" si="65"/>
        <v>0</v>
      </c>
      <c r="V205" s="163">
        <f t="shared" si="66"/>
        <v>0</v>
      </c>
      <c r="W205" s="163">
        <f t="shared" si="66"/>
        <v>0</v>
      </c>
      <c r="X205" s="163">
        <f t="shared" si="66"/>
        <v>0</v>
      </c>
      <c r="Y205" s="163">
        <f t="shared" si="68"/>
        <v>0</v>
      </c>
      <c r="Z205" s="163">
        <f t="shared" si="72"/>
        <v>0</v>
      </c>
      <c r="AA205" s="163">
        <f t="shared" si="72"/>
        <v>0</v>
      </c>
      <c r="AB205" s="163">
        <f t="shared" si="72"/>
        <v>0</v>
      </c>
      <c r="AC205" s="163">
        <f t="shared" si="72"/>
        <v>0</v>
      </c>
      <c r="AD205" s="163">
        <f t="shared" si="72"/>
        <v>0</v>
      </c>
      <c r="AE205" s="163">
        <f t="shared" si="72"/>
        <v>0</v>
      </c>
      <c r="AF205" s="163">
        <f t="shared" si="72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73"/>
        <v>0</v>
      </c>
      <c r="D206" s="163">
        <f t="shared" si="73"/>
        <v>0</v>
      </c>
      <c r="E206" s="163">
        <f t="shared" si="73"/>
        <v>0</v>
      </c>
      <c r="F206" s="163">
        <f t="shared" si="73"/>
        <v>0</v>
      </c>
      <c r="G206" s="163">
        <f t="shared" si="73"/>
        <v>0</v>
      </c>
      <c r="H206" s="163">
        <f t="shared" si="73"/>
        <v>0</v>
      </c>
      <c r="I206" s="163">
        <f t="shared" si="73"/>
        <v>0</v>
      </c>
      <c r="J206" s="163">
        <f t="shared" si="73"/>
        <v>0</v>
      </c>
      <c r="K206" s="163">
        <f t="shared" si="73"/>
        <v>0</v>
      </c>
      <c r="L206" s="163">
        <f t="shared" si="73"/>
        <v>0</v>
      </c>
      <c r="M206" s="163">
        <f t="shared" si="73"/>
        <v>0</v>
      </c>
      <c r="N206" s="163">
        <f t="shared" si="74"/>
        <v>0</v>
      </c>
      <c r="O206" s="163">
        <f t="shared" si="74"/>
        <v>0</v>
      </c>
      <c r="P206" s="163">
        <f t="shared" si="63"/>
        <v>0</v>
      </c>
      <c r="Q206" s="163">
        <f t="shared" si="64"/>
        <v>0</v>
      </c>
      <c r="R206" s="163">
        <f t="shared" si="65"/>
        <v>0</v>
      </c>
      <c r="S206" s="163">
        <f t="shared" si="65"/>
        <v>0</v>
      </c>
      <c r="T206" s="163">
        <f t="shared" si="65"/>
        <v>0</v>
      </c>
      <c r="U206" s="163">
        <f t="shared" si="65"/>
        <v>0</v>
      </c>
      <c r="V206" s="163">
        <f t="shared" si="66"/>
        <v>0</v>
      </c>
      <c r="W206" s="163">
        <f t="shared" si="66"/>
        <v>0</v>
      </c>
      <c r="X206" s="163">
        <f t="shared" si="66"/>
        <v>0</v>
      </c>
      <c r="Y206" s="163">
        <f t="shared" si="68"/>
        <v>0</v>
      </c>
      <c r="Z206" s="163">
        <f t="shared" si="72"/>
        <v>0</v>
      </c>
      <c r="AA206" s="163">
        <f t="shared" si="72"/>
        <v>0</v>
      </c>
      <c r="AB206" s="163">
        <f t="shared" si="72"/>
        <v>0</v>
      </c>
      <c r="AC206" s="163">
        <f t="shared" si="72"/>
        <v>0</v>
      </c>
      <c r="AD206" s="163">
        <f t="shared" si="72"/>
        <v>0</v>
      </c>
      <c r="AE206" s="163">
        <f t="shared" si="72"/>
        <v>0</v>
      </c>
      <c r="AF206" s="163">
        <f t="shared" si="72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73"/>
        <v>0</v>
      </c>
      <c r="D207" s="163">
        <f t="shared" si="73"/>
        <v>0</v>
      </c>
      <c r="E207" s="163">
        <f t="shared" si="73"/>
        <v>0</v>
      </c>
      <c r="F207" s="163">
        <f t="shared" si="73"/>
        <v>0</v>
      </c>
      <c r="G207" s="163">
        <f t="shared" si="73"/>
        <v>0</v>
      </c>
      <c r="H207" s="163">
        <f t="shared" si="73"/>
        <v>0</v>
      </c>
      <c r="I207" s="163">
        <f t="shared" si="73"/>
        <v>0</v>
      </c>
      <c r="J207" s="163">
        <f t="shared" si="73"/>
        <v>0</v>
      </c>
      <c r="K207" s="163">
        <f t="shared" si="73"/>
        <v>0</v>
      </c>
      <c r="L207" s="163">
        <f t="shared" si="73"/>
        <v>0</v>
      </c>
      <c r="M207" s="163">
        <f t="shared" si="73"/>
        <v>0</v>
      </c>
      <c r="N207" s="163">
        <f t="shared" si="74"/>
        <v>0</v>
      </c>
      <c r="O207" s="163">
        <f t="shared" si="74"/>
        <v>0</v>
      </c>
      <c r="P207" s="163">
        <f t="shared" si="63"/>
        <v>0</v>
      </c>
      <c r="Q207" s="163">
        <f t="shared" si="64"/>
        <v>0</v>
      </c>
      <c r="R207" s="163">
        <f t="shared" si="65"/>
        <v>0</v>
      </c>
      <c r="S207" s="163">
        <f t="shared" si="65"/>
        <v>0</v>
      </c>
      <c r="T207" s="163">
        <f t="shared" si="65"/>
        <v>0</v>
      </c>
      <c r="U207" s="163">
        <f t="shared" si="65"/>
        <v>0</v>
      </c>
      <c r="V207" s="163">
        <f t="shared" si="66"/>
        <v>0</v>
      </c>
      <c r="W207" s="163">
        <f t="shared" si="66"/>
        <v>0</v>
      </c>
      <c r="X207" s="163">
        <f t="shared" si="66"/>
        <v>0</v>
      </c>
      <c r="Y207" s="163">
        <f t="shared" si="68"/>
        <v>0</v>
      </c>
      <c r="Z207" s="163">
        <f t="shared" si="72"/>
        <v>0</v>
      </c>
      <c r="AA207" s="163">
        <f t="shared" si="72"/>
        <v>0</v>
      </c>
      <c r="AB207" s="163">
        <f t="shared" si="72"/>
        <v>0</v>
      </c>
      <c r="AC207" s="163">
        <f t="shared" si="72"/>
        <v>0</v>
      </c>
      <c r="AD207" s="163">
        <f t="shared" si="72"/>
        <v>0</v>
      </c>
      <c r="AE207" s="163">
        <f t="shared" si="72"/>
        <v>0</v>
      </c>
      <c r="AF207" s="163">
        <f t="shared" si="72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73"/>
        <v>0</v>
      </c>
      <c r="D208" s="163">
        <f t="shared" si="73"/>
        <v>0</v>
      </c>
      <c r="E208" s="163">
        <f t="shared" si="73"/>
        <v>0</v>
      </c>
      <c r="F208" s="163">
        <f t="shared" si="73"/>
        <v>0</v>
      </c>
      <c r="G208" s="163">
        <f t="shared" si="73"/>
        <v>0</v>
      </c>
      <c r="H208" s="163">
        <f t="shared" si="73"/>
        <v>0</v>
      </c>
      <c r="I208" s="163">
        <f t="shared" si="73"/>
        <v>0</v>
      </c>
      <c r="J208" s="163">
        <f t="shared" si="73"/>
        <v>0</v>
      </c>
      <c r="K208" s="163">
        <f t="shared" si="73"/>
        <v>0</v>
      </c>
      <c r="L208" s="163">
        <f t="shared" si="73"/>
        <v>0</v>
      </c>
      <c r="M208" s="163">
        <f t="shared" si="73"/>
        <v>0</v>
      </c>
      <c r="N208" s="163">
        <f t="shared" si="74"/>
        <v>0</v>
      </c>
      <c r="O208" s="163">
        <f t="shared" si="74"/>
        <v>0</v>
      </c>
      <c r="P208" s="163">
        <f t="shared" si="63"/>
        <v>0</v>
      </c>
      <c r="Q208" s="163">
        <f t="shared" si="64"/>
        <v>0</v>
      </c>
      <c r="R208" s="163">
        <f t="shared" si="65"/>
        <v>0</v>
      </c>
      <c r="S208" s="163">
        <f t="shared" si="65"/>
        <v>0</v>
      </c>
      <c r="T208" s="163">
        <f t="shared" si="65"/>
        <v>0</v>
      </c>
      <c r="U208" s="163">
        <f t="shared" si="65"/>
        <v>0</v>
      </c>
      <c r="V208" s="163">
        <f t="shared" si="66"/>
        <v>0</v>
      </c>
      <c r="W208" s="163">
        <f t="shared" si="66"/>
        <v>0</v>
      </c>
      <c r="X208" s="163">
        <f t="shared" si="66"/>
        <v>0</v>
      </c>
      <c r="Y208" s="163">
        <f t="shared" si="68"/>
        <v>0</v>
      </c>
      <c r="Z208" s="163">
        <f t="shared" si="72"/>
        <v>0</v>
      </c>
      <c r="AA208" s="163">
        <f t="shared" si="72"/>
        <v>0</v>
      </c>
      <c r="AB208" s="163">
        <f t="shared" si="72"/>
        <v>0</v>
      </c>
      <c r="AC208" s="163">
        <f t="shared" si="72"/>
        <v>0</v>
      </c>
      <c r="AD208" s="163">
        <f t="shared" si="72"/>
        <v>0</v>
      </c>
      <c r="AE208" s="163">
        <f t="shared" si="72"/>
        <v>0</v>
      </c>
      <c r="AF208" s="163">
        <f t="shared" si="72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73"/>
        <v>0</v>
      </c>
      <c r="D209" s="163">
        <f t="shared" si="73"/>
        <v>0</v>
      </c>
      <c r="E209" s="163">
        <f t="shared" si="73"/>
        <v>0</v>
      </c>
      <c r="F209" s="163">
        <f t="shared" si="73"/>
        <v>0</v>
      </c>
      <c r="G209" s="163">
        <f t="shared" si="73"/>
        <v>0</v>
      </c>
      <c r="H209" s="163">
        <f t="shared" si="73"/>
        <v>0</v>
      </c>
      <c r="I209" s="163">
        <f t="shared" si="73"/>
        <v>0</v>
      </c>
      <c r="J209" s="163">
        <f t="shared" si="73"/>
        <v>0</v>
      </c>
      <c r="K209" s="163">
        <f t="shared" si="73"/>
        <v>0</v>
      </c>
      <c r="L209" s="163">
        <f t="shared" si="73"/>
        <v>0</v>
      </c>
      <c r="M209" s="163">
        <f t="shared" si="73"/>
        <v>0</v>
      </c>
      <c r="N209" s="163">
        <f t="shared" si="74"/>
        <v>0</v>
      </c>
      <c r="O209" s="163">
        <f t="shared" si="74"/>
        <v>0</v>
      </c>
      <c r="P209" s="163">
        <f t="shared" si="63"/>
        <v>0</v>
      </c>
      <c r="Q209" s="163">
        <f t="shared" si="64"/>
        <v>0</v>
      </c>
      <c r="R209" s="163">
        <f t="shared" si="65"/>
        <v>0</v>
      </c>
      <c r="S209" s="163">
        <f t="shared" si="65"/>
        <v>0</v>
      </c>
      <c r="T209" s="163">
        <f t="shared" si="65"/>
        <v>0</v>
      </c>
      <c r="U209" s="163">
        <f t="shared" si="65"/>
        <v>0</v>
      </c>
      <c r="V209" s="163">
        <f t="shared" si="66"/>
        <v>0</v>
      </c>
      <c r="W209" s="163">
        <f t="shared" si="66"/>
        <v>0</v>
      </c>
      <c r="X209" s="163">
        <f t="shared" si="66"/>
        <v>0</v>
      </c>
      <c r="Y209" s="163">
        <f t="shared" si="68"/>
        <v>0</v>
      </c>
      <c r="Z209" s="163">
        <f t="shared" si="72"/>
        <v>0</v>
      </c>
      <c r="AA209" s="163">
        <f t="shared" si="72"/>
        <v>0</v>
      </c>
      <c r="AB209" s="163">
        <f t="shared" si="72"/>
        <v>0</v>
      </c>
      <c r="AC209" s="163">
        <f t="shared" si="72"/>
        <v>0</v>
      </c>
      <c r="AD209" s="163">
        <f t="shared" si="72"/>
        <v>0</v>
      </c>
      <c r="AE209" s="163">
        <f t="shared" si="72"/>
        <v>0</v>
      </c>
      <c r="AF209" s="163">
        <f t="shared" si="72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73"/>
        <v>0</v>
      </c>
      <c r="D210" s="163">
        <f t="shared" si="73"/>
        <v>0</v>
      </c>
      <c r="E210" s="163">
        <f t="shared" si="73"/>
        <v>0</v>
      </c>
      <c r="F210" s="163">
        <f t="shared" si="73"/>
        <v>0</v>
      </c>
      <c r="G210" s="163">
        <f t="shared" si="73"/>
        <v>0</v>
      </c>
      <c r="H210" s="163">
        <f t="shared" si="73"/>
        <v>0</v>
      </c>
      <c r="I210" s="163">
        <f t="shared" si="73"/>
        <v>0</v>
      </c>
      <c r="J210" s="163">
        <f t="shared" si="73"/>
        <v>0</v>
      </c>
      <c r="K210" s="163">
        <f t="shared" si="73"/>
        <v>0</v>
      </c>
      <c r="L210" s="163">
        <f t="shared" si="73"/>
        <v>0</v>
      </c>
      <c r="M210" s="163">
        <f t="shared" si="73"/>
        <v>0</v>
      </c>
      <c r="N210" s="163">
        <f t="shared" si="74"/>
        <v>0</v>
      </c>
      <c r="O210" s="163">
        <f t="shared" si="74"/>
        <v>0</v>
      </c>
      <c r="P210" s="163">
        <f t="shared" si="63"/>
        <v>0</v>
      </c>
      <c r="Q210" s="163">
        <f t="shared" si="64"/>
        <v>0</v>
      </c>
      <c r="R210" s="163">
        <f t="shared" si="65"/>
        <v>0</v>
      </c>
      <c r="S210" s="163">
        <f t="shared" si="65"/>
        <v>0</v>
      </c>
      <c r="T210" s="163">
        <f t="shared" si="65"/>
        <v>0</v>
      </c>
      <c r="U210" s="163">
        <f t="shared" si="65"/>
        <v>0</v>
      </c>
      <c r="V210" s="163">
        <f t="shared" si="66"/>
        <v>0</v>
      </c>
      <c r="W210" s="163">
        <f t="shared" si="66"/>
        <v>0</v>
      </c>
      <c r="X210" s="163">
        <f t="shared" si="66"/>
        <v>0</v>
      </c>
      <c r="Y210" s="163">
        <f t="shared" si="68"/>
        <v>0</v>
      </c>
      <c r="Z210" s="163">
        <f t="shared" si="72"/>
        <v>0</v>
      </c>
      <c r="AA210" s="163">
        <f t="shared" si="72"/>
        <v>0</v>
      </c>
      <c r="AB210" s="163">
        <f t="shared" si="72"/>
        <v>0</v>
      </c>
      <c r="AC210" s="163">
        <f t="shared" si="72"/>
        <v>0</v>
      </c>
      <c r="AD210" s="163">
        <f t="shared" si="72"/>
        <v>0</v>
      </c>
      <c r="AE210" s="163">
        <f t="shared" si="72"/>
        <v>0</v>
      </c>
      <c r="AF210" s="163">
        <f t="shared" si="72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73"/>
        <v>0</v>
      </c>
      <c r="D211" s="163">
        <f t="shared" si="73"/>
        <v>0</v>
      </c>
      <c r="E211" s="163">
        <f t="shared" si="73"/>
        <v>0</v>
      </c>
      <c r="F211" s="163">
        <f t="shared" si="73"/>
        <v>0</v>
      </c>
      <c r="G211" s="163">
        <f t="shared" si="73"/>
        <v>0</v>
      </c>
      <c r="H211" s="163">
        <f t="shared" si="73"/>
        <v>0</v>
      </c>
      <c r="I211" s="163">
        <f t="shared" si="73"/>
        <v>0</v>
      </c>
      <c r="J211" s="163">
        <f t="shared" si="73"/>
        <v>0</v>
      </c>
      <c r="K211" s="163">
        <f t="shared" si="73"/>
        <v>0</v>
      </c>
      <c r="L211" s="163">
        <f t="shared" si="73"/>
        <v>0</v>
      </c>
      <c r="M211" s="163">
        <f t="shared" si="73"/>
        <v>0</v>
      </c>
      <c r="N211" s="163">
        <f t="shared" si="74"/>
        <v>0</v>
      </c>
      <c r="O211" s="163">
        <f t="shared" si="74"/>
        <v>0</v>
      </c>
      <c r="P211" s="163">
        <f t="shared" si="63"/>
        <v>0</v>
      </c>
      <c r="Q211" s="163">
        <f t="shared" si="64"/>
        <v>0</v>
      </c>
      <c r="R211" s="163">
        <f t="shared" si="65"/>
        <v>0</v>
      </c>
      <c r="S211" s="163">
        <f t="shared" si="65"/>
        <v>0</v>
      </c>
      <c r="T211" s="163">
        <f t="shared" si="65"/>
        <v>0</v>
      </c>
      <c r="U211" s="163">
        <f t="shared" si="65"/>
        <v>0</v>
      </c>
      <c r="V211" s="163">
        <f t="shared" si="66"/>
        <v>0</v>
      </c>
      <c r="W211" s="163">
        <f t="shared" si="66"/>
        <v>0</v>
      </c>
      <c r="X211" s="163">
        <f t="shared" si="66"/>
        <v>0</v>
      </c>
      <c r="Y211" s="163">
        <f t="shared" si="68"/>
        <v>0</v>
      </c>
      <c r="Z211" s="163">
        <f t="shared" si="72"/>
        <v>0</v>
      </c>
      <c r="AA211" s="163">
        <f t="shared" si="72"/>
        <v>0</v>
      </c>
      <c r="AB211" s="163">
        <f t="shared" si="72"/>
        <v>0</v>
      </c>
      <c r="AC211" s="163">
        <f t="shared" si="72"/>
        <v>0</v>
      </c>
      <c r="AD211" s="163">
        <f t="shared" si="72"/>
        <v>0</v>
      </c>
      <c r="AE211" s="163">
        <f t="shared" si="72"/>
        <v>0</v>
      </c>
      <c r="AF211" s="163">
        <f t="shared" si="72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73"/>
        <v>0</v>
      </c>
      <c r="D212" s="163">
        <f t="shared" si="73"/>
        <v>0</v>
      </c>
      <c r="E212" s="163">
        <f t="shared" si="73"/>
        <v>0</v>
      </c>
      <c r="F212" s="163">
        <f t="shared" si="73"/>
        <v>0</v>
      </c>
      <c r="G212" s="163">
        <f t="shared" si="73"/>
        <v>0</v>
      </c>
      <c r="H212" s="163">
        <f t="shared" si="73"/>
        <v>0</v>
      </c>
      <c r="I212" s="163">
        <f t="shared" si="73"/>
        <v>0</v>
      </c>
      <c r="J212" s="163">
        <f t="shared" si="73"/>
        <v>0</v>
      </c>
      <c r="K212" s="163">
        <f t="shared" si="73"/>
        <v>0</v>
      </c>
      <c r="L212" s="163">
        <f t="shared" si="73"/>
        <v>0</v>
      </c>
      <c r="M212" s="163">
        <f t="shared" si="73"/>
        <v>0</v>
      </c>
      <c r="N212" s="163">
        <f t="shared" si="74"/>
        <v>0</v>
      </c>
      <c r="O212" s="163">
        <f t="shared" si="74"/>
        <v>0</v>
      </c>
      <c r="P212" s="163">
        <f t="shared" si="63"/>
        <v>0</v>
      </c>
      <c r="Q212" s="163">
        <f t="shared" si="64"/>
        <v>0</v>
      </c>
      <c r="R212" s="163">
        <f t="shared" si="65"/>
        <v>0</v>
      </c>
      <c r="S212" s="163">
        <f t="shared" si="65"/>
        <v>0</v>
      </c>
      <c r="T212" s="163">
        <f t="shared" si="65"/>
        <v>0</v>
      </c>
      <c r="U212" s="163">
        <f t="shared" si="65"/>
        <v>0</v>
      </c>
      <c r="V212" s="163">
        <f t="shared" si="66"/>
        <v>0</v>
      </c>
      <c r="W212" s="163">
        <f t="shared" si="66"/>
        <v>0</v>
      </c>
      <c r="X212" s="163">
        <f t="shared" si="66"/>
        <v>0</v>
      </c>
      <c r="Y212" s="163">
        <f t="shared" si="68"/>
        <v>0</v>
      </c>
      <c r="Z212" s="163">
        <f t="shared" si="72"/>
        <v>0</v>
      </c>
      <c r="AA212" s="163">
        <f t="shared" si="72"/>
        <v>0</v>
      </c>
      <c r="AB212" s="163">
        <f t="shared" si="72"/>
        <v>0</v>
      </c>
      <c r="AC212" s="163">
        <f t="shared" si="72"/>
        <v>0</v>
      </c>
      <c r="AD212" s="163">
        <f t="shared" si="72"/>
        <v>0</v>
      </c>
      <c r="AE212" s="163">
        <f t="shared" si="72"/>
        <v>0</v>
      </c>
      <c r="AF212" s="163">
        <f t="shared" si="72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73"/>
        <v>0</v>
      </c>
      <c r="D213" s="163">
        <f t="shared" si="73"/>
        <v>0</v>
      </c>
      <c r="E213" s="163">
        <f t="shared" si="73"/>
        <v>0</v>
      </c>
      <c r="F213" s="163">
        <f t="shared" si="73"/>
        <v>0</v>
      </c>
      <c r="G213" s="163">
        <f t="shared" si="73"/>
        <v>0</v>
      </c>
      <c r="H213" s="163">
        <f t="shared" si="73"/>
        <v>0</v>
      </c>
      <c r="I213" s="163">
        <f t="shared" si="73"/>
        <v>0</v>
      </c>
      <c r="J213" s="163">
        <f t="shared" si="73"/>
        <v>0</v>
      </c>
      <c r="K213" s="163">
        <f t="shared" si="73"/>
        <v>0</v>
      </c>
      <c r="L213" s="163">
        <f t="shared" si="73"/>
        <v>0</v>
      </c>
      <c r="M213" s="163">
        <f t="shared" si="73"/>
        <v>0</v>
      </c>
      <c r="N213" s="163">
        <f t="shared" si="74"/>
        <v>0</v>
      </c>
      <c r="O213" s="163">
        <f t="shared" si="74"/>
        <v>0</v>
      </c>
      <c r="P213" s="163">
        <f t="shared" si="63"/>
        <v>0</v>
      </c>
      <c r="Q213" s="163">
        <f t="shared" si="64"/>
        <v>0</v>
      </c>
      <c r="R213" s="163">
        <f t="shared" si="65"/>
        <v>0</v>
      </c>
      <c r="S213" s="163">
        <f t="shared" si="65"/>
        <v>0</v>
      </c>
      <c r="T213" s="163">
        <f t="shared" si="65"/>
        <v>0</v>
      </c>
      <c r="U213" s="163">
        <f t="shared" si="65"/>
        <v>0</v>
      </c>
      <c r="V213" s="163">
        <f t="shared" si="66"/>
        <v>0</v>
      </c>
      <c r="W213" s="163">
        <f t="shared" si="66"/>
        <v>0</v>
      </c>
      <c r="X213" s="163">
        <f t="shared" si="66"/>
        <v>0</v>
      </c>
      <c r="Y213" s="163">
        <f t="shared" si="68"/>
        <v>0</v>
      </c>
      <c r="Z213" s="163">
        <f t="shared" si="72"/>
        <v>0</v>
      </c>
      <c r="AA213" s="163">
        <f t="shared" si="72"/>
        <v>0</v>
      </c>
      <c r="AB213" s="163">
        <f t="shared" si="72"/>
        <v>0</v>
      </c>
      <c r="AC213" s="163">
        <f t="shared" si="72"/>
        <v>0</v>
      </c>
      <c r="AD213" s="163">
        <f t="shared" si="72"/>
        <v>0</v>
      </c>
      <c r="AE213" s="163">
        <f t="shared" si="72"/>
        <v>0</v>
      </c>
      <c r="AF213" s="163">
        <f t="shared" si="72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73"/>
        <v>0</v>
      </c>
      <c r="D214" s="163">
        <f t="shared" si="73"/>
        <v>0</v>
      </c>
      <c r="E214" s="163">
        <f t="shared" si="73"/>
        <v>0</v>
      </c>
      <c r="F214" s="163">
        <f t="shared" si="73"/>
        <v>0</v>
      </c>
      <c r="G214" s="163">
        <f t="shared" si="73"/>
        <v>0</v>
      </c>
      <c r="H214" s="163">
        <f t="shared" si="73"/>
        <v>0</v>
      </c>
      <c r="I214" s="163">
        <f t="shared" si="73"/>
        <v>0</v>
      </c>
      <c r="J214" s="163">
        <f t="shared" si="73"/>
        <v>0</v>
      </c>
      <c r="K214" s="163">
        <f t="shared" si="73"/>
        <v>0</v>
      </c>
      <c r="L214" s="163">
        <f t="shared" si="73"/>
        <v>0</v>
      </c>
      <c r="M214" s="163">
        <f t="shared" si="73"/>
        <v>0</v>
      </c>
      <c r="N214" s="163">
        <f t="shared" si="74"/>
        <v>0</v>
      </c>
      <c r="O214" s="163">
        <f t="shared" si="74"/>
        <v>0</v>
      </c>
      <c r="P214" s="163">
        <f t="shared" si="63"/>
        <v>0</v>
      </c>
      <c r="Q214" s="163">
        <f t="shared" si="64"/>
        <v>0</v>
      </c>
      <c r="R214" s="163">
        <f t="shared" si="65"/>
        <v>0</v>
      </c>
      <c r="S214" s="163">
        <f t="shared" si="65"/>
        <v>0</v>
      </c>
      <c r="T214" s="163">
        <f t="shared" si="65"/>
        <v>0</v>
      </c>
      <c r="U214" s="163">
        <f t="shared" si="65"/>
        <v>0</v>
      </c>
      <c r="V214" s="163">
        <f t="shared" si="66"/>
        <v>0</v>
      </c>
      <c r="W214" s="163">
        <f t="shared" si="66"/>
        <v>0</v>
      </c>
      <c r="X214" s="163">
        <f t="shared" si="66"/>
        <v>0</v>
      </c>
      <c r="Y214" s="163">
        <f t="shared" si="68"/>
        <v>0</v>
      </c>
      <c r="Z214" s="163">
        <f t="shared" si="72"/>
        <v>0</v>
      </c>
      <c r="AA214" s="163">
        <f t="shared" si="72"/>
        <v>0</v>
      </c>
      <c r="AB214" s="163">
        <f t="shared" si="72"/>
        <v>0</v>
      </c>
      <c r="AC214" s="163">
        <f t="shared" si="72"/>
        <v>0</v>
      </c>
      <c r="AD214" s="163">
        <f t="shared" si="72"/>
        <v>0</v>
      </c>
      <c r="AE214" s="163">
        <f t="shared" si="72"/>
        <v>0</v>
      </c>
      <c r="AF214" s="163">
        <f t="shared" si="72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73"/>
        <v>0</v>
      </c>
      <c r="D215" s="163">
        <f t="shared" si="73"/>
        <v>0</v>
      </c>
      <c r="E215" s="163">
        <f t="shared" si="73"/>
        <v>0</v>
      </c>
      <c r="F215" s="163">
        <f t="shared" si="73"/>
        <v>0</v>
      </c>
      <c r="G215" s="163">
        <f t="shared" si="73"/>
        <v>0</v>
      </c>
      <c r="H215" s="163">
        <f t="shared" si="73"/>
        <v>0</v>
      </c>
      <c r="I215" s="163">
        <f t="shared" si="73"/>
        <v>0</v>
      </c>
      <c r="J215" s="163">
        <f t="shared" si="73"/>
        <v>0</v>
      </c>
      <c r="K215" s="163">
        <f t="shared" si="73"/>
        <v>0</v>
      </c>
      <c r="L215" s="163">
        <f t="shared" si="73"/>
        <v>0</v>
      </c>
      <c r="M215" s="163">
        <f t="shared" si="73"/>
        <v>0</v>
      </c>
      <c r="N215" s="163">
        <f t="shared" si="74"/>
        <v>0</v>
      </c>
      <c r="O215" s="163">
        <f t="shared" si="74"/>
        <v>0</v>
      </c>
      <c r="P215" s="163">
        <f t="shared" si="63"/>
        <v>0</v>
      </c>
      <c r="Q215" s="163">
        <f t="shared" si="64"/>
        <v>0</v>
      </c>
      <c r="R215" s="163">
        <f t="shared" si="65"/>
        <v>0</v>
      </c>
      <c r="S215" s="163">
        <f t="shared" si="65"/>
        <v>0</v>
      </c>
      <c r="T215" s="163">
        <f t="shared" si="65"/>
        <v>0</v>
      </c>
      <c r="U215" s="163">
        <f t="shared" si="65"/>
        <v>0</v>
      </c>
      <c r="V215" s="163">
        <f t="shared" si="66"/>
        <v>0</v>
      </c>
      <c r="W215" s="163">
        <f t="shared" si="66"/>
        <v>0</v>
      </c>
      <c r="X215" s="163">
        <f t="shared" si="66"/>
        <v>0</v>
      </c>
      <c r="Y215" s="163">
        <f t="shared" si="68"/>
        <v>0</v>
      </c>
      <c r="Z215" s="163">
        <f t="shared" si="72"/>
        <v>0</v>
      </c>
      <c r="AA215" s="163">
        <f t="shared" si="72"/>
        <v>0</v>
      </c>
      <c r="AB215" s="163">
        <f t="shared" si="72"/>
        <v>0</v>
      </c>
      <c r="AC215" s="163">
        <f t="shared" si="72"/>
        <v>0</v>
      </c>
      <c r="AD215" s="163">
        <f t="shared" si="72"/>
        <v>0</v>
      </c>
      <c r="AE215" s="163">
        <f t="shared" si="72"/>
        <v>0</v>
      </c>
      <c r="AF215" s="163">
        <f t="shared" si="72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73"/>
        <v>0</v>
      </c>
      <c r="D216" s="163">
        <f t="shared" si="73"/>
        <v>0</v>
      </c>
      <c r="E216" s="163">
        <f t="shared" si="73"/>
        <v>0</v>
      </c>
      <c r="F216" s="163">
        <f t="shared" si="73"/>
        <v>0</v>
      </c>
      <c r="G216" s="163">
        <f t="shared" si="73"/>
        <v>0</v>
      </c>
      <c r="H216" s="163">
        <f t="shared" si="73"/>
        <v>0</v>
      </c>
      <c r="I216" s="163">
        <f t="shared" si="73"/>
        <v>0</v>
      </c>
      <c r="J216" s="163">
        <f t="shared" si="73"/>
        <v>0</v>
      </c>
      <c r="K216" s="163">
        <f t="shared" si="73"/>
        <v>0</v>
      </c>
      <c r="L216" s="163">
        <f t="shared" si="73"/>
        <v>0</v>
      </c>
      <c r="M216" s="163">
        <f t="shared" si="73"/>
        <v>0</v>
      </c>
      <c r="N216" s="163">
        <f t="shared" si="74"/>
        <v>0</v>
      </c>
      <c r="O216" s="163">
        <f t="shared" si="74"/>
        <v>0</v>
      </c>
      <c r="P216" s="163">
        <f t="shared" si="63"/>
        <v>0</v>
      </c>
      <c r="Q216" s="163">
        <f t="shared" si="64"/>
        <v>0</v>
      </c>
      <c r="R216" s="163">
        <f t="shared" si="65"/>
        <v>0</v>
      </c>
      <c r="S216" s="163">
        <f t="shared" si="65"/>
        <v>0</v>
      </c>
      <c r="T216" s="163">
        <f t="shared" si="65"/>
        <v>0</v>
      </c>
      <c r="U216" s="163">
        <f t="shared" si="65"/>
        <v>0</v>
      </c>
      <c r="V216" s="163">
        <f t="shared" si="66"/>
        <v>0</v>
      </c>
      <c r="W216" s="163">
        <f t="shared" si="66"/>
        <v>0</v>
      </c>
      <c r="X216" s="163">
        <f t="shared" si="66"/>
        <v>0</v>
      </c>
      <c r="Y216" s="163">
        <f t="shared" si="68"/>
        <v>0</v>
      </c>
      <c r="Z216" s="163">
        <f t="shared" ref="Z216:AF231" si="75">Y216</f>
        <v>0</v>
      </c>
      <c r="AA216" s="163">
        <f t="shared" si="75"/>
        <v>0</v>
      </c>
      <c r="AB216" s="163">
        <f t="shared" si="75"/>
        <v>0</v>
      </c>
      <c r="AC216" s="163">
        <f t="shared" si="75"/>
        <v>0</v>
      </c>
      <c r="AD216" s="163">
        <f t="shared" si="75"/>
        <v>0</v>
      </c>
      <c r="AE216" s="163">
        <f t="shared" si="75"/>
        <v>0</v>
      </c>
      <c r="AF216" s="163">
        <f t="shared" si="75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M232" si="76">B217</f>
        <v>0</v>
      </c>
      <c r="D217" s="163">
        <f t="shared" si="76"/>
        <v>0</v>
      </c>
      <c r="E217" s="163">
        <f t="shared" si="76"/>
        <v>0</v>
      </c>
      <c r="F217" s="163">
        <f t="shared" si="76"/>
        <v>0</v>
      </c>
      <c r="G217" s="163">
        <f t="shared" si="76"/>
        <v>0</v>
      </c>
      <c r="H217" s="163">
        <f t="shared" si="76"/>
        <v>0</v>
      </c>
      <c r="I217" s="163">
        <f t="shared" si="76"/>
        <v>0</v>
      </c>
      <c r="J217" s="163">
        <f t="shared" si="76"/>
        <v>0</v>
      </c>
      <c r="K217" s="163">
        <f t="shared" si="76"/>
        <v>0</v>
      </c>
      <c r="L217" s="163">
        <f t="shared" si="76"/>
        <v>0</v>
      </c>
      <c r="M217" s="163">
        <f t="shared" si="76"/>
        <v>0</v>
      </c>
      <c r="N217" s="163">
        <f t="shared" ref="N217:O232" si="77">M217</f>
        <v>0</v>
      </c>
      <c r="O217" s="163">
        <f t="shared" si="77"/>
        <v>0</v>
      </c>
      <c r="P217" s="163">
        <f t="shared" si="63"/>
        <v>0</v>
      </c>
      <c r="Q217" s="163">
        <f t="shared" si="64"/>
        <v>0</v>
      </c>
      <c r="R217" s="163">
        <f t="shared" si="65"/>
        <v>0</v>
      </c>
      <c r="S217" s="163">
        <f t="shared" si="65"/>
        <v>0</v>
      </c>
      <c r="T217" s="163">
        <f t="shared" si="65"/>
        <v>0</v>
      </c>
      <c r="U217" s="163">
        <f t="shared" si="65"/>
        <v>0</v>
      </c>
      <c r="V217" s="163">
        <f t="shared" si="66"/>
        <v>0</v>
      </c>
      <c r="W217" s="163">
        <f t="shared" si="66"/>
        <v>0</v>
      </c>
      <c r="X217" s="163">
        <f t="shared" si="66"/>
        <v>0</v>
      </c>
      <c r="Y217" s="163">
        <f t="shared" si="68"/>
        <v>0</v>
      </c>
      <c r="Z217" s="163">
        <f t="shared" si="75"/>
        <v>0</v>
      </c>
      <c r="AA217" s="163">
        <f t="shared" si="75"/>
        <v>0</v>
      </c>
      <c r="AB217" s="163">
        <f t="shared" si="75"/>
        <v>0</v>
      </c>
      <c r="AC217" s="163">
        <f t="shared" si="75"/>
        <v>0</v>
      </c>
      <c r="AD217" s="163">
        <f t="shared" si="75"/>
        <v>0</v>
      </c>
      <c r="AE217" s="163">
        <f t="shared" si="75"/>
        <v>0</v>
      </c>
      <c r="AF217" s="163">
        <f t="shared" si="75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76"/>
        <v>0</v>
      </c>
      <c r="D218" s="163">
        <f t="shared" si="76"/>
        <v>0</v>
      </c>
      <c r="E218" s="163">
        <f t="shared" si="76"/>
        <v>0</v>
      </c>
      <c r="F218" s="163">
        <f t="shared" si="76"/>
        <v>0</v>
      </c>
      <c r="G218" s="163">
        <f t="shared" si="76"/>
        <v>0</v>
      </c>
      <c r="H218" s="163">
        <f t="shared" si="76"/>
        <v>0</v>
      </c>
      <c r="I218" s="163">
        <f t="shared" si="76"/>
        <v>0</v>
      </c>
      <c r="J218" s="163">
        <f t="shared" si="76"/>
        <v>0</v>
      </c>
      <c r="K218" s="163">
        <f t="shared" si="76"/>
        <v>0</v>
      </c>
      <c r="L218" s="163">
        <f t="shared" si="76"/>
        <v>0</v>
      </c>
      <c r="M218" s="163">
        <f t="shared" si="76"/>
        <v>0</v>
      </c>
      <c r="N218" s="163">
        <f t="shared" si="77"/>
        <v>0</v>
      </c>
      <c r="O218" s="163">
        <f t="shared" si="77"/>
        <v>0</v>
      </c>
      <c r="P218" s="163">
        <f t="shared" si="63"/>
        <v>0</v>
      </c>
      <c r="Q218" s="163">
        <f t="shared" si="64"/>
        <v>0</v>
      </c>
      <c r="R218" s="163">
        <f t="shared" si="65"/>
        <v>0</v>
      </c>
      <c r="S218" s="163">
        <f t="shared" si="65"/>
        <v>0</v>
      </c>
      <c r="T218" s="163">
        <f t="shared" si="65"/>
        <v>0</v>
      </c>
      <c r="U218" s="163">
        <f t="shared" si="65"/>
        <v>0</v>
      </c>
      <c r="V218" s="163">
        <f t="shared" si="66"/>
        <v>0</v>
      </c>
      <c r="W218" s="163">
        <f t="shared" si="66"/>
        <v>0</v>
      </c>
      <c r="X218" s="163">
        <f t="shared" si="66"/>
        <v>0</v>
      </c>
      <c r="Y218" s="163">
        <f t="shared" si="68"/>
        <v>0</v>
      </c>
      <c r="Z218" s="163">
        <f t="shared" si="75"/>
        <v>0</v>
      </c>
      <c r="AA218" s="163">
        <f t="shared" si="75"/>
        <v>0</v>
      </c>
      <c r="AB218" s="163">
        <f t="shared" si="75"/>
        <v>0</v>
      </c>
      <c r="AC218" s="163">
        <f t="shared" si="75"/>
        <v>0</v>
      </c>
      <c r="AD218" s="163">
        <f t="shared" si="75"/>
        <v>0</v>
      </c>
      <c r="AE218" s="163">
        <f t="shared" si="75"/>
        <v>0</v>
      </c>
      <c r="AF218" s="163">
        <f t="shared" si="75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76"/>
        <v>0</v>
      </c>
      <c r="D219" s="163">
        <f t="shared" si="76"/>
        <v>0</v>
      </c>
      <c r="E219" s="163">
        <f t="shared" si="76"/>
        <v>0</v>
      </c>
      <c r="F219" s="163">
        <f t="shared" si="76"/>
        <v>0</v>
      </c>
      <c r="G219" s="163">
        <f t="shared" si="76"/>
        <v>0</v>
      </c>
      <c r="H219" s="163">
        <f t="shared" si="76"/>
        <v>0</v>
      </c>
      <c r="I219" s="163">
        <f t="shared" si="76"/>
        <v>0</v>
      </c>
      <c r="J219" s="163">
        <f t="shared" si="76"/>
        <v>0</v>
      </c>
      <c r="K219" s="163">
        <f t="shared" si="76"/>
        <v>0</v>
      </c>
      <c r="L219" s="163">
        <f t="shared" si="76"/>
        <v>0</v>
      </c>
      <c r="M219" s="163">
        <f t="shared" si="76"/>
        <v>0</v>
      </c>
      <c r="N219" s="163">
        <f t="shared" si="77"/>
        <v>0</v>
      </c>
      <c r="O219" s="163">
        <f t="shared" si="77"/>
        <v>0</v>
      </c>
      <c r="P219" s="163">
        <f t="shared" si="63"/>
        <v>0</v>
      </c>
      <c r="Q219" s="163">
        <f t="shared" si="64"/>
        <v>0</v>
      </c>
      <c r="R219" s="163">
        <f t="shared" si="65"/>
        <v>0</v>
      </c>
      <c r="S219" s="163">
        <f t="shared" si="65"/>
        <v>0</v>
      </c>
      <c r="T219" s="163">
        <f t="shared" si="65"/>
        <v>0</v>
      </c>
      <c r="U219" s="163">
        <f t="shared" si="65"/>
        <v>0</v>
      </c>
      <c r="V219" s="163">
        <f t="shared" si="66"/>
        <v>0</v>
      </c>
      <c r="W219" s="163">
        <f t="shared" si="66"/>
        <v>0</v>
      </c>
      <c r="X219" s="163">
        <f t="shared" si="66"/>
        <v>0</v>
      </c>
      <c r="Y219" s="163">
        <f t="shared" si="68"/>
        <v>0</v>
      </c>
      <c r="Z219" s="163">
        <f t="shared" si="75"/>
        <v>0</v>
      </c>
      <c r="AA219" s="163">
        <f t="shared" si="75"/>
        <v>0</v>
      </c>
      <c r="AB219" s="163">
        <f t="shared" si="75"/>
        <v>0</v>
      </c>
      <c r="AC219" s="163">
        <f t="shared" si="75"/>
        <v>0</v>
      </c>
      <c r="AD219" s="163">
        <f t="shared" si="75"/>
        <v>0</v>
      </c>
      <c r="AE219" s="163">
        <f t="shared" si="75"/>
        <v>0</v>
      </c>
      <c r="AF219" s="163">
        <f t="shared" si="75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76"/>
        <v>0</v>
      </c>
      <c r="D220" s="163">
        <f t="shared" si="76"/>
        <v>0</v>
      </c>
      <c r="E220" s="163">
        <f t="shared" si="76"/>
        <v>0</v>
      </c>
      <c r="F220" s="163">
        <f t="shared" si="76"/>
        <v>0</v>
      </c>
      <c r="G220" s="163">
        <f t="shared" si="76"/>
        <v>0</v>
      </c>
      <c r="H220" s="163">
        <f t="shared" si="76"/>
        <v>0</v>
      </c>
      <c r="I220" s="163">
        <f t="shared" si="76"/>
        <v>0</v>
      </c>
      <c r="J220" s="163">
        <f t="shared" si="76"/>
        <v>0</v>
      </c>
      <c r="K220" s="163">
        <f t="shared" si="76"/>
        <v>0</v>
      </c>
      <c r="L220" s="163">
        <f t="shared" si="76"/>
        <v>0</v>
      </c>
      <c r="M220" s="163">
        <f t="shared" si="76"/>
        <v>0</v>
      </c>
      <c r="N220" s="163">
        <f t="shared" si="77"/>
        <v>0</v>
      </c>
      <c r="O220" s="163">
        <f t="shared" si="77"/>
        <v>0</v>
      </c>
      <c r="P220" s="163">
        <f t="shared" si="63"/>
        <v>0</v>
      </c>
      <c r="Q220" s="163">
        <f t="shared" si="64"/>
        <v>0</v>
      </c>
      <c r="R220" s="163">
        <f t="shared" si="65"/>
        <v>0</v>
      </c>
      <c r="S220" s="163">
        <f t="shared" si="65"/>
        <v>0</v>
      </c>
      <c r="T220" s="163">
        <f t="shared" si="65"/>
        <v>0</v>
      </c>
      <c r="U220" s="163">
        <f t="shared" si="65"/>
        <v>0</v>
      </c>
      <c r="V220" s="163">
        <f t="shared" si="66"/>
        <v>0</v>
      </c>
      <c r="W220" s="163">
        <f t="shared" si="66"/>
        <v>0</v>
      </c>
      <c r="X220" s="163">
        <f t="shared" si="66"/>
        <v>0</v>
      </c>
      <c r="Y220" s="163">
        <f t="shared" si="68"/>
        <v>0</v>
      </c>
      <c r="Z220" s="163">
        <f t="shared" si="75"/>
        <v>0</v>
      </c>
      <c r="AA220" s="163">
        <f t="shared" si="75"/>
        <v>0</v>
      </c>
      <c r="AB220" s="163">
        <f t="shared" si="75"/>
        <v>0</v>
      </c>
      <c r="AC220" s="163">
        <f t="shared" si="75"/>
        <v>0</v>
      </c>
      <c r="AD220" s="163">
        <f t="shared" si="75"/>
        <v>0</v>
      </c>
      <c r="AE220" s="163">
        <f t="shared" si="75"/>
        <v>0</v>
      </c>
      <c r="AF220" s="163">
        <f t="shared" si="75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76"/>
        <v>0</v>
      </c>
      <c r="D221" s="163">
        <f t="shared" si="76"/>
        <v>0</v>
      </c>
      <c r="E221" s="163">
        <f t="shared" si="76"/>
        <v>0</v>
      </c>
      <c r="F221" s="163">
        <f t="shared" si="76"/>
        <v>0</v>
      </c>
      <c r="G221" s="163">
        <f t="shared" si="76"/>
        <v>0</v>
      </c>
      <c r="H221" s="163">
        <f t="shared" si="76"/>
        <v>0</v>
      </c>
      <c r="I221" s="163">
        <f t="shared" si="76"/>
        <v>0</v>
      </c>
      <c r="J221" s="163">
        <f t="shared" si="76"/>
        <v>0</v>
      </c>
      <c r="K221" s="163">
        <f t="shared" si="76"/>
        <v>0</v>
      </c>
      <c r="L221" s="163">
        <f t="shared" si="76"/>
        <v>0</v>
      </c>
      <c r="M221" s="163">
        <f t="shared" si="76"/>
        <v>0</v>
      </c>
      <c r="N221" s="163">
        <f t="shared" si="77"/>
        <v>0</v>
      </c>
      <c r="O221" s="163">
        <f t="shared" si="77"/>
        <v>0</v>
      </c>
      <c r="P221" s="163">
        <f t="shared" si="63"/>
        <v>0</v>
      </c>
      <c r="Q221" s="163">
        <f t="shared" si="64"/>
        <v>0</v>
      </c>
      <c r="R221" s="163">
        <f t="shared" si="65"/>
        <v>0</v>
      </c>
      <c r="S221" s="163">
        <f t="shared" si="65"/>
        <v>0</v>
      </c>
      <c r="T221" s="163">
        <f t="shared" si="65"/>
        <v>0</v>
      </c>
      <c r="U221" s="163">
        <f t="shared" si="65"/>
        <v>0</v>
      </c>
      <c r="V221" s="163">
        <f t="shared" si="66"/>
        <v>0</v>
      </c>
      <c r="W221" s="163">
        <f t="shared" si="66"/>
        <v>0</v>
      </c>
      <c r="X221" s="163">
        <f t="shared" si="66"/>
        <v>0</v>
      </c>
      <c r="Y221" s="163">
        <f t="shared" si="68"/>
        <v>0</v>
      </c>
      <c r="Z221" s="163">
        <f t="shared" si="75"/>
        <v>0</v>
      </c>
      <c r="AA221" s="163">
        <f t="shared" si="75"/>
        <v>0</v>
      </c>
      <c r="AB221" s="163">
        <f t="shared" si="75"/>
        <v>0</v>
      </c>
      <c r="AC221" s="163">
        <f t="shared" si="75"/>
        <v>0</v>
      </c>
      <c r="AD221" s="163">
        <f t="shared" si="75"/>
        <v>0</v>
      </c>
      <c r="AE221" s="163">
        <f t="shared" si="75"/>
        <v>0</v>
      </c>
      <c r="AF221" s="163">
        <f t="shared" si="75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76"/>
        <v>0</v>
      </c>
      <c r="D222" s="163">
        <f t="shared" si="76"/>
        <v>0</v>
      </c>
      <c r="E222" s="163">
        <f t="shared" si="76"/>
        <v>0</v>
      </c>
      <c r="F222" s="163">
        <f t="shared" si="76"/>
        <v>0</v>
      </c>
      <c r="G222" s="163">
        <f t="shared" si="76"/>
        <v>0</v>
      </c>
      <c r="H222" s="163">
        <f t="shared" si="76"/>
        <v>0</v>
      </c>
      <c r="I222" s="163">
        <f t="shared" si="76"/>
        <v>0</v>
      </c>
      <c r="J222" s="163">
        <f t="shared" si="76"/>
        <v>0</v>
      </c>
      <c r="K222" s="163">
        <f t="shared" si="76"/>
        <v>0</v>
      </c>
      <c r="L222" s="163">
        <f t="shared" si="76"/>
        <v>0</v>
      </c>
      <c r="M222" s="163">
        <f t="shared" si="76"/>
        <v>0</v>
      </c>
      <c r="N222" s="163">
        <f t="shared" si="77"/>
        <v>0</v>
      </c>
      <c r="O222" s="163">
        <f t="shared" si="77"/>
        <v>0</v>
      </c>
      <c r="P222" s="163">
        <f t="shared" si="63"/>
        <v>0</v>
      </c>
      <c r="Q222" s="163">
        <f t="shared" si="64"/>
        <v>0</v>
      </c>
      <c r="R222" s="163">
        <f t="shared" si="65"/>
        <v>0</v>
      </c>
      <c r="S222" s="163">
        <f t="shared" si="65"/>
        <v>0</v>
      </c>
      <c r="T222" s="163">
        <f t="shared" si="65"/>
        <v>0</v>
      </c>
      <c r="U222" s="163">
        <f t="shared" si="65"/>
        <v>0</v>
      </c>
      <c r="V222" s="163">
        <f t="shared" si="66"/>
        <v>0</v>
      </c>
      <c r="W222" s="163">
        <f t="shared" si="66"/>
        <v>0</v>
      </c>
      <c r="X222" s="163">
        <f t="shared" si="66"/>
        <v>0</v>
      </c>
      <c r="Y222" s="163">
        <f t="shared" si="68"/>
        <v>0</v>
      </c>
      <c r="Z222" s="163">
        <f t="shared" si="75"/>
        <v>0</v>
      </c>
      <c r="AA222" s="163">
        <f t="shared" si="75"/>
        <v>0</v>
      </c>
      <c r="AB222" s="163">
        <f t="shared" si="75"/>
        <v>0</v>
      </c>
      <c r="AC222" s="163">
        <f t="shared" si="75"/>
        <v>0</v>
      </c>
      <c r="AD222" s="163">
        <f t="shared" si="75"/>
        <v>0</v>
      </c>
      <c r="AE222" s="163">
        <f t="shared" si="75"/>
        <v>0</v>
      </c>
      <c r="AF222" s="163">
        <f t="shared" si="75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76"/>
        <v>0</v>
      </c>
      <c r="D223" s="163">
        <f t="shared" si="76"/>
        <v>0</v>
      </c>
      <c r="E223" s="163">
        <f t="shared" si="76"/>
        <v>0</v>
      </c>
      <c r="F223" s="163">
        <f t="shared" si="76"/>
        <v>0</v>
      </c>
      <c r="G223" s="163">
        <f t="shared" si="76"/>
        <v>0</v>
      </c>
      <c r="H223" s="163">
        <f t="shared" si="76"/>
        <v>0</v>
      </c>
      <c r="I223" s="163">
        <f t="shared" si="76"/>
        <v>0</v>
      </c>
      <c r="J223" s="163">
        <f t="shared" si="76"/>
        <v>0</v>
      </c>
      <c r="K223" s="163">
        <f t="shared" si="76"/>
        <v>0</v>
      </c>
      <c r="L223" s="163">
        <f t="shared" si="76"/>
        <v>0</v>
      </c>
      <c r="M223" s="163">
        <f t="shared" si="76"/>
        <v>0</v>
      </c>
      <c r="N223" s="163">
        <f t="shared" si="77"/>
        <v>0</v>
      </c>
      <c r="O223" s="163">
        <f t="shared" si="77"/>
        <v>0</v>
      </c>
      <c r="P223" s="163">
        <f t="shared" si="63"/>
        <v>0</v>
      </c>
      <c r="Q223" s="163">
        <f t="shared" si="64"/>
        <v>0</v>
      </c>
      <c r="R223" s="163">
        <f t="shared" si="65"/>
        <v>0</v>
      </c>
      <c r="S223" s="163">
        <f t="shared" si="65"/>
        <v>0</v>
      </c>
      <c r="T223" s="163">
        <f t="shared" si="65"/>
        <v>0</v>
      </c>
      <c r="U223" s="163">
        <f t="shared" si="65"/>
        <v>0</v>
      </c>
      <c r="V223" s="163">
        <f t="shared" si="66"/>
        <v>0</v>
      </c>
      <c r="W223" s="163">
        <f t="shared" si="66"/>
        <v>0</v>
      </c>
      <c r="X223" s="163">
        <f t="shared" si="66"/>
        <v>0</v>
      </c>
      <c r="Y223" s="163">
        <f t="shared" si="68"/>
        <v>0</v>
      </c>
      <c r="Z223" s="163">
        <f t="shared" si="75"/>
        <v>0</v>
      </c>
      <c r="AA223" s="163">
        <f t="shared" si="75"/>
        <v>0</v>
      </c>
      <c r="AB223" s="163">
        <f t="shared" si="75"/>
        <v>0</v>
      </c>
      <c r="AC223" s="163">
        <f t="shared" si="75"/>
        <v>0</v>
      </c>
      <c r="AD223" s="163">
        <f t="shared" si="75"/>
        <v>0</v>
      </c>
      <c r="AE223" s="163">
        <f t="shared" si="75"/>
        <v>0</v>
      </c>
      <c r="AF223" s="163">
        <f t="shared" si="75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76"/>
        <v>0</v>
      </c>
      <c r="D224" s="163">
        <f t="shared" si="76"/>
        <v>0</v>
      </c>
      <c r="E224" s="163">
        <f t="shared" si="76"/>
        <v>0</v>
      </c>
      <c r="F224" s="163">
        <f t="shared" si="76"/>
        <v>0</v>
      </c>
      <c r="G224" s="163">
        <f t="shared" si="76"/>
        <v>0</v>
      </c>
      <c r="H224" s="163">
        <f t="shared" si="76"/>
        <v>0</v>
      </c>
      <c r="I224" s="163">
        <f t="shared" si="76"/>
        <v>0</v>
      </c>
      <c r="J224" s="163">
        <f t="shared" si="76"/>
        <v>0</v>
      </c>
      <c r="K224" s="163">
        <f t="shared" si="76"/>
        <v>0</v>
      </c>
      <c r="L224" s="163">
        <f t="shared" si="76"/>
        <v>0</v>
      </c>
      <c r="M224" s="163">
        <f t="shared" si="76"/>
        <v>0</v>
      </c>
      <c r="N224" s="163">
        <f t="shared" si="77"/>
        <v>0</v>
      </c>
      <c r="O224" s="163">
        <f t="shared" si="77"/>
        <v>0</v>
      </c>
      <c r="P224" s="163">
        <f t="shared" si="63"/>
        <v>0</v>
      </c>
      <c r="Q224" s="163">
        <f t="shared" si="64"/>
        <v>0</v>
      </c>
      <c r="R224" s="163">
        <f t="shared" si="65"/>
        <v>0</v>
      </c>
      <c r="S224" s="163">
        <f t="shared" si="65"/>
        <v>0</v>
      </c>
      <c r="T224" s="163">
        <f t="shared" si="65"/>
        <v>0</v>
      </c>
      <c r="U224" s="163">
        <f t="shared" si="65"/>
        <v>0</v>
      </c>
      <c r="V224" s="163">
        <f t="shared" si="66"/>
        <v>0</v>
      </c>
      <c r="W224" s="163">
        <f t="shared" si="66"/>
        <v>0</v>
      </c>
      <c r="X224" s="163">
        <f t="shared" si="66"/>
        <v>0</v>
      </c>
      <c r="Y224" s="163">
        <f t="shared" si="68"/>
        <v>0</v>
      </c>
      <c r="Z224" s="163">
        <f t="shared" si="75"/>
        <v>0</v>
      </c>
      <c r="AA224" s="163">
        <f t="shared" si="75"/>
        <v>0</v>
      </c>
      <c r="AB224" s="163">
        <f t="shared" si="75"/>
        <v>0</v>
      </c>
      <c r="AC224" s="163">
        <f t="shared" si="75"/>
        <v>0</v>
      </c>
      <c r="AD224" s="163">
        <f t="shared" si="75"/>
        <v>0</v>
      </c>
      <c r="AE224" s="163">
        <f t="shared" si="75"/>
        <v>0</v>
      </c>
      <c r="AF224" s="163">
        <f t="shared" si="75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76"/>
        <v>0</v>
      </c>
      <c r="D225" s="163">
        <f t="shared" si="76"/>
        <v>0</v>
      </c>
      <c r="E225" s="163">
        <f t="shared" si="76"/>
        <v>0</v>
      </c>
      <c r="F225" s="163">
        <f t="shared" si="76"/>
        <v>0</v>
      </c>
      <c r="G225" s="163">
        <f t="shared" si="76"/>
        <v>0</v>
      </c>
      <c r="H225" s="163">
        <f t="shared" si="76"/>
        <v>0</v>
      </c>
      <c r="I225" s="163">
        <f t="shared" si="76"/>
        <v>0</v>
      </c>
      <c r="J225" s="163">
        <f t="shared" si="76"/>
        <v>0</v>
      </c>
      <c r="K225" s="163">
        <f t="shared" si="76"/>
        <v>0</v>
      </c>
      <c r="L225" s="163">
        <f t="shared" si="76"/>
        <v>0</v>
      </c>
      <c r="M225" s="163">
        <f t="shared" si="76"/>
        <v>0</v>
      </c>
      <c r="N225" s="163">
        <f t="shared" si="77"/>
        <v>0</v>
      </c>
      <c r="O225" s="163">
        <f t="shared" si="77"/>
        <v>0</v>
      </c>
      <c r="P225" s="163">
        <f t="shared" si="63"/>
        <v>0</v>
      </c>
      <c r="Q225" s="163">
        <f t="shared" si="64"/>
        <v>0</v>
      </c>
      <c r="R225" s="163">
        <f t="shared" si="65"/>
        <v>0</v>
      </c>
      <c r="S225" s="163">
        <f t="shared" si="65"/>
        <v>0</v>
      </c>
      <c r="T225" s="163">
        <f t="shared" si="65"/>
        <v>0</v>
      </c>
      <c r="U225" s="163">
        <f t="shared" si="65"/>
        <v>0</v>
      </c>
      <c r="V225" s="163">
        <f t="shared" si="66"/>
        <v>0</v>
      </c>
      <c r="W225" s="163">
        <f t="shared" si="66"/>
        <v>0</v>
      </c>
      <c r="X225" s="163">
        <f t="shared" si="66"/>
        <v>0</v>
      </c>
      <c r="Y225" s="163">
        <f t="shared" si="68"/>
        <v>0</v>
      </c>
      <c r="Z225" s="163">
        <f t="shared" si="75"/>
        <v>0</v>
      </c>
      <c r="AA225" s="163">
        <f t="shared" si="75"/>
        <v>0</v>
      </c>
      <c r="AB225" s="163">
        <f t="shared" si="75"/>
        <v>0</v>
      </c>
      <c r="AC225" s="163">
        <f t="shared" si="75"/>
        <v>0</v>
      </c>
      <c r="AD225" s="163">
        <f t="shared" si="75"/>
        <v>0</v>
      </c>
      <c r="AE225" s="163">
        <f t="shared" si="75"/>
        <v>0</v>
      </c>
      <c r="AF225" s="163">
        <f t="shared" si="75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76"/>
        <v>0</v>
      </c>
      <c r="D226" s="163">
        <f t="shared" si="76"/>
        <v>0</v>
      </c>
      <c r="E226" s="163">
        <f t="shared" si="76"/>
        <v>0</v>
      </c>
      <c r="F226" s="163">
        <f t="shared" si="76"/>
        <v>0</v>
      </c>
      <c r="G226" s="163">
        <f t="shared" si="76"/>
        <v>0</v>
      </c>
      <c r="H226" s="163">
        <f t="shared" si="76"/>
        <v>0</v>
      </c>
      <c r="I226" s="163">
        <f t="shared" si="76"/>
        <v>0</v>
      </c>
      <c r="J226" s="163">
        <f t="shared" si="76"/>
        <v>0</v>
      </c>
      <c r="K226" s="163">
        <f t="shared" si="76"/>
        <v>0</v>
      </c>
      <c r="L226" s="163">
        <f t="shared" si="76"/>
        <v>0</v>
      </c>
      <c r="M226" s="163">
        <f t="shared" si="76"/>
        <v>0</v>
      </c>
      <c r="N226" s="163">
        <f t="shared" si="77"/>
        <v>0</v>
      </c>
      <c r="O226" s="163">
        <f t="shared" si="77"/>
        <v>0</v>
      </c>
      <c r="P226" s="163">
        <f t="shared" si="63"/>
        <v>0</v>
      </c>
      <c r="Q226" s="163">
        <f t="shared" si="64"/>
        <v>0</v>
      </c>
      <c r="R226" s="163">
        <f t="shared" si="65"/>
        <v>0</v>
      </c>
      <c r="S226" s="163">
        <f t="shared" si="65"/>
        <v>0</v>
      </c>
      <c r="T226" s="163">
        <f t="shared" si="65"/>
        <v>0</v>
      </c>
      <c r="U226" s="163">
        <f t="shared" si="65"/>
        <v>0</v>
      </c>
      <c r="V226" s="163">
        <f t="shared" si="66"/>
        <v>0</v>
      </c>
      <c r="W226" s="163">
        <f t="shared" si="66"/>
        <v>0</v>
      </c>
      <c r="X226" s="163">
        <f t="shared" si="66"/>
        <v>0</v>
      </c>
      <c r="Y226" s="163">
        <f t="shared" si="68"/>
        <v>0</v>
      </c>
      <c r="Z226" s="163">
        <f t="shared" si="75"/>
        <v>0</v>
      </c>
      <c r="AA226" s="163">
        <f t="shared" si="75"/>
        <v>0</v>
      </c>
      <c r="AB226" s="163">
        <f t="shared" si="75"/>
        <v>0</v>
      </c>
      <c r="AC226" s="163">
        <f t="shared" si="75"/>
        <v>0</v>
      </c>
      <c r="AD226" s="163">
        <f t="shared" si="75"/>
        <v>0</v>
      </c>
      <c r="AE226" s="163">
        <f t="shared" si="75"/>
        <v>0</v>
      </c>
      <c r="AF226" s="163">
        <f t="shared" si="75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76"/>
        <v>0</v>
      </c>
      <c r="D227" s="163">
        <f t="shared" si="76"/>
        <v>0</v>
      </c>
      <c r="E227" s="163">
        <f t="shared" si="76"/>
        <v>0</v>
      </c>
      <c r="F227" s="163">
        <f t="shared" si="76"/>
        <v>0</v>
      </c>
      <c r="G227" s="163">
        <f t="shared" si="76"/>
        <v>0</v>
      </c>
      <c r="H227" s="163">
        <f t="shared" si="76"/>
        <v>0</v>
      </c>
      <c r="I227" s="163">
        <f t="shared" si="76"/>
        <v>0</v>
      </c>
      <c r="J227" s="163">
        <f t="shared" si="76"/>
        <v>0</v>
      </c>
      <c r="K227" s="163">
        <f t="shared" si="76"/>
        <v>0</v>
      </c>
      <c r="L227" s="163">
        <f t="shared" si="76"/>
        <v>0</v>
      </c>
      <c r="M227" s="163">
        <f t="shared" si="76"/>
        <v>0</v>
      </c>
      <c r="N227" s="163">
        <f t="shared" si="77"/>
        <v>0</v>
      </c>
      <c r="O227" s="163">
        <f t="shared" si="77"/>
        <v>0</v>
      </c>
      <c r="P227" s="163">
        <f t="shared" si="63"/>
        <v>0</v>
      </c>
      <c r="Q227" s="163">
        <f t="shared" si="64"/>
        <v>0</v>
      </c>
      <c r="R227" s="163">
        <f t="shared" si="65"/>
        <v>0</v>
      </c>
      <c r="S227" s="163">
        <f t="shared" si="65"/>
        <v>0</v>
      </c>
      <c r="T227" s="163">
        <f t="shared" si="65"/>
        <v>0</v>
      </c>
      <c r="U227" s="163">
        <f t="shared" si="65"/>
        <v>0</v>
      </c>
      <c r="V227" s="163">
        <f t="shared" si="66"/>
        <v>0</v>
      </c>
      <c r="W227" s="163">
        <f t="shared" si="66"/>
        <v>0</v>
      </c>
      <c r="X227" s="163">
        <f t="shared" si="66"/>
        <v>0</v>
      </c>
      <c r="Y227" s="163">
        <f t="shared" si="68"/>
        <v>0</v>
      </c>
      <c r="Z227" s="163">
        <f t="shared" si="75"/>
        <v>0</v>
      </c>
      <c r="AA227" s="163">
        <f t="shared" si="75"/>
        <v>0</v>
      </c>
      <c r="AB227" s="163">
        <f t="shared" si="75"/>
        <v>0</v>
      </c>
      <c r="AC227" s="163">
        <f t="shared" si="75"/>
        <v>0</v>
      </c>
      <c r="AD227" s="163">
        <f t="shared" si="75"/>
        <v>0</v>
      </c>
      <c r="AE227" s="163">
        <f t="shared" si="75"/>
        <v>0</v>
      </c>
      <c r="AF227" s="163">
        <f t="shared" si="75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76"/>
        <v>0</v>
      </c>
      <c r="D228" s="163">
        <f t="shared" si="76"/>
        <v>0</v>
      </c>
      <c r="E228" s="163">
        <f t="shared" si="76"/>
        <v>0</v>
      </c>
      <c r="F228" s="163">
        <f t="shared" si="76"/>
        <v>0</v>
      </c>
      <c r="G228" s="163">
        <f t="shared" si="76"/>
        <v>0</v>
      </c>
      <c r="H228" s="163">
        <f t="shared" si="76"/>
        <v>0</v>
      </c>
      <c r="I228" s="163">
        <f t="shared" si="76"/>
        <v>0</v>
      </c>
      <c r="J228" s="163">
        <f t="shared" si="76"/>
        <v>0</v>
      </c>
      <c r="K228" s="163">
        <f t="shared" si="76"/>
        <v>0</v>
      </c>
      <c r="L228" s="163">
        <f t="shared" si="76"/>
        <v>0</v>
      </c>
      <c r="M228" s="163">
        <f t="shared" si="76"/>
        <v>0</v>
      </c>
      <c r="N228" s="163">
        <f t="shared" si="77"/>
        <v>0</v>
      </c>
      <c r="O228" s="163">
        <f t="shared" si="77"/>
        <v>0</v>
      </c>
      <c r="P228" s="163">
        <f t="shared" si="63"/>
        <v>0</v>
      </c>
      <c r="Q228" s="163">
        <f t="shared" si="64"/>
        <v>0</v>
      </c>
      <c r="R228" s="163">
        <f t="shared" si="65"/>
        <v>0</v>
      </c>
      <c r="S228" s="163">
        <f t="shared" si="65"/>
        <v>0</v>
      </c>
      <c r="T228" s="163">
        <f t="shared" si="65"/>
        <v>0</v>
      </c>
      <c r="U228" s="163">
        <f t="shared" si="65"/>
        <v>0</v>
      </c>
      <c r="V228" s="163">
        <f t="shared" si="66"/>
        <v>0</v>
      </c>
      <c r="W228" s="163">
        <f t="shared" si="66"/>
        <v>0</v>
      </c>
      <c r="X228" s="163">
        <f t="shared" si="66"/>
        <v>0</v>
      </c>
      <c r="Y228" s="163">
        <f t="shared" si="68"/>
        <v>0</v>
      </c>
      <c r="Z228" s="163">
        <f t="shared" si="75"/>
        <v>0</v>
      </c>
      <c r="AA228" s="163">
        <f t="shared" si="75"/>
        <v>0</v>
      </c>
      <c r="AB228" s="163">
        <f t="shared" si="75"/>
        <v>0</v>
      </c>
      <c r="AC228" s="163">
        <f t="shared" si="75"/>
        <v>0</v>
      </c>
      <c r="AD228" s="163">
        <f t="shared" si="75"/>
        <v>0</v>
      </c>
      <c r="AE228" s="163">
        <f t="shared" si="75"/>
        <v>0</v>
      </c>
      <c r="AF228" s="163">
        <f t="shared" si="75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76"/>
        <v>0</v>
      </c>
      <c r="D229" s="163">
        <f t="shared" si="76"/>
        <v>0</v>
      </c>
      <c r="E229" s="163">
        <f t="shared" si="76"/>
        <v>0</v>
      </c>
      <c r="F229" s="163">
        <f t="shared" si="76"/>
        <v>0</v>
      </c>
      <c r="G229" s="163">
        <f t="shared" si="76"/>
        <v>0</v>
      </c>
      <c r="H229" s="163">
        <f t="shared" si="76"/>
        <v>0</v>
      </c>
      <c r="I229" s="163">
        <f t="shared" si="76"/>
        <v>0</v>
      </c>
      <c r="J229" s="163">
        <f t="shared" si="76"/>
        <v>0</v>
      </c>
      <c r="K229" s="163">
        <f t="shared" si="76"/>
        <v>0</v>
      </c>
      <c r="L229" s="163">
        <f t="shared" si="76"/>
        <v>0</v>
      </c>
      <c r="M229" s="163">
        <f t="shared" si="76"/>
        <v>0</v>
      </c>
      <c r="N229" s="163">
        <f t="shared" si="77"/>
        <v>0</v>
      </c>
      <c r="O229" s="163">
        <f t="shared" si="77"/>
        <v>0</v>
      </c>
      <c r="P229" s="163">
        <f t="shared" si="63"/>
        <v>0</v>
      </c>
      <c r="Q229" s="163">
        <f t="shared" si="64"/>
        <v>0</v>
      </c>
      <c r="R229" s="163">
        <f t="shared" si="65"/>
        <v>0</v>
      </c>
      <c r="S229" s="163">
        <f t="shared" si="65"/>
        <v>0</v>
      </c>
      <c r="T229" s="163">
        <f t="shared" si="65"/>
        <v>0</v>
      </c>
      <c r="U229" s="163">
        <f t="shared" si="65"/>
        <v>0</v>
      </c>
      <c r="V229" s="163">
        <f t="shared" si="66"/>
        <v>0</v>
      </c>
      <c r="W229" s="163">
        <f t="shared" si="66"/>
        <v>0</v>
      </c>
      <c r="X229" s="163">
        <f t="shared" si="66"/>
        <v>0</v>
      </c>
      <c r="Y229" s="163">
        <f t="shared" si="68"/>
        <v>0</v>
      </c>
      <c r="Z229" s="163">
        <f t="shared" si="75"/>
        <v>0</v>
      </c>
      <c r="AA229" s="163">
        <f t="shared" si="75"/>
        <v>0</v>
      </c>
      <c r="AB229" s="163">
        <f t="shared" si="75"/>
        <v>0</v>
      </c>
      <c r="AC229" s="163">
        <f t="shared" si="75"/>
        <v>0</v>
      </c>
      <c r="AD229" s="163">
        <f t="shared" si="75"/>
        <v>0</v>
      </c>
      <c r="AE229" s="163">
        <f t="shared" si="75"/>
        <v>0</v>
      </c>
      <c r="AF229" s="163">
        <f t="shared" si="75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76"/>
        <v>0</v>
      </c>
      <c r="D230" s="163">
        <f t="shared" si="76"/>
        <v>0</v>
      </c>
      <c r="E230" s="163">
        <f t="shared" si="76"/>
        <v>0</v>
      </c>
      <c r="F230" s="163">
        <f t="shared" si="76"/>
        <v>0</v>
      </c>
      <c r="G230" s="163">
        <f t="shared" si="76"/>
        <v>0</v>
      </c>
      <c r="H230" s="163">
        <f t="shared" si="76"/>
        <v>0</v>
      </c>
      <c r="I230" s="163">
        <f t="shared" si="76"/>
        <v>0</v>
      </c>
      <c r="J230" s="163">
        <f t="shared" si="76"/>
        <v>0</v>
      </c>
      <c r="K230" s="163">
        <f t="shared" si="76"/>
        <v>0</v>
      </c>
      <c r="L230" s="163">
        <f t="shared" si="76"/>
        <v>0</v>
      </c>
      <c r="M230" s="163">
        <f t="shared" si="76"/>
        <v>0</v>
      </c>
      <c r="N230" s="163">
        <f t="shared" si="77"/>
        <v>0</v>
      </c>
      <c r="O230" s="163">
        <f t="shared" si="77"/>
        <v>0</v>
      </c>
      <c r="P230" s="163">
        <f t="shared" si="63"/>
        <v>0</v>
      </c>
      <c r="Q230" s="163">
        <f t="shared" si="64"/>
        <v>0</v>
      </c>
      <c r="R230" s="163">
        <f t="shared" si="65"/>
        <v>0</v>
      </c>
      <c r="S230" s="163">
        <f t="shared" si="65"/>
        <v>0</v>
      </c>
      <c r="T230" s="163">
        <f t="shared" si="65"/>
        <v>0</v>
      </c>
      <c r="U230" s="163">
        <f t="shared" si="65"/>
        <v>0</v>
      </c>
      <c r="V230" s="163">
        <f t="shared" si="66"/>
        <v>0</v>
      </c>
      <c r="W230" s="163">
        <f t="shared" si="66"/>
        <v>0</v>
      </c>
      <c r="X230" s="163">
        <f t="shared" si="66"/>
        <v>0</v>
      </c>
      <c r="Y230" s="163">
        <f t="shared" si="68"/>
        <v>0</v>
      </c>
      <c r="Z230" s="163">
        <f t="shared" si="75"/>
        <v>0</v>
      </c>
      <c r="AA230" s="163">
        <f t="shared" si="75"/>
        <v>0</v>
      </c>
      <c r="AB230" s="163">
        <f t="shared" si="75"/>
        <v>0</v>
      </c>
      <c r="AC230" s="163">
        <f t="shared" si="75"/>
        <v>0</v>
      </c>
      <c r="AD230" s="163">
        <f t="shared" si="75"/>
        <v>0</v>
      </c>
      <c r="AE230" s="163">
        <f t="shared" si="75"/>
        <v>0</v>
      </c>
      <c r="AF230" s="163">
        <f t="shared" si="75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76"/>
        <v>0</v>
      </c>
      <c r="D231" s="163">
        <f t="shared" si="76"/>
        <v>0</v>
      </c>
      <c r="E231" s="163">
        <f t="shared" si="76"/>
        <v>0</v>
      </c>
      <c r="F231" s="163">
        <f t="shared" si="76"/>
        <v>0</v>
      </c>
      <c r="G231" s="163">
        <f t="shared" si="76"/>
        <v>0</v>
      </c>
      <c r="H231" s="163">
        <f t="shared" si="76"/>
        <v>0</v>
      </c>
      <c r="I231" s="163">
        <f t="shared" si="76"/>
        <v>0</v>
      </c>
      <c r="J231" s="163">
        <f t="shared" si="76"/>
        <v>0</v>
      </c>
      <c r="K231" s="163">
        <f t="shared" si="76"/>
        <v>0</v>
      </c>
      <c r="L231" s="163">
        <f t="shared" si="76"/>
        <v>0</v>
      </c>
      <c r="M231" s="163">
        <f t="shared" si="76"/>
        <v>0</v>
      </c>
      <c r="N231" s="163">
        <f t="shared" si="77"/>
        <v>0</v>
      </c>
      <c r="O231" s="163">
        <f t="shared" si="77"/>
        <v>0</v>
      </c>
      <c r="P231" s="163">
        <f t="shared" si="63"/>
        <v>0</v>
      </c>
      <c r="Q231" s="163">
        <f t="shared" si="64"/>
        <v>0</v>
      </c>
      <c r="R231" s="163">
        <f t="shared" si="65"/>
        <v>0</v>
      </c>
      <c r="S231" s="163">
        <f t="shared" si="65"/>
        <v>0</v>
      </c>
      <c r="T231" s="163">
        <f t="shared" si="65"/>
        <v>0</v>
      </c>
      <c r="U231" s="163">
        <f t="shared" si="65"/>
        <v>0</v>
      </c>
      <c r="V231" s="163">
        <f t="shared" si="66"/>
        <v>0</v>
      </c>
      <c r="W231" s="163">
        <f t="shared" si="66"/>
        <v>0</v>
      </c>
      <c r="X231" s="163">
        <f t="shared" si="66"/>
        <v>0</v>
      </c>
      <c r="Y231" s="163">
        <f t="shared" si="68"/>
        <v>0</v>
      </c>
      <c r="Z231" s="163">
        <f t="shared" si="75"/>
        <v>0</v>
      </c>
      <c r="AA231" s="163">
        <f t="shared" si="75"/>
        <v>0</v>
      </c>
      <c r="AB231" s="163">
        <f t="shared" si="75"/>
        <v>0</v>
      </c>
      <c r="AC231" s="163">
        <f t="shared" si="75"/>
        <v>0</v>
      </c>
      <c r="AD231" s="163">
        <f t="shared" si="75"/>
        <v>0</v>
      </c>
      <c r="AE231" s="163">
        <f t="shared" si="75"/>
        <v>0</v>
      </c>
      <c r="AF231" s="163">
        <f t="shared" si="75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76"/>
        <v>0</v>
      </c>
      <c r="D232" s="163">
        <f t="shared" si="76"/>
        <v>0</v>
      </c>
      <c r="E232" s="163">
        <f t="shared" si="76"/>
        <v>0</v>
      </c>
      <c r="F232" s="163">
        <f t="shared" si="76"/>
        <v>0</v>
      </c>
      <c r="G232" s="163">
        <f t="shared" si="76"/>
        <v>0</v>
      </c>
      <c r="H232" s="163">
        <f t="shared" si="76"/>
        <v>0</v>
      </c>
      <c r="I232" s="163">
        <f t="shared" si="76"/>
        <v>0</v>
      </c>
      <c r="J232" s="163">
        <f t="shared" si="76"/>
        <v>0</v>
      </c>
      <c r="K232" s="163">
        <f t="shared" si="76"/>
        <v>0</v>
      </c>
      <c r="L232" s="163">
        <f t="shared" si="76"/>
        <v>0</v>
      </c>
      <c r="M232" s="163">
        <f t="shared" si="76"/>
        <v>0</v>
      </c>
      <c r="N232" s="163">
        <f t="shared" si="77"/>
        <v>0</v>
      </c>
      <c r="O232" s="163">
        <f t="shared" si="77"/>
        <v>0</v>
      </c>
      <c r="P232" s="163">
        <f t="shared" si="63"/>
        <v>0</v>
      </c>
      <c r="Q232" s="163">
        <f t="shared" si="64"/>
        <v>0</v>
      </c>
      <c r="R232" s="163">
        <f t="shared" si="65"/>
        <v>0</v>
      </c>
      <c r="S232" s="163">
        <f t="shared" si="65"/>
        <v>0</v>
      </c>
      <c r="T232" s="163">
        <f t="shared" si="65"/>
        <v>0</v>
      </c>
      <c r="U232" s="163">
        <f>T232</f>
        <v>0</v>
      </c>
      <c r="V232" s="163">
        <f>U232</f>
        <v>0</v>
      </c>
      <c r="W232" s="163">
        <f>V232</f>
        <v>0</v>
      </c>
      <c r="X232" s="163">
        <f>W232</f>
        <v>0</v>
      </c>
      <c r="Y232" s="163">
        <f>X232</f>
        <v>0</v>
      </c>
      <c r="Z232" s="163">
        <f t="shared" ref="Z232:AF247" si="78">Y232</f>
        <v>0</v>
      </c>
      <c r="AA232" s="163">
        <f t="shared" si="78"/>
        <v>0</v>
      </c>
      <c r="AB232" s="163">
        <f t="shared" si="78"/>
        <v>0</v>
      </c>
      <c r="AC232" s="163">
        <f t="shared" si="78"/>
        <v>0</v>
      </c>
      <c r="AD232" s="163">
        <f t="shared" si="78"/>
        <v>0</v>
      </c>
      <c r="AE232" s="163">
        <f t="shared" si="78"/>
        <v>0</v>
      </c>
      <c r="AF232" s="163">
        <f t="shared" si="78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M248" si="79">B233</f>
        <v>0</v>
      </c>
      <c r="D233" s="163">
        <f t="shared" si="79"/>
        <v>0</v>
      </c>
      <c r="E233" s="163">
        <f t="shared" si="79"/>
        <v>0</v>
      </c>
      <c r="F233" s="163">
        <f t="shared" si="79"/>
        <v>0</v>
      </c>
      <c r="G233" s="163">
        <f t="shared" si="79"/>
        <v>0</v>
      </c>
      <c r="H233" s="163">
        <f t="shared" si="79"/>
        <v>0</v>
      </c>
      <c r="I233" s="163">
        <f t="shared" si="79"/>
        <v>0</v>
      </c>
      <c r="J233" s="163">
        <f t="shared" si="79"/>
        <v>0</v>
      </c>
      <c r="K233" s="163">
        <f t="shared" si="79"/>
        <v>0</v>
      </c>
      <c r="L233" s="163">
        <f t="shared" si="79"/>
        <v>0</v>
      </c>
      <c r="M233" s="163">
        <f t="shared" si="79"/>
        <v>0</v>
      </c>
      <c r="N233" s="163">
        <f t="shared" ref="N233:O248" si="80">M233</f>
        <v>0</v>
      </c>
      <c r="O233" s="163">
        <f t="shared" si="80"/>
        <v>0</v>
      </c>
      <c r="P233" s="163">
        <f t="shared" ref="P233:P273" si="81">O233</f>
        <v>0</v>
      </c>
      <c r="Q233" s="163">
        <f t="shared" ref="Q233:Q273" si="82">P233</f>
        <v>0</v>
      </c>
      <c r="R233" s="163">
        <f t="shared" ref="R233:X273" si="83">Q233</f>
        <v>0</v>
      </c>
      <c r="S233" s="163">
        <f t="shared" si="83"/>
        <v>0</v>
      </c>
      <c r="T233" s="163">
        <f t="shared" si="83"/>
        <v>0</v>
      </c>
      <c r="U233" s="163">
        <f t="shared" si="83"/>
        <v>0</v>
      </c>
      <c r="V233" s="163">
        <f t="shared" si="83"/>
        <v>0</v>
      </c>
      <c r="W233" s="163">
        <f t="shared" ref="W233:W273" si="84">V233</f>
        <v>0</v>
      </c>
      <c r="X233" s="163">
        <f t="shared" si="83"/>
        <v>0</v>
      </c>
      <c r="Y233" s="163">
        <f t="shared" ref="Y233:Y241" si="85">X233</f>
        <v>0</v>
      </c>
      <c r="Z233" s="163">
        <f t="shared" si="78"/>
        <v>0</v>
      </c>
      <c r="AA233" s="163">
        <f t="shared" si="78"/>
        <v>0</v>
      </c>
      <c r="AB233" s="163">
        <f t="shared" si="78"/>
        <v>0</v>
      </c>
      <c r="AC233" s="163">
        <f t="shared" si="78"/>
        <v>0</v>
      </c>
      <c r="AD233" s="163">
        <f t="shared" si="78"/>
        <v>0</v>
      </c>
      <c r="AE233" s="163">
        <f t="shared" si="78"/>
        <v>0</v>
      </c>
      <c r="AF233" s="163">
        <f t="shared" si="78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79"/>
        <v>0</v>
      </c>
      <c r="D234" s="163">
        <f t="shared" si="79"/>
        <v>0</v>
      </c>
      <c r="E234" s="163">
        <f t="shared" si="79"/>
        <v>0</v>
      </c>
      <c r="F234" s="163">
        <f t="shared" si="79"/>
        <v>0</v>
      </c>
      <c r="G234" s="163">
        <f t="shared" si="79"/>
        <v>0</v>
      </c>
      <c r="H234" s="163">
        <f t="shared" si="79"/>
        <v>0</v>
      </c>
      <c r="I234" s="163">
        <f t="shared" si="79"/>
        <v>0</v>
      </c>
      <c r="J234" s="163">
        <f t="shared" si="79"/>
        <v>0</v>
      </c>
      <c r="K234" s="163">
        <f t="shared" si="79"/>
        <v>0</v>
      </c>
      <c r="L234" s="163">
        <f t="shared" si="79"/>
        <v>0</v>
      </c>
      <c r="M234" s="163">
        <f t="shared" si="79"/>
        <v>0</v>
      </c>
      <c r="N234" s="163">
        <f t="shared" si="80"/>
        <v>0</v>
      </c>
      <c r="O234" s="163">
        <f t="shared" si="80"/>
        <v>0</v>
      </c>
      <c r="P234" s="163">
        <f t="shared" si="81"/>
        <v>0</v>
      </c>
      <c r="Q234" s="163">
        <f t="shared" si="82"/>
        <v>0</v>
      </c>
      <c r="R234" s="163">
        <f t="shared" si="83"/>
        <v>0</v>
      </c>
      <c r="S234" s="163">
        <f t="shared" si="83"/>
        <v>0</v>
      </c>
      <c r="T234" s="163">
        <f t="shared" si="83"/>
        <v>0</v>
      </c>
      <c r="U234" s="163">
        <f t="shared" si="83"/>
        <v>0</v>
      </c>
      <c r="V234" s="163">
        <f t="shared" si="83"/>
        <v>0</v>
      </c>
      <c r="W234" s="163">
        <f t="shared" si="84"/>
        <v>0</v>
      </c>
      <c r="X234" s="163">
        <f t="shared" si="83"/>
        <v>0</v>
      </c>
      <c r="Y234" s="163">
        <f t="shared" si="85"/>
        <v>0</v>
      </c>
      <c r="Z234" s="163">
        <f t="shared" si="78"/>
        <v>0</v>
      </c>
      <c r="AA234" s="163">
        <f t="shared" si="78"/>
        <v>0</v>
      </c>
      <c r="AB234" s="163">
        <f t="shared" si="78"/>
        <v>0</v>
      </c>
      <c r="AC234" s="163">
        <f t="shared" si="78"/>
        <v>0</v>
      </c>
      <c r="AD234" s="163">
        <f t="shared" si="78"/>
        <v>0</v>
      </c>
      <c r="AE234" s="163">
        <f t="shared" si="78"/>
        <v>0</v>
      </c>
      <c r="AF234" s="163">
        <f t="shared" si="78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79"/>
        <v>0</v>
      </c>
      <c r="D235" s="163">
        <f t="shared" si="79"/>
        <v>0</v>
      </c>
      <c r="E235" s="163">
        <f t="shared" si="79"/>
        <v>0</v>
      </c>
      <c r="F235" s="163">
        <f t="shared" si="79"/>
        <v>0</v>
      </c>
      <c r="G235" s="163">
        <f t="shared" si="79"/>
        <v>0</v>
      </c>
      <c r="H235" s="163">
        <f t="shared" si="79"/>
        <v>0</v>
      </c>
      <c r="I235" s="163">
        <f t="shared" si="79"/>
        <v>0</v>
      </c>
      <c r="J235" s="163">
        <f t="shared" si="79"/>
        <v>0</v>
      </c>
      <c r="K235" s="163">
        <f t="shared" si="79"/>
        <v>0</v>
      </c>
      <c r="L235" s="163">
        <f t="shared" si="79"/>
        <v>0</v>
      </c>
      <c r="M235" s="163">
        <f t="shared" si="79"/>
        <v>0</v>
      </c>
      <c r="N235" s="163">
        <f t="shared" si="80"/>
        <v>0</v>
      </c>
      <c r="O235" s="163">
        <f t="shared" si="80"/>
        <v>0</v>
      </c>
      <c r="P235" s="163">
        <f t="shared" si="81"/>
        <v>0</v>
      </c>
      <c r="Q235" s="163">
        <f t="shared" si="82"/>
        <v>0</v>
      </c>
      <c r="R235" s="163">
        <f t="shared" si="83"/>
        <v>0</v>
      </c>
      <c r="S235" s="163">
        <f t="shared" si="83"/>
        <v>0</v>
      </c>
      <c r="T235" s="163">
        <f t="shared" si="83"/>
        <v>0</v>
      </c>
      <c r="U235" s="163">
        <f t="shared" si="83"/>
        <v>0</v>
      </c>
      <c r="V235" s="163">
        <f t="shared" si="83"/>
        <v>0</v>
      </c>
      <c r="W235" s="163">
        <f t="shared" si="84"/>
        <v>0</v>
      </c>
      <c r="X235" s="163">
        <f t="shared" si="83"/>
        <v>0</v>
      </c>
      <c r="Y235" s="163">
        <f t="shared" si="85"/>
        <v>0</v>
      </c>
      <c r="Z235" s="163">
        <f t="shared" si="78"/>
        <v>0</v>
      </c>
      <c r="AA235" s="163">
        <f t="shared" si="78"/>
        <v>0</v>
      </c>
      <c r="AB235" s="163">
        <f t="shared" si="78"/>
        <v>0</v>
      </c>
      <c r="AC235" s="163">
        <f t="shared" si="78"/>
        <v>0</v>
      </c>
      <c r="AD235" s="163">
        <f t="shared" si="78"/>
        <v>0</v>
      </c>
      <c r="AE235" s="163">
        <f t="shared" si="78"/>
        <v>0</v>
      </c>
      <c r="AF235" s="163">
        <f t="shared" si="78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79"/>
        <v>0</v>
      </c>
      <c r="D236" s="163">
        <f t="shared" si="79"/>
        <v>0</v>
      </c>
      <c r="E236" s="163">
        <f t="shared" si="79"/>
        <v>0</v>
      </c>
      <c r="F236" s="163">
        <f t="shared" si="79"/>
        <v>0</v>
      </c>
      <c r="G236" s="163">
        <f t="shared" si="79"/>
        <v>0</v>
      </c>
      <c r="H236" s="163">
        <f t="shared" si="79"/>
        <v>0</v>
      </c>
      <c r="I236" s="163">
        <f t="shared" si="79"/>
        <v>0</v>
      </c>
      <c r="J236" s="163">
        <f t="shared" si="79"/>
        <v>0</v>
      </c>
      <c r="K236" s="163">
        <f t="shared" si="79"/>
        <v>0</v>
      </c>
      <c r="L236" s="163">
        <f t="shared" si="79"/>
        <v>0</v>
      </c>
      <c r="M236" s="163">
        <f t="shared" si="79"/>
        <v>0</v>
      </c>
      <c r="N236" s="163">
        <f t="shared" si="80"/>
        <v>0</v>
      </c>
      <c r="O236" s="163">
        <f t="shared" si="80"/>
        <v>0</v>
      </c>
      <c r="P236" s="163">
        <f t="shared" si="81"/>
        <v>0</v>
      </c>
      <c r="Q236" s="163">
        <f t="shared" si="82"/>
        <v>0</v>
      </c>
      <c r="R236" s="163">
        <f t="shared" si="83"/>
        <v>0</v>
      </c>
      <c r="S236" s="163">
        <f t="shared" si="83"/>
        <v>0</v>
      </c>
      <c r="T236" s="163">
        <f t="shared" si="83"/>
        <v>0</v>
      </c>
      <c r="U236" s="163">
        <f t="shared" si="83"/>
        <v>0</v>
      </c>
      <c r="V236" s="163">
        <f t="shared" si="83"/>
        <v>0</v>
      </c>
      <c r="W236" s="163">
        <f t="shared" si="84"/>
        <v>0</v>
      </c>
      <c r="X236" s="163">
        <f t="shared" si="83"/>
        <v>0</v>
      </c>
      <c r="Y236" s="163">
        <f t="shared" si="85"/>
        <v>0</v>
      </c>
      <c r="Z236" s="163">
        <f t="shared" si="78"/>
        <v>0</v>
      </c>
      <c r="AA236" s="163">
        <f t="shared" si="78"/>
        <v>0</v>
      </c>
      <c r="AB236" s="163">
        <f t="shared" si="78"/>
        <v>0</v>
      </c>
      <c r="AC236" s="163">
        <f t="shared" si="78"/>
        <v>0</v>
      </c>
      <c r="AD236" s="163">
        <f t="shared" si="78"/>
        <v>0</v>
      </c>
      <c r="AE236" s="163">
        <f t="shared" si="78"/>
        <v>0</v>
      </c>
      <c r="AF236" s="163">
        <f t="shared" si="78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79"/>
        <v>0</v>
      </c>
      <c r="D237" s="163">
        <f t="shared" si="79"/>
        <v>0</v>
      </c>
      <c r="E237" s="163">
        <f t="shared" si="79"/>
        <v>0</v>
      </c>
      <c r="F237" s="163">
        <f t="shared" si="79"/>
        <v>0</v>
      </c>
      <c r="G237" s="163">
        <f t="shared" si="79"/>
        <v>0</v>
      </c>
      <c r="H237" s="163">
        <f t="shared" si="79"/>
        <v>0</v>
      </c>
      <c r="I237" s="163">
        <f t="shared" si="79"/>
        <v>0</v>
      </c>
      <c r="J237" s="163">
        <f t="shared" si="79"/>
        <v>0</v>
      </c>
      <c r="K237" s="163">
        <f t="shared" si="79"/>
        <v>0</v>
      </c>
      <c r="L237" s="163">
        <f t="shared" si="79"/>
        <v>0</v>
      </c>
      <c r="M237" s="163">
        <f t="shared" si="79"/>
        <v>0</v>
      </c>
      <c r="N237" s="163">
        <f t="shared" si="80"/>
        <v>0</v>
      </c>
      <c r="O237" s="163">
        <f t="shared" si="80"/>
        <v>0</v>
      </c>
      <c r="P237" s="163">
        <f t="shared" si="81"/>
        <v>0</v>
      </c>
      <c r="Q237" s="163">
        <f t="shared" si="82"/>
        <v>0</v>
      </c>
      <c r="R237" s="163">
        <f t="shared" si="83"/>
        <v>0</v>
      </c>
      <c r="S237" s="163">
        <f t="shared" si="83"/>
        <v>0</v>
      </c>
      <c r="T237" s="163">
        <f t="shared" si="83"/>
        <v>0</v>
      </c>
      <c r="U237" s="163">
        <f t="shared" si="83"/>
        <v>0</v>
      </c>
      <c r="V237" s="163">
        <f t="shared" si="83"/>
        <v>0</v>
      </c>
      <c r="W237" s="163">
        <f t="shared" si="84"/>
        <v>0</v>
      </c>
      <c r="X237" s="163">
        <f t="shared" si="83"/>
        <v>0</v>
      </c>
      <c r="Y237" s="163">
        <f t="shared" si="85"/>
        <v>0</v>
      </c>
      <c r="Z237" s="163">
        <f t="shared" si="78"/>
        <v>0</v>
      </c>
      <c r="AA237" s="163">
        <f t="shared" si="78"/>
        <v>0</v>
      </c>
      <c r="AB237" s="163">
        <f t="shared" si="78"/>
        <v>0</v>
      </c>
      <c r="AC237" s="163">
        <f t="shared" si="78"/>
        <v>0</v>
      </c>
      <c r="AD237" s="163">
        <f t="shared" si="78"/>
        <v>0</v>
      </c>
      <c r="AE237" s="163">
        <f t="shared" si="78"/>
        <v>0</v>
      </c>
      <c r="AF237" s="163">
        <f t="shared" si="78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79"/>
        <v>0</v>
      </c>
      <c r="D238" s="163">
        <f t="shared" si="79"/>
        <v>0</v>
      </c>
      <c r="E238" s="163">
        <f t="shared" si="79"/>
        <v>0</v>
      </c>
      <c r="F238" s="163">
        <f t="shared" si="79"/>
        <v>0</v>
      </c>
      <c r="G238" s="163">
        <f t="shared" si="79"/>
        <v>0</v>
      </c>
      <c r="H238" s="163">
        <f t="shared" si="79"/>
        <v>0</v>
      </c>
      <c r="I238" s="163">
        <f t="shared" si="79"/>
        <v>0</v>
      </c>
      <c r="J238" s="163">
        <f t="shared" si="79"/>
        <v>0</v>
      </c>
      <c r="K238" s="163">
        <f t="shared" si="79"/>
        <v>0</v>
      </c>
      <c r="L238" s="163">
        <f t="shared" si="79"/>
        <v>0</v>
      </c>
      <c r="M238" s="163">
        <f t="shared" si="79"/>
        <v>0</v>
      </c>
      <c r="N238" s="163">
        <f t="shared" si="80"/>
        <v>0</v>
      </c>
      <c r="O238" s="163">
        <f t="shared" si="80"/>
        <v>0</v>
      </c>
      <c r="P238" s="163">
        <f t="shared" si="81"/>
        <v>0</v>
      </c>
      <c r="Q238" s="163">
        <f t="shared" si="82"/>
        <v>0</v>
      </c>
      <c r="R238" s="163">
        <f t="shared" si="83"/>
        <v>0</v>
      </c>
      <c r="S238" s="163">
        <f t="shared" si="83"/>
        <v>0</v>
      </c>
      <c r="T238" s="163">
        <f t="shared" si="83"/>
        <v>0</v>
      </c>
      <c r="U238" s="163">
        <f t="shared" si="83"/>
        <v>0</v>
      </c>
      <c r="V238" s="163">
        <f t="shared" si="83"/>
        <v>0</v>
      </c>
      <c r="W238" s="163">
        <f t="shared" si="84"/>
        <v>0</v>
      </c>
      <c r="X238" s="163">
        <f t="shared" si="83"/>
        <v>0</v>
      </c>
      <c r="Y238" s="163">
        <f t="shared" si="85"/>
        <v>0</v>
      </c>
      <c r="Z238" s="163">
        <f t="shared" si="78"/>
        <v>0</v>
      </c>
      <c r="AA238" s="163">
        <f t="shared" si="78"/>
        <v>0</v>
      </c>
      <c r="AB238" s="163">
        <f t="shared" si="78"/>
        <v>0</v>
      </c>
      <c r="AC238" s="163">
        <f t="shared" si="78"/>
        <v>0</v>
      </c>
      <c r="AD238" s="163">
        <f t="shared" si="78"/>
        <v>0</v>
      </c>
      <c r="AE238" s="163">
        <f t="shared" si="78"/>
        <v>0</v>
      </c>
      <c r="AF238" s="163">
        <f t="shared" si="78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79"/>
        <v>0</v>
      </c>
      <c r="D239" s="163">
        <f t="shared" si="79"/>
        <v>0</v>
      </c>
      <c r="E239" s="163">
        <f t="shared" si="79"/>
        <v>0</v>
      </c>
      <c r="F239" s="163">
        <f t="shared" si="79"/>
        <v>0</v>
      </c>
      <c r="G239" s="163">
        <f t="shared" si="79"/>
        <v>0</v>
      </c>
      <c r="H239" s="163">
        <f t="shared" si="79"/>
        <v>0</v>
      </c>
      <c r="I239" s="163">
        <f t="shared" si="79"/>
        <v>0</v>
      </c>
      <c r="J239" s="163">
        <f t="shared" si="79"/>
        <v>0</v>
      </c>
      <c r="K239" s="163">
        <f t="shared" si="79"/>
        <v>0</v>
      </c>
      <c r="L239" s="163">
        <f t="shared" si="79"/>
        <v>0</v>
      </c>
      <c r="M239" s="163">
        <f t="shared" si="79"/>
        <v>0</v>
      </c>
      <c r="N239" s="163">
        <f t="shared" si="80"/>
        <v>0</v>
      </c>
      <c r="O239" s="163">
        <f t="shared" si="80"/>
        <v>0</v>
      </c>
      <c r="P239" s="163">
        <f t="shared" si="81"/>
        <v>0</v>
      </c>
      <c r="Q239" s="163">
        <f t="shared" si="82"/>
        <v>0</v>
      </c>
      <c r="R239" s="163">
        <f t="shared" si="83"/>
        <v>0</v>
      </c>
      <c r="S239" s="163">
        <f t="shared" si="83"/>
        <v>0</v>
      </c>
      <c r="T239" s="163">
        <f t="shared" si="83"/>
        <v>0</v>
      </c>
      <c r="U239" s="163">
        <f t="shared" si="83"/>
        <v>0</v>
      </c>
      <c r="V239" s="163">
        <f t="shared" si="83"/>
        <v>0</v>
      </c>
      <c r="W239" s="163">
        <f t="shared" si="84"/>
        <v>0</v>
      </c>
      <c r="X239" s="163">
        <f t="shared" si="83"/>
        <v>0</v>
      </c>
      <c r="Y239" s="163">
        <f t="shared" si="85"/>
        <v>0</v>
      </c>
      <c r="Z239" s="163">
        <f t="shared" si="78"/>
        <v>0</v>
      </c>
      <c r="AA239" s="163">
        <f t="shared" si="78"/>
        <v>0</v>
      </c>
      <c r="AB239" s="163">
        <f t="shared" si="78"/>
        <v>0</v>
      </c>
      <c r="AC239" s="163">
        <f t="shared" si="78"/>
        <v>0</v>
      </c>
      <c r="AD239" s="163">
        <f t="shared" si="78"/>
        <v>0</v>
      </c>
      <c r="AE239" s="163">
        <f t="shared" si="78"/>
        <v>0</v>
      </c>
      <c r="AF239" s="163">
        <f t="shared" si="78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79"/>
        <v>0</v>
      </c>
      <c r="D240" s="163">
        <f t="shared" si="79"/>
        <v>0</v>
      </c>
      <c r="E240" s="163">
        <f t="shared" si="79"/>
        <v>0</v>
      </c>
      <c r="F240" s="163">
        <f t="shared" si="79"/>
        <v>0</v>
      </c>
      <c r="G240" s="163">
        <f t="shared" si="79"/>
        <v>0</v>
      </c>
      <c r="H240" s="163">
        <f t="shared" si="79"/>
        <v>0</v>
      </c>
      <c r="I240" s="163">
        <f t="shared" si="79"/>
        <v>0</v>
      </c>
      <c r="J240" s="163">
        <f t="shared" si="79"/>
        <v>0</v>
      </c>
      <c r="K240" s="163">
        <f t="shared" si="79"/>
        <v>0</v>
      </c>
      <c r="L240" s="163">
        <f t="shared" si="79"/>
        <v>0</v>
      </c>
      <c r="M240" s="163">
        <f t="shared" si="79"/>
        <v>0</v>
      </c>
      <c r="N240" s="163">
        <f t="shared" si="80"/>
        <v>0</v>
      </c>
      <c r="O240" s="163">
        <f t="shared" si="80"/>
        <v>0</v>
      </c>
      <c r="P240" s="163">
        <f t="shared" si="81"/>
        <v>0</v>
      </c>
      <c r="Q240" s="163">
        <f t="shared" si="82"/>
        <v>0</v>
      </c>
      <c r="R240" s="163">
        <f t="shared" si="83"/>
        <v>0</v>
      </c>
      <c r="S240" s="163">
        <f t="shared" si="83"/>
        <v>0</v>
      </c>
      <c r="T240" s="163">
        <f t="shared" si="83"/>
        <v>0</v>
      </c>
      <c r="U240" s="163">
        <f t="shared" si="83"/>
        <v>0</v>
      </c>
      <c r="V240" s="163">
        <f t="shared" si="83"/>
        <v>0</v>
      </c>
      <c r="W240" s="163">
        <f t="shared" si="84"/>
        <v>0</v>
      </c>
      <c r="X240" s="163">
        <f t="shared" si="83"/>
        <v>0</v>
      </c>
      <c r="Y240" s="163">
        <f t="shared" si="85"/>
        <v>0</v>
      </c>
      <c r="Z240" s="163">
        <f t="shared" si="78"/>
        <v>0</v>
      </c>
      <c r="AA240" s="163">
        <f t="shared" si="78"/>
        <v>0</v>
      </c>
      <c r="AB240" s="163">
        <f t="shared" si="78"/>
        <v>0</v>
      </c>
      <c r="AC240" s="163">
        <f t="shared" si="78"/>
        <v>0</v>
      </c>
      <c r="AD240" s="163">
        <f t="shared" si="78"/>
        <v>0</v>
      </c>
      <c r="AE240" s="163">
        <f t="shared" si="78"/>
        <v>0</v>
      </c>
      <c r="AF240" s="163">
        <f t="shared" si="78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79"/>
        <v>0</v>
      </c>
      <c r="D241" s="163">
        <f t="shared" si="79"/>
        <v>0</v>
      </c>
      <c r="E241" s="163">
        <f t="shared" si="79"/>
        <v>0</v>
      </c>
      <c r="F241" s="163">
        <f t="shared" si="79"/>
        <v>0</v>
      </c>
      <c r="G241" s="163">
        <f t="shared" si="79"/>
        <v>0</v>
      </c>
      <c r="H241" s="163">
        <f t="shared" si="79"/>
        <v>0</v>
      </c>
      <c r="I241" s="163">
        <f t="shared" si="79"/>
        <v>0</v>
      </c>
      <c r="J241" s="163">
        <f t="shared" si="79"/>
        <v>0</v>
      </c>
      <c r="K241" s="163">
        <f t="shared" si="79"/>
        <v>0</v>
      </c>
      <c r="L241" s="163">
        <f t="shared" si="79"/>
        <v>0</v>
      </c>
      <c r="M241" s="163">
        <f t="shared" si="79"/>
        <v>0</v>
      </c>
      <c r="N241" s="163">
        <f t="shared" si="80"/>
        <v>0</v>
      </c>
      <c r="O241" s="163">
        <f t="shared" si="80"/>
        <v>0</v>
      </c>
      <c r="P241" s="163">
        <f t="shared" si="81"/>
        <v>0</v>
      </c>
      <c r="Q241" s="163">
        <f t="shared" si="82"/>
        <v>0</v>
      </c>
      <c r="R241" s="163">
        <f t="shared" si="83"/>
        <v>0</v>
      </c>
      <c r="S241" s="163">
        <f t="shared" si="83"/>
        <v>0</v>
      </c>
      <c r="T241" s="163">
        <f t="shared" si="83"/>
        <v>0</v>
      </c>
      <c r="U241" s="163">
        <f t="shared" si="83"/>
        <v>0</v>
      </c>
      <c r="V241" s="163">
        <f t="shared" si="83"/>
        <v>0</v>
      </c>
      <c r="W241" s="163">
        <f t="shared" si="84"/>
        <v>0</v>
      </c>
      <c r="X241" s="163">
        <f t="shared" si="83"/>
        <v>0</v>
      </c>
      <c r="Y241" s="163">
        <f t="shared" si="85"/>
        <v>0</v>
      </c>
      <c r="Z241" s="163">
        <f t="shared" si="78"/>
        <v>0</v>
      </c>
      <c r="AA241" s="163">
        <f t="shared" si="78"/>
        <v>0</v>
      </c>
      <c r="AB241" s="163">
        <f t="shared" si="78"/>
        <v>0</v>
      </c>
      <c r="AC241" s="163">
        <f t="shared" si="78"/>
        <v>0</v>
      </c>
      <c r="AD241" s="163">
        <f t="shared" si="78"/>
        <v>0</v>
      </c>
      <c r="AE241" s="163">
        <f t="shared" si="78"/>
        <v>0</v>
      </c>
      <c r="AF241" s="163">
        <f t="shared" si="78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79"/>
        <v>0</v>
      </c>
      <c r="D242" s="163">
        <f t="shared" si="79"/>
        <v>0</v>
      </c>
      <c r="E242" s="163">
        <f t="shared" si="79"/>
        <v>0</v>
      </c>
      <c r="F242" s="163">
        <f t="shared" si="79"/>
        <v>0</v>
      </c>
      <c r="G242" s="163">
        <f t="shared" si="79"/>
        <v>0</v>
      </c>
      <c r="H242" s="163">
        <f t="shared" si="79"/>
        <v>0</v>
      </c>
      <c r="I242" s="163">
        <f t="shared" si="79"/>
        <v>0</v>
      </c>
      <c r="J242" s="163">
        <f t="shared" si="79"/>
        <v>0</v>
      </c>
      <c r="K242" s="163">
        <f t="shared" si="79"/>
        <v>0</v>
      </c>
      <c r="L242" s="163">
        <f t="shared" si="79"/>
        <v>0</v>
      </c>
      <c r="M242" s="163">
        <f t="shared" si="79"/>
        <v>0</v>
      </c>
      <c r="N242" s="163">
        <f t="shared" si="80"/>
        <v>0</v>
      </c>
      <c r="O242" s="163">
        <f t="shared" si="80"/>
        <v>0</v>
      </c>
      <c r="P242" s="163">
        <f t="shared" si="81"/>
        <v>0</v>
      </c>
      <c r="Q242" s="163">
        <f t="shared" si="82"/>
        <v>0</v>
      </c>
      <c r="R242" s="163">
        <f t="shared" si="83"/>
        <v>0</v>
      </c>
      <c r="S242" s="163">
        <f t="shared" si="83"/>
        <v>0</v>
      </c>
      <c r="T242" s="163">
        <f t="shared" si="83"/>
        <v>0</v>
      </c>
      <c r="U242" s="163">
        <f t="shared" si="83"/>
        <v>0</v>
      </c>
      <c r="V242" s="163">
        <f t="shared" si="83"/>
        <v>0</v>
      </c>
      <c r="W242" s="163">
        <f t="shared" si="84"/>
        <v>0</v>
      </c>
      <c r="X242" s="163">
        <f t="shared" ref="X242:Y273" si="86">W242</f>
        <v>0</v>
      </c>
      <c r="Y242" s="163">
        <f t="shared" si="86"/>
        <v>0</v>
      </c>
      <c r="Z242" s="163">
        <f t="shared" si="78"/>
        <v>0</v>
      </c>
      <c r="AA242" s="163">
        <f t="shared" si="78"/>
        <v>0</v>
      </c>
      <c r="AB242" s="163">
        <f t="shared" si="78"/>
        <v>0</v>
      </c>
      <c r="AC242" s="163">
        <f t="shared" si="78"/>
        <v>0</v>
      </c>
      <c r="AD242" s="163">
        <f t="shared" si="78"/>
        <v>0</v>
      </c>
      <c r="AE242" s="163">
        <f t="shared" si="78"/>
        <v>0</v>
      </c>
      <c r="AF242" s="163">
        <f t="shared" si="78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79"/>
        <v>0</v>
      </c>
      <c r="D243" s="163">
        <f t="shared" si="79"/>
        <v>0</v>
      </c>
      <c r="E243" s="163">
        <f t="shared" si="79"/>
        <v>0</v>
      </c>
      <c r="F243" s="163">
        <f t="shared" si="79"/>
        <v>0</v>
      </c>
      <c r="G243" s="163">
        <f t="shared" si="79"/>
        <v>0</v>
      </c>
      <c r="H243" s="163">
        <f t="shared" si="79"/>
        <v>0</v>
      </c>
      <c r="I243" s="163">
        <f t="shared" si="79"/>
        <v>0</v>
      </c>
      <c r="J243" s="163">
        <f t="shared" si="79"/>
        <v>0</v>
      </c>
      <c r="K243" s="163">
        <f t="shared" si="79"/>
        <v>0</v>
      </c>
      <c r="L243" s="163">
        <f t="shared" si="79"/>
        <v>0</v>
      </c>
      <c r="M243" s="163">
        <f t="shared" si="79"/>
        <v>0</v>
      </c>
      <c r="N243" s="163">
        <f t="shared" si="80"/>
        <v>0</v>
      </c>
      <c r="O243" s="163">
        <f t="shared" si="80"/>
        <v>0</v>
      </c>
      <c r="P243" s="163">
        <f t="shared" si="81"/>
        <v>0</v>
      </c>
      <c r="Q243" s="163">
        <f t="shared" si="82"/>
        <v>0</v>
      </c>
      <c r="R243" s="163">
        <f t="shared" si="83"/>
        <v>0</v>
      </c>
      <c r="S243" s="163">
        <f t="shared" si="83"/>
        <v>0</v>
      </c>
      <c r="T243" s="163">
        <f t="shared" si="83"/>
        <v>0</v>
      </c>
      <c r="U243" s="163">
        <f t="shared" si="83"/>
        <v>0</v>
      </c>
      <c r="V243" s="163">
        <f t="shared" si="83"/>
        <v>0</v>
      </c>
      <c r="W243" s="163">
        <f t="shared" si="84"/>
        <v>0</v>
      </c>
      <c r="X243" s="163">
        <f t="shared" si="86"/>
        <v>0</v>
      </c>
      <c r="Y243" s="163">
        <f t="shared" si="86"/>
        <v>0</v>
      </c>
      <c r="Z243" s="163">
        <f t="shared" si="78"/>
        <v>0</v>
      </c>
      <c r="AA243" s="163">
        <f t="shared" si="78"/>
        <v>0</v>
      </c>
      <c r="AB243" s="163">
        <f t="shared" si="78"/>
        <v>0</v>
      </c>
      <c r="AC243" s="163">
        <f t="shared" si="78"/>
        <v>0</v>
      </c>
      <c r="AD243" s="163">
        <f t="shared" si="78"/>
        <v>0</v>
      </c>
      <c r="AE243" s="163">
        <f t="shared" si="78"/>
        <v>0</v>
      </c>
      <c r="AF243" s="163">
        <f t="shared" si="78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79"/>
        <v>0</v>
      </c>
      <c r="D244" s="163">
        <f t="shared" si="79"/>
        <v>0</v>
      </c>
      <c r="E244" s="163">
        <f t="shared" si="79"/>
        <v>0</v>
      </c>
      <c r="F244" s="163">
        <f t="shared" si="79"/>
        <v>0</v>
      </c>
      <c r="G244" s="163">
        <f t="shared" si="79"/>
        <v>0</v>
      </c>
      <c r="H244" s="163">
        <f t="shared" si="79"/>
        <v>0</v>
      </c>
      <c r="I244" s="163">
        <f t="shared" si="79"/>
        <v>0</v>
      </c>
      <c r="J244" s="163">
        <f t="shared" si="79"/>
        <v>0</v>
      </c>
      <c r="K244" s="163">
        <f t="shared" si="79"/>
        <v>0</v>
      </c>
      <c r="L244" s="163">
        <f t="shared" si="79"/>
        <v>0</v>
      </c>
      <c r="M244" s="163">
        <f t="shared" si="79"/>
        <v>0</v>
      </c>
      <c r="N244" s="163">
        <f t="shared" si="80"/>
        <v>0</v>
      </c>
      <c r="O244" s="163">
        <f t="shared" si="80"/>
        <v>0</v>
      </c>
      <c r="P244" s="163">
        <f t="shared" si="81"/>
        <v>0</v>
      </c>
      <c r="Q244" s="163">
        <f t="shared" si="82"/>
        <v>0</v>
      </c>
      <c r="R244" s="163">
        <f t="shared" si="83"/>
        <v>0</v>
      </c>
      <c r="S244" s="163">
        <f t="shared" si="83"/>
        <v>0</v>
      </c>
      <c r="T244" s="163">
        <f t="shared" si="83"/>
        <v>0</v>
      </c>
      <c r="U244" s="163">
        <f t="shared" si="83"/>
        <v>0</v>
      </c>
      <c r="V244" s="163">
        <f t="shared" si="83"/>
        <v>0</v>
      </c>
      <c r="W244" s="163">
        <f t="shared" si="84"/>
        <v>0</v>
      </c>
      <c r="X244" s="163">
        <f t="shared" si="86"/>
        <v>0</v>
      </c>
      <c r="Y244" s="163">
        <f t="shared" si="86"/>
        <v>0</v>
      </c>
      <c r="Z244" s="163">
        <f t="shared" si="78"/>
        <v>0</v>
      </c>
      <c r="AA244" s="163">
        <f t="shared" si="78"/>
        <v>0</v>
      </c>
      <c r="AB244" s="163">
        <f t="shared" si="78"/>
        <v>0</v>
      </c>
      <c r="AC244" s="163">
        <f t="shared" si="78"/>
        <v>0</v>
      </c>
      <c r="AD244" s="163">
        <f t="shared" si="78"/>
        <v>0</v>
      </c>
      <c r="AE244" s="163">
        <f t="shared" si="78"/>
        <v>0</v>
      </c>
      <c r="AF244" s="163">
        <f t="shared" si="78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79"/>
        <v>0</v>
      </c>
      <c r="D245" s="163">
        <f t="shared" si="79"/>
        <v>0</v>
      </c>
      <c r="E245" s="163">
        <f t="shared" si="79"/>
        <v>0</v>
      </c>
      <c r="F245" s="163">
        <f t="shared" si="79"/>
        <v>0</v>
      </c>
      <c r="G245" s="163">
        <f t="shared" si="79"/>
        <v>0</v>
      </c>
      <c r="H245" s="163">
        <f t="shared" si="79"/>
        <v>0</v>
      </c>
      <c r="I245" s="163">
        <f t="shared" si="79"/>
        <v>0</v>
      </c>
      <c r="J245" s="163">
        <f t="shared" si="79"/>
        <v>0</v>
      </c>
      <c r="K245" s="163">
        <f t="shared" si="79"/>
        <v>0</v>
      </c>
      <c r="L245" s="163">
        <f t="shared" si="79"/>
        <v>0</v>
      </c>
      <c r="M245" s="163">
        <f t="shared" si="79"/>
        <v>0</v>
      </c>
      <c r="N245" s="163">
        <f t="shared" si="80"/>
        <v>0</v>
      </c>
      <c r="O245" s="163">
        <f t="shared" si="80"/>
        <v>0</v>
      </c>
      <c r="P245" s="163">
        <f t="shared" si="81"/>
        <v>0</v>
      </c>
      <c r="Q245" s="163">
        <f t="shared" si="82"/>
        <v>0</v>
      </c>
      <c r="R245" s="163">
        <f t="shared" si="83"/>
        <v>0</v>
      </c>
      <c r="S245" s="163">
        <f t="shared" si="83"/>
        <v>0</v>
      </c>
      <c r="T245" s="163">
        <f t="shared" si="83"/>
        <v>0</v>
      </c>
      <c r="U245" s="163">
        <f t="shared" si="83"/>
        <v>0</v>
      </c>
      <c r="V245" s="163">
        <f t="shared" si="83"/>
        <v>0</v>
      </c>
      <c r="W245" s="163">
        <f t="shared" si="84"/>
        <v>0</v>
      </c>
      <c r="X245" s="163">
        <f t="shared" si="86"/>
        <v>0</v>
      </c>
      <c r="Y245" s="163">
        <f t="shared" si="86"/>
        <v>0</v>
      </c>
      <c r="Z245" s="163">
        <f t="shared" si="78"/>
        <v>0</v>
      </c>
      <c r="AA245" s="163">
        <f t="shared" si="78"/>
        <v>0</v>
      </c>
      <c r="AB245" s="163">
        <f t="shared" si="78"/>
        <v>0</v>
      </c>
      <c r="AC245" s="163">
        <f t="shared" si="78"/>
        <v>0</v>
      </c>
      <c r="AD245" s="163">
        <f t="shared" si="78"/>
        <v>0</v>
      </c>
      <c r="AE245" s="163">
        <f t="shared" si="78"/>
        <v>0</v>
      </c>
      <c r="AF245" s="163">
        <f t="shared" si="78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79"/>
        <v>0</v>
      </c>
      <c r="D246" s="163">
        <f t="shared" si="79"/>
        <v>0</v>
      </c>
      <c r="E246" s="163">
        <f t="shared" si="79"/>
        <v>0</v>
      </c>
      <c r="F246" s="163">
        <f t="shared" si="79"/>
        <v>0</v>
      </c>
      <c r="G246" s="163">
        <f t="shared" si="79"/>
        <v>0</v>
      </c>
      <c r="H246" s="163">
        <f t="shared" si="79"/>
        <v>0</v>
      </c>
      <c r="I246" s="163">
        <f t="shared" si="79"/>
        <v>0</v>
      </c>
      <c r="J246" s="163">
        <f t="shared" si="79"/>
        <v>0</v>
      </c>
      <c r="K246" s="163">
        <f t="shared" si="79"/>
        <v>0</v>
      </c>
      <c r="L246" s="163">
        <f t="shared" si="79"/>
        <v>0</v>
      </c>
      <c r="M246" s="163">
        <f t="shared" si="79"/>
        <v>0</v>
      </c>
      <c r="N246" s="163">
        <f t="shared" si="80"/>
        <v>0</v>
      </c>
      <c r="O246" s="163">
        <f t="shared" si="80"/>
        <v>0</v>
      </c>
      <c r="P246" s="163">
        <f t="shared" si="81"/>
        <v>0</v>
      </c>
      <c r="Q246" s="163">
        <f t="shared" si="82"/>
        <v>0</v>
      </c>
      <c r="R246" s="163">
        <f t="shared" si="83"/>
        <v>0</v>
      </c>
      <c r="S246" s="163">
        <f t="shared" si="83"/>
        <v>0</v>
      </c>
      <c r="T246" s="163">
        <f t="shared" si="83"/>
        <v>0</v>
      </c>
      <c r="U246" s="163">
        <f t="shared" si="83"/>
        <v>0</v>
      </c>
      <c r="V246" s="163">
        <f t="shared" si="83"/>
        <v>0</v>
      </c>
      <c r="W246" s="163">
        <f t="shared" si="84"/>
        <v>0</v>
      </c>
      <c r="X246" s="163">
        <f t="shared" si="86"/>
        <v>0</v>
      </c>
      <c r="Y246" s="163">
        <f t="shared" si="86"/>
        <v>0</v>
      </c>
      <c r="Z246" s="163">
        <f t="shared" si="78"/>
        <v>0</v>
      </c>
      <c r="AA246" s="163">
        <f t="shared" si="78"/>
        <v>0</v>
      </c>
      <c r="AB246" s="163">
        <f t="shared" si="78"/>
        <v>0</v>
      </c>
      <c r="AC246" s="163">
        <f t="shared" si="78"/>
        <v>0</v>
      </c>
      <c r="AD246" s="163">
        <f t="shared" si="78"/>
        <v>0</v>
      </c>
      <c r="AE246" s="163">
        <f t="shared" si="78"/>
        <v>0</v>
      </c>
      <c r="AF246" s="163">
        <f t="shared" si="78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79"/>
        <v>0</v>
      </c>
      <c r="D247" s="163">
        <f t="shared" si="79"/>
        <v>0</v>
      </c>
      <c r="E247" s="163">
        <f t="shared" si="79"/>
        <v>0</v>
      </c>
      <c r="F247" s="163">
        <f t="shared" si="79"/>
        <v>0</v>
      </c>
      <c r="G247" s="163">
        <f t="shared" si="79"/>
        <v>0</v>
      </c>
      <c r="H247" s="163">
        <f t="shared" si="79"/>
        <v>0</v>
      </c>
      <c r="I247" s="163">
        <f t="shared" si="79"/>
        <v>0</v>
      </c>
      <c r="J247" s="163">
        <f t="shared" si="79"/>
        <v>0</v>
      </c>
      <c r="K247" s="163">
        <f t="shared" si="79"/>
        <v>0</v>
      </c>
      <c r="L247" s="163">
        <f t="shared" si="79"/>
        <v>0</v>
      </c>
      <c r="M247" s="163">
        <f t="shared" si="79"/>
        <v>0</v>
      </c>
      <c r="N247" s="163">
        <f t="shared" si="80"/>
        <v>0</v>
      </c>
      <c r="O247" s="163">
        <f t="shared" si="80"/>
        <v>0</v>
      </c>
      <c r="P247" s="163">
        <f t="shared" si="81"/>
        <v>0</v>
      </c>
      <c r="Q247" s="163">
        <f t="shared" si="82"/>
        <v>0</v>
      </c>
      <c r="R247" s="163">
        <f t="shared" si="83"/>
        <v>0</v>
      </c>
      <c r="S247" s="163">
        <f t="shared" si="83"/>
        <v>0</v>
      </c>
      <c r="T247" s="163">
        <f t="shared" si="83"/>
        <v>0</v>
      </c>
      <c r="U247" s="163">
        <f t="shared" si="83"/>
        <v>0</v>
      </c>
      <c r="V247" s="163">
        <f t="shared" si="83"/>
        <v>0</v>
      </c>
      <c r="W247" s="163">
        <f t="shared" si="84"/>
        <v>0</v>
      </c>
      <c r="X247" s="163">
        <f t="shared" si="86"/>
        <v>0</v>
      </c>
      <c r="Y247" s="163">
        <f t="shared" si="86"/>
        <v>0</v>
      </c>
      <c r="Z247" s="163">
        <f t="shared" si="78"/>
        <v>0</v>
      </c>
      <c r="AA247" s="163">
        <f t="shared" si="78"/>
        <v>0</v>
      </c>
      <c r="AB247" s="163">
        <f t="shared" si="78"/>
        <v>0</v>
      </c>
      <c r="AC247" s="163">
        <f t="shared" si="78"/>
        <v>0</v>
      </c>
      <c r="AD247" s="163">
        <f t="shared" si="78"/>
        <v>0</v>
      </c>
      <c r="AE247" s="163">
        <f t="shared" si="78"/>
        <v>0</v>
      </c>
      <c r="AF247" s="163">
        <f t="shared" si="78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79"/>
        <v>0</v>
      </c>
      <c r="D248" s="163">
        <f t="shared" si="79"/>
        <v>0</v>
      </c>
      <c r="E248" s="163">
        <f t="shared" si="79"/>
        <v>0</v>
      </c>
      <c r="F248" s="163">
        <f t="shared" si="79"/>
        <v>0</v>
      </c>
      <c r="G248" s="163">
        <f t="shared" si="79"/>
        <v>0</v>
      </c>
      <c r="H248" s="163">
        <f t="shared" si="79"/>
        <v>0</v>
      </c>
      <c r="I248" s="163">
        <f t="shared" si="79"/>
        <v>0</v>
      </c>
      <c r="J248" s="163">
        <f t="shared" si="79"/>
        <v>0</v>
      </c>
      <c r="K248" s="163">
        <f t="shared" si="79"/>
        <v>0</v>
      </c>
      <c r="L248" s="163">
        <f t="shared" si="79"/>
        <v>0</v>
      </c>
      <c r="M248" s="163">
        <f t="shared" si="79"/>
        <v>0</v>
      </c>
      <c r="N248" s="163">
        <f t="shared" si="80"/>
        <v>0</v>
      </c>
      <c r="O248" s="163">
        <f t="shared" si="80"/>
        <v>0</v>
      </c>
      <c r="P248" s="163">
        <f t="shared" si="81"/>
        <v>0</v>
      </c>
      <c r="Q248" s="163">
        <f t="shared" si="82"/>
        <v>0</v>
      </c>
      <c r="R248" s="163">
        <f t="shared" si="83"/>
        <v>0</v>
      </c>
      <c r="S248" s="163">
        <f t="shared" si="83"/>
        <v>0</v>
      </c>
      <c r="T248" s="163">
        <f t="shared" si="83"/>
        <v>0</v>
      </c>
      <c r="U248" s="163">
        <f t="shared" si="83"/>
        <v>0</v>
      </c>
      <c r="V248" s="163">
        <f t="shared" si="83"/>
        <v>0</v>
      </c>
      <c r="W248" s="163">
        <f t="shared" si="84"/>
        <v>0</v>
      </c>
      <c r="X248" s="163">
        <f t="shared" si="86"/>
        <v>0</v>
      </c>
      <c r="Y248" s="163">
        <f t="shared" si="86"/>
        <v>0</v>
      </c>
      <c r="Z248" s="163">
        <f t="shared" ref="Z248:AF263" si="87">Y248</f>
        <v>0</v>
      </c>
      <c r="AA248" s="163">
        <f t="shared" si="87"/>
        <v>0</v>
      </c>
      <c r="AB248" s="163">
        <f t="shared" si="87"/>
        <v>0</v>
      </c>
      <c r="AC248" s="163">
        <f t="shared" si="87"/>
        <v>0</v>
      </c>
      <c r="AD248" s="163">
        <f t="shared" si="87"/>
        <v>0</v>
      </c>
      <c r="AE248" s="163">
        <f t="shared" si="87"/>
        <v>0</v>
      </c>
      <c r="AF248" s="163">
        <f t="shared" si="87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M264" si="88">B249</f>
        <v>0</v>
      </c>
      <c r="D249" s="163">
        <f t="shared" si="88"/>
        <v>0</v>
      </c>
      <c r="E249" s="163">
        <f t="shared" si="88"/>
        <v>0</v>
      </c>
      <c r="F249" s="163">
        <f t="shared" si="88"/>
        <v>0</v>
      </c>
      <c r="G249" s="163">
        <f t="shared" si="88"/>
        <v>0</v>
      </c>
      <c r="H249" s="163">
        <f t="shared" si="88"/>
        <v>0</v>
      </c>
      <c r="I249" s="163">
        <f t="shared" si="88"/>
        <v>0</v>
      </c>
      <c r="J249" s="163">
        <f t="shared" si="88"/>
        <v>0</v>
      </c>
      <c r="K249" s="163">
        <f t="shared" si="88"/>
        <v>0</v>
      </c>
      <c r="L249" s="163">
        <f t="shared" si="88"/>
        <v>0</v>
      </c>
      <c r="M249" s="163">
        <f t="shared" si="88"/>
        <v>0</v>
      </c>
      <c r="N249" s="163">
        <f t="shared" ref="N249:O264" si="89">M249</f>
        <v>0</v>
      </c>
      <c r="O249" s="163">
        <f t="shared" si="89"/>
        <v>0</v>
      </c>
      <c r="P249" s="163">
        <f t="shared" si="81"/>
        <v>0</v>
      </c>
      <c r="Q249" s="163">
        <f t="shared" si="82"/>
        <v>0</v>
      </c>
      <c r="R249" s="163">
        <f t="shared" si="83"/>
        <v>0</v>
      </c>
      <c r="S249" s="163">
        <f t="shared" si="83"/>
        <v>0</v>
      </c>
      <c r="T249" s="163">
        <f t="shared" si="83"/>
        <v>0</v>
      </c>
      <c r="U249" s="163">
        <f t="shared" si="83"/>
        <v>0</v>
      </c>
      <c r="V249" s="163">
        <f t="shared" si="83"/>
        <v>0</v>
      </c>
      <c r="W249" s="163">
        <f t="shared" si="84"/>
        <v>0</v>
      </c>
      <c r="X249" s="163">
        <f t="shared" si="86"/>
        <v>0</v>
      </c>
      <c r="Y249" s="163">
        <f t="shared" si="86"/>
        <v>0</v>
      </c>
      <c r="Z249" s="163">
        <f t="shared" si="87"/>
        <v>0</v>
      </c>
      <c r="AA249" s="163">
        <f t="shared" si="87"/>
        <v>0</v>
      </c>
      <c r="AB249" s="163">
        <f t="shared" si="87"/>
        <v>0</v>
      </c>
      <c r="AC249" s="163">
        <f t="shared" si="87"/>
        <v>0</v>
      </c>
      <c r="AD249" s="163">
        <f t="shared" si="87"/>
        <v>0</v>
      </c>
      <c r="AE249" s="163">
        <f t="shared" si="87"/>
        <v>0</v>
      </c>
      <c r="AF249" s="163">
        <f t="shared" si="87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88"/>
        <v>0</v>
      </c>
      <c r="D250" s="163">
        <f t="shared" si="88"/>
        <v>0</v>
      </c>
      <c r="E250" s="163">
        <f t="shared" si="88"/>
        <v>0</v>
      </c>
      <c r="F250" s="163">
        <f t="shared" si="88"/>
        <v>0</v>
      </c>
      <c r="G250" s="163">
        <f t="shared" si="88"/>
        <v>0</v>
      </c>
      <c r="H250" s="163">
        <f t="shared" si="88"/>
        <v>0</v>
      </c>
      <c r="I250" s="163">
        <f t="shared" si="88"/>
        <v>0</v>
      </c>
      <c r="J250" s="163">
        <f t="shared" si="88"/>
        <v>0</v>
      </c>
      <c r="K250" s="163">
        <f t="shared" si="88"/>
        <v>0</v>
      </c>
      <c r="L250" s="163">
        <f t="shared" si="88"/>
        <v>0</v>
      </c>
      <c r="M250" s="163">
        <f t="shared" si="88"/>
        <v>0</v>
      </c>
      <c r="N250" s="163">
        <f t="shared" si="89"/>
        <v>0</v>
      </c>
      <c r="O250" s="163">
        <f t="shared" si="89"/>
        <v>0</v>
      </c>
      <c r="P250" s="163">
        <f t="shared" si="81"/>
        <v>0</v>
      </c>
      <c r="Q250" s="163">
        <f t="shared" si="82"/>
        <v>0</v>
      </c>
      <c r="R250" s="163">
        <f t="shared" si="83"/>
        <v>0</v>
      </c>
      <c r="S250" s="163">
        <f t="shared" si="83"/>
        <v>0</v>
      </c>
      <c r="T250" s="163">
        <f t="shared" si="83"/>
        <v>0</v>
      </c>
      <c r="U250" s="163">
        <f t="shared" si="83"/>
        <v>0</v>
      </c>
      <c r="V250" s="163">
        <f t="shared" si="83"/>
        <v>0</v>
      </c>
      <c r="W250" s="163">
        <f t="shared" si="84"/>
        <v>0</v>
      </c>
      <c r="X250" s="163">
        <f t="shared" si="86"/>
        <v>0</v>
      </c>
      <c r="Y250" s="163">
        <f t="shared" si="86"/>
        <v>0</v>
      </c>
      <c r="Z250" s="163">
        <f t="shared" si="87"/>
        <v>0</v>
      </c>
      <c r="AA250" s="163">
        <f t="shared" si="87"/>
        <v>0</v>
      </c>
      <c r="AB250" s="163">
        <f t="shared" si="87"/>
        <v>0</v>
      </c>
      <c r="AC250" s="163">
        <f t="shared" si="87"/>
        <v>0</v>
      </c>
      <c r="AD250" s="163">
        <f t="shared" si="87"/>
        <v>0</v>
      </c>
      <c r="AE250" s="163">
        <f t="shared" si="87"/>
        <v>0</v>
      </c>
      <c r="AF250" s="163">
        <f t="shared" si="87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88"/>
        <v>0</v>
      </c>
      <c r="D251" s="163">
        <f t="shared" si="88"/>
        <v>0</v>
      </c>
      <c r="E251" s="163">
        <f t="shared" si="88"/>
        <v>0</v>
      </c>
      <c r="F251" s="163">
        <f t="shared" si="88"/>
        <v>0</v>
      </c>
      <c r="G251" s="163">
        <f t="shared" si="88"/>
        <v>0</v>
      </c>
      <c r="H251" s="163">
        <f t="shared" si="88"/>
        <v>0</v>
      </c>
      <c r="I251" s="163">
        <f t="shared" si="88"/>
        <v>0</v>
      </c>
      <c r="J251" s="163">
        <f t="shared" si="88"/>
        <v>0</v>
      </c>
      <c r="K251" s="163">
        <f t="shared" si="88"/>
        <v>0</v>
      </c>
      <c r="L251" s="163">
        <f t="shared" si="88"/>
        <v>0</v>
      </c>
      <c r="M251" s="163">
        <f t="shared" si="88"/>
        <v>0</v>
      </c>
      <c r="N251" s="163">
        <f t="shared" si="89"/>
        <v>0</v>
      </c>
      <c r="O251" s="163">
        <f t="shared" si="89"/>
        <v>0</v>
      </c>
      <c r="P251" s="163">
        <f t="shared" si="81"/>
        <v>0</v>
      </c>
      <c r="Q251" s="163">
        <f t="shared" si="82"/>
        <v>0</v>
      </c>
      <c r="R251" s="163">
        <f t="shared" si="83"/>
        <v>0</v>
      </c>
      <c r="S251" s="163">
        <f t="shared" si="83"/>
        <v>0</v>
      </c>
      <c r="T251" s="163">
        <f t="shared" si="83"/>
        <v>0</v>
      </c>
      <c r="U251" s="163">
        <f t="shared" si="83"/>
        <v>0</v>
      </c>
      <c r="V251" s="163">
        <f t="shared" si="83"/>
        <v>0</v>
      </c>
      <c r="W251" s="163">
        <f t="shared" si="84"/>
        <v>0</v>
      </c>
      <c r="X251" s="163">
        <f t="shared" si="86"/>
        <v>0</v>
      </c>
      <c r="Y251" s="163">
        <f t="shared" si="86"/>
        <v>0</v>
      </c>
      <c r="Z251" s="163">
        <f t="shared" si="87"/>
        <v>0</v>
      </c>
      <c r="AA251" s="163">
        <f t="shared" si="87"/>
        <v>0</v>
      </c>
      <c r="AB251" s="163">
        <f t="shared" si="87"/>
        <v>0</v>
      </c>
      <c r="AC251" s="163">
        <f t="shared" si="87"/>
        <v>0</v>
      </c>
      <c r="AD251" s="163">
        <f t="shared" si="87"/>
        <v>0</v>
      </c>
      <c r="AE251" s="163">
        <f t="shared" si="87"/>
        <v>0</v>
      </c>
      <c r="AF251" s="163">
        <f t="shared" si="87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88"/>
        <v>0</v>
      </c>
      <c r="D252" s="163">
        <f t="shared" si="88"/>
        <v>0</v>
      </c>
      <c r="E252" s="163">
        <f t="shared" si="88"/>
        <v>0</v>
      </c>
      <c r="F252" s="163">
        <f t="shared" si="88"/>
        <v>0</v>
      </c>
      <c r="G252" s="163">
        <f t="shared" si="88"/>
        <v>0</v>
      </c>
      <c r="H252" s="163">
        <f t="shared" si="88"/>
        <v>0</v>
      </c>
      <c r="I252" s="163">
        <f t="shared" si="88"/>
        <v>0</v>
      </c>
      <c r="J252" s="163">
        <f t="shared" si="88"/>
        <v>0</v>
      </c>
      <c r="K252" s="163">
        <f t="shared" si="88"/>
        <v>0</v>
      </c>
      <c r="L252" s="163">
        <f t="shared" si="88"/>
        <v>0</v>
      </c>
      <c r="M252" s="163">
        <f t="shared" si="88"/>
        <v>0</v>
      </c>
      <c r="N252" s="163">
        <f t="shared" si="89"/>
        <v>0</v>
      </c>
      <c r="O252" s="163">
        <f t="shared" si="89"/>
        <v>0</v>
      </c>
      <c r="P252" s="163">
        <f t="shared" si="81"/>
        <v>0</v>
      </c>
      <c r="Q252" s="163">
        <f t="shared" si="82"/>
        <v>0</v>
      </c>
      <c r="R252" s="163">
        <f t="shared" si="83"/>
        <v>0</v>
      </c>
      <c r="S252" s="163">
        <f t="shared" si="83"/>
        <v>0</v>
      </c>
      <c r="T252" s="163">
        <f t="shared" si="83"/>
        <v>0</v>
      </c>
      <c r="U252" s="163">
        <f t="shared" si="83"/>
        <v>0</v>
      </c>
      <c r="V252" s="163">
        <f t="shared" si="83"/>
        <v>0</v>
      </c>
      <c r="W252" s="163">
        <f t="shared" si="84"/>
        <v>0</v>
      </c>
      <c r="X252" s="163">
        <f t="shared" si="86"/>
        <v>0</v>
      </c>
      <c r="Y252" s="163">
        <f t="shared" si="86"/>
        <v>0</v>
      </c>
      <c r="Z252" s="163">
        <f t="shared" si="87"/>
        <v>0</v>
      </c>
      <c r="AA252" s="163">
        <f t="shared" si="87"/>
        <v>0</v>
      </c>
      <c r="AB252" s="163">
        <f t="shared" si="87"/>
        <v>0</v>
      </c>
      <c r="AC252" s="163">
        <f t="shared" si="87"/>
        <v>0</v>
      </c>
      <c r="AD252" s="163">
        <f t="shared" si="87"/>
        <v>0</v>
      </c>
      <c r="AE252" s="163">
        <f t="shared" si="87"/>
        <v>0</v>
      </c>
      <c r="AF252" s="163">
        <f t="shared" si="87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88"/>
        <v>0</v>
      </c>
      <c r="D253" s="163">
        <f t="shared" si="88"/>
        <v>0</v>
      </c>
      <c r="E253" s="163">
        <f t="shared" si="88"/>
        <v>0</v>
      </c>
      <c r="F253" s="163">
        <f t="shared" si="88"/>
        <v>0</v>
      </c>
      <c r="G253" s="163">
        <f t="shared" si="88"/>
        <v>0</v>
      </c>
      <c r="H253" s="163">
        <f t="shared" si="88"/>
        <v>0</v>
      </c>
      <c r="I253" s="163">
        <f t="shared" si="88"/>
        <v>0</v>
      </c>
      <c r="J253" s="163">
        <f t="shared" si="88"/>
        <v>0</v>
      </c>
      <c r="K253" s="163">
        <f t="shared" si="88"/>
        <v>0</v>
      </c>
      <c r="L253" s="163">
        <f t="shared" si="88"/>
        <v>0</v>
      </c>
      <c r="M253" s="163">
        <f t="shared" si="88"/>
        <v>0</v>
      </c>
      <c r="N253" s="163">
        <f t="shared" si="89"/>
        <v>0</v>
      </c>
      <c r="O253" s="163">
        <f t="shared" si="89"/>
        <v>0</v>
      </c>
      <c r="P253" s="163">
        <f t="shared" si="81"/>
        <v>0</v>
      </c>
      <c r="Q253" s="163">
        <f t="shared" si="82"/>
        <v>0</v>
      </c>
      <c r="R253" s="163">
        <f t="shared" si="83"/>
        <v>0</v>
      </c>
      <c r="S253" s="163">
        <f t="shared" si="83"/>
        <v>0</v>
      </c>
      <c r="T253" s="163">
        <f t="shared" si="83"/>
        <v>0</v>
      </c>
      <c r="U253" s="163">
        <f t="shared" si="83"/>
        <v>0</v>
      </c>
      <c r="V253" s="163">
        <f t="shared" si="83"/>
        <v>0</v>
      </c>
      <c r="W253" s="163">
        <f t="shared" si="84"/>
        <v>0</v>
      </c>
      <c r="X253" s="163">
        <f t="shared" si="86"/>
        <v>0</v>
      </c>
      <c r="Y253" s="163">
        <f t="shared" si="86"/>
        <v>0</v>
      </c>
      <c r="Z253" s="163">
        <f t="shared" si="87"/>
        <v>0</v>
      </c>
      <c r="AA253" s="163">
        <f t="shared" si="87"/>
        <v>0</v>
      </c>
      <c r="AB253" s="163">
        <f t="shared" si="87"/>
        <v>0</v>
      </c>
      <c r="AC253" s="163">
        <f t="shared" si="87"/>
        <v>0</v>
      </c>
      <c r="AD253" s="163">
        <f t="shared" si="87"/>
        <v>0</v>
      </c>
      <c r="AE253" s="163">
        <f t="shared" si="87"/>
        <v>0</v>
      </c>
      <c r="AF253" s="163">
        <f t="shared" si="87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88"/>
        <v>0</v>
      </c>
      <c r="D254" s="163">
        <f t="shared" si="88"/>
        <v>0</v>
      </c>
      <c r="E254" s="163">
        <f t="shared" si="88"/>
        <v>0</v>
      </c>
      <c r="F254" s="163">
        <f t="shared" si="88"/>
        <v>0</v>
      </c>
      <c r="G254" s="163">
        <f t="shared" si="88"/>
        <v>0</v>
      </c>
      <c r="H254" s="163">
        <f t="shared" si="88"/>
        <v>0</v>
      </c>
      <c r="I254" s="163">
        <f t="shared" si="88"/>
        <v>0</v>
      </c>
      <c r="J254" s="163">
        <f t="shared" si="88"/>
        <v>0</v>
      </c>
      <c r="K254" s="163">
        <f t="shared" si="88"/>
        <v>0</v>
      </c>
      <c r="L254" s="163">
        <f t="shared" si="88"/>
        <v>0</v>
      </c>
      <c r="M254" s="163">
        <f t="shared" si="88"/>
        <v>0</v>
      </c>
      <c r="N254" s="163">
        <f t="shared" si="89"/>
        <v>0</v>
      </c>
      <c r="O254" s="163">
        <f t="shared" si="89"/>
        <v>0</v>
      </c>
      <c r="P254" s="163">
        <f t="shared" si="81"/>
        <v>0</v>
      </c>
      <c r="Q254" s="163">
        <f t="shared" si="82"/>
        <v>0</v>
      </c>
      <c r="R254" s="163">
        <f t="shared" si="83"/>
        <v>0</v>
      </c>
      <c r="S254" s="163">
        <f t="shared" si="83"/>
        <v>0</v>
      </c>
      <c r="T254" s="163">
        <f t="shared" si="83"/>
        <v>0</v>
      </c>
      <c r="U254" s="163">
        <f t="shared" si="83"/>
        <v>0</v>
      </c>
      <c r="V254" s="163">
        <f t="shared" si="83"/>
        <v>0</v>
      </c>
      <c r="W254" s="163">
        <f t="shared" si="84"/>
        <v>0</v>
      </c>
      <c r="X254" s="163">
        <f t="shared" si="86"/>
        <v>0</v>
      </c>
      <c r="Y254" s="163">
        <f t="shared" si="86"/>
        <v>0</v>
      </c>
      <c r="Z254" s="163">
        <f t="shared" si="87"/>
        <v>0</v>
      </c>
      <c r="AA254" s="163">
        <f t="shared" si="87"/>
        <v>0</v>
      </c>
      <c r="AB254" s="163">
        <f t="shared" si="87"/>
        <v>0</v>
      </c>
      <c r="AC254" s="163">
        <f t="shared" si="87"/>
        <v>0</v>
      </c>
      <c r="AD254" s="163">
        <f t="shared" si="87"/>
        <v>0</v>
      </c>
      <c r="AE254" s="163">
        <f t="shared" si="87"/>
        <v>0</v>
      </c>
      <c r="AF254" s="163">
        <f t="shared" si="87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88"/>
        <v>0</v>
      </c>
      <c r="D255" s="163">
        <f t="shared" si="88"/>
        <v>0</v>
      </c>
      <c r="E255" s="163">
        <f t="shared" si="88"/>
        <v>0</v>
      </c>
      <c r="F255" s="163">
        <f t="shared" si="88"/>
        <v>0</v>
      </c>
      <c r="G255" s="163">
        <f t="shared" si="88"/>
        <v>0</v>
      </c>
      <c r="H255" s="163">
        <f t="shared" si="88"/>
        <v>0</v>
      </c>
      <c r="I255" s="163">
        <f t="shared" si="88"/>
        <v>0</v>
      </c>
      <c r="J255" s="163">
        <f t="shared" si="88"/>
        <v>0</v>
      </c>
      <c r="K255" s="163">
        <f t="shared" si="88"/>
        <v>0</v>
      </c>
      <c r="L255" s="163">
        <f t="shared" si="88"/>
        <v>0</v>
      </c>
      <c r="M255" s="163">
        <f t="shared" si="88"/>
        <v>0</v>
      </c>
      <c r="N255" s="163">
        <f t="shared" si="89"/>
        <v>0</v>
      </c>
      <c r="O255" s="163">
        <f t="shared" si="89"/>
        <v>0</v>
      </c>
      <c r="P255" s="163">
        <f t="shared" si="81"/>
        <v>0</v>
      </c>
      <c r="Q255" s="163">
        <f t="shared" si="82"/>
        <v>0</v>
      </c>
      <c r="R255" s="163">
        <f t="shared" si="83"/>
        <v>0</v>
      </c>
      <c r="S255" s="163">
        <f t="shared" si="83"/>
        <v>0</v>
      </c>
      <c r="T255" s="163">
        <f t="shared" si="83"/>
        <v>0</v>
      </c>
      <c r="U255" s="163">
        <f t="shared" si="83"/>
        <v>0</v>
      </c>
      <c r="V255" s="163">
        <f t="shared" si="83"/>
        <v>0</v>
      </c>
      <c r="W255" s="163">
        <f t="shared" si="84"/>
        <v>0</v>
      </c>
      <c r="X255" s="163">
        <f t="shared" si="86"/>
        <v>0</v>
      </c>
      <c r="Y255" s="163">
        <f t="shared" si="86"/>
        <v>0</v>
      </c>
      <c r="Z255" s="163">
        <f t="shared" si="87"/>
        <v>0</v>
      </c>
      <c r="AA255" s="163">
        <f t="shared" si="87"/>
        <v>0</v>
      </c>
      <c r="AB255" s="163">
        <f t="shared" si="87"/>
        <v>0</v>
      </c>
      <c r="AC255" s="163">
        <f t="shared" si="87"/>
        <v>0</v>
      </c>
      <c r="AD255" s="163">
        <f t="shared" si="87"/>
        <v>0</v>
      </c>
      <c r="AE255" s="163">
        <f t="shared" si="87"/>
        <v>0</v>
      </c>
      <c r="AF255" s="163">
        <f t="shared" si="87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88"/>
        <v>0</v>
      </c>
      <c r="D256" s="163">
        <f t="shared" si="88"/>
        <v>0</v>
      </c>
      <c r="E256" s="163">
        <f t="shared" si="88"/>
        <v>0</v>
      </c>
      <c r="F256" s="163">
        <f t="shared" si="88"/>
        <v>0</v>
      </c>
      <c r="G256" s="163">
        <f t="shared" si="88"/>
        <v>0</v>
      </c>
      <c r="H256" s="163">
        <f t="shared" si="88"/>
        <v>0</v>
      </c>
      <c r="I256" s="163">
        <f t="shared" si="88"/>
        <v>0</v>
      </c>
      <c r="J256" s="163">
        <f t="shared" si="88"/>
        <v>0</v>
      </c>
      <c r="K256" s="163">
        <f t="shared" si="88"/>
        <v>0</v>
      </c>
      <c r="L256" s="163">
        <f t="shared" si="88"/>
        <v>0</v>
      </c>
      <c r="M256" s="163">
        <f t="shared" si="88"/>
        <v>0</v>
      </c>
      <c r="N256" s="163">
        <f t="shared" si="89"/>
        <v>0</v>
      </c>
      <c r="O256" s="163">
        <f t="shared" si="89"/>
        <v>0</v>
      </c>
      <c r="P256" s="163">
        <f t="shared" si="81"/>
        <v>0</v>
      </c>
      <c r="Q256" s="163">
        <f t="shared" si="82"/>
        <v>0</v>
      </c>
      <c r="R256" s="163">
        <f t="shared" si="83"/>
        <v>0</v>
      </c>
      <c r="S256" s="163">
        <f t="shared" si="83"/>
        <v>0</v>
      </c>
      <c r="T256" s="163">
        <f t="shared" si="83"/>
        <v>0</v>
      </c>
      <c r="U256" s="163">
        <f t="shared" si="83"/>
        <v>0</v>
      </c>
      <c r="V256" s="163">
        <f t="shared" si="83"/>
        <v>0</v>
      </c>
      <c r="W256" s="163">
        <f t="shared" si="84"/>
        <v>0</v>
      </c>
      <c r="X256" s="163">
        <f t="shared" si="86"/>
        <v>0</v>
      </c>
      <c r="Y256" s="163">
        <f t="shared" si="86"/>
        <v>0</v>
      </c>
      <c r="Z256" s="163">
        <f t="shared" si="87"/>
        <v>0</v>
      </c>
      <c r="AA256" s="163">
        <f t="shared" si="87"/>
        <v>0</v>
      </c>
      <c r="AB256" s="163">
        <f t="shared" si="87"/>
        <v>0</v>
      </c>
      <c r="AC256" s="163">
        <f t="shared" si="87"/>
        <v>0</v>
      </c>
      <c r="AD256" s="163">
        <f t="shared" si="87"/>
        <v>0</v>
      </c>
      <c r="AE256" s="163">
        <f t="shared" si="87"/>
        <v>0</v>
      </c>
      <c r="AF256" s="163">
        <f t="shared" si="87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88"/>
        <v>0</v>
      </c>
      <c r="D257" s="163">
        <f t="shared" si="88"/>
        <v>0</v>
      </c>
      <c r="E257" s="163">
        <f t="shared" si="88"/>
        <v>0</v>
      </c>
      <c r="F257" s="163">
        <f t="shared" si="88"/>
        <v>0</v>
      </c>
      <c r="G257" s="163">
        <f t="shared" si="88"/>
        <v>0</v>
      </c>
      <c r="H257" s="163">
        <f t="shared" si="88"/>
        <v>0</v>
      </c>
      <c r="I257" s="163">
        <f t="shared" si="88"/>
        <v>0</v>
      </c>
      <c r="J257" s="163">
        <f t="shared" si="88"/>
        <v>0</v>
      </c>
      <c r="K257" s="163">
        <f t="shared" si="88"/>
        <v>0</v>
      </c>
      <c r="L257" s="163">
        <f t="shared" si="88"/>
        <v>0</v>
      </c>
      <c r="M257" s="163">
        <f t="shared" si="88"/>
        <v>0</v>
      </c>
      <c r="N257" s="163">
        <f t="shared" si="89"/>
        <v>0</v>
      </c>
      <c r="O257" s="163">
        <f t="shared" si="89"/>
        <v>0</v>
      </c>
      <c r="P257" s="163">
        <f t="shared" si="81"/>
        <v>0</v>
      </c>
      <c r="Q257" s="163">
        <f t="shared" si="82"/>
        <v>0</v>
      </c>
      <c r="R257" s="163">
        <f t="shared" si="83"/>
        <v>0</v>
      </c>
      <c r="S257" s="163">
        <f t="shared" si="83"/>
        <v>0</v>
      </c>
      <c r="T257" s="163">
        <f t="shared" si="83"/>
        <v>0</v>
      </c>
      <c r="U257" s="163">
        <f t="shared" si="83"/>
        <v>0</v>
      </c>
      <c r="V257" s="163">
        <f t="shared" si="83"/>
        <v>0</v>
      </c>
      <c r="W257" s="163">
        <f t="shared" si="84"/>
        <v>0</v>
      </c>
      <c r="X257" s="163">
        <f t="shared" si="86"/>
        <v>0</v>
      </c>
      <c r="Y257" s="163">
        <f t="shared" si="86"/>
        <v>0</v>
      </c>
      <c r="Z257" s="163">
        <f t="shared" si="87"/>
        <v>0</v>
      </c>
      <c r="AA257" s="163">
        <f t="shared" si="87"/>
        <v>0</v>
      </c>
      <c r="AB257" s="163">
        <f t="shared" si="87"/>
        <v>0</v>
      </c>
      <c r="AC257" s="163">
        <f t="shared" si="87"/>
        <v>0</v>
      </c>
      <c r="AD257" s="163">
        <f t="shared" si="87"/>
        <v>0</v>
      </c>
      <c r="AE257" s="163">
        <f t="shared" si="87"/>
        <v>0</v>
      </c>
      <c r="AF257" s="163">
        <f t="shared" si="87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88"/>
        <v>0</v>
      </c>
      <c r="D258" s="163">
        <f t="shared" si="88"/>
        <v>0</v>
      </c>
      <c r="E258" s="163">
        <f t="shared" si="88"/>
        <v>0</v>
      </c>
      <c r="F258" s="163">
        <f t="shared" si="88"/>
        <v>0</v>
      </c>
      <c r="G258" s="163">
        <f t="shared" si="88"/>
        <v>0</v>
      </c>
      <c r="H258" s="163">
        <f t="shared" si="88"/>
        <v>0</v>
      </c>
      <c r="I258" s="163">
        <f t="shared" si="88"/>
        <v>0</v>
      </c>
      <c r="J258" s="163">
        <f t="shared" si="88"/>
        <v>0</v>
      </c>
      <c r="K258" s="163">
        <f t="shared" si="88"/>
        <v>0</v>
      </c>
      <c r="L258" s="163">
        <f t="shared" si="88"/>
        <v>0</v>
      </c>
      <c r="M258" s="163">
        <f t="shared" si="88"/>
        <v>0</v>
      </c>
      <c r="N258" s="163">
        <f t="shared" si="89"/>
        <v>0</v>
      </c>
      <c r="O258" s="163">
        <f t="shared" si="89"/>
        <v>0</v>
      </c>
      <c r="P258" s="163">
        <f t="shared" si="81"/>
        <v>0</v>
      </c>
      <c r="Q258" s="163">
        <f t="shared" si="82"/>
        <v>0</v>
      </c>
      <c r="R258" s="163">
        <f t="shared" si="83"/>
        <v>0</v>
      </c>
      <c r="S258" s="163">
        <f t="shared" si="83"/>
        <v>0</v>
      </c>
      <c r="T258" s="163">
        <f t="shared" si="83"/>
        <v>0</v>
      </c>
      <c r="U258" s="163">
        <f t="shared" si="83"/>
        <v>0</v>
      </c>
      <c r="V258" s="163">
        <f t="shared" si="83"/>
        <v>0</v>
      </c>
      <c r="W258" s="163">
        <f t="shared" si="84"/>
        <v>0</v>
      </c>
      <c r="X258" s="163">
        <f t="shared" si="86"/>
        <v>0</v>
      </c>
      <c r="Y258" s="163">
        <f t="shared" si="86"/>
        <v>0</v>
      </c>
      <c r="Z258" s="163">
        <f t="shared" si="87"/>
        <v>0</v>
      </c>
      <c r="AA258" s="163">
        <f t="shared" si="87"/>
        <v>0</v>
      </c>
      <c r="AB258" s="163">
        <f t="shared" si="87"/>
        <v>0</v>
      </c>
      <c r="AC258" s="163">
        <f t="shared" si="87"/>
        <v>0</v>
      </c>
      <c r="AD258" s="163">
        <f t="shared" si="87"/>
        <v>0</v>
      </c>
      <c r="AE258" s="163">
        <f t="shared" si="87"/>
        <v>0</v>
      </c>
      <c r="AF258" s="163">
        <f t="shared" si="87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88"/>
        <v>0</v>
      </c>
      <c r="D259" s="163">
        <f t="shared" si="88"/>
        <v>0</v>
      </c>
      <c r="E259" s="163">
        <f t="shared" si="88"/>
        <v>0</v>
      </c>
      <c r="F259" s="163">
        <f t="shared" si="88"/>
        <v>0</v>
      </c>
      <c r="G259" s="163">
        <f t="shared" si="88"/>
        <v>0</v>
      </c>
      <c r="H259" s="163">
        <f t="shared" si="88"/>
        <v>0</v>
      </c>
      <c r="I259" s="163">
        <f t="shared" si="88"/>
        <v>0</v>
      </c>
      <c r="J259" s="163">
        <f t="shared" si="88"/>
        <v>0</v>
      </c>
      <c r="K259" s="163">
        <f t="shared" si="88"/>
        <v>0</v>
      </c>
      <c r="L259" s="163">
        <f t="shared" si="88"/>
        <v>0</v>
      </c>
      <c r="M259" s="163">
        <f t="shared" si="88"/>
        <v>0</v>
      </c>
      <c r="N259" s="163">
        <f t="shared" si="89"/>
        <v>0</v>
      </c>
      <c r="O259" s="163">
        <f t="shared" si="89"/>
        <v>0</v>
      </c>
      <c r="P259" s="163">
        <f t="shared" si="81"/>
        <v>0</v>
      </c>
      <c r="Q259" s="163">
        <f t="shared" si="82"/>
        <v>0</v>
      </c>
      <c r="R259" s="163">
        <f t="shared" si="83"/>
        <v>0</v>
      </c>
      <c r="S259" s="163">
        <f t="shared" si="83"/>
        <v>0</v>
      </c>
      <c r="T259" s="163">
        <f t="shared" si="83"/>
        <v>0</v>
      </c>
      <c r="U259" s="163">
        <f t="shared" si="83"/>
        <v>0</v>
      </c>
      <c r="V259" s="163">
        <f t="shared" si="83"/>
        <v>0</v>
      </c>
      <c r="W259" s="163">
        <f t="shared" si="84"/>
        <v>0</v>
      </c>
      <c r="X259" s="163">
        <f t="shared" si="86"/>
        <v>0</v>
      </c>
      <c r="Y259" s="163">
        <f t="shared" si="86"/>
        <v>0</v>
      </c>
      <c r="Z259" s="163">
        <f t="shared" si="87"/>
        <v>0</v>
      </c>
      <c r="AA259" s="163">
        <f t="shared" si="87"/>
        <v>0</v>
      </c>
      <c r="AB259" s="163">
        <f t="shared" si="87"/>
        <v>0</v>
      </c>
      <c r="AC259" s="163">
        <f t="shared" si="87"/>
        <v>0</v>
      </c>
      <c r="AD259" s="163">
        <f t="shared" si="87"/>
        <v>0</v>
      </c>
      <c r="AE259" s="163">
        <f t="shared" si="87"/>
        <v>0</v>
      </c>
      <c r="AF259" s="163">
        <f t="shared" si="87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88"/>
        <v>0</v>
      </c>
      <c r="D260" s="163">
        <f t="shared" si="88"/>
        <v>0</v>
      </c>
      <c r="E260" s="163">
        <f t="shared" si="88"/>
        <v>0</v>
      </c>
      <c r="F260" s="163">
        <f t="shared" si="88"/>
        <v>0</v>
      </c>
      <c r="G260" s="163">
        <f t="shared" si="88"/>
        <v>0</v>
      </c>
      <c r="H260" s="163">
        <f t="shared" si="88"/>
        <v>0</v>
      </c>
      <c r="I260" s="163">
        <f t="shared" si="88"/>
        <v>0</v>
      </c>
      <c r="J260" s="163">
        <f t="shared" si="88"/>
        <v>0</v>
      </c>
      <c r="K260" s="163">
        <f t="shared" si="88"/>
        <v>0</v>
      </c>
      <c r="L260" s="163">
        <f t="shared" si="88"/>
        <v>0</v>
      </c>
      <c r="M260" s="163">
        <f t="shared" si="88"/>
        <v>0</v>
      </c>
      <c r="N260" s="163">
        <f t="shared" si="89"/>
        <v>0</v>
      </c>
      <c r="O260" s="163">
        <f t="shared" si="89"/>
        <v>0</v>
      </c>
      <c r="P260" s="163">
        <f t="shared" si="81"/>
        <v>0</v>
      </c>
      <c r="Q260" s="163">
        <f t="shared" si="82"/>
        <v>0</v>
      </c>
      <c r="R260" s="163">
        <f t="shared" si="83"/>
        <v>0</v>
      </c>
      <c r="S260" s="163">
        <f t="shared" si="83"/>
        <v>0</v>
      </c>
      <c r="T260" s="163">
        <f t="shared" si="83"/>
        <v>0</v>
      </c>
      <c r="U260" s="163">
        <f t="shared" si="83"/>
        <v>0</v>
      </c>
      <c r="V260" s="163">
        <f t="shared" si="83"/>
        <v>0</v>
      </c>
      <c r="W260" s="163">
        <f t="shared" si="84"/>
        <v>0</v>
      </c>
      <c r="X260" s="163">
        <f t="shared" si="86"/>
        <v>0</v>
      </c>
      <c r="Y260" s="163">
        <f t="shared" si="86"/>
        <v>0</v>
      </c>
      <c r="Z260" s="163">
        <f t="shared" si="87"/>
        <v>0</v>
      </c>
      <c r="AA260" s="163">
        <f t="shared" si="87"/>
        <v>0</v>
      </c>
      <c r="AB260" s="163">
        <f t="shared" si="87"/>
        <v>0</v>
      </c>
      <c r="AC260" s="163">
        <f t="shared" si="87"/>
        <v>0</v>
      </c>
      <c r="AD260" s="163">
        <f t="shared" si="87"/>
        <v>0</v>
      </c>
      <c r="AE260" s="163">
        <f t="shared" si="87"/>
        <v>0</v>
      </c>
      <c r="AF260" s="163">
        <f t="shared" si="87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88"/>
        <v>0</v>
      </c>
      <c r="D261" s="163">
        <f t="shared" si="88"/>
        <v>0</v>
      </c>
      <c r="E261" s="163">
        <f t="shared" si="88"/>
        <v>0</v>
      </c>
      <c r="F261" s="163">
        <f t="shared" si="88"/>
        <v>0</v>
      </c>
      <c r="G261" s="163">
        <f t="shared" si="88"/>
        <v>0</v>
      </c>
      <c r="H261" s="163">
        <f t="shared" si="88"/>
        <v>0</v>
      </c>
      <c r="I261" s="163">
        <f t="shared" si="88"/>
        <v>0</v>
      </c>
      <c r="J261" s="163">
        <f t="shared" si="88"/>
        <v>0</v>
      </c>
      <c r="K261" s="163">
        <f t="shared" si="88"/>
        <v>0</v>
      </c>
      <c r="L261" s="163">
        <f t="shared" si="88"/>
        <v>0</v>
      </c>
      <c r="M261" s="163">
        <f t="shared" si="88"/>
        <v>0</v>
      </c>
      <c r="N261" s="163">
        <f t="shared" si="89"/>
        <v>0</v>
      </c>
      <c r="O261" s="163">
        <f t="shared" si="89"/>
        <v>0</v>
      </c>
      <c r="P261" s="163">
        <f t="shared" si="81"/>
        <v>0</v>
      </c>
      <c r="Q261" s="163">
        <f t="shared" si="82"/>
        <v>0</v>
      </c>
      <c r="R261" s="163">
        <f t="shared" si="83"/>
        <v>0</v>
      </c>
      <c r="S261" s="163">
        <f t="shared" si="83"/>
        <v>0</v>
      </c>
      <c r="T261" s="163">
        <f t="shared" si="83"/>
        <v>0</v>
      </c>
      <c r="U261" s="163">
        <f t="shared" si="83"/>
        <v>0</v>
      </c>
      <c r="V261" s="163">
        <f t="shared" si="83"/>
        <v>0</v>
      </c>
      <c r="W261" s="163">
        <f t="shared" si="84"/>
        <v>0</v>
      </c>
      <c r="X261" s="163">
        <f t="shared" si="86"/>
        <v>0</v>
      </c>
      <c r="Y261" s="163">
        <f t="shared" si="86"/>
        <v>0</v>
      </c>
      <c r="Z261" s="163">
        <f t="shared" si="87"/>
        <v>0</v>
      </c>
      <c r="AA261" s="163">
        <f t="shared" si="87"/>
        <v>0</v>
      </c>
      <c r="AB261" s="163">
        <f t="shared" si="87"/>
        <v>0</v>
      </c>
      <c r="AC261" s="163">
        <f t="shared" si="87"/>
        <v>0</v>
      </c>
      <c r="AD261" s="163">
        <f t="shared" si="87"/>
        <v>0</v>
      </c>
      <c r="AE261" s="163">
        <f t="shared" si="87"/>
        <v>0</v>
      </c>
      <c r="AF261" s="163">
        <f t="shared" si="87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88"/>
        <v>0</v>
      </c>
      <c r="D262" s="163">
        <f t="shared" si="88"/>
        <v>0</v>
      </c>
      <c r="E262" s="163">
        <f t="shared" si="88"/>
        <v>0</v>
      </c>
      <c r="F262" s="163">
        <f t="shared" si="88"/>
        <v>0</v>
      </c>
      <c r="G262" s="163">
        <f t="shared" si="88"/>
        <v>0</v>
      </c>
      <c r="H262" s="163">
        <f t="shared" si="88"/>
        <v>0</v>
      </c>
      <c r="I262" s="163">
        <f t="shared" si="88"/>
        <v>0</v>
      </c>
      <c r="J262" s="163">
        <f t="shared" si="88"/>
        <v>0</v>
      </c>
      <c r="K262" s="163">
        <f t="shared" si="88"/>
        <v>0</v>
      </c>
      <c r="L262" s="163">
        <f t="shared" si="88"/>
        <v>0</v>
      </c>
      <c r="M262" s="163">
        <f t="shared" si="88"/>
        <v>0</v>
      </c>
      <c r="N262" s="163">
        <f t="shared" si="89"/>
        <v>0</v>
      </c>
      <c r="O262" s="163">
        <f t="shared" si="89"/>
        <v>0</v>
      </c>
      <c r="P262" s="163">
        <f t="shared" si="81"/>
        <v>0</v>
      </c>
      <c r="Q262" s="163">
        <f t="shared" si="82"/>
        <v>0</v>
      </c>
      <c r="R262" s="163">
        <f t="shared" si="83"/>
        <v>0</v>
      </c>
      <c r="S262" s="163">
        <f t="shared" si="83"/>
        <v>0</v>
      </c>
      <c r="T262" s="163">
        <f t="shared" si="83"/>
        <v>0</v>
      </c>
      <c r="U262" s="163">
        <f t="shared" si="83"/>
        <v>0</v>
      </c>
      <c r="V262" s="163">
        <f t="shared" si="83"/>
        <v>0</v>
      </c>
      <c r="W262" s="163">
        <f t="shared" si="84"/>
        <v>0</v>
      </c>
      <c r="X262" s="163">
        <f t="shared" si="86"/>
        <v>0</v>
      </c>
      <c r="Y262" s="163">
        <f t="shared" si="86"/>
        <v>0</v>
      </c>
      <c r="Z262" s="163">
        <f t="shared" si="87"/>
        <v>0</v>
      </c>
      <c r="AA262" s="163">
        <f t="shared" si="87"/>
        <v>0</v>
      </c>
      <c r="AB262" s="163">
        <f t="shared" si="87"/>
        <v>0</v>
      </c>
      <c r="AC262" s="163">
        <f t="shared" si="87"/>
        <v>0</v>
      </c>
      <c r="AD262" s="163">
        <f t="shared" si="87"/>
        <v>0</v>
      </c>
      <c r="AE262" s="163">
        <f t="shared" si="87"/>
        <v>0</v>
      </c>
      <c r="AF262" s="163">
        <f t="shared" si="87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88"/>
        <v>0</v>
      </c>
      <c r="D263" s="163">
        <f t="shared" si="88"/>
        <v>0</v>
      </c>
      <c r="E263" s="163">
        <f t="shared" si="88"/>
        <v>0</v>
      </c>
      <c r="F263" s="163">
        <f t="shared" si="88"/>
        <v>0</v>
      </c>
      <c r="G263" s="163">
        <f t="shared" si="88"/>
        <v>0</v>
      </c>
      <c r="H263" s="163">
        <f t="shared" si="88"/>
        <v>0</v>
      </c>
      <c r="I263" s="163">
        <f t="shared" si="88"/>
        <v>0</v>
      </c>
      <c r="J263" s="163">
        <f t="shared" si="88"/>
        <v>0</v>
      </c>
      <c r="K263" s="163">
        <f t="shared" si="88"/>
        <v>0</v>
      </c>
      <c r="L263" s="163">
        <f t="shared" si="88"/>
        <v>0</v>
      </c>
      <c r="M263" s="163">
        <f t="shared" si="88"/>
        <v>0</v>
      </c>
      <c r="N263" s="163">
        <f t="shared" si="89"/>
        <v>0</v>
      </c>
      <c r="O263" s="163">
        <f t="shared" si="89"/>
        <v>0</v>
      </c>
      <c r="P263" s="163">
        <f t="shared" si="81"/>
        <v>0</v>
      </c>
      <c r="Q263" s="163">
        <f t="shared" si="82"/>
        <v>0</v>
      </c>
      <c r="R263" s="163">
        <f t="shared" si="83"/>
        <v>0</v>
      </c>
      <c r="S263" s="163">
        <f t="shared" si="83"/>
        <v>0</v>
      </c>
      <c r="T263" s="163">
        <f t="shared" si="83"/>
        <v>0</v>
      </c>
      <c r="U263" s="163">
        <f t="shared" si="83"/>
        <v>0</v>
      </c>
      <c r="V263" s="163">
        <f t="shared" si="83"/>
        <v>0</v>
      </c>
      <c r="W263" s="163">
        <f t="shared" si="84"/>
        <v>0</v>
      </c>
      <c r="X263" s="163">
        <f t="shared" si="86"/>
        <v>0</v>
      </c>
      <c r="Y263" s="163">
        <f t="shared" si="86"/>
        <v>0</v>
      </c>
      <c r="Z263" s="163">
        <f t="shared" si="87"/>
        <v>0</v>
      </c>
      <c r="AA263" s="163">
        <f t="shared" si="87"/>
        <v>0</v>
      </c>
      <c r="AB263" s="163">
        <f t="shared" si="87"/>
        <v>0</v>
      </c>
      <c r="AC263" s="163">
        <f t="shared" si="87"/>
        <v>0</v>
      </c>
      <c r="AD263" s="163">
        <f t="shared" si="87"/>
        <v>0</v>
      </c>
      <c r="AE263" s="163">
        <f t="shared" si="87"/>
        <v>0</v>
      </c>
      <c r="AF263" s="163">
        <f t="shared" si="87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88"/>
        <v>0</v>
      </c>
      <c r="D264" s="163">
        <f t="shared" si="88"/>
        <v>0</v>
      </c>
      <c r="E264" s="163">
        <f t="shared" si="88"/>
        <v>0</v>
      </c>
      <c r="F264" s="163">
        <f t="shared" si="88"/>
        <v>0</v>
      </c>
      <c r="G264" s="163">
        <f t="shared" si="88"/>
        <v>0</v>
      </c>
      <c r="H264" s="163">
        <f t="shared" si="88"/>
        <v>0</v>
      </c>
      <c r="I264" s="163">
        <f t="shared" si="88"/>
        <v>0</v>
      </c>
      <c r="J264" s="163">
        <f t="shared" si="88"/>
        <v>0</v>
      </c>
      <c r="K264" s="163">
        <f t="shared" si="88"/>
        <v>0</v>
      </c>
      <c r="L264" s="163">
        <f t="shared" si="88"/>
        <v>0</v>
      </c>
      <c r="M264" s="163">
        <f t="shared" si="88"/>
        <v>0</v>
      </c>
      <c r="N264" s="163">
        <f t="shared" si="89"/>
        <v>0</v>
      </c>
      <c r="O264" s="163">
        <f t="shared" si="89"/>
        <v>0</v>
      </c>
      <c r="P264" s="163">
        <f t="shared" si="81"/>
        <v>0</v>
      </c>
      <c r="Q264" s="163">
        <f t="shared" si="82"/>
        <v>0</v>
      </c>
      <c r="R264" s="163">
        <f t="shared" si="83"/>
        <v>0</v>
      </c>
      <c r="S264" s="163">
        <f t="shared" si="83"/>
        <v>0</v>
      </c>
      <c r="T264" s="163">
        <f t="shared" si="83"/>
        <v>0</v>
      </c>
      <c r="U264" s="163">
        <f t="shared" si="83"/>
        <v>0</v>
      </c>
      <c r="V264" s="163">
        <f t="shared" si="83"/>
        <v>0</v>
      </c>
      <c r="W264" s="163">
        <f t="shared" si="84"/>
        <v>0</v>
      </c>
      <c r="X264" s="163">
        <f t="shared" si="86"/>
        <v>0</v>
      </c>
      <c r="Y264" s="163">
        <f t="shared" si="86"/>
        <v>0</v>
      </c>
      <c r="Z264" s="163">
        <f t="shared" ref="Z264:AF273" si="90">Y264</f>
        <v>0</v>
      </c>
      <c r="AA264" s="163">
        <f t="shared" si="90"/>
        <v>0</v>
      </c>
      <c r="AB264" s="163">
        <f t="shared" si="90"/>
        <v>0</v>
      </c>
      <c r="AC264" s="163">
        <f t="shared" si="90"/>
        <v>0</v>
      </c>
      <c r="AD264" s="163">
        <f t="shared" si="90"/>
        <v>0</v>
      </c>
      <c r="AE264" s="163">
        <f t="shared" si="90"/>
        <v>0</v>
      </c>
      <c r="AF264" s="163">
        <f t="shared" si="90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M273" si="91">B265</f>
        <v>0</v>
      </c>
      <c r="D265" s="163">
        <f t="shared" si="91"/>
        <v>0</v>
      </c>
      <c r="E265" s="163">
        <f t="shared" si="91"/>
        <v>0</v>
      </c>
      <c r="F265" s="163">
        <f t="shared" si="91"/>
        <v>0</v>
      </c>
      <c r="G265" s="163">
        <f t="shared" si="91"/>
        <v>0</v>
      </c>
      <c r="H265" s="163">
        <f t="shared" si="91"/>
        <v>0</v>
      </c>
      <c r="I265" s="163">
        <f t="shared" si="91"/>
        <v>0</v>
      </c>
      <c r="J265" s="163">
        <f t="shared" si="91"/>
        <v>0</v>
      </c>
      <c r="K265" s="163">
        <f t="shared" si="91"/>
        <v>0</v>
      </c>
      <c r="L265" s="163">
        <f t="shared" si="91"/>
        <v>0</v>
      </c>
      <c r="M265" s="163">
        <f t="shared" si="91"/>
        <v>0</v>
      </c>
      <c r="N265" s="163">
        <f t="shared" ref="N265:N273" si="92">M265</f>
        <v>0</v>
      </c>
      <c r="O265" s="163">
        <f t="shared" ref="O265:O273" si="93">N265</f>
        <v>0</v>
      </c>
      <c r="P265" s="163">
        <f t="shared" si="81"/>
        <v>0</v>
      </c>
      <c r="Q265" s="163">
        <f t="shared" si="82"/>
        <v>0</v>
      </c>
      <c r="R265" s="163">
        <f t="shared" si="83"/>
        <v>0</v>
      </c>
      <c r="S265" s="163">
        <f t="shared" si="83"/>
        <v>0</v>
      </c>
      <c r="T265" s="163">
        <f t="shared" si="83"/>
        <v>0</v>
      </c>
      <c r="U265" s="163">
        <f t="shared" si="83"/>
        <v>0</v>
      </c>
      <c r="V265" s="163">
        <f t="shared" si="83"/>
        <v>0</v>
      </c>
      <c r="W265" s="163">
        <f t="shared" si="84"/>
        <v>0</v>
      </c>
      <c r="X265" s="163">
        <f t="shared" si="86"/>
        <v>0</v>
      </c>
      <c r="Y265" s="163">
        <f t="shared" si="86"/>
        <v>0</v>
      </c>
      <c r="Z265" s="163">
        <f t="shared" si="90"/>
        <v>0</v>
      </c>
      <c r="AA265" s="163">
        <f t="shared" si="90"/>
        <v>0</v>
      </c>
      <c r="AB265" s="163">
        <f t="shared" si="90"/>
        <v>0</v>
      </c>
      <c r="AC265" s="163">
        <f t="shared" si="90"/>
        <v>0</v>
      </c>
      <c r="AD265" s="163">
        <f t="shared" si="90"/>
        <v>0</v>
      </c>
      <c r="AE265" s="163">
        <f t="shared" si="90"/>
        <v>0</v>
      </c>
      <c r="AF265" s="163">
        <f t="shared" si="90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91"/>
        <v>0</v>
      </c>
      <c r="D266" s="163">
        <f t="shared" si="91"/>
        <v>0</v>
      </c>
      <c r="E266" s="163">
        <f t="shared" si="91"/>
        <v>0</v>
      </c>
      <c r="F266" s="163">
        <f t="shared" si="91"/>
        <v>0</v>
      </c>
      <c r="G266" s="163">
        <f t="shared" si="91"/>
        <v>0</v>
      </c>
      <c r="H266" s="163">
        <f t="shared" si="91"/>
        <v>0</v>
      </c>
      <c r="I266" s="163">
        <f t="shared" si="91"/>
        <v>0</v>
      </c>
      <c r="J266" s="163">
        <f t="shared" si="91"/>
        <v>0</v>
      </c>
      <c r="K266" s="163">
        <f t="shared" si="91"/>
        <v>0</v>
      </c>
      <c r="L266" s="163">
        <f t="shared" si="91"/>
        <v>0</v>
      </c>
      <c r="M266" s="163">
        <f t="shared" si="91"/>
        <v>0</v>
      </c>
      <c r="N266" s="163">
        <f t="shared" si="92"/>
        <v>0</v>
      </c>
      <c r="O266" s="163">
        <f t="shared" si="93"/>
        <v>0</v>
      </c>
      <c r="P266" s="163">
        <f t="shared" si="81"/>
        <v>0</v>
      </c>
      <c r="Q266" s="163">
        <f t="shared" si="82"/>
        <v>0</v>
      </c>
      <c r="R266" s="163">
        <f t="shared" si="83"/>
        <v>0</v>
      </c>
      <c r="S266" s="163">
        <f t="shared" si="83"/>
        <v>0</v>
      </c>
      <c r="T266" s="163">
        <f t="shared" si="83"/>
        <v>0</v>
      </c>
      <c r="U266" s="163">
        <f t="shared" si="83"/>
        <v>0</v>
      </c>
      <c r="V266" s="163">
        <f t="shared" si="83"/>
        <v>0</v>
      </c>
      <c r="W266" s="163">
        <f t="shared" si="84"/>
        <v>0</v>
      </c>
      <c r="X266" s="163">
        <f t="shared" si="86"/>
        <v>0</v>
      </c>
      <c r="Y266" s="163">
        <f t="shared" si="86"/>
        <v>0</v>
      </c>
      <c r="Z266" s="163">
        <f t="shared" si="90"/>
        <v>0</v>
      </c>
      <c r="AA266" s="163">
        <f t="shared" si="90"/>
        <v>0</v>
      </c>
      <c r="AB266" s="163">
        <f t="shared" si="90"/>
        <v>0</v>
      </c>
      <c r="AC266" s="163">
        <f t="shared" si="90"/>
        <v>0</v>
      </c>
      <c r="AD266" s="163">
        <f t="shared" si="90"/>
        <v>0</v>
      </c>
      <c r="AE266" s="163">
        <f t="shared" si="90"/>
        <v>0</v>
      </c>
      <c r="AF266" s="163">
        <f t="shared" si="90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91"/>
        <v>0</v>
      </c>
      <c r="D267" s="163">
        <f t="shared" si="91"/>
        <v>0</v>
      </c>
      <c r="E267" s="163">
        <f t="shared" si="91"/>
        <v>0</v>
      </c>
      <c r="F267" s="163">
        <f t="shared" si="91"/>
        <v>0</v>
      </c>
      <c r="G267" s="163">
        <f t="shared" si="91"/>
        <v>0</v>
      </c>
      <c r="H267" s="163">
        <f t="shared" si="91"/>
        <v>0</v>
      </c>
      <c r="I267" s="163">
        <f t="shared" si="91"/>
        <v>0</v>
      </c>
      <c r="J267" s="163">
        <f t="shared" si="91"/>
        <v>0</v>
      </c>
      <c r="K267" s="163">
        <f t="shared" si="91"/>
        <v>0</v>
      </c>
      <c r="L267" s="163">
        <f t="shared" si="91"/>
        <v>0</v>
      </c>
      <c r="M267" s="163">
        <f t="shared" si="91"/>
        <v>0</v>
      </c>
      <c r="N267" s="163">
        <f t="shared" si="92"/>
        <v>0</v>
      </c>
      <c r="O267" s="163">
        <f t="shared" si="93"/>
        <v>0</v>
      </c>
      <c r="P267" s="163">
        <f t="shared" si="81"/>
        <v>0</v>
      </c>
      <c r="Q267" s="163">
        <f t="shared" si="82"/>
        <v>0</v>
      </c>
      <c r="R267" s="163">
        <f t="shared" si="83"/>
        <v>0</v>
      </c>
      <c r="S267" s="163">
        <f t="shared" si="83"/>
        <v>0</v>
      </c>
      <c r="T267" s="163">
        <f t="shared" si="83"/>
        <v>0</v>
      </c>
      <c r="U267" s="163">
        <f t="shared" si="83"/>
        <v>0</v>
      </c>
      <c r="V267" s="163">
        <f t="shared" si="83"/>
        <v>0</v>
      </c>
      <c r="W267" s="163">
        <f t="shared" si="84"/>
        <v>0</v>
      </c>
      <c r="X267" s="163">
        <f t="shared" si="86"/>
        <v>0</v>
      </c>
      <c r="Y267" s="163">
        <f t="shared" si="86"/>
        <v>0</v>
      </c>
      <c r="Z267" s="163">
        <f t="shared" si="90"/>
        <v>0</v>
      </c>
      <c r="AA267" s="163">
        <f t="shared" si="90"/>
        <v>0</v>
      </c>
      <c r="AB267" s="163">
        <f t="shared" si="90"/>
        <v>0</v>
      </c>
      <c r="AC267" s="163">
        <f t="shared" si="90"/>
        <v>0</v>
      </c>
      <c r="AD267" s="163">
        <f t="shared" si="90"/>
        <v>0</v>
      </c>
      <c r="AE267" s="163">
        <f t="shared" si="90"/>
        <v>0</v>
      </c>
      <c r="AF267" s="163">
        <f t="shared" si="90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91"/>
        <v>0</v>
      </c>
      <c r="D268" s="163">
        <f t="shared" si="91"/>
        <v>0</v>
      </c>
      <c r="E268" s="163">
        <f t="shared" si="91"/>
        <v>0</v>
      </c>
      <c r="F268" s="163">
        <f t="shared" si="91"/>
        <v>0</v>
      </c>
      <c r="G268" s="163">
        <f t="shared" si="91"/>
        <v>0</v>
      </c>
      <c r="H268" s="163">
        <f t="shared" si="91"/>
        <v>0</v>
      </c>
      <c r="I268" s="163">
        <f t="shared" si="91"/>
        <v>0</v>
      </c>
      <c r="J268" s="163">
        <f t="shared" si="91"/>
        <v>0</v>
      </c>
      <c r="K268" s="163">
        <f t="shared" si="91"/>
        <v>0</v>
      </c>
      <c r="L268" s="163">
        <f t="shared" si="91"/>
        <v>0</v>
      </c>
      <c r="M268" s="163">
        <f t="shared" si="91"/>
        <v>0</v>
      </c>
      <c r="N268" s="163">
        <f t="shared" si="92"/>
        <v>0</v>
      </c>
      <c r="O268" s="163">
        <f t="shared" si="93"/>
        <v>0</v>
      </c>
      <c r="P268" s="163">
        <f t="shared" si="81"/>
        <v>0</v>
      </c>
      <c r="Q268" s="163">
        <f t="shared" si="82"/>
        <v>0</v>
      </c>
      <c r="R268" s="163">
        <f t="shared" si="83"/>
        <v>0</v>
      </c>
      <c r="S268" s="163">
        <f t="shared" si="83"/>
        <v>0</v>
      </c>
      <c r="T268" s="163">
        <f t="shared" si="83"/>
        <v>0</v>
      </c>
      <c r="U268" s="163">
        <f t="shared" si="83"/>
        <v>0</v>
      </c>
      <c r="V268" s="163">
        <f t="shared" si="83"/>
        <v>0</v>
      </c>
      <c r="W268" s="163">
        <f t="shared" si="84"/>
        <v>0</v>
      </c>
      <c r="X268" s="163">
        <f t="shared" si="86"/>
        <v>0</v>
      </c>
      <c r="Y268" s="163">
        <f t="shared" si="86"/>
        <v>0</v>
      </c>
      <c r="Z268" s="163">
        <f t="shared" si="90"/>
        <v>0</v>
      </c>
      <c r="AA268" s="163">
        <f t="shared" si="90"/>
        <v>0</v>
      </c>
      <c r="AB268" s="163">
        <f t="shared" si="90"/>
        <v>0</v>
      </c>
      <c r="AC268" s="163">
        <f t="shared" si="90"/>
        <v>0</v>
      </c>
      <c r="AD268" s="163">
        <f t="shared" si="90"/>
        <v>0</v>
      </c>
      <c r="AE268" s="163">
        <f t="shared" si="90"/>
        <v>0</v>
      </c>
      <c r="AF268" s="163">
        <f t="shared" si="90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91"/>
        <v>0</v>
      </c>
      <c r="D269" s="163">
        <f t="shared" si="91"/>
        <v>0</v>
      </c>
      <c r="E269" s="163">
        <f t="shared" si="91"/>
        <v>0</v>
      </c>
      <c r="F269" s="163">
        <f t="shared" si="91"/>
        <v>0</v>
      </c>
      <c r="G269" s="163">
        <f t="shared" si="91"/>
        <v>0</v>
      </c>
      <c r="H269" s="163">
        <f t="shared" si="91"/>
        <v>0</v>
      </c>
      <c r="I269" s="163">
        <f t="shared" si="91"/>
        <v>0</v>
      </c>
      <c r="J269" s="163">
        <f t="shared" si="91"/>
        <v>0</v>
      </c>
      <c r="K269" s="163">
        <f t="shared" si="91"/>
        <v>0</v>
      </c>
      <c r="L269" s="163">
        <f t="shared" si="91"/>
        <v>0</v>
      </c>
      <c r="M269" s="163">
        <f t="shared" si="91"/>
        <v>0</v>
      </c>
      <c r="N269" s="163">
        <f t="shared" si="92"/>
        <v>0</v>
      </c>
      <c r="O269" s="163">
        <f t="shared" si="93"/>
        <v>0</v>
      </c>
      <c r="P269" s="163">
        <f t="shared" si="81"/>
        <v>0</v>
      </c>
      <c r="Q269" s="163">
        <f t="shared" si="82"/>
        <v>0</v>
      </c>
      <c r="R269" s="163">
        <f t="shared" si="83"/>
        <v>0</v>
      </c>
      <c r="S269" s="163">
        <f t="shared" si="83"/>
        <v>0</v>
      </c>
      <c r="T269" s="163">
        <f t="shared" si="83"/>
        <v>0</v>
      </c>
      <c r="U269" s="163">
        <f t="shared" si="83"/>
        <v>0</v>
      </c>
      <c r="V269" s="163">
        <f t="shared" si="83"/>
        <v>0</v>
      </c>
      <c r="W269" s="163">
        <f t="shared" si="84"/>
        <v>0</v>
      </c>
      <c r="X269" s="163">
        <f t="shared" si="86"/>
        <v>0</v>
      </c>
      <c r="Y269" s="163">
        <f t="shared" si="86"/>
        <v>0</v>
      </c>
      <c r="Z269" s="163">
        <f t="shared" si="90"/>
        <v>0</v>
      </c>
      <c r="AA269" s="163">
        <f t="shared" si="90"/>
        <v>0</v>
      </c>
      <c r="AB269" s="163">
        <f t="shared" si="90"/>
        <v>0</v>
      </c>
      <c r="AC269" s="163">
        <f t="shared" si="90"/>
        <v>0</v>
      </c>
      <c r="AD269" s="163">
        <f t="shared" si="90"/>
        <v>0</v>
      </c>
      <c r="AE269" s="163">
        <f t="shared" si="90"/>
        <v>0</v>
      </c>
      <c r="AF269" s="163">
        <f t="shared" si="90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91"/>
        <v>0</v>
      </c>
      <c r="D270" s="163">
        <f t="shared" si="91"/>
        <v>0</v>
      </c>
      <c r="E270" s="163">
        <f t="shared" si="91"/>
        <v>0</v>
      </c>
      <c r="F270" s="163">
        <f t="shared" si="91"/>
        <v>0</v>
      </c>
      <c r="G270" s="163">
        <f t="shared" si="91"/>
        <v>0</v>
      </c>
      <c r="H270" s="163">
        <f t="shared" si="91"/>
        <v>0</v>
      </c>
      <c r="I270" s="163">
        <f t="shared" si="91"/>
        <v>0</v>
      </c>
      <c r="J270" s="163">
        <f t="shared" si="91"/>
        <v>0</v>
      </c>
      <c r="K270" s="163">
        <f t="shared" si="91"/>
        <v>0</v>
      </c>
      <c r="L270" s="163">
        <f t="shared" si="91"/>
        <v>0</v>
      </c>
      <c r="M270" s="163">
        <f t="shared" si="91"/>
        <v>0</v>
      </c>
      <c r="N270" s="163">
        <f t="shared" si="92"/>
        <v>0</v>
      </c>
      <c r="O270" s="163">
        <f t="shared" si="93"/>
        <v>0</v>
      </c>
      <c r="P270" s="163">
        <f t="shared" si="81"/>
        <v>0</v>
      </c>
      <c r="Q270" s="163">
        <f t="shared" si="82"/>
        <v>0</v>
      </c>
      <c r="R270" s="163">
        <f t="shared" si="83"/>
        <v>0</v>
      </c>
      <c r="S270" s="163">
        <f t="shared" si="83"/>
        <v>0</v>
      </c>
      <c r="T270" s="163">
        <f t="shared" si="83"/>
        <v>0</v>
      </c>
      <c r="U270" s="163">
        <f t="shared" si="83"/>
        <v>0</v>
      </c>
      <c r="V270" s="163">
        <f t="shared" si="83"/>
        <v>0</v>
      </c>
      <c r="W270" s="163">
        <f t="shared" si="84"/>
        <v>0</v>
      </c>
      <c r="X270" s="163">
        <f t="shared" si="86"/>
        <v>0</v>
      </c>
      <c r="Y270" s="163">
        <f t="shared" si="86"/>
        <v>0</v>
      </c>
      <c r="Z270" s="163">
        <f t="shared" si="90"/>
        <v>0</v>
      </c>
      <c r="AA270" s="163">
        <f t="shared" si="90"/>
        <v>0</v>
      </c>
      <c r="AB270" s="163">
        <f t="shared" si="90"/>
        <v>0</v>
      </c>
      <c r="AC270" s="163">
        <f t="shared" si="90"/>
        <v>0</v>
      </c>
      <c r="AD270" s="163">
        <f t="shared" si="90"/>
        <v>0</v>
      </c>
      <c r="AE270" s="163">
        <f t="shared" si="90"/>
        <v>0</v>
      </c>
      <c r="AF270" s="163">
        <f t="shared" si="90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91"/>
        <v>0</v>
      </c>
      <c r="D271" s="163">
        <f t="shared" si="91"/>
        <v>0</v>
      </c>
      <c r="E271" s="163">
        <f t="shared" si="91"/>
        <v>0</v>
      </c>
      <c r="F271" s="163">
        <f t="shared" si="91"/>
        <v>0</v>
      </c>
      <c r="G271" s="163">
        <f t="shared" si="91"/>
        <v>0</v>
      </c>
      <c r="H271" s="163">
        <f t="shared" si="91"/>
        <v>0</v>
      </c>
      <c r="I271" s="163">
        <f t="shared" si="91"/>
        <v>0</v>
      </c>
      <c r="J271" s="163">
        <f t="shared" si="91"/>
        <v>0</v>
      </c>
      <c r="K271" s="163">
        <f t="shared" si="91"/>
        <v>0</v>
      </c>
      <c r="L271" s="163">
        <f t="shared" si="91"/>
        <v>0</v>
      </c>
      <c r="M271" s="163">
        <f t="shared" si="91"/>
        <v>0</v>
      </c>
      <c r="N271" s="163">
        <f t="shared" si="92"/>
        <v>0</v>
      </c>
      <c r="O271" s="163">
        <f t="shared" si="93"/>
        <v>0</v>
      </c>
      <c r="P271" s="163">
        <f t="shared" si="81"/>
        <v>0</v>
      </c>
      <c r="Q271" s="163">
        <f t="shared" si="82"/>
        <v>0</v>
      </c>
      <c r="R271" s="163">
        <f t="shared" si="83"/>
        <v>0</v>
      </c>
      <c r="S271" s="163">
        <f t="shared" si="83"/>
        <v>0</v>
      </c>
      <c r="T271" s="163">
        <f t="shared" si="83"/>
        <v>0</v>
      </c>
      <c r="U271" s="163">
        <f t="shared" si="83"/>
        <v>0</v>
      </c>
      <c r="V271" s="163">
        <f t="shared" si="83"/>
        <v>0</v>
      </c>
      <c r="W271" s="163">
        <f t="shared" si="84"/>
        <v>0</v>
      </c>
      <c r="X271" s="163">
        <f t="shared" si="86"/>
        <v>0</v>
      </c>
      <c r="Y271" s="163">
        <f t="shared" si="86"/>
        <v>0</v>
      </c>
      <c r="Z271" s="163">
        <f t="shared" si="90"/>
        <v>0</v>
      </c>
      <c r="AA271" s="163">
        <f t="shared" si="90"/>
        <v>0</v>
      </c>
      <c r="AB271" s="163">
        <f t="shared" si="90"/>
        <v>0</v>
      </c>
      <c r="AC271" s="163">
        <f t="shared" si="90"/>
        <v>0</v>
      </c>
      <c r="AD271" s="163">
        <f t="shared" si="90"/>
        <v>0</v>
      </c>
      <c r="AE271" s="163">
        <f t="shared" si="90"/>
        <v>0</v>
      </c>
      <c r="AF271" s="163">
        <f t="shared" si="90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91"/>
        <v>0</v>
      </c>
      <c r="D272" s="163">
        <f t="shared" si="91"/>
        <v>0</v>
      </c>
      <c r="E272" s="163">
        <f t="shared" si="91"/>
        <v>0</v>
      </c>
      <c r="F272" s="163">
        <f t="shared" si="91"/>
        <v>0</v>
      </c>
      <c r="G272" s="163">
        <f t="shared" si="91"/>
        <v>0</v>
      </c>
      <c r="H272" s="163">
        <f t="shared" si="91"/>
        <v>0</v>
      </c>
      <c r="I272" s="163">
        <f t="shared" si="91"/>
        <v>0</v>
      </c>
      <c r="J272" s="163">
        <f t="shared" si="91"/>
        <v>0</v>
      </c>
      <c r="K272" s="163">
        <f t="shared" si="91"/>
        <v>0</v>
      </c>
      <c r="L272" s="163">
        <f t="shared" si="91"/>
        <v>0</v>
      </c>
      <c r="M272" s="163">
        <f t="shared" si="91"/>
        <v>0</v>
      </c>
      <c r="N272" s="163">
        <f t="shared" si="92"/>
        <v>0</v>
      </c>
      <c r="O272" s="163">
        <f t="shared" si="93"/>
        <v>0</v>
      </c>
      <c r="P272" s="163">
        <f t="shared" si="81"/>
        <v>0</v>
      </c>
      <c r="Q272" s="163">
        <f t="shared" si="82"/>
        <v>0</v>
      </c>
      <c r="R272" s="163">
        <f t="shared" si="83"/>
        <v>0</v>
      </c>
      <c r="S272" s="163">
        <f t="shared" si="83"/>
        <v>0</v>
      </c>
      <c r="T272" s="163">
        <f t="shared" si="83"/>
        <v>0</v>
      </c>
      <c r="U272" s="163">
        <f t="shared" si="83"/>
        <v>0</v>
      </c>
      <c r="V272" s="163">
        <f t="shared" si="83"/>
        <v>0</v>
      </c>
      <c r="W272" s="163">
        <f t="shared" si="84"/>
        <v>0</v>
      </c>
      <c r="X272" s="163">
        <f t="shared" si="86"/>
        <v>0</v>
      </c>
      <c r="Y272" s="163">
        <f t="shared" si="86"/>
        <v>0</v>
      </c>
      <c r="Z272" s="163">
        <f t="shared" si="90"/>
        <v>0</v>
      </c>
      <c r="AA272" s="163">
        <f t="shared" si="90"/>
        <v>0</v>
      </c>
      <c r="AB272" s="163">
        <f t="shared" si="90"/>
        <v>0</v>
      </c>
      <c r="AC272" s="163">
        <f t="shared" si="90"/>
        <v>0</v>
      </c>
      <c r="AD272" s="163">
        <f t="shared" si="90"/>
        <v>0</v>
      </c>
      <c r="AE272" s="163">
        <f t="shared" si="90"/>
        <v>0</v>
      </c>
      <c r="AF272" s="163">
        <f t="shared" si="90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91"/>
        <v>0</v>
      </c>
      <c r="D273" s="179">
        <f t="shared" si="91"/>
        <v>0</v>
      </c>
      <c r="E273" s="179">
        <f t="shared" si="91"/>
        <v>0</v>
      </c>
      <c r="F273" s="179">
        <f t="shared" si="91"/>
        <v>0</v>
      </c>
      <c r="G273" s="179">
        <f t="shared" si="91"/>
        <v>0</v>
      </c>
      <c r="H273" s="179">
        <f t="shared" si="91"/>
        <v>0</v>
      </c>
      <c r="I273" s="179">
        <f t="shared" si="91"/>
        <v>0</v>
      </c>
      <c r="J273" s="179">
        <f t="shared" si="91"/>
        <v>0</v>
      </c>
      <c r="K273" s="179">
        <f t="shared" si="91"/>
        <v>0</v>
      </c>
      <c r="L273" s="179">
        <f t="shared" si="91"/>
        <v>0</v>
      </c>
      <c r="M273" s="179">
        <f t="shared" si="91"/>
        <v>0</v>
      </c>
      <c r="N273" s="179">
        <f t="shared" si="92"/>
        <v>0</v>
      </c>
      <c r="O273" s="179">
        <f t="shared" si="93"/>
        <v>0</v>
      </c>
      <c r="P273" s="179">
        <f t="shared" si="81"/>
        <v>0</v>
      </c>
      <c r="Q273" s="179">
        <f t="shared" si="82"/>
        <v>0</v>
      </c>
      <c r="R273" s="179">
        <f t="shared" si="83"/>
        <v>0</v>
      </c>
      <c r="S273" s="179">
        <f t="shared" si="83"/>
        <v>0</v>
      </c>
      <c r="T273" s="179">
        <f t="shared" si="83"/>
        <v>0</v>
      </c>
      <c r="U273" s="179">
        <f t="shared" si="83"/>
        <v>0</v>
      </c>
      <c r="V273" s="179">
        <f t="shared" si="83"/>
        <v>0</v>
      </c>
      <c r="W273" s="179">
        <f t="shared" si="84"/>
        <v>0</v>
      </c>
      <c r="X273" s="179">
        <f t="shared" si="86"/>
        <v>0</v>
      </c>
      <c r="Y273" s="179">
        <f t="shared" si="86"/>
        <v>0</v>
      </c>
      <c r="Z273" s="179">
        <f t="shared" si="90"/>
        <v>0</v>
      </c>
      <c r="AA273" s="179">
        <f t="shared" si="90"/>
        <v>0</v>
      </c>
      <c r="AB273" s="179">
        <f t="shared" si="90"/>
        <v>0</v>
      </c>
      <c r="AC273" s="179">
        <f t="shared" si="90"/>
        <v>0</v>
      </c>
      <c r="AD273" s="179">
        <f t="shared" si="90"/>
        <v>0</v>
      </c>
      <c r="AE273" s="179">
        <f t="shared" si="90"/>
        <v>0</v>
      </c>
      <c r="AF273" s="179">
        <f t="shared" si="90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94">SUM(B169:B273)</f>
        <v>0</v>
      </c>
      <c r="C274" s="182">
        <f t="shared" si="94"/>
        <v>0</v>
      </c>
      <c r="D274" s="182">
        <f t="shared" si="94"/>
        <v>0</v>
      </c>
      <c r="E274" s="182">
        <f t="shared" si="94"/>
        <v>0</v>
      </c>
      <c r="F274" s="182">
        <f t="shared" si="94"/>
        <v>0</v>
      </c>
      <c r="G274" s="182">
        <f t="shared" si="94"/>
        <v>0</v>
      </c>
      <c r="H274" s="182">
        <f t="shared" si="94"/>
        <v>0</v>
      </c>
      <c r="I274" s="182">
        <f t="shared" si="94"/>
        <v>0</v>
      </c>
      <c r="J274" s="182">
        <f t="shared" si="94"/>
        <v>0</v>
      </c>
      <c r="K274" s="182">
        <f t="shared" si="94"/>
        <v>0</v>
      </c>
      <c r="L274" s="182">
        <f t="shared" si="94"/>
        <v>0</v>
      </c>
      <c r="M274" s="182">
        <f t="shared" si="94"/>
        <v>0</v>
      </c>
      <c r="N274" s="182">
        <f t="shared" si="94"/>
        <v>0</v>
      </c>
      <c r="O274" s="182">
        <f t="shared" si="94"/>
        <v>0</v>
      </c>
      <c r="P274" s="182">
        <f t="shared" si="94"/>
        <v>0</v>
      </c>
      <c r="Q274" s="182">
        <f t="shared" si="94"/>
        <v>0</v>
      </c>
      <c r="R274" s="182">
        <f t="shared" si="94"/>
        <v>0</v>
      </c>
      <c r="S274" s="182">
        <f t="shared" si="94"/>
        <v>0</v>
      </c>
      <c r="T274" s="182">
        <f t="shared" si="94"/>
        <v>0</v>
      </c>
      <c r="U274" s="182">
        <f t="shared" si="94"/>
        <v>0</v>
      </c>
      <c r="V274" s="182">
        <f t="shared" si="94"/>
        <v>0</v>
      </c>
      <c r="W274" s="182">
        <f t="shared" si="94"/>
        <v>0</v>
      </c>
      <c r="X274" s="182">
        <f t="shared" si="94"/>
        <v>0</v>
      </c>
      <c r="Y274" s="182">
        <f t="shared" si="94"/>
        <v>0</v>
      </c>
      <c r="Z274" s="182">
        <f t="shared" si="94"/>
        <v>0</v>
      </c>
      <c r="AA274" s="182">
        <f t="shared" si="94"/>
        <v>0</v>
      </c>
      <c r="AB274" s="182">
        <f t="shared" si="94"/>
        <v>0</v>
      </c>
      <c r="AC274" s="182">
        <f t="shared" si="94"/>
        <v>0</v>
      </c>
      <c r="AD274" s="182">
        <f t="shared" si="94"/>
        <v>0</v>
      </c>
      <c r="AE274" s="182">
        <f t="shared" si="94"/>
        <v>0</v>
      </c>
      <c r="AF274" s="182">
        <f t="shared" si="94"/>
        <v>0</v>
      </c>
      <c r="AG274" s="184">
        <f t="shared" si="9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332" priority="24">
      <formula>$AH11=0</formula>
    </cfRule>
  </conditionalFormatting>
  <conditionalFormatting sqref="A101:A102">
    <cfRule type="expression" dxfId="3331" priority="192">
      <formula>$AH106=0</formula>
    </cfRule>
  </conditionalFormatting>
  <conditionalFormatting sqref="A103:A107">
    <cfRule type="expression" dxfId="3330" priority="140">
      <formula>$AH102=0</formula>
    </cfRule>
  </conditionalFormatting>
  <conditionalFormatting sqref="A160:A167">
    <cfRule type="expression" dxfId="3329" priority="193">
      <formula>$AH267=0</formula>
    </cfRule>
  </conditionalFormatting>
  <conditionalFormatting sqref="A168:A275">
    <cfRule type="expression" dxfId="3328" priority="63">
      <formula>$AH168=0</formula>
    </cfRule>
  </conditionalFormatting>
  <conditionalFormatting sqref="B8">
    <cfRule type="expression" dxfId="3327" priority="188">
      <formula>AND(C$9&gt;=14/24,C$9&lt;20/24)</formula>
    </cfRule>
    <cfRule type="expression" dxfId="3326" priority="189">
      <formula>AND(C$9&gt;=8/24,C$9&lt;14/24)</formula>
    </cfRule>
    <cfRule type="expression" dxfId="3325" priority="190">
      <formula>C$9&lt;8/24</formula>
    </cfRule>
    <cfRule type="expression" dxfId="3324" priority="191">
      <formula>C$9&gt;=20/24</formula>
    </cfRule>
  </conditionalFormatting>
  <conditionalFormatting sqref="B9:AF10 B76:D90 B113:B115 B117:B124 B72:L72 C109:R115 B108:R108 C97:R107 B93:R96 E80:Y90 C149:Y151 Z85:AF90 E76:AF77 S93:AF115 C117:AF134 C152:AF159 C137:AF148">
    <cfRule type="expression" dxfId="3323" priority="105">
      <formula>B$9&gt;=20/24</formula>
    </cfRule>
  </conditionalFormatting>
  <conditionalFormatting sqref="B9:AF10 B76:D90 B113:B115 B117:B124 B72:L72 C109:R115 B108:R108 C97:R107 B93:R96 E80:Y90 C149:Y151 Z85:AF90 E76:AF77 S93:AF115 C117:AF134 C152:AF159 C137:AF148">
    <cfRule type="expression" dxfId="3322" priority="106">
      <formula>AND(B$9&gt;=14/24,B$9&lt;20/24)</formula>
    </cfRule>
    <cfRule type="expression" dxfId="3321" priority="107">
      <formula>AND(B$9&gt;=8/24,B$9&lt;14/24)</formula>
    </cfRule>
    <cfRule type="expression" dxfId="3320" priority="108">
      <formula>B$9&lt;8/24</formula>
    </cfRule>
  </conditionalFormatting>
  <conditionalFormatting sqref="B29:AF53">
    <cfRule type="expression" dxfId="3319" priority="48">
      <formula>B29&gt;$AG29*1</formula>
    </cfRule>
    <cfRule type="expression" dxfId="3318" priority="49">
      <formula>B$9&gt;=20/24</formula>
    </cfRule>
    <cfRule type="expression" dxfId="3317" priority="50">
      <formula>AND(B$9&gt;=14/24,B$9&lt;20/24)</formula>
    </cfRule>
    <cfRule type="expression" dxfId="3316" priority="51">
      <formula>AND(B$9&gt;=8/24,B$9&lt;14/24)</formula>
    </cfRule>
    <cfRule type="expression" dxfId="3315" priority="52">
      <formula>B$9&lt;8/24</formula>
    </cfRule>
  </conditionalFormatting>
  <conditionalFormatting sqref="B54:AF68">
    <cfRule type="expression" dxfId="3314" priority="41">
      <formula>B$9&lt;8/24</formula>
    </cfRule>
  </conditionalFormatting>
  <conditionalFormatting sqref="B54:AF70">
    <cfRule type="expression" dxfId="3313" priority="38">
      <formula>B$9&gt;=20/24</formula>
    </cfRule>
    <cfRule type="expression" dxfId="3312" priority="39">
      <formula>AND(B$9&gt;=14/24,B$9&lt;20/24)</formula>
    </cfRule>
    <cfRule type="expression" dxfId="3311" priority="40">
      <formula>AND(B$9&gt;=8/24,B$9&lt;14/24)</formula>
    </cfRule>
  </conditionalFormatting>
  <conditionalFormatting sqref="B63:AF65">
    <cfRule type="expression" dxfId="3310" priority="42">
      <formula>B63&gt;$AG63</formula>
    </cfRule>
  </conditionalFormatting>
  <conditionalFormatting sqref="B69:AF70">
    <cfRule type="expression" dxfId="3309" priority="113">
      <formula>B$9&lt;8/24</formula>
    </cfRule>
  </conditionalFormatting>
  <conditionalFormatting sqref="B72:AF75">
    <cfRule type="expression" dxfId="3308" priority="29">
      <formula>B72&gt;$AG72*1</formula>
    </cfRule>
  </conditionalFormatting>
  <conditionalFormatting sqref="B73:AF75">
    <cfRule type="expression" dxfId="3307" priority="30">
      <formula>B$9&gt;=20/24</formula>
    </cfRule>
    <cfRule type="expression" dxfId="3306" priority="31">
      <formula>AND(B$9&gt;=14/24,B$9&lt;20/24)</formula>
    </cfRule>
    <cfRule type="expression" dxfId="3305" priority="32">
      <formula>AND(B$9&gt;=8/24,B$9&lt;14/24)</formula>
    </cfRule>
    <cfRule type="expression" dxfId="3304" priority="33">
      <formula>B$9&lt;8/24</formula>
    </cfRule>
  </conditionalFormatting>
  <conditionalFormatting sqref="C161:AF167">
    <cfRule type="expression" dxfId="3303" priority="64">
      <formula>C$9&gt;=20/24</formula>
    </cfRule>
    <cfRule type="expression" dxfId="3302" priority="65">
      <formula>AND(C$9&gt;=14/24,C$9&lt;20/24)</formula>
    </cfRule>
    <cfRule type="expression" dxfId="3301" priority="66">
      <formula>AND(C$9&gt;=8/24,C$9&lt;14/24)</formula>
    </cfRule>
    <cfRule type="expression" dxfId="3300" priority="67">
      <formula>C$9&lt;8/24</formula>
    </cfRule>
  </conditionalFormatting>
  <conditionalFormatting sqref="C169:AF274">
    <cfRule type="expression" dxfId="3299" priority="25">
      <formula>C$9&gt;=20/24</formula>
    </cfRule>
    <cfRule type="expression" dxfId="3298" priority="26">
      <formula>AND(C$9&gt;=14/24,C$9&lt;20/24)</formula>
    </cfRule>
    <cfRule type="expression" dxfId="3297" priority="27">
      <formula>AND(C$9&gt;=8/24,C$9&lt;14/24)</formula>
    </cfRule>
    <cfRule type="expression" dxfId="3296" priority="28">
      <formula>C$9&lt;8/24</formula>
    </cfRule>
  </conditionalFormatting>
  <conditionalFormatting sqref="AG96 AB69:AB70 B71:AB71 B69:AA69 AG71 AG78 AC69:AF71 B76:AF96">
    <cfRule type="expression" dxfId="3295" priority="104">
      <formula>B69&gt;$AG69*1</formula>
    </cfRule>
  </conditionalFormatting>
  <conditionalFormatting sqref="E79:Y83">
    <cfRule type="expression" dxfId="3294" priority="114">
      <formula>E$9&gt;=20/24</formula>
    </cfRule>
    <cfRule type="expression" dxfId="3293" priority="115">
      <formula>AND(E$9&gt;=14/24,E$9&lt;20/24)</formula>
    </cfRule>
    <cfRule type="expression" dxfId="3292" priority="116">
      <formula>AND(E$9&gt;=8/24,E$9&lt;14/24)</formula>
    </cfRule>
    <cfRule type="expression" dxfId="3291" priority="117">
      <formula>E$9&lt;8/24</formula>
    </cfRule>
  </conditionalFormatting>
  <conditionalFormatting sqref="E84:Y84">
    <cfRule type="expression" dxfId="3290" priority="109">
      <formula>E$9&gt;=20/24</formula>
    </cfRule>
    <cfRule type="expression" dxfId="3289" priority="110">
      <formula>AND(E$9&gt;=14/24,E$9&lt;20/24)</formula>
    </cfRule>
    <cfRule type="expression" dxfId="3288" priority="111">
      <formula>AND(E$9&gt;=8/24,E$9&lt;14/24)</formula>
    </cfRule>
    <cfRule type="expression" dxfId="3287" priority="112">
      <formula>E$9&lt;8/24</formula>
    </cfRule>
  </conditionalFormatting>
  <conditionalFormatting sqref="E72:AF72 E76:AF78">
    <cfRule type="expression" dxfId="3286" priority="124">
      <formula>E$9&gt;=20/24</formula>
    </cfRule>
    <cfRule type="expression" dxfId="3285" priority="125">
      <formula>AND(E$9&gt;=14/24,E$9&lt;20/24)</formula>
    </cfRule>
    <cfRule type="expression" dxfId="3284" priority="126">
      <formula>AND(E$9&gt;=8/24,E$9&lt;14/24)</formula>
    </cfRule>
    <cfRule type="expression" dxfId="3283" priority="127">
      <formula>E$9&lt;8/24</formula>
    </cfRule>
  </conditionalFormatting>
  <conditionalFormatting sqref="E73:AF75">
    <cfRule type="expression" dxfId="3282" priority="34">
      <formula>E$9&gt;=20/24</formula>
    </cfRule>
    <cfRule type="expression" dxfId="3281" priority="35">
      <formula>AND(E$9&gt;=14/24,E$9&lt;20/24)</formula>
    </cfRule>
    <cfRule type="expression" dxfId="3280" priority="36">
      <formula>AND(E$9&gt;=8/24,E$9&lt;14/24)</formula>
    </cfRule>
    <cfRule type="expression" dxfId="3279" priority="37">
      <formula>E$9&lt;8/24</formula>
    </cfRule>
  </conditionalFormatting>
  <conditionalFormatting sqref="F79:Y81">
    <cfRule type="expression" dxfId="3278" priority="132">
      <formula>F$9&gt;=20/24</formula>
    </cfRule>
    <cfRule type="expression" dxfId="3277" priority="133">
      <formula>AND(F$9&gt;=14/24,F$9&lt;20/24)</formula>
    </cfRule>
    <cfRule type="expression" dxfId="3276" priority="134">
      <formula>AND(F$9&gt;=8/24,F$9&lt;14/24)</formula>
    </cfRule>
    <cfRule type="expression" dxfId="3275" priority="135">
      <formula>F$9&lt;8/24</formula>
    </cfRule>
  </conditionalFormatting>
  <conditionalFormatting sqref="L84:AF84">
    <cfRule type="expression" dxfId="3274" priority="128">
      <formula>L$9&gt;=20/24</formula>
    </cfRule>
    <cfRule type="expression" dxfId="3273" priority="129">
      <formula>AND(L$9&gt;=14/24,L$9&lt;20/24)</formula>
    </cfRule>
    <cfRule type="expression" dxfId="3272" priority="130">
      <formula>AND(L$9&gt;=8/24,L$9&lt;14/24)</formula>
    </cfRule>
    <cfRule type="expression" dxfId="3271" priority="131">
      <formula>L$9&lt;8/24</formula>
    </cfRule>
  </conditionalFormatting>
  <conditionalFormatting sqref="M8 S8 AB8">
    <cfRule type="expression" dxfId="3270" priority="181">
      <formula>AND(N$9&gt;=14/24,N$9&lt;20/24)</formula>
    </cfRule>
    <cfRule type="expression" dxfId="3269" priority="182">
      <formula>AND(N$9&gt;=8/24,N$9&lt;14/24)</formula>
    </cfRule>
    <cfRule type="expression" dxfId="3268" priority="183">
      <formula>N$9&lt;8/24</formula>
    </cfRule>
  </conditionalFormatting>
  <conditionalFormatting sqref="M79:Y83 Z80:AF83">
    <cfRule type="expression" dxfId="3267" priority="136">
      <formula>M$9&gt;=20/24</formula>
    </cfRule>
    <cfRule type="expression" dxfId="3266" priority="137">
      <formula>AND(M$9&gt;=14/24,M$9&lt;20/24)</formula>
    </cfRule>
    <cfRule type="expression" dxfId="3265" priority="138">
      <formula>AND(M$9&gt;=8/24,M$9&lt;14/24)</formula>
    </cfRule>
    <cfRule type="expression" dxfId="3264" priority="139">
      <formula>M$9&lt;8/24</formula>
    </cfRule>
  </conditionalFormatting>
  <conditionalFormatting sqref="O3:P3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263" priority="180">
      <formula>N$9&gt;=20/24</formula>
    </cfRule>
  </conditionalFormatting>
  <conditionalFormatting sqref="S8">
    <cfRule type="expression" dxfId="3262" priority="171">
      <formula>U$9&gt;=20/24</formula>
    </cfRule>
    <cfRule type="expression" dxfId="3261" priority="172">
      <formula>AND(U$9&gt;=14/24,U$9&lt;20/24)</formula>
    </cfRule>
    <cfRule type="expression" dxfId="3260" priority="173">
      <formula>AND(U$9&gt;=8/24,U$9&lt;14/24)</formula>
    </cfRule>
    <cfRule type="expression" dxfId="3259" priority="174">
      <formula>U$9&lt;8/24</formula>
    </cfRule>
  </conditionalFormatting>
  <conditionalFormatting sqref="Z79:AF84">
    <cfRule type="expression" dxfId="3258" priority="58">
      <formula>Z$9&gt;=20/24</formula>
    </cfRule>
    <cfRule type="expression" dxfId="3257" priority="59">
      <formula>AND(Z$9&gt;=14/24,Z$9&lt;20/24)</formula>
    </cfRule>
    <cfRule type="expression" dxfId="3256" priority="60">
      <formula>AND(Z$9&gt;=8/24,Z$9&lt;14/24)</formula>
    </cfRule>
    <cfRule type="expression" dxfId="3255" priority="61">
      <formula>Z$9&lt;8/24</formula>
    </cfRule>
  </conditionalFormatting>
  <conditionalFormatting sqref="V3 AB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B66:AA70 B54:AF62 AB66:AF69">
    <cfRule type="expression" dxfId="3254" priority="118">
      <formula>B54&gt;$AG54</formula>
    </cfRule>
  </conditionalFormatting>
  <conditionalFormatting sqref="AB8">
    <cfRule type="expression" dxfId="3253" priority="167">
      <formula>AD$9&gt;=20/24</formula>
    </cfRule>
    <cfRule type="expression" dxfId="3252" priority="168">
      <formula>AND(AD$9&gt;=14/24,AD$9&lt;20/24)</formula>
    </cfRule>
    <cfRule type="expression" dxfId="3251" priority="169">
      <formula>AND(AD$9&gt;=8/24,AD$9&lt;14/24)</formula>
    </cfRule>
    <cfRule type="expression" dxfId="3250" priority="170">
      <formula>AD$9&lt;8/24</formula>
    </cfRule>
  </conditionalFormatting>
  <conditionalFormatting sqref="AG78">
    <cfRule type="expression" dxfId="3249" priority="146">
      <formula>AG$9&gt;=20/24</formula>
    </cfRule>
    <cfRule type="expression" dxfId="3248" priority="147">
      <formula>AND(AG$9&gt;=14/24,AG$9&lt;20/24)</formula>
    </cfRule>
    <cfRule type="expression" dxfId="3247" priority="148">
      <formula>AND(AG$9&gt;=8/24,AG$9&lt;14/24)</formula>
    </cfRule>
    <cfRule type="expression" dxfId="3246" priority="149">
      <formula>AG$9&lt;8/24</formula>
    </cfRule>
  </conditionalFormatting>
  <conditionalFormatting sqref="AG91:AG92">
    <cfRule type="expression" dxfId="3245" priority="141">
      <formula>AG91&gt;$AG91</formula>
    </cfRule>
  </conditionalFormatting>
  <conditionalFormatting sqref="AG96">
    <cfRule type="expression" dxfId="3244" priority="142">
      <formula>AG$9&gt;=20/24</formula>
    </cfRule>
    <cfRule type="expression" dxfId="3243" priority="143">
      <formula>AND(AG$9&gt;=14/24,AG$9&lt;20/24)</formula>
    </cfRule>
    <cfRule type="expression" dxfId="3242" priority="144">
      <formula>AND(AG$9&gt;=8/24,AG$9&lt;14/24)</formula>
    </cfRule>
    <cfRule type="expression" dxfId="3241" priority="145">
      <formula>AG$9&lt;8/24</formula>
    </cfRule>
  </conditionalFormatting>
  <conditionalFormatting sqref="AG113">
    <cfRule type="expression" dxfId="3240" priority="163">
      <formula>AG$9&gt;=20/24</formula>
    </cfRule>
    <cfRule type="expression" dxfId="3239" priority="164">
      <formula>AND(AG$9&gt;=14/24,AG$9&lt;20/24)</formula>
    </cfRule>
    <cfRule type="expression" dxfId="3238" priority="165">
      <formula>AND(AG$9&gt;=8/24,AG$9&lt;14/24)</formula>
    </cfRule>
    <cfRule type="expression" dxfId="3237" priority="166">
      <formula>AG$9&lt;8/24</formula>
    </cfRule>
  </conditionalFormatting>
  <conditionalFormatting sqref="AH8:AI10">
    <cfRule type="expression" dxfId="3236" priority="54">
      <formula>AH$9&gt;=20/24</formula>
    </cfRule>
    <cfRule type="expression" dxfId="3235" priority="55">
      <formula>AND(AH$9&gt;=14/24,AH$9&lt;20/24)</formula>
    </cfRule>
    <cfRule type="expression" dxfId="3234" priority="56">
      <formula>AND(AH$9&gt;=8/24,AH$9&lt;14/24)</formula>
    </cfRule>
    <cfRule type="expression" dxfId="3233" priority="57">
      <formula>AH$9&lt;8/24</formula>
    </cfRule>
  </conditionalFormatting>
  <conditionalFormatting sqref="AL4:AL6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3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0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5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2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7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0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232" priority="184">
      <formula>AJ$9&gt;=20/24</formula>
    </cfRule>
    <cfRule type="expression" dxfId="3231" priority="185">
      <formula>AND(AJ$9&gt;=14/24,AJ$9&lt;20/24)</formula>
    </cfRule>
    <cfRule type="expression" dxfId="3230" priority="186">
      <formula>AND(AJ$9&gt;=8/24,AJ$9&lt;14/24)</formula>
    </cfRule>
    <cfRule type="expression" dxfId="3229" priority="187">
      <formula>AJ$9&lt;8/24</formula>
    </cfRule>
  </conditionalFormatting>
  <conditionalFormatting sqref="AL99:AN99 AL105:AN105">
    <cfRule type="expression" dxfId="3228" priority="156">
      <formula>AL$9&gt;=20/24</formula>
    </cfRule>
    <cfRule type="expression" dxfId="3227" priority="157">
      <formula>AND(AL$9&gt;=14/24,AL$9&lt;20/24)</formula>
    </cfRule>
    <cfRule type="expression" dxfId="3226" priority="158">
      <formula>AND(AL$9&gt;=8/24,AL$9&lt;14/24)</formula>
    </cfRule>
    <cfRule type="expression" dxfId="3225" priority="159">
      <formula>AL$9&lt;8/24</formula>
    </cfRule>
  </conditionalFormatting>
  <conditionalFormatting sqref="AM15:AM21 AN16:AR21">
    <cfRule type="expression" dxfId="3224" priority="80">
      <formula>AX$9&gt;=20/24</formula>
    </cfRule>
    <cfRule type="expression" dxfId="3223" priority="81">
      <formula>AND(AX$9&gt;=14/24,AX$9&lt;20/24)</formula>
    </cfRule>
    <cfRule type="expression" dxfId="3222" priority="82">
      <formula>AND(AX$9&gt;=8/24,AX$9&lt;14/24)</formula>
    </cfRule>
    <cfRule type="expression" dxfId="3221" priority="83">
      <formula>AX$9&lt;8/24</formula>
    </cfRule>
  </conditionalFormatting>
  <conditionalFormatting sqref="AN100:AN103">
    <cfRule type="expression" dxfId="3220" priority="152">
      <formula>AN$9&gt;=20/24</formula>
    </cfRule>
    <cfRule type="expression" dxfId="3219" priority="153">
      <formula>AND(AN$9&gt;=14/24,AN$9&lt;20/24)</formula>
    </cfRule>
    <cfRule type="expression" dxfId="3218" priority="154">
      <formula>AND(AN$9&gt;=8/24,AN$9&lt;14/24)</formula>
    </cfRule>
    <cfRule type="expression" dxfId="3217" priority="155">
      <formula>AN$9&lt;8/24</formula>
    </cfRule>
  </conditionalFormatting>
  <conditionalFormatting sqref="AN15:AR15">
    <cfRule type="expression" dxfId="3216" priority="68">
      <formula>U$9&gt;=20/24</formula>
    </cfRule>
    <cfRule type="expression" dxfId="3215" priority="69">
      <formula>AND(U$9&gt;=14/24,U$9&lt;20/24)</formula>
    </cfRule>
    <cfRule type="expression" dxfId="3214" priority="70">
      <formula>AND(U$9&gt;=8/24,U$9&lt;14/24)</formula>
    </cfRule>
    <cfRule type="expression" dxfId="3213" priority="71">
      <formula>U$9&lt;8/24</formula>
    </cfRule>
  </conditionalFormatting>
  <conditionalFormatting sqref="AS15">
    <cfRule type="expression" dxfId="3212" priority="76">
      <formula>AA$9&gt;=20/24</formula>
    </cfRule>
    <cfRule type="expression" dxfId="3211" priority="77">
      <formula>AND(AA$9&gt;=14/24,AA$9&lt;20/24)</formula>
    </cfRule>
    <cfRule type="expression" dxfId="3210" priority="78">
      <formula>AND(AA$9&gt;=8/24,AA$9&lt;14/24)</formula>
    </cfRule>
    <cfRule type="expression" dxfId="3209" priority="79">
      <formula>AA$9&lt;8/24</formula>
    </cfRule>
  </conditionalFormatting>
  <conditionalFormatting sqref="AS16:AS21">
    <cfRule type="expression" dxfId="3208" priority="84">
      <formula>BE$9&gt;=20/24</formula>
    </cfRule>
    <cfRule type="expression" dxfId="3207" priority="85">
      <formula>AND(BE$9&gt;=14/24,BE$9&lt;20/24)</formula>
    </cfRule>
    <cfRule type="expression" dxfId="3206" priority="86">
      <formula>AND(BE$9&gt;=8/24,BE$9&lt;14/24)</formula>
    </cfRule>
    <cfRule type="expression" dxfId="3205" priority="87">
      <formula>BE$9&lt;8/24</formula>
    </cfRule>
  </conditionalFormatting>
  <conditionalFormatting sqref="AT15 AX15:BJ15">
    <cfRule type="expression" dxfId="3204" priority="88">
      <formula>AC$9&gt;=20/24</formula>
    </cfRule>
    <cfRule type="expression" dxfId="3203" priority="89">
      <formula>AND(AC$9&gt;=14/24,AC$9&lt;20/24)</formula>
    </cfRule>
    <cfRule type="expression" dxfId="3202" priority="90">
      <formula>AND(AC$9&gt;=8/24,AC$9&lt;14/24)</formula>
    </cfRule>
    <cfRule type="expression" dxfId="3201" priority="91">
      <formula>AC$9&lt;8/24</formula>
    </cfRule>
  </conditionalFormatting>
  <conditionalFormatting sqref="AT16:AT21">
    <cfRule type="expression" dxfId="3200" priority="92">
      <formula>BG$9&gt;=20/24</formula>
    </cfRule>
    <cfRule type="expression" dxfId="3199" priority="93">
      <formula>AND(BG$9&gt;=14/24,BG$9&lt;20/24)</formula>
    </cfRule>
    <cfRule type="expression" dxfId="3198" priority="94">
      <formula>AND(BG$9&gt;=8/24,BG$9&lt;14/24)</formula>
    </cfRule>
    <cfRule type="expression" dxfId="3197" priority="95">
      <formula>BG$9&lt;8/24</formula>
    </cfRule>
  </conditionalFormatting>
  <conditionalFormatting sqref="AU15:AV15">
    <cfRule type="expression" dxfId="3196" priority="96">
      <formula>AE$9&gt;=20/24</formula>
    </cfRule>
    <cfRule type="expression" dxfId="3195" priority="97">
      <formula>AND(AE$9&gt;=14/24,AE$9&lt;20/24)</formula>
    </cfRule>
    <cfRule type="expression" dxfId="3194" priority="98">
      <formula>AND(AE$9&gt;=8/24,AE$9&lt;14/24)</formula>
    </cfRule>
    <cfRule type="expression" dxfId="3193" priority="99">
      <formula>AE$9&lt;8/24</formula>
    </cfRule>
  </conditionalFormatting>
  <conditionalFormatting sqref="AU16:BJ21">
    <cfRule type="expression" dxfId="3192" priority="100">
      <formula>BI$9&gt;=20/24</formula>
    </cfRule>
    <cfRule type="expression" dxfId="3191" priority="101">
      <formula>AND(BI$9&gt;=14/24,BI$9&lt;20/24)</formula>
    </cfRule>
    <cfRule type="expression" dxfId="3190" priority="102">
      <formula>AND(BI$9&gt;=8/24,BI$9&lt;14/24)</formula>
    </cfRule>
    <cfRule type="expression" dxfId="3189" priority="103">
      <formula>BI$9&lt;8/24</formula>
    </cfRule>
  </conditionalFormatting>
  <conditionalFormatting sqref="AW15">
    <cfRule type="expression" dxfId="3188" priority="72">
      <formula>B$9&gt;=20/24</formula>
    </cfRule>
    <cfRule type="expression" dxfId="3187" priority="73">
      <formula>AND(B$9&gt;=14/24,B$9&lt;20/24)</formula>
    </cfRule>
    <cfRule type="expression" dxfId="3186" priority="74">
      <formula>AND(B$9&gt;=8/24,B$9&lt;14/24)</formula>
    </cfRule>
    <cfRule type="expression" dxfId="3185" priority="75">
      <formula>B$9&lt;8/24</formula>
    </cfRule>
  </conditionalFormatting>
  <conditionalFormatting sqref="A73">
    <cfRule type="expression" dxfId="3184" priority="23">
      <formula>$AH73=0</formula>
    </cfRule>
  </conditionalFormatting>
  <conditionalFormatting sqref="B97:B107 B137:B159 B109:B112 B125:B134 B11:AF13">
    <cfRule type="expression" dxfId="3183" priority="19">
      <formula>B$9&gt;=20/24</formula>
    </cfRule>
  </conditionalFormatting>
  <conditionalFormatting sqref="B97:B107 B137:B159 B109:B112 B125:B134 B11:AF13">
    <cfRule type="expression" dxfId="3182" priority="20">
      <formula>AND(B$9&gt;=14/24,B$9&lt;20/24)</formula>
    </cfRule>
    <cfRule type="expression" dxfId="3181" priority="21">
      <formula>AND(B$9&gt;=8/24,B$9&lt;14/24)</formula>
    </cfRule>
    <cfRule type="expression" dxfId="3180" priority="22">
      <formula>B$9&lt;8/24</formula>
    </cfRule>
  </conditionalFormatting>
  <conditionalFormatting sqref="B14:AF28">
    <cfRule type="expression" dxfId="3179" priority="9">
      <formula>B14&gt;$AG14*1</formula>
    </cfRule>
    <cfRule type="expression" dxfId="3178" priority="10">
      <formula>B$9&gt;=20/24</formula>
    </cfRule>
    <cfRule type="expression" dxfId="3177" priority="11">
      <formula>AND(B$9&gt;=14/24,B$9&lt;20/24)</formula>
    </cfRule>
    <cfRule type="expression" dxfId="3176" priority="12">
      <formula>AND(B$9&gt;=8/24,B$9&lt;14/24)</formula>
    </cfRule>
    <cfRule type="expression" dxfId="3175" priority="13">
      <formula>B$9&lt;8/24</formula>
    </cfRule>
  </conditionalFormatting>
  <conditionalFormatting sqref="B161:B167">
    <cfRule type="expression" dxfId="3174" priority="14">
      <formula>B$9&gt;=20/24</formula>
    </cfRule>
    <cfRule type="expression" dxfId="3173" priority="15">
      <formula>AND(B$9&gt;=14/24,B$9&lt;20/24)</formula>
    </cfRule>
    <cfRule type="expression" dxfId="3172" priority="16">
      <formula>AND(B$9&gt;=8/24,B$9&lt;14/24)</formula>
    </cfRule>
    <cfRule type="expression" dxfId="3171" priority="17">
      <formula>B$9&lt;8/24</formula>
    </cfRule>
  </conditionalFormatting>
  <conditionalFormatting sqref="B169:B274">
    <cfRule type="expression" dxfId="3170" priority="5">
      <formula>B$9&gt;=20/24</formula>
    </cfRule>
    <cfRule type="expression" dxfId="3169" priority="6">
      <formula>AND(B$9&gt;=14/24,B$9&lt;20/24)</formula>
    </cfRule>
    <cfRule type="expression" dxfId="3168" priority="7">
      <formula>AND(B$9&gt;=8/24,B$9&lt;14/24)</formula>
    </cfRule>
    <cfRule type="expression" dxfId="3167" priority="8">
      <formula>B$9&lt;8/24</formula>
    </cfRule>
  </conditionalFormatting>
  <conditionalFormatting sqref="B11:AF13">
    <cfRule type="expression" dxfId="3166" priority="18">
      <formula>B11&gt;$AG11*1</formula>
    </cfRule>
  </conditionalFormatting>
  <conditionalFormatting sqref="Z149:AF151">
    <cfRule type="expression" dxfId="3165" priority="1">
      <formula>Z$9&gt;=20/24</formula>
    </cfRule>
    <cfRule type="expression" dxfId="3164" priority="2">
      <formula>AND(Z$9&gt;=14/24,Z$9&lt;20/24)</formula>
    </cfRule>
    <cfRule type="expression" dxfId="3163" priority="3">
      <formula>AND(Z$9&gt;=8/24,Z$9&lt;14/24)</formula>
    </cfRule>
    <cfRule type="expression" dxfId="3162" priority="4">
      <formula>Z$9&lt;8/24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1"/>
  <dimension ref="A1:CJ305"/>
  <sheetViews>
    <sheetView zoomScale="106" zoomScaleNormal="106" workbookViewId="0">
      <pane xSplit="1" ySplit="10" topLeftCell="B80" activePane="bottomRight" state="frozen"/>
      <selection activeCell="C158" sqref="C158"/>
      <selection pane="topRight" activeCell="C158" sqref="C158"/>
      <selection pane="bottomLeft" activeCell="C158" sqref="C158"/>
      <selection pane="bottomRight" activeCell="H7" sqref="H7:M7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2080/10/10</v>
      </c>
      <c r="C4" s="230"/>
      <c r="D4" s="230"/>
      <c r="E4" s="231" t="str">
        <f ca="1">"2080/"&amp;"10/"&amp;INT(MID(CELL("filename",G6),FIND("]",CELL("filename",G6))+1,200))</f>
        <v>2080/10/10</v>
      </c>
      <c r="F4" s="231"/>
      <c r="G4" s="231"/>
      <c r="H4" s="231" t="str">
        <f ca="1">TEXT(E4,"dddd")</f>
        <v>Thursday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170.2</v>
      </c>
      <c r="C5" s="30">
        <f t="shared" si="0"/>
        <v>75</v>
      </c>
      <c r="D5" s="30">
        <f t="shared" si="0"/>
        <v>74</v>
      </c>
      <c r="E5" s="30">
        <f t="shared" si="0"/>
        <v>108</v>
      </c>
      <c r="F5" s="30">
        <f t="shared" si="0"/>
        <v>138</v>
      </c>
      <c r="G5" s="30">
        <f t="shared" si="0"/>
        <v>152.6</v>
      </c>
      <c r="H5" s="30">
        <f t="shared" si="0"/>
        <v>73.400000000000006</v>
      </c>
      <c r="I5" s="30">
        <f t="shared" si="0"/>
        <v>133.6</v>
      </c>
      <c r="J5" s="30">
        <f t="shared" si="0"/>
        <v>228.10000000000002</v>
      </c>
      <c r="K5" s="30">
        <f t="shared" si="0"/>
        <v>495.40000000000003</v>
      </c>
      <c r="L5" s="30">
        <f t="shared" si="0"/>
        <v>616.19999999999993</v>
      </c>
      <c r="M5" s="30">
        <f t="shared" si="0"/>
        <v>536.80000000000007</v>
      </c>
      <c r="N5" s="30">
        <f t="shared" si="0"/>
        <v>640.6</v>
      </c>
      <c r="O5" s="30">
        <f t="shared" si="0"/>
        <v>694.1</v>
      </c>
      <c r="P5" s="30">
        <f t="shared" si="0"/>
        <v>684.90000000000009</v>
      </c>
      <c r="Q5" s="30">
        <f t="shared" si="0"/>
        <v>724.84999999999991</v>
      </c>
      <c r="R5" s="30">
        <f t="shared" si="0"/>
        <v>676.5</v>
      </c>
      <c r="S5" s="30">
        <f t="shared" si="0"/>
        <v>725.09999999999991</v>
      </c>
      <c r="T5" s="30">
        <f t="shared" si="0"/>
        <v>698.6</v>
      </c>
      <c r="U5" s="30">
        <f t="shared" si="0"/>
        <v>505.3</v>
      </c>
      <c r="V5" s="30">
        <f t="shared" si="0"/>
        <v>526.20000000000005</v>
      </c>
      <c r="W5" s="30">
        <f t="shared" si="0"/>
        <v>430.2</v>
      </c>
      <c r="X5" s="30">
        <f t="shared" si="0"/>
        <v>97.2</v>
      </c>
      <c r="Y5" s="30">
        <f t="shared" si="0"/>
        <v>78.2</v>
      </c>
      <c r="Z5" s="30">
        <f t="shared" si="0"/>
        <v>52.600000000000009</v>
      </c>
      <c r="AA5" s="30">
        <f>AB108</f>
        <v>33</v>
      </c>
      <c r="AB5" s="30">
        <f t="shared" si="0"/>
        <v>69.099999999999994</v>
      </c>
      <c r="AC5" s="30">
        <f t="shared" si="0"/>
        <v>72.099999999999994</v>
      </c>
      <c r="AD5" s="30">
        <f t="shared" si="0"/>
        <v>68.800000000000011</v>
      </c>
      <c r="AE5" s="30">
        <f t="shared" si="0"/>
        <v>63.599999999999994</v>
      </c>
      <c r="AF5" s="30">
        <f>B108</f>
        <v>174.00000000000003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Load=1552</v>
      </c>
      <c r="B7" s="35">
        <f t="shared" ref="B7:AF7" si="1">B116</f>
        <v>1803.7000000000003</v>
      </c>
      <c r="C7" s="35">
        <f t="shared" si="1"/>
        <v>1709.6000000000001</v>
      </c>
      <c r="D7" s="35">
        <f t="shared" si="1"/>
        <v>1601.2</v>
      </c>
      <c r="E7" s="35">
        <f t="shared" si="1"/>
        <v>1551.9</v>
      </c>
      <c r="F7" s="35">
        <f t="shared" si="1"/>
        <v>1582.2000000000003</v>
      </c>
      <c r="G7" s="35">
        <f t="shared" si="1"/>
        <v>1634.7000000000003</v>
      </c>
      <c r="H7" s="35">
        <f t="shared" si="1"/>
        <v>1627.3000000000002</v>
      </c>
      <c r="I7" s="35">
        <f t="shared" si="1"/>
        <v>1637.2000000000003</v>
      </c>
      <c r="J7" s="35">
        <f t="shared" si="1"/>
        <v>1731.3000000000002</v>
      </c>
      <c r="K7" s="35">
        <f t="shared" si="1"/>
        <v>1701.6</v>
      </c>
      <c r="L7" s="35">
        <f t="shared" si="1"/>
        <v>1919.1000000000001</v>
      </c>
      <c r="M7" s="35">
        <f t="shared" si="1"/>
        <v>1865.6999999999998</v>
      </c>
      <c r="N7" s="35">
        <f t="shared" si="1"/>
        <v>1901.2000000000003</v>
      </c>
      <c r="O7" s="35">
        <f t="shared" si="1"/>
        <v>1863.67</v>
      </c>
      <c r="P7" s="35">
        <f t="shared" si="1"/>
        <v>1904.17</v>
      </c>
      <c r="Q7" s="35">
        <f t="shared" si="1"/>
        <v>1942.1</v>
      </c>
      <c r="R7" s="35">
        <f t="shared" si="1"/>
        <v>1982.0499999999997</v>
      </c>
      <c r="S7" s="35">
        <f t="shared" si="1"/>
        <v>1975.3999999999999</v>
      </c>
      <c r="T7" s="35">
        <f t="shared" si="1"/>
        <v>2039.4999999999998</v>
      </c>
      <c r="U7" s="35">
        <f t="shared" si="1"/>
        <v>2032.6999999999998</v>
      </c>
      <c r="V7" s="35">
        <f t="shared" si="1"/>
        <v>1913.4</v>
      </c>
      <c r="W7" s="35">
        <f t="shared" si="1"/>
        <v>1896.5000000000002</v>
      </c>
      <c r="X7" s="35">
        <f t="shared" si="1"/>
        <v>1841.9000000000003</v>
      </c>
      <c r="Y7" s="35">
        <f t="shared" si="1"/>
        <v>1855.6</v>
      </c>
      <c r="Z7" s="35">
        <f t="shared" si="1"/>
        <v>2104.3399999999997</v>
      </c>
      <c r="AA7" s="35">
        <f t="shared" si="1"/>
        <v>2065.7399999999998</v>
      </c>
      <c r="AB7" s="35">
        <f>AB116</f>
        <v>1928.9399999999998</v>
      </c>
      <c r="AC7" s="35">
        <f t="shared" si="1"/>
        <v>1954.6399999999999</v>
      </c>
      <c r="AD7" s="35">
        <f t="shared" si="1"/>
        <v>1931.5400000000002</v>
      </c>
      <c r="AE7" s="35">
        <f t="shared" si="1"/>
        <v>1799.24</v>
      </c>
      <c r="AF7" s="35">
        <f t="shared" si="1"/>
        <v>1678.94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2159.34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2104.34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28.2</v>
      </c>
      <c r="C11" s="43">
        <v>28.2</v>
      </c>
      <c r="D11" s="43">
        <v>28.2</v>
      </c>
      <c r="E11" s="43">
        <v>28.2</v>
      </c>
      <c r="F11" s="43">
        <v>28.2</v>
      </c>
      <c r="G11" s="43">
        <v>36.299999999999997</v>
      </c>
      <c r="H11" s="43">
        <v>36.299999999999997</v>
      </c>
      <c r="I11" s="43">
        <v>34.9</v>
      </c>
      <c r="J11" s="43">
        <v>34.9</v>
      </c>
      <c r="K11" s="43">
        <v>5.4</v>
      </c>
      <c r="L11" s="43">
        <v>5.4</v>
      </c>
      <c r="M11" s="43">
        <v>5.4</v>
      </c>
      <c r="N11" s="43">
        <v>12</v>
      </c>
      <c r="O11" s="43">
        <v>12</v>
      </c>
      <c r="P11" s="43">
        <v>42.3</v>
      </c>
      <c r="Q11" s="43">
        <v>42.3</v>
      </c>
      <c r="R11" s="43">
        <v>42.3</v>
      </c>
      <c r="S11" s="43">
        <v>42.3</v>
      </c>
      <c r="T11" s="43">
        <v>42.3</v>
      </c>
      <c r="U11" s="43">
        <v>28.2</v>
      </c>
      <c r="V11" s="43">
        <v>28.2</v>
      </c>
      <c r="W11" s="43">
        <v>28.2</v>
      </c>
      <c r="X11" s="43">
        <v>28.2</v>
      </c>
      <c r="Y11" s="43">
        <v>28.2</v>
      </c>
      <c r="Z11" s="44">
        <v>31.14</v>
      </c>
      <c r="AA11" s="44">
        <v>31.14</v>
      </c>
      <c r="AB11" s="44">
        <v>31.14</v>
      </c>
      <c r="AC11" s="44">
        <v>31.14</v>
      </c>
      <c r="AD11" s="44">
        <v>31.14</v>
      </c>
      <c r="AE11" s="44">
        <v>31.14</v>
      </c>
      <c r="AF11" s="44">
        <v>31.14</v>
      </c>
      <c r="AG11" s="45">
        <v>86</v>
      </c>
      <c r="AH11" s="46">
        <f t="shared" ref="AH11:AH74" si="2">MAX(B11:AF11)</f>
        <v>42.3</v>
      </c>
      <c r="AI11" s="47">
        <f t="shared" ref="AI11:AI74" si="3">MIN(B11:AF11)</f>
        <v>5.4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19.899999999999999</v>
      </c>
      <c r="C12" s="43">
        <v>19.899999999999999</v>
      </c>
      <c r="D12" s="43">
        <v>19.899999999999999</v>
      </c>
      <c r="E12" s="43">
        <v>19.899999999999999</v>
      </c>
      <c r="F12" s="43">
        <v>19.899999999999999</v>
      </c>
      <c r="G12" s="43">
        <v>28</v>
      </c>
      <c r="H12" s="43">
        <v>28</v>
      </c>
      <c r="I12" s="43">
        <v>27</v>
      </c>
      <c r="J12" s="43">
        <v>27</v>
      </c>
      <c r="K12" s="43">
        <v>15</v>
      </c>
      <c r="L12" s="43">
        <v>15</v>
      </c>
      <c r="M12" s="43">
        <v>15</v>
      </c>
      <c r="N12" s="43">
        <v>7.9</v>
      </c>
      <c r="O12" s="43">
        <v>7.9</v>
      </c>
      <c r="P12" s="43">
        <v>29.9</v>
      </c>
      <c r="Q12" s="43">
        <v>29.9</v>
      </c>
      <c r="R12" s="43">
        <v>29.9</v>
      </c>
      <c r="S12" s="43">
        <v>29.9</v>
      </c>
      <c r="T12" s="43">
        <v>29.9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22</v>
      </c>
      <c r="AA12" s="44">
        <v>22</v>
      </c>
      <c r="AB12" s="44">
        <v>22</v>
      </c>
      <c r="AC12" s="44">
        <v>22</v>
      </c>
      <c r="AD12" s="44">
        <v>22</v>
      </c>
      <c r="AE12" s="44">
        <v>22</v>
      </c>
      <c r="AF12" s="44">
        <v>22</v>
      </c>
      <c r="AG12" s="48">
        <v>82</v>
      </c>
      <c r="AH12" s="46">
        <f t="shared" si="2"/>
        <v>29.9</v>
      </c>
      <c r="AI12" s="47">
        <f t="shared" si="3"/>
        <v>7.9</v>
      </c>
      <c r="AK12" s="49"/>
      <c r="AL12" s="50" t="str">
        <f ca="1">MID(CELL("filename",C7),FIND("]",CELL("filename",C7))+1,600)</f>
        <v>10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40.1</v>
      </c>
      <c r="C13" s="43">
        <v>40.1</v>
      </c>
      <c r="D13" s="43">
        <v>40.1</v>
      </c>
      <c r="E13" s="43">
        <v>40.1</v>
      </c>
      <c r="F13" s="43">
        <v>40.1</v>
      </c>
      <c r="G13" s="43">
        <v>34.6</v>
      </c>
      <c r="H13" s="43">
        <v>34.6</v>
      </c>
      <c r="I13" s="43">
        <v>34.6</v>
      </c>
      <c r="J13" s="43">
        <v>34.6</v>
      </c>
      <c r="K13" s="43">
        <v>32.6</v>
      </c>
      <c r="L13" s="43">
        <v>32.6</v>
      </c>
      <c r="M13" s="43">
        <v>32.6</v>
      </c>
      <c r="N13" s="43">
        <v>33</v>
      </c>
      <c r="O13" s="43">
        <v>33</v>
      </c>
      <c r="P13" s="43">
        <v>32.9</v>
      </c>
      <c r="Q13" s="43">
        <v>32.9</v>
      </c>
      <c r="R13" s="43">
        <v>32.9</v>
      </c>
      <c r="S13" s="43">
        <v>32.9</v>
      </c>
      <c r="T13" s="43">
        <v>32.9</v>
      </c>
      <c r="U13" s="43">
        <v>44.5</v>
      </c>
      <c r="V13" s="43">
        <v>44.5</v>
      </c>
      <c r="W13" s="43">
        <v>44.5</v>
      </c>
      <c r="X13" s="43">
        <v>44.5</v>
      </c>
      <c r="Y13" s="43">
        <v>44.5</v>
      </c>
      <c r="Z13" s="44">
        <v>55</v>
      </c>
      <c r="AA13" s="44">
        <v>55</v>
      </c>
      <c r="AB13" s="44">
        <v>55</v>
      </c>
      <c r="AC13" s="44">
        <v>55</v>
      </c>
      <c r="AD13" s="44">
        <v>55</v>
      </c>
      <c r="AE13" s="44">
        <v>55</v>
      </c>
      <c r="AF13" s="44">
        <v>55</v>
      </c>
      <c r="AG13" s="48">
        <v>78</v>
      </c>
      <c r="AH13" s="46">
        <f t="shared" si="2"/>
        <v>55</v>
      </c>
      <c r="AI13" s="47">
        <f t="shared" si="3"/>
        <v>32.6</v>
      </c>
      <c r="AK13" s="49"/>
      <c r="AL13" s="50" t="str">
        <f ca="1">"Daily Load Curve(Excluding of Export) of Nepal ("&amp;A4&amp;" "&amp;B4&amp;")"</f>
        <v>Daily Load Curve(Excluding of Export) of Nepal (Nepali Date: 2080/10/10)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21</v>
      </c>
      <c r="C14" s="43">
        <v>21</v>
      </c>
      <c r="D14" s="43">
        <v>21</v>
      </c>
      <c r="E14" s="43">
        <v>21</v>
      </c>
      <c r="F14" s="43">
        <v>21</v>
      </c>
      <c r="G14" s="43">
        <v>20</v>
      </c>
      <c r="H14" s="43">
        <v>20</v>
      </c>
      <c r="I14" s="43">
        <v>20</v>
      </c>
      <c r="J14" s="43">
        <v>20</v>
      </c>
      <c r="K14" s="43">
        <v>19.100000000000001</v>
      </c>
      <c r="L14" s="43">
        <v>19.100000000000001</v>
      </c>
      <c r="M14" s="43">
        <v>19.100000000000001</v>
      </c>
      <c r="N14" s="43">
        <v>18.3</v>
      </c>
      <c r="O14" s="43">
        <v>18.3</v>
      </c>
      <c r="P14" s="43">
        <v>17.600000000000001</v>
      </c>
      <c r="Q14" s="43">
        <v>17.600000000000001</v>
      </c>
      <c r="R14" s="43">
        <v>17.600000000000001</v>
      </c>
      <c r="S14" s="43">
        <v>17.600000000000001</v>
      </c>
      <c r="T14" s="43">
        <v>17.600000000000001</v>
      </c>
      <c r="U14" s="43">
        <v>19.5</v>
      </c>
      <c r="V14" s="43">
        <v>19.5</v>
      </c>
      <c r="W14" s="43">
        <v>19.5</v>
      </c>
      <c r="X14" s="43">
        <v>19.5</v>
      </c>
      <c r="Y14" s="43">
        <v>19.5</v>
      </c>
      <c r="Z14" s="44">
        <v>26.4</v>
      </c>
      <c r="AA14" s="44">
        <v>26.4</v>
      </c>
      <c r="AB14" s="44">
        <v>26.4</v>
      </c>
      <c r="AC14" s="44">
        <v>26.4</v>
      </c>
      <c r="AD14" s="44">
        <v>26.4</v>
      </c>
      <c r="AE14" s="44">
        <v>26.4</v>
      </c>
      <c r="AF14" s="44">
        <v>26.4</v>
      </c>
      <c r="AG14" s="48">
        <v>77</v>
      </c>
      <c r="AH14" s="46">
        <f t="shared" si="2"/>
        <v>26.4</v>
      </c>
      <c r="AI14" s="47">
        <f t="shared" si="3"/>
        <v>17.600000000000001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33.299999999999997</v>
      </c>
      <c r="C15" s="43">
        <v>33.299999999999997</v>
      </c>
      <c r="D15" s="43">
        <v>33.299999999999997</v>
      </c>
      <c r="E15" s="43">
        <v>33.299999999999997</v>
      </c>
      <c r="F15" s="43">
        <v>33.299999999999997</v>
      </c>
      <c r="G15" s="43">
        <v>33.299999999999997</v>
      </c>
      <c r="H15" s="43">
        <v>33.299999999999997</v>
      </c>
      <c r="I15" s="43">
        <v>33.299999999999997</v>
      </c>
      <c r="J15" s="43">
        <v>33.299999999999997</v>
      </c>
      <c r="K15" s="43">
        <v>33.299999999999997</v>
      </c>
      <c r="L15" s="43">
        <v>33.299999999999997</v>
      </c>
      <c r="M15" s="43">
        <v>33.299999999999997</v>
      </c>
      <c r="N15" s="43">
        <v>35.1</v>
      </c>
      <c r="O15" s="43">
        <v>35.1</v>
      </c>
      <c r="P15" s="43">
        <v>32.5</v>
      </c>
      <c r="Q15" s="43">
        <v>32.5</v>
      </c>
      <c r="R15" s="43">
        <v>32.5</v>
      </c>
      <c r="S15" s="43">
        <v>32.5</v>
      </c>
      <c r="T15" s="43">
        <v>32.5</v>
      </c>
      <c r="U15" s="43">
        <v>33.1</v>
      </c>
      <c r="V15" s="43">
        <v>33.1</v>
      </c>
      <c r="W15" s="43">
        <v>33.1</v>
      </c>
      <c r="X15" s="43">
        <v>33.1</v>
      </c>
      <c r="Y15" s="43">
        <v>33.1</v>
      </c>
      <c r="Z15" s="44">
        <v>33.6</v>
      </c>
      <c r="AA15" s="44">
        <v>33.6</v>
      </c>
      <c r="AB15" s="44">
        <v>33.6</v>
      </c>
      <c r="AC15" s="44">
        <v>33.6</v>
      </c>
      <c r="AD15" s="44">
        <v>33.6</v>
      </c>
      <c r="AE15" s="44">
        <v>33.6</v>
      </c>
      <c r="AF15" s="44">
        <v>33.6</v>
      </c>
      <c r="AG15" s="48">
        <v>73</v>
      </c>
      <c r="AH15" s="46">
        <f t="shared" si="2"/>
        <v>35.1</v>
      </c>
      <c r="AI15" s="47">
        <f t="shared" si="3"/>
        <v>32.5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21.8</v>
      </c>
      <c r="C16" s="43">
        <v>21.8</v>
      </c>
      <c r="D16" s="43">
        <v>21.8</v>
      </c>
      <c r="E16" s="43">
        <v>21.8</v>
      </c>
      <c r="F16" s="43">
        <v>21.8</v>
      </c>
      <c r="G16" s="43">
        <v>21.8</v>
      </c>
      <c r="H16" s="43">
        <v>21.8</v>
      </c>
      <c r="I16" s="43">
        <v>21.8</v>
      </c>
      <c r="J16" s="43">
        <v>21.8</v>
      </c>
      <c r="K16" s="43">
        <v>21.8</v>
      </c>
      <c r="L16" s="43">
        <v>21.8</v>
      </c>
      <c r="M16" s="43">
        <v>21.8</v>
      </c>
      <c r="N16" s="43">
        <v>16.600000000000001</v>
      </c>
      <c r="O16" s="43">
        <v>16.600000000000001</v>
      </c>
      <c r="P16" s="43">
        <v>15.4</v>
      </c>
      <c r="Q16" s="43">
        <v>15.4</v>
      </c>
      <c r="R16" s="43">
        <v>15.4</v>
      </c>
      <c r="S16" s="43">
        <v>15.4</v>
      </c>
      <c r="T16" s="43">
        <v>15.4</v>
      </c>
      <c r="U16" s="43">
        <v>32.299999999999997</v>
      </c>
      <c r="V16" s="43">
        <v>32.299999999999997</v>
      </c>
      <c r="W16" s="43">
        <v>32.299999999999997</v>
      </c>
      <c r="X16" s="43">
        <v>32.299999999999997</v>
      </c>
      <c r="Y16" s="43">
        <v>32.299999999999997</v>
      </c>
      <c r="Z16" s="44">
        <v>43.3</v>
      </c>
      <c r="AA16" s="44">
        <v>43.3</v>
      </c>
      <c r="AB16" s="44">
        <v>43.3</v>
      </c>
      <c r="AC16" s="44">
        <v>43.3</v>
      </c>
      <c r="AD16" s="44">
        <v>43.3</v>
      </c>
      <c r="AE16" s="44">
        <v>43.3</v>
      </c>
      <c r="AF16" s="44">
        <v>43.3</v>
      </c>
      <c r="AG16" s="48">
        <v>71</v>
      </c>
      <c r="AH16" s="46">
        <f t="shared" si="2"/>
        <v>43.3</v>
      </c>
      <c r="AI16" s="47">
        <f t="shared" si="3"/>
        <v>15.4</v>
      </c>
      <c r="AK16" s="49"/>
      <c r="AL16" s="52" t="s">
        <v>7</v>
      </c>
      <c r="AM16" s="57">
        <f t="shared" ref="AM16:AR16" si="4">B71</f>
        <v>842.50000000000023</v>
      </c>
      <c r="AN16" s="57">
        <f t="shared" si="4"/>
        <v>842.50000000000023</v>
      </c>
      <c r="AO16" s="57">
        <f t="shared" si="4"/>
        <v>842.50000000000023</v>
      </c>
      <c r="AP16" s="57">
        <f t="shared" si="4"/>
        <v>842.50000000000023</v>
      </c>
      <c r="AQ16" s="57">
        <f t="shared" si="4"/>
        <v>842.50000000000023</v>
      </c>
      <c r="AR16" s="57">
        <f t="shared" si="4"/>
        <v>852.20000000000027</v>
      </c>
      <c r="AS16" s="57">
        <f>I71</f>
        <v>814.40000000000032</v>
      </c>
      <c r="AT16" s="57">
        <f>K71</f>
        <v>770.00000000000011</v>
      </c>
      <c r="AU16" s="57">
        <f t="shared" ref="AU16:BD16" si="5">M71</f>
        <v>770.00000000000011</v>
      </c>
      <c r="AV16" s="57">
        <f t="shared" si="5"/>
        <v>766.20000000000016</v>
      </c>
      <c r="AW16" s="57">
        <f t="shared" si="5"/>
        <v>766.20000000000016</v>
      </c>
      <c r="AX16" s="57">
        <f t="shared" si="5"/>
        <v>848.2</v>
      </c>
      <c r="AY16" s="57">
        <f t="shared" si="5"/>
        <v>848.2</v>
      </c>
      <c r="AZ16" s="57">
        <f t="shared" si="5"/>
        <v>848.2</v>
      </c>
      <c r="BA16" s="57">
        <f t="shared" si="5"/>
        <v>848.2</v>
      </c>
      <c r="BB16" s="57">
        <f t="shared" si="5"/>
        <v>848.2</v>
      </c>
      <c r="BC16" s="57">
        <f t="shared" si="5"/>
        <v>865.7</v>
      </c>
      <c r="BD16" s="57">
        <f t="shared" si="5"/>
        <v>865.7</v>
      </c>
      <c r="BE16" s="58">
        <f>X71</f>
        <v>865.7</v>
      </c>
      <c r="BF16" s="58">
        <f>Z71</f>
        <v>977.24</v>
      </c>
      <c r="BG16" s="58">
        <f>AB71</f>
        <v>977.24</v>
      </c>
      <c r="BH16" s="58">
        <f>AD71</f>
        <v>977.24</v>
      </c>
      <c r="BI16" s="58">
        <f>AE71</f>
        <v>977.24</v>
      </c>
      <c r="BJ16" s="58">
        <f>AF71</f>
        <v>977.24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4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4">
        <v>0</v>
      </c>
      <c r="AF17" s="44">
        <v>0</v>
      </c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294.3</v>
      </c>
      <c r="AN17" s="57">
        <f t="shared" si="6"/>
        <v>265.79999999999995</v>
      </c>
      <c r="AO17" s="57">
        <f t="shared" si="6"/>
        <v>265.79999999999995</v>
      </c>
      <c r="AP17" s="57">
        <f t="shared" si="6"/>
        <v>265.79999999999995</v>
      </c>
      <c r="AQ17" s="57">
        <f t="shared" si="6"/>
        <v>265.79999999999995</v>
      </c>
      <c r="AR17" s="57">
        <f t="shared" si="6"/>
        <v>278.59999999999997</v>
      </c>
      <c r="AS17" s="57">
        <f>I78</f>
        <v>338.59999999999997</v>
      </c>
      <c r="AT17" s="57">
        <f>K78</f>
        <v>319.49999999999994</v>
      </c>
      <c r="AU17" s="57">
        <f t="shared" ref="AU17:BD17" si="7">M78</f>
        <v>155.9</v>
      </c>
      <c r="AV17" s="57">
        <f t="shared" si="7"/>
        <v>210.09999999999997</v>
      </c>
      <c r="AW17" s="57">
        <f t="shared" si="7"/>
        <v>133.79999999999998</v>
      </c>
      <c r="AX17" s="57">
        <f t="shared" si="7"/>
        <v>128.66999999999999</v>
      </c>
      <c r="AY17" s="57">
        <f t="shared" si="7"/>
        <v>126.4</v>
      </c>
      <c r="AZ17" s="57">
        <f t="shared" si="7"/>
        <v>126.4</v>
      </c>
      <c r="BA17" s="57">
        <f t="shared" si="7"/>
        <v>130.4</v>
      </c>
      <c r="BB17" s="57">
        <f t="shared" si="7"/>
        <v>130.4</v>
      </c>
      <c r="BC17" s="57">
        <f t="shared" si="7"/>
        <v>124.39999999999999</v>
      </c>
      <c r="BD17" s="57">
        <f t="shared" si="7"/>
        <v>294.40000000000003</v>
      </c>
      <c r="BE17" s="58">
        <f>X78</f>
        <v>294.40000000000003</v>
      </c>
      <c r="BF17" s="58">
        <f>Z78</f>
        <v>610.4</v>
      </c>
      <c r="BG17" s="58">
        <f>AB78</f>
        <v>557.20000000000005</v>
      </c>
      <c r="BH17" s="58">
        <f>AD78</f>
        <v>533.1</v>
      </c>
      <c r="BI17" s="58">
        <f>AE78</f>
        <v>444.79999999999995</v>
      </c>
      <c r="BJ17" s="58">
        <f>AF78</f>
        <v>353.99999999999994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10.7</v>
      </c>
      <c r="C18" s="44">
        <v>10.7</v>
      </c>
      <c r="D18" s="44">
        <v>10.7</v>
      </c>
      <c r="E18" s="44">
        <v>10.7</v>
      </c>
      <c r="F18" s="44">
        <v>10.7</v>
      </c>
      <c r="G18" s="44">
        <v>10.7</v>
      </c>
      <c r="H18" s="44">
        <v>10.7</v>
      </c>
      <c r="I18" s="44">
        <v>10.7</v>
      </c>
      <c r="J18" s="44">
        <v>10.7</v>
      </c>
      <c r="K18" s="44">
        <v>10.7</v>
      </c>
      <c r="L18" s="44">
        <v>10.7</v>
      </c>
      <c r="M18" s="44">
        <v>10.7</v>
      </c>
      <c r="N18" s="44">
        <v>11.2</v>
      </c>
      <c r="O18" s="44">
        <v>11.2</v>
      </c>
      <c r="P18" s="44">
        <v>10.8</v>
      </c>
      <c r="Q18" s="44">
        <v>10.8</v>
      </c>
      <c r="R18" s="44">
        <v>10.8</v>
      </c>
      <c r="S18" s="44">
        <v>10.8</v>
      </c>
      <c r="T18" s="44">
        <v>10.8</v>
      </c>
      <c r="U18" s="44">
        <v>11.2</v>
      </c>
      <c r="V18" s="44">
        <v>11.2</v>
      </c>
      <c r="W18" s="44">
        <v>11.2</v>
      </c>
      <c r="X18" s="44">
        <v>11.2</v>
      </c>
      <c r="Y18" s="44">
        <v>11.2</v>
      </c>
      <c r="Z18" s="44">
        <v>13.8</v>
      </c>
      <c r="AA18" s="44">
        <v>13.8</v>
      </c>
      <c r="AB18" s="44">
        <v>13.8</v>
      </c>
      <c r="AC18" s="44">
        <v>13.8</v>
      </c>
      <c r="AD18" s="44">
        <v>13.8</v>
      </c>
      <c r="AE18" s="44">
        <v>13.8</v>
      </c>
      <c r="AF18" s="44">
        <v>13.8</v>
      </c>
      <c r="AG18" s="48">
        <v>52.465000000000003</v>
      </c>
      <c r="AH18" s="46">
        <f t="shared" si="2"/>
        <v>13.8</v>
      </c>
      <c r="AI18" s="47">
        <f t="shared" si="3"/>
        <v>10.7</v>
      </c>
      <c r="AK18" s="49"/>
      <c r="AL18" s="52" t="s">
        <v>31</v>
      </c>
      <c r="AM18" s="57">
        <f t="shared" ref="AM18:AR18" si="8">B92</f>
        <v>400.90000000000003</v>
      </c>
      <c r="AN18" s="57">
        <f t="shared" si="8"/>
        <v>329.09999999999997</v>
      </c>
      <c r="AO18" s="57">
        <f t="shared" si="8"/>
        <v>323.59999999999997</v>
      </c>
      <c r="AP18" s="57">
        <f t="shared" si="8"/>
        <v>298.60000000000002</v>
      </c>
      <c r="AQ18" s="57">
        <f t="shared" si="8"/>
        <v>263.89999999999998</v>
      </c>
      <c r="AR18" s="57">
        <f t="shared" si="8"/>
        <v>263.89999999999998</v>
      </c>
      <c r="AS18" s="57">
        <f>I92</f>
        <v>271.7</v>
      </c>
      <c r="AT18" s="57">
        <f>K92</f>
        <v>282.00000000000006</v>
      </c>
      <c r="AU18" s="57">
        <f t="shared" ref="AU18:BD18" si="9">M92</f>
        <v>279.29999999999995</v>
      </c>
      <c r="AV18" s="57">
        <f t="shared" si="9"/>
        <v>284.10000000000002</v>
      </c>
      <c r="AW18" s="57">
        <f t="shared" si="9"/>
        <v>219.07000000000002</v>
      </c>
      <c r="AX18" s="57">
        <f t="shared" si="9"/>
        <v>170.49999999999997</v>
      </c>
      <c r="AY18" s="57">
        <f t="shared" si="9"/>
        <v>196.89999999999998</v>
      </c>
      <c r="AZ18" s="57">
        <f t="shared" si="9"/>
        <v>196.89999999999998</v>
      </c>
      <c r="BA18" s="57">
        <f t="shared" si="9"/>
        <v>218.09999999999997</v>
      </c>
      <c r="BB18" s="57">
        <f t="shared" si="9"/>
        <v>233.59999999999997</v>
      </c>
      <c r="BC18" s="57">
        <f t="shared" si="9"/>
        <v>241.79999999999998</v>
      </c>
      <c r="BD18" s="57">
        <f t="shared" si="9"/>
        <v>221.79999999999998</v>
      </c>
      <c r="BE18" s="58">
        <f>X92</f>
        <v>225.39999999999998</v>
      </c>
      <c r="BF18" s="58">
        <f>Z92</f>
        <v>398.00000000000006</v>
      </c>
      <c r="BG18" s="58">
        <f>AB92</f>
        <v>405.29999999999995</v>
      </c>
      <c r="BH18" s="58">
        <f>AD92</f>
        <v>351.20000000000005</v>
      </c>
      <c r="BI18" s="58">
        <f>AE92</f>
        <v>310.40000000000003</v>
      </c>
      <c r="BJ18" s="58">
        <f>AF92</f>
        <v>310.5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174.00000000000003</v>
      </c>
      <c r="AN19" s="57">
        <f t="shared" si="10"/>
        <v>170.2</v>
      </c>
      <c r="AO19" s="57">
        <f t="shared" si="10"/>
        <v>75</v>
      </c>
      <c r="AP19" s="57">
        <f t="shared" si="10"/>
        <v>74</v>
      </c>
      <c r="AQ19" s="57">
        <f t="shared" si="10"/>
        <v>108</v>
      </c>
      <c r="AR19" s="57">
        <f t="shared" si="10"/>
        <v>138</v>
      </c>
      <c r="AS19" s="57">
        <f>I108</f>
        <v>73.400000000000006</v>
      </c>
      <c r="AT19" s="57">
        <f>K108</f>
        <v>228.10000000000002</v>
      </c>
      <c r="AU19" s="57">
        <f t="shared" ref="AU19:BD19" si="11">M108</f>
        <v>616.19999999999993</v>
      </c>
      <c r="AV19" s="57">
        <f t="shared" si="11"/>
        <v>536.80000000000007</v>
      </c>
      <c r="AW19" s="57">
        <f t="shared" si="11"/>
        <v>640.6</v>
      </c>
      <c r="AX19" s="57">
        <f t="shared" si="11"/>
        <v>694.1</v>
      </c>
      <c r="AY19" s="57">
        <f t="shared" si="11"/>
        <v>684.90000000000009</v>
      </c>
      <c r="AZ19" s="57">
        <f t="shared" si="11"/>
        <v>724.84999999999991</v>
      </c>
      <c r="BA19" s="57">
        <f t="shared" si="11"/>
        <v>676.5</v>
      </c>
      <c r="BB19" s="57">
        <f t="shared" si="11"/>
        <v>725.09999999999991</v>
      </c>
      <c r="BC19" s="57">
        <f t="shared" si="11"/>
        <v>698.6</v>
      </c>
      <c r="BD19" s="57">
        <f t="shared" si="11"/>
        <v>505.3</v>
      </c>
      <c r="BE19" s="58">
        <f>X108</f>
        <v>430.2</v>
      </c>
      <c r="BF19" s="58">
        <f>Z108</f>
        <v>78.2</v>
      </c>
      <c r="BG19" s="58">
        <f>AB108</f>
        <v>33</v>
      </c>
      <c r="BH19" s="58">
        <f>AD108</f>
        <v>72.099999999999994</v>
      </c>
      <c r="BI19" s="58">
        <f>AE108</f>
        <v>68.800000000000011</v>
      </c>
      <c r="BJ19" s="58">
        <f>AF108</f>
        <v>63.599999999999994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40.5</v>
      </c>
      <c r="C20" s="44">
        <v>40.5</v>
      </c>
      <c r="D20" s="44">
        <v>40.5</v>
      </c>
      <c r="E20" s="44">
        <v>40.5</v>
      </c>
      <c r="F20" s="44">
        <v>40.5</v>
      </c>
      <c r="G20" s="44">
        <v>40.5</v>
      </c>
      <c r="H20" s="44">
        <v>40.5</v>
      </c>
      <c r="I20" s="44">
        <v>40.5</v>
      </c>
      <c r="J20" s="44">
        <v>40.5</v>
      </c>
      <c r="K20" s="44">
        <v>40.5</v>
      </c>
      <c r="L20" s="44">
        <v>40.5</v>
      </c>
      <c r="M20" s="44">
        <v>40.5</v>
      </c>
      <c r="N20" s="44">
        <v>40.5</v>
      </c>
      <c r="O20" s="44">
        <v>40.5</v>
      </c>
      <c r="P20" s="44">
        <v>42.3</v>
      </c>
      <c r="Q20" s="44">
        <v>42.3</v>
      </c>
      <c r="R20" s="44">
        <v>42.3</v>
      </c>
      <c r="S20" s="44">
        <v>42.3</v>
      </c>
      <c r="T20" s="44">
        <v>42.3</v>
      </c>
      <c r="U20" s="44">
        <v>38.299999999999997</v>
      </c>
      <c r="V20" s="44">
        <v>38.299999999999997</v>
      </c>
      <c r="W20" s="44">
        <v>38.299999999999997</v>
      </c>
      <c r="X20" s="44">
        <v>38.299999999999997</v>
      </c>
      <c r="Y20" s="44">
        <v>38.299999999999997</v>
      </c>
      <c r="Z20" s="44">
        <v>40.4</v>
      </c>
      <c r="AA20" s="44">
        <v>40.4</v>
      </c>
      <c r="AB20" s="44">
        <v>40.4</v>
      </c>
      <c r="AC20" s="44">
        <v>40.4</v>
      </c>
      <c r="AD20" s="44">
        <v>40.4</v>
      </c>
      <c r="AE20" s="44">
        <v>40.4</v>
      </c>
      <c r="AF20" s="44">
        <v>40.4</v>
      </c>
      <c r="AG20" s="48">
        <v>50</v>
      </c>
      <c r="AH20" s="46">
        <f t="shared" si="2"/>
        <v>42.3</v>
      </c>
      <c r="AI20" s="47">
        <f t="shared" si="3"/>
        <v>38.299999999999997</v>
      </c>
      <c r="AK20" s="49"/>
      <c r="AL20" s="52" t="s">
        <v>35</v>
      </c>
      <c r="AM20" s="57">
        <f t="shared" ref="AM20:AR20" si="12">B96</f>
        <v>92</v>
      </c>
      <c r="AN20" s="57">
        <f t="shared" si="12"/>
        <v>102</v>
      </c>
      <c r="AO20" s="57">
        <f t="shared" si="12"/>
        <v>102</v>
      </c>
      <c r="AP20" s="57">
        <f t="shared" si="12"/>
        <v>102</v>
      </c>
      <c r="AQ20" s="57">
        <f t="shared" si="12"/>
        <v>102</v>
      </c>
      <c r="AR20" s="57">
        <f t="shared" si="12"/>
        <v>102</v>
      </c>
      <c r="AS20" s="57">
        <f>I96</f>
        <v>102</v>
      </c>
      <c r="AT20" s="57">
        <f>K96</f>
        <v>102</v>
      </c>
      <c r="AU20" s="57">
        <f t="shared" ref="AU20:BD20" si="13">M96</f>
        <v>44.3</v>
      </c>
      <c r="AV20" s="57">
        <f t="shared" si="13"/>
        <v>104</v>
      </c>
      <c r="AW20" s="57">
        <f t="shared" si="13"/>
        <v>104</v>
      </c>
      <c r="AX20" s="57">
        <f t="shared" si="13"/>
        <v>62.7</v>
      </c>
      <c r="AY20" s="57">
        <f t="shared" si="13"/>
        <v>85.7</v>
      </c>
      <c r="AZ20" s="57">
        <f t="shared" si="13"/>
        <v>85.7</v>
      </c>
      <c r="BA20" s="57">
        <f t="shared" si="13"/>
        <v>102.2</v>
      </c>
      <c r="BB20" s="57">
        <f t="shared" si="13"/>
        <v>102.2</v>
      </c>
      <c r="BC20" s="57">
        <f t="shared" si="13"/>
        <v>102.2</v>
      </c>
      <c r="BD20" s="57">
        <f t="shared" si="13"/>
        <v>26.2</v>
      </c>
      <c r="BE20" s="58">
        <f>X96</f>
        <v>26.2</v>
      </c>
      <c r="BF20" s="58">
        <f>Z96</f>
        <v>95.5</v>
      </c>
      <c r="BG20" s="58">
        <f>AB96</f>
        <v>101.5</v>
      </c>
      <c r="BH20" s="58">
        <f>AD96</f>
        <v>101.5</v>
      </c>
      <c r="BI20" s="58">
        <f>AE96</f>
        <v>101.5</v>
      </c>
      <c r="BJ20" s="58">
        <f>AF96</f>
        <v>79.2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>
        <v>23.2</v>
      </c>
      <c r="Q21" s="44">
        <v>23.2</v>
      </c>
      <c r="R21" s="44">
        <v>23.2</v>
      </c>
      <c r="S21" s="44">
        <v>23.2</v>
      </c>
      <c r="T21" s="44">
        <v>23.2</v>
      </c>
      <c r="U21" s="44">
        <v>23.1</v>
      </c>
      <c r="V21" s="44">
        <v>23.1</v>
      </c>
      <c r="W21" s="44">
        <v>23.1</v>
      </c>
      <c r="X21" s="44">
        <v>23.1</v>
      </c>
      <c r="Y21" s="44">
        <v>23.1</v>
      </c>
      <c r="Z21" s="44">
        <v>23.8</v>
      </c>
      <c r="AA21" s="44">
        <v>23.8</v>
      </c>
      <c r="AB21" s="44">
        <v>23.8</v>
      </c>
      <c r="AC21" s="44">
        <v>23.8</v>
      </c>
      <c r="AD21" s="44">
        <v>23.8</v>
      </c>
      <c r="AE21" s="44">
        <v>23.8</v>
      </c>
      <c r="AF21" s="44">
        <v>23.8</v>
      </c>
      <c r="AG21" s="48">
        <v>45</v>
      </c>
      <c r="AH21" s="46">
        <f t="shared" si="2"/>
        <v>24.3</v>
      </c>
      <c r="AI21" s="47">
        <f t="shared" si="3"/>
        <v>23.1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80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45</v>
      </c>
      <c r="AA22" s="44">
        <v>45</v>
      </c>
      <c r="AB22" s="44">
        <v>45</v>
      </c>
      <c r="AC22" s="44">
        <v>45</v>
      </c>
      <c r="AD22" s="44">
        <v>45</v>
      </c>
      <c r="AE22" s="44">
        <v>45</v>
      </c>
      <c r="AF22" s="44">
        <v>45</v>
      </c>
      <c r="AG22" s="48">
        <v>44</v>
      </c>
      <c r="AH22" s="46">
        <f t="shared" si="2"/>
        <v>45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1803.7000000000003</v>
      </c>
      <c r="AN22" s="60">
        <f t="shared" si="16"/>
        <v>1709.6000000000001</v>
      </c>
      <c r="AO22" s="60">
        <f t="shared" si="16"/>
        <v>1608.9</v>
      </c>
      <c r="AP22" s="60">
        <f t="shared" si="16"/>
        <v>1582.9</v>
      </c>
      <c r="AQ22" s="60">
        <f t="shared" si="16"/>
        <v>1582.2000000000003</v>
      </c>
      <c r="AR22" s="60">
        <f t="shared" si="16"/>
        <v>1634.7000000000003</v>
      </c>
      <c r="AS22" s="60">
        <f t="shared" si="16"/>
        <v>1680.1000000000004</v>
      </c>
      <c r="AT22" s="60">
        <f t="shared" si="16"/>
        <v>1701.6</v>
      </c>
      <c r="AU22" s="60">
        <f t="shared" si="16"/>
        <v>1865.7</v>
      </c>
      <c r="AV22" s="60">
        <f t="shared" si="16"/>
        <v>1901.2000000000003</v>
      </c>
      <c r="AW22" s="60">
        <f t="shared" si="16"/>
        <v>1863.67</v>
      </c>
      <c r="AX22" s="60">
        <f t="shared" si="16"/>
        <v>1904.1699999999998</v>
      </c>
      <c r="AY22" s="60">
        <f t="shared" si="16"/>
        <v>1942.1000000000001</v>
      </c>
      <c r="AZ22" s="60">
        <f t="shared" si="16"/>
        <v>1982.05</v>
      </c>
      <c r="BA22" s="60">
        <f t="shared" si="16"/>
        <v>1975.4</v>
      </c>
      <c r="BB22" s="60">
        <f t="shared" si="16"/>
        <v>2039.5</v>
      </c>
      <c r="BC22" s="60">
        <f t="shared" si="16"/>
        <v>2032.7</v>
      </c>
      <c r="BD22" s="60">
        <f t="shared" si="16"/>
        <v>1913.4</v>
      </c>
      <c r="BE22" s="60">
        <f t="shared" si="16"/>
        <v>1841.9</v>
      </c>
      <c r="BF22" s="60">
        <f t="shared" si="16"/>
        <v>2159.3399999999997</v>
      </c>
      <c r="BG22" s="60">
        <f t="shared" si="16"/>
        <v>2074.2399999999998</v>
      </c>
      <c r="BH22" s="60">
        <f t="shared" si="16"/>
        <v>2035.14</v>
      </c>
      <c r="BI22" s="60">
        <f t="shared" si="16"/>
        <v>1902.74</v>
      </c>
      <c r="BJ22" s="60">
        <f t="shared" si="16"/>
        <v>1784.54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14.4</v>
      </c>
      <c r="C23" s="44">
        <v>14.4</v>
      </c>
      <c r="D23" s="44">
        <v>14.4</v>
      </c>
      <c r="E23" s="44">
        <v>14.4</v>
      </c>
      <c r="F23" s="44">
        <v>14.4</v>
      </c>
      <c r="G23" s="44">
        <v>14.4</v>
      </c>
      <c r="H23" s="44">
        <v>14.4</v>
      </c>
      <c r="I23" s="44">
        <v>14.4</v>
      </c>
      <c r="J23" s="44">
        <v>14.4</v>
      </c>
      <c r="K23" s="44">
        <v>14.4</v>
      </c>
      <c r="L23" s="44">
        <v>14.4</v>
      </c>
      <c r="M23" s="44">
        <v>14.4</v>
      </c>
      <c r="N23" s="44">
        <v>14.4</v>
      </c>
      <c r="O23" s="44">
        <v>14.4</v>
      </c>
      <c r="P23" s="44">
        <v>14</v>
      </c>
      <c r="Q23" s="44">
        <v>14</v>
      </c>
      <c r="R23" s="44">
        <v>14</v>
      </c>
      <c r="S23" s="44">
        <v>14</v>
      </c>
      <c r="T23" s="44">
        <v>14</v>
      </c>
      <c r="U23" s="44">
        <v>14.4</v>
      </c>
      <c r="V23" s="44">
        <v>14.4</v>
      </c>
      <c r="W23" s="44">
        <v>14.4</v>
      </c>
      <c r="X23" s="44">
        <v>14.4</v>
      </c>
      <c r="Y23" s="44">
        <v>14.4</v>
      </c>
      <c r="Z23" s="44">
        <v>28</v>
      </c>
      <c r="AA23" s="44">
        <v>28</v>
      </c>
      <c r="AB23" s="44">
        <v>28</v>
      </c>
      <c r="AC23" s="44">
        <v>28</v>
      </c>
      <c r="AD23" s="44">
        <v>28</v>
      </c>
      <c r="AE23" s="44">
        <v>28</v>
      </c>
      <c r="AF23" s="44">
        <v>28</v>
      </c>
      <c r="AG23" s="48">
        <v>42</v>
      </c>
      <c r="AH23" s="46">
        <f t="shared" si="2"/>
        <v>28</v>
      </c>
      <c r="AI23" s="47">
        <f t="shared" si="3"/>
        <v>14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-7.7</v>
      </c>
      <c r="AP23" s="60">
        <f t="shared" si="17"/>
        <v>-31</v>
      </c>
      <c r="AQ23" s="60">
        <f t="shared" si="17"/>
        <v>0</v>
      </c>
      <c r="AR23" s="60">
        <f t="shared" si="17"/>
        <v>0</v>
      </c>
      <c r="AS23" s="60">
        <f>I123*-1</f>
        <v>-42.9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-55</v>
      </c>
      <c r="BG23" s="60">
        <f>AB123*-1</f>
        <v>-145.30000000000001</v>
      </c>
      <c r="BH23" s="60">
        <f>AD123*-1</f>
        <v>-103.6</v>
      </c>
      <c r="BI23" s="60">
        <f>AE123*-1</f>
        <v>-103.5</v>
      </c>
      <c r="BJ23" s="60">
        <f>AF123*-1</f>
        <v>-105.6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17.3</v>
      </c>
      <c r="C24" s="44">
        <v>17.3</v>
      </c>
      <c r="D24" s="44">
        <v>17.3</v>
      </c>
      <c r="E24" s="44">
        <v>17.3</v>
      </c>
      <c r="F24" s="44">
        <v>17.3</v>
      </c>
      <c r="G24" s="44">
        <v>17.3</v>
      </c>
      <c r="H24" s="44">
        <v>17.3</v>
      </c>
      <c r="I24" s="44">
        <v>17.3</v>
      </c>
      <c r="J24" s="44">
        <v>17.3</v>
      </c>
      <c r="K24" s="44">
        <v>17.3</v>
      </c>
      <c r="L24" s="44">
        <v>17.3</v>
      </c>
      <c r="M24" s="44">
        <v>17.3</v>
      </c>
      <c r="N24" s="44">
        <v>17.3</v>
      </c>
      <c r="O24" s="44">
        <v>17.3</v>
      </c>
      <c r="P24" s="44">
        <v>21</v>
      </c>
      <c r="Q24" s="44">
        <v>21</v>
      </c>
      <c r="R24" s="44">
        <v>21</v>
      </c>
      <c r="S24" s="44">
        <v>21</v>
      </c>
      <c r="T24" s="44">
        <v>21</v>
      </c>
      <c r="U24" s="44">
        <v>19.899999999999999</v>
      </c>
      <c r="V24" s="44">
        <v>19.899999999999999</v>
      </c>
      <c r="W24" s="44">
        <v>19.899999999999999</v>
      </c>
      <c r="X24" s="44">
        <v>19.899999999999999</v>
      </c>
      <c r="Y24" s="44">
        <v>19.899999999999999</v>
      </c>
      <c r="Z24" s="44">
        <v>19.899999999999999</v>
      </c>
      <c r="AA24" s="44">
        <v>19.899999999999999</v>
      </c>
      <c r="AB24" s="44">
        <v>19.899999999999999</v>
      </c>
      <c r="AC24" s="44">
        <v>19.899999999999999</v>
      </c>
      <c r="AD24" s="44">
        <v>19.899999999999999</v>
      </c>
      <c r="AE24" s="44">
        <v>19.899999999999999</v>
      </c>
      <c r="AF24" s="44">
        <v>19.899999999999999</v>
      </c>
      <c r="AG24" s="48">
        <v>40</v>
      </c>
      <c r="AH24" s="46">
        <f t="shared" si="2"/>
        <v>21</v>
      </c>
      <c r="AI24" s="47">
        <f t="shared" si="3"/>
        <v>17.3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15.2</v>
      </c>
      <c r="C25" s="44">
        <v>15.2</v>
      </c>
      <c r="D25" s="44">
        <v>15.2</v>
      </c>
      <c r="E25" s="44">
        <v>15.2</v>
      </c>
      <c r="F25" s="44">
        <v>15.2</v>
      </c>
      <c r="G25" s="44">
        <v>15.2</v>
      </c>
      <c r="H25" s="44">
        <v>15.2</v>
      </c>
      <c r="I25" s="44">
        <v>15.2</v>
      </c>
      <c r="J25" s="44">
        <v>15.2</v>
      </c>
      <c r="K25" s="44">
        <v>15.2</v>
      </c>
      <c r="L25" s="44">
        <v>15.2</v>
      </c>
      <c r="M25" s="44">
        <v>15.2</v>
      </c>
      <c r="N25" s="44">
        <v>15.2</v>
      </c>
      <c r="O25" s="44">
        <v>15.2</v>
      </c>
      <c r="P25" s="44">
        <v>20.7</v>
      </c>
      <c r="Q25" s="44">
        <v>20.7</v>
      </c>
      <c r="R25" s="44">
        <v>20.7</v>
      </c>
      <c r="S25" s="44">
        <v>20.7</v>
      </c>
      <c r="T25" s="44">
        <v>20.7</v>
      </c>
      <c r="U25" s="44">
        <v>17.399999999999999</v>
      </c>
      <c r="V25" s="44">
        <v>17.399999999999999</v>
      </c>
      <c r="W25" s="44">
        <v>17.399999999999999</v>
      </c>
      <c r="X25" s="44">
        <v>17.399999999999999</v>
      </c>
      <c r="Y25" s="44">
        <v>17.399999999999999</v>
      </c>
      <c r="Z25" s="44">
        <v>20.399999999999999</v>
      </c>
      <c r="AA25" s="44">
        <v>20.399999999999999</v>
      </c>
      <c r="AB25" s="44">
        <v>20.399999999999999</v>
      </c>
      <c r="AC25" s="44">
        <v>20.399999999999999</v>
      </c>
      <c r="AD25" s="44">
        <v>20.399999999999999</v>
      </c>
      <c r="AE25" s="44">
        <v>20.399999999999999</v>
      </c>
      <c r="AF25" s="44">
        <v>20.399999999999999</v>
      </c>
      <c r="AG25" s="48">
        <v>38.46</v>
      </c>
      <c r="AH25" s="46">
        <f t="shared" si="2"/>
        <v>20.7</v>
      </c>
      <c r="AI25" s="47">
        <f t="shared" si="3"/>
        <v>15.2</v>
      </c>
      <c r="AK25" s="49"/>
      <c r="AL25" s="59" t="s">
        <v>44</v>
      </c>
      <c r="AM25" s="60">
        <f t="shared" ref="AM25:BJ25" si="19">AM22+AM23</f>
        <v>1803.7000000000003</v>
      </c>
      <c r="AN25" s="60">
        <f t="shared" si="19"/>
        <v>1709.6000000000001</v>
      </c>
      <c r="AO25" s="60">
        <f t="shared" si="19"/>
        <v>1601.2</v>
      </c>
      <c r="AP25" s="60">
        <f t="shared" si="19"/>
        <v>1551.9</v>
      </c>
      <c r="AQ25" s="60">
        <f t="shared" si="19"/>
        <v>1582.2000000000003</v>
      </c>
      <c r="AR25" s="60">
        <f t="shared" si="19"/>
        <v>1634.7000000000003</v>
      </c>
      <c r="AS25" s="60">
        <f t="shared" si="19"/>
        <v>1637.2000000000003</v>
      </c>
      <c r="AT25" s="60">
        <f t="shared" si="19"/>
        <v>1701.6</v>
      </c>
      <c r="AU25" s="60">
        <f t="shared" si="19"/>
        <v>1865.7</v>
      </c>
      <c r="AV25" s="60">
        <f t="shared" si="19"/>
        <v>1901.2000000000003</v>
      </c>
      <c r="AW25" s="60">
        <f t="shared" si="19"/>
        <v>1863.67</v>
      </c>
      <c r="AX25" s="60">
        <f t="shared" si="19"/>
        <v>1904.1699999999998</v>
      </c>
      <c r="AY25" s="60">
        <f t="shared" si="19"/>
        <v>1942.1000000000001</v>
      </c>
      <c r="AZ25" s="60">
        <f t="shared" si="19"/>
        <v>1982.05</v>
      </c>
      <c r="BA25" s="60">
        <f t="shared" si="19"/>
        <v>1975.4</v>
      </c>
      <c r="BB25" s="60">
        <f t="shared" si="19"/>
        <v>2039.5</v>
      </c>
      <c r="BC25" s="60">
        <f t="shared" si="19"/>
        <v>2032.7</v>
      </c>
      <c r="BD25" s="60">
        <f t="shared" si="19"/>
        <v>1913.4</v>
      </c>
      <c r="BE25" s="60">
        <f t="shared" si="19"/>
        <v>1841.9</v>
      </c>
      <c r="BF25" s="60">
        <f t="shared" si="19"/>
        <v>2104.3399999999997</v>
      </c>
      <c r="BG25" s="60">
        <f t="shared" si="19"/>
        <v>1928.9399999999998</v>
      </c>
      <c r="BH25" s="60">
        <f t="shared" si="19"/>
        <v>1931.5400000000002</v>
      </c>
      <c r="BI25" s="60">
        <f t="shared" si="19"/>
        <v>1799.24</v>
      </c>
      <c r="BJ25" s="60">
        <f t="shared" si="19"/>
        <v>1678.94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11.8</v>
      </c>
      <c r="C26" s="44">
        <v>11.8</v>
      </c>
      <c r="D26" s="44">
        <v>11.8</v>
      </c>
      <c r="E26" s="44">
        <v>11.8</v>
      </c>
      <c r="F26" s="44">
        <v>11.8</v>
      </c>
      <c r="G26" s="44">
        <v>11.8</v>
      </c>
      <c r="H26" s="44">
        <v>11.8</v>
      </c>
      <c r="I26" s="44">
        <v>11.8</v>
      </c>
      <c r="J26" s="44">
        <v>11.8</v>
      </c>
      <c r="K26" s="44">
        <v>11.8</v>
      </c>
      <c r="L26" s="44">
        <v>11.8</v>
      </c>
      <c r="M26" s="44">
        <v>11.8</v>
      </c>
      <c r="N26" s="44">
        <v>11.8</v>
      </c>
      <c r="O26" s="44">
        <v>11.8</v>
      </c>
      <c r="P26" s="44">
        <v>8.5</v>
      </c>
      <c r="Q26" s="44">
        <v>8.5</v>
      </c>
      <c r="R26" s="44">
        <v>8.5</v>
      </c>
      <c r="S26" s="44">
        <v>8.5</v>
      </c>
      <c r="T26" s="44">
        <v>8.5</v>
      </c>
      <c r="U26" s="44">
        <v>17</v>
      </c>
      <c r="V26" s="44">
        <v>17</v>
      </c>
      <c r="W26" s="44">
        <v>17</v>
      </c>
      <c r="X26" s="44">
        <v>17</v>
      </c>
      <c r="Y26" s="44">
        <v>17</v>
      </c>
      <c r="Z26" s="44">
        <v>24</v>
      </c>
      <c r="AA26" s="44">
        <v>24</v>
      </c>
      <c r="AB26" s="44">
        <v>24</v>
      </c>
      <c r="AC26" s="44">
        <v>24</v>
      </c>
      <c r="AD26" s="44">
        <v>24</v>
      </c>
      <c r="AE26" s="44">
        <v>24</v>
      </c>
      <c r="AF26" s="44">
        <v>24</v>
      </c>
      <c r="AG26" s="61">
        <v>38</v>
      </c>
      <c r="AH26" s="46">
        <f t="shared" si="2"/>
        <v>24</v>
      </c>
      <c r="AI26" s="47">
        <f t="shared" si="3"/>
        <v>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28.1</v>
      </c>
      <c r="C28" s="44">
        <v>28.1</v>
      </c>
      <c r="D28" s="44">
        <v>28.1</v>
      </c>
      <c r="E28" s="44">
        <v>28.1</v>
      </c>
      <c r="F28" s="44">
        <v>28.1</v>
      </c>
      <c r="G28" s="44">
        <v>28.1</v>
      </c>
      <c r="H28" s="44">
        <v>28.1</v>
      </c>
      <c r="I28" s="44">
        <v>28.1</v>
      </c>
      <c r="J28" s="44">
        <v>28.1</v>
      </c>
      <c r="K28" s="44">
        <v>28.1</v>
      </c>
      <c r="L28" s="44">
        <v>28.1</v>
      </c>
      <c r="M28" s="44">
        <v>28.1</v>
      </c>
      <c r="N28" s="44">
        <v>28.1</v>
      </c>
      <c r="O28" s="44">
        <v>28.1</v>
      </c>
      <c r="P28" s="44">
        <v>20.9</v>
      </c>
      <c r="Q28" s="44">
        <v>20.9</v>
      </c>
      <c r="R28" s="44">
        <v>20.9</v>
      </c>
      <c r="S28" s="44">
        <v>20.9</v>
      </c>
      <c r="T28" s="44">
        <v>20.9</v>
      </c>
      <c r="U28" s="44">
        <v>27.9</v>
      </c>
      <c r="V28" s="44">
        <v>27.9</v>
      </c>
      <c r="W28" s="44">
        <v>27.9</v>
      </c>
      <c r="X28" s="44">
        <v>27.9</v>
      </c>
      <c r="Y28" s="44">
        <v>27.9</v>
      </c>
      <c r="Z28" s="44">
        <v>35.799999999999997</v>
      </c>
      <c r="AA28" s="44">
        <v>35.799999999999997</v>
      </c>
      <c r="AB28" s="44">
        <v>35.799999999999997</v>
      </c>
      <c r="AC28" s="44">
        <v>35.799999999999997</v>
      </c>
      <c r="AD28" s="44">
        <v>35.799999999999997</v>
      </c>
      <c r="AE28" s="44">
        <v>35.799999999999997</v>
      </c>
      <c r="AF28" s="44">
        <v>35.799999999999997</v>
      </c>
      <c r="AG28" s="48">
        <v>35.5</v>
      </c>
      <c r="AH28" s="46">
        <f t="shared" si="2"/>
        <v>35.799999999999997</v>
      </c>
      <c r="AI28" s="47">
        <f t="shared" si="3"/>
        <v>20.9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13.6</v>
      </c>
      <c r="C30" s="44">
        <v>13.6</v>
      </c>
      <c r="D30" s="44">
        <v>13.6</v>
      </c>
      <c r="E30" s="44">
        <v>13.6</v>
      </c>
      <c r="F30" s="44">
        <v>13.6</v>
      </c>
      <c r="G30" s="44">
        <v>13.6</v>
      </c>
      <c r="H30" s="44">
        <v>13.6</v>
      </c>
      <c r="I30" s="44">
        <v>13.6</v>
      </c>
      <c r="J30" s="44">
        <v>13.6</v>
      </c>
      <c r="K30" s="44">
        <v>13.6</v>
      </c>
      <c r="L30" s="44">
        <v>13.6</v>
      </c>
      <c r="M30" s="44">
        <v>13.6</v>
      </c>
      <c r="N30" s="44">
        <v>13.6</v>
      </c>
      <c r="O30" s="44">
        <v>13.6</v>
      </c>
      <c r="P30" s="44">
        <v>12.1</v>
      </c>
      <c r="Q30" s="44">
        <v>12.1</v>
      </c>
      <c r="R30" s="44">
        <v>12.1</v>
      </c>
      <c r="S30" s="44">
        <v>12.1</v>
      </c>
      <c r="T30" s="44">
        <v>12.1</v>
      </c>
      <c r="U30" s="44">
        <v>11.8</v>
      </c>
      <c r="V30" s="44">
        <v>11.8</v>
      </c>
      <c r="W30" s="44">
        <v>11.8</v>
      </c>
      <c r="X30" s="44">
        <v>11.8</v>
      </c>
      <c r="Y30" s="44">
        <v>11.8</v>
      </c>
      <c r="Z30" s="44">
        <v>15.3</v>
      </c>
      <c r="AA30" s="44">
        <v>15.3</v>
      </c>
      <c r="AB30" s="44">
        <v>15.3</v>
      </c>
      <c r="AC30" s="44">
        <v>15.3</v>
      </c>
      <c r="AD30" s="44">
        <v>15.3</v>
      </c>
      <c r="AE30" s="44">
        <v>15.3</v>
      </c>
      <c r="AF30" s="44">
        <v>15.3</v>
      </c>
      <c r="AG30" s="48">
        <v>30</v>
      </c>
      <c r="AH30" s="46">
        <f t="shared" si="2"/>
        <v>15.3</v>
      </c>
      <c r="AI30" s="47">
        <f t="shared" si="3"/>
        <v>11.8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8.8000000000000007</v>
      </c>
      <c r="C31" s="44">
        <v>8.8000000000000007</v>
      </c>
      <c r="D31" s="44">
        <v>8.8000000000000007</v>
      </c>
      <c r="E31" s="44">
        <v>8.8000000000000007</v>
      </c>
      <c r="F31" s="44">
        <v>8.8000000000000007</v>
      </c>
      <c r="G31" s="44">
        <v>8.8000000000000007</v>
      </c>
      <c r="H31" s="44">
        <v>8.8000000000000007</v>
      </c>
      <c r="I31" s="44">
        <v>8.8000000000000007</v>
      </c>
      <c r="J31" s="44">
        <v>8.8000000000000007</v>
      </c>
      <c r="K31" s="44">
        <v>8.8000000000000007</v>
      </c>
      <c r="L31" s="44">
        <v>8.8000000000000007</v>
      </c>
      <c r="M31" s="44">
        <v>8.8000000000000007</v>
      </c>
      <c r="N31" s="44">
        <v>8.8000000000000007</v>
      </c>
      <c r="O31" s="44">
        <v>8.8000000000000007</v>
      </c>
      <c r="P31" s="44">
        <v>8</v>
      </c>
      <c r="Q31" s="44">
        <v>8</v>
      </c>
      <c r="R31" s="44">
        <v>8</v>
      </c>
      <c r="S31" s="44">
        <v>8</v>
      </c>
      <c r="T31" s="44">
        <v>8</v>
      </c>
      <c r="U31" s="44">
        <v>8.6</v>
      </c>
      <c r="V31" s="44">
        <v>8.6</v>
      </c>
      <c r="W31" s="44">
        <v>8.6</v>
      </c>
      <c r="X31" s="44">
        <v>8.6</v>
      </c>
      <c r="Y31" s="44">
        <v>8.6</v>
      </c>
      <c r="Z31" s="44">
        <v>9.6</v>
      </c>
      <c r="AA31" s="44">
        <v>9.6</v>
      </c>
      <c r="AB31" s="44">
        <v>9.6</v>
      </c>
      <c r="AC31" s="44">
        <v>9.6</v>
      </c>
      <c r="AD31" s="44">
        <v>9.6</v>
      </c>
      <c r="AE31" s="44">
        <v>9.6</v>
      </c>
      <c r="AF31" s="44">
        <v>9.6</v>
      </c>
      <c r="AG31" s="48">
        <v>29.04</v>
      </c>
      <c r="AH31" s="46">
        <f t="shared" si="2"/>
        <v>9.6</v>
      </c>
      <c r="AI31" s="47">
        <f t="shared" si="3"/>
        <v>8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8.8000000000000007</v>
      </c>
      <c r="C32" s="44">
        <v>8.8000000000000007</v>
      </c>
      <c r="D32" s="44">
        <v>8.8000000000000007</v>
      </c>
      <c r="E32" s="44">
        <v>8.8000000000000007</v>
      </c>
      <c r="F32" s="44">
        <v>8.8000000000000007</v>
      </c>
      <c r="G32" s="44">
        <v>8.8000000000000007</v>
      </c>
      <c r="H32" s="44">
        <v>8.8000000000000007</v>
      </c>
      <c r="I32" s="44">
        <v>8.8000000000000007</v>
      </c>
      <c r="J32" s="44">
        <v>8.8000000000000007</v>
      </c>
      <c r="K32" s="44">
        <v>8.8000000000000007</v>
      </c>
      <c r="L32" s="44">
        <v>8.8000000000000007</v>
      </c>
      <c r="M32" s="44">
        <v>8.8000000000000007</v>
      </c>
      <c r="N32" s="44">
        <v>8.8000000000000007</v>
      </c>
      <c r="O32" s="44">
        <v>8.8000000000000007</v>
      </c>
      <c r="P32" s="44">
        <v>8.9</v>
      </c>
      <c r="Q32" s="44">
        <v>8.9</v>
      </c>
      <c r="R32" s="44">
        <v>8.9</v>
      </c>
      <c r="S32" s="44">
        <v>8.9</v>
      </c>
      <c r="T32" s="44">
        <v>8.9</v>
      </c>
      <c r="U32" s="44">
        <v>8.3000000000000007</v>
      </c>
      <c r="V32" s="44">
        <v>8.3000000000000007</v>
      </c>
      <c r="W32" s="44">
        <v>8.3000000000000007</v>
      </c>
      <c r="X32" s="44">
        <v>8.3000000000000007</v>
      </c>
      <c r="Y32" s="44">
        <v>8.3000000000000007</v>
      </c>
      <c r="Z32" s="44">
        <v>8.6999999999999993</v>
      </c>
      <c r="AA32" s="44">
        <v>8.6999999999999993</v>
      </c>
      <c r="AB32" s="44">
        <v>8.6999999999999993</v>
      </c>
      <c r="AC32" s="44">
        <v>8.6999999999999993</v>
      </c>
      <c r="AD32" s="44">
        <v>8.6999999999999993</v>
      </c>
      <c r="AE32" s="44">
        <v>8.6999999999999993</v>
      </c>
      <c r="AF32" s="44">
        <v>8.6999999999999993</v>
      </c>
      <c r="AG32" s="48">
        <v>28.1</v>
      </c>
      <c r="AH32" s="46">
        <f t="shared" si="2"/>
        <v>8.9</v>
      </c>
      <c r="AI32" s="47">
        <f t="shared" si="3"/>
        <v>8.3000000000000007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4.5</v>
      </c>
      <c r="C33" s="44">
        <v>4.5</v>
      </c>
      <c r="D33" s="44">
        <v>4.5</v>
      </c>
      <c r="E33" s="44">
        <v>4.5</v>
      </c>
      <c r="F33" s="44">
        <v>4.5</v>
      </c>
      <c r="G33" s="44">
        <v>4.5</v>
      </c>
      <c r="H33" s="44">
        <v>4.5</v>
      </c>
      <c r="I33" s="44">
        <v>4.5</v>
      </c>
      <c r="J33" s="44">
        <v>4.5</v>
      </c>
      <c r="K33" s="44">
        <v>4.5</v>
      </c>
      <c r="L33" s="44">
        <v>4.5</v>
      </c>
      <c r="M33" s="44">
        <v>4.5</v>
      </c>
      <c r="N33" s="44">
        <v>4.5</v>
      </c>
      <c r="O33" s="44">
        <v>4.5</v>
      </c>
      <c r="P33" s="44">
        <v>9.6999999999999993</v>
      </c>
      <c r="Q33" s="44">
        <v>9.6999999999999993</v>
      </c>
      <c r="R33" s="44">
        <v>9.6999999999999993</v>
      </c>
      <c r="S33" s="44">
        <v>9.6999999999999993</v>
      </c>
      <c r="T33" s="44">
        <v>9.6999999999999993</v>
      </c>
      <c r="U33" s="44">
        <v>9.6999999999999993</v>
      </c>
      <c r="V33" s="44">
        <v>9.6999999999999993</v>
      </c>
      <c r="W33" s="44">
        <v>9.6999999999999993</v>
      </c>
      <c r="X33" s="44">
        <v>9.6999999999999993</v>
      </c>
      <c r="Y33" s="44">
        <v>9.6999999999999993</v>
      </c>
      <c r="Z33" s="44">
        <v>9.6999999999999993</v>
      </c>
      <c r="AA33" s="44">
        <v>9.6999999999999993</v>
      </c>
      <c r="AB33" s="44">
        <v>9.6999999999999993</v>
      </c>
      <c r="AC33" s="44">
        <v>9.6999999999999993</v>
      </c>
      <c r="AD33" s="44">
        <v>9.6999999999999993</v>
      </c>
      <c r="AE33" s="44">
        <v>9.6999999999999993</v>
      </c>
      <c r="AF33" s="44">
        <v>9.6999999999999993</v>
      </c>
      <c r="AG33" s="48">
        <v>27</v>
      </c>
      <c r="AH33" s="46">
        <f t="shared" si="2"/>
        <v>9.6999999999999993</v>
      </c>
      <c r="AI33" s="47">
        <f t="shared" si="3"/>
        <v>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13</v>
      </c>
      <c r="Q34" s="44">
        <v>13</v>
      </c>
      <c r="R34" s="44">
        <v>13</v>
      </c>
      <c r="S34" s="44">
        <v>13</v>
      </c>
      <c r="T34" s="44">
        <v>13</v>
      </c>
      <c r="U34" s="44">
        <v>13</v>
      </c>
      <c r="V34" s="44">
        <v>13</v>
      </c>
      <c r="W34" s="44">
        <v>13</v>
      </c>
      <c r="X34" s="44">
        <v>13</v>
      </c>
      <c r="Y34" s="44">
        <v>13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13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3.6</v>
      </c>
      <c r="C37" s="44">
        <v>3.6</v>
      </c>
      <c r="D37" s="44">
        <v>3.6</v>
      </c>
      <c r="E37" s="44">
        <v>3.6</v>
      </c>
      <c r="F37" s="44">
        <v>3.6</v>
      </c>
      <c r="G37" s="44">
        <v>3.6</v>
      </c>
      <c r="H37" s="44">
        <v>3.6</v>
      </c>
      <c r="I37" s="44">
        <v>3.6</v>
      </c>
      <c r="J37" s="44">
        <v>3.6</v>
      </c>
      <c r="K37" s="44">
        <v>3.6</v>
      </c>
      <c r="L37" s="44">
        <v>3.6</v>
      </c>
      <c r="M37" s="44">
        <v>3.6</v>
      </c>
      <c r="N37" s="44">
        <v>3.6</v>
      </c>
      <c r="O37" s="44">
        <v>3.6</v>
      </c>
      <c r="P37" s="44">
        <v>13.6</v>
      </c>
      <c r="Q37" s="44">
        <v>13.6</v>
      </c>
      <c r="R37" s="44">
        <v>13.6</v>
      </c>
      <c r="S37" s="44">
        <v>13.6</v>
      </c>
      <c r="T37" s="44">
        <v>13.6</v>
      </c>
      <c r="U37" s="44">
        <v>13.6</v>
      </c>
      <c r="V37" s="44">
        <v>13.6</v>
      </c>
      <c r="W37" s="44">
        <v>13.6</v>
      </c>
      <c r="X37" s="44">
        <v>13.6</v>
      </c>
      <c r="Y37" s="44">
        <v>13.6</v>
      </c>
      <c r="Z37" s="44">
        <v>23.8</v>
      </c>
      <c r="AA37" s="44">
        <v>23.8</v>
      </c>
      <c r="AB37" s="44">
        <v>23.8</v>
      </c>
      <c r="AC37" s="44">
        <v>23.8</v>
      </c>
      <c r="AD37" s="44">
        <v>23.8</v>
      </c>
      <c r="AE37" s="44">
        <v>23.8</v>
      </c>
      <c r="AF37" s="44">
        <v>23.8</v>
      </c>
      <c r="AG37" s="48">
        <v>25</v>
      </c>
      <c r="AH37" s="46">
        <f t="shared" si="2"/>
        <v>23.8</v>
      </c>
      <c r="AI37" s="47">
        <f t="shared" si="3"/>
        <v>3.6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20.100000000000001</v>
      </c>
      <c r="AA38" s="44">
        <v>20.100000000000001</v>
      </c>
      <c r="AB38" s="44">
        <v>20.100000000000001</v>
      </c>
      <c r="AC38" s="44">
        <v>20.100000000000001</v>
      </c>
      <c r="AD38" s="44">
        <v>20.100000000000001</v>
      </c>
      <c r="AE38" s="44">
        <v>20.100000000000001</v>
      </c>
      <c r="AF38" s="44">
        <v>20.100000000000001</v>
      </c>
      <c r="AG38" s="48">
        <v>25</v>
      </c>
      <c r="AH38" s="46">
        <f t="shared" si="2"/>
        <v>20.100000000000001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7</v>
      </c>
      <c r="C39" s="44">
        <v>7</v>
      </c>
      <c r="D39" s="44">
        <v>7</v>
      </c>
      <c r="E39" s="44">
        <v>7</v>
      </c>
      <c r="F39" s="44">
        <v>7</v>
      </c>
      <c r="G39" s="44">
        <v>7</v>
      </c>
      <c r="H39" s="44">
        <v>7</v>
      </c>
      <c r="I39" s="44">
        <v>7</v>
      </c>
      <c r="J39" s="44">
        <v>7</v>
      </c>
      <c r="K39" s="44">
        <v>7</v>
      </c>
      <c r="L39" s="44">
        <v>7</v>
      </c>
      <c r="M39" s="44">
        <v>7</v>
      </c>
      <c r="N39" s="44">
        <v>7</v>
      </c>
      <c r="O39" s="44">
        <v>7</v>
      </c>
      <c r="P39" s="44">
        <v>12.3</v>
      </c>
      <c r="Q39" s="44">
        <v>12.3</v>
      </c>
      <c r="R39" s="44">
        <v>12.3</v>
      </c>
      <c r="S39" s="44">
        <v>12.3</v>
      </c>
      <c r="T39" s="44">
        <v>12.3</v>
      </c>
      <c r="U39" s="44">
        <v>12.3</v>
      </c>
      <c r="V39" s="44">
        <v>12.3</v>
      </c>
      <c r="W39" s="44">
        <v>12.3</v>
      </c>
      <c r="X39" s="44">
        <v>12.3</v>
      </c>
      <c r="Y39" s="44">
        <v>12.3</v>
      </c>
      <c r="Z39" s="44">
        <v>6.4</v>
      </c>
      <c r="AA39" s="44">
        <v>6.4</v>
      </c>
      <c r="AB39" s="44">
        <v>6.4</v>
      </c>
      <c r="AC39" s="44">
        <v>6.4</v>
      </c>
      <c r="AD39" s="44">
        <v>6.4</v>
      </c>
      <c r="AE39" s="44">
        <v>6.4</v>
      </c>
      <c r="AF39" s="44">
        <v>6.4</v>
      </c>
      <c r="AG39" s="48">
        <v>23.5</v>
      </c>
      <c r="AH39" s="46">
        <f t="shared" si="2"/>
        <v>12.3</v>
      </c>
      <c r="AI39" s="47">
        <f t="shared" si="3"/>
        <v>6.4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4.7</v>
      </c>
      <c r="C42" s="44">
        <v>4.7</v>
      </c>
      <c r="D42" s="44">
        <v>4.7</v>
      </c>
      <c r="E42" s="44">
        <v>4.7</v>
      </c>
      <c r="F42" s="44">
        <v>4.7</v>
      </c>
      <c r="G42" s="44">
        <v>4.7</v>
      </c>
      <c r="H42" s="44">
        <v>4.7</v>
      </c>
      <c r="I42" s="44">
        <v>4.7</v>
      </c>
      <c r="J42" s="44">
        <v>4.7</v>
      </c>
      <c r="K42" s="44">
        <v>4.7</v>
      </c>
      <c r="L42" s="44">
        <v>4.7</v>
      </c>
      <c r="M42" s="44">
        <v>4.7</v>
      </c>
      <c r="N42" s="44">
        <v>4.7</v>
      </c>
      <c r="O42" s="44">
        <v>4.7</v>
      </c>
      <c r="P42" s="44">
        <v>3.8</v>
      </c>
      <c r="Q42" s="44">
        <v>3.8</v>
      </c>
      <c r="R42" s="44">
        <v>3.8</v>
      </c>
      <c r="S42" s="44">
        <v>3.8</v>
      </c>
      <c r="T42" s="44">
        <v>3.8</v>
      </c>
      <c r="U42" s="44">
        <v>3.8</v>
      </c>
      <c r="V42" s="44">
        <v>3.8</v>
      </c>
      <c r="W42" s="44">
        <v>3.8</v>
      </c>
      <c r="X42" s="44">
        <v>3.8</v>
      </c>
      <c r="Y42" s="44">
        <v>3.8</v>
      </c>
      <c r="Z42" s="44">
        <v>5.2</v>
      </c>
      <c r="AA42" s="44">
        <v>5.2</v>
      </c>
      <c r="AB42" s="44">
        <v>5.2</v>
      </c>
      <c r="AC42" s="44">
        <v>5.2</v>
      </c>
      <c r="AD42" s="44">
        <v>5.2</v>
      </c>
      <c r="AE42" s="44">
        <v>5.2</v>
      </c>
      <c r="AF42" s="44">
        <v>5.2</v>
      </c>
      <c r="AG42" s="48">
        <v>22</v>
      </c>
      <c r="AH42" s="46">
        <f t="shared" si="2"/>
        <v>5.2</v>
      </c>
      <c r="AI42" s="47">
        <f t="shared" si="3"/>
        <v>3.8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11.6</v>
      </c>
      <c r="C44" s="44">
        <v>11.6</v>
      </c>
      <c r="D44" s="44">
        <v>11.6</v>
      </c>
      <c r="E44" s="44">
        <v>11.6</v>
      </c>
      <c r="F44" s="44">
        <v>11.6</v>
      </c>
      <c r="G44" s="44">
        <v>11.6</v>
      </c>
      <c r="H44" s="44"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19.8</v>
      </c>
      <c r="AB44" s="44">
        <v>19.8</v>
      </c>
      <c r="AC44" s="44">
        <v>19.8</v>
      </c>
      <c r="AD44" s="44">
        <v>19.8</v>
      </c>
      <c r="AE44" s="44">
        <v>19.8</v>
      </c>
      <c r="AF44" s="44">
        <v>19.8</v>
      </c>
      <c r="AG44" s="48">
        <v>21.93</v>
      </c>
      <c r="AH44" s="46">
        <f t="shared" si="2"/>
        <v>19.8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20.2</v>
      </c>
      <c r="C45" s="44">
        <v>20.2</v>
      </c>
      <c r="D45" s="44">
        <v>20.2</v>
      </c>
      <c r="E45" s="44">
        <v>20.2</v>
      </c>
      <c r="F45" s="44">
        <v>20.2</v>
      </c>
      <c r="G45" s="44">
        <v>20.2</v>
      </c>
      <c r="H45" s="44">
        <v>20.2</v>
      </c>
      <c r="I45" s="44">
        <v>20.2</v>
      </c>
      <c r="J45" s="44">
        <v>20.2</v>
      </c>
      <c r="K45" s="44">
        <v>20.2</v>
      </c>
      <c r="L45" s="44">
        <v>20.2</v>
      </c>
      <c r="M45" s="44">
        <v>20.2</v>
      </c>
      <c r="N45" s="44">
        <v>20.2</v>
      </c>
      <c r="O45" s="44">
        <v>20.2</v>
      </c>
      <c r="P45" s="44">
        <v>15.7</v>
      </c>
      <c r="Q45" s="44">
        <v>15.7</v>
      </c>
      <c r="R45" s="44">
        <v>15.7</v>
      </c>
      <c r="S45" s="44">
        <v>15.7</v>
      </c>
      <c r="T45" s="44">
        <v>15.7</v>
      </c>
      <c r="U45" s="44">
        <v>15.7</v>
      </c>
      <c r="V45" s="44">
        <v>15.7</v>
      </c>
      <c r="W45" s="44">
        <v>15.7</v>
      </c>
      <c r="X45" s="44">
        <v>15.7</v>
      </c>
      <c r="Y45" s="44">
        <v>15.7</v>
      </c>
      <c r="Z45" s="44">
        <v>20.8</v>
      </c>
      <c r="AA45" s="44">
        <v>20.8</v>
      </c>
      <c r="AB45" s="44">
        <v>20.8</v>
      </c>
      <c r="AC45" s="44">
        <v>20.8</v>
      </c>
      <c r="AD45" s="44">
        <v>20.8</v>
      </c>
      <c r="AE45" s="44">
        <v>20.8</v>
      </c>
      <c r="AF45" s="44">
        <v>20.8</v>
      </c>
      <c r="AG45" s="48">
        <v>21.3</v>
      </c>
      <c r="AH45" s="46">
        <f t="shared" si="2"/>
        <v>20.8</v>
      </c>
      <c r="AI45" s="47">
        <f t="shared" si="3"/>
        <v>15.7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11.4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4.5</v>
      </c>
      <c r="C47" s="44">
        <v>4.5</v>
      </c>
      <c r="D47" s="44">
        <v>4.5</v>
      </c>
      <c r="E47" s="44">
        <v>4.5</v>
      </c>
      <c r="F47" s="44">
        <v>4.5</v>
      </c>
      <c r="G47" s="44">
        <v>4.5</v>
      </c>
      <c r="H47" s="44">
        <v>4.5</v>
      </c>
      <c r="I47" s="44">
        <v>4.5</v>
      </c>
      <c r="J47" s="44">
        <v>4.5</v>
      </c>
      <c r="K47" s="44">
        <v>4.5</v>
      </c>
      <c r="L47" s="44">
        <v>4.5</v>
      </c>
      <c r="M47" s="44">
        <v>4.5</v>
      </c>
      <c r="N47" s="44">
        <v>4.5</v>
      </c>
      <c r="O47" s="44">
        <v>4.5</v>
      </c>
      <c r="P47" s="44">
        <v>4.5</v>
      </c>
      <c r="Q47" s="44">
        <v>4.5</v>
      </c>
      <c r="R47" s="44">
        <v>4.5</v>
      </c>
      <c r="S47" s="44">
        <v>4.5</v>
      </c>
      <c r="T47" s="44">
        <v>4.5</v>
      </c>
      <c r="U47" s="44">
        <v>4.5</v>
      </c>
      <c r="V47" s="44">
        <v>4.5</v>
      </c>
      <c r="W47" s="44">
        <v>4.5</v>
      </c>
      <c r="X47" s="44">
        <v>4.5</v>
      </c>
      <c r="Y47" s="44">
        <v>4.5</v>
      </c>
      <c r="Z47" s="44">
        <v>4.3</v>
      </c>
      <c r="AA47" s="44">
        <v>4.3</v>
      </c>
      <c r="AB47" s="44">
        <v>4.3</v>
      </c>
      <c r="AC47" s="44">
        <v>4.3</v>
      </c>
      <c r="AD47" s="44">
        <v>4.3</v>
      </c>
      <c r="AE47" s="44">
        <v>4.3</v>
      </c>
      <c r="AF47" s="44">
        <v>4.3</v>
      </c>
      <c r="AG47" s="48">
        <v>19.8</v>
      </c>
      <c r="AH47" s="46">
        <f t="shared" si="2"/>
        <v>4.5</v>
      </c>
      <c r="AI47" s="47">
        <f t="shared" si="3"/>
        <v>4.3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7.6</v>
      </c>
      <c r="Q49" s="44">
        <v>7.6</v>
      </c>
      <c r="R49" s="44">
        <v>7.6</v>
      </c>
      <c r="S49" s="44">
        <v>7.6</v>
      </c>
      <c r="T49" s="44">
        <v>7.6</v>
      </c>
      <c r="U49" s="44">
        <v>7.6</v>
      </c>
      <c r="V49" s="44">
        <v>7.6</v>
      </c>
      <c r="W49" s="44">
        <v>7.6</v>
      </c>
      <c r="X49" s="44">
        <v>7.6</v>
      </c>
      <c r="Y49" s="44">
        <v>7.6</v>
      </c>
      <c r="Z49" s="44">
        <v>6.5</v>
      </c>
      <c r="AA49" s="44">
        <v>6.5</v>
      </c>
      <c r="AB49" s="44">
        <v>6.5</v>
      </c>
      <c r="AC49" s="44">
        <v>6.5</v>
      </c>
      <c r="AD49" s="44">
        <v>6.5</v>
      </c>
      <c r="AE49" s="44">
        <v>6.5</v>
      </c>
      <c r="AF49" s="44">
        <v>6.5</v>
      </c>
      <c r="AG49" s="48">
        <v>15.33</v>
      </c>
      <c r="AH49" s="46">
        <f t="shared" si="2"/>
        <v>7.6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</v>
      </c>
      <c r="C51" s="44">
        <v>4</v>
      </c>
      <c r="D51" s="44">
        <v>4</v>
      </c>
      <c r="E51" s="44">
        <v>4</v>
      </c>
      <c r="F51" s="44">
        <v>4</v>
      </c>
      <c r="G51" s="44">
        <v>4</v>
      </c>
      <c r="H51" s="44">
        <v>4</v>
      </c>
      <c r="I51" s="44">
        <v>4</v>
      </c>
      <c r="J51" s="44">
        <v>4</v>
      </c>
      <c r="K51" s="44">
        <v>4</v>
      </c>
      <c r="L51" s="44">
        <v>4</v>
      </c>
      <c r="M51" s="44">
        <v>4</v>
      </c>
      <c r="N51" s="44">
        <v>4</v>
      </c>
      <c r="O51" s="44">
        <v>4</v>
      </c>
      <c r="P51" s="44">
        <v>4</v>
      </c>
      <c r="Q51" s="44">
        <v>4</v>
      </c>
      <c r="R51" s="44">
        <v>4</v>
      </c>
      <c r="S51" s="44">
        <v>4</v>
      </c>
      <c r="T51" s="44">
        <v>4</v>
      </c>
      <c r="U51" s="44">
        <v>4</v>
      </c>
      <c r="V51" s="44">
        <v>4</v>
      </c>
      <c r="W51" s="44">
        <v>4</v>
      </c>
      <c r="X51" s="44">
        <v>4</v>
      </c>
      <c r="Y51" s="44">
        <v>4</v>
      </c>
      <c r="Z51" s="44">
        <v>4</v>
      </c>
      <c r="AA51" s="44">
        <v>4</v>
      </c>
      <c r="AB51" s="44">
        <v>4</v>
      </c>
      <c r="AC51" s="44">
        <v>4</v>
      </c>
      <c r="AD51" s="44">
        <v>4</v>
      </c>
      <c r="AE51" s="44">
        <v>4</v>
      </c>
      <c r="AF51" s="44">
        <v>4</v>
      </c>
      <c r="AG51" s="48">
        <v>14.9</v>
      </c>
      <c r="AH51" s="46">
        <f t="shared" si="2"/>
        <v>4</v>
      </c>
      <c r="AI51" s="47">
        <f t="shared" si="3"/>
        <v>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9.6999999999999993</v>
      </c>
      <c r="C52" s="44">
        <v>9.6999999999999993</v>
      </c>
      <c r="D52" s="44">
        <v>9.6999999999999993</v>
      </c>
      <c r="E52" s="44">
        <v>9.6999999999999993</v>
      </c>
      <c r="F52" s="44">
        <v>9.6999999999999993</v>
      </c>
      <c r="G52" s="44">
        <v>9.6999999999999993</v>
      </c>
      <c r="H52" s="44">
        <v>9.6999999999999993</v>
      </c>
      <c r="I52" s="44">
        <v>9.6999999999999993</v>
      </c>
      <c r="J52" s="44">
        <v>9.6999999999999993</v>
      </c>
      <c r="K52" s="44">
        <v>9.6999999999999993</v>
      </c>
      <c r="L52" s="44">
        <v>9.6999999999999993</v>
      </c>
      <c r="M52" s="44">
        <v>9.6999999999999993</v>
      </c>
      <c r="N52" s="44">
        <v>9.6999999999999993</v>
      </c>
      <c r="O52" s="44">
        <v>9.6999999999999993</v>
      </c>
      <c r="P52" s="44">
        <v>7.9</v>
      </c>
      <c r="Q52" s="44">
        <v>7.9</v>
      </c>
      <c r="R52" s="44">
        <v>7.9</v>
      </c>
      <c r="S52" s="44">
        <v>7.9</v>
      </c>
      <c r="T52" s="44">
        <v>7.9</v>
      </c>
      <c r="U52" s="44">
        <v>7.9</v>
      </c>
      <c r="V52" s="44">
        <v>7.9</v>
      </c>
      <c r="W52" s="44">
        <v>7.9</v>
      </c>
      <c r="X52" s="44">
        <v>7.9</v>
      </c>
      <c r="Y52" s="44">
        <v>7.9</v>
      </c>
      <c r="Z52" s="44">
        <v>7.9</v>
      </c>
      <c r="AA52" s="44">
        <v>7.9</v>
      </c>
      <c r="AB52" s="44">
        <v>7.9</v>
      </c>
      <c r="AC52" s="44">
        <v>7.9</v>
      </c>
      <c r="AD52" s="44">
        <v>7.9</v>
      </c>
      <c r="AE52" s="44">
        <v>7.9</v>
      </c>
      <c r="AF52" s="44">
        <v>7.9</v>
      </c>
      <c r="AG52" s="48">
        <v>14.3</v>
      </c>
      <c r="AH52" s="46">
        <f t="shared" si="2"/>
        <v>9.6999999999999993</v>
      </c>
      <c r="AI52" s="47">
        <f t="shared" si="3"/>
        <v>7.9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2.6</v>
      </c>
      <c r="C53" s="44">
        <v>2.6</v>
      </c>
      <c r="D53" s="44">
        <v>2.6</v>
      </c>
      <c r="E53" s="44">
        <v>2.6</v>
      </c>
      <c r="F53" s="44">
        <v>2.6</v>
      </c>
      <c r="G53" s="44">
        <v>2.6</v>
      </c>
      <c r="H53" s="44">
        <v>2.6</v>
      </c>
      <c r="I53" s="44">
        <v>2.6</v>
      </c>
      <c r="J53" s="44">
        <v>2.6</v>
      </c>
      <c r="K53" s="44">
        <v>2.6</v>
      </c>
      <c r="L53" s="44">
        <v>2.6</v>
      </c>
      <c r="M53" s="44">
        <v>2.6</v>
      </c>
      <c r="N53" s="44">
        <v>2.6</v>
      </c>
      <c r="O53" s="44">
        <v>2.6</v>
      </c>
      <c r="P53" s="44">
        <v>2.5</v>
      </c>
      <c r="Q53" s="44">
        <v>2.5</v>
      </c>
      <c r="R53" s="44">
        <v>2.5</v>
      </c>
      <c r="S53" s="44">
        <v>2.5</v>
      </c>
      <c r="T53" s="44">
        <v>2.5</v>
      </c>
      <c r="U53" s="44">
        <v>2.5</v>
      </c>
      <c r="V53" s="44">
        <v>2.5</v>
      </c>
      <c r="W53" s="44">
        <v>2.5</v>
      </c>
      <c r="X53" s="44">
        <v>2.5</v>
      </c>
      <c r="Y53" s="44">
        <v>2.5</v>
      </c>
      <c r="Z53" s="44">
        <v>2.4</v>
      </c>
      <c r="AA53" s="44">
        <v>2.4</v>
      </c>
      <c r="AB53" s="44">
        <v>2.4</v>
      </c>
      <c r="AC53" s="44">
        <v>2.4</v>
      </c>
      <c r="AD53" s="44">
        <v>2.4</v>
      </c>
      <c r="AE53" s="44">
        <v>2.4</v>
      </c>
      <c r="AF53" s="44">
        <v>2.4</v>
      </c>
      <c r="AG53" s="48">
        <v>14</v>
      </c>
      <c r="AH53" s="46">
        <f t="shared" si="2"/>
        <v>2.6</v>
      </c>
      <c r="AI53" s="47">
        <f t="shared" si="3"/>
        <v>2.4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7</v>
      </c>
      <c r="C54" s="44">
        <v>7</v>
      </c>
      <c r="D54" s="44">
        <v>7</v>
      </c>
      <c r="E54" s="44">
        <v>7</v>
      </c>
      <c r="F54" s="44">
        <v>7</v>
      </c>
      <c r="G54" s="44">
        <v>7</v>
      </c>
      <c r="H54" s="44">
        <v>7</v>
      </c>
      <c r="I54" s="44">
        <v>7</v>
      </c>
      <c r="J54" s="44">
        <v>7</v>
      </c>
      <c r="K54" s="44">
        <v>7</v>
      </c>
      <c r="L54" s="44">
        <v>7</v>
      </c>
      <c r="M54" s="44">
        <v>7</v>
      </c>
      <c r="N54" s="44">
        <v>7</v>
      </c>
      <c r="O54" s="44">
        <v>7</v>
      </c>
      <c r="P54" s="44">
        <v>7</v>
      </c>
      <c r="Q54" s="44">
        <v>7</v>
      </c>
      <c r="R54" s="44">
        <v>7</v>
      </c>
      <c r="S54" s="44">
        <v>7</v>
      </c>
      <c r="T54" s="44">
        <v>7</v>
      </c>
      <c r="U54" s="44">
        <v>7</v>
      </c>
      <c r="V54" s="44">
        <v>7</v>
      </c>
      <c r="W54" s="44">
        <v>7</v>
      </c>
      <c r="X54" s="44">
        <v>7</v>
      </c>
      <c r="Y54" s="44">
        <v>7</v>
      </c>
      <c r="Z54" s="44">
        <v>7</v>
      </c>
      <c r="AA54" s="44">
        <v>7</v>
      </c>
      <c r="AB54" s="44">
        <v>7</v>
      </c>
      <c r="AC54" s="44">
        <v>7</v>
      </c>
      <c r="AD54" s="44">
        <v>7</v>
      </c>
      <c r="AE54" s="44">
        <v>7</v>
      </c>
      <c r="AF54" s="44">
        <v>7</v>
      </c>
      <c r="AG54" s="48">
        <v>13.6</v>
      </c>
      <c r="AH54" s="46">
        <f t="shared" si="2"/>
        <v>7</v>
      </c>
      <c r="AI54" s="47">
        <f t="shared" si="3"/>
        <v>7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10.9</v>
      </c>
      <c r="C55" s="44">
        <v>10.9</v>
      </c>
      <c r="D55" s="44">
        <v>10.9</v>
      </c>
      <c r="E55" s="44">
        <v>10.9</v>
      </c>
      <c r="F55" s="44">
        <v>10.9</v>
      </c>
      <c r="G55" s="44">
        <v>10.9</v>
      </c>
      <c r="H55" s="44">
        <v>0</v>
      </c>
      <c r="I55" s="44">
        <v>0</v>
      </c>
      <c r="J55" s="44">
        <v>0</v>
      </c>
      <c r="K55" s="44">
        <v>0</v>
      </c>
      <c r="L55" s="44">
        <v>0</v>
      </c>
      <c r="M55" s="44">
        <v>0</v>
      </c>
      <c r="N55" s="44">
        <v>0</v>
      </c>
      <c r="O55" s="44">
        <v>0</v>
      </c>
      <c r="P55" s="44">
        <v>0</v>
      </c>
      <c r="Q55" s="44">
        <v>0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8">
        <v>13.5</v>
      </c>
      <c r="AH55" s="46">
        <f t="shared" si="2"/>
        <v>10.9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5.3</v>
      </c>
      <c r="Q57" s="44">
        <v>5.3</v>
      </c>
      <c r="R57" s="44">
        <v>5.3</v>
      </c>
      <c r="S57" s="44">
        <v>5.3</v>
      </c>
      <c r="T57" s="44">
        <v>5.3</v>
      </c>
      <c r="U57" s="44">
        <v>5.3</v>
      </c>
      <c r="V57" s="44">
        <v>5.3</v>
      </c>
      <c r="W57" s="44">
        <v>5.3</v>
      </c>
      <c r="X57" s="44">
        <v>5.3</v>
      </c>
      <c r="Y57" s="44">
        <v>5.3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5.3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2.9</v>
      </c>
      <c r="C58" s="44">
        <v>2.9</v>
      </c>
      <c r="D58" s="44">
        <v>2.9</v>
      </c>
      <c r="E58" s="44">
        <v>2.9</v>
      </c>
      <c r="F58" s="44">
        <v>2.9</v>
      </c>
      <c r="G58" s="44">
        <v>2.9</v>
      </c>
      <c r="H58" s="44">
        <v>2.9</v>
      </c>
      <c r="I58" s="44">
        <v>2.9</v>
      </c>
      <c r="J58" s="44">
        <v>2.9</v>
      </c>
      <c r="K58" s="44">
        <v>2.9</v>
      </c>
      <c r="L58" s="44">
        <v>2.9</v>
      </c>
      <c r="M58" s="44">
        <v>2.9</v>
      </c>
      <c r="N58" s="44">
        <v>2.9</v>
      </c>
      <c r="O58" s="44">
        <v>2.9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3.2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2.9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0.2</v>
      </c>
      <c r="C59" s="44">
        <v>0.2</v>
      </c>
      <c r="D59" s="44">
        <v>0.2</v>
      </c>
      <c r="E59" s="44">
        <v>0.2</v>
      </c>
      <c r="F59" s="44">
        <v>0.2</v>
      </c>
      <c r="G59" s="44">
        <v>0.2</v>
      </c>
      <c r="H59" s="44">
        <v>0.2</v>
      </c>
      <c r="I59" s="44">
        <v>0.2</v>
      </c>
      <c r="J59" s="44">
        <v>0.2</v>
      </c>
      <c r="K59" s="44">
        <v>0.2</v>
      </c>
      <c r="L59" s="44">
        <v>0.2</v>
      </c>
      <c r="M59" s="44">
        <v>0.2</v>
      </c>
      <c r="N59" s="44">
        <v>0.2</v>
      </c>
      <c r="O59" s="44">
        <v>0.2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2.2000000000000002</v>
      </c>
      <c r="AA59" s="44">
        <v>2.2000000000000002</v>
      </c>
      <c r="AB59" s="44">
        <v>2.2000000000000002</v>
      </c>
      <c r="AC59" s="44">
        <v>2.2000000000000002</v>
      </c>
      <c r="AD59" s="44">
        <v>2.2000000000000002</v>
      </c>
      <c r="AE59" s="44">
        <v>2.2000000000000002</v>
      </c>
      <c r="AF59" s="44">
        <v>2.2000000000000002</v>
      </c>
      <c r="AG59" s="48">
        <v>12</v>
      </c>
      <c r="AH59" s="46">
        <f t="shared" si="2"/>
        <v>2.2000000000000002</v>
      </c>
      <c r="AI59" s="47">
        <f t="shared" si="3"/>
        <v>0.2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7.6</v>
      </c>
      <c r="C60" s="44">
        <v>7.6</v>
      </c>
      <c r="D60" s="44">
        <v>7.6</v>
      </c>
      <c r="E60" s="44">
        <v>7.6</v>
      </c>
      <c r="F60" s="44">
        <v>7.6</v>
      </c>
      <c r="G60" s="44">
        <v>7.6</v>
      </c>
      <c r="H60" s="44">
        <v>7.6</v>
      </c>
      <c r="I60" s="44">
        <v>7.6</v>
      </c>
      <c r="J60" s="44">
        <v>7.6</v>
      </c>
      <c r="K60" s="44">
        <v>7.6</v>
      </c>
      <c r="L60" s="44">
        <v>7.6</v>
      </c>
      <c r="M60" s="44">
        <v>7.6</v>
      </c>
      <c r="N60" s="44">
        <v>7.6</v>
      </c>
      <c r="O60" s="44">
        <v>7.6</v>
      </c>
      <c r="P60" s="44">
        <v>7.6</v>
      </c>
      <c r="Q60" s="44">
        <v>7.6</v>
      </c>
      <c r="R60" s="44">
        <v>7.6</v>
      </c>
      <c r="S60" s="44">
        <v>7.6</v>
      </c>
      <c r="T60" s="44">
        <v>7.6</v>
      </c>
      <c r="U60" s="44">
        <v>7.6</v>
      </c>
      <c r="V60" s="44">
        <v>7.6</v>
      </c>
      <c r="W60" s="44">
        <v>7.6</v>
      </c>
      <c r="X60" s="44">
        <v>7.6</v>
      </c>
      <c r="Y60" s="44">
        <v>7.6</v>
      </c>
      <c r="Z60" s="44">
        <v>7.6</v>
      </c>
      <c r="AA60" s="44">
        <v>7.6</v>
      </c>
      <c r="AB60" s="44">
        <v>7.6</v>
      </c>
      <c r="AC60" s="44">
        <v>7.6</v>
      </c>
      <c r="AD60" s="44">
        <v>7.6</v>
      </c>
      <c r="AE60" s="44">
        <v>7.6</v>
      </c>
      <c r="AF60" s="44">
        <v>7.6</v>
      </c>
      <c r="AG60" s="48">
        <v>12</v>
      </c>
      <c r="AH60" s="46">
        <f t="shared" si="2"/>
        <v>7.6</v>
      </c>
      <c r="AI60" s="47">
        <f t="shared" si="3"/>
        <v>7.6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5.2</v>
      </c>
      <c r="C61" s="44">
        <v>5.2</v>
      </c>
      <c r="D61" s="44">
        <v>5.2</v>
      </c>
      <c r="E61" s="44">
        <v>5.2</v>
      </c>
      <c r="F61" s="44">
        <v>5.2</v>
      </c>
      <c r="G61" s="44">
        <v>5.2</v>
      </c>
      <c r="H61" s="44">
        <v>5.2</v>
      </c>
      <c r="I61" s="44">
        <v>5.2</v>
      </c>
      <c r="J61" s="44">
        <v>5.2</v>
      </c>
      <c r="K61" s="44">
        <v>5.2</v>
      </c>
      <c r="L61" s="44">
        <v>5.2</v>
      </c>
      <c r="M61" s="44">
        <v>5.2</v>
      </c>
      <c r="N61" s="44">
        <v>5.2</v>
      </c>
      <c r="O61" s="44">
        <v>5.2</v>
      </c>
      <c r="P61" s="44">
        <v>12.5</v>
      </c>
      <c r="Q61" s="44">
        <v>12.5</v>
      </c>
      <c r="R61" s="44">
        <v>12.5</v>
      </c>
      <c r="S61" s="44">
        <v>12.5</v>
      </c>
      <c r="T61" s="44">
        <v>12.5</v>
      </c>
      <c r="U61" s="44">
        <v>12.5</v>
      </c>
      <c r="V61" s="44">
        <v>12.5</v>
      </c>
      <c r="W61" s="44">
        <v>12.5</v>
      </c>
      <c r="X61" s="44">
        <v>12.5</v>
      </c>
      <c r="Y61" s="44">
        <v>12.5</v>
      </c>
      <c r="Z61" s="44">
        <v>14.1</v>
      </c>
      <c r="AA61" s="44">
        <v>14.1</v>
      </c>
      <c r="AB61" s="44">
        <v>14.1</v>
      </c>
      <c r="AC61" s="44">
        <v>14.1</v>
      </c>
      <c r="AD61" s="44">
        <v>14.1</v>
      </c>
      <c r="AE61" s="44">
        <v>14.1</v>
      </c>
      <c r="AF61" s="44">
        <v>14.1</v>
      </c>
      <c r="AG61" s="48">
        <v>12</v>
      </c>
      <c r="AH61" s="46">
        <f t="shared" si="2"/>
        <v>14.1</v>
      </c>
      <c r="AI61" s="47">
        <f t="shared" si="3"/>
        <v>5.2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</v>
      </c>
      <c r="C63" s="44">
        <v>4</v>
      </c>
      <c r="D63" s="44">
        <v>4</v>
      </c>
      <c r="E63" s="44">
        <v>4</v>
      </c>
      <c r="F63" s="44">
        <v>4</v>
      </c>
      <c r="G63" s="44">
        <v>4</v>
      </c>
      <c r="H63" s="44">
        <v>4</v>
      </c>
      <c r="I63" s="44">
        <v>4</v>
      </c>
      <c r="J63" s="44">
        <v>4</v>
      </c>
      <c r="K63" s="44">
        <v>4</v>
      </c>
      <c r="L63" s="44">
        <v>4</v>
      </c>
      <c r="M63" s="44">
        <v>4</v>
      </c>
      <c r="N63" s="44">
        <v>4</v>
      </c>
      <c r="O63" s="44">
        <v>4</v>
      </c>
      <c r="P63" s="44">
        <v>4</v>
      </c>
      <c r="Q63" s="44">
        <v>4</v>
      </c>
      <c r="R63" s="44">
        <v>4</v>
      </c>
      <c r="S63" s="44">
        <v>4</v>
      </c>
      <c r="T63" s="44">
        <v>4</v>
      </c>
      <c r="U63" s="44">
        <v>4</v>
      </c>
      <c r="V63" s="44">
        <v>4</v>
      </c>
      <c r="W63" s="44">
        <v>4</v>
      </c>
      <c r="X63" s="44">
        <v>4</v>
      </c>
      <c r="Y63" s="44">
        <v>4</v>
      </c>
      <c r="Z63" s="44">
        <v>4.4000000000000004</v>
      </c>
      <c r="AA63" s="44">
        <v>4.4000000000000004</v>
      </c>
      <c r="AB63" s="44">
        <v>4.4000000000000004</v>
      </c>
      <c r="AC63" s="44">
        <v>4.4000000000000004</v>
      </c>
      <c r="AD63" s="44">
        <v>4.4000000000000004</v>
      </c>
      <c r="AE63" s="44">
        <v>4.4000000000000004</v>
      </c>
      <c r="AF63" s="44">
        <v>4.4000000000000004</v>
      </c>
      <c r="AG63" s="48">
        <v>11</v>
      </c>
      <c r="AH63" s="46">
        <f t="shared" si="2"/>
        <v>4.4000000000000004</v>
      </c>
      <c r="AI63" s="47">
        <f t="shared" si="3"/>
        <v>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3.8</v>
      </c>
      <c r="C64" s="44">
        <v>3.8</v>
      </c>
      <c r="D64" s="44">
        <v>3.8</v>
      </c>
      <c r="E64" s="44">
        <v>3.8</v>
      </c>
      <c r="F64" s="44">
        <v>3.8</v>
      </c>
      <c r="G64" s="44">
        <v>3.8</v>
      </c>
      <c r="H64" s="44">
        <v>3.8</v>
      </c>
      <c r="I64" s="44">
        <v>3.8</v>
      </c>
      <c r="J64" s="44">
        <v>3.8</v>
      </c>
      <c r="K64" s="44">
        <v>3.8</v>
      </c>
      <c r="L64" s="44">
        <v>3.8</v>
      </c>
      <c r="M64" s="44">
        <v>3.8</v>
      </c>
      <c r="N64" s="44">
        <v>3.8</v>
      </c>
      <c r="O64" s="44">
        <v>3.8</v>
      </c>
      <c r="P64" s="44">
        <v>3.8</v>
      </c>
      <c r="Q64" s="44">
        <v>3.8</v>
      </c>
      <c r="R64" s="44">
        <v>3.8</v>
      </c>
      <c r="S64" s="44">
        <v>3.8</v>
      </c>
      <c r="T64" s="44">
        <v>3.8</v>
      </c>
      <c r="U64" s="44">
        <v>3.8</v>
      </c>
      <c r="V64" s="44">
        <v>3.8</v>
      </c>
      <c r="W64" s="44">
        <v>3.8</v>
      </c>
      <c r="X64" s="44">
        <v>3.8</v>
      </c>
      <c r="Y64" s="44">
        <v>3.8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3.8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2.6</v>
      </c>
      <c r="AA65" s="44">
        <v>2.6</v>
      </c>
      <c r="AB65" s="44">
        <v>2.6</v>
      </c>
      <c r="AC65" s="44">
        <v>2.6</v>
      </c>
      <c r="AD65" s="44">
        <v>2.6</v>
      </c>
      <c r="AE65" s="44">
        <v>2.6</v>
      </c>
      <c r="AF65" s="44">
        <v>2.6</v>
      </c>
      <c r="AG65" s="48">
        <v>10.7</v>
      </c>
      <c r="AH65" s="46">
        <f t="shared" si="2"/>
        <v>2.6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3.2</v>
      </c>
      <c r="C66" s="44">
        <v>3.2</v>
      </c>
      <c r="D66" s="44">
        <v>3.2</v>
      </c>
      <c r="E66" s="44">
        <v>3.2</v>
      </c>
      <c r="F66" s="44">
        <v>3.2</v>
      </c>
      <c r="G66" s="44">
        <v>3.2</v>
      </c>
      <c r="H66" s="44">
        <v>3.2</v>
      </c>
      <c r="I66" s="44">
        <v>3.2</v>
      </c>
      <c r="J66" s="44">
        <v>3.2</v>
      </c>
      <c r="K66" s="44">
        <v>3.2</v>
      </c>
      <c r="L66" s="44">
        <v>3.2</v>
      </c>
      <c r="M66" s="44">
        <v>3.2</v>
      </c>
      <c r="N66" s="44">
        <v>3.2</v>
      </c>
      <c r="O66" s="44">
        <v>3.2</v>
      </c>
      <c r="P66" s="44">
        <v>3.2</v>
      </c>
      <c r="Q66" s="44">
        <v>3.2</v>
      </c>
      <c r="R66" s="44">
        <v>3.2</v>
      </c>
      <c r="S66" s="44">
        <v>3.2</v>
      </c>
      <c r="T66" s="44">
        <v>3.2</v>
      </c>
      <c r="U66" s="44">
        <v>3.2</v>
      </c>
      <c r="V66" s="44">
        <v>3.2</v>
      </c>
      <c r="W66" s="44">
        <v>3.2</v>
      </c>
      <c r="X66" s="44">
        <v>3.2</v>
      </c>
      <c r="Y66" s="44">
        <v>3.2</v>
      </c>
      <c r="Z66" s="44">
        <v>3.2</v>
      </c>
      <c r="AA66" s="44">
        <v>3.2</v>
      </c>
      <c r="AB66" s="44">
        <v>3.2</v>
      </c>
      <c r="AC66" s="44">
        <v>3.2</v>
      </c>
      <c r="AD66" s="44">
        <v>3.2</v>
      </c>
      <c r="AE66" s="44">
        <v>3.2</v>
      </c>
      <c r="AF66" s="44">
        <v>3.2</v>
      </c>
      <c r="AG66" s="62">
        <v>10.3</v>
      </c>
      <c r="AH66" s="46">
        <f t="shared" si="2"/>
        <v>3.2</v>
      </c>
      <c r="AI66" s="47">
        <f t="shared" si="3"/>
        <v>3.2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4.4000000000000004</v>
      </c>
      <c r="C67" s="44">
        <v>4.4000000000000004</v>
      </c>
      <c r="D67" s="44">
        <v>4.4000000000000004</v>
      </c>
      <c r="E67" s="44">
        <v>4.4000000000000004</v>
      </c>
      <c r="F67" s="44">
        <v>4.4000000000000004</v>
      </c>
      <c r="G67" s="44">
        <v>4.4000000000000004</v>
      </c>
      <c r="H67" s="44">
        <v>4.4000000000000004</v>
      </c>
      <c r="I67" s="44">
        <v>4.4000000000000004</v>
      </c>
      <c r="J67" s="44">
        <v>4.4000000000000004</v>
      </c>
      <c r="K67" s="44">
        <v>4.4000000000000004</v>
      </c>
      <c r="L67" s="44">
        <v>4.4000000000000004</v>
      </c>
      <c r="M67" s="44">
        <v>4.4000000000000004</v>
      </c>
      <c r="N67" s="44">
        <v>4.4000000000000004</v>
      </c>
      <c r="O67" s="44">
        <v>4.4000000000000004</v>
      </c>
      <c r="P67" s="44">
        <v>4.4000000000000004</v>
      </c>
      <c r="Q67" s="44">
        <v>4.4000000000000004</v>
      </c>
      <c r="R67" s="44">
        <v>4.4000000000000004</v>
      </c>
      <c r="S67" s="44">
        <v>4.4000000000000004</v>
      </c>
      <c r="T67" s="44">
        <v>4.4000000000000004</v>
      </c>
      <c r="U67" s="44">
        <v>4.4000000000000004</v>
      </c>
      <c r="V67" s="44">
        <v>4.4000000000000004</v>
      </c>
      <c r="W67" s="44">
        <v>4.4000000000000004</v>
      </c>
      <c r="X67" s="44">
        <v>4.4000000000000004</v>
      </c>
      <c r="Y67" s="44">
        <v>4.4000000000000004</v>
      </c>
      <c r="Z67" s="44">
        <v>4.8</v>
      </c>
      <c r="AA67" s="44">
        <v>4.8</v>
      </c>
      <c r="AB67" s="44">
        <v>4.8</v>
      </c>
      <c r="AC67" s="44">
        <v>4.8</v>
      </c>
      <c r="AD67" s="44">
        <v>4.8</v>
      </c>
      <c r="AE67" s="44">
        <v>4.8</v>
      </c>
      <c r="AF67" s="44">
        <v>4.8</v>
      </c>
      <c r="AG67" s="61">
        <v>10</v>
      </c>
      <c r="AH67" s="46">
        <f t="shared" si="2"/>
        <v>4.8</v>
      </c>
      <c r="AI67" s="47">
        <f t="shared" si="3"/>
        <v>4.4000000000000004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200</v>
      </c>
      <c r="AK69" s="49"/>
    </row>
    <row r="70" spans="1:88" ht="15.75" thickBot="1">
      <c r="A70" s="67" t="s">
        <v>89</v>
      </c>
      <c r="B70" s="66">
        <f>38.8+42.5</f>
        <v>81.3</v>
      </c>
      <c r="C70" s="66">
        <f>38.8+42.5</f>
        <v>81.3</v>
      </c>
      <c r="D70" s="66">
        <f>38.8+42.5</f>
        <v>81.3</v>
      </c>
      <c r="E70" s="66">
        <f>38.8+42.5</f>
        <v>81.3</v>
      </c>
      <c r="F70" s="66">
        <f>38.8+42.5</f>
        <v>81.3</v>
      </c>
      <c r="G70" s="66">
        <f>38.7+43.9</f>
        <v>82.6</v>
      </c>
      <c r="H70" s="68">
        <f t="shared" ref="H70:T70" si="20">31.56+35.6</f>
        <v>67.16</v>
      </c>
      <c r="I70" s="68">
        <f t="shared" si="20"/>
        <v>67.16</v>
      </c>
      <c r="J70" s="68">
        <f t="shared" si="20"/>
        <v>67.16</v>
      </c>
      <c r="K70" s="68">
        <f t="shared" si="20"/>
        <v>67.16</v>
      </c>
      <c r="L70" s="68">
        <f t="shared" si="20"/>
        <v>67.16</v>
      </c>
      <c r="M70" s="68">
        <f t="shared" si="20"/>
        <v>67.16</v>
      </c>
      <c r="N70" s="68">
        <f t="shared" si="20"/>
        <v>67.16</v>
      </c>
      <c r="O70" s="68">
        <f t="shared" si="20"/>
        <v>67.16</v>
      </c>
      <c r="P70" s="68">
        <f t="shared" si="20"/>
        <v>67.16</v>
      </c>
      <c r="Q70" s="68">
        <f t="shared" si="20"/>
        <v>67.16</v>
      </c>
      <c r="R70" s="68">
        <f t="shared" si="20"/>
        <v>67.16</v>
      </c>
      <c r="S70" s="68">
        <f t="shared" si="20"/>
        <v>67.16</v>
      </c>
      <c r="T70" s="68">
        <f t="shared" si="20"/>
        <v>67.16</v>
      </c>
      <c r="U70" s="68">
        <f>31.56+35.6</f>
        <v>67.16</v>
      </c>
      <c r="V70" s="68">
        <f>31.56+35.6</f>
        <v>67.16</v>
      </c>
      <c r="W70" s="68">
        <f>31.56+35.6</f>
        <v>67.16</v>
      </c>
      <c r="X70" s="68">
        <f>31.56+35.6</f>
        <v>67.16</v>
      </c>
      <c r="Y70" s="68">
        <f>31.56+35.6</f>
        <v>67.16</v>
      </c>
      <c r="Z70" s="66">
        <v>68.400000000000006</v>
      </c>
      <c r="AA70" s="66">
        <v>68.400000000000006</v>
      </c>
      <c r="AB70" s="66">
        <v>68.400000000000006</v>
      </c>
      <c r="AC70" s="66">
        <v>91</v>
      </c>
      <c r="AD70" s="66">
        <v>91</v>
      </c>
      <c r="AE70" s="66">
        <v>91</v>
      </c>
      <c r="AF70" s="66">
        <v>97.6</v>
      </c>
      <c r="AG70" s="64">
        <v>240</v>
      </c>
      <c r="AH70" s="46">
        <f t="shared" si="2"/>
        <v>97.6</v>
      </c>
      <c r="AI70" s="47">
        <f t="shared" si="3"/>
        <v>67.16</v>
      </c>
      <c r="AK70" s="49"/>
    </row>
    <row r="71" spans="1:88" ht="15.75" thickBot="1">
      <c r="A71" s="69" t="s">
        <v>90</v>
      </c>
      <c r="B71" s="70">
        <f>SUM(B11:B69)</f>
        <v>842.50000000000023</v>
      </c>
      <c r="C71" s="70">
        <f>SUM(C11:C69)</f>
        <v>842.50000000000023</v>
      </c>
      <c r="D71" s="70">
        <f>SUM(D11:D69)</f>
        <v>842.50000000000023</v>
      </c>
      <c r="E71" s="70">
        <f>SUM(E11:E69)</f>
        <v>842.50000000000023</v>
      </c>
      <c r="F71" s="70">
        <f>SUM(F11:F69)</f>
        <v>842.50000000000023</v>
      </c>
      <c r="G71" s="70">
        <f t="shared" ref="G71:AG71" si="21">SUM(G11:G69)</f>
        <v>852.20000000000027</v>
      </c>
      <c r="H71" s="70">
        <f t="shared" si="21"/>
        <v>816.8000000000003</v>
      </c>
      <c r="I71" s="70">
        <f t="shared" si="21"/>
        <v>814.40000000000032</v>
      </c>
      <c r="J71" s="70">
        <f t="shared" si="21"/>
        <v>814.40000000000032</v>
      </c>
      <c r="K71" s="70">
        <f t="shared" si="21"/>
        <v>770.00000000000011</v>
      </c>
      <c r="L71" s="70">
        <f t="shared" si="21"/>
        <v>770.00000000000011</v>
      </c>
      <c r="M71" s="70">
        <f>SUM(M11:M69)</f>
        <v>770.00000000000011</v>
      </c>
      <c r="N71" s="70">
        <f>SUM(N11:N69)</f>
        <v>766.20000000000016</v>
      </c>
      <c r="O71" s="70">
        <f>SUM(O11:O69)</f>
        <v>766.20000000000016</v>
      </c>
      <c r="P71" s="70">
        <f>SUM(P11:P69)</f>
        <v>848.2</v>
      </c>
      <c r="Q71" s="70">
        <f>SUM(Q11:Q69)</f>
        <v>848.2</v>
      </c>
      <c r="R71" s="70">
        <f t="shared" si="21"/>
        <v>848.2</v>
      </c>
      <c r="S71" s="70">
        <f t="shared" si="21"/>
        <v>848.2</v>
      </c>
      <c r="T71" s="70">
        <f t="shared" si="21"/>
        <v>848.2</v>
      </c>
      <c r="U71" s="70">
        <f>SUM(U11:U69)</f>
        <v>865.7</v>
      </c>
      <c r="V71" s="70">
        <f>SUM(V11:V69)</f>
        <v>865.7</v>
      </c>
      <c r="W71" s="70">
        <f>SUM(W11:W69)</f>
        <v>865.7</v>
      </c>
      <c r="X71" s="70">
        <f t="shared" si="21"/>
        <v>865.7</v>
      </c>
      <c r="Y71" s="70">
        <f t="shared" si="21"/>
        <v>865.7</v>
      </c>
      <c r="Z71" s="70">
        <f t="shared" si="21"/>
        <v>977.24</v>
      </c>
      <c r="AA71" s="70">
        <f t="shared" ref="AA71:AF71" si="22">SUM(AA11:AA69)</f>
        <v>977.24</v>
      </c>
      <c r="AB71" s="70">
        <f t="shared" si="22"/>
        <v>977.24</v>
      </c>
      <c r="AC71" s="70">
        <f t="shared" si="22"/>
        <v>977.24</v>
      </c>
      <c r="AD71" s="70">
        <f t="shared" si="22"/>
        <v>977.24</v>
      </c>
      <c r="AE71" s="70">
        <f t="shared" si="22"/>
        <v>977.24</v>
      </c>
      <c r="AF71" s="70">
        <f t="shared" si="22"/>
        <v>977.24</v>
      </c>
      <c r="AG71" s="70">
        <f t="shared" si="21"/>
        <v>1812.2049999999999</v>
      </c>
      <c r="AH71" s="46">
        <f t="shared" si="2"/>
        <v>977.24</v>
      </c>
      <c r="AI71" s="47">
        <f t="shared" si="3"/>
        <v>766.20000000000016</v>
      </c>
      <c r="AK71" s="49"/>
    </row>
    <row r="72" spans="1:88">
      <c r="A72" s="71" t="s">
        <v>91</v>
      </c>
      <c r="B72" s="44">
        <v>144.80000000000001</v>
      </c>
      <c r="C72" s="44">
        <v>126.4</v>
      </c>
      <c r="D72" s="44">
        <v>126.4</v>
      </c>
      <c r="E72" s="44">
        <v>126.4</v>
      </c>
      <c r="F72" s="44">
        <v>126.4</v>
      </c>
      <c r="G72" s="44">
        <v>140</v>
      </c>
      <c r="H72" s="44">
        <v>153.4</v>
      </c>
      <c r="I72" s="44">
        <v>200</v>
      </c>
      <c r="J72" s="44">
        <v>180.7</v>
      </c>
      <c r="K72" s="44">
        <v>180.9</v>
      </c>
      <c r="L72" s="44">
        <v>180.9</v>
      </c>
      <c r="M72" s="44">
        <v>20.100000000000001</v>
      </c>
      <c r="N72" s="44">
        <v>76.3</v>
      </c>
      <c r="O72" s="44">
        <v>0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170</v>
      </c>
      <c r="W72" s="44">
        <v>170</v>
      </c>
      <c r="X72" s="44">
        <v>170</v>
      </c>
      <c r="Y72" s="44">
        <v>407</v>
      </c>
      <c r="Z72" s="44">
        <v>458</v>
      </c>
      <c r="AA72" s="44">
        <v>458</v>
      </c>
      <c r="AB72" s="44">
        <v>404.2</v>
      </c>
      <c r="AC72" s="44">
        <v>374</v>
      </c>
      <c r="AD72" s="44">
        <v>380.1</v>
      </c>
      <c r="AE72" s="44">
        <v>291.8</v>
      </c>
      <c r="AF72" s="44">
        <v>201</v>
      </c>
      <c r="AG72" s="61">
        <v>456</v>
      </c>
      <c r="AH72" s="46">
        <f t="shared" si="2"/>
        <v>458</v>
      </c>
      <c r="AI72" s="47">
        <f t="shared" si="3"/>
        <v>0</v>
      </c>
      <c r="AK72" s="49"/>
    </row>
    <row r="73" spans="1:88">
      <c r="A73" s="72" t="s">
        <v>92</v>
      </c>
      <c r="B73" s="43">
        <v>63.9</v>
      </c>
      <c r="C73" s="43">
        <v>57.8</v>
      </c>
      <c r="D73" s="43">
        <v>57.8</v>
      </c>
      <c r="E73" s="43">
        <v>57.8</v>
      </c>
      <c r="F73" s="43">
        <v>57.8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53.9</v>
      </c>
      <c r="N73" s="43">
        <v>51.9</v>
      </c>
      <c r="O73" s="43">
        <v>51.9</v>
      </c>
      <c r="P73" s="43">
        <v>50</v>
      </c>
      <c r="Q73" s="43">
        <v>48</v>
      </c>
      <c r="R73" s="43">
        <v>48</v>
      </c>
      <c r="S73" s="43">
        <v>52</v>
      </c>
      <c r="T73" s="43">
        <v>52</v>
      </c>
      <c r="U73" s="43">
        <v>46</v>
      </c>
      <c r="V73" s="43">
        <v>46</v>
      </c>
      <c r="W73" s="43">
        <v>46</v>
      </c>
      <c r="X73" s="43">
        <v>46</v>
      </c>
      <c r="Y73" s="43">
        <v>46</v>
      </c>
      <c r="Z73" s="43">
        <v>64</v>
      </c>
      <c r="AA73" s="43">
        <v>64</v>
      </c>
      <c r="AB73" s="43">
        <v>64</v>
      </c>
      <c r="AC73" s="43">
        <v>64</v>
      </c>
      <c r="AD73" s="43">
        <v>64</v>
      </c>
      <c r="AE73" s="43">
        <v>64</v>
      </c>
      <c r="AF73" s="43">
        <v>64</v>
      </c>
      <c r="AG73" s="64">
        <v>111</v>
      </c>
      <c r="AH73" s="46">
        <f t="shared" si="2"/>
        <v>64</v>
      </c>
      <c r="AI73" s="47">
        <f t="shared" si="3"/>
        <v>46</v>
      </c>
      <c r="AK73" s="49"/>
    </row>
    <row r="74" spans="1:88">
      <c r="A74" s="73" t="s">
        <v>93</v>
      </c>
      <c r="B74" s="43">
        <v>27.4</v>
      </c>
      <c r="C74" s="43">
        <v>28.6</v>
      </c>
      <c r="D74" s="43">
        <v>28.6</v>
      </c>
      <c r="E74" s="43">
        <v>28.6</v>
      </c>
      <c r="F74" s="43">
        <v>28.6</v>
      </c>
      <c r="G74" s="43">
        <v>29.7</v>
      </c>
      <c r="H74" s="43">
        <v>29.7</v>
      </c>
      <c r="I74" s="43">
        <v>29.7</v>
      </c>
      <c r="J74" s="43">
        <v>29.7</v>
      </c>
      <c r="K74" s="43">
        <v>29.7</v>
      </c>
      <c r="L74" s="43">
        <v>29.7</v>
      </c>
      <c r="M74" s="43">
        <v>29.7</v>
      </c>
      <c r="N74" s="43">
        <v>29.7</v>
      </c>
      <c r="O74" s="43">
        <v>29.7</v>
      </c>
      <c r="P74" s="43">
        <v>26.8</v>
      </c>
      <c r="Q74" s="43">
        <v>29.1</v>
      </c>
      <c r="R74" s="43">
        <v>29.1</v>
      </c>
      <c r="S74" s="43">
        <v>29.1</v>
      </c>
      <c r="T74" s="43">
        <v>29.1</v>
      </c>
      <c r="U74" s="43">
        <v>27.1</v>
      </c>
      <c r="V74" s="43">
        <v>27.1</v>
      </c>
      <c r="W74" s="43">
        <v>27.1</v>
      </c>
      <c r="X74" s="43">
        <v>27.1</v>
      </c>
      <c r="Y74" s="43">
        <v>27.1</v>
      </c>
      <c r="Z74" s="43">
        <v>26.9</v>
      </c>
      <c r="AA74" s="43">
        <v>26.9</v>
      </c>
      <c r="AB74" s="43">
        <v>27.7</v>
      </c>
      <c r="AC74" s="43">
        <v>27.7</v>
      </c>
      <c r="AD74" s="43">
        <v>27.7</v>
      </c>
      <c r="AE74" s="43">
        <v>27.7</v>
      </c>
      <c r="AF74" s="43">
        <v>27.7</v>
      </c>
      <c r="AG74" s="64">
        <v>60</v>
      </c>
      <c r="AH74" s="46">
        <f t="shared" si="2"/>
        <v>29.7</v>
      </c>
      <c r="AI74" s="47">
        <f t="shared" si="3"/>
        <v>26.8</v>
      </c>
      <c r="AK74" s="49"/>
    </row>
    <row r="75" spans="1:88">
      <c r="A75" s="74" t="s">
        <v>94</v>
      </c>
      <c r="B75" s="43">
        <v>27.6</v>
      </c>
      <c r="C75" s="43">
        <v>23.9</v>
      </c>
      <c r="D75" s="43">
        <v>23.9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23.9</v>
      </c>
      <c r="L75" s="43">
        <v>23.9</v>
      </c>
      <c r="M75" s="43">
        <v>23.1</v>
      </c>
      <c r="N75" s="43">
        <v>23.1</v>
      </c>
      <c r="O75" s="43">
        <v>23.1</v>
      </c>
      <c r="P75" s="43">
        <v>22.77</v>
      </c>
      <c r="Q75" s="43">
        <v>20.2</v>
      </c>
      <c r="R75" s="43">
        <v>20.2</v>
      </c>
      <c r="S75" s="43">
        <v>20.2</v>
      </c>
      <c r="T75" s="43">
        <v>20.2</v>
      </c>
      <c r="U75" s="43">
        <v>24</v>
      </c>
      <c r="V75" s="43">
        <v>24</v>
      </c>
      <c r="W75" s="43">
        <v>24</v>
      </c>
      <c r="X75" s="43">
        <v>24</v>
      </c>
      <c r="Y75" s="43">
        <v>24</v>
      </c>
      <c r="Z75" s="43">
        <v>29.5</v>
      </c>
      <c r="AA75" s="43">
        <v>29.5</v>
      </c>
      <c r="AB75" s="43">
        <v>29.4</v>
      </c>
      <c r="AC75" s="43">
        <v>29.4</v>
      </c>
      <c r="AD75" s="43">
        <v>29.4</v>
      </c>
      <c r="AE75" s="43">
        <v>29.4</v>
      </c>
      <c r="AF75" s="43">
        <v>29.4</v>
      </c>
      <c r="AG75" s="75">
        <v>42.5</v>
      </c>
      <c r="AH75" s="46">
        <f t="shared" ref="AH75:AH138" si="23">MAX(B75:AF75)</f>
        <v>29.5</v>
      </c>
      <c r="AI75" s="47">
        <f t="shared" ref="AI75:AI138" si="24">MIN(B75:AF75)</f>
        <v>20.2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21.3</v>
      </c>
      <c r="V76" s="43">
        <v>21.3</v>
      </c>
      <c r="W76" s="43">
        <v>21.3</v>
      </c>
      <c r="X76" s="43">
        <v>21.3</v>
      </c>
      <c r="Y76" s="43">
        <v>21.3</v>
      </c>
      <c r="Z76" s="43">
        <v>22.3</v>
      </c>
      <c r="AA76" s="43">
        <v>22.3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3"/>
        <v>22.3</v>
      </c>
      <c r="AI76" s="47">
        <f t="shared" si="24"/>
        <v>21.3</v>
      </c>
      <c r="AK76" s="49"/>
    </row>
    <row r="77" spans="1:88" ht="15.75" thickBot="1">
      <c r="A77" s="76" t="s">
        <v>96</v>
      </c>
      <c r="B77" s="77">
        <v>8.4</v>
      </c>
      <c r="C77" s="77">
        <v>6.9</v>
      </c>
      <c r="D77" s="77">
        <v>6.9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6.9</v>
      </c>
      <c r="O77" s="77">
        <v>6.9</v>
      </c>
      <c r="P77" s="77">
        <v>6.9</v>
      </c>
      <c r="Q77" s="77">
        <v>6.9</v>
      </c>
      <c r="R77" s="77">
        <v>6.9</v>
      </c>
      <c r="S77" s="77">
        <v>6.9</v>
      </c>
      <c r="T77" s="77">
        <v>6.9</v>
      </c>
      <c r="U77" s="77">
        <v>6</v>
      </c>
      <c r="V77" s="77">
        <v>6</v>
      </c>
      <c r="W77" s="77">
        <v>6</v>
      </c>
      <c r="X77" s="77">
        <v>6</v>
      </c>
      <c r="Y77" s="77">
        <v>6</v>
      </c>
      <c r="Z77" s="77">
        <v>9.6999999999999993</v>
      </c>
      <c r="AA77" s="77">
        <v>9.6999999999999993</v>
      </c>
      <c r="AB77" s="77">
        <v>9.6999999999999993</v>
      </c>
      <c r="AC77" s="77">
        <v>9.6999999999999993</v>
      </c>
      <c r="AD77" s="77">
        <v>9.6999999999999993</v>
      </c>
      <c r="AE77" s="77">
        <v>9.6999999999999993</v>
      </c>
      <c r="AF77" s="77">
        <v>9.6999999999999993</v>
      </c>
      <c r="AG77" s="78">
        <v>14.8</v>
      </c>
      <c r="AH77" s="46">
        <f t="shared" si="23"/>
        <v>9.6999999999999993</v>
      </c>
      <c r="AI77" s="47">
        <f t="shared" si="24"/>
        <v>6</v>
      </c>
      <c r="AK77" s="49"/>
    </row>
    <row r="78" spans="1:88" ht="15.75" thickBot="1">
      <c r="A78" s="79" t="s">
        <v>97</v>
      </c>
      <c r="B78" s="70">
        <f>SUM(B72:B77)</f>
        <v>294.3</v>
      </c>
      <c r="C78" s="70">
        <f>SUM(C72:C77)</f>
        <v>265.79999999999995</v>
      </c>
      <c r="D78" s="70">
        <f>SUM(D72:D77)</f>
        <v>265.79999999999995</v>
      </c>
      <c r="E78" s="70">
        <f>SUM(E72:E77)</f>
        <v>265.79999999999995</v>
      </c>
      <c r="F78" s="70">
        <f>SUM(F72:F77)</f>
        <v>265.79999999999995</v>
      </c>
      <c r="G78" s="70">
        <f t="shared" ref="G78:AG78" si="25">SUM(G72:G77)</f>
        <v>278.59999999999997</v>
      </c>
      <c r="H78" s="70">
        <f t="shared" si="25"/>
        <v>291.99999999999994</v>
      </c>
      <c r="I78" s="70">
        <f t="shared" si="25"/>
        <v>338.59999999999997</v>
      </c>
      <c r="J78" s="70">
        <f t="shared" si="25"/>
        <v>319.29999999999995</v>
      </c>
      <c r="K78" s="70">
        <f t="shared" si="25"/>
        <v>319.49999999999994</v>
      </c>
      <c r="L78" s="70">
        <f t="shared" si="25"/>
        <v>319.49999999999994</v>
      </c>
      <c r="M78" s="70">
        <f>SUM(M72:M77)</f>
        <v>155.9</v>
      </c>
      <c r="N78" s="70">
        <f>SUM(N72:N77)</f>
        <v>210.09999999999997</v>
      </c>
      <c r="O78" s="70">
        <f>SUM(O72:O77)</f>
        <v>133.79999999999998</v>
      </c>
      <c r="P78" s="70">
        <f>SUM(P72:P77)</f>
        <v>128.66999999999999</v>
      </c>
      <c r="Q78" s="70">
        <f>SUM(Q72:Q77)</f>
        <v>126.4</v>
      </c>
      <c r="R78" s="70">
        <f t="shared" si="25"/>
        <v>126.4</v>
      </c>
      <c r="S78" s="70">
        <f t="shared" si="25"/>
        <v>130.4</v>
      </c>
      <c r="T78" s="70">
        <f t="shared" si="25"/>
        <v>130.4</v>
      </c>
      <c r="U78" s="70">
        <f t="shared" si="25"/>
        <v>124.39999999999999</v>
      </c>
      <c r="V78" s="70">
        <f>SUM(V72:V77)</f>
        <v>294.40000000000003</v>
      </c>
      <c r="W78" s="70">
        <f>SUM(W72:W77)</f>
        <v>294.40000000000003</v>
      </c>
      <c r="X78" s="70">
        <f t="shared" si="25"/>
        <v>294.40000000000003</v>
      </c>
      <c r="Y78" s="70">
        <f t="shared" si="25"/>
        <v>531.4</v>
      </c>
      <c r="Z78" s="70">
        <f t="shared" si="25"/>
        <v>610.4</v>
      </c>
      <c r="AA78" s="70">
        <f t="shared" ref="AA78:AF78" si="26">SUM(AA72:AA77)</f>
        <v>610.4</v>
      </c>
      <c r="AB78" s="70">
        <f t="shared" si="26"/>
        <v>557.20000000000005</v>
      </c>
      <c r="AC78" s="70">
        <f t="shared" si="26"/>
        <v>527</v>
      </c>
      <c r="AD78" s="70">
        <f t="shared" si="26"/>
        <v>533.1</v>
      </c>
      <c r="AE78" s="70">
        <f t="shared" si="26"/>
        <v>444.79999999999995</v>
      </c>
      <c r="AF78" s="70">
        <f t="shared" si="26"/>
        <v>353.99999999999994</v>
      </c>
      <c r="AG78" s="80">
        <f t="shared" si="25"/>
        <v>706.4</v>
      </c>
      <c r="AH78" s="46">
        <f t="shared" si="23"/>
        <v>610.4</v>
      </c>
      <c r="AI78" s="47">
        <f t="shared" si="24"/>
        <v>124.39999999999999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143.9</v>
      </c>
      <c r="C79" s="44">
        <v>127.5</v>
      </c>
      <c r="D79" s="44">
        <v>122</v>
      </c>
      <c r="E79" s="44">
        <v>97</v>
      </c>
      <c r="F79" s="44">
        <v>72.8</v>
      </c>
      <c r="G79" s="44">
        <v>72.8</v>
      </c>
      <c r="H79" s="44">
        <v>72.8</v>
      </c>
      <c r="I79" s="44">
        <v>80.599999999999994</v>
      </c>
      <c r="J79" s="44">
        <v>80.599999999999994</v>
      </c>
      <c r="K79" s="44">
        <v>80.599999999999994</v>
      </c>
      <c r="L79" s="44">
        <v>80.599999999999994</v>
      </c>
      <c r="M79" s="44">
        <v>72.599999999999994</v>
      </c>
      <c r="N79" s="44">
        <v>72.900000000000006</v>
      </c>
      <c r="O79" s="44">
        <v>30.6</v>
      </c>
      <c r="P79" s="44">
        <v>30.7</v>
      </c>
      <c r="Q79" s="44">
        <v>48.8</v>
      </c>
      <c r="R79" s="44">
        <v>48.8</v>
      </c>
      <c r="S79" s="44">
        <v>48.8</v>
      </c>
      <c r="T79" s="44">
        <v>48.8</v>
      </c>
      <c r="U79" s="44">
        <v>48.8</v>
      </c>
      <c r="V79" s="44">
        <v>32.6</v>
      </c>
      <c r="W79" s="44">
        <v>49.1</v>
      </c>
      <c r="X79" s="44">
        <v>90.5</v>
      </c>
      <c r="Y79" s="44">
        <v>144</v>
      </c>
      <c r="Z79" s="44">
        <v>144.69999999999999</v>
      </c>
      <c r="AA79" s="44">
        <v>144.69999999999999</v>
      </c>
      <c r="AB79" s="44">
        <v>144.69999999999999</v>
      </c>
      <c r="AC79" s="44">
        <v>144.69999999999999</v>
      </c>
      <c r="AD79" s="44">
        <v>121</v>
      </c>
      <c r="AE79" s="44">
        <v>97.1</v>
      </c>
      <c r="AF79" s="44">
        <v>97.1</v>
      </c>
      <c r="AG79" s="61">
        <v>144</v>
      </c>
      <c r="AH79" s="46">
        <f t="shared" si="23"/>
        <v>144.69999999999999</v>
      </c>
      <c r="AI79" s="47">
        <f t="shared" si="24"/>
        <v>30.6</v>
      </c>
      <c r="AK79" s="49"/>
      <c r="AY79" s="1" t="s">
        <v>99</v>
      </c>
      <c r="AZ79" s="82">
        <f>ROUND(C97,0)</f>
        <v>88</v>
      </c>
      <c r="BA79" s="81">
        <f t="shared" ref="BA79:BD83" si="27">D97</f>
        <v>-7.7</v>
      </c>
      <c r="BB79" s="81">
        <f t="shared" si="27"/>
        <v>-31</v>
      </c>
      <c r="BC79" s="81">
        <f t="shared" si="27"/>
        <v>28</v>
      </c>
      <c r="BD79" s="81">
        <f t="shared" si="27"/>
        <v>52</v>
      </c>
      <c r="BE79" s="82">
        <f>I97</f>
        <v>-42.9</v>
      </c>
      <c r="BF79" s="82">
        <f>K97</f>
        <v>143.30000000000001</v>
      </c>
      <c r="BG79" s="82">
        <f t="shared" ref="BG79:BP83" si="28">M97</f>
        <v>394.7</v>
      </c>
      <c r="BH79" s="82">
        <f t="shared" si="28"/>
        <v>284.8</v>
      </c>
      <c r="BI79" s="82">
        <f t="shared" si="28"/>
        <v>387</v>
      </c>
      <c r="BJ79" s="82">
        <f t="shared" si="28"/>
        <v>435.8</v>
      </c>
      <c r="BK79" s="82">
        <f t="shared" si="28"/>
        <v>427.1</v>
      </c>
      <c r="BL79" s="82">
        <f t="shared" si="28"/>
        <v>434</v>
      </c>
      <c r="BM79" s="82">
        <f t="shared" si="28"/>
        <v>393</v>
      </c>
      <c r="BN79" s="82">
        <f t="shared" si="28"/>
        <v>434</v>
      </c>
      <c r="BO79" s="82">
        <f t="shared" si="28"/>
        <v>428.6</v>
      </c>
      <c r="BP79" s="82">
        <f t="shared" si="28"/>
        <v>269</v>
      </c>
      <c r="BQ79" s="82">
        <f>X97</f>
        <v>195</v>
      </c>
      <c r="BR79" s="82">
        <f>Z97</f>
        <v>-55</v>
      </c>
      <c r="BS79" s="81">
        <f>AB97</f>
        <v>-145.30000000000001</v>
      </c>
      <c r="BT79" s="81">
        <f t="shared" ref="BT79:BV83" si="29">AD97</f>
        <v>-103.6</v>
      </c>
      <c r="BU79" s="81">
        <f t="shared" si="29"/>
        <v>-103.5</v>
      </c>
      <c r="BV79" s="81">
        <f t="shared" si="29"/>
        <v>-105.6</v>
      </c>
      <c r="BW79" s="81">
        <f>B97</f>
        <v>91.4</v>
      </c>
    </row>
    <row r="80" spans="1:88">
      <c r="A80" s="63" t="s">
        <v>100</v>
      </c>
      <c r="B80" s="43">
        <v>58.7</v>
      </c>
      <c r="C80" s="43">
        <v>24.7</v>
      </c>
      <c r="D80" s="43">
        <v>24.7</v>
      </c>
      <c r="E80" s="43">
        <v>24.7</v>
      </c>
      <c r="F80" s="43">
        <v>24.7</v>
      </c>
      <c r="G80" s="43">
        <v>24.7</v>
      </c>
      <c r="H80" s="43">
        <v>24.7</v>
      </c>
      <c r="I80" s="43">
        <v>24.7</v>
      </c>
      <c r="J80" s="43">
        <v>35</v>
      </c>
      <c r="K80" s="43">
        <v>35</v>
      </c>
      <c r="L80" s="43">
        <v>35</v>
      </c>
      <c r="M80" s="43">
        <v>24.8</v>
      </c>
      <c r="N80" s="43">
        <v>34.1</v>
      </c>
      <c r="O80" s="43">
        <v>24</v>
      </c>
      <c r="P80" s="43">
        <v>0</v>
      </c>
      <c r="Q80" s="43">
        <v>0</v>
      </c>
      <c r="R80" s="43">
        <v>0</v>
      </c>
      <c r="S80" s="43">
        <v>35</v>
      </c>
      <c r="T80" s="43">
        <v>55</v>
      </c>
      <c r="U80" s="43">
        <v>54.3</v>
      </c>
      <c r="V80" s="43">
        <v>54.3</v>
      </c>
      <c r="W80" s="43">
        <v>0</v>
      </c>
      <c r="X80" s="43">
        <v>0</v>
      </c>
      <c r="Y80" s="43">
        <v>68</v>
      </c>
      <c r="Z80" s="43">
        <v>68.900000000000006</v>
      </c>
      <c r="AA80" s="43">
        <v>68.900000000000006</v>
      </c>
      <c r="AB80" s="43">
        <v>68.599999999999994</v>
      </c>
      <c r="AC80" s="43">
        <v>68.599999999999994</v>
      </c>
      <c r="AD80" s="43">
        <v>68.599999999999994</v>
      </c>
      <c r="AE80" s="43">
        <v>51.7</v>
      </c>
      <c r="AF80" s="43">
        <v>51.8</v>
      </c>
      <c r="AG80" s="64">
        <v>70</v>
      </c>
      <c r="AH80" s="46">
        <f t="shared" si="23"/>
        <v>68.900000000000006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>
      <c r="A81" s="63" t="s">
        <v>102</v>
      </c>
      <c r="B81" s="43">
        <v>69.3</v>
      </c>
      <c r="C81" s="43">
        <v>60.7</v>
      </c>
      <c r="D81" s="43">
        <v>60.7</v>
      </c>
      <c r="E81" s="43">
        <v>60.7</v>
      </c>
      <c r="F81" s="43">
        <v>60.7</v>
      </c>
      <c r="G81" s="43">
        <v>60.7</v>
      </c>
      <c r="H81" s="43">
        <v>60.7</v>
      </c>
      <c r="I81" s="43">
        <v>60.7</v>
      </c>
      <c r="J81" s="43">
        <v>60.7</v>
      </c>
      <c r="K81" s="43">
        <v>60.7</v>
      </c>
      <c r="L81" s="43">
        <v>60.7</v>
      </c>
      <c r="M81" s="43">
        <v>49.9</v>
      </c>
      <c r="N81" s="43">
        <v>49.7</v>
      </c>
      <c r="O81" s="43">
        <v>34.700000000000003</v>
      </c>
      <c r="P81" s="43">
        <v>17.7</v>
      </c>
      <c r="Q81" s="43">
        <v>22.4</v>
      </c>
      <c r="R81" s="43">
        <v>22.4</v>
      </c>
      <c r="S81" s="43">
        <v>22.4</v>
      </c>
      <c r="T81" s="43">
        <v>22.4</v>
      </c>
      <c r="U81" s="43">
        <v>22.6</v>
      </c>
      <c r="V81" s="43">
        <v>22.6</v>
      </c>
      <c r="W81" s="43">
        <v>22.6</v>
      </c>
      <c r="X81" s="43">
        <v>22.6</v>
      </c>
      <c r="Y81" s="43">
        <v>22.6</v>
      </c>
      <c r="Z81" s="43">
        <v>66.7</v>
      </c>
      <c r="AA81" s="43">
        <v>66.7</v>
      </c>
      <c r="AB81" s="43">
        <v>66.5</v>
      </c>
      <c r="AC81" s="43">
        <v>43.8</v>
      </c>
      <c r="AD81" s="43">
        <v>33</v>
      </c>
      <c r="AE81" s="43">
        <v>33</v>
      </c>
      <c r="AF81" s="43">
        <v>33</v>
      </c>
      <c r="AG81" s="64">
        <v>69</v>
      </c>
      <c r="AH81" s="46">
        <f t="shared" si="23"/>
        <v>69.3</v>
      </c>
      <c r="AI81" s="47">
        <f t="shared" si="24"/>
        <v>17.7</v>
      </c>
      <c r="AK81" s="49"/>
      <c r="AL81" s="83"/>
      <c r="AO81" s="83"/>
      <c r="AY81" s="1" t="s">
        <v>103</v>
      </c>
      <c r="AZ81" s="82">
        <f>ROUND(C99,0)</f>
        <v>66</v>
      </c>
      <c r="BA81" s="81">
        <f t="shared" si="27"/>
        <v>62</v>
      </c>
      <c r="BB81" s="81">
        <f t="shared" si="27"/>
        <v>62</v>
      </c>
      <c r="BC81" s="81">
        <f t="shared" si="27"/>
        <v>60</v>
      </c>
      <c r="BD81" s="81">
        <f t="shared" si="27"/>
        <v>60.9</v>
      </c>
      <c r="BE81" s="82">
        <f>I99</f>
        <v>55.1</v>
      </c>
      <c r="BF81" s="82">
        <f>K99</f>
        <v>51.5</v>
      </c>
      <c r="BG81" s="82">
        <f t="shared" si="28"/>
        <v>131.69999999999999</v>
      </c>
      <c r="BH81" s="82">
        <f t="shared" si="28"/>
        <v>143.4</v>
      </c>
      <c r="BI81" s="82">
        <f t="shared" si="28"/>
        <v>134.1</v>
      </c>
      <c r="BJ81" s="82">
        <f t="shared" si="28"/>
        <v>129.4</v>
      </c>
      <c r="BK81" s="82">
        <f t="shared" si="28"/>
        <v>147.80000000000001</v>
      </c>
      <c r="BL81" s="82">
        <f t="shared" si="28"/>
        <v>164</v>
      </c>
      <c r="BM81" s="82">
        <f t="shared" si="28"/>
        <v>146</v>
      </c>
      <c r="BN81" s="82">
        <f t="shared" si="28"/>
        <v>145</v>
      </c>
      <c r="BO81" s="82">
        <f t="shared" si="28"/>
        <v>145.5</v>
      </c>
      <c r="BP81" s="82">
        <f t="shared" si="28"/>
        <v>110.3</v>
      </c>
      <c r="BQ81" s="82">
        <f>X99</f>
        <v>121</v>
      </c>
      <c r="BR81" s="82">
        <f>Z99</f>
        <v>62.1</v>
      </c>
      <c r="BS81" s="81">
        <f>AB99</f>
        <v>2.6</v>
      </c>
      <c r="BT81" s="81">
        <f t="shared" si="29"/>
        <v>23.2</v>
      </c>
      <c r="BU81" s="81">
        <f t="shared" si="29"/>
        <v>24.3</v>
      </c>
      <c r="BV81" s="81">
        <f t="shared" si="29"/>
        <v>23.7</v>
      </c>
      <c r="BW81" s="81">
        <f>B99</f>
        <v>69.7</v>
      </c>
    </row>
    <row r="82" spans="1:75" s="83" customFormat="1">
      <c r="A82" s="63" t="s">
        <v>104</v>
      </c>
      <c r="B82" s="43">
        <v>60</v>
      </c>
      <c r="C82" s="43">
        <v>60</v>
      </c>
      <c r="D82" s="43">
        <v>60</v>
      </c>
      <c r="E82" s="43">
        <v>60</v>
      </c>
      <c r="F82" s="43">
        <v>60</v>
      </c>
      <c r="G82" s="43">
        <v>60</v>
      </c>
      <c r="H82" s="43">
        <v>60</v>
      </c>
      <c r="I82" s="43">
        <v>60</v>
      </c>
      <c r="J82" s="43">
        <v>60</v>
      </c>
      <c r="K82" s="43">
        <v>60</v>
      </c>
      <c r="L82" s="43">
        <v>60</v>
      </c>
      <c r="M82" s="43">
        <v>60</v>
      </c>
      <c r="N82" s="43">
        <v>59.8</v>
      </c>
      <c r="O82" s="43">
        <v>59.8</v>
      </c>
      <c r="P82" s="43">
        <v>59.9</v>
      </c>
      <c r="Q82" s="43">
        <v>59.9</v>
      </c>
      <c r="R82" s="43">
        <v>59.9</v>
      </c>
      <c r="S82" s="43">
        <v>59.9</v>
      </c>
      <c r="T82" s="43">
        <v>59.9</v>
      </c>
      <c r="U82" s="43">
        <v>59.9</v>
      </c>
      <c r="V82" s="43">
        <v>59.9</v>
      </c>
      <c r="W82" s="43">
        <v>59.9</v>
      </c>
      <c r="X82" s="43">
        <v>59.9</v>
      </c>
      <c r="Y82" s="43">
        <v>59.9</v>
      </c>
      <c r="Z82" s="43">
        <v>59.6</v>
      </c>
      <c r="AA82" s="43">
        <v>59.6</v>
      </c>
      <c r="AB82" s="43">
        <v>59.5</v>
      </c>
      <c r="AC82" s="43">
        <v>59.5</v>
      </c>
      <c r="AD82" s="43">
        <v>59.5</v>
      </c>
      <c r="AE82" s="43">
        <v>59.5</v>
      </c>
      <c r="AF82" s="43">
        <v>59.5</v>
      </c>
      <c r="AG82" s="64">
        <v>60</v>
      </c>
      <c r="AH82" s="46">
        <f t="shared" si="23"/>
        <v>60</v>
      </c>
      <c r="AI82" s="47">
        <f t="shared" si="24"/>
        <v>59.5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13.1</v>
      </c>
      <c r="BN82" s="82">
        <f t="shared" si="28"/>
        <v>22.3</v>
      </c>
      <c r="BO82" s="82">
        <f t="shared" si="28"/>
        <v>21.6</v>
      </c>
      <c r="BP82" s="82">
        <f t="shared" si="28"/>
        <v>15</v>
      </c>
      <c r="BQ82" s="82">
        <f>X100</f>
        <v>13</v>
      </c>
      <c r="BR82" s="82">
        <f>Z100</f>
        <v>0</v>
      </c>
      <c r="BS82" s="81">
        <f>AB100</f>
        <v>17.2</v>
      </c>
      <c r="BT82" s="81">
        <f t="shared" si="29"/>
        <v>16.5</v>
      </c>
      <c r="BU82" s="81">
        <f t="shared" si="29"/>
        <v>20.6</v>
      </c>
      <c r="BV82" s="81">
        <f t="shared" si="29"/>
        <v>20.7</v>
      </c>
      <c r="BW82" s="81">
        <f>B100</f>
        <v>0</v>
      </c>
    </row>
    <row r="83" spans="1:75">
      <c r="A83" s="63" t="s">
        <v>106</v>
      </c>
      <c r="B83" s="44">
        <v>23.6</v>
      </c>
      <c r="C83" s="44">
        <v>10.5</v>
      </c>
      <c r="D83" s="44">
        <v>10.5</v>
      </c>
      <c r="E83" s="44">
        <v>10.5</v>
      </c>
      <c r="F83" s="44">
        <v>0</v>
      </c>
      <c r="G83" s="44">
        <v>0</v>
      </c>
      <c r="H83" s="44">
        <v>0</v>
      </c>
      <c r="I83" s="44">
        <v>0</v>
      </c>
      <c r="J83" s="44">
        <v>0</v>
      </c>
      <c r="K83" s="44">
        <v>0</v>
      </c>
      <c r="L83" s="44">
        <v>0</v>
      </c>
      <c r="M83" s="44">
        <v>22</v>
      </c>
      <c r="N83" s="44">
        <v>14.8</v>
      </c>
      <c r="O83" s="44">
        <v>14.77</v>
      </c>
      <c r="P83" s="44">
        <v>10.3</v>
      </c>
      <c r="Q83" s="44">
        <v>13.8</v>
      </c>
      <c r="R83" s="44">
        <v>13.8</v>
      </c>
      <c r="S83" s="44">
        <v>0</v>
      </c>
      <c r="T83" s="44">
        <v>0</v>
      </c>
      <c r="U83" s="44">
        <v>10.8</v>
      </c>
      <c r="V83" s="44">
        <v>10.8</v>
      </c>
      <c r="W83" s="44">
        <v>10.8</v>
      </c>
      <c r="X83" s="44">
        <v>10.8</v>
      </c>
      <c r="Y83" s="44">
        <v>29</v>
      </c>
      <c r="Z83" s="43">
        <v>20.2</v>
      </c>
      <c r="AA83" s="43">
        <v>20.2</v>
      </c>
      <c r="AB83" s="43">
        <v>25</v>
      </c>
      <c r="AC83" s="43">
        <v>28.1</v>
      </c>
      <c r="AD83" s="43">
        <v>28.1</v>
      </c>
      <c r="AE83" s="43">
        <v>28.1</v>
      </c>
      <c r="AF83" s="43">
        <v>28.1</v>
      </c>
      <c r="AG83" s="64">
        <v>30</v>
      </c>
      <c r="AH83" s="46">
        <f t="shared" si="23"/>
        <v>29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49.9</v>
      </c>
      <c r="BH83" s="82">
        <f t="shared" si="28"/>
        <v>57.5</v>
      </c>
      <c r="BI83" s="82">
        <f t="shared" si="28"/>
        <v>61</v>
      </c>
      <c r="BJ83" s="82">
        <f t="shared" si="28"/>
        <v>61.4</v>
      </c>
      <c r="BK83" s="82">
        <f t="shared" si="28"/>
        <v>59.2</v>
      </c>
      <c r="BL83" s="82">
        <f t="shared" si="28"/>
        <v>55.55</v>
      </c>
      <c r="BM83" s="82">
        <f t="shared" si="28"/>
        <v>62.4</v>
      </c>
      <c r="BN83" s="82">
        <f t="shared" si="28"/>
        <v>59.4</v>
      </c>
      <c r="BO83" s="82">
        <f t="shared" si="28"/>
        <v>58.5</v>
      </c>
      <c r="BP83" s="82">
        <f t="shared" si="28"/>
        <v>54</v>
      </c>
      <c r="BQ83" s="82">
        <f>X101</f>
        <v>46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4.7</v>
      </c>
      <c r="N84" s="44">
        <v>7.5</v>
      </c>
      <c r="O84" s="44">
        <v>9.9</v>
      </c>
      <c r="P84" s="44">
        <v>10.9</v>
      </c>
      <c r="Q84" s="44">
        <v>11</v>
      </c>
      <c r="R84" s="44">
        <v>11</v>
      </c>
      <c r="S84" s="44">
        <v>11</v>
      </c>
      <c r="T84" s="44">
        <v>6.5</v>
      </c>
      <c r="U84" s="44">
        <v>3.8</v>
      </c>
      <c r="V84" s="44">
        <v>0</v>
      </c>
      <c r="W84" s="44">
        <v>0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11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11.4</v>
      </c>
      <c r="C85" s="43">
        <v>11.4</v>
      </c>
      <c r="D85" s="43">
        <v>11.4</v>
      </c>
      <c r="E85" s="43">
        <v>11.4</v>
      </c>
      <c r="F85" s="43">
        <v>11.4</v>
      </c>
      <c r="G85" s="43">
        <v>11.4</v>
      </c>
      <c r="H85" s="43">
        <v>11.4</v>
      </c>
      <c r="I85" s="43">
        <v>11.4</v>
      </c>
      <c r="J85" s="43">
        <v>11.4</v>
      </c>
      <c r="K85" s="43">
        <v>11.4</v>
      </c>
      <c r="L85" s="43">
        <v>11.4</v>
      </c>
      <c r="M85" s="43">
        <v>11.4</v>
      </c>
      <c r="N85" s="43">
        <v>11.4</v>
      </c>
      <c r="O85" s="43">
        <v>11.4</v>
      </c>
      <c r="P85" s="43">
        <v>11.4</v>
      </c>
      <c r="Q85" s="43">
        <v>11.4</v>
      </c>
      <c r="R85" s="43">
        <v>11.4</v>
      </c>
      <c r="S85" s="43">
        <v>11.4</v>
      </c>
      <c r="T85" s="43">
        <v>11.4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</v>
      </c>
      <c r="AA85" s="43">
        <v>11</v>
      </c>
      <c r="AB85" s="43">
        <v>11</v>
      </c>
      <c r="AC85" s="43">
        <v>11</v>
      </c>
      <c r="AD85" s="43">
        <v>11</v>
      </c>
      <c r="AE85" s="43">
        <v>11</v>
      </c>
      <c r="AF85" s="43">
        <v>11</v>
      </c>
      <c r="AG85" s="64">
        <v>24</v>
      </c>
      <c r="AH85" s="46">
        <f t="shared" si="23"/>
        <v>11.4</v>
      </c>
      <c r="AI85" s="47">
        <f t="shared" si="24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88</v>
      </c>
      <c r="BA86" s="82">
        <f t="shared" si="31"/>
        <v>-7.7</v>
      </c>
      <c r="BB86" s="82">
        <f t="shared" si="31"/>
        <v>-31</v>
      </c>
      <c r="BC86" s="82">
        <f t="shared" si="31"/>
        <v>28</v>
      </c>
      <c r="BD86" s="82">
        <f t="shared" si="31"/>
        <v>52</v>
      </c>
      <c r="BE86" s="82">
        <f t="shared" si="31"/>
        <v>-42.9</v>
      </c>
      <c r="BF86" s="82">
        <f t="shared" si="31"/>
        <v>143.30000000000001</v>
      </c>
      <c r="BG86" s="82">
        <f t="shared" si="31"/>
        <v>394.7</v>
      </c>
      <c r="BH86" s="82">
        <f t="shared" si="31"/>
        <v>284.8</v>
      </c>
      <c r="BI86" s="82">
        <f t="shared" si="31"/>
        <v>387</v>
      </c>
      <c r="BJ86" s="82">
        <f t="shared" si="31"/>
        <v>435.8</v>
      </c>
      <c r="BK86" s="82">
        <f t="shared" si="31"/>
        <v>427.1</v>
      </c>
      <c r="BL86" s="82">
        <f t="shared" si="31"/>
        <v>434</v>
      </c>
      <c r="BM86" s="82">
        <f t="shared" si="31"/>
        <v>393</v>
      </c>
      <c r="BN86" s="82">
        <f t="shared" si="31"/>
        <v>434</v>
      </c>
      <c r="BO86" s="82">
        <f t="shared" si="31"/>
        <v>428.6</v>
      </c>
      <c r="BP86" s="82">
        <f t="shared" si="31"/>
        <v>269</v>
      </c>
      <c r="BQ86" s="82">
        <f t="shared" si="31"/>
        <v>195</v>
      </c>
      <c r="BR86" s="82">
        <f t="shared" si="31"/>
        <v>-55</v>
      </c>
      <c r="BS86" s="82">
        <f t="shared" si="31"/>
        <v>-145.30000000000001</v>
      </c>
      <c r="BT86" s="82">
        <f t="shared" si="31"/>
        <v>-103.6</v>
      </c>
      <c r="BU86" s="82">
        <f t="shared" si="31"/>
        <v>-103.5</v>
      </c>
      <c r="BV86" s="82">
        <f t="shared" si="31"/>
        <v>-105.6</v>
      </c>
      <c r="BW86" s="82">
        <f t="shared" si="31"/>
        <v>91.4</v>
      </c>
    </row>
    <row r="87" spans="1:75">
      <c r="A87" s="63" t="s">
        <v>112</v>
      </c>
      <c r="B87" s="43">
        <v>9</v>
      </c>
      <c r="C87" s="43">
        <v>9.1999999999999993</v>
      </c>
      <c r="D87" s="43">
        <v>9.1999999999999993</v>
      </c>
      <c r="E87" s="43">
        <v>9.1999999999999993</v>
      </c>
      <c r="F87" s="43">
        <v>9.1999999999999993</v>
      </c>
      <c r="G87" s="43">
        <v>9.1999999999999993</v>
      </c>
      <c r="H87" s="43">
        <v>9.1999999999999993</v>
      </c>
      <c r="I87" s="43">
        <v>9.1999999999999993</v>
      </c>
      <c r="J87" s="43">
        <v>9.1999999999999993</v>
      </c>
      <c r="K87" s="43">
        <v>9.1999999999999993</v>
      </c>
      <c r="L87" s="43">
        <v>9.1999999999999993</v>
      </c>
      <c r="M87" s="43">
        <v>9.1999999999999993</v>
      </c>
      <c r="N87" s="43">
        <v>9.1999999999999993</v>
      </c>
      <c r="O87" s="43">
        <v>9.1999999999999993</v>
      </c>
      <c r="P87" s="43">
        <v>6.7</v>
      </c>
      <c r="Q87" s="43">
        <v>6.7</v>
      </c>
      <c r="R87" s="43">
        <v>6.7</v>
      </c>
      <c r="S87" s="43">
        <v>6.7</v>
      </c>
      <c r="T87" s="43">
        <v>6.7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8.5</v>
      </c>
      <c r="AA87" s="43">
        <v>8.5</v>
      </c>
      <c r="AB87" s="43">
        <v>8.9</v>
      </c>
      <c r="AC87" s="43">
        <v>8.9</v>
      </c>
      <c r="AD87" s="43">
        <v>8.9</v>
      </c>
      <c r="AE87" s="43">
        <v>8.9</v>
      </c>
      <c r="AF87" s="43">
        <v>8.9</v>
      </c>
      <c r="AG87" s="64">
        <v>14.1</v>
      </c>
      <c r="AH87" s="46">
        <f t="shared" si="23"/>
        <v>9.1999999999999993</v>
      </c>
      <c r="AI87" s="47">
        <f t="shared" si="24"/>
        <v>6.7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>
      <c r="A88" s="84" t="s">
        <v>113</v>
      </c>
      <c r="B88" s="43">
        <v>9.1999999999999993</v>
      </c>
      <c r="C88" s="43">
        <v>9.3000000000000007</v>
      </c>
      <c r="D88" s="43">
        <v>9.3000000000000007</v>
      </c>
      <c r="E88" s="43">
        <v>9.3000000000000007</v>
      </c>
      <c r="F88" s="43">
        <v>9.3000000000000007</v>
      </c>
      <c r="G88" s="43">
        <v>9.3000000000000007</v>
      </c>
      <c r="H88" s="43">
        <v>9.3000000000000007</v>
      </c>
      <c r="I88" s="43">
        <v>9.3000000000000007</v>
      </c>
      <c r="J88" s="43">
        <v>9.3000000000000007</v>
      </c>
      <c r="K88" s="43">
        <v>9.3000000000000007</v>
      </c>
      <c r="L88" s="43">
        <v>9.3000000000000007</v>
      </c>
      <c r="M88" s="43">
        <v>8.9</v>
      </c>
      <c r="N88" s="43">
        <v>8.9</v>
      </c>
      <c r="O88" s="43">
        <v>8.9</v>
      </c>
      <c r="P88" s="43">
        <v>7.1</v>
      </c>
      <c r="Q88" s="43">
        <v>7.1</v>
      </c>
      <c r="R88" s="43">
        <v>7.1</v>
      </c>
      <c r="S88" s="43">
        <v>7.1</v>
      </c>
      <c r="T88" s="43">
        <v>7.1</v>
      </c>
      <c r="U88" s="43">
        <v>7.7</v>
      </c>
      <c r="V88" s="43">
        <v>7.7</v>
      </c>
      <c r="W88" s="43">
        <v>7.7</v>
      </c>
      <c r="X88" s="43">
        <v>7.7</v>
      </c>
      <c r="Y88" s="43">
        <v>7.7</v>
      </c>
      <c r="Z88" s="43">
        <v>6.8</v>
      </c>
      <c r="AA88" s="43">
        <v>6.8</v>
      </c>
      <c r="AB88" s="43">
        <v>9.5</v>
      </c>
      <c r="AC88" s="43">
        <v>9.5</v>
      </c>
      <c r="AD88" s="43">
        <v>9.5</v>
      </c>
      <c r="AE88" s="43">
        <v>9.5</v>
      </c>
      <c r="AF88" s="43">
        <v>9.5</v>
      </c>
      <c r="AG88" s="64">
        <v>14</v>
      </c>
      <c r="AH88" s="46">
        <f t="shared" si="23"/>
        <v>9.5</v>
      </c>
      <c r="AI88" s="47">
        <f t="shared" si="24"/>
        <v>6.8</v>
      </c>
      <c r="AK88" s="49"/>
      <c r="AZ88" s="82">
        <f t="shared" si="31"/>
        <v>66</v>
      </c>
      <c r="BA88" s="82">
        <f t="shared" si="31"/>
        <v>62</v>
      </c>
      <c r="BB88" s="82">
        <f t="shared" si="31"/>
        <v>62</v>
      </c>
      <c r="BC88" s="82">
        <f t="shared" si="31"/>
        <v>60</v>
      </c>
      <c r="BD88" s="82">
        <f t="shared" si="31"/>
        <v>60.9</v>
      </c>
      <c r="BE88" s="82">
        <f t="shared" si="31"/>
        <v>55.1</v>
      </c>
      <c r="BF88" s="82">
        <f t="shared" si="31"/>
        <v>51.5</v>
      </c>
      <c r="BG88" s="82">
        <f t="shared" si="31"/>
        <v>131.69999999999999</v>
      </c>
      <c r="BH88" s="82">
        <f t="shared" si="31"/>
        <v>143.4</v>
      </c>
      <c r="BI88" s="82">
        <f t="shared" si="31"/>
        <v>134.1</v>
      </c>
      <c r="BJ88" s="82">
        <f t="shared" si="31"/>
        <v>129.4</v>
      </c>
      <c r="BK88" s="82">
        <f t="shared" si="31"/>
        <v>147.80000000000001</v>
      </c>
      <c r="BL88" s="82">
        <f t="shared" si="31"/>
        <v>164</v>
      </c>
      <c r="BM88" s="82">
        <f t="shared" si="31"/>
        <v>146</v>
      </c>
      <c r="BN88" s="82">
        <f t="shared" si="31"/>
        <v>145</v>
      </c>
      <c r="BO88" s="82">
        <f t="shared" si="31"/>
        <v>145.5</v>
      </c>
      <c r="BP88" s="82">
        <f t="shared" si="31"/>
        <v>110.3</v>
      </c>
      <c r="BQ88" s="82">
        <f t="shared" si="31"/>
        <v>121</v>
      </c>
      <c r="BR88" s="82">
        <f t="shared" si="31"/>
        <v>62.1</v>
      </c>
      <c r="BS88" s="82">
        <f t="shared" si="31"/>
        <v>2.6</v>
      </c>
      <c r="BT88" s="82">
        <f t="shared" si="31"/>
        <v>23.2</v>
      </c>
      <c r="BU88" s="82">
        <f t="shared" si="31"/>
        <v>24.3</v>
      </c>
      <c r="BV88" s="82">
        <f t="shared" si="31"/>
        <v>23.7</v>
      </c>
      <c r="BW88" s="82">
        <f t="shared" si="31"/>
        <v>69.7</v>
      </c>
    </row>
    <row r="89" spans="1:75">
      <c r="A89" s="63" t="s">
        <v>114</v>
      </c>
      <c r="B89" s="43">
        <v>7.6</v>
      </c>
      <c r="C89" s="43">
        <v>7.6</v>
      </c>
      <c r="D89" s="43">
        <v>7.6</v>
      </c>
      <c r="E89" s="43">
        <v>7.6</v>
      </c>
      <c r="F89" s="43">
        <v>7.6</v>
      </c>
      <c r="G89" s="43">
        <v>7.6</v>
      </c>
      <c r="H89" s="43">
        <v>7.6</v>
      </c>
      <c r="I89" s="43">
        <v>7.6</v>
      </c>
      <c r="J89" s="43">
        <v>7.6</v>
      </c>
      <c r="K89" s="43">
        <v>7.6</v>
      </c>
      <c r="L89" s="43">
        <v>7.6</v>
      </c>
      <c r="M89" s="43">
        <v>7.6</v>
      </c>
      <c r="N89" s="43">
        <v>7.6</v>
      </c>
      <c r="O89" s="43">
        <v>7.6</v>
      </c>
      <c r="P89" s="43">
        <v>7.6</v>
      </c>
      <c r="Q89" s="43">
        <v>7.6</v>
      </c>
      <c r="R89" s="43">
        <v>7.6</v>
      </c>
      <c r="S89" s="43">
        <v>7.6</v>
      </c>
      <c r="T89" s="43">
        <v>7.6</v>
      </c>
      <c r="U89" s="43">
        <v>7.6</v>
      </c>
      <c r="V89" s="43">
        <v>7.6</v>
      </c>
      <c r="W89" s="43">
        <v>7.6</v>
      </c>
      <c r="X89" s="43">
        <v>7.6</v>
      </c>
      <c r="Y89" s="43">
        <v>7.6</v>
      </c>
      <c r="Z89" s="43">
        <v>7.6</v>
      </c>
      <c r="AA89" s="43">
        <v>7.6</v>
      </c>
      <c r="AB89" s="43">
        <v>7.6</v>
      </c>
      <c r="AC89" s="43">
        <v>7.6</v>
      </c>
      <c r="AD89" s="43">
        <v>7.6</v>
      </c>
      <c r="AE89" s="43">
        <v>7.6</v>
      </c>
      <c r="AF89" s="43">
        <v>7.6</v>
      </c>
      <c r="AG89" s="64">
        <v>10.050000000000001</v>
      </c>
      <c r="AH89" s="46">
        <f t="shared" si="23"/>
        <v>7.6</v>
      </c>
      <c r="AI89" s="47">
        <f t="shared" si="24"/>
        <v>7.6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13.1</v>
      </c>
      <c r="BN89" s="82">
        <f t="shared" si="31"/>
        <v>22.3</v>
      </c>
      <c r="BO89" s="82">
        <f t="shared" si="31"/>
        <v>21.6</v>
      </c>
      <c r="BP89" s="82">
        <f t="shared" si="31"/>
        <v>15</v>
      </c>
      <c r="BQ89" s="82">
        <f t="shared" si="31"/>
        <v>13</v>
      </c>
      <c r="BR89" s="82">
        <f t="shared" si="31"/>
        <v>0</v>
      </c>
      <c r="BS89" s="82">
        <f t="shared" si="31"/>
        <v>17.2</v>
      </c>
      <c r="BT89" s="82">
        <f t="shared" si="31"/>
        <v>16.5</v>
      </c>
      <c r="BU89" s="82">
        <f t="shared" si="31"/>
        <v>20.6</v>
      </c>
      <c r="BV89" s="82">
        <f t="shared" si="31"/>
        <v>20.7</v>
      </c>
      <c r="BW89" s="82">
        <f t="shared" si="31"/>
        <v>0</v>
      </c>
    </row>
    <row r="90" spans="1:75">
      <c r="A90" s="63" t="s">
        <v>115</v>
      </c>
      <c r="B90" s="43">
        <v>6.2</v>
      </c>
      <c r="C90" s="43">
        <v>6.2</v>
      </c>
      <c r="D90" s="43">
        <v>6.2</v>
      </c>
      <c r="E90" s="43">
        <v>6.2</v>
      </c>
      <c r="F90" s="43">
        <v>6.2</v>
      </c>
      <c r="G90" s="43">
        <v>6.2</v>
      </c>
      <c r="H90" s="43">
        <v>6.2</v>
      </c>
      <c r="I90" s="43">
        <v>6.2</v>
      </c>
      <c r="J90" s="43">
        <v>6.2</v>
      </c>
      <c r="K90" s="43">
        <v>6.2</v>
      </c>
      <c r="L90" s="43">
        <v>6.2</v>
      </c>
      <c r="M90" s="43">
        <v>6.2</v>
      </c>
      <c r="N90" s="43">
        <v>6.2</v>
      </c>
      <c r="O90" s="43">
        <v>6.2</v>
      </c>
      <c r="P90" s="43">
        <v>6.2</v>
      </c>
      <c r="Q90" s="43">
        <v>6.2</v>
      </c>
      <c r="R90" s="43">
        <v>6.2</v>
      </c>
      <c r="S90" s="43">
        <v>6.2</v>
      </c>
      <c r="T90" s="43">
        <v>6.2</v>
      </c>
      <c r="U90" s="43">
        <v>6.2</v>
      </c>
      <c r="V90" s="43">
        <v>6.2</v>
      </c>
      <c r="W90" s="43">
        <v>6.2</v>
      </c>
      <c r="X90" s="43">
        <v>6.2</v>
      </c>
      <c r="Y90" s="43">
        <v>6.2</v>
      </c>
      <c r="Z90" s="43">
        <v>2</v>
      </c>
      <c r="AA90" s="43">
        <v>2</v>
      </c>
      <c r="AB90" s="43">
        <v>2</v>
      </c>
      <c r="AC90" s="43">
        <v>2</v>
      </c>
      <c r="AD90" s="43">
        <v>2</v>
      </c>
      <c r="AE90" s="43">
        <v>2</v>
      </c>
      <c r="AF90" s="43">
        <v>2</v>
      </c>
      <c r="AG90" s="64">
        <v>6.2</v>
      </c>
      <c r="AH90" s="46">
        <f t="shared" si="23"/>
        <v>6.2</v>
      </c>
      <c r="AI90" s="47">
        <f t="shared" si="24"/>
        <v>2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49.9</v>
      </c>
      <c r="BH90" s="82">
        <f t="shared" si="31"/>
        <v>57.5</v>
      </c>
      <c r="BI90" s="82">
        <f t="shared" si="31"/>
        <v>61</v>
      </c>
      <c r="BJ90" s="82">
        <f t="shared" si="31"/>
        <v>61.4</v>
      </c>
      <c r="BK90" s="82">
        <f t="shared" si="31"/>
        <v>59.2</v>
      </c>
      <c r="BL90" s="82">
        <f t="shared" si="31"/>
        <v>55.55</v>
      </c>
      <c r="BM90" s="82">
        <f t="shared" si="31"/>
        <v>62.4</v>
      </c>
      <c r="BN90" s="82">
        <f t="shared" si="31"/>
        <v>59.4</v>
      </c>
      <c r="BO90" s="82">
        <f t="shared" si="31"/>
        <v>58.5</v>
      </c>
      <c r="BP90" s="82">
        <f t="shared" si="31"/>
        <v>54</v>
      </c>
      <c r="BQ90" s="82">
        <f t="shared" si="31"/>
        <v>46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>
      <c r="A92" s="87" t="s">
        <v>117</v>
      </c>
      <c r="B92" s="70">
        <f>SUM(B79:B91)</f>
        <v>400.90000000000003</v>
      </c>
      <c r="C92" s="70">
        <f>SUM(C79:C91)</f>
        <v>329.09999999999997</v>
      </c>
      <c r="D92" s="70">
        <f>SUM(D79:D91)</f>
        <v>323.59999999999997</v>
      </c>
      <c r="E92" s="70">
        <f>SUM(E79:E91)</f>
        <v>298.60000000000002</v>
      </c>
      <c r="F92" s="70">
        <f>SUM(F79:F91)</f>
        <v>263.89999999999998</v>
      </c>
      <c r="G92" s="70">
        <f t="shared" ref="G92:AG92" si="32">SUM(G79:G91)</f>
        <v>263.89999999999998</v>
      </c>
      <c r="H92" s="70">
        <f t="shared" si="32"/>
        <v>263.89999999999998</v>
      </c>
      <c r="I92" s="70">
        <f t="shared" si="32"/>
        <v>271.7</v>
      </c>
      <c r="J92" s="70">
        <f t="shared" si="32"/>
        <v>282.00000000000006</v>
      </c>
      <c r="K92" s="70">
        <f t="shared" si="32"/>
        <v>282.00000000000006</v>
      </c>
      <c r="L92" s="70">
        <f t="shared" si="32"/>
        <v>282.00000000000006</v>
      </c>
      <c r="M92" s="70">
        <f>SUM(M79:M91)</f>
        <v>279.29999999999995</v>
      </c>
      <c r="N92" s="70">
        <f>SUM(N79:N91)</f>
        <v>284.10000000000002</v>
      </c>
      <c r="O92" s="70">
        <f>SUM(O79:O91)</f>
        <v>219.07000000000002</v>
      </c>
      <c r="P92" s="70">
        <f>SUM(P79:P91)</f>
        <v>170.49999999999997</v>
      </c>
      <c r="Q92" s="70">
        <f>SUM(Q79:Q91)</f>
        <v>196.89999999999998</v>
      </c>
      <c r="R92" s="70">
        <f t="shared" si="32"/>
        <v>196.89999999999998</v>
      </c>
      <c r="S92" s="70">
        <f t="shared" si="32"/>
        <v>218.09999999999997</v>
      </c>
      <c r="T92" s="70">
        <f t="shared" si="32"/>
        <v>233.59999999999997</v>
      </c>
      <c r="U92" s="70">
        <f t="shared" si="32"/>
        <v>241.79999999999998</v>
      </c>
      <c r="V92" s="70">
        <f>SUM(V79:V91)</f>
        <v>221.79999999999998</v>
      </c>
      <c r="W92" s="70">
        <f>SUM(W79:W91)</f>
        <v>183.99999999999997</v>
      </c>
      <c r="X92" s="70">
        <f t="shared" si="32"/>
        <v>225.39999999999998</v>
      </c>
      <c r="Y92" s="70">
        <f t="shared" si="32"/>
        <v>365.09999999999997</v>
      </c>
      <c r="Z92" s="70">
        <f t="shared" si="32"/>
        <v>398.00000000000006</v>
      </c>
      <c r="AA92" s="70">
        <f t="shared" ref="AA92:AF92" si="33">SUM(AA79:AA91)</f>
        <v>398.00000000000006</v>
      </c>
      <c r="AB92" s="70">
        <f t="shared" si="33"/>
        <v>405.29999999999995</v>
      </c>
      <c r="AC92" s="70">
        <f t="shared" si="33"/>
        <v>385.7</v>
      </c>
      <c r="AD92" s="70">
        <f t="shared" si="33"/>
        <v>351.20000000000005</v>
      </c>
      <c r="AE92" s="70">
        <f t="shared" si="33"/>
        <v>310.40000000000003</v>
      </c>
      <c r="AF92" s="70">
        <f t="shared" si="33"/>
        <v>310.5</v>
      </c>
      <c r="AG92" s="80">
        <f t="shared" si="32"/>
        <v>489.91</v>
      </c>
      <c r="AH92" s="46">
        <f t="shared" si="23"/>
        <v>405.29999999999995</v>
      </c>
      <c r="AI92" s="47">
        <f t="shared" si="24"/>
        <v>170.49999999999997</v>
      </c>
      <c r="AK92" s="49"/>
      <c r="AY92" s="82"/>
    </row>
    <row r="93" spans="1:75">
      <c r="A93" s="42" t="s">
        <v>118</v>
      </c>
      <c r="B93" s="44">
        <v>55</v>
      </c>
      <c r="C93" s="44">
        <v>60</v>
      </c>
      <c r="D93" s="44">
        <v>60</v>
      </c>
      <c r="E93" s="44">
        <v>60</v>
      </c>
      <c r="F93" s="44">
        <v>60</v>
      </c>
      <c r="G93" s="44">
        <v>60</v>
      </c>
      <c r="H93" s="44">
        <v>60</v>
      </c>
      <c r="I93" s="44">
        <v>60</v>
      </c>
      <c r="J93" s="44">
        <v>60</v>
      </c>
      <c r="K93" s="44">
        <v>60</v>
      </c>
      <c r="L93" s="44">
        <v>30.2</v>
      </c>
      <c r="M93" s="44">
        <v>25</v>
      </c>
      <c r="N93" s="44">
        <v>60</v>
      </c>
      <c r="O93" s="44">
        <v>60</v>
      </c>
      <c r="P93" s="44">
        <v>40</v>
      </c>
      <c r="Q93" s="44">
        <v>55</v>
      </c>
      <c r="R93" s="44">
        <v>55</v>
      </c>
      <c r="S93" s="44">
        <v>60</v>
      </c>
      <c r="T93" s="44">
        <v>60</v>
      </c>
      <c r="U93" s="44">
        <v>60</v>
      </c>
      <c r="V93" s="44">
        <v>14</v>
      </c>
      <c r="W93" s="44">
        <v>14</v>
      </c>
      <c r="X93" s="44">
        <v>14</v>
      </c>
      <c r="Y93" s="44">
        <v>14</v>
      </c>
      <c r="Z93" s="44">
        <v>55</v>
      </c>
      <c r="AA93" s="44">
        <v>45</v>
      </c>
      <c r="AB93" s="44">
        <v>60</v>
      </c>
      <c r="AC93" s="44">
        <v>60</v>
      </c>
      <c r="AD93" s="44">
        <v>60</v>
      </c>
      <c r="AE93" s="44">
        <v>60</v>
      </c>
      <c r="AF93" s="44">
        <v>45</v>
      </c>
      <c r="AG93" s="61">
        <v>60</v>
      </c>
      <c r="AH93" s="46">
        <f t="shared" si="23"/>
        <v>60</v>
      </c>
      <c r="AI93" s="47">
        <f t="shared" si="24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27</v>
      </c>
      <c r="C94" s="43">
        <v>30</v>
      </c>
      <c r="D94" s="43">
        <v>30</v>
      </c>
      <c r="E94" s="43">
        <v>30</v>
      </c>
      <c r="F94" s="43">
        <v>30</v>
      </c>
      <c r="G94" s="43">
        <v>30</v>
      </c>
      <c r="H94" s="43">
        <v>30</v>
      </c>
      <c r="I94" s="43">
        <v>30</v>
      </c>
      <c r="J94" s="43">
        <v>30</v>
      </c>
      <c r="K94" s="43">
        <v>30</v>
      </c>
      <c r="L94" s="43">
        <v>15.2</v>
      </c>
      <c r="M94" s="43">
        <v>12.5</v>
      </c>
      <c r="N94" s="43">
        <v>30</v>
      </c>
      <c r="O94" s="43">
        <v>30</v>
      </c>
      <c r="P94" s="43">
        <v>17</v>
      </c>
      <c r="Q94" s="43">
        <v>25</v>
      </c>
      <c r="R94" s="43">
        <v>25</v>
      </c>
      <c r="S94" s="43">
        <v>28.2</v>
      </c>
      <c r="T94" s="43">
        <v>28.2</v>
      </c>
      <c r="U94" s="43">
        <v>28.2</v>
      </c>
      <c r="V94" s="43">
        <v>8.1999999999999993</v>
      </c>
      <c r="W94" s="43">
        <v>8.1999999999999993</v>
      </c>
      <c r="X94" s="43">
        <v>8.1999999999999993</v>
      </c>
      <c r="Y94" s="43">
        <v>8.1999999999999993</v>
      </c>
      <c r="Z94" s="43">
        <v>27</v>
      </c>
      <c r="AA94" s="43">
        <v>22</v>
      </c>
      <c r="AB94" s="43">
        <v>28</v>
      </c>
      <c r="AC94" s="43">
        <v>28</v>
      </c>
      <c r="AD94" s="43">
        <v>28</v>
      </c>
      <c r="AE94" s="43">
        <v>28</v>
      </c>
      <c r="AF94" s="43">
        <v>23</v>
      </c>
      <c r="AG94" s="64">
        <v>32</v>
      </c>
      <c r="AH94" s="46">
        <f t="shared" si="23"/>
        <v>30</v>
      </c>
      <c r="AI94" s="47">
        <f t="shared" si="24"/>
        <v>8.1999999999999993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10</v>
      </c>
      <c r="C95" s="77">
        <v>12</v>
      </c>
      <c r="D95" s="77">
        <v>12</v>
      </c>
      <c r="E95" s="77">
        <v>12</v>
      </c>
      <c r="F95" s="77">
        <v>12</v>
      </c>
      <c r="G95" s="77">
        <v>12</v>
      </c>
      <c r="H95" s="77">
        <v>12</v>
      </c>
      <c r="I95" s="77">
        <v>12</v>
      </c>
      <c r="J95" s="77">
        <v>12</v>
      </c>
      <c r="K95" s="77">
        <v>12</v>
      </c>
      <c r="L95" s="77">
        <v>6.8</v>
      </c>
      <c r="M95" s="77">
        <v>6.8</v>
      </c>
      <c r="N95" s="77">
        <v>14</v>
      </c>
      <c r="O95" s="77">
        <v>14</v>
      </c>
      <c r="P95" s="77">
        <v>5.7</v>
      </c>
      <c r="Q95" s="77">
        <v>5.7</v>
      </c>
      <c r="R95" s="77">
        <v>5.7</v>
      </c>
      <c r="S95" s="77">
        <v>14</v>
      </c>
      <c r="T95" s="77">
        <v>14</v>
      </c>
      <c r="U95" s="77">
        <v>14</v>
      </c>
      <c r="V95" s="77">
        <v>4</v>
      </c>
      <c r="W95" s="77">
        <v>4</v>
      </c>
      <c r="X95" s="77">
        <v>4</v>
      </c>
      <c r="Y95" s="77">
        <v>4</v>
      </c>
      <c r="Z95" s="77">
        <v>13.5</v>
      </c>
      <c r="AA95" s="77">
        <v>10.5</v>
      </c>
      <c r="AB95" s="77">
        <v>13.5</v>
      </c>
      <c r="AC95" s="77">
        <v>13.5</v>
      </c>
      <c r="AD95" s="77">
        <v>13.5</v>
      </c>
      <c r="AE95" s="77">
        <v>13.5</v>
      </c>
      <c r="AF95" s="77">
        <v>11.2</v>
      </c>
      <c r="AG95" s="78">
        <v>14</v>
      </c>
      <c r="AH95" s="46">
        <f t="shared" si="23"/>
        <v>14</v>
      </c>
      <c r="AI95" s="47">
        <f t="shared" si="24"/>
        <v>4</v>
      </c>
      <c r="AK95" s="49"/>
      <c r="AY95" s="82"/>
      <c r="BF95" s="81"/>
      <c r="BG95" s="82">
        <f t="array" ref="BG95:BL118">TRANSPOSE(AZ79:BW84)</f>
        <v>88</v>
      </c>
      <c r="BH95" s="82">
        <v>0</v>
      </c>
      <c r="BI95" s="82">
        <v>66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>B93+B94+B95</f>
        <v>92</v>
      </c>
      <c r="C96" s="70">
        <f>C93+C94+C95</f>
        <v>102</v>
      </c>
      <c r="D96" s="70">
        <f>D93+D94+D95</f>
        <v>102</v>
      </c>
      <c r="E96" s="70">
        <f>E93+E94+E95</f>
        <v>102</v>
      </c>
      <c r="F96" s="70">
        <f>F93+F94+F95</f>
        <v>102</v>
      </c>
      <c r="G96" s="70">
        <f t="shared" ref="G96:AA96" si="34">G93+G94+G95</f>
        <v>102</v>
      </c>
      <c r="H96" s="70">
        <f t="shared" si="34"/>
        <v>102</v>
      </c>
      <c r="I96" s="70">
        <f t="shared" si="34"/>
        <v>102</v>
      </c>
      <c r="J96" s="70">
        <f t="shared" si="34"/>
        <v>102</v>
      </c>
      <c r="K96" s="70">
        <f t="shared" si="34"/>
        <v>102</v>
      </c>
      <c r="L96" s="70">
        <f t="shared" si="34"/>
        <v>52.199999999999996</v>
      </c>
      <c r="M96" s="70">
        <f>M93+M94+M95</f>
        <v>44.3</v>
      </c>
      <c r="N96" s="70">
        <f>N93+N94+N95</f>
        <v>104</v>
      </c>
      <c r="O96" s="70">
        <f>O93+O94+O95</f>
        <v>104</v>
      </c>
      <c r="P96" s="70">
        <f>P93+P94+P95</f>
        <v>62.7</v>
      </c>
      <c r="Q96" s="70">
        <f>Q93+Q94+Q95</f>
        <v>85.7</v>
      </c>
      <c r="R96" s="70">
        <f t="shared" si="34"/>
        <v>85.7</v>
      </c>
      <c r="S96" s="70">
        <f t="shared" si="34"/>
        <v>102.2</v>
      </c>
      <c r="T96" s="70">
        <f t="shared" si="34"/>
        <v>102.2</v>
      </c>
      <c r="U96" s="70">
        <f t="shared" si="34"/>
        <v>102.2</v>
      </c>
      <c r="V96" s="70">
        <f t="shared" si="34"/>
        <v>26.2</v>
      </c>
      <c r="W96" s="70">
        <f t="shared" si="34"/>
        <v>26.2</v>
      </c>
      <c r="X96" s="70">
        <f t="shared" si="34"/>
        <v>26.2</v>
      </c>
      <c r="Y96" s="70">
        <f t="shared" si="34"/>
        <v>26.2</v>
      </c>
      <c r="Z96" s="70">
        <f t="shared" si="34"/>
        <v>95.5</v>
      </c>
      <c r="AA96" s="70">
        <f t="shared" si="34"/>
        <v>77.5</v>
      </c>
      <c r="AB96" s="70">
        <f>AB93+AB94+AB95</f>
        <v>101.5</v>
      </c>
      <c r="AC96" s="70">
        <f>AC93+AC94+AC95</f>
        <v>101.5</v>
      </c>
      <c r="AD96" s="70">
        <f>AD93+AD94+AD95</f>
        <v>101.5</v>
      </c>
      <c r="AE96" s="70">
        <f>AE93+AE94+AE95</f>
        <v>101.5</v>
      </c>
      <c r="AF96" s="70">
        <f>AF93+AF94+AF95</f>
        <v>79.2</v>
      </c>
      <c r="AG96" s="80">
        <f>SUM(AG93:AG95)</f>
        <v>106</v>
      </c>
      <c r="AH96" s="46">
        <f t="shared" si="23"/>
        <v>104</v>
      </c>
      <c r="AI96" s="47">
        <f t="shared" si="24"/>
        <v>26.2</v>
      </c>
      <c r="AK96" s="49"/>
      <c r="AY96" s="82"/>
      <c r="BF96" s="81"/>
      <c r="BG96" s="82">
        <v>-7.7</v>
      </c>
      <c r="BH96" s="82">
        <v>0</v>
      </c>
      <c r="BI96" s="82">
        <v>62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91.4</v>
      </c>
      <c r="C97" s="44">
        <v>87.5</v>
      </c>
      <c r="D97" s="44">
        <v>-7.7</v>
      </c>
      <c r="E97" s="44">
        <v>-31</v>
      </c>
      <c r="F97" s="44">
        <v>28</v>
      </c>
      <c r="G97" s="44">
        <v>52</v>
      </c>
      <c r="H97" s="44">
        <v>66.599999999999994</v>
      </c>
      <c r="I97" s="44">
        <v>-42.9</v>
      </c>
      <c r="J97" s="44">
        <v>52</v>
      </c>
      <c r="K97" s="44">
        <v>143.30000000000001</v>
      </c>
      <c r="L97" s="44">
        <v>294.60000000000002</v>
      </c>
      <c r="M97" s="44">
        <v>394.7</v>
      </c>
      <c r="N97" s="44">
        <v>284.8</v>
      </c>
      <c r="O97" s="44">
        <v>387</v>
      </c>
      <c r="P97" s="44">
        <v>435.8</v>
      </c>
      <c r="Q97" s="44">
        <v>427.1</v>
      </c>
      <c r="R97" s="44">
        <v>434</v>
      </c>
      <c r="S97" s="44">
        <v>393</v>
      </c>
      <c r="T97" s="44">
        <v>434</v>
      </c>
      <c r="U97" s="44">
        <v>428.6</v>
      </c>
      <c r="V97" s="44">
        <v>269</v>
      </c>
      <c r="W97" s="44">
        <v>270.89999999999998</v>
      </c>
      <c r="X97" s="44">
        <v>195</v>
      </c>
      <c r="Y97" s="44">
        <v>-30</v>
      </c>
      <c r="Z97" s="44">
        <v>-55</v>
      </c>
      <c r="AA97" s="44">
        <v>-50</v>
      </c>
      <c r="AB97" s="44">
        <v>-145.30000000000001</v>
      </c>
      <c r="AC97" s="44">
        <v>-105.9</v>
      </c>
      <c r="AD97" s="44">
        <v>-103.6</v>
      </c>
      <c r="AE97" s="44">
        <v>-103.5</v>
      </c>
      <c r="AF97" s="44">
        <v>-105.6</v>
      </c>
      <c r="AG97" s="61"/>
      <c r="AH97" s="46">
        <f t="shared" si="23"/>
        <v>435.8</v>
      </c>
      <c r="AI97" s="47">
        <f t="shared" si="24"/>
        <v>-145.30000000000001</v>
      </c>
      <c r="AK97" s="49"/>
      <c r="AY97" s="82"/>
      <c r="BF97" s="81"/>
      <c r="BG97" s="82">
        <v>-31</v>
      </c>
      <c r="BH97" s="82">
        <v>0</v>
      </c>
      <c r="BI97" s="82">
        <v>62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/>
      <c r="M98" s="43"/>
      <c r="N98" s="43"/>
      <c r="O98" s="43"/>
      <c r="P98" s="43"/>
      <c r="Q98" s="43"/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28</v>
      </c>
      <c r="BH98" s="82">
        <v>0</v>
      </c>
      <c r="BI98" s="82">
        <v>60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69.7</v>
      </c>
      <c r="C99" s="43">
        <v>65.7</v>
      </c>
      <c r="D99" s="43">
        <v>62</v>
      </c>
      <c r="E99" s="43">
        <v>62</v>
      </c>
      <c r="F99" s="43">
        <v>60</v>
      </c>
      <c r="G99" s="43">
        <v>60.9</v>
      </c>
      <c r="H99" s="43">
        <v>60.9</v>
      </c>
      <c r="I99" s="43">
        <v>55.1</v>
      </c>
      <c r="J99" s="43">
        <v>55.1</v>
      </c>
      <c r="K99" s="43">
        <v>51.5</v>
      </c>
      <c r="L99" s="43">
        <v>110.5</v>
      </c>
      <c r="M99" s="43">
        <v>131.69999999999999</v>
      </c>
      <c r="N99" s="43">
        <v>143.4</v>
      </c>
      <c r="O99" s="43">
        <v>134.1</v>
      </c>
      <c r="P99" s="43">
        <v>129.4</v>
      </c>
      <c r="Q99" s="43">
        <v>147.80000000000001</v>
      </c>
      <c r="R99" s="43">
        <v>164</v>
      </c>
      <c r="S99" s="43">
        <v>146</v>
      </c>
      <c r="T99" s="43">
        <v>145</v>
      </c>
      <c r="U99" s="43">
        <v>145.5</v>
      </c>
      <c r="V99" s="43">
        <v>110.3</v>
      </c>
      <c r="W99" s="43">
        <v>135.1</v>
      </c>
      <c r="X99" s="43">
        <v>121</v>
      </c>
      <c r="Y99" s="43">
        <v>61</v>
      </c>
      <c r="Z99" s="43">
        <v>62.1</v>
      </c>
      <c r="AA99" s="43">
        <v>22.1</v>
      </c>
      <c r="AB99" s="43">
        <v>2.6</v>
      </c>
      <c r="AC99" s="43">
        <v>22.9</v>
      </c>
      <c r="AD99" s="43">
        <v>23.2</v>
      </c>
      <c r="AE99" s="43">
        <v>24.3</v>
      </c>
      <c r="AF99" s="43">
        <v>23.7</v>
      </c>
      <c r="AG99" s="89"/>
      <c r="AH99" s="46">
        <f t="shared" si="23"/>
        <v>164</v>
      </c>
      <c r="AI99" s="47">
        <f t="shared" si="24"/>
        <v>2.6</v>
      </c>
      <c r="AK99" s="90"/>
      <c r="AL99" s="91"/>
      <c r="AM99" s="91"/>
      <c r="AN99" s="92"/>
      <c r="AY99" s="82"/>
      <c r="BF99" s="82"/>
      <c r="BG99" s="82">
        <v>52</v>
      </c>
      <c r="BH99" s="82">
        <v>0</v>
      </c>
      <c r="BI99" s="82">
        <v>60.9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43">
        <v>0</v>
      </c>
      <c r="H100" s="43">
        <v>0</v>
      </c>
      <c r="I100" s="43">
        <v>0</v>
      </c>
      <c r="J100" s="43">
        <v>0</v>
      </c>
      <c r="K100" s="93">
        <v>0</v>
      </c>
      <c r="L100" s="93"/>
      <c r="M100" s="93"/>
      <c r="N100" s="93"/>
      <c r="O100" s="93"/>
      <c r="P100" s="93"/>
      <c r="Q100" s="93"/>
      <c r="R100" s="93"/>
      <c r="S100" s="93">
        <v>13.1</v>
      </c>
      <c r="T100" s="93">
        <v>22.3</v>
      </c>
      <c r="U100" s="93">
        <v>21.6</v>
      </c>
      <c r="V100" s="93">
        <v>15</v>
      </c>
      <c r="W100" s="93">
        <v>15.1</v>
      </c>
      <c r="X100" s="93">
        <v>13</v>
      </c>
      <c r="Y100" s="93">
        <v>0</v>
      </c>
      <c r="Z100" s="93">
        <v>0</v>
      </c>
      <c r="AA100" s="93">
        <v>16.3</v>
      </c>
      <c r="AB100" s="93">
        <v>17.2</v>
      </c>
      <c r="AC100" s="93">
        <v>15.9</v>
      </c>
      <c r="AD100" s="93">
        <v>16.5</v>
      </c>
      <c r="AE100" s="93">
        <v>20.6</v>
      </c>
      <c r="AF100" s="93">
        <v>20.7</v>
      </c>
      <c r="AG100" s="89"/>
      <c r="AH100" s="46">
        <f t="shared" si="23"/>
        <v>22.3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-42.9</v>
      </c>
      <c r="BH100" s="82">
        <v>0</v>
      </c>
      <c r="BI100" s="82">
        <v>55.1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49</v>
      </c>
      <c r="M101" s="44">
        <v>49.9</v>
      </c>
      <c r="N101" s="44">
        <v>57.5</v>
      </c>
      <c r="O101" s="44">
        <v>61</v>
      </c>
      <c r="P101" s="44">
        <v>61.4</v>
      </c>
      <c r="Q101" s="44">
        <v>59.2</v>
      </c>
      <c r="R101" s="44">
        <v>55.55</v>
      </c>
      <c r="S101" s="44">
        <v>62.4</v>
      </c>
      <c r="T101" s="44">
        <v>59.4</v>
      </c>
      <c r="U101" s="44">
        <v>58.5</v>
      </c>
      <c r="V101" s="44">
        <v>54</v>
      </c>
      <c r="W101" s="44">
        <v>50.9</v>
      </c>
      <c r="X101" s="44">
        <v>46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3"/>
        <v>62.4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143.30000000000001</v>
      </c>
      <c r="BH101" s="82">
        <v>0</v>
      </c>
      <c r="BI101" s="82">
        <v>51.5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12.9</v>
      </c>
      <c r="C102" s="97">
        <v>17</v>
      </c>
      <c r="D102" s="97">
        <v>13</v>
      </c>
      <c r="E102" s="97">
        <v>12</v>
      </c>
      <c r="F102" s="97">
        <v>20</v>
      </c>
      <c r="G102" s="97">
        <v>25.1</v>
      </c>
      <c r="H102" s="97">
        <v>25.1</v>
      </c>
      <c r="I102" s="97">
        <v>18.3</v>
      </c>
      <c r="J102" s="97">
        <v>26.5</v>
      </c>
      <c r="K102" s="97">
        <v>33.299999999999997</v>
      </c>
      <c r="L102" s="97">
        <v>41.3</v>
      </c>
      <c r="M102" s="97">
        <v>39.9</v>
      </c>
      <c r="N102" s="97">
        <v>51.1</v>
      </c>
      <c r="O102" s="97">
        <v>58.5</v>
      </c>
      <c r="P102" s="97">
        <v>67.5</v>
      </c>
      <c r="Q102" s="97">
        <v>50.8</v>
      </c>
      <c r="R102" s="97">
        <v>71.3</v>
      </c>
      <c r="S102" s="97">
        <v>62</v>
      </c>
      <c r="T102" s="97">
        <v>64.400000000000006</v>
      </c>
      <c r="U102" s="97">
        <v>44.4</v>
      </c>
      <c r="V102" s="97">
        <v>57</v>
      </c>
      <c r="W102" s="97">
        <v>54.2</v>
      </c>
      <c r="X102" s="97">
        <v>55.2</v>
      </c>
      <c r="Y102" s="97">
        <v>36.200000000000003</v>
      </c>
      <c r="Z102" s="97">
        <v>16.100000000000001</v>
      </c>
      <c r="AA102" s="97">
        <v>14.2</v>
      </c>
      <c r="AB102" s="97">
        <v>13.2</v>
      </c>
      <c r="AC102" s="97">
        <v>30.3</v>
      </c>
      <c r="AD102" s="97">
        <v>32.4</v>
      </c>
      <c r="AE102" s="97">
        <v>23.9</v>
      </c>
      <c r="AF102" s="97">
        <v>19.2</v>
      </c>
      <c r="AG102" s="89"/>
      <c r="AH102" s="46">
        <f t="shared" si="23"/>
        <v>71.3</v>
      </c>
      <c r="AI102" s="47">
        <f t="shared" si="24"/>
        <v>12</v>
      </c>
      <c r="AK102" s="94"/>
      <c r="AL102" s="44"/>
      <c r="AM102" s="44"/>
      <c r="AN102" s="98"/>
      <c r="AY102" s="82"/>
      <c r="BF102" s="82"/>
      <c r="BG102" s="82">
        <v>394.7</v>
      </c>
      <c r="BH102" s="82">
        <v>0</v>
      </c>
      <c r="BI102" s="82">
        <v>131.69999999999999</v>
      </c>
      <c r="BJ102" s="82">
        <v>0</v>
      </c>
      <c r="BK102" s="82">
        <v>49.9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2"/>
      <c r="AY103" s="82"/>
      <c r="BF103" s="82"/>
      <c r="BG103" s="82">
        <v>284.8</v>
      </c>
      <c r="BH103" s="82">
        <v>0</v>
      </c>
      <c r="BI103" s="82">
        <v>143.4</v>
      </c>
      <c r="BJ103" s="82">
        <v>0</v>
      </c>
      <c r="BK103" s="82">
        <v>57.5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3"/>
      <c r="BF104" s="82"/>
      <c r="BG104" s="82">
        <v>387</v>
      </c>
      <c r="BH104" s="82">
        <v>0</v>
      </c>
      <c r="BI104" s="82">
        <v>134.1</v>
      </c>
      <c r="BJ104" s="82">
        <v>0</v>
      </c>
      <c r="BK104" s="82">
        <v>61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435.8</v>
      </c>
      <c r="BH105" s="82">
        <v>0</v>
      </c>
      <c r="BI105" s="82">
        <v>129.4</v>
      </c>
      <c r="BJ105" s="82">
        <v>0</v>
      </c>
      <c r="BK105" s="82">
        <v>61.4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427.1</v>
      </c>
      <c r="BH106" s="82">
        <v>0</v>
      </c>
      <c r="BI106" s="82">
        <v>147.80000000000001</v>
      </c>
      <c r="BJ106" s="82">
        <v>0</v>
      </c>
      <c r="BK106" s="82">
        <v>59.2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434</v>
      </c>
      <c r="BH107" s="82">
        <v>0</v>
      </c>
      <c r="BI107" s="82">
        <v>164</v>
      </c>
      <c r="BJ107" s="82">
        <v>0</v>
      </c>
      <c r="BK107" s="82">
        <v>55.55</v>
      </c>
      <c r="BL107" s="82">
        <v>0</v>
      </c>
    </row>
    <row r="108" spans="1:64" ht="15.75" thickBot="1">
      <c r="A108" s="87" t="s">
        <v>136</v>
      </c>
      <c r="B108" s="70">
        <f>SUMIF(B97:B107,"&gt;0")</f>
        <v>174.00000000000003</v>
      </c>
      <c r="C108" s="70">
        <f>SUMIF(C97:C107,"&gt;0")</f>
        <v>170.2</v>
      </c>
      <c r="D108" s="70">
        <f>SUMIF(D97:D107,"&gt;0")</f>
        <v>75</v>
      </c>
      <c r="E108" s="70">
        <f>SUMIF(E97:E107,"&gt;0")</f>
        <v>74</v>
      </c>
      <c r="F108" s="70">
        <f>SUMIF(F97:F107,"&gt;0")</f>
        <v>108</v>
      </c>
      <c r="G108" s="70">
        <f t="shared" ref="G108:AA108" si="35">SUMIF(G97:G107,"&gt;0")</f>
        <v>138</v>
      </c>
      <c r="H108" s="70">
        <f t="shared" si="35"/>
        <v>152.6</v>
      </c>
      <c r="I108" s="70">
        <f t="shared" si="35"/>
        <v>73.400000000000006</v>
      </c>
      <c r="J108" s="70">
        <f t="shared" si="35"/>
        <v>133.6</v>
      </c>
      <c r="K108" s="70">
        <f t="shared" si="35"/>
        <v>228.10000000000002</v>
      </c>
      <c r="L108" s="70">
        <f t="shared" si="35"/>
        <v>495.40000000000003</v>
      </c>
      <c r="M108" s="70">
        <f>SUMIF(M97:M107,"&gt;0")</f>
        <v>616.19999999999993</v>
      </c>
      <c r="N108" s="70">
        <f>SUMIF(N97:N107,"&gt;0")</f>
        <v>536.80000000000007</v>
      </c>
      <c r="O108" s="70">
        <f>SUMIF(O97:O107,"&gt;0")</f>
        <v>640.6</v>
      </c>
      <c r="P108" s="70">
        <f>SUMIF(P97:P107,"&gt;0")</f>
        <v>694.1</v>
      </c>
      <c r="Q108" s="70">
        <f>SUMIF(Q97:Q107,"&gt;0")</f>
        <v>684.90000000000009</v>
      </c>
      <c r="R108" s="70">
        <f t="shared" si="35"/>
        <v>724.84999999999991</v>
      </c>
      <c r="S108" s="70">
        <f t="shared" si="35"/>
        <v>676.5</v>
      </c>
      <c r="T108" s="70">
        <f t="shared" si="35"/>
        <v>725.09999999999991</v>
      </c>
      <c r="U108" s="70">
        <f t="shared" si="35"/>
        <v>698.6</v>
      </c>
      <c r="V108" s="70">
        <f t="shared" si="35"/>
        <v>505.3</v>
      </c>
      <c r="W108" s="70">
        <f t="shared" si="35"/>
        <v>526.20000000000005</v>
      </c>
      <c r="X108" s="70">
        <f t="shared" si="35"/>
        <v>430.2</v>
      </c>
      <c r="Y108" s="70">
        <f t="shared" si="35"/>
        <v>97.2</v>
      </c>
      <c r="Z108" s="70">
        <f t="shared" si="35"/>
        <v>78.2</v>
      </c>
      <c r="AA108" s="70">
        <f t="shared" si="35"/>
        <v>52.600000000000009</v>
      </c>
      <c r="AB108" s="70">
        <f>SUMIF(AB97:AB107,"&gt;0")</f>
        <v>33</v>
      </c>
      <c r="AC108" s="70">
        <f>SUMIF(AC97:AC107,"&gt;0")</f>
        <v>69.099999999999994</v>
      </c>
      <c r="AD108" s="70">
        <f>SUMIF(AD97:AD107,"&gt;0")</f>
        <v>72.099999999999994</v>
      </c>
      <c r="AE108" s="70">
        <f>SUMIF(AE97:AE107,"&gt;0")</f>
        <v>68.800000000000011</v>
      </c>
      <c r="AF108" s="70">
        <f>SUMIF(AF97:AF107,"&gt;0")</f>
        <v>63.599999999999994</v>
      </c>
      <c r="AG108" s="104">
        <f>SUM(AG97:AG107)</f>
        <v>0</v>
      </c>
      <c r="AH108" s="46">
        <f t="shared" si="23"/>
        <v>725.09999999999991</v>
      </c>
      <c r="AI108" s="47">
        <f t="shared" si="24"/>
        <v>33</v>
      </c>
      <c r="AJ108" s="105">
        <f t="array" ref="AJ108">MIN(IF(B108:AF108&lt;&gt;0,B108:AF108))</f>
        <v>33</v>
      </c>
      <c r="BF108" s="82"/>
      <c r="BG108" s="82">
        <v>393</v>
      </c>
      <c r="BH108" s="82">
        <v>0</v>
      </c>
      <c r="BI108" s="82">
        <v>146</v>
      </c>
      <c r="BJ108" s="82">
        <v>13.1</v>
      </c>
      <c r="BK108" s="82">
        <v>62.4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434</v>
      </c>
      <c r="BH109" s="82">
        <v>0</v>
      </c>
      <c r="BI109" s="82">
        <v>145</v>
      </c>
      <c r="BJ109" s="82">
        <v>22.3</v>
      </c>
      <c r="BK109" s="82">
        <v>59.4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428.6</v>
      </c>
      <c r="BH110" s="82">
        <v>0</v>
      </c>
      <c r="BI110" s="82">
        <v>145.5</v>
      </c>
      <c r="BJ110" s="82">
        <v>21.6</v>
      </c>
      <c r="BK110" s="82">
        <v>58.5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269</v>
      </c>
      <c r="BH111" s="82">
        <v>0</v>
      </c>
      <c r="BI111" s="82">
        <v>110.3</v>
      </c>
      <c r="BJ111" s="82">
        <v>15</v>
      </c>
      <c r="BK111" s="82">
        <v>54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195</v>
      </c>
      <c r="BH112" s="82">
        <v>0</v>
      </c>
      <c r="BI112" s="82">
        <v>121</v>
      </c>
      <c r="BJ112" s="82">
        <v>13</v>
      </c>
      <c r="BK112" s="82">
        <v>46</v>
      </c>
      <c r="BL112" s="82">
        <v>0</v>
      </c>
    </row>
    <row r="113" spans="1:64" ht="15.75" thickBot="1">
      <c r="A113" s="87" t="s">
        <v>141</v>
      </c>
      <c r="B113" s="108">
        <f>B71+B78+B96+B92+B108+B112</f>
        <v>1803.7000000000003</v>
      </c>
      <c r="C113" s="108">
        <f>C71+C78+C96+C92+C108+C112</f>
        <v>1709.6000000000001</v>
      </c>
      <c r="D113" s="108">
        <f>D71+D78+D96+D92+D108+D112</f>
        <v>1608.9</v>
      </c>
      <c r="E113" s="108">
        <f>E71+E78+E96+E92+E108+E112</f>
        <v>1582.9</v>
      </c>
      <c r="F113" s="108">
        <f>F71+F78+F96+F92+F108+F112</f>
        <v>1582.2000000000003</v>
      </c>
      <c r="G113" s="108">
        <f t="shared" ref="G113:AG113" si="36">G71+G78+G96+G92+G108+G112</f>
        <v>1634.7000000000003</v>
      </c>
      <c r="H113" s="108">
        <f t="shared" si="36"/>
        <v>1627.3000000000002</v>
      </c>
      <c r="I113" s="108">
        <f t="shared" si="36"/>
        <v>1600.1000000000004</v>
      </c>
      <c r="J113" s="108">
        <f t="shared" si="36"/>
        <v>1651.3000000000002</v>
      </c>
      <c r="K113" s="108">
        <f t="shared" si="36"/>
        <v>1701.6</v>
      </c>
      <c r="L113" s="108">
        <f t="shared" si="36"/>
        <v>1919.1000000000001</v>
      </c>
      <c r="M113" s="108">
        <f>M71+M78+M96+M92+M108+M112</f>
        <v>1865.6999999999998</v>
      </c>
      <c r="N113" s="108">
        <f>N71+N78+N96+N92+N108+N112</f>
        <v>1901.2000000000003</v>
      </c>
      <c r="O113" s="108">
        <f>O71+O78+O96+O92+O108+O112</f>
        <v>1863.67</v>
      </c>
      <c r="P113" s="108">
        <f>P71+P78+P96+P92+P108+P112</f>
        <v>1904.17</v>
      </c>
      <c r="Q113" s="108">
        <f>Q71+Q78+Q96+Q92+Q108+Q112</f>
        <v>1942.1</v>
      </c>
      <c r="R113" s="108">
        <f t="shared" si="36"/>
        <v>1982.0499999999997</v>
      </c>
      <c r="S113" s="108">
        <f t="shared" si="36"/>
        <v>1975.3999999999999</v>
      </c>
      <c r="T113" s="108">
        <f t="shared" si="36"/>
        <v>2039.4999999999998</v>
      </c>
      <c r="U113" s="108">
        <f t="shared" si="36"/>
        <v>2032.6999999999998</v>
      </c>
      <c r="V113" s="108">
        <f t="shared" si="36"/>
        <v>1913.4</v>
      </c>
      <c r="W113" s="108">
        <f t="shared" si="36"/>
        <v>1896.5000000000002</v>
      </c>
      <c r="X113" s="108">
        <f t="shared" si="36"/>
        <v>1841.9000000000003</v>
      </c>
      <c r="Y113" s="108">
        <f t="shared" si="36"/>
        <v>1885.6</v>
      </c>
      <c r="Z113" s="108">
        <f t="shared" si="36"/>
        <v>2159.3399999999997</v>
      </c>
      <c r="AA113" s="108">
        <f t="shared" si="36"/>
        <v>2115.7399999999998</v>
      </c>
      <c r="AB113" s="108">
        <f>AB71+AB78+AB96+AB92+AB108+AB112</f>
        <v>2074.2399999999998</v>
      </c>
      <c r="AC113" s="108">
        <f>AC71+AC78+AC96+AC92+AC108+AC112</f>
        <v>2060.54</v>
      </c>
      <c r="AD113" s="108">
        <f>AD71+AD78+AD96+AD92+AD108+AD112</f>
        <v>2035.14</v>
      </c>
      <c r="AE113" s="108">
        <f>AE71+AE78+AE96+AE92+AE108+AE112</f>
        <v>1902.74</v>
      </c>
      <c r="AF113" s="108">
        <f>AF71+AF78+AF96+AF92+AF108+AF112</f>
        <v>1784.54</v>
      </c>
      <c r="AG113" s="80">
        <f t="shared" si="36"/>
        <v>3169.915</v>
      </c>
      <c r="AH113" s="46">
        <f t="shared" si="23"/>
        <v>2159.3399999999997</v>
      </c>
      <c r="AI113" s="47">
        <f t="shared" si="24"/>
        <v>1582.2000000000003</v>
      </c>
      <c r="BF113" s="81"/>
      <c r="BG113" s="82">
        <v>-55</v>
      </c>
      <c r="BH113" s="82">
        <v>0</v>
      </c>
      <c r="BI113" s="82">
        <v>62.1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>
        <v>80</v>
      </c>
      <c r="J114" s="110">
        <v>80</v>
      </c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80</v>
      </c>
      <c r="AI114" s="47">
        <f t="shared" si="24"/>
        <v>80</v>
      </c>
      <c r="BF114" s="81"/>
      <c r="BG114" s="82">
        <v>-145.30000000000001</v>
      </c>
      <c r="BH114" s="82">
        <v>0</v>
      </c>
      <c r="BI114" s="82">
        <v>2.6</v>
      </c>
      <c r="BJ114" s="82">
        <v>17.2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1803.7000000000003</v>
      </c>
      <c r="C115" s="108">
        <f>C113+C114</f>
        <v>1709.6000000000001</v>
      </c>
      <c r="D115" s="108">
        <f>D113+D114</f>
        <v>1608.9</v>
      </c>
      <c r="E115" s="108">
        <f>E113+E114</f>
        <v>1582.9</v>
      </c>
      <c r="F115" s="108">
        <f>F113+F114</f>
        <v>1582.2000000000003</v>
      </c>
      <c r="G115" s="108">
        <f t="shared" ref="G115:AA115" si="37">G113+G114</f>
        <v>1634.7000000000003</v>
      </c>
      <c r="H115" s="108">
        <f t="shared" si="37"/>
        <v>1627.3000000000002</v>
      </c>
      <c r="I115" s="108">
        <f t="shared" si="37"/>
        <v>1680.1000000000004</v>
      </c>
      <c r="J115" s="108">
        <f t="shared" si="37"/>
        <v>1731.3000000000002</v>
      </c>
      <c r="K115" s="108">
        <f t="shared" si="37"/>
        <v>1701.6</v>
      </c>
      <c r="L115" s="108">
        <f t="shared" si="37"/>
        <v>1919.1000000000001</v>
      </c>
      <c r="M115" s="108">
        <f>M113+M114</f>
        <v>1865.6999999999998</v>
      </c>
      <c r="N115" s="108">
        <f>N113+N114</f>
        <v>1901.2000000000003</v>
      </c>
      <c r="O115" s="108">
        <f>O113+O114</f>
        <v>1863.67</v>
      </c>
      <c r="P115" s="108">
        <f>P113+P114</f>
        <v>1904.17</v>
      </c>
      <c r="Q115" s="108">
        <f>Q113+Q114</f>
        <v>1942.1</v>
      </c>
      <c r="R115" s="108">
        <f t="shared" si="37"/>
        <v>1982.0499999999997</v>
      </c>
      <c r="S115" s="108">
        <f t="shared" si="37"/>
        <v>1975.3999999999999</v>
      </c>
      <c r="T115" s="108">
        <f t="shared" si="37"/>
        <v>2039.4999999999998</v>
      </c>
      <c r="U115" s="108">
        <f t="shared" si="37"/>
        <v>2032.6999999999998</v>
      </c>
      <c r="V115" s="108">
        <f t="shared" si="37"/>
        <v>1913.4</v>
      </c>
      <c r="W115" s="108">
        <f t="shared" si="37"/>
        <v>1896.5000000000002</v>
      </c>
      <c r="X115" s="108">
        <f t="shared" si="37"/>
        <v>1841.9000000000003</v>
      </c>
      <c r="Y115" s="108">
        <f t="shared" si="37"/>
        <v>1885.6</v>
      </c>
      <c r="Z115" s="108">
        <f t="shared" si="37"/>
        <v>2159.3399999999997</v>
      </c>
      <c r="AA115" s="108">
        <f t="shared" si="37"/>
        <v>2115.7399999999998</v>
      </c>
      <c r="AB115" s="108">
        <f>AB113+AB114</f>
        <v>2074.2399999999998</v>
      </c>
      <c r="AC115" s="108">
        <f>AC113+AC114</f>
        <v>2060.54</v>
      </c>
      <c r="AD115" s="108">
        <f>AD113+AD114</f>
        <v>2035.14</v>
      </c>
      <c r="AE115" s="108">
        <f>AE113+AE114</f>
        <v>1902.74</v>
      </c>
      <c r="AF115" s="108">
        <f>AF113+AF114</f>
        <v>1784.54</v>
      </c>
      <c r="AG115" s="104">
        <f>AG112+AG108+AG96+AG92+AG71+AG114</f>
        <v>2463.5149999999999</v>
      </c>
      <c r="AH115" s="46">
        <f t="shared" si="23"/>
        <v>2159.3399999999997</v>
      </c>
      <c r="AI115" s="47">
        <f t="shared" si="24"/>
        <v>1582.2000000000003</v>
      </c>
      <c r="BF115" s="81"/>
      <c r="BG115" s="82">
        <v>-103.6</v>
      </c>
      <c r="BH115" s="82">
        <v>0</v>
      </c>
      <c r="BI115" s="82">
        <v>23.2</v>
      </c>
      <c r="BJ115" s="82">
        <v>16.5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1803.7000000000003</v>
      </c>
      <c r="C116" s="108">
        <f>C115-(C123)</f>
        <v>1709.6000000000001</v>
      </c>
      <c r="D116" s="108">
        <f>D115-(D123)</f>
        <v>1601.2</v>
      </c>
      <c r="E116" s="108">
        <f>E115-(E123)</f>
        <v>1551.9</v>
      </c>
      <c r="F116" s="108">
        <f>F115-(F123)</f>
        <v>1582.2000000000003</v>
      </c>
      <c r="G116" s="108">
        <f t="shared" ref="G116:AA116" si="38">G115-(G123)</f>
        <v>1634.7000000000003</v>
      </c>
      <c r="H116" s="108">
        <f t="shared" si="38"/>
        <v>1627.3000000000002</v>
      </c>
      <c r="I116" s="108">
        <f t="shared" si="38"/>
        <v>1637.2000000000003</v>
      </c>
      <c r="J116" s="108">
        <f t="shared" si="38"/>
        <v>1731.3000000000002</v>
      </c>
      <c r="K116" s="108">
        <f t="shared" si="38"/>
        <v>1701.6</v>
      </c>
      <c r="L116" s="108">
        <f t="shared" si="38"/>
        <v>1919.1000000000001</v>
      </c>
      <c r="M116" s="108">
        <f>M115-(M123)</f>
        <v>1865.6999999999998</v>
      </c>
      <c r="N116" s="108">
        <f>N115-(N123)</f>
        <v>1901.2000000000003</v>
      </c>
      <c r="O116" s="108">
        <f>O115-(O123)</f>
        <v>1863.67</v>
      </c>
      <c r="P116" s="108">
        <f>P115-(P123)</f>
        <v>1904.17</v>
      </c>
      <c r="Q116" s="108">
        <f>Q115-(Q123)</f>
        <v>1942.1</v>
      </c>
      <c r="R116" s="108">
        <f t="shared" si="38"/>
        <v>1982.0499999999997</v>
      </c>
      <c r="S116" s="108">
        <f t="shared" si="38"/>
        <v>1975.3999999999999</v>
      </c>
      <c r="T116" s="108">
        <f t="shared" si="38"/>
        <v>2039.4999999999998</v>
      </c>
      <c r="U116" s="108">
        <f t="shared" si="38"/>
        <v>2032.6999999999998</v>
      </c>
      <c r="V116" s="108">
        <f t="shared" si="38"/>
        <v>1913.4</v>
      </c>
      <c r="W116" s="108">
        <f t="shared" si="38"/>
        <v>1896.5000000000002</v>
      </c>
      <c r="X116" s="108">
        <f t="shared" si="38"/>
        <v>1841.9000000000003</v>
      </c>
      <c r="Y116" s="108">
        <f t="shared" si="38"/>
        <v>1855.6</v>
      </c>
      <c r="Z116" s="108">
        <f t="shared" si="38"/>
        <v>2104.3399999999997</v>
      </c>
      <c r="AA116" s="108">
        <f t="shared" si="38"/>
        <v>2065.7399999999998</v>
      </c>
      <c r="AB116" s="108">
        <f>AB115-(AB123)</f>
        <v>1928.9399999999998</v>
      </c>
      <c r="AC116" s="108">
        <f>AC115-(AC123)</f>
        <v>1954.6399999999999</v>
      </c>
      <c r="AD116" s="108">
        <f>AD115-(AD123)</f>
        <v>1931.5400000000002</v>
      </c>
      <c r="AE116" s="108">
        <f>AE115-(AE123)</f>
        <v>1799.24</v>
      </c>
      <c r="AF116" s="108">
        <f>AF115-(AF123)</f>
        <v>1678.94</v>
      </c>
      <c r="AG116" s="104"/>
      <c r="AH116" s="46">
        <f t="shared" si="23"/>
        <v>2104.3399999999997</v>
      </c>
      <c r="AI116" s="47">
        <f t="shared" si="24"/>
        <v>1551.9</v>
      </c>
      <c r="BF116" s="81"/>
      <c r="BG116" s="82">
        <v>-103.5</v>
      </c>
      <c r="BH116" s="82">
        <v>0</v>
      </c>
      <c r="BI116" s="82">
        <v>24.3</v>
      </c>
      <c r="BJ116" s="82">
        <v>20.6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39">IF(B97&lt;0,B97*-1,0)</f>
        <v>0</v>
      </c>
      <c r="C117" s="93">
        <f t="shared" si="39"/>
        <v>0</v>
      </c>
      <c r="D117" s="93">
        <f t="shared" ref="D117:F122" si="40">IF(D97&lt;0,D97*-1,0)</f>
        <v>7.7</v>
      </c>
      <c r="E117" s="93">
        <f t="shared" si="40"/>
        <v>31</v>
      </c>
      <c r="F117" s="93">
        <f t="shared" si="40"/>
        <v>0</v>
      </c>
      <c r="G117" s="93">
        <f t="shared" ref="G117:AA122" si="41">IF(G97&lt;0,G97*-1,0)</f>
        <v>0</v>
      </c>
      <c r="H117" s="93">
        <f t="shared" si="41"/>
        <v>0</v>
      </c>
      <c r="I117" s="93">
        <f t="shared" si="41"/>
        <v>42.9</v>
      </c>
      <c r="J117" s="93">
        <f t="shared" si="41"/>
        <v>0</v>
      </c>
      <c r="K117" s="93">
        <f t="shared" si="41"/>
        <v>0</v>
      </c>
      <c r="L117" s="93">
        <f t="shared" si="41"/>
        <v>0</v>
      </c>
      <c r="M117" s="93">
        <f t="shared" ref="M117:Q122" si="42">IF(M97&lt;0,M97*-1,0)</f>
        <v>0</v>
      </c>
      <c r="N117" s="93">
        <f t="shared" si="42"/>
        <v>0</v>
      </c>
      <c r="O117" s="93">
        <f t="shared" si="42"/>
        <v>0</v>
      </c>
      <c r="P117" s="93">
        <f t="shared" si="42"/>
        <v>0</v>
      </c>
      <c r="Q117" s="93">
        <f t="shared" si="42"/>
        <v>0</v>
      </c>
      <c r="R117" s="93">
        <f t="shared" si="41"/>
        <v>0</v>
      </c>
      <c r="S117" s="93">
        <f t="shared" si="41"/>
        <v>0</v>
      </c>
      <c r="T117" s="93">
        <f t="shared" si="41"/>
        <v>0</v>
      </c>
      <c r="U117" s="93">
        <f t="shared" si="41"/>
        <v>0</v>
      </c>
      <c r="V117" s="93">
        <f t="shared" si="41"/>
        <v>0</v>
      </c>
      <c r="W117" s="93">
        <f t="shared" si="41"/>
        <v>0</v>
      </c>
      <c r="X117" s="93">
        <f t="shared" si="41"/>
        <v>0</v>
      </c>
      <c r="Y117" s="93">
        <f t="shared" si="41"/>
        <v>30</v>
      </c>
      <c r="Z117" s="93">
        <f t="shared" si="41"/>
        <v>55</v>
      </c>
      <c r="AA117" s="93">
        <f t="shared" si="41"/>
        <v>50</v>
      </c>
      <c r="AB117" s="93">
        <f t="shared" ref="AB117:AF122" si="43">IF(AB97&lt;0,AB97*-1,0)</f>
        <v>145.30000000000001</v>
      </c>
      <c r="AC117" s="93">
        <f t="shared" si="43"/>
        <v>105.9</v>
      </c>
      <c r="AD117" s="93">
        <f t="shared" si="43"/>
        <v>103.6</v>
      </c>
      <c r="AE117" s="93">
        <f t="shared" si="43"/>
        <v>103.5</v>
      </c>
      <c r="AF117" s="93">
        <f t="shared" si="43"/>
        <v>105.6</v>
      </c>
      <c r="AG117" s="61"/>
      <c r="AH117" s="46">
        <f t="shared" si="23"/>
        <v>145.30000000000001</v>
      </c>
      <c r="AI117" s="47">
        <f t="shared" si="24"/>
        <v>0</v>
      </c>
      <c r="BG117" s="82">
        <v>-105.6</v>
      </c>
      <c r="BH117" s="82">
        <v>0</v>
      </c>
      <c r="BI117" s="82">
        <v>23.7</v>
      </c>
      <c r="BJ117" s="82">
        <v>20.7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9"/>
        <v>0</v>
      </c>
      <c r="C118" s="93">
        <f t="shared" si="39"/>
        <v>0</v>
      </c>
      <c r="D118" s="93">
        <f t="shared" si="40"/>
        <v>0</v>
      </c>
      <c r="E118" s="93">
        <f t="shared" si="40"/>
        <v>0</v>
      </c>
      <c r="F118" s="93">
        <f t="shared" si="40"/>
        <v>0</v>
      </c>
      <c r="G118" s="93">
        <f t="shared" si="41"/>
        <v>0</v>
      </c>
      <c r="H118" s="93">
        <f t="shared" si="41"/>
        <v>0</v>
      </c>
      <c r="I118" s="93">
        <f t="shared" si="41"/>
        <v>0</v>
      </c>
      <c r="J118" s="93">
        <f t="shared" si="41"/>
        <v>0</v>
      </c>
      <c r="K118" s="93">
        <f t="shared" si="41"/>
        <v>0</v>
      </c>
      <c r="L118" s="93">
        <f t="shared" si="41"/>
        <v>0</v>
      </c>
      <c r="M118" s="93">
        <f t="shared" si="42"/>
        <v>0</v>
      </c>
      <c r="N118" s="93">
        <f t="shared" si="42"/>
        <v>0</v>
      </c>
      <c r="O118" s="93">
        <f t="shared" si="42"/>
        <v>0</v>
      </c>
      <c r="P118" s="93">
        <f t="shared" si="42"/>
        <v>0</v>
      </c>
      <c r="Q118" s="93">
        <f t="shared" si="42"/>
        <v>0</v>
      </c>
      <c r="R118" s="93">
        <f t="shared" si="41"/>
        <v>0</v>
      </c>
      <c r="S118" s="93">
        <f t="shared" si="41"/>
        <v>0</v>
      </c>
      <c r="T118" s="93">
        <f t="shared" si="41"/>
        <v>0</v>
      </c>
      <c r="U118" s="93">
        <f t="shared" si="41"/>
        <v>0</v>
      </c>
      <c r="V118" s="93">
        <f t="shared" si="41"/>
        <v>0</v>
      </c>
      <c r="W118" s="93">
        <f t="shared" si="41"/>
        <v>0</v>
      </c>
      <c r="X118" s="93">
        <f t="shared" si="41"/>
        <v>0</v>
      </c>
      <c r="Y118" s="93">
        <f t="shared" si="41"/>
        <v>0</v>
      </c>
      <c r="Z118" s="93">
        <f t="shared" si="41"/>
        <v>0</v>
      </c>
      <c r="AA118" s="93">
        <f t="shared" si="41"/>
        <v>0</v>
      </c>
      <c r="AB118" s="93">
        <f t="shared" si="43"/>
        <v>0</v>
      </c>
      <c r="AC118" s="93">
        <f t="shared" si="43"/>
        <v>0</v>
      </c>
      <c r="AD118" s="93">
        <f t="shared" si="43"/>
        <v>0</v>
      </c>
      <c r="AE118" s="93">
        <f t="shared" si="43"/>
        <v>0</v>
      </c>
      <c r="AF118" s="93">
        <f t="shared" si="43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91.4</v>
      </c>
      <c r="BH118" s="82">
        <v>0</v>
      </c>
      <c r="BI118" s="82">
        <v>69.7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9"/>
        <v>0</v>
      </c>
      <c r="C119" s="93">
        <f t="shared" si="39"/>
        <v>0</v>
      </c>
      <c r="D119" s="93">
        <f t="shared" si="40"/>
        <v>0</v>
      </c>
      <c r="E119" s="93">
        <f t="shared" si="40"/>
        <v>0</v>
      </c>
      <c r="F119" s="93">
        <f t="shared" si="40"/>
        <v>0</v>
      </c>
      <c r="G119" s="93">
        <f t="shared" si="41"/>
        <v>0</v>
      </c>
      <c r="H119" s="93">
        <f t="shared" si="41"/>
        <v>0</v>
      </c>
      <c r="I119" s="93">
        <f t="shared" si="41"/>
        <v>0</v>
      </c>
      <c r="J119" s="93">
        <f t="shared" si="41"/>
        <v>0</v>
      </c>
      <c r="K119" s="93">
        <f t="shared" si="41"/>
        <v>0</v>
      </c>
      <c r="L119" s="93">
        <f t="shared" si="41"/>
        <v>0</v>
      </c>
      <c r="M119" s="93">
        <f t="shared" si="42"/>
        <v>0</v>
      </c>
      <c r="N119" s="93">
        <f t="shared" si="42"/>
        <v>0</v>
      </c>
      <c r="O119" s="93">
        <f t="shared" si="42"/>
        <v>0</v>
      </c>
      <c r="P119" s="93">
        <f t="shared" si="42"/>
        <v>0</v>
      </c>
      <c r="Q119" s="93">
        <f t="shared" si="42"/>
        <v>0</v>
      </c>
      <c r="R119" s="93">
        <f t="shared" si="41"/>
        <v>0</v>
      </c>
      <c r="S119" s="93">
        <f t="shared" si="41"/>
        <v>0</v>
      </c>
      <c r="T119" s="93">
        <f t="shared" si="41"/>
        <v>0</v>
      </c>
      <c r="U119" s="93">
        <f t="shared" si="41"/>
        <v>0</v>
      </c>
      <c r="V119" s="93">
        <f t="shared" si="41"/>
        <v>0</v>
      </c>
      <c r="W119" s="93">
        <f t="shared" si="41"/>
        <v>0</v>
      </c>
      <c r="X119" s="93">
        <f t="shared" si="41"/>
        <v>0</v>
      </c>
      <c r="Y119" s="93">
        <f t="shared" si="41"/>
        <v>0</v>
      </c>
      <c r="Z119" s="93">
        <f t="shared" si="41"/>
        <v>0</v>
      </c>
      <c r="AA119" s="93">
        <f t="shared" si="41"/>
        <v>0</v>
      </c>
      <c r="AB119" s="93">
        <f t="shared" si="43"/>
        <v>0</v>
      </c>
      <c r="AC119" s="93">
        <f t="shared" si="43"/>
        <v>0</v>
      </c>
      <c r="AD119" s="93">
        <f t="shared" si="43"/>
        <v>0</v>
      </c>
      <c r="AE119" s="93">
        <f t="shared" si="43"/>
        <v>0</v>
      </c>
      <c r="AF119" s="93">
        <f t="shared" si="43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39"/>
        <v>0</v>
      </c>
      <c r="C120" s="93">
        <f t="shared" si="39"/>
        <v>0</v>
      </c>
      <c r="D120" s="93">
        <f t="shared" si="40"/>
        <v>0</v>
      </c>
      <c r="E120" s="93">
        <f t="shared" si="40"/>
        <v>0</v>
      </c>
      <c r="F120" s="93">
        <f t="shared" si="40"/>
        <v>0</v>
      </c>
      <c r="G120" s="93">
        <f t="shared" si="41"/>
        <v>0</v>
      </c>
      <c r="H120" s="93">
        <f t="shared" si="41"/>
        <v>0</v>
      </c>
      <c r="I120" s="93">
        <f t="shared" si="41"/>
        <v>0</v>
      </c>
      <c r="J120" s="93">
        <f t="shared" si="41"/>
        <v>0</v>
      </c>
      <c r="K120" s="93">
        <f t="shared" si="41"/>
        <v>0</v>
      </c>
      <c r="L120" s="93">
        <f t="shared" si="41"/>
        <v>0</v>
      </c>
      <c r="M120" s="93">
        <f t="shared" si="42"/>
        <v>0</v>
      </c>
      <c r="N120" s="93">
        <f t="shared" si="42"/>
        <v>0</v>
      </c>
      <c r="O120" s="93">
        <f t="shared" si="42"/>
        <v>0</v>
      </c>
      <c r="P120" s="93">
        <f t="shared" si="42"/>
        <v>0</v>
      </c>
      <c r="Q120" s="93">
        <f t="shared" si="42"/>
        <v>0</v>
      </c>
      <c r="R120" s="93">
        <f t="shared" si="41"/>
        <v>0</v>
      </c>
      <c r="S120" s="93">
        <f t="shared" si="41"/>
        <v>0</v>
      </c>
      <c r="T120" s="93">
        <f t="shared" si="41"/>
        <v>0</v>
      </c>
      <c r="U120" s="93">
        <f t="shared" si="41"/>
        <v>0</v>
      </c>
      <c r="V120" s="93">
        <f t="shared" si="41"/>
        <v>0</v>
      </c>
      <c r="W120" s="93">
        <f t="shared" si="41"/>
        <v>0</v>
      </c>
      <c r="X120" s="93">
        <f t="shared" si="41"/>
        <v>0</v>
      </c>
      <c r="Y120" s="93">
        <f t="shared" si="41"/>
        <v>0</v>
      </c>
      <c r="Z120" s="93">
        <f t="shared" si="41"/>
        <v>0</v>
      </c>
      <c r="AA120" s="93">
        <f t="shared" si="41"/>
        <v>0</v>
      </c>
      <c r="AB120" s="93">
        <f t="shared" si="43"/>
        <v>0</v>
      </c>
      <c r="AC120" s="93">
        <f t="shared" si="43"/>
        <v>0</v>
      </c>
      <c r="AD120" s="93">
        <f t="shared" si="43"/>
        <v>0</v>
      </c>
      <c r="AE120" s="93">
        <f t="shared" si="43"/>
        <v>0</v>
      </c>
      <c r="AF120" s="93">
        <f t="shared" si="43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39"/>
        <v>0</v>
      </c>
      <c r="C121" s="93">
        <f t="shared" si="39"/>
        <v>0</v>
      </c>
      <c r="D121" s="93">
        <f t="shared" si="40"/>
        <v>0</v>
      </c>
      <c r="E121" s="93">
        <f t="shared" si="40"/>
        <v>0</v>
      </c>
      <c r="F121" s="93">
        <f t="shared" si="40"/>
        <v>0</v>
      </c>
      <c r="G121" s="93">
        <f t="shared" si="41"/>
        <v>0</v>
      </c>
      <c r="H121" s="93">
        <f t="shared" si="41"/>
        <v>0</v>
      </c>
      <c r="I121" s="93">
        <f t="shared" si="41"/>
        <v>0</v>
      </c>
      <c r="J121" s="93">
        <f t="shared" si="41"/>
        <v>0</v>
      </c>
      <c r="K121" s="93">
        <f t="shared" si="41"/>
        <v>0</v>
      </c>
      <c r="L121" s="93">
        <f t="shared" si="41"/>
        <v>0</v>
      </c>
      <c r="M121" s="93">
        <f t="shared" si="42"/>
        <v>0</v>
      </c>
      <c r="N121" s="93">
        <f t="shared" si="42"/>
        <v>0</v>
      </c>
      <c r="O121" s="93">
        <f t="shared" si="42"/>
        <v>0</v>
      </c>
      <c r="P121" s="93">
        <f t="shared" si="42"/>
        <v>0</v>
      </c>
      <c r="Q121" s="93">
        <f t="shared" si="42"/>
        <v>0</v>
      </c>
      <c r="R121" s="93">
        <f t="shared" si="41"/>
        <v>0</v>
      </c>
      <c r="S121" s="93">
        <f t="shared" si="41"/>
        <v>0</v>
      </c>
      <c r="T121" s="93">
        <f t="shared" si="41"/>
        <v>0</v>
      </c>
      <c r="U121" s="93">
        <f t="shared" si="41"/>
        <v>0</v>
      </c>
      <c r="V121" s="93">
        <f t="shared" si="41"/>
        <v>0</v>
      </c>
      <c r="W121" s="93">
        <f t="shared" si="41"/>
        <v>0</v>
      </c>
      <c r="X121" s="93">
        <f t="shared" si="41"/>
        <v>0</v>
      </c>
      <c r="Y121" s="93">
        <f t="shared" si="41"/>
        <v>0</v>
      </c>
      <c r="Z121" s="93">
        <f t="shared" si="41"/>
        <v>0</v>
      </c>
      <c r="AA121" s="93">
        <f t="shared" si="41"/>
        <v>0</v>
      </c>
      <c r="AB121" s="93">
        <f t="shared" si="43"/>
        <v>0</v>
      </c>
      <c r="AC121" s="93">
        <f t="shared" si="43"/>
        <v>0</v>
      </c>
      <c r="AD121" s="93">
        <f t="shared" si="43"/>
        <v>0</v>
      </c>
      <c r="AE121" s="93">
        <f t="shared" si="43"/>
        <v>0</v>
      </c>
      <c r="AF121" s="93">
        <f t="shared" si="43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39"/>
        <v>0</v>
      </c>
      <c r="C122" s="93">
        <f t="shared" si="39"/>
        <v>0</v>
      </c>
      <c r="D122" s="93">
        <f t="shared" si="40"/>
        <v>0</v>
      </c>
      <c r="E122" s="93">
        <f t="shared" si="40"/>
        <v>0</v>
      </c>
      <c r="F122" s="93">
        <f t="shared" si="40"/>
        <v>0</v>
      </c>
      <c r="G122" s="93">
        <f t="shared" si="41"/>
        <v>0</v>
      </c>
      <c r="H122" s="93">
        <f t="shared" si="41"/>
        <v>0</v>
      </c>
      <c r="I122" s="93">
        <f t="shared" si="41"/>
        <v>0</v>
      </c>
      <c r="J122" s="93">
        <f t="shared" si="41"/>
        <v>0</v>
      </c>
      <c r="K122" s="93">
        <f t="shared" si="41"/>
        <v>0</v>
      </c>
      <c r="L122" s="93">
        <f t="shared" si="41"/>
        <v>0</v>
      </c>
      <c r="M122" s="93">
        <f t="shared" si="42"/>
        <v>0</v>
      </c>
      <c r="N122" s="93">
        <f t="shared" si="42"/>
        <v>0</v>
      </c>
      <c r="O122" s="93">
        <f t="shared" si="42"/>
        <v>0</v>
      </c>
      <c r="P122" s="93">
        <f t="shared" si="42"/>
        <v>0</v>
      </c>
      <c r="Q122" s="93">
        <f t="shared" si="42"/>
        <v>0</v>
      </c>
      <c r="R122" s="93">
        <f t="shared" si="41"/>
        <v>0</v>
      </c>
      <c r="S122" s="93">
        <f t="shared" si="41"/>
        <v>0</v>
      </c>
      <c r="T122" s="93">
        <f t="shared" si="41"/>
        <v>0</v>
      </c>
      <c r="U122" s="93">
        <f t="shared" si="41"/>
        <v>0</v>
      </c>
      <c r="V122" s="93">
        <f t="shared" si="41"/>
        <v>0</v>
      </c>
      <c r="W122" s="93">
        <f t="shared" si="41"/>
        <v>0</v>
      </c>
      <c r="X122" s="93">
        <f t="shared" si="41"/>
        <v>0</v>
      </c>
      <c r="Y122" s="93">
        <f t="shared" si="41"/>
        <v>0</v>
      </c>
      <c r="Z122" s="93">
        <f t="shared" si="41"/>
        <v>0</v>
      </c>
      <c r="AA122" s="93">
        <f t="shared" si="41"/>
        <v>0</v>
      </c>
      <c r="AB122" s="93">
        <f t="shared" si="43"/>
        <v>0</v>
      </c>
      <c r="AC122" s="93">
        <f t="shared" si="43"/>
        <v>0</v>
      </c>
      <c r="AD122" s="93">
        <f t="shared" si="43"/>
        <v>0</v>
      </c>
      <c r="AE122" s="93">
        <f t="shared" si="43"/>
        <v>0</v>
      </c>
      <c r="AF122" s="93">
        <f t="shared" si="43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>SUM(B117:B122)</f>
        <v>0</v>
      </c>
      <c r="C123" s="70">
        <f>SUM(C117:C122)</f>
        <v>0</v>
      </c>
      <c r="D123" s="70">
        <f>SUM(D117:D122)</f>
        <v>7.7</v>
      </c>
      <c r="E123" s="70">
        <f>SUM(E117:E122)</f>
        <v>31</v>
      </c>
      <c r="F123" s="70">
        <f>SUM(F117:F122)</f>
        <v>0</v>
      </c>
      <c r="G123" s="70">
        <f t="shared" ref="G123:AA123" si="44">SUM(G117:G122)</f>
        <v>0</v>
      </c>
      <c r="H123" s="70">
        <f t="shared" si="44"/>
        <v>0</v>
      </c>
      <c r="I123" s="70">
        <f t="shared" si="44"/>
        <v>42.9</v>
      </c>
      <c r="J123" s="70">
        <f t="shared" si="44"/>
        <v>0</v>
      </c>
      <c r="K123" s="70">
        <f t="shared" si="44"/>
        <v>0</v>
      </c>
      <c r="L123" s="70">
        <f t="shared" si="44"/>
        <v>0</v>
      </c>
      <c r="M123" s="70">
        <f>SUM(M117:M122)</f>
        <v>0</v>
      </c>
      <c r="N123" s="70">
        <f>SUM(N117:N122)</f>
        <v>0</v>
      </c>
      <c r="O123" s="70">
        <f>SUM(O117:O122)</f>
        <v>0</v>
      </c>
      <c r="P123" s="70">
        <f>SUM(P117:P122)</f>
        <v>0</v>
      </c>
      <c r="Q123" s="70">
        <f>SUM(Q117:Q122)</f>
        <v>0</v>
      </c>
      <c r="R123" s="70">
        <f t="shared" si="44"/>
        <v>0</v>
      </c>
      <c r="S123" s="70">
        <f t="shared" si="44"/>
        <v>0</v>
      </c>
      <c r="T123" s="70">
        <f t="shared" si="44"/>
        <v>0</v>
      </c>
      <c r="U123" s="70">
        <f t="shared" si="44"/>
        <v>0</v>
      </c>
      <c r="V123" s="70">
        <f t="shared" si="44"/>
        <v>0</v>
      </c>
      <c r="W123" s="70">
        <f t="shared" si="44"/>
        <v>0</v>
      </c>
      <c r="X123" s="70">
        <f t="shared" si="44"/>
        <v>0</v>
      </c>
      <c r="Y123" s="70">
        <f t="shared" si="44"/>
        <v>30</v>
      </c>
      <c r="Z123" s="70">
        <f t="shared" si="44"/>
        <v>55</v>
      </c>
      <c r="AA123" s="70">
        <f t="shared" si="44"/>
        <v>50</v>
      </c>
      <c r="AB123" s="70">
        <f>SUM(AB117:AB122)</f>
        <v>145.30000000000001</v>
      </c>
      <c r="AC123" s="70">
        <f>SUM(AC117:AC122)</f>
        <v>105.9</v>
      </c>
      <c r="AD123" s="70">
        <f>SUM(AD117:AD122)</f>
        <v>103.6</v>
      </c>
      <c r="AE123" s="70">
        <f>SUM(AE117:AE122)</f>
        <v>103.5</v>
      </c>
      <c r="AF123" s="70">
        <f>SUM(AF117:AF122)</f>
        <v>105.6</v>
      </c>
      <c r="AG123" s="104"/>
      <c r="AH123" s="46">
        <f t="shared" si="23"/>
        <v>145.30000000000001</v>
      </c>
      <c r="AI123" s="47">
        <f t="shared" si="24"/>
        <v>0</v>
      </c>
      <c r="AJ123" s="105">
        <f t="array" ref="AJ123">MIN(IF(B123:AF123&lt;&gt;0,B123:AF123))</f>
        <v>7.7</v>
      </c>
    </row>
    <row r="124" spans="1:64" ht="15.75" thickBot="1">
      <c r="A124" s="87" t="s">
        <v>146</v>
      </c>
      <c r="B124" s="70">
        <f>B108-B123</f>
        <v>174.00000000000003</v>
      </c>
      <c r="C124" s="70">
        <f>C108-C123</f>
        <v>170.2</v>
      </c>
      <c r="D124" s="70">
        <f>D108-D123</f>
        <v>67.3</v>
      </c>
      <c r="E124" s="70">
        <f>E108-E123</f>
        <v>43</v>
      </c>
      <c r="F124" s="70">
        <f>F108-F123</f>
        <v>108</v>
      </c>
      <c r="G124" s="70">
        <f t="shared" ref="G124:AA124" si="45">G108-G123</f>
        <v>138</v>
      </c>
      <c r="H124" s="70">
        <f t="shared" si="45"/>
        <v>152.6</v>
      </c>
      <c r="I124" s="70">
        <f t="shared" si="45"/>
        <v>30.500000000000007</v>
      </c>
      <c r="J124" s="70">
        <f t="shared" si="45"/>
        <v>133.6</v>
      </c>
      <c r="K124" s="70">
        <f t="shared" si="45"/>
        <v>228.10000000000002</v>
      </c>
      <c r="L124" s="70">
        <f t="shared" si="45"/>
        <v>495.40000000000003</v>
      </c>
      <c r="M124" s="70">
        <f>M108-M123</f>
        <v>616.19999999999993</v>
      </c>
      <c r="N124" s="70">
        <f>N108-N123</f>
        <v>536.80000000000007</v>
      </c>
      <c r="O124" s="70">
        <f>O108-O123</f>
        <v>640.6</v>
      </c>
      <c r="P124" s="70">
        <f>P108-P123</f>
        <v>694.1</v>
      </c>
      <c r="Q124" s="70">
        <f>Q108-Q123</f>
        <v>684.90000000000009</v>
      </c>
      <c r="R124" s="70">
        <f t="shared" si="45"/>
        <v>724.84999999999991</v>
      </c>
      <c r="S124" s="70">
        <f t="shared" si="45"/>
        <v>676.5</v>
      </c>
      <c r="T124" s="70">
        <f t="shared" si="45"/>
        <v>725.09999999999991</v>
      </c>
      <c r="U124" s="70">
        <f t="shared" si="45"/>
        <v>698.6</v>
      </c>
      <c r="V124" s="70">
        <f t="shared" si="45"/>
        <v>505.3</v>
      </c>
      <c r="W124" s="70">
        <f t="shared" si="45"/>
        <v>526.20000000000005</v>
      </c>
      <c r="X124" s="70">
        <f t="shared" si="45"/>
        <v>430.2</v>
      </c>
      <c r="Y124" s="70">
        <f t="shared" si="45"/>
        <v>67.2</v>
      </c>
      <c r="Z124" s="70">
        <f t="shared" si="45"/>
        <v>23.200000000000003</v>
      </c>
      <c r="AA124" s="70">
        <f t="shared" si="45"/>
        <v>2.6000000000000085</v>
      </c>
      <c r="AB124" s="70">
        <f>AB108-AB123</f>
        <v>-112.30000000000001</v>
      </c>
      <c r="AC124" s="70">
        <f>AC108-AC123</f>
        <v>-36.800000000000011</v>
      </c>
      <c r="AD124" s="70">
        <f>AD108-AD123</f>
        <v>-31.5</v>
      </c>
      <c r="AE124" s="70">
        <f>AE108-AE123</f>
        <v>-34.699999999999989</v>
      </c>
      <c r="AF124" s="70">
        <f>AF108-AF123</f>
        <v>-42</v>
      </c>
      <c r="AG124" s="104"/>
      <c r="AH124" s="46">
        <f t="shared" si="23"/>
        <v>725.09999999999991</v>
      </c>
      <c r="AI124" s="47">
        <f t="shared" si="24"/>
        <v>-112.30000000000001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50.015999999999998</v>
      </c>
      <c r="C126" s="117">
        <v>49.924999999999997</v>
      </c>
      <c r="D126" s="117">
        <v>49.924999999999997</v>
      </c>
      <c r="E126" s="117">
        <v>50.03</v>
      </c>
      <c r="F126" s="117">
        <v>50.03</v>
      </c>
      <c r="G126" s="117">
        <v>50.03</v>
      </c>
      <c r="H126" s="117">
        <v>49.936</v>
      </c>
      <c r="I126" s="117">
        <v>49.929000000000002</v>
      </c>
      <c r="J126" s="117">
        <v>49.929000000000002</v>
      </c>
      <c r="K126" s="117">
        <v>50.091999999999999</v>
      </c>
      <c r="L126" s="117">
        <v>50.042000000000002</v>
      </c>
      <c r="M126" s="117">
        <v>50.048000000000002</v>
      </c>
      <c r="N126" s="117">
        <v>49.935000000000002</v>
      </c>
      <c r="O126" s="117">
        <v>49.956000000000003</v>
      </c>
      <c r="P126" s="117">
        <v>49.973999999999997</v>
      </c>
      <c r="Q126" s="117">
        <v>49.97</v>
      </c>
      <c r="R126" s="117">
        <v>49.97</v>
      </c>
      <c r="S126" s="117">
        <v>49.97</v>
      </c>
      <c r="T126" s="117">
        <v>49.97</v>
      </c>
      <c r="U126" s="117">
        <v>50.018000000000001</v>
      </c>
      <c r="V126" s="117">
        <v>49.954999999999998</v>
      </c>
      <c r="W126" s="117">
        <v>50.1</v>
      </c>
      <c r="X126" s="117">
        <v>50.1</v>
      </c>
      <c r="Y126" s="117">
        <v>50.1</v>
      </c>
      <c r="Z126" s="117">
        <v>49.956000000000003</v>
      </c>
      <c r="AA126" s="117">
        <v>49.94</v>
      </c>
      <c r="AB126" s="117">
        <v>50.045000000000002</v>
      </c>
      <c r="AC126" s="117">
        <v>50.045000000000002</v>
      </c>
      <c r="AD126" s="117">
        <v>49.91</v>
      </c>
      <c r="AE126" s="117">
        <v>49.91</v>
      </c>
      <c r="AF126" s="117">
        <v>49.91</v>
      </c>
      <c r="AG126" s="118"/>
      <c r="AH126" s="46">
        <f t="shared" si="23"/>
        <v>50.1</v>
      </c>
      <c r="AI126" s="47">
        <f t="shared" si="24"/>
        <v>49.91</v>
      </c>
    </row>
    <row r="127" spans="1:64">
      <c r="A127" s="119" t="s">
        <v>149</v>
      </c>
      <c r="B127" s="43">
        <v>134.5</v>
      </c>
      <c r="C127" s="43">
        <v>134.5</v>
      </c>
      <c r="D127" s="43">
        <v>134.5</v>
      </c>
      <c r="E127" s="43">
        <v>134.5</v>
      </c>
      <c r="F127" s="43">
        <v>134.5</v>
      </c>
      <c r="G127" s="43">
        <v>134.5</v>
      </c>
      <c r="H127" s="43">
        <v>0</v>
      </c>
      <c r="I127" s="43">
        <v>0</v>
      </c>
      <c r="J127" s="43">
        <v>0</v>
      </c>
      <c r="K127" s="43">
        <v>0</v>
      </c>
      <c r="L127" s="43">
        <v>0</v>
      </c>
      <c r="M127" s="43">
        <v>125.1</v>
      </c>
      <c r="N127" s="43">
        <v>133.4</v>
      </c>
      <c r="O127" s="43">
        <v>133.4</v>
      </c>
      <c r="P127" s="43">
        <v>134</v>
      </c>
      <c r="Q127" s="43">
        <v>134.80000000000001</v>
      </c>
      <c r="R127" s="43">
        <v>134.80000000000001</v>
      </c>
      <c r="S127" s="43">
        <v>134.80000000000001</v>
      </c>
      <c r="T127" s="43">
        <v>134.80000000000001</v>
      </c>
      <c r="U127" s="43">
        <v>132.30000000000001</v>
      </c>
      <c r="V127" s="43">
        <v>132</v>
      </c>
      <c r="W127" s="43">
        <v>130</v>
      </c>
      <c r="X127" s="43">
        <v>130</v>
      </c>
      <c r="Y127" s="43">
        <v>130</v>
      </c>
      <c r="Z127" s="43">
        <v>132.19999999999999</v>
      </c>
      <c r="AA127" s="43">
        <v>132.19999999999999</v>
      </c>
      <c r="AB127" s="43">
        <v>132.19999999999999</v>
      </c>
      <c r="AC127" s="43">
        <v>132.19999999999999</v>
      </c>
      <c r="AD127" s="43">
        <v>133</v>
      </c>
      <c r="AE127" s="43">
        <v>133</v>
      </c>
      <c r="AF127" s="43">
        <v>133</v>
      </c>
      <c r="AG127" s="120"/>
      <c r="AH127" s="46">
        <f t="shared" si="23"/>
        <v>134.80000000000001</v>
      </c>
      <c r="AI127" s="47">
        <f t="shared" si="24"/>
        <v>0</v>
      </c>
    </row>
    <row r="128" spans="1:64">
      <c r="A128" s="119" t="s">
        <v>150</v>
      </c>
      <c r="B128" s="43">
        <v>130.80000000000001</v>
      </c>
      <c r="C128" s="43">
        <v>130.80000000000001</v>
      </c>
      <c r="D128" s="43">
        <v>130.80000000000001</v>
      </c>
      <c r="E128" s="43">
        <v>130.80000000000001</v>
      </c>
      <c r="F128" s="43">
        <v>130.80000000000001</v>
      </c>
      <c r="G128" s="43">
        <v>130.80000000000001</v>
      </c>
      <c r="H128" s="43">
        <v>130.1</v>
      </c>
      <c r="I128" s="43">
        <v>129.9</v>
      </c>
      <c r="J128" s="43">
        <v>129.9</v>
      </c>
      <c r="K128" s="43">
        <v>129.9</v>
      </c>
      <c r="L128" s="43">
        <v>129.9</v>
      </c>
      <c r="M128" s="43">
        <v>126.4</v>
      </c>
      <c r="N128" s="43">
        <v>133.19999999999999</v>
      </c>
      <c r="O128" s="43">
        <v>131.9</v>
      </c>
      <c r="P128" s="43">
        <v>131.9</v>
      </c>
      <c r="Q128" s="43">
        <v>131.6</v>
      </c>
      <c r="R128" s="43">
        <v>131.6</v>
      </c>
      <c r="S128" s="43">
        <v>131.6</v>
      </c>
      <c r="T128" s="43">
        <v>131.6</v>
      </c>
      <c r="U128" s="43">
        <v>131.19999999999999</v>
      </c>
      <c r="V128" s="43">
        <v>131.19999999999999</v>
      </c>
      <c r="W128" s="43">
        <v>131.4</v>
      </c>
      <c r="X128" s="43">
        <v>131.4</v>
      </c>
      <c r="Y128" s="43">
        <v>131.4</v>
      </c>
      <c r="Z128" s="43">
        <v>131.41</v>
      </c>
      <c r="AA128" s="43">
        <v>131.41</v>
      </c>
      <c r="AB128" s="43">
        <v>131</v>
      </c>
      <c r="AC128" s="43">
        <v>131</v>
      </c>
      <c r="AD128" s="43">
        <v>131.9</v>
      </c>
      <c r="AE128" s="43">
        <v>131.9</v>
      </c>
      <c r="AF128" s="43">
        <v>131.9</v>
      </c>
      <c r="AG128" s="120"/>
      <c r="AH128" s="46">
        <f t="shared" si="23"/>
        <v>133.19999999999999</v>
      </c>
      <c r="AI128" s="47">
        <f t="shared" si="24"/>
        <v>126.4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137.80000000000001</v>
      </c>
      <c r="C130" s="43">
        <v>137.80000000000001</v>
      </c>
      <c r="D130" s="43">
        <v>137.80000000000001</v>
      </c>
      <c r="E130" s="43">
        <v>137.80000000000001</v>
      </c>
      <c r="F130" s="43">
        <v>137.80000000000001</v>
      </c>
      <c r="G130" s="43">
        <v>137.80000000000001</v>
      </c>
      <c r="H130" s="43">
        <v>137.6</v>
      </c>
      <c r="I130" s="43">
        <v>137</v>
      </c>
      <c r="J130" s="43">
        <v>137</v>
      </c>
      <c r="K130" s="43">
        <v>137</v>
      </c>
      <c r="L130" s="43">
        <v>137</v>
      </c>
      <c r="M130" s="43">
        <v>134.69999999999999</v>
      </c>
      <c r="N130" s="43">
        <v>134.80000000000001</v>
      </c>
      <c r="O130" s="43">
        <v>135.9</v>
      </c>
      <c r="P130" s="43">
        <v>136.4</v>
      </c>
      <c r="Q130" s="43">
        <v>136.80000000000001</v>
      </c>
      <c r="R130" s="43">
        <v>136.80000000000001</v>
      </c>
      <c r="S130" s="43">
        <v>136.80000000000001</v>
      </c>
      <c r="T130" s="43">
        <v>136.80000000000001</v>
      </c>
      <c r="U130" s="43">
        <v>134.30000000000001</v>
      </c>
      <c r="V130" s="43">
        <v>133.85</v>
      </c>
      <c r="W130" s="43">
        <v>134.5</v>
      </c>
      <c r="X130" s="43">
        <v>134.5</v>
      </c>
      <c r="Y130" s="43">
        <v>134.5</v>
      </c>
      <c r="Z130" s="43">
        <v>132.19999999999999</v>
      </c>
      <c r="AA130" s="43">
        <v>132.19999999999999</v>
      </c>
      <c r="AB130" s="43">
        <v>133.4</v>
      </c>
      <c r="AC130" s="43">
        <v>133.4</v>
      </c>
      <c r="AD130" s="43">
        <v>133.80000000000001</v>
      </c>
      <c r="AE130" s="43">
        <v>133.80000000000001</v>
      </c>
      <c r="AF130" s="43">
        <v>133.80000000000001</v>
      </c>
      <c r="AG130" s="120"/>
      <c r="AH130" s="46">
        <f t="shared" si="23"/>
        <v>137.80000000000001</v>
      </c>
      <c r="AI130" s="47">
        <f t="shared" si="24"/>
        <v>132.19999999999999</v>
      </c>
    </row>
    <row r="131" spans="1:35">
      <c r="A131" s="121" t="s">
        <v>153</v>
      </c>
      <c r="B131" s="122">
        <v>132.80000000000001</v>
      </c>
      <c r="C131" s="122">
        <v>132.80000000000001</v>
      </c>
      <c r="D131" s="122">
        <v>132.80000000000001</v>
      </c>
      <c r="E131" s="122">
        <v>132.80000000000001</v>
      </c>
      <c r="F131" s="122">
        <v>132.80000000000001</v>
      </c>
      <c r="G131" s="122">
        <v>132.80000000000001</v>
      </c>
      <c r="H131" s="122">
        <v>132.80000000000001</v>
      </c>
      <c r="I131" s="122">
        <v>132</v>
      </c>
      <c r="J131" s="122">
        <v>132</v>
      </c>
      <c r="K131" s="122">
        <v>132</v>
      </c>
      <c r="L131" s="122">
        <v>132</v>
      </c>
      <c r="M131" s="122">
        <v>133.80000000000001</v>
      </c>
      <c r="N131" s="122">
        <v>133</v>
      </c>
      <c r="O131" s="122">
        <v>133.1</v>
      </c>
      <c r="P131" s="122">
        <v>134.9</v>
      </c>
      <c r="Q131" s="122">
        <v>133.9</v>
      </c>
      <c r="R131" s="122">
        <v>133.9</v>
      </c>
      <c r="S131" s="122">
        <v>133.9</v>
      </c>
      <c r="T131" s="122">
        <v>133.9</v>
      </c>
      <c r="U131" s="122">
        <v>134.1</v>
      </c>
      <c r="V131" s="122">
        <v>132.19999999999999</v>
      </c>
      <c r="W131" s="122">
        <v>134.19999999999999</v>
      </c>
      <c r="X131" s="122">
        <v>134.19999999999999</v>
      </c>
      <c r="Y131" s="122">
        <v>134.19999999999999</v>
      </c>
      <c r="Z131" s="122">
        <v>130.30000000000001</v>
      </c>
      <c r="AA131" s="122">
        <v>130.30000000000001</v>
      </c>
      <c r="AB131" s="122">
        <v>133.19999999999999</v>
      </c>
      <c r="AC131" s="122">
        <v>133.19999999999999</v>
      </c>
      <c r="AD131" s="122">
        <v>133.9</v>
      </c>
      <c r="AE131" s="122">
        <v>133.9</v>
      </c>
      <c r="AF131" s="122">
        <v>133.9</v>
      </c>
      <c r="AG131" s="123"/>
      <c r="AH131" s="46">
        <f t="shared" si="23"/>
        <v>134.9</v>
      </c>
      <c r="AI131" s="47">
        <f t="shared" si="24"/>
        <v>130.30000000000001</v>
      </c>
    </row>
    <row r="132" spans="1:35">
      <c r="A132" s="119" t="s">
        <v>154</v>
      </c>
      <c r="B132" s="43">
        <v>134.5</v>
      </c>
      <c r="C132" s="43">
        <v>134.5</v>
      </c>
      <c r="D132" s="43">
        <v>134.5</v>
      </c>
      <c r="E132" s="43">
        <v>134.5</v>
      </c>
      <c r="F132" s="43">
        <v>134.5</v>
      </c>
      <c r="G132" s="43">
        <v>134.5</v>
      </c>
      <c r="H132" s="43">
        <v>134.5</v>
      </c>
      <c r="I132" s="43">
        <v>127.3</v>
      </c>
      <c r="J132" s="43">
        <v>127.3</v>
      </c>
      <c r="K132" s="43">
        <v>127.3</v>
      </c>
      <c r="L132" s="43">
        <v>127.3</v>
      </c>
      <c r="M132" s="43">
        <v>132.4</v>
      </c>
      <c r="N132" s="43">
        <v>129.80000000000001</v>
      </c>
      <c r="O132" s="43">
        <v>128.5</v>
      </c>
      <c r="P132" s="43">
        <v>134.1</v>
      </c>
      <c r="Q132" s="43">
        <v>129.4</v>
      </c>
      <c r="R132" s="43">
        <v>129.4</v>
      </c>
      <c r="S132" s="43">
        <v>129.4</v>
      </c>
      <c r="T132" s="43">
        <v>129.4</v>
      </c>
      <c r="U132" s="43">
        <v>130.6</v>
      </c>
      <c r="V132" s="43">
        <v>122.8</v>
      </c>
      <c r="W132" s="43">
        <v>127.8</v>
      </c>
      <c r="X132" s="43">
        <v>127.8</v>
      </c>
      <c r="Y132" s="43">
        <v>127.8</v>
      </c>
      <c r="Z132" s="43">
        <v>122.85</v>
      </c>
      <c r="AA132" s="43">
        <v>122.85</v>
      </c>
      <c r="AB132" s="43">
        <v>130.6</v>
      </c>
      <c r="AC132" s="43">
        <v>130.6</v>
      </c>
      <c r="AD132" s="43">
        <v>127</v>
      </c>
      <c r="AE132" s="43">
        <v>127</v>
      </c>
      <c r="AF132" s="43">
        <v>127</v>
      </c>
      <c r="AG132" s="120"/>
      <c r="AH132" s="46">
        <f t="shared" si="23"/>
        <v>134.5</v>
      </c>
      <c r="AI132" s="47">
        <f t="shared" si="24"/>
        <v>122.8</v>
      </c>
    </row>
    <row r="133" spans="1:35" ht="15.75" thickBot="1">
      <c r="A133" s="119" t="s">
        <v>155</v>
      </c>
      <c r="B133" s="101">
        <v>67.5</v>
      </c>
      <c r="C133" s="101">
        <v>67.5</v>
      </c>
      <c r="D133" s="101">
        <v>67.5</v>
      </c>
      <c r="E133" s="101">
        <v>67.5</v>
      </c>
      <c r="F133" s="101">
        <v>67.5</v>
      </c>
      <c r="G133" s="101">
        <v>67.5</v>
      </c>
      <c r="H133" s="101">
        <v>67.5</v>
      </c>
      <c r="I133" s="101">
        <v>69.099999999999994</v>
      </c>
      <c r="J133" s="101">
        <v>69.099999999999994</v>
      </c>
      <c r="K133" s="101">
        <v>69.099999999999994</v>
      </c>
      <c r="L133" s="101">
        <v>69.099999999999994</v>
      </c>
      <c r="M133" s="101">
        <v>66.099999999999994</v>
      </c>
      <c r="N133" s="101">
        <v>66.2</v>
      </c>
      <c r="O133" s="101">
        <v>66.900000000000006</v>
      </c>
      <c r="P133" s="101">
        <v>67</v>
      </c>
      <c r="Q133" s="101">
        <v>67.3</v>
      </c>
      <c r="R133" s="101">
        <v>67.3</v>
      </c>
      <c r="S133" s="101">
        <v>67.3</v>
      </c>
      <c r="T133" s="101">
        <v>67.3</v>
      </c>
      <c r="U133" s="101">
        <v>66.900000000000006</v>
      </c>
      <c r="V133" s="101">
        <v>66.900000000000006</v>
      </c>
      <c r="W133" s="101">
        <v>66.900000000000006</v>
      </c>
      <c r="X133" s="101">
        <v>66.900000000000006</v>
      </c>
      <c r="Y133" s="101">
        <v>66.900000000000006</v>
      </c>
      <c r="Z133" s="101">
        <v>65.2</v>
      </c>
      <c r="AA133" s="101">
        <v>65.2</v>
      </c>
      <c r="AB133" s="101">
        <v>66.3</v>
      </c>
      <c r="AC133" s="101">
        <v>66.3</v>
      </c>
      <c r="AD133" s="101">
        <v>66.3</v>
      </c>
      <c r="AE133" s="101">
        <v>66.3</v>
      </c>
      <c r="AF133" s="101">
        <v>66.3</v>
      </c>
      <c r="AG133" s="124"/>
      <c r="AH133" s="46">
        <f t="shared" si="23"/>
        <v>69.099999999999994</v>
      </c>
      <c r="AI133" s="47">
        <f t="shared" si="24"/>
        <v>65.2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v>192.1</v>
      </c>
      <c r="C135" s="114">
        <v>192.1</v>
      </c>
      <c r="D135" s="114">
        <v>192.1</v>
      </c>
      <c r="E135" s="114">
        <v>192.1</v>
      </c>
      <c r="F135" s="114">
        <v>192.1</v>
      </c>
      <c r="G135" s="114">
        <f t="shared" ref="G135:L135" si="46">SUM(G26,G32,G45:G46,G82,G84:G85,G87,G89,G137:G142,G177,G183,G189,G198,G200,G212,G219,G222:G223,G230,G232,G234,G238:G240,G242:G244,G249,G255:G256,G258:G260,G161,G166)</f>
        <v>211.33999999999997</v>
      </c>
      <c r="H135" s="114">
        <f t="shared" si="46"/>
        <v>207.04</v>
      </c>
      <c r="I135" s="114">
        <f t="shared" si="46"/>
        <v>270.94</v>
      </c>
      <c r="J135" s="114">
        <f t="shared" si="46"/>
        <v>270.94</v>
      </c>
      <c r="K135" s="114">
        <f t="shared" si="46"/>
        <v>278.54000000000002</v>
      </c>
      <c r="L135" s="114">
        <f t="shared" si="46"/>
        <v>278.54000000000002</v>
      </c>
      <c r="M135" s="114">
        <f>SUM(M26,M32,M45:M46,M82,M84:M85,M87,M89,M137:M142,M177,M183,M189,M198,M200,M212,M219,M222:M223,M230,M232,M234,M238:M240,M242:M244,M249,M255:M256,M258:M260,M161,M166)</f>
        <v>306.94</v>
      </c>
      <c r="N135" s="114">
        <f>SUM(N26,N32,N45:N46,N82,N84:N85,N87,N89,N137:N142,N177,N183,N189,N198,N200,N212,N219,N222:N223,N230,N232,N234,N238:N240,N242:N244,N249,N255:N256,N258:N260,N161,N166)</f>
        <v>327.54000000000002</v>
      </c>
      <c r="O135" s="114">
        <f>SUM(O26,O32,O45:O46,O82,O84:O85,O87,O89,O137:O142,O177,O183,O189,O198,O200,O212,O219,O222:O223,O230,O232,O234,O238:O240,O242:O244,O249,O255:O256,O258:O260,O161,O166)</f>
        <v>332.54</v>
      </c>
      <c r="P135" s="114">
        <f>SUM(P26,P32,P45:P46,P82,P84:P85,P87,P89,P137:P142,P177,P183,P189,P198,P200,P212,P219,P222:P223,P230,P232,P234,P238:P240,P242:P244,P249,P255:P256,P258:P260,P161,P166)</f>
        <v>290.74000000000007</v>
      </c>
      <c r="Q135" s="114">
        <f>SUM(Q26,Q32,Q45:Q46,Q82,Q84:Q85,Q87,Q89,Q137:Q142,Q177,Q183,Q189,Q198,Q200,Q212,Q219,Q222:Q223,Q230,Q232,Q234,Q238:Q240,Q242:Q244,Q249,Q255:Q256,Q258:Q260,Q161,Q166)</f>
        <v>318.64000000000004</v>
      </c>
      <c r="R135" s="114">
        <f t="shared" ref="R135:X135" si="47">SUM(R26,R32,R45:R46,R82,R84:R85,R87,R89,R137:R142,R177,R183,R189,R198,R200,R212,R219,R222:R223,R230,R232,R234,R238:R240,R242:R244,R249,R255:R256,R258:R260,R161,R166)</f>
        <v>318.64000000000004</v>
      </c>
      <c r="S135" s="114">
        <f t="shared" si="47"/>
        <v>318.64000000000004</v>
      </c>
      <c r="T135" s="114">
        <f t="shared" si="47"/>
        <v>314.14</v>
      </c>
      <c r="U135" s="114">
        <f t="shared" si="47"/>
        <v>301.54000000000002</v>
      </c>
      <c r="V135" s="114">
        <f t="shared" si="47"/>
        <v>291.34000000000003</v>
      </c>
      <c r="W135" s="114">
        <f t="shared" si="47"/>
        <v>254.64000000000001</v>
      </c>
      <c r="X135" s="114">
        <f t="shared" si="47"/>
        <v>258.33999999999997</v>
      </c>
      <c r="Y135" s="114">
        <f>SUM(Y23,Y30,Y51:Y52,Y82,Y84:Y85,Y87,Y89,Y137:Y142,Y170,Y176,Y182,Y191,Y193,Y205,Y212,Y215:Y216,Y223,Y225,Y227,Y231:Y233,Y235:Y237,Y242,Y248:Y249,Y251:Y253,Y261,Y266)</f>
        <v>254.5</v>
      </c>
      <c r="Z135" s="114">
        <f>SUM(Z23,Z30,Z51:Z52,Z82,Z84:Z85,Z87,Z89,Z137:Z142,Z170,Z176,Z182,Z191,Z193,Z205,Z212,Z215:Z216,Z223,Z225,Z227,Z231:Z233,Z235:Z237,Z242,Z248:Z249,Z251:Z253,Z261,Z266)</f>
        <v>374.8</v>
      </c>
      <c r="AA135" s="114">
        <f>SUM(AA23,AA30,AA51:AA52,AA82,AA84:AA85,AA87,AA89,AA137:AA142,AA170,AA176,AA182,AA191,AA193,AA205,AA212,AA215:AA216,AA223,AA225,AA227,AA231:AA233,AA235:AA237,AA242,AA248:AA249,AA251:AA253,AA261,AA266)</f>
        <v>373.2</v>
      </c>
      <c r="AB135" s="114">
        <v>396.4</v>
      </c>
      <c r="AC135" s="114">
        <v>396.4</v>
      </c>
      <c r="AD135" s="114">
        <v>396.4</v>
      </c>
      <c r="AE135" s="114">
        <v>396.4</v>
      </c>
      <c r="AF135" s="114">
        <v>396.4</v>
      </c>
      <c r="AG135" s="127"/>
      <c r="AH135" s="46">
        <f t="shared" si="23"/>
        <v>396.4</v>
      </c>
      <c r="AI135" s="47">
        <f t="shared" si="24"/>
        <v>192.1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40.200000000000003</v>
      </c>
      <c r="C137" s="132">
        <v>30.1</v>
      </c>
      <c r="D137" s="132">
        <v>30.1</v>
      </c>
      <c r="E137" s="132">
        <v>30.1</v>
      </c>
      <c r="F137" s="132">
        <v>30.1</v>
      </c>
      <c r="G137" s="132">
        <v>30.1</v>
      </c>
      <c r="H137" s="133">
        <v>29.2</v>
      </c>
      <c r="I137" s="133">
        <v>34.799999999999997</v>
      </c>
      <c r="J137" s="133">
        <v>34.799999999999997</v>
      </c>
      <c r="K137" s="133">
        <v>38.9</v>
      </c>
      <c r="L137" s="133">
        <v>38.9</v>
      </c>
      <c r="M137" s="133">
        <v>34.700000000000003</v>
      </c>
      <c r="N137" s="133">
        <v>32.4</v>
      </c>
      <c r="O137" s="133">
        <v>14.6</v>
      </c>
      <c r="P137" s="133">
        <v>13.4</v>
      </c>
      <c r="Q137" s="133">
        <v>14.3</v>
      </c>
      <c r="R137" s="133">
        <v>14.3</v>
      </c>
      <c r="S137" s="133">
        <v>14.3</v>
      </c>
      <c r="T137" s="133">
        <v>14.3</v>
      </c>
      <c r="U137" s="133">
        <v>25.6</v>
      </c>
      <c r="V137" s="133">
        <v>26.8</v>
      </c>
      <c r="W137" s="133">
        <v>12.6</v>
      </c>
      <c r="X137" s="133">
        <v>16.3</v>
      </c>
      <c r="Y137" s="133">
        <v>16.3</v>
      </c>
      <c r="Z137" s="133">
        <v>41</v>
      </c>
      <c r="AA137" s="133">
        <v>49</v>
      </c>
      <c r="AB137" s="133">
        <v>51.77</v>
      </c>
      <c r="AC137" s="133">
        <v>47.6</v>
      </c>
      <c r="AD137" s="133">
        <v>41.8</v>
      </c>
      <c r="AE137" s="133">
        <v>40.9</v>
      </c>
      <c r="AF137" s="133">
        <v>48.3</v>
      </c>
      <c r="AG137" s="134">
        <v>75</v>
      </c>
      <c r="AH137" s="46">
        <f t="shared" si="23"/>
        <v>51.77</v>
      </c>
      <c r="AI137" s="47">
        <f t="shared" si="24"/>
        <v>12.6</v>
      </c>
    </row>
    <row r="138" spans="1:35">
      <c r="A138" s="135" t="s">
        <v>160</v>
      </c>
      <c r="B138" s="132">
        <v>0.2</v>
      </c>
      <c r="C138" s="132">
        <v>-9.6999999999999993</v>
      </c>
      <c r="D138" s="132">
        <v>-9.6999999999999993</v>
      </c>
      <c r="E138" s="132">
        <v>-9.6999999999999993</v>
      </c>
      <c r="F138" s="132">
        <v>-9.6999999999999993</v>
      </c>
      <c r="G138" s="132">
        <v>-9.6999999999999993</v>
      </c>
      <c r="H138" s="132">
        <v>-15.7</v>
      </c>
      <c r="I138" s="136">
        <v>-8.3000000000000007</v>
      </c>
      <c r="J138" s="136">
        <v>-8.3000000000000007</v>
      </c>
      <c r="K138" s="136">
        <v>-4.8</v>
      </c>
      <c r="L138" s="136">
        <v>-4.8</v>
      </c>
      <c r="M138" s="136">
        <v>-8.6</v>
      </c>
      <c r="N138" s="136">
        <v>-10.8</v>
      </c>
      <c r="O138" s="136">
        <v>-23</v>
      </c>
      <c r="P138" s="136">
        <v>-27</v>
      </c>
      <c r="Q138" s="136">
        <v>-25.3</v>
      </c>
      <c r="R138" s="136">
        <v>-25.3</v>
      </c>
      <c r="S138" s="136">
        <v>-25.3</v>
      </c>
      <c r="T138" s="136">
        <v>-25.3</v>
      </c>
      <c r="U138" s="136">
        <v>-25.5</v>
      </c>
      <c r="V138" s="136">
        <v>-27.3</v>
      </c>
      <c r="W138" s="136">
        <v>-40.700000000000003</v>
      </c>
      <c r="X138" s="136">
        <v>-40.700000000000003</v>
      </c>
      <c r="Y138" s="136">
        <v>-40.700000000000003</v>
      </c>
      <c r="Z138" s="136">
        <v>-6</v>
      </c>
      <c r="AA138" s="136">
        <v>4.2</v>
      </c>
      <c r="AB138" s="136">
        <v>10</v>
      </c>
      <c r="AC138" s="136">
        <v>3.7</v>
      </c>
      <c r="AD138" s="136">
        <v>-3.9</v>
      </c>
      <c r="AE138" s="136">
        <v>-7.3</v>
      </c>
      <c r="AF138" s="136">
        <v>-1.5</v>
      </c>
      <c r="AG138" s="134">
        <v>240</v>
      </c>
      <c r="AH138" s="46">
        <f t="shared" si="23"/>
        <v>10</v>
      </c>
      <c r="AI138" s="47">
        <f t="shared" si="24"/>
        <v>-40.700000000000003</v>
      </c>
    </row>
    <row r="139" spans="1:35">
      <c r="A139" s="135" t="s">
        <v>161</v>
      </c>
      <c r="B139" s="132">
        <v>-74.400000000000006</v>
      </c>
      <c r="C139" s="132">
        <v>-62.5</v>
      </c>
      <c r="D139" s="132">
        <v>-62.5</v>
      </c>
      <c r="E139" s="132">
        <v>-62.5</v>
      </c>
      <c r="F139" s="132">
        <v>-62.5</v>
      </c>
      <c r="G139" s="132">
        <v>-62.5</v>
      </c>
      <c r="H139" s="132">
        <v>-50.1</v>
      </c>
      <c r="I139" s="136">
        <v>-49.8</v>
      </c>
      <c r="J139" s="136">
        <v>-49.8</v>
      </c>
      <c r="K139" s="136">
        <v>-49.8</v>
      </c>
      <c r="L139" s="136">
        <v>-49.8</v>
      </c>
      <c r="M139" s="136">
        <v>-12.2</v>
      </c>
      <c r="N139" s="136">
        <v>-15.6</v>
      </c>
      <c r="O139" s="136">
        <v>-6.5</v>
      </c>
      <c r="P139" s="136">
        <v>0.6</v>
      </c>
      <c r="Q139" s="136">
        <v>-13.8</v>
      </c>
      <c r="R139" s="136">
        <v>-13.8</v>
      </c>
      <c r="S139" s="136">
        <v>-13.8</v>
      </c>
      <c r="T139" s="136">
        <v>-13.8</v>
      </c>
      <c r="U139" s="136">
        <v>-16.8</v>
      </c>
      <c r="V139" s="136">
        <v>-20.8</v>
      </c>
      <c r="W139" s="136">
        <v>-15.2</v>
      </c>
      <c r="X139" s="136">
        <v>-15.2</v>
      </c>
      <c r="Y139" s="136">
        <v>-15.2</v>
      </c>
      <c r="Z139" s="136">
        <v>-29.5</v>
      </c>
      <c r="AA139" s="136">
        <v>-38.5</v>
      </c>
      <c r="AB139" s="136">
        <v>-57.5</v>
      </c>
      <c r="AC139" s="136">
        <v>-60.2</v>
      </c>
      <c r="AD139" s="136">
        <v>-59.8</v>
      </c>
      <c r="AE139" s="136">
        <v>-64.5</v>
      </c>
      <c r="AF139" s="136">
        <v>-62.4</v>
      </c>
      <c r="AG139" s="134">
        <v>240</v>
      </c>
      <c r="AH139" s="46">
        <f t="shared" ref="AH139:AH145" si="48">MAX(B139:AF139)</f>
        <v>0.6</v>
      </c>
      <c r="AI139" s="47">
        <f t="shared" ref="AI139:AI145" si="49">MIN(B139:AF139)</f>
        <v>-74.400000000000006</v>
      </c>
    </row>
    <row r="140" spans="1:35">
      <c r="A140" s="135" t="s">
        <v>162</v>
      </c>
      <c r="B140" s="132">
        <v>96.2</v>
      </c>
      <c r="C140" s="132">
        <v>88</v>
      </c>
      <c r="D140" s="132">
        <v>88</v>
      </c>
      <c r="E140" s="132">
        <v>88</v>
      </c>
      <c r="F140" s="132">
        <v>88</v>
      </c>
      <c r="G140" s="132">
        <v>88</v>
      </c>
      <c r="H140" s="132">
        <v>78.2</v>
      </c>
      <c r="I140" s="137">
        <v>78</v>
      </c>
      <c r="J140" s="137">
        <v>78</v>
      </c>
      <c r="K140" s="137">
        <v>78</v>
      </c>
      <c r="L140" s="137">
        <v>78</v>
      </c>
      <c r="M140" s="137">
        <v>23.7</v>
      </c>
      <c r="N140" s="137">
        <v>49</v>
      </c>
      <c r="O140" s="137">
        <v>39.1</v>
      </c>
      <c r="P140" s="137">
        <v>16.899999999999999</v>
      </c>
      <c r="Q140" s="137">
        <v>39.9</v>
      </c>
      <c r="R140" s="137">
        <v>39.9</v>
      </c>
      <c r="S140" s="137">
        <v>39.9</v>
      </c>
      <c r="T140" s="137">
        <v>39.9</v>
      </c>
      <c r="U140" s="137">
        <v>33.299999999999997</v>
      </c>
      <c r="V140" s="137">
        <v>34.9</v>
      </c>
      <c r="W140" s="137">
        <v>21.3</v>
      </c>
      <c r="X140" s="137">
        <v>21.3</v>
      </c>
      <c r="Y140" s="137">
        <v>21.3</v>
      </c>
      <c r="Z140" s="137">
        <v>58</v>
      </c>
      <c r="AA140" s="137">
        <v>62.6</v>
      </c>
      <c r="AB140" s="137">
        <v>81.400000000000006</v>
      </c>
      <c r="AC140" s="137">
        <v>90.3</v>
      </c>
      <c r="AD140" s="137">
        <v>86.9</v>
      </c>
      <c r="AE140" s="137">
        <v>87.2</v>
      </c>
      <c r="AF140" s="137">
        <v>85.3</v>
      </c>
      <c r="AG140" s="134"/>
      <c r="AH140" s="46">
        <f t="shared" si="48"/>
        <v>96.2</v>
      </c>
      <c r="AI140" s="47">
        <f t="shared" si="49"/>
        <v>16.899999999999999</v>
      </c>
    </row>
    <row r="141" spans="1:35">
      <c r="A141" s="135" t="s">
        <v>163</v>
      </c>
      <c r="B141" s="132">
        <v>17.5</v>
      </c>
      <c r="C141" s="132">
        <v>21</v>
      </c>
      <c r="D141" s="132">
        <v>21</v>
      </c>
      <c r="E141" s="132">
        <v>21</v>
      </c>
      <c r="F141" s="132">
        <v>21</v>
      </c>
      <c r="G141" s="132">
        <v>21</v>
      </c>
      <c r="H141" s="132">
        <v>21</v>
      </c>
      <c r="I141" s="136">
        <v>28.8</v>
      </c>
      <c r="J141" s="136">
        <v>28.8</v>
      </c>
      <c r="K141" s="136">
        <v>28.8</v>
      </c>
      <c r="L141" s="136">
        <v>28.8</v>
      </c>
      <c r="M141" s="136">
        <v>26.4</v>
      </c>
      <c r="N141" s="136">
        <v>41.3</v>
      </c>
      <c r="O141" s="136">
        <v>29.9</v>
      </c>
      <c r="P141" s="136">
        <v>31.3</v>
      </c>
      <c r="Q141" s="136">
        <v>57.1</v>
      </c>
      <c r="R141" s="136">
        <v>57.1</v>
      </c>
      <c r="S141" s="136">
        <v>57.1</v>
      </c>
      <c r="T141" s="136">
        <v>57.1</v>
      </c>
      <c r="U141" s="136">
        <v>20.8</v>
      </c>
      <c r="V141" s="136">
        <v>13.3</v>
      </c>
      <c r="W141" s="136">
        <v>13.8</v>
      </c>
      <c r="X141" s="136">
        <v>13.8</v>
      </c>
      <c r="Y141" s="136">
        <v>13.8</v>
      </c>
      <c r="Z141" s="136">
        <v>41.2</v>
      </c>
      <c r="AA141" s="136">
        <v>33.200000000000003</v>
      </c>
      <c r="AB141" s="136">
        <v>31.5</v>
      </c>
      <c r="AC141" s="136">
        <v>29.9</v>
      </c>
      <c r="AD141" s="136">
        <v>29.3</v>
      </c>
      <c r="AE141" s="136">
        <v>16</v>
      </c>
      <c r="AF141" s="136">
        <v>0</v>
      </c>
      <c r="AG141" s="134">
        <v>60</v>
      </c>
      <c r="AH141" s="46">
        <f t="shared" si="48"/>
        <v>57.1</v>
      </c>
      <c r="AI141" s="47">
        <f t="shared" si="49"/>
        <v>0</v>
      </c>
    </row>
    <row r="142" spans="1:35">
      <c r="A142" s="135" t="s">
        <v>164</v>
      </c>
      <c r="B142" s="132">
        <v>8.6</v>
      </c>
      <c r="C142" s="132">
        <v>3.1</v>
      </c>
      <c r="D142" s="132">
        <v>3.1</v>
      </c>
      <c r="E142" s="132">
        <v>3.1</v>
      </c>
      <c r="F142" s="132">
        <v>3.1</v>
      </c>
      <c r="G142" s="132">
        <v>3.1</v>
      </c>
      <c r="H142" s="132">
        <v>3.1</v>
      </c>
      <c r="I142" s="137">
        <v>46.1</v>
      </c>
      <c r="J142" s="137">
        <v>46.1</v>
      </c>
      <c r="K142" s="137">
        <v>46.1</v>
      </c>
      <c r="L142" s="137">
        <v>46.1</v>
      </c>
      <c r="M142" s="137">
        <v>96.9</v>
      </c>
      <c r="N142" s="137">
        <v>82.6</v>
      </c>
      <c r="O142" s="137">
        <v>127.4</v>
      </c>
      <c r="P142" s="137">
        <v>125</v>
      </c>
      <c r="Q142" s="137">
        <v>115.8</v>
      </c>
      <c r="R142" s="137">
        <v>115.8</v>
      </c>
      <c r="S142" s="137">
        <v>115.8</v>
      </c>
      <c r="T142" s="137">
        <v>115.8</v>
      </c>
      <c r="U142" s="137">
        <v>132.80000000000001</v>
      </c>
      <c r="V142" s="137">
        <v>136.9</v>
      </c>
      <c r="W142" s="137">
        <v>135.30000000000001</v>
      </c>
      <c r="X142" s="137">
        <v>135.30000000000001</v>
      </c>
      <c r="Y142" s="137">
        <v>135.30000000000001</v>
      </c>
      <c r="Z142" s="137">
        <v>128.19999999999999</v>
      </c>
      <c r="AA142" s="137">
        <v>120.8</v>
      </c>
      <c r="AB142" s="137">
        <v>98.8</v>
      </c>
      <c r="AC142" s="137">
        <v>80.599999999999994</v>
      </c>
      <c r="AD142" s="137">
        <v>68.7</v>
      </c>
      <c r="AE142" s="137">
        <v>2.8</v>
      </c>
      <c r="AF142" s="137">
        <v>-27.2</v>
      </c>
      <c r="AG142" s="138">
        <v>120</v>
      </c>
      <c r="AH142" s="46">
        <f t="shared" si="48"/>
        <v>136.9</v>
      </c>
      <c r="AI142" s="47">
        <f t="shared" si="49"/>
        <v>-27.2</v>
      </c>
    </row>
    <row r="143" spans="1:35">
      <c r="A143" s="135" t="s">
        <v>165</v>
      </c>
      <c r="B143" s="132">
        <v>33.1</v>
      </c>
      <c r="C143" s="132">
        <v>30</v>
      </c>
      <c r="D143" s="132">
        <v>30</v>
      </c>
      <c r="E143" s="132">
        <v>30</v>
      </c>
      <c r="F143" s="132">
        <v>30</v>
      </c>
      <c r="G143" s="132">
        <v>30</v>
      </c>
      <c r="H143" s="132">
        <v>30</v>
      </c>
      <c r="I143" s="137">
        <v>51</v>
      </c>
      <c r="J143" s="137">
        <v>51</v>
      </c>
      <c r="K143" s="137">
        <v>51</v>
      </c>
      <c r="L143" s="137">
        <v>51</v>
      </c>
      <c r="M143" s="137">
        <v>74.3</v>
      </c>
      <c r="N143" s="137">
        <v>69.099999999999994</v>
      </c>
      <c r="O143" s="137">
        <v>90.2</v>
      </c>
      <c r="P143" s="137">
        <v>87.7</v>
      </c>
      <c r="Q143" s="137">
        <v>84.2</v>
      </c>
      <c r="R143" s="137">
        <v>84.2</v>
      </c>
      <c r="S143" s="137">
        <v>84.2</v>
      </c>
      <c r="T143" s="137">
        <v>84.2</v>
      </c>
      <c r="U143" s="137">
        <v>92.2</v>
      </c>
      <c r="V143" s="137">
        <v>94.3</v>
      </c>
      <c r="W143" s="137">
        <v>93.1</v>
      </c>
      <c r="X143" s="137">
        <v>93.1</v>
      </c>
      <c r="Y143" s="137">
        <v>93.1</v>
      </c>
      <c r="Z143" s="137">
        <v>94.4</v>
      </c>
      <c r="AA143" s="137">
        <v>90.9</v>
      </c>
      <c r="AB143" s="137">
        <v>81</v>
      </c>
      <c r="AC143" s="137">
        <v>71.78</v>
      </c>
      <c r="AD143" s="137">
        <v>65.400000000000006</v>
      </c>
      <c r="AE143" s="137">
        <v>33.200000000000003</v>
      </c>
      <c r="AF143" s="137">
        <v>17.600000000000001</v>
      </c>
      <c r="AG143" s="138"/>
      <c r="AH143" s="46">
        <f t="shared" si="48"/>
        <v>94.4</v>
      </c>
      <c r="AI143" s="47">
        <f t="shared" si="49"/>
        <v>17.600000000000001</v>
      </c>
    </row>
    <row r="144" spans="1:35">
      <c r="A144" s="135" t="s">
        <v>166</v>
      </c>
      <c r="B144" s="132">
        <v>6</v>
      </c>
      <c r="C144" s="132">
        <v>5.9</v>
      </c>
      <c r="D144" s="132">
        <v>5.9</v>
      </c>
      <c r="E144" s="132">
        <v>5.9</v>
      </c>
      <c r="F144" s="132">
        <v>5.9</v>
      </c>
      <c r="G144" s="132">
        <v>5.9</v>
      </c>
      <c r="H144" s="132">
        <v>5.9</v>
      </c>
      <c r="I144" s="137">
        <v>1.2</v>
      </c>
      <c r="J144" s="137">
        <v>1.2</v>
      </c>
      <c r="K144" s="137">
        <v>1.2</v>
      </c>
      <c r="L144" s="137">
        <v>1.2</v>
      </c>
      <c r="M144" s="137">
        <v>-4.0999999999999996</v>
      </c>
      <c r="N144" s="137">
        <v>-8.8000000000000007</v>
      </c>
      <c r="O144" s="137">
        <v>11.3</v>
      </c>
      <c r="P144" s="137">
        <v>11</v>
      </c>
      <c r="Q144" s="137">
        <v>0</v>
      </c>
      <c r="R144" s="137">
        <v>0</v>
      </c>
      <c r="S144" s="137">
        <v>0</v>
      </c>
      <c r="T144" s="137">
        <v>0</v>
      </c>
      <c r="U144" s="137">
        <v>12.8</v>
      </c>
      <c r="V144" s="137">
        <v>13.5</v>
      </c>
      <c r="W144" s="137">
        <v>14.1</v>
      </c>
      <c r="X144" s="137">
        <v>14.1</v>
      </c>
      <c r="Y144" s="137">
        <v>14.1</v>
      </c>
      <c r="Z144" s="137">
        <v>12</v>
      </c>
      <c r="AA144" s="137">
        <v>10</v>
      </c>
      <c r="AB144" s="137">
        <v>-3.7</v>
      </c>
      <c r="AC144" s="137">
        <v>-39.299999999999997</v>
      </c>
      <c r="AD144" s="137">
        <v>-37</v>
      </c>
      <c r="AE144" s="137">
        <v>-44.8</v>
      </c>
      <c r="AF144" s="137">
        <v>-43.6</v>
      </c>
      <c r="AG144" s="138"/>
      <c r="AH144" s="46">
        <f t="shared" si="48"/>
        <v>14.1</v>
      </c>
      <c r="AI144" s="47">
        <f t="shared" si="49"/>
        <v>-44.8</v>
      </c>
    </row>
    <row r="145" spans="1:37">
      <c r="A145" s="135" t="s">
        <v>167</v>
      </c>
      <c r="B145" s="132">
        <v>-18.899999999999999</v>
      </c>
      <c r="C145" s="132">
        <v>-23.9</v>
      </c>
      <c r="D145" s="132">
        <v>-23.9</v>
      </c>
      <c r="E145" s="132">
        <v>-23.9</v>
      </c>
      <c r="F145" s="132">
        <v>-23.9</v>
      </c>
      <c r="G145" s="132">
        <v>-23.9</v>
      </c>
      <c r="H145" s="132">
        <v>-23.9</v>
      </c>
      <c r="I145" s="137">
        <v>-9.1</v>
      </c>
      <c r="J145" s="137">
        <v>-9.1</v>
      </c>
      <c r="K145" s="137">
        <v>-9.1</v>
      </c>
      <c r="L145" s="137">
        <v>-9.1</v>
      </c>
      <c r="M145" s="137">
        <v>-50.8</v>
      </c>
      <c r="N145" s="137">
        <v>-35.4</v>
      </c>
      <c r="O145" s="137">
        <v>-85</v>
      </c>
      <c r="P145" s="137">
        <v>-100.3</v>
      </c>
      <c r="Q145" s="137">
        <v>-89.8</v>
      </c>
      <c r="R145" s="137">
        <v>-89.8</v>
      </c>
      <c r="S145" s="137">
        <v>-89.8</v>
      </c>
      <c r="T145" s="137">
        <v>-89.8</v>
      </c>
      <c r="U145" s="137">
        <v>-65.5</v>
      </c>
      <c r="V145" s="137">
        <v>-54.9</v>
      </c>
      <c r="W145" s="137">
        <v>-65.8</v>
      </c>
      <c r="X145" s="137">
        <v>-65.8</v>
      </c>
      <c r="Y145" s="137">
        <v>-65.8</v>
      </c>
      <c r="Z145" s="137">
        <v>-19.100000000000001</v>
      </c>
      <c r="AA145" s="137">
        <v>-4.5</v>
      </c>
      <c r="AB145" s="137">
        <v>30.3</v>
      </c>
      <c r="AC145" s="137">
        <v>-2.2999999999999998</v>
      </c>
      <c r="AD145" s="137">
        <v>-8.4</v>
      </c>
      <c r="AE145" s="137">
        <v>-14</v>
      </c>
      <c r="AF145" s="137">
        <v>12</v>
      </c>
      <c r="AG145" s="138"/>
      <c r="AH145" s="46">
        <f t="shared" si="48"/>
        <v>30.3</v>
      </c>
      <c r="AI145" s="47">
        <f t="shared" si="49"/>
        <v>-100.3</v>
      </c>
    </row>
    <row r="146" spans="1:37">
      <c r="A146" s="135" t="s">
        <v>168</v>
      </c>
      <c r="B146" s="132">
        <v>-138.30000000000001</v>
      </c>
      <c r="C146" s="132">
        <v>-138.30000000000001</v>
      </c>
      <c r="D146" s="132">
        <v>-138.30000000000001</v>
      </c>
      <c r="E146" s="132">
        <v>-138.30000000000001</v>
      </c>
      <c r="F146" s="132">
        <v>-138.30000000000001</v>
      </c>
      <c r="G146" s="132">
        <v>-138.30000000000001</v>
      </c>
      <c r="H146" s="132">
        <v>-131.4</v>
      </c>
      <c r="I146" s="137">
        <v>-142.4</v>
      </c>
      <c r="J146" s="137">
        <v>-142.4</v>
      </c>
      <c r="K146" s="137">
        <v>-142.4</v>
      </c>
      <c r="L146" s="137">
        <v>-142.4</v>
      </c>
      <c r="M146" s="137">
        <v>-26.2</v>
      </c>
      <c r="N146" s="137">
        <v>-97.4</v>
      </c>
      <c r="O146" s="137">
        <v>0.5</v>
      </c>
      <c r="P146" s="137">
        <v>1.5</v>
      </c>
      <c r="Q146" s="137">
        <v>-0.5</v>
      </c>
      <c r="R146" s="137">
        <v>-0.5</v>
      </c>
      <c r="S146" s="137">
        <v>-0.5</v>
      </c>
      <c r="T146" s="137">
        <v>-0.5</v>
      </c>
      <c r="U146" s="137">
        <v>6.5</v>
      </c>
      <c r="V146" s="137">
        <v>-30</v>
      </c>
      <c r="W146" s="137">
        <v>-80.8</v>
      </c>
      <c r="X146" s="137">
        <v>-80.8</v>
      </c>
      <c r="Y146" s="137">
        <v>-80.8</v>
      </c>
      <c r="Z146" s="137">
        <v>-228</v>
      </c>
      <c r="AA146" s="137">
        <v>-203.11</v>
      </c>
      <c r="AB146" s="137">
        <v>215.8</v>
      </c>
      <c r="AC146" s="137">
        <v>-207.8</v>
      </c>
      <c r="AD146" s="137">
        <v>-237.4</v>
      </c>
      <c r="AE146" s="137">
        <v>-219.6</v>
      </c>
      <c r="AF146" s="137">
        <v>-200.3</v>
      </c>
      <c r="AG146" s="138"/>
      <c r="AH146" s="46">
        <f t="shared" ref="AH146:AH158" si="50">MAX(B146:AF146)</f>
        <v>215.8</v>
      </c>
      <c r="AI146" s="47">
        <f t="shared" ref="AI146:AI158" si="51">MIN(B146:AF146)</f>
        <v>-237.4</v>
      </c>
    </row>
    <row r="147" spans="1:37">
      <c r="A147" s="135" t="s">
        <v>169</v>
      </c>
      <c r="B147" s="132">
        <v>0</v>
      </c>
      <c r="C147" s="132">
        <v>0</v>
      </c>
      <c r="D147" s="132">
        <v>0</v>
      </c>
      <c r="E147" s="132">
        <v>0</v>
      </c>
      <c r="F147" s="132">
        <v>0</v>
      </c>
      <c r="G147" s="132">
        <v>0</v>
      </c>
      <c r="H147" s="132">
        <v>0</v>
      </c>
      <c r="I147" s="137">
        <v>0</v>
      </c>
      <c r="J147" s="137">
        <v>0</v>
      </c>
      <c r="K147" s="137">
        <v>0</v>
      </c>
      <c r="L147" s="137">
        <v>0</v>
      </c>
      <c r="M147" s="137">
        <v>0</v>
      </c>
      <c r="N147" s="137">
        <v>0</v>
      </c>
      <c r="O147" s="137">
        <v>0</v>
      </c>
      <c r="P147" s="137">
        <v>0</v>
      </c>
      <c r="Q147" s="137">
        <v>0</v>
      </c>
      <c r="R147" s="137">
        <v>0</v>
      </c>
      <c r="S147" s="137">
        <v>0</v>
      </c>
      <c r="T147" s="137">
        <v>0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0"/>
        <v>0</v>
      </c>
      <c r="AI147" s="47">
        <f t="shared" si="51"/>
        <v>0</v>
      </c>
    </row>
    <row r="148" spans="1:37">
      <c r="A148" s="135" t="s">
        <v>170</v>
      </c>
      <c r="B148" s="132">
        <v>-24.7</v>
      </c>
      <c r="C148" s="132">
        <v>-0.6</v>
      </c>
      <c r="D148" s="132">
        <v>-0.6</v>
      </c>
      <c r="E148" s="132">
        <v>-0.6</v>
      </c>
      <c r="F148" s="132">
        <v>-0.6</v>
      </c>
      <c r="G148" s="132">
        <v>-0.6</v>
      </c>
      <c r="H148" s="132">
        <v>-0.6</v>
      </c>
      <c r="I148" s="137">
        <v>11.7</v>
      </c>
      <c r="J148" s="137">
        <v>11.7</v>
      </c>
      <c r="K148" s="137">
        <v>11.7</v>
      </c>
      <c r="L148" s="137">
        <v>11.7</v>
      </c>
      <c r="M148" s="137">
        <v>-3.7</v>
      </c>
      <c r="N148" s="137">
        <v>-11.3</v>
      </c>
      <c r="O148" s="137">
        <v>38.700000000000003</v>
      </c>
      <c r="P148" s="137">
        <v>19</v>
      </c>
      <c r="Q148" s="137">
        <v>17.2</v>
      </c>
      <c r="R148" s="137">
        <v>17.2</v>
      </c>
      <c r="S148" s="137">
        <v>17.2</v>
      </c>
      <c r="T148" s="137">
        <v>17.2</v>
      </c>
      <c r="U148" s="137">
        <v>5.2</v>
      </c>
      <c r="V148" s="137">
        <v>-8</v>
      </c>
      <c r="W148" s="137">
        <v>-5</v>
      </c>
      <c r="X148" s="137">
        <v>-5</v>
      </c>
      <c r="Y148" s="137">
        <v>-5</v>
      </c>
      <c r="Z148" s="137">
        <v>-4.4000000000000004</v>
      </c>
      <c r="AA148" s="137">
        <v>-0.6</v>
      </c>
      <c r="AB148" s="137">
        <v>-1.5</v>
      </c>
      <c r="AC148" s="137">
        <v>3.6</v>
      </c>
      <c r="AD148" s="137">
        <v>2.2999999999999998</v>
      </c>
      <c r="AE148" s="137">
        <v>4.4000000000000004</v>
      </c>
      <c r="AF148" s="137">
        <v>6.8</v>
      </c>
      <c r="AG148" s="134"/>
      <c r="AH148" s="46">
        <f t="shared" si="50"/>
        <v>38.700000000000003</v>
      </c>
      <c r="AI148" s="47">
        <f t="shared" si="51"/>
        <v>-24.7</v>
      </c>
    </row>
    <row r="149" spans="1:37">
      <c r="A149" s="135" t="s">
        <v>171</v>
      </c>
      <c r="B149" s="132">
        <v>95.2</v>
      </c>
      <c r="C149" s="132">
        <v>93.6</v>
      </c>
      <c r="D149" s="132">
        <v>93.6</v>
      </c>
      <c r="E149" s="132">
        <v>93.6</v>
      </c>
      <c r="F149" s="132">
        <v>93.6</v>
      </c>
      <c r="G149" s="132">
        <v>93.6</v>
      </c>
      <c r="H149" s="132">
        <v>93.6</v>
      </c>
      <c r="I149" s="122">
        <v>90.5</v>
      </c>
      <c r="J149" s="122">
        <v>90.5</v>
      </c>
      <c r="K149" s="122">
        <v>90.5</v>
      </c>
      <c r="L149" s="122">
        <v>90.5</v>
      </c>
      <c r="M149" s="122">
        <v>176.6</v>
      </c>
      <c r="N149" s="122">
        <v>175.7</v>
      </c>
      <c r="O149" s="122">
        <v>170.2</v>
      </c>
      <c r="P149" s="122">
        <v>173.8</v>
      </c>
      <c r="Q149" s="122">
        <v>169.2</v>
      </c>
      <c r="R149" s="122">
        <v>169.2</v>
      </c>
      <c r="S149" s="122">
        <v>169.2</v>
      </c>
      <c r="T149" s="122">
        <v>169.2</v>
      </c>
      <c r="U149" s="122">
        <f>92+91.5</f>
        <v>183.5</v>
      </c>
      <c r="V149" s="122">
        <f>99.7+98.5</f>
        <v>198.2</v>
      </c>
      <c r="W149" s="122">
        <f>98.1+96.8</f>
        <v>194.89999999999998</v>
      </c>
      <c r="X149" s="122">
        <f>98.1+96.8</f>
        <v>194.89999999999998</v>
      </c>
      <c r="Y149" s="122">
        <f>98.1+96.8</f>
        <v>194.89999999999998</v>
      </c>
      <c r="Z149" s="122">
        <v>195</v>
      </c>
      <c r="AA149" s="122">
        <v>195</v>
      </c>
      <c r="AB149" s="122">
        <v>110.7</v>
      </c>
      <c r="AC149" s="122">
        <v>220</v>
      </c>
      <c r="AD149" s="122">
        <v>223</v>
      </c>
      <c r="AE149" s="122">
        <v>227.1</v>
      </c>
      <c r="AF149" s="122">
        <v>229.1</v>
      </c>
      <c r="AG149" s="134"/>
      <c r="AH149" s="46">
        <f t="shared" si="50"/>
        <v>229.1</v>
      </c>
      <c r="AI149" s="47">
        <f t="shared" si="51"/>
        <v>90.5</v>
      </c>
    </row>
    <row r="150" spans="1:37">
      <c r="A150" s="135" t="s">
        <v>172</v>
      </c>
      <c r="B150" s="132">
        <v>15.6</v>
      </c>
      <c r="C150" s="132">
        <v>15.7</v>
      </c>
      <c r="D150" s="132">
        <v>15.7</v>
      </c>
      <c r="E150" s="132">
        <v>15.7</v>
      </c>
      <c r="F150" s="132">
        <v>15.7</v>
      </c>
      <c r="G150" s="132">
        <v>15.7</v>
      </c>
      <c r="H150" s="132">
        <v>15.7</v>
      </c>
      <c r="I150" s="122">
        <v>31.1</v>
      </c>
      <c r="J150" s="122">
        <v>31.1</v>
      </c>
      <c r="K150" s="122">
        <v>31.1</v>
      </c>
      <c r="L150" s="122">
        <v>31.1</v>
      </c>
      <c r="M150" s="122">
        <v>15</v>
      </c>
      <c r="N150" s="122">
        <v>14.9</v>
      </c>
      <c r="O150" s="122">
        <v>15.5</v>
      </c>
      <c r="P150" s="122">
        <v>15.4</v>
      </c>
      <c r="Q150" s="122">
        <v>15.3</v>
      </c>
      <c r="R150" s="122">
        <v>15.3</v>
      </c>
      <c r="S150" s="122">
        <v>15.3</v>
      </c>
      <c r="T150" s="122">
        <v>15.3</v>
      </c>
      <c r="U150" s="122">
        <f>14.8+14.8</f>
        <v>29.6</v>
      </c>
      <c r="V150" s="122">
        <v>29.6</v>
      </c>
      <c r="W150" s="122">
        <v>28.4</v>
      </c>
      <c r="X150" s="122">
        <v>28.4</v>
      </c>
      <c r="Y150" s="122">
        <v>28.4</v>
      </c>
      <c r="Z150" s="122">
        <v>28.4</v>
      </c>
      <c r="AA150" s="122">
        <v>28.5</v>
      </c>
      <c r="AB150" s="122">
        <v>14.5</v>
      </c>
      <c r="AC150" s="122">
        <v>29.5</v>
      </c>
      <c r="AD150" s="122">
        <v>25.7</v>
      </c>
      <c r="AE150" s="122">
        <v>30.4</v>
      </c>
      <c r="AF150" s="122">
        <v>30.8</v>
      </c>
      <c r="AG150" s="134"/>
      <c r="AH150" s="46">
        <f t="shared" si="50"/>
        <v>31.1</v>
      </c>
      <c r="AI150" s="47">
        <f t="shared" si="51"/>
        <v>14.5</v>
      </c>
    </row>
    <row r="151" spans="1:37" ht="15.75" thickBot="1">
      <c r="A151" s="139" t="s">
        <v>173</v>
      </c>
      <c r="B151" s="132">
        <v>10.5</v>
      </c>
      <c r="C151" s="132">
        <v>10.9</v>
      </c>
      <c r="D151" s="132">
        <v>10.9</v>
      </c>
      <c r="E151" s="132">
        <v>10.9</v>
      </c>
      <c r="F151" s="132">
        <v>10.9</v>
      </c>
      <c r="G151" s="132">
        <v>10.9</v>
      </c>
      <c r="H151" s="132">
        <v>10.9</v>
      </c>
      <c r="I151" s="122">
        <v>11.4</v>
      </c>
      <c r="J151" s="122">
        <v>11.4</v>
      </c>
      <c r="K151" s="122">
        <v>11.4</v>
      </c>
      <c r="L151" s="122">
        <v>11.4</v>
      </c>
      <c r="M151" s="122">
        <v>14.9</v>
      </c>
      <c r="N151" s="122">
        <v>16.7</v>
      </c>
      <c r="O151" s="122">
        <v>20.100000000000001</v>
      </c>
      <c r="P151" s="122">
        <v>21.3</v>
      </c>
      <c r="Q151" s="122">
        <v>21.1</v>
      </c>
      <c r="R151" s="122">
        <v>21.1</v>
      </c>
      <c r="S151" s="122">
        <v>21.1</v>
      </c>
      <c r="T151" s="122">
        <v>21.1</v>
      </c>
      <c r="U151" s="122">
        <v>12.2</v>
      </c>
      <c r="V151" s="122">
        <v>10.4</v>
      </c>
      <c r="W151" s="122">
        <v>11.3</v>
      </c>
      <c r="X151" s="122">
        <v>11.3</v>
      </c>
      <c r="Y151" s="122">
        <v>11.3</v>
      </c>
      <c r="Z151" s="122">
        <v>6.3</v>
      </c>
      <c r="AA151" s="122">
        <v>6.6</v>
      </c>
      <c r="AB151" s="122">
        <v>8</v>
      </c>
      <c r="AC151" s="122">
        <v>8.8000000000000007</v>
      </c>
      <c r="AD151" s="122">
        <v>9</v>
      </c>
      <c r="AE151" s="122">
        <v>11.8</v>
      </c>
      <c r="AF151" s="122">
        <v>13.11</v>
      </c>
      <c r="AG151" s="134"/>
      <c r="AH151" s="46">
        <f t="shared" si="50"/>
        <v>21.3</v>
      </c>
      <c r="AI151" s="47">
        <f t="shared" si="51"/>
        <v>6.3</v>
      </c>
    </row>
    <row r="152" spans="1:37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0"/>
        <v>0</v>
      </c>
      <c r="AI152" s="47">
        <f t="shared" si="51"/>
        <v>0</v>
      </c>
    </row>
    <row r="153" spans="1:37">
      <c r="A153" s="144" t="s">
        <v>175</v>
      </c>
      <c r="B153" s="145">
        <v>1982.91</v>
      </c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>
        <v>1985.59</v>
      </c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>
        <v>1984.89</v>
      </c>
      <c r="AE153" s="146">
        <v>1984.4549999999999</v>
      </c>
      <c r="AF153" s="147">
        <v>1984.25</v>
      </c>
      <c r="AG153" s="148"/>
      <c r="AH153" s="46">
        <f t="shared" si="50"/>
        <v>1985.59</v>
      </c>
      <c r="AI153" s="47">
        <f t="shared" si="51"/>
        <v>1982.91</v>
      </c>
    </row>
    <row r="154" spans="1:37">
      <c r="A154" s="135" t="s">
        <v>176</v>
      </c>
      <c r="B154" s="149">
        <v>520.44000000000005</v>
      </c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>
        <v>521.49</v>
      </c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50"/>
        <v>521.49</v>
      </c>
      <c r="AI154" s="47">
        <f t="shared" si="51"/>
        <v>520.44000000000005</v>
      </c>
      <c r="AK154" s="49"/>
    </row>
    <row r="155" spans="1:37">
      <c r="A155" s="135" t="s">
        <v>177</v>
      </c>
      <c r="B155" s="149">
        <v>621.71</v>
      </c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>
        <v>625.53</v>
      </c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>
        <v>624.29999999999995</v>
      </c>
      <c r="AF155" s="151"/>
      <c r="AG155" s="148"/>
      <c r="AH155" s="46">
        <f t="shared" si="50"/>
        <v>625.53</v>
      </c>
      <c r="AI155" s="47">
        <f t="shared" si="51"/>
        <v>621.71</v>
      </c>
      <c r="AK155" s="49"/>
    </row>
    <row r="156" spans="1:37">
      <c r="A156" s="135" t="s">
        <v>178</v>
      </c>
      <c r="B156" s="149">
        <v>334.98</v>
      </c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>
        <v>334.64</v>
      </c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50"/>
        <v>334.98</v>
      </c>
      <c r="AI156" s="47">
        <f t="shared" si="51"/>
        <v>334.64</v>
      </c>
      <c r="AK156" s="49"/>
    </row>
    <row r="157" spans="1:37">
      <c r="A157" s="135" t="s">
        <v>179</v>
      </c>
      <c r="B157" s="149">
        <v>882.1</v>
      </c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>
        <v>886.1</v>
      </c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50"/>
        <v>886.1</v>
      </c>
      <c r="AI157" s="47">
        <f t="shared" si="51"/>
        <v>882.1</v>
      </c>
      <c r="AK157" s="49"/>
    </row>
    <row r="158" spans="1:37">
      <c r="A158" s="152" t="s">
        <v>180</v>
      </c>
      <c r="B158" s="153">
        <v>1521.75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>
        <v>1521.46</v>
      </c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50"/>
        <v>1521.75</v>
      </c>
      <c r="AI158" s="47">
        <f t="shared" si="51"/>
        <v>1521.46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52">B161</f>
        <v>0.3</v>
      </c>
      <c r="D161" s="161">
        <f t="shared" si="52"/>
        <v>0.3</v>
      </c>
      <c r="E161" s="161">
        <f t="shared" si="52"/>
        <v>0.3</v>
      </c>
      <c r="F161" s="161">
        <f t="shared" si="52"/>
        <v>0.3</v>
      </c>
      <c r="G161" s="161">
        <f t="shared" si="52"/>
        <v>0.3</v>
      </c>
      <c r="H161" s="161">
        <f t="shared" si="52"/>
        <v>0.3</v>
      </c>
      <c r="I161" s="161">
        <f t="shared" si="52"/>
        <v>0.3</v>
      </c>
      <c r="J161" s="161">
        <f t="shared" si="52"/>
        <v>0.3</v>
      </c>
      <c r="K161" s="161">
        <f t="shared" si="52"/>
        <v>0.3</v>
      </c>
      <c r="L161" s="161">
        <f t="shared" si="52"/>
        <v>0.3</v>
      </c>
      <c r="M161" s="161">
        <f t="shared" si="52"/>
        <v>0.3</v>
      </c>
      <c r="N161" s="161">
        <f t="shared" si="52"/>
        <v>0.3</v>
      </c>
      <c r="O161" s="161">
        <f t="shared" si="52"/>
        <v>0.3</v>
      </c>
      <c r="P161" s="161">
        <f t="shared" si="52"/>
        <v>0.3</v>
      </c>
      <c r="Q161" s="161">
        <f t="shared" si="52"/>
        <v>0.3</v>
      </c>
      <c r="R161" s="161">
        <f t="shared" si="52"/>
        <v>0.3</v>
      </c>
      <c r="S161" s="161">
        <f t="shared" ref="S161:AF166" si="53">R161</f>
        <v>0.3</v>
      </c>
      <c r="T161" s="161">
        <f t="shared" si="53"/>
        <v>0.3</v>
      </c>
      <c r="U161" s="161">
        <f t="shared" si="53"/>
        <v>0.3</v>
      </c>
      <c r="V161" s="161">
        <f t="shared" si="53"/>
        <v>0.3</v>
      </c>
      <c r="W161" s="161">
        <f t="shared" si="53"/>
        <v>0.3</v>
      </c>
      <c r="X161" s="161">
        <f t="shared" si="53"/>
        <v>0.3</v>
      </c>
      <c r="Y161" s="161">
        <f t="shared" si="53"/>
        <v>0.3</v>
      </c>
      <c r="Z161" s="161">
        <f t="shared" si="53"/>
        <v>0.3</v>
      </c>
      <c r="AA161" s="161">
        <f t="shared" si="53"/>
        <v>0.3</v>
      </c>
      <c r="AB161" s="161">
        <f t="shared" si="53"/>
        <v>0.3</v>
      </c>
      <c r="AC161" s="161">
        <f t="shared" si="53"/>
        <v>0.3</v>
      </c>
      <c r="AD161" s="161">
        <f t="shared" si="53"/>
        <v>0.3</v>
      </c>
      <c r="AE161" s="161">
        <f t="shared" si="53"/>
        <v>0.3</v>
      </c>
      <c r="AF161" s="161">
        <f t="shared" si="53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52"/>
        <v>0.4</v>
      </c>
      <c r="D162" s="163">
        <f t="shared" si="52"/>
        <v>0.4</v>
      </c>
      <c r="E162" s="163">
        <f t="shared" si="52"/>
        <v>0.4</v>
      </c>
      <c r="F162" s="163">
        <f t="shared" si="52"/>
        <v>0.4</v>
      </c>
      <c r="G162" s="163">
        <f t="shared" si="52"/>
        <v>0.4</v>
      </c>
      <c r="H162" s="163">
        <f t="shared" si="52"/>
        <v>0.4</v>
      </c>
      <c r="I162" s="163">
        <f t="shared" si="52"/>
        <v>0.4</v>
      </c>
      <c r="J162" s="163">
        <f t="shared" si="52"/>
        <v>0.4</v>
      </c>
      <c r="K162" s="163">
        <f t="shared" si="52"/>
        <v>0.4</v>
      </c>
      <c r="L162" s="163">
        <f t="shared" si="52"/>
        <v>0.4</v>
      </c>
      <c r="M162" s="163">
        <f t="shared" si="52"/>
        <v>0.4</v>
      </c>
      <c r="N162" s="163">
        <f t="shared" si="52"/>
        <v>0.4</v>
      </c>
      <c r="O162" s="163">
        <f t="shared" si="52"/>
        <v>0.4</v>
      </c>
      <c r="P162" s="163">
        <f t="shared" si="52"/>
        <v>0.4</v>
      </c>
      <c r="Q162" s="163">
        <f t="shared" si="52"/>
        <v>0.4</v>
      </c>
      <c r="R162" s="163">
        <f t="shared" si="52"/>
        <v>0.4</v>
      </c>
      <c r="S162" s="163">
        <f t="shared" si="53"/>
        <v>0.4</v>
      </c>
      <c r="T162" s="163">
        <f t="shared" si="53"/>
        <v>0.4</v>
      </c>
      <c r="U162" s="163">
        <f t="shared" si="53"/>
        <v>0.4</v>
      </c>
      <c r="V162" s="163">
        <f t="shared" si="53"/>
        <v>0.4</v>
      </c>
      <c r="W162" s="163">
        <f t="shared" si="53"/>
        <v>0.4</v>
      </c>
      <c r="X162" s="163">
        <f t="shared" si="53"/>
        <v>0.4</v>
      </c>
      <c r="Y162" s="163">
        <f t="shared" si="53"/>
        <v>0.4</v>
      </c>
      <c r="Z162" s="163">
        <f t="shared" si="53"/>
        <v>0.4</v>
      </c>
      <c r="AA162" s="163">
        <f t="shared" si="53"/>
        <v>0.4</v>
      </c>
      <c r="AB162" s="163">
        <f t="shared" si="53"/>
        <v>0.4</v>
      </c>
      <c r="AC162" s="163">
        <f t="shared" si="53"/>
        <v>0.4</v>
      </c>
      <c r="AD162" s="163">
        <f t="shared" si="53"/>
        <v>0.4</v>
      </c>
      <c r="AE162" s="163">
        <f t="shared" si="53"/>
        <v>0.4</v>
      </c>
      <c r="AF162" s="163">
        <f t="shared" si="53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52"/>
        <v>1.5</v>
      </c>
      <c r="D163" s="163">
        <f t="shared" si="52"/>
        <v>1.5</v>
      </c>
      <c r="E163" s="163">
        <f t="shared" si="52"/>
        <v>1.5</v>
      </c>
      <c r="F163" s="163">
        <f t="shared" si="52"/>
        <v>1.5</v>
      </c>
      <c r="G163" s="163">
        <f t="shared" si="52"/>
        <v>1.5</v>
      </c>
      <c r="H163" s="163">
        <f t="shared" si="52"/>
        <v>1.5</v>
      </c>
      <c r="I163" s="163">
        <f t="shared" si="52"/>
        <v>1.5</v>
      </c>
      <c r="J163" s="163">
        <f t="shared" si="52"/>
        <v>1.5</v>
      </c>
      <c r="K163" s="163">
        <f t="shared" si="52"/>
        <v>1.5</v>
      </c>
      <c r="L163" s="163">
        <f t="shared" si="52"/>
        <v>1.5</v>
      </c>
      <c r="M163" s="163">
        <f t="shared" si="52"/>
        <v>1.5</v>
      </c>
      <c r="N163" s="163">
        <f t="shared" si="52"/>
        <v>1.5</v>
      </c>
      <c r="O163" s="163">
        <f t="shared" si="52"/>
        <v>1.5</v>
      </c>
      <c r="P163" s="163">
        <f t="shared" si="52"/>
        <v>1.5</v>
      </c>
      <c r="Q163" s="163">
        <f t="shared" si="52"/>
        <v>1.5</v>
      </c>
      <c r="R163" s="163">
        <f t="shared" si="52"/>
        <v>1.5</v>
      </c>
      <c r="S163" s="163">
        <f t="shared" si="53"/>
        <v>1.5</v>
      </c>
      <c r="T163" s="163">
        <f t="shared" si="53"/>
        <v>1.5</v>
      </c>
      <c r="U163" s="163">
        <f t="shared" si="53"/>
        <v>1.5</v>
      </c>
      <c r="V163" s="163">
        <f t="shared" si="53"/>
        <v>1.5</v>
      </c>
      <c r="W163" s="163">
        <f t="shared" si="53"/>
        <v>1.5</v>
      </c>
      <c r="X163" s="163">
        <f t="shared" si="53"/>
        <v>1.5</v>
      </c>
      <c r="Y163" s="163">
        <f t="shared" si="53"/>
        <v>1.5</v>
      </c>
      <c r="Z163" s="163">
        <f t="shared" si="53"/>
        <v>1.5</v>
      </c>
      <c r="AA163" s="163">
        <f t="shared" si="53"/>
        <v>1.5</v>
      </c>
      <c r="AB163" s="163">
        <f t="shared" si="53"/>
        <v>1.5</v>
      </c>
      <c r="AC163" s="163">
        <f t="shared" si="53"/>
        <v>1.5</v>
      </c>
      <c r="AD163" s="163">
        <f t="shared" si="53"/>
        <v>1.5</v>
      </c>
      <c r="AE163" s="163">
        <f t="shared" si="53"/>
        <v>1.5</v>
      </c>
      <c r="AF163" s="163">
        <f t="shared" si="53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52"/>
        <v>0.3</v>
      </c>
      <c r="D164" s="163">
        <f t="shared" si="52"/>
        <v>0.3</v>
      </c>
      <c r="E164" s="163">
        <f t="shared" si="52"/>
        <v>0.3</v>
      </c>
      <c r="F164" s="163">
        <f t="shared" si="52"/>
        <v>0.3</v>
      </c>
      <c r="G164" s="163">
        <f t="shared" si="52"/>
        <v>0.3</v>
      </c>
      <c r="H164" s="163">
        <f t="shared" si="52"/>
        <v>0.3</v>
      </c>
      <c r="I164" s="163">
        <f t="shared" si="52"/>
        <v>0.3</v>
      </c>
      <c r="J164" s="163">
        <f t="shared" si="52"/>
        <v>0.3</v>
      </c>
      <c r="K164" s="163">
        <f t="shared" si="52"/>
        <v>0.3</v>
      </c>
      <c r="L164" s="163">
        <f t="shared" si="52"/>
        <v>0.3</v>
      </c>
      <c r="M164" s="163">
        <f t="shared" si="52"/>
        <v>0.3</v>
      </c>
      <c r="N164" s="163">
        <f t="shared" si="52"/>
        <v>0.3</v>
      </c>
      <c r="O164" s="163">
        <f t="shared" si="52"/>
        <v>0.3</v>
      </c>
      <c r="P164" s="163">
        <f t="shared" si="52"/>
        <v>0.3</v>
      </c>
      <c r="Q164" s="163">
        <f t="shared" si="52"/>
        <v>0.3</v>
      </c>
      <c r="R164" s="163">
        <f t="shared" si="52"/>
        <v>0.3</v>
      </c>
      <c r="S164" s="163">
        <f t="shared" si="53"/>
        <v>0.3</v>
      </c>
      <c r="T164" s="163">
        <f t="shared" si="53"/>
        <v>0.3</v>
      </c>
      <c r="U164" s="163">
        <f t="shared" si="53"/>
        <v>0.3</v>
      </c>
      <c r="V164" s="163">
        <f t="shared" si="53"/>
        <v>0.3</v>
      </c>
      <c r="W164" s="163">
        <f t="shared" si="53"/>
        <v>0.3</v>
      </c>
      <c r="X164" s="163">
        <f t="shared" si="53"/>
        <v>0.3</v>
      </c>
      <c r="Y164" s="163">
        <f t="shared" si="53"/>
        <v>0.3</v>
      </c>
      <c r="Z164" s="163">
        <f t="shared" si="53"/>
        <v>0.3</v>
      </c>
      <c r="AA164" s="163">
        <f t="shared" si="53"/>
        <v>0.3</v>
      </c>
      <c r="AB164" s="163">
        <f t="shared" si="53"/>
        <v>0.3</v>
      </c>
      <c r="AC164" s="163">
        <f t="shared" si="53"/>
        <v>0.3</v>
      </c>
      <c r="AD164" s="163">
        <f t="shared" si="53"/>
        <v>0.3</v>
      </c>
      <c r="AE164" s="163">
        <f t="shared" si="53"/>
        <v>0.3</v>
      </c>
      <c r="AF164" s="163">
        <f t="shared" si="53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52"/>
        <v>0.4</v>
      </c>
      <c r="D165" s="163">
        <f t="shared" si="52"/>
        <v>0.4</v>
      </c>
      <c r="E165" s="163">
        <f t="shared" si="52"/>
        <v>0.4</v>
      </c>
      <c r="F165" s="163">
        <f t="shared" si="52"/>
        <v>0.4</v>
      </c>
      <c r="G165" s="163">
        <f t="shared" si="52"/>
        <v>0.4</v>
      </c>
      <c r="H165" s="163">
        <f t="shared" si="52"/>
        <v>0.4</v>
      </c>
      <c r="I165" s="163">
        <f t="shared" si="52"/>
        <v>0.4</v>
      </c>
      <c r="J165" s="163">
        <f t="shared" si="52"/>
        <v>0.4</v>
      </c>
      <c r="K165" s="163">
        <f t="shared" si="52"/>
        <v>0.4</v>
      </c>
      <c r="L165" s="163">
        <f t="shared" si="52"/>
        <v>0.4</v>
      </c>
      <c r="M165" s="163">
        <f t="shared" si="52"/>
        <v>0.4</v>
      </c>
      <c r="N165" s="163">
        <f t="shared" si="52"/>
        <v>0.4</v>
      </c>
      <c r="O165" s="163">
        <f t="shared" si="52"/>
        <v>0.4</v>
      </c>
      <c r="P165" s="163">
        <f t="shared" si="52"/>
        <v>0.4</v>
      </c>
      <c r="Q165" s="163">
        <f t="shared" si="52"/>
        <v>0.4</v>
      </c>
      <c r="R165" s="163">
        <f t="shared" si="52"/>
        <v>0.4</v>
      </c>
      <c r="S165" s="163">
        <f t="shared" si="53"/>
        <v>0.4</v>
      </c>
      <c r="T165" s="163">
        <f t="shared" si="53"/>
        <v>0.4</v>
      </c>
      <c r="U165" s="163">
        <f t="shared" si="53"/>
        <v>0.4</v>
      </c>
      <c r="V165" s="163">
        <f t="shared" si="53"/>
        <v>0.4</v>
      </c>
      <c r="W165" s="163">
        <f t="shared" si="53"/>
        <v>0.4</v>
      </c>
      <c r="X165" s="163">
        <f t="shared" si="53"/>
        <v>0.4</v>
      </c>
      <c r="Y165" s="163">
        <f t="shared" si="53"/>
        <v>0.4</v>
      </c>
      <c r="Z165" s="163">
        <f t="shared" si="53"/>
        <v>0.4</v>
      </c>
      <c r="AA165" s="163">
        <f t="shared" si="53"/>
        <v>0.4</v>
      </c>
      <c r="AB165" s="163">
        <f t="shared" si="53"/>
        <v>0.4</v>
      </c>
      <c r="AC165" s="163">
        <f t="shared" si="53"/>
        <v>0.4</v>
      </c>
      <c r="AD165" s="163">
        <f t="shared" si="53"/>
        <v>0.4</v>
      </c>
      <c r="AE165" s="163">
        <f t="shared" si="53"/>
        <v>0.4</v>
      </c>
      <c r="AF165" s="163">
        <f t="shared" si="53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52"/>
        <v>0.64</v>
      </c>
      <c r="D166" s="166">
        <f t="shared" si="52"/>
        <v>0.64</v>
      </c>
      <c r="E166" s="166">
        <f t="shared" si="52"/>
        <v>0.64</v>
      </c>
      <c r="F166" s="166">
        <f t="shared" si="52"/>
        <v>0.64</v>
      </c>
      <c r="G166" s="166">
        <f t="shared" si="52"/>
        <v>0.64</v>
      </c>
      <c r="H166" s="166">
        <f t="shared" si="52"/>
        <v>0.64</v>
      </c>
      <c r="I166" s="166">
        <f t="shared" si="52"/>
        <v>0.64</v>
      </c>
      <c r="J166" s="166">
        <f t="shared" si="52"/>
        <v>0.64</v>
      </c>
      <c r="K166" s="166">
        <f t="shared" si="52"/>
        <v>0.64</v>
      </c>
      <c r="L166" s="166">
        <f t="shared" si="52"/>
        <v>0.64</v>
      </c>
      <c r="M166" s="166">
        <f t="shared" si="52"/>
        <v>0.64</v>
      </c>
      <c r="N166" s="166">
        <f t="shared" si="52"/>
        <v>0.64</v>
      </c>
      <c r="O166" s="166">
        <f t="shared" si="52"/>
        <v>0.64</v>
      </c>
      <c r="P166" s="166">
        <f t="shared" si="52"/>
        <v>0.64</v>
      </c>
      <c r="Q166" s="166">
        <f t="shared" si="52"/>
        <v>0.64</v>
      </c>
      <c r="R166" s="166">
        <f t="shared" si="52"/>
        <v>0.64</v>
      </c>
      <c r="S166" s="166">
        <f t="shared" si="53"/>
        <v>0.64</v>
      </c>
      <c r="T166" s="166">
        <f t="shared" si="53"/>
        <v>0.64</v>
      </c>
      <c r="U166" s="166">
        <f t="shared" si="53"/>
        <v>0.64</v>
      </c>
      <c r="V166" s="166">
        <f t="shared" si="53"/>
        <v>0.64</v>
      </c>
      <c r="W166" s="166">
        <f t="shared" si="53"/>
        <v>0.64</v>
      </c>
      <c r="X166" s="166">
        <f t="shared" si="53"/>
        <v>0.64</v>
      </c>
      <c r="Y166" s="166">
        <f t="shared" si="53"/>
        <v>0.64</v>
      </c>
      <c r="Z166" s="166">
        <f t="shared" si="53"/>
        <v>0.64</v>
      </c>
      <c r="AA166" s="166">
        <f t="shared" si="53"/>
        <v>0.64</v>
      </c>
      <c r="AB166" s="166">
        <f t="shared" si="53"/>
        <v>0.64</v>
      </c>
      <c r="AC166" s="166">
        <f t="shared" si="53"/>
        <v>0.64</v>
      </c>
      <c r="AD166" s="166">
        <f t="shared" si="53"/>
        <v>0.64</v>
      </c>
      <c r="AE166" s="166">
        <f t="shared" si="53"/>
        <v>0.64</v>
      </c>
      <c r="AF166" s="166">
        <f t="shared" si="53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54">SUM(C161:C166)</f>
        <v>3.54</v>
      </c>
      <c r="D167" s="169">
        <f t="shared" si="54"/>
        <v>3.54</v>
      </c>
      <c r="E167" s="169">
        <f t="shared" si="54"/>
        <v>3.54</v>
      </c>
      <c r="F167" s="169">
        <f t="shared" si="54"/>
        <v>3.54</v>
      </c>
      <c r="G167" s="169">
        <f t="shared" si="54"/>
        <v>3.54</v>
      </c>
      <c r="H167" s="169">
        <f t="shared" si="54"/>
        <v>3.54</v>
      </c>
      <c r="I167" s="169">
        <f t="shared" si="54"/>
        <v>3.54</v>
      </c>
      <c r="J167" s="169">
        <f t="shared" si="54"/>
        <v>3.54</v>
      </c>
      <c r="K167" s="169">
        <f t="shared" si="54"/>
        <v>3.54</v>
      </c>
      <c r="L167" s="169">
        <f t="shared" si="54"/>
        <v>3.54</v>
      </c>
      <c r="M167" s="169">
        <f>SUM(M161:M166)</f>
        <v>3.54</v>
      </c>
      <c r="N167" s="169">
        <f>SUM(N161:N166)</f>
        <v>3.54</v>
      </c>
      <c r="O167" s="169">
        <f>SUM(O161:O166)</f>
        <v>3.54</v>
      </c>
      <c r="P167" s="169">
        <f>SUM(P161:P166)</f>
        <v>3.54</v>
      </c>
      <c r="Q167" s="169">
        <f>SUM(Q161:Q166)</f>
        <v>3.54</v>
      </c>
      <c r="R167" s="169">
        <f t="shared" si="54"/>
        <v>3.54</v>
      </c>
      <c r="S167" s="169">
        <f t="shared" si="54"/>
        <v>3.54</v>
      </c>
      <c r="T167" s="169">
        <f t="shared" si="54"/>
        <v>3.54</v>
      </c>
      <c r="U167" s="169">
        <f t="shared" si="54"/>
        <v>3.54</v>
      </c>
      <c r="V167" s="169">
        <f t="shared" si="54"/>
        <v>3.54</v>
      </c>
      <c r="W167" s="169">
        <f t="shared" si="54"/>
        <v>3.54</v>
      </c>
      <c r="X167" s="169">
        <f t="shared" si="54"/>
        <v>3.54</v>
      </c>
      <c r="Y167" s="169">
        <f t="shared" si="54"/>
        <v>3.54</v>
      </c>
      <c r="Z167" s="169">
        <f t="shared" si="54"/>
        <v>3.54</v>
      </c>
      <c r="AA167" s="169">
        <f t="shared" si="54"/>
        <v>3.54</v>
      </c>
      <c r="AB167" s="169">
        <f>SUM(AB161:AB166)</f>
        <v>3.54</v>
      </c>
      <c r="AC167" s="169">
        <f t="shared" si="54"/>
        <v>3.54</v>
      </c>
      <c r="AD167" s="169">
        <f t="shared" si="54"/>
        <v>3.54</v>
      </c>
      <c r="AE167" s="169">
        <f t="shared" si="54"/>
        <v>3.54</v>
      </c>
      <c r="AF167" s="169">
        <f t="shared" si="54"/>
        <v>3.54</v>
      </c>
      <c r="AG167" s="170">
        <f t="shared" si="54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R184" si="55">B169</f>
        <v>0</v>
      </c>
      <c r="D169" s="161">
        <f t="shared" si="55"/>
        <v>0</v>
      </c>
      <c r="E169" s="161">
        <f t="shared" si="55"/>
        <v>0</v>
      </c>
      <c r="F169" s="161">
        <f t="shared" si="55"/>
        <v>0</v>
      </c>
      <c r="G169" s="161">
        <f t="shared" si="55"/>
        <v>0</v>
      </c>
      <c r="H169" s="161">
        <f t="shared" si="55"/>
        <v>0</v>
      </c>
      <c r="I169" s="161">
        <f t="shared" si="55"/>
        <v>0</v>
      </c>
      <c r="J169" s="161">
        <f t="shared" si="55"/>
        <v>0</v>
      </c>
      <c r="K169" s="161">
        <f t="shared" si="55"/>
        <v>0</v>
      </c>
      <c r="L169" s="161">
        <f t="shared" si="55"/>
        <v>0</v>
      </c>
      <c r="M169" s="161">
        <f t="shared" ref="M169:P232" si="56">L169</f>
        <v>0</v>
      </c>
      <c r="N169" s="161">
        <f t="shared" si="56"/>
        <v>0</v>
      </c>
      <c r="O169" s="161">
        <f t="shared" si="56"/>
        <v>0</v>
      </c>
      <c r="P169" s="161">
        <f t="shared" si="56"/>
        <v>0</v>
      </c>
      <c r="Q169" s="161">
        <f t="shared" ref="Q169:Q231" si="57">P169</f>
        <v>0</v>
      </c>
      <c r="R169" s="161">
        <f t="shared" si="55"/>
        <v>0</v>
      </c>
      <c r="S169" s="161">
        <f t="shared" ref="S169:AF184" si="58">R169</f>
        <v>0</v>
      </c>
      <c r="T169" s="161">
        <f t="shared" si="58"/>
        <v>0</v>
      </c>
      <c r="U169" s="161">
        <f t="shared" si="58"/>
        <v>0</v>
      </c>
      <c r="V169" s="161">
        <f t="shared" si="58"/>
        <v>0</v>
      </c>
      <c r="W169" s="161">
        <f t="shared" si="58"/>
        <v>0</v>
      </c>
      <c r="X169" s="161">
        <f t="shared" si="58"/>
        <v>0</v>
      </c>
      <c r="Y169" s="161">
        <f t="shared" si="58"/>
        <v>0</v>
      </c>
      <c r="Z169" s="161">
        <f t="shared" si="58"/>
        <v>0</v>
      </c>
      <c r="AA169" s="161">
        <f t="shared" si="58"/>
        <v>0</v>
      </c>
      <c r="AB169" s="161">
        <f t="shared" si="58"/>
        <v>0</v>
      </c>
      <c r="AC169" s="161">
        <f t="shared" si="58"/>
        <v>0</v>
      </c>
      <c r="AD169" s="161">
        <f t="shared" si="58"/>
        <v>0</v>
      </c>
      <c r="AE169" s="161">
        <f t="shared" si="58"/>
        <v>0</v>
      </c>
      <c r="AF169" s="174">
        <f t="shared" si="58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55"/>
        <v>0</v>
      </c>
      <c r="D170" s="163">
        <f t="shared" si="55"/>
        <v>0</v>
      </c>
      <c r="E170" s="163">
        <f t="shared" si="55"/>
        <v>0</v>
      </c>
      <c r="F170" s="163">
        <f t="shared" si="55"/>
        <v>0</v>
      </c>
      <c r="G170" s="163">
        <f t="shared" si="55"/>
        <v>0</v>
      </c>
      <c r="H170" s="163">
        <f t="shared" si="55"/>
        <v>0</v>
      </c>
      <c r="I170" s="163">
        <f t="shared" si="55"/>
        <v>0</v>
      </c>
      <c r="J170" s="163">
        <f t="shared" si="55"/>
        <v>0</v>
      </c>
      <c r="K170" s="163">
        <f t="shared" si="55"/>
        <v>0</v>
      </c>
      <c r="L170" s="163">
        <f t="shared" si="55"/>
        <v>0</v>
      </c>
      <c r="M170" s="163">
        <f t="shared" si="56"/>
        <v>0</v>
      </c>
      <c r="N170" s="163">
        <f t="shared" si="56"/>
        <v>0</v>
      </c>
      <c r="O170" s="163">
        <f t="shared" si="56"/>
        <v>0</v>
      </c>
      <c r="P170" s="163">
        <f t="shared" si="56"/>
        <v>0</v>
      </c>
      <c r="Q170" s="163">
        <f t="shared" si="57"/>
        <v>0</v>
      </c>
      <c r="R170" s="163">
        <f t="shared" si="55"/>
        <v>0</v>
      </c>
      <c r="S170" s="163">
        <f t="shared" si="58"/>
        <v>0</v>
      </c>
      <c r="T170" s="163">
        <f t="shared" si="58"/>
        <v>0</v>
      </c>
      <c r="U170" s="163">
        <f t="shared" si="58"/>
        <v>0</v>
      </c>
      <c r="V170" s="163">
        <f t="shared" si="58"/>
        <v>0</v>
      </c>
      <c r="W170" s="163">
        <f t="shared" si="58"/>
        <v>0</v>
      </c>
      <c r="X170" s="163">
        <f t="shared" si="58"/>
        <v>0</v>
      </c>
      <c r="Y170" s="163">
        <f t="shared" si="58"/>
        <v>0</v>
      </c>
      <c r="Z170" s="163">
        <f t="shared" si="58"/>
        <v>0</v>
      </c>
      <c r="AA170" s="163">
        <f t="shared" si="58"/>
        <v>0</v>
      </c>
      <c r="AB170" s="163">
        <f t="shared" si="58"/>
        <v>0</v>
      </c>
      <c r="AC170" s="163">
        <f t="shared" si="58"/>
        <v>0</v>
      </c>
      <c r="AD170" s="163">
        <f t="shared" si="58"/>
        <v>0</v>
      </c>
      <c r="AE170" s="163">
        <f t="shared" si="58"/>
        <v>0</v>
      </c>
      <c r="AF170" s="176">
        <f t="shared" si="58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55"/>
        <v>0</v>
      </c>
      <c r="D171" s="163">
        <f t="shared" si="55"/>
        <v>0</v>
      </c>
      <c r="E171" s="163">
        <f t="shared" si="55"/>
        <v>0</v>
      </c>
      <c r="F171" s="163">
        <f t="shared" si="55"/>
        <v>0</v>
      </c>
      <c r="G171" s="163">
        <f t="shared" si="55"/>
        <v>0</v>
      </c>
      <c r="H171" s="163">
        <f t="shared" si="55"/>
        <v>0</v>
      </c>
      <c r="I171" s="163">
        <f t="shared" si="55"/>
        <v>0</v>
      </c>
      <c r="J171" s="163">
        <f t="shared" si="55"/>
        <v>0</v>
      </c>
      <c r="K171" s="163">
        <f t="shared" si="55"/>
        <v>0</v>
      </c>
      <c r="L171" s="163">
        <f t="shared" si="55"/>
        <v>0</v>
      </c>
      <c r="M171" s="163">
        <f t="shared" si="56"/>
        <v>0</v>
      </c>
      <c r="N171" s="163">
        <f t="shared" si="56"/>
        <v>0</v>
      </c>
      <c r="O171" s="163">
        <f t="shared" si="56"/>
        <v>0</v>
      </c>
      <c r="P171" s="163">
        <f t="shared" si="56"/>
        <v>0</v>
      </c>
      <c r="Q171" s="163">
        <f t="shared" si="57"/>
        <v>0</v>
      </c>
      <c r="R171" s="163">
        <f t="shared" si="55"/>
        <v>0</v>
      </c>
      <c r="S171" s="163">
        <f t="shared" si="58"/>
        <v>0</v>
      </c>
      <c r="T171" s="163">
        <f t="shared" si="58"/>
        <v>0</v>
      </c>
      <c r="U171" s="163">
        <f t="shared" si="58"/>
        <v>0</v>
      </c>
      <c r="V171" s="163">
        <f t="shared" si="58"/>
        <v>0</v>
      </c>
      <c r="W171" s="163">
        <f t="shared" si="58"/>
        <v>0</v>
      </c>
      <c r="X171" s="163">
        <f t="shared" si="58"/>
        <v>0</v>
      </c>
      <c r="Y171" s="163">
        <f t="shared" si="58"/>
        <v>0</v>
      </c>
      <c r="Z171" s="163">
        <f t="shared" si="58"/>
        <v>0</v>
      </c>
      <c r="AA171" s="163">
        <f t="shared" si="58"/>
        <v>0</v>
      </c>
      <c r="AB171" s="163">
        <f t="shared" si="58"/>
        <v>0</v>
      </c>
      <c r="AC171" s="163">
        <f t="shared" si="58"/>
        <v>0</v>
      </c>
      <c r="AD171" s="163">
        <f t="shared" si="58"/>
        <v>0</v>
      </c>
      <c r="AE171" s="163">
        <f t="shared" si="58"/>
        <v>0</v>
      </c>
      <c r="AF171" s="176">
        <f t="shared" si="58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55"/>
        <v>0</v>
      </c>
      <c r="D172" s="163">
        <f t="shared" si="55"/>
        <v>0</v>
      </c>
      <c r="E172" s="163">
        <f t="shared" si="55"/>
        <v>0</v>
      </c>
      <c r="F172" s="163">
        <f t="shared" si="55"/>
        <v>0</v>
      </c>
      <c r="G172" s="163">
        <f t="shared" si="55"/>
        <v>0</v>
      </c>
      <c r="H172" s="163">
        <f t="shared" si="55"/>
        <v>0</v>
      </c>
      <c r="I172" s="163">
        <f t="shared" si="55"/>
        <v>0</v>
      </c>
      <c r="J172" s="163">
        <f t="shared" si="55"/>
        <v>0</v>
      </c>
      <c r="K172" s="163">
        <f t="shared" si="55"/>
        <v>0</v>
      </c>
      <c r="L172" s="163">
        <f t="shared" si="55"/>
        <v>0</v>
      </c>
      <c r="M172" s="163">
        <f t="shared" si="56"/>
        <v>0</v>
      </c>
      <c r="N172" s="163">
        <f t="shared" si="56"/>
        <v>0</v>
      </c>
      <c r="O172" s="163">
        <f t="shared" si="56"/>
        <v>0</v>
      </c>
      <c r="P172" s="163">
        <f t="shared" si="56"/>
        <v>0</v>
      </c>
      <c r="Q172" s="163">
        <f t="shared" si="57"/>
        <v>0</v>
      </c>
      <c r="R172" s="163">
        <f t="shared" si="55"/>
        <v>0</v>
      </c>
      <c r="S172" s="163">
        <f t="shared" si="58"/>
        <v>0</v>
      </c>
      <c r="T172" s="163">
        <f t="shared" si="58"/>
        <v>0</v>
      </c>
      <c r="U172" s="163">
        <f t="shared" si="58"/>
        <v>0</v>
      </c>
      <c r="V172" s="163">
        <f t="shared" si="58"/>
        <v>0</v>
      </c>
      <c r="W172" s="163">
        <f t="shared" si="58"/>
        <v>0</v>
      </c>
      <c r="X172" s="163">
        <f t="shared" si="58"/>
        <v>0</v>
      </c>
      <c r="Y172" s="163">
        <f t="shared" si="58"/>
        <v>0</v>
      </c>
      <c r="Z172" s="163">
        <f t="shared" si="58"/>
        <v>0</v>
      </c>
      <c r="AA172" s="163">
        <f t="shared" si="58"/>
        <v>0</v>
      </c>
      <c r="AB172" s="163">
        <f t="shared" si="58"/>
        <v>0</v>
      </c>
      <c r="AC172" s="163">
        <f t="shared" si="58"/>
        <v>0</v>
      </c>
      <c r="AD172" s="163">
        <f t="shared" si="58"/>
        <v>0</v>
      </c>
      <c r="AE172" s="163">
        <f t="shared" si="58"/>
        <v>0</v>
      </c>
      <c r="AF172" s="176">
        <f t="shared" si="58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55"/>
        <v>0</v>
      </c>
      <c r="D173" s="163">
        <f t="shared" si="55"/>
        <v>0</v>
      </c>
      <c r="E173" s="163">
        <f t="shared" si="55"/>
        <v>0</v>
      </c>
      <c r="F173" s="163">
        <f t="shared" si="55"/>
        <v>0</v>
      </c>
      <c r="G173" s="163">
        <f t="shared" si="55"/>
        <v>0</v>
      </c>
      <c r="H173" s="163">
        <f t="shared" si="55"/>
        <v>0</v>
      </c>
      <c r="I173" s="163">
        <f t="shared" si="55"/>
        <v>0</v>
      </c>
      <c r="J173" s="163">
        <f t="shared" si="55"/>
        <v>0</v>
      </c>
      <c r="K173" s="163">
        <f t="shared" si="55"/>
        <v>0</v>
      </c>
      <c r="L173" s="163">
        <f t="shared" si="55"/>
        <v>0</v>
      </c>
      <c r="M173" s="163">
        <f t="shared" si="56"/>
        <v>0</v>
      </c>
      <c r="N173" s="163">
        <f t="shared" si="56"/>
        <v>0</v>
      </c>
      <c r="O173" s="163">
        <f t="shared" si="56"/>
        <v>0</v>
      </c>
      <c r="P173" s="163">
        <f t="shared" si="56"/>
        <v>0</v>
      </c>
      <c r="Q173" s="163">
        <f t="shared" si="57"/>
        <v>0</v>
      </c>
      <c r="R173" s="163">
        <f t="shared" si="55"/>
        <v>0</v>
      </c>
      <c r="S173" s="163">
        <f t="shared" si="58"/>
        <v>0</v>
      </c>
      <c r="T173" s="163">
        <f t="shared" si="58"/>
        <v>0</v>
      </c>
      <c r="U173" s="163">
        <f t="shared" si="58"/>
        <v>0</v>
      </c>
      <c r="V173" s="163">
        <f t="shared" si="58"/>
        <v>0</v>
      </c>
      <c r="W173" s="163">
        <f t="shared" si="58"/>
        <v>0</v>
      </c>
      <c r="X173" s="163">
        <f t="shared" si="58"/>
        <v>0</v>
      </c>
      <c r="Y173" s="163">
        <f t="shared" si="58"/>
        <v>0</v>
      </c>
      <c r="Z173" s="163">
        <f t="shared" si="58"/>
        <v>0</v>
      </c>
      <c r="AA173" s="163">
        <f t="shared" si="58"/>
        <v>0</v>
      </c>
      <c r="AB173" s="163">
        <f t="shared" si="58"/>
        <v>0</v>
      </c>
      <c r="AC173" s="163">
        <f t="shared" si="58"/>
        <v>0</v>
      </c>
      <c r="AD173" s="163">
        <f t="shared" si="58"/>
        <v>0</v>
      </c>
      <c r="AE173" s="163">
        <f t="shared" si="58"/>
        <v>0</v>
      </c>
      <c r="AF173" s="176">
        <f t="shared" si="58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55"/>
        <v>0</v>
      </c>
      <c r="D174" s="163">
        <f t="shared" si="55"/>
        <v>0</v>
      </c>
      <c r="E174" s="163">
        <f t="shared" si="55"/>
        <v>0</v>
      </c>
      <c r="F174" s="163">
        <f t="shared" si="55"/>
        <v>0</v>
      </c>
      <c r="G174" s="163">
        <f t="shared" si="55"/>
        <v>0</v>
      </c>
      <c r="H174" s="163">
        <f t="shared" si="55"/>
        <v>0</v>
      </c>
      <c r="I174" s="163">
        <f t="shared" si="55"/>
        <v>0</v>
      </c>
      <c r="J174" s="163">
        <f t="shared" si="55"/>
        <v>0</v>
      </c>
      <c r="K174" s="163">
        <f t="shared" si="55"/>
        <v>0</v>
      </c>
      <c r="L174" s="163">
        <f t="shared" si="55"/>
        <v>0</v>
      </c>
      <c r="M174" s="163">
        <f t="shared" si="56"/>
        <v>0</v>
      </c>
      <c r="N174" s="163">
        <f t="shared" si="56"/>
        <v>0</v>
      </c>
      <c r="O174" s="163">
        <f t="shared" si="56"/>
        <v>0</v>
      </c>
      <c r="P174" s="163">
        <f t="shared" si="56"/>
        <v>0</v>
      </c>
      <c r="Q174" s="163">
        <f t="shared" si="57"/>
        <v>0</v>
      </c>
      <c r="R174" s="163">
        <f t="shared" si="55"/>
        <v>0</v>
      </c>
      <c r="S174" s="163">
        <f t="shared" si="58"/>
        <v>0</v>
      </c>
      <c r="T174" s="163">
        <f t="shared" si="58"/>
        <v>0</v>
      </c>
      <c r="U174" s="163">
        <f t="shared" si="58"/>
        <v>0</v>
      </c>
      <c r="V174" s="163">
        <f t="shared" si="58"/>
        <v>0</v>
      </c>
      <c r="W174" s="163">
        <f t="shared" si="58"/>
        <v>0</v>
      </c>
      <c r="X174" s="163">
        <f t="shared" si="58"/>
        <v>0</v>
      </c>
      <c r="Y174" s="163">
        <f t="shared" si="58"/>
        <v>0</v>
      </c>
      <c r="Z174" s="163">
        <f t="shared" si="58"/>
        <v>0</v>
      </c>
      <c r="AA174" s="163">
        <f t="shared" si="58"/>
        <v>0</v>
      </c>
      <c r="AB174" s="163">
        <f t="shared" si="58"/>
        <v>0</v>
      </c>
      <c r="AC174" s="163">
        <f t="shared" si="58"/>
        <v>0</v>
      </c>
      <c r="AD174" s="163">
        <f t="shared" si="58"/>
        <v>0</v>
      </c>
      <c r="AE174" s="163">
        <f t="shared" si="58"/>
        <v>0</v>
      </c>
      <c r="AF174" s="176">
        <f t="shared" si="58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55"/>
        <v>0</v>
      </c>
      <c r="D175" s="163">
        <f t="shared" si="55"/>
        <v>0</v>
      </c>
      <c r="E175" s="163">
        <f t="shared" si="55"/>
        <v>0</v>
      </c>
      <c r="F175" s="163">
        <f t="shared" si="55"/>
        <v>0</v>
      </c>
      <c r="G175" s="163">
        <f t="shared" si="55"/>
        <v>0</v>
      </c>
      <c r="H175" s="163">
        <f t="shared" si="55"/>
        <v>0</v>
      </c>
      <c r="I175" s="163">
        <f t="shared" si="55"/>
        <v>0</v>
      </c>
      <c r="J175" s="163">
        <f t="shared" si="55"/>
        <v>0</v>
      </c>
      <c r="K175" s="163">
        <f t="shared" si="55"/>
        <v>0</v>
      </c>
      <c r="L175" s="163">
        <f t="shared" si="55"/>
        <v>0</v>
      </c>
      <c r="M175" s="163">
        <f t="shared" si="56"/>
        <v>0</v>
      </c>
      <c r="N175" s="163">
        <f t="shared" si="56"/>
        <v>0</v>
      </c>
      <c r="O175" s="163">
        <f t="shared" si="56"/>
        <v>0</v>
      </c>
      <c r="P175" s="163">
        <f t="shared" si="56"/>
        <v>0</v>
      </c>
      <c r="Q175" s="163">
        <f t="shared" si="57"/>
        <v>0</v>
      </c>
      <c r="R175" s="163">
        <f t="shared" si="55"/>
        <v>0</v>
      </c>
      <c r="S175" s="163">
        <f t="shared" si="58"/>
        <v>0</v>
      </c>
      <c r="T175" s="163">
        <f t="shared" si="58"/>
        <v>0</v>
      </c>
      <c r="U175" s="163">
        <f t="shared" si="58"/>
        <v>0</v>
      </c>
      <c r="V175" s="163">
        <f t="shared" si="58"/>
        <v>0</v>
      </c>
      <c r="W175" s="163">
        <f t="shared" si="58"/>
        <v>0</v>
      </c>
      <c r="X175" s="163">
        <f t="shared" si="58"/>
        <v>0</v>
      </c>
      <c r="Y175" s="163">
        <f t="shared" si="58"/>
        <v>0</v>
      </c>
      <c r="Z175" s="163">
        <f t="shared" si="58"/>
        <v>0</v>
      </c>
      <c r="AA175" s="163">
        <f t="shared" si="58"/>
        <v>0</v>
      </c>
      <c r="AB175" s="163">
        <f t="shared" si="58"/>
        <v>0</v>
      </c>
      <c r="AC175" s="163">
        <f t="shared" si="58"/>
        <v>0</v>
      </c>
      <c r="AD175" s="163">
        <f t="shared" si="58"/>
        <v>0</v>
      </c>
      <c r="AE175" s="163">
        <f t="shared" si="58"/>
        <v>0</v>
      </c>
      <c r="AF175" s="176">
        <f t="shared" si="58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55"/>
        <v>0</v>
      </c>
      <c r="D176" s="163">
        <f t="shared" si="55"/>
        <v>0</v>
      </c>
      <c r="E176" s="163">
        <f t="shared" si="55"/>
        <v>0</v>
      </c>
      <c r="F176" s="163">
        <f t="shared" si="55"/>
        <v>0</v>
      </c>
      <c r="G176" s="163">
        <f t="shared" si="55"/>
        <v>0</v>
      </c>
      <c r="H176" s="163">
        <f t="shared" si="55"/>
        <v>0</v>
      </c>
      <c r="I176" s="163">
        <f t="shared" si="55"/>
        <v>0</v>
      </c>
      <c r="J176" s="163">
        <f t="shared" si="55"/>
        <v>0</v>
      </c>
      <c r="K176" s="163">
        <f t="shared" si="55"/>
        <v>0</v>
      </c>
      <c r="L176" s="163">
        <f t="shared" si="55"/>
        <v>0</v>
      </c>
      <c r="M176" s="163">
        <f t="shared" si="56"/>
        <v>0</v>
      </c>
      <c r="N176" s="163">
        <f t="shared" si="56"/>
        <v>0</v>
      </c>
      <c r="O176" s="163">
        <f t="shared" si="56"/>
        <v>0</v>
      </c>
      <c r="P176" s="163">
        <f t="shared" si="56"/>
        <v>0</v>
      </c>
      <c r="Q176" s="163">
        <f t="shared" si="57"/>
        <v>0</v>
      </c>
      <c r="R176" s="163">
        <f t="shared" si="55"/>
        <v>0</v>
      </c>
      <c r="S176" s="163">
        <f t="shared" si="58"/>
        <v>0</v>
      </c>
      <c r="T176" s="163">
        <f t="shared" si="58"/>
        <v>0</v>
      </c>
      <c r="U176" s="163">
        <f t="shared" si="58"/>
        <v>0</v>
      </c>
      <c r="V176" s="163">
        <f t="shared" si="58"/>
        <v>0</v>
      </c>
      <c r="W176" s="163">
        <f t="shared" si="58"/>
        <v>0</v>
      </c>
      <c r="X176" s="163">
        <f t="shared" si="58"/>
        <v>0</v>
      </c>
      <c r="Y176" s="163">
        <f t="shared" si="58"/>
        <v>0</v>
      </c>
      <c r="Z176" s="163">
        <f t="shared" si="58"/>
        <v>0</v>
      </c>
      <c r="AA176" s="163">
        <f t="shared" si="58"/>
        <v>0</v>
      </c>
      <c r="AB176" s="163">
        <f t="shared" si="58"/>
        <v>0</v>
      </c>
      <c r="AC176" s="163">
        <f t="shared" si="58"/>
        <v>0</v>
      </c>
      <c r="AD176" s="163">
        <f t="shared" si="58"/>
        <v>0</v>
      </c>
      <c r="AE176" s="163">
        <f t="shared" si="58"/>
        <v>0</v>
      </c>
      <c r="AF176" s="176">
        <f t="shared" si="58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55"/>
        <v>0</v>
      </c>
      <c r="D177" s="163">
        <f t="shared" si="55"/>
        <v>0</v>
      </c>
      <c r="E177" s="163">
        <f t="shared" si="55"/>
        <v>0</v>
      </c>
      <c r="F177" s="163">
        <f t="shared" si="55"/>
        <v>0</v>
      </c>
      <c r="G177" s="163">
        <f t="shared" si="55"/>
        <v>0</v>
      </c>
      <c r="H177" s="163">
        <f t="shared" si="55"/>
        <v>0</v>
      </c>
      <c r="I177" s="163">
        <f t="shared" si="55"/>
        <v>0</v>
      </c>
      <c r="J177" s="163">
        <f t="shared" si="55"/>
        <v>0</v>
      </c>
      <c r="K177" s="163">
        <f t="shared" si="55"/>
        <v>0</v>
      </c>
      <c r="L177" s="163">
        <f t="shared" si="55"/>
        <v>0</v>
      </c>
      <c r="M177" s="163">
        <f t="shared" si="56"/>
        <v>0</v>
      </c>
      <c r="N177" s="163">
        <f t="shared" si="56"/>
        <v>0</v>
      </c>
      <c r="O177" s="163">
        <f t="shared" si="56"/>
        <v>0</v>
      </c>
      <c r="P177" s="163">
        <f t="shared" si="56"/>
        <v>0</v>
      </c>
      <c r="Q177" s="163">
        <f t="shared" si="57"/>
        <v>0</v>
      </c>
      <c r="R177" s="163">
        <f t="shared" si="55"/>
        <v>0</v>
      </c>
      <c r="S177" s="163">
        <f t="shared" si="58"/>
        <v>0</v>
      </c>
      <c r="T177" s="163">
        <f t="shared" si="58"/>
        <v>0</v>
      </c>
      <c r="U177" s="163">
        <f t="shared" si="58"/>
        <v>0</v>
      </c>
      <c r="V177" s="163">
        <f t="shared" si="58"/>
        <v>0</v>
      </c>
      <c r="W177" s="163">
        <f t="shared" si="58"/>
        <v>0</v>
      </c>
      <c r="X177" s="163">
        <f t="shared" si="58"/>
        <v>0</v>
      </c>
      <c r="Y177" s="163">
        <f t="shared" si="58"/>
        <v>0</v>
      </c>
      <c r="Z177" s="163">
        <f t="shared" si="58"/>
        <v>0</v>
      </c>
      <c r="AA177" s="163">
        <f t="shared" si="58"/>
        <v>0</v>
      </c>
      <c r="AB177" s="163">
        <f t="shared" si="58"/>
        <v>0</v>
      </c>
      <c r="AC177" s="163">
        <f t="shared" si="58"/>
        <v>0</v>
      </c>
      <c r="AD177" s="163">
        <f t="shared" si="58"/>
        <v>0</v>
      </c>
      <c r="AE177" s="163">
        <f t="shared" si="58"/>
        <v>0</v>
      </c>
      <c r="AF177" s="176">
        <f t="shared" si="58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55"/>
        <v>0</v>
      </c>
      <c r="D178" s="163">
        <f t="shared" si="55"/>
        <v>0</v>
      </c>
      <c r="E178" s="163">
        <f t="shared" si="55"/>
        <v>0</v>
      </c>
      <c r="F178" s="163">
        <f t="shared" si="55"/>
        <v>0</v>
      </c>
      <c r="G178" s="163">
        <f t="shared" si="55"/>
        <v>0</v>
      </c>
      <c r="H178" s="163">
        <f t="shared" si="55"/>
        <v>0</v>
      </c>
      <c r="I178" s="163">
        <f t="shared" si="55"/>
        <v>0</v>
      </c>
      <c r="J178" s="163">
        <f t="shared" si="55"/>
        <v>0</v>
      </c>
      <c r="K178" s="163">
        <f t="shared" si="55"/>
        <v>0</v>
      </c>
      <c r="L178" s="163">
        <f t="shared" si="55"/>
        <v>0</v>
      </c>
      <c r="M178" s="163">
        <f t="shared" si="56"/>
        <v>0</v>
      </c>
      <c r="N178" s="163">
        <f t="shared" si="56"/>
        <v>0</v>
      </c>
      <c r="O178" s="163">
        <f t="shared" si="56"/>
        <v>0</v>
      </c>
      <c r="P178" s="163">
        <f t="shared" si="56"/>
        <v>0</v>
      </c>
      <c r="Q178" s="163">
        <f t="shared" si="57"/>
        <v>0</v>
      </c>
      <c r="R178" s="163">
        <f t="shared" si="55"/>
        <v>0</v>
      </c>
      <c r="S178" s="163">
        <f t="shared" si="58"/>
        <v>0</v>
      </c>
      <c r="T178" s="163">
        <f t="shared" si="58"/>
        <v>0</v>
      </c>
      <c r="U178" s="163">
        <f t="shared" si="58"/>
        <v>0</v>
      </c>
      <c r="V178" s="163">
        <f t="shared" si="58"/>
        <v>0</v>
      </c>
      <c r="W178" s="163">
        <f t="shared" si="58"/>
        <v>0</v>
      </c>
      <c r="X178" s="163">
        <f t="shared" si="58"/>
        <v>0</v>
      </c>
      <c r="Y178" s="163">
        <f t="shared" si="58"/>
        <v>0</v>
      </c>
      <c r="Z178" s="163">
        <f t="shared" si="58"/>
        <v>0</v>
      </c>
      <c r="AA178" s="163">
        <f t="shared" si="58"/>
        <v>0</v>
      </c>
      <c r="AB178" s="163">
        <f t="shared" si="58"/>
        <v>0</v>
      </c>
      <c r="AC178" s="163">
        <f t="shared" si="58"/>
        <v>0</v>
      </c>
      <c r="AD178" s="163">
        <f t="shared" si="58"/>
        <v>0</v>
      </c>
      <c r="AE178" s="163">
        <f t="shared" si="58"/>
        <v>0</v>
      </c>
      <c r="AF178" s="176">
        <f t="shared" si="58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55"/>
        <v>0</v>
      </c>
      <c r="D179" s="163">
        <f t="shared" si="55"/>
        <v>0</v>
      </c>
      <c r="E179" s="163">
        <f t="shared" si="55"/>
        <v>0</v>
      </c>
      <c r="F179" s="163">
        <f t="shared" si="55"/>
        <v>0</v>
      </c>
      <c r="G179" s="163">
        <f t="shared" si="55"/>
        <v>0</v>
      </c>
      <c r="H179" s="163">
        <f t="shared" si="55"/>
        <v>0</v>
      </c>
      <c r="I179" s="163">
        <f t="shared" si="55"/>
        <v>0</v>
      </c>
      <c r="J179" s="163">
        <f t="shared" si="55"/>
        <v>0</v>
      </c>
      <c r="K179" s="163">
        <f t="shared" si="55"/>
        <v>0</v>
      </c>
      <c r="L179" s="163">
        <f t="shared" si="55"/>
        <v>0</v>
      </c>
      <c r="M179" s="163">
        <f t="shared" si="56"/>
        <v>0</v>
      </c>
      <c r="N179" s="163">
        <f t="shared" si="56"/>
        <v>0</v>
      </c>
      <c r="O179" s="163">
        <f t="shared" si="56"/>
        <v>0</v>
      </c>
      <c r="P179" s="163">
        <f t="shared" si="56"/>
        <v>0</v>
      </c>
      <c r="Q179" s="163">
        <f t="shared" si="57"/>
        <v>0</v>
      </c>
      <c r="R179" s="163">
        <f t="shared" si="55"/>
        <v>0</v>
      </c>
      <c r="S179" s="163">
        <f t="shared" si="58"/>
        <v>0</v>
      </c>
      <c r="T179" s="163">
        <f t="shared" si="58"/>
        <v>0</v>
      </c>
      <c r="U179" s="163">
        <f t="shared" si="58"/>
        <v>0</v>
      </c>
      <c r="V179" s="163">
        <f t="shared" si="58"/>
        <v>0</v>
      </c>
      <c r="W179" s="163">
        <f t="shared" si="58"/>
        <v>0</v>
      </c>
      <c r="X179" s="163">
        <f t="shared" si="58"/>
        <v>0</v>
      </c>
      <c r="Y179" s="163">
        <f t="shared" si="58"/>
        <v>0</v>
      </c>
      <c r="Z179" s="163">
        <f t="shared" si="58"/>
        <v>0</v>
      </c>
      <c r="AA179" s="163">
        <f t="shared" si="58"/>
        <v>0</v>
      </c>
      <c r="AB179" s="163">
        <f t="shared" si="58"/>
        <v>0</v>
      </c>
      <c r="AC179" s="163">
        <f t="shared" si="58"/>
        <v>0</v>
      </c>
      <c r="AD179" s="163">
        <f t="shared" si="58"/>
        <v>0</v>
      </c>
      <c r="AE179" s="163">
        <f t="shared" si="58"/>
        <v>0</v>
      </c>
      <c r="AF179" s="176">
        <f t="shared" si="58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55"/>
        <v>0</v>
      </c>
      <c r="D180" s="163">
        <f t="shared" si="55"/>
        <v>0</v>
      </c>
      <c r="E180" s="163">
        <f t="shared" si="55"/>
        <v>0</v>
      </c>
      <c r="F180" s="163">
        <f t="shared" si="55"/>
        <v>0</v>
      </c>
      <c r="G180" s="163">
        <f t="shared" si="55"/>
        <v>0</v>
      </c>
      <c r="H180" s="163">
        <f t="shared" si="55"/>
        <v>0</v>
      </c>
      <c r="I180" s="163">
        <f t="shared" si="55"/>
        <v>0</v>
      </c>
      <c r="J180" s="163">
        <f t="shared" si="55"/>
        <v>0</v>
      </c>
      <c r="K180" s="163">
        <f t="shared" si="55"/>
        <v>0</v>
      </c>
      <c r="L180" s="163">
        <f t="shared" si="55"/>
        <v>0</v>
      </c>
      <c r="M180" s="163">
        <f t="shared" si="56"/>
        <v>0</v>
      </c>
      <c r="N180" s="163">
        <f t="shared" si="56"/>
        <v>0</v>
      </c>
      <c r="O180" s="163">
        <f t="shared" si="56"/>
        <v>0</v>
      </c>
      <c r="P180" s="163">
        <f t="shared" si="56"/>
        <v>0</v>
      </c>
      <c r="Q180" s="163">
        <f t="shared" si="57"/>
        <v>0</v>
      </c>
      <c r="R180" s="163">
        <f t="shared" si="55"/>
        <v>0</v>
      </c>
      <c r="S180" s="163">
        <f t="shared" si="58"/>
        <v>0</v>
      </c>
      <c r="T180" s="163">
        <f t="shared" si="58"/>
        <v>0</v>
      </c>
      <c r="U180" s="163">
        <f t="shared" si="58"/>
        <v>0</v>
      </c>
      <c r="V180" s="163">
        <f t="shared" si="58"/>
        <v>0</v>
      </c>
      <c r="W180" s="163">
        <f t="shared" si="58"/>
        <v>0</v>
      </c>
      <c r="X180" s="163">
        <f t="shared" si="58"/>
        <v>0</v>
      </c>
      <c r="Y180" s="163">
        <f t="shared" si="58"/>
        <v>0</v>
      </c>
      <c r="Z180" s="163">
        <f t="shared" si="58"/>
        <v>0</v>
      </c>
      <c r="AA180" s="163">
        <f t="shared" si="58"/>
        <v>0</v>
      </c>
      <c r="AB180" s="163">
        <f t="shared" si="58"/>
        <v>0</v>
      </c>
      <c r="AC180" s="163">
        <f t="shared" si="58"/>
        <v>0</v>
      </c>
      <c r="AD180" s="163">
        <f t="shared" si="58"/>
        <v>0</v>
      </c>
      <c r="AE180" s="163">
        <f t="shared" si="58"/>
        <v>0</v>
      </c>
      <c r="AF180" s="176">
        <f t="shared" si="58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55"/>
        <v>0</v>
      </c>
      <c r="D181" s="163">
        <f t="shared" si="55"/>
        <v>0</v>
      </c>
      <c r="E181" s="163">
        <f t="shared" si="55"/>
        <v>0</v>
      </c>
      <c r="F181" s="163">
        <f t="shared" si="55"/>
        <v>0</v>
      </c>
      <c r="G181" s="163">
        <f t="shared" si="55"/>
        <v>0</v>
      </c>
      <c r="H181" s="163">
        <f t="shared" si="55"/>
        <v>0</v>
      </c>
      <c r="I181" s="163">
        <f t="shared" si="55"/>
        <v>0</v>
      </c>
      <c r="J181" s="163">
        <f t="shared" si="55"/>
        <v>0</v>
      </c>
      <c r="K181" s="163">
        <f t="shared" si="55"/>
        <v>0</v>
      </c>
      <c r="L181" s="163">
        <f t="shared" si="55"/>
        <v>0</v>
      </c>
      <c r="M181" s="163">
        <f t="shared" si="56"/>
        <v>0</v>
      </c>
      <c r="N181" s="163">
        <f t="shared" si="56"/>
        <v>0</v>
      </c>
      <c r="O181" s="163">
        <f t="shared" si="56"/>
        <v>0</v>
      </c>
      <c r="P181" s="163">
        <f t="shared" si="56"/>
        <v>0</v>
      </c>
      <c r="Q181" s="163">
        <f t="shared" si="57"/>
        <v>0</v>
      </c>
      <c r="R181" s="163">
        <f t="shared" si="55"/>
        <v>0</v>
      </c>
      <c r="S181" s="163">
        <f t="shared" si="58"/>
        <v>0</v>
      </c>
      <c r="T181" s="163">
        <f t="shared" si="58"/>
        <v>0</v>
      </c>
      <c r="U181" s="163">
        <f t="shared" si="58"/>
        <v>0</v>
      </c>
      <c r="V181" s="163">
        <f t="shared" si="58"/>
        <v>0</v>
      </c>
      <c r="W181" s="163">
        <f t="shared" si="58"/>
        <v>0</v>
      </c>
      <c r="X181" s="163">
        <f t="shared" si="58"/>
        <v>0</v>
      </c>
      <c r="Y181" s="163">
        <f t="shared" si="58"/>
        <v>0</v>
      </c>
      <c r="Z181" s="163">
        <f t="shared" si="58"/>
        <v>0</v>
      </c>
      <c r="AA181" s="163">
        <f t="shared" si="58"/>
        <v>0</v>
      </c>
      <c r="AB181" s="163">
        <f t="shared" si="58"/>
        <v>0</v>
      </c>
      <c r="AC181" s="163">
        <f t="shared" si="58"/>
        <v>0</v>
      </c>
      <c r="AD181" s="163">
        <f t="shared" si="58"/>
        <v>0</v>
      </c>
      <c r="AE181" s="163">
        <f t="shared" si="58"/>
        <v>0</v>
      </c>
      <c r="AF181" s="176">
        <f t="shared" si="58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55"/>
        <v>0</v>
      </c>
      <c r="D182" s="163">
        <f t="shared" si="55"/>
        <v>0</v>
      </c>
      <c r="E182" s="163">
        <f t="shared" si="55"/>
        <v>0</v>
      </c>
      <c r="F182" s="163">
        <f t="shared" si="55"/>
        <v>0</v>
      </c>
      <c r="G182" s="163">
        <f t="shared" si="55"/>
        <v>0</v>
      </c>
      <c r="H182" s="163">
        <f t="shared" si="55"/>
        <v>0</v>
      </c>
      <c r="I182" s="163">
        <f t="shared" si="55"/>
        <v>0</v>
      </c>
      <c r="J182" s="163">
        <f t="shared" si="55"/>
        <v>0</v>
      </c>
      <c r="K182" s="163">
        <f t="shared" si="55"/>
        <v>0</v>
      </c>
      <c r="L182" s="163">
        <f t="shared" si="55"/>
        <v>0</v>
      </c>
      <c r="M182" s="163">
        <f t="shared" si="56"/>
        <v>0</v>
      </c>
      <c r="N182" s="163">
        <f t="shared" si="56"/>
        <v>0</v>
      </c>
      <c r="O182" s="163">
        <f t="shared" si="56"/>
        <v>0</v>
      </c>
      <c r="P182" s="163">
        <f t="shared" si="56"/>
        <v>0</v>
      </c>
      <c r="Q182" s="163">
        <f t="shared" si="57"/>
        <v>0</v>
      </c>
      <c r="R182" s="163">
        <f t="shared" si="55"/>
        <v>0</v>
      </c>
      <c r="S182" s="163">
        <f t="shared" si="58"/>
        <v>0</v>
      </c>
      <c r="T182" s="163">
        <f t="shared" si="58"/>
        <v>0</v>
      </c>
      <c r="U182" s="163">
        <f t="shared" si="58"/>
        <v>0</v>
      </c>
      <c r="V182" s="163">
        <f t="shared" si="58"/>
        <v>0</v>
      </c>
      <c r="W182" s="163">
        <f t="shared" si="58"/>
        <v>0</v>
      </c>
      <c r="X182" s="163">
        <f t="shared" si="58"/>
        <v>0</v>
      </c>
      <c r="Y182" s="163">
        <f t="shared" si="58"/>
        <v>0</v>
      </c>
      <c r="Z182" s="163">
        <f t="shared" si="58"/>
        <v>0</v>
      </c>
      <c r="AA182" s="163">
        <f t="shared" si="58"/>
        <v>0</v>
      </c>
      <c r="AB182" s="163">
        <f t="shared" si="58"/>
        <v>0</v>
      </c>
      <c r="AC182" s="163">
        <f t="shared" si="58"/>
        <v>0</v>
      </c>
      <c r="AD182" s="163">
        <f t="shared" si="58"/>
        <v>0</v>
      </c>
      <c r="AE182" s="163">
        <f t="shared" si="58"/>
        <v>0</v>
      </c>
      <c r="AF182" s="176">
        <f t="shared" si="58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55"/>
        <v>0</v>
      </c>
      <c r="D183" s="163">
        <f t="shared" si="55"/>
        <v>0</v>
      </c>
      <c r="E183" s="163">
        <f t="shared" si="55"/>
        <v>0</v>
      </c>
      <c r="F183" s="163">
        <f t="shared" si="55"/>
        <v>0</v>
      </c>
      <c r="G183" s="163">
        <f t="shared" si="55"/>
        <v>0</v>
      </c>
      <c r="H183" s="163">
        <f t="shared" si="55"/>
        <v>0</v>
      </c>
      <c r="I183" s="163">
        <f t="shared" si="55"/>
        <v>0</v>
      </c>
      <c r="J183" s="163">
        <f t="shared" si="55"/>
        <v>0</v>
      </c>
      <c r="K183" s="163">
        <f t="shared" si="55"/>
        <v>0</v>
      </c>
      <c r="L183" s="163">
        <f t="shared" si="55"/>
        <v>0</v>
      </c>
      <c r="M183" s="163">
        <f t="shared" si="56"/>
        <v>0</v>
      </c>
      <c r="N183" s="163">
        <f t="shared" si="56"/>
        <v>0</v>
      </c>
      <c r="O183" s="163">
        <f t="shared" si="56"/>
        <v>0</v>
      </c>
      <c r="P183" s="163">
        <f t="shared" si="56"/>
        <v>0</v>
      </c>
      <c r="Q183" s="163">
        <f t="shared" si="57"/>
        <v>0</v>
      </c>
      <c r="R183" s="163">
        <f t="shared" si="55"/>
        <v>0</v>
      </c>
      <c r="S183" s="163">
        <f t="shared" si="58"/>
        <v>0</v>
      </c>
      <c r="T183" s="163">
        <f t="shared" si="58"/>
        <v>0</v>
      </c>
      <c r="U183" s="163">
        <f t="shared" si="58"/>
        <v>0</v>
      </c>
      <c r="V183" s="163">
        <f t="shared" si="58"/>
        <v>0</v>
      </c>
      <c r="W183" s="163">
        <f t="shared" si="58"/>
        <v>0</v>
      </c>
      <c r="X183" s="163">
        <f t="shared" si="58"/>
        <v>0</v>
      </c>
      <c r="Y183" s="163">
        <f t="shared" si="58"/>
        <v>0</v>
      </c>
      <c r="Z183" s="163">
        <f t="shared" si="58"/>
        <v>0</v>
      </c>
      <c r="AA183" s="163">
        <f t="shared" si="58"/>
        <v>0</v>
      </c>
      <c r="AB183" s="163">
        <f t="shared" si="58"/>
        <v>0</v>
      </c>
      <c r="AC183" s="163">
        <f t="shared" si="58"/>
        <v>0</v>
      </c>
      <c r="AD183" s="163">
        <f t="shared" si="58"/>
        <v>0</v>
      </c>
      <c r="AE183" s="163">
        <f t="shared" si="58"/>
        <v>0</v>
      </c>
      <c r="AF183" s="176">
        <f t="shared" si="58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55"/>
        <v>0</v>
      </c>
      <c r="D184" s="163">
        <f t="shared" si="55"/>
        <v>0</v>
      </c>
      <c r="E184" s="163">
        <f t="shared" si="55"/>
        <v>0</v>
      </c>
      <c r="F184" s="163">
        <f t="shared" si="55"/>
        <v>0</v>
      </c>
      <c r="G184" s="163">
        <f t="shared" si="55"/>
        <v>0</v>
      </c>
      <c r="H184" s="163">
        <f t="shared" si="55"/>
        <v>0</v>
      </c>
      <c r="I184" s="163">
        <f t="shared" si="55"/>
        <v>0</v>
      </c>
      <c r="J184" s="163">
        <f t="shared" si="55"/>
        <v>0</v>
      </c>
      <c r="K184" s="163">
        <f t="shared" si="55"/>
        <v>0</v>
      </c>
      <c r="L184" s="163">
        <f t="shared" si="55"/>
        <v>0</v>
      </c>
      <c r="M184" s="163">
        <f t="shared" si="56"/>
        <v>0</v>
      </c>
      <c r="N184" s="163">
        <f t="shared" si="56"/>
        <v>0</v>
      </c>
      <c r="O184" s="163">
        <f t="shared" si="56"/>
        <v>0</v>
      </c>
      <c r="P184" s="163">
        <f t="shared" si="56"/>
        <v>0</v>
      </c>
      <c r="Q184" s="163">
        <f t="shared" si="57"/>
        <v>0</v>
      </c>
      <c r="R184" s="163">
        <f t="shared" ref="R184:AF199" si="59">Q184</f>
        <v>0</v>
      </c>
      <c r="S184" s="163">
        <f t="shared" si="59"/>
        <v>0</v>
      </c>
      <c r="T184" s="163">
        <f t="shared" si="59"/>
        <v>0</v>
      </c>
      <c r="U184" s="163">
        <f t="shared" si="59"/>
        <v>0</v>
      </c>
      <c r="V184" s="163">
        <f t="shared" si="59"/>
        <v>0</v>
      </c>
      <c r="W184" s="163">
        <f t="shared" si="59"/>
        <v>0</v>
      </c>
      <c r="X184" s="163">
        <f t="shared" si="59"/>
        <v>0</v>
      </c>
      <c r="Y184" s="163">
        <f t="shared" si="59"/>
        <v>0</v>
      </c>
      <c r="Z184" s="163">
        <f t="shared" si="59"/>
        <v>0</v>
      </c>
      <c r="AA184" s="163">
        <f t="shared" si="59"/>
        <v>0</v>
      </c>
      <c r="AB184" s="163">
        <f t="shared" si="59"/>
        <v>0</v>
      </c>
      <c r="AC184" s="163">
        <f t="shared" si="58"/>
        <v>0</v>
      </c>
      <c r="AD184" s="163">
        <f t="shared" si="59"/>
        <v>0</v>
      </c>
      <c r="AE184" s="163">
        <f t="shared" si="59"/>
        <v>0</v>
      </c>
      <c r="AF184" s="176">
        <f t="shared" si="59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R200" si="60">B185</f>
        <v>0</v>
      </c>
      <c r="D185" s="163">
        <f t="shared" si="60"/>
        <v>0</v>
      </c>
      <c r="E185" s="163">
        <f t="shared" si="60"/>
        <v>0</v>
      </c>
      <c r="F185" s="163">
        <f t="shared" si="60"/>
        <v>0</v>
      </c>
      <c r="G185" s="163">
        <f t="shared" si="60"/>
        <v>0</v>
      </c>
      <c r="H185" s="163">
        <f t="shared" si="60"/>
        <v>0</v>
      </c>
      <c r="I185" s="163">
        <f t="shared" si="60"/>
        <v>0</v>
      </c>
      <c r="J185" s="163">
        <f t="shared" si="60"/>
        <v>0</v>
      </c>
      <c r="K185" s="163">
        <f t="shared" si="60"/>
        <v>0</v>
      </c>
      <c r="L185" s="163">
        <f t="shared" si="60"/>
        <v>0</v>
      </c>
      <c r="M185" s="163">
        <f t="shared" si="56"/>
        <v>0</v>
      </c>
      <c r="N185" s="163">
        <f t="shared" si="56"/>
        <v>0</v>
      </c>
      <c r="O185" s="163">
        <f t="shared" si="56"/>
        <v>0</v>
      </c>
      <c r="P185" s="163">
        <f t="shared" si="56"/>
        <v>0</v>
      </c>
      <c r="Q185" s="163">
        <f t="shared" si="57"/>
        <v>0</v>
      </c>
      <c r="R185" s="163">
        <f t="shared" si="60"/>
        <v>0</v>
      </c>
      <c r="S185" s="163">
        <f t="shared" si="59"/>
        <v>0</v>
      </c>
      <c r="T185" s="163">
        <f t="shared" si="59"/>
        <v>0</v>
      </c>
      <c r="U185" s="163">
        <f t="shared" si="59"/>
        <v>0</v>
      </c>
      <c r="V185" s="163">
        <f t="shared" si="59"/>
        <v>0</v>
      </c>
      <c r="W185" s="163">
        <f t="shared" si="59"/>
        <v>0</v>
      </c>
      <c r="X185" s="163">
        <f t="shared" si="59"/>
        <v>0</v>
      </c>
      <c r="Y185" s="163">
        <f t="shared" si="59"/>
        <v>0</v>
      </c>
      <c r="Z185" s="163">
        <f t="shared" si="59"/>
        <v>0</v>
      </c>
      <c r="AA185" s="163">
        <f t="shared" si="59"/>
        <v>0</v>
      </c>
      <c r="AB185" s="163">
        <f t="shared" si="59"/>
        <v>0</v>
      </c>
      <c r="AC185" s="163">
        <f t="shared" si="59"/>
        <v>0</v>
      </c>
      <c r="AD185" s="163">
        <f t="shared" si="59"/>
        <v>0</v>
      </c>
      <c r="AE185" s="163">
        <f t="shared" si="59"/>
        <v>0</v>
      </c>
      <c r="AF185" s="176">
        <f t="shared" si="59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60"/>
        <v>0</v>
      </c>
      <c r="D186" s="163">
        <f t="shared" si="60"/>
        <v>0</v>
      </c>
      <c r="E186" s="163">
        <f t="shared" si="60"/>
        <v>0</v>
      </c>
      <c r="F186" s="163">
        <f t="shared" si="60"/>
        <v>0</v>
      </c>
      <c r="G186" s="163">
        <f t="shared" si="60"/>
        <v>0</v>
      </c>
      <c r="H186" s="163">
        <f t="shared" si="60"/>
        <v>0</v>
      </c>
      <c r="I186" s="163">
        <f t="shared" si="60"/>
        <v>0</v>
      </c>
      <c r="J186" s="163">
        <f t="shared" si="60"/>
        <v>0</v>
      </c>
      <c r="K186" s="163">
        <f t="shared" si="60"/>
        <v>0</v>
      </c>
      <c r="L186" s="163">
        <f t="shared" si="60"/>
        <v>0</v>
      </c>
      <c r="M186" s="163">
        <f t="shared" si="56"/>
        <v>0</v>
      </c>
      <c r="N186" s="163">
        <f t="shared" si="56"/>
        <v>0</v>
      </c>
      <c r="O186" s="163">
        <f t="shared" si="56"/>
        <v>0</v>
      </c>
      <c r="P186" s="163">
        <f t="shared" si="56"/>
        <v>0</v>
      </c>
      <c r="Q186" s="163">
        <f t="shared" si="57"/>
        <v>0</v>
      </c>
      <c r="R186" s="163">
        <f t="shared" si="60"/>
        <v>0</v>
      </c>
      <c r="S186" s="163">
        <f t="shared" si="59"/>
        <v>0</v>
      </c>
      <c r="T186" s="163">
        <f t="shared" si="59"/>
        <v>0</v>
      </c>
      <c r="U186" s="163">
        <f t="shared" si="59"/>
        <v>0</v>
      </c>
      <c r="V186" s="163">
        <f t="shared" si="59"/>
        <v>0</v>
      </c>
      <c r="W186" s="163">
        <f t="shared" si="59"/>
        <v>0</v>
      </c>
      <c r="X186" s="163">
        <f t="shared" si="59"/>
        <v>0</v>
      </c>
      <c r="Y186" s="163">
        <f t="shared" si="59"/>
        <v>0</v>
      </c>
      <c r="Z186" s="163">
        <f t="shared" si="59"/>
        <v>0</v>
      </c>
      <c r="AA186" s="163">
        <f t="shared" si="59"/>
        <v>0</v>
      </c>
      <c r="AB186" s="163">
        <f t="shared" si="59"/>
        <v>0</v>
      </c>
      <c r="AC186" s="163">
        <f t="shared" si="59"/>
        <v>0</v>
      </c>
      <c r="AD186" s="163">
        <f t="shared" si="59"/>
        <v>0</v>
      </c>
      <c r="AE186" s="163">
        <f t="shared" si="59"/>
        <v>0</v>
      </c>
      <c r="AF186" s="176">
        <f t="shared" si="59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60"/>
        <v>0</v>
      </c>
      <c r="D187" s="163">
        <f t="shared" si="60"/>
        <v>0</v>
      </c>
      <c r="E187" s="163">
        <f t="shared" si="60"/>
        <v>0</v>
      </c>
      <c r="F187" s="163">
        <f t="shared" si="60"/>
        <v>0</v>
      </c>
      <c r="G187" s="163">
        <f t="shared" si="60"/>
        <v>0</v>
      </c>
      <c r="H187" s="163">
        <f t="shared" si="60"/>
        <v>0</v>
      </c>
      <c r="I187" s="163">
        <f t="shared" si="60"/>
        <v>0</v>
      </c>
      <c r="J187" s="163">
        <f t="shared" si="60"/>
        <v>0</v>
      </c>
      <c r="K187" s="163">
        <f t="shared" si="60"/>
        <v>0</v>
      </c>
      <c r="L187" s="163">
        <f t="shared" si="60"/>
        <v>0</v>
      </c>
      <c r="M187" s="163">
        <f t="shared" si="56"/>
        <v>0</v>
      </c>
      <c r="N187" s="163">
        <f t="shared" si="56"/>
        <v>0</v>
      </c>
      <c r="O187" s="163">
        <f t="shared" si="56"/>
        <v>0</v>
      </c>
      <c r="P187" s="163">
        <f t="shared" si="56"/>
        <v>0</v>
      </c>
      <c r="Q187" s="163">
        <f t="shared" si="57"/>
        <v>0</v>
      </c>
      <c r="R187" s="163">
        <f t="shared" si="60"/>
        <v>0</v>
      </c>
      <c r="S187" s="163">
        <f t="shared" si="59"/>
        <v>0</v>
      </c>
      <c r="T187" s="163">
        <f t="shared" si="59"/>
        <v>0</v>
      </c>
      <c r="U187" s="163">
        <f t="shared" si="59"/>
        <v>0</v>
      </c>
      <c r="V187" s="163">
        <f t="shared" si="59"/>
        <v>0</v>
      </c>
      <c r="W187" s="163">
        <f t="shared" si="59"/>
        <v>0</v>
      </c>
      <c r="X187" s="163">
        <f t="shared" si="59"/>
        <v>0</v>
      </c>
      <c r="Y187" s="163">
        <f t="shared" si="59"/>
        <v>0</v>
      </c>
      <c r="Z187" s="163">
        <f t="shared" si="59"/>
        <v>0</v>
      </c>
      <c r="AA187" s="163">
        <f t="shared" si="59"/>
        <v>0</v>
      </c>
      <c r="AB187" s="163">
        <f t="shared" si="59"/>
        <v>0</v>
      </c>
      <c r="AC187" s="163">
        <f t="shared" si="59"/>
        <v>0</v>
      </c>
      <c r="AD187" s="163">
        <f t="shared" si="59"/>
        <v>0</v>
      </c>
      <c r="AE187" s="163">
        <f t="shared" si="59"/>
        <v>0</v>
      </c>
      <c r="AF187" s="176">
        <f t="shared" si="59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60"/>
        <v>0</v>
      </c>
      <c r="D188" s="163">
        <f t="shared" si="60"/>
        <v>0</v>
      </c>
      <c r="E188" s="163">
        <f t="shared" si="60"/>
        <v>0</v>
      </c>
      <c r="F188" s="163">
        <f t="shared" si="60"/>
        <v>0</v>
      </c>
      <c r="G188" s="163">
        <f t="shared" si="60"/>
        <v>0</v>
      </c>
      <c r="H188" s="163">
        <f t="shared" si="60"/>
        <v>0</v>
      </c>
      <c r="I188" s="163">
        <f t="shared" si="60"/>
        <v>0</v>
      </c>
      <c r="J188" s="163">
        <f t="shared" si="60"/>
        <v>0</v>
      </c>
      <c r="K188" s="163">
        <f t="shared" si="60"/>
        <v>0</v>
      </c>
      <c r="L188" s="163">
        <f t="shared" si="60"/>
        <v>0</v>
      </c>
      <c r="M188" s="163">
        <f t="shared" si="56"/>
        <v>0</v>
      </c>
      <c r="N188" s="163">
        <f t="shared" si="56"/>
        <v>0</v>
      </c>
      <c r="O188" s="163">
        <f t="shared" si="56"/>
        <v>0</v>
      </c>
      <c r="P188" s="163">
        <f t="shared" si="56"/>
        <v>0</v>
      </c>
      <c r="Q188" s="163">
        <f t="shared" si="57"/>
        <v>0</v>
      </c>
      <c r="R188" s="163">
        <f t="shared" si="60"/>
        <v>0</v>
      </c>
      <c r="S188" s="163">
        <f t="shared" si="59"/>
        <v>0</v>
      </c>
      <c r="T188" s="163">
        <f t="shared" si="59"/>
        <v>0</v>
      </c>
      <c r="U188" s="163">
        <f t="shared" si="59"/>
        <v>0</v>
      </c>
      <c r="V188" s="163">
        <f t="shared" si="59"/>
        <v>0</v>
      </c>
      <c r="W188" s="163">
        <f t="shared" si="59"/>
        <v>0</v>
      </c>
      <c r="X188" s="163">
        <f t="shared" si="59"/>
        <v>0</v>
      </c>
      <c r="Y188" s="163">
        <f t="shared" si="59"/>
        <v>0</v>
      </c>
      <c r="Z188" s="163">
        <f t="shared" si="59"/>
        <v>0</v>
      </c>
      <c r="AA188" s="163">
        <f t="shared" si="59"/>
        <v>0</v>
      </c>
      <c r="AB188" s="163">
        <f t="shared" si="59"/>
        <v>0</v>
      </c>
      <c r="AC188" s="163">
        <f t="shared" si="59"/>
        <v>0</v>
      </c>
      <c r="AD188" s="163">
        <f t="shared" si="59"/>
        <v>0</v>
      </c>
      <c r="AE188" s="163">
        <f t="shared" si="59"/>
        <v>0</v>
      </c>
      <c r="AF188" s="176">
        <f t="shared" si="59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60"/>
        <v>0</v>
      </c>
      <c r="D189" s="163">
        <f t="shared" si="60"/>
        <v>0</v>
      </c>
      <c r="E189" s="163">
        <f t="shared" si="60"/>
        <v>0</v>
      </c>
      <c r="F189" s="163">
        <f t="shared" si="60"/>
        <v>0</v>
      </c>
      <c r="G189" s="163">
        <f t="shared" si="60"/>
        <v>0</v>
      </c>
      <c r="H189" s="163">
        <f t="shared" si="60"/>
        <v>0</v>
      </c>
      <c r="I189" s="163">
        <f t="shared" si="60"/>
        <v>0</v>
      </c>
      <c r="J189" s="163">
        <f t="shared" si="60"/>
        <v>0</v>
      </c>
      <c r="K189" s="163">
        <f t="shared" si="60"/>
        <v>0</v>
      </c>
      <c r="L189" s="163">
        <f t="shared" si="60"/>
        <v>0</v>
      </c>
      <c r="M189" s="163">
        <f t="shared" si="56"/>
        <v>0</v>
      </c>
      <c r="N189" s="163">
        <f t="shared" si="56"/>
        <v>0</v>
      </c>
      <c r="O189" s="163">
        <f t="shared" si="56"/>
        <v>0</v>
      </c>
      <c r="P189" s="163">
        <f t="shared" si="56"/>
        <v>0</v>
      </c>
      <c r="Q189" s="163">
        <f t="shared" si="57"/>
        <v>0</v>
      </c>
      <c r="R189" s="163">
        <f t="shared" si="60"/>
        <v>0</v>
      </c>
      <c r="S189" s="163">
        <f t="shared" si="59"/>
        <v>0</v>
      </c>
      <c r="T189" s="163">
        <f t="shared" si="59"/>
        <v>0</v>
      </c>
      <c r="U189" s="163">
        <f t="shared" si="59"/>
        <v>0</v>
      </c>
      <c r="V189" s="163">
        <f t="shared" si="59"/>
        <v>0</v>
      </c>
      <c r="W189" s="163">
        <f t="shared" si="59"/>
        <v>0</v>
      </c>
      <c r="X189" s="163">
        <f t="shared" si="59"/>
        <v>0</v>
      </c>
      <c r="Y189" s="163">
        <f t="shared" si="59"/>
        <v>0</v>
      </c>
      <c r="Z189" s="163">
        <f t="shared" si="59"/>
        <v>0</v>
      </c>
      <c r="AA189" s="163">
        <f t="shared" si="59"/>
        <v>0</v>
      </c>
      <c r="AB189" s="163">
        <f t="shared" si="59"/>
        <v>0</v>
      </c>
      <c r="AC189" s="163">
        <f t="shared" si="59"/>
        <v>0</v>
      </c>
      <c r="AD189" s="163">
        <f t="shared" si="59"/>
        <v>0</v>
      </c>
      <c r="AE189" s="163">
        <f t="shared" si="59"/>
        <v>0</v>
      </c>
      <c r="AF189" s="176">
        <f t="shared" si="59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60"/>
        <v>0</v>
      </c>
      <c r="D190" s="163">
        <f t="shared" si="60"/>
        <v>0</v>
      </c>
      <c r="E190" s="163">
        <f t="shared" si="60"/>
        <v>0</v>
      </c>
      <c r="F190" s="163">
        <f t="shared" si="60"/>
        <v>0</v>
      </c>
      <c r="G190" s="163">
        <f t="shared" si="60"/>
        <v>0</v>
      </c>
      <c r="H190" s="163">
        <f t="shared" si="60"/>
        <v>0</v>
      </c>
      <c r="I190" s="163">
        <f t="shared" si="60"/>
        <v>0</v>
      </c>
      <c r="J190" s="163">
        <f t="shared" si="60"/>
        <v>0</v>
      </c>
      <c r="K190" s="163">
        <f t="shared" si="60"/>
        <v>0</v>
      </c>
      <c r="L190" s="163">
        <f t="shared" si="60"/>
        <v>0</v>
      </c>
      <c r="M190" s="163">
        <f t="shared" si="56"/>
        <v>0</v>
      </c>
      <c r="N190" s="163">
        <f t="shared" si="56"/>
        <v>0</v>
      </c>
      <c r="O190" s="163">
        <f t="shared" si="56"/>
        <v>0</v>
      </c>
      <c r="P190" s="163">
        <f t="shared" si="56"/>
        <v>0</v>
      </c>
      <c r="Q190" s="163">
        <f t="shared" si="57"/>
        <v>0</v>
      </c>
      <c r="R190" s="163">
        <f t="shared" si="60"/>
        <v>0</v>
      </c>
      <c r="S190" s="163">
        <f t="shared" si="59"/>
        <v>0</v>
      </c>
      <c r="T190" s="163">
        <f t="shared" si="59"/>
        <v>0</v>
      </c>
      <c r="U190" s="163">
        <f t="shared" si="59"/>
        <v>0</v>
      </c>
      <c r="V190" s="163">
        <f t="shared" si="59"/>
        <v>0</v>
      </c>
      <c r="W190" s="163">
        <f t="shared" si="59"/>
        <v>0</v>
      </c>
      <c r="X190" s="163">
        <f t="shared" si="59"/>
        <v>0</v>
      </c>
      <c r="Y190" s="163">
        <f t="shared" si="59"/>
        <v>0</v>
      </c>
      <c r="Z190" s="163">
        <f t="shared" si="59"/>
        <v>0</v>
      </c>
      <c r="AA190" s="163">
        <f t="shared" si="59"/>
        <v>0</v>
      </c>
      <c r="AB190" s="163">
        <f t="shared" si="59"/>
        <v>0</v>
      </c>
      <c r="AC190" s="163">
        <f t="shared" si="59"/>
        <v>0</v>
      </c>
      <c r="AD190" s="163">
        <f t="shared" si="59"/>
        <v>0</v>
      </c>
      <c r="AE190" s="163">
        <f t="shared" si="59"/>
        <v>0</v>
      </c>
      <c r="AF190" s="176">
        <f t="shared" si="59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60"/>
        <v>0</v>
      </c>
      <c r="D191" s="163">
        <f t="shared" si="60"/>
        <v>0</v>
      </c>
      <c r="E191" s="163">
        <f t="shared" si="60"/>
        <v>0</v>
      </c>
      <c r="F191" s="163">
        <f t="shared" si="60"/>
        <v>0</v>
      </c>
      <c r="G191" s="163">
        <f t="shared" si="60"/>
        <v>0</v>
      </c>
      <c r="H191" s="163">
        <f t="shared" si="60"/>
        <v>0</v>
      </c>
      <c r="I191" s="163">
        <f t="shared" si="60"/>
        <v>0</v>
      </c>
      <c r="J191" s="163">
        <f t="shared" si="60"/>
        <v>0</v>
      </c>
      <c r="K191" s="163">
        <f t="shared" si="60"/>
        <v>0</v>
      </c>
      <c r="L191" s="163">
        <f t="shared" si="60"/>
        <v>0</v>
      </c>
      <c r="M191" s="163">
        <f t="shared" si="56"/>
        <v>0</v>
      </c>
      <c r="N191" s="163">
        <f t="shared" si="56"/>
        <v>0</v>
      </c>
      <c r="O191" s="163">
        <f t="shared" si="56"/>
        <v>0</v>
      </c>
      <c r="P191" s="163">
        <f t="shared" si="56"/>
        <v>0</v>
      </c>
      <c r="Q191" s="163">
        <f t="shared" si="57"/>
        <v>0</v>
      </c>
      <c r="R191" s="163">
        <f t="shared" si="60"/>
        <v>0</v>
      </c>
      <c r="S191" s="163">
        <f t="shared" si="59"/>
        <v>0</v>
      </c>
      <c r="T191" s="163">
        <f t="shared" si="59"/>
        <v>0</v>
      </c>
      <c r="U191" s="163">
        <f t="shared" si="59"/>
        <v>0</v>
      </c>
      <c r="V191" s="163">
        <f t="shared" si="59"/>
        <v>0</v>
      </c>
      <c r="W191" s="163">
        <f t="shared" si="59"/>
        <v>0</v>
      </c>
      <c r="X191" s="163">
        <f t="shared" si="59"/>
        <v>0</v>
      </c>
      <c r="Y191" s="163">
        <f t="shared" si="59"/>
        <v>0</v>
      </c>
      <c r="Z191" s="163">
        <f t="shared" si="59"/>
        <v>0</v>
      </c>
      <c r="AA191" s="163">
        <f t="shared" si="59"/>
        <v>0</v>
      </c>
      <c r="AB191" s="163">
        <f t="shared" si="59"/>
        <v>0</v>
      </c>
      <c r="AC191" s="163">
        <f t="shared" si="59"/>
        <v>0</v>
      </c>
      <c r="AD191" s="163">
        <f t="shared" si="59"/>
        <v>0</v>
      </c>
      <c r="AE191" s="163">
        <f t="shared" si="59"/>
        <v>0</v>
      </c>
      <c r="AF191" s="176">
        <f t="shared" si="59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60"/>
        <v>0</v>
      </c>
      <c r="D192" s="163">
        <f t="shared" si="60"/>
        <v>0</v>
      </c>
      <c r="E192" s="163">
        <f t="shared" si="60"/>
        <v>0</v>
      </c>
      <c r="F192" s="163">
        <f t="shared" si="60"/>
        <v>0</v>
      </c>
      <c r="G192" s="163">
        <f t="shared" si="60"/>
        <v>0</v>
      </c>
      <c r="H192" s="163">
        <f t="shared" si="60"/>
        <v>0</v>
      </c>
      <c r="I192" s="163">
        <f t="shared" si="60"/>
        <v>0</v>
      </c>
      <c r="J192" s="163">
        <f t="shared" si="60"/>
        <v>0</v>
      </c>
      <c r="K192" s="163">
        <f t="shared" si="60"/>
        <v>0</v>
      </c>
      <c r="L192" s="163">
        <f t="shared" si="60"/>
        <v>0</v>
      </c>
      <c r="M192" s="163">
        <f t="shared" si="56"/>
        <v>0</v>
      </c>
      <c r="N192" s="163">
        <f t="shared" si="56"/>
        <v>0</v>
      </c>
      <c r="O192" s="163">
        <f t="shared" si="56"/>
        <v>0</v>
      </c>
      <c r="P192" s="163">
        <f t="shared" si="56"/>
        <v>0</v>
      </c>
      <c r="Q192" s="163">
        <f t="shared" si="57"/>
        <v>0</v>
      </c>
      <c r="R192" s="163">
        <f t="shared" si="60"/>
        <v>0</v>
      </c>
      <c r="S192" s="163">
        <f t="shared" si="59"/>
        <v>0</v>
      </c>
      <c r="T192" s="163">
        <f t="shared" si="59"/>
        <v>0</v>
      </c>
      <c r="U192" s="163">
        <f t="shared" si="59"/>
        <v>0</v>
      </c>
      <c r="V192" s="163">
        <f t="shared" si="59"/>
        <v>0</v>
      </c>
      <c r="W192" s="163">
        <f t="shared" si="59"/>
        <v>0</v>
      </c>
      <c r="X192" s="163">
        <f t="shared" si="59"/>
        <v>0</v>
      </c>
      <c r="Y192" s="163">
        <f t="shared" si="59"/>
        <v>0</v>
      </c>
      <c r="Z192" s="163">
        <f t="shared" si="59"/>
        <v>0</v>
      </c>
      <c r="AA192" s="163">
        <f t="shared" si="59"/>
        <v>0</v>
      </c>
      <c r="AB192" s="163">
        <f t="shared" si="59"/>
        <v>0</v>
      </c>
      <c r="AC192" s="163">
        <f t="shared" si="59"/>
        <v>0</v>
      </c>
      <c r="AD192" s="163">
        <f t="shared" si="59"/>
        <v>0</v>
      </c>
      <c r="AE192" s="163">
        <f t="shared" si="59"/>
        <v>0</v>
      </c>
      <c r="AF192" s="176">
        <f t="shared" si="59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60"/>
        <v>0</v>
      </c>
      <c r="D193" s="163">
        <f t="shared" si="60"/>
        <v>0</v>
      </c>
      <c r="E193" s="163">
        <f t="shared" si="60"/>
        <v>0</v>
      </c>
      <c r="F193" s="163">
        <f t="shared" si="60"/>
        <v>0</v>
      </c>
      <c r="G193" s="163">
        <f t="shared" si="60"/>
        <v>0</v>
      </c>
      <c r="H193" s="163">
        <f t="shared" si="60"/>
        <v>0</v>
      </c>
      <c r="I193" s="163">
        <f t="shared" si="60"/>
        <v>0</v>
      </c>
      <c r="J193" s="163">
        <f t="shared" si="60"/>
        <v>0</v>
      </c>
      <c r="K193" s="163">
        <f t="shared" si="60"/>
        <v>0</v>
      </c>
      <c r="L193" s="163">
        <f t="shared" si="60"/>
        <v>0</v>
      </c>
      <c r="M193" s="163">
        <f t="shared" si="56"/>
        <v>0</v>
      </c>
      <c r="N193" s="163">
        <f t="shared" si="56"/>
        <v>0</v>
      </c>
      <c r="O193" s="163">
        <f t="shared" si="56"/>
        <v>0</v>
      </c>
      <c r="P193" s="163">
        <f t="shared" si="56"/>
        <v>0</v>
      </c>
      <c r="Q193" s="163">
        <f t="shared" si="57"/>
        <v>0</v>
      </c>
      <c r="R193" s="163">
        <f t="shared" si="60"/>
        <v>0</v>
      </c>
      <c r="S193" s="163">
        <f t="shared" si="59"/>
        <v>0</v>
      </c>
      <c r="T193" s="163">
        <f t="shared" si="59"/>
        <v>0</v>
      </c>
      <c r="U193" s="163">
        <f t="shared" si="59"/>
        <v>0</v>
      </c>
      <c r="V193" s="163">
        <f t="shared" si="59"/>
        <v>0</v>
      </c>
      <c r="W193" s="163">
        <f t="shared" si="59"/>
        <v>0</v>
      </c>
      <c r="X193" s="163">
        <f t="shared" si="59"/>
        <v>0</v>
      </c>
      <c r="Y193" s="163">
        <f t="shared" si="59"/>
        <v>0</v>
      </c>
      <c r="Z193" s="163">
        <f t="shared" si="59"/>
        <v>0</v>
      </c>
      <c r="AA193" s="163">
        <f t="shared" si="59"/>
        <v>0</v>
      </c>
      <c r="AB193" s="163">
        <f t="shared" si="59"/>
        <v>0</v>
      </c>
      <c r="AC193" s="163">
        <f t="shared" si="59"/>
        <v>0</v>
      </c>
      <c r="AD193" s="163">
        <f t="shared" si="59"/>
        <v>0</v>
      </c>
      <c r="AE193" s="163">
        <f t="shared" si="59"/>
        <v>0</v>
      </c>
      <c r="AF193" s="176">
        <f t="shared" si="59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60"/>
        <v>0</v>
      </c>
      <c r="D194" s="163">
        <f t="shared" si="60"/>
        <v>0</v>
      </c>
      <c r="E194" s="163">
        <f t="shared" si="60"/>
        <v>0</v>
      </c>
      <c r="F194" s="163">
        <f t="shared" si="60"/>
        <v>0</v>
      </c>
      <c r="G194" s="163">
        <f t="shared" si="60"/>
        <v>0</v>
      </c>
      <c r="H194" s="163">
        <f t="shared" si="60"/>
        <v>0</v>
      </c>
      <c r="I194" s="163">
        <f t="shared" si="60"/>
        <v>0</v>
      </c>
      <c r="J194" s="163">
        <f t="shared" si="60"/>
        <v>0</v>
      </c>
      <c r="K194" s="163">
        <f t="shared" si="60"/>
        <v>0</v>
      </c>
      <c r="L194" s="163">
        <f t="shared" si="60"/>
        <v>0</v>
      </c>
      <c r="M194" s="163">
        <f t="shared" si="56"/>
        <v>0</v>
      </c>
      <c r="N194" s="163">
        <f t="shared" si="56"/>
        <v>0</v>
      </c>
      <c r="O194" s="163">
        <f t="shared" si="56"/>
        <v>0</v>
      </c>
      <c r="P194" s="163">
        <f t="shared" si="56"/>
        <v>0</v>
      </c>
      <c r="Q194" s="163">
        <f t="shared" si="57"/>
        <v>0</v>
      </c>
      <c r="R194" s="163">
        <f t="shared" si="60"/>
        <v>0</v>
      </c>
      <c r="S194" s="163">
        <f t="shared" si="59"/>
        <v>0</v>
      </c>
      <c r="T194" s="163">
        <f t="shared" si="59"/>
        <v>0</v>
      </c>
      <c r="U194" s="163">
        <f t="shared" si="59"/>
        <v>0</v>
      </c>
      <c r="V194" s="163">
        <f t="shared" si="59"/>
        <v>0</v>
      </c>
      <c r="W194" s="163">
        <f t="shared" si="59"/>
        <v>0</v>
      </c>
      <c r="X194" s="163">
        <f t="shared" si="59"/>
        <v>0</v>
      </c>
      <c r="Y194" s="163">
        <f t="shared" si="59"/>
        <v>0</v>
      </c>
      <c r="Z194" s="163">
        <f t="shared" si="59"/>
        <v>0</v>
      </c>
      <c r="AA194" s="163">
        <f t="shared" si="59"/>
        <v>0</v>
      </c>
      <c r="AB194" s="163">
        <f t="shared" si="59"/>
        <v>0</v>
      </c>
      <c r="AC194" s="163">
        <f t="shared" si="59"/>
        <v>0</v>
      </c>
      <c r="AD194" s="163">
        <f t="shared" si="59"/>
        <v>0</v>
      </c>
      <c r="AE194" s="163">
        <f t="shared" si="59"/>
        <v>0</v>
      </c>
      <c r="AF194" s="176">
        <f t="shared" si="59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60"/>
        <v>0</v>
      </c>
      <c r="D195" s="163">
        <f t="shared" si="60"/>
        <v>0</v>
      </c>
      <c r="E195" s="163">
        <f t="shared" si="60"/>
        <v>0</v>
      </c>
      <c r="F195" s="163">
        <f t="shared" si="60"/>
        <v>0</v>
      </c>
      <c r="G195" s="163">
        <f t="shared" si="60"/>
        <v>0</v>
      </c>
      <c r="H195" s="163">
        <f t="shared" si="60"/>
        <v>0</v>
      </c>
      <c r="I195" s="163">
        <f t="shared" si="60"/>
        <v>0</v>
      </c>
      <c r="J195" s="163">
        <f t="shared" si="60"/>
        <v>0</v>
      </c>
      <c r="K195" s="163">
        <f t="shared" si="60"/>
        <v>0</v>
      </c>
      <c r="L195" s="163">
        <f t="shared" si="60"/>
        <v>0</v>
      </c>
      <c r="M195" s="163">
        <f t="shared" si="56"/>
        <v>0</v>
      </c>
      <c r="N195" s="163">
        <f t="shared" si="56"/>
        <v>0</v>
      </c>
      <c r="O195" s="163">
        <f t="shared" si="56"/>
        <v>0</v>
      </c>
      <c r="P195" s="163">
        <f t="shared" si="56"/>
        <v>0</v>
      </c>
      <c r="Q195" s="163">
        <f t="shared" si="57"/>
        <v>0</v>
      </c>
      <c r="R195" s="163">
        <f t="shared" si="60"/>
        <v>0</v>
      </c>
      <c r="S195" s="163">
        <f t="shared" si="59"/>
        <v>0</v>
      </c>
      <c r="T195" s="163">
        <f t="shared" si="59"/>
        <v>0</v>
      </c>
      <c r="U195" s="163">
        <f t="shared" si="59"/>
        <v>0</v>
      </c>
      <c r="V195" s="163">
        <f t="shared" si="59"/>
        <v>0</v>
      </c>
      <c r="W195" s="163">
        <f t="shared" si="59"/>
        <v>0</v>
      </c>
      <c r="X195" s="163">
        <f t="shared" si="59"/>
        <v>0</v>
      </c>
      <c r="Y195" s="163">
        <f t="shared" si="59"/>
        <v>0</v>
      </c>
      <c r="Z195" s="163">
        <f t="shared" si="59"/>
        <v>0</v>
      </c>
      <c r="AA195" s="163">
        <f t="shared" si="59"/>
        <v>0</v>
      </c>
      <c r="AB195" s="163">
        <f t="shared" si="59"/>
        <v>0</v>
      </c>
      <c r="AC195" s="163">
        <f t="shared" si="59"/>
        <v>0</v>
      </c>
      <c r="AD195" s="163">
        <f t="shared" si="59"/>
        <v>0</v>
      </c>
      <c r="AE195" s="163">
        <f t="shared" si="59"/>
        <v>0</v>
      </c>
      <c r="AF195" s="176">
        <f t="shared" si="59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60"/>
        <v>0</v>
      </c>
      <c r="D196" s="163">
        <f t="shared" si="60"/>
        <v>0</v>
      </c>
      <c r="E196" s="163">
        <f t="shared" si="60"/>
        <v>0</v>
      </c>
      <c r="F196" s="163">
        <f t="shared" si="60"/>
        <v>0</v>
      </c>
      <c r="G196" s="163">
        <f t="shared" si="60"/>
        <v>0</v>
      </c>
      <c r="H196" s="163">
        <f t="shared" si="60"/>
        <v>0</v>
      </c>
      <c r="I196" s="163">
        <f t="shared" si="60"/>
        <v>0</v>
      </c>
      <c r="J196" s="163">
        <f t="shared" si="60"/>
        <v>0</v>
      </c>
      <c r="K196" s="163">
        <f t="shared" si="60"/>
        <v>0</v>
      </c>
      <c r="L196" s="163">
        <f t="shared" si="60"/>
        <v>0</v>
      </c>
      <c r="M196" s="163">
        <f t="shared" si="56"/>
        <v>0</v>
      </c>
      <c r="N196" s="163">
        <f t="shared" si="56"/>
        <v>0</v>
      </c>
      <c r="O196" s="163">
        <f t="shared" si="56"/>
        <v>0</v>
      </c>
      <c r="P196" s="163">
        <f t="shared" si="56"/>
        <v>0</v>
      </c>
      <c r="Q196" s="163">
        <f t="shared" si="57"/>
        <v>0</v>
      </c>
      <c r="R196" s="163">
        <f t="shared" si="60"/>
        <v>0</v>
      </c>
      <c r="S196" s="163">
        <f t="shared" si="59"/>
        <v>0</v>
      </c>
      <c r="T196" s="163">
        <f t="shared" si="59"/>
        <v>0</v>
      </c>
      <c r="U196" s="163">
        <f t="shared" si="59"/>
        <v>0</v>
      </c>
      <c r="V196" s="163">
        <f t="shared" si="59"/>
        <v>0</v>
      </c>
      <c r="W196" s="163">
        <f t="shared" si="59"/>
        <v>0</v>
      </c>
      <c r="X196" s="163">
        <f t="shared" si="59"/>
        <v>0</v>
      </c>
      <c r="Y196" s="163">
        <f t="shared" si="59"/>
        <v>0</v>
      </c>
      <c r="Z196" s="163">
        <f t="shared" si="59"/>
        <v>0</v>
      </c>
      <c r="AA196" s="163">
        <f t="shared" si="59"/>
        <v>0</v>
      </c>
      <c r="AB196" s="163">
        <f t="shared" si="59"/>
        <v>0</v>
      </c>
      <c r="AC196" s="163">
        <f t="shared" si="59"/>
        <v>0</v>
      </c>
      <c r="AD196" s="163">
        <f t="shared" si="59"/>
        <v>0</v>
      </c>
      <c r="AE196" s="163">
        <f t="shared" si="59"/>
        <v>0</v>
      </c>
      <c r="AF196" s="176">
        <f t="shared" si="59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60"/>
        <v>0</v>
      </c>
      <c r="D197" s="163">
        <f t="shared" si="60"/>
        <v>0</v>
      </c>
      <c r="E197" s="163">
        <f t="shared" si="60"/>
        <v>0</v>
      </c>
      <c r="F197" s="163">
        <f t="shared" si="60"/>
        <v>0</v>
      </c>
      <c r="G197" s="163">
        <f t="shared" si="60"/>
        <v>0</v>
      </c>
      <c r="H197" s="163">
        <f t="shared" si="60"/>
        <v>0</v>
      </c>
      <c r="I197" s="163">
        <f t="shared" si="60"/>
        <v>0</v>
      </c>
      <c r="J197" s="163">
        <f t="shared" si="60"/>
        <v>0</v>
      </c>
      <c r="K197" s="163">
        <f t="shared" si="60"/>
        <v>0</v>
      </c>
      <c r="L197" s="163">
        <f t="shared" si="60"/>
        <v>0</v>
      </c>
      <c r="M197" s="163">
        <f t="shared" si="56"/>
        <v>0</v>
      </c>
      <c r="N197" s="163">
        <f t="shared" si="56"/>
        <v>0</v>
      </c>
      <c r="O197" s="163">
        <f t="shared" si="56"/>
        <v>0</v>
      </c>
      <c r="P197" s="163">
        <f t="shared" si="56"/>
        <v>0</v>
      </c>
      <c r="Q197" s="163">
        <f t="shared" si="57"/>
        <v>0</v>
      </c>
      <c r="R197" s="163">
        <f t="shared" si="60"/>
        <v>0</v>
      </c>
      <c r="S197" s="163">
        <f t="shared" si="59"/>
        <v>0</v>
      </c>
      <c r="T197" s="163">
        <f t="shared" si="59"/>
        <v>0</v>
      </c>
      <c r="U197" s="163">
        <f t="shared" si="59"/>
        <v>0</v>
      </c>
      <c r="V197" s="163">
        <f t="shared" si="59"/>
        <v>0</v>
      </c>
      <c r="W197" s="163">
        <f t="shared" si="59"/>
        <v>0</v>
      </c>
      <c r="X197" s="163">
        <f t="shared" si="59"/>
        <v>0</v>
      </c>
      <c r="Y197" s="163">
        <f t="shared" si="59"/>
        <v>0</v>
      </c>
      <c r="Z197" s="163">
        <f t="shared" si="59"/>
        <v>0</v>
      </c>
      <c r="AA197" s="163">
        <f t="shared" si="59"/>
        <v>0</v>
      </c>
      <c r="AB197" s="163">
        <f t="shared" si="59"/>
        <v>0</v>
      </c>
      <c r="AC197" s="163">
        <f t="shared" si="59"/>
        <v>0</v>
      </c>
      <c r="AD197" s="163">
        <f t="shared" si="59"/>
        <v>0</v>
      </c>
      <c r="AE197" s="163">
        <f t="shared" si="59"/>
        <v>0</v>
      </c>
      <c r="AF197" s="176">
        <f t="shared" si="59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60"/>
        <v>0</v>
      </c>
      <c r="D198" s="163">
        <f t="shared" si="60"/>
        <v>0</v>
      </c>
      <c r="E198" s="163">
        <f t="shared" si="60"/>
        <v>0</v>
      </c>
      <c r="F198" s="163">
        <f t="shared" si="60"/>
        <v>0</v>
      </c>
      <c r="G198" s="163">
        <f t="shared" si="60"/>
        <v>0</v>
      </c>
      <c r="H198" s="163">
        <f t="shared" si="60"/>
        <v>0</v>
      </c>
      <c r="I198" s="163">
        <f t="shared" si="60"/>
        <v>0</v>
      </c>
      <c r="J198" s="163">
        <f t="shared" si="60"/>
        <v>0</v>
      </c>
      <c r="K198" s="163">
        <f t="shared" si="60"/>
        <v>0</v>
      </c>
      <c r="L198" s="163">
        <f t="shared" si="60"/>
        <v>0</v>
      </c>
      <c r="M198" s="163">
        <f t="shared" si="56"/>
        <v>0</v>
      </c>
      <c r="N198" s="163">
        <f t="shared" si="56"/>
        <v>0</v>
      </c>
      <c r="O198" s="163">
        <f t="shared" si="56"/>
        <v>0</v>
      </c>
      <c r="P198" s="163">
        <f t="shared" si="56"/>
        <v>0</v>
      </c>
      <c r="Q198" s="163">
        <f t="shared" si="57"/>
        <v>0</v>
      </c>
      <c r="R198" s="163">
        <f t="shared" si="60"/>
        <v>0</v>
      </c>
      <c r="S198" s="163">
        <f t="shared" si="59"/>
        <v>0</v>
      </c>
      <c r="T198" s="163">
        <f t="shared" si="59"/>
        <v>0</v>
      </c>
      <c r="U198" s="163">
        <f t="shared" si="59"/>
        <v>0</v>
      </c>
      <c r="V198" s="163">
        <f t="shared" si="59"/>
        <v>0</v>
      </c>
      <c r="W198" s="163">
        <f t="shared" si="59"/>
        <v>0</v>
      </c>
      <c r="X198" s="163">
        <f t="shared" si="59"/>
        <v>0</v>
      </c>
      <c r="Y198" s="163">
        <f t="shared" si="59"/>
        <v>0</v>
      </c>
      <c r="Z198" s="163">
        <f t="shared" si="59"/>
        <v>0</v>
      </c>
      <c r="AA198" s="163">
        <f t="shared" si="59"/>
        <v>0</v>
      </c>
      <c r="AB198" s="163">
        <f t="shared" si="59"/>
        <v>0</v>
      </c>
      <c r="AC198" s="163">
        <f t="shared" si="59"/>
        <v>0</v>
      </c>
      <c r="AD198" s="163">
        <f t="shared" si="59"/>
        <v>0</v>
      </c>
      <c r="AE198" s="163">
        <f t="shared" si="59"/>
        <v>0</v>
      </c>
      <c r="AF198" s="176">
        <f t="shared" si="59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60"/>
        <v>0</v>
      </c>
      <c r="D199" s="163">
        <f t="shared" si="60"/>
        <v>0</v>
      </c>
      <c r="E199" s="163">
        <f t="shared" si="60"/>
        <v>0</v>
      </c>
      <c r="F199" s="163">
        <f t="shared" si="60"/>
        <v>0</v>
      </c>
      <c r="G199" s="163">
        <f t="shared" si="60"/>
        <v>0</v>
      </c>
      <c r="H199" s="163">
        <f t="shared" si="60"/>
        <v>0</v>
      </c>
      <c r="I199" s="163">
        <f t="shared" si="60"/>
        <v>0</v>
      </c>
      <c r="J199" s="163">
        <f t="shared" si="60"/>
        <v>0</v>
      </c>
      <c r="K199" s="163">
        <f t="shared" si="60"/>
        <v>0</v>
      </c>
      <c r="L199" s="163">
        <f t="shared" si="60"/>
        <v>0</v>
      </c>
      <c r="M199" s="163">
        <f t="shared" si="56"/>
        <v>0</v>
      </c>
      <c r="N199" s="163">
        <f t="shared" si="56"/>
        <v>0</v>
      </c>
      <c r="O199" s="163">
        <f t="shared" si="56"/>
        <v>0</v>
      </c>
      <c r="P199" s="163">
        <f t="shared" si="56"/>
        <v>0</v>
      </c>
      <c r="Q199" s="163">
        <f t="shared" si="57"/>
        <v>0</v>
      </c>
      <c r="R199" s="163">
        <f t="shared" si="60"/>
        <v>0</v>
      </c>
      <c r="S199" s="163">
        <f t="shared" si="59"/>
        <v>0</v>
      </c>
      <c r="T199" s="163">
        <f t="shared" si="59"/>
        <v>0</v>
      </c>
      <c r="U199" s="163">
        <f t="shared" si="59"/>
        <v>0</v>
      </c>
      <c r="V199" s="163">
        <f t="shared" si="59"/>
        <v>0</v>
      </c>
      <c r="W199" s="163">
        <f t="shared" si="59"/>
        <v>0</v>
      </c>
      <c r="X199" s="163">
        <f t="shared" si="59"/>
        <v>0</v>
      </c>
      <c r="Y199" s="163">
        <f t="shared" si="59"/>
        <v>0</v>
      </c>
      <c r="Z199" s="163">
        <f t="shared" si="59"/>
        <v>0</v>
      </c>
      <c r="AA199" s="163">
        <f t="shared" si="59"/>
        <v>0</v>
      </c>
      <c r="AB199" s="163">
        <f t="shared" si="59"/>
        <v>0</v>
      </c>
      <c r="AC199" s="163">
        <f t="shared" si="59"/>
        <v>0</v>
      </c>
      <c r="AD199" s="163">
        <f t="shared" si="59"/>
        <v>0</v>
      </c>
      <c r="AE199" s="163">
        <f t="shared" si="59"/>
        <v>0</v>
      </c>
      <c r="AF199" s="176">
        <f t="shared" si="59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60"/>
        <v>0</v>
      </c>
      <c r="D200" s="163">
        <f t="shared" si="60"/>
        <v>0</v>
      </c>
      <c r="E200" s="163">
        <f t="shared" si="60"/>
        <v>0</v>
      </c>
      <c r="F200" s="163">
        <f t="shared" si="60"/>
        <v>0</v>
      </c>
      <c r="G200" s="163">
        <f t="shared" si="60"/>
        <v>0</v>
      </c>
      <c r="H200" s="163">
        <f t="shared" si="60"/>
        <v>0</v>
      </c>
      <c r="I200" s="163">
        <f t="shared" si="60"/>
        <v>0</v>
      </c>
      <c r="J200" s="163">
        <f t="shared" si="60"/>
        <v>0</v>
      </c>
      <c r="K200" s="163">
        <f t="shared" si="60"/>
        <v>0</v>
      </c>
      <c r="L200" s="163">
        <f t="shared" si="60"/>
        <v>0</v>
      </c>
      <c r="M200" s="163">
        <f t="shared" si="56"/>
        <v>0</v>
      </c>
      <c r="N200" s="163">
        <f t="shared" si="56"/>
        <v>0</v>
      </c>
      <c r="O200" s="163">
        <f t="shared" si="56"/>
        <v>0</v>
      </c>
      <c r="P200" s="163">
        <f t="shared" si="56"/>
        <v>0</v>
      </c>
      <c r="Q200" s="163">
        <f t="shared" si="57"/>
        <v>0</v>
      </c>
      <c r="R200" s="163">
        <f t="shared" ref="R200:AF215" si="61">Q200</f>
        <v>0</v>
      </c>
      <c r="S200" s="163">
        <f t="shared" si="61"/>
        <v>0</v>
      </c>
      <c r="T200" s="163">
        <f t="shared" si="61"/>
        <v>0</v>
      </c>
      <c r="U200" s="163">
        <f t="shared" si="61"/>
        <v>0</v>
      </c>
      <c r="V200" s="163">
        <f t="shared" si="61"/>
        <v>0</v>
      </c>
      <c r="W200" s="163">
        <f t="shared" si="61"/>
        <v>0</v>
      </c>
      <c r="X200" s="163">
        <f t="shared" si="61"/>
        <v>0</v>
      </c>
      <c r="Y200" s="163">
        <f t="shared" si="61"/>
        <v>0</v>
      </c>
      <c r="Z200" s="163">
        <f t="shared" si="61"/>
        <v>0</v>
      </c>
      <c r="AA200" s="163">
        <f t="shared" si="61"/>
        <v>0</v>
      </c>
      <c r="AB200" s="163">
        <f t="shared" si="61"/>
        <v>0</v>
      </c>
      <c r="AC200" s="163">
        <f t="shared" si="61"/>
        <v>0</v>
      </c>
      <c r="AD200" s="163">
        <f t="shared" si="61"/>
        <v>0</v>
      </c>
      <c r="AE200" s="163">
        <f t="shared" si="61"/>
        <v>0</v>
      </c>
      <c r="AF200" s="176">
        <f t="shared" si="61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R216" si="62">B201</f>
        <v>0</v>
      </c>
      <c r="D201" s="163">
        <f t="shared" si="62"/>
        <v>0</v>
      </c>
      <c r="E201" s="163">
        <f t="shared" si="62"/>
        <v>0</v>
      </c>
      <c r="F201" s="163">
        <f t="shared" si="62"/>
        <v>0</v>
      </c>
      <c r="G201" s="163">
        <f t="shared" si="62"/>
        <v>0</v>
      </c>
      <c r="H201" s="163">
        <f t="shared" si="62"/>
        <v>0</v>
      </c>
      <c r="I201" s="163">
        <f t="shared" si="62"/>
        <v>0</v>
      </c>
      <c r="J201" s="163">
        <f t="shared" si="62"/>
        <v>0</v>
      </c>
      <c r="K201" s="163">
        <f t="shared" si="62"/>
        <v>0</v>
      </c>
      <c r="L201" s="163">
        <f t="shared" si="62"/>
        <v>0</v>
      </c>
      <c r="M201" s="163">
        <f t="shared" si="56"/>
        <v>0</v>
      </c>
      <c r="N201" s="163">
        <f t="shared" si="56"/>
        <v>0</v>
      </c>
      <c r="O201" s="163">
        <f t="shared" si="56"/>
        <v>0</v>
      </c>
      <c r="P201" s="163">
        <f t="shared" si="56"/>
        <v>0</v>
      </c>
      <c r="Q201" s="163">
        <f t="shared" si="57"/>
        <v>0</v>
      </c>
      <c r="R201" s="163">
        <f t="shared" si="62"/>
        <v>0</v>
      </c>
      <c r="S201" s="163">
        <f t="shared" si="61"/>
        <v>0</v>
      </c>
      <c r="T201" s="163">
        <f t="shared" si="61"/>
        <v>0</v>
      </c>
      <c r="U201" s="163">
        <f t="shared" si="61"/>
        <v>0</v>
      </c>
      <c r="V201" s="163">
        <f t="shared" si="61"/>
        <v>0</v>
      </c>
      <c r="W201" s="163">
        <f t="shared" si="61"/>
        <v>0</v>
      </c>
      <c r="X201" s="163">
        <f t="shared" si="61"/>
        <v>0</v>
      </c>
      <c r="Y201" s="163">
        <f t="shared" si="61"/>
        <v>0</v>
      </c>
      <c r="Z201" s="163">
        <f t="shared" si="61"/>
        <v>0</v>
      </c>
      <c r="AA201" s="163">
        <f t="shared" si="61"/>
        <v>0</v>
      </c>
      <c r="AB201" s="163">
        <f t="shared" si="61"/>
        <v>0</v>
      </c>
      <c r="AC201" s="163">
        <f t="shared" si="61"/>
        <v>0</v>
      </c>
      <c r="AD201" s="163">
        <f t="shared" si="61"/>
        <v>0</v>
      </c>
      <c r="AE201" s="163">
        <f t="shared" si="61"/>
        <v>0</v>
      </c>
      <c r="AF201" s="176">
        <f t="shared" si="61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62"/>
        <v>0</v>
      </c>
      <c r="D202" s="163">
        <f t="shared" si="62"/>
        <v>0</v>
      </c>
      <c r="E202" s="163">
        <f t="shared" si="62"/>
        <v>0</v>
      </c>
      <c r="F202" s="163">
        <f t="shared" si="62"/>
        <v>0</v>
      </c>
      <c r="G202" s="163">
        <f t="shared" si="62"/>
        <v>0</v>
      </c>
      <c r="H202" s="163">
        <f t="shared" si="62"/>
        <v>0</v>
      </c>
      <c r="I202" s="163">
        <f t="shared" si="62"/>
        <v>0</v>
      </c>
      <c r="J202" s="163">
        <f t="shared" si="62"/>
        <v>0</v>
      </c>
      <c r="K202" s="163">
        <f t="shared" si="62"/>
        <v>0</v>
      </c>
      <c r="L202" s="163">
        <f t="shared" si="62"/>
        <v>0</v>
      </c>
      <c r="M202" s="163">
        <f t="shared" si="56"/>
        <v>0</v>
      </c>
      <c r="N202" s="163">
        <f t="shared" si="56"/>
        <v>0</v>
      </c>
      <c r="O202" s="163">
        <f t="shared" si="56"/>
        <v>0</v>
      </c>
      <c r="P202" s="163">
        <f t="shared" si="56"/>
        <v>0</v>
      </c>
      <c r="Q202" s="163">
        <f t="shared" si="57"/>
        <v>0</v>
      </c>
      <c r="R202" s="163">
        <f t="shared" si="62"/>
        <v>0</v>
      </c>
      <c r="S202" s="163">
        <f t="shared" si="61"/>
        <v>0</v>
      </c>
      <c r="T202" s="163">
        <f t="shared" si="61"/>
        <v>0</v>
      </c>
      <c r="U202" s="163">
        <f t="shared" si="61"/>
        <v>0</v>
      </c>
      <c r="V202" s="163">
        <f t="shared" si="61"/>
        <v>0</v>
      </c>
      <c r="W202" s="163">
        <f t="shared" si="61"/>
        <v>0</v>
      </c>
      <c r="X202" s="163">
        <f t="shared" si="61"/>
        <v>0</v>
      </c>
      <c r="Y202" s="163">
        <f t="shared" si="61"/>
        <v>0</v>
      </c>
      <c r="Z202" s="163">
        <f t="shared" si="61"/>
        <v>0</v>
      </c>
      <c r="AA202" s="163">
        <f t="shared" si="61"/>
        <v>0</v>
      </c>
      <c r="AB202" s="163">
        <f t="shared" si="61"/>
        <v>0</v>
      </c>
      <c r="AC202" s="163">
        <f t="shared" si="61"/>
        <v>0</v>
      </c>
      <c r="AD202" s="163">
        <f t="shared" si="61"/>
        <v>0</v>
      </c>
      <c r="AE202" s="163">
        <f t="shared" si="61"/>
        <v>0</v>
      </c>
      <c r="AF202" s="176">
        <f t="shared" si="61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62"/>
        <v>0</v>
      </c>
      <c r="D203" s="163">
        <f t="shared" si="62"/>
        <v>0</v>
      </c>
      <c r="E203" s="163">
        <f t="shared" si="62"/>
        <v>0</v>
      </c>
      <c r="F203" s="163">
        <f t="shared" si="62"/>
        <v>0</v>
      </c>
      <c r="G203" s="163">
        <f t="shared" si="62"/>
        <v>0</v>
      </c>
      <c r="H203" s="163">
        <f t="shared" si="62"/>
        <v>0</v>
      </c>
      <c r="I203" s="163">
        <f t="shared" si="62"/>
        <v>0</v>
      </c>
      <c r="J203" s="163">
        <f t="shared" si="62"/>
        <v>0</v>
      </c>
      <c r="K203" s="163">
        <f t="shared" si="62"/>
        <v>0</v>
      </c>
      <c r="L203" s="163">
        <f t="shared" si="62"/>
        <v>0</v>
      </c>
      <c r="M203" s="163">
        <f t="shared" si="56"/>
        <v>0</v>
      </c>
      <c r="N203" s="163">
        <f t="shared" si="56"/>
        <v>0</v>
      </c>
      <c r="O203" s="163">
        <f t="shared" si="56"/>
        <v>0</v>
      </c>
      <c r="P203" s="163">
        <f t="shared" si="56"/>
        <v>0</v>
      </c>
      <c r="Q203" s="163">
        <f t="shared" si="57"/>
        <v>0</v>
      </c>
      <c r="R203" s="163">
        <f t="shared" si="62"/>
        <v>0</v>
      </c>
      <c r="S203" s="163">
        <f t="shared" si="61"/>
        <v>0</v>
      </c>
      <c r="T203" s="163">
        <f t="shared" si="61"/>
        <v>0</v>
      </c>
      <c r="U203" s="163">
        <f t="shared" si="61"/>
        <v>0</v>
      </c>
      <c r="V203" s="163">
        <f t="shared" si="61"/>
        <v>0</v>
      </c>
      <c r="W203" s="163">
        <f t="shared" si="61"/>
        <v>0</v>
      </c>
      <c r="X203" s="163">
        <f t="shared" si="61"/>
        <v>0</v>
      </c>
      <c r="Y203" s="163">
        <f t="shared" si="61"/>
        <v>0</v>
      </c>
      <c r="Z203" s="163">
        <f t="shared" si="61"/>
        <v>0</v>
      </c>
      <c r="AA203" s="163">
        <f t="shared" si="61"/>
        <v>0</v>
      </c>
      <c r="AB203" s="163">
        <f t="shared" si="61"/>
        <v>0</v>
      </c>
      <c r="AC203" s="163">
        <f t="shared" si="61"/>
        <v>0</v>
      </c>
      <c r="AD203" s="163">
        <f t="shared" si="61"/>
        <v>0</v>
      </c>
      <c r="AE203" s="163">
        <f t="shared" si="61"/>
        <v>0</v>
      </c>
      <c r="AF203" s="176">
        <f t="shared" si="61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62"/>
        <v>0</v>
      </c>
      <c r="D204" s="163">
        <f t="shared" si="62"/>
        <v>0</v>
      </c>
      <c r="E204" s="163">
        <f t="shared" si="62"/>
        <v>0</v>
      </c>
      <c r="F204" s="163">
        <f t="shared" si="62"/>
        <v>0</v>
      </c>
      <c r="G204" s="163">
        <f t="shared" si="62"/>
        <v>0</v>
      </c>
      <c r="H204" s="163">
        <f t="shared" si="62"/>
        <v>0</v>
      </c>
      <c r="I204" s="163">
        <f t="shared" si="62"/>
        <v>0</v>
      </c>
      <c r="J204" s="163">
        <f t="shared" si="62"/>
        <v>0</v>
      </c>
      <c r="K204" s="163">
        <f t="shared" si="62"/>
        <v>0</v>
      </c>
      <c r="L204" s="163">
        <f t="shared" si="62"/>
        <v>0</v>
      </c>
      <c r="M204" s="163">
        <f t="shared" si="56"/>
        <v>0</v>
      </c>
      <c r="N204" s="163">
        <f t="shared" si="56"/>
        <v>0</v>
      </c>
      <c r="O204" s="163">
        <f t="shared" si="56"/>
        <v>0</v>
      </c>
      <c r="P204" s="163">
        <f t="shared" si="56"/>
        <v>0</v>
      </c>
      <c r="Q204" s="163">
        <f t="shared" si="57"/>
        <v>0</v>
      </c>
      <c r="R204" s="163">
        <f t="shared" si="62"/>
        <v>0</v>
      </c>
      <c r="S204" s="163">
        <f t="shared" si="61"/>
        <v>0</v>
      </c>
      <c r="T204" s="163">
        <f t="shared" si="61"/>
        <v>0</v>
      </c>
      <c r="U204" s="163">
        <f t="shared" si="61"/>
        <v>0</v>
      </c>
      <c r="V204" s="163">
        <f t="shared" si="61"/>
        <v>0</v>
      </c>
      <c r="W204" s="163">
        <f t="shared" si="61"/>
        <v>0</v>
      </c>
      <c r="X204" s="163">
        <f t="shared" si="61"/>
        <v>0</v>
      </c>
      <c r="Y204" s="163">
        <f t="shared" si="61"/>
        <v>0</v>
      </c>
      <c r="Z204" s="163">
        <f t="shared" si="61"/>
        <v>0</v>
      </c>
      <c r="AA204" s="163">
        <f t="shared" si="61"/>
        <v>0</v>
      </c>
      <c r="AB204" s="163">
        <f t="shared" si="61"/>
        <v>0</v>
      </c>
      <c r="AC204" s="163">
        <f t="shared" si="61"/>
        <v>0</v>
      </c>
      <c r="AD204" s="163">
        <f t="shared" si="61"/>
        <v>0</v>
      </c>
      <c r="AE204" s="163">
        <f t="shared" si="61"/>
        <v>0</v>
      </c>
      <c r="AF204" s="176">
        <f t="shared" si="61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62"/>
        <v>0</v>
      </c>
      <c r="D205" s="163">
        <f t="shared" si="62"/>
        <v>0</v>
      </c>
      <c r="E205" s="163">
        <f t="shared" si="62"/>
        <v>0</v>
      </c>
      <c r="F205" s="163">
        <f t="shared" si="62"/>
        <v>0</v>
      </c>
      <c r="G205" s="163">
        <f t="shared" si="62"/>
        <v>0</v>
      </c>
      <c r="H205" s="163">
        <f t="shared" si="62"/>
        <v>0</v>
      </c>
      <c r="I205" s="163">
        <f t="shared" si="62"/>
        <v>0</v>
      </c>
      <c r="J205" s="163">
        <f t="shared" si="62"/>
        <v>0</v>
      </c>
      <c r="K205" s="163">
        <f t="shared" si="62"/>
        <v>0</v>
      </c>
      <c r="L205" s="163">
        <f t="shared" si="62"/>
        <v>0</v>
      </c>
      <c r="M205" s="163">
        <f t="shared" si="56"/>
        <v>0</v>
      </c>
      <c r="N205" s="163">
        <f t="shared" si="56"/>
        <v>0</v>
      </c>
      <c r="O205" s="163">
        <f t="shared" si="56"/>
        <v>0</v>
      </c>
      <c r="P205" s="163">
        <f t="shared" si="56"/>
        <v>0</v>
      </c>
      <c r="Q205" s="163">
        <f t="shared" si="57"/>
        <v>0</v>
      </c>
      <c r="R205" s="163">
        <f t="shared" si="62"/>
        <v>0</v>
      </c>
      <c r="S205" s="163">
        <f t="shared" si="61"/>
        <v>0</v>
      </c>
      <c r="T205" s="163">
        <f t="shared" si="61"/>
        <v>0</v>
      </c>
      <c r="U205" s="163">
        <f t="shared" si="61"/>
        <v>0</v>
      </c>
      <c r="V205" s="163">
        <f t="shared" si="61"/>
        <v>0</v>
      </c>
      <c r="W205" s="163">
        <f t="shared" si="61"/>
        <v>0</v>
      </c>
      <c r="X205" s="163">
        <f t="shared" si="61"/>
        <v>0</v>
      </c>
      <c r="Y205" s="163">
        <f t="shared" si="61"/>
        <v>0</v>
      </c>
      <c r="Z205" s="163">
        <f t="shared" si="61"/>
        <v>0</v>
      </c>
      <c r="AA205" s="163">
        <f t="shared" si="61"/>
        <v>0</v>
      </c>
      <c r="AB205" s="163">
        <f t="shared" si="61"/>
        <v>0</v>
      </c>
      <c r="AC205" s="163">
        <f t="shared" si="61"/>
        <v>0</v>
      </c>
      <c r="AD205" s="163">
        <f t="shared" si="61"/>
        <v>0</v>
      </c>
      <c r="AE205" s="163">
        <f t="shared" si="61"/>
        <v>0</v>
      </c>
      <c r="AF205" s="176">
        <f t="shared" si="61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62"/>
        <v>0</v>
      </c>
      <c r="D206" s="163">
        <f t="shared" si="62"/>
        <v>0</v>
      </c>
      <c r="E206" s="163">
        <f t="shared" si="62"/>
        <v>0</v>
      </c>
      <c r="F206" s="163">
        <f t="shared" si="62"/>
        <v>0</v>
      </c>
      <c r="G206" s="163">
        <f t="shared" si="62"/>
        <v>0</v>
      </c>
      <c r="H206" s="163">
        <f t="shared" si="62"/>
        <v>0</v>
      </c>
      <c r="I206" s="163">
        <f t="shared" si="62"/>
        <v>0</v>
      </c>
      <c r="J206" s="163">
        <f t="shared" si="62"/>
        <v>0</v>
      </c>
      <c r="K206" s="163">
        <f t="shared" si="62"/>
        <v>0</v>
      </c>
      <c r="L206" s="163">
        <f t="shared" si="62"/>
        <v>0</v>
      </c>
      <c r="M206" s="163">
        <f t="shared" si="56"/>
        <v>0</v>
      </c>
      <c r="N206" s="163">
        <f t="shared" si="56"/>
        <v>0</v>
      </c>
      <c r="O206" s="163">
        <f t="shared" si="56"/>
        <v>0</v>
      </c>
      <c r="P206" s="163">
        <f t="shared" si="56"/>
        <v>0</v>
      </c>
      <c r="Q206" s="163">
        <f t="shared" si="57"/>
        <v>0</v>
      </c>
      <c r="R206" s="163">
        <f t="shared" si="62"/>
        <v>0</v>
      </c>
      <c r="S206" s="163">
        <f t="shared" si="61"/>
        <v>0</v>
      </c>
      <c r="T206" s="163">
        <f t="shared" si="61"/>
        <v>0</v>
      </c>
      <c r="U206" s="163">
        <f t="shared" si="61"/>
        <v>0</v>
      </c>
      <c r="V206" s="163">
        <f t="shared" si="61"/>
        <v>0</v>
      </c>
      <c r="W206" s="163">
        <f t="shared" si="61"/>
        <v>0</v>
      </c>
      <c r="X206" s="163">
        <f t="shared" si="61"/>
        <v>0</v>
      </c>
      <c r="Y206" s="163">
        <f t="shared" si="61"/>
        <v>0</v>
      </c>
      <c r="Z206" s="163">
        <f t="shared" si="61"/>
        <v>0</v>
      </c>
      <c r="AA206" s="163">
        <f t="shared" si="61"/>
        <v>0</v>
      </c>
      <c r="AB206" s="163">
        <f t="shared" si="61"/>
        <v>0</v>
      </c>
      <c r="AC206" s="163">
        <f t="shared" si="61"/>
        <v>0</v>
      </c>
      <c r="AD206" s="163">
        <f t="shared" si="61"/>
        <v>0</v>
      </c>
      <c r="AE206" s="163">
        <f t="shared" si="61"/>
        <v>0</v>
      </c>
      <c r="AF206" s="176">
        <f t="shared" si="61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62"/>
        <v>0</v>
      </c>
      <c r="D207" s="163">
        <f t="shared" si="62"/>
        <v>0</v>
      </c>
      <c r="E207" s="163">
        <f t="shared" si="62"/>
        <v>0</v>
      </c>
      <c r="F207" s="163">
        <f t="shared" si="62"/>
        <v>0</v>
      </c>
      <c r="G207" s="163">
        <f t="shared" si="62"/>
        <v>0</v>
      </c>
      <c r="H207" s="163">
        <f t="shared" si="62"/>
        <v>0</v>
      </c>
      <c r="I207" s="163">
        <f t="shared" si="62"/>
        <v>0</v>
      </c>
      <c r="J207" s="163">
        <f t="shared" si="62"/>
        <v>0</v>
      </c>
      <c r="K207" s="163">
        <f t="shared" si="62"/>
        <v>0</v>
      </c>
      <c r="L207" s="163">
        <f t="shared" si="62"/>
        <v>0</v>
      </c>
      <c r="M207" s="163">
        <f t="shared" si="56"/>
        <v>0</v>
      </c>
      <c r="N207" s="163">
        <f t="shared" si="56"/>
        <v>0</v>
      </c>
      <c r="O207" s="163">
        <f t="shared" si="56"/>
        <v>0</v>
      </c>
      <c r="P207" s="163">
        <f t="shared" si="56"/>
        <v>0</v>
      </c>
      <c r="Q207" s="163">
        <f t="shared" si="57"/>
        <v>0</v>
      </c>
      <c r="R207" s="163">
        <f t="shared" si="62"/>
        <v>0</v>
      </c>
      <c r="S207" s="163">
        <f t="shared" si="61"/>
        <v>0</v>
      </c>
      <c r="T207" s="163">
        <f t="shared" si="61"/>
        <v>0</v>
      </c>
      <c r="U207" s="163">
        <f t="shared" si="61"/>
        <v>0</v>
      </c>
      <c r="V207" s="163">
        <f t="shared" si="61"/>
        <v>0</v>
      </c>
      <c r="W207" s="163">
        <f t="shared" si="61"/>
        <v>0</v>
      </c>
      <c r="X207" s="163">
        <f t="shared" si="61"/>
        <v>0</v>
      </c>
      <c r="Y207" s="163">
        <f t="shared" si="61"/>
        <v>0</v>
      </c>
      <c r="Z207" s="163">
        <f t="shared" si="61"/>
        <v>0</v>
      </c>
      <c r="AA207" s="163">
        <f t="shared" si="61"/>
        <v>0</v>
      </c>
      <c r="AB207" s="163">
        <f t="shared" si="61"/>
        <v>0</v>
      </c>
      <c r="AC207" s="163">
        <f t="shared" si="61"/>
        <v>0</v>
      </c>
      <c r="AD207" s="163">
        <f t="shared" si="61"/>
        <v>0</v>
      </c>
      <c r="AE207" s="163">
        <f t="shared" si="61"/>
        <v>0</v>
      </c>
      <c r="AF207" s="176">
        <f t="shared" si="61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62"/>
        <v>0</v>
      </c>
      <c r="D208" s="163">
        <f t="shared" si="62"/>
        <v>0</v>
      </c>
      <c r="E208" s="163">
        <f t="shared" si="62"/>
        <v>0</v>
      </c>
      <c r="F208" s="163">
        <f t="shared" si="62"/>
        <v>0</v>
      </c>
      <c r="G208" s="163">
        <f t="shared" si="62"/>
        <v>0</v>
      </c>
      <c r="H208" s="163">
        <f t="shared" si="62"/>
        <v>0</v>
      </c>
      <c r="I208" s="163">
        <f t="shared" si="62"/>
        <v>0</v>
      </c>
      <c r="J208" s="163">
        <f t="shared" si="62"/>
        <v>0</v>
      </c>
      <c r="K208" s="163">
        <f t="shared" si="62"/>
        <v>0</v>
      </c>
      <c r="L208" s="163">
        <f t="shared" si="62"/>
        <v>0</v>
      </c>
      <c r="M208" s="163">
        <f t="shared" si="56"/>
        <v>0</v>
      </c>
      <c r="N208" s="163">
        <f t="shared" si="56"/>
        <v>0</v>
      </c>
      <c r="O208" s="163">
        <f t="shared" si="56"/>
        <v>0</v>
      </c>
      <c r="P208" s="163">
        <f t="shared" si="56"/>
        <v>0</v>
      </c>
      <c r="Q208" s="163">
        <f t="shared" si="57"/>
        <v>0</v>
      </c>
      <c r="R208" s="163">
        <f t="shared" si="62"/>
        <v>0</v>
      </c>
      <c r="S208" s="163">
        <f t="shared" si="61"/>
        <v>0</v>
      </c>
      <c r="T208" s="163">
        <f t="shared" si="61"/>
        <v>0</v>
      </c>
      <c r="U208" s="163">
        <f t="shared" si="61"/>
        <v>0</v>
      </c>
      <c r="V208" s="163">
        <f t="shared" si="61"/>
        <v>0</v>
      </c>
      <c r="W208" s="163">
        <f t="shared" si="61"/>
        <v>0</v>
      </c>
      <c r="X208" s="163">
        <f t="shared" si="61"/>
        <v>0</v>
      </c>
      <c r="Y208" s="163">
        <f t="shared" si="61"/>
        <v>0</v>
      </c>
      <c r="Z208" s="163">
        <f t="shared" si="61"/>
        <v>0</v>
      </c>
      <c r="AA208" s="163">
        <f t="shared" si="61"/>
        <v>0</v>
      </c>
      <c r="AB208" s="163">
        <f t="shared" si="61"/>
        <v>0</v>
      </c>
      <c r="AC208" s="163">
        <f t="shared" si="61"/>
        <v>0</v>
      </c>
      <c r="AD208" s="163">
        <f t="shared" si="61"/>
        <v>0</v>
      </c>
      <c r="AE208" s="163">
        <f t="shared" si="61"/>
        <v>0</v>
      </c>
      <c r="AF208" s="176">
        <f t="shared" si="61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62"/>
        <v>0</v>
      </c>
      <c r="D209" s="163">
        <f t="shared" si="62"/>
        <v>0</v>
      </c>
      <c r="E209" s="163">
        <f t="shared" si="62"/>
        <v>0</v>
      </c>
      <c r="F209" s="163">
        <f t="shared" si="62"/>
        <v>0</v>
      </c>
      <c r="G209" s="163">
        <f t="shared" si="62"/>
        <v>0</v>
      </c>
      <c r="H209" s="163">
        <f t="shared" si="62"/>
        <v>0</v>
      </c>
      <c r="I209" s="163">
        <f t="shared" si="62"/>
        <v>0</v>
      </c>
      <c r="J209" s="163">
        <f t="shared" si="62"/>
        <v>0</v>
      </c>
      <c r="K209" s="163">
        <f t="shared" si="62"/>
        <v>0</v>
      </c>
      <c r="L209" s="163">
        <f t="shared" si="62"/>
        <v>0</v>
      </c>
      <c r="M209" s="163">
        <f t="shared" si="56"/>
        <v>0</v>
      </c>
      <c r="N209" s="163">
        <f t="shared" si="56"/>
        <v>0</v>
      </c>
      <c r="O209" s="163">
        <f t="shared" si="56"/>
        <v>0</v>
      </c>
      <c r="P209" s="163">
        <f t="shared" si="56"/>
        <v>0</v>
      </c>
      <c r="Q209" s="163">
        <f t="shared" si="57"/>
        <v>0</v>
      </c>
      <c r="R209" s="163">
        <f t="shared" si="62"/>
        <v>0</v>
      </c>
      <c r="S209" s="163">
        <f t="shared" si="61"/>
        <v>0</v>
      </c>
      <c r="T209" s="163">
        <f t="shared" si="61"/>
        <v>0</v>
      </c>
      <c r="U209" s="163">
        <f t="shared" si="61"/>
        <v>0</v>
      </c>
      <c r="V209" s="163">
        <f t="shared" si="61"/>
        <v>0</v>
      </c>
      <c r="W209" s="163">
        <f t="shared" si="61"/>
        <v>0</v>
      </c>
      <c r="X209" s="163">
        <f t="shared" si="61"/>
        <v>0</v>
      </c>
      <c r="Y209" s="163">
        <f t="shared" si="61"/>
        <v>0</v>
      </c>
      <c r="Z209" s="163">
        <f t="shared" si="61"/>
        <v>0</v>
      </c>
      <c r="AA209" s="163">
        <f t="shared" si="61"/>
        <v>0</v>
      </c>
      <c r="AB209" s="163">
        <f t="shared" si="61"/>
        <v>0</v>
      </c>
      <c r="AC209" s="163">
        <f t="shared" si="61"/>
        <v>0</v>
      </c>
      <c r="AD209" s="163">
        <f t="shared" si="61"/>
        <v>0</v>
      </c>
      <c r="AE209" s="163">
        <f t="shared" si="61"/>
        <v>0</v>
      </c>
      <c r="AF209" s="176">
        <f t="shared" si="61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62"/>
        <v>0</v>
      </c>
      <c r="D210" s="163">
        <f t="shared" si="62"/>
        <v>0</v>
      </c>
      <c r="E210" s="163">
        <f t="shared" si="62"/>
        <v>0</v>
      </c>
      <c r="F210" s="163">
        <f t="shared" si="62"/>
        <v>0</v>
      </c>
      <c r="G210" s="163">
        <f t="shared" si="62"/>
        <v>0</v>
      </c>
      <c r="H210" s="163">
        <f t="shared" si="62"/>
        <v>0</v>
      </c>
      <c r="I210" s="163">
        <f t="shared" si="62"/>
        <v>0</v>
      </c>
      <c r="J210" s="163">
        <f t="shared" si="62"/>
        <v>0</v>
      </c>
      <c r="K210" s="163">
        <f t="shared" si="62"/>
        <v>0</v>
      </c>
      <c r="L210" s="163">
        <f t="shared" si="62"/>
        <v>0</v>
      </c>
      <c r="M210" s="163">
        <f t="shared" si="56"/>
        <v>0</v>
      </c>
      <c r="N210" s="163">
        <f t="shared" si="56"/>
        <v>0</v>
      </c>
      <c r="O210" s="163">
        <f t="shared" si="56"/>
        <v>0</v>
      </c>
      <c r="P210" s="163">
        <f t="shared" si="56"/>
        <v>0</v>
      </c>
      <c r="Q210" s="163">
        <f t="shared" si="57"/>
        <v>0</v>
      </c>
      <c r="R210" s="163">
        <f t="shared" si="62"/>
        <v>0</v>
      </c>
      <c r="S210" s="163">
        <f t="shared" si="61"/>
        <v>0</v>
      </c>
      <c r="T210" s="163">
        <f t="shared" si="61"/>
        <v>0</v>
      </c>
      <c r="U210" s="163">
        <f t="shared" si="61"/>
        <v>0</v>
      </c>
      <c r="V210" s="163">
        <f t="shared" si="61"/>
        <v>0</v>
      </c>
      <c r="W210" s="163">
        <f t="shared" si="61"/>
        <v>0</v>
      </c>
      <c r="X210" s="163">
        <f t="shared" si="61"/>
        <v>0</v>
      </c>
      <c r="Y210" s="163">
        <f t="shared" si="61"/>
        <v>0</v>
      </c>
      <c r="Z210" s="163">
        <f t="shared" si="61"/>
        <v>0</v>
      </c>
      <c r="AA210" s="163">
        <f t="shared" si="61"/>
        <v>0</v>
      </c>
      <c r="AB210" s="163">
        <f t="shared" si="61"/>
        <v>0</v>
      </c>
      <c r="AC210" s="163">
        <f t="shared" si="61"/>
        <v>0</v>
      </c>
      <c r="AD210" s="163">
        <f t="shared" si="61"/>
        <v>0</v>
      </c>
      <c r="AE210" s="163">
        <f t="shared" si="61"/>
        <v>0</v>
      </c>
      <c r="AF210" s="176">
        <f t="shared" si="61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62"/>
        <v>0</v>
      </c>
      <c r="D211" s="163">
        <f t="shared" si="62"/>
        <v>0</v>
      </c>
      <c r="E211" s="163">
        <f t="shared" si="62"/>
        <v>0</v>
      </c>
      <c r="F211" s="163">
        <f t="shared" si="62"/>
        <v>0</v>
      </c>
      <c r="G211" s="163">
        <f t="shared" si="62"/>
        <v>0</v>
      </c>
      <c r="H211" s="163">
        <f t="shared" si="62"/>
        <v>0</v>
      </c>
      <c r="I211" s="163">
        <f t="shared" si="62"/>
        <v>0</v>
      </c>
      <c r="J211" s="163">
        <f t="shared" si="62"/>
        <v>0</v>
      </c>
      <c r="K211" s="163">
        <f t="shared" si="62"/>
        <v>0</v>
      </c>
      <c r="L211" s="163">
        <f t="shared" si="62"/>
        <v>0</v>
      </c>
      <c r="M211" s="163">
        <f t="shared" si="56"/>
        <v>0</v>
      </c>
      <c r="N211" s="163">
        <f t="shared" si="56"/>
        <v>0</v>
      </c>
      <c r="O211" s="163">
        <f t="shared" si="56"/>
        <v>0</v>
      </c>
      <c r="P211" s="163">
        <f t="shared" si="56"/>
        <v>0</v>
      </c>
      <c r="Q211" s="163">
        <f t="shared" si="57"/>
        <v>0</v>
      </c>
      <c r="R211" s="163">
        <f t="shared" si="62"/>
        <v>0</v>
      </c>
      <c r="S211" s="163">
        <f t="shared" si="61"/>
        <v>0</v>
      </c>
      <c r="T211" s="163">
        <f t="shared" si="61"/>
        <v>0</v>
      </c>
      <c r="U211" s="163">
        <f t="shared" si="61"/>
        <v>0</v>
      </c>
      <c r="V211" s="163">
        <f t="shared" si="61"/>
        <v>0</v>
      </c>
      <c r="W211" s="163">
        <f t="shared" si="61"/>
        <v>0</v>
      </c>
      <c r="X211" s="163">
        <f t="shared" si="61"/>
        <v>0</v>
      </c>
      <c r="Y211" s="163">
        <f t="shared" si="61"/>
        <v>0</v>
      </c>
      <c r="Z211" s="163">
        <f t="shared" si="61"/>
        <v>0</v>
      </c>
      <c r="AA211" s="163">
        <f t="shared" si="61"/>
        <v>0</v>
      </c>
      <c r="AB211" s="163">
        <f t="shared" si="61"/>
        <v>0</v>
      </c>
      <c r="AC211" s="163">
        <f t="shared" si="61"/>
        <v>0</v>
      </c>
      <c r="AD211" s="163">
        <f t="shared" si="61"/>
        <v>0</v>
      </c>
      <c r="AE211" s="163">
        <f t="shared" si="61"/>
        <v>0</v>
      </c>
      <c r="AF211" s="176">
        <f t="shared" si="61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62"/>
        <v>0</v>
      </c>
      <c r="D212" s="163">
        <f t="shared" si="62"/>
        <v>0</v>
      </c>
      <c r="E212" s="163">
        <f t="shared" si="62"/>
        <v>0</v>
      </c>
      <c r="F212" s="163">
        <f t="shared" si="62"/>
        <v>0</v>
      </c>
      <c r="G212" s="163">
        <f t="shared" si="62"/>
        <v>0</v>
      </c>
      <c r="H212" s="163">
        <f t="shared" si="62"/>
        <v>0</v>
      </c>
      <c r="I212" s="163">
        <f t="shared" si="62"/>
        <v>0</v>
      </c>
      <c r="J212" s="163">
        <f t="shared" si="62"/>
        <v>0</v>
      </c>
      <c r="K212" s="163">
        <f t="shared" si="62"/>
        <v>0</v>
      </c>
      <c r="L212" s="163">
        <f t="shared" si="62"/>
        <v>0</v>
      </c>
      <c r="M212" s="163">
        <f t="shared" si="56"/>
        <v>0</v>
      </c>
      <c r="N212" s="163">
        <f t="shared" si="56"/>
        <v>0</v>
      </c>
      <c r="O212" s="163">
        <f t="shared" si="56"/>
        <v>0</v>
      </c>
      <c r="P212" s="163">
        <f t="shared" si="56"/>
        <v>0</v>
      </c>
      <c r="Q212" s="163">
        <f t="shared" si="57"/>
        <v>0</v>
      </c>
      <c r="R212" s="163">
        <f t="shared" si="62"/>
        <v>0</v>
      </c>
      <c r="S212" s="163">
        <f t="shared" si="61"/>
        <v>0</v>
      </c>
      <c r="T212" s="163">
        <f t="shared" si="61"/>
        <v>0</v>
      </c>
      <c r="U212" s="163">
        <f t="shared" si="61"/>
        <v>0</v>
      </c>
      <c r="V212" s="163">
        <f t="shared" si="61"/>
        <v>0</v>
      </c>
      <c r="W212" s="163">
        <f t="shared" si="61"/>
        <v>0</v>
      </c>
      <c r="X212" s="163">
        <f t="shared" si="61"/>
        <v>0</v>
      </c>
      <c r="Y212" s="163">
        <f t="shared" si="61"/>
        <v>0</v>
      </c>
      <c r="Z212" s="163">
        <f t="shared" si="61"/>
        <v>0</v>
      </c>
      <c r="AA212" s="163">
        <f t="shared" si="61"/>
        <v>0</v>
      </c>
      <c r="AB212" s="163">
        <f t="shared" si="61"/>
        <v>0</v>
      </c>
      <c r="AC212" s="163">
        <f t="shared" si="61"/>
        <v>0</v>
      </c>
      <c r="AD212" s="163">
        <f t="shared" si="61"/>
        <v>0</v>
      </c>
      <c r="AE212" s="163">
        <f t="shared" si="61"/>
        <v>0</v>
      </c>
      <c r="AF212" s="176">
        <f t="shared" si="61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62"/>
        <v>0</v>
      </c>
      <c r="D213" s="163">
        <f t="shared" si="62"/>
        <v>0</v>
      </c>
      <c r="E213" s="163">
        <f t="shared" si="62"/>
        <v>0</v>
      </c>
      <c r="F213" s="163">
        <f t="shared" si="62"/>
        <v>0</v>
      </c>
      <c r="G213" s="163">
        <f t="shared" si="62"/>
        <v>0</v>
      </c>
      <c r="H213" s="163">
        <f t="shared" si="62"/>
        <v>0</v>
      </c>
      <c r="I213" s="163">
        <f t="shared" si="62"/>
        <v>0</v>
      </c>
      <c r="J213" s="163">
        <f t="shared" si="62"/>
        <v>0</v>
      </c>
      <c r="K213" s="163">
        <f t="shared" si="62"/>
        <v>0</v>
      </c>
      <c r="L213" s="163">
        <f t="shared" si="62"/>
        <v>0</v>
      </c>
      <c r="M213" s="163">
        <f t="shared" si="56"/>
        <v>0</v>
      </c>
      <c r="N213" s="163">
        <f t="shared" si="56"/>
        <v>0</v>
      </c>
      <c r="O213" s="163">
        <f t="shared" si="56"/>
        <v>0</v>
      </c>
      <c r="P213" s="163">
        <f t="shared" si="56"/>
        <v>0</v>
      </c>
      <c r="Q213" s="163">
        <f t="shared" si="57"/>
        <v>0</v>
      </c>
      <c r="R213" s="163">
        <f t="shared" si="62"/>
        <v>0</v>
      </c>
      <c r="S213" s="163">
        <f t="shared" si="61"/>
        <v>0</v>
      </c>
      <c r="T213" s="163">
        <f t="shared" si="61"/>
        <v>0</v>
      </c>
      <c r="U213" s="163">
        <f t="shared" si="61"/>
        <v>0</v>
      </c>
      <c r="V213" s="163">
        <f t="shared" si="61"/>
        <v>0</v>
      </c>
      <c r="W213" s="163">
        <f t="shared" si="61"/>
        <v>0</v>
      </c>
      <c r="X213" s="163">
        <f t="shared" si="61"/>
        <v>0</v>
      </c>
      <c r="Y213" s="163">
        <f t="shared" si="61"/>
        <v>0</v>
      </c>
      <c r="Z213" s="163">
        <f t="shared" si="61"/>
        <v>0</v>
      </c>
      <c r="AA213" s="163">
        <f t="shared" si="61"/>
        <v>0</v>
      </c>
      <c r="AB213" s="163">
        <f t="shared" si="61"/>
        <v>0</v>
      </c>
      <c r="AC213" s="163">
        <f t="shared" si="61"/>
        <v>0</v>
      </c>
      <c r="AD213" s="163">
        <f t="shared" si="61"/>
        <v>0</v>
      </c>
      <c r="AE213" s="163">
        <f t="shared" si="61"/>
        <v>0</v>
      </c>
      <c r="AF213" s="176">
        <f t="shared" si="61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62"/>
        <v>0</v>
      </c>
      <c r="D214" s="163">
        <f t="shared" si="62"/>
        <v>0</v>
      </c>
      <c r="E214" s="163">
        <f t="shared" si="62"/>
        <v>0</v>
      </c>
      <c r="F214" s="163">
        <f t="shared" si="62"/>
        <v>0</v>
      </c>
      <c r="G214" s="163">
        <f t="shared" si="62"/>
        <v>0</v>
      </c>
      <c r="H214" s="163">
        <f t="shared" si="62"/>
        <v>0</v>
      </c>
      <c r="I214" s="163">
        <f t="shared" si="62"/>
        <v>0</v>
      </c>
      <c r="J214" s="163">
        <f t="shared" si="62"/>
        <v>0</v>
      </c>
      <c r="K214" s="163">
        <f t="shared" si="62"/>
        <v>0</v>
      </c>
      <c r="L214" s="163">
        <f t="shared" si="62"/>
        <v>0</v>
      </c>
      <c r="M214" s="163">
        <f t="shared" si="56"/>
        <v>0</v>
      </c>
      <c r="N214" s="163">
        <f t="shared" si="56"/>
        <v>0</v>
      </c>
      <c r="O214" s="163">
        <f t="shared" si="56"/>
        <v>0</v>
      </c>
      <c r="P214" s="163">
        <f t="shared" si="56"/>
        <v>0</v>
      </c>
      <c r="Q214" s="163">
        <f t="shared" si="57"/>
        <v>0</v>
      </c>
      <c r="R214" s="163">
        <f t="shared" si="62"/>
        <v>0</v>
      </c>
      <c r="S214" s="163">
        <f t="shared" si="61"/>
        <v>0</v>
      </c>
      <c r="T214" s="163">
        <f t="shared" si="61"/>
        <v>0</v>
      </c>
      <c r="U214" s="163">
        <f t="shared" si="61"/>
        <v>0</v>
      </c>
      <c r="V214" s="163">
        <f t="shared" si="61"/>
        <v>0</v>
      </c>
      <c r="W214" s="163">
        <f t="shared" si="61"/>
        <v>0</v>
      </c>
      <c r="X214" s="163">
        <f t="shared" si="61"/>
        <v>0</v>
      </c>
      <c r="Y214" s="163">
        <f t="shared" si="61"/>
        <v>0</v>
      </c>
      <c r="Z214" s="163">
        <f t="shared" si="61"/>
        <v>0</v>
      </c>
      <c r="AA214" s="163">
        <f t="shared" si="61"/>
        <v>0</v>
      </c>
      <c r="AB214" s="163">
        <f t="shared" si="61"/>
        <v>0</v>
      </c>
      <c r="AC214" s="163">
        <f t="shared" si="61"/>
        <v>0</v>
      </c>
      <c r="AD214" s="163">
        <f t="shared" si="61"/>
        <v>0</v>
      </c>
      <c r="AE214" s="163">
        <f t="shared" si="61"/>
        <v>0</v>
      </c>
      <c r="AF214" s="176">
        <f t="shared" si="61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62"/>
        <v>0</v>
      </c>
      <c r="D215" s="163">
        <f t="shared" si="62"/>
        <v>0</v>
      </c>
      <c r="E215" s="163">
        <f t="shared" si="62"/>
        <v>0</v>
      </c>
      <c r="F215" s="163">
        <f t="shared" si="62"/>
        <v>0</v>
      </c>
      <c r="G215" s="163">
        <f t="shared" si="62"/>
        <v>0</v>
      </c>
      <c r="H215" s="163">
        <f t="shared" si="62"/>
        <v>0</v>
      </c>
      <c r="I215" s="163">
        <f t="shared" si="62"/>
        <v>0</v>
      </c>
      <c r="J215" s="163">
        <f t="shared" si="62"/>
        <v>0</v>
      </c>
      <c r="K215" s="163">
        <f t="shared" si="62"/>
        <v>0</v>
      </c>
      <c r="L215" s="163">
        <f t="shared" si="62"/>
        <v>0</v>
      </c>
      <c r="M215" s="163">
        <f t="shared" si="56"/>
        <v>0</v>
      </c>
      <c r="N215" s="163">
        <f t="shared" si="56"/>
        <v>0</v>
      </c>
      <c r="O215" s="163">
        <f t="shared" si="56"/>
        <v>0</v>
      </c>
      <c r="P215" s="163">
        <f t="shared" si="56"/>
        <v>0</v>
      </c>
      <c r="Q215" s="163">
        <f t="shared" si="57"/>
        <v>0</v>
      </c>
      <c r="R215" s="163">
        <f t="shared" si="62"/>
        <v>0</v>
      </c>
      <c r="S215" s="163">
        <f t="shared" si="61"/>
        <v>0</v>
      </c>
      <c r="T215" s="163">
        <f t="shared" si="61"/>
        <v>0</v>
      </c>
      <c r="U215" s="163">
        <f t="shared" si="61"/>
        <v>0</v>
      </c>
      <c r="V215" s="163">
        <f t="shared" si="61"/>
        <v>0</v>
      </c>
      <c r="W215" s="163">
        <f t="shared" si="61"/>
        <v>0</v>
      </c>
      <c r="X215" s="163">
        <f t="shared" si="61"/>
        <v>0</v>
      </c>
      <c r="Y215" s="163">
        <f t="shared" si="61"/>
        <v>0</v>
      </c>
      <c r="Z215" s="163">
        <f t="shared" si="61"/>
        <v>0</v>
      </c>
      <c r="AA215" s="163">
        <f t="shared" si="61"/>
        <v>0</v>
      </c>
      <c r="AB215" s="163">
        <f t="shared" si="61"/>
        <v>0</v>
      </c>
      <c r="AC215" s="163">
        <f t="shared" si="61"/>
        <v>0</v>
      </c>
      <c r="AD215" s="163">
        <f t="shared" si="61"/>
        <v>0</v>
      </c>
      <c r="AE215" s="163">
        <f t="shared" si="61"/>
        <v>0</v>
      </c>
      <c r="AF215" s="176">
        <f t="shared" si="61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62"/>
        <v>0</v>
      </c>
      <c r="D216" s="163">
        <f t="shared" si="62"/>
        <v>0</v>
      </c>
      <c r="E216" s="163">
        <f t="shared" si="62"/>
        <v>0</v>
      </c>
      <c r="F216" s="163">
        <f t="shared" si="62"/>
        <v>0</v>
      </c>
      <c r="G216" s="163">
        <f t="shared" si="62"/>
        <v>0</v>
      </c>
      <c r="H216" s="163">
        <f t="shared" si="62"/>
        <v>0</v>
      </c>
      <c r="I216" s="163">
        <f t="shared" si="62"/>
        <v>0</v>
      </c>
      <c r="J216" s="163">
        <f t="shared" si="62"/>
        <v>0</v>
      </c>
      <c r="K216" s="163">
        <f t="shared" si="62"/>
        <v>0</v>
      </c>
      <c r="L216" s="163">
        <f t="shared" si="62"/>
        <v>0</v>
      </c>
      <c r="M216" s="163">
        <f t="shared" si="56"/>
        <v>0</v>
      </c>
      <c r="N216" s="163">
        <f t="shared" si="56"/>
        <v>0</v>
      </c>
      <c r="O216" s="163">
        <f t="shared" si="56"/>
        <v>0</v>
      </c>
      <c r="P216" s="163">
        <f t="shared" si="56"/>
        <v>0</v>
      </c>
      <c r="Q216" s="163">
        <f t="shared" si="57"/>
        <v>0</v>
      </c>
      <c r="R216" s="163">
        <f t="shared" ref="R216:AF231" si="63">Q216</f>
        <v>0</v>
      </c>
      <c r="S216" s="163">
        <f t="shared" si="63"/>
        <v>0</v>
      </c>
      <c r="T216" s="163">
        <f t="shared" si="63"/>
        <v>0</v>
      </c>
      <c r="U216" s="163">
        <f t="shared" si="63"/>
        <v>0</v>
      </c>
      <c r="V216" s="163">
        <f t="shared" si="63"/>
        <v>0</v>
      </c>
      <c r="W216" s="163">
        <f t="shared" si="63"/>
        <v>0</v>
      </c>
      <c r="X216" s="163">
        <f t="shared" si="63"/>
        <v>0</v>
      </c>
      <c r="Y216" s="163">
        <f t="shared" si="63"/>
        <v>0</v>
      </c>
      <c r="Z216" s="163">
        <f t="shared" si="63"/>
        <v>0</v>
      </c>
      <c r="AA216" s="163">
        <f t="shared" si="63"/>
        <v>0</v>
      </c>
      <c r="AB216" s="163">
        <f t="shared" si="63"/>
        <v>0</v>
      </c>
      <c r="AC216" s="163">
        <f t="shared" si="63"/>
        <v>0</v>
      </c>
      <c r="AD216" s="163">
        <f t="shared" si="63"/>
        <v>0</v>
      </c>
      <c r="AE216" s="163">
        <f t="shared" si="63"/>
        <v>0</v>
      </c>
      <c r="AF216" s="176">
        <f t="shared" si="63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R232" si="64">B217</f>
        <v>0</v>
      </c>
      <c r="D217" s="163">
        <f t="shared" si="64"/>
        <v>0</v>
      </c>
      <c r="E217" s="163">
        <f t="shared" si="64"/>
        <v>0</v>
      </c>
      <c r="F217" s="163">
        <f t="shared" si="64"/>
        <v>0</v>
      </c>
      <c r="G217" s="163">
        <f t="shared" si="64"/>
        <v>0</v>
      </c>
      <c r="H217" s="163">
        <f t="shared" si="64"/>
        <v>0</v>
      </c>
      <c r="I217" s="163">
        <f t="shared" si="64"/>
        <v>0</v>
      </c>
      <c r="J217" s="163">
        <f t="shared" si="64"/>
        <v>0</v>
      </c>
      <c r="K217" s="163">
        <f t="shared" si="64"/>
        <v>0</v>
      </c>
      <c r="L217" s="163">
        <f t="shared" si="64"/>
        <v>0</v>
      </c>
      <c r="M217" s="163">
        <f t="shared" si="56"/>
        <v>0</v>
      </c>
      <c r="N217" s="163">
        <f t="shared" si="56"/>
        <v>0</v>
      </c>
      <c r="O217" s="163">
        <f t="shared" si="56"/>
        <v>0</v>
      </c>
      <c r="P217" s="163">
        <f t="shared" si="56"/>
        <v>0</v>
      </c>
      <c r="Q217" s="163">
        <f t="shared" si="57"/>
        <v>0</v>
      </c>
      <c r="R217" s="163">
        <f t="shared" si="64"/>
        <v>0</v>
      </c>
      <c r="S217" s="163">
        <f t="shared" si="63"/>
        <v>0</v>
      </c>
      <c r="T217" s="163">
        <f t="shared" si="63"/>
        <v>0</v>
      </c>
      <c r="U217" s="163">
        <f t="shared" si="63"/>
        <v>0</v>
      </c>
      <c r="V217" s="163">
        <f t="shared" si="63"/>
        <v>0</v>
      </c>
      <c r="W217" s="163">
        <f t="shared" si="63"/>
        <v>0</v>
      </c>
      <c r="X217" s="163">
        <f t="shared" si="63"/>
        <v>0</v>
      </c>
      <c r="Y217" s="163">
        <f t="shared" si="63"/>
        <v>0</v>
      </c>
      <c r="Z217" s="163">
        <f t="shared" si="63"/>
        <v>0</v>
      </c>
      <c r="AA217" s="163">
        <f t="shared" si="63"/>
        <v>0</v>
      </c>
      <c r="AB217" s="163">
        <f t="shared" si="63"/>
        <v>0</v>
      </c>
      <c r="AC217" s="163">
        <f t="shared" si="63"/>
        <v>0</v>
      </c>
      <c r="AD217" s="163">
        <f t="shared" si="63"/>
        <v>0</v>
      </c>
      <c r="AE217" s="163">
        <f t="shared" si="63"/>
        <v>0</v>
      </c>
      <c r="AF217" s="176">
        <f t="shared" si="63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64"/>
        <v>0</v>
      </c>
      <c r="D218" s="163">
        <f t="shared" si="64"/>
        <v>0</v>
      </c>
      <c r="E218" s="163">
        <f t="shared" si="64"/>
        <v>0</v>
      </c>
      <c r="F218" s="163">
        <f t="shared" si="64"/>
        <v>0</v>
      </c>
      <c r="G218" s="163">
        <f t="shared" si="64"/>
        <v>0</v>
      </c>
      <c r="H218" s="163">
        <f t="shared" si="64"/>
        <v>0</v>
      </c>
      <c r="I218" s="163">
        <f t="shared" si="64"/>
        <v>0</v>
      </c>
      <c r="J218" s="163">
        <f t="shared" si="64"/>
        <v>0</v>
      </c>
      <c r="K218" s="163">
        <f t="shared" si="64"/>
        <v>0</v>
      </c>
      <c r="L218" s="163">
        <f t="shared" si="64"/>
        <v>0</v>
      </c>
      <c r="M218" s="163">
        <f t="shared" si="56"/>
        <v>0</v>
      </c>
      <c r="N218" s="163">
        <f t="shared" si="56"/>
        <v>0</v>
      </c>
      <c r="O218" s="163">
        <f t="shared" si="56"/>
        <v>0</v>
      </c>
      <c r="P218" s="163">
        <f t="shared" si="56"/>
        <v>0</v>
      </c>
      <c r="Q218" s="163">
        <f t="shared" si="57"/>
        <v>0</v>
      </c>
      <c r="R218" s="163">
        <f t="shared" si="64"/>
        <v>0</v>
      </c>
      <c r="S218" s="163">
        <f t="shared" si="63"/>
        <v>0</v>
      </c>
      <c r="T218" s="163">
        <f t="shared" si="63"/>
        <v>0</v>
      </c>
      <c r="U218" s="163">
        <f t="shared" si="63"/>
        <v>0</v>
      </c>
      <c r="V218" s="163">
        <f t="shared" si="63"/>
        <v>0</v>
      </c>
      <c r="W218" s="163">
        <f t="shared" si="63"/>
        <v>0</v>
      </c>
      <c r="X218" s="163">
        <f t="shared" si="63"/>
        <v>0</v>
      </c>
      <c r="Y218" s="163">
        <f t="shared" si="63"/>
        <v>0</v>
      </c>
      <c r="Z218" s="163">
        <f t="shared" si="63"/>
        <v>0</v>
      </c>
      <c r="AA218" s="163">
        <f t="shared" si="63"/>
        <v>0</v>
      </c>
      <c r="AB218" s="163">
        <f t="shared" si="63"/>
        <v>0</v>
      </c>
      <c r="AC218" s="163">
        <f t="shared" si="63"/>
        <v>0</v>
      </c>
      <c r="AD218" s="163">
        <f t="shared" si="63"/>
        <v>0</v>
      </c>
      <c r="AE218" s="163">
        <f t="shared" si="63"/>
        <v>0</v>
      </c>
      <c r="AF218" s="176">
        <f t="shared" si="63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64"/>
        <v>0</v>
      </c>
      <c r="D219" s="163">
        <f t="shared" si="64"/>
        <v>0</v>
      </c>
      <c r="E219" s="163">
        <f t="shared" si="64"/>
        <v>0</v>
      </c>
      <c r="F219" s="163">
        <f t="shared" si="64"/>
        <v>0</v>
      </c>
      <c r="G219" s="163">
        <f t="shared" si="64"/>
        <v>0</v>
      </c>
      <c r="H219" s="163">
        <f t="shared" si="64"/>
        <v>0</v>
      </c>
      <c r="I219" s="163">
        <f t="shared" si="64"/>
        <v>0</v>
      </c>
      <c r="J219" s="163">
        <f t="shared" si="64"/>
        <v>0</v>
      </c>
      <c r="K219" s="163">
        <f t="shared" si="64"/>
        <v>0</v>
      </c>
      <c r="L219" s="163">
        <f t="shared" si="64"/>
        <v>0</v>
      </c>
      <c r="M219" s="163">
        <f t="shared" si="56"/>
        <v>0</v>
      </c>
      <c r="N219" s="163">
        <f t="shared" si="56"/>
        <v>0</v>
      </c>
      <c r="O219" s="163">
        <f t="shared" si="56"/>
        <v>0</v>
      </c>
      <c r="P219" s="163">
        <f t="shared" si="56"/>
        <v>0</v>
      </c>
      <c r="Q219" s="163">
        <f t="shared" si="57"/>
        <v>0</v>
      </c>
      <c r="R219" s="163">
        <f t="shared" si="64"/>
        <v>0</v>
      </c>
      <c r="S219" s="163">
        <f t="shared" si="63"/>
        <v>0</v>
      </c>
      <c r="T219" s="163">
        <f t="shared" si="63"/>
        <v>0</v>
      </c>
      <c r="U219" s="163">
        <f t="shared" si="63"/>
        <v>0</v>
      </c>
      <c r="V219" s="163">
        <f t="shared" si="63"/>
        <v>0</v>
      </c>
      <c r="W219" s="163">
        <f t="shared" si="63"/>
        <v>0</v>
      </c>
      <c r="X219" s="163">
        <f t="shared" si="63"/>
        <v>0</v>
      </c>
      <c r="Y219" s="163">
        <f t="shared" si="63"/>
        <v>0</v>
      </c>
      <c r="Z219" s="163">
        <f t="shared" si="63"/>
        <v>0</v>
      </c>
      <c r="AA219" s="163">
        <f t="shared" si="63"/>
        <v>0</v>
      </c>
      <c r="AB219" s="163">
        <f t="shared" si="63"/>
        <v>0</v>
      </c>
      <c r="AC219" s="163">
        <f t="shared" si="63"/>
        <v>0</v>
      </c>
      <c r="AD219" s="163">
        <f t="shared" si="63"/>
        <v>0</v>
      </c>
      <c r="AE219" s="163">
        <f t="shared" si="63"/>
        <v>0</v>
      </c>
      <c r="AF219" s="176">
        <f t="shared" si="63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64"/>
        <v>0</v>
      </c>
      <c r="D220" s="163">
        <f t="shared" si="64"/>
        <v>0</v>
      </c>
      <c r="E220" s="163">
        <f t="shared" si="64"/>
        <v>0</v>
      </c>
      <c r="F220" s="163">
        <f t="shared" si="64"/>
        <v>0</v>
      </c>
      <c r="G220" s="163">
        <f t="shared" si="64"/>
        <v>0</v>
      </c>
      <c r="H220" s="163">
        <f t="shared" si="64"/>
        <v>0</v>
      </c>
      <c r="I220" s="163">
        <f t="shared" si="64"/>
        <v>0</v>
      </c>
      <c r="J220" s="163">
        <f t="shared" si="64"/>
        <v>0</v>
      </c>
      <c r="K220" s="163">
        <f t="shared" si="64"/>
        <v>0</v>
      </c>
      <c r="L220" s="163">
        <f t="shared" si="64"/>
        <v>0</v>
      </c>
      <c r="M220" s="163">
        <f t="shared" si="56"/>
        <v>0</v>
      </c>
      <c r="N220" s="163">
        <f t="shared" si="56"/>
        <v>0</v>
      </c>
      <c r="O220" s="163">
        <f t="shared" si="56"/>
        <v>0</v>
      </c>
      <c r="P220" s="163">
        <f t="shared" si="56"/>
        <v>0</v>
      </c>
      <c r="Q220" s="163">
        <f t="shared" si="57"/>
        <v>0</v>
      </c>
      <c r="R220" s="163">
        <f t="shared" si="64"/>
        <v>0</v>
      </c>
      <c r="S220" s="163">
        <f t="shared" si="63"/>
        <v>0</v>
      </c>
      <c r="T220" s="163">
        <f t="shared" si="63"/>
        <v>0</v>
      </c>
      <c r="U220" s="163">
        <f t="shared" si="63"/>
        <v>0</v>
      </c>
      <c r="V220" s="163">
        <f t="shared" si="63"/>
        <v>0</v>
      </c>
      <c r="W220" s="163">
        <f t="shared" si="63"/>
        <v>0</v>
      </c>
      <c r="X220" s="163">
        <f t="shared" si="63"/>
        <v>0</v>
      </c>
      <c r="Y220" s="163">
        <f t="shared" si="63"/>
        <v>0</v>
      </c>
      <c r="Z220" s="163">
        <f t="shared" si="63"/>
        <v>0</v>
      </c>
      <c r="AA220" s="163">
        <f t="shared" si="63"/>
        <v>0</v>
      </c>
      <c r="AB220" s="163">
        <f t="shared" si="63"/>
        <v>0</v>
      </c>
      <c r="AC220" s="163">
        <f t="shared" si="63"/>
        <v>0</v>
      </c>
      <c r="AD220" s="163">
        <f t="shared" si="63"/>
        <v>0</v>
      </c>
      <c r="AE220" s="163">
        <f t="shared" si="63"/>
        <v>0</v>
      </c>
      <c r="AF220" s="176">
        <f t="shared" si="63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64"/>
        <v>0</v>
      </c>
      <c r="D221" s="163">
        <f t="shared" si="64"/>
        <v>0</v>
      </c>
      <c r="E221" s="163">
        <f t="shared" si="64"/>
        <v>0</v>
      </c>
      <c r="F221" s="163">
        <f t="shared" si="64"/>
        <v>0</v>
      </c>
      <c r="G221" s="163">
        <f t="shared" si="64"/>
        <v>0</v>
      </c>
      <c r="H221" s="163">
        <f t="shared" si="64"/>
        <v>0</v>
      </c>
      <c r="I221" s="163">
        <f t="shared" si="64"/>
        <v>0</v>
      </c>
      <c r="J221" s="163">
        <f t="shared" si="64"/>
        <v>0</v>
      </c>
      <c r="K221" s="163">
        <f t="shared" si="64"/>
        <v>0</v>
      </c>
      <c r="L221" s="163">
        <f t="shared" si="64"/>
        <v>0</v>
      </c>
      <c r="M221" s="163">
        <f t="shared" si="56"/>
        <v>0</v>
      </c>
      <c r="N221" s="163">
        <f t="shared" si="56"/>
        <v>0</v>
      </c>
      <c r="O221" s="163">
        <f t="shared" si="56"/>
        <v>0</v>
      </c>
      <c r="P221" s="163">
        <f t="shared" si="56"/>
        <v>0</v>
      </c>
      <c r="Q221" s="163">
        <f t="shared" si="57"/>
        <v>0</v>
      </c>
      <c r="R221" s="163">
        <f t="shared" si="64"/>
        <v>0</v>
      </c>
      <c r="S221" s="163">
        <f t="shared" si="63"/>
        <v>0</v>
      </c>
      <c r="T221" s="163">
        <f t="shared" si="63"/>
        <v>0</v>
      </c>
      <c r="U221" s="163">
        <f t="shared" si="63"/>
        <v>0</v>
      </c>
      <c r="V221" s="163">
        <f t="shared" si="63"/>
        <v>0</v>
      </c>
      <c r="W221" s="163">
        <f t="shared" si="63"/>
        <v>0</v>
      </c>
      <c r="X221" s="163">
        <f t="shared" si="63"/>
        <v>0</v>
      </c>
      <c r="Y221" s="163">
        <f t="shared" si="63"/>
        <v>0</v>
      </c>
      <c r="Z221" s="163">
        <f t="shared" si="63"/>
        <v>0</v>
      </c>
      <c r="AA221" s="163">
        <f t="shared" si="63"/>
        <v>0</v>
      </c>
      <c r="AB221" s="163">
        <f t="shared" si="63"/>
        <v>0</v>
      </c>
      <c r="AC221" s="163">
        <f t="shared" si="63"/>
        <v>0</v>
      </c>
      <c r="AD221" s="163">
        <f t="shared" si="63"/>
        <v>0</v>
      </c>
      <c r="AE221" s="163">
        <f t="shared" si="63"/>
        <v>0</v>
      </c>
      <c r="AF221" s="176">
        <f t="shared" si="63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64"/>
        <v>0</v>
      </c>
      <c r="D222" s="163">
        <f t="shared" si="64"/>
        <v>0</v>
      </c>
      <c r="E222" s="163">
        <f t="shared" si="64"/>
        <v>0</v>
      </c>
      <c r="F222" s="163">
        <f t="shared" si="64"/>
        <v>0</v>
      </c>
      <c r="G222" s="163">
        <f t="shared" si="64"/>
        <v>0</v>
      </c>
      <c r="H222" s="163">
        <f t="shared" si="64"/>
        <v>0</v>
      </c>
      <c r="I222" s="163">
        <f t="shared" si="64"/>
        <v>0</v>
      </c>
      <c r="J222" s="163">
        <f t="shared" si="64"/>
        <v>0</v>
      </c>
      <c r="K222" s="163">
        <f t="shared" si="64"/>
        <v>0</v>
      </c>
      <c r="L222" s="163">
        <f t="shared" si="64"/>
        <v>0</v>
      </c>
      <c r="M222" s="163">
        <f t="shared" si="56"/>
        <v>0</v>
      </c>
      <c r="N222" s="163">
        <f t="shared" si="56"/>
        <v>0</v>
      </c>
      <c r="O222" s="163">
        <f t="shared" si="56"/>
        <v>0</v>
      </c>
      <c r="P222" s="163">
        <f t="shared" si="56"/>
        <v>0</v>
      </c>
      <c r="Q222" s="163">
        <f t="shared" si="57"/>
        <v>0</v>
      </c>
      <c r="R222" s="163">
        <f t="shared" si="64"/>
        <v>0</v>
      </c>
      <c r="S222" s="163">
        <f t="shared" si="63"/>
        <v>0</v>
      </c>
      <c r="T222" s="163">
        <f t="shared" si="63"/>
        <v>0</v>
      </c>
      <c r="U222" s="163">
        <f t="shared" si="63"/>
        <v>0</v>
      </c>
      <c r="V222" s="163">
        <f t="shared" si="63"/>
        <v>0</v>
      </c>
      <c r="W222" s="163">
        <f t="shared" si="63"/>
        <v>0</v>
      </c>
      <c r="X222" s="163">
        <f t="shared" si="63"/>
        <v>0</v>
      </c>
      <c r="Y222" s="163">
        <f t="shared" si="63"/>
        <v>0</v>
      </c>
      <c r="Z222" s="163">
        <f t="shared" si="63"/>
        <v>0</v>
      </c>
      <c r="AA222" s="163">
        <f t="shared" si="63"/>
        <v>0</v>
      </c>
      <c r="AB222" s="163">
        <f t="shared" si="63"/>
        <v>0</v>
      </c>
      <c r="AC222" s="163">
        <f t="shared" si="63"/>
        <v>0</v>
      </c>
      <c r="AD222" s="163">
        <f t="shared" si="63"/>
        <v>0</v>
      </c>
      <c r="AE222" s="163">
        <f t="shared" si="63"/>
        <v>0</v>
      </c>
      <c r="AF222" s="176">
        <f t="shared" si="63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64"/>
        <v>0</v>
      </c>
      <c r="D223" s="163">
        <f t="shared" si="64"/>
        <v>0</v>
      </c>
      <c r="E223" s="163">
        <f t="shared" si="64"/>
        <v>0</v>
      </c>
      <c r="F223" s="163">
        <f t="shared" si="64"/>
        <v>0</v>
      </c>
      <c r="G223" s="163">
        <f t="shared" si="64"/>
        <v>0</v>
      </c>
      <c r="H223" s="163">
        <f t="shared" si="64"/>
        <v>0</v>
      </c>
      <c r="I223" s="163">
        <f t="shared" si="64"/>
        <v>0</v>
      </c>
      <c r="J223" s="163">
        <f t="shared" si="64"/>
        <v>0</v>
      </c>
      <c r="K223" s="163">
        <f t="shared" si="64"/>
        <v>0</v>
      </c>
      <c r="L223" s="163">
        <f t="shared" si="64"/>
        <v>0</v>
      </c>
      <c r="M223" s="163">
        <f t="shared" si="56"/>
        <v>0</v>
      </c>
      <c r="N223" s="163">
        <f t="shared" si="56"/>
        <v>0</v>
      </c>
      <c r="O223" s="163">
        <f t="shared" si="56"/>
        <v>0</v>
      </c>
      <c r="P223" s="163">
        <f t="shared" si="56"/>
        <v>0</v>
      </c>
      <c r="Q223" s="163">
        <f t="shared" si="57"/>
        <v>0</v>
      </c>
      <c r="R223" s="163">
        <f t="shared" si="64"/>
        <v>0</v>
      </c>
      <c r="S223" s="163">
        <f t="shared" si="63"/>
        <v>0</v>
      </c>
      <c r="T223" s="163">
        <f t="shared" si="63"/>
        <v>0</v>
      </c>
      <c r="U223" s="163">
        <f t="shared" si="63"/>
        <v>0</v>
      </c>
      <c r="V223" s="163">
        <f t="shared" si="63"/>
        <v>0</v>
      </c>
      <c r="W223" s="163">
        <f t="shared" si="63"/>
        <v>0</v>
      </c>
      <c r="X223" s="163">
        <f t="shared" si="63"/>
        <v>0</v>
      </c>
      <c r="Y223" s="163">
        <f t="shared" si="63"/>
        <v>0</v>
      </c>
      <c r="Z223" s="163">
        <f t="shared" si="63"/>
        <v>0</v>
      </c>
      <c r="AA223" s="163">
        <f t="shared" si="63"/>
        <v>0</v>
      </c>
      <c r="AB223" s="163">
        <f t="shared" si="63"/>
        <v>0</v>
      </c>
      <c r="AC223" s="163">
        <f t="shared" si="63"/>
        <v>0</v>
      </c>
      <c r="AD223" s="163">
        <f t="shared" si="63"/>
        <v>0</v>
      </c>
      <c r="AE223" s="163">
        <f t="shared" si="63"/>
        <v>0</v>
      </c>
      <c r="AF223" s="176">
        <f t="shared" si="63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64"/>
        <v>0</v>
      </c>
      <c r="D224" s="163">
        <f t="shared" si="64"/>
        <v>0</v>
      </c>
      <c r="E224" s="163">
        <f t="shared" si="64"/>
        <v>0</v>
      </c>
      <c r="F224" s="163">
        <f t="shared" si="64"/>
        <v>0</v>
      </c>
      <c r="G224" s="163">
        <f t="shared" si="64"/>
        <v>0</v>
      </c>
      <c r="H224" s="163">
        <f t="shared" si="64"/>
        <v>0</v>
      </c>
      <c r="I224" s="163">
        <f t="shared" si="64"/>
        <v>0</v>
      </c>
      <c r="J224" s="163">
        <f t="shared" si="64"/>
        <v>0</v>
      </c>
      <c r="K224" s="163">
        <f t="shared" si="64"/>
        <v>0</v>
      </c>
      <c r="L224" s="163">
        <f t="shared" si="64"/>
        <v>0</v>
      </c>
      <c r="M224" s="163">
        <f t="shared" si="56"/>
        <v>0</v>
      </c>
      <c r="N224" s="163">
        <f t="shared" si="56"/>
        <v>0</v>
      </c>
      <c r="O224" s="163">
        <f t="shared" si="56"/>
        <v>0</v>
      </c>
      <c r="P224" s="163">
        <f t="shared" si="56"/>
        <v>0</v>
      </c>
      <c r="Q224" s="163">
        <f t="shared" si="57"/>
        <v>0</v>
      </c>
      <c r="R224" s="163">
        <f t="shared" si="64"/>
        <v>0</v>
      </c>
      <c r="S224" s="163">
        <f t="shared" si="63"/>
        <v>0</v>
      </c>
      <c r="T224" s="163">
        <f t="shared" si="63"/>
        <v>0</v>
      </c>
      <c r="U224" s="163">
        <f t="shared" si="63"/>
        <v>0</v>
      </c>
      <c r="V224" s="163">
        <f t="shared" si="63"/>
        <v>0</v>
      </c>
      <c r="W224" s="163">
        <f t="shared" si="63"/>
        <v>0</v>
      </c>
      <c r="X224" s="163">
        <f t="shared" si="63"/>
        <v>0</v>
      </c>
      <c r="Y224" s="163">
        <f t="shared" si="63"/>
        <v>0</v>
      </c>
      <c r="Z224" s="163">
        <f t="shared" si="63"/>
        <v>0</v>
      </c>
      <c r="AA224" s="163">
        <f t="shared" si="63"/>
        <v>0</v>
      </c>
      <c r="AB224" s="163">
        <f t="shared" si="63"/>
        <v>0</v>
      </c>
      <c r="AC224" s="163">
        <f t="shared" si="63"/>
        <v>0</v>
      </c>
      <c r="AD224" s="163">
        <f t="shared" si="63"/>
        <v>0</v>
      </c>
      <c r="AE224" s="163">
        <f t="shared" si="63"/>
        <v>0</v>
      </c>
      <c r="AF224" s="176">
        <f t="shared" si="63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64"/>
        <v>0</v>
      </c>
      <c r="D225" s="163">
        <f t="shared" si="64"/>
        <v>0</v>
      </c>
      <c r="E225" s="163">
        <f t="shared" si="64"/>
        <v>0</v>
      </c>
      <c r="F225" s="163">
        <f t="shared" si="64"/>
        <v>0</v>
      </c>
      <c r="G225" s="163">
        <f t="shared" si="64"/>
        <v>0</v>
      </c>
      <c r="H225" s="163">
        <f t="shared" si="64"/>
        <v>0</v>
      </c>
      <c r="I225" s="163">
        <f t="shared" si="64"/>
        <v>0</v>
      </c>
      <c r="J225" s="163">
        <f t="shared" si="64"/>
        <v>0</v>
      </c>
      <c r="K225" s="163">
        <f t="shared" si="64"/>
        <v>0</v>
      </c>
      <c r="L225" s="163">
        <f t="shared" si="64"/>
        <v>0</v>
      </c>
      <c r="M225" s="163">
        <f t="shared" si="56"/>
        <v>0</v>
      </c>
      <c r="N225" s="163">
        <f t="shared" si="56"/>
        <v>0</v>
      </c>
      <c r="O225" s="163">
        <f t="shared" si="56"/>
        <v>0</v>
      </c>
      <c r="P225" s="163">
        <f t="shared" si="56"/>
        <v>0</v>
      </c>
      <c r="Q225" s="163">
        <f t="shared" si="57"/>
        <v>0</v>
      </c>
      <c r="R225" s="163">
        <f t="shared" si="64"/>
        <v>0</v>
      </c>
      <c r="S225" s="163">
        <f t="shared" si="63"/>
        <v>0</v>
      </c>
      <c r="T225" s="163">
        <f t="shared" si="63"/>
        <v>0</v>
      </c>
      <c r="U225" s="163">
        <f t="shared" si="63"/>
        <v>0</v>
      </c>
      <c r="V225" s="163">
        <f t="shared" si="63"/>
        <v>0</v>
      </c>
      <c r="W225" s="163">
        <f t="shared" si="63"/>
        <v>0</v>
      </c>
      <c r="X225" s="163">
        <f t="shared" si="63"/>
        <v>0</v>
      </c>
      <c r="Y225" s="163">
        <f t="shared" si="63"/>
        <v>0</v>
      </c>
      <c r="Z225" s="163">
        <f t="shared" si="63"/>
        <v>0</v>
      </c>
      <c r="AA225" s="163">
        <f t="shared" si="63"/>
        <v>0</v>
      </c>
      <c r="AB225" s="163">
        <f t="shared" si="63"/>
        <v>0</v>
      </c>
      <c r="AC225" s="163">
        <f t="shared" si="63"/>
        <v>0</v>
      </c>
      <c r="AD225" s="163">
        <f t="shared" si="63"/>
        <v>0</v>
      </c>
      <c r="AE225" s="163">
        <f t="shared" si="63"/>
        <v>0</v>
      </c>
      <c r="AF225" s="176">
        <f t="shared" si="63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64"/>
        <v>0</v>
      </c>
      <c r="D226" s="163">
        <f t="shared" si="64"/>
        <v>0</v>
      </c>
      <c r="E226" s="163">
        <f t="shared" si="64"/>
        <v>0</v>
      </c>
      <c r="F226" s="163">
        <f t="shared" si="64"/>
        <v>0</v>
      </c>
      <c r="G226" s="163">
        <f t="shared" si="64"/>
        <v>0</v>
      </c>
      <c r="H226" s="163">
        <f t="shared" si="64"/>
        <v>0</v>
      </c>
      <c r="I226" s="163">
        <f t="shared" si="64"/>
        <v>0</v>
      </c>
      <c r="J226" s="163">
        <f t="shared" si="64"/>
        <v>0</v>
      </c>
      <c r="K226" s="163">
        <f t="shared" si="64"/>
        <v>0</v>
      </c>
      <c r="L226" s="163">
        <f t="shared" si="64"/>
        <v>0</v>
      </c>
      <c r="M226" s="163">
        <f t="shared" si="56"/>
        <v>0</v>
      </c>
      <c r="N226" s="163">
        <f t="shared" si="56"/>
        <v>0</v>
      </c>
      <c r="O226" s="163">
        <f t="shared" si="56"/>
        <v>0</v>
      </c>
      <c r="P226" s="163">
        <f t="shared" si="56"/>
        <v>0</v>
      </c>
      <c r="Q226" s="163">
        <f t="shared" si="57"/>
        <v>0</v>
      </c>
      <c r="R226" s="163">
        <f t="shared" si="64"/>
        <v>0</v>
      </c>
      <c r="S226" s="163">
        <f t="shared" si="63"/>
        <v>0</v>
      </c>
      <c r="T226" s="163">
        <f t="shared" si="63"/>
        <v>0</v>
      </c>
      <c r="U226" s="163">
        <f t="shared" si="63"/>
        <v>0</v>
      </c>
      <c r="V226" s="163">
        <f t="shared" si="63"/>
        <v>0</v>
      </c>
      <c r="W226" s="163">
        <f t="shared" si="63"/>
        <v>0</v>
      </c>
      <c r="X226" s="163">
        <f t="shared" si="63"/>
        <v>0</v>
      </c>
      <c r="Y226" s="163">
        <f t="shared" si="63"/>
        <v>0</v>
      </c>
      <c r="Z226" s="163">
        <f t="shared" si="63"/>
        <v>0</v>
      </c>
      <c r="AA226" s="163">
        <f t="shared" si="63"/>
        <v>0</v>
      </c>
      <c r="AB226" s="163">
        <f t="shared" si="63"/>
        <v>0</v>
      </c>
      <c r="AC226" s="163">
        <f t="shared" si="63"/>
        <v>0</v>
      </c>
      <c r="AD226" s="163">
        <f t="shared" si="63"/>
        <v>0</v>
      </c>
      <c r="AE226" s="163">
        <f t="shared" si="63"/>
        <v>0</v>
      </c>
      <c r="AF226" s="176">
        <f t="shared" si="63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64"/>
        <v>0</v>
      </c>
      <c r="D227" s="163">
        <f t="shared" si="64"/>
        <v>0</v>
      </c>
      <c r="E227" s="163">
        <f t="shared" si="64"/>
        <v>0</v>
      </c>
      <c r="F227" s="163">
        <f t="shared" si="64"/>
        <v>0</v>
      </c>
      <c r="G227" s="163">
        <f t="shared" si="64"/>
        <v>0</v>
      </c>
      <c r="H227" s="163">
        <f t="shared" si="64"/>
        <v>0</v>
      </c>
      <c r="I227" s="163">
        <f t="shared" si="64"/>
        <v>0</v>
      </c>
      <c r="J227" s="163">
        <f t="shared" si="64"/>
        <v>0</v>
      </c>
      <c r="K227" s="163">
        <f t="shared" si="64"/>
        <v>0</v>
      </c>
      <c r="L227" s="163">
        <f t="shared" si="64"/>
        <v>0</v>
      </c>
      <c r="M227" s="163">
        <f t="shared" si="56"/>
        <v>0</v>
      </c>
      <c r="N227" s="163">
        <f t="shared" si="56"/>
        <v>0</v>
      </c>
      <c r="O227" s="163">
        <f t="shared" si="56"/>
        <v>0</v>
      </c>
      <c r="P227" s="163">
        <f t="shared" si="56"/>
        <v>0</v>
      </c>
      <c r="Q227" s="163">
        <f t="shared" si="57"/>
        <v>0</v>
      </c>
      <c r="R227" s="163">
        <f t="shared" si="64"/>
        <v>0</v>
      </c>
      <c r="S227" s="163">
        <f t="shared" si="63"/>
        <v>0</v>
      </c>
      <c r="T227" s="163">
        <f t="shared" si="63"/>
        <v>0</v>
      </c>
      <c r="U227" s="163">
        <f t="shared" si="63"/>
        <v>0</v>
      </c>
      <c r="V227" s="163">
        <f t="shared" si="63"/>
        <v>0</v>
      </c>
      <c r="W227" s="163">
        <f t="shared" si="63"/>
        <v>0</v>
      </c>
      <c r="X227" s="163">
        <f t="shared" si="63"/>
        <v>0</v>
      </c>
      <c r="Y227" s="163">
        <f t="shared" si="63"/>
        <v>0</v>
      </c>
      <c r="Z227" s="163">
        <f t="shared" si="63"/>
        <v>0</v>
      </c>
      <c r="AA227" s="163">
        <f t="shared" si="63"/>
        <v>0</v>
      </c>
      <c r="AB227" s="163">
        <f t="shared" si="63"/>
        <v>0</v>
      </c>
      <c r="AC227" s="163">
        <f t="shared" si="63"/>
        <v>0</v>
      </c>
      <c r="AD227" s="163">
        <f t="shared" si="63"/>
        <v>0</v>
      </c>
      <c r="AE227" s="163">
        <f t="shared" si="63"/>
        <v>0</v>
      </c>
      <c r="AF227" s="176">
        <f t="shared" si="63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64"/>
        <v>0</v>
      </c>
      <c r="D228" s="163">
        <f t="shared" si="64"/>
        <v>0</v>
      </c>
      <c r="E228" s="163">
        <f t="shared" si="64"/>
        <v>0</v>
      </c>
      <c r="F228" s="163">
        <f t="shared" si="64"/>
        <v>0</v>
      </c>
      <c r="G228" s="163">
        <f t="shared" si="64"/>
        <v>0</v>
      </c>
      <c r="H228" s="163">
        <f t="shared" si="64"/>
        <v>0</v>
      </c>
      <c r="I228" s="163">
        <f t="shared" si="64"/>
        <v>0</v>
      </c>
      <c r="J228" s="163">
        <f t="shared" si="64"/>
        <v>0</v>
      </c>
      <c r="K228" s="163">
        <f t="shared" si="64"/>
        <v>0</v>
      </c>
      <c r="L228" s="163">
        <f t="shared" si="64"/>
        <v>0</v>
      </c>
      <c r="M228" s="163">
        <f t="shared" si="56"/>
        <v>0</v>
      </c>
      <c r="N228" s="163">
        <f t="shared" si="56"/>
        <v>0</v>
      </c>
      <c r="O228" s="163">
        <f t="shared" si="56"/>
        <v>0</v>
      </c>
      <c r="P228" s="163">
        <f t="shared" si="56"/>
        <v>0</v>
      </c>
      <c r="Q228" s="163">
        <f t="shared" si="57"/>
        <v>0</v>
      </c>
      <c r="R228" s="163">
        <f t="shared" si="64"/>
        <v>0</v>
      </c>
      <c r="S228" s="163">
        <f t="shared" si="63"/>
        <v>0</v>
      </c>
      <c r="T228" s="163">
        <f t="shared" si="63"/>
        <v>0</v>
      </c>
      <c r="U228" s="163">
        <f t="shared" si="63"/>
        <v>0</v>
      </c>
      <c r="V228" s="163">
        <f t="shared" si="63"/>
        <v>0</v>
      </c>
      <c r="W228" s="163">
        <f t="shared" si="63"/>
        <v>0</v>
      </c>
      <c r="X228" s="163">
        <f t="shared" si="63"/>
        <v>0</v>
      </c>
      <c r="Y228" s="163">
        <f t="shared" si="63"/>
        <v>0</v>
      </c>
      <c r="Z228" s="163">
        <f t="shared" si="63"/>
        <v>0</v>
      </c>
      <c r="AA228" s="163">
        <f t="shared" si="63"/>
        <v>0</v>
      </c>
      <c r="AB228" s="163">
        <f t="shared" si="63"/>
        <v>0</v>
      </c>
      <c r="AC228" s="163">
        <f t="shared" si="63"/>
        <v>0</v>
      </c>
      <c r="AD228" s="163">
        <f t="shared" si="63"/>
        <v>0</v>
      </c>
      <c r="AE228" s="163">
        <f t="shared" si="63"/>
        <v>0</v>
      </c>
      <c r="AF228" s="176">
        <f t="shared" si="63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64"/>
        <v>0</v>
      </c>
      <c r="D229" s="163">
        <f t="shared" si="64"/>
        <v>0</v>
      </c>
      <c r="E229" s="163">
        <f t="shared" si="64"/>
        <v>0</v>
      </c>
      <c r="F229" s="163">
        <f t="shared" si="64"/>
        <v>0</v>
      </c>
      <c r="G229" s="163">
        <f t="shared" si="64"/>
        <v>0</v>
      </c>
      <c r="H229" s="163">
        <f t="shared" si="64"/>
        <v>0</v>
      </c>
      <c r="I229" s="163">
        <f t="shared" si="64"/>
        <v>0</v>
      </c>
      <c r="J229" s="163">
        <f t="shared" si="64"/>
        <v>0</v>
      </c>
      <c r="K229" s="163">
        <f t="shared" si="64"/>
        <v>0</v>
      </c>
      <c r="L229" s="163">
        <f t="shared" si="64"/>
        <v>0</v>
      </c>
      <c r="M229" s="163">
        <f t="shared" si="56"/>
        <v>0</v>
      </c>
      <c r="N229" s="163">
        <f t="shared" si="56"/>
        <v>0</v>
      </c>
      <c r="O229" s="163">
        <f t="shared" si="56"/>
        <v>0</v>
      </c>
      <c r="P229" s="163">
        <f t="shared" si="56"/>
        <v>0</v>
      </c>
      <c r="Q229" s="163">
        <f t="shared" si="57"/>
        <v>0</v>
      </c>
      <c r="R229" s="163">
        <f t="shared" si="64"/>
        <v>0</v>
      </c>
      <c r="S229" s="163">
        <f t="shared" si="63"/>
        <v>0</v>
      </c>
      <c r="T229" s="163">
        <f t="shared" si="63"/>
        <v>0</v>
      </c>
      <c r="U229" s="163">
        <f t="shared" si="63"/>
        <v>0</v>
      </c>
      <c r="V229" s="163">
        <f t="shared" si="63"/>
        <v>0</v>
      </c>
      <c r="W229" s="163">
        <f t="shared" si="63"/>
        <v>0</v>
      </c>
      <c r="X229" s="163">
        <f t="shared" si="63"/>
        <v>0</v>
      </c>
      <c r="Y229" s="163">
        <f t="shared" si="63"/>
        <v>0</v>
      </c>
      <c r="Z229" s="163">
        <f t="shared" si="63"/>
        <v>0</v>
      </c>
      <c r="AA229" s="163">
        <f t="shared" si="63"/>
        <v>0</v>
      </c>
      <c r="AB229" s="163">
        <f t="shared" si="63"/>
        <v>0</v>
      </c>
      <c r="AC229" s="163">
        <f t="shared" si="63"/>
        <v>0</v>
      </c>
      <c r="AD229" s="163">
        <f t="shared" si="63"/>
        <v>0</v>
      </c>
      <c r="AE229" s="163">
        <f t="shared" si="63"/>
        <v>0</v>
      </c>
      <c r="AF229" s="176">
        <f t="shared" si="63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64"/>
        <v>0</v>
      </c>
      <c r="D230" s="163">
        <f t="shared" si="64"/>
        <v>0</v>
      </c>
      <c r="E230" s="163">
        <f t="shared" si="64"/>
        <v>0</v>
      </c>
      <c r="F230" s="163">
        <f t="shared" si="64"/>
        <v>0</v>
      </c>
      <c r="G230" s="163">
        <f t="shared" si="64"/>
        <v>0</v>
      </c>
      <c r="H230" s="163">
        <f t="shared" si="64"/>
        <v>0</v>
      </c>
      <c r="I230" s="163">
        <f t="shared" si="64"/>
        <v>0</v>
      </c>
      <c r="J230" s="163">
        <f t="shared" si="64"/>
        <v>0</v>
      </c>
      <c r="K230" s="163">
        <f t="shared" si="64"/>
        <v>0</v>
      </c>
      <c r="L230" s="163">
        <f t="shared" si="64"/>
        <v>0</v>
      </c>
      <c r="M230" s="163">
        <f t="shared" si="56"/>
        <v>0</v>
      </c>
      <c r="N230" s="163">
        <f t="shared" si="56"/>
        <v>0</v>
      </c>
      <c r="O230" s="163">
        <f t="shared" si="56"/>
        <v>0</v>
      </c>
      <c r="P230" s="163">
        <f t="shared" si="56"/>
        <v>0</v>
      </c>
      <c r="Q230" s="163">
        <f t="shared" si="57"/>
        <v>0</v>
      </c>
      <c r="R230" s="163">
        <f t="shared" si="64"/>
        <v>0</v>
      </c>
      <c r="S230" s="163">
        <f t="shared" si="63"/>
        <v>0</v>
      </c>
      <c r="T230" s="163">
        <f t="shared" si="63"/>
        <v>0</v>
      </c>
      <c r="U230" s="163">
        <f t="shared" si="63"/>
        <v>0</v>
      </c>
      <c r="V230" s="163">
        <f t="shared" si="63"/>
        <v>0</v>
      </c>
      <c r="W230" s="163">
        <f t="shared" si="63"/>
        <v>0</v>
      </c>
      <c r="X230" s="163">
        <f t="shared" si="63"/>
        <v>0</v>
      </c>
      <c r="Y230" s="163">
        <f t="shared" si="63"/>
        <v>0</v>
      </c>
      <c r="Z230" s="163">
        <f t="shared" si="63"/>
        <v>0</v>
      </c>
      <c r="AA230" s="163">
        <f t="shared" si="63"/>
        <v>0</v>
      </c>
      <c r="AB230" s="163">
        <f t="shared" si="63"/>
        <v>0</v>
      </c>
      <c r="AC230" s="163">
        <f t="shared" si="63"/>
        <v>0</v>
      </c>
      <c r="AD230" s="163">
        <f t="shared" si="63"/>
        <v>0</v>
      </c>
      <c r="AE230" s="163">
        <f t="shared" si="63"/>
        <v>0</v>
      </c>
      <c r="AF230" s="176">
        <f t="shared" si="63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64"/>
        <v>0</v>
      </c>
      <c r="D231" s="163">
        <f t="shared" si="64"/>
        <v>0</v>
      </c>
      <c r="E231" s="163">
        <f t="shared" si="64"/>
        <v>0</v>
      </c>
      <c r="F231" s="163">
        <f t="shared" si="64"/>
        <v>0</v>
      </c>
      <c r="G231" s="163">
        <f t="shared" si="64"/>
        <v>0</v>
      </c>
      <c r="H231" s="163">
        <f t="shared" si="64"/>
        <v>0</v>
      </c>
      <c r="I231" s="163">
        <f t="shared" si="64"/>
        <v>0</v>
      </c>
      <c r="J231" s="163">
        <f t="shared" si="64"/>
        <v>0</v>
      </c>
      <c r="K231" s="163">
        <f t="shared" si="64"/>
        <v>0</v>
      </c>
      <c r="L231" s="163">
        <f t="shared" si="64"/>
        <v>0</v>
      </c>
      <c r="M231" s="163">
        <f t="shared" si="56"/>
        <v>0</v>
      </c>
      <c r="N231" s="163">
        <f t="shared" si="56"/>
        <v>0</v>
      </c>
      <c r="O231" s="163">
        <f t="shared" si="56"/>
        <v>0</v>
      </c>
      <c r="P231" s="163">
        <f t="shared" si="56"/>
        <v>0</v>
      </c>
      <c r="Q231" s="163">
        <f t="shared" si="57"/>
        <v>0</v>
      </c>
      <c r="R231" s="163">
        <f t="shared" si="64"/>
        <v>0</v>
      </c>
      <c r="S231" s="163">
        <f t="shared" si="63"/>
        <v>0</v>
      </c>
      <c r="T231" s="163">
        <f t="shared" si="63"/>
        <v>0</v>
      </c>
      <c r="U231" s="163">
        <f t="shared" si="63"/>
        <v>0</v>
      </c>
      <c r="V231" s="163">
        <f t="shared" si="63"/>
        <v>0</v>
      </c>
      <c r="W231" s="163">
        <f t="shared" si="63"/>
        <v>0</v>
      </c>
      <c r="X231" s="163">
        <f t="shared" si="63"/>
        <v>0</v>
      </c>
      <c r="Y231" s="163">
        <f t="shared" si="63"/>
        <v>0</v>
      </c>
      <c r="Z231" s="163">
        <f t="shared" si="63"/>
        <v>0</v>
      </c>
      <c r="AA231" s="163">
        <f t="shared" si="63"/>
        <v>0</v>
      </c>
      <c r="AB231" s="163">
        <f t="shared" si="63"/>
        <v>0</v>
      </c>
      <c r="AC231" s="163">
        <f t="shared" si="63"/>
        <v>0</v>
      </c>
      <c r="AD231" s="163">
        <f t="shared" si="63"/>
        <v>0</v>
      </c>
      <c r="AE231" s="163">
        <f t="shared" si="63"/>
        <v>0</v>
      </c>
      <c r="AF231" s="176">
        <f t="shared" si="63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64"/>
        <v>0</v>
      </c>
      <c r="D232" s="163">
        <f t="shared" si="64"/>
        <v>0</v>
      </c>
      <c r="E232" s="163">
        <f t="shared" si="64"/>
        <v>0</v>
      </c>
      <c r="F232" s="163">
        <f t="shared" si="64"/>
        <v>0</v>
      </c>
      <c r="G232" s="163">
        <f t="shared" si="64"/>
        <v>0</v>
      </c>
      <c r="H232" s="163">
        <f t="shared" si="64"/>
        <v>0</v>
      </c>
      <c r="I232" s="163">
        <f t="shared" si="64"/>
        <v>0</v>
      </c>
      <c r="J232" s="163">
        <f t="shared" si="64"/>
        <v>0</v>
      </c>
      <c r="K232" s="163">
        <f t="shared" si="64"/>
        <v>0</v>
      </c>
      <c r="L232" s="163">
        <f t="shared" si="64"/>
        <v>0</v>
      </c>
      <c r="M232" s="163">
        <f t="shared" si="56"/>
        <v>0</v>
      </c>
      <c r="N232" s="163">
        <f t="shared" si="56"/>
        <v>0</v>
      </c>
      <c r="O232" s="163">
        <f t="shared" si="56"/>
        <v>0</v>
      </c>
      <c r="P232" s="163">
        <f>O232</f>
        <v>0</v>
      </c>
      <c r="Q232" s="163">
        <f>P232</f>
        <v>0</v>
      </c>
      <c r="R232" s="163">
        <f t="shared" ref="R232:AF247" si="65">Q232</f>
        <v>0</v>
      </c>
      <c r="S232" s="163">
        <f t="shared" si="65"/>
        <v>0</v>
      </c>
      <c r="T232" s="163">
        <f t="shared" si="65"/>
        <v>0</v>
      </c>
      <c r="U232" s="163">
        <f t="shared" si="65"/>
        <v>0</v>
      </c>
      <c r="V232" s="163">
        <f t="shared" si="65"/>
        <v>0</v>
      </c>
      <c r="W232" s="163">
        <f t="shared" si="65"/>
        <v>0</v>
      </c>
      <c r="X232" s="163">
        <f t="shared" si="65"/>
        <v>0</v>
      </c>
      <c r="Y232" s="163">
        <f t="shared" si="65"/>
        <v>0</v>
      </c>
      <c r="Z232" s="163">
        <f t="shared" si="65"/>
        <v>0</v>
      </c>
      <c r="AA232" s="163">
        <f t="shared" si="65"/>
        <v>0</v>
      </c>
      <c r="AB232" s="163">
        <f t="shared" si="65"/>
        <v>0</v>
      </c>
      <c r="AC232" s="163">
        <f t="shared" si="65"/>
        <v>0</v>
      </c>
      <c r="AD232" s="163">
        <f t="shared" si="65"/>
        <v>0</v>
      </c>
      <c r="AE232" s="163">
        <f t="shared" si="65"/>
        <v>0</v>
      </c>
      <c r="AF232" s="176">
        <f t="shared" si="65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R248" si="66">B233</f>
        <v>0</v>
      </c>
      <c r="D233" s="163">
        <f t="shared" si="66"/>
        <v>0</v>
      </c>
      <c r="E233" s="163">
        <f t="shared" si="66"/>
        <v>0</v>
      </c>
      <c r="F233" s="163">
        <f t="shared" si="66"/>
        <v>0</v>
      </c>
      <c r="G233" s="163">
        <f t="shared" si="66"/>
        <v>0</v>
      </c>
      <c r="H233" s="163">
        <f t="shared" si="66"/>
        <v>0</v>
      </c>
      <c r="I233" s="163">
        <f t="shared" si="66"/>
        <v>0</v>
      </c>
      <c r="J233" s="163">
        <f t="shared" si="66"/>
        <v>0</v>
      </c>
      <c r="K233" s="163">
        <f t="shared" si="66"/>
        <v>0</v>
      </c>
      <c r="L233" s="163">
        <f t="shared" si="66"/>
        <v>0</v>
      </c>
      <c r="M233" s="163">
        <f t="shared" ref="M233:Q264" si="67">L233</f>
        <v>0</v>
      </c>
      <c r="N233" s="163">
        <f t="shared" si="67"/>
        <v>0</v>
      </c>
      <c r="O233" s="163">
        <f t="shared" si="67"/>
        <v>0</v>
      </c>
      <c r="P233" s="163">
        <f t="shared" si="67"/>
        <v>0</v>
      </c>
      <c r="Q233" s="163">
        <f t="shared" si="67"/>
        <v>0</v>
      </c>
      <c r="R233" s="163">
        <f t="shared" si="66"/>
        <v>0</v>
      </c>
      <c r="S233" s="163">
        <f t="shared" si="65"/>
        <v>0</v>
      </c>
      <c r="T233" s="163">
        <f t="shared" si="65"/>
        <v>0</v>
      </c>
      <c r="U233" s="163">
        <f t="shared" si="65"/>
        <v>0</v>
      </c>
      <c r="V233" s="163">
        <f t="shared" si="65"/>
        <v>0</v>
      </c>
      <c r="W233" s="163">
        <f t="shared" si="65"/>
        <v>0</v>
      </c>
      <c r="X233" s="163">
        <f t="shared" si="65"/>
        <v>0</v>
      </c>
      <c r="Y233" s="163">
        <f t="shared" si="65"/>
        <v>0</v>
      </c>
      <c r="Z233" s="163">
        <f t="shared" si="65"/>
        <v>0</v>
      </c>
      <c r="AA233" s="163">
        <f t="shared" si="65"/>
        <v>0</v>
      </c>
      <c r="AB233" s="163">
        <f t="shared" si="65"/>
        <v>0</v>
      </c>
      <c r="AC233" s="163">
        <f t="shared" si="65"/>
        <v>0</v>
      </c>
      <c r="AD233" s="163">
        <f t="shared" si="65"/>
        <v>0</v>
      </c>
      <c r="AE233" s="163">
        <f t="shared" si="65"/>
        <v>0</v>
      </c>
      <c r="AF233" s="176">
        <f t="shared" si="65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66"/>
        <v>0</v>
      </c>
      <c r="D234" s="163">
        <f t="shared" si="66"/>
        <v>0</v>
      </c>
      <c r="E234" s="163">
        <f t="shared" si="66"/>
        <v>0</v>
      </c>
      <c r="F234" s="163">
        <f t="shared" si="66"/>
        <v>0</v>
      </c>
      <c r="G234" s="163">
        <f t="shared" si="66"/>
        <v>0</v>
      </c>
      <c r="H234" s="163">
        <f t="shared" si="66"/>
        <v>0</v>
      </c>
      <c r="I234" s="163">
        <f t="shared" si="66"/>
        <v>0</v>
      </c>
      <c r="J234" s="163">
        <f t="shared" si="66"/>
        <v>0</v>
      </c>
      <c r="K234" s="163">
        <f t="shared" si="66"/>
        <v>0</v>
      </c>
      <c r="L234" s="163">
        <f t="shared" si="66"/>
        <v>0</v>
      </c>
      <c r="M234" s="163">
        <f t="shared" si="67"/>
        <v>0</v>
      </c>
      <c r="N234" s="163">
        <f t="shared" si="67"/>
        <v>0</v>
      </c>
      <c r="O234" s="163">
        <f t="shared" si="67"/>
        <v>0</v>
      </c>
      <c r="P234" s="163">
        <f t="shared" si="67"/>
        <v>0</v>
      </c>
      <c r="Q234" s="163">
        <f t="shared" si="67"/>
        <v>0</v>
      </c>
      <c r="R234" s="163">
        <f t="shared" si="66"/>
        <v>0</v>
      </c>
      <c r="S234" s="163">
        <f t="shared" si="65"/>
        <v>0</v>
      </c>
      <c r="T234" s="163">
        <f t="shared" si="65"/>
        <v>0</v>
      </c>
      <c r="U234" s="163">
        <f t="shared" si="65"/>
        <v>0</v>
      </c>
      <c r="V234" s="163">
        <f t="shared" si="65"/>
        <v>0</v>
      </c>
      <c r="W234" s="163">
        <f t="shared" si="65"/>
        <v>0</v>
      </c>
      <c r="X234" s="163">
        <f t="shared" si="65"/>
        <v>0</v>
      </c>
      <c r="Y234" s="163">
        <f t="shared" si="65"/>
        <v>0</v>
      </c>
      <c r="Z234" s="163">
        <f t="shared" si="65"/>
        <v>0</v>
      </c>
      <c r="AA234" s="163">
        <f t="shared" si="65"/>
        <v>0</v>
      </c>
      <c r="AB234" s="163">
        <f t="shared" si="65"/>
        <v>0</v>
      </c>
      <c r="AC234" s="163">
        <f t="shared" si="65"/>
        <v>0</v>
      </c>
      <c r="AD234" s="163">
        <f t="shared" si="65"/>
        <v>0</v>
      </c>
      <c r="AE234" s="163">
        <f t="shared" si="65"/>
        <v>0</v>
      </c>
      <c r="AF234" s="176">
        <f t="shared" si="65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66"/>
        <v>0</v>
      </c>
      <c r="D235" s="163">
        <f t="shared" si="66"/>
        <v>0</v>
      </c>
      <c r="E235" s="163">
        <f t="shared" si="66"/>
        <v>0</v>
      </c>
      <c r="F235" s="163">
        <f t="shared" si="66"/>
        <v>0</v>
      </c>
      <c r="G235" s="163">
        <f t="shared" si="66"/>
        <v>0</v>
      </c>
      <c r="H235" s="163">
        <f t="shared" si="66"/>
        <v>0</v>
      </c>
      <c r="I235" s="163">
        <f t="shared" si="66"/>
        <v>0</v>
      </c>
      <c r="J235" s="163">
        <f t="shared" si="66"/>
        <v>0</v>
      </c>
      <c r="K235" s="163">
        <f t="shared" si="66"/>
        <v>0</v>
      </c>
      <c r="L235" s="163">
        <f t="shared" si="66"/>
        <v>0</v>
      </c>
      <c r="M235" s="163">
        <f t="shared" si="67"/>
        <v>0</v>
      </c>
      <c r="N235" s="163">
        <f t="shared" si="67"/>
        <v>0</v>
      </c>
      <c r="O235" s="163">
        <f t="shared" si="67"/>
        <v>0</v>
      </c>
      <c r="P235" s="163">
        <f t="shared" si="67"/>
        <v>0</v>
      </c>
      <c r="Q235" s="163">
        <f t="shared" si="67"/>
        <v>0</v>
      </c>
      <c r="R235" s="163">
        <f t="shared" si="66"/>
        <v>0</v>
      </c>
      <c r="S235" s="163">
        <f t="shared" si="65"/>
        <v>0</v>
      </c>
      <c r="T235" s="163">
        <f t="shared" si="65"/>
        <v>0</v>
      </c>
      <c r="U235" s="163">
        <f t="shared" si="65"/>
        <v>0</v>
      </c>
      <c r="V235" s="163">
        <f t="shared" si="65"/>
        <v>0</v>
      </c>
      <c r="W235" s="163">
        <f t="shared" si="65"/>
        <v>0</v>
      </c>
      <c r="X235" s="163">
        <f t="shared" si="65"/>
        <v>0</v>
      </c>
      <c r="Y235" s="163">
        <f t="shared" si="65"/>
        <v>0</v>
      </c>
      <c r="Z235" s="163">
        <f t="shared" si="65"/>
        <v>0</v>
      </c>
      <c r="AA235" s="163">
        <f t="shared" si="65"/>
        <v>0</v>
      </c>
      <c r="AB235" s="163">
        <f t="shared" si="65"/>
        <v>0</v>
      </c>
      <c r="AC235" s="163">
        <f t="shared" si="65"/>
        <v>0</v>
      </c>
      <c r="AD235" s="163">
        <f t="shared" si="65"/>
        <v>0</v>
      </c>
      <c r="AE235" s="163">
        <f t="shared" si="65"/>
        <v>0</v>
      </c>
      <c r="AF235" s="176">
        <f t="shared" si="65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66"/>
        <v>0</v>
      </c>
      <c r="D236" s="163">
        <f t="shared" si="66"/>
        <v>0</v>
      </c>
      <c r="E236" s="163">
        <f t="shared" si="66"/>
        <v>0</v>
      </c>
      <c r="F236" s="163">
        <f t="shared" si="66"/>
        <v>0</v>
      </c>
      <c r="G236" s="163">
        <f t="shared" si="66"/>
        <v>0</v>
      </c>
      <c r="H236" s="163">
        <f t="shared" si="66"/>
        <v>0</v>
      </c>
      <c r="I236" s="163">
        <f t="shared" si="66"/>
        <v>0</v>
      </c>
      <c r="J236" s="163">
        <f t="shared" si="66"/>
        <v>0</v>
      </c>
      <c r="K236" s="163">
        <f t="shared" si="66"/>
        <v>0</v>
      </c>
      <c r="L236" s="163">
        <f t="shared" si="66"/>
        <v>0</v>
      </c>
      <c r="M236" s="163">
        <f t="shared" si="67"/>
        <v>0</v>
      </c>
      <c r="N236" s="163">
        <f t="shared" si="67"/>
        <v>0</v>
      </c>
      <c r="O236" s="163">
        <f t="shared" si="67"/>
        <v>0</v>
      </c>
      <c r="P236" s="163">
        <f t="shared" si="67"/>
        <v>0</v>
      </c>
      <c r="Q236" s="163">
        <f t="shared" si="67"/>
        <v>0</v>
      </c>
      <c r="R236" s="163">
        <f t="shared" si="66"/>
        <v>0</v>
      </c>
      <c r="S236" s="163">
        <f t="shared" si="65"/>
        <v>0</v>
      </c>
      <c r="T236" s="163">
        <f t="shared" si="65"/>
        <v>0</v>
      </c>
      <c r="U236" s="163">
        <f t="shared" si="65"/>
        <v>0</v>
      </c>
      <c r="V236" s="163">
        <f t="shared" si="65"/>
        <v>0</v>
      </c>
      <c r="W236" s="163">
        <f t="shared" si="65"/>
        <v>0</v>
      </c>
      <c r="X236" s="163">
        <f t="shared" si="65"/>
        <v>0</v>
      </c>
      <c r="Y236" s="163">
        <f t="shared" si="65"/>
        <v>0</v>
      </c>
      <c r="Z236" s="163">
        <f t="shared" si="65"/>
        <v>0</v>
      </c>
      <c r="AA236" s="163">
        <f t="shared" si="65"/>
        <v>0</v>
      </c>
      <c r="AB236" s="163">
        <f t="shared" si="65"/>
        <v>0</v>
      </c>
      <c r="AC236" s="163">
        <f t="shared" si="65"/>
        <v>0</v>
      </c>
      <c r="AD236" s="163">
        <f t="shared" si="65"/>
        <v>0</v>
      </c>
      <c r="AE236" s="163">
        <f t="shared" si="65"/>
        <v>0</v>
      </c>
      <c r="AF236" s="176">
        <f t="shared" si="65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66"/>
        <v>0</v>
      </c>
      <c r="D237" s="163">
        <f t="shared" si="66"/>
        <v>0</v>
      </c>
      <c r="E237" s="163">
        <f t="shared" si="66"/>
        <v>0</v>
      </c>
      <c r="F237" s="163">
        <f t="shared" si="66"/>
        <v>0</v>
      </c>
      <c r="G237" s="163">
        <f t="shared" si="66"/>
        <v>0</v>
      </c>
      <c r="H237" s="163">
        <f t="shared" si="66"/>
        <v>0</v>
      </c>
      <c r="I237" s="163">
        <f t="shared" si="66"/>
        <v>0</v>
      </c>
      <c r="J237" s="163">
        <f t="shared" si="66"/>
        <v>0</v>
      </c>
      <c r="K237" s="163">
        <f t="shared" si="66"/>
        <v>0</v>
      </c>
      <c r="L237" s="163">
        <f t="shared" si="66"/>
        <v>0</v>
      </c>
      <c r="M237" s="163">
        <f t="shared" si="67"/>
        <v>0</v>
      </c>
      <c r="N237" s="163">
        <f t="shared" si="67"/>
        <v>0</v>
      </c>
      <c r="O237" s="163">
        <f t="shared" si="67"/>
        <v>0</v>
      </c>
      <c r="P237" s="163">
        <f t="shared" si="67"/>
        <v>0</v>
      </c>
      <c r="Q237" s="163">
        <f t="shared" si="67"/>
        <v>0</v>
      </c>
      <c r="R237" s="163">
        <f t="shared" si="66"/>
        <v>0</v>
      </c>
      <c r="S237" s="163">
        <f t="shared" si="65"/>
        <v>0</v>
      </c>
      <c r="T237" s="163">
        <f t="shared" si="65"/>
        <v>0</v>
      </c>
      <c r="U237" s="163">
        <f t="shared" si="65"/>
        <v>0</v>
      </c>
      <c r="V237" s="163">
        <f t="shared" si="65"/>
        <v>0</v>
      </c>
      <c r="W237" s="163">
        <f t="shared" si="65"/>
        <v>0</v>
      </c>
      <c r="X237" s="163">
        <f t="shared" si="65"/>
        <v>0</v>
      </c>
      <c r="Y237" s="163">
        <f t="shared" si="65"/>
        <v>0</v>
      </c>
      <c r="Z237" s="163">
        <f t="shared" si="65"/>
        <v>0</v>
      </c>
      <c r="AA237" s="163">
        <f t="shared" si="65"/>
        <v>0</v>
      </c>
      <c r="AB237" s="163">
        <f t="shared" si="65"/>
        <v>0</v>
      </c>
      <c r="AC237" s="163">
        <f t="shared" si="65"/>
        <v>0</v>
      </c>
      <c r="AD237" s="163">
        <f t="shared" si="65"/>
        <v>0</v>
      </c>
      <c r="AE237" s="163">
        <f t="shared" si="65"/>
        <v>0</v>
      </c>
      <c r="AF237" s="176">
        <f t="shared" si="65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66"/>
        <v>0</v>
      </c>
      <c r="D238" s="163">
        <f t="shared" si="66"/>
        <v>0</v>
      </c>
      <c r="E238" s="163">
        <f t="shared" si="66"/>
        <v>0</v>
      </c>
      <c r="F238" s="163">
        <f t="shared" si="66"/>
        <v>0</v>
      </c>
      <c r="G238" s="163">
        <f t="shared" si="66"/>
        <v>0</v>
      </c>
      <c r="H238" s="163">
        <f t="shared" si="66"/>
        <v>0</v>
      </c>
      <c r="I238" s="163">
        <f t="shared" si="66"/>
        <v>0</v>
      </c>
      <c r="J238" s="163">
        <f t="shared" si="66"/>
        <v>0</v>
      </c>
      <c r="K238" s="163">
        <f t="shared" si="66"/>
        <v>0</v>
      </c>
      <c r="L238" s="163">
        <f t="shared" si="66"/>
        <v>0</v>
      </c>
      <c r="M238" s="163">
        <f t="shared" si="67"/>
        <v>0</v>
      </c>
      <c r="N238" s="163">
        <f t="shared" si="67"/>
        <v>0</v>
      </c>
      <c r="O238" s="163">
        <f t="shared" si="67"/>
        <v>0</v>
      </c>
      <c r="P238" s="163">
        <f t="shared" si="67"/>
        <v>0</v>
      </c>
      <c r="Q238" s="163">
        <f t="shared" si="67"/>
        <v>0</v>
      </c>
      <c r="R238" s="163">
        <f t="shared" si="66"/>
        <v>0</v>
      </c>
      <c r="S238" s="163">
        <f t="shared" si="65"/>
        <v>0</v>
      </c>
      <c r="T238" s="163">
        <f t="shared" si="65"/>
        <v>0</v>
      </c>
      <c r="U238" s="163">
        <f t="shared" si="65"/>
        <v>0</v>
      </c>
      <c r="V238" s="163">
        <f t="shared" si="65"/>
        <v>0</v>
      </c>
      <c r="W238" s="163">
        <f t="shared" si="65"/>
        <v>0</v>
      </c>
      <c r="X238" s="163">
        <f t="shared" si="65"/>
        <v>0</v>
      </c>
      <c r="Y238" s="163">
        <f t="shared" si="65"/>
        <v>0</v>
      </c>
      <c r="Z238" s="163">
        <f t="shared" si="65"/>
        <v>0</v>
      </c>
      <c r="AA238" s="163">
        <f t="shared" si="65"/>
        <v>0</v>
      </c>
      <c r="AB238" s="163">
        <f t="shared" si="65"/>
        <v>0</v>
      </c>
      <c r="AC238" s="163">
        <f t="shared" si="65"/>
        <v>0</v>
      </c>
      <c r="AD238" s="163">
        <f t="shared" si="65"/>
        <v>0</v>
      </c>
      <c r="AE238" s="163">
        <f t="shared" si="65"/>
        <v>0</v>
      </c>
      <c r="AF238" s="176">
        <f t="shared" si="65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66"/>
        <v>0</v>
      </c>
      <c r="D239" s="163">
        <f t="shared" si="66"/>
        <v>0</v>
      </c>
      <c r="E239" s="163">
        <f t="shared" si="66"/>
        <v>0</v>
      </c>
      <c r="F239" s="163">
        <f t="shared" si="66"/>
        <v>0</v>
      </c>
      <c r="G239" s="163">
        <f t="shared" si="66"/>
        <v>0</v>
      </c>
      <c r="H239" s="163">
        <f t="shared" si="66"/>
        <v>0</v>
      </c>
      <c r="I239" s="163">
        <f t="shared" si="66"/>
        <v>0</v>
      </c>
      <c r="J239" s="163">
        <f t="shared" si="66"/>
        <v>0</v>
      </c>
      <c r="K239" s="163">
        <f t="shared" si="66"/>
        <v>0</v>
      </c>
      <c r="L239" s="163">
        <f t="shared" si="66"/>
        <v>0</v>
      </c>
      <c r="M239" s="163">
        <f t="shared" si="67"/>
        <v>0</v>
      </c>
      <c r="N239" s="163">
        <f t="shared" si="67"/>
        <v>0</v>
      </c>
      <c r="O239" s="163">
        <f t="shared" si="67"/>
        <v>0</v>
      </c>
      <c r="P239" s="163">
        <f t="shared" si="67"/>
        <v>0</v>
      </c>
      <c r="Q239" s="163">
        <f t="shared" si="67"/>
        <v>0</v>
      </c>
      <c r="R239" s="163">
        <f t="shared" si="66"/>
        <v>0</v>
      </c>
      <c r="S239" s="163">
        <f t="shared" si="65"/>
        <v>0</v>
      </c>
      <c r="T239" s="163">
        <f t="shared" si="65"/>
        <v>0</v>
      </c>
      <c r="U239" s="163">
        <f t="shared" si="65"/>
        <v>0</v>
      </c>
      <c r="V239" s="163">
        <f t="shared" si="65"/>
        <v>0</v>
      </c>
      <c r="W239" s="163">
        <f t="shared" si="65"/>
        <v>0</v>
      </c>
      <c r="X239" s="163">
        <f t="shared" si="65"/>
        <v>0</v>
      </c>
      <c r="Y239" s="163">
        <f t="shared" si="65"/>
        <v>0</v>
      </c>
      <c r="Z239" s="163">
        <f t="shared" si="65"/>
        <v>0</v>
      </c>
      <c r="AA239" s="163">
        <f t="shared" si="65"/>
        <v>0</v>
      </c>
      <c r="AB239" s="163">
        <f t="shared" si="65"/>
        <v>0</v>
      </c>
      <c r="AC239" s="163">
        <f t="shared" si="65"/>
        <v>0</v>
      </c>
      <c r="AD239" s="163">
        <f t="shared" si="65"/>
        <v>0</v>
      </c>
      <c r="AE239" s="163">
        <f t="shared" si="65"/>
        <v>0</v>
      </c>
      <c r="AF239" s="176">
        <f t="shared" si="65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66"/>
        <v>0</v>
      </c>
      <c r="D240" s="163">
        <f t="shared" si="66"/>
        <v>0</v>
      </c>
      <c r="E240" s="163">
        <f t="shared" si="66"/>
        <v>0</v>
      </c>
      <c r="F240" s="163">
        <f t="shared" si="66"/>
        <v>0</v>
      </c>
      <c r="G240" s="163">
        <f t="shared" si="66"/>
        <v>0</v>
      </c>
      <c r="H240" s="163">
        <f t="shared" si="66"/>
        <v>0</v>
      </c>
      <c r="I240" s="163">
        <f t="shared" si="66"/>
        <v>0</v>
      </c>
      <c r="J240" s="163">
        <f t="shared" si="66"/>
        <v>0</v>
      </c>
      <c r="K240" s="163">
        <f t="shared" si="66"/>
        <v>0</v>
      </c>
      <c r="L240" s="163">
        <f t="shared" si="66"/>
        <v>0</v>
      </c>
      <c r="M240" s="163">
        <f t="shared" si="67"/>
        <v>0</v>
      </c>
      <c r="N240" s="163">
        <f t="shared" si="67"/>
        <v>0</v>
      </c>
      <c r="O240" s="163">
        <f t="shared" si="67"/>
        <v>0</v>
      </c>
      <c r="P240" s="163">
        <f t="shared" si="67"/>
        <v>0</v>
      </c>
      <c r="Q240" s="163">
        <f t="shared" si="67"/>
        <v>0</v>
      </c>
      <c r="R240" s="163">
        <f t="shared" si="66"/>
        <v>0</v>
      </c>
      <c r="S240" s="163">
        <f t="shared" si="65"/>
        <v>0</v>
      </c>
      <c r="T240" s="163">
        <f t="shared" si="65"/>
        <v>0</v>
      </c>
      <c r="U240" s="163">
        <f t="shared" si="65"/>
        <v>0</v>
      </c>
      <c r="V240" s="163">
        <f t="shared" si="65"/>
        <v>0</v>
      </c>
      <c r="W240" s="163">
        <f t="shared" si="65"/>
        <v>0</v>
      </c>
      <c r="X240" s="163">
        <f t="shared" si="65"/>
        <v>0</v>
      </c>
      <c r="Y240" s="163">
        <f t="shared" si="65"/>
        <v>0</v>
      </c>
      <c r="Z240" s="163">
        <f t="shared" si="65"/>
        <v>0</v>
      </c>
      <c r="AA240" s="163">
        <f t="shared" si="65"/>
        <v>0</v>
      </c>
      <c r="AB240" s="163">
        <f t="shared" si="65"/>
        <v>0</v>
      </c>
      <c r="AC240" s="163">
        <f t="shared" si="65"/>
        <v>0</v>
      </c>
      <c r="AD240" s="163">
        <f t="shared" si="65"/>
        <v>0</v>
      </c>
      <c r="AE240" s="163">
        <f t="shared" si="65"/>
        <v>0</v>
      </c>
      <c r="AF240" s="176">
        <f t="shared" si="65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66"/>
        <v>0</v>
      </c>
      <c r="D241" s="163">
        <f t="shared" si="66"/>
        <v>0</v>
      </c>
      <c r="E241" s="163">
        <f t="shared" si="66"/>
        <v>0</v>
      </c>
      <c r="F241" s="163">
        <f t="shared" si="66"/>
        <v>0</v>
      </c>
      <c r="G241" s="163">
        <f t="shared" si="66"/>
        <v>0</v>
      </c>
      <c r="H241" s="163">
        <f t="shared" si="66"/>
        <v>0</v>
      </c>
      <c r="I241" s="163">
        <f t="shared" si="66"/>
        <v>0</v>
      </c>
      <c r="J241" s="163">
        <f t="shared" si="66"/>
        <v>0</v>
      </c>
      <c r="K241" s="163">
        <f t="shared" si="66"/>
        <v>0</v>
      </c>
      <c r="L241" s="163">
        <f t="shared" si="66"/>
        <v>0</v>
      </c>
      <c r="M241" s="163">
        <f t="shared" si="67"/>
        <v>0</v>
      </c>
      <c r="N241" s="163">
        <f t="shared" si="67"/>
        <v>0</v>
      </c>
      <c r="O241" s="163">
        <f t="shared" si="67"/>
        <v>0</v>
      </c>
      <c r="P241" s="163">
        <f t="shared" si="67"/>
        <v>0</v>
      </c>
      <c r="Q241" s="163">
        <f t="shared" si="67"/>
        <v>0</v>
      </c>
      <c r="R241" s="163">
        <f t="shared" si="66"/>
        <v>0</v>
      </c>
      <c r="S241" s="163">
        <f t="shared" si="65"/>
        <v>0</v>
      </c>
      <c r="T241" s="163">
        <f t="shared" si="65"/>
        <v>0</v>
      </c>
      <c r="U241" s="163">
        <f t="shared" si="65"/>
        <v>0</v>
      </c>
      <c r="V241" s="163">
        <f t="shared" si="65"/>
        <v>0</v>
      </c>
      <c r="W241" s="163">
        <f t="shared" si="65"/>
        <v>0</v>
      </c>
      <c r="X241" s="163">
        <f t="shared" si="65"/>
        <v>0</v>
      </c>
      <c r="Y241" s="163">
        <f t="shared" si="65"/>
        <v>0</v>
      </c>
      <c r="Z241" s="163">
        <f t="shared" si="65"/>
        <v>0</v>
      </c>
      <c r="AA241" s="163">
        <f t="shared" si="65"/>
        <v>0</v>
      </c>
      <c r="AB241" s="163">
        <f t="shared" si="65"/>
        <v>0</v>
      </c>
      <c r="AC241" s="163">
        <f t="shared" si="65"/>
        <v>0</v>
      </c>
      <c r="AD241" s="163">
        <f t="shared" si="65"/>
        <v>0</v>
      </c>
      <c r="AE241" s="163">
        <f t="shared" si="65"/>
        <v>0</v>
      </c>
      <c r="AF241" s="176">
        <f t="shared" si="65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66"/>
        <v>0</v>
      </c>
      <c r="D242" s="163">
        <f t="shared" si="66"/>
        <v>0</v>
      </c>
      <c r="E242" s="163">
        <f t="shared" si="66"/>
        <v>0</v>
      </c>
      <c r="F242" s="163">
        <f t="shared" si="66"/>
        <v>0</v>
      </c>
      <c r="G242" s="163">
        <f t="shared" si="66"/>
        <v>0</v>
      </c>
      <c r="H242" s="163">
        <f t="shared" si="66"/>
        <v>0</v>
      </c>
      <c r="I242" s="163">
        <f t="shared" si="66"/>
        <v>0</v>
      </c>
      <c r="J242" s="163">
        <f t="shared" si="66"/>
        <v>0</v>
      </c>
      <c r="K242" s="163">
        <f t="shared" si="66"/>
        <v>0</v>
      </c>
      <c r="L242" s="163">
        <f t="shared" si="66"/>
        <v>0</v>
      </c>
      <c r="M242" s="163">
        <f t="shared" si="67"/>
        <v>0</v>
      </c>
      <c r="N242" s="163">
        <f t="shared" si="67"/>
        <v>0</v>
      </c>
      <c r="O242" s="163">
        <f t="shared" si="67"/>
        <v>0</v>
      </c>
      <c r="P242" s="163">
        <f t="shared" si="67"/>
        <v>0</v>
      </c>
      <c r="Q242" s="163">
        <f t="shared" si="67"/>
        <v>0</v>
      </c>
      <c r="R242" s="163">
        <f t="shared" si="66"/>
        <v>0</v>
      </c>
      <c r="S242" s="163">
        <f t="shared" si="65"/>
        <v>0</v>
      </c>
      <c r="T242" s="163">
        <f t="shared" si="65"/>
        <v>0</v>
      </c>
      <c r="U242" s="163">
        <f t="shared" si="65"/>
        <v>0</v>
      </c>
      <c r="V242" s="163">
        <f t="shared" si="65"/>
        <v>0</v>
      </c>
      <c r="W242" s="163">
        <f t="shared" si="65"/>
        <v>0</v>
      </c>
      <c r="X242" s="163">
        <f t="shared" si="65"/>
        <v>0</v>
      </c>
      <c r="Y242" s="163">
        <f t="shared" si="65"/>
        <v>0</v>
      </c>
      <c r="Z242" s="163">
        <f t="shared" si="65"/>
        <v>0</v>
      </c>
      <c r="AA242" s="163">
        <f t="shared" si="65"/>
        <v>0</v>
      </c>
      <c r="AB242" s="163">
        <f t="shared" si="65"/>
        <v>0</v>
      </c>
      <c r="AC242" s="163">
        <f t="shared" si="65"/>
        <v>0</v>
      </c>
      <c r="AD242" s="163">
        <f t="shared" si="65"/>
        <v>0</v>
      </c>
      <c r="AE242" s="163">
        <f t="shared" si="65"/>
        <v>0</v>
      </c>
      <c r="AF242" s="176">
        <f t="shared" si="65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66"/>
        <v>0</v>
      </c>
      <c r="D243" s="163">
        <f t="shared" si="66"/>
        <v>0</v>
      </c>
      <c r="E243" s="163">
        <f t="shared" si="66"/>
        <v>0</v>
      </c>
      <c r="F243" s="163">
        <f t="shared" si="66"/>
        <v>0</v>
      </c>
      <c r="G243" s="163">
        <f t="shared" si="66"/>
        <v>0</v>
      </c>
      <c r="H243" s="163">
        <f t="shared" si="66"/>
        <v>0</v>
      </c>
      <c r="I243" s="163">
        <f t="shared" si="66"/>
        <v>0</v>
      </c>
      <c r="J243" s="163">
        <f t="shared" si="66"/>
        <v>0</v>
      </c>
      <c r="K243" s="163">
        <f t="shared" si="66"/>
        <v>0</v>
      </c>
      <c r="L243" s="163">
        <f t="shared" si="66"/>
        <v>0</v>
      </c>
      <c r="M243" s="163">
        <f t="shared" si="67"/>
        <v>0</v>
      </c>
      <c r="N243" s="163">
        <f t="shared" si="67"/>
        <v>0</v>
      </c>
      <c r="O243" s="163">
        <f t="shared" si="67"/>
        <v>0</v>
      </c>
      <c r="P243" s="163">
        <f t="shared" si="67"/>
        <v>0</v>
      </c>
      <c r="Q243" s="163">
        <f t="shared" si="67"/>
        <v>0</v>
      </c>
      <c r="R243" s="163">
        <f t="shared" si="66"/>
        <v>0</v>
      </c>
      <c r="S243" s="163">
        <f t="shared" si="65"/>
        <v>0</v>
      </c>
      <c r="T243" s="163">
        <f t="shared" si="65"/>
        <v>0</v>
      </c>
      <c r="U243" s="163">
        <f t="shared" si="65"/>
        <v>0</v>
      </c>
      <c r="V243" s="163">
        <f t="shared" si="65"/>
        <v>0</v>
      </c>
      <c r="W243" s="163">
        <f t="shared" si="65"/>
        <v>0</v>
      </c>
      <c r="X243" s="163">
        <f t="shared" si="65"/>
        <v>0</v>
      </c>
      <c r="Y243" s="163">
        <f t="shared" si="65"/>
        <v>0</v>
      </c>
      <c r="Z243" s="163">
        <f t="shared" si="65"/>
        <v>0</v>
      </c>
      <c r="AA243" s="163">
        <f t="shared" si="65"/>
        <v>0</v>
      </c>
      <c r="AB243" s="163">
        <f t="shared" si="65"/>
        <v>0</v>
      </c>
      <c r="AC243" s="163">
        <f t="shared" si="65"/>
        <v>0</v>
      </c>
      <c r="AD243" s="163">
        <f t="shared" si="65"/>
        <v>0</v>
      </c>
      <c r="AE243" s="163">
        <f t="shared" si="65"/>
        <v>0</v>
      </c>
      <c r="AF243" s="176">
        <f t="shared" si="65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66"/>
        <v>0</v>
      </c>
      <c r="D244" s="163">
        <f t="shared" si="66"/>
        <v>0</v>
      </c>
      <c r="E244" s="163">
        <f t="shared" si="66"/>
        <v>0</v>
      </c>
      <c r="F244" s="163">
        <f t="shared" si="66"/>
        <v>0</v>
      </c>
      <c r="G244" s="163">
        <f t="shared" si="66"/>
        <v>0</v>
      </c>
      <c r="H244" s="163">
        <f t="shared" si="66"/>
        <v>0</v>
      </c>
      <c r="I244" s="163">
        <f t="shared" si="66"/>
        <v>0</v>
      </c>
      <c r="J244" s="163">
        <f t="shared" si="66"/>
        <v>0</v>
      </c>
      <c r="K244" s="163">
        <f t="shared" si="66"/>
        <v>0</v>
      </c>
      <c r="L244" s="163">
        <f t="shared" si="66"/>
        <v>0</v>
      </c>
      <c r="M244" s="163">
        <f t="shared" si="67"/>
        <v>0</v>
      </c>
      <c r="N244" s="163">
        <f t="shared" si="67"/>
        <v>0</v>
      </c>
      <c r="O244" s="163">
        <f t="shared" si="67"/>
        <v>0</v>
      </c>
      <c r="P244" s="163">
        <f t="shared" si="67"/>
        <v>0</v>
      </c>
      <c r="Q244" s="163">
        <f t="shared" si="67"/>
        <v>0</v>
      </c>
      <c r="R244" s="163">
        <f t="shared" si="66"/>
        <v>0</v>
      </c>
      <c r="S244" s="163">
        <f t="shared" si="65"/>
        <v>0</v>
      </c>
      <c r="T244" s="163">
        <f t="shared" si="65"/>
        <v>0</v>
      </c>
      <c r="U244" s="163">
        <f t="shared" si="65"/>
        <v>0</v>
      </c>
      <c r="V244" s="163">
        <f t="shared" si="65"/>
        <v>0</v>
      </c>
      <c r="W244" s="163">
        <f t="shared" si="65"/>
        <v>0</v>
      </c>
      <c r="X244" s="163">
        <f t="shared" si="65"/>
        <v>0</v>
      </c>
      <c r="Y244" s="163">
        <f t="shared" si="65"/>
        <v>0</v>
      </c>
      <c r="Z244" s="163">
        <f t="shared" si="65"/>
        <v>0</v>
      </c>
      <c r="AA244" s="163">
        <f t="shared" si="65"/>
        <v>0</v>
      </c>
      <c r="AB244" s="163">
        <f t="shared" si="65"/>
        <v>0</v>
      </c>
      <c r="AC244" s="163">
        <f t="shared" si="65"/>
        <v>0</v>
      </c>
      <c r="AD244" s="163">
        <f t="shared" si="65"/>
        <v>0</v>
      </c>
      <c r="AE244" s="163">
        <f t="shared" si="65"/>
        <v>0</v>
      </c>
      <c r="AF244" s="176">
        <f t="shared" si="65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66"/>
        <v>0</v>
      </c>
      <c r="D245" s="163">
        <f t="shared" si="66"/>
        <v>0</v>
      </c>
      <c r="E245" s="163">
        <f t="shared" si="66"/>
        <v>0</v>
      </c>
      <c r="F245" s="163">
        <f t="shared" si="66"/>
        <v>0</v>
      </c>
      <c r="G245" s="163">
        <f t="shared" si="66"/>
        <v>0</v>
      </c>
      <c r="H245" s="163">
        <f t="shared" si="66"/>
        <v>0</v>
      </c>
      <c r="I245" s="163">
        <f t="shared" si="66"/>
        <v>0</v>
      </c>
      <c r="J245" s="163">
        <f t="shared" si="66"/>
        <v>0</v>
      </c>
      <c r="K245" s="163">
        <f t="shared" si="66"/>
        <v>0</v>
      </c>
      <c r="L245" s="163">
        <f t="shared" si="66"/>
        <v>0</v>
      </c>
      <c r="M245" s="163">
        <f t="shared" si="67"/>
        <v>0</v>
      </c>
      <c r="N245" s="163">
        <f t="shared" si="67"/>
        <v>0</v>
      </c>
      <c r="O245" s="163">
        <f t="shared" si="67"/>
        <v>0</v>
      </c>
      <c r="P245" s="163">
        <f t="shared" si="67"/>
        <v>0</v>
      </c>
      <c r="Q245" s="163">
        <f t="shared" si="67"/>
        <v>0</v>
      </c>
      <c r="R245" s="163">
        <f t="shared" si="66"/>
        <v>0</v>
      </c>
      <c r="S245" s="163">
        <f t="shared" si="65"/>
        <v>0</v>
      </c>
      <c r="T245" s="163">
        <f t="shared" si="65"/>
        <v>0</v>
      </c>
      <c r="U245" s="163">
        <f t="shared" si="65"/>
        <v>0</v>
      </c>
      <c r="V245" s="163">
        <f t="shared" si="65"/>
        <v>0</v>
      </c>
      <c r="W245" s="163">
        <f t="shared" si="65"/>
        <v>0</v>
      </c>
      <c r="X245" s="163">
        <f t="shared" si="65"/>
        <v>0</v>
      </c>
      <c r="Y245" s="163">
        <f t="shared" si="65"/>
        <v>0</v>
      </c>
      <c r="Z245" s="163">
        <f t="shared" si="65"/>
        <v>0</v>
      </c>
      <c r="AA245" s="163">
        <f t="shared" si="65"/>
        <v>0</v>
      </c>
      <c r="AB245" s="163">
        <f t="shared" si="65"/>
        <v>0</v>
      </c>
      <c r="AC245" s="163">
        <f t="shared" si="65"/>
        <v>0</v>
      </c>
      <c r="AD245" s="163">
        <f t="shared" si="65"/>
        <v>0</v>
      </c>
      <c r="AE245" s="163">
        <f t="shared" si="65"/>
        <v>0</v>
      </c>
      <c r="AF245" s="176">
        <f t="shared" si="65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66"/>
        <v>0</v>
      </c>
      <c r="D246" s="163">
        <f t="shared" si="66"/>
        <v>0</v>
      </c>
      <c r="E246" s="163">
        <f t="shared" si="66"/>
        <v>0</v>
      </c>
      <c r="F246" s="163">
        <f t="shared" si="66"/>
        <v>0</v>
      </c>
      <c r="G246" s="163">
        <f t="shared" si="66"/>
        <v>0</v>
      </c>
      <c r="H246" s="163">
        <f t="shared" si="66"/>
        <v>0</v>
      </c>
      <c r="I246" s="163">
        <f t="shared" si="66"/>
        <v>0</v>
      </c>
      <c r="J246" s="163">
        <f t="shared" si="66"/>
        <v>0</v>
      </c>
      <c r="K246" s="163">
        <f t="shared" si="66"/>
        <v>0</v>
      </c>
      <c r="L246" s="163">
        <f t="shared" si="66"/>
        <v>0</v>
      </c>
      <c r="M246" s="163">
        <f t="shared" si="67"/>
        <v>0</v>
      </c>
      <c r="N246" s="163">
        <f t="shared" si="67"/>
        <v>0</v>
      </c>
      <c r="O246" s="163">
        <f t="shared" si="67"/>
        <v>0</v>
      </c>
      <c r="P246" s="163">
        <f t="shared" si="67"/>
        <v>0</v>
      </c>
      <c r="Q246" s="163">
        <f t="shared" si="67"/>
        <v>0</v>
      </c>
      <c r="R246" s="163">
        <f t="shared" si="66"/>
        <v>0</v>
      </c>
      <c r="S246" s="163">
        <f t="shared" si="65"/>
        <v>0</v>
      </c>
      <c r="T246" s="163">
        <f t="shared" si="65"/>
        <v>0</v>
      </c>
      <c r="U246" s="163">
        <f t="shared" si="65"/>
        <v>0</v>
      </c>
      <c r="V246" s="163">
        <f t="shared" si="65"/>
        <v>0</v>
      </c>
      <c r="W246" s="163">
        <f t="shared" si="65"/>
        <v>0</v>
      </c>
      <c r="X246" s="163">
        <f t="shared" si="65"/>
        <v>0</v>
      </c>
      <c r="Y246" s="163">
        <f t="shared" si="65"/>
        <v>0</v>
      </c>
      <c r="Z246" s="163">
        <f t="shared" si="65"/>
        <v>0</v>
      </c>
      <c r="AA246" s="163">
        <f t="shared" si="65"/>
        <v>0</v>
      </c>
      <c r="AB246" s="163">
        <f t="shared" si="65"/>
        <v>0</v>
      </c>
      <c r="AC246" s="163">
        <f t="shared" si="65"/>
        <v>0</v>
      </c>
      <c r="AD246" s="163">
        <f t="shared" si="65"/>
        <v>0</v>
      </c>
      <c r="AE246" s="163">
        <f t="shared" si="65"/>
        <v>0</v>
      </c>
      <c r="AF246" s="176">
        <f t="shared" si="65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66"/>
        <v>0</v>
      </c>
      <c r="D247" s="163">
        <f t="shared" si="66"/>
        <v>0</v>
      </c>
      <c r="E247" s="163">
        <f t="shared" si="66"/>
        <v>0</v>
      </c>
      <c r="F247" s="163">
        <f t="shared" si="66"/>
        <v>0</v>
      </c>
      <c r="G247" s="163">
        <f t="shared" si="66"/>
        <v>0</v>
      </c>
      <c r="H247" s="163">
        <f t="shared" si="66"/>
        <v>0</v>
      </c>
      <c r="I247" s="163">
        <f t="shared" si="66"/>
        <v>0</v>
      </c>
      <c r="J247" s="163">
        <f t="shared" si="66"/>
        <v>0</v>
      </c>
      <c r="K247" s="163">
        <f t="shared" si="66"/>
        <v>0</v>
      </c>
      <c r="L247" s="163">
        <f t="shared" si="66"/>
        <v>0</v>
      </c>
      <c r="M247" s="163">
        <f t="shared" si="67"/>
        <v>0</v>
      </c>
      <c r="N247" s="163">
        <f t="shared" si="67"/>
        <v>0</v>
      </c>
      <c r="O247" s="163">
        <f t="shared" si="67"/>
        <v>0</v>
      </c>
      <c r="P247" s="163">
        <f t="shared" si="67"/>
        <v>0</v>
      </c>
      <c r="Q247" s="163">
        <f t="shared" si="67"/>
        <v>0</v>
      </c>
      <c r="R247" s="163">
        <f t="shared" si="66"/>
        <v>0</v>
      </c>
      <c r="S247" s="163">
        <f t="shared" si="65"/>
        <v>0</v>
      </c>
      <c r="T247" s="163">
        <f t="shared" si="65"/>
        <v>0</v>
      </c>
      <c r="U247" s="163">
        <f t="shared" si="65"/>
        <v>0</v>
      </c>
      <c r="V247" s="163">
        <f t="shared" si="65"/>
        <v>0</v>
      </c>
      <c r="W247" s="163">
        <f t="shared" si="65"/>
        <v>0</v>
      </c>
      <c r="X247" s="163">
        <f t="shared" si="65"/>
        <v>0</v>
      </c>
      <c r="Y247" s="163">
        <f t="shared" si="65"/>
        <v>0</v>
      </c>
      <c r="Z247" s="163">
        <f t="shared" si="65"/>
        <v>0</v>
      </c>
      <c r="AA247" s="163">
        <f t="shared" si="65"/>
        <v>0</v>
      </c>
      <c r="AB247" s="163">
        <f t="shared" si="65"/>
        <v>0</v>
      </c>
      <c r="AC247" s="163">
        <f t="shared" si="65"/>
        <v>0</v>
      </c>
      <c r="AD247" s="163">
        <f t="shared" si="65"/>
        <v>0</v>
      </c>
      <c r="AE247" s="163">
        <f t="shared" si="65"/>
        <v>0</v>
      </c>
      <c r="AF247" s="176">
        <f t="shared" si="65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66"/>
        <v>0</v>
      </c>
      <c r="D248" s="163">
        <f t="shared" si="66"/>
        <v>0</v>
      </c>
      <c r="E248" s="163">
        <f t="shared" si="66"/>
        <v>0</v>
      </c>
      <c r="F248" s="163">
        <f t="shared" si="66"/>
        <v>0</v>
      </c>
      <c r="G248" s="163">
        <f t="shared" si="66"/>
        <v>0</v>
      </c>
      <c r="H248" s="163">
        <f t="shared" si="66"/>
        <v>0</v>
      </c>
      <c r="I248" s="163">
        <f t="shared" si="66"/>
        <v>0</v>
      </c>
      <c r="J248" s="163">
        <f t="shared" si="66"/>
        <v>0</v>
      </c>
      <c r="K248" s="163">
        <f t="shared" si="66"/>
        <v>0</v>
      </c>
      <c r="L248" s="163">
        <f t="shared" si="66"/>
        <v>0</v>
      </c>
      <c r="M248" s="163">
        <f t="shared" si="67"/>
        <v>0</v>
      </c>
      <c r="N248" s="163">
        <f t="shared" si="67"/>
        <v>0</v>
      </c>
      <c r="O248" s="163">
        <f t="shared" si="67"/>
        <v>0</v>
      </c>
      <c r="P248" s="163">
        <f t="shared" si="67"/>
        <v>0</v>
      </c>
      <c r="Q248" s="163">
        <f t="shared" si="67"/>
        <v>0</v>
      </c>
      <c r="R248" s="163">
        <f t="shared" ref="R248:AF263" si="68">Q248</f>
        <v>0</v>
      </c>
      <c r="S248" s="163">
        <f t="shared" si="68"/>
        <v>0</v>
      </c>
      <c r="T248" s="163">
        <f t="shared" si="68"/>
        <v>0</v>
      </c>
      <c r="U248" s="163">
        <f t="shared" si="68"/>
        <v>0</v>
      </c>
      <c r="V248" s="163">
        <f t="shared" si="68"/>
        <v>0</v>
      </c>
      <c r="W248" s="163">
        <f t="shared" si="68"/>
        <v>0</v>
      </c>
      <c r="X248" s="163">
        <f t="shared" si="68"/>
        <v>0</v>
      </c>
      <c r="Y248" s="163">
        <f t="shared" si="68"/>
        <v>0</v>
      </c>
      <c r="Z248" s="163">
        <f t="shared" si="68"/>
        <v>0</v>
      </c>
      <c r="AA248" s="163">
        <f t="shared" si="68"/>
        <v>0</v>
      </c>
      <c r="AB248" s="163">
        <f t="shared" si="68"/>
        <v>0</v>
      </c>
      <c r="AC248" s="163">
        <f t="shared" si="68"/>
        <v>0</v>
      </c>
      <c r="AD248" s="163">
        <f t="shared" si="68"/>
        <v>0</v>
      </c>
      <c r="AE248" s="163">
        <f t="shared" si="68"/>
        <v>0</v>
      </c>
      <c r="AF248" s="176">
        <f t="shared" si="68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R264" si="69">B249</f>
        <v>0</v>
      </c>
      <c r="D249" s="163">
        <f t="shared" si="69"/>
        <v>0</v>
      </c>
      <c r="E249" s="163">
        <f t="shared" si="69"/>
        <v>0</v>
      </c>
      <c r="F249" s="163">
        <f t="shared" si="69"/>
        <v>0</v>
      </c>
      <c r="G249" s="163">
        <f t="shared" si="69"/>
        <v>0</v>
      </c>
      <c r="H249" s="163">
        <f t="shared" si="69"/>
        <v>0</v>
      </c>
      <c r="I249" s="163">
        <f t="shared" si="69"/>
        <v>0</v>
      </c>
      <c r="J249" s="163">
        <f t="shared" si="69"/>
        <v>0</v>
      </c>
      <c r="K249" s="163">
        <f t="shared" si="69"/>
        <v>0</v>
      </c>
      <c r="L249" s="163">
        <f t="shared" si="69"/>
        <v>0</v>
      </c>
      <c r="M249" s="163">
        <f t="shared" si="67"/>
        <v>0</v>
      </c>
      <c r="N249" s="163">
        <f t="shared" si="67"/>
        <v>0</v>
      </c>
      <c r="O249" s="163">
        <f t="shared" si="67"/>
        <v>0</v>
      </c>
      <c r="P249" s="163">
        <f t="shared" si="67"/>
        <v>0</v>
      </c>
      <c r="Q249" s="163">
        <f t="shared" si="67"/>
        <v>0</v>
      </c>
      <c r="R249" s="163">
        <f t="shared" si="68"/>
        <v>0</v>
      </c>
      <c r="S249" s="163">
        <f t="shared" si="68"/>
        <v>0</v>
      </c>
      <c r="T249" s="163">
        <f t="shared" si="68"/>
        <v>0</v>
      </c>
      <c r="U249" s="163">
        <f t="shared" si="68"/>
        <v>0</v>
      </c>
      <c r="V249" s="163">
        <f t="shared" si="68"/>
        <v>0</v>
      </c>
      <c r="W249" s="163">
        <f t="shared" si="68"/>
        <v>0</v>
      </c>
      <c r="X249" s="163">
        <f t="shared" si="68"/>
        <v>0</v>
      </c>
      <c r="Y249" s="163">
        <f t="shared" si="68"/>
        <v>0</v>
      </c>
      <c r="Z249" s="163">
        <f t="shared" si="68"/>
        <v>0</v>
      </c>
      <c r="AA249" s="163">
        <f t="shared" si="68"/>
        <v>0</v>
      </c>
      <c r="AB249" s="163">
        <f t="shared" si="68"/>
        <v>0</v>
      </c>
      <c r="AC249" s="163">
        <f t="shared" si="68"/>
        <v>0</v>
      </c>
      <c r="AD249" s="163">
        <f t="shared" si="68"/>
        <v>0</v>
      </c>
      <c r="AE249" s="163">
        <f t="shared" si="68"/>
        <v>0</v>
      </c>
      <c r="AF249" s="176">
        <f t="shared" si="68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69"/>
        <v>0</v>
      </c>
      <c r="D250" s="163">
        <f t="shared" si="69"/>
        <v>0</v>
      </c>
      <c r="E250" s="163">
        <f t="shared" si="69"/>
        <v>0</v>
      </c>
      <c r="F250" s="163">
        <f t="shared" si="69"/>
        <v>0</v>
      </c>
      <c r="G250" s="163">
        <f t="shared" si="69"/>
        <v>0</v>
      </c>
      <c r="H250" s="163">
        <f t="shared" si="69"/>
        <v>0</v>
      </c>
      <c r="I250" s="163">
        <f t="shared" si="69"/>
        <v>0</v>
      </c>
      <c r="J250" s="163">
        <f t="shared" si="69"/>
        <v>0</v>
      </c>
      <c r="K250" s="163">
        <f t="shared" si="69"/>
        <v>0</v>
      </c>
      <c r="L250" s="163">
        <f t="shared" si="69"/>
        <v>0</v>
      </c>
      <c r="M250" s="163">
        <f t="shared" si="67"/>
        <v>0</v>
      </c>
      <c r="N250" s="163">
        <f t="shared" si="67"/>
        <v>0</v>
      </c>
      <c r="O250" s="163">
        <f t="shared" si="67"/>
        <v>0</v>
      </c>
      <c r="P250" s="163">
        <f t="shared" si="67"/>
        <v>0</v>
      </c>
      <c r="Q250" s="163">
        <f t="shared" si="67"/>
        <v>0</v>
      </c>
      <c r="R250" s="163">
        <f t="shared" si="69"/>
        <v>0</v>
      </c>
      <c r="S250" s="163">
        <f t="shared" si="68"/>
        <v>0</v>
      </c>
      <c r="T250" s="163">
        <f t="shared" si="68"/>
        <v>0</v>
      </c>
      <c r="U250" s="163">
        <f t="shared" si="68"/>
        <v>0</v>
      </c>
      <c r="V250" s="163">
        <f t="shared" si="68"/>
        <v>0</v>
      </c>
      <c r="W250" s="163">
        <f t="shared" si="68"/>
        <v>0</v>
      </c>
      <c r="X250" s="163">
        <f t="shared" si="68"/>
        <v>0</v>
      </c>
      <c r="Y250" s="163">
        <f t="shared" si="68"/>
        <v>0</v>
      </c>
      <c r="Z250" s="163">
        <f t="shared" si="68"/>
        <v>0</v>
      </c>
      <c r="AA250" s="163">
        <f t="shared" si="68"/>
        <v>0</v>
      </c>
      <c r="AB250" s="163">
        <f t="shared" si="68"/>
        <v>0</v>
      </c>
      <c r="AC250" s="163">
        <f t="shared" si="68"/>
        <v>0</v>
      </c>
      <c r="AD250" s="163">
        <f t="shared" si="68"/>
        <v>0</v>
      </c>
      <c r="AE250" s="163">
        <f t="shared" si="68"/>
        <v>0</v>
      </c>
      <c r="AF250" s="176">
        <f t="shared" si="68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69"/>
        <v>0</v>
      </c>
      <c r="D251" s="163">
        <f t="shared" si="69"/>
        <v>0</v>
      </c>
      <c r="E251" s="163">
        <f t="shared" si="69"/>
        <v>0</v>
      </c>
      <c r="F251" s="163">
        <f t="shared" si="69"/>
        <v>0</v>
      </c>
      <c r="G251" s="163">
        <f t="shared" si="69"/>
        <v>0</v>
      </c>
      <c r="H251" s="163">
        <f t="shared" si="69"/>
        <v>0</v>
      </c>
      <c r="I251" s="163">
        <f t="shared" si="69"/>
        <v>0</v>
      </c>
      <c r="J251" s="163">
        <f t="shared" si="69"/>
        <v>0</v>
      </c>
      <c r="K251" s="163">
        <f t="shared" si="69"/>
        <v>0</v>
      </c>
      <c r="L251" s="163">
        <f t="shared" si="69"/>
        <v>0</v>
      </c>
      <c r="M251" s="163">
        <f t="shared" si="67"/>
        <v>0</v>
      </c>
      <c r="N251" s="163">
        <f t="shared" si="67"/>
        <v>0</v>
      </c>
      <c r="O251" s="163">
        <f t="shared" si="67"/>
        <v>0</v>
      </c>
      <c r="P251" s="163">
        <f t="shared" si="67"/>
        <v>0</v>
      </c>
      <c r="Q251" s="163">
        <f t="shared" si="67"/>
        <v>0</v>
      </c>
      <c r="R251" s="163">
        <f t="shared" si="69"/>
        <v>0</v>
      </c>
      <c r="S251" s="163">
        <f t="shared" si="68"/>
        <v>0</v>
      </c>
      <c r="T251" s="163">
        <f t="shared" si="68"/>
        <v>0</v>
      </c>
      <c r="U251" s="163">
        <f t="shared" si="68"/>
        <v>0</v>
      </c>
      <c r="V251" s="163">
        <f t="shared" si="68"/>
        <v>0</v>
      </c>
      <c r="W251" s="163">
        <f t="shared" si="68"/>
        <v>0</v>
      </c>
      <c r="X251" s="163">
        <f t="shared" si="68"/>
        <v>0</v>
      </c>
      <c r="Y251" s="163">
        <f t="shared" si="68"/>
        <v>0</v>
      </c>
      <c r="Z251" s="163">
        <f t="shared" si="68"/>
        <v>0</v>
      </c>
      <c r="AA251" s="163">
        <f t="shared" si="68"/>
        <v>0</v>
      </c>
      <c r="AB251" s="163">
        <f t="shared" si="68"/>
        <v>0</v>
      </c>
      <c r="AC251" s="163">
        <f t="shared" si="68"/>
        <v>0</v>
      </c>
      <c r="AD251" s="163">
        <f t="shared" si="68"/>
        <v>0</v>
      </c>
      <c r="AE251" s="163">
        <f t="shared" si="68"/>
        <v>0</v>
      </c>
      <c r="AF251" s="176">
        <f t="shared" si="68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69"/>
        <v>0</v>
      </c>
      <c r="D252" s="163">
        <f t="shared" si="69"/>
        <v>0</v>
      </c>
      <c r="E252" s="163">
        <f t="shared" si="69"/>
        <v>0</v>
      </c>
      <c r="F252" s="163">
        <f t="shared" si="69"/>
        <v>0</v>
      </c>
      <c r="G252" s="163">
        <f t="shared" si="69"/>
        <v>0</v>
      </c>
      <c r="H252" s="163">
        <f t="shared" si="69"/>
        <v>0</v>
      </c>
      <c r="I252" s="163">
        <f t="shared" si="69"/>
        <v>0</v>
      </c>
      <c r="J252" s="163">
        <f t="shared" si="69"/>
        <v>0</v>
      </c>
      <c r="K252" s="163">
        <f t="shared" si="69"/>
        <v>0</v>
      </c>
      <c r="L252" s="163">
        <f t="shared" si="69"/>
        <v>0</v>
      </c>
      <c r="M252" s="163">
        <f t="shared" si="67"/>
        <v>0</v>
      </c>
      <c r="N252" s="163">
        <f t="shared" si="67"/>
        <v>0</v>
      </c>
      <c r="O252" s="163">
        <f t="shared" si="67"/>
        <v>0</v>
      </c>
      <c r="P252" s="163">
        <f t="shared" si="67"/>
        <v>0</v>
      </c>
      <c r="Q252" s="163">
        <f t="shared" si="67"/>
        <v>0</v>
      </c>
      <c r="R252" s="163">
        <f t="shared" si="69"/>
        <v>0</v>
      </c>
      <c r="S252" s="163">
        <f t="shared" si="68"/>
        <v>0</v>
      </c>
      <c r="T252" s="163">
        <f t="shared" si="68"/>
        <v>0</v>
      </c>
      <c r="U252" s="163">
        <f t="shared" si="68"/>
        <v>0</v>
      </c>
      <c r="V252" s="163">
        <f t="shared" si="68"/>
        <v>0</v>
      </c>
      <c r="W252" s="163">
        <f t="shared" si="68"/>
        <v>0</v>
      </c>
      <c r="X252" s="163">
        <f t="shared" si="68"/>
        <v>0</v>
      </c>
      <c r="Y252" s="163">
        <f t="shared" si="68"/>
        <v>0</v>
      </c>
      <c r="Z252" s="163">
        <f t="shared" si="68"/>
        <v>0</v>
      </c>
      <c r="AA252" s="163">
        <f t="shared" si="68"/>
        <v>0</v>
      </c>
      <c r="AB252" s="163">
        <f t="shared" si="68"/>
        <v>0</v>
      </c>
      <c r="AC252" s="163">
        <f t="shared" si="68"/>
        <v>0</v>
      </c>
      <c r="AD252" s="163">
        <f t="shared" si="68"/>
        <v>0</v>
      </c>
      <c r="AE252" s="163">
        <f t="shared" si="68"/>
        <v>0</v>
      </c>
      <c r="AF252" s="176">
        <f t="shared" si="68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69"/>
        <v>0</v>
      </c>
      <c r="D253" s="163">
        <f t="shared" si="69"/>
        <v>0</v>
      </c>
      <c r="E253" s="163">
        <f t="shared" si="69"/>
        <v>0</v>
      </c>
      <c r="F253" s="163">
        <f t="shared" si="69"/>
        <v>0</v>
      </c>
      <c r="G253" s="163">
        <f t="shared" si="69"/>
        <v>0</v>
      </c>
      <c r="H253" s="163">
        <f t="shared" si="69"/>
        <v>0</v>
      </c>
      <c r="I253" s="163">
        <f t="shared" si="69"/>
        <v>0</v>
      </c>
      <c r="J253" s="163">
        <f t="shared" si="69"/>
        <v>0</v>
      </c>
      <c r="K253" s="163">
        <f t="shared" si="69"/>
        <v>0</v>
      </c>
      <c r="L253" s="163">
        <f t="shared" si="69"/>
        <v>0</v>
      </c>
      <c r="M253" s="163">
        <f t="shared" si="67"/>
        <v>0</v>
      </c>
      <c r="N253" s="163">
        <f t="shared" si="67"/>
        <v>0</v>
      </c>
      <c r="O253" s="163">
        <f t="shared" si="67"/>
        <v>0</v>
      </c>
      <c r="P253" s="163">
        <f t="shared" si="67"/>
        <v>0</v>
      </c>
      <c r="Q253" s="163">
        <f t="shared" si="67"/>
        <v>0</v>
      </c>
      <c r="R253" s="163">
        <f t="shared" si="69"/>
        <v>0</v>
      </c>
      <c r="S253" s="163">
        <f t="shared" si="68"/>
        <v>0</v>
      </c>
      <c r="T253" s="163">
        <f t="shared" si="68"/>
        <v>0</v>
      </c>
      <c r="U253" s="163">
        <f t="shared" si="68"/>
        <v>0</v>
      </c>
      <c r="V253" s="163">
        <f t="shared" si="68"/>
        <v>0</v>
      </c>
      <c r="W253" s="163">
        <f t="shared" si="68"/>
        <v>0</v>
      </c>
      <c r="X253" s="163">
        <f t="shared" si="68"/>
        <v>0</v>
      </c>
      <c r="Y253" s="163">
        <f t="shared" si="68"/>
        <v>0</v>
      </c>
      <c r="Z253" s="163">
        <f t="shared" si="68"/>
        <v>0</v>
      </c>
      <c r="AA253" s="163">
        <f t="shared" si="68"/>
        <v>0</v>
      </c>
      <c r="AB253" s="163">
        <f t="shared" si="68"/>
        <v>0</v>
      </c>
      <c r="AC253" s="163">
        <f t="shared" si="68"/>
        <v>0</v>
      </c>
      <c r="AD253" s="163">
        <f t="shared" si="68"/>
        <v>0</v>
      </c>
      <c r="AE253" s="163">
        <f t="shared" si="68"/>
        <v>0</v>
      </c>
      <c r="AF253" s="176">
        <f t="shared" si="68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69"/>
        <v>0</v>
      </c>
      <c r="D254" s="163">
        <f t="shared" si="69"/>
        <v>0</v>
      </c>
      <c r="E254" s="163">
        <f t="shared" si="69"/>
        <v>0</v>
      </c>
      <c r="F254" s="163">
        <f t="shared" si="69"/>
        <v>0</v>
      </c>
      <c r="G254" s="163">
        <f t="shared" si="69"/>
        <v>0</v>
      </c>
      <c r="H254" s="163">
        <f t="shared" si="69"/>
        <v>0</v>
      </c>
      <c r="I254" s="163">
        <f t="shared" si="69"/>
        <v>0</v>
      </c>
      <c r="J254" s="163">
        <f t="shared" si="69"/>
        <v>0</v>
      </c>
      <c r="K254" s="163">
        <f t="shared" si="69"/>
        <v>0</v>
      </c>
      <c r="L254" s="163">
        <f t="shared" si="69"/>
        <v>0</v>
      </c>
      <c r="M254" s="163">
        <f t="shared" si="67"/>
        <v>0</v>
      </c>
      <c r="N254" s="163">
        <f t="shared" si="67"/>
        <v>0</v>
      </c>
      <c r="O254" s="163">
        <f t="shared" si="67"/>
        <v>0</v>
      </c>
      <c r="P254" s="163">
        <f t="shared" si="67"/>
        <v>0</v>
      </c>
      <c r="Q254" s="163">
        <f t="shared" si="67"/>
        <v>0</v>
      </c>
      <c r="R254" s="163">
        <f t="shared" si="69"/>
        <v>0</v>
      </c>
      <c r="S254" s="163">
        <f t="shared" si="68"/>
        <v>0</v>
      </c>
      <c r="T254" s="163">
        <f t="shared" si="68"/>
        <v>0</v>
      </c>
      <c r="U254" s="163">
        <f t="shared" si="68"/>
        <v>0</v>
      </c>
      <c r="V254" s="163">
        <f t="shared" si="68"/>
        <v>0</v>
      </c>
      <c r="W254" s="163">
        <f t="shared" si="68"/>
        <v>0</v>
      </c>
      <c r="X254" s="163">
        <f t="shared" si="68"/>
        <v>0</v>
      </c>
      <c r="Y254" s="163">
        <f t="shared" si="68"/>
        <v>0</v>
      </c>
      <c r="Z254" s="163">
        <f t="shared" si="68"/>
        <v>0</v>
      </c>
      <c r="AA254" s="163">
        <f t="shared" si="68"/>
        <v>0</v>
      </c>
      <c r="AB254" s="163">
        <f t="shared" si="68"/>
        <v>0</v>
      </c>
      <c r="AC254" s="163">
        <f t="shared" si="68"/>
        <v>0</v>
      </c>
      <c r="AD254" s="163">
        <f t="shared" si="68"/>
        <v>0</v>
      </c>
      <c r="AE254" s="163">
        <f t="shared" si="68"/>
        <v>0</v>
      </c>
      <c r="AF254" s="176">
        <f t="shared" si="68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69"/>
        <v>0</v>
      </c>
      <c r="D255" s="163">
        <f t="shared" si="69"/>
        <v>0</v>
      </c>
      <c r="E255" s="163">
        <f t="shared" si="69"/>
        <v>0</v>
      </c>
      <c r="F255" s="163">
        <f t="shared" si="69"/>
        <v>0</v>
      </c>
      <c r="G255" s="163">
        <f t="shared" si="69"/>
        <v>0</v>
      </c>
      <c r="H255" s="163">
        <f t="shared" si="69"/>
        <v>0</v>
      </c>
      <c r="I255" s="163">
        <f t="shared" si="69"/>
        <v>0</v>
      </c>
      <c r="J255" s="163">
        <f t="shared" si="69"/>
        <v>0</v>
      </c>
      <c r="K255" s="163">
        <f t="shared" si="69"/>
        <v>0</v>
      </c>
      <c r="L255" s="163">
        <f t="shared" si="69"/>
        <v>0</v>
      </c>
      <c r="M255" s="163">
        <f t="shared" si="67"/>
        <v>0</v>
      </c>
      <c r="N255" s="163">
        <f t="shared" si="67"/>
        <v>0</v>
      </c>
      <c r="O255" s="163">
        <f t="shared" si="67"/>
        <v>0</v>
      </c>
      <c r="P255" s="163">
        <f t="shared" si="67"/>
        <v>0</v>
      </c>
      <c r="Q255" s="163">
        <f t="shared" si="67"/>
        <v>0</v>
      </c>
      <c r="R255" s="163">
        <f t="shared" si="69"/>
        <v>0</v>
      </c>
      <c r="S255" s="163">
        <f t="shared" si="68"/>
        <v>0</v>
      </c>
      <c r="T255" s="163">
        <f t="shared" si="68"/>
        <v>0</v>
      </c>
      <c r="U255" s="163">
        <f t="shared" si="68"/>
        <v>0</v>
      </c>
      <c r="V255" s="163">
        <f t="shared" si="68"/>
        <v>0</v>
      </c>
      <c r="W255" s="163">
        <f t="shared" si="68"/>
        <v>0</v>
      </c>
      <c r="X255" s="163">
        <f t="shared" si="68"/>
        <v>0</v>
      </c>
      <c r="Y255" s="163">
        <f t="shared" si="68"/>
        <v>0</v>
      </c>
      <c r="Z255" s="163">
        <f t="shared" si="68"/>
        <v>0</v>
      </c>
      <c r="AA255" s="163">
        <f t="shared" si="68"/>
        <v>0</v>
      </c>
      <c r="AB255" s="163">
        <f t="shared" si="68"/>
        <v>0</v>
      </c>
      <c r="AC255" s="163">
        <f t="shared" si="68"/>
        <v>0</v>
      </c>
      <c r="AD255" s="163">
        <f t="shared" si="68"/>
        <v>0</v>
      </c>
      <c r="AE255" s="163">
        <f t="shared" si="68"/>
        <v>0</v>
      </c>
      <c r="AF255" s="176">
        <f t="shared" si="68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69"/>
        <v>0</v>
      </c>
      <c r="D256" s="163">
        <f t="shared" si="69"/>
        <v>0</v>
      </c>
      <c r="E256" s="163">
        <f t="shared" si="69"/>
        <v>0</v>
      </c>
      <c r="F256" s="163">
        <f t="shared" si="69"/>
        <v>0</v>
      </c>
      <c r="G256" s="163">
        <f t="shared" si="69"/>
        <v>0</v>
      </c>
      <c r="H256" s="163">
        <f t="shared" si="69"/>
        <v>0</v>
      </c>
      <c r="I256" s="163">
        <f t="shared" si="69"/>
        <v>0</v>
      </c>
      <c r="J256" s="163">
        <f t="shared" si="69"/>
        <v>0</v>
      </c>
      <c r="K256" s="163">
        <f t="shared" si="69"/>
        <v>0</v>
      </c>
      <c r="L256" s="163">
        <f t="shared" si="69"/>
        <v>0</v>
      </c>
      <c r="M256" s="163">
        <f t="shared" si="67"/>
        <v>0</v>
      </c>
      <c r="N256" s="163">
        <f t="shared" si="67"/>
        <v>0</v>
      </c>
      <c r="O256" s="163">
        <f t="shared" si="67"/>
        <v>0</v>
      </c>
      <c r="P256" s="163">
        <f t="shared" si="67"/>
        <v>0</v>
      </c>
      <c r="Q256" s="163">
        <f t="shared" si="67"/>
        <v>0</v>
      </c>
      <c r="R256" s="163">
        <f t="shared" si="69"/>
        <v>0</v>
      </c>
      <c r="S256" s="163">
        <f t="shared" si="68"/>
        <v>0</v>
      </c>
      <c r="T256" s="163">
        <f t="shared" si="68"/>
        <v>0</v>
      </c>
      <c r="U256" s="163">
        <f t="shared" si="68"/>
        <v>0</v>
      </c>
      <c r="V256" s="163">
        <f t="shared" si="68"/>
        <v>0</v>
      </c>
      <c r="W256" s="163">
        <f t="shared" si="68"/>
        <v>0</v>
      </c>
      <c r="X256" s="163">
        <f t="shared" si="68"/>
        <v>0</v>
      </c>
      <c r="Y256" s="163">
        <f t="shared" si="68"/>
        <v>0</v>
      </c>
      <c r="Z256" s="163">
        <f t="shared" si="68"/>
        <v>0</v>
      </c>
      <c r="AA256" s="163">
        <f t="shared" si="68"/>
        <v>0</v>
      </c>
      <c r="AB256" s="163">
        <f t="shared" si="68"/>
        <v>0</v>
      </c>
      <c r="AC256" s="163">
        <f t="shared" si="68"/>
        <v>0</v>
      </c>
      <c r="AD256" s="163">
        <f t="shared" si="68"/>
        <v>0</v>
      </c>
      <c r="AE256" s="163">
        <f t="shared" si="68"/>
        <v>0</v>
      </c>
      <c r="AF256" s="176">
        <f t="shared" si="68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69"/>
        <v>0</v>
      </c>
      <c r="D257" s="163">
        <f t="shared" si="69"/>
        <v>0</v>
      </c>
      <c r="E257" s="163">
        <f t="shared" si="69"/>
        <v>0</v>
      </c>
      <c r="F257" s="163">
        <f t="shared" si="69"/>
        <v>0</v>
      </c>
      <c r="G257" s="163">
        <f t="shared" si="69"/>
        <v>0</v>
      </c>
      <c r="H257" s="163">
        <f t="shared" si="69"/>
        <v>0</v>
      </c>
      <c r="I257" s="163">
        <f t="shared" si="69"/>
        <v>0</v>
      </c>
      <c r="J257" s="163">
        <f t="shared" si="69"/>
        <v>0</v>
      </c>
      <c r="K257" s="163">
        <f t="shared" si="69"/>
        <v>0</v>
      </c>
      <c r="L257" s="163">
        <f t="shared" si="69"/>
        <v>0</v>
      </c>
      <c r="M257" s="163">
        <f t="shared" si="67"/>
        <v>0</v>
      </c>
      <c r="N257" s="163">
        <f t="shared" si="67"/>
        <v>0</v>
      </c>
      <c r="O257" s="163">
        <f t="shared" si="67"/>
        <v>0</v>
      </c>
      <c r="P257" s="163">
        <f t="shared" si="67"/>
        <v>0</v>
      </c>
      <c r="Q257" s="163">
        <f t="shared" si="67"/>
        <v>0</v>
      </c>
      <c r="R257" s="163">
        <f t="shared" si="69"/>
        <v>0</v>
      </c>
      <c r="S257" s="163">
        <f t="shared" si="68"/>
        <v>0</v>
      </c>
      <c r="T257" s="163">
        <f t="shared" si="68"/>
        <v>0</v>
      </c>
      <c r="U257" s="163">
        <f t="shared" si="68"/>
        <v>0</v>
      </c>
      <c r="V257" s="163">
        <f t="shared" si="68"/>
        <v>0</v>
      </c>
      <c r="W257" s="163">
        <f t="shared" si="68"/>
        <v>0</v>
      </c>
      <c r="X257" s="163">
        <f t="shared" si="68"/>
        <v>0</v>
      </c>
      <c r="Y257" s="163">
        <f t="shared" si="68"/>
        <v>0</v>
      </c>
      <c r="Z257" s="163">
        <f t="shared" si="68"/>
        <v>0</v>
      </c>
      <c r="AA257" s="163">
        <f t="shared" si="68"/>
        <v>0</v>
      </c>
      <c r="AB257" s="163">
        <f t="shared" si="68"/>
        <v>0</v>
      </c>
      <c r="AC257" s="163">
        <f t="shared" si="68"/>
        <v>0</v>
      </c>
      <c r="AD257" s="163">
        <f t="shared" si="68"/>
        <v>0</v>
      </c>
      <c r="AE257" s="163">
        <f t="shared" si="68"/>
        <v>0</v>
      </c>
      <c r="AF257" s="176">
        <f t="shared" si="68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69"/>
        <v>0</v>
      </c>
      <c r="D258" s="163">
        <f t="shared" si="69"/>
        <v>0</v>
      </c>
      <c r="E258" s="163">
        <f t="shared" si="69"/>
        <v>0</v>
      </c>
      <c r="F258" s="163">
        <f t="shared" si="69"/>
        <v>0</v>
      </c>
      <c r="G258" s="163">
        <f t="shared" si="69"/>
        <v>0</v>
      </c>
      <c r="H258" s="163">
        <f t="shared" si="69"/>
        <v>0</v>
      </c>
      <c r="I258" s="163">
        <f t="shared" si="69"/>
        <v>0</v>
      </c>
      <c r="J258" s="163">
        <f t="shared" si="69"/>
        <v>0</v>
      </c>
      <c r="K258" s="163">
        <f t="shared" si="69"/>
        <v>0</v>
      </c>
      <c r="L258" s="163">
        <f t="shared" si="69"/>
        <v>0</v>
      </c>
      <c r="M258" s="163">
        <f t="shared" si="67"/>
        <v>0</v>
      </c>
      <c r="N258" s="163">
        <f t="shared" si="67"/>
        <v>0</v>
      </c>
      <c r="O258" s="163">
        <f t="shared" si="67"/>
        <v>0</v>
      </c>
      <c r="P258" s="163">
        <f t="shared" si="67"/>
        <v>0</v>
      </c>
      <c r="Q258" s="163">
        <f t="shared" si="67"/>
        <v>0</v>
      </c>
      <c r="R258" s="163">
        <f t="shared" si="69"/>
        <v>0</v>
      </c>
      <c r="S258" s="163">
        <f t="shared" si="68"/>
        <v>0</v>
      </c>
      <c r="T258" s="163">
        <f t="shared" si="68"/>
        <v>0</v>
      </c>
      <c r="U258" s="163">
        <f t="shared" si="68"/>
        <v>0</v>
      </c>
      <c r="V258" s="163">
        <f t="shared" si="68"/>
        <v>0</v>
      </c>
      <c r="W258" s="163">
        <f t="shared" si="68"/>
        <v>0</v>
      </c>
      <c r="X258" s="163">
        <f t="shared" si="68"/>
        <v>0</v>
      </c>
      <c r="Y258" s="163">
        <f t="shared" si="68"/>
        <v>0</v>
      </c>
      <c r="Z258" s="163">
        <f t="shared" si="68"/>
        <v>0</v>
      </c>
      <c r="AA258" s="163">
        <f t="shared" si="68"/>
        <v>0</v>
      </c>
      <c r="AB258" s="163">
        <f t="shared" si="68"/>
        <v>0</v>
      </c>
      <c r="AC258" s="163">
        <f t="shared" si="68"/>
        <v>0</v>
      </c>
      <c r="AD258" s="163">
        <f t="shared" si="68"/>
        <v>0</v>
      </c>
      <c r="AE258" s="163">
        <f t="shared" si="68"/>
        <v>0</v>
      </c>
      <c r="AF258" s="176">
        <f t="shared" si="68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69"/>
        <v>0</v>
      </c>
      <c r="D259" s="163">
        <f t="shared" si="69"/>
        <v>0</v>
      </c>
      <c r="E259" s="163">
        <f t="shared" si="69"/>
        <v>0</v>
      </c>
      <c r="F259" s="163">
        <f t="shared" si="69"/>
        <v>0</v>
      </c>
      <c r="G259" s="163">
        <f t="shared" si="69"/>
        <v>0</v>
      </c>
      <c r="H259" s="163">
        <f t="shared" si="69"/>
        <v>0</v>
      </c>
      <c r="I259" s="163">
        <f t="shared" si="69"/>
        <v>0</v>
      </c>
      <c r="J259" s="163">
        <f t="shared" si="69"/>
        <v>0</v>
      </c>
      <c r="K259" s="163">
        <f t="shared" si="69"/>
        <v>0</v>
      </c>
      <c r="L259" s="163">
        <f t="shared" si="69"/>
        <v>0</v>
      </c>
      <c r="M259" s="163">
        <f t="shared" si="67"/>
        <v>0</v>
      </c>
      <c r="N259" s="163">
        <f t="shared" si="67"/>
        <v>0</v>
      </c>
      <c r="O259" s="163">
        <f t="shared" si="67"/>
        <v>0</v>
      </c>
      <c r="P259" s="163">
        <f t="shared" si="67"/>
        <v>0</v>
      </c>
      <c r="Q259" s="163">
        <f t="shared" si="67"/>
        <v>0</v>
      </c>
      <c r="R259" s="163">
        <f t="shared" si="69"/>
        <v>0</v>
      </c>
      <c r="S259" s="163">
        <f t="shared" si="68"/>
        <v>0</v>
      </c>
      <c r="T259" s="163">
        <f t="shared" si="68"/>
        <v>0</v>
      </c>
      <c r="U259" s="163">
        <f t="shared" si="68"/>
        <v>0</v>
      </c>
      <c r="V259" s="163">
        <f t="shared" si="68"/>
        <v>0</v>
      </c>
      <c r="W259" s="163">
        <f t="shared" si="68"/>
        <v>0</v>
      </c>
      <c r="X259" s="163">
        <f t="shared" si="68"/>
        <v>0</v>
      </c>
      <c r="Y259" s="163">
        <f t="shared" si="68"/>
        <v>0</v>
      </c>
      <c r="Z259" s="163">
        <f t="shared" si="68"/>
        <v>0</v>
      </c>
      <c r="AA259" s="163">
        <f t="shared" si="68"/>
        <v>0</v>
      </c>
      <c r="AB259" s="163">
        <f t="shared" si="68"/>
        <v>0</v>
      </c>
      <c r="AC259" s="163">
        <f t="shared" si="68"/>
        <v>0</v>
      </c>
      <c r="AD259" s="163">
        <f t="shared" si="68"/>
        <v>0</v>
      </c>
      <c r="AE259" s="163">
        <f t="shared" si="68"/>
        <v>0</v>
      </c>
      <c r="AF259" s="176">
        <f t="shared" si="68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69"/>
        <v>0</v>
      </c>
      <c r="D260" s="163">
        <f t="shared" si="69"/>
        <v>0</v>
      </c>
      <c r="E260" s="163">
        <f t="shared" si="69"/>
        <v>0</v>
      </c>
      <c r="F260" s="163">
        <f t="shared" si="69"/>
        <v>0</v>
      </c>
      <c r="G260" s="163">
        <f t="shared" si="69"/>
        <v>0</v>
      </c>
      <c r="H260" s="163">
        <f t="shared" si="69"/>
        <v>0</v>
      </c>
      <c r="I260" s="163">
        <f t="shared" si="69"/>
        <v>0</v>
      </c>
      <c r="J260" s="163">
        <f t="shared" si="69"/>
        <v>0</v>
      </c>
      <c r="K260" s="163">
        <f t="shared" si="69"/>
        <v>0</v>
      </c>
      <c r="L260" s="163">
        <f t="shared" si="69"/>
        <v>0</v>
      </c>
      <c r="M260" s="163">
        <f t="shared" si="67"/>
        <v>0</v>
      </c>
      <c r="N260" s="163">
        <f t="shared" si="67"/>
        <v>0</v>
      </c>
      <c r="O260" s="163">
        <f t="shared" si="67"/>
        <v>0</v>
      </c>
      <c r="P260" s="163">
        <f t="shared" si="67"/>
        <v>0</v>
      </c>
      <c r="Q260" s="163">
        <f t="shared" si="67"/>
        <v>0</v>
      </c>
      <c r="R260" s="163">
        <f t="shared" si="69"/>
        <v>0</v>
      </c>
      <c r="S260" s="163">
        <f t="shared" si="68"/>
        <v>0</v>
      </c>
      <c r="T260" s="163">
        <f t="shared" si="68"/>
        <v>0</v>
      </c>
      <c r="U260" s="163">
        <f t="shared" si="68"/>
        <v>0</v>
      </c>
      <c r="V260" s="163">
        <f t="shared" si="68"/>
        <v>0</v>
      </c>
      <c r="W260" s="163">
        <f t="shared" si="68"/>
        <v>0</v>
      </c>
      <c r="X260" s="163">
        <f t="shared" si="68"/>
        <v>0</v>
      </c>
      <c r="Y260" s="163">
        <f t="shared" si="68"/>
        <v>0</v>
      </c>
      <c r="Z260" s="163">
        <f t="shared" si="68"/>
        <v>0</v>
      </c>
      <c r="AA260" s="163">
        <f t="shared" si="68"/>
        <v>0</v>
      </c>
      <c r="AB260" s="163">
        <f t="shared" si="68"/>
        <v>0</v>
      </c>
      <c r="AC260" s="163">
        <f t="shared" si="68"/>
        <v>0</v>
      </c>
      <c r="AD260" s="163">
        <f t="shared" si="68"/>
        <v>0</v>
      </c>
      <c r="AE260" s="163">
        <f t="shared" si="68"/>
        <v>0</v>
      </c>
      <c r="AF260" s="176">
        <f t="shared" si="68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69"/>
        <v>0</v>
      </c>
      <c r="D261" s="163">
        <f t="shared" si="69"/>
        <v>0</v>
      </c>
      <c r="E261" s="163">
        <f t="shared" si="69"/>
        <v>0</v>
      </c>
      <c r="F261" s="163">
        <f t="shared" si="69"/>
        <v>0</v>
      </c>
      <c r="G261" s="163">
        <f t="shared" si="69"/>
        <v>0</v>
      </c>
      <c r="H261" s="163">
        <f t="shared" si="69"/>
        <v>0</v>
      </c>
      <c r="I261" s="163">
        <f t="shared" si="69"/>
        <v>0</v>
      </c>
      <c r="J261" s="163">
        <f t="shared" si="69"/>
        <v>0</v>
      </c>
      <c r="K261" s="163">
        <f t="shared" si="69"/>
        <v>0</v>
      </c>
      <c r="L261" s="163">
        <f t="shared" si="69"/>
        <v>0</v>
      </c>
      <c r="M261" s="163">
        <f t="shared" si="67"/>
        <v>0</v>
      </c>
      <c r="N261" s="163">
        <f t="shared" si="67"/>
        <v>0</v>
      </c>
      <c r="O261" s="163">
        <f t="shared" si="67"/>
        <v>0</v>
      </c>
      <c r="P261" s="163">
        <f t="shared" si="67"/>
        <v>0</v>
      </c>
      <c r="Q261" s="163">
        <f t="shared" si="67"/>
        <v>0</v>
      </c>
      <c r="R261" s="163">
        <f t="shared" si="69"/>
        <v>0</v>
      </c>
      <c r="S261" s="163">
        <f t="shared" si="68"/>
        <v>0</v>
      </c>
      <c r="T261" s="163">
        <f t="shared" si="68"/>
        <v>0</v>
      </c>
      <c r="U261" s="163">
        <f t="shared" si="68"/>
        <v>0</v>
      </c>
      <c r="V261" s="163">
        <f t="shared" si="68"/>
        <v>0</v>
      </c>
      <c r="W261" s="163">
        <f t="shared" si="68"/>
        <v>0</v>
      </c>
      <c r="X261" s="163">
        <f t="shared" si="68"/>
        <v>0</v>
      </c>
      <c r="Y261" s="163">
        <f t="shared" si="68"/>
        <v>0</v>
      </c>
      <c r="Z261" s="163">
        <f t="shared" si="68"/>
        <v>0</v>
      </c>
      <c r="AA261" s="163">
        <f t="shared" si="68"/>
        <v>0</v>
      </c>
      <c r="AB261" s="163">
        <f t="shared" si="68"/>
        <v>0</v>
      </c>
      <c r="AC261" s="163">
        <f t="shared" si="68"/>
        <v>0</v>
      </c>
      <c r="AD261" s="163">
        <f t="shared" si="68"/>
        <v>0</v>
      </c>
      <c r="AE261" s="163">
        <f t="shared" si="68"/>
        <v>0</v>
      </c>
      <c r="AF261" s="176">
        <f t="shared" si="68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69"/>
        <v>0</v>
      </c>
      <c r="D262" s="163">
        <f t="shared" si="69"/>
        <v>0</v>
      </c>
      <c r="E262" s="163">
        <f t="shared" si="69"/>
        <v>0</v>
      </c>
      <c r="F262" s="163">
        <f t="shared" si="69"/>
        <v>0</v>
      </c>
      <c r="G262" s="163">
        <f t="shared" si="69"/>
        <v>0</v>
      </c>
      <c r="H262" s="163">
        <f t="shared" si="69"/>
        <v>0</v>
      </c>
      <c r="I262" s="163">
        <f t="shared" si="69"/>
        <v>0</v>
      </c>
      <c r="J262" s="163">
        <f t="shared" si="69"/>
        <v>0</v>
      </c>
      <c r="K262" s="163">
        <f t="shared" si="69"/>
        <v>0</v>
      </c>
      <c r="L262" s="163">
        <f t="shared" si="69"/>
        <v>0</v>
      </c>
      <c r="M262" s="163">
        <f t="shared" si="67"/>
        <v>0</v>
      </c>
      <c r="N262" s="163">
        <f t="shared" si="67"/>
        <v>0</v>
      </c>
      <c r="O262" s="163">
        <f t="shared" si="67"/>
        <v>0</v>
      </c>
      <c r="P262" s="163">
        <f t="shared" si="67"/>
        <v>0</v>
      </c>
      <c r="Q262" s="163">
        <f t="shared" si="67"/>
        <v>0</v>
      </c>
      <c r="R262" s="163">
        <f t="shared" si="69"/>
        <v>0</v>
      </c>
      <c r="S262" s="163">
        <f t="shared" si="68"/>
        <v>0</v>
      </c>
      <c r="T262" s="163">
        <f t="shared" si="68"/>
        <v>0</v>
      </c>
      <c r="U262" s="163">
        <f t="shared" si="68"/>
        <v>0</v>
      </c>
      <c r="V262" s="163">
        <f t="shared" si="68"/>
        <v>0</v>
      </c>
      <c r="W262" s="163">
        <f t="shared" si="68"/>
        <v>0</v>
      </c>
      <c r="X262" s="163">
        <f t="shared" si="68"/>
        <v>0</v>
      </c>
      <c r="Y262" s="163">
        <f t="shared" si="68"/>
        <v>0</v>
      </c>
      <c r="Z262" s="163">
        <f t="shared" si="68"/>
        <v>0</v>
      </c>
      <c r="AA262" s="163">
        <f t="shared" si="68"/>
        <v>0</v>
      </c>
      <c r="AB262" s="163">
        <f t="shared" si="68"/>
        <v>0</v>
      </c>
      <c r="AC262" s="163">
        <f t="shared" si="68"/>
        <v>0</v>
      </c>
      <c r="AD262" s="163">
        <f t="shared" si="68"/>
        <v>0</v>
      </c>
      <c r="AE262" s="163">
        <f t="shared" si="68"/>
        <v>0</v>
      </c>
      <c r="AF262" s="176">
        <f t="shared" si="68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69"/>
        <v>0</v>
      </c>
      <c r="D263" s="163">
        <f t="shared" si="69"/>
        <v>0</v>
      </c>
      <c r="E263" s="163">
        <f t="shared" si="69"/>
        <v>0</v>
      </c>
      <c r="F263" s="163">
        <f t="shared" si="69"/>
        <v>0</v>
      </c>
      <c r="G263" s="163">
        <f t="shared" si="69"/>
        <v>0</v>
      </c>
      <c r="H263" s="163">
        <f t="shared" si="69"/>
        <v>0</v>
      </c>
      <c r="I263" s="163">
        <f t="shared" si="69"/>
        <v>0</v>
      </c>
      <c r="J263" s="163">
        <f t="shared" si="69"/>
        <v>0</v>
      </c>
      <c r="K263" s="163">
        <f t="shared" si="69"/>
        <v>0</v>
      </c>
      <c r="L263" s="163">
        <f t="shared" si="69"/>
        <v>0</v>
      </c>
      <c r="M263" s="163">
        <f t="shared" si="67"/>
        <v>0</v>
      </c>
      <c r="N263" s="163">
        <f t="shared" si="67"/>
        <v>0</v>
      </c>
      <c r="O263" s="163">
        <f t="shared" si="67"/>
        <v>0</v>
      </c>
      <c r="P263" s="163">
        <f t="shared" si="67"/>
        <v>0</v>
      </c>
      <c r="Q263" s="163">
        <f t="shared" si="67"/>
        <v>0</v>
      </c>
      <c r="R263" s="163">
        <f t="shared" si="69"/>
        <v>0</v>
      </c>
      <c r="S263" s="163">
        <f t="shared" si="68"/>
        <v>0</v>
      </c>
      <c r="T263" s="163">
        <f t="shared" si="68"/>
        <v>0</v>
      </c>
      <c r="U263" s="163">
        <f t="shared" si="68"/>
        <v>0</v>
      </c>
      <c r="V263" s="163">
        <f t="shared" si="68"/>
        <v>0</v>
      </c>
      <c r="W263" s="163">
        <f t="shared" si="68"/>
        <v>0</v>
      </c>
      <c r="X263" s="163">
        <f t="shared" si="68"/>
        <v>0</v>
      </c>
      <c r="Y263" s="163">
        <f t="shared" si="68"/>
        <v>0</v>
      </c>
      <c r="Z263" s="163">
        <f t="shared" si="68"/>
        <v>0</v>
      </c>
      <c r="AA263" s="163">
        <f t="shared" si="68"/>
        <v>0</v>
      </c>
      <c r="AB263" s="163">
        <f t="shared" si="68"/>
        <v>0</v>
      </c>
      <c r="AC263" s="163">
        <f t="shared" si="68"/>
        <v>0</v>
      </c>
      <c r="AD263" s="163">
        <f t="shared" si="68"/>
        <v>0</v>
      </c>
      <c r="AE263" s="163">
        <f t="shared" si="68"/>
        <v>0</v>
      </c>
      <c r="AF263" s="176">
        <f t="shared" si="68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69"/>
        <v>0</v>
      </c>
      <c r="D264" s="163">
        <f t="shared" si="69"/>
        <v>0</v>
      </c>
      <c r="E264" s="163">
        <f t="shared" si="69"/>
        <v>0</v>
      </c>
      <c r="F264" s="163">
        <f t="shared" si="69"/>
        <v>0</v>
      </c>
      <c r="G264" s="163">
        <f t="shared" si="69"/>
        <v>0</v>
      </c>
      <c r="H264" s="163">
        <f t="shared" si="69"/>
        <v>0</v>
      </c>
      <c r="I264" s="163">
        <f t="shared" si="69"/>
        <v>0</v>
      </c>
      <c r="J264" s="163">
        <f t="shared" si="69"/>
        <v>0</v>
      </c>
      <c r="K264" s="163">
        <f t="shared" si="69"/>
        <v>0</v>
      </c>
      <c r="L264" s="163">
        <f t="shared" si="69"/>
        <v>0</v>
      </c>
      <c r="M264" s="163">
        <f t="shared" si="67"/>
        <v>0</v>
      </c>
      <c r="N264" s="163">
        <f t="shared" si="67"/>
        <v>0</v>
      </c>
      <c r="O264" s="163">
        <f t="shared" si="67"/>
        <v>0</v>
      </c>
      <c r="P264" s="163">
        <f t="shared" si="67"/>
        <v>0</v>
      </c>
      <c r="Q264" s="163">
        <f t="shared" si="67"/>
        <v>0</v>
      </c>
      <c r="R264" s="163">
        <f t="shared" si="69"/>
        <v>0</v>
      </c>
      <c r="S264" s="163">
        <f t="shared" ref="S264:AF273" si="70">R264</f>
        <v>0</v>
      </c>
      <c r="T264" s="163">
        <f t="shared" si="70"/>
        <v>0</v>
      </c>
      <c r="U264" s="163">
        <f t="shared" si="70"/>
        <v>0</v>
      </c>
      <c r="V264" s="163">
        <f t="shared" si="70"/>
        <v>0</v>
      </c>
      <c r="W264" s="163">
        <f t="shared" si="70"/>
        <v>0</v>
      </c>
      <c r="X264" s="163">
        <f t="shared" si="70"/>
        <v>0</v>
      </c>
      <c r="Y264" s="163">
        <f t="shared" si="70"/>
        <v>0</v>
      </c>
      <c r="Z264" s="163">
        <f t="shared" si="70"/>
        <v>0</v>
      </c>
      <c r="AA264" s="163">
        <f t="shared" si="70"/>
        <v>0</v>
      </c>
      <c r="AB264" s="163">
        <f t="shared" si="70"/>
        <v>0</v>
      </c>
      <c r="AC264" s="163">
        <f t="shared" si="70"/>
        <v>0</v>
      </c>
      <c r="AD264" s="163">
        <f t="shared" si="70"/>
        <v>0</v>
      </c>
      <c r="AE264" s="163">
        <f t="shared" si="70"/>
        <v>0</v>
      </c>
      <c r="AF264" s="176">
        <f t="shared" si="70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71">B265</f>
        <v>0</v>
      </c>
      <c r="D265" s="163">
        <f t="shared" si="71"/>
        <v>0</v>
      </c>
      <c r="E265" s="163">
        <f t="shared" si="71"/>
        <v>0</v>
      </c>
      <c r="F265" s="163">
        <f t="shared" si="71"/>
        <v>0</v>
      </c>
      <c r="G265" s="163">
        <f t="shared" si="71"/>
        <v>0</v>
      </c>
      <c r="H265" s="163">
        <f t="shared" si="71"/>
        <v>0</v>
      </c>
      <c r="I265" s="163">
        <f t="shared" si="71"/>
        <v>0</v>
      </c>
      <c r="J265" s="163">
        <f t="shared" si="71"/>
        <v>0</v>
      </c>
      <c r="K265" s="163">
        <f t="shared" si="71"/>
        <v>0</v>
      </c>
      <c r="L265" s="163">
        <f t="shared" si="71"/>
        <v>0</v>
      </c>
      <c r="M265" s="163">
        <f t="shared" si="71"/>
        <v>0</v>
      </c>
      <c r="N265" s="163">
        <f t="shared" si="71"/>
        <v>0</v>
      </c>
      <c r="O265" s="163">
        <f t="shared" si="71"/>
        <v>0</v>
      </c>
      <c r="P265" s="163">
        <f t="shared" si="71"/>
        <v>0</v>
      </c>
      <c r="Q265" s="163">
        <f t="shared" si="71"/>
        <v>0</v>
      </c>
      <c r="R265" s="163">
        <f t="shared" si="71"/>
        <v>0</v>
      </c>
      <c r="S265" s="163">
        <f t="shared" si="70"/>
        <v>0</v>
      </c>
      <c r="T265" s="163">
        <f t="shared" si="70"/>
        <v>0</v>
      </c>
      <c r="U265" s="163">
        <f t="shared" si="70"/>
        <v>0</v>
      </c>
      <c r="V265" s="163">
        <f t="shared" si="70"/>
        <v>0</v>
      </c>
      <c r="W265" s="163">
        <f t="shared" si="70"/>
        <v>0</v>
      </c>
      <c r="X265" s="163">
        <f t="shared" si="70"/>
        <v>0</v>
      </c>
      <c r="Y265" s="163">
        <f t="shared" si="70"/>
        <v>0</v>
      </c>
      <c r="Z265" s="163">
        <f t="shared" si="70"/>
        <v>0</v>
      </c>
      <c r="AA265" s="163">
        <f t="shared" si="70"/>
        <v>0</v>
      </c>
      <c r="AB265" s="163">
        <f t="shared" si="70"/>
        <v>0</v>
      </c>
      <c r="AC265" s="163">
        <f t="shared" si="70"/>
        <v>0</v>
      </c>
      <c r="AD265" s="163">
        <f t="shared" si="70"/>
        <v>0</v>
      </c>
      <c r="AE265" s="163">
        <f t="shared" si="70"/>
        <v>0</v>
      </c>
      <c r="AF265" s="176">
        <f t="shared" si="70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71"/>
        <v>0</v>
      </c>
      <c r="D266" s="163">
        <f t="shared" si="71"/>
        <v>0</v>
      </c>
      <c r="E266" s="163">
        <f t="shared" si="71"/>
        <v>0</v>
      </c>
      <c r="F266" s="163">
        <f t="shared" si="71"/>
        <v>0</v>
      </c>
      <c r="G266" s="163">
        <f t="shared" si="71"/>
        <v>0</v>
      </c>
      <c r="H266" s="163">
        <f t="shared" si="71"/>
        <v>0</v>
      </c>
      <c r="I266" s="163">
        <f t="shared" si="71"/>
        <v>0</v>
      </c>
      <c r="J266" s="163">
        <f t="shared" si="71"/>
        <v>0</v>
      </c>
      <c r="K266" s="163">
        <f t="shared" si="71"/>
        <v>0</v>
      </c>
      <c r="L266" s="163">
        <f t="shared" si="71"/>
        <v>0</v>
      </c>
      <c r="M266" s="163">
        <f t="shared" si="71"/>
        <v>0</v>
      </c>
      <c r="N266" s="163">
        <f t="shared" si="71"/>
        <v>0</v>
      </c>
      <c r="O266" s="163">
        <f t="shared" si="71"/>
        <v>0</v>
      </c>
      <c r="P266" s="163">
        <f t="shared" si="71"/>
        <v>0</v>
      </c>
      <c r="Q266" s="163">
        <f t="shared" si="71"/>
        <v>0</v>
      </c>
      <c r="R266" s="163">
        <f t="shared" si="71"/>
        <v>0</v>
      </c>
      <c r="S266" s="163">
        <f t="shared" si="70"/>
        <v>0</v>
      </c>
      <c r="T266" s="163">
        <f t="shared" si="70"/>
        <v>0</v>
      </c>
      <c r="U266" s="163">
        <f t="shared" si="70"/>
        <v>0</v>
      </c>
      <c r="V266" s="163">
        <f t="shared" si="70"/>
        <v>0</v>
      </c>
      <c r="W266" s="163">
        <f t="shared" si="70"/>
        <v>0</v>
      </c>
      <c r="X266" s="163">
        <f t="shared" si="70"/>
        <v>0</v>
      </c>
      <c r="Y266" s="163">
        <f t="shared" si="70"/>
        <v>0</v>
      </c>
      <c r="Z266" s="163">
        <f t="shared" si="70"/>
        <v>0</v>
      </c>
      <c r="AA266" s="163">
        <f t="shared" si="70"/>
        <v>0</v>
      </c>
      <c r="AB266" s="163">
        <f t="shared" si="70"/>
        <v>0</v>
      </c>
      <c r="AC266" s="163">
        <f t="shared" si="70"/>
        <v>0</v>
      </c>
      <c r="AD266" s="163">
        <f t="shared" si="70"/>
        <v>0</v>
      </c>
      <c r="AE266" s="163">
        <f t="shared" si="70"/>
        <v>0</v>
      </c>
      <c r="AF266" s="176">
        <f t="shared" si="70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71"/>
        <v>0</v>
      </c>
      <c r="D267" s="163">
        <f t="shared" si="71"/>
        <v>0</v>
      </c>
      <c r="E267" s="163">
        <f t="shared" si="71"/>
        <v>0</v>
      </c>
      <c r="F267" s="163">
        <f t="shared" si="71"/>
        <v>0</v>
      </c>
      <c r="G267" s="163">
        <f t="shared" si="71"/>
        <v>0</v>
      </c>
      <c r="H267" s="163">
        <f t="shared" si="71"/>
        <v>0</v>
      </c>
      <c r="I267" s="163">
        <f t="shared" si="71"/>
        <v>0</v>
      </c>
      <c r="J267" s="163">
        <f t="shared" si="71"/>
        <v>0</v>
      </c>
      <c r="K267" s="163">
        <f t="shared" si="71"/>
        <v>0</v>
      </c>
      <c r="L267" s="163">
        <f t="shared" si="71"/>
        <v>0</v>
      </c>
      <c r="M267" s="163">
        <f t="shared" si="71"/>
        <v>0</v>
      </c>
      <c r="N267" s="163">
        <f t="shared" si="71"/>
        <v>0</v>
      </c>
      <c r="O267" s="163">
        <f t="shared" si="71"/>
        <v>0</v>
      </c>
      <c r="P267" s="163">
        <f t="shared" si="71"/>
        <v>0</v>
      </c>
      <c r="Q267" s="163">
        <f t="shared" si="71"/>
        <v>0</v>
      </c>
      <c r="R267" s="163">
        <f t="shared" si="71"/>
        <v>0</v>
      </c>
      <c r="S267" s="163">
        <f t="shared" si="70"/>
        <v>0</v>
      </c>
      <c r="T267" s="163">
        <f t="shared" si="70"/>
        <v>0</v>
      </c>
      <c r="U267" s="163">
        <f t="shared" si="70"/>
        <v>0</v>
      </c>
      <c r="V267" s="163">
        <f t="shared" si="70"/>
        <v>0</v>
      </c>
      <c r="W267" s="163">
        <f t="shared" si="70"/>
        <v>0</v>
      </c>
      <c r="X267" s="163">
        <f t="shared" si="70"/>
        <v>0</v>
      </c>
      <c r="Y267" s="163">
        <f t="shared" si="70"/>
        <v>0</v>
      </c>
      <c r="Z267" s="163">
        <f t="shared" si="70"/>
        <v>0</v>
      </c>
      <c r="AA267" s="163">
        <f t="shared" si="70"/>
        <v>0</v>
      </c>
      <c r="AB267" s="163">
        <f t="shared" si="70"/>
        <v>0</v>
      </c>
      <c r="AC267" s="163">
        <f t="shared" si="70"/>
        <v>0</v>
      </c>
      <c r="AD267" s="163">
        <f t="shared" si="70"/>
        <v>0</v>
      </c>
      <c r="AE267" s="163">
        <f t="shared" si="70"/>
        <v>0</v>
      </c>
      <c r="AF267" s="176">
        <f t="shared" si="70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71"/>
        <v>0</v>
      </c>
      <c r="D268" s="163">
        <f t="shared" si="71"/>
        <v>0</v>
      </c>
      <c r="E268" s="163">
        <f t="shared" si="71"/>
        <v>0</v>
      </c>
      <c r="F268" s="163">
        <f t="shared" si="71"/>
        <v>0</v>
      </c>
      <c r="G268" s="163">
        <f t="shared" si="71"/>
        <v>0</v>
      </c>
      <c r="H268" s="163">
        <f t="shared" si="71"/>
        <v>0</v>
      </c>
      <c r="I268" s="163">
        <f t="shared" si="71"/>
        <v>0</v>
      </c>
      <c r="J268" s="163">
        <f t="shared" si="71"/>
        <v>0</v>
      </c>
      <c r="K268" s="163">
        <f t="shared" si="71"/>
        <v>0</v>
      </c>
      <c r="L268" s="163">
        <f t="shared" si="71"/>
        <v>0</v>
      </c>
      <c r="M268" s="163">
        <f t="shared" si="71"/>
        <v>0</v>
      </c>
      <c r="N268" s="163">
        <f t="shared" si="71"/>
        <v>0</v>
      </c>
      <c r="O268" s="163">
        <f t="shared" si="71"/>
        <v>0</v>
      </c>
      <c r="P268" s="163">
        <f t="shared" si="71"/>
        <v>0</v>
      </c>
      <c r="Q268" s="163">
        <f t="shared" si="71"/>
        <v>0</v>
      </c>
      <c r="R268" s="163">
        <f t="shared" si="71"/>
        <v>0</v>
      </c>
      <c r="S268" s="163">
        <f t="shared" si="70"/>
        <v>0</v>
      </c>
      <c r="T268" s="163">
        <f t="shared" si="70"/>
        <v>0</v>
      </c>
      <c r="U268" s="163">
        <f t="shared" si="70"/>
        <v>0</v>
      </c>
      <c r="V268" s="163">
        <f t="shared" si="70"/>
        <v>0</v>
      </c>
      <c r="W268" s="163">
        <f t="shared" si="70"/>
        <v>0</v>
      </c>
      <c r="X268" s="163">
        <f t="shared" si="70"/>
        <v>0</v>
      </c>
      <c r="Y268" s="163">
        <f t="shared" si="70"/>
        <v>0</v>
      </c>
      <c r="Z268" s="163">
        <f t="shared" si="70"/>
        <v>0</v>
      </c>
      <c r="AA268" s="163">
        <f t="shared" si="70"/>
        <v>0</v>
      </c>
      <c r="AB268" s="163">
        <f t="shared" si="70"/>
        <v>0</v>
      </c>
      <c r="AC268" s="163">
        <f t="shared" si="70"/>
        <v>0</v>
      </c>
      <c r="AD268" s="163">
        <f t="shared" si="70"/>
        <v>0</v>
      </c>
      <c r="AE268" s="163">
        <f t="shared" si="70"/>
        <v>0</v>
      </c>
      <c r="AF268" s="176">
        <f t="shared" si="70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71"/>
        <v>0</v>
      </c>
      <c r="D269" s="163">
        <f t="shared" si="71"/>
        <v>0</v>
      </c>
      <c r="E269" s="163">
        <f t="shared" si="71"/>
        <v>0</v>
      </c>
      <c r="F269" s="163">
        <f t="shared" si="71"/>
        <v>0</v>
      </c>
      <c r="G269" s="163">
        <f t="shared" si="71"/>
        <v>0</v>
      </c>
      <c r="H269" s="163">
        <f t="shared" si="71"/>
        <v>0</v>
      </c>
      <c r="I269" s="163">
        <f t="shared" si="71"/>
        <v>0</v>
      </c>
      <c r="J269" s="163">
        <f t="shared" si="71"/>
        <v>0</v>
      </c>
      <c r="K269" s="163">
        <f t="shared" si="71"/>
        <v>0</v>
      </c>
      <c r="L269" s="163">
        <f t="shared" si="71"/>
        <v>0</v>
      </c>
      <c r="M269" s="163">
        <f t="shared" si="71"/>
        <v>0</v>
      </c>
      <c r="N269" s="163">
        <f t="shared" si="71"/>
        <v>0</v>
      </c>
      <c r="O269" s="163">
        <f t="shared" si="71"/>
        <v>0</v>
      </c>
      <c r="P269" s="163">
        <f t="shared" si="71"/>
        <v>0</v>
      </c>
      <c r="Q269" s="163">
        <f t="shared" si="71"/>
        <v>0</v>
      </c>
      <c r="R269" s="163">
        <f t="shared" si="71"/>
        <v>0</v>
      </c>
      <c r="S269" s="163">
        <f t="shared" si="70"/>
        <v>0</v>
      </c>
      <c r="T269" s="163">
        <f t="shared" si="70"/>
        <v>0</v>
      </c>
      <c r="U269" s="163">
        <f t="shared" si="70"/>
        <v>0</v>
      </c>
      <c r="V269" s="163">
        <f t="shared" si="70"/>
        <v>0</v>
      </c>
      <c r="W269" s="163">
        <f t="shared" si="70"/>
        <v>0</v>
      </c>
      <c r="X269" s="163">
        <f t="shared" si="70"/>
        <v>0</v>
      </c>
      <c r="Y269" s="163">
        <f t="shared" si="70"/>
        <v>0</v>
      </c>
      <c r="Z269" s="163">
        <f t="shared" si="70"/>
        <v>0</v>
      </c>
      <c r="AA269" s="163">
        <f t="shared" si="70"/>
        <v>0</v>
      </c>
      <c r="AB269" s="163">
        <f t="shared" si="70"/>
        <v>0</v>
      </c>
      <c r="AC269" s="163">
        <f t="shared" si="70"/>
        <v>0</v>
      </c>
      <c r="AD269" s="163">
        <f t="shared" si="70"/>
        <v>0</v>
      </c>
      <c r="AE269" s="163">
        <f t="shared" si="70"/>
        <v>0</v>
      </c>
      <c r="AF269" s="176">
        <f t="shared" si="70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71"/>
        <v>0</v>
      </c>
      <c r="D270" s="163">
        <f t="shared" si="71"/>
        <v>0</v>
      </c>
      <c r="E270" s="163">
        <f t="shared" si="71"/>
        <v>0</v>
      </c>
      <c r="F270" s="163">
        <f t="shared" si="71"/>
        <v>0</v>
      </c>
      <c r="G270" s="163">
        <f t="shared" si="71"/>
        <v>0</v>
      </c>
      <c r="H270" s="163">
        <f t="shared" si="71"/>
        <v>0</v>
      </c>
      <c r="I270" s="163">
        <f t="shared" si="71"/>
        <v>0</v>
      </c>
      <c r="J270" s="163">
        <f t="shared" si="71"/>
        <v>0</v>
      </c>
      <c r="K270" s="163">
        <f t="shared" si="71"/>
        <v>0</v>
      </c>
      <c r="L270" s="163">
        <f t="shared" si="71"/>
        <v>0</v>
      </c>
      <c r="M270" s="163">
        <f t="shared" si="71"/>
        <v>0</v>
      </c>
      <c r="N270" s="163">
        <f t="shared" si="71"/>
        <v>0</v>
      </c>
      <c r="O270" s="163">
        <f t="shared" si="71"/>
        <v>0</v>
      </c>
      <c r="P270" s="163">
        <f t="shared" si="71"/>
        <v>0</v>
      </c>
      <c r="Q270" s="163">
        <f t="shared" si="71"/>
        <v>0</v>
      </c>
      <c r="R270" s="163">
        <f t="shared" si="71"/>
        <v>0</v>
      </c>
      <c r="S270" s="163">
        <f t="shared" si="70"/>
        <v>0</v>
      </c>
      <c r="T270" s="163">
        <f t="shared" si="70"/>
        <v>0</v>
      </c>
      <c r="U270" s="163">
        <f t="shared" si="70"/>
        <v>0</v>
      </c>
      <c r="V270" s="163">
        <f t="shared" si="70"/>
        <v>0</v>
      </c>
      <c r="W270" s="163">
        <f t="shared" si="70"/>
        <v>0</v>
      </c>
      <c r="X270" s="163">
        <f t="shared" si="70"/>
        <v>0</v>
      </c>
      <c r="Y270" s="163">
        <f t="shared" si="70"/>
        <v>0</v>
      </c>
      <c r="Z270" s="163">
        <f t="shared" si="70"/>
        <v>0</v>
      </c>
      <c r="AA270" s="163">
        <f t="shared" si="70"/>
        <v>0</v>
      </c>
      <c r="AB270" s="163">
        <f t="shared" si="70"/>
        <v>0</v>
      </c>
      <c r="AC270" s="163">
        <f t="shared" si="70"/>
        <v>0</v>
      </c>
      <c r="AD270" s="163">
        <f t="shared" si="70"/>
        <v>0</v>
      </c>
      <c r="AE270" s="163">
        <f t="shared" si="70"/>
        <v>0</v>
      </c>
      <c r="AF270" s="176">
        <f t="shared" si="70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71"/>
        <v>0</v>
      </c>
      <c r="D271" s="163">
        <f t="shared" si="71"/>
        <v>0</v>
      </c>
      <c r="E271" s="163">
        <f t="shared" si="71"/>
        <v>0</v>
      </c>
      <c r="F271" s="163">
        <f t="shared" si="71"/>
        <v>0</v>
      </c>
      <c r="G271" s="163">
        <f t="shared" si="71"/>
        <v>0</v>
      </c>
      <c r="H271" s="163">
        <f t="shared" si="71"/>
        <v>0</v>
      </c>
      <c r="I271" s="163">
        <f t="shared" si="71"/>
        <v>0</v>
      </c>
      <c r="J271" s="163">
        <f t="shared" si="71"/>
        <v>0</v>
      </c>
      <c r="K271" s="163">
        <f t="shared" si="71"/>
        <v>0</v>
      </c>
      <c r="L271" s="163">
        <f t="shared" si="71"/>
        <v>0</v>
      </c>
      <c r="M271" s="163">
        <f t="shared" si="71"/>
        <v>0</v>
      </c>
      <c r="N271" s="163">
        <f t="shared" si="71"/>
        <v>0</v>
      </c>
      <c r="O271" s="163">
        <f t="shared" si="71"/>
        <v>0</v>
      </c>
      <c r="P271" s="163">
        <f t="shared" si="71"/>
        <v>0</v>
      </c>
      <c r="Q271" s="163">
        <f t="shared" si="71"/>
        <v>0</v>
      </c>
      <c r="R271" s="163">
        <f t="shared" si="71"/>
        <v>0</v>
      </c>
      <c r="S271" s="163">
        <f t="shared" si="70"/>
        <v>0</v>
      </c>
      <c r="T271" s="163">
        <f t="shared" si="70"/>
        <v>0</v>
      </c>
      <c r="U271" s="163">
        <f t="shared" si="70"/>
        <v>0</v>
      </c>
      <c r="V271" s="163">
        <f t="shared" si="70"/>
        <v>0</v>
      </c>
      <c r="W271" s="163">
        <f t="shared" si="70"/>
        <v>0</v>
      </c>
      <c r="X271" s="163">
        <f t="shared" si="70"/>
        <v>0</v>
      </c>
      <c r="Y271" s="163">
        <f t="shared" si="70"/>
        <v>0</v>
      </c>
      <c r="Z271" s="163">
        <f t="shared" si="70"/>
        <v>0</v>
      </c>
      <c r="AA271" s="163">
        <f t="shared" si="70"/>
        <v>0</v>
      </c>
      <c r="AB271" s="163">
        <f t="shared" si="70"/>
        <v>0</v>
      </c>
      <c r="AC271" s="163">
        <f t="shared" si="70"/>
        <v>0</v>
      </c>
      <c r="AD271" s="163">
        <f t="shared" si="70"/>
        <v>0</v>
      </c>
      <c r="AE271" s="163">
        <f t="shared" si="70"/>
        <v>0</v>
      </c>
      <c r="AF271" s="176">
        <f t="shared" si="70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71"/>
        <v>0</v>
      </c>
      <c r="D272" s="163">
        <f t="shared" si="71"/>
        <v>0</v>
      </c>
      <c r="E272" s="163">
        <f t="shared" si="71"/>
        <v>0</v>
      </c>
      <c r="F272" s="163">
        <f t="shared" si="71"/>
        <v>0</v>
      </c>
      <c r="G272" s="163">
        <f t="shared" si="71"/>
        <v>0</v>
      </c>
      <c r="H272" s="163">
        <f t="shared" si="71"/>
        <v>0</v>
      </c>
      <c r="I272" s="163">
        <f t="shared" si="71"/>
        <v>0</v>
      </c>
      <c r="J272" s="163">
        <f t="shared" si="71"/>
        <v>0</v>
      </c>
      <c r="K272" s="163">
        <f t="shared" si="71"/>
        <v>0</v>
      </c>
      <c r="L272" s="163">
        <f t="shared" si="71"/>
        <v>0</v>
      </c>
      <c r="M272" s="163">
        <f t="shared" si="71"/>
        <v>0</v>
      </c>
      <c r="N272" s="163">
        <f t="shared" si="71"/>
        <v>0</v>
      </c>
      <c r="O272" s="163">
        <f t="shared" si="71"/>
        <v>0</v>
      </c>
      <c r="P272" s="163">
        <f t="shared" si="71"/>
        <v>0</v>
      </c>
      <c r="Q272" s="163">
        <f t="shared" si="71"/>
        <v>0</v>
      </c>
      <c r="R272" s="163">
        <f t="shared" si="71"/>
        <v>0</v>
      </c>
      <c r="S272" s="163">
        <f t="shared" si="70"/>
        <v>0</v>
      </c>
      <c r="T272" s="163">
        <f t="shared" si="70"/>
        <v>0</v>
      </c>
      <c r="U272" s="163">
        <f t="shared" si="70"/>
        <v>0</v>
      </c>
      <c r="V272" s="163">
        <f t="shared" si="70"/>
        <v>0</v>
      </c>
      <c r="W272" s="163">
        <f t="shared" si="70"/>
        <v>0</v>
      </c>
      <c r="X272" s="163">
        <f t="shared" si="70"/>
        <v>0</v>
      </c>
      <c r="Y272" s="163">
        <f t="shared" si="70"/>
        <v>0</v>
      </c>
      <c r="Z272" s="163">
        <f t="shared" si="70"/>
        <v>0</v>
      </c>
      <c r="AA272" s="163">
        <f t="shared" si="70"/>
        <v>0</v>
      </c>
      <c r="AB272" s="163">
        <f t="shared" si="70"/>
        <v>0</v>
      </c>
      <c r="AC272" s="163">
        <f t="shared" si="70"/>
        <v>0</v>
      </c>
      <c r="AD272" s="163">
        <f t="shared" si="70"/>
        <v>0</v>
      </c>
      <c r="AE272" s="163">
        <f t="shared" si="70"/>
        <v>0</v>
      </c>
      <c r="AF272" s="176">
        <f t="shared" si="70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71"/>
        <v>0</v>
      </c>
      <c r="D273" s="179">
        <f t="shared" si="71"/>
        <v>0</v>
      </c>
      <c r="E273" s="179">
        <f t="shared" si="71"/>
        <v>0</v>
      </c>
      <c r="F273" s="179">
        <f t="shared" si="71"/>
        <v>0</v>
      </c>
      <c r="G273" s="179">
        <f t="shared" si="71"/>
        <v>0</v>
      </c>
      <c r="H273" s="179">
        <f t="shared" si="71"/>
        <v>0</v>
      </c>
      <c r="I273" s="179">
        <f t="shared" si="71"/>
        <v>0</v>
      </c>
      <c r="J273" s="179">
        <f t="shared" si="71"/>
        <v>0</v>
      </c>
      <c r="K273" s="179">
        <f t="shared" si="71"/>
        <v>0</v>
      </c>
      <c r="L273" s="179">
        <f t="shared" si="71"/>
        <v>0</v>
      </c>
      <c r="M273" s="179">
        <f t="shared" si="71"/>
        <v>0</v>
      </c>
      <c r="N273" s="179">
        <f t="shared" si="71"/>
        <v>0</v>
      </c>
      <c r="O273" s="179">
        <f t="shared" si="71"/>
        <v>0</v>
      </c>
      <c r="P273" s="179">
        <f t="shared" si="71"/>
        <v>0</v>
      </c>
      <c r="Q273" s="179">
        <f t="shared" si="71"/>
        <v>0</v>
      </c>
      <c r="R273" s="179">
        <f t="shared" si="71"/>
        <v>0</v>
      </c>
      <c r="S273" s="179">
        <f t="shared" si="70"/>
        <v>0</v>
      </c>
      <c r="T273" s="179">
        <f t="shared" si="70"/>
        <v>0</v>
      </c>
      <c r="U273" s="179">
        <f t="shared" si="70"/>
        <v>0</v>
      </c>
      <c r="V273" s="179">
        <f t="shared" si="70"/>
        <v>0</v>
      </c>
      <c r="W273" s="179">
        <f t="shared" si="70"/>
        <v>0</v>
      </c>
      <c r="X273" s="179">
        <f t="shared" si="70"/>
        <v>0</v>
      </c>
      <c r="Y273" s="179">
        <f t="shared" si="70"/>
        <v>0</v>
      </c>
      <c r="Z273" s="179">
        <f t="shared" si="70"/>
        <v>0</v>
      </c>
      <c r="AA273" s="179">
        <f t="shared" si="70"/>
        <v>0</v>
      </c>
      <c r="AB273" s="179">
        <f t="shared" si="70"/>
        <v>0</v>
      </c>
      <c r="AC273" s="179">
        <f t="shared" si="70"/>
        <v>0</v>
      </c>
      <c r="AD273" s="179">
        <f t="shared" si="70"/>
        <v>0</v>
      </c>
      <c r="AE273" s="179">
        <f t="shared" si="70"/>
        <v>0</v>
      </c>
      <c r="AF273" s="180">
        <f t="shared" si="70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v>0</v>
      </c>
      <c r="C274" s="182">
        <f t="shared" ref="C274:AG274" si="72">SUM(C169:C273)</f>
        <v>0</v>
      </c>
      <c r="D274" s="182">
        <f t="shared" si="72"/>
        <v>0</v>
      </c>
      <c r="E274" s="182">
        <f t="shared" si="72"/>
        <v>0</v>
      </c>
      <c r="F274" s="182">
        <f t="shared" si="72"/>
        <v>0</v>
      </c>
      <c r="G274" s="182">
        <f t="shared" si="72"/>
        <v>0</v>
      </c>
      <c r="H274" s="182">
        <f t="shared" si="72"/>
        <v>0</v>
      </c>
      <c r="I274" s="182">
        <f t="shared" si="72"/>
        <v>0</v>
      </c>
      <c r="J274" s="182">
        <f t="shared" si="72"/>
        <v>0</v>
      </c>
      <c r="K274" s="182">
        <f t="shared" si="72"/>
        <v>0</v>
      </c>
      <c r="L274" s="182">
        <f t="shared" si="72"/>
        <v>0</v>
      </c>
      <c r="M274" s="182">
        <f>SUM(M169:M273)</f>
        <v>0</v>
      </c>
      <c r="N274" s="182">
        <f>SUM(N169:N273)</f>
        <v>0</v>
      </c>
      <c r="O274" s="182">
        <f>SUM(O169:O273)</f>
        <v>0</v>
      </c>
      <c r="P274" s="182">
        <f>SUM(P169:P273)</f>
        <v>0</v>
      </c>
      <c r="Q274" s="182">
        <f>SUM(Q169:Q273)</f>
        <v>0</v>
      </c>
      <c r="R274" s="182">
        <f t="shared" si="72"/>
        <v>0</v>
      </c>
      <c r="S274" s="182">
        <f t="shared" si="72"/>
        <v>0</v>
      </c>
      <c r="T274" s="182">
        <f t="shared" si="72"/>
        <v>0</v>
      </c>
      <c r="U274" s="182">
        <f t="shared" si="72"/>
        <v>0</v>
      </c>
      <c r="V274" s="182">
        <f t="shared" si="72"/>
        <v>0</v>
      </c>
      <c r="W274" s="182">
        <f t="shared" si="72"/>
        <v>0</v>
      </c>
      <c r="X274" s="182">
        <f t="shared" si="72"/>
        <v>0</v>
      </c>
      <c r="Y274" s="182">
        <f t="shared" si="72"/>
        <v>0</v>
      </c>
      <c r="Z274" s="182">
        <f t="shared" si="72"/>
        <v>0</v>
      </c>
      <c r="AA274" s="182">
        <f t="shared" si="72"/>
        <v>0</v>
      </c>
      <c r="AB274" s="182">
        <f>SUM(AB169:AB273)</f>
        <v>0</v>
      </c>
      <c r="AC274" s="182">
        <f t="shared" si="72"/>
        <v>0</v>
      </c>
      <c r="AD274" s="182">
        <f t="shared" si="72"/>
        <v>0</v>
      </c>
      <c r="AE274" s="182">
        <f t="shared" si="72"/>
        <v>0</v>
      </c>
      <c r="AF274" s="183">
        <f t="shared" si="72"/>
        <v>0</v>
      </c>
      <c r="AG274" s="184">
        <f t="shared" si="7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161" priority="20">
      <formula>$AH11=0</formula>
    </cfRule>
  </conditionalFormatting>
  <conditionalFormatting sqref="A101:A102">
    <cfRule type="expression" dxfId="3160" priority="188">
      <formula>$AH106=0</formula>
    </cfRule>
  </conditionalFormatting>
  <conditionalFormatting sqref="A103:A107">
    <cfRule type="expression" dxfId="3159" priority="136">
      <formula>$AH102=0</formula>
    </cfRule>
  </conditionalFormatting>
  <conditionalFormatting sqref="A160:A167">
    <cfRule type="expression" dxfId="3158" priority="189">
      <formula>$AH267=0</formula>
    </cfRule>
  </conditionalFormatting>
  <conditionalFormatting sqref="A168:A275">
    <cfRule type="expression" dxfId="3157" priority="59">
      <formula>$AH168=0</formula>
    </cfRule>
  </conditionalFormatting>
  <conditionalFormatting sqref="B8">
    <cfRule type="expression" dxfId="3156" priority="184">
      <formula>AND(C$9&gt;=14/24,C$9&lt;20/24)</formula>
    </cfRule>
    <cfRule type="expression" dxfId="3155" priority="185">
      <formula>AND(C$9&gt;=8/24,C$9&lt;14/24)</formula>
    </cfRule>
    <cfRule type="expression" dxfId="3154" priority="186">
      <formula>C$9&lt;8/24</formula>
    </cfRule>
    <cfRule type="expression" dxfId="3153" priority="187">
      <formula>C$9&gt;=20/24</formula>
    </cfRule>
  </conditionalFormatting>
  <conditionalFormatting sqref="B9:AF10 H137:I137 B76:F90 B72:F72 B113:F115 B108:F108 B117:F124 G134:L134 H126:I130 I131:I133 I138:I151 K97:L102 G103:L115 G99:J99 G97:J97 J126:L133 B93:L96 G79:Y90 G117:AA125 M126:AA134 C152:AF159 Z11:AF13 X85:AF90 G76:AF77 AB117:AF134 J137:AF151 M93:AF115">
    <cfRule type="expression" dxfId="3152" priority="101">
      <formula>B$9&gt;=20/24</formula>
    </cfRule>
  </conditionalFormatting>
  <conditionalFormatting sqref="B9:AF10 H137:I137 B72:F72 B76:F90 B113:F115 B108:F108 B117:F124 G134:L134 H126:I130 I131:I133 I138:I151 K97:L102 G103:L115 G99:J99 G97:J97 J126:L133 B93:L96 G79:Y90 G117:AA125 M126:AA134 C152:AF159 Z11:AF13 X85:AF90 G76:AF77 AB117:AF134 J137:AF151 M93:AF115">
    <cfRule type="expression" dxfId="3151" priority="102">
      <formula>AND(B$9&gt;=14/24,B$9&lt;20/24)</formula>
    </cfRule>
    <cfRule type="expression" dxfId="3150" priority="103">
      <formula>AND(B$9&gt;=8/24,B$9&lt;14/24)</formula>
    </cfRule>
    <cfRule type="expression" dxfId="3149" priority="104">
      <formula>B$9&lt;8/24</formula>
    </cfRule>
  </conditionalFormatting>
  <conditionalFormatting sqref="B29:Y53 Z14:AF53">
    <cfRule type="expression" dxfId="3148" priority="44">
      <formula>B14&gt;$AG14*1</formula>
    </cfRule>
    <cfRule type="expression" dxfId="3147" priority="45">
      <formula>B$9&gt;=20/24</formula>
    </cfRule>
    <cfRule type="expression" dxfId="3146" priority="46">
      <formula>AND(B$9&gt;=14/24,B$9&lt;20/24)</formula>
    </cfRule>
    <cfRule type="expression" dxfId="3145" priority="47">
      <formula>AND(B$9&gt;=8/24,B$9&lt;14/24)</formula>
    </cfRule>
    <cfRule type="expression" dxfId="3144" priority="48">
      <formula>B$9&lt;8/24</formula>
    </cfRule>
  </conditionalFormatting>
  <conditionalFormatting sqref="B54:AF68">
    <cfRule type="expression" dxfId="3143" priority="37">
      <formula>B$9&lt;8/24</formula>
    </cfRule>
  </conditionalFormatting>
  <conditionalFormatting sqref="B54:AF70">
    <cfRule type="expression" dxfId="3142" priority="34">
      <formula>B$9&gt;=20/24</formula>
    </cfRule>
    <cfRule type="expression" dxfId="3141" priority="35">
      <formula>AND(B$9&gt;=14/24,B$9&lt;20/24)</formula>
    </cfRule>
    <cfRule type="expression" dxfId="3140" priority="36">
      <formula>AND(B$9&gt;=8/24,B$9&lt;14/24)</formula>
    </cfRule>
  </conditionalFormatting>
  <conditionalFormatting sqref="B63:AF65">
    <cfRule type="expression" dxfId="3139" priority="38">
      <formula>B63&gt;$AG63</formula>
    </cfRule>
  </conditionalFormatting>
  <conditionalFormatting sqref="B69:AF70">
    <cfRule type="expression" dxfId="3138" priority="109">
      <formula>B$9&lt;8/24</formula>
    </cfRule>
  </conditionalFormatting>
  <conditionalFormatting sqref="B72:AF75">
    <cfRule type="expression" dxfId="3137" priority="25">
      <formula>B72&gt;$AG72*1</formula>
    </cfRule>
  </conditionalFormatting>
  <conditionalFormatting sqref="B73:AF75">
    <cfRule type="expression" dxfId="3136" priority="26">
      <formula>B$9&gt;=20/24</formula>
    </cfRule>
    <cfRule type="expression" dxfId="3135" priority="27">
      <formula>AND(B$9&gt;=14/24,B$9&lt;20/24)</formula>
    </cfRule>
    <cfRule type="expression" dxfId="3134" priority="28">
      <formula>AND(B$9&gt;=8/24,B$9&lt;14/24)</formula>
    </cfRule>
    <cfRule type="expression" dxfId="3133" priority="29">
      <formula>B$9&lt;8/24</formula>
    </cfRule>
  </conditionalFormatting>
  <conditionalFormatting sqref="C161:AF167">
    <cfRule type="expression" dxfId="3132" priority="60">
      <formula>C$9&gt;=20/24</formula>
    </cfRule>
    <cfRule type="expression" dxfId="3131" priority="61">
      <formula>AND(C$9&gt;=14/24,C$9&lt;20/24)</formula>
    </cfRule>
    <cfRule type="expression" dxfId="3130" priority="62">
      <formula>AND(C$9&gt;=8/24,C$9&lt;14/24)</formula>
    </cfRule>
    <cfRule type="expression" dxfId="3129" priority="63">
      <formula>C$9&lt;8/24</formula>
    </cfRule>
  </conditionalFormatting>
  <conditionalFormatting sqref="C169:AF274">
    <cfRule type="expression" dxfId="3128" priority="21">
      <formula>C$9&gt;=20/24</formula>
    </cfRule>
    <cfRule type="expression" dxfId="3127" priority="22">
      <formula>AND(C$9&gt;=14/24,C$9&lt;20/24)</formula>
    </cfRule>
    <cfRule type="expression" dxfId="3126" priority="23">
      <formula>AND(C$9&gt;=8/24,C$9&lt;14/24)</formula>
    </cfRule>
    <cfRule type="expression" dxfId="3125" priority="24">
      <formula>C$9&lt;8/24</formula>
    </cfRule>
  </conditionalFormatting>
  <conditionalFormatting sqref="AG78 AG96 Z11:AF13 B71:AG71 B69:AF69 B76:AF96">
    <cfRule type="expression" dxfId="3124" priority="100">
      <formula>B11&gt;$AG11*1</formula>
    </cfRule>
  </conditionalFormatting>
  <conditionalFormatting sqref="G79:Y83">
    <cfRule type="expression" dxfId="3123" priority="110">
      <formula>G$9&gt;=20/24</formula>
    </cfRule>
    <cfRule type="expression" dxfId="3122" priority="111">
      <formula>AND(G$9&gt;=14/24,G$9&lt;20/24)</formula>
    </cfRule>
    <cfRule type="expression" dxfId="3121" priority="112">
      <formula>AND(G$9&gt;=8/24,G$9&lt;14/24)</formula>
    </cfRule>
    <cfRule type="expression" dxfId="3120" priority="113">
      <formula>G$9&lt;8/24</formula>
    </cfRule>
  </conditionalFormatting>
  <conditionalFormatting sqref="G84:Y84">
    <cfRule type="expression" dxfId="3119" priority="105">
      <formula>G$9&gt;=20/24</formula>
    </cfRule>
    <cfRule type="expression" dxfId="3118" priority="106">
      <formula>AND(G$9&gt;=14/24,G$9&lt;20/24)</formula>
    </cfRule>
    <cfRule type="expression" dxfId="3117" priority="107">
      <formula>AND(G$9&gt;=8/24,G$9&lt;14/24)</formula>
    </cfRule>
    <cfRule type="expression" dxfId="3116" priority="108">
      <formula>G$9&lt;8/24</formula>
    </cfRule>
  </conditionalFormatting>
  <conditionalFormatting sqref="G78:Z78 Z76:Z77 AA76:AF78 G72:AF72">
    <cfRule type="expression" dxfId="3115" priority="120">
      <formula>G$9&gt;=20/24</formula>
    </cfRule>
    <cfRule type="expression" dxfId="3114" priority="121">
      <formula>AND(G$9&gt;=14/24,G$9&lt;20/24)</formula>
    </cfRule>
    <cfRule type="expression" dxfId="3113" priority="122">
      <formula>AND(G$9&gt;=8/24,G$9&lt;14/24)</formula>
    </cfRule>
    <cfRule type="expression" dxfId="3112" priority="123">
      <formula>G$9&lt;8/24</formula>
    </cfRule>
  </conditionalFormatting>
  <conditionalFormatting sqref="G73:Y74 Z73:AF75">
    <cfRule type="expression" dxfId="3111" priority="30">
      <formula>G$9&gt;=20/24</formula>
    </cfRule>
    <cfRule type="expression" dxfId="3110" priority="31">
      <formula>AND(G$9&gt;=14/24,G$9&lt;20/24)</formula>
    </cfRule>
    <cfRule type="expression" dxfId="3109" priority="32">
      <formula>AND(G$9&gt;=8/24,G$9&lt;14/24)</formula>
    </cfRule>
    <cfRule type="expression" dxfId="3108" priority="33">
      <formula>G$9&lt;8/24</formula>
    </cfRule>
  </conditionalFormatting>
  <conditionalFormatting sqref="G79:Y81">
    <cfRule type="expression" dxfId="3107" priority="128">
      <formula>G$9&gt;=20/24</formula>
    </cfRule>
    <cfRule type="expression" dxfId="3106" priority="129">
      <formula>AND(G$9&gt;=14/24,G$9&lt;20/24)</formula>
    </cfRule>
    <cfRule type="expression" dxfId="3105" priority="130">
      <formula>AND(G$9&gt;=8/24,G$9&lt;14/24)</formula>
    </cfRule>
    <cfRule type="expression" dxfId="3104" priority="131">
      <formula>G$9&lt;8/24</formula>
    </cfRule>
  </conditionalFormatting>
  <conditionalFormatting sqref="L84:AF84">
    <cfRule type="expression" dxfId="3103" priority="124">
      <formula>L$9&gt;=20/24</formula>
    </cfRule>
    <cfRule type="expression" dxfId="3102" priority="125">
      <formula>AND(L$9&gt;=14/24,L$9&lt;20/24)</formula>
    </cfRule>
    <cfRule type="expression" dxfId="3101" priority="126">
      <formula>AND(L$9&gt;=8/24,L$9&lt;14/24)</formula>
    </cfRule>
    <cfRule type="expression" dxfId="3100" priority="127">
      <formula>L$9&lt;8/24</formula>
    </cfRule>
  </conditionalFormatting>
  <conditionalFormatting sqref="M8 S8 AB8">
    <cfRule type="expression" dxfId="3099" priority="177">
      <formula>AND(N$9&gt;=14/24,N$9&lt;20/24)</formula>
    </cfRule>
    <cfRule type="expression" dxfId="3098" priority="178">
      <formula>AND(N$9&gt;=8/24,N$9&lt;14/24)</formula>
    </cfRule>
    <cfRule type="expression" dxfId="3097" priority="179">
      <formula>N$9&lt;8/24</formula>
    </cfRule>
  </conditionalFormatting>
  <conditionalFormatting sqref="R79:Y83 Z80:AF83">
    <cfRule type="expression" dxfId="3096" priority="132">
      <formula>R$9&gt;=20/24</formula>
    </cfRule>
    <cfRule type="expression" dxfId="3095" priority="133">
      <formula>AND(R$9&gt;=14/24,R$9&lt;20/24)</formula>
    </cfRule>
    <cfRule type="expression" dxfId="3094" priority="134">
      <formula>AND(R$9&gt;=8/24,R$9&lt;14/24)</formula>
    </cfRule>
    <cfRule type="expression" dxfId="3093" priority="135">
      <formula>R$9&lt;8/24</formula>
    </cfRule>
  </conditionalFormatting>
  <conditionalFormatting sqref="O3:P3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092" priority="176">
      <formula>N$9&gt;=20/24</formula>
    </cfRule>
  </conditionalFormatting>
  <conditionalFormatting sqref="S8">
    <cfRule type="expression" dxfId="3091" priority="167">
      <formula>U$9&gt;=20/24</formula>
    </cfRule>
    <cfRule type="expression" dxfId="3090" priority="168">
      <formula>AND(U$9&gt;=14/24,U$9&lt;20/24)</formula>
    </cfRule>
    <cfRule type="expression" dxfId="3089" priority="169">
      <formula>AND(U$9&gt;=8/24,U$9&lt;14/24)</formula>
    </cfRule>
    <cfRule type="expression" dxfId="3088" priority="170">
      <formula>U$9&lt;8/24</formula>
    </cfRule>
  </conditionalFormatting>
  <conditionalFormatting sqref="T79:AF84">
    <cfRule type="expression" dxfId="3087" priority="54">
      <formula>T$9&gt;=20/24</formula>
    </cfRule>
    <cfRule type="expression" dxfId="3086" priority="55">
      <formula>AND(T$9&gt;=14/24,T$9&lt;20/24)</formula>
    </cfRule>
    <cfRule type="expression" dxfId="3085" priority="56">
      <formula>AND(T$9&gt;=8/24,T$9&lt;14/24)</formula>
    </cfRule>
    <cfRule type="expression" dxfId="3084" priority="57">
      <formula>T$9&lt;8/24</formula>
    </cfRule>
  </conditionalFormatting>
  <conditionalFormatting sqref="V3 AB3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083" priority="39">
      <formula>Z$9&gt;=20/24</formula>
    </cfRule>
    <cfRule type="expression" dxfId="3082" priority="40">
      <formula>AND(Z$9&gt;=14/24,Z$9&lt;20/24)</formula>
    </cfRule>
    <cfRule type="expression" dxfId="3081" priority="41">
      <formula>AND(Z$9&gt;=8/24,Z$9&lt;14/24)</formula>
    </cfRule>
    <cfRule type="expression" dxfId="3080" priority="42">
      <formula>Z$9&lt;8/24</formula>
    </cfRule>
  </conditionalFormatting>
  <conditionalFormatting sqref="Z69:AF70">
    <cfRule type="expression" dxfId="3079" priority="119">
      <formula>Z69&gt;$AG69</formula>
    </cfRule>
  </conditionalFormatting>
  <conditionalFormatting sqref="B66:Y70 Z66:AF69 B54:AF62">
    <cfRule type="expression" dxfId="3078" priority="114">
      <formula>B54&gt;$AG54</formula>
    </cfRule>
  </conditionalFormatting>
  <conditionalFormatting sqref="AB8">
    <cfRule type="expression" dxfId="3077" priority="163">
      <formula>AD$9&gt;=20/24</formula>
    </cfRule>
    <cfRule type="expression" dxfId="3076" priority="164">
      <formula>AND(AD$9&gt;=14/24,AD$9&lt;20/24)</formula>
    </cfRule>
    <cfRule type="expression" dxfId="3075" priority="165">
      <formula>AND(AD$9&gt;=8/24,AD$9&lt;14/24)</formula>
    </cfRule>
    <cfRule type="expression" dxfId="3074" priority="166">
      <formula>AD$9&lt;8/24</formula>
    </cfRule>
  </conditionalFormatting>
  <conditionalFormatting sqref="AG78">
    <cfRule type="expression" dxfId="3073" priority="142">
      <formula>AG$9&gt;=20/24</formula>
    </cfRule>
    <cfRule type="expression" dxfId="3072" priority="143">
      <formula>AND(AG$9&gt;=14/24,AG$9&lt;20/24)</formula>
    </cfRule>
    <cfRule type="expression" dxfId="3071" priority="144">
      <formula>AND(AG$9&gt;=8/24,AG$9&lt;14/24)</formula>
    </cfRule>
    <cfRule type="expression" dxfId="3070" priority="145">
      <formula>AG$9&lt;8/24</formula>
    </cfRule>
  </conditionalFormatting>
  <conditionalFormatting sqref="AG91:AG92">
    <cfRule type="expression" dxfId="3069" priority="137">
      <formula>AG91&gt;$AG91</formula>
    </cfRule>
  </conditionalFormatting>
  <conditionalFormatting sqref="AG96">
    <cfRule type="expression" dxfId="3068" priority="138">
      <formula>AG$9&gt;=20/24</formula>
    </cfRule>
    <cfRule type="expression" dxfId="3067" priority="139">
      <formula>AND(AG$9&gt;=14/24,AG$9&lt;20/24)</formula>
    </cfRule>
    <cfRule type="expression" dxfId="3066" priority="140">
      <formula>AND(AG$9&gt;=8/24,AG$9&lt;14/24)</formula>
    </cfRule>
    <cfRule type="expression" dxfId="3065" priority="141">
      <formula>AG$9&lt;8/24</formula>
    </cfRule>
  </conditionalFormatting>
  <conditionalFormatting sqref="AG113">
    <cfRule type="expression" dxfId="3064" priority="159">
      <formula>AG$9&gt;=20/24</formula>
    </cfRule>
    <cfRule type="expression" dxfId="3063" priority="160">
      <formula>AND(AG$9&gt;=14/24,AG$9&lt;20/24)</formula>
    </cfRule>
    <cfRule type="expression" dxfId="3062" priority="161">
      <formula>AND(AG$9&gt;=8/24,AG$9&lt;14/24)</formula>
    </cfRule>
    <cfRule type="expression" dxfId="3061" priority="162">
      <formula>AG$9&lt;8/24</formula>
    </cfRule>
  </conditionalFormatting>
  <conditionalFormatting sqref="AH8:AI10">
    <cfRule type="expression" dxfId="3060" priority="50">
      <formula>AH$9&gt;=20/24</formula>
    </cfRule>
    <cfRule type="expression" dxfId="3059" priority="51">
      <formula>AND(AH$9&gt;=14/24,AH$9&lt;20/24)</formula>
    </cfRule>
    <cfRule type="expression" dxfId="3058" priority="52">
      <formula>AND(AH$9&gt;=8/24,AH$9&lt;14/24)</formula>
    </cfRule>
    <cfRule type="expression" dxfId="3057" priority="53">
      <formula>AH$9&lt;8/24</formula>
    </cfRule>
  </conditionalFormatting>
  <conditionalFormatting sqref="AL4:AL6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57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49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47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2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3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1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46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56" priority="180">
      <formula>AJ$9&gt;=20/24</formula>
    </cfRule>
    <cfRule type="expression" dxfId="3055" priority="181">
      <formula>AND(AJ$9&gt;=14/24,AJ$9&lt;20/24)</formula>
    </cfRule>
    <cfRule type="expression" dxfId="3054" priority="182">
      <formula>AND(AJ$9&gt;=8/24,AJ$9&lt;14/24)</formula>
    </cfRule>
    <cfRule type="expression" dxfId="3053" priority="183">
      <formula>AJ$9&lt;8/24</formula>
    </cfRule>
  </conditionalFormatting>
  <conditionalFormatting sqref="AL99:AN99 AL105:AN105">
    <cfRule type="expression" dxfId="3052" priority="152">
      <formula>AL$9&gt;=20/24</formula>
    </cfRule>
    <cfRule type="expression" dxfId="3051" priority="153">
      <formula>AND(AL$9&gt;=14/24,AL$9&lt;20/24)</formula>
    </cfRule>
    <cfRule type="expression" dxfId="3050" priority="154">
      <formula>AND(AL$9&gt;=8/24,AL$9&lt;14/24)</formula>
    </cfRule>
    <cfRule type="expression" dxfId="3049" priority="155">
      <formula>AL$9&lt;8/24</formula>
    </cfRule>
  </conditionalFormatting>
  <conditionalFormatting sqref="AM15:AM21 AN16:AR21">
    <cfRule type="expression" dxfId="3048" priority="76">
      <formula>AX$9&gt;=20/24</formula>
    </cfRule>
    <cfRule type="expression" dxfId="3047" priority="77">
      <formula>AND(AX$9&gt;=14/24,AX$9&lt;20/24)</formula>
    </cfRule>
    <cfRule type="expression" dxfId="3046" priority="78">
      <formula>AND(AX$9&gt;=8/24,AX$9&lt;14/24)</formula>
    </cfRule>
    <cfRule type="expression" dxfId="3045" priority="79">
      <formula>AX$9&lt;8/24</formula>
    </cfRule>
  </conditionalFormatting>
  <conditionalFormatting sqref="AN100:AN103">
    <cfRule type="expression" dxfId="3044" priority="148">
      <formula>AN$9&gt;=20/24</formula>
    </cfRule>
    <cfRule type="expression" dxfId="3043" priority="149">
      <formula>AND(AN$9&gt;=14/24,AN$9&lt;20/24)</formula>
    </cfRule>
    <cfRule type="expression" dxfId="3042" priority="150">
      <formula>AND(AN$9&gt;=8/24,AN$9&lt;14/24)</formula>
    </cfRule>
    <cfRule type="expression" dxfId="3041" priority="151">
      <formula>AN$9&lt;8/24</formula>
    </cfRule>
  </conditionalFormatting>
  <conditionalFormatting sqref="AN15:AR15">
    <cfRule type="expression" dxfId="3040" priority="64">
      <formula>U$9&gt;=20/24</formula>
    </cfRule>
    <cfRule type="expression" dxfId="3039" priority="65">
      <formula>AND(U$9&gt;=14/24,U$9&lt;20/24)</formula>
    </cfRule>
    <cfRule type="expression" dxfId="3038" priority="66">
      <formula>AND(U$9&gt;=8/24,U$9&lt;14/24)</formula>
    </cfRule>
    <cfRule type="expression" dxfId="3037" priority="67">
      <formula>U$9&lt;8/24</formula>
    </cfRule>
  </conditionalFormatting>
  <conditionalFormatting sqref="AS15">
    <cfRule type="expression" dxfId="3036" priority="72">
      <formula>AA$9&gt;=20/24</formula>
    </cfRule>
    <cfRule type="expression" dxfId="3035" priority="73">
      <formula>AND(AA$9&gt;=14/24,AA$9&lt;20/24)</formula>
    </cfRule>
    <cfRule type="expression" dxfId="3034" priority="74">
      <formula>AND(AA$9&gt;=8/24,AA$9&lt;14/24)</formula>
    </cfRule>
    <cfRule type="expression" dxfId="3033" priority="75">
      <formula>AA$9&lt;8/24</formula>
    </cfRule>
  </conditionalFormatting>
  <conditionalFormatting sqref="AS16:AS21">
    <cfRule type="expression" dxfId="3032" priority="80">
      <formula>BE$9&gt;=20/24</formula>
    </cfRule>
    <cfRule type="expression" dxfId="3031" priority="81">
      <formula>AND(BE$9&gt;=14/24,BE$9&lt;20/24)</formula>
    </cfRule>
    <cfRule type="expression" dxfId="3030" priority="82">
      <formula>AND(BE$9&gt;=8/24,BE$9&lt;14/24)</formula>
    </cfRule>
    <cfRule type="expression" dxfId="3029" priority="83">
      <formula>BE$9&lt;8/24</formula>
    </cfRule>
  </conditionalFormatting>
  <conditionalFormatting sqref="AT15 AX15:BJ15">
    <cfRule type="expression" dxfId="3028" priority="84">
      <formula>AC$9&gt;=20/24</formula>
    </cfRule>
    <cfRule type="expression" dxfId="3027" priority="85">
      <formula>AND(AC$9&gt;=14/24,AC$9&lt;20/24)</formula>
    </cfRule>
    <cfRule type="expression" dxfId="3026" priority="86">
      <formula>AND(AC$9&gt;=8/24,AC$9&lt;14/24)</formula>
    </cfRule>
    <cfRule type="expression" dxfId="3025" priority="87">
      <formula>AC$9&lt;8/24</formula>
    </cfRule>
  </conditionalFormatting>
  <conditionalFormatting sqref="AT16:AT21">
    <cfRule type="expression" dxfId="3024" priority="88">
      <formula>BG$9&gt;=20/24</formula>
    </cfRule>
    <cfRule type="expression" dxfId="3023" priority="89">
      <formula>AND(BG$9&gt;=14/24,BG$9&lt;20/24)</formula>
    </cfRule>
    <cfRule type="expression" dxfId="3022" priority="90">
      <formula>AND(BG$9&gt;=8/24,BG$9&lt;14/24)</formula>
    </cfRule>
    <cfRule type="expression" dxfId="3021" priority="91">
      <formula>BG$9&lt;8/24</formula>
    </cfRule>
  </conditionalFormatting>
  <conditionalFormatting sqref="AU15:AV15">
    <cfRule type="expression" dxfId="3020" priority="92">
      <formula>AE$9&gt;=20/24</formula>
    </cfRule>
    <cfRule type="expression" dxfId="3019" priority="93">
      <formula>AND(AE$9&gt;=14/24,AE$9&lt;20/24)</formula>
    </cfRule>
    <cfRule type="expression" dxfId="3018" priority="94">
      <formula>AND(AE$9&gt;=8/24,AE$9&lt;14/24)</formula>
    </cfRule>
    <cfRule type="expression" dxfId="3017" priority="95">
      <formula>AE$9&lt;8/24</formula>
    </cfRule>
  </conditionalFormatting>
  <conditionalFormatting sqref="AU16:BJ21">
    <cfRule type="expression" dxfId="3016" priority="96">
      <formula>BI$9&gt;=20/24</formula>
    </cfRule>
    <cfRule type="expression" dxfId="3015" priority="97">
      <formula>AND(BI$9&gt;=14/24,BI$9&lt;20/24)</formula>
    </cfRule>
    <cfRule type="expression" dxfId="3014" priority="98">
      <formula>AND(BI$9&gt;=8/24,BI$9&lt;14/24)</formula>
    </cfRule>
    <cfRule type="expression" dxfId="3013" priority="99">
      <formula>BI$9&lt;8/24</formula>
    </cfRule>
  </conditionalFormatting>
  <conditionalFormatting sqref="AW15">
    <cfRule type="expression" dxfId="3012" priority="68">
      <formula>B$9&gt;=20/24</formula>
    </cfRule>
    <cfRule type="expression" dxfId="3011" priority="69">
      <formula>AND(B$9&gt;=14/24,B$9&lt;20/24)</formula>
    </cfRule>
    <cfRule type="expression" dxfId="3010" priority="70">
      <formula>AND(B$9&gt;=8/24,B$9&lt;14/24)</formula>
    </cfRule>
    <cfRule type="expression" dxfId="3009" priority="71">
      <formula>B$9&lt;8/24</formula>
    </cfRule>
  </conditionalFormatting>
  <conditionalFormatting sqref="A73">
    <cfRule type="expression" dxfId="3008" priority="19">
      <formula>$AH73=0</formula>
    </cfRule>
  </conditionalFormatting>
  <conditionalFormatting sqref="B137:B159 B97:F107 B109:F112 B125:F134 G126:G133 H131:H133 H138:H151 C137:G151 G98:J98 G100:J102 B11:Y13">
    <cfRule type="expression" dxfId="3007" priority="15">
      <formula>B$9&gt;=20/24</formula>
    </cfRule>
  </conditionalFormatting>
  <conditionalFormatting sqref="B137:B159 B97:F107 B109:F112 B125:F134 G126:G133 H131:H133 H138:H151 C137:G151 G98:J98 G100:J102 B11:Y13">
    <cfRule type="expression" dxfId="3006" priority="16">
      <formula>AND(B$9&gt;=14/24,B$9&lt;20/24)</formula>
    </cfRule>
    <cfRule type="expression" dxfId="3005" priority="17">
      <formula>AND(B$9&gt;=8/24,B$9&lt;14/24)</formula>
    </cfRule>
    <cfRule type="expression" dxfId="3004" priority="18">
      <formula>B$9&lt;8/24</formula>
    </cfRule>
  </conditionalFormatting>
  <conditionalFormatting sqref="B14:Y28">
    <cfRule type="expression" dxfId="3003" priority="5">
      <formula>B14&gt;$AG14*1</formula>
    </cfRule>
    <cfRule type="expression" dxfId="3002" priority="6">
      <formula>B$9&gt;=20/24</formula>
    </cfRule>
    <cfRule type="expression" dxfId="3001" priority="7">
      <formula>AND(B$9&gt;=14/24,B$9&lt;20/24)</formula>
    </cfRule>
    <cfRule type="expression" dxfId="3000" priority="8">
      <formula>AND(B$9&gt;=8/24,B$9&lt;14/24)</formula>
    </cfRule>
    <cfRule type="expression" dxfId="2999" priority="9">
      <formula>B$9&lt;8/24</formula>
    </cfRule>
  </conditionalFormatting>
  <conditionalFormatting sqref="B161:B167">
    <cfRule type="expression" dxfId="2998" priority="10">
      <formula>B$9&gt;=20/24</formula>
    </cfRule>
    <cfRule type="expression" dxfId="2997" priority="11">
      <formula>AND(B$9&gt;=14/24,B$9&lt;20/24)</formula>
    </cfRule>
    <cfRule type="expression" dxfId="2996" priority="12">
      <formula>AND(B$9&gt;=8/24,B$9&lt;14/24)</formula>
    </cfRule>
    <cfRule type="expression" dxfId="2995" priority="13">
      <formula>B$9&lt;8/24</formula>
    </cfRule>
  </conditionalFormatting>
  <conditionalFormatting sqref="B169:B274">
    <cfRule type="expression" dxfId="2994" priority="1">
      <formula>B$9&gt;=20/24</formula>
    </cfRule>
    <cfRule type="expression" dxfId="2993" priority="2">
      <formula>AND(B$9&gt;=14/24,B$9&lt;20/24)</formula>
    </cfRule>
    <cfRule type="expression" dxfId="2992" priority="3">
      <formula>AND(B$9&gt;=8/24,B$9&lt;14/24)</formula>
    </cfRule>
    <cfRule type="expression" dxfId="2991" priority="4">
      <formula>B$9&lt;8/24</formula>
    </cfRule>
  </conditionalFormatting>
  <conditionalFormatting sqref="B11:Y13">
    <cfRule type="expression" dxfId="2990" priority="14">
      <formula>B11&gt;$AG11*1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2"/>
  <dimension ref="A1:CJ305"/>
  <sheetViews>
    <sheetView zoomScale="106" zoomScaleNormal="106" workbookViewId="0">
      <pane xSplit="1" ySplit="10" topLeftCell="G79" activePane="bottomRight" state="frozen"/>
      <selection activeCell="C158" sqref="C158"/>
      <selection pane="topRight" activeCell="C158" sqref="C158"/>
      <selection pane="bottomLeft" activeCell="C158" sqref="C158"/>
      <selection pane="bottomRight" activeCell="L104" sqref="L104"/>
    </sheetView>
  </sheetViews>
  <sheetFormatPr defaultColWidth="10.42578125" defaultRowHeight="15"/>
  <cols>
    <col min="1" max="1" width="40.2851562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2080/10/11</v>
      </c>
      <c r="C4" s="230"/>
      <c r="D4" s="230"/>
      <c r="E4" s="231" t="str">
        <f ca="1">"2080/"&amp;"10/"&amp;INT(MID(CELL("filename",G6),FIND("]",CELL("filename",G6))+1,200))</f>
        <v>2080/10/11</v>
      </c>
      <c r="F4" s="231"/>
      <c r="G4" s="231"/>
      <c r="H4" s="231" t="str">
        <f ca="1">TEXT(E4,"dddd")</f>
        <v>Friday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50.2</v>
      </c>
      <c r="C5" s="30">
        <f t="shared" si="0"/>
        <v>47.2</v>
      </c>
      <c r="D5" s="30">
        <f t="shared" si="0"/>
        <v>59.599999999999994</v>
      </c>
      <c r="E5" s="30">
        <f t="shared" si="0"/>
        <v>54.9</v>
      </c>
      <c r="F5" s="30">
        <f t="shared" si="0"/>
        <v>47.5</v>
      </c>
      <c r="G5" s="30">
        <f t="shared" si="0"/>
        <v>47.099999999999994</v>
      </c>
      <c r="H5" s="30">
        <f t="shared" si="0"/>
        <v>59.2</v>
      </c>
      <c r="I5" s="30">
        <f t="shared" si="0"/>
        <v>62.3</v>
      </c>
      <c r="J5" s="30">
        <f t="shared" si="0"/>
        <v>50.3</v>
      </c>
      <c r="K5" s="30">
        <f t="shared" si="0"/>
        <v>211.70000000000002</v>
      </c>
      <c r="L5" s="30">
        <f t="shared" si="0"/>
        <v>436.5</v>
      </c>
      <c r="M5" s="30">
        <f t="shared" si="0"/>
        <v>483.2</v>
      </c>
      <c r="N5" s="30">
        <f t="shared" si="0"/>
        <v>551</v>
      </c>
      <c r="O5" s="30">
        <f t="shared" si="0"/>
        <v>618.4</v>
      </c>
      <c r="P5" s="30">
        <f t="shared" si="0"/>
        <v>641</v>
      </c>
      <c r="Q5" s="30">
        <f t="shared" si="0"/>
        <v>470.9</v>
      </c>
      <c r="R5" s="30">
        <f t="shared" si="0"/>
        <v>552.70000000000005</v>
      </c>
      <c r="S5" s="30">
        <f t="shared" si="0"/>
        <v>545.4</v>
      </c>
      <c r="T5" s="30">
        <f t="shared" si="0"/>
        <v>486.8</v>
      </c>
      <c r="U5" s="30">
        <f t="shared" si="0"/>
        <v>433.3</v>
      </c>
      <c r="V5" s="30">
        <f t="shared" si="0"/>
        <v>258.10000000000002</v>
      </c>
      <c r="W5" s="30">
        <f t="shared" si="0"/>
        <v>133.30000000000001</v>
      </c>
      <c r="X5" s="30">
        <f t="shared" si="0"/>
        <v>80</v>
      </c>
      <c r="Y5" s="30">
        <f t="shared" si="0"/>
        <v>73.300000000000011</v>
      </c>
      <c r="Z5" s="30">
        <f t="shared" si="0"/>
        <v>76.199999999999989</v>
      </c>
      <c r="AA5" s="30">
        <f>AB108</f>
        <v>71.699999999999989</v>
      </c>
      <c r="AB5" s="30">
        <f t="shared" si="0"/>
        <v>71.699999999999989</v>
      </c>
      <c r="AC5" s="30">
        <f t="shared" si="0"/>
        <v>72.900000000000006</v>
      </c>
      <c r="AD5" s="30">
        <f t="shared" si="0"/>
        <v>91.9</v>
      </c>
      <c r="AE5" s="30">
        <f t="shared" si="0"/>
        <v>91.7</v>
      </c>
      <c r="AF5" s="30">
        <f>B108</f>
        <v>63.599999999999994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Load=1619</v>
      </c>
      <c r="B7" s="35">
        <f t="shared" ref="B7:AF7" si="1">B116</f>
        <v>1625.04</v>
      </c>
      <c r="C7" s="35">
        <f t="shared" si="1"/>
        <v>1679.14</v>
      </c>
      <c r="D7" s="35">
        <f t="shared" si="1"/>
        <v>1668.14</v>
      </c>
      <c r="E7" s="35">
        <f t="shared" si="1"/>
        <v>1639.9399999999998</v>
      </c>
      <c r="F7" s="35">
        <f t="shared" si="1"/>
        <v>1619.44</v>
      </c>
      <c r="G7" s="35">
        <f t="shared" si="1"/>
        <v>1673.54</v>
      </c>
      <c r="H7" s="35">
        <f t="shared" si="1"/>
        <v>1734.1399999999999</v>
      </c>
      <c r="I7" s="35">
        <f t="shared" si="1"/>
        <v>1748.44</v>
      </c>
      <c r="J7" s="35">
        <f t="shared" si="1"/>
        <v>1833.04</v>
      </c>
      <c r="K7" s="35">
        <f t="shared" si="1"/>
        <v>1893.24</v>
      </c>
      <c r="L7" s="35">
        <f t="shared" si="1"/>
        <v>1936.14</v>
      </c>
      <c r="M7" s="35">
        <f t="shared" si="1"/>
        <v>1942.24</v>
      </c>
      <c r="N7" s="35">
        <f t="shared" si="1"/>
        <v>2004.44</v>
      </c>
      <c r="O7" s="35">
        <f t="shared" si="1"/>
        <v>2055.44</v>
      </c>
      <c r="P7" s="35">
        <f t="shared" si="1"/>
        <v>1977.33</v>
      </c>
      <c r="Q7" s="35">
        <f t="shared" si="1"/>
        <v>1968.8300000000002</v>
      </c>
      <c r="R7" s="35">
        <f t="shared" si="1"/>
        <v>1942.8300000000004</v>
      </c>
      <c r="S7" s="35">
        <f t="shared" si="1"/>
        <v>2007.16</v>
      </c>
      <c r="T7" s="35">
        <f t="shared" si="1"/>
        <v>1997.1599999999999</v>
      </c>
      <c r="U7" s="35">
        <f t="shared" si="1"/>
        <v>1985.2600000000002</v>
      </c>
      <c r="V7" s="35">
        <f t="shared" si="1"/>
        <v>1899.7600000000002</v>
      </c>
      <c r="W7" s="35">
        <f t="shared" si="1"/>
        <v>1818</v>
      </c>
      <c r="X7" s="35">
        <f t="shared" si="1"/>
        <v>2024.4</v>
      </c>
      <c r="Y7" s="35">
        <f t="shared" si="1"/>
        <v>2048.1000000000004</v>
      </c>
      <c r="Z7" s="35">
        <f t="shared" si="1"/>
        <v>2121.7000000000007</v>
      </c>
      <c r="AA7" s="35">
        <f t="shared" si="1"/>
        <v>2016.7000000000003</v>
      </c>
      <c r="AB7" s="35">
        <f>AB116</f>
        <v>2013.65</v>
      </c>
      <c r="AC7" s="35">
        <f t="shared" si="1"/>
        <v>2013.65</v>
      </c>
      <c r="AD7" s="35">
        <f t="shared" si="1"/>
        <v>1946.25</v>
      </c>
      <c r="AE7" s="35">
        <f t="shared" si="1"/>
        <v>1810.2500000000005</v>
      </c>
      <c r="AF7" s="35">
        <f t="shared" si="1"/>
        <v>1801.7500000000002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2169.7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4.1666666666666699E-2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2121.7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31.14</v>
      </c>
      <c r="C11" s="43">
        <v>31.14</v>
      </c>
      <c r="D11" s="43">
        <v>31.14</v>
      </c>
      <c r="E11" s="43">
        <v>31.14</v>
      </c>
      <c r="F11" s="43">
        <v>31.14</v>
      </c>
      <c r="G11" s="43">
        <v>31.14</v>
      </c>
      <c r="H11" s="43">
        <v>31.14</v>
      </c>
      <c r="I11" s="43">
        <v>31.14</v>
      </c>
      <c r="J11" s="43">
        <v>31.14</v>
      </c>
      <c r="K11" s="43">
        <v>31.14</v>
      </c>
      <c r="L11" s="43">
        <v>31.14</v>
      </c>
      <c r="M11" s="43">
        <v>31.14</v>
      </c>
      <c r="N11" s="43">
        <v>31.14</v>
      </c>
      <c r="O11" s="43">
        <v>31.14</v>
      </c>
      <c r="P11" s="43">
        <v>28.1</v>
      </c>
      <c r="Q11" s="43">
        <v>28.1</v>
      </c>
      <c r="R11" s="43">
        <v>28.1</v>
      </c>
      <c r="S11" s="43">
        <v>18.63</v>
      </c>
      <c r="T11" s="43">
        <v>18.63</v>
      </c>
      <c r="U11" s="43">
        <v>24.6</v>
      </c>
      <c r="V11" s="43">
        <v>24.6</v>
      </c>
      <c r="W11" s="43">
        <v>24.6</v>
      </c>
      <c r="X11" s="43">
        <v>26</v>
      </c>
      <c r="Y11" s="43">
        <v>26</v>
      </c>
      <c r="Z11" s="43">
        <v>28.2</v>
      </c>
      <c r="AA11" s="43">
        <v>26</v>
      </c>
      <c r="AB11" s="43">
        <v>26</v>
      </c>
      <c r="AC11" s="43">
        <v>26</v>
      </c>
      <c r="AD11" s="43">
        <v>26</v>
      </c>
      <c r="AE11" s="43">
        <v>26</v>
      </c>
      <c r="AF11" s="43">
        <v>26</v>
      </c>
      <c r="AG11" s="45">
        <v>86</v>
      </c>
      <c r="AH11" s="46">
        <f t="shared" ref="AH11:AH74" si="2">MAX(B11:AF11)</f>
        <v>31.14</v>
      </c>
      <c r="AI11" s="47">
        <f t="shared" ref="AI11:AI74" si="3">MIN(B11:AF11)</f>
        <v>18.63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</v>
      </c>
      <c r="C12" s="43">
        <v>22</v>
      </c>
      <c r="D12" s="43">
        <v>22</v>
      </c>
      <c r="E12" s="43">
        <v>22</v>
      </c>
      <c r="F12" s="43">
        <v>22</v>
      </c>
      <c r="G12" s="43">
        <v>22</v>
      </c>
      <c r="H12" s="43">
        <v>22</v>
      </c>
      <c r="I12" s="43">
        <v>22</v>
      </c>
      <c r="J12" s="43">
        <v>22</v>
      </c>
      <c r="K12" s="43">
        <v>22</v>
      </c>
      <c r="L12" s="43">
        <v>22</v>
      </c>
      <c r="M12" s="43">
        <v>22</v>
      </c>
      <c r="N12" s="43">
        <v>22</v>
      </c>
      <c r="O12" s="43">
        <v>22</v>
      </c>
      <c r="P12" s="43">
        <v>24</v>
      </c>
      <c r="Q12" s="43">
        <v>24</v>
      </c>
      <c r="R12" s="43">
        <v>24</v>
      </c>
      <c r="S12" s="43">
        <v>12</v>
      </c>
      <c r="T12" s="43">
        <v>12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3">
        <v>20</v>
      </c>
      <c r="AA12" s="43">
        <v>23</v>
      </c>
      <c r="AB12" s="43">
        <v>23</v>
      </c>
      <c r="AC12" s="43">
        <v>23</v>
      </c>
      <c r="AD12" s="43">
        <v>23</v>
      </c>
      <c r="AE12" s="43">
        <v>23</v>
      </c>
      <c r="AF12" s="43">
        <v>23</v>
      </c>
      <c r="AG12" s="48">
        <v>82</v>
      </c>
      <c r="AH12" s="46">
        <f t="shared" si="2"/>
        <v>24</v>
      </c>
      <c r="AI12" s="47">
        <f t="shared" si="3"/>
        <v>12</v>
      </c>
      <c r="AK12" s="49"/>
      <c r="AL12" s="50" t="str">
        <f ca="1">MID(CELL("filename",C7),FIND("]",CELL("filename",C7))+1,600)</f>
        <v>11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55</v>
      </c>
      <c r="C13" s="43">
        <v>55</v>
      </c>
      <c r="D13" s="43">
        <v>55</v>
      </c>
      <c r="E13" s="43">
        <v>55</v>
      </c>
      <c r="F13" s="43">
        <v>55</v>
      </c>
      <c r="G13" s="43">
        <v>55</v>
      </c>
      <c r="H13" s="43">
        <v>55</v>
      </c>
      <c r="I13" s="43">
        <v>55</v>
      </c>
      <c r="J13" s="43">
        <v>55</v>
      </c>
      <c r="K13" s="43">
        <v>55</v>
      </c>
      <c r="L13" s="43">
        <v>55</v>
      </c>
      <c r="M13" s="43">
        <v>55</v>
      </c>
      <c r="N13" s="43">
        <v>55</v>
      </c>
      <c r="O13" s="43">
        <v>55</v>
      </c>
      <c r="P13" s="43">
        <v>38.799999999999997</v>
      </c>
      <c r="Q13" s="43">
        <v>38.799999999999997</v>
      </c>
      <c r="R13" s="43">
        <v>38.799999999999997</v>
      </c>
      <c r="S13" s="43">
        <v>43.5</v>
      </c>
      <c r="T13" s="43">
        <v>43.5</v>
      </c>
      <c r="U13" s="43">
        <v>53.5</v>
      </c>
      <c r="V13" s="43">
        <v>53.5</v>
      </c>
      <c r="W13" s="43">
        <v>53.5</v>
      </c>
      <c r="X13" s="43">
        <v>63</v>
      </c>
      <c r="Y13" s="43">
        <v>63</v>
      </c>
      <c r="Z13" s="43">
        <v>62.3</v>
      </c>
      <c r="AA13" s="43">
        <v>63</v>
      </c>
      <c r="AB13" s="43">
        <v>63</v>
      </c>
      <c r="AC13" s="43">
        <v>63</v>
      </c>
      <c r="AD13" s="43">
        <v>63</v>
      </c>
      <c r="AE13" s="43">
        <v>63</v>
      </c>
      <c r="AF13" s="43">
        <v>63</v>
      </c>
      <c r="AG13" s="48">
        <v>78</v>
      </c>
      <c r="AH13" s="46">
        <f t="shared" si="2"/>
        <v>63</v>
      </c>
      <c r="AI13" s="47">
        <f t="shared" si="3"/>
        <v>38.799999999999997</v>
      </c>
      <c r="AK13" s="49"/>
      <c r="AL13" s="50" t="str">
        <f ca="1">"Daily Load Curve(Excluding of Export) of Nepal ("&amp;A4&amp;" "&amp;B4&amp;")"</f>
        <v>Daily Load Curve(Excluding of Export) of Nepal (Nepali Date: 2080/10/11)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26.4</v>
      </c>
      <c r="C14" s="43">
        <v>26.4</v>
      </c>
      <c r="D14" s="43">
        <v>26.4</v>
      </c>
      <c r="E14" s="43">
        <v>26.4</v>
      </c>
      <c r="F14" s="43">
        <v>26.4</v>
      </c>
      <c r="G14" s="43">
        <v>26.4</v>
      </c>
      <c r="H14" s="43">
        <v>26.4</v>
      </c>
      <c r="I14" s="43">
        <v>26.4</v>
      </c>
      <c r="J14" s="43">
        <v>26.4</v>
      </c>
      <c r="K14" s="43">
        <v>26.4</v>
      </c>
      <c r="L14" s="43">
        <v>26.4</v>
      </c>
      <c r="M14" s="43">
        <v>26.4</v>
      </c>
      <c r="N14" s="43">
        <v>26.4</v>
      </c>
      <c r="O14" s="43">
        <v>26.4</v>
      </c>
      <c r="P14" s="43">
        <v>20.2</v>
      </c>
      <c r="Q14" s="43">
        <v>20.2</v>
      </c>
      <c r="R14" s="43">
        <v>20.2</v>
      </c>
      <c r="S14" s="43">
        <v>21.1</v>
      </c>
      <c r="T14" s="43">
        <v>21.1</v>
      </c>
      <c r="U14" s="43">
        <v>21</v>
      </c>
      <c r="V14" s="43">
        <v>21</v>
      </c>
      <c r="W14" s="43">
        <v>21</v>
      </c>
      <c r="X14" s="43">
        <v>22.8</v>
      </c>
      <c r="Y14" s="43">
        <v>22.8</v>
      </c>
      <c r="Z14" s="43">
        <v>25.2</v>
      </c>
      <c r="AA14" s="43">
        <v>22.8</v>
      </c>
      <c r="AB14" s="43">
        <v>22.8</v>
      </c>
      <c r="AC14" s="43">
        <v>22.8</v>
      </c>
      <c r="AD14" s="43">
        <v>22.8</v>
      </c>
      <c r="AE14" s="43">
        <v>22.8</v>
      </c>
      <c r="AF14" s="43">
        <v>22.8</v>
      </c>
      <c r="AG14" s="48">
        <v>77</v>
      </c>
      <c r="AH14" s="46">
        <f t="shared" si="2"/>
        <v>26.4</v>
      </c>
      <c r="AI14" s="47">
        <f t="shared" si="3"/>
        <v>20.2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33.6</v>
      </c>
      <c r="C15" s="43">
        <v>33.6</v>
      </c>
      <c r="D15" s="43">
        <v>33.6</v>
      </c>
      <c r="E15" s="43">
        <v>33.6</v>
      </c>
      <c r="F15" s="43">
        <v>33.6</v>
      </c>
      <c r="G15" s="43">
        <v>33.6</v>
      </c>
      <c r="H15" s="43">
        <v>33.6</v>
      </c>
      <c r="I15" s="43">
        <v>33.6</v>
      </c>
      <c r="J15" s="43">
        <v>33.6</v>
      </c>
      <c r="K15" s="43">
        <v>33.6</v>
      </c>
      <c r="L15" s="43">
        <v>33.6</v>
      </c>
      <c r="M15" s="43">
        <v>33.6</v>
      </c>
      <c r="N15" s="43">
        <v>33.6</v>
      </c>
      <c r="O15" s="43">
        <v>33.6</v>
      </c>
      <c r="P15" s="43">
        <v>33.6</v>
      </c>
      <c r="Q15" s="43">
        <v>33.6</v>
      </c>
      <c r="R15" s="43">
        <v>33.6</v>
      </c>
      <c r="S15" s="43">
        <v>36.799999999999997</v>
      </c>
      <c r="T15" s="43">
        <v>36.799999999999997</v>
      </c>
      <c r="U15" s="43">
        <v>36.6</v>
      </c>
      <c r="V15" s="43">
        <v>36.6</v>
      </c>
      <c r="W15" s="43">
        <v>36.6</v>
      </c>
      <c r="X15" s="43">
        <v>36.700000000000003</v>
      </c>
      <c r="Y15" s="43">
        <v>36.700000000000003</v>
      </c>
      <c r="Z15" s="43">
        <v>38.6</v>
      </c>
      <c r="AA15" s="43">
        <v>36.700000000000003</v>
      </c>
      <c r="AB15" s="43">
        <v>36.700000000000003</v>
      </c>
      <c r="AC15" s="43">
        <v>36.700000000000003</v>
      </c>
      <c r="AD15" s="43">
        <v>36.700000000000003</v>
      </c>
      <c r="AE15" s="43">
        <v>36.700000000000003</v>
      </c>
      <c r="AF15" s="43">
        <v>36.700000000000003</v>
      </c>
      <c r="AG15" s="48">
        <v>73</v>
      </c>
      <c r="AH15" s="46">
        <f t="shared" si="2"/>
        <v>38.6</v>
      </c>
      <c r="AI15" s="47">
        <f t="shared" si="3"/>
        <v>33.6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43.3</v>
      </c>
      <c r="C16" s="43">
        <v>43.3</v>
      </c>
      <c r="D16" s="43">
        <v>43.3</v>
      </c>
      <c r="E16" s="43">
        <v>43.3</v>
      </c>
      <c r="F16" s="43">
        <v>43.3</v>
      </c>
      <c r="G16" s="43">
        <v>43.3</v>
      </c>
      <c r="H16" s="43">
        <v>43.3</v>
      </c>
      <c r="I16" s="43">
        <v>43.3</v>
      </c>
      <c r="J16" s="43">
        <v>43.3</v>
      </c>
      <c r="K16" s="43">
        <v>43.3</v>
      </c>
      <c r="L16" s="43">
        <v>43.3</v>
      </c>
      <c r="M16" s="43">
        <v>43.3</v>
      </c>
      <c r="N16" s="43">
        <v>43.3</v>
      </c>
      <c r="O16" s="43">
        <v>43.3</v>
      </c>
      <c r="P16" s="43">
        <v>21.2</v>
      </c>
      <c r="Q16" s="43">
        <v>21.2</v>
      </c>
      <c r="R16" s="43">
        <v>21.2</v>
      </c>
      <c r="S16" s="43">
        <v>23.2</v>
      </c>
      <c r="T16" s="43">
        <v>23.2</v>
      </c>
      <c r="U16" s="43">
        <v>29.1</v>
      </c>
      <c r="V16" s="43">
        <v>29.1</v>
      </c>
      <c r="W16" s="43">
        <v>29.1</v>
      </c>
      <c r="X16" s="43">
        <v>30</v>
      </c>
      <c r="Y16" s="43">
        <v>30</v>
      </c>
      <c r="Z16" s="43">
        <v>29.8</v>
      </c>
      <c r="AA16" s="43">
        <v>30</v>
      </c>
      <c r="AB16" s="43">
        <v>30</v>
      </c>
      <c r="AC16" s="43">
        <v>30</v>
      </c>
      <c r="AD16" s="43">
        <v>30</v>
      </c>
      <c r="AE16" s="43">
        <v>30</v>
      </c>
      <c r="AF16" s="43">
        <v>30</v>
      </c>
      <c r="AG16" s="48">
        <v>71</v>
      </c>
      <c r="AH16" s="46">
        <f t="shared" si="2"/>
        <v>43.3</v>
      </c>
      <c r="AI16" s="47">
        <f t="shared" si="3"/>
        <v>21.2</v>
      </c>
      <c r="AK16" s="49"/>
      <c r="AL16" s="52" t="s">
        <v>7</v>
      </c>
      <c r="AM16" s="57">
        <f t="shared" ref="AM16:AR16" si="4">B71</f>
        <v>1006.24</v>
      </c>
      <c r="AN16" s="57">
        <f t="shared" si="4"/>
        <v>1006.24</v>
      </c>
      <c r="AO16" s="57">
        <f t="shared" si="4"/>
        <v>1006.24</v>
      </c>
      <c r="AP16" s="57">
        <f t="shared" si="4"/>
        <v>1006.24</v>
      </c>
      <c r="AQ16" s="57">
        <f t="shared" si="4"/>
        <v>1006.24</v>
      </c>
      <c r="AR16" s="57">
        <f t="shared" si="4"/>
        <v>1006.24</v>
      </c>
      <c r="AS16" s="57">
        <f>I71</f>
        <v>1006.24</v>
      </c>
      <c r="AT16" s="57">
        <f>K71</f>
        <v>1006.24</v>
      </c>
      <c r="AU16" s="57">
        <f t="shared" ref="AU16:BD16" si="5">M71</f>
        <v>1006.24</v>
      </c>
      <c r="AV16" s="57">
        <f t="shared" si="5"/>
        <v>1006.24</v>
      </c>
      <c r="AW16" s="57">
        <f t="shared" si="5"/>
        <v>1006.24</v>
      </c>
      <c r="AX16" s="57">
        <f t="shared" si="5"/>
        <v>911.03000000000009</v>
      </c>
      <c r="AY16" s="57">
        <f t="shared" si="5"/>
        <v>911.03000000000009</v>
      </c>
      <c r="AZ16" s="57">
        <f t="shared" si="5"/>
        <v>911.03000000000009</v>
      </c>
      <c r="BA16" s="57">
        <f t="shared" si="5"/>
        <v>901.46</v>
      </c>
      <c r="BB16" s="57">
        <f t="shared" si="5"/>
        <v>901.46</v>
      </c>
      <c r="BC16" s="57">
        <f t="shared" si="5"/>
        <v>928.23000000000013</v>
      </c>
      <c r="BD16" s="57">
        <f t="shared" si="5"/>
        <v>928.23000000000013</v>
      </c>
      <c r="BE16" s="58">
        <f>X71</f>
        <v>980.0300000000002</v>
      </c>
      <c r="BF16" s="58">
        <f>Z71</f>
        <v>997.83000000000038</v>
      </c>
      <c r="BG16" s="58">
        <f>AB71</f>
        <v>980.0300000000002</v>
      </c>
      <c r="BH16" s="58">
        <f>AD71</f>
        <v>980.0300000000002</v>
      </c>
      <c r="BI16" s="58">
        <f>AE71</f>
        <v>980.0300000000002</v>
      </c>
      <c r="BJ16" s="58">
        <f>AF71</f>
        <v>980.0300000000002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</v>
      </c>
      <c r="C17" s="44">
        <v>29</v>
      </c>
      <c r="D17" s="44">
        <v>29</v>
      </c>
      <c r="E17" s="44">
        <v>29</v>
      </c>
      <c r="F17" s="44">
        <v>29</v>
      </c>
      <c r="G17" s="44">
        <v>29</v>
      </c>
      <c r="H17" s="44">
        <v>29</v>
      </c>
      <c r="I17" s="44">
        <v>29</v>
      </c>
      <c r="J17" s="44">
        <v>29</v>
      </c>
      <c r="K17" s="44">
        <v>29</v>
      </c>
      <c r="L17" s="44">
        <v>29</v>
      </c>
      <c r="M17" s="44">
        <v>29</v>
      </c>
      <c r="N17" s="44">
        <v>29</v>
      </c>
      <c r="O17" s="44">
        <v>29</v>
      </c>
      <c r="P17" s="44">
        <v>29</v>
      </c>
      <c r="Q17" s="44">
        <v>29</v>
      </c>
      <c r="R17" s="44">
        <v>29</v>
      </c>
      <c r="S17" s="44">
        <v>27.8</v>
      </c>
      <c r="T17" s="44">
        <v>27.8</v>
      </c>
      <c r="U17" s="44">
        <v>27.8</v>
      </c>
      <c r="V17" s="44">
        <v>27.8</v>
      </c>
      <c r="W17" s="44">
        <v>27.8</v>
      </c>
      <c r="X17" s="44">
        <v>40.799999999999997</v>
      </c>
      <c r="Y17" s="44">
        <v>40.799999999999997</v>
      </c>
      <c r="Z17" s="44">
        <v>44</v>
      </c>
      <c r="AA17" s="44">
        <v>40.799999999999997</v>
      </c>
      <c r="AB17" s="44">
        <v>40.799999999999997</v>
      </c>
      <c r="AC17" s="44">
        <v>40.799999999999997</v>
      </c>
      <c r="AD17" s="44">
        <v>40.799999999999997</v>
      </c>
      <c r="AE17" s="44">
        <v>40.799999999999997</v>
      </c>
      <c r="AF17" s="44">
        <v>40.799999999999997</v>
      </c>
      <c r="AG17" s="45">
        <v>54</v>
      </c>
      <c r="AH17" s="46">
        <f t="shared" si="2"/>
        <v>44</v>
      </c>
      <c r="AI17" s="47">
        <f t="shared" si="3"/>
        <v>27.8</v>
      </c>
      <c r="AK17" s="49"/>
      <c r="AL17" s="52" t="s">
        <v>29</v>
      </c>
      <c r="AM17" s="57">
        <f t="shared" ref="AM17:AR17" si="6">B78</f>
        <v>312.99999999999994</v>
      </c>
      <c r="AN17" s="57">
        <f t="shared" si="6"/>
        <v>364.19999999999993</v>
      </c>
      <c r="AO17" s="57">
        <f t="shared" si="6"/>
        <v>375</v>
      </c>
      <c r="AP17" s="57">
        <f t="shared" si="6"/>
        <v>349.29999999999995</v>
      </c>
      <c r="AQ17" s="57">
        <f t="shared" si="6"/>
        <v>321.29999999999995</v>
      </c>
      <c r="AR17" s="57">
        <f t="shared" si="6"/>
        <v>363.2</v>
      </c>
      <c r="AS17" s="57">
        <f>I78</f>
        <v>392.7</v>
      </c>
      <c r="AT17" s="57">
        <f>K78</f>
        <v>482.3</v>
      </c>
      <c r="AU17" s="57">
        <f t="shared" ref="AU17:BD17" si="7">M78</f>
        <v>170.29999999999998</v>
      </c>
      <c r="AV17" s="57">
        <f t="shared" si="7"/>
        <v>170.29999999999998</v>
      </c>
      <c r="AW17" s="57">
        <f t="shared" si="7"/>
        <v>150.1</v>
      </c>
      <c r="AX17" s="57">
        <f t="shared" si="7"/>
        <v>150.1</v>
      </c>
      <c r="AY17" s="57">
        <f t="shared" si="7"/>
        <v>150.1</v>
      </c>
      <c r="AZ17" s="57">
        <f t="shared" si="7"/>
        <v>226.5</v>
      </c>
      <c r="BA17" s="57">
        <f t="shared" si="7"/>
        <v>195.6</v>
      </c>
      <c r="BB17" s="57">
        <f t="shared" si="7"/>
        <v>195.6</v>
      </c>
      <c r="BC17" s="57">
        <f t="shared" si="7"/>
        <v>211.56</v>
      </c>
      <c r="BD17" s="57">
        <f t="shared" si="7"/>
        <v>211.56</v>
      </c>
      <c r="BE17" s="58">
        <f>X78</f>
        <v>515</v>
      </c>
      <c r="BF17" s="58">
        <f>Z78</f>
        <v>590</v>
      </c>
      <c r="BG17" s="58">
        <f>AB78</f>
        <v>552.72</v>
      </c>
      <c r="BH17" s="58">
        <f>AD78</f>
        <v>528.81999999999994</v>
      </c>
      <c r="BI17" s="58">
        <f>AE78</f>
        <v>416.22000000000008</v>
      </c>
      <c r="BJ17" s="58">
        <f>AF78</f>
        <v>416.22000000000008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13.8</v>
      </c>
      <c r="C18" s="44">
        <v>13.8</v>
      </c>
      <c r="D18" s="44">
        <v>13.8</v>
      </c>
      <c r="E18" s="44">
        <v>13.8</v>
      </c>
      <c r="F18" s="44">
        <v>13.8</v>
      </c>
      <c r="G18" s="44">
        <v>13.8</v>
      </c>
      <c r="H18" s="44">
        <v>13.8</v>
      </c>
      <c r="I18" s="44">
        <v>13.8</v>
      </c>
      <c r="J18" s="44">
        <v>13.8</v>
      </c>
      <c r="K18" s="44">
        <v>13.8</v>
      </c>
      <c r="L18" s="44">
        <v>13.8</v>
      </c>
      <c r="M18" s="44">
        <v>13.8</v>
      </c>
      <c r="N18" s="44">
        <v>13.8</v>
      </c>
      <c r="O18" s="44">
        <v>13.8</v>
      </c>
      <c r="P18" s="44">
        <v>11.2</v>
      </c>
      <c r="Q18" s="44">
        <v>11.2</v>
      </c>
      <c r="R18" s="44">
        <v>11.2</v>
      </c>
      <c r="S18" s="44">
        <v>10.8</v>
      </c>
      <c r="T18" s="44">
        <v>10.8</v>
      </c>
      <c r="U18" s="44">
        <v>10.9</v>
      </c>
      <c r="V18" s="44">
        <v>10.9</v>
      </c>
      <c r="W18" s="44">
        <v>10.9</v>
      </c>
      <c r="X18" s="44">
        <v>12</v>
      </c>
      <c r="Y18" s="44">
        <v>12</v>
      </c>
      <c r="Z18" s="44">
        <v>13</v>
      </c>
      <c r="AA18" s="44">
        <v>12</v>
      </c>
      <c r="AB18" s="44">
        <v>12</v>
      </c>
      <c r="AC18" s="44">
        <v>12</v>
      </c>
      <c r="AD18" s="44">
        <v>12</v>
      </c>
      <c r="AE18" s="44">
        <v>12</v>
      </c>
      <c r="AF18" s="44">
        <v>12</v>
      </c>
      <c r="AG18" s="48">
        <v>52.465000000000003</v>
      </c>
      <c r="AH18" s="46">
        <f t="shared" si="2"/>
        <v>13.8</v>
      </c>
      <c r="AI18" s="47">
        <f t="shared" si="3"/>
        <v>10.8</v>
      </c>
      <c r="AK18" s="49"/>
      <c r="AL18" s="52" t="s">
        <v>31</v>
      </c>
      <c r="AM18" s="57">
        <f t="shared" ref="AM18:AR18" si="8">B92</f>
        <v>268.60000000000002</v>
      </c>
      <c r="AN18" s="57">
        <f t="shared" si="8"/>
        <v>254.99999999999997</v>
      </c>
      <c r="AO18" s="57">
        <f t="shared" si="8"/>
        <v>238.59999999999997</v>
      </c>
      <c r="AP18" s="57">
        <f t="shared" si="8"/>
        <v>220.79999999999998</v>
      </c>
      <c r="AQ18" s="57">
        <f t="shared" si="8"/>
        <v>239.49999999999997</v>
      </c>
      <c r="AR18" s="57">
        <f t="shared" si="8"/>
        <v>238.39999999999998</v>
      </c>
      <c r="AS18" s="57">
        <f>I92</f>
        <v>270.2</v>
      </c>
      <c r="AT18" s="57">
        <f>K92</f>
        <v>361.5</v>
      </c>
      <c r="AU18" s="57">
        <f t="shared" ref="AU18:BD18" si="9">M92</f>
        <v>306.20000000000005</v>
      </c>
      <c r="AV18" s="57">
        <f t="shared" si="9"/>
        <v>305.70000000000005</v>
      </c>
      <c r="AW18" s="57">
        <f t="shared" si="9"/>
        <v>309.10000000000002</v>
      </c>
      <c r="AX18" s="57">
        <f t="shared" si="9"/>
        <v>274.79999999999995</v>
      </c>
      <c r="AY18" s="57">
        <f t="shared" si="9"/>
        <v>243.7</v>
      </c>
      <c r="AZ18" s="57">
        <f t="shared" si="9"/>
        <v>295.40000000000003</v>
      </c>
      <c r="BA18" s="57">
        <f t="shared" si="9"/>
        <v>295.40000000000003</v>
      </c>
      <c r="BB18" s="57">
        <f t="shared" si="9"/>
        <v>292.70000000000005</v>
      </c>
      <c r="BC18" s="57">
        <f t="shared" si="9"/>
        <v>296.67</v>
      </c>
      <c r="BD18" s="57">
        <f t="shared" si="9"/>
        <v>296.67</v>
      </c>
      <c r="BE18" s="58">
        <f>X92</f>
        <v>407.56999999999994</v>
      </c>
      <c r="BF18" s="58">
        <f>Z92</f>
        <v>407.56999999999994</v>
      </c>
      <c r="BG18" s="58">
        <f>AB92</f>
        <v>403.3</v>
      </c>
      <c r="BH18" s="58">
        <f>AD92</f>
        <v>380.50000000000006</v>
      </c>
      <c r="BI18" s="58">
        <f>AE92</f>
        <v>367.20000000000005</v>
      </c>
      <c r="BJ18" s="58">
        <f>AF92</f>
        <v>338.40000000000003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63.599999999999994</v>
      </c>
      <c r="AN19" s="57">
        <f t="shared" si="10"/>
        <v>50.2</v>
      </c>
      <c r="AO19" s="57">
        <f t="shared" si="10"/>
        <v>47.2</v>
      </c>
      <c r="AP19" s="57">
        <f t="shared" si="10"/>
        <v>59.599999999999994</v>
      </c>
      <c r="AQ19" s="57">
        <f t="shared" si="10"/>
        <v>54.9</v>
      </c>
      <c r="AR19" s="57">
        <f t="shared" si="10"/>
        <v>47.5</v>
      </c>
      <c r="AS19" s="57">
        <f>I108</f>
        <v>59.2</v>
      </c>
      <c r="AT19" s="57">
        <f>K108</f>
        <v>50.3</v>
      </c>
      <c r="AU19" s="57">
        <f t="shared" ref="AU19:BD19" si="11">M108</f>
        <v>436.5</v>
      </c>
      <c r="AV19" s="57">
        <f t="shared" si="11"/>
        <v>483.2</v>
      </c>
      <c r="AW19" s="57">
        <f t="shared" si="11"/>
        <v>551</v>
      </c>
      <c r="AX19" s="57">
        <f t="shared" si="11"/>
        <v>618.4</v>
      </c>
      <c r="AY19" s="57">
        <f t="shared" si="11"/>
        <v>641</v>
      </c>
      <c r="AZ19" s="57">
        <f t="shared" si="11"/>
        <v>470.9</v>
      </c>
      <c r="BA19" s="57">
        <f t="shared" si="11"/>
        <v>552.70000000000005</v>
      </c>
      <c r="BB19" s="57">
        <f t="shared" si="11"/>
        <v>545.4</v>
      </c>
      <c r="BC19" s="57">
        <f t="shared" si="11"/>
        <v>486.8</v>
      </c>
      <c r="BD19" s="57">
        <f t="shared" si="11"/>
        <v>433.3</v>
      </c>
      <c r="BE19" s="58">
        <f>X108</f>
        <v>133.30000000000001</v>
      </c>
      <c r="BF19" s="58">
        <f>Z108</f>
        <v>73.300000000000011</v>
      </c>
      <c r="BG19" s="58">
        <f>AB108</f>
        <v>71.699999999999989</v>
      </c>
      <c r="BH19" s="58">
        <f>AD108</f>
        <v>72.900000000000006</v>
      </c>
      <c r="BI19" s="58">
        <f>AE108</f>
        <v>91.9</v>
      </c>
      <c r="BJ19" s="58">
        <f>AF108</f>
        <v>91.7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40.4</v>
      </c>
      <c r="C20" s="44">
        <v>40.4</v>
      </c>
      <c r="D20" s="44">
        <v>40.4</v>
      </c>
      <c r="E20" s="44">
        <v>40.4</v>
      </c>
      <c r="F20" s="44">
        <v>40.4</v>
      </c>
      <c r="G20" s="44">
        <v>40.4</v>
      </c>
      <c r="H20" s="44">
        <v>40.4</v>
      </c>
      <c r="I20" s="44">
        <v>40.4</v>
      </c>
      <c r="J20" s="44">
        <v>40.4</v>
      </c>
      <c r="K20" s="44">
        <v>40.4</v>
      </c>
      <c r="L20" s="44">
        <v>40.4</v>
      </c>
      <c r="M20" s="44">
        <v>40.4</v>
      </c>
      <c r="N20" s="44">
        <v>40.4</v>
      </c>
      <c r="O20" s="44">
        <v>40.4</v>
      </c>
      <c r="P20" s="44">
        <v>50.7</v>
      </c>
      <c r="Q20" s="44">
        <v>50.7</v>
      </c>
      <c r="R20" s="44">
        <v>50.7</v>
      </c>
      <c r="S20" s="44">
        <v>50.5</v>
      </c>
      <c r="T20" s="44">
        <v>50.5</v>
      </c>
      <c r="U20" s="44">
        <v>50.4</v>
      </c>
      <c r="V20" s="44">
        <v>50.4</v>
      </c>
      <c r="W20" s="44">
        <v>50.4</v>
      </c>
      <c r="X20" s="44">
        <v>47.4</v>
      </c>
      <c r="Y20" s="44">
        <v>47.4</v>
      </c>
      <c r="Z20" s="44">
        <v>47.6</v>
      </c>
      <c r="AA20" s="44">
        <v>47.4</v>
      </c>
      <c r="AB20" s="44">
        <v>47.4</v>
      </c>
      <c r="AC20" s="44">
        <v>47.4</v>
      </c>
      <c r="AD20" s="44">
        <v>47.4</v>
      </c>
      <c r="AE20" s="44">
        <v>47.4</v>
      </c>
      <c r="AF20" s="44">
        <v>47.4</v>
      </c>
      <c r="AG20" s="48">
        <v>50</v>
      </c>
      <c r="AH20" s="46">
        <f t="shared" si="2"/>
        <v>50.7</v>
      </c>
      <c r="AI20" s="47">
        <f t="shared" si="3"/>
        <v>40.4</v>
      </c>
      <c r="AK20" s="49"/>
      <c r="AL20" s="52" t="s">
        <v>35</v>
      </c>
      <c r="AM20" s="57">
        <f t="shared" ref="AM20:AR20" si="12">B96</f>
        <v>79.2</v>
      </c>
      <c r="AN20" s="57">
        <f t="shared" si="12"/>
        <v>98.2</v>
      </c>
      <c r="AO20" s="57">
        <f t="shared" si="12"/>
        <v>98.2</v>
      </c>
      <c r="AP20" s="57">
        <f t="shared" si="12"/>
        <v>91.2</v>
      </c>
      <c r="AQ20" s="57">
        <f t="shared" si="12"/>
        <v>91.2</v>
      </c>
      <c r="AR20" s="57">
        <f t="shared" si="12"/>
        <v>99.2</v>
      </c>
      <c r="AS20" s="57">
        <f>I96</f>
        <v>93</v>
      </c>
      <c r="AT20" s="57">
        <f>K96</f>
        <v>99.2</v>
      </c>
      <c r="AU20" s="57">
        <f t="shared" ref="AU20:BD20" si="13">M96</f>
        <v>23</v>
      </c>
      <c r="AV20" s="57">
        <f t="shared" si="13"/>
        <v>39</v>
      </c>
      <c r="AW20" s="57">
        <f t="shared" si="13"/>
        <v>39</v>
      </c>
      <c r="AX20" s="57">
        <f t="shared" si="13"/>
        <v>23</v>
      </c>
      <c r="AY20" s="57">
        <f t="shared" si="13"/>
        <v>23</v>
      </c>
      <c r="AZ20" s="57">
        <f t="shared" si="13"/>
        <v>39</v>
      </c>
      <c r="BA20" s="57">
        <f t="shared" si="13"/>
        <v>62</v>
      </c>
      <c r="BB20" s="57">
        <f t="shared" si="13"/>
        <v>62</v>
      </c>
      <c r="BC20" s="57">
        <f t="shared" si="13"/>
        <v>62</v>
      </c>
      <c r="BD20" s="57">
        <f t="shared" si="13"/>
        <v>30</v>
      </c>
      <c r="BE20" s="58">
        <f>X96</f>
        <v>101</v>
      </c>
      <c r="BF20" s="58">
        <f>Z96</f>
        <v>101</v>
      </c>
      <c r="BG20" s="58">
        <f>AB96</f>
        <v>101</v>
      </c>
      <c r="BH20" s="58">
        <f>AD96</f>
        <v>91</v>
      </c>
      <c r="BI20" s="58">
        <f>AE96</f>
        <v>70</v>
      </c>
      <c r="BJ20" s="58">
        <f>AF96</f>
        <v>86.1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23.8</v>
      </c>
      <c r="C21" s="44">
        <v>23.8</v>
      </c>
      <c r="D21" s="44">
        <v>23.8</v>
      </c>
      <c r="E21" s="44">
        <v>23.8</v>
      </c>
      <c r="F21" s="44">
        <v>23.8</v>
      </c>
      <c r="G21" s="44">
        <v>23.8</v>
      </c>
      <c r="H21" s="44">
        <v>23.8</v>
      </c>
      <c r="I21" s="44">
        <v>23.8</v>
      </c>
      <c r="J21" s="44">
        <v>23.8</v>
      </c>
      <c r="K21" s="44">
        <v>23.8</v>
      </c>
      <c r="L21" s="44">
        <v>23.8</v>
      </c>
      <c r="M21" s="44">
        <v>23.8</v>
      </c>
      <c r="N21" s="44">
        <v>23.8</v>
      </c>
      <c r="O21" s="44">
        <v>23.8</v>
      </c>
      <c r="P21" s="44">
        <v>23.9</v>
      </c>
      <c r="Q21" s="44">
        <v>23.9</v>
      </c>
      <c r="R21" s="44">
        <v>23.9</v>
      </c>
      <c r="S21" s="44">
        <v>23.4</v>
      </c>
      <c r="T21" s="44">
        <v>23.4</v>
      </c>
      <c r="U21" s="44">
        <v>23.5</v>
      </c>
      <c r="V21" s="44">
        <v>23.5</v>
      </c>
      <c r="W21" s="44">
        <v>23.5</v>
      </c>
      <c r="X21" s="44">
        <v>23.1</v>
      </c>
      <c r="Y21" s="44">
        <v>23.1</v>
      </c>
      <c r="Z21" s="44">
        <v>22.4</v>
      </c>
      <c r="AA21" s="44">
        <v>23.1</v>
      </c>
      <c r="AB21" s="44">
        <v>23.1</v>
      </c>
      <c r="AC21" s="44">
        <v>23.1</v>
      </c>
      <c r="AD21" s="44">
        <v>23.1</v>
      </c>
      <c r="AE21" s="44">
        <v>23.1</v>
      </c>
      <c r="AF21" s="44">
        <v>23.1</v>
      </c>
      <c r="AG21" s="48">
        <v>45</v>
      </c>
      <c r="AH21" s="46">
        <f t="shared" si="2"/>
        <v>23.9</v>
      </c>
      <c r="AI21" s="47">
        <f t="shared" si="3"/>
        <v>22.4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45</v>
      </c>
      <c r="C22" s="44">
        <v>45</v>
      </c>
      <c r="D22" s="44">
        <v>45</v>
      </c>
      <c r="E22" s="44">
        <v>45</v>
      </c>
      <c r="F22" s="44">
        <v>45</v>
      </c>
      <c r="G22" s="44">
        <v>45</v>
      </c>
      <c r="H22" s="44">
        <v>45</v>
      </c>
      <c r="I22" s="44">
        <v>45</v>
      </c>
      <c r="J22" s="44">
        <v>45</v>
      </c>
      <c r="K22" s="44">
        <v>45</v>
      </c>
      <c r="L22" s="44">
        <v>45</v>
      </c>
      <c r="M22" s="44">
        <v>45</v>
      </c>
      <c r="N22" s="44">
        <v>45</v>
      </c>
      <c r="O22" s="44">
        <v>45</v>
      </c>
      <c r="P22" s="44">
        <v>30.7</v>
      </c>
      <c r="Q22" s="44">
        <v>30.7</v>
      </c>
      <c r="R22" s="44">
        <v>30.7</v>
      </c>
      <c r="S22" s="44">
        <v>33.6</v>
      </c>
      <c r="T22" s="44">
        <v>33.6</v>
      </c>
      <c r="U22" s="44">
        <v>32.799999999999997</v>
      </c>
      <c r="V22" s="44">
        <v>32.799999999999997</v>
      </c>
      <c r="W22" s="44">
        <v>32.799999999999997</v>
      </c>
      <c r="X22" s="44">
        <v>39</v>
      </c>
      <c r="Y22" s="44">
        <v>39</v>
      </c>
      <c r="Z22" s="44">
        <v>41.8</v>
      </c>
      <c r="AA22" s="44">
        <v>39</v>
      </c>
      <c r="AB22" s="44">
        <v>39</v>
      </c>
      <c r="AC22" s="44">
        <v>39</v>
      </c>
      <c r="AD22" s="44">
        <v>39</v>
      </c>
      <c r="AE22" s="44">
        <v>39</v>
      </c>
      <c r="AF22" s="44">
        <v>39</v>
      </c>
      <c r="AG22" s="48">
        <v>44</v>
      </c>
      <c r="AH22" s="46">
        <f t="shared" si="2"/>
        <v>45</v>
      </c>
      <c r="AI22" s="47">
        <f t="shared" si="3"/>
        <v>30.7</v>
      </c>
      <c r="AK22" s="49"/>
      <c r="AL22" s="59" t="s">
        <v>39</v>
      </c>
      <c r="AM22" s="60">
        <f t="shared" ref="AM22:BJ22" si="16">SUM(AM16:AM21)</f>
        <v>1730.64</v>
      </c>
      <c r="AN22" s="60">
        <f t="shared" si="16"/>
        <v>1773.8400000000001</v>
      </c>
      <c r="AO22" s="60">
        <f t="shared" si="16"/>
        <v>1765.24</v>
      </c>
      <c r="AP22" s="60">
        <f t="shared" si="16"/>
        <v>1727.1399999999999</v>
      </c>
      <c r="AQ22" s="60">
        <f t="shared" si="16"/>
        <v>1713.14</v>
      </c>
      <c r="AR22" s="60">
        <f t="shared" si="16"/>
        <v>1754.5400000000002</v>
      </c>
      <c r="AS22" s="60">
        <f t="shared" si="16"/>
        <v>1821.3400000000001</v>
      </c>
      <c r="AT22" s="60">
        <f t="shared" si="16"/>
        <v>1999.54</v>
      </c>
      <c r="AU22" s="60">
        <f t="shared" si="16"/>
        <v>1942.24</v>
      </c>
      <c r="AV22" s="60">
        <f t="shared" si="16"/>
        <v>2004.44</v>
      </c>
      <c r="AW22" s="60">
        <f t="shared" si="16"/>
        <v>2055.44</v>
      </c>
      <c r="AX22" s="60">
        <f t="shared" si="16"/>
        <v>1977.33</v>
      </c>
      <c r="AY22" s="60">
        <f t="shared" si="16"/>
        <v>1968.8300000000002</v>
      </c>
      <c r="AZ22" s="60">
        <f t="shared" si="16"/>
        <v>1942.8300000000004</v>
      </c>
      <c r="BA22" s="60">
        <f t="shared" si="16"/>
        <v>2007.16</v>
      </c>
      <c r="BB22" s="60">
        <f t="shared" si="16"/>
        <v>1997.1599999999999</v>
      </c>
      <c r="BC22" s="60">
        <f t="shared" si="16"/>
        <v>1985.2600000000002</v>
      </c>
      <c r="BD22" s="60">
        <f t="shared" si="16"/>
        <v>1899.7600000000002</v>
      </c>
      <c r="BE22" s="60">
        <f t="shared" si="16"/>
        <v>2136.9</v>
      </c>
      <c r="BF22" s="60">
        <f t="shared" si="16"/>
        <v>2169.7000000000003</v>
      </c>
      <c r="BG22" s="60">
        <f t="shared" si="16"/>
        <v>2108.75</v>
      </c>
      <c r="BH22" s="60">
        <f t="shared" si="16"/>
        <v>2053.25</v>
      </c>
      <c r="BI22" s="60">
        <f t="shared" si="16"/>
        <v>1925.3500000000004</v>
      </c>
      <c r="BJ22" s="60">
        <f t="shared" si="16"/>
        <v>1912.4500000000003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28</v>
      </c>
      <c r="C23" s="44">
        <v>28</v>
      </c>
      <c r="D23" s="44">
        <v>28</v>
      </c>
      <c r="E23" s="44">
        <v>28</v>
      </c>
      <c r="F23" s="44">
        <v>28</v>
      </c>
      <c r="G23" s="44">
        <v>28</v>
      </c>
      <c r="H23" s="44">
        <v>28</v>
      </c>
      <c r="I23" s="44">
        <v>28</v>
      </c>
      <c r="J23" s="44">
        <v>28</v>
      </c>
      <c r="K23" s="44">
        <v>28</v>
      </c>
      <c r="L23" s="44">
        <v>28</v>
      </c>
      <c r="M23" s="44">
        <v>28</v>
      </c>
      <c r="N23" s="44">
        <v>28</v>
      </c>
      <c r="O23" s="44">
        <v>28</v>
      </c>
      <c r="P23" s="44">
        <v>16</v>
      </c>
      <c r="Q23" s="44">
        <v>16</v>
      </c>
      <c r="R23" s="44">
        <v>16</v>
      </c>
      <c r="S23" s="44">
        <v>16.5</v>
      </c>
      <c r="T23" s="44">
        <v>16.5</v>
      </c>
      <c r="U23" s="44">
        <v>18</v>
      </c>
      <c r="V23" s="44">
        <v>18</v>
      </c>
      <c r="W23" s="44">
        <v>18</v>
      </c>
      <c r="X23" s="44">
        <v>22</v>
      </c>
      <c r="Y23" s="44">
        <v>22</v>
      </c>
      <c r="Z23" s="44">
        <v>22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28</v>
      </c>
      <c r="AI23" s="47">
        <f t="shared" si="3"/>
        <v>16</v>
      </c>
      <c r="AK23" s="49"/>
      <c r="AL23" s="59" t="s">
        <v>41</v>
      </c>
      <c r="AM23" s="60">
        <f t="shared" ref="AM23:AR23" si="17">B123*-1</f>
        <v>-105.6</v>
      </c>
      <c r="AN23" s="60">
        <f t="shared" si="17"/>
        <v>-94.7</v>
      </c>
      <c r="AO23" s="60">
        <f t="shared" si="17"/>
        <v>-97.1</v>
      </c>
      <c r="AP23" s="60">
        <f t="shared" si="17"/>
        <v>-87.2</v>
      </c>
      <c r="AQ23" s="60">
        <f t="shared" si="17"/>
        <v>-93.7</v>
      </c>
      <c r="AR23" s="60">
        <f t="shared" si="17"/>
        <v>-81</v>
      </c>
      <c r="AS23" s="60">
        <f>I123*-1</f>
        <v>-72.900000000000006</v>
      </c>
      <c r="AT23" s="60">
        <f>K123*-1</f>
        <v>-106.3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-112.5</v>
      </c>
      <c r="BF23" s="60">
        <f>Z123*-1</f>
        <v>-48</v>
      </c>
      <c r="BG23" s="60">
        <f>AB123*-1</f>
        <v>-95.1</v>
      </c>
      <c r="BH23" s="60">
        <f>AD123*-1</f>
        <v>-107</v>
      </c>
      <c r="BI23" s="60">
        <f>AE123*-1</f>
        <v>-115.1</v>
      </c>
      <c r="BJ23" s="60">
        <f>AF123*-1</f>
        <v>-110.7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19.899999999999999</v>
      </c>
      <c r="C24" s="44">
        <v>19.899999999999999</v>
      </c>
      <c r="D24" s="44">
        <v>19.899999999999999</v>
      </c>
      <c r="E24" s="44">
        <v>19.899999999999999</v>
      </c>
      <c r="F24" s="44">
        <v>19.899999999999999</v>
      </c>
      <c r="G24" s="44">
        <v>19.899999999999999</v>
      </c>
      <c r="H24" s="44">
        <v>19.899999999999999</v>
      </c>
      <c r="I24" s="44">
        <v>19.899999999999999</v>
      </c>
      <c r="J24" s="44">
        <v>19.899999999999999</v>
      </c>
      <c r="K24" s="44">
        <v>19.899999999999999</v>
      </c>
      <c r="L24" s="44">
        <v>19.899999999999999</v>
      </c>
      <c r="M24" s="44">
        <v>19.899999999999999</v>
      </c>
      <c r="N24" s="44">
        <v>19.899999999999999</v>
      </c>
      <c r="O24" s="44">
        <v>19.899999999999999</v>
      </c>
      <c r="P24" s="44">
        <v>23.1</v>
      </c>
      <c r="Q24" s="44">
        <v>23.1</v>
      </c>
      <c r="R24" s="44">
        <v>23.1</v>
      </c>
      <c r="S24" s="44">
        <v>23.1</v>
      </c>
      <c r="T24" s="44">
        <v>23.1</v>
      </c>
      <c r="U24" s="44">
        <v>21.5</v>
      </c>
      <c r="V24" s="44">
        <v>21.5</v>
      </c>
      <c r="W24" s="44">
        <v>21.5</v>
      </c>
      <c r="X24" s="44">
        <v>21</v>
      </c>
      <c r="Y24" s="44">
        <v>21</v>
      </c>
      <c r="Z24" s="44">
        <v>23.6</v>
      </c>
      <c r="AA24" s="44">
        <v>21</v>
      </c>
      <c r="AB24" s="44">
        <v>21</v>
      </c>
      <c r="AC24" s="44">
        <v>21</v>
      </c>
      <c r="AD24" s="44">
        <v>21</v>
      </c>
      <c r="AE24" s="44">
        <v>21</v>
      </c>
      <c r="AF24" s="44">
        <v>21</v>
      </c>
      <c r="AG24" s="48">
        <v>40</v>
      </c>
      <c r="AH24" s="46">
        <f t="shared" si="2"/>
        <v>23.6</v>
      </c>
      <c r="AI24" s="47">
        <f t="shared" si="3"/>
        <v>19.899999999999999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20.399999999999999</v>
      </c>
      <c r="C25" s="44">
        <v>20.399999999999999</v>
      </c>
      <c r="D25" s="44">
        <v>20.399999999999999</v>
      </c>
      <c r="E25" s="44">
        <v>20.399999999999999</v>
      </c>
      <c r="F25" s="44">
        <v>20.399999999999999</v>
      </c>
      <c r="G25" s="44">
        <v>20.399999999999999</v>
      </c>
      <c r="H25" s="44">
        <v>20.399999999999999</v>
      </c>
      <c r="I25" s="44">
        <v>20.399999999999999</v>
      </c>
      <c r="J25" s="44">
        <v>20.399999999999999</v>
      </c>
      <c r="K25" s="44">
        <v>20.399999999999999</v>
      </c>
      <c r="L25" s="44">
        <v>20.399999999999999</v>
      </c>
      <c r="M25" s="44">
        <v>20.399999999999999</v>
      </c>
      <c r="N25" s="44">
        <v>20.399999999999999</v>
      </c>
      <c r="O25" s="44">
        <v>20.399999999999999</v>
      </c>
      <c r="P25" s="44">
        <v>20.5</v>
      </c>
      <c r="Q25" s="44">
        <v>20.5</v>
      </c>
      <c r="R25" s="44">
        <v>20.5</v>
      </c>
      <c r="S25" s="44">
        <v>20.5</v>
      </c>
      <c r="T25" s="44">
        <v>20.5</v>
      </c>
      <c r="U25" s="44">
        <v>19.3</v>
      </c>
      <c r="V25" s="44">
        <v>19.3</v>
      </c>
      <c r="W25" s="44">
        <v>19.3</v>
      </c>
      <c r="X25" s="44">
        <v>18.7</v>
      </c>
      <c r="Y25" s="44">
        <v>18.7</v>
      </c>
      <c r="Z25" s="44">
        <v>20.6</v>
      </c>
      <c r="AA25" s="44">
        <v>18.7</v>
      </c>
      <c r="AB25" s="44">
        <v>18.7</v>
      </c>
      <c r="AC25" s="44">
        <v>18.7</v>
      </c>
      <c r="AD25" s="44">
        <v>18.7</v>
      </c>
      <c r="AE25" s="44">
        <v>18.7</v>
      </c>
      <c r="AF25" s="44">
        <v>18.7</v>
      </c>
      <c r="AG25" s="48">
        <v>38.46</v>
      </c>
      <c r="AH25" s="46">
        <f t="shared" si="2"/>
        <v>20.6</v>
      </c>
      <c r="AI25" s="47">
        <f t="shared" si="3"/>
        <v>18.7</v>
      </c>
      <c r="AK25" s="49"/>
      <c r="AL25" s="59" t="s">
        <v>44</v>
      </c>
      <c r="AM25" s="60">
        <f t="shared" ref="AM25:BJ25" si="19">AM22+AM23</f>
        <v>1625.0400000000002</v>
      </c>
      <c r="AN25" s="60">
        <f t="shared" si="19"/>
        <v>1679.14</v>
      </c>
      <c r="AO25" s="60">
        <f t="shared" si="19"/>
        <v>1668.14</v>
      </c>
      <c r="AP25" s="60">
        <f t="shared" si="19"/>
        <v>1639.9399999999998</v>
      </c>
      <c r="AQ25" s="60">
        <f t="shared" si="19"/>
        <v>1619.44</v>
      </c>
      <c r="AR25" s="60">
        <f t="shared" si="19"/>
        <v>1673.5400000000002</v>
      </c>
      <c r="AS25" s="60">
        <f t="shared" si="19"/>
        <v>1748.44</v>
      </c>
      <c r="AT25" s="60">
        <f t="shared" si="19"/>
        <v>1893.24</v>
      </c>
      <c r="AU25" s="60">
        <f t="shared" si="19"/>
        <v>1942.24</v>
      </c>
      <c r="AV25" s="60">
        <f t="shared" si="19"/>
        <v>2004.44</v>
      </c>
      <c r="AW25" s="60">
        <f t="shared" si="19"/>
        <v>2055.44</v>
      </c>
      <c r="AX25" s="60">
        <f t="shared" si="19"/>
        <v>1977.33</v>
      </c>
      <c r="AY25" s="60">
        <f t="shared" si="19"/>
        <v>1968.8300000000002</v>
      </c>
      <c r="AZ25" s="60">
        <f t="shared" si="19"/>
        <v>1942.8300000000004</v>
      </c>
      <c r="BA25" s="60">
        <f t="shared" si="19"/>
        <v>2007.16</v>
      </c>
      <c r="BB25" s="60">
        <f t="shared" si="19"/>
        <v>1997.1599999999999</v>
      </c>
      <c r="BC25" s="60">
        <f t="shared" si="19"/>
        <v>1985.2600000000002</v>
      </c>
      <c r="BD25" s="60">
        <f t="shared" si="19"/>
        <v>1899.7600000000002</v>
      </c>
      <c r="BE25" s="60">
        <f t="shared" si="19"/>
        <v>2024.4</v>
      </c>
      <c r="BF25" s="60">
        <f t="shared" si="19"/>
        <v>2121.7000000000003</v>
      </c>
      <c r="BG25" s="60">
        <f t="shared" si="19"/>
        <v>2013.65</v>
      </c>
      <c r="BH25" s="60">
        <f t="shared" si="19"/>
        <v>1946.25</v>
      </c>
      <c r="BI25" s="60">
        <f t="shared" si="19"/>
        <v>1810.2500000000005</v>
      </c>
      <c r="BJ25" s="60">
        <f t="shared" si="19"/>
        <v>1801.7500000000002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24</v>
      </c>
      <c r="C26" s="44">
        <v>24</v>
      </c>
      <c r="D26" s="44">
        <v>24</v>
      </c>
      <c r="E26" s="44">
        <v>24</v>
      </c>
      <c r="F26" s="44">
        <v>24</v>
      </c>
      <c r="G26" s="44">
        <v>24</v>
      </c>
      <c r="H26" s="44">
        <v>24</v>
      </c>
      <c r="I26" s="44">
        <v>24</v>
      </c>
      <c r="J26" s="44">
        <v>24</v>
      </c>
      <c r="K26" s="44">
        <v>24</v>
      </c>
      <c r="L26" s="44">
        <v>24</v>
      </c>
      <c r="M26" s="44">
        <v>24</v>
      </c>
      <c r="N26" s="44">
        <v>24</v>
      </c>
      <c r="O26" s="44">
        <v>24</v>
      </c>
      <c r="P26" s="44">
        <v>11.8</v>
      </c>
      <c r="Q26" s="44">
        <v>11.8</v>
      </c>
      <c r="R26" s="44">
        <v>11.8</v>
      </c>
      <c r="S26" s="44">
        <v>11.8</v>
      </c>
      <c r="T26" s="44">
        <v>11.8</v>
      </c>
      <c r="U26" s="44">
        <v>11.8</v>
      </c>
      <c r="V26" s="44">
        <v>11.8</v>
      </c>
      <c r="W26" s="44">
        <v>11.8</v>
      </c>
      <c r="X26" s="44">
        <v>17</v>
      </c>
      <c r="Y26" s="44">
        <v>17</v>
      </c>
      <c r="Z26" s="44">
        <v>16.600000000000001</v>
      </c>
      <c r="AA26" s="44">
        <v>17</v>
      </c>
      <c r="AB26" s="44">
        <v>17</v>
      </c>
      <c r="AC26" s="44">
        <v>17</v>
      </c>
      <c r="AD26" s="44">
        <v>17</v>
      </c>
      <c r="AE26" s="44">
        <v>17</v>
      </c>
      <c r="AF26" s="44">
        <v>17</v>
      </c>
      <c r="AG26" s="61">
        <v>38</v>
      </c>
      <c r="AH26" s="46">
        <f t="shared" si="2"/>
        <v>24</v>
      </c>
      <c r="AI26" s="47">
        <f t="shared" si="3"/>
        <v>11.8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35.799999999999997</v>
      </c>
      <c r="C28" s="44">
        <v>35.799999999999997</v>
      </c>
      <c r="D28" s="44">
        <v>35.799999999999997</v>
      </c>
      <c r="E28" s="44">
        <v>35.799999999999997</v>
      </c>
      <c r="F28" s="44">
        <v>35.799999999999997</v>
      </c>
      <c r="G28" s="44">
        <v>35.799999999999997</v>
      </c>
      <c r="H28" s="44">
        <v>35.799999999999997</v>
      </c>
      <c r="I28" s="44">
        <v>35.799999999999997</v>
      </c>
      <c r="J28" s="44">
        <v>35.799999999999997</v>
      </c>
      <c r="K28" s="44">
        <v>35.799999999999997</v>
      </c>
      <c r="L28" s="44">
        <v>35.799999999999997</v>
      </c>
      <c r="M28" s="44">
        <v>35.799999999999997</v>
      </c>
      <c r="N28" s="44">
        <v>35.799999999999997</v>
      </c>
      <c r="O28" s="44">
        <v>35.799999999999997</v>
      </c>
      <c r="P28" s="44">
        <v>24.2</v>
      </c>
      <c r="Q28" s="44">
        <v>24.2</v>
      </c>
      <c r="R28" s="44">
        <v>24.2</v>
      </c>
      <c r="S28" s="44">
        <v>24.2</v>
      </c>
      <c r="T28" s="44">
        <v>24.2</v>
      </c>
      <c r="U28" s="44">
        <v>26.9</v>
      </c>
      <c r="V28" s="44">
        <v>26.9</v>
      </c>
      <c r="W28" s="44">
        <v>26.9</v>
      </c>
      <c r="X28" s="44">
        <v>29.9</v>
      </c>
      <c r="Y28" s="44">
        <v>29.9</v>
      </c>
      <c r="Z28" s="44">
        <v>34.5</v>
      </c>
      <c r="AA28" s="44">
        <v>29.9</v>
      </c>
      <c r="AB28" s="44">
        <v>29.9</v>
      </c>
      <c r="AC28" s="44">
        <v>29.9</v>
      </c>
      <c r="AD28" s="44">
        <v>29.9</v>
      </c>
      <c r="AE28" s="44">
        <v>29.9</v>
      </c>
      <c r="AF28" s="44">
        <v>29.9</v>
      </c>
      <c r="AG28" s="48">
        <v>35.5</v>
      </c>
      <c r="AH28" s="46">
        <f t="shared" si="2"/>
        <v>35.799999999999997</v>
      </c>
      <c r="AI28" s="47">
        <f t="shared" si="3"/>
        <v>24.2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15.3</v>
      </c>
      <c r="C30" s="44">
        <v>15.3</v>
      </c>
      <c r="D30" s="44">
        <v>15.3</v>
      </c>
      <c r="E30" s="44">
        <v>15.3</v>
      </c>
      <c r="F30" s="44">
        <v>15.3</v>
      </c>
      <c r="G30" s="44">
        <v>15.3</v>
      </c>
      <c r="H30" s="44">
        <v>15.3</v>
      </c>
      <c r="I30" s="44">
        <v>15.3</v>
      </c>
      <c r="J30" s="44">
        <v>15.3</v>
      </c>
      <c r="K30" s="44">
        <v>15.3</v>
      </c>
      <c r="L30" s="44">
        <v>15.3</v>
      </c>
      <c r="M30" s="44">
        <v>15.3</v>
      </c>
      <c r="N30" s="44">
        <v>15.3</v>
      </c>
      <c r="O30" s="44">
        <v>15.3</v>
      </c>
      <c r="P30" s="44">
        <v>14.1</v>
      </c>
      <c r="Q30" s="44">
        <v>14.1</v>
      </c>
      <c r="R30" s="44">
        <v>14.1</v>
      </c>
      <c r="S30" s="44">
        <v>14.1</v>
      </c>
      <c r="T30" s="44">
        <v>14.1</v>
      </c>
      <c r="U30" s="44">
        <v>14.1</v>
      </c>
      <c r="V30" s="44">
        <v>14.1</v>
      </c>
      <c r="W30" s="44">
        <v>14.1</v>
      </c>
      <c r="X30" s="44">
        <v>15.3</v>
      </c>
      <c r="Y30" s="44">
        <v>15.3</v>
      </c>
      <c r="Z30" s="44">
        <v>15.3</v>
      </c>
      <c r="AA30" s="44">
        <v>15.3</v>
      </c>
      <c r="AB30" s="44">
        <v>15.3</v>
      </c>
      <c r="AC30" s="44">
        <v>15.3</v>
      </c>
      <c r="AD30" s="44">
        <v>15.3</v>
      </c>
      <c r="AE30" s="44">
        <v>15.3</v>
      </c>
      <c r="AF30" s="44">
        <v>15.3</v>
      </c>
      <c r="AG30" s="48">
        <v>30</v>
      </c>
      <c r="AH30" s="46">
        <f t="shared" si="2"/>
        <v>15.3</v>
      </c>
      <c r="AI30" s="47">
        <f t="shared" si="3"/>
        <v>14.1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9.6</v>
      </c>
      <c r="C31" s="44">
        <v>9.6</v>
      </c>
      <c r="D31" s="44">
        <v>9.6</v>
      </c>
      <c r="E31" s="44">
        <v>9.6</v>
      </c>
      <c r="F31" s="44">
        <v>9.6</v>
      </c>
      <c r="G31" s="44">
        <v>9.6</v>
      </c>
      <c r="H31" s="44">
        <v>9.6</v>
      </c>
      <c r="I31" s="44">
        <v>9.6</v>
      </c>
      <c r="J31" s="44">
        <v>9.6</v>
      </c>
      <c r="K31" s="44">
        <v>9.6</v>
      </c>
      <c r="L31" s="44">
        <v>9.6</v>
      </c>
      <c r="M31" s="44">
        <v>9.6</v>
      </c>
      <c r="N31" s="44">
        <v>9.6</v>
      </c>
      <c r="O31" s="44">
        <v>9.6</v>
      </c>
      <c r="P31" s="44">
        <v>8.5</v>
      </c>
      <c r="Q31" s="44">
        <v>8.5</v>
      </c>
      <c r="R31" s="44">
        <v>8.5</v>
      </c>
      <c r="S31" s="44">
        <v>8.5</v>
      </c>
      <c r="T31" s="44">
        <v>8.5</v>
      </c>
      <c r="U31" s="44">
        <v>8.5</v>
      </c>
      <c r="V31" s="44">
        <v>8.5</v>
      </c>
      <c r="W31" s="44">
        <v>8.5</v>
      </c>
      <c r="X31" s="44">
        <v>9</v>
      </c>
      <c r="Y31" s="44">
        <v>9</v>
      </c>
      <c r="Z31" s="44">
        <v>9</v>
      </c>
      <c r="AA31" s="44">
        <v>9</v>
      </c>
      <c r="AB31" s="44">
        <v>9</v>
      </c>
      <c r="AC31" s="44">
        <v>9</v>
      </c>
      <c r="AD31" s="44">
        <v>9</v>
      </c>
      <c r="AE31" s="44">
        <v>9</v>
      </c>
      <c r="AF31" s="44">
        <v>9</v>
      </c>
      <c r="AG31" s="48">
        <v>29.04</v>
      </c>
      <c r="AH31" s="46">
        <f t="shared" si="2"/>
        <v>9.6</v>
      </c>
      <c r="AI31" s="47">
        <f t="shared" si="3"/>
        <v>8.5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8.6999999999999993</v>
      </c>
      <c r="C32" s="44">
        <v>8.6999999999999993</v>
      </c>
      <c r="D32" s="44">
        <v>8.6999999999999993</v>
      </c>
      <c r="E32" s="44">
        <v>8.6999999999999993</v>
      </c>
      <c r="F32" s="44">
        <v>8.6999999999999993</v>
      </c>
      <c r="G32" s="44">
        <v>8.6999999999999993</v>
      </c>
      <c r="H32" s="44">
        <v>8.6999999999999993</v>
      </c>
      <c r="I32" s="44">
        <v>8.6999999999999993</v>
      </c>
      <c r="J32" s="44">
        <v>8.6999999999999993</v>
      </c>
      <c r="K32" s="44">
        <v>8.6999999999999993</v>
      </c>
      <c r="L32" s="44">
        <v>8.6999999999999993</v>
      </c>
      <c r="M32" s="44">
        <v>8.6999999999999993</v>
      </c>
      <c r="N32" s="44">
        <v>8.6999999999999993</v>
      </c>
      <c r="O32" s="44">
        <v>8.6999999999999993</v>
      </c>
      <c r="P32" s="44">
        <v>9.6</v>
      </c>
      <c r="Q32" s="44">
        <v>9.6</v>
      </c>
      <c r="R32" s="44">
        <v>9.6</v>
      </c>
      <c r="S32" s="44">
        <v>9.6</v>
      </c>
      <c r="T32" s="44">
        <v>9.6</v>
      </c>
      <c r="U32" s="44">
        <v>9.6</v>
      </c>
      <c r="V32" s="44">
        <v>9.6</v>
      </c>
      <c r="W32" s="44">
        <v>9.6</v>
      </c>
      <c r="X32" s="44">
        <v>9.1999999999999993</v>
      </c>
      <c r="Y32" s="44">
        <v>9.1999999999999993</v>
      </c>
      <c r="Z32" s="44">
        <v>9.1999999999999993</v>
      </c>
      <c r="AA32" s="44">
        <v>9.1999999999999993</v>
      </c>
      <c r="AB32" s="44">
        <v>9.1999999999999993</v>
      </c>
      <c r="AC32" s="44">
        <v>9.1999999999999993</v>
      </c>
      <c r="AD32" s="44">
        <v>9.1999999999999993</v>
      </c>
      <c r="AE32" s="44">
        <v>9.1999999999999993</v>
      </c>
      <c r="AF32" s="44">
        <v>9.1999999999999993</v>
      </c>
      <c r="AG32" s="48">
        <v>28.1</v>
      </c>
      <c r="AH32" s="46">
        <f t="shared" si="2"/>
        <v>9.6</v>
      </c>
      <c r="AI32" s="47">
        <f t="shared" si="3"/>
        <v>8.6999999999999993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9.6999999999999993</v>
      </c>
      <c r="C33" s="44">
        <v>9.6999999999999993</v>
      </c>
      <c r="D33" s="44">
        <v>9.6999999999999993</v>
      </c>
      <c r="E33" s="44">
        <v>9.6999999999999993</v>
      </c>
      <c r="F33" s="44">
        <v>9.6999999999999993</v>
      </c>
      <c r="G33" s="44">
        <v>9.6999999999999993</v>
      </c>
      <c r="H33" s="44">
        <v>9.6999999999999993</v>
      </c>
      <c r="I33" s="44">
        <v>9.6999999999999993</v>
      </c>
      <c r="J33" s="44">
        <v>9.6999999999999993</v>
      </c>
      <c r="K33" s="44">
        <v>9.6999999999999993</v>
      </c>
      <c r="L33" s="44">
        <v>9.6999999999999993</v>
      </c>
      <c r="M33" s="44">
        <v>9.6999999999999993</v>
      </c>
      <c r="N33" s="44">
        <v>9.6999999999999993</v>
      </c>
      <c r="O33" s="44">
        <v>9.6999999999999993</v>
      </c>
      <c r="P33" s="44">
        <v>11</v>
      </c>
      <c r="Q33" s="44">
        <v>11</v>
      </c>
      <c r="R33" s="44">
        <v>11</v>
      </c>
      <c r="S33" s="44">
        <v>11</v>
      </c>
      <c r="T33" s="44">
        <v>11</v>
      </c>
      <c r="U33" s="44">
        <v>11</v>
      </c>
      <c r="V33" s="44">
        <v>11</v>
      </c>
      <c r="W33" s="44">
        <v>11</v>
      </c>
      <c r="X33" s="44">
        <v>13.2</v>
      </c>
      <c r="Y33" s="44">
        <v>13.2</v>
      </c>
      <c r="Z33" s="44">
        <v>13.2</v>
      </c>
      <c r="AA33" s="44">
        <v>13.2</v>
      </c>
      <c r="AB33" s="44">
        <v>13.2</v>
      </c>
      <c r="AC33" s="44">
        <v>13.2</v>
      </c>
      <c r="AD33" s="44">
        <v>13.2</v>
      </c>
      <c r="AE33" s="44">
        <v>13.2</v>
      </c>
      <c r="AF33" s="44">
        <v>13.2</v>
      </c>
      <c r="AG33" s="48">
        <v>27</v>
      </c>
      <c r="AH33" s="46">
        <f t="shared" si="2"/>
        <v>13.2</v>
      </c>
      <c r="AI33" s="47">
        <f t="shared" si="3"/>
        <v>9.6999999999999993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10.6</v>
      </c>
      <c r="Y34" s="44">
        <v>10.6</v>
      </c>
      <c r="Z34" s="44">
        <v>10.6</v>
      </c>
      <c r="AA34" s="44">
        <v>10.6</v>
      </c>
      <c r="AB34" s="44">
        <v>10.6</v>
      </c>
      <c r="AC34" s="44">
        <v>10.6</v>
      </c>
      <c r="AD34" s="44">
        <v>10.6</v>
      </c>
      <c r="AE34" s="44">
        <v>10.6</v>
      </c>
      <c r="AF34" s="44">
        <v>10.6</v>
      </c>
      <c r="AG34" s="48">
        <v>25</v>
      </c>
      <c r="AH34" s="46">
        <f t="shared" si="2"/>
        <v>12.9</v>
      </c>
      <c r="AI34" s="47">
        <f t="shared" si="3"/>
        <v>10.6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23.8</v>
      </c>
      <c r="C37" s="44">
        <v>23.8</v>
      </c>
      <c r="D37" s="44">
        <v>23.8</v>
      </c>
      <c r="E37" s="44">
        <v>23.8</v>
      </c>
      <c r="F37" s="44">
        <v>23.8</v>
      </c>
      <c r="G37" s="44">
        <v>23.8</v>
      </c>
      <c r="H37" s="44">
        <v>23.8</v>
      </c>
      <c r="I37" s="44">
        <v>23.8</v>
      </c>
      <c r="J37" s="44">
        <v>23.8</v>
      </c>
      <c r="K37" s="44">
        <v>23.8</v>
      </c>
      <c r="L37" s="44">
        <v>23.8</v>
      </c>
      <c r="M37" s="44">
        <v>23.8</v>
      </c>
      <c r="N37" s="44">
        <v>23.8</v>
      </c>
      <c r="O37" s="44">
        <v>23.8</v>
      </c>
      <c r="P37" s="44">
        <v>16.399999999999999</v>
      </c>
      <c r="Q37" s="44">
        <v>16.399999999999999</v>
      </c>
      <c r="R37" s="44">
        <v>16.399999999999999</v>
      </c>
      <c r="S37" s="44">
        <v>16.399999999999999</v>
      </c>
      <c r="T37" s="44">
        <v>16.399999999999999</v>
      </c>
      <c r="U37" s="44">
        <v>16.399999999999999</v>
      </c>
      <c r="V37" s="44">
        <v>16.399999999999999</v>
      </c>
      <c r="W37" s="44">
        <v>16.399999999999999</v>
      </c>
      <c r="X37" s="44">
        <v>21.1</v>
      </c>
      <c r="Y37" s="44">
        <v>21.1</v>
      </c>
      <c r="Z37" s="44">
        <v>21.1</v>
      </c>
      <c r="AA37" s="44">
        <v>21.1</v>
      </c>
      <c r="AB37" s="44">
        <v>21.1</v>
      </c>
      <c r="AC37" s="44">
        <v>21.1</v>
      </c>
      <c r="AD37" s="44">
        <v>21.1</v>
      </c>
      <c r="AE37" s="44">
        <v>21.1</v>
      </c>
      <c r="AF37" s="44">
        <v>21.1</v>
      </c>
      <c r="AG37" s="48">
        <v>25</v>
      </c>
      <c r="AH37" s="46">
        <f t="shared" si="2"/>
        <v>23.8</v>
      </c>
      <c r="AI37" s="47">
        <f t="shared" si="3"/>
        <v>16.399999999999999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20.100000000000001</v>
      </c>
      <c r="C38" s="44">
        <v>20.100000000000001</v>
      </c>
      <c r="D38" s="44">
        <v>20.100000000000001</v>
      </c>
      <c r="E38" s="44">
        <v>20.100000000000001</v>
      </c>
      <c r="F38" s="44">
        <v>20.100000000000001</v>
      </c>
      <c r="G38" s="44">
        <v>20.100000000000001</v>
      </c>
      <c r="H38" s="44">
        <v>20.100000000000001</v>
      </c>
      <c r="I38" s="44">
        <v>20.100000000000001</v>
      </c>
      <c r="J38" s="44">
        <v>20.100000000000001</v>
      </c>
      <c r="K38" s="44">
        <v>20.100000000000001</v>
      </c>
      <c r="L38" s="44">
        <v>20.100000000000001</v>
      </c>
      <c r="M38" s="44">
        <v>20.100000000000001</v>
      </c>
      <c r="N38" s="44">
        <v>20.100000000000001</v>
      </c>
      <c r="O38" s="44">
        <v>20.100000000000001</v>
      </c>
      <c r="P38" s="44">
        <v>20.100000000000001</v>
      </c>
      <c r="Q38" s="44">
        <v>20.100000000000001</v>
      </c>
      <c r="R38" s="44">
        <v>20.100000000000001</v>
      </c>
      <c r="S38" s="44">
        <v>20.100000000000001</v>
      </c>
      <c r="T38" s="44">
        <v>20.100000000000001</v>
      </c>
      <c r="U38" s="44">
        <v>15</v>
      </c>
      <c r="V38" s="44">
        <v>15</v>
      </c>
      <c r="W38" s="44">
        <v>15</v>
      </c>
      <c r="X38" s="44">
        <v>18</v>
      </c>
      <c r="Y38" s="44">
        <v>18</v>
      </c>
      <c r="Z38" s="44">
        <v>18</v>
      </c>
      <c r="AA38" s="44">
        <v>18</v>
      </c>
      <c r="AB38" s="44">
        <v>18</v>
      </c>
      <c r="AC38" s="44">
        <v>18</v>
      </c>
      <c r="AD38" s="44">
        <v>18</v>
      </c>
      <c r="AE38" s="44">
        <v>18</v>
      </c>
      <c r="AF38" s="44">
        <v>18</v>
      </c>
      <c r="AG38" s="48">
        <v>25</v>
      </c>
      <c r="AH38" s="46">
        <f t="shared" si="2"/>
        <v>20.100000000000001</v>
      </c>
      <c r="AI38" s="47">
        <f t="shared" si="3"/>
        <v>15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6.4</v>
      </c>
      <c r="C39" s="44">
        <v>6.4</v>
      </c>
      <c r="D39" s="44">
        <v>6.4</v>
      </c>
      <c r="E39" s="44">
        <v>6.4</v>
      </c>
      <c r="F39" s="44">
        <v>6.4</v>
      </c>
      <c r="G39" s="44">
        <v>6.4</v>
      </c>
      <c r="H39" s="44">
        <v>6.4</v>
      </c>
      <c r="I39" s="44">
        <v>6.4</v>
      </c>
      <c r="J39" s="44">
        <v>6.4</v>
      </c>
      <c r="K39" s="44">
        <v>6.4</v>
      </c>
      <c r="L39" s="44">
        <v>6.4</v>
      </c>
      <c r="M39" s="44">
        <v>6.4</v>
      </c>
      <c r="N39" s="44">
        <v>6.4</v>
      </c>
      <c r="O39" s="44">
        <v>6.4</v>
      </c>
      <c r="P39" s="44">
        <v>7.4</v>
      </c>
      <c r="Q39" s="44">
        <v>7.4</v>
      </c>
      <c r="R39" s="44">
        <v>7.4</v>
      </c>
      <c r="S39" s="44">
        <v>7.4</v>
      </c>
      <c r="T39" s="44">
        <v>7.4</v>
      </c>
      <c r="U39" s="44">
        <v>6</v>
      </c>
      <c r="V39" s="44">
        <v>6</v>
      </c>
      <c r="W39" s="44">
        <v>6</v>
      </c>
      <c r="X39" s="44">
        <v>7.2</v>
      </c>
      <c r="Y39" s="44">
        <v>7.2</v>
      </c>
      <c r="Z39" s="44">
        <v>7.2</v>
      </c>
      <c r="AA39" s="44">
        <v>7.2</v>
      </c>
      <c r="AB39" s="44">
        <v>7.2</v>
      </c>
      <c r="AC39" s="44">
        <v>7.2</v>
      </c>
      <c r="AD39" s="44">
        <v>7.2</v>
      </c>
      <c r="AE39" s="44">
        <v>7.2</v>
      </c>
      <c r="AF39" s="44">
        <v>7.2</v>
      </c>
      <c r="AG39" s="48">
        <v>23.5</v>
      </c>
      <c r="AH39" s="46">
        <f t="shared" si="2"/>
        <v>7.4</v>
      </c>
      <c r="AI39" s="47">
        <f t="shared" si="3"/>
        <v>6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5.2</v>
      </c>
      <c r="C42" s="44">
        <v>5.2</v>
      </c>
      <c r="D42" s="44">
        <v>5.2</v>
      </c>
      <c r="E42" s="44">
        <v>5.2</v>
      </c>
      <c r="F42" s="44">
        <v>5.2</v>
      </c>
      <c r="G42" s="44">
        <v>5.2</v>
      </c>
      <c r="H42" s="44">
        <v>5.2</v>
      </c>
      <c r="I42" s="44">
        <v>5.2</v>
      </c>
      <c r="J42" s="44">
        <v>5.2</v>
      </c>
      <c r="K42" s="44">
        <v>5.2</v>
      </c>
      <c r="L42" s="44">
        <v>5.2</v>
      </c>
      <c r="M42" s="44">
        <v>5.2</v>
      </c>
      <c r="N42" s="44">
        <v>5.2</v>
      </c>
      <c r="O42" s="44">
        <v>5.2</v>
      </c>
      <c r="P42" s="44">
        <v>3.5</v>
      </c>
      <c r="Q42" s="44">
        <v>3.5</v>
      </c>
      <c r="R42" s="44">
        <v>3.5</v>
      </c>
      <c r="S42" s="44">
        <v>3.5</v>
      </c>
      <c r="T42" s="44">
        <v>3.5</v>
      </c>
      <c r="U42" s="44">
        <v>3.5</v>
      </c>
      <c r="V42" s="44">
        <v>3.5</v>
      </c>
      <c r="W42" s="44">
        <v>3.5</v>
      </c>
      <c r="X42" s="44">
        <v>3.5</v>
      </c>
      <c r="Y42" s="44">
        <v>3.5</v>
      </c>
      <c r="Z42" s="44">
        <v>3.5</v>
      </c>
      <c r="AA42" s="44">
        <v>3.5</v>
      </c>
      <c r="AB42" s="44">
        <v>3.5</v>
      </c>
      <c r="AC42" s="44">
        <v>3.5</v>
      </c>
      <c r="AD42" s="44">
        <v>3.5</v>
      </c>
      <c r="AE42" s="44">
        <v>3.5</v>
      </c>
      <c r="AF42" s="44">
        <v>3.5</v>
      </c>
      <c r="AG42" s="48">
        <v>22</v>
      </c>
      <c r="AH42" s="46">
        <f t="shared" si="2"/>
        <v>5.2</v>
      </c>
      <c r="AI42" s="47">
        <f t="shared" si="3"/>
        <v>3.5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19.8</v>
      </c>
      <c r="C44" s="44">
        <v>19.8</v>
      </c>
      <c r="D44" s="44">
        <v>19.8</v>
      </c>
      <c r="E44" s="44">
        <v>19.8</v>
      </c>
      <c r="F44" s="44">
        <v>19.8</v>
      </c>
      <c r="G44" s="44">
        <v>19.8</v>
      </c>
      <c r="H44" s="44">
        <v>19.8</v>
      </c>
      <c r="I44" s="44">
        <v>19.8</v>
      </c>
      <c r="J44" s="44">
        <v>19.8</v>
      </c>
      <c r="K44" s="44">
        <v>19.8</v>
      </c>
      <c r="L44" s="44">
        <v>19.8</v>
      </c>
      <c r="M44" s="44">
        <v>19.8</v>
      </c>
      <c r="N44" s="44">
        <v>19.8</v>
      </c>
      <c r="O44" s="44">
        <v>19.8</v>
      </c>
      <c r="P44" s="44">
        <v>12.2</v>
      </c>
      <c r="Q44" s="44">
        <v>12.2</v>
      </c>
      <c r="R44" s="44">
        <v>12.2</v>
      </c>
      <c r="S44" s="44">
        <v>12.2</v>
      </c>
      <c r="T44" s="44">
        <v>12.2</v>
      </c>
      <c r="U44" s="44">
        <v>12.2</v>
      </c>
      <c r="V44" s="44">
        <v>12.2</v>
      </c>
      <c r="W44" s="44">
        <v>12.2</v>
      </c>
      <c r="X44" s="44">
        <v>12.2</v>
      </c>
      <c r="Y44" s="44">
        <v>12.2</v>
      </c>
      <c r="Z44" s="44">
        <v>12.2</v>
      </c>
      <c r="AA44" s="44">
        <v>12.2</v>
      </c>
      <c r="AB44" s="44">
        <v>12.2</v>
      </c>
      <c r="AC44" s="44">
        <v>12.2</v>
      </c>
      <c r="AD44" s="44">
        <v>12.2</v>
      </c>
      <c r="AE44" s="44">
        <v>12.2</v>
      </c>
      <c r="AF44" s="44">
        <v>12.2</v>
      </c>
      <c r="AG44" s="48">
        <v>21.93</v>
      </c>
      <c r="AH44" s="46">
        <f t="shared" si="2"/>
        <v>19.8</v>
      </c>
      <c r="AI44" s="47">
        <f t="shared" si="3"/>
        <v>12.2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20.8</v>
      </c>
      <c r="C45" s="44">
        <v>20.8</v>
      </c>
      <c r="D45" s="44">
        <v>20.8</v>
      </c>
      <c r="E45" s="44">
        <v>20.8</v>
      </c>
      <c r="F45" s="44">
        <v>20.8</v>
      </c>
      <c r="G45" s="44">
        <v>20.8</v>
      </c>
      <c r="H45" s="44">
        <v>20.8</v>
      </c>
      <c r="I45" s="44">
        <v>20.8</v>
      </c>
      <c r="J45" s="44">
        <v>20.8</v>
      </c>
      <c r="K45" s="44">
        <v>20.8</v>
      </c>
      <c r="L45" s="44">
        <v>20.8</v>
      </c>
      <c r="M45" s="44">
        <v>20.8</v>
      </c>
      <c r="N45" s="44">
        <v>20.8</v>
      </c>
      <c r="O45" s="44">
        <v>20.8</v>
      </c>
      <c r="P45" s="44">
        <v>18.100000000000001</v>
      </c>
      <c r="Q45" s="44">
        <v>18.100000000000001</v>
      </c>
      <c r="R45" s="44">
        <v>18.100000000000001</v>
      </c>
      <c r="S45" s="44">
        <v>18.100000000000001</v>
      </c>
      <c r="T45" s="44">
        <v>18.100000000000001</v>
      </c>
      <c r="U45" s="44">
        <v>18.100000000000001</v>
      </c>
      <c r="V45" s="44">
        <v>18.100000000000001</v>
      </c>
      <c r="W45" s="44">
        <v>18.100000000000001</v>
      </c>
      <c r="X45" s="44">
        <v>18.100000000000001</v>
      </c>
      <c r="Y45" s="44">
        <v>18.100000000000001</v>
      </c>
      <c r="Z45" s="44">
        <v>18.100000000000001</v>
      </c>
      <c r="AA45" s="44">
        <v>18.100000000000001</v>
      </c>
      <c r="AB45" s="44">
        <v>18.100000000000001</v>
      </c>
      <c r="AC45" s="44">
        <v>18.100000000000001</v>
      </c>
      <c r="AD45" s="44">
        <v>18.100000000000001</v>
      </c>
      <c r="AE45" s="44">
        <v>18.100000000000001</v>
      </c>
      <c r="AF45" s="44">
        <v>18.100000000000001</v>
      </c>
      <c r="AG45" s="48">
        <v>21.3</v>
      </c>
      <c r="AH45" s="46">
        <f t="shared" si="2"/>
        <v>20.8</v>
      </c>
      <c r="AI45" s="47">
        <f t="shared" si="3"/>
        <v>18.100000000000001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4.3</v>
      </c>
      <c r="C47" s="44">
        <v>4.3</v>
      </c>
      <c r="D47" s="44">
        <v>4.3</v>
      </c>
      <c r="E47" s="44">
        <v>4.3</v>
      </c>
      <c r="F47" s="44">
        <v>4.3</v>
      </c>
      <c r="G47" s="44">
        <v>4.3</v>
      </c>
      <c r="H47" s="44">
        <v>4.3</v>
      </c>
      <c r="I47" s="44">
        <v>4.3</v>
      </c>
      <c r="J47" s="44">
        <v>4.3</v>
      </c>
      <c r="K47" s="44">
        <v>4.3</v>
      </c>
      <c r="L47" s="44">
        <v>4.3</v>
      </c>
      <c r="M47" s="44">
        <v>4.3</v>
      </c>
      <c r="N47" s="44">
        <v>4.3</v>
      </c>
      <c r="O47" s="44">
        <v>4.3</v>
      </c>
      <c r="P47" s="44">
        <v>5.3</v>
      </c>
      <c r="Q47" s="44">
        <v>5.3</v>
      </c>
      <c r="R47" s="44">
        <v>5.3</v>
      </c>
      <c r="S47" s="44">
        <v>5.3</v>
      </c>
      <c r="T47" s="44">
        <v>5.3</v>
      </c>
      <c r="U47" s="44">
        <v>5.3</v>
      </c>
      <c r="V47" s="44">
        <v>5.3</v>
      </c>
      <c r="W47" s="44">
        <v>5.3</v>
      </c>
      <c r="X47" s="44">
        <v>5.3</v>
      </c>
      <c r="Y47" s="44">
        <v>5.3</v>
      </c>
      <c r="Z47" s="44">
        <v>5.3</v>
      </c>
      <c r="AA47" s="44">
        <v>5.3</v>
      </c>
      <c r="AB47" s="44">
        <v>5.3</v>
      </c>
      <c r="AC47" s="44">
        <v>5.3</v>
      </c>
      <c r="AD47" s="44">
        <v>5.3</v>
      </c>
      <c r="AE47" s="44">
        <v>5.3</v>
      </c>
      <c r="AF47" s="44">
        <v>5.3</v>
      </c>
      <c r="AG47" s="48">
        <v>19.8</v>
      </c>
      <c r="AH47" s="46">
        <f t="shared" si="2"/>
        <v>5.3</v>
      </c>
      <c r="AI47" s="47">
        <f t="shared" si="3"/>
        <v>4.3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6.5</v>
      </c>
      <c r="C49" s="44">
        <v>6.5</v>
      </c>
      <c r="D49" s="44">
        <v>6.5</v>
      </c>
      <c r="E49" s="44">
        <v>6.5</v>
      </c>
      <c r="F49" s="44">
        <v>6.5</v>
      </c>
      <c r="G49" s="44">
        <v>6.5</v>
      </c>
      <c r="H49" s="44">
        <v>6.5</v>
      </c>
      <c r="I49" s="44">
        <v>6.5</v>
      </c>
      <c r="J49" s="44">
        <v>6.5</v>
      </c>
      <c r="K49" s="44">
        <v>6.5</v>
      </c>
      <c r="L49" s="44">
        <v>6.5</v>
      </c>
      <c r="M49" s="44">
        <v>6.5</v>
      </c>
      <c r="N49" s="44">
        <v>6.5</v>
      </c>
      <c r="O49" s="44">
        <v>6.5</v>
      </c>
      <c r="P49" s="44">
        <v>7.63</v>
      </c>
      <c r="Q49" s="44">
        <v>7.63</v>
      </c>
      <c r="R49" s="44">
        <v>7.63</v>
      </c>
      <c r="S49" s="44">
        <v>7.63</v>
      </c>
      <c r="T49" s="44">
        <v>7.63</v>
      </c>
      <c r="U49" s="44">
        <v>7.63</v>
      </c>
      <c r="V49" s="44">
        <v>7.63</v>
      </c>
      <c r="W49" s="44">
        <v>7.63</v>
      </c>
      <c r="X49" s="44">
        <v>7.63</v>
      </c>
      <c r="Y49" s="44">
        <v>7.63</v>
      </c>
      <c r="Z49" s="44">
        <v>7.63</v>
      </c>
      <c r="AA49" s="44">
        <v>7.63</v>
      </c>
      <c r="AB49" s="44">
        <v>7.63</v>
      </c>
      <c r="AC49" s="44">
        <v>7.63</v>
      </c>
      <c r="AD49" s="44">
        <v>7.63</v>
      </c>
      <c r="AE49" s="44">
        <v>7.63</v>
      </c>
      <c r="AF49" s="44">
        <v>7.63</v>
      </c>
      <c r="AG49" s="48">
        <v>15.33</v>
      </c>
      <c r="AH49" s="46">
        <f t="shared" si="2"/>
        <v>7.63</v>
      </c>
      <c r="AI49" s="47">
        <f t="shared" si="3"/>
        <v>6.5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</v>
      </c>
      <c r="C51" s="44">
        <v>4</v>
      </c>
      <c r="D51" s="44">
        <v>4</v>
      </c>
      <c r="E51" s="44">
        <v>4</v>
      </c>
      <c r="F51" s="44">
        <v>4</v>
      </c>
      <c r="G51" s="44">
        <v>4</v>
      </c>
      <c r="H51" s="44">
        <v>4</v>
      </c>
      <c r="I51" s="44">
        <v>4</v>
      </c>
      <c r="J51" s="44">
        <v>4</v>
      </c>
      <c r="K51" s="44">
        <v>4</v>
      </c>
      <c r="L51" s="44">
        <v>4</v>
      </c>
      <c r="M51" s="44">
        <v>4</v>
      </c>
      <c r="N51" s="44">
        <v>4</v>
      </c>
      <c r="O51" s="44">
        <v>4</v>
      </c>
      <c r="P51" s="44">
        <v>4</v>
      </c>
      <c r="Q51" s="44">
        <v>4</v>
      </c>
      <c r="R51" s="44">
        <v>4</v>
      </c>
      <c r="S51" s="44">
        <v>4</v>
      </c>
      <c r="T51" s="44">
        <v>4</v>
      </c>
      <c r="U51" s="44">
        <v>4</v>
      </c>
      <c r="V51" s="44">
        <v>4</v>
      </c>
      <c r="W51" s="44">
        <v>4</v>
      </c>
      <c r="X51" s="44">
        <v>4</v>
      </c>
      <c r="Y51" s="44">
        <v>4</v>
      </c>
      <c r="Z51" s="44">
        <v>4</v>
      </c>
      <c r="AA51" s="44">
        <v>4</v>
      </c>
      <c r="AB51" s="44">
        <v>4</v>
      </c>
      <c r="AC51" s="44">
        <v>4</v>
      </c>
      <c r="AD51" s="44">
        <v>4</v>
      </c>
      <c r="AE51" s="44">
        <v>4</v>
      </c>
      <c r="AF51" s="44">
        <v>4</v>
      </c>
      <c r="AG51" s="48">
        <v>14.9</v>
      </c>
      <c r="AH51" s="46">
        <f t="shared" si="2"/>
        <v>4</v>
      </c>
      <c r="AI51" s="47">
        <f t="shared" si="3"/>
        <v>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7.9</v>
      </c>
      <c r="C52" s="44">
        <v>7.9</v>
      </c>
      <c r="D52" s="44">
        <v>7.9</v>
      </c>
      <c r="E52" s="44">
        <v>7.9</v>
      </c>
      <c r="F52" s="44">
        <v>7.9</v>
      </c>
      <c r="G52" s="44">
        <v>7.9</v>
      </c>
      <c r="H52" s="44">
        <v>7.9</v>
      </c>
      <c r="I52" s="44">
        <v>7.9</v>
      </c>
      <c r="J52" s="44">
        <v>7.9</v>
      </c>
      <c r="K52" s="44">
        <v>7.9</v>
      </c>
      <c r="L52" s="44">
        <v>7.9</v>
      </c>
      <c r="M52" s="44">
        <v>7.9</v>
      </c>
      <c r="N52" s="44">
        <v>7.9</v>
      </c>
      <c r="O52" s="44">
        <v>7.9</v>
      </c>
      <c r="P52" s="44">
        <v>8.8000000000000007</v>
      </c>
      <c r="Q52" s="44">
        <v>8.8000000000000007</v>
      </c>
      <c r="R52" s="44">
        <v>8.8000000000000007</v>
      </c>
      <c r="S52" s="44">
        <v>8.8000000000000007</v>
      </c>
      <c r="T52" s="44">
        <v>8.8000000000000007</v>
      </c>
      <c r="U52" s="44">
        <v>8.8000000000000007</v>
      </c>
      <c r="V52" s="44">
        <v>8.8000000000000007</v>
      </c>
      <c r="W52" s="44">
        <v>8.8000000000000007</v>
      </c>
      <c r="X52" s="44">
        <v>8.8000000000000007</v>
      </c>
      <c r="Y52" s="44">
        <v>8.8000000000000007</v>
      </c>
      <c r="Z52" s="44">
        <v>8.8000000000000007</v>
      </c>
      <c r="AA52" s="44">
        <v>8.8000000000000007</v>
      </c>
      <c r="AB52" s="44">
        <v>8.8000000000000007</v>
      </c>
      <c r="AC52" s="44">
        <v>8.8000000000000007</v>
      </c>
      <c r="AD52" s="44">
        <v>8.8000000000000007</v>
      </c>
      <c r="AE52" s="44">
        <v>8.8000000000000007</v>
      </c>
      <c r="AF52" s="44">
        <v>8.8000000000000007</v>
      </c>
      <c r="AG52" s="48">
        <v>14.3</v>
      </c>
      <c r="AH52" s="46">
        <f t="shared" si="2"/>
        <v>8.8000000000000007</v>
      </c>
      <c r="AI52" s="47">
        <f t="shared" si="3"/>
        <v>7.9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2.4</v>
      </c>
      <c r="C53" s="44">
        <v>2.4</v>
      </c>
      <c r="D53" s="44">
        <v>2.4</v>
      </c>
      <c r="E53" s="44">
        <v>2.4</v>
      </c>
      <c r="F53" s="44">
        <v>2.4</v>
      </c>
      <c r="G53" s="44">
        <v>2.4</v>
      </c>
      <c r="H53" s="44">
        <v>2.4</v>
      </c>
      <c r="I53" s="44">
        <v>2.4</v>
      </c>
      <c r="J53" s="44">
        <v>2.4</v>
      </c>
      <c r="K53" s="44">
        <v>2.4</v>
      </c>
      <c r="L53" s="44">
        <v>2.4</v>
      </c>
      <c r="M53" s="44">
        <v>2.4</v>
      </c>
      <c r="N53" s="44">
        <v>2.4</v>
      </c>
      <c r="O53" s="44">
        <v>2.4</v>
      </c>
      <c r="P53" s="44">
        <v>2.4</v>
      </c>
      <c r="Q53" s="44">
        <v>2.4</v>
      </c>
      <c r="R53" s="44">
        <v>2.4</v>
      </c>
      <c r="S53" s="44">
        <v>2.4</v>
      </c>
      <c r="T53" s="44">
        <v>2.4</v>
      </c>
      <c r="U53" s="44">
        <v>2.4</v>
      </c>
      <c r="V53" s="44">
        <v>2.4</v>
      </c>
      <c r="W53" s="44">
        <v>2.4</v>
      </c>
      <c r="X53" s="44">
        <v>2.4</v>
      </c>
      <c r="Y53" s="44">
        <v>2.4</v>
      </c>
      <c r="Z53" s="44">
        <v>2.4</v>
      </c>
      <c r="AA53" s="44">
        <v>2.4</v>
      </c>
      <c r="AB53" s="44">
        <v>2.4</v>
      </c>
      <c r="AC53" s="44">
        <v>2.4</v>
      </c>
      <c r="AD53" s="44">
        <v>2.4</v>
      </c>
      <c r="AE53" s="44">
        <v>2.4</v>
      </c>
      <c r="AF53" s="44">
        <v>2.4</v>
      </c>
      <c r="AG53" s="48">
        <v>14</v>
      </c>
      <c r="AH53" s="46">
        <f t="shared" si="2"/>
        <v>2.4</v>
      </c>
      <c r="AI53" s="47">
        <f t="shared" si="3"/>
        <v>2.4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7</v>
      </c>
      <c r="C54" s="44">
        <v>7</v>
      </c>
      <c r="D54" s="44">
        <v>7</v>
      </c>
      <c r="E54" s="44">
        <v>7</v>
      </c>
      <c r="F54" s="44">
        <v>7</v>
      </c>
      <c r="G54" s="44">
        <v>7</v>
      </c>
      <c r="H54" s="44">
        <v>7</v>
      </c>
      <c r="I54" s="44">
        <v>7</v>
      </c>
      <c r="J54" s="44">
        <v>7</v>
      </c>
      <c r="K54" s="44">
        <v>7</v>
      </c>
      <c r="L54" s="44">
        <v>7</v>
      </c>
      <c r="M54" s="44">
        <v>7</v>
      </c>
      <c r="N54" s="44">
        <v>7</v>
      </c>
      <c r="O54" s="44">
        <v>7</v>
      </c>
      <c r="P54" s="44">
        <v>7</v>
      </c>
      <c r="Q54" s="44">
        <v>7</v>
      </c>
      <c r="R54" s="44">
        <v>7</v>
      </c>
      <c r="S54" s="44">
        <v>7</v>
      </c>
      <c r="T54" s="44">
        <v>7</v>
      </c>
      <c r="U54" s="44">
        <v>7</v>
      </c>
      <c r="V54" s="44">
        <v>7</v>
      </c>
      <c r="W54" s="44">
        <v>7</v>
      </c>
      <c r="X54" s="44">
        <v>7</v>
      </c>
      <c r="Y54" s="44">
        <v>7</v>
      </c>
      <c r="Z54" s="44">
        <v>7</v>
      </c>
      <c r="AA54" s="44">
        <v>7</v>
      </c>
      <c r="AB54" s="44">
        <v>7</v>
      </c>
      <c r="AC54" s="44">
        <v>7</v>
      </c>
      <c r="AD54" s="44">
        <v>7</v>
      </c>
      <c r="AE54" s="44">
        <v>7</v>
      </c>
      <c r="AF54" s="44">
        <v>7</v>
      </c>
      <c r="AG54" s="48">
        <v>13.6</v>
      </c>
      <c r="AH54" s="46">
        <f t="shared" si="2"/>
        <v>7</v>
      </c>
      <c r="AI54" s="47">
        <f t="shared" si="3"/>
        <v>7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v>0</v>
      </c>
      <c r="L55" s="44">
        <v>0</v>
      </c>
      <c r="M55" s="44">
        <v>0</v>
      </c>
      <c r="N55" s="44">
        <v>0</v>
      </c>
      <c r="O55" s="44">
        <v>0</v>
      </c>
      <c r="P55" s="44">
        <v>7.5</v>
      </c>
      <c r="Q55" s="44">
        <v>7.5</v>
      </c>
      <c r="R55" s="44">
        <v>7.5</v>
      </c>
      <c r="S55" s="44">
        <v>7.5</v>
      </c>
      <c r="T55" s="44">
        <v>7.5</v>
      </c>
      <c r="U55" s="44">
        <v>7.5</v>
      </c>
      <c r="V55" s="44">
        <v>7.5</v>
      </c>
      <c r="W55" s="44">
        <v>7.5</v>
      </c>
      <c r="X55" s="44">
        <v>7.5</v>
      </c>
      <c r="Y55" s="44">
        <v>7.5</v>
      </c>
      <c r="Z55" s="44">
        <v>7.5</v>
      </c>
      <c r="AA55" s="44">
        <v>7.5</v>
      </c>
      <c r="AB55" s="44">
        <v>7.5</v>
      </c>
      <c r="AC55" s="44">
        <v>7.5</v>
      </c>
      <c r="AD55" s="44">
        <v>7.5</v>
      </c>
      <c r="AE55" s="44">
        <v>7.5</v>
      </c>
      <c r="AF55" s="44">
        <v>7.5</v>
      </c>
      <c r="AG55" s="48">
        <v>13.5</v>
      </c>
      <c r="AH55" s="46">
        <f t="shared" si="2"/>
        <v>7.5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3.3</v>
      </c>
      <c r="Q58" s="44">
        <v>3.3</v>
      </c>
      <c r="R58" s="44">
        <v>3.3</v>
      </c>
      <c r="S58" s="44">
        <v>3.3</v>
      </c>
      <c r="T58" s="44">
        <v>3.3</v>
      </c>
      <c r="U58" s="44">
        <v>3.3</v>
      </c>
      <c r="V58" s="44">
        <v>3.3</v>
      </c>
      <c r="W58" s="44">
        <v>3.3</v>
      </c>
      <c r="X58" s="44">
        <v>3.3</v>
      </c>
      <c r="Y58" s="44">
        <v>3.3</v>
      </c>
      <c r="Z58" s="44">
        <v>3.3</v>
      </c>
      <c r="AA58" s="44">
        <v>3.3</v>
      </c>
      <c r="AB58" s="44">
        <v>3.3</v>
      </c>
      <c r="AC58" s="44">
        <v>3.3</v>
      </c>
      <c r="AD58" s="44">
        <v>3.3</v>
      </c>
      <c r="AE58" s="44">
        <v>3.3</v>
      </c>
      <c r="AF58" s="44">
        <v>3.3</v>
      </c>
      <c r="AG58" s="48">
        <v>12</v>
      </c>
      <c r="AH58" s="46">
        <f t="shared" si="2"/>
        <v>3.3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2.2000000000000002</v>
      </c>
      <c r="C59" s="44">
        <v>2.2000000000000002</v>
      </c>
      <c r="D59" s="44">
        <v>2.2000000000000002</v>
      </c>
      <c r="E59" s="44">
        <v>2.2000000000000002</v>
      </c>
      <c r="F59" s="44">
        <v>2.2000000000000002</v>
      </c>
      <c r="G59" s="44">
        <v>2.2000000000000002</v>
      </c>
      <c r="H59" s="44">
        <v>2.2000000000000002</v>
      </c>
      <c r="I59" s="44">
        <v>2.2000000000000002</v>
      </c>
      <c r="J59" s="44">
        <v>2.2000000000000002</v>
      </c>
      <c r="K59" s="44">
        <v>2.2000000000000002</v>
      </c>
      <c r="L59" s="44">
        <v>2.2000000000000002</v>
      </c>
      <c r="M59" s="44">
        <v>2.2000000000000002</v>
      </c>
      <c r="N59" s="44">
        <v>2.2000000000000002</v>
      </c>
      <c r="O59" s="44">
        <v>2.2000000000000002</v>
      </c>
      <c r="P59" s="44">
        <v>2.2000000000000002</v>
      </c>
      <c r="Q59" s="44">
        <v>2.2000000000000002</v>
      </c>
      <c r="R59" s="44">
        <v>2.2000000000000002</v>
      </c>
      <c r="S59" s="44">
        <v>2.2000000000000002</v>
      </c>
      <c r="T59" s="44">
        <v>2.2000000000000002</v>
      </c>
      <c r="U59" s="44">
        <v>2.2000000000000002</v>
      </c>
      <c r="V59" s="44">
        <v>2.2000000000000002</v>
      </c>
      <c r="W59" s="44">
        <v>2.2000000000000002</v>
      </c>
      <c r="X59" s="44">
        <v>2.2000000000000002</v>
      </c>
      <c r="Y59" s="44">
        <v>2.2000000000000002</v>
      </c>
      <c r="Z59" s="44">
        <v>2.2000000000000002</v>
      </c>
      <c r="AA59" s="44">
        <v>2.2000000000000002</v>
      </c>
      <c r="AB59" s="44">
        <v>2.2000000000000002</v>
      </c>
      <c r="AC59" s="44">
        <v>2.2000000000000002</v>
      </c>
      <c r="AD59" s="44">
        <v>2.2000000000000002</v>
      </c>
      <c r="AE59" s="44">
        <v>2.2000000000000002</v>
      </c>
      <c r="AF59" s="44">
        <v>2.2000000000000002</v>
      </c>
      <c r="AG59" s="48">
        <v>12</v>
      </c>
      <c r="AH59" s="46">
        <f t="shared" si="2"/>
        <v>2.2000000000000002</v>
      </c>
      <c r="AI59" s="47">
        <f t="shared" si="3"/>
        <v>2.2000000000000002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7.6</v>
      </c>
      <c r="C60" s="44">
        <v>7.6</v>
      </c>
      <c r="D60" s="44">
        <v>7.6</v>
      </c>
      <c r="E60" s="44">
        <v>7.6</v>
      </c>
      <c r="F60" s="44">
        <v>7.6</v>
      </c>
      <c r="G60" s="44">
        <v>7.6</v>
      </c>
      <c r="H60" s="44">
        <v>7.6</v>
      </c>
      <c r="I60" s="44">
        <v>7.6</v>
      </c>
      <c r="J60" s="44">
        <v>7.6</v>
      </c>
      <c r="K60" s="44">
        <v>7.6</v>
      </c>
      <c r="L60" s="44">
        <v>7.6</v>
      </c>
      <c r="M60" s="44">
        <v>7.6</v>
      </c>
      <c r="N60" s="44">
        <v>7.6</v>
      </c>
      <c r="O60" s="44">
        <v>7.6</v>
      </c>
      <c r="P60" s="44">
        <v>6.5</v>
      </c>
      <c r="Q60" s="44">
        <v>6.5</v>
      </c>
      <c r="R60" s="44">
        <v>6.5</v>
      </c>
      <c r="S60" s="44">
        <v>6.5</v>
      </c>
      <c r="T60" s="44">
        <v>6.5</v>
      </c>
      <c r="U60" s="44">
        <v>6.5</v>
      </c>
      <c r="V60" s="44">
        <v>6.5</v>
      </c>
      <c r="W60" s="44">
        <v>6.5</v>
      </c>
      <c r="X60" s="44">
        <v>6.5</v>
      </c>
      <c r="Y60" s="44">
        <v>6.5</v>
      </c>
      <c r="Z60" s="44">
        <v>6.5</v>
      </c>
      <c r="AA60" s="44">
        <v>6.5</v>
      </c>
      <c r="AB60" s="44">
        <v>6.5</v>
      </c>
      <c r="AC60" s="44">
        <v>6.5</v>
      </c>
      <c r="AD60" s="44">
        <v>6.5</v>
      </c>
      <c r="AE60" s="44">
        <v>6.5</v>
      </c>
      <c r="AF60" s="44">
        <v>6.5</v>
      </c>
      <c r="AG60" s="48">
        <v>12</v>
      </c>
      <c r="AH60" s="46">
        <f t="shared" si="2"/>
        <v>7.6</v>
      </c>
      <c r="AI60" s="47">
        <f t="shared" si="3"/>
        <v>6.5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14.1</v>
      </c>
      <c r="C61" s="44">
        <v>14.1</v>
      </c>
      <c r="D61" s="44">
        <v>14.1</v>
      </c>
      <c r="E61" s="44">
        <v>14.1</v>
      </c>
      <c r="F61" s="44">
        <v>14.1</v>
      </c>
      <c r="G61" s="44">
        <v>14.1</v>
      </c>
      <c r="H61" s="44">
        <v>14.1</v>
      </c>
      <c r="I61" s="44">
        <v>14.1</v>
      </c>
      <c r="J61" s="44">
        <v>14.1</v>
      </c>
      <c r="K61" s="44">
        <v>14.1</v>
      </c>
      <c r="L61" s="44">
        <v>14.1</v>
      </c>
      <c r="M61" s="44">
        <v>14.1</v>
      </c>
      <c r="N61" s="44">
        <v>14.1</v>
      </c>
      <c r="O61" s="44">
        <v>14.1</v>
      </c>
      <c r="P61" s="44">
        <v>14.1</v>
      </c>
      <c r="Q61" s="44">
        <v>14.1</v>
      </c>
      <c r="R61" s="44">
        <v>14.1</v>
      </c>
      <c r="S61" s="44">
        <v>14.1</v>
      </c>
      <c r="T61" s="44">
        <v>14.1</v>
      </c>
      <c r="U61" s="44">
        <v>14.1</v>
      </c>
      <c r="V61" s="44">
        <v>14.1</v>
      </c>
      <c r="W61" s="44">
        <v>14.1</v>
      </c>
      <c r="X61" s="44">
        <v>14.1</v>
      </c>
      <c r="Y61" s="44">
        <v>14.1</v>
      </c>
      <c r="Z61" s="44">
        <v>14.1</v>
      </c>
      <c r="AA61" s="44">
        <v>14.1</v>
      </c>
      <c r="AB61" s="44">
        <v>14.1</v>
      </c>
      <c r="AC61" s="44">
        <v>14.1</v>
      </c>
      <c r="AD61" s="44">
        <v>14.1</v>
      </c>
      <c r="AE61" s="44">
        <v>14.1</v>
      </c>
      <c r="AF61" s="44">
        <v>14.1</v>
      </c>
      <c r="AG61" s="48">
        <v>12</v>
      </c>
      <c r="AH61" s="46">
        <f t="shared" si="2"/>
        <v>14.1</v>
      </c>
      <c r="AI61" s="47">
        <f t="shared" si="3"/>
        <v>14.1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4.4000000000000004</v>
      </c>
      <c r="C63" s="44">
        <v>4.4000000000000004</v>
      </c>
      <c r="D63" s="44">
        <v>4.4000000000000004</v>
      </c>
      <c r="E63" s="44">
        <v>4.4000000000000004</v>
      </c>
      <c r="F63" s="44">
        <v>4.4000000000000004</v>
      </c>
      <c r="G63" s="44">
        <v>4.4000000000000004</v>
      </c>
      <c r="H63" s="44">
        <v>4.4000000000000004</v>
      </c>
      <c r="I63" s="44">
        <v>4.4000000000000004</v>
      </c>
      <c r="J63" s="44">
        <v>4.4000000000000004</v>
      </c>
      <c r="K63" s="44">
        <v>4.4000000000000004</v>
      </c>
      <c r="L63" s="44">
        <v>4.4000000000000004</v>
      </c>
      <c r="M63" s="44">
        <v>4.4000000000000004</v>
      </c>
      <c r="N63" s="44">
        <v>4.4000000000000004</v>
      </c>
      <c r="O63" s="44">
        <v>4.4000000000000004</v>
      </c>
      <c r="P63" s="44">
        <v>4.4000000000000004</v>
      </c>
      <c r="Q63" s="44">
        <v>4.4000000000000004</v>
      </c>
      <c r="R63" s="44">
        <v>4.4000000000000004</v>
      </c>
      <c r="S63" s="44">
        <v>4.4000000000000004</v>
      </c>
      <c r="T63" s="44">
        <v>4.4000000000000004</v>
      </c>
      <c r="U63" s="44">
        <v>4.4000000000000004</v>
      </c>
      <c r="V63" s="44">
        <v>4.4000000000000004</v>
      </c>
      <c r="W63" s="44">
        <v>4.4000000000000004</v>
      </c>
      <c r="X63" s="44">
        <v>4.4000000000000004</v>
      </c>
      <c r="Y63" s="44">
        <v>4.4000000000000004</v>
      </c>
      <c r="Z63" s="44">
        <v>4.4000000000000004</v>
      </c>
      <c r="AA63" s="44">
        <v>4.4000000000000004</v>
      </c>
      <c r="AB63" s="44">
        <v>4.4000000000000004</v>
      </c>
      <c r="AC63" s="44">
        <v>4.4000000000000004</v>
      </c>
      <c r="AD63" s="44">
        <v>4.4000000000000004</v>
      </c>
      <c r="AE63" s="44">
        <v>4.4000000000000004</v>
      </c>
      <c r="AF63" s="44">
        <v>4.4000000000000004</v>
      </c>
      <c r="AG63" s="48">
        <v>11</v>
      </c>
      <c r="AH63" s="46">
        <f t="shared" si="2"/>
        <v>4.4000000000000004</v>
      </c>
      <c r="AI63" s="47">
        <f t="shared" si="3"/>
        <v>4.4000000000000004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2.6</v>
      </c>
      <c r="C65" s="44">
        <v>2.6</v>
      </c>
      <c r="D65" s="44">
        <v>2.6</v>
      </c>
      <c r="E65" s="44">
        <v>2.6</v>
      </c>
      <c r="F65" s="44">
        <v>2.6</v>
      </c>
      <c r="G65" s="44">
        <v>2.6</v>
      </c>
      <c r="H65" s="44">
        <v>2.6</v>
      </c>
      <c r="I65" s="44">
        <v>2.6</v>
      </c>
      <c r="J65" s="44">
        <v>2.6</v>
      </c>
      <c r="K65" s="44">
        <v>2.6</v>
      </c>
      <c r="L65" s="44">
        <v>2.6</v>
      </c>
      <c r="M65" s="44">
        <v>2.6</v>
      </c>
      <c r="N65" s="44">
        <v>2.6</v>
      </c>
      <c r="O65" s="44">
        <v>2.6</v>
      </c>
      <c r="P65" s="44">
        <v>2.6</v>
      </c>
      <c r="Q65" s="44">
        <v>2.6</v>
      </c>
      <c r="R65" s="44">
        <v>2.6</v>
      </c>
      <c r="S65" s="44">
        <v>2.6</v>
      </c>
      <c r="T65" s="44">
        <v>2.6</v>
      </c>
      <c r="U65" s="44">
        <v>2.6</v>
      </c>
      <c r="V65" s="44">
        <v>2.6</v>
      </c>
      <c r="W65" s="44">
        <v>2.6</v>
      </c>
      <c r="X65" s="44">
        <v>2.6</v>
      </c>
      <c r="Y65" s="44">
        <v>2.6</v>
      </c>
      <c r="Z65" s="44">
        <v>2.6</v>
      </c>
      <c r="AA65" s="44">
        <v>2.6</v>
      </c>
      <c r="AB65" s="44">
        <v>2.6</v>
      </c>
      <c r="AC65" s="44">
        <v>2.6</v>
      </c>
      <c r="AD65" s="44">
        <v>2.6</v>
      </c>
      <c r="AE65" s="44">
        <v>2.6</v>
      </c>
      <c r="AF65" s="44">
        <v>2.6</v>
      </c>
      <c r="AG65" s="48">
        <v>10.7</v>
      </c>
      <c r="AH65" s="46">
        <f t="shared" si="2"/>
        <v>2.6</v>
      </c>
      <c r="AI65" s="47">
        <f t="shared" si="3"/>
        <v>2.6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3.2</v>
      </c>
      <c r="C66" s="44">
        <v>3.2</v>
      </c>
      <c r="D66" s="44">
        <v>3.2</v>
      </c>
      <c r="E66" s="44">
        <v>3.2</v>
      </c>
      <c r="F66" s="44">
        <v>3.2</v>
      </c>
      <c r="G66" s="44">
        <v>3.2</v>
      </c>
      <c r="H66" s="44">
        <v>3.2</v>
      </c>
      <c r="I66" s="44">
        <v>3.2</v>
      </c>
      <c r="J66" s="44">
        <v>3.2</v>
      </c>
      <c r="K66" s="44">
        <v>3.2</v>
      </c>
      <c r="L66" s="44">
        <v>3.2</v>
      </c>
      <c r="M66" s="44">
        <v>3.2</v>
      </c>
      <c r="N66" s="44">
        <v>3.2</v>
      </c>
      <c r="O66" s="44">
        <v>3.2</v>
      </c>
      <c r="P66" s="44">
        <v>3.2</v>
      </c>
      <c r="Q66" s="44">
        <v>3.2</v>
      </c>
      <c r="R66" s="44">
        <v>3.2</v>
      </c>
      <c r="S66" s="44">
        <v>3.2</v>
      </c>
      <c r="T66" s="44">
        <v>3.2</v>
      </c>
      <c r="U66" s="44">
        <v>3.2</v>
      </c>
      <c r="V66" s="44">
        <v>3.2</v>
      </c>
      <c r="W66" s="44">
        <v>3.2</v>
      </c>
      <c r="X66" s="44">
        <v>3.2</v>
      </c>
      <c r="Y66" s="44">
        <v>3.2</v>
      </c>
      <c r="Z66" s="44">
        <v>3.2</v>
      </c>
      <c r="AA66" s="44">
        <v>3.2</v>
      </c>
      <c r="AB66" s="44">
        <v>3.2</v>
      </c>
      <c r="AC66" s="44">
        <v>3.2</v>
      </c>
      <c r="AD66" s="44">
        <v>3.2</v>
      </c>
      <c r="AE66" s="44">
        <v>3.2</v>
      </c>
      <c r="AF66" s="44">
        <v>3.2</v>
      </c>
      <c r="AG66" s="62">
        <v>10.3</v>
      </c>
      <c r="AH66" s="46">
        <f t="shared" si="2"/>
        <v>3.2</v>
      </c>
      <c r="AI66" s="47">
        <f t="shared" si="3"/>
        <v>3.2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4.8</v>
      </c>
      <c r="C67" s="44">
        <v>4.8</v>
      </c>
      <c r="D67" s="44">
        <v>4.8</v>
      </c>
      <c r="E67" s="44">
        <v>4.8</v>
      </c>
      <c r="F67" s="44">
        <v>4.8</v>
      </c>
      <c r="G67" s="44">
        <v>4.8</v>
      </c>
      <c r="H67" s="44">
        <v>4.8</v>
      </c>
      <c r="I67" s="44">
        <v>4.8</v>
      </c>
      <c r="J67" s="44">
        <v>4.8</v>
      </c>
      <c r="K67" s="44">
        <v>4.8</v>
      </c>
      <c r="L67" s="44">
        <v>4.8</v>
      </c>
      <c r="M67" s="44">
        <v>4.8</v>
      </c>
      <c r="N67" s="44">
        <v>4.8</v>
      </c>
      <c r="O67" s="44">
        <v>4.8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4.8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200</v>
      </c>
      <c r="AK69" s="49"/>
    </row>
    <row r="70" spans="1:88" ht="15.75" thickBot="1">
      <c r="A70" s="67" t="s">
        <v>89</v>
      </c>
      <c r="B70" s="66">
        <v>97.6</v>
      </c>
      <c r="C70" s="66">
        <v>97.6</v>
      </c>
      <c r="D70" s="66">
        <v>97.6</v>
      </c>
      <c r="E70" s="66">
        <v>97.6</v>
      </c>
      <c r="F70" s="66">
        <v>97.6</v>
      </c>
      <c r="G70" s="66">
        <f>39.1+44.7</f>
        <v>83.800000000000011</v>
      </c>
      <c r="H70" s="66">
        <f>37.4+42.9</f>
        <v>80.3</v>
      </c>
      <c r="I70" s="66">
        <f>37.6+44</f>
        <v>81.599999999999994</v>
      </c>
      <c r="J70" s="66">
        <f>37.7+43.9</f>
        <v>81.599999999999994</v>
      </c>
      <c r="K70" s="66">
        <f>35.6+37.2</f>
        <v>72.800000000000011</v>
      </c>
      <c r="L70" s="66">
        <f>34.7+35.1</f>
        <v>69.800000000000011</v>
      </c>
      <c r="M70" s="66">
        <f>34.7+35.1</f>
        <v>69.800000000000011</v>
      </c>
      <c r="N70" s="66">
        <f>34.7+35.1</f>
        <v>69.800000000000011</v>
      </c>
      <c r="O70" s="66">
        <f>34.7+35.1</f>
        <v>69.800000000000011</v>
      </c>
      <c r="P70" s="66">
        <v>71</v>
      </c>
      <c r="Q70" s="66">
        <v>71</v>
      </c>
      <c r="R70" s="66">
        <v>71</v>
      </c>
      <c r="S70" s="66">
        <v>71</v>
      </c>
      <c r="T70" s="66">
        <v>71</v>
      </c>
      <c r="U70" s="66">
        <v>71</v>
      </c>
      <c r="V70" s="66">
        <v>71</v>
      </c>
      <c r="W70" s="66">
        <v>71</v>
      </c>
      <c r="X70" s="66">
        <v>71</v>
      </c>
      <c r="Y70" s="66">
        <v>71</v>
      </c>
      <c r="Z70" s="66">
        <v>71</v>
      </c>
      <c r="AA70" s="66">
        <v>71</v>
      </c>
      <c r="AB70" s="66">
        <v>71</v>
      </c>
      <c r="AC70" s="66">
        <v>71</v>
      </c>
      <c r="AD70" s="66">
        <v>68.8</v>
      </c>
      <c r="AE70" s="66">
        <v>78.400000000000006</v>
      </c>
      <c r="AF70" s="66">
        <v>78.400000000000006</v>
      </c>
      <c r="AG70" s="64">
        <v>240</v>
      </c>
      <c r="AH70" s="46">
        <f t="shared" si="2"/>
        <v>97.6</v>
      </c>
      <c r="AI70" s="47">
        <f t="shared" si="3"/>
        <v>68.8</v>
      </c>
      <c r="AK70" s="49"/>
    </row>
    <row r="71" spans="1:88" ht="15.75" thickBot="1">
      <c r="A71" s="69" t="s">
        <v>90</v>
      </c>
      <c r="B71" s="70">
        <f t="shared" ref="B71:AG71" si="20">SUM(B11:B69)</f>
        <v>1006.24</v>
      </c>
      <c r="C71" s="70">
        <f t="shared" si="20"/>
        <v>1006.24</v>
      </c>
      <c r="D71" s="70">
        <f t="shared" si="20"/>
        <v>1006.24</v>
      </c>
      <c r="E71" s="70">
        <f t="shared" si="20"/>
        <v>1006.24</v>
      </c>
      <c r="F71" s="70">
        <f t="shared" si="20"/>
        <v>1006.24</v>
      </c>
      <c r="G71" s="70">
        <f t="shared" si="20"/>
        <v>1006.24</v>
      </c>
      <c r="H71" s="70">
        <f t="shared" si="20"/>
        <v>1006.24</v>
      </c>
      <c r="I71" s="70">
        <f t="shared" si="20"/>
        <v>1006.24</v>
      </c>
      <c r="J71" s="70">
        <f t="shared" si="20"/>
        <v>1006.24</v>
      </c>
      <c r="K71" s="70">
        <f t="shared" si="20"/>
        <v>1006.24</v>
      </c>
      <c r="L71" s="70">
        <f t="shared" si="20"/>
        <v>1006.24</v>
      </c>
      <c r="M71" s="70">
        <f t="shared" si="20"/>
        <v>1006.24</v>
      </c>
      <c r="N71" s="70">
        <f t="shared" si="20"/>
        <v>1006.24</v>
      </c>
      <c r="O71" s="70">
        <f t="shared" si="20"/>
        <v>1006.24</v>
      </c>
      <c r="P71" s="70">
        <f t="shared" si="20"/>
        <v>911.03000000000009</v>
      </c>
      <c r="Q71" s="70">
        <f t="shared" si="20"/>
        <v>911.03000000000009</v>
      </c>
      <c r="R71" s="70">
        <f t="shared" si="20"/>
        <v>911.03000000000009</v>
      </c>
      <c r="S71" s="70">
        <f t="shared" si="20"/>
        <v>901.46</v>
      </c>
      <c r="T71" s="70">
        <f t="shared" si="20"/>
        <v>901.46</v>
      </c>
      <c r="U71" s="70">
        <f t="shared" si="20"/>
        <v>928.23000000000013</v>
      </c>
      <c r="V71" s="70">
        <f t="shared" si="20"/>
        <v>928.23000000000013</v>
      </c>
      <c r="W71" s="70">
        <f t="shared" si="20"/>
        <v>928.23000000000013</v>
      </c>
      <c r="X71" s="70">
        <f t="shared" si="20"/>
        <v>980.0300000000002</v>
      </c>
      <c r="Y71" s="70">
        <f t="shared" si="20"/>
        <v>980.0300000000002</v>
      </c>
      <c r="Z71" s="70">
        <f t="shared" si="20"/>
        <v>997.83000000000038</v>
      </c>
      <c r="AA71" s="70">
        <f t="shared" si="20"/>
        <v>980.0300000000002</v>
      </c>
      <c r="AB71" s="70">
        <f t="shared" si="20"/>
        <v>980.0300000000002</v>
      </c>
      <c r="AC71" s="70">
        <f t="shared" si="20"/>
        <v>980.0300000000002</v>
      </c>
      <c r="AD71" s="70">
        <f t="shared" si="20"/>
        <v>980.0300000000002</v>
      </c>
      <c r="AE71" s="70">
        <f t="shared" si="20"/>
        <v>980.0300000000002</v>
      </c>
      <c r="AF71" s="70">
        <f t="shared" si="20"/>
        <v>980.0300000000002</v>
      </c>
      <c r="AG71" s="70">
        <f t="shared" si="20"/>
        <v>1812.2049999999999</v>
      </c>
      <c r="AH71" s="46">
        <f t="shared" si="2"/>
        <v>1006.24</v>
      </c>
      <c r="AI71" s="47">
        <f t="shared" si="3"/>
        <v>901.46</v>
      </c>
      <c r="AK71" s="49"/>
    </row>
    <row r="72" spans="1:88">
      <c r="A72" s="71" t="s">
        <v>91</v>
      </c>
      <c r="B72" s="44">
        <v>160</v>
      </c>
      <c r="C72" s="44">
        <v>202</v>
      </c>
      <c r="D72" s="44">
        <v>210.7</v>
      </c>
      <c r="E72" s="44">
        <v>186.9</v>
      </c>
      <c r="F72" s="44">
        <v>158.6</v>
      </c>
      <c r="G72" s="44">
        <v>200.5</v>
      </c>
      <c r="H72" s="44">
        <v>241.4</v>
      </c>
      <c r="I72" s="44">
        <v>230</v>
      </c>
      <c r="J72" s="44">
        <v>271.39999999999998</v>
      </c>
      <c r="K72" s="44">
        <v>319.60000000000002</v>
      </c>
      <c r="L72" s="44">
        <v>141.69999999999999</v>
      </c>
      <c r="M72" s="44">
        <v>20.2</v>
      </c>
      <c r="N72" s="44">
        <v>20.2</v>
      </c>
      <c r="O72" s="44">
        <v>0</v>
      </c>
      <c r="P72" s="44">
        <v>0</v>
      </c>
      <c r="Q72" s="44">
        <v>0</v>
      </c>
      <c r="R72" s="44">
        <v>76.400000000000006</v>
      </c>
      <c r="S72" s="44">
        <v>55.4</v>
      </c>
      <c r="T72" s="44">
        <v>55.4</v>
      </c>
      <c r="U72" s="44">
        <v>76.56</v>
      </c>
      <c r="V72" s="44">
        <v>76.56</v>
      </c>
      <c r="W72" s="44">
        <v>170</v>
      </c>
      <c r="X72" s="44">
        <v>380</v>
      </c>
      <c r="Y72" s="44">
        <v>392.5</v>
      </c>
      <c r="Z72" s="44">
        <v>455</v>
      </c>
      <c r="AA72" s="44">
        <v>420</v>
      </c>
      <c r="AB72" s="44">
        <v>397.8</v>
      </c>
      <c r="AC72" s="44">
        <v>397.8</v>
      </c>
      <c r="AD72" s="44">
        <v>373.9</v>
      </c>
      <c r="AE72" s="44">
        <v>261.3</v>
      </c>
      <c r="AF72" s="44">
        <v>261.3</v>
      </c>
      <c r="AG72" s="61">
        <v>456</v>
      </c>
      <c r="AH72" s="46">
        <f t="shared" si="2"/>
        <v>455</v>
      </c>
      <c r="AI72" s="47">
        <f t="shared" si="3"/>
        <v>0</v>
      </c>
      <c r="AK72" s="49"/>
    </row>
    <row r="73" spans="1:88">
      <c r="A73" s="72" t="s">
        <v>92</v>
      </c>
      <c r="B73" s="43">
        <v>64</v>
      </c>
      <c r="C73" s="43">
        <v>69</v>
      </c>
      <c r="D73" s="43">
        <v>68.900000000000006</v>
      </c>
      <c r="E73" s="43">
        <v>68.8</v>
      </c>
      <c r="F73" s="43">
        <v>69.099999999999994</v>
      </c>
      <c r="G73" s="43">
        <v>69.099999999999994</v>
      </c>
      <c r="H73" s="43">
        <v>69.099999999999994</v>
      </c>
      <c r="I73" s="43">
        <v>69.099999999999994</v>
      </c>
      <c r="J73" s="43">
        <v>69.099999999999994</v>
      </c>
      <c r="K73" s="43">
        <v>69.099999999999994</v>
      </c>
      <c r="L73" s="43">
        <v>61.9</v>
      </c>
      <c r="M73" s="43">
        <v>61.9</v>
      </c>
      <c r="N73" s="43">
        <v>61.9</v>
      </c>
      <c r="O73" s="43">
        <v>61.9</v>
      </c>
      <c r="P73" s="43">
        <v>61.9</v>
      </c>
      <c r="Q73" s="43">
        <v>61.9</v>
      </c>
      <c r="R73" s="43">
        <v>61.9</v>
      </c>
      <c r="S73" s="43">
        <v>52</v>
      </c>
      <c r="T73" s="43">
        <v>52</v>
      </c>
      <c r="U73" s="43">
        <v>54</v>
      </c>
      <c r="V73" s="43">
        <v>54</v>
      </c>
      <c r="W73" s="43">
        <v>54</v>
      </c>
      <c r="X73" s="43">
        <v>54</v>
      </c>
      <c r="Y73" s="43">
        <v>54</v>
      </c>
      <c r="Z73" s="43">
        <v>54</v>
      </c>
      <c r="AA73" s="43">
        <v>54</v>
      </c>
      <c r="AB73" s="43">
        <v>65.900000000000006</v>
      </c>
      <c r="AC73" s="43">
        <v>65.900000000000006</v>
      </c>
      <c r="AD73" s="43">
        <v>65.900000000000006</v>
      </c>
      <c r="AE73" s="43">
        <v>65.900000000000006</v>
      </c>
      <c r="AF73" s="43">
        <v>65.900000000000006</v>
      </c>
      <c r="AG73" s="64">
        <v>111</v>
      </c>
      <c r="AH73" s="46">
        <f t="shared" si="2"/>
        <v>69.099999999999994</v>
      </c>
      <c r="AI73" s="47">
        <f t="shared" si="3"/>
        <v>52</v>
      </c>
      <c r="AK73" s="49"/>
    </row>
    <row r="74" spans="1:88">
      <c r="A74" s="73" t="s">
        <v>93</v>
      </c>
      <c r="B74" s="43">
        <v>27.7</v>
      </c>
      <c r="C74" s="43">
        <v>31.9</v>
      </c>
      <c r="D74" s="43">
        <v>34.1</v>
      </c>
      <c r="E74" s="43">
        <v>32.299999999999997</v>
      </c>
      <c r="F74" s="43">
        <v>32.299999999999997</v>
      </c>
      <c r="G74" s="43">
        <v>32.299999999999997</v>
      </c>
      <c r="H74" s="43">
        <v>32.299999999999997</v>
      </c>
      <c r="I74" s="43">
        <v>32.299999999999997</v>
      </c>
      <c r="J74" s="43">
        <v>32.299999999999997</v>
      </c>
      <c r="K74" s="43">
        <v>32.299999999999997</v>
      </c>
      <c r="L74" s="43">
        <v>31.3</v>
      </c>
      <c r="M74" s="43">
        <v>30.1</v>
      </c>
      <c r="N74" s="43">
        <v>30.1</v>
      </c>
      <c r="O74" s="43">
        <v>30.1</v>
      </c>
      <c r="P74" s="43">
        <v>30.1</v>
      </c>
      <c r="Q74" s="43">
        <v>30.1</v>
      </c>
      <c r="R74" s="43">
        <v>30.1</v>
      </c>
      <c r="S74" s="43">
        <v>30.1</v>
      </c>
      <c r="T74" s="43">
        <v>30.1</v>
      </c>
      <c r="U74" s="43">
        <v>27.6</v>
      </c>
      <c r="V74" s="43">
        <v>27.6</v>
      </c>
      <c r="W74" s="43">
        <v>27.6</v>
      </c>
      <c r="X74" s="43">
        <v>27.6</v>
      </c>
      <c r="Y74" s="43">
        <v>27.6</v>
      </c>
      <c r="Z74" s="43">
        <v>27.6</v>
      </c>
      <c r="AA74" s="43">
        <v>27.6</v>
      </c>
      <c r="AB74" s="43">
        <v>27.5</v>
      </c>
      <c r="AC74" s="43">
        <v>27.5</v>
      </c>
      <c r="AD74" s="43">
        <v>27.5</v>
      </c>
      <c r="AE74" s="43">
        <v>27.5</v>
      </c>
      <c r="AF74" s="43">
        <v>27.5</v>
      </c>
      <c r="AG74" s="64">
        <v>60</v>
      </c>
      <c r="AH74" s="46">
        <f t="shared" si="2"/>
        <v>34.1</v>
      </c>
      <c r="AI74" s="47">
        <f t="shared" si="3"/>
        <v>27.5</v>
      </c>
      <c r="AK74" s="49"/>
    </row>
    <row r="75" spans="1:88">
      <c r="A75" s="74" t="s">
        <v>94</v>
      </c>
      <c r="B75" s="43">
        <v>29.4</v>
      </c>
      <c r="C75" s="43">
        <v>29.4</v>
      </c>
      <c r="D75" s="43">
        <v>29.4</v>
      </c>
      <c r="E75" s="43">
        <v>29.4</v>
      </c>
      <c r="F75" s="43">
        <v>29.4</v>
      </c>
      <c r="G75" s="43">
        <v>29.4</v>
      </c>
      <c r="H75" s="43">
        <v>29.4</v>
      </c>
      <c r="I75" s="43">
        <v>29.4</v>
      </c>
      <c r="J75" s="43">
        <v>29.4</v>
      </c>
      <c r="K75" s="43">
        <v>29.4</v>
      </c>
      <c r="L75" s="43">
        <v>27.4</v>
      </c>
      <c r="M75" s="43">
        <v>27.4</v>
      </c>
      <c r="N75" s="43">
        <v>27.4</v>
      </c>
      <c r="O75" s="43">
        <v>27.4</v>
      </c>
      <c r="P75" s="43">
        <v>27.4</v>
      </c>
      <c r="Q75" s="43">
        <v>27.4</v>
      </c>
      <c r="R75" s="43">
        <v>27.4</v>
      </c>
      <c r="S75" s="43">
        <v>27.4</v>
      </c>
      <c r="T75" s="43">
        <v>27.4</v>
      </c>
      <c r="U75" s="43">
        <v>24.4</v>
      </c>
      <c r="V75" s="43">
        <v>24.4</v>
      </c>
      <c r="W75" s="43">
        <v>24.4</v>
      </c>
      <c r="X75" s="43">
        <v>24.4</v>
      </c>
      <c r="Y75" s="43">
        <v>24.4</v>
      </c>
      <c r="Z75" s="43">
        <v>24.4</v>
      </c>
      <c r="AA75" s="43">
        <v>24.4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1">MAX(B75:AF75)</f>
        <v>29.5</v>
      </c>
      <c r="AI75" s="47">
        <f t="shared" ref="AI75:AI138" si="22">MIN(B75:AF75)</f>
        <v>24.4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22.22</v>
      </c>
      <c r="AC76" s="43">
        <v>22.22</v>
      </c>
      <c r="AD76" s="43">
        <v>22.22</v>
      </c>
      <c r="AE76" s="43">
        <v>22.22</v>
      </c>
      <c r="AF76" s="43">
        <v>22.22</v>
      </c>
      <c r="AG76" s="75">
        <v>22.1</v>
      </c>
      <c r="AH76" s="46">
        <f t="shared" si="21"/>
        <v>22.22</v>
      </c>
      <c r="AI76" s="47">
        <f t="shared" si="22"/>
        <v>22.2</v>
      </c>
      <c r="AK76" s="49"/>
    </row>
    <row r="77" spans="1:88" ht="15.75" thickBot="1">
      <c r="A77" s="76" t="s">
        <v>96</v>
      </c>
      <c r="B77" s="77">
        <v>9.6999999999999993</v>
      </c>
      <c r="C77" s="77">
        <v>9.6999999999999993</v>
      </c>
      <c r="D77" s="77">
        <v>9.6999999999999993</v>
      </c>
      <c r="E77" s="77">
        <v>9.6999999999999993</v>
      </c>
      <c r="F77" s="77">
        <v>9.6999999999999993</v>
      </c>
      <c r="G77" s="77">
        <v>9.6999999999999993</v>
      </c>
      <c r="H77" s="77">
        <v>9.6999999999999993</v>
      </c>
      <c r="I77" s="77">
        <v>9.6999999999999993</v>
      </c>
      <c r="J77" s="77">
        <v>9.6999999999999993</v>
      </c>
      <c r="K77" s="77">
        <v>9.6999999999999993</v>
      </c>
      <c r="L77" s="77">
        <v>8.5</v>
      </c>
      <c r="M77" s="77">
        <v>8.5</v>
      </c>
      <c r="N77" s="77">
        <v>8.5</v>
      </c>
      <c r="O77" s="77">
        <v>8.5</v>
      </c>
      <c r="P77" s="77">
        <v>8.5</v>
      </c>
      <c r="Q77" s="77">
        <v>8.5</v>
      </c>
      <c r="R77" s="77">
        <v>8.5</v>
      </c>
      <c r="S77" s="77">
        <v>8.5</v>
      </c>
      <c r="T77" s="77">
        <v>8.5</v>
      </c>
      <c r="U77" s="77">
        <v>6.8</v>
      </c>
      <c r="V77" s="77">
        <v>6.8</v>
      </c>
      <c r="W77" s="77">
        <v>6.8</v>
      </c>
      <c r="X77" s="77">
        <v>6.8</v>
      </c>
      <c r="Y77" s="77">
        <v>6.8</v>
      </c>
      <c r="Z77" s="77">
        <v>6.8</v>
      </c>
      <c r="AA77" s="77">
        <v>6.8</v>
      </c>
      <c r="AB77" s="77">
        <v>9.8000000000000007</v>
      </c>
      <c r="AC77" s="77">
        <v>9.8000000000000007</v>
      </c>
      <c r="AD77" s="77">
        <v>9.8000000000000007</v>
      </c>
      <c r="AE77" s="77">
        <v>9.8000000000000007</v>
      </c>
      <c r="AF77" s="77">
        <v>9.8000000000000007</v>
      </c>
      <c r="AG77" s="78">
        <v>14.8</v>
      </c>
      <c r="AH77" s="46">
        <f t="shared" si="21"/>
        <v>9.8000000000000007</v>
      </c>
      <c r="AI77" s="47">
        <f t="shared" si="22"/>
        <v>6.8</v>
      </c>
      <c r="AK77" s="49"/>
    </row>
    <row r="78" spans="1:88" ht="15.75" thickBot="1">
      <c r="A78" s="79" t="s">
        <v>97</v>
      </c>
      <c r="B78" s="70">
        <f t="shared" ref="B78:AG78" si="23">SUM(B72:B77)</f>
        <v>312.99999999999994</v>
      </c>
      <c r="C78" s="70">
        <f t="shared" si="23"/>
        <v>364.19999999999993</v>
      </c>
      <c r="D78" s="70">
        <f t="shared" si="23"/>
        <v>375</v>
      </c>
      <c r="E78" s="70">
        <f t="shared" si="23"/>
        <v>349.29999999999995</v>
      </c>
      <c r="F78" s="70">
        <f t="shared" si="23"/>
        <v>321.29999999999995</v>
      </c>
      <c r="G78" s="70">
        <f t="shared" si="23"/>
        <v>363.2</v>
      </c>
      <c r="H78" s="70">
        <f t="shared" si="23"/>
        <v>404.09999999999997</v>
      </c>
      <c r="I78" s="70">
        <f t="shared" si="23"/>
        <v>392.7</v>
      </c>
      <c r="J78" s="70">
        <f t="shared" si="23"/>
        <v>434.09999999999997</v>
      </c>
      <c r="K78" s="70">
        <f t="shared" si="23"/>
        <v>482.3</v>
      </c>
      <c r="L78" s="70">
        <f t="shared" si="23"/>
        <v>293</v>
      </c>
      <c r="M78" s="70">
        <f t="shared" si="23"/>
        <v>170.29999999999998</v>
      </c>
      <c r="N78" s="70">
        <f t="shared" si="23"/>
        <v>170.29999999999998</v>
      </c>
      <c r="O78" s="70">
        <f t="shared" si="23"/>
        <v>150.1</v>
      </c>
      <c r="P78" s="70">
        <f t="shared" si="23"/>
        <v>150.1</v>
      </c>
      <c r="Q78" s="70">
        <f t="shared" si="23"/>
        <v>150.1</v>
      </c>
      <c r="R78" s="70">
        <f t="shared" si="23"/>
        <v>226.5</v>
      </c>
      <c r="S78" s="70">
        <f t="shared" si="23"/>
        <v>195.6</v>
      </c>
      <c r="T78" s="70">
        <f t="shared" si="23"/>
        <v>195.6</v>
      </c>
      <c r="U78" s="70">
        <f t="shared" si="23"/>
        <v>211.56</v>
      </c>
      <c r="V78" s="70">
        <f t="shared" si="23"/>
        <v>211.56</v>
      </c>
      <c r="W78" s="70">
        <f t="shared" si="23"/>
        <v>305</v>
      </c>
      <c r="X78" s="70">
        <f t="shared" si="23"/>
        <v>515</v>
      </c>
      <c r="Y78" s="70">
        <f t="shared" si="23"/>
        <v>527.5</v>
      </c>
      <c r="Z78" s="70">
        <f t="shared" si="23"/>
        <v>590</v>
      </c>
      <c r="AA78" s="70">
        <f t="shared" si="23"/>
        <v>555</v>
      </c>
      <c r="AB78" s="70">
        <f t="shared" si="23"/>
        <v>552.72</v>
      </c>
      <c r="AC78" s="70">
        <f t="shared" si="23"/>
        <v>552.72</v>
      </c>
      <c r="AD78" s="70">
        <f t="shared" si="23"/>
        <v>528.81999999999994</v>
      </c>
      <c r="AE78" s="70">
        <f t="shared" si="23"/>
        <v>416.22000000000008</v>
      </c>
      <c r="AF78" s="70">
        <f t="shared" si="23"/>
        <v>416.22000000000008</v>
      </c>
      <c r="AG78" s="80">
        <f t="shared" si="23"/>
        <v>706.4</v>
      </c>
      <c r="AH78" s="46">
        <f t="shared" si="21"/>
        <v>590</v>
      </c>
      <c r="AI78" s="47">
        <f t="shared" si="22"/>
        <v>150.1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97.1</v>
      </c>
      <c r="C79" s="44">
        <v>96.7</v>
      </c>
      <c r="D79" s="44">
        <v>79.7</v>
      </c>
      <c r="E79" s="44">
        <v>72.8</v>
      </c>
      <c r="F79" s="44">
        <v>72.8</v>
      </c>
      <c r="G79" s="44">
        <v>72.2</v>
      </c>
      <c r="H79" s="44">
        <v>73.2</v>
      </c>
      <c r="I79" s="44">
        <v>71.8</v>
      </c>
      <c r="J79" s="44">
        <v>91.7</v>
      </c>
      <c r="K79" s="44">
        <v>108</v>
      </c>
      <c r="L79" s="44">
        <v>107.4</v>
      </c>
      <c r="M79" s="44">
        <v>72.099999999999994</v>
      </c>
      <c r="N79" s="44">
        <v>72.099999999999994</v>
      </c>
      <c r="O79" s="44">
        <v>72.099999999999994</v>
      </c>
      <c r="P79" s="44">
        <v>72.099999999999994</v>
      </c>
      <c r="Q79" s="44">
        <v>48</v>
      </c>
      <c r="R79" s="44">
        <v>91.7</v>
      </c>
      <c r="S79" s="44">
        <v>91.7</v>
      </c>
      <c r="T79" s="44">
        <v>91.7</v>
      </c>
      <c r="U79" s="44">
        <v>96.5</v>
      </c>
      <c r="V79" s="44">
        <v>96.5</v>
      </c>
      <c r="W79" s="44">
        <v>96.5</v>
      </c>
      <c r="X79" s="44">
        <v>144</v>
      </c>
      <c r="Y79" s="44">
        <v>144</v>
      </c>
      <c r="Z79" s="44">
        <v>144</v>
      </c>
      <c r="AA79" s="44">
        <v>144</v>
      </c>
      <c r="AB79" s="44">
        <v>143.6</v>
      </c>
      <c r="AC79" s="44">
        <v>143.6</v>
      </c>
      <c r="AD79" s="44">
        <v>143.6</v>
      </c>
      <c r="AE79" s="44">
        <v>130</v>
      </c>
      <c r="AF79" s="44">
        <v>112.6</v>
      </c>
      <c r="AG79" s="61">
        <v>144</v>
      </c>
      <c r="AH79" s="46">
        <f t="shared" si="21"/>
        <v>144</v>
      </c>
      <c r="AI79" s="47">
        <f t="shared" si="22"/>
        <v>48</v>
      </c>
      <c r="AK79" s="49"/>
      <c r="AY79" s="1" t="s">
        <v>99</v>
      </c>
      <c r="AZ79" s="82">
        <f>ROUND(C97,0)</f>
        <v>-95</v>
      </c>
      <c r="BA79" s="81">
        <f t="shared" ref="BA79:BD83" si="24">D97</f>
        <v>-97.1</v>
      </c>
      <c r="BB79" s="81">
        <f t="shared" si="24"/>
        <v>-87.2</v>
      </c>
      <c r="BC79" s="81">
        <f t="shared" si="24"/>
        <v>-93.7</v>
      </c>
      <c r="BD79" s="81">
        <f t="shared" si="24"/>
        <v>-81</v>
      </c>
      <c r="BE79" s="82">
        <f>I97</f>
        <v>-72.900000000000006</v>
      </c>
      <c r="BF79" s="82">
        <f>K97</f>
        <v>-106.3</v>
      </c>
      <c r="BG79" s="82">
        <f t="shared" ref="BG79:BP83" si="25">M97</f>
        <v>220</v>
      </c>
      <c r="BH79" s="82">
        <f t="shared" si="25"/>
        <v>260</v>
      </c>
      <c r="BI79" s="82">
        <f t="shared" si="25"/>
        <v>300</v>
      </c>
      <c r="BJ79" s="82">
        <f t="shared" si="25"/>
        <v>360</v>
      </c>
      <c r="BK79" s="82">
        <f t="shared" si="25"/>
        <v>392</v>
      </c>
      <c r="BL79" s="82">
        <f t="shared" si="25"/>
        <v>231</v>
      </c>
      <c r="BM79" s="82">
        <f t="shared" si="25"/>
        <v>287.3</v>
      </c>
      <c r="BN79" s="82">
        <f t="shared" si="25"/>
        <v>288.89999999999998</v>
      </c>
      <c r="BO79" s="82">
        <f t="shared" si="25"/>
        <v>231.9</v>
      </c>
      <c r="BP79" s="82">
        <f t="shared" si="25"/>
        <v>210</v>
      </c>
      <c r="BQ79" s="82">
        <f>X97</f>
        <v>-112.5</v>
      </c>
      <c r="BR79" s="82">
        <f>Z97</f>
        <v>-48</v>
      </c>
      <c r="BS79" s="81">
        <f>AB97</f>
        <v>-95.1</v>
      </c>
      <c r="BT79" s="81">
        <f t="shared" ref="BT79:BV83" si="26">AD97</f>
        <v>-107</v>
      </c>
      <c r="BU79" s="81">
        <f t="shared" si="26"/>
        <v>-115.1</v>
      </c>
      <c r="BV79" s="81">
        <f t="shared" si="26"/>
        <v>-110.7</v>
      </c>
      <c r="BW79" s="81">
        <f>B97</f>
        <v>-105.6</v>
      </c>
    </row>
    <row r="80" spans="1:88">
      <c r="A80" s="63" t="s">
        <v>100</v>
      </c>
      <c r="B80" s="43">
        <v>34.299999999999997</v>
      </c>
      <c r="C80" s="43">
        <v>34.299999999999997</v>
      </c>
      <c r="D80" s="43">
        <v>35</v>
      </c>
      <c r="E80" s="43">
        <v>26.8</v>
      </c>
      <c r="F80" s="43">
        <v>35.5</v>
      </c>
      <c r="G80" s="43">
        <v>35.200000000000003</v>
      </c>
      <c r="H80" s="43">
        <v>25</v>
      </c>
      <c r="I80" s="43">
        <v>49.4</v>
      </c>
      <c r="J80" s="43">
        <v>60</v>
      </c>
      <c r="K80" s="43">
        <v>69.7</v>
      </c>
      <c r="L80" s="43">
        <v>69.2</v>
      </c>
      <c r="M80" s="43">
        <v>55.1</v>
      </c>
      <c r="N80" s="43">
        <v>55.1</v>
      </c>
      <c r="O80" s="43">
        <v>55.1</v>
      </c>
      <c r="P80" s="43">
        <v>55.1</v>
      </c>
      <c r="Q80" s="43">
        <v>50</v>
      </c>
      <c r="R80" s="43">
        <v>59.2</v>
      </c>
      <c r="S80" s="43">
        <v>59.2</v>
      </c>
      <c r="T80" s="43">
        <v>59.2</v>
      </c>
      <c r="U80" s="43">
        <v>25</v>
      </c>
      <c r="V80" s="43">
        <v>25</v>
      </c>
      <c r="W80" s="43">
        <v>25</v>
      </c>
      <c r="X80" s="43">
        <v>68.900000000000006</v>
      </c>
      <c r="Y80" s="43">
        <v>68.900000000000006</v>
      </c>
      <c r="Z80" s="43">
        <v>68.900000000000006</v>
      </c>
      <c r="AA80" s="43">
        <v>68.900000000000006</v>
      </c>
      <c r="AB80" s="43">
        <v>68.8</v>
      </c>
      <c r="AC80" s="43">
        <v>68.8</v>
      </c>
      <c r="AD80" s="43">
        <v>55.6</v>
      </c>
      <c r="AE80" s="43">
        <v>55.6</v>
      </c>
      <c r="AF80" s="43">
        <v>52.6</v>
      </c>
      <c r="AG80" s="64">
        <v>70</v>
      </c>
      <c r="AH80" s="46">
        <f t="shared" si="21"/>
        <v>69.7</v>
      </c>
      <c r="AI80" s="47">
        <f t="shared" si="22"/>
        <v>25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34.4</v>
      </c>
      <c r="BS80" s="81">
        <f>AB98</f>
        <v>33</v>
      </c>
      <c r="BT80" s="81">
        <f t="shared" si="26"/>
        <v>33.6</v>
      </c>
      <c r="BU80" s="81">
        <f t="shared" si="26"/>
        <v>35.4</v>
      </c>
      <c r="BV80" s="81">
        <f t="shared" si="26"/>
        <v>35.1</v>
      </c>
      <c r="BW80" s="81">
        <f>B98</f>
        <v>0</v>
      </c>
    </row>
    <row r="81" spans="1:75">
      <c r="A81" s="63" t="s">
        <v>102</v>
      </c>
      <c r="B81" s="43">
        <v>22.1</v>
      </c>
      <c r="C81" s="43">
        <v>22.1</v>
      </c>
      <c r="D81" s="43">
        <v>22.5</v>
      </c>
      <c r="E81" s="43">
        <v>22.4</v>
      </c>
      <c r="F81" s="43">
        <v>22.4</v>
      </c>
      <c r="G81" s="43">
        <v>22.2</v>
      </c>
      <c r="H81" s="43">
        <v>22.4</v>
      </c>
      <c r="I81" s="43">
        <v>32.1</v>
      </c>
      <c r="J81" s="43">
        <v>50</v>
      </c>
      <c r="K81" s="43">
        <v>51.6</v>
      </c>
      <c r="L81" s="43">
        <v>51</v>
      </c>
      <c r="M81" s="43">
        <v>50.2</v>
      </c>
      <c r="N81" s="43">
        <v>50.2</v>
      </c>
      <c r="O81" s="43">
        <v>50.2</v>
      </c>
      <c r="P81" s="43">
        <v>39.9</v>
      </c>
      <c r="Q81" s="43">
        <v>37</v>
      </c>
      <c r="R81" s="43">
        <v>36.1</v>
      </c>
      <c r="S81" s="43">
        <v>36.1</v>
      </c>
      <c r="T81" s="43">
        <v>36.1</v>
      </c>
      <c r="U81" s="43">
        <v>60.4</v>
      </c>
      <c r="V81" s="43">
        <v>60.4</v>
      </c>
      <c r="W81" s="43">
        <v>60.4</v>
      </c>
      <c r="X81" s="43">
        <v>69</v>
      </c>
      <c r="Y81" s="43">
        <v>69</v>
      </c>
      <c r="Z81" s="43">
        <v>69</v>
      </c>
      <c r="AA81" s="43">
        <v>69</v>
      </c>
      <c r="AB81" s="43">
        <v>61.4</v>
      </c>
      <c r="AC81" s="43">
        <v>61.4</v>
      </c>
      <c r="AD81" s="43">
        <v>51.8</v>
      </c>
      <c r="AE81" s="43">
        <v>52.1</v>
      </c>
      <c r="AF81" s="43">
        <v>51.8</v>
      </c>
      <c r="AG81" s="64">
        <v>69</v>
      </c>
      <c r="AH81" s="46">
        <f t="shared" si="21"/>
        <v>69</v>
      </c>
      <c r="AI81" s="47">
        <f t="shared" si="22"/>
        <v>22.1</v>
      </c>
      <c r="AK81" s="49"/>
      <c r="AL81" s="83"/>
      <c r="AO81" s="83"/>
      <c r="AY81" s="1" t="s">
        <v>103</v>
      </c>
      <c r="AZ81" s="82">
        <f>ROUND(C99,0)</f>
        <v>23</v>
      </c>
      <c r="BA81" s="81">
        <f t="shared" si="24"/>
        <v>22</v>
      </c>
      <c r="BB81" s="81">
        <f t="shared" si="24"/>
        <v>22.3</v>
      </c>
      <c r="BC81" s="81">
        <f t="shared" si="24"/>
        <v>22</v>
      </c>
      <c r="BD81" s="81">
        <f t="shared" si="24"/>
        <v>18.5</v>
      </c>
      <c r="BE81" s="82">
        <f>I99</f>
        <v>19.7</v>
      </c>
      <c r="BF81" s="82">
        <f>K99</f>
        <v>20.3</v>
      </c>
      <c r="BG81" s="82">
        <f t="shared" si="25"/>
        <v>120</v>
      </c>
      <c r="BH81" s="82">
        <f t="shared" si="25"/>
        <v>115</v>
      </c>
      <c r="BI81" s="82">
        <f t="shared" si="25"/>
        <v>134</v>
      </c>
      <c r="BJ81" s="82">
        <f t="shared" si="25"/>
        <v>149</v>
      </c>
      <c r="BK81" s="82">
        <f t="shared" si="25"/>
        <v>142</v>
      </c>
      <c r="BL81" s="82">
        <f t="shared" si="25"/>
        <v>135</v>
      </c>
      <c r="BM81" s="82">
        <f t="shared" si="25"/>
        <v>139.5</v>
      </c>
      <c r="BN81" s="82">
        <f t="shared" si="25"/>
        <v>139.19999999999999</v>
      </c>
      <c r="BO81" s="82">
        <f t="shared" si="25"/>
        <v>143.4</v>
      </c>
      <c r="BP81" s="82">
        <f t="shared" si="25"/>
        <v>135</v>
      </c>
      <c r="BQ81" s="82">
        <f>X99</f>
        <v>117.5</v>
      </c>
      <c r="BR81" s="82">
        <f>Z99</f>
        <v>21.8</v>
      </c>
      <c r="BS81" s="81">
        <f>AB99</f>
        <v>22.3</v>
      </c>
      <c r="BT81" s="81">
        <f t="shared" si="26"/>
        <v>23.6</v>
      </c>
      <c r="BU81" s="81">
        <f t="shared" si="26"/>
        <v>23.8</v>
      </c>
      <c r="BV81" s="81">
        <f t="shared" si="26"/>
        <v>23.8</v>
      </c>
      <c r="BW81" s="81">
        <f>B99</f>
        <v>23.7</v>
      </c>
    </row>
    <row r="82" spans="1:75" s="83" customFormat="1">
      <c r="A82" s="63" t="s">
        <v>104</v>
      </c>
      <c r="B82" s="43">
        <v>59.5</v>
      </c>
      <c r="C82" s="43">
        <v>59.8</v>
      </c>
      <c r="D82" s="43">
        <v>59.2</v>
      </c>
      <c r="E82" s="43">
        <v>56.6</v>
      </c>
      <c r="F82" s="43">
        <v>56.6</v>
      </c>
      <c r="G82" s="43">
        <v>56.6</v>
      </c>
      <c r="H82" s="43">
        <v>59.7</v>
      </c>
      <c r="I82" s="43">
        <v>59.7</v>
      </c>
      <c r="J82" s="43">
        <v>59.7</v>
      </c>
      <c r="K82" s="43">
        <v>59.7</v>
      </c>
      <c r="L82" s="66">
        <v>59.6</v>
      </c>
      <c r="M82" s="66">
        <v>59.8</v>
      </c>
      <c r="N82" s="66">
        <v>59.8</v>
      </c>
      <c r="O82" s="66">
        <v>59.8</v>
      </c>
      <c r="P82" s="66">
        <v>59.8</v>
      </c>
      <c r="Q82" s="66">
        <v>59.8</v>
      </c>
      <c r="R82" s="66">
        <v>59.8</v>
      </c>
      <c r="S82" s="66">
        <v>59.8</v>
      </c>
      <c r="T82" s="66">
        <v>59.8</v>
      </c>
      <c r="U82" s="66">
        <v>57.7</v>
      </c>
      <c r="V82" s="66">
        <v>57.7</v>
      </c>
      <c r="W82" s="66">
        <v>57.7</v>
      </c>
      <c r="X82" s="66">
        <v>59.9</v>
      </c>
      <c r="Y82" s="66">
        <v>59.9</v>
      </c>
      <c r="Z82" s="66">
        <v>59.9</v>
      </c>
      <c r="AA82" s="66">
        <v>59.9</v>
      </c>
      <c r="AB82" s="66">
        <v>59.8</v>
      </c>
      <c r="AC82" s="66">
        <v>59.8</v>
      </c>
      <c r="AD82" s="66">
        <v>59.8</v>
      </c>
      <c r="AE82" s="66">
        <v>59.8</v>
      </c>
      <c r="AF82" s="66">
        <v>59.8</v>
      </c>
      <c r="AG82" s="64">
        <v>60</v>
      </c>
      <c r="AH82" s="46">
        <f t="shared" si="21"/>
        <v>59.9</v>
      </c>
      <c r="AI82" s="47">
        <f t="shared" si="22"/>
        <v>56.6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4"/>
        <v>20.6</v>
      </c>
      <c r="BB82" s="81">
        <f t="shared" si="24"/>
        <v>22.5</v>
      </c>
      <c r="BC82" s="81">
        <f t="shared" si="24"/>
        <v>20.399999999999999</v>
      </c>
      <c r="BD82" s="81">
        <f t="shared" si="24"/>
        <v>19.8</v>
      </c>
      <c r="BE82" s="82">
        <f>I100</f>
        <v>19.5</v>
      </c>
      <c r="BF82" s="82">
        <f>K100</f>
        <v>18.7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20.7</v>
      </c>
    </row>
    <row r="83" spans="1:75">
      <c r="A83" s="63" t="s">
        <v>106</v>
      </c>
      <c r="B83" s="44">
        <v>14.6</v>
      </c>
      <c r="C83" s="44">
        <v>0</v>
      </c>
      <c r="D83" s="44">
        <v>0</v>
      </c>
      <c r="E83" s="44">
        <v>0</v>
      </c>
      <c r="F83" s="44">
        <v>10</v>
      </c>
      <c r="G83" s="44">
        <v>10</v>
      </c>
      <c r="H83" s="43">
        <v>15</v>
      </c>
      <c r="I83" s="43">
        <v>15</v>
      </c>
      <c r="J83" s="43">
        <v>28.9</v>
      </c>
      <c r="K83" s="43">
        <v>28.9</v>
      </c>
      <c r="L83" s="43">
        <v>28.6</v>
      </c>
      <c r="M83" s="43">
        <v>28.7</v>
      </c>
      <c r="N83" s="43">
        <v>25</v>
      </c>
      <c r="O83" s="43">
        <v>25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13.8</v>
      </c>
      <c r="V83" s="43">
        <v>13.8</v>
      </c>
      <c r="W83" s="43">
        <v>13.8</v>
      </c>
      <c r="X83" s="43">
        <v>22.5</v>
      </c>
      <c r="Y83" s="43">
        <v>22.5</v>
      </c>
      <c r="Z83" s="43">
        <v>22.5</v>
      </c>
      <c r="AA83" s="43">
        <v>22.5</v>
      </c>
      <c r="AB83" s="43">
        <v>28.3</v>
      </c>
      <c r="AC83" s="43">
        <v>28.3</v>
      </c>
      <c r="AD83" s="43">
        <v>28.3</v>
      </c>
      <c r="AE83" s="43">
        <v>28.3</v>
      </c>
      <c r="AF83" s="43">
        <v>20.2</v>
      </c>
      <c r="AG83" s="64">
        <v>30</v>
      </c>
      <c r="AH83" s="46">
        <f t="shared" si="21"/>
        <v>28.9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49.2</v>
      </c>
      <c r="BH83" s="82">
        <f t="shared" si="25"/>
        <v>48.2</v>
      </c>
      <c r="BI83" s="82">
        <f t="shared" si="25"/>
        <v>55</v>
      </c>
      <c r="BJ83" s="82">
        <f t="shared" si="25"/>
        <v>56.4</v>
      </c>
      <c r="BK83" s="82">
        <f t="shared" si="25"/>
        <v>53.9</v>
      </c>
      <c r="BL83" s="82">
        <f t="shared" si="25"/>
        <v>49.9</v>
      </c>
      <c r="BM83" s="82">
        <f t="shared" si="25"/>
        <v>56.5</v>
      </c>
      <c r="BN83" s="82">
        <f t="shared" si="25"/>
        <v>57.9</v>
      </c>
      <c r="BO83" s="82">
        <f t="shared" si="25"/>
        <v>50</v>
      </c>
      <c r="BP83" s="82">
        <f t="shared" si="25"/>
        <v>51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0.7</v>
      </c>
      <c r="K84" s="44">
        <v>1.4</v>
      </c>
      <c r="L84" s="44">
        <v>2.2000000000000002</v>
      </c>
      <c r="M84" s="44">
        <v>2.6</v>
      </c>
      <c r="N84" s="44">
        <v>5.8</v>
      </c>
      <c r="O84" s="44">
        <v>9.1999999999999993</v>
      </c>
      <c r="P84" s="44">
        <v>10.199999999999999</v>
      </c>
      <c r="Q84" s="44">
        <v>11.2</v>
      </c>
      <c r="R84" s="44">
        <v>10.9</v>
      </c>
      <c r="S84" s="44">
        <v>10.9</v>
      </c>
      <c r="T84" s="44">
        <v>8.1999999999999993</v>
      </c>
      <c r="U84" s="44">
        <v>5.4</v>
      </c>
      <c r="V84" s="44">
        <v>5.4</v>
      </c>
      <c r="W84" s="44">
        <v>5.4</v>
      </c>
      <c r="X84" s="44">
        <v>5.4</v>
      </c>
      <c r="Y84" s="44">
        <v>5.4</v>
      </c>
      <c r="Z84" s="44">
        <v>5.4</v>
      </c>
      <c r="AA84" s="44">
        <v>5.4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1"/>
        <v>11.2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</v>
      </c>
      <c r="C85" s="43">
        <v>11.1</v>
      </c>
      <c r="D85" s="43">
        <v>11.1</v>
      </c>
      <c r="E85" s="43">
        <v>11.1</v>
      </c>
      <c r="F85" s="43">
        <v>11.1</v>
      </c>
      <c r="G85" s="43">
        <v>11.1</v>
      </c>
      <c r="H85" s="43">
        <v>11.1</v>
      </c>
      <c r="I85" s="43">
        <v>11.1</v>
      </c>
      <c r="J85" s="43">
        <v>11.1</v>
      </c>
      <c r="K85" s="43">
        <v>11.1</v>
      </c>
      <c r="L85" s="43">
        <v>11.1</v>
      </c>
      <c r="M85" s="43">
        <v>10.6</v>
      </c>
      <c r="N85" s="43">
        <v>10.6</v>
      </c>
      <c r="O85" s="43">
        <v>10.6</v>
      </c>
      <c r="P85" s="43">
        <v>10.6</v>
      </c>
      <c r="Q85" s="43">
        <v>10.6</v>
      </c>
      <c r="R85" s="43">
        <v>10.6</v>
      </c>
      <c r="S85" s="43">
        <v>10.6</v>
      </c>
      <c r="T85" s="43">
        <v>10.6</v>
      </c>
      <c r="U85" s="43">
        <v>11.5</v>
      </c>
      <c r="V85" s="43">
        <v>11.5</v>
      </c>
      <c r="W85" s="43">
        <v>11.5</v>
      </c>
      <c r="X85" s="43">
        <v>11.5</v>
      </c>
      <c r="Y85" s="43">
        <v>11.5</v>
      </c>
      <c r="Z85" s="43">
        <v>11.5</v>
      </c>
      <c r="AA85" s="43">
        <v>11.5</v>
      </c>
      <c r="AB85" s="43">
        <v>11</v>
      </c>
      <c r="AC85" s="43">
        <v>11</v>
      </c>
      <c r="AD85" s="43">
        <v>11</v>
      </c>
      <c r="AE85" s="43">
        <v>11</v>
      </c>
      <c r="AF85" s="43">
        <v>11</v>
      </c>
      <c r="AG85" s="64">
        <v>24</v>
      </c>
      <c r="AH85" s="46">
        <f t="shared" si="21"/>
        <v>11.5</v>
      </c>
      <c r="AI85" s="47">
        <f t="shared" si="22"/>
        <v>10.6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-95</v>
      </c>
      <c r="BA86" s="82">
        <f t="shared" si="28"/>
        <v>-97.1</v>
      </c>
      <c r="BB86" s="82">
        <f t="shared" si="28"/>
        <v>-87.2</v>
      </c>
      <c r="BC86" s="82">
        <f t="shared" si="28"/>
        <v>-93.7</v>
      </c>
      <c r="BD86" s="82">
        <f t="shared" si="28"/>
        <v>-81</v>
      </c>
      <c r="BE86" s="82">
        <f t="shared" si="28"/>
        <v>-72.900000000000006</v>
      </c>
      <c r="BF86" s="82">
        <f t="shared" si="28"/>
        <v>-106.3</v>
      </c>
      <c r="BG86" s="82">
        <f t="shared" si="28"/>
        <v>220</v>
      </c>
      <c r="BH86" s="82">
        <f t="shared" si="28"/>
        <v>260</v>
      </c>
      <c r="BI86" s="82">
        <f t="shared" si="28"/>
        <v>300</v>
      </c>
      <c r="BJ86" s="82">
        <f t="shared" si="28"/>
        <v>360</v>
      </c>
      <c r="BK86" s="82">
        <f t="shared" si="28"/>
        <v>392</v>
      </c>
      <c r="BL86" s="82">
        <f t="shared" si="28"/>
        <v>231</v>
      </c>
      <c r="BM86" s="82">
        <f t="shared" si="28"/>
        <v>287.3</v>
      </c>
      <c r="BN86" s="82">
        <f t="shared" si="28"/>
        <v>288.89999999999998</v>
      </c>
      <c r="BO86" s="82">
        <f t="shared" si="28"/>
        <v>231.9</v>
      </c>
      <c r="BP86" s="82">
        <f t="shared" si="28"/>
        <v>210</v>
      </c>
      <c r="BQ86" s="82">
        <f t="shared" si="28"/>
        <v>-112.5</v>
      </c>
      <c r="BR86" s="82">
        <f t="shared" si="28"/>
        <v>-48</v>
      </c>
      <c r="BS86" s="82">
        <f t="shared" si="28"/>
        <v>-95.1</v>
      </c>
      <c r="BT86" s="82">
        <f t="shared" si="28"/>
        <v>-107</v>
      </c>
      <c r="BU86" s="82">
        <f t="shared" si="28"/>
        <v>-115.1</v>
      </c>
      <c r="BV86" s="82">
        <f t="shared" si="28"/>
        <v>-110.7</v>
      </c>
      <c r="BW86" s="82">
        <f t="shared" si="28"/>
        <v>-105.6</v>
      </c>
    </row>
    <row r="87" spans="1:75">
      <c r="A87" s="63" t="s">
        <v>112</v>
      </c>
      <c r="B87" s="43">
        <v>8.9</v>
      </c>
      <c r="C87" s="43">
        <v>8.4</v>
      </c>
      <c r="D87" s="43">
        <v>8.6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7.5</v>
      </c>
      <c r="N87" s="43">
        <v>7.5</v>
      </c>
      <c r="O87" s="43">
        <v>7.5</v>
      </c>
      <c r="P87" s="43">
        <v>7.5</v>
      </c>
      <c r="Q87" s="43">
        <v>7.5</v>
      </c>
      <c r="R87" s="43">
        <v>7.5</v>
      </c>
      <c r="S87" s="43">
        <v>7.5</v>
      </c>
      <c r="T87" s="43">
        <v>7.5</v>
      </c>
      <c r="U87" s="43">
        <v>7.77</v>
      </c>
      <c r="V87" s="43">
        <v>7.77</v>
      </c>
      <c r="W87" s="43">
        <v>7.77</v>
      </c>
      <c r="X87" s="43">
        <v>7.77</v>
      </c>
      <c r="Y87" s="43">
        <v>7.77</v>
      </c>
      <c r="Z87" s="43">
        <v>7.77</v>
      </c>
      <c r="AA87" s="43">
        <v>7.77</v>
      </c>
      <c r="AB87" s="43">
        <v>7</v>
      </c>
      <c r="AC87" s="43">
        <v>7</v>
      </c>
      <c r="AD87" s="43">
        <v>7</v>
      </c>
      <c r="AE87" s="43">
        <v>7</v>
      </c>
      <c r="AF87" s="43">
        <v>7</v>
      </c>
      <c r="AG87" s="64">
        <v>14.1</v>
      </c>
      <c r="AH87" s="46">
        <f t="shared" si="21"/>
        <v>8.9</v>
      </c>
      <c r="AI87" s="47">
        <f t="shared" si="22"/>
        <v>7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34.4</v>
      </c>
      <c r="BS87" s="82">
        <f t="shared" si="28"/>
        <v>33</v>
      </c>
      <c r="BT87" s="82">
        <f t="shared" si="28"/>
        <v>33.6</v>
      </c>
      <c r="BU87" s="82">
        <f t="shared" si="28"/>
        <v>35.4</v>
      </c>
      <c r="BV87" s="82">
        <f t="shared" si="28"/>
        <v>35.1</v>
      </c>
      <c r="BW87" s="82">
        <f t="shared" si="28"/>
        <v>0</v>
      </c>
    </row>
    <row r="88" spans="1:75">
      <c r="A88" s="84" t="s">
        <v>113</v>
      </c>
      <c r="B88" s="43">
        <v>9.5</v>
      </c>
      <c r="C88" s="43">
        <v>11</v>
      </c>
      <c r="D88" s="43">
        <v>10.9</v>
      </c>
      <c r="E88" s="43">
        <v>10.8</v>
      </c>
      <c r="F88" s="43">
        <v>10.8</v>
      </c>
      <c r="G88" s="43">
        <v>10.8</v>
      </c>
      <c r="H88" s="43">
        <v>10.8</v>
      </c>
      <c r="I88" s="43">
        <v>10.8</v>
      </c>
      <c r="J88" s="43">
        <v>10.8</v>
      </c>
      <c r="K88" s="43">
        <v>10.8</v>
      </c>
      <c r="L88" s="43">
        <v>10.8</v>
      </c>
      <c r="M88" s="43">
        <v>6.6</v>
      </c>
      <c r="N88" s="43">
        <v>6.6</v>
      </c>
      <c r="O88" s="43">
        <v>6.6</v>
      </c>
      <c r="P88" s="43">
        <v>6.6</v>
      </c>
      <c r="Q88" s="43">
        <v>6.6</v>
      </c>
      <c r="R88" s="43">
        <v>6.6</v>
      </c>
      <c r="S88" s="43">
        <v>6.6</v>
      </c>
      <c r="T88" s="43">
        <v>6.6</v>
      </c>
      <c r="U88" s="43">
        <v>5.6</v>
      </c>
      <c r="V88" s="43">
        <v>5.6</v>
      </c>
      <c r="W88" s="43">
        <v>5.6</v>
      </c>
      <c r="X88" s="43">
        <v>5.6</v>
      </c>
      <c r="Y88" s="43">
        <v>5.6</v>
      </c>
      <c r="Z88" s="43">
        <v>5.6</v>
      </c>
      <c r="AA88" s="43">
        <v>5.6</v>
      </c>
      <c r="AB88" s="43">
        <v>11.3</v>
      </c>
      <c r="AC88" s="43">
        <v>11.3</v>
      </c>
      <c r="AD88" s="43">
        <v>11.3</v>
      </c>
      <c r="AE88" s="43">
        <v>11.3</v>
      </c>
      <c r="AF88" s="43">
        <v>11.3</v>
      </c>
      <c r="AG88" s="64">
        <v>14</v>
      </c>
      <c r="AH88" s="46">
        <f t="shared" si="21"/>
        <v>11.3</v>
      </c>
      <c r="AI88" s="47">
        <f t="shared" si="22"/>
        <v>5.6</v>
      </c>
      <c r="AK88" s="49"/>
      <c r="AZ88" s="82">
        <f t="shared" si="28"/>
        <v>23</v>
      </c>
      <c r="BA88" s="82">
        <f t="shared" si="28"/>
        <v>22</v>
      </c>
      <c r="BB88" s="82">
        <f t="shared" si="28"/>
        <v>22.3</v>
      </c>
      <c r="BC88" s="82">
        <f t="shared" si="28"/>
        <v>22</v>
      </c>
      <c r="BD88" s="82">
        <f t="shared" si="28"/>
        <v>18.5</v>
      </c>
      <c r="BE88" s="82">
        <f t="shared" si="28"/>
        <v>19.7</v>
      </c>
      <c r="BF88" s="82">
        <f t="shared" si="28"/>
        <v>20.3</v>
      </c>
      <c r="BG88" s="82">
        <f t="shared" si="28"/>
        <v>120</v>
      </c>
      <c r="BH88" s="82">
        <f t="shared" si="28"/>
        <v>115</v>
      </c>
      <c r="BI88" s="82">
        <f t="shared" si="28"/>
        <v>134</v>
      </c>
      <c r="BJ88" s="82">
        <f t="shared" si="28"/>
        <v>149</v>
      </c>
      <c r="BK88" s="82">
        <f t="shared" si="28"/>
        <v>142</v>
      </c>
      <c r="BL88" s="82">
        <f t="shared" si="28"/>
        <v>135</v>
      </c>
      <c r="BM88" s="82">
        <f t="shared" si="28"/>
        <v>139.5</v>
      </c>
      <c r="BN88" s="82">
        <f t="shared" si="28"/>
        <v>139.19999999999999</v>
      </c>
      <c r="BO88" s="82">
        <f t="shared" si="28"/>
        <v>143.4</v>
      </c>
      <c r="BP88" s="82">
        <f t="shared" si="28"/>
        <v>135</v>
      </c>
      <c r="BQ88" s="82">
        <f t="shared" si="28"/>
        <v>117.5</v>
      </c>
      <c r="BR88" s="82">
        <f t="shared" si="28"/>
        <v>21.8</v>
      </c>
      <c r="BS88" s="82">
        <f t="shared" si="28"/>
        <v>22.3</v>
      </c>
      <c r="BT88" s="82">
        <f t="shared" si="28"/>
        <v>23.6</v>
      </c>
      <c r="BU88" s="82">
        <f t="shared" si="28"/>
        <v>23.8</v>
      </c>
      <c r="BV88" s="82">
        <f t="shared" si="28"/>
        <v>23.8</v>
      </c>
      <c r="BW88" s="82">
        <f t="shared" si="28"/>
        <v>23.7</v>
      </c>
    </row>
    <row r="89" spans="1:75">
      <c r="A89" s="63" t="s">
        <v>114</v>
      </c>
      <c r="B89" s="43">
        <v>7.6</v>
      </c>
      <c r="C89" s="43">
        <v>7.6</v>
      </c>
      <c r="D89" s="43">
        <v>7.6</v>
      </c>
      <c r="E89" s="43">
        <v>7.6</v>
      </c>
      <c r="F89" s="43">
        <v>7.6</v>
      </c>
      <c r="G89" s="43">
        <v>7.6</v>
      </c>
      <c r="H89" s="43">
        <v>7.6</v>
      </c>
      <c r="I89" s="43">
        <v>7.6</v>
      </c>
      <c r="J89" s="43">
        <v>7.6</v>
      </c>
      <c r="K89" s="43">
        <v>7.6</v>
      </c>
      <c r="L89" s="43">
        <v>7.6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8.1</v>
      </c>
      <c r="AC89" s="43">
        <v>8.1</v>
      </c>
      <c r="AD89" s="43">
        <v>8.1</v>
      </c>
      <c r="AE89" s="43">
        <v>8.1</v>
      </c>
      <c r="AF89" s="43">
        <v>8.1</v>
      </c>
      <c r="AG89" s="64">
        <v>10.050000000000001</v>
      </c>
      <c r="AH89" s="46">
        <f t="shared" si="21"/>
        <v>9</v>
      </c>
      <c r="AI89" s="47">
        <f t="shared" si="22"/>
        <v>7.6</v>
      </c>
      <c r="AK89" s="49"/>
      <c r="AZ89" s="82">
        <f t="shared" si="28"/>
        <v>21</v>
      </c>
      <c r="BA89" s="82">
        <f t="shared" si="28"/>
        <v>20.6</v>
      </c>
      <c r="BB89" s="82">
        <f t="shared" si="28"/>
        <v>22.5</v>
      </c>
      <c r="BC89" s="82">
        <f t="shared" si="28"/>
        <v>20.399999999999999</v>
      </c>
      <c r="BD89" s="82">
        <f t="shared" si="28"/>
        <v>19.8</v>
      </c>
      <c r="BE89" s="82">
        <f t="shared" si="28"/>
        <v>19.5</v>
      </c>
      <c r="BF89" s="82">
        <f t="shared" si="28"/>
        <v>18.7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20.7</v>
      </c>
    </row>
    <row r="90" spans="1:75">
      <c r="A90" s="63" t="s">
        <v>115</v>
      </c>
      <c r="B90" s="43">
        <v>2</v>
      </c>
      <c r="C90" s="43">
        <v>2</v>
      </c>
      <c r="D90" s="43">
        <v>2</v>
      </c>
      <c r="E90" s="43">
        <v>2</v>
      </c>
      <c r="F90" s="43">
        <v>2</v>
      </c>
      <c r="G90" s="43">
        <v>2</v>
      </c>
      <c r="H90" s="43">
        <v>2</v>
      </c>
      <c r="I90" s="43">
        <v>2</v>
      </c>
      <c r="J90" s="43">
        <v>2</v>
      </c>
      <c r="K90" s="43">
        <v>2</v>
      </c>
      <c r="L90" s="43">
        <v>2</v>
      </c>
      <c r="M90" s="43">
        <v>2</v>
      </c>
      <c r="N90" s="43">
        <v>2</v>
      </c>
      <c r="O90" s="43">
        <v>2</v>
      </c>
      <c r="P90" s="43">
        <v>2</v>
      </c>
      <c r="Q90" s="43">
        <v>2</v>
      </c>
      <c r="R90" s="43">
        <v>2</v>
      </c>
      <c r="S90" s="43">
        <v>2</v>
      </c>
      <c r="T90" s="43">
        <v>2</v>
      </c>
      <c r="U90" s="43">
        <v>2</v>
      </c>
      <c r="V90" s="43">
        <v>2</v>
      </c>
      <c r="W90" s="43">
        <v>2</v>
      </c>
      <c r="X90" s="43">
        <v>2</v>
      </c>
      <c r="Y90" s="43">
        <v>2</v>
      </c>
      <c r="Z90" s="43">
        <v>2</v>
      </c>
      <c r="AA90" s="43">
        <v>2</v>
      </c>
      <c r="AB90" s="43">
        <v>2</v>
      </c>
      <c r="AC90" s="43">
        <v>2</v>
      </c>
      <c r="AD90" s="43">
        <v>2</v>
      </c>
      <c r="AE90" s="43">
        <v>2</v>
      </c>
      <c r="AF90" s="43">
        <v>2</v>
      </c>
      <c r="AG90" s="64">
        <v>6.2</v>
      </c>
      <c r="AH90" s="46">
        <f t="shared" si="21"/>
        <v>2</v>
      </c>
      <c r="AI90" s="47">
        <f t="shared" si="22"/>
        <v>2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49.2</v>
      </c>
      <c r="BH90" s="82">
        <f t="shared" si="28"/>
        <v>48.2</v>
      </c>
      <c r="BI90" s="82">
        <f t="shared" si="28"/>
        <v>55</v>
      </c>
      <c r="BJ90" s="82">
        <f t="shared" si="28"/>
        <v>56.4</v>
      </c>
      <c r="BK90" s="82">
        <f t="shared" si="28"/>
        <v>53.9</v>
      </c>
      <c r="BL90" s="82">
        <f t="shared" si="28"/>
        <v>49.9</v>
      </c>
      <c r="BM90" s="82">
        <f t="shared" si="28"/>
        <v>56.5</v>
      </c>
      <c r="BN90" s="82">
        <f t="shared" si="28"/>
        <v>57.9</v>
      </c>
      <c r="BO90" s="82">
        <f t="shared" si="28"/>
        <v>50</v>
      </c>
      <c r="BP90" s="82">
        <f t="shared" si="28"/>
        <v>51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268.60000000000002</v>
      </c>
      <c r="C92" s="70">
        <f t="shared" si="29"/>
        <v>254.99999999999997</v>
      </c>
      <c r="D92" s="70">
        <f t="shared" si="29"/>
        <v>238.59999999999997</v>
      </c>
      <c r="E92" s="70">
        <f t="shared" si="29"/>
        <v>220.79999999999998</v>
      </c>
      <c r="F92" s="70">
        <f t="shared" si="29"/>
        <v>239.49999999999997</v>
      </c>
      <c r="G92" s="70">
        <f t="shared" si="29"/>
        <v>238.39999999999998</v>
      </c>
      <c r="H92" s="70">
        <f t="shared" si="29"/>
        <v>237.5</v>
      </c>
      <c r="I92" s="70">
        <f t="shared" si="29"/>
        <v>270.2</v>
      </c>
      <c r="J92" s="70">
        <f t="shared" si="29"/>
        <v>333.2</v>
      </c>
      <c r="K92" s="70">
        <f t="shared" si="29"/>
        <v>361.5</v>
      </c>
      <c r="L92" s="70">
        <f t="shared" si="29"/>
        <v>360.2000000000001</v>
      </c>
      <c r="M92" s="70">
        <f t="shared" si="29"/>
        <v>306.20000000000005</v>
      </c>
      <c r="N92" s="70">
        <f t="shared" si="29"/>
        <v>305.70000000000005</v>
      </c>
      <c r="O92" s="70">
        <f t="shared" si="29"/>
        <v>309.10000000000002</v>
      </c>
      <c r="P92" s="70">
        <f t="shared" si="29"/>
        <v>274.79999999999995</v>
      </c>
      <c r="Q92" s="70">
        <f t="shared" si="29"/>
        <v>243.7</v>
      </c>
      <c r="R92" s="70">
        <f t="shared" si="29"/>
        <v>295.40000000000003</v>
      </c>
      <c r="S92" s="70">
        <f t="shared" si="29"/>
        <v>295.40000000000003</v>
      </c>
      <c r="T92" s="70">
        <f t="shared" si="29"/>
        <v>292.70000000000005</v>
      </c>
      <c r="U92" s="70">
        <f t="shared" si="29"/>
        <v>296.67</v>
      </c>
      <c r="V92" s="70">
        <f t="shared" si="29"/>
        <v>296.67</v>
      </c>
      <c r="W92" s="70">
        <f t="shared" si="29"/>
        <v>296.67</v>
      </c>
      <c r="X92" s="70">
        <f t="shared" si="29"/>
        <v>407.56999999999994</v>
      </c>
      <c r="Y92" s="70">
        <f t="shared" si="29"/>
        <v>407.56999999999994</v>
      </c>
      <c r="Z92" s="70">
        <f t="shared" si="29"/>
        <v>407.56999999999994</v>
      </c>
      <c r="AA92" s="70">
        <f t="shared" si="29"/>
        <v>407.56999999999994</v>
      </c>
      <c r="AB92" s="70">
        <f t="shared" si="29"/>
        <v>403.3</v>
      </c>
      <c r="AC92" s="70">
        <f t="shared" si="29"/>
        <v>403.3</v>
      </c>
      <c r="AD92" s="70">
        <f t="shared" si="29"/>
        <v>380.50000000000006</v>
      </c>
      <c r="AE92" s="70">
        <f t="shared" si="29"/>
        <v>367.20000000000005</v>
      </c>
      <c r="AF92" s="70">
        <f t="shared" si="29"/>
        <v>338.40000000000003</v>
      </c>
      <c r="AG92" s="80">
        <f t="shared" si="29"/>
        <v>489.91</v>
      </c>
      <c r="AH92" s="46">
        <f t="shared" si="21"/>
        <v>407.56999999999994</v>
      </c>
      <c r="AI92" s="47">
        <f t="shared" si="22"/>
        <v>220.79999999999998</v>
      </c>
      <c r="AK92" s="49"/>
      <c r="AY92" s="82"/>
    </row>
    <row r="93" spans="1:75">
      <c r="A93" s="42" t="s">
        <v>118</v>
      </c>
      <c r="B93" s="44">
        <v>45</v>
      </c>
      <c r="C93" s="44">
        <v>60</v>
      </c>
      <c r="D93" s="44">
        <v>60</v>
      </c>
      <c r="E93" s="44">
        <v>55</v>
      </c>
      <c r="F93" s="44">
        <v>55</v>
      </c>
      <c r="G93" s="44">
        <v>60</v>
      </c>
      <c r="H93" s="44">
        <v>60</v>
      </c>
      <c r="I93" s="44">
        <v>60</v>
      </c>
      <c r="J93" s="44">
        <v>60</v>
      </c>
      <c r="K93" s="44">
        <v>60</v>
      </c>
      <c r="L93" s="44">
        <v>40</v>
      </c>
      <c r="M93" s="44">
        <v>14</v>
      </c>
      <c r="N93" s="44">
        <v>30</v>
      </c>
      <c r="O93" s="44">
        <v>30</v>
      </c>
      <c r="P93" s="44">
        <v>14</v>
      </c>
      <c r="Q93" s="44">
        <v>14</v>
      </c>
      <c r="R93" s="44">
        <v>30</v>
      </c>
      <c r="S93" s="44">
        <v>40</v>
      </c>
      <c r="T93" s="44">
        <v>40</v>
      </c>
      <c r="U93" s="44">
        <v>40</v>
      </c>
      <c r="V93" s="44">
        <v>20</v>
      </c>
      <c r="W93" s="44">
        <v>20</v>
      </c>
      <c r="X93" s="44">
        <v>60</v>
      </c>
      <c r="Y93" s="44">
        <v>60</v>
      </c>
      <c r="Z93" s="44">
        <v>60</v>
      </c>
      <c r="AA93" s="44">
        <v>60</v>
      </c>
      <c r="AB93" s="44">
        <v>60</v>
      </c>
      <c r="AC93" s="44">
        <v>60</v>
      </c>
      <c r="AD93" s="44">
        <v>50</v>
      </c>
      <c r="AE93" s="44">
        <v>40</v>
      </c>
      <c r="AF93" s="44">
        <v>50</v>
      </c>
      <c r="AG93" s="61">
        <v>60</v>
      </c>
      <c r="AH93" s="46">
        <f t="shared" si="21"/>
        <v>60</v>
      </c>
      <c r="AI93" s="47">
        <f t="shared" si="22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23</v>
      </c>
      <c r="C94" s="43">
        <v>27</v>
      </c>
      <c r="D94" s="43">
        <v>27</v>
      </c>
      <c r="E94" s="43">
        <v>25</v>
      </c>
      <c r="F94" s="43">
        <v>25</v>
      </c>
      <c r="G94" s="43">
        <v>28</v>
      </c>
      <c r="H94" s="43">
        <v>28</v>
      </c>
      <c r="I94" s="43">
        <v>23</v>
      </c>
      <c r="J94" s="43">
        <v>28</v>
      </c>
      <c r="K94" s="43">
        <v>28</v>
      </c>
      <c r="L94" s="43">
        <v>19</v>
      </c>
      <c r="M94" s="43">
        <v>7</v>
      </c>
      <c r="N94" s="43">
        <v>7</v>
      </c>
      <c r="O94" s="43">
        <v>7</v>
      </c>
      <c r="P94" s="43">
        <v>7</v>
      </c>
      <c r="Q94" s="43">
        <v>7</v>
      </c>
      <c r="R94" s="43">
        <v>7</v>
      </c>
      <c r="S94" s="43">
        <v>15</v>
      </c>
      <c r="T94" s="43">
        <v>15</v>
      </c>
      <c r="U94" s="43">
        <v>15</v>
      </c>
      <c r="V94" s="43">
        <v>7</v>
      </c>
      <c r="W94" s="43">
        <v>7</v>
      </c>
      <c r="X94" s="43">
        <v>28</v>
      </c>
      <c r="Y94" s="43">
        <v>28</v>
      </c>
      <c r="Z94" s="43">
        <v>28</v>
      </c>
      <c r="AA94" s="43">
        <v>28</v>
      </c>
      <c r="AB94" s="43">
        <v>28</v>
      </c>
      <c r="AC94" s="43">
        <v>28</v>
      </c>
      <c r="AD94" s="43">
        <v>28</v>
      </c>
      <c r="AE94" s="43">
        <v>21</v>
      </c>
      <c r="AF94" s="43">
        <v>25.1</v>
      </c>
      <c r="AG94" s="64">
        <v>32</v>
      </c>
      <c r="AH94" s="46">
        <f t="shared" si="21"/>
        <v>28</v>
      </c>
      <c r="AI94" s="47">
        <f t="shared" si="22"/>
        <v>7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11.2</v>
      </c>
      <c r="C95" s="77">
        <v>11.2</v>
      </c>
      <c r="D95" s="77">
        <v>11.2</v>
      </c>
      <c r="E95" s="77">
        <v>11.2</v>
      </c>
      <c r="F95" s="77">
        <v>11.2</v>
      </c>
      <c r="G95" s="77">
        <v>11.2</v>
      </c>
      <c r="H95" s="77">
        <v>11.2</v>
      </c>
      <c r="I95" s="77">
        <v>10</v>
      </c>
      <c r="J95" s="77">
        <v>11.2</v>
      </c>
      <c r="K95" s="77">
        <v>11.2</v>
      </c>
      <c r="L95" s="77">
        <v>6</v>
      </c>
      <c r="M95" s="77">
        <v>2</v>
      </c>
      <c r="N95" s="77">
        <v>2</v>
      </c>
      <c r="O95" s="77">
        <v>2</v>
      </c>
      <c r="P95" s="77">
        <v>2</v>
      </c>
      <c r="Q95" s="77">
        <v>2</v>
      </c>
      <c r="R95" s="77">
        <v>2</v>
      </c>
      <c r="S95" s="77">
        <v>7</v>
      </c>
      <c r="T95" s="77">
        <v>7</v>
      </c>
      <c r="U95" s="77">
        <v>7</v>
      </c>
      <c r="V95" s="77">
        <v>3</v>
      </c>
      <c r="W95" s="77">
        <v>3</v>
      </c>
      <c r="X95" s="77">
        <v>13</v>
      </c>
      <c r="Y95" s="77">
        <v>13</v>
      </c>
      <c r="Z95" s="77">
        <v>13</v>
      </c>
      <c r="AA95" s="77">
        <v>13</v>
      </c>
      <c r="AB95" s="77">
        <v>13</v>
      </c>
      <c r="AC95" s="77">
        <v>13</v>
      </c>
      <c r="AD95" s="77">
        <v>13</v>
      </c>
      <c r="AE95" s="77">
        <v>9</v>
      </c>
      <c r="AF95" s="77">
        <v>11</v>
      </c>
      <c r="AG95" s="78">
        <v>14</v>
      </c>
      <c r="AH95" s="46">
        <f t="shared" si="21"/>
        <v>13</v>
      </c>
      <c r="AI95" s="47">
        <f t="shared" si="22"/>
        <v>2</v>
      </c>
      <c r="AK95" s="49"/>
      <c r="AY95" s="82"/>
      <c r="BF95" s="81"/>
      <c r="BG95" s="82">
        <f t="array" ref="BG95:BL118">TRANSPOSE(AZ79:BW84)</f>
        <v>-95</v>
      </c>
      <c r="BH95" s="82">
        <v>0</v>
      </c>
      <c r="BI95" s="82">
        <v>23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>B93+B94+B95</f>
        <v>79.2</v>
      </c>
      <c r="C96" s="70">
        <f>C93+C94+C95</f>
        <v>98.2</v>
      </c>
      <c r="D96" s="70">
        <f>D93+D94+D95</f>
        <v>98.2</v>
      </c>
      <c r="E96" s="70">
        <f>E93+E94+E95</f>
        <v>91.2</v>
      </c>
      <c r="F96" s="70">
        <f>F93+F94+F95</f>
        <v>91.2</v>
      </c>
      <c r="G96" s="70">
        <f t="shared" ref="G96:AA96" si="30">G93+G94+G95</f>
        <v>99.2</v>
      </c>
      <c r="H96" s="70">
        <f t="shared" si="30"/>
        <v>99.2</v>
      </c>
      <c r="I96" s="70">
        <f t="shared" si="30"/>
        <v>93</v>
      </c>
      <c r="J96" s="70">
        <f t="shared" si="30"/>
        <v>99.2</v>
      </c>
      <c r="K96" s="70">
        <f t="shared" si="30"/>
        <v>99.2</v>
      </c>
      <c r="L96" s="70">
        <f t="shared" si="30"/>
        <v>65</v>
      </c>
      <c r="M96" s="70">
        <f t="shared" si="30"/>
        <v>23</v>
      </c>
      <c r="N96" s="70">
        <f>N93+N94+N95</f>
        <v>39</v>
      </c>
      <c r="O96" s="70">
        <f>O93+O94+O95</f>
        <v>39</v>
      </c>
      <c r="P96" s="70">
        <f>P93+P94+P95</f>
        <v>23</v>
      </c>
      <c r="Q96" s="70">
        <f>Q93+Q94+Q95</f>
        <v>23</v>
      </c>
      <c r="R96" s="70">
        <f>R93+R94+R95</f>
        <v>39</v>
      </c>
      <c r="S96" s="70">
        <f t="shared" si="30"/>
        <v>62</v>
      </c>
      <c r="T96" s="70">
        <f t="shared" si="30"/>
        <v>62</v>
      </c>
      <c r="U96" s="70">
        <f t="shared" si="30"/>
        <v>62</v>
      </c>
      <c r="V96" s="70">
        <f t="shared" si="30"/>
        <v>30</v>
      </c>
      <c r="W96" s="70">
        <f t="shared" si="30"/>
        <v>30</v>
      </c>
      <c r="X96" s="70">
        <f t="shared" si="30"/>
        <v>101</v>
      </c>
      <c r="Y96" s="70">
        <f t="shared" si="30"/>
        <v>101</v>
      </c>
      <c r="Z96" s="70">
        <f t="shared" si="30"/>
        <v>101</v>
      </c>
      <c r="AA96" s="70">
        <f t="shared" si="30"/>
        <v>101</v>
      </c>
      <c r="AB96" s="70">
        <f>AB93+AB94+AB95</f>
        <v>101</v>
      </c>
      <c r="AC96" s="70">
        <f>AC93+AC94+AC95</f>
        <v>101</v>
      </c>
      <c r="AD96" s="70">
        <f>AD93+AD94+AD95</f>
        <v>91</v>
      </c>
      <c r="AE96" s="70">
        <f>AE93+AE94+AE95</f>
        <v>70</v>
      </c>
      <c r="AF96" s="70">
        <f>AF93+AF94+AF95</f>
        <v>86.1</v>
      </c>
      <c r="AG96" s="80">
        <f>SUM(AG93:AG95)</f>
        <v>106</v>
      </c>
      <c r="AH96" s="46">
        <f t="shared" si="21"/>
        <v>101</v>
      </c>
      <c r="AI96" s="47">
        <f t="shared" si="22"/>
        <v>23</v>
      </c>
      <c r="AK96" s="49"/>
      <c r="AY96" s="82"/>
      <c r="BF96" s="81"/>
      <c r="BG96" s="82">
        <v>-97.1</v>
      </c>
      <c r="BH96" s="82">
        <v>0</v>
      </c>
      <c r="BI96" s="82">
        <v>22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-105.6</v>
      </c>
      <c r="C97" s="44">
        <v>-94.7</v>
      </c>
      <c r="D97" s="44">
        <v>-97.1</v>
      </c>
      <c r="E97" s="44">
        <v>-87.2</v>
      </c>
      <c r="F97" s="44">
        <v>-93.7</v>
      </c>
      <c r="G97" s="44">
        <v>-81</v>
      </c>
      <c r="H97" s="44">
        <v>-60</v>
      </c>
      <c r="I97" s="44">
        <v>-72.900000000000006</v>
      </c>
      <c r="J97" s="44">
        <v>-102</v>
      </c>
      <c r="K97" s="44">
        <v>-106.3</v>
      </c>
      <c r="L97" s="44">
        <v>43.3</v>
      </c>
      <c r="M97" s="44">
        <v>220</v>
      </c>
      <c r="N97" s="44">
        <v>260</v>
      </c>
      <c r="O97" s="44">
        <v>300</v>
      </c>
      <c r="P97" s="44">
        <v>360</v>
      </c>
      <c r="Q97" s="44">
        <v>392</v>
      </c>
      <c r="R97" s="44">
        <v>231</v>
      </c>
      <c r="S97" s="44">
        <v>287.3</v>
      </c>
      <c r="T97" s="44">
        <v>288.89999999999998</v>
      </c>
      <c r="U97" s="44">
        <v>231.9</v>
      </c>
      <c r="V97" s="44">
        <v>210</v>
      </c>
      <c r="W97" s="44">
        <v>75.5</v>
      </c>
      <c r="X97" s="44">
        <v>-112.5</v>
      </c>
      <c r="Y97" s="44">
        <v>-48</v>
      </c>
      <c r="Z97" s="44">
        <v>-48</v>
      </c>
      <c r="AA97" s="44">
        <v>-103.1</v>
      </c>
      <c r="AB97" s="44">
        <v>-95.1</v>
      </c>
      <c r="AC97" s="44">
        <v>-95.1</v>
      </c>
      <c r="AD97" s="44">
        <v>-107</v>
      </c>
      <c r="AE97" s="44">
        <v>-115.1</v>
      </c>
      <c r="AF97" s="44">
        <v>-110.7</v>
      </c>
      <c r="AG97" s="61"/>
      <c r="AH97" s="46">
        <f t="shared" si="21"/>
        <v>392</v>
      </c>
      <c r="AI97" s="47">
        <f t="shared" si="22"/>
        <v>-115.1</v>
      </c>
      <c r="AK97" s="49"/>
      <c r="AY97" s="82"/>
      <c r="BF97" s="81"/>
      <c r="BG97" s="82">
        <v>-87.2</v>
      </c>
      <c r="BH97" s="82">
        <v>0</v>
      </c>
      <c r="BI97" s="82">
        <v>22.3</v>
      </c>
      <c r="BJ97" s="82">
        <v>22.5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>
        <v>27.7</v>
      </c>
      <c r="Z98" s="43">
        <v>34.4</v>
      </c>
      <c r="AA98" s="43">
        <v>35.799999999999997</v>
      </c>
      <c r="AB98" s="43">
        <v>33</v>
      </c>
      <c r="AC98" s="43">
        <v>33</v>
      </c>
      <c r="AD98" s="43">
        <v>33.6</v>
      </c>
      <c r="AE98" s="43">
        <v>35.4</v>
      </c>
      <c r="AF98" s="43">
        <v>35.1</v>
      </c>
      <c r="AG98" s="64"/>
      <c r="AH98" s="46">
        <f t="shared" si="21"/>
        <v>35.799999999999997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-93.7</v>
      </c>
      <c r="BH98" s="82">
        <v>0</v>
      </c>
      <c r="BI98" s="82">
        <v>22</v>
      </c>
      <c r="BJ98" s="82">
        <v>20.399999999999999</v>
      </c>
      <c r="BK98" s="82">
        <v>0</v>
      </c>
      <c r="BL98" s="82">
        <v>0</v>
      </c>
    </row>
    <row r="99" spans="1:64">
      <c r="A99" s="63" t="s">
        <v>125</v>
      </c>
      <c r="B99" s="43">
        <v>23.7</v>
      </c>
      <c r="C99" s="43">
        <v>23</v>
      </c>
      <c r="D99" s="43">
        <v>22</v>
      </c>
      <c r="E99" s="43">
        <v>22.3</v>
      </c>
      <c r="F99" s="43">
        <v>22</v>
      </c>
      <c r="G99" s="43">
        <v>18.5</v>
      </c>
      <c r="H99" s="43">
        <v>20.2</v>
      </c>
      <c r="I99" s="43">
        <v>19.7</v>
      </c>
      <c r="J99" s="43">
        <v>20.399999999999999</v>
      </c>
      <c r="K99" s="43">
        <v>20.3</v>
      </c>
      <c r="L99" s="43">
        <v>127</v>
      </c>
      <c r="M99" s="43">
        <v>120</v>
      </c>
      <c r="N99" s="43">
        <v>115</v>
      </c>
      <c r="O99" s="43">
        <v>134</v>
      </c>
      <c r="P99" s="43">
        <v>149</v>
      </c>
      <c r="Q99" s="43">
        <v>142</v>
      </c>
      <c r="R99" s="43">
        <v>135</v>
      </c>
      <c r="S99" s="43">
        <v>139.5</v>
      </c>
      <c r="T99" s="43">
        <v>139.19999999999999</v>
      </c>
      <c r="U99" s="43">
        <v>143.4</v>
      </c>
      <c r="V99" s="43">
        <v>135</v>
      </c>
      <c r="W99" s="43">
        <v>109.6</v>
      </c>
      <c r="X99" s="43">
        <v>117.5</v>
      </c>
      <c r="Y99" s="43">
        <v>19.600000000000001</v>
      </c>
      <c r="Z99" s="43">
        <v>21.8</v>
      </c>
      <c r="AA99" s="43">
        <v>22.4</v>
      </c>
      <c r="AB99" s="43">
        <v>22.3</v>
      </c>
      <c r="AC99" s="43">
        <v>22.3</v>
      </c>
      <c r="AD99" s="43">
        <v>23.6</v>
      </c>
      <c r="AE99" s="43">
        <v>23.8</v>
      </c>
      <c r="AF99" s="43">
        <v>23.8</v>
      </c>
      <c r="AG99" s="89"/>
      <c r="AH99" s="46">
        <f t="shared" si="21"/>
        <v>149</v>
      </c>
      <c r="AI99" s="47">
        <f t="shared" si="22"/>
        <v>18.5</v>
      </c>
      <c r="AK99" s="90"/>
      <c r="AL99" s="91"/>
      <c r="AM99" s="91"/>
      <c r="AN99" s="92"/>
      <c r="AY99" s="82"/>
      <c r="BF99" s="82"/>
      <c r="BG99" s="82">
        <v>-81</v>
      </c>
      <c r="BH99" s="82">
        <v>0</v>
      </c>
      <c r="BI99" s="82">
        <v>18.5</v>
      </c>
      <c r="BJ99" s="82">
        <v>19.8</v>
      </c>
      <c r="BK99" s="82">
        <v>0</v>
      </c>
      <c r="BL99" s="82">
        <v>0</v>
      </c>
    </row>
    <row r="100" spans="1:64">
      <c r="A100" s="63" t="s">
        <v>126</v>
      </c>
      <c r="B100" s="43">
        <v>20.7</v>
      </c>
      <c r="C100" s="43">
        <v>20.5</v>
      </c>
      <c r="D100" s="43">
        <v>20.6</v>
      </c>
      <c r="E100" s="43">
        <v>22.5</v>
      </c>
      <c r="F100" s="43">
        <v>20.399999999999999</v>
      </c>
      <c r="G100" s="93">
        <v>19.8</v>
      </c>
      <c r="H100" s="93">
        <v>21.1</v>
      </c>
      <c r="I100" s="93">
        <v>19.5</v>
      </c>
      <c r="J100" s="93">
        <v>18.7</v>
      </c>
      <c r="K100" s="93">
        <v>18.7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17.2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1"/>
        <v>22.5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-72.900000000000006</v>
      </c>
      <c r="BH100" s="82">
        <v>0</v>
      </c>
      <c r="BI100" s="82">
        <v>19.7</v>
      </c>
      <c r="BJ100" s="82">
        <v>19.5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49.2</v>
      </c>
      <c r="N101" s="44">
        <v>48.2</v>
      </c>
      <c r="O101" s="44">
        <v>55</v>
      </c>
      <c r="P101" s="44">
        <v>56.4</v>
      </c>
      <c r="Q101" s="44">
        <v>53.9</v>
      </c>
      <c r="R101" s="44">
        <v>49.9</v>
      </c>
      <c r="S101" s="44">
        <v>56.5</v>
      </c>
      <c r="T101" s="44">
        <v>57.9</v>
      </c>
      <c r="U101" s="44">
        <v>50</v>
      </c>
      <c r="V101" s="44">
        <v>51</v>
      </c>
      <c r="W101" s="44">
        <v>50.5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1"/>
        <v>57.9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-106.3</v>
      </c>
      <c r="BH101" s="82">
        <v>0</v>
      </c>
      <c r="BI101" s="82">
        <v>20.3</v>
      </c>
      <c r="BJ101" s="82">
        <v>18.7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19.2</v>
      </c>
      <c r="C102" s="97">
        <v>6.7</v>
      </c>
      <c r="D102" s="97">
        <v>4.5999999999999996</v>
      </c>
      <c r="E102" s="97">
        <v>14.8</v>
      </c>
      <c r="F102" s="97">
        <v>12.5</v>
      </c>
      <c r="G102" s="97">
        <v>9.1999999999999993</v>
      </c>
      <c r="H102" s="97">
        <v>5.8</v>
      </c>
      <c r="I102" s="97">
        <v>20</v>
      </c>
      <c r="J102" s="97">
        <v>23.2</v>
      </c>
      <c r="K102" s="97">
        <v>11.3</v>
      </c>
      <c r="L102" s="97">
        <v>41.4</v>
      </c>
      <c r="M102" s="97">
        <v>47.3</v>
      </c>
      <c r="N102" s="97">
        <v>60</v>
      </c>
      <c r="O102" s="97">
        <v>62</v>
      </c>
      <c r="P102" s="97">
        <v>53</v>
      </c>
      <c r="Q102" s="97">
        <v>53.1</v>
      </c>
      <c r="R102" s="97">
        <v>55</v>
      </c>
      <c r="S102" s="97">
        <v>69.400000000000006</v>
      </c>
      <c r="T102" s="97">
        <v>59.4</v>
      </c>
      <c r="U102" s="97">
        <v>61.5</v>
      </c>
      <c r="V102" s="97">
        <v>37.299999999999997</v>
      </c>
      <c r="W102" s="97">
        <v>22.5</v>
      </c>
      <c r="X102" s="97">
        <v>15.8</v>
      </c>
      <c r="Y102" s="97">
        <v>15.5</v>
      </c>
      <c r="Z102" s="97">
        <v>17.100000000000001</v>
      </c>
      <c r="AA102" s="97">
        <v>18</v>
      </c>
      <c r="AB102" s="97">
        <v>16.399999999999999</v>
      </c>
      <c r="AC102" s="97">
        <v>16.399999999999999</v>
      </c>
      <c r="AD102" s="97">
        <v>15.7</v>
      </c>
      <c r="AE102" s="97">
        <v>32.700000000000003</v>
      </c>
      <c r="AF102" s="97">
        <v>32.799999999999997</v>
      </c>
      <c r="AG102" s="89"/>
      <c r="AH102" s="46">
        <f t="shared" si="21"/>
        <v>69.400000000000006</v>
      </c>
      <c r="AI102" s="47">
        <f t="shared" si="22"/>
        <v>4.5999999999999996</v>
      </c>
      <c r="AK102" s="94"/>
      <c r="AL102" s="44"/>
      <c r="AM102" s="44"/>
      <c r="AN102" s="98"/>
      <c r="AY102" s="82"/>
      <c r="BF102" s="82"/>
      <c r="BG102" s="82">
        <v>220</v>
      </c>
      <c r="BH102" s="82">
        <v>0</v>
      </c>
      <c r="BI102" s="82">
        <v>120</v>
      </c>
      <c r="BJ102" s="82">
        <v>0</v>
      </c>
      <c r="BK102" s="82">
        <v>49.2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260</v>
      </c>
      <c r="BH103" s="82">
        <v>0</v>
      </c>
      <c r="BI103" s="82">
        <v>115</v>
      </c>
      <c r="BJ103" s="82">
        <v>0</v>
      </c>
      <c r="BK103" s="82">
        <v>48.2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300</v>
      </c>
      <c r="BH104" s="82">
        <v>0</v>
      </c>
      <c r="BI104" s="82">
        <v>134</v>
      </c>
      <c r="BJ104" s="82">
        <v>0</v>
      </c>
      <c r="BK104" s="82">
        <v>55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360</v>
      </c>
      <c r="BH105" s="82">
        <v>0</v>
      </c>
      <c r="BI105" s="82">
        <v>149</v>
      </c>
      <c r="BJ105" s="82">
        <v>0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392</v>
      </c>
      <c r="BH106" s="82">
        <v>0</v>
      </c>
      <c r="BI106" s="82">
        <v>142</v>
      </c>
      <c r="BJ106" s="82">
        <v>0</v>
      </c>
      <c r="BK106" s="82">
        <v>53.9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231</v>
      </c>
      <c r="BH107" s="82">
        <v>0</v>
      </c>
      <c r="BI107" s="82">
        <v>135</v>
      </c>
      <c r="BJ107" s="82">
        <v>0</v>
      </c>
      <c r="BK107" s="82">
        <v>49.9</v>
      </c>
      <c r="BL107" s="82">
        <v>0</v>
      </c>
    </row>
    <row r="108" spans="1:64" ht="15.75" thickBot="1">
      <c r="A108" s="87" t="s">
        <v>136</v>
      </c>
      <c r="B108" s="70">
        <f>SUMIF(B97:B107,"&gt;0")</f>
        <v>63.599999999999994</v>
      </c>
      <c r="C108" s="70">
        <f>SUMIF(C97:C107,"&gt;0")</f>
        <v>50.2</v>
      </c>
      <c r="D108" s="70">
        <f>SUMIF(D97:D107,"&gt;0")</f>
        <v>47.2</v>
      </c>
      <c r="E108" s="70">
        <f>SUMIF(E97:E107,"&gt;0")</f>
        <v>59.599999999999994</v>
      </c>
      <c r="F108" s="70">
        <f>SUMIF(F97:F107,"&gt;0")</f>
        <v>54.9</v>
      </c>
      <c r="G108" s="70">
        <f t="shared" ref="G108:AA108" si="31">SUMIF(G97:G107,"&gt;0")</f>
        <v>47.5</v>
      </c>
      <c r="H108" s="70">
        <f t="shared" si="31"/>
        <v>47.099999999999994</v>
      </c>
      <c r="I108" s="70">
        <f t="shared" si="31"/>
        <v>59.2</v>
      </c>
      <c r="J108" s="70">
        <f t="shared" si="31"/>
        <v>62.3</v>
      </c>
      <c r="K108" s="70">
        <f t="shared" si="31"/>
        <v>50.3</v>
      </c>
      <c r="L108" s="70">
        <f t="shared" si="31"/>
        <v>211.70000000000002</v>
      </c>
      <c r="M108" s="70">
        <f t="shared" si="31"/>
        <v>436.5</v>
      </c>
      <c r="N108" s="70">
        <f>SUMIF(N97:N107,"&gt;0")</f>
        <v>483.2</v>
      </c>
      <c r="O108" s="70">
        <f>SUMIF(O97:O107,"&gt;0")</f>
        <v>551</v>
      </c>
      <c r="P108" s="70">
        <f>SUMIF(P97:P107,"&gt;0")</f>
        <v>618.4</v>
      </c>
      <c r="Q108" s="70">
        <f t="shared" si="31"/>
        <v>641</v>
      </c>
      <c r="R108" s="70">
        <f>SUMIF(R97:R107,"&gt;0")</f>
        <v>470.9</v>
      </c>
      <c r="S108" s="70">
        <f t="shared" si="31"/>
        <v>552.70000000000005</v>
      </c>
      <c r="T108" s="70">
        <f t="shared" si="31"/>
        <v>545.4</v>
      </c>
      <c r="U108" s="70">
        <f t="shared" si="31"/>
        <v>486.8</v>
      </c>
      <c r="V108" s="70">
        <f t="shared" si="31"/>
        <v>433.3</v>
      </c>
      <c r="W108" s="70">
        <f t="shared" si="31"/>
        <v>258.10000000000002</v>
      </c>
      <c r="X108" s="70">
        <f t="shared" si="31"/>
        <v>133.30000000000001</v>
      </c>
      <c r="Y108" s="70">
        <f t="shared" si="31"/>
        <v>80</v>
      </c>
      <c r="Z108" s="70">
        <f t="shared" si="31"/>
        <v>73.300000000000011</v>
      </c>
      <c r="AA108" s="70">
        <f t="shared" si="31"/>
        <v>76.199999999999989</v>
      </c>
      <c r="AB108" s="70">
        <f>SUMIF(AB97:AB107,"&gt;0")</f>
        <v>71.699999999999989</v>
      </c>
      <c r="AC108" s="70">
        <f>SUMIF(AC97:AC107,"&gt;0")</f>
        <v>71.699999999999989</v>
      </c>
      <c r="AD108" s="70">
        <f>SUMIF(AD97:AD107,"&gt;0")</f>
        <v>72.900000000000006</v>
      </c>
      <c r="AE108" s="70">
        <f>SUMIF(AE97:AE107,"&gt;0")</f>
        <v>91.9</v>
      </c>
      <c r="AF108" s="70">
        <f>SUMIF(AF97:AF107,"&gt;0")</f>
        <v>91.7</v>
      </c>
      <c r="AG108" s="104">
        <f>SUM(AG97:AG107)</f>
        <v>0</v>
      </c>
      <c r="AH108" s="46">
        <f t="shared" si="21"/>
        <v>641</v>
      </c>
      <c r="AI108" s="47">
        <f t="shared" si="22"/>
        <v>47.099999999999994</v>
      </c>
      <c r="AJ108" s="105">
        <f t="array" ref="AJ108">MIN(IF(B108:AF108&lt;&gt;0,B108:AF108))</f>
        <v>47.099999999999994</v>
      </c>
      <c r="BF108" s="82"/>
      <c r="BG108" s="82">
        <v>287.3</v>
      </c>
      <c r="BH108" s="82">
        <v>0</v>
      </c>
      <c r="BI108" s="82">
        <v>139.5</v>
      </c>
      <c r="BJ108" s="82">
        <v>0</v>
      </c>
      <c r="BK108" s="82">
        <v>56.5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288.89999999999998</v>
      </c>
      <c r="BH109" s="82">
        <v>0</v>
      </c>
      <c r="BI109" s="82">
        <v>139.19999999999999</v>
      </c>
      <c r="BJ109" s="82">
        <v>0</v>
      </c>
      <c r="BK109" s="82">
        <v>57.9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231.9</v>
      </c>
      <c r="BH110" s="82">
        <v>0</v>
      </c>
      <c r="BI110" s="82">
        <v>143.4</v>
      </c>
      <c r="BJ110" s="82">
        <v>0</v>
      </c>
      <c r="BK110" s="82">
        <v>50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210</v>
      </c>
      <c r="BH111" s="82">
        <v>0</v>
      </c>
      <c r="BI111" s="82">
        <v>135</v>
      </c>
      <c r="BJ111" s="82">
        <v>0</v>
      </c>
      <c r="BK111" s="82">
        <v>51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-112.5</v>
      </c>
      <c r="BH112" s="82">
        <v>0</v>
      </c>
      <c r="BI112" s="82">
        <v>117.5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>B71+B78+B96+B92+B108+B112</f>
        <v>1730.6399999999999</v>
      </c>
      <c r="C113" s="108">
        <f>C71+C78+C96+C92+C108+C112</f>
        <v>1773.8400000000001</v>
      </c>
      <c r="D113" s="108">
        <f>D71+D78+D96+D92+D108+D112</f>
        <v>1765.24</v>
      </c>
      <c r="E113" s="108">
        <f>E71+E78+E96+E92+E108+E112</f>
        <v>1727.1399999999999</v>
      </c>
      <c r="F113" s="108">
        <f>F71+F78+F96+F92+F108+F112</f>
        <v>1713.14</v>
      </c>
      <c r="G113" s="108">
        <f t="shared" ref="G113:AG113" si="32">G71+G78+G96+G92+G108+G112</f>
        <v>1754.54</v>
      </c>
      <c r="H113" s="108">
        <f t="shared" si="32"/>
        <v>1794.1399999999999</v>
      </c>
      <c r="I113" s="108">
        <f t="shared" si="32"/>
        <v>1821.3400000000001</v>
      </c>
      <c r="J113" s="108">
        <f t="shared" si="32"/>
        <v>1935.04</v>
      </c>
      <c r="K113" s="108">
        <f t="shared" si="32"/>
        <v>1999.54</v>
      </c>
      <c r="L113" s="108">
        <f t="shared" si="32"/>
        <v>1936.14</v>
      </c>
      <c r="M113" s="108">
        <f t="shared" si="32"/>
        <v>1942.24</v>
      </c>
      <c r="N113" s="108">
        <f>N71+N78+N96+N92+N108+N112</f>
        <v>2004.44</v>
      </c>
      <c r="O113" s="108">
        <f>O71+O78+O96+O92+O108+O112</f>
        <v>2055.44</v>
      </c>
      <c r="P113" s="108">
        <f>P71+P78+P96+P92+P108+P112</f>
        <v>1977.33</v>
      </c>
      <c r="Q113" s="108">
        <f t="shared" si="32"/>
        <v>1968.8300000000002</v>
      </c>
      <c r="R113" s="108">
        <f>R71+R78+R96+R92+R108+R112</f>
        <v>1942.8300000000004</v>
      </c>
      <c r="S113" s="108">
        <f t="shared" si="32"/>
        <v>2007.16</v>
      </c>
      <c r="T113" s="108">
        <f t="shared" si="32"/>
        <v>1997.1599999999999</v>
      </c>
      <c r="U113" s="108">
        <f t="shared" si="32"/>
        <v>1985.2600000000002</v>
      </c>
      <c r="V113" s="108">
        <f t="shared" si="32"/>
        <v>1899.7600000000002</v>
      </c>
      <c r="W113" s="108">
        <f t="shared" si="32"/>
        <v>1818</v>
      </c>
      <c r="X113" s="108">
        <f t="shared" si="32"/>
        <v>2136.9</v>
      </c>
      <c r="Y113" s="108">
        <f t="shared" si="32"/>
        <v>2096.1000000000004</v>
      </c>
      <c r="Z113" s="108">
        <f t="shared" si="32"/>
        <v>2169.7000000000007</v>
      </c>
      <c r="AA113" s="108">
        <f t="shared" si="32"/>
        <v>2119.8000000000002</v>
      </c>
      <c r="AB113" s="108">
        <f>AB71+AB78+AB96+AB92+AB108+AB112</f>
        <v>2108.75</v>
      </c>
      <c r="AC113" s="108">
        <f>AC71+AC78+AC96+AC92+AC108+AC112</f>
        <v>2108.75</v>
      </c>
      <c r="AD113" s="108">
        <f>AD71+AD78+AD96+AD92+AD108+AD112</f>
        <v>2053.25</v>
      </c>
      <c r="AE113" s="108">
        <f>AE71+AE78+AE96+AE92+AE108+AE112</f>
        <v>1925.3500000000004</v>
      </c>
      <c r="AF113" s="108">
        <f>AF71+AF78+AF96+AF92+AF108+AF112</f>
        <v>1912.4500000000003</v>
      </c>
      <c r="AG113" s="80">
        <f t="shared" si="32"/>
        <v>3169.915</v>
      </c>
      <c r="AH113" s="46">
        <f t="shared" si="21"/>
        <v>2169.7000000000007</v>
      </c>
      <c r="AI113" s="47">
        <f t="shared" si="22"/>
        <v>1713.14</v>
      </c>
      <c r="BF113" s="81"/>
      <c r="BG113" s="82">
        <v>-48</v>
      </c>
      <c r="BH113" s="82">
        <v>34.4</v>
      </c>
      <c r="BI113" s="82">
        <v>21.8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-95.1</v>
      </c>
      <c r="BH114" s="82">
        <v>33</v>
      </c>
      <c r="BI114" s="82">
        <v>22.3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1730.6399999999999</v>
      </c>
      <c r="C115" s="108">
        <f>C113+C114</f>
        <v>1773.8400000000001</v>
      </c>
      <c r="D115" s="108">
        <f>D113+D114</f>
        <v>1765.24</v>
      </c>
      <c r="E115" s="108">
        <f>E113+E114</f>
        <v>1727.1399999999999</v>
      </c>
      <c r="F115" s="108">
        <f>F113+F114</f>
        <v>1713.14</v>
      </c>
      <c r="G115" s="108">
        <f t="shared" ref="G115:AA115" si="33">G113+G114</f>
        <v>1754.54</v>
      </c>
      <c r="H115" s="108">
        <f t="shared" si="33"/>
        <v>1794.1399999999999</v>
      </c>
      <c r="I115" s="108">
        <f t="shared" si="33"/>
        <v>1821.3400000000001</v>
      </c>
      <c r="J115" s="108">
        <f t="shared" si="33"/>
        <v>1935.04</v>
      </c>
      <c r="K115" s="108">
        <f t="shared" si="33"/>
        <v>1999.54</v>
      </c>
      <c r="L115" s="108">
        <f t="shared" si="33"/>
        <v>1936.14</v>
      </c>
      <c r="M115" s="108">
        <f t="shared" si="33"/>
        <v>1942.24</v>
      </c>
      <c r="N115" s="108">
        <f>N113+N114</f>
        <v>2004.44</v>
      </c>
      <c r="O115" s="108">
        <f>O113+O114</f>
        <v>2055.44</v>
      </c>
      <c r="P115" s="108">
        <f>P113+P114</f>
        <v>1977.33</v>
      </c>
      <c r="Q115" s="108">
        <f t="shared" si="33"/>
        <v>1968.8300000000002</v>
      </c>
      <c r="R115" s="108">
        <f>R113+R114</f>
        <v>1942.8300000000004</v>
      </c>
      <c r="S115" s="108">
        <f t="shared" si="33"/>
        <v>2007.16</v>
      </c>
      <c r="T115" s="108">
        <f t="shared" si="33"/>
        <v>1997.1599999999999</v>
      </c>
      <c r="U115" s="108">
        <f t="shared" si="33"/>
        <v>1985.2600000000002</v>
      </c>
      <c r="V115" s="108">
        <f t="shared" si="33"/>
        <v>1899.7600000000002</v>
      </c>
      <c r="W115" s="108">
        <f t="shared" si="33"/>
        <v>1818</v>
      </c>
      <c r="X115" s="108">
        <f t="shared" si="33"/>
        <v>2136.9</v>
      </c>
      <c r="Y115" s="108">
        <f t="shared" si="33"/>
        <v>2096.1000000000004</v>
      </c>
      <c r="Z115" s="108">
        <f t="shared" si="33"/>
        <v>2169.7000000000007</v>
      </c>
      <c r="AA115" s="108">
        <f t="shared" si="33"/>
        <v>2119.8000000000002</v>
      </c>
      <c r="AB115" s="108">
        <f>AB113+AB114</f>
        <v>2108.75</v>
      </c>
      <c r="AC115" s="108">
        <f>AC113+AC114</f>
        <v>2108.75</v>
      </c>
      <c r="AD115" s="108">
        <f>AD113+AD114</f>
        <v>2053.25</v>
      </c>
      <c r="AE115" s="108">
        <f>AE113+AE114</f>
        <v>1925.3500000000004</v>
      </c>
      <c r="AF115" s="108">
        <f>AF113+AF114</f>
        <v>1912.4500000000003</v>
      </c>
      <c r="AG115" s="104">
        <f>AG112+AG108+AG96+AG92+AG71+AG114</f>
        <v>2463.5149999999999</v>
      </c>
      <c r="AH115" s="46">
        <f t="shared" si="21"/>
        <v>2169.7000000000007</v>
      </c>
      <c r="AI115" s="47">
        <f t="shared" si="22"/>
        <v>1713.14</v>
      </c>
      <c r="BF115" s="81"/>
      <c r="BG115" s="82">
        <v>-107</v>
      </c>
      <c r="BH115" s="82">
        <v>33.6</v>
      </c>
      <c r="BI115" s="82">
        <v>23.6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1625.04</v>
      </c>
      <c r="C116" s="108">
        <f>C115-(C123)</f>
        <v>1679.14</v>
      </c>
      <c r="D116" s="108">
        <f>D115-(D123)</f>
        <v>1668.14</v>
      </c>
      <c r="E116" s="108">
        <f>E115-(E123)</f>
        <v>1639.9399999999998</v>
      </c>
      <c r="F116" s="108">
        <f>F115-(F123)</f>
        <v>1619.44</v>
      </c>
      <c r="G116" s="108">
        <f t="shared" ref="G116:AA116" si="34">G115-(G123)</f>
        <v>1673.54</v>
      </c>
      <c r="H116" s="108">
        <f t="shared" si="34"/>
        <v>1734.1399999999999</v>
      </c>
      <c r="I116" s="108">
        <f t="shared" si="34"/>
        <v>1748.44</v>
      </c>
      <c r="J116" s="108">
        <f t="shared" si="34"/>
        <v>1833.04</v>
      </c>
      <c r="K116" s="108">
        <f t="shared" si="34"/>
        <v>1893.24</v>
      </c>
      <c r="L116" s="108">
        <f t="shared" si="34"/>
        <v>1936.14</v>
      </c>
      <c r="M116" s="108">
        <f t="shared" si="34"/>
        <v>1942.24</v>
      </c>
      <c r="N116" s="108">
        <f>N115-(N123)</f>
        <v>2004.44</v>
      </c>
      <c r="O116" s="108">
        <f>O115-(O123)</f>
        <v>2055.44</v>
      </c>
      <c r="P116" s="108">
        <f>P115-(P123)</f>
        <v>1977.33</v>
      </c>
      <c r="Q116" s="108">
        <f t="shared" si="34"/>
        <v>1968.8300000000002</v>
      </c>
      <c r="R116" s="108">
        <f>R115-(R123)</f>
        <v>1942.8300000000004</v>
      </c>
      <c r="S116" s="108">
        <f t="shared" si="34"/>
        <v>2007.16</v>
      </c>
      <c r="T116" s="108">
        <f t="shared" si="34"/>
        <v>1997.1599999999999</v>
      </c>
      <c r="U116" s="108">
        <f t="shared" si="34"/>
        <v>1985.2600000000002</v>
      </c>
      <c r="V116" s="108">
        <f t="shared" si="34"/>
        <v>1899.7600000000002</v>
      </c>
      <c r="W116" s="108">
        <f t="shared" si="34"/>
        <v>1818</v>
      </c>
      <c r="X116" s="108">
        <f t="shared" si="34"/>
        <v>2024.4</v>
      </c>
      <c r="Y116" s="108">
        <f t="shared" si="34"/>
        <v>2048.1000000000004</v>
      </c>
      <c r="Z116" s="108">
        <f t="shared" si="34"/>
        <v>2121.7000000000007</v>
      </c>
      <c r="AA116" s="108">
        <f t="shared" si="34"/>
        <v>2016.7000000000003</v>
      </c>
      <c r="AB116" s="108">
        <f>AB115-(AB123)</f>
        <v>2013.65</v>
      </c>
      <c r="AC116" s="108">
        <f>AC115-(AC123)</f>
        <v>2013.65</v>
      </c>
      <c r="AD116" s="108">
        <f>AD115-(AD123)</f>
        <v>1946.25</v>
      </c>
      <c r="AE116" s="108">
        <f>AE115-(AE123)</f>
        <v>1810.2500000000005</v>
      </c>
      <c r="AF116" s="108">
        <f>AF115-(AF123)</f>
        <v>1801.7500000000002</v>
      </c>
      <c r="AG116" s="104"/>
      <c r="AH116" s="46">
        <f t="shared" si="21"/>
        <v>2121.7000000000007</v>
      </c>
      <c r="AI116" s="47">
        <f t="shared" si="22"/>
        <v>1619.44</v>
      </c>
      <c r="BF116" s="81"/>
      <c r="BG116" s="82">
        <v>-115.1</v>
      </c>
      <c r="BH116" s="82">
        <v>35.4</v>
      </c>
      <c r="BI116" s="82">
        <v>23.8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35">IF(B97&lt;0,B97*-1,0)</f>
        <v>105.6</v>
      </c>
      <c r="C117" s="93">
        <f t="shared" si="35"/>
        <v>94.7</v>
      </c>
      <c r="D117" s="93">
        <f t="shared" ref="D117:F122" si="36">IF(D97&lt;0,D97*-1,0)</f>
        <v>97.1</v>
      </c>
      <c r="E117" s="93">
        <f t="shared" si="36"/>
        <v>87.2</v>
      </c>
      <c r="F117" s="93">
        <f t="shared" si="36"/>
        <v>93.7</v>
      </c>
      <c r="G117" s="93">
        <f t="shared" ref="G117:AA122" si="37">IF(G97&lt;0,G97*-1,0)</f>
        <v>81</v>
      </c>
      <c r="H117" s="93">
        <f t="shared" si="37"/>
        <v>60</v>
      </c>
      <c r="I117" s="93">
        <f t="shared" si="37"/>
        <v>72.900000000000006</v>
      </c>
      <c r="J117" s="93">
        <f t="shared" si="37"/>
        <v>102</v>
      </c>
      <c r="K117" s="93">
        <f t="shared" si="37"/>
        <v>106.3</v>
      </c>
      <c r="L117" s="93">
        <f t="shared" si="37"/>
        <v>0</v>
      </c>
      <c r="M117" s="93">
        <f t="shared" si="37"/>
        <v>0</v>
      </c>
      <c r="N117" s="93">
        <f t="shared" ref="N117:P122" si="38">IF(N97&lt;0,N97*-1,0)</f>
        <v>0</v>
      </c>
      <c r="O117" s="93">
        <f t="shared" si="38"/>
        <v>0</v>
      </c>
      <c r="P117" s="93">
        <f t="shared" si="38"/>
        <v>0</v>
      </c>
      <c r="Q117" s="93">
        <f t="shared" si="37"/>
        <v>0</v>
      </c>
      <c r="R117" s="93">
        <f t="shared" ref="R117:R122" si="39">IF(R97&lt;0,R97*-1,0)</f>
        <v>0</v>
      </c>
      <c r="S117" s="93">
        <f t="shared" si="37"/>
        <v>0</v>
      </c>
      <c r="T117" s="93">
        <f t="shared" si="37"/>
        <v>0</v>
      </c>
      <c r="U117" s="93">
        <f t="shared" si="37"/>
        <v>0</v>
      </c>
      <c r="V117" s="93">
        <f t="shared" si="37"/>
        <v>0</v>
      </c>
      <c r="W117" s="93">
        <f t="shared" si="37"/>
        <v>0</v>
      </c>
      <c r="X117" s="93">
        <f t="shared" si="37"/>
        <v>112.5</v>
      </c>
      <c r="Y117" s="93">
        <f t="shared" si="37"/>
        <v>48</v>
      </c>
      <c r="Z117" s="93">
        <f t="shared" si="37"/>
        <v>48</v>
      </c>
      <c r="AA117" s="93">
        <f t="shared" si="37"/>
        <v>103.1</v>
      </c>
      <c r="AB117" s="93">
        <f t="shared" ref="AB117:AF122" si="40">IF(AB97&lt;0,AB97*-1,0)</f>
        <v>95.1</v>
      </c>
      <c r="AC117" s="93">
        <f t="shared" si="40"/>
        <v>95.1</v>
      </c>
      <c r="AD117" s="93">
        <f t="shared" si="40"/>
        <v>107</v>
      </c>
      <c r="AE117" s="93">
        <f t="shared" si="40"/>
        <v>115.1</v>
      </c>
      <c r="AF117" s="93">
        <f t="shared" si="40"/>
        <v>110.7</v>
      </c>
      <c r="AG117" s="61"/>
      <c r="AH117" s="46">
        <f t="shared" si="21"/>
        <v>115.1</v>
      </c>
      <c r="AI117" s="47">
        <f t="shared" si="22"/>
        <v>0</v>
      </c>
      <c r="BG117" s="82">
        <v>-110.7</v>
      </c>
      <c r="BH117" s="82">
        <v>35.1</v>
      </c>
      <c r="BI117" s="82">
        <v>23.8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5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7"/>
        <v>0</v>
      </c>
      <c r="H118" s="93">
        <f t="shared" si="37"/>
        <v>0</v>
      </c>
      <c r="I118" s="93">
        <f t="shared" si="37"/>
        <v>0</v>
      </c>
      <c r="J118" s="93">
        <f t="shared" si="37"/>
        <v>0</v>
      </c>
      <c r="K118" s="93">
        <f t="shared" si="37"/>
        <v>0</v>
      </c>
      <c r="L118" s="93">
        <f t="shared" si="37"/>
        <v>0</v>
      </c>
      <c r="M118" s="93">
        <f t="shared" si="37"/>
        <v>0</v>
      </c>
      <c r="N118" s="93">
        <f t="shared" si="38"/>
        <v>0</v>
      </c>
      <c r="O118" s="93">
        <f t="shared" si="38"/>
        <v>0</v>
      </c>
      <c r="P118" s="93">
        <f t="shared" si="38"/>
        <v>0</v>
      </c>
      <c r="Q118" s="93">
        <f t="shared" si="37"/>
        <v>0</v>
      </c>
      <c r="R118" s="93">
        <f t="shared" si="39"/>
        <v>0</v>
      </c>
      <c r="S118" s="93">
        <f t="shared" si="37"/>
        <v>0</v>
      </c>
      <c r="T118" s="93">
        <f t="shared" si="37"/>
        <v>0</v>
      </c>
      <c r="U118" s="93">
        <f t="shared" si="37"/>
        <v>0</v>
      </c>
      <c r="V118" s="93">
        <f t="shared" si="37"/>
        <v>0</v>
      </c>
      <c r="W118" s="93">
        <f t="shared" si="37"/>
        <v>0</v>
      </c>
      <c r="X118" s="93">
        <f t="shared" si="37"/>
        <v>0</v>
      </c>
      <c r="Y118" s="93">
        <f t="shared" si="37"/>
        <v>0</v>
      </c>
      <c r="Z118" s="93">
        <f t="shared" si="37"/>
        <v>0</v>
      </c>
      <c r="AA118" s="93">
        <f t="shared" si="37"/>
        <v>0</v>
      </c>
      <c r="AB118" s="93">
        <f t="shared" si="40"/>
        <v>0</v>
      </c>
      <c r="AC118" s="93">
        <f t="shared" si="40"/>
        <v>0</v>
      </c>
      <c r="AD118" s="93">
        <f t="shared" si="40"/>
        <v>0</v>
      </c>
      <c r="AE118" s="93">
        <f t="shared" si="40"/>
        <v>0</v>
      </c>
      <c r="AF118" s="93">
        <f t="shared" si="40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-105.6</v>
      </c>
      <c r="BH118" s="82">
        <v>0</v>
      </c>
      <c r="BI118" s="82">
        <v>23.7</v>
      </c>
      <c r="BJ118" s="82">
        <v>20.7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5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7"/>
        <v>0</v>
      </c>
      <c r="H119" s="93">
        <f t="shared" si="37"/>
        <v>0</v>
      </c>
      <c r="I119" s="93">
        <f t="shared" si="37"/>
        <v>0</v>
      </c>
      <c r="J119" s="93">
        <f t="shared" si="37"/>
        <v>0</v>
      </c>
      <c r="K119" s="93">
        <f t="shared" si="37"/>
        <v>0</v>
      </c>
      <c r="L119" s="93">
        <f t="shared" si="37"/>
        <v>0</v>
      </c>
      <c r="M119" s="93">
        <f t="shared" si="37"/>
        <v>0</v>
      </c>
      <c r="N119" s="93">
        <f t="shared" si="38"/>
        <v>0</v>
      </c>
      <c r="O119" s="93">
        <f t="shared" si="38"/>
        <v>0</v>
      </c>
      <c r="P119" s="93">
        <f t="shared" si="38"/>
        <v>0</v>
      </c>
      <c r="Q119" s="93">
        <f t="shared" si="37"/>
        <v>0</v>
      </c>
      <c r="R119" s="93">
        <f t="shared" si="39"/>
        <v>0</v>
      </c>
      <c r="S119" s="93">
        <f t="shared" si="37"/>
        <v>0</v>
      </c>
      <c r="T119" s="93">
        <f t="shared" si="37"/>
        <v>0</v>
      </c>
      <c r="U119" s="93">
        <f t="shared" si="37"/>
        <v>0</v>
      </c>
      <c r="V119" s="93">
        <f t="shared" si="37"/>
        <v>0</v>
      </c>
      <c r="W119" s="93">
        <f t="shared" si="37"/>
        <v>0</v>
      </c>
      <c r="X119" s="93">
        <f t="shared" si="37"/>
        <v>0</v>
      </c>
      <c r="Y119" s="93">
        <f t="shared" si="37"/>
        <v>0</v>
      </c>
      <c r="Z119" s="93">
        <f t="shared" si="37"/>
        <v>0</v>
      </c>
      <c r="AA119" s="93">
        <f t="shared" si="37"/>
        <v>0</v>
      </c>
      <c r="AB119" s="93">
        <f t="shared" si="40"/>
        <v>0</v>
      </c>
      <c r="AC119" s="93">
        <f t="shared" si="40"/>
        <v>0</v>
      </c>
      <c r="AD119" s="93">
        <f t="shared" si="40"/>
        <v>0</v>
      </c>
      <c r="AE119" s="93">
        <f t="shared" si="40"/>
        <v>0</v>
      </c>
      <c r="AF119" s="93">
        <f t="shared" si="40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5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7"/>
        <v>0</v>
      </c>
      <c r="H120" s="93">
        <f t="shared" si="37"/>
        <v>0</v>
      </c>
      <c r="I120" s="93">
        <f t="shared" si="37"/>
        <v>0</v>
      </c>
      <c r="J120" s="93">
        <f t="shared" si="37"/>
        <v>0</v>
      </c>
      <c r="K120" s="93">
        <f t="shared" si="37"/>
        <v>0</v>
      </c>
      <c r="L120" s="93">
        <f t="shared" si="37"/>
        <v>0</v>
      </c>
      <c r="M120" s="93">
        <f t="shared" si="37"/>
        <v>0</v>
      </c>
      <c r="N120" s="93">
        <f t="shared" si="38"/>
        <v>0</v>
      </c>
      <c r="O120" s="93">
        <f t="shared" si="38"/>
        <v>0</v>
      </c>
      <c r="P120" s="93">
        <f t="shared" si="38"/>
        <v>0</v>
      </c>
      <c r="Q120" s="93">
        <f t="shared" si="37"/>
        <v>0</v>
      </c>
      <c r="R120" s="93">
        <f t="shared" si="39"/>
        <v>0</v>
      </c>
      <c r="S120" s="93">
        <f t="shared" si="37"/>
        <v>0</v>
      </c>
      <c r="T120" s="93">
        <f t="shared" si="37"/>
        <v>0</v>
      </c>
      <c r="U120" s="93">
        <f t="shared" si="37"/>
        <v>0</v>
      </c>
      <c r="V120" s="93">
        <f t="shared" si="37"/>
        <v>0</v>
      </c>
      <c r="W120" s="93">
        <f t="shared" si="37"/>
        <v>0</v>
      </c>
      <c r="X120" s="93">
        <f t="shared" si="37"/>
        <v>0</v>
      </c>
      <c r="Y120" s="93">
        <f t="shared" si="37"/>
        <v>0</v>
      </c>
      <c r="Z120" s="93">
        <f t="shared" si="37"/>
        <v>0</v>
      </c>
      <c r="AA120" s="93">
        <f t="shared" si="37"/>
        <v>0</v>
      </c>
      <c r="AB120" s="93">
        <f t="shared" si="40"/>
        <v>0</v>
      </c>
      <c r="AC120" s="93">
        <f t="shared" si="40"/>
        <v>0</v>
      </c>
      <c r="AD120" s="93">
        <f t="shared" si="40"/>
        <v>0</v>
      </c>
      <c r="AE120" s="93">
        <f t="shared" si="40"/>
        <v>0</v>
      </c>
      <c r="AF120" s="93">
        <f t="shared" si="40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5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7"/>
        <v>0</v>
      </c>
      <c r="H121" s="93">
        <f t="shared" si="37"/>
        <v>0</v>
      </c>
      <c r="I121" s="93">
        <f t="shared" si="37"/>
        <v>0</v>
      </c>
      <c r="J121" s="93">
        <f t="shared" si="37"/>
        <v>0</v>
      </c>
      <c r="K121" s="93">
        <f t="shared" si="37"/>
        <v>0</v>
      </c>
      <c r="L121" s="93">
        <f t="shared" si="37"/>
        <v>0</v>
      </c>
      <c r="M121" s="93">
        <f t="shared" si="37"/>
        <v>0</v>
      </c>
      <c r="N121" s="93">
        <f t="shared" si="38"/>
        <v>0</v>
      </c>
      <c r="O121" s="93">
        <f t="shared" si="38"/>
        <v>0</v>
      </c>
      <c r="P121" s="93">
        <f t="shared" si="38"/>
        <v>0</v>
      </c>
      <c r="Q121" s="93">
        <f t="shared" si="37"/>
        <v>0</v>
      </c>
      <c r="R121" s="93">
        <f t="shared" si="39"/>
        <v>0</v>
      </c>
      <c r="S121" s="93">
        <f t="shared" si="37"/>
        <v>0</v>
      </c>
      <c r="T121" s="93">
        <f t="shared" si="37"/>
        <v>0</v>
      </c>
      <c r="U121" s="93">
        <f t="shared" si="37"/>
        <v>0</v>
      </c>
      <c r="V121" s="93">
        <f t="shared" si="37"/>
        <v>0</v>
      </c>
      <c r="W121" s="93">
        <f t="shared" si="37"/>
        <v>0</v>
      </c>
      <c r="X121" s="93">
        <f t="shared" si="37"/>
        <v>0</v>
      </c>
      <c r="Y121" s="93">
        <f t="shared" si="37"/>
        <v>0</v>
      </c>
      <c r="Z121" s="93">
        <f t="shared" si="37"/>
        <v>0</v>
      </c>
      <c r="AA121" s="93">
        <f t="shared" si="37"/>
        <v>0</v>
      </c>
      <c r="AB121" s="93">
        <f t="shared" si="40"/>
        <v>0</v>
      </c>
      <c r="AC121" s="93">
        <f t="shared" si="40"/>
        <v>0</v>
      </c>
      <c r="AD121" s="93">
        <f t="shared" si="40"/>
        <v>0</v>
      </c>
      <c r="AE121" s="93">
        <f t="shared" si="40"/>
        <v>0</v>
      </c>
      <c r="AF121" s="93">
        <f t="shared" si="40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5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7"/>
        <v>0</v>
      </c>
      <c r="H122" s="93">
        <f t="shared" si="37"/>
        <v>0</v>
      </c>
      <c r="I122" s="93">
        <f t="shared" si="37"/>
        <v>0</v>
      </c>
      <c r="J122" s="93">
        <f t="shared" si="37"/>
        <v>0</v>
      </c>
      <c r="K122" s="93">
        <f t="shared" si="37"/>
        <v>0</v>
      </c>
      <c r="L122" s="93">
        <f t="shared" si="37"/>
        <v>0</v>
      </c>
      <c r="M122" s="93">
        <f t="shared" si="37"/>
        <v>0</v>
      </c>
      <c r="N122" s="93">
        <f t="shared" si="38"/>
        <v>0</v>
      </c>
      <c r="O122" s="93">
        <f t="shared" si="38"/>
        <v>0</v>
      </c>
      <c r="P122" s="93">
        <f t="shared" si="38"/>
        <v>0</v>
      </c>
      <c r="Q122" s="93">
        <f t="shared" si="37"/>
        <v>0</v>
      </c>
      <c r="R122" s="93">
        <f t="shared" si="39"/>
        <v>0</v>
      </c>
      <c r="S122" s="93">
        <f t="shared" si="37"/>
        <v>0</v>
      </c>
      <c r="T122" s="93">
        <f t="shared" si="37"/>
        <v>0</v>
      </c>
      <c r="U122" s="93">
        <f t="shared" si="37"/>
        <v>0</v>
      </c>
      <c r="V122" s="93">
        <f t="shared" si="37"/>
        <v>0</v>
      </c>
      <c r="W122" s="93">
        <f t="shared" si="37"/>
        <v>0</v>
      </c>
      <c r="X122" s="93">
        <f t="shared" si="37"/>
        <v>0</v>
      </c>
      <c r="Y122" s="93">
        <f t="shared" si="37"/>
        <v>0</v>
      </c>
      <c r="Z122" s="93">
        <f t="shared" si="37"/>
        <v>0</v>
      </c>
      <c r="AA122" s="93">
        <f t="shared" si="37"/>
        <v>0</v>
      </c>
      <c r="AB122" s="93">
        <f t="shared" si="40"/>
        <v>0</v>
      </c>
      <c r="AC122" s="93">
        <f t="shared" si="40"/>
        <v>0</v>
      </c>
      <c r="AD122" s="93">
        <f t="shared" si="40"/>
        <v>0</v>
      </c>
      <c r="AE122" s="93">
        <f t="shared" si="40"/>
        <v>0</v>
      </c>
      <c r="AF122" s="93">
        <f t="shared" si="40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>SUM(B117:B122)</f>
        <v>105.6</v>
      </c>
      <c r="C123" s="70">
        <f>SUM(C117:C122)</f>
        <v>94.7</v>
      </c>
      <c r="D123" s="70">
        <f>SUM(D117:D122)</f>
        <v>97.1</v>
      </c>
      <c r="E123" s="70">
        <f>SUM(E117:E122)</f>
        <v>87.2</v>
      </c>
      <c r="F123" s="70">
        <f>SUM(F117:F122)</f>
        <v>93.7</v>
      </c>
      <c r="G123" s="70">
        <f t="shared" ref="G123:AA123" si="41">SUM(G117:G122)</f>
        <v>81</v>
      </c>
      <c r="H123" s="70">
        <f t="shared" si="41"/>
        <v>60</v>
      </c>
      <c r="I123" s="70">
        <f t="shared" si="41"/>
        <v>72.900000000000006</v>
      </c>
      <c r="J123" s="70">
        <f t="shared" si="41"/>
        <v>102</v>
      </c>
      <c r="K123" s="70">
        <f t="shared" si="41"/>
        <v>106.3</v>
      </c>
      <c r="L123" s="70">
        <f t="shared" si="41"/>
        <v>0</v>
      </c>
      <c r="M123" s="70">
        <f t="shared" si="41"/>
        <v>0</v>
      </c>
      <c r="N123" s="70">
        <f>SUM(N117:N122)</f>
        <v>0</v>
      </c>
      <c r="O123" s="70">
        <f>SUM(O117:O122)</f>
        <v>0</v>
      </c>
      <c r="P123" s="70">
        <f>SUM(P117:P122)</f>
        <v>0</v>
      </c>
      <c r="Q123" s="70">
        <f t="shared" si="41"/>
        <v>0</v>
      </c>
      <c r="R123" s="70">
        <f>SUM(R117:R122)</f>
        <v>0</v>
      </c>
      <c r="S123" s="70">
        <f t="shared" si="41"/>
        <v>0</v>
      </c>
      <c r="T123" s="70">
        <f t="shared" si="41"/>
        <v>0</v>
      </c>
      <c r="U123" s="70">
        <f t="shared" si="41"/>
        <v>0</v>
      </c>
      <c r="V123" s="70">
        <f t="shared" si="41"/>
        <v>0</v>
      </c>
      <c r="W123" s="70">
        <f t="shared" si="41"/>
        <v>0</v>
      </c>
      <c r="X123" s="70">
        <f t="shared" si="41"/>
        <v>112.5</v>
      </c>
      <c r="Y123" s="70">
        <f t="shared" si="41"/>
        <v>48</v>
      </c>
      <c r="Z123" s="70">
        <f t="shared" si="41"/>
        <v>48</v>
      </c>
      <c r="AA123" s="70">
        <f t="shared" si="41"/>
        <v>103.1</v>
      </c>
      <c r="AB123" s="70">
        <f>SUM(AB117:AB122)</f>
        <v>95.1</v>
      </c>
      <c r="AC123" s="70">
        <f>SUM(AC117:AC122)</f>
        <v>95.1</v>
      </c>
      <c r="AD123" s="70">
        <f>SUM(AD117:AD122)</f>
        <v>107</v>
      </c>
      <c r="AE123" s="70">
        <f>SUM(AE117:AE122)</f>
        <v>115.1</v>
      </c>
      <c r="AF123" s="70">
        <f>SUM(AF117:AF122)</f>
        <v>110.7</v>
      </c>
      <c r="AG123" s="104"/>
      <c r="AH123" s="46">
        <f t="shared" si="21"/>
        <v>115.1</v>
      </c>
      <c r="AI123" s="47">
        <f t="shared" si="22"/>
        <v>0</v>
      </c>
      <c r="AJ123" s="105">
        <f t="array" ref="AJ123">MIN(IF(B123:AF123&lt;&gt;0,B123:AF123))</f>
        <v>48</v>
      </c>
    </row>
    <row r="124" spans="1:64" ht="15.75" thickBot="1">
      <c r="A124" s="87" t="s">
        <v>146</v>
      </c>
      <c r="B124" s="70">
        <f>B108-B123</f>
        <v>-42</v>
      </c>
      <c r="C124" s="70">
        <f>C108-C123</f>
        <v>-44.5</v>
      </c>
      <c r="D124" s="70">
        <f>D108-D123</f>
        <v>-49.899999999999991</v>
      </c>
      <c r="E124" s="70">
        <f>E108-E123</f>
        <v>-27.600000000000009</v>
      </c>
      <c r="F124" s="70">
        <f>F108-F123</f>
        <v>-38.800000000000004</v>
      </c>
      <c r="G124" s="70">
        <f t="shared" ref="G124:AA124" si="42">G108-G123</f>
        <v>-33.5</v>
      </c>
      <c r="H124" s="70">
        <f t="shared" si="42"/>
        <v>-12.900000000000006</v>
      </c>
      <c r="I124" s="70">
        <f t="shared" si="42"/>
        <v>-13.700000000000003</v>
      </c>
      <c r="J124" s="70">
        <f t="shared" si="42"/>
        <v>-39.700000000000003</v>
      </c>
      <c r="K124" s="70">
        <f t="shared" si="42"/>
        <v>-56</v>
      </c>
      <c r="L124" s="70">
        <f t="shared" si="42"/>
        <v>211.70000000000002</v>
      </c>
      <c r="M124" s="70">
        <f t="shared" si="42"/>
        <v>436.5</v>
      </c>
      <c r="N124" s="70">
        <f>N108-N123</f>
        <v>483.2</v>
      </c>
      <c r="O124" s="70">
        <f>O108-O123</f>
        <v>551</v>
      </c>
      <c r="P124" s="70">
        <f>P108-P123</f>
        <v>618.4</v>
      </c>
      <c r="Q124" s="70">
        <f t="shared" si="42"/>
        <v>641</v>
      </c>
      <c r="R124" s="70">
        <f>R108-R123</f>
        <v>470.9</v>
      </c>
      <c r="S124" s="70">
        <f t="shared" si="42"/>
        <v>552.70000000000005</v>
      </c>
      <c r="T124" s="70">
        <f t="shared" si="42"/>
        <v>545.4</v>
      </c>
      <c r="U124" s="70">
        <f t="shared" si="42"/>
        <v>486.8</v>
      </c>
      <c r="V124" s="70">
        <f t="shared" si="42"/>
        <v>433.3</v>
      </c>
      <c r="W124" s="70">
        <f t="shared" si="42"/>
        <v>258.10000000000002</v>
      </c>
      <c r="X124" s="70">
        <f t="shared" si="42"/>
        <v>20.800000000000011</v>
      </c>
      <c r="Y124" s="70">
        <f t="shared" si="42"/>
        <v>32</v>
      </c>
      <c r="Z124" s="70">
        <f t="shared" si="42"/>
        <v>25.300000000000011</v>
      </c>
      <c r="AA124" s="70">
        <f t="shared" si="42"/>
        <v>-26.900000000000006</v>
      </c>
      <c r="AB124" s="70">
        <f>AB108-AB123</f>
        <v>-23.400000000000006</v>
      </c>
      <c r="AC124" s="70">
        <f>AC108-AC123</f>
        <v>-23.400000000000006</v>
      </c>
      <c r="AD124" s="70">
        <f>AD108-AD123</f>
        <v>-34.099999999999994</v>
      </c>
      <c r="AE124" s="70">
        <f>AE108-AE123</f>
        <v>-23.199999999999989</v>
      </c>
      <c r="AF124" s="70">
        <f>AF108-AF123</f>
        <v>-19</v>
      </c>
      <c r="AG124" s="104"/>
      <c r="AH124" s="46">
        <f t="shared" si="21"/>
        <v>641</v>
      </c>
      <c r="AI124" s="47">
        <f t="shared" si="22"/>
        <v>-56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>
        <v>49.91</v>
      </c>
      <c r="C126" s="117">
        <v>49.968000000000004</v>
      </c>
      <c r="D126" s="117">
        <v>50.027999999999999</v>
      </c>
      <c r="E126" s="117">
        <v>50.046999999999997</v>
      </c>
      <c r="F126" s="117">
        <v>50.067999999999998</v>
      </c>
      <c r="G126" s="117">
        <v>50.021000000000001</v>
      </c>
      <c r="H126" s="117">
        <v>49.927999999999997</v>
      </c>
      <c r="I126" s="117">
        <v>49.93</v>
      </c>
      <c r="J126" s="117">
        <v>49.968000000000004</v>
      </c>
      <c r="K126" s="117">
        <v>50.012999999999998</v>
      </c>
      <c r="L126" s="117">
        <v>49.988</v>
      </c>
      <c r="M126" s="117">
        <v>50.030999999999999</v>
      </c>
      <c r="N126" s="117">
        <v>49.872</v>
      </c>
      <c r="O126" s="117">
        <v>49.98</v>
      </c>
      <c r="P126" s="117">
        <v>49.98</v>
      </c>
      <c r="Q126" s="117">
        <v>50.036999999999999</v>
      </c>
      <c r="R126" s="117">
        <v>50.036999999999999</v>
      </c>
      <c r="S126" s="117">
        <v>50.124000000000002</v>
      </c>
      <c r="T126" s="117">
        <v>50.03</v>
      </c>
      <c r="U126" s="117">
        <v>50.03</v>
      </c>
      <c r="V126" s="117">
        <v>50.03</v>
      </c>
      <c r="W126" s="117">
        <v>49.832999999999998</v>
      </c>
      <c r="X126" s="117">
        <v>49.832999999999998</v>
      </c>
      <c r="Y126" s="117">
        <v>50.01</v>
      </c>
      <c r="Z126" s="117">
        <v>49.747</v>
      </c>
      <c r="AA126" s="117">
        <v>49.747</v>
      </c>
      <c r="AB126" s="117">
        <v>50.009</v>
      </c>
      <c r="AC126" s="117">
        <v>50.009</v>
      </c>
      <c r="AD126" s="117">
        <v>49.98</v>
      </c>
      <c r="AE126" s="117">
        <v>50.03</v>
      </c>
      <c r="AF126" s="117">
        <v>49.8</v>
      </c>
      <c r="AG126" s="118"/>
      <c r="AH126" s="46">
        <f t="shared" si="21"/>
        <v>50.124000000000002</v>
      </c>
      <c r="AI126" s="47">
        <f t="shared" si="22"/>
        <v>49.747</v>
      </c>
    </row>
    <row r="127" spans="1:64">
      <c r="A127" s="119" t="s">
        <v>149</v>
      </c>
      <c r="B127" s="43">
        <v>133</v>
      </c>
      <c r="C127" s="43">
        <v>133.6</v>
      </c>
      <c r="D127" s="43">
        <v>133.6</v>
      </c>
      <c r="E127" s="43">
        <v>135.1</v>
      </c>
      <c r="F127" s="43">
        <v>135.1</v>
      </c>
      <c r="G127" s="43">
        <v>131.80000000000001</v>
      </c>
      <c r="H127" s="43">
        <v>133.1</v>
      </c>
      <c r="I127" s="43">
        <v>133.6</v>
      </c>
      <c r="J127" s="43">
        <v>130.69999999999999</v>
      </c>
      <c r="K127" s="43">
        <v>132.4</v>
      </c>
      <c r="L127" s="43">
        <v>129.4</v>
      </c>
      <c r="M127" s="43">
        <v>132.1</v>
      </c>
      <c r="N127" s="43">
        <v>132.1</v>
      </c>
      <c r="O127" s="43">
        <v>130.69999999999999</v>
      </c>
      <c r="P127" s="43">
        <v>130.69999999999999</v>
      </c>
      <c r="Q127" s="43">
        <v>130.4</v>
      </c>
      <c r="R127" s="43">
        <v>130.4</v>
      </c>
      <c r="S127" s="43">
        <v>130.1</v>
      </c>
      <c r="T127" s="43">
        <v>130.4</v>
      </c>
      <c r="U127" s="43">
        <v>130.4</v>
      </c>
      <c r="V127" s="43">
        <v>130.4</v>
      </c>
      <c r="W127" s="43">
        <v>132.9</v>
      </c>
      <c r="X127" s="43">
        <v>132.9</v>
      </c>
      <c r="Y127" s="43">
        <v>132.69999999999999</v>
      </c>
      <c r="Z127" s="43">
        <v>133.80000000000001</v>
      </c>
      <c r="AA127" s="43">
        <v>133.80000000000001</v>
      </c>
      <c r="AB127" s="43">
        <v>130.6</v>
      </c>
      <c r="AC127" s="43">
        <v>130.6</v>
      </c>
      <c r="AD127" s="43">
        <v>129.19999999999999</v>
      </c>
      <c r="AE127" s="43">
        <v>130.30000000000001</v>
      </c>
      <c r="AF127" s="43">
        <v>130.1</v>
      </c>
      <c r="AG127" s="120"/>
      <c r="AH127" s="46">
        <f t="shared" si="21"/>
        <v>135.1</v>
      </c>
      <c r="AI127" s="47">
        <f t="shared" si="22"/>
        <v>129.19999999999999</v>
      </c>
    </row>
    <row r="128" spans="1:64">
      <c r="A128" s="119" t="s">
        <v>150</v>
      </c>
      <c r="B128" s="43">
        <v>131.9</v>
      </c>
      <c r="C128" s="43">
        <v>131.1</v>
      </c>
      <c r="D128" s="43">
        <v>131.1</v>
      </c>
      <c r="E128" s="43">
        <v>131.69999999999999</v>
      </c>
      <c r="F128" s="43">
        <v>131.69999999999999</v>
      </c>
      <c r="G128" s="43">
        <v>130.6</v>
      </c>
      <c r="H128" s="43">
        <v>131.9</v>
      </c>
      <c r="I128" s="43">
        <v>133</v>
      </c>
      <c r="J128" s="43">
        <v>130.9</v>
      </c>
      <c r="K128" s="43">
        <v>131.69999999999999</v>
      </c>
      <c r="L128" s="43">
        <v>129.9</v>
      </c>
      <c r="M128" s="43">
        <v>130.80000000000001</v>
      </c>
      <c r="N128" s="43">
        <v>130.80000000000001</v>
      </c>
      <c r="O128" s="43">
        <v>129</v>
      </c>
      <c r="P128" s="43">
        <v>129</v>
      </c>
      <c r="Q128" s="43">
        <v>128.80000000000001</v>
      </c>
      <c r="R128" s="43">
        <v>128.80000000000001</v>
      </c>
      <c r="S128" s="43">
        <v>128.30000000000001</v>
      </c>
      <c r="T128" s="43">
        <v>129.6</v>
      </c>
      <c r="U128" s="43">
        <v>129.6</v>
      </c>
      <c r="V128" s="43">
        <v>129.6</v>
      </c>
      <c r="W128" s="43">
        <v>132.30000000000001</v>
      </c>
      <c r="X128" s="43">
        <v>132.30000000000001</v>
      </c>
      <c r="Y128" s="43">
        <v>131.9</v>
      </c>
      <c r="Z128" s="43">
        <v>132.9</v>
      </c>
      <c r="AA128" s="43">
        <v>132.9</v>
      </c>
      <c r="AB128" s="43">
        <v>132.5</v>
      </c>
      <c r="AC128" s="43">
        <v>132.5</v>
      </c>
      <c r="AD128" s="43">
        <v>130</v>
      </c>
      <c r="AE128" s="43">
        <v>128.9</v>
      </c>
      <c r="AF128" s="43">
        <v>130</v>
      </c>
      <c r="AG128" s="120"/>
      <c r="AH128" s="46">
        <f t="shared" si="21"/>
        <v>133</v>
      </c>
      <c r="AI128" s="47">
        <f t="shared" si="22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>
        <v>133.80000000000001</v>
      </c>
      <c r="C130" s="43">
        <v>134.19999999999999</v>
      </c>
      <c r="D130" s="43">
        <v>134.19999999999999</v>
      </c>
      <c r="E130" s="43">
        <v>135.5</v>
      </c>
      <c r="F130" s="43">
        <v>135.5</v>
      </c>
      <c r="G130" s="43">
        <v>136.19999999999999</v>
      </c>
      <c r="H130" s="43">
        <v>137</v>
      </c>
      <c r="I130" s="43">
        <v>135.9</v>
      </c>
      <c r="J130" s="43">
        <v>134</v>
      </c>
      <c r="K130" s="43">
        <v>133.1</v>
      </c>
      <c r="L130" s="43">
        <v>134.69999999999999</v>
      </c>
      <c r="M130" s="43">
        <v>132.80000000000001</v>
      </c>
      <c r="N130" s="43">
        <v>132.80000000000001</v>
      </c>
      <c r="O130" s="43">
        <v>132.80000000000001</v>
      </c>
      <c r="P130" s="43">
        <v>132.80000000000001</v>
      </c>
      <c r="Q130" s="43">
        <v>133.80000000000001</v>
      </c>
      <c r="R130" s="43">
        <v>133.80000000000001</v>
      </c>
      <c r="S130" s="43">
        <v>135.4</v>
      </c>
      <c r="T130" s="43">
        <v>134.6</v>
      </c>
      <c r="U130" s="43">
        <v>134.6</v>
      </c>
      <c r="V130" s="43">
        <v>134.6</v>
      </c>
      <c r="W130" s="43">
        <v>134.30000000000001</v>
      </c>
      <c r="X130" s="43">
        <v>134.30000000000001</v>
      </c>
      <c r="Y130" s="43">
        <v>133.30000000000001</v>
      </c>
      <c r="Z130" s="43">
        <v>134.5</v>
      </c>
      <c r="AA130" s="43">
        <v>134.5</v>
      </c>
      <c r="AB130" s="43">
        <v>135</v>
      </c>
      <c r="AC130" s="43">
        <v>135</v>
      </c>
      <c r="AD130" s="43">
        <v>135.30000000000001</v>
      </c>
      <c r="AE130" s="43">
        <v>136.30000000000001</v>
      </c>
      <c r="AF130" s="43">
        <v>135</v>
      </c>
      <c r="AG130" s="120"/>
      <c r="AH130" s="46">
        <f t="shared" si="21"/>
        <v>137</v>
      </c>
      <c r="AI130" s="47">
        <f t="shared" si="22"/>
        <v>132.80000000000001</v>
      </c>
    </row>
    <row r="131" spans="1:35">
      <c r="A131" s="121" t="s">
        <v>153</v>
      </c>
      <c r="B131" s="122">
        <v>133.9</v>
      </c>
      <c r="C131" s="122">
        <v>132.4</v>
      </c>
      <c r="D131" s="122">
        <v>132.4</v>
      </c>
      <c r="E131" s="122">
        <v>134.80000000000001</v>
      </c>
      <c r="F131" s="122">
        <v>134.80000000000001</v>
      </c>
      <c r="G131" s="122">
        <v>135.4</v>
      </c>
      <c r="H131" s="122">
        <v>136.19999999999999</v>
      </c>
      <c r="I131" s="122">
        <v>132.80000000000001</v>
      </c>
      <c r="J131" s="122">
        <v>132.9</v>
      </c>
      <c r="K131" s="122">
        <v>130.9</v>
      </c>
      <c r="L131" s="122">
        <v>134.30000000000001</v>
      </c>
      <c r="M131" s="122">
        <v>132.5</v>
      </c>
      <c r="N131" s="122">
        <v>132.5</v>
      </c>
      <c r="O131" s="122">
        <v>132.1</v>
      </c>
      <c r="P131" s="122">
        <v>132.1</v>
      </c>
      <c r="Q131" s="122">
        <v>132.19999999999999</v>
      </c>
      <c r="R131" s="122">
        <v>132.19999999999999</v>
      </c>
      <c r="S131" s="122">
        <v>135</v>
      </c>
      <c r="T131" s="122">
        <v>133.80000000000001</v>
      </c>
      <c r="U131" s="122">
        <v>133.80000000000001</v>
      </c>
      <c r="V131" s="122">
        <v>133.80000000000001</v>
      </c>
      <c r="W131" s="122">
        <v>134.85</v>
      </c>
      <c r="X131" s="122">
        <v>134.85</v>
      </c>
      <c r="Y131" s="122">
        <v>132.80000000000001</v>
      </c>
      <c r="Z131" s="122">
        <v>133.69999999999999</v>
      </c>
      <c r="AA131" s="122">
        <v>133.69999999999999</v>
      </c>
      <c r="AB131" s="122">
        <v>134.19999999999999</v>
      </c>
      <c r="AC131" s="122">
        <v>134.19999999999999</v>
      </c>
      <c r="AD131" s="122">
        <v>133.30000000000001</v>
      </c>
      <c r="AE131" s="122">
        <v>134.30000000000001</v>
      </c>
      <c r="AF131" s="122">
        <v>132.69999999999999</v>
      </c>
      <c r="AG131" s="123"/>
      <c r="AH131" s="46">
        <f t="shared" si="21"/>
        <v>136.19999999999999</v>
      </c>
      <c r="AI131" s="47">
        <f t="shared" si="22"/>
        <v>130.9</v>
      </c>
    </row>
    <row r="132" spans="1:35">
      <c r="A132" s="119" t="s">
        <v>154</v>
      </c>
      <c r="B132" s="43">
        <v>127</v>
      </c>
      <c r="C132" s="43">
        <v>125.2</v>
      </c>
      <c r="D132" s="43">
        <v>125.2</v>
      </c>
      <c r="E132" s="43">
        <v>127</v>
      </c>
      <c r="F132" s="43">
        <v>127</v>
      </c>
      <c r="G132" s="43">
        <v>130.1</v>
      </c>
      <c r="H132" s="43">
        <v>131.69999999999999</v>
      </c>
      <c r="I132" s="43">
        <v>126.7</v>
      </c>
      <c r="J132" s="43">
        <v>128.9</v>
      </c>
      <c r="K132" s="43">
        <v>125.6</v>
      </c>
      <c r="L132" s="43">
        <v>127.6</v>
      </c>
      <c r="M132" s="43">
        <v>134.9</v>
      </c>
      <c r="N132" s="43">
        <v>134.9</v>
      </c>
      <c r="O132" s="43">
        <v>131.19999999999999</v>
      </c>
      <c r="P132" s="43">
        <v>131.19999999999999</v>
      </c>
      <c r="Q132" s="43">
        <v>133.4</v>
      </c>
      <c r="R132" s="43">
        <v>133.4</v>
      </c>
      <c r="S132" s="43">
        <v>131.69999999999999</v>
      </c>
      <c r="T132" s="43">
        <v>130.6</v>
      </c>
      <c r="U132" s="43">
        <v>130.6</v>
      </c>
      <c r="V132" s="43">
        <v>130.6</v>
      </c>
      <c r="W132" s="43">
        <v>128.6</v>
      </c>
      <c r="X132" s="43">
        <v>128.6</v>
      </c>
      <c r="Y132" s="43">
        <v>123.5</v>
      </c>
      <c r="Z132" s="43">
        <v>122.9</v>
      </c>
      <c r="AA132" s="43">
        <v>122.9</v>
      </c>
      <c r="AB132" s="43">
        <v>135.6</v>
      </c>
      <c r="AC132" s="43">
        <v>135.6</v>
      </c>
      <c r="AD132" s="43">
        <v>120.1</v>
      </c>
      <c r="AE132" s="43">
        <v>128.9</v>
      </c>
      <c r="AF132" s="43">
        <v>123.1</v>
      </c>
      <c r="AG132" s="120"/>
      <c r="AH132" s="46">
        <f t="shared" si="21"/>
        <v>135.6</v>
      </c>
      <c r="AI132" s="47">
        <f t="shared" si="22"/>
        <v>120.1</v>
      </c>
    </row>
    <row r="133" spans="1:35" ht="15.75" thickBot="1">
      <c r="A133" s="119" t="s">
        <v>155</v>
      </c>
      <c r="B133" s="101">
        <v>66.3</v>
      </c>
      <c r="C133" s="101">
        <v>66.3</v>
      </c>
      <c r="D133" s="101">
        <v>66.3</v>
      </c>
      <c r="E133" s="101">
        <v>66.3</v>
      </c>
      <c r="F133" s="101">
        <v>66.3</v>
      </c>
      <c r="G133" s="101">
        <v>67.900000000000006</v>
      </c>
      <c r="H133" s="101">
        <v>67.900000000000006</v>
      </c>
      <c r="I133" s="101">
        <v>67.900000000000006</v>
      </c>
      <c r="J133" s="101">
        <v>67.900000000000006</v>
      </c>
      <c r="K133" s="101">
        <v>65.3</v>
      </c>
      <c r="L133" s="101">
        <v>66.8</v>
      </c>
      <c r="M133" s="101">
        <v>66.8</v>
      </c>
      <c r="N133" s="101">
        <v>66.8</v>
      </c>
      <c r="O133" s="101">
        <v>65.3</v>
      </c>
      <c r="P133" s="101">
        <v>65.3</v>
      </c>
      <c r="Q133" s="101">
        <v>66.8</v>
      </c>
      <c r="R133" s="101">
        <v>66.8</v>
      </c>
      <c r="S133" s="101">
        <v>67.400000000000006</v>
      </c>
      <c r="T133" s="101">
        <v>67.349999999999994</v>
      </c>
      <c r="U133" s="101">
        <v>67.349999999999994</v>
      </c>
      <c r="V133" s="101">
        <v>67.349999999999994</v>
      </c>
      <c r="W133" s="101">
        <v>66.7</v>
      </c>
      <c r="X133" s="101">
        <v>66.7</v>
      </c>
      <c r="Y133" s="101">
        <v>66.7</v>
      </c>
      <c r="Z133" s="101">
        <v>66.7</v>
      </c>
      <c r="AA133" s="101">
        <v>66.7</v>
      </c>
      <c r="AB133" s="101">
        <v>66.8</v>
      </c>
      <c r="AC133" s="101">
        <v>66.8</v>
      </c>
      <c r="AD133" s="101">
        <v>66.8</v>
      </c>
      <c r="AE133" s="101">
        <v>68.3</v>
      </c>
      <c r="AF133" s="101">
        <v>66.5</v>
      </c>
      <c r="AG133" s="124"/>
      <c r="AH133" s="46">
        <f t="shared" si="21"/>
        <v>68.3</v>
      </c>
      <c r="AI133" s="47">
        <f t="shared" si="22"/>
        <v>65.3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396.4</v>
      </c>
      <c r="C135" s="114">
        <v>172.6</v>
      </c>
      <c r="D135" s="114">
        <v>162.6</v>
      </c>
      <c r="E135" s="114">
        <v>156.69999999999999</v>
      </c>
      <c r="F135" s="114">
        <v>156.69999999999999</v>
      </c>
      <c r="G135" s="114">
        <f t="shared" ref="G135:M135" si="43">SUM(G26,G32,G45:G46,G82,G84:G85,G87,G89,G137:G142,G177,G183,G189,G198,G200,G212,G219,G222:G223,G230,G232,G234,G238:G240,G242:G244,G249,G255:G256,G258:G260,G161,G166)</f>
        <v>159.13999999999999</v>
      </c>
      <c r="H135" s="114">
        <f t="shared" si="43"/>
        <v>226.14</v>
      </c>
      <c r="I135" s="114">
        <f t="shared" si="43"/>
        <v>248.53999999999996</v>
      </c>
      <c r="J135" s="114">
        <f t="shared" si="43"/>
        <v>304.64</v>
      </c>
      <c r="K135" s="114">
        <f t="shared" si="43"/>
        <v>334.84</v>
      </c>
      <c r="L135" s="114">
        <f t="shared" si="43"/>
        <v>334.14</v>
      </c>
      <c r="M135" s="114">
        <f t="shared" si="43"/>
        <v>305.94</v>
      </c>
      <c r="N135" s="114">
        <f>SUM(N26,N32,N45:N46,N82,N84:N85,N87,N89,N137:N142,N177,N183,N189,N198,N200,N212,N219,N222:N223,N230,N232,N234,N238:N240,N242:N244,N249,N255:N256,N258:N260,N161,N166)</f>
        <v>309.14</v>
      </c>
      <c r="O135" s="114">
        <f>SUM(O26,O32,O45:O46,O82,O84:O85,O87,O89,O137:O142,O177,O183,O189,O198,O200,O212,O219,O222:O223,O230,O232,O234,O238:O240,O242:O244,O249,O255:O256,O258:O260,O161,O166)</f>
        <v>335.74</v>
      </c>
      <c r="P135" s="114">
        <f>SUM(P26,P32,P45:P46,P82,P84:P85,P87,P89,P137:P142,P177,P183,P189,P198,P200,P212,P219,P222:P223,P230,P232,P234,P238:P240,P242:P244,P249,P255:P256,P258:P260,P161,P166)</f>
        <v>322.74</v>
      </c>
      <c r="Q135" s="114">
        <f>SUM(Q26,Q32,Q45:Q46,Q82,Q84:Q85,Q87,Q89,Q137:Q142,Q177,Q183,Q189,Q198,Q200,Q212,Q219,Q222:Q223,Q230,Q232,Q234,Q238:Q240,Q242:Q244,Q249,Q255:Q256,Q258:Q260,Q161,Q166)</f>
        <v>289.33999999999997</v>
      </c>
      <c r="R135" s="114">
        <f>SUM(R26,R32,R45:R46,R82,R84:R85,R87,R89,R137:R142,R177,R183,R189,R198,R200,R212,R219,R222:R223,R230,R232,R234,R238:R240,R242:R244,R249,R255:R256,R258:R260,R161,R166)</f>
        <v>289.04000000000002</v>
      </c>
      <c r="S135" s="114">
        <f t="shared" ref="S135:X135" si="44">SUM(S26,S32,S45:S46,S82,S84:S85,S87,S89,S137:S142,S177,S183,S189,S198,S200,S212,S219,S222:S223,S230,S232,S234,S238:S240,S242:S244,S249,S255:S256,S258:S260,S161,S166)</f>
        <v>341.84</v>
      </c>
      <c r="T135" s="114">
        <f t="shared" si="44"/>
        <v>316.44</v>
      </c>
      <c r="U135" s="114">
        <f t="shared" si="44"/>
        <v>312.71000000000004</v>
      </c>
      <c r="V135" s="114">
        <f t="shared" si="44"/>
        <v>312.71000000000004</v>
      </c>
      <c r="W135" s="114">
        <f t="shared" si="44"/>
        <v>358.11</v>
      </c>
      <c r="X135" s="114">
        <f t="shared" si="44"/>
        <v>365.11000000000007</v>
      </c>
      <c r="Y135" s="114">
        <f>SUM(Y23,Y30,Y51:Y52,Y82,Y84:Y85,Y87,Y89,Y137:Y142,Y170,Y176,Y182,Y191,Y193,Y205,Y212,Y215:Y216,Y223,Y225,Y227,Y231:Y233,Y235:Y237,Y242,Y248:Y249,Y251:Y253,Y261,Y266)</f>
        <v>388.07000000000005</v>
      </c>
      <c r="Z135" s="114">
        <f>SUM(Z23,Z30,Z51:Z52,Z82,Z84:Z85,Z87,Z89,Z137:Z142,Z170,Z176,Z182,Z191,Z193,Z205,Z212,Z215:Z216,Z223,Z225,Z227,Z231:Z233,Z235:Z237,Z242,Z248:Z249,Z251:Z253,Z261,Z266)</f>
        <v>416.67</v>
      </c>
      <c r="AA135" s="114">
        <f t="shared" ref="AA135:AF135" si="45">SUM(AA26,AA32,AA45:AA46,AA82,AA84:AA85,AA87,AA89,AA137:AA142,AA177,AA183,AA189,AA198,AA200,AA212,AA219,AA222:AA223,AA230,AA232,AA234,AA238:AA240,AA242:AA244,AA249,AA255:AA256,AA258:AA260,AA161,AA166)</f>
        <v>411.81</v>
      </c>
      <c r="AB135" s="114">
        <f t="shared" si="45"/>
        <v>367.04</v>
      </c>
      <c r="AC135" s="114">
        <f t="shared" si="45"/>
        <v>367.04</v>
      </c>
      <c r="AD135" s="114">
        <f t="shared" si="45"/>
        <v>367.04</v>
      </c>
      <c r="AE135" s="114">
        <f t="shared" si="45"/>
        <v>217.93999999999997</v>
      </c>
      <c r="AF135" s="114">
        <f t="shared" si="45"/>
        <v>240.93999999999997</v>
      </c>
      <c r="AG135" s="127"/>
      <c r="AH135" s="46">
        <f t="shared" si="21"/>
        <v>416.67</v>
      </c>
      <c r="AI135" s="47">
        <f t="shared" si="22"/>
        <v>156.69999999999999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>
        <v>48.3</v>
      </c>
      <c r="C137" s="132">
        <v>41.2</v>
      </c>
      <c r="D137" s="132">
        <v>34.299999999999997</v>
      </c>
      <c r="E137" s="132">
        <v>39.9</v>
      </c>
      <c r="F137" s="132">
        <v>38.200000000000003</v>
      </c>
      <c r="G137" s="133">
        <v>36.9</v>
      </c>
      <c r="H137" s="133">
        <v>32.6</v>
      </c>
      <c r="I137" s="133">
        <v>40.299999999999997</v>
      </c>
      <c r="J137" s="133">
        <v>48.4</v>
      </c>
      <c r="K137" s="133">
        <v>50.7</v>
      </c>
      <c r="L137" s="133">
        <v>51.2</v>
      </c>
      <c r="M137" s="133">
        <v>51.4</v>
      </c>
      <c r="N137" s="133">
        <v>51.4</v>
      </c>
      <c r="O137" s="133">
        <v>48.4</v>
      </c>
      <c r="P137" s="133">
        <v>48.4</v>
      </c>
      <c r="Q137" s="133">
        <v>32.700000000000003</v>
      </c>
      <c r="R137" s="133">
        <v>32.700000000000003</v>
      </c>
      <c r="S137" s="133">
        <v>38.700000000000003</v>
      </c>
      <c r="T137" s="133">
        <v>40</v>
      </c>
      <c r="U137" s="133">
        <v>40</v>
      </c>
      <c r="V137" s="133">
        <v>40</v>
      </c>
      <c r="W137" s="133">
        <v>47.3</v>
      </c>
      <c r="X137" s="133">
        <v>47.3</v>
      </c>
      <c r="Y137" s="133">
        <v>50.5</v>
      </c>
      <c r="Z137" s="133">
        <v>56.3</v>
      </c>
      <c r="AA137" s="133">
        <v>56.3</v>
      </c>
      <c r="AB137" s="133">
        <v>54.2</v>
      </c>
      <c r="AC137" s="133">
        <v>54.2</v>
      </c>
      <c r="AD137" s="133">
        <v>54.2</v>
      </c>
      <c r="AE137" s="133">
        <v>50.7</v>
      </c>
      <c r="AF137" s="133">
        <v>46.2</v>
      </c>
      <c r="AG137" s="134">
        <v>75</v>
      </c>
      <c r="AH137" s="46">
        <f t="shared" si="21"/>
        <v>56.3</v>
      </c>
      <c r="AI137" s="47">
        <f t="shared" si="22"/>
        <v>32.6</v>
      </c>
    </row>
    <row r="138" spans="1:35">
      <c r="A138" s="135" t="s">
        <v>160</v>
      </c>
      <c r="B138" s="132">
        <v>-1.5</v>
      </c>
      <c r="C138" s="132">
        <v>-11</v>
      </c>
      <c r="D138" s="132">
        <v>-20.8</v>
      </c>
      <c r="E138" s="132">
        <v>-12.8</v>
      </c>
      <c r="F138" s="132">
        <v>-11.3</v>
      </c>
      <c r="G138" s="136">
        <v>-13.9</v>
      </c>
      <c r="H138" s="136">
        <v>-18.100000000000001</v>
      </c>
      <c r="I138" s="136">
        <v>-6.9</v>
      </c>
      <c r="J138" s="136">
        <v>7.4</v>
      </c>
      <c r="K138" s="136">
        <v>9.1999999999999993</v>
      </c>
      <c r="L138" s="136">
        <v>12</v>
      </c>
      <c r="M138" s="136">
        <v>9.1999999999999993</v>
      </c>
      <c r="N138" s="136">
        <v>9.1999999999999993</v>
      </c>
      <c r="O138" s="136">
        <v>3.4</v>
      </c>
      <c r="P138" s="136">
        <v>3.4</v>
      </c>
      <c r="Q138" s="136">
        <v>-15</v>
      </c>
      <c r="R138" s="136">
        <v>-15</v>
      </c>
      <c r="S138" s="136">
        <v>-5</v>
      </c>
      <c r="T138" s="136">
        <v>-7.6</v>
      </c>
      <c r="U138" s="136">
        <v>-7.6</v>
      </c>
      <c r="V138" s="136">
        <v>-7.6</v>
      </c>
      <c r="W138" s="136">
        <v>2.2999999999999998</v>
      </c>
      <c r="X138" s="136">
        <v>2.2999999999999998</v>
      </c>
      <c r="Y138" s="136">
        <v>8.3000000000000007</v>
      </c>
      <c r="Z138" s="136">
        <v>15.4</v>
      </c>
      <c r="AA138" s="136">
        <v>15.4</v>
      </c>
      <c r="AB138" s="136">
        <v>9.1</v>
      </c>
      <c r="AC138" s="136">
        <v>9.1</v>
      </c>
      <c r="AD138" s="136">
        <v>9.1</v>
      </c>
      <c r="AE138" s="136">
        <v>11.6</v>
      </c>
      <c r="AF138" s="136">
        <v>84.2</v>
      </c>
      <c r="AG138" s="134">
        <v>240</v>
      </c>
      <c r="AH138" s="46">
        <f t="shared" si="21"/>
        <v>84.2</v>
      </c>
      <c r="AI138" s="47">
        <f t="shared" si="22"/>
        <v>-20.8</v>
      </c>
    </row>
    <row r="139" spans="1:35">
      <c r="A139" s="135" t="s">
        <v>161</v>
      </c>
      <c r="B139" s="132">
        <v>-62.4</v>
      </c>
      <c r="C139" s="132">
        <v>-66.8</v>
      </c>
      <c r="D139" s="132">
        <v>-63.5</v>
      </c>
      <c r="E139" s="132">
        <v>-69.3</v>
      </c>
      <c r="F139" s="132">
        <v>-65.099999999999994</v>
      </c>
      <c r="G139" s="136">
        <v>-50.6</v>
      </c>
      <c r="H139" s="136">
        <v>-63.3</v>
      </c>
      <c r="I139" s="136">
        <v>-63.8</v>
      </c>
      <c r="J139" s="136">
        <v>-64.8</v>
      </c>
      <c r="K139" s="136">
        <v>-57.1</v>
      </c>
      <c r="L139" s="136">
        <v>-42.5</v>
      </c>
      <c r="M139" s="136">
        <v>-30.5</v>
      </c>
      <c r="N139" s="136">
        <v>-30.5</v>
      </c>
      <c r="O139" s="136">
        <v>-36.4</v>
      </c>
      <c r="P139" s="136">
        <v>-36.4</v>
      </c>
      <c r="Q139" s="136">
        <v>-28</v>
      </c>
      <c r="R139" s="136">
        <v>-28</v>
      </c>
      <c r="S139" s="136">
        <v>-41.3</v>
      </c>
      <c r="T139" s="136">
        <v>-42.6</v>
      </c>
      <c r="U139" s="136">
        <v>-42.6</v>
      </c>
      <c r="V139" s="136">
        <v>-42.6</v>
      </c>
      <c r="W139" s="136">
        <v>-58.2</v>
      </c>
      <c r="X139" s="136">
        <v>-58.2</v>
      </c>
      <c r="Y139" s="136">
        <v>-64.8</v>
      </c>
      <c r="Z139" s="136">
        <v>-57.2</v>
      </c>
      <c r="AA139" s="136">
        <v>-57.2</v>
      </c>
      <c r="AB139" s="136">
        <v>-62.8</v>
      </c>
      <c r="AC139" s="136">
        <v>-62.8</v>
      </c>
      <c r="AD139" s="136">
        <v>-62.8</v>
      </c>
      <c r="AE139" s="136">
        <v>-73.3</v>
      </c>
      <c r="AF139" s="136">
        <v>-73.099999999999994</v>
      </c>
      <c r="AG139" s="134">
        <v>240</v>
      </c>
      <c r="AH139" s="46">
        <f t="shared" ref="AH139:AH145" si="46">MAX(B139:AF139)</f>
        <v>-28</v>
      </c>
      <c r="AI139" s="47">
        <f t="shared" ref="AI139:AI145" si="47">MIN(B139:AF139)</f>
        <v>-73.3</v>
      </c>
    </row>
    <row r="140" spans="1:35">
      <c r="A140" s="135" t="s">
        <v>162</v>
      </c>
      <c r="B140" s="132">
        <v>85.3</v>
      </c>
      <c r="C140" s="132">
        <v>92.8</v>
      </c>
      <c r="D140" s="132">
        <v>90.8</v>
      </c>
      <c r="E140" s="132">
        <v>94.1</v>
      </c>
      <c r="F140" s="132">
        <v>91.2</v>
      </c>
      <c r="G140" s="137">
        <v>75.599999999999994</v>
      </c>
      <c r="H140" s="137">
        <v>85.9</v>
      </c>
      <c r="I140" s="137">
        <v>80.7</v>
      </c>
      <c r="J140" s="137">
        <v>91.2</v>
      </c>
      <c r="K140" s="137">
        <v>84.8</v>
      </c>
      <c r="L140" s="137">
        <v>58.1</v>
      </c>
      <c r="M140" s="137">
        <v>31.3</v>
      </c>
      <c r="N140" s="137">
        <v>31.3</v>
      </c>
      <c r="O140" s="137">
        <v>55</v>
      </c>
      <c r="P140" s="137">
        <v>55</v>
      </c>
      <c r="Q140" s="137">
        <v>32</v>
      </c>
      <c r="R140" s="137">
        <v>32</v>
      </c>
      <c r="S140" s="137">
        <v>64</v>
      </c>
      <c r="T140" s="137">
        <v>52.8</v>
      </c>
      <c r="U140" s="137">
        <v>52.8</v>
      </c>
      <c r="V140" s="137">
        <v>52.8</v>
      </c>
      <c r="W140" s="137">
        <v>81.3</v>
      </c>
      <c r="X140" s="137">
        <v>81.3</v>
      </c>
      <c r="Y140" s="137">
        <v>84.8</v>
      </c>
      <c r="Z140" s="137">
        <v>86.1</v>
      </c>
      <c r="AA140" s="137">
        <v>86.1</v>
      </c>
      <c r="AB140" s="137">
        <v>92.5</v>
      </c>
      <c r="AC140" s="137">
        <v>92.5</v>
      </c>
      <c r="AD140" s="137">
        <v>92.5</v>
      </c>
      <c r="AE140" s="137">
        <v>90.3</v>
      </c>
      <c r="AF140" s="137">
        <v>86.1</v>
      </c>
      <c r="AG140" s="134"/>
      <c r="AH140" s="46">
        <f t="shared" si="46"/>
        <v>94.1</v>
      </c>
      <c r="AI140" s="47">
        <f t="shared" si="47"/>
        <v>31.3</v>
      </c>
    </row>
    <row r="141" spans="1:35">
      <c r="A141" s="135" t="s">
        <v>163</v>
      </c>
      <c r="B141" s="132">
        <v>0</v>
      </c>
      <c r="C141" s="132">
        <v>24.7</v>
      </c>
      <c r="D141" s="132">
        <v>24.3</v>
      </c>
      <c r="E141" s="132">
        <v>20.9</v>
      </c>
      <c r="F141" s="132">
        <v>23.4</v>
      </c>
      <c r="G141" s="136">
        <v>28.9</v>
      </c>
      <c r="H141" s="136">
        <v>24.2</v>
      </c>
      <c r="I141" s="136">
        <v>24.5</v>
      </c>
      <c r="J141" s="136">
        <v>26.7</v>
      </c>
      <c r="K141" s="136">
        <v>30.5</v>
      </c>
      <c r="L141" s="136">
        <v>23.5</v>
      </c>
      <c r="M141" s="136">
        <v>9.4</v>
      </c>
      <c r="N141" s="136">
        <v>9.4</v>
      </c>
      <c r="O141" s="136">
        <v>34.799999999999997</v>
      </c>
      <c r="P141" s="136">
        <v>34.799999999999997</v>
      </c>
      <c r="Q141" s="136">
        <v>11.1</v>
      </c>
      <c r="R141" s="136">
        <v>11.1</v>
      </c>
      <c r="S141" s="136">
        <v>22.2</v>
      </c>
      <c r="T141" s="136">
        <v>20.100000000000001</v>
      </c>
      <c r="U141" s="136">
        <v>20.100000000000001</v>
      </c>
      <c r="V141" s="136">
        <v>20.100000000000001</v>
      </c>
      <c r="W141" s="136">
        <v>19.100000000000001</v>
      </c>
      <c r="X141" s="136">
        <v>19.100000000000001</v>
      </c>
      <c r="Y141" s="136">
        <v>26.4</v>
      </c>
      <c r="Z141" s="136">
        <v>34.700000000000003</v>
      </c>
      <c r="AA141" s="136">
        <v>34.700000000000003</v>
      </c>
      <c r="AB141" s="136">
        <v>33.6</v>
      </c>
      <c r="AC141" s="136">
        <v>33.6</v>
      </c>
      <c r="AD141" s="136">
        <v>33.6</v>
      </c>
      <c r="AE141" s="136">
        <v>0</v>
      </c>
      <c r="AF141" s="136">
        <v>0</v>
      </c>
      <c r="AG141" s="134">
        <v>60</v>
      </c>
      <c r="AH141" s="46">
        <f t="shared" si="46"/>
        <v>34.799999999999997</v>
      </c>
      <c r="AI141" s="47">
        <f t="shared" si="47"/>
        <v>0</v>
      </c>
    </row>
    <row r="142" spans="1:35">
      <c r="A142" s="135" t="s">
        <v>164</v>
      </c>
      <c r="B142" s="132">
        <v>-27.2</v>
      </c>
      <c r="C142" s="132">
        <v>-59.8</v>
      </c>
      <c r="D142" s="132">
        <v>-59.9</v>
      </c>
      <c r="E142" s="132">
        <v>-57.2</v>
      </c>
      <c r="F142" s="132">
        <v>-55.3</v>
      </c>
      <c r="G142" s="137">
        <v>-56.2</v>
      </c>
      <c r="H142" s="137">
        <v>23.3</v>
      </c>
      <c r="I142" s="137">
        <v>32.200000000000003</v>
      </c>
      <c r="J142" s="137">
        <v>53.5</v>
      </c>
      <c r="K142" s="137">
        <v>73.8</v>
      </c>
      <c r="L142" s="137">
        <v>88.2</v>
      </c>
      <c r="M142" s="137">
        <v>91.2</v>
      </c>
      <c r="N142" s="137">
        <v>91.2</v>
      </c>
      <c r="O142" s="137">
        <v>80</v>
      </c>
      <c r="P142" s="137">
        <v>80</v>
      </c>
      <c r="Q142" s="137">
        <v>118</v>
      </c>
      <c r="R142" s="137">
        <v>118</v>
      </c>
      <c r="S142" s="137">
        <v>125</v>
      </c>
      <c r="T142" s="137">
        <v>118.2</v>
      </c>
      <c r="U142" s="137">
        <v>118.2</v>
      </c>
      <c r="V142" s="137">
        <v>118.2</v>
      </c>
      <c r="W142" s="137">
        <v>134.5</v>
      </c>
      <c r="X142" s="137">
        <v>134.5</v>
      </c>
      <c r="Y142" s="137">
        <v>139.19999999999999</v>
      </c>
      <c r="Z142" s="137">
        <v>137.69999999999999</v>
      </c>
      <c r="AA142" s="137">
        <v>137.69999999999999</v>
      </c>
      <c r="AB142" s="137">
        <v>109.3</v>
      </c>
      <c r="AC142" s="137">
        <v>109.3</v>
      </c>
      <c r="AD142" s="137">
        <v>109.3</v>
      </c>
      <c r="AE142" s="137">
        <v>7.5</v>
      </c>
      <c r="AF142" s="137">
        <v>-33.6</v>
      </c>
      <c r="AG142" s="138">
        <v>120</v>
      </c>
      <c r="AH142" s="46">
        <f t="shared" si="46"/>
        <v>139.19999999999999</v>
      </c>
      <c r="AI142" s="47">
        <f t="shared" si="47"/>
        <v>-59.9</v>
      </c>
    </row>
    <row r="143" spans="1:35">
      <c r="A143" s="135" t="s">
        <v>165</v>
      </c>
      <c r="B143" s="132">
        <v>17.600000000000001</v>
      </c>
      <c r="C143" s="132">
        <v>0</v>
      </c>
      <c r="D143" s="132">
        <v>0</v>
      </c>
      <c r="E143" s="132">
        <v>0</v>
      </c>
      <c r="F143" s="132">
        <v>0</v>
      </c>
      <c r="G143" s="137">
        <v>0</v>
      </c>
      <c r="H143" s="137">
        <v>41.9</v>
      </c>
      <c r="I143" s="137">
        <v>46</v>
      </c>
      <c r="J143" s="137">
        <v>58.1</v>
      </c>
      <c r="K143" s="137">
        <v>66</v>
      </c>
      <c r="L143" s="137">
        <v>73.8</v>
      </c>
      <c r="M143" s="137">
        <v>75</v>
      </c>
      <c r="N143" s="137">
        <v>75</v>
      </c>
      <c r="O143" s="137">
        <v>136</v>
      </c>
      <c r="P143" s="137">
        <v>136</v>
      </c>
      <c r="Q143" s="137">
        <v>172</v>
      </c>
      <c r="R143" s="137">
        <v>172</v>
      </c>
      <c r="S143" s="137">
        <f>89.4*2</f>
        <v>178.8</v>
      </c>
      <c r="T143" s="137">
        <f>85.6+86</f>
        <v>171.6</v>
      </c>
      <c r="U143" s="137">
        <f>85.6+86</f>
        <v>171.6</v>
      </c>
      <c r="V143" s="137">
        <f>85.6+86</f>
        <v>171.6</v>
      </c>
      <c r="W143" s="137">
        <f>92.4+92.63</f>
        <v>185.03</v>
      </c>
      <c r="X143" s="137">
        <f>92.4+92.63</f>
        <v>185.03</v>
      </c>
      <c r="Y143" s="137">
        <f>95*2</f>
        <v>190</v>
      </c>
      <c r="Z143" s="137">
        <f>95*2</f>
        <v>190</v>
      </c>
      <c r="AA143" s="137">
        <f>95*2</f>
        <v>190</v>
      </c>
      <c r="AB143" s="137">
        <v>83</v>
      </c>
      <c r="AC143" s="137">
        <v>83</v>
      </c>
      <c r="AD143" s="137">
        <v>83</v>
      </c>
      <c r="AE143" s="137">
        <v>62.5</v>
      </c>
      <c r="AF143" s="137">
        <v>9.6</v>
      </c>
      <c r="AG143" s="138"/>
      <c r="AH143" s="46">
        <f t="shared" si="46"/>
        <v>190</v>
      </c>
      <c r="AI143" s="47">
        <f t="shared" si="47"/>
        <v>0</v>
      </c>
    </row>
    <row r="144" spans="1:35">
      <c r="A144" s="135" t="s">
        <v>166</v>
      </c>
      <c r="B144" s="132">
        <v>-43.6</v>
      </c>
      <c r="C144" s="132">
        <v>6.4</v>
      </c>
      <c r="D144" s="132">
        <v>7.7</v>
      </c>
      <c r="E144" s="132">
        <v>9</v>
      </c>
      <c r="F144" s="132">
        <v>8.3000000000000007</v>
      </c>
      <c r="G144" s="137">
        <v>-60.6</v>
      </c>
      <c r="H144" s="137">
        <v>-22</v>
      </c>
      <c r="I144" s="137">
        <v>-26</v>
      </c>
      <c r="J144" s="137">
        <v>-32.200000000000003</v>
      </c>
      <c r="K144" s="137">
        <v>-38</v>
      </c>
      <c r="L144" s="137">
        <v>-44.7</v>
      </c>
      <c r="M144" s="137">
        <v>-1.4</v>
      </c>
      <c r="N144" s="137">
        <v>-1.4</v>
      </c>
      <c r="O144" s="137">
        <v>-10</v>
      </c>
      <c r="P144" s="137">
        <v>-10</v>
      </c>
      <c r="Q144" s="137">
        <v>14.8</v>
      </c>
      <c r="R144" s="137">
        <v>14.8</v>
      </c>
      <c r="S144" s="137" t="s">
        <v>313</v>
      </c>
      <c r="T144" s="137">
        <v>15.9</v>
      </c>
      <c r="U144" s="137">
        <v>15.9</v>
      </c>
      <c r="V144" s="137">
        <v>15.9</v>
      </c>
      <c r="W144" s="137">
        <v>12.2</v>
      </c>
      <c r="X144" s="137">
        <v>12.2</v>
      </c>
      <c r="Y144" s="137">
        <v>10.5</v>
      </c>
      <c r="Z144" s="137">
        <v>-8.6</v>
      </c>
      <c r="AA144" s="137">
        <v>-8.6</v>
      </c>
      <c r="AB144" s="137">
        <v>-8.6999999999999993</v>
      </c>
      <c r="AC144" s="137">
        <v>-8.6999999999999993</v>
      </c>
      <c r="AD144" s="137">
        <v>-8.6999999999999993</v>
      </c>
      <c r="AE144" s="137">
        <v>-53.3</v>
      </c>
      <c r="AF144" s="137">
        <v>-42.2</v>
      </c>
      <c r="AG144" s="138"/>
      <c r="AH144" s="46">
        <f t="shared" si="46"/>
        <v>15.9</v>
      </c>
      <c r="AI144" s="47">
        <f t="shared" si="47"/>
        <v>-60.6</v>
      </c>
    </row>
    <row r="145" spans="1:37">
      <c r="A145" s="135" t="s">
        <v>167</v>
      </c>
      <c r="B145" s="132">
        <v>12</v>
      </c>
      <c r="C145" s="132">
        <v>-17.5</v>
      </c>
      <c r="D145" s="132">
        <v>-24.8</v>
      </c>
      <c r="E145" s="132">
        <v>-14.8</v>
      </c>
      <c r="F145" s="132">
        <v>-6.3</v>
      </c>
      <c r="G145" s="137">
        <v>-29.6</v>
      </c>
      <c r="H145" s="137">
        <v>-20.8</v>
      </c>
      <c r="I145" s="137">
        <v>-21.7</v>
      </c>
      <c r="J145" s="137">
        <v>-7.8</v>
      </c>
      <c r="K145" s="137">
        <v>-14.8</v>
      </c>
      <c r="L145" s="137">
        <v>3.8</v>
      </c>
      <c r="M145" s="137">
        <v>-23.5</v>
      </c>
      <c r="N145" s="137">
        <v>-23.5</v>
      </c>
      <c r="O145" s="137">
        <v>-11</v>
      </c>
      <c r="P145" s="137">
        <v>-11</v>
      </c>
      <c r="Q145" s="137">
        <v>-59</v>
      </c>
      <c r="R145" s="137">
        <v>-59</v>
      </c>
      <c r="S145" s="137">
        <v>-6.6</v>
      </c>
      <c r="T145" s="137">
        <v>-18.100000000000001</v>
      </c>
      <c r="U145" s="137">
        <v>-18.100000000000001</v>
      </c>
      <c r="V145" s="137">
        <v>-18.100000000000001</v>
      </c>
      <c r="W145" s="137">
        <v>37.6</v>
      </c>
      <c r="X145" s="137">
        <v>37.6</v>
      </c>
      <c r="Y145" s="137">
        <v>4.4000000000000004</v>
      </c>
      <c r="Z145" s="137">
        <v>16.3</v>
      </c>
      <c r="AA145" s="137">
        <v>16.3</v>
      </c>
      <c r="AB145" s="137">
        <v>0</v>
      </c>
      <c r="AC145" s="137">
        <v>0</v>
      </c>
      <c r="AD145" s="137">
        <v>0</v>
      </c>
      <c r="AE145" s="137">
        <v>8.8000000000000007</v>
      </c>
      <c r="AF145" s="137">
        <v>-7.7</v>
      </c>
      <c r="AG145" s="138"/>
      <c r="AH145" s="46">
        <f t="shared" si="46"/>
        <v>37.6</v>
      </c>
      <c r="AI145" s="47">
        <f t="shared" si="47"/>
        <v>-59</v>
      </c>
    </row>
    <row r="146" spans="1:37">
      <c r="A146" s="135" t="s">
        <v>168</v>
      </c>
      <c r="B146" s="132">
        <v>-200.3</v>
      </c>
      <c r="C146" s="132">
        <v>-210.7</v>
      </c>
      <c r="D146" s="132">
        <v>-216.3</v>
      </c>
      <c r="E146" s="132">
        <v>-198.4</v>
      </c>
      <c r="F146" s="132">
        <v>-185</v>
      </c>
      <c r="G146" s="137">
        <v>-204.8</v>
      </c>
      <c r="H146" s="137">
        <v>-179.4</v>
      </c>
      <c r="I146" s="137">
        <v>-188.8</v>
      </c>
      <c r="J146" s="137">
        <v>-181.9</v>
      </c>
      <c r="K146" s="137">
        <v>-191.3</v>
      </c>
      <c r="L146" s="137">
        <v>-98.1</v>
      </c>
      <c r="M146" s="137">
        <v>-37</v>
      </c>
      <c r="N146" s="137">
        <v>-37</v>
      </c>
      <c r="O146" s="137">
        <v>-28</v>
      </c>
      <c r="P146" s="137">
        <v>-28</v>
      </c>
      <c r="Q146" s="137">
        <v>-30</v>
      </c>
      <c r="R146" s="137">
        <v>-30</v>
      </c>
      <c r="S146" s="137">
        <v>-90.9</v>
      </c>
      <c r="T146" s="137">
        <v>-33.5</v>
      </c>
      <c r="U146" s="137">
        <v>-33.5</v>
      </c>
      <c r="V146" s="137">
        <v>-33.5</v>
      </c>
      <c r="W146" s="137">
        <v>-92</v>
      </c>
      <c r="X146" s="137">
        <v>-92</v>
      </c>
      <c r="Y146" s="137">
        <v>-190.3</v>
      </c>
      <c r="Z146" s="137">
        <v>-215</v>
      </c>
      <c r="AA146" s="137">
        <v>-215</v>
      </c>
      <c r="AB146" s="137">
        <v>-218.2</v>
      </c>
      <c r="AC146" s="137">
        <v>-218.2</v>
      </c>
      <c r="AD146" s="137">
        <v>-218.2</v>
      </c>
      <c r="AE146" s="137">
        <v>-219</v>
      </c>
      <c r="AF146" s="137">
        <v>-214.1</v>
      </c>
      <c r="AG146" s="138"/>
      <c r="AH146" s="46">
        <f t="shared" ref="AH146:AH158" si="48">MAX(B146:AF146)</f>
        <v>-28</v>
      </c>
      <c r="AI146" s="47">
        <f t="shared" ref="AI146:AI158" si="49">MIN(B146:AF146)</f>
        <v>-219</v>
      </c>
    </row>
    <row r="147" spans="1:37">
      <c r="A147" s="135" t="s">
        <v>169</v>
      </c>
      <c r="B147" s="132"/>
      <c r="C147" s="132"/>
      <c r="D147" s="132"/>
      <c r="E147" s="132"/>
      <c r="F147" s="132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8"/>
        <v>0</v>
      </c>
      <c r="AI147" s="47">
        <f t="shared" si="49"/>
        <v>0</v>
      </c>
    </row>
    <row r="148" spans="1:37">
      <c r="A148" s="135" t="s">
        <v>170</v>
      </c>
      <c r="B148" s="132">
        <v>6.8</v>
      </c>
      <c r="C148" s="132">
        <v>1.3</v>
      </c>
      <c r="D148" s="132">
        <v>4.0999999999999996</v>
      </c>
      <c r="E148" s="132">
        <v>5.0999999999999996</v>
      </c>
      <c r="F148" s="132">
        <v>5.2</v>
      </c>
      <c r="G148" s="137">
        <v>5.8</v>
      </c>
      <c r="H148" s="137">
        <v>10.199999999999999</v>
      </c>
      <c r="I148" s="137">
        <v>10.8</v>
      </c>
      <c r="J148" s="137">
        <v>10.8</v>
      </c>
      <c r="K148" s="137">
        <v>11.2</v>
      </c>
      <c r="L148" s="137">
        <v>11.2</v>
      </c>
      <c r="M148" s="137">
        <v>13</v>
      </c>
      <c r="N148" s="137">
        <v>13</v>
      </c>
      <c r="O148" s="137">
        <v>9.5</v>
      </c>
      <c r="P148" s="137">
        <v>9.5</v>
      </c>
      <c r="Q148" s="137">
        <v>10.3</v>
      </c>
      <c r="R148" s="137">
        <v>10.3</v>
      </c>
      <c r="S148" s="137">
        <v>6.1</v>
      </c>
      <c r="T148" s="137">
        <v>10.3</v>
      </c>
      <c r="U148" s="137">
        <v>10.3</v>
      </c>
      <c r="V148" s="137">
        <v>10.3</v>
      </c>
      <c r="W148" s="137">
        <v>13.1</v>
      </c>
      <c r="X148" s="137">
        <v>13.1</v>
      </c>
      <c r="Y148" s="137">
        <v>12.2</v>
      </c>
      <c r="Z148" s="137">
        <v>4.0999999999999996</v>
      </c>
      <c r="AA148" s="137">
        <v>4.0999999999999996</v>
      </c>
      <c r="AB148" s="137">
        <v>5.8</v>
      </c>
      <c r="AC148" s="137">
        <v>5.8</v>
      </c>
      <c r="AD148" s="137">
        <v>5.8</v>
      </c>
      <c r="AE148" s="137">
        <v>4.9000000000000004</v>
      </c>
      <c r="AF148" s="137">
        <v>-0.9</v>
      </c>
      <c r="AG148" s="134"/>
      <c r="AH148" s="46">
        <f t="shared" si="48"/>
        <v>13.1</v>
      </c>
      <c r="AI148" s="47">
        <f t="shared" si="49"/>
        <v>-0.9</v>
      </c>
    </row>
    <row r="149" spans="1:37">
      <c r="A149" s="135" t="s">
        <v>171</v>
      </c>
      <c r="B149" s="132">
        <v>229.1</v>
      </c>
      <c r="C149" s="122">
        <f>106.6+104.3</f>
        <v>210.89999999999998</v>
      </c>
      <c r="D149" s="122">
        <f>106.6+104.3</f>
        <v>210.89999999999998</v>
      </c>
      <c r="E149" s="122">
        <f>106.6+104.3</f>
        <v>210.89999999999998</v>
      </c>
      <c r="F149" s="122">
        <f>106.6+104.3</f>
        <v>210.89999999999998</v>
      </c>
      <c r="G149" s="122">
        <f>106.6+104.3</f>
        <v>210.89999999999998</v>
      </c>
      <c r="H149" s="122">
        <f>105*2</f>
        <v>210</v>
      </c>
      <c r="I149" s="122">
        <v>207.1</v>
      </c>
      <c r="J149" s="122">
        <v>206</v>
      </c>
      <c r="K149" s="122">
        <v>206.4</v>
      </c>
      <c r="L149" s="122">
        <v>202.8</v>
      </c>
      <c r="M149" s="122">
        <v>100</v>
      </c>
      <c r="N149" s="122">
        <v>100</v>
      </c>
      <c r="O149" s="122">
        <v>101</v>
      </c>
      <c r="P149" s="122">
        <v>101</v>
      </c>
      <c r="Q149" s="122">
        <v>198</v>
      </c>
      <c r="R149" s="122">
        <v>198</v>
      </c>
      <c r="S149" s="122">
        <f>97.8+96.2</f>
        <v>194</v>
      </c>
      <c r="T149" s="122">
        <f>101.2+99.2</f>
        <v>200.4</v>
      </c>
      <c r="U149" s="122">
        <f>101.2+99.2</f>
        <v>200.4</v>
      </c>
      <c r="V149" s="122">
        <f>101.2+99.2</f>
        <v>200.4</v>
      </c>
      <c r="W149" s="122">
        <f>115.2+114.2</f>
        <v>229.4</v>
      </c>
      <c r="X149" s="122">
        <f>115.2+114.2</f>
        <v>229.4</v>
      </c>
      <c r="Y149" s="122">
        <v>230</v>
      </c>
      <c r="Z149" s="122">
        <f>118+116</f>
        <v>234</v>
      </c>
      <c r="AA149" s="122">
        <f>118+116</f>
        <v>234</v>
      </c>
      <c r="AB149" s="122">
        <v>237.2</v>
      </c>
      <c r="AC149" s="122">
        <v>237.2</v>
      </c>
      <c r="AD149" s="122">
        <v>237.2</v>
      </c>
      <c r="AE149" s="122">
        <v>133</v>
      </c>
      <c r="AF149" s="122">
        <v>135</v>
      </c>
      <c r="AG149" s="134"/>
      <c r="AH149" s="46">
        <f t="shared" si="48"/>
        <v>237.2</v>
      </c>
      <c r="AI149" s="47">
        <f t="shared" si="49"/>
        <v>100</v>
      </c>
    </row>
    <row r="150" spans="1:37">
      <c r="A150" s="135" t="s">
        <v>172</v>
      </c>
      <c r="B150" s="132">
        <v>30.8</v>
      </c>
      <c r="C150" s="122">
        <f>30.9</f>
        <v>30.9</v>
      </c>
      <c r="D150" s="122">
        <f>30.9</f>
        <v>30.9</v>
      </c>
      <c r="E150" s="122">
        <f>30.9</f>
        <v>30.9</v>
      </c>
      <c r="F150" s="122">
        <f>30.9</f>
        <v>30.9</v>
      </c>
      <c r="G150" s="122">
        <f>30.9</f>
        <v>30.9</v>
      </c>
      <c r="H150" s="122">
        <v>30.5</v>
      </c>
      <c r="I150" s="122">
        <v>30.4</v>
      </c>
      <c r="J150" s="122">
        <v>29.9</v>
      </c>
      <c r="K150" s="122">
        <v>29.7</v>
      </c>
      <c r="L150" s="122">
        <v>29.4</v>
      </c>
      <c r="M150" s="122">
        <v>29.2</v>
      </c>
      <c r="N150" s="122">
        <v>29.2</v>
      </c>
      <c r="O150" s="122">
        <v>28.2</v>
      </c>
      <c r="P150" s="122">
        <v>28.2</v>
      </c>
      <c r="Q150" s="122">
        <v>18</v>
      </c>
      <c r="R150" s="122">
        <v>18</v>
      </c>
      <c r="S150" s="122">
        <v>23.4</v>
      </c>
      <c r="T150" s="122">
        <v>30.7</v>
      </c>
      <c r="U150" s="122">
        <v>30.7</v>
      </c>
      <c r="V150" s="122">
        <v>30.7</v>
      </c>
      <c r="W150" s="122">
        <v>30.2</v>
      </c>
      <c r="X150" s="122">
        <v>30.2</v>
      </c>
      <c r="Y150" s="122">
        <v>29.8</v>
      </c>
      <c r="Z150" s="122">
        <v>28.7</v>
      </c>
      <c r="AA150" s="122">
        <v>28.7</v>
      </c>
      <c r="AB150" s="122">
        <v>14.4</v>
      </c>
      <c r="AC150" s="122">
        <v>14.4</v>
      </c>
      <c r="AD150" s="122">
        <v>14.4</v>
      </c>
      <c r="AE150" s="122">
        <v>-0.5</v>
      </c>
      <c r="AF150" s="122">
        <v>30.5</v>
      </c>
      <c r="AG150" s="134"/>
      <c r="AH150" s="46">
        <f t="shared" si="48"/>
        <v>30.9</v>
      </c>
      <c r="AI150" s="47">
        <f t="shared" si="49"/>
        <v>-0.5</v>
      </c>
    </row>
    <row r="151" spans="1:37" ht="15.75" thickBot="1">
      <c r="A151" s="139" t="s">
        <v>173</v>
      </c>
      <c r="B151" s="132">
        <v>13.11</v>
      </c>
      <c r="C151" s="132">
        <v>14.5</v>
      </c>
      <c r="D151" s="132">
        <v>14.5</v>
      </c>
      <c r="E151" s="132">
        <v>14.6</v>
      </c>
      <c r="F151" s="132">
        <v>14.4</v>
      </c>
      <c r="G151" s="122">
        <v>13.7</v>
      </c>
      <c r="H151" s="122">
        <v>12.9</v>
      </c>
      <c r="I151" s="122">
        <v>12.8</v>
      </c>
      <c r="J151" s="122">
        <v>12.8</v>
      </c>
      <c r="K151" s="122">
        <v>12.8</v>
      </c>
      <c r="L151" s="122">
        <v>13.1</v>
      </c>
      <c r="M151" s="122">
        <v>13.2</v>
      </c>
      <c r="N151" s="122">
        <v>13.2</v>
      </c>
      <c r="O151" s="122">
        <v>20</v>
      </c>
      <c r="P151" s="122">
        <v>20</v>
      </c>
      <c r="Q151" s="122">
        <v>21</v>
      </c>
      <c r="R151" s="122">
        <v>21</v>
      </c>
      <c r="S151" s="122">
        <v>18.2</v>
      </c>
      <c r="T151" s="122">
        <v>12</v>
      </c>
      <c r="U151" s="122">
        <v>12</v>
      </c>
      <c r="V151" s="122">
        <v>12</v>
      </c>
      <c r="W151" s="122">
        <v>8.5</v>
      </c>
      <c r="X151" s="122">
        <v>8.5</v>
      </c>
      <c r="Y151" s="122">
        <v>8.1999999999999993</v>
      </c>
      <c r="Z151" s="122">
        <v>5</v>
      </c>
      <c r="AA151" s="122">
        <v>5</v>
      </c>
      <c r="AB151" s="122">
        <v>6</v>
      </c>
      <c r="AC151" s="122">
        <v>6</v>
      </c>
      <c r="AD151" s="122">
        <v>6</v>
      </c>
      <c r="AE151" s="122">
        <v>13.6</v>
      </c>
      <c r="AF151" s="122">
        <v>9.6</v>
      </c>
      <c r="AG151" s="134"/>
      <c r="AH151" s="46">
        <f t="shared" si="48"/>
        <v>21</v>
      </c>
      <c r="AI151" s="47">
        <f t="shared" si="49"/>
        <v>5</v>
      </c>
    </row>
    <row r="152" spans="1:37" ht="15.75" thickBot="1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 t="s">
        <v>189</v>
      </c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8"/>
        <v>0</v>
      </c>
      <c r="AI152" s="47">
        <f t="shared" si="49"/>
        <v>0</v>
      </c>
    </row>
    <row r="153" spans="1:37">
      <c r="A153" s="144" t="s">
        <v>175</v>
      </c>
      <c r="B153" s="145"/>
      <c r="C153" s="145">
        <v>1984.4</v>
      </c>
      <c r="D153" s="146"/>
      <c r="E153" s="146"/>
      <c r="F153" s="146"/>
      <c r="G153" s="146">
        <v>1984.14</v>
      </c>
      <c r="H153" s="146"/>
      <c r="I153" s="146"/>
      <c r="J153" s="146">
        <v>1983.95</v>
      </c>
      <c r="K153" s="146">
        <v>1983.2</v>
      </c>
      <c r="L153" s="146">
        <v>1983</v>
      </c>
      <c r="M153" s="146"/>
      <c r="N153" s="146"/>
      <c r="O153" s="146"/>
      <c r="P153" s="146"/>
      <c r="Q153" s="146">
        <v>1985.81</v>
      </c>
      <c r="R153" s="146"/>
      <c r="S153" s="146">
        <v>1986.2</v>
      </c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>
        <v>1984.7</v>
      </c>
      <c r="AE153" s="146">
        <v>1984.2</v>
      </c>
      <c r="AF153" s="147">
        <v>1984.11</v>
      </c>
      <c r="AG153" s="148"/>
      <c r="AH153" s="46">
        <f t="shared" si="48"/>
        <v>1986.2</v>
      </c>
      <c r="AI153" s="47">
        <f t="shared" si="49"/>
        <v>1983</v>
      </c>
    </row>
    <row r="154" spans="1:37">
      <c r="A154" s="135" t="s">
        <v>176</v>
      </c>
      <c r="B154" s="149"/>
      <c r="C154" s="149">
        <v>520.75</v>
      </c>
      <c r="D154" s="150"/>
      <c r="E154" s="150">
        <v>520.77</v>
      </c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>
        <v>523.17999999999995</v>
      </c>
      <c r="R154" s="150"/>
      <c r="S154" s="150">
        <v>523.39</v>
      </c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>
        <v>522.63</v>
      </c>
      <c r="AE154" s="150">
        <v>522.33000000000004</v>
      </c>
      <c r="AF154" s="151"/>
      <c r="AG154" s="148"/>
      <c r="AH154" s="46">
        <f t="shared" si="48"/>
        <v>523.39</v>
      </c>
      <c r="AI154" s="47">
        <f t="shared" si="49"/>
        <v>520.75</v>
      </c>
      <c r="AK154" s="49"/>
    </row>
    <row r="155" spans="1:37">
      <c r="A155" s="135" t="s">
        <v>177</v>
      </c>
      <c r="B155" s="149"/>
      <c r="C155" s="149">
        <v>624.21</v>
      </c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>
        <v>624.55999999999995</v>
      </c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>
        <v>624.27</v>
      </c>
      <c r="AE155" s="150">
        <v>624.04</v>
      </c>
      <c r="AF155" s="151">
        <v>623.91</v>
      </c>
      <c r="AG155" s="148"/>
      <c r="AH155" s="46">
        <f t="shared" si="48"/>
        <v>624.55999999999995</v>
      </c>
      <c r="AI155" s="47">
        <f t="shared" si="49"/>
        <v>623.91</v>
      </c>
      <c r="AK155" s="49"/>
    </row>
    <row r="156" spans="1:37">
      <c r="A156" s="135" t="s">
        <v>178</v>
      </c>
      <c r="B156" s="149"/>
      <c r="C156" s="149">
        <v>335.02</v>
      </c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>
        <v>336.77</v>
      </c>
      <c r="R156" s="150"/>
      <c r="S156" s="150">
        <v>337.11</v>
      </c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>
        <v>336.77800000000002</v>
      </c>
      <c r="AF156" s="151"/>
      <c r="AG156" s="148"/>
      <c r="AH156" s="46">
        <f t="shared" si="48"/>
        <v>337.11</v>
      </c>
      <c r="AI156" s="47">
        <f t="shared" si="49"/>
        <v>335.02</v>
      </c>
      <c r="AK156" s="49"/>
    </row>
    <row r="157" spans="1:37">
      <c r="A157" s="135" t="s">
        <v>179</v>
      </c>
      <c r="B157" s="149"/>
      <c r="C157" s="149">
        <v>883.9</v>
      </c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>
        <v>887.5</v>
      </c>
      <c r="T157" s="150"/>
      <c r="U157" s="150"/>
      <c r="V157" s="150">
        <v>887.8</v>
      </c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8"/>
        <v>887.8</v>
      </c>
      <c r="AI157" s="47">
        <f t="shared" si="49"/>
        <v>883.9</v>
      </c>
      <c r="AK157" s="49"/>
    </row>
    <row r="158" spans="1:37">
      <c r="A158" s="152" t="s">
        <v>180</v>
      </c>
      <c r="B158" s="153"/>
      <c r="C158" s="153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8"/>
        <v>0</v>
      </c>
      <c r="AI158" s="47">
        <f t="shared" si="49"/>
        <v>0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v>0.3</v>
      </c>
      <c r="D161" s="161">
        <f t="shared" ref="D161:R166" si="50">C161</f>
        <v>0.3</v>
      </c>
      <c r="E161" s="161">
        <f t="shared" si="50"/>
        <v>0.3</v>
      </c>
      <c r="F161" s="161">
        <f t="shared" si="50"/>
        <v>0.3</v>
      </c>
      <c r="G161" s="161">
        <f t="shared" si="50"/>
        <v>0.3</v>
      </c>
      <c r="H161" s="161">
        <f t="shared" si="50"/>
        <v>0.3</v>
      </c>
      <c r="I161" s="161">
        <f t="shared" si="50"/>
        <v>0.3</v>
      </c>
      <c r="J161" s="161">
        <f t="shared" si="50"/>
        <v>0.3</v>
      </c>
      <c r="K161" s="161">
        <f t="shared" si="50"/>
        <v>0.3</v>
      </c>
      <c r="L161" s="161">
        <f t="shared" si="50"/>
        <v>0.3</v>
      </c>
      <c r="M161" s="161">
        <f t="shared" si="50"/>
        <v>0.3</v>
      </c>
      <c r="N161" s="161">
        <f t="shared" si="50"/>
        <v>0.3</v>
      </c>
      <c r="O161" s="161">
        <f t="shared" si="50"/>
        <v>0.3</v>
      </c>
      <c r="P161" s="161">
        <f t="shared" si="50"/>
        <v>0.3</v>
      </c>
      <c r="Q161" s="161">
        <f t="shared" si="50"/>
        <v>0.3</v>
      </c>
      <c r="R161" s="161">
        <f t="shared" si="50"/>
        <v>0.3</v>
      </c>
      <c r="S161" s="161">
        <f t="shared" ref="S161:AF166" si="51">R161</f>
        <v>0.3</v>
      </c>
      <c r="T161" s="161">
        <f t="shared" si="51"/>
        <v>0.3</v>
      </c>
      <c r="U161" s="161">
        <f t="shared" si="51"/>
        <v>0.3</v>
      </c>
      <c r="V161" s="161">
        <f t="shared" si="51"/>
        <v>0.3</v>
      </c>
      <c r="W161" s="161">
        <f t="shared" si="51"/>
        <v>0.3</v>
      </c>
      <c r="X161" s="161">
        <f t="shared" si="51"/>
        <v>0.3</v>
      </c>
      <c r="Y161" s="161">
        <f t="shared" si="51"/>
        <v>0.3</v>
      </c>
      <c r="Z161" s="161">
        <f t="shared" si="51"/>
        <v>0.3</v>
      </c>
      <c r="AA161" s="161">
        <f t="shared" si="51"/>
        <v>0.3</v>
      </c>
      <c r="AB161" s="161">
        <f t="shared" si="51"/>
        <v>0.3</v>
      </c>
      <c r="AC161" s="161">
        <f t="shared" si="51"/>
        <v>0.3</v>
      </c>
      <c r="AD161" s="161">
        <f t="shared" si="51"/>
        <v>0.3</v>
      </c>
      <c r="AE161" s="161">
        <f t="shared" si="51"/>
        <v>0.3</v>
      </c>
      <c r="AF161" s="161">
        <f t="shared" si="51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v>0.4</v>
      </c>
      <c r="D162" s="163">
        <f t="shared" si="50"/>
        <v>0.4</v>
      </c>
      <c r="E162" s="163">
        <f t="shared" si="50"/>
        <v>0.4</v>
      </c>
      <c r="F162" s="163">
        <f t="shared" si="50"/>
        <v>0.4</v>
      </c>
      <c r="G162" s="163">
        <f t="shared" si="50"/>
        <v>0.4</v>
      </c>
      <c r="H162" s="163">
        <f t="shared" si="50"/>
        <v>0.4</v>
      </c>
      <c r="I162" s="163">
        <f t="shared" si="50"/>
        <v>0.4</v>
      </c>
      <c r="J162" s="163">
        <f t="shared" si="50"/>
        <v>0.4</v>
      </c>
      <c r="K162" s="163">
        <f t="shared" si="50"/>
        <v>0.4</v>
      </c>
      <c r="L162" s="163">
        <f t="shared" si="50"/>
        <v>0.4</v>
      </c>
      <c r="M162" s="163">
        <f t="shared" si="50"/>
        <v>0.4</v>
      </c>
      <c r="N162" s="163">
        <f t="shared" si="50"/>
        <v>0.4</v>
      </c>
      <c r="O162" s="163">
        <f t="shared" si="50"/>
        <v>0.4</v>
      </c>
      <c r="P162" s="163">
        <f t="shared" si="50"/>
        <v>0.4</v>
      </c>
      <c r="Q162" s="163">
        <f t="shared" si="50"/>
        <v>0.4</v>
      </c>
      <c r="R162" s="163">
        <f t="shared" si="50"/>
        <v>0.4</v>
      </c>
      <c r="S162" s="163">
        <f t="shared" si="51"/>
        <v>0.4</v>
      </c>
      <c r="T162" s="163">
        <f t="shared" si="51"/>
        <v>0.4</v>
      </c>
      <c r="U162" s="163">
        <f t="shared" si="51"/>
        <v>0.4</v>
      </c>
      <c r="V162" s="163">
        <f t="shared" si="51"/>
        <v>0.4</v>
      </c>
      <c r="W162" s="163">
        <f t="shared" si="51"/>
        <v>0.4</v>
      </c>
      <c r="X162" s="163">
        <f t="shared" si="51"/>
        <v>0.4</v>
      </c>
      <c r="Y162" s="163">
        <f t="shared" si="51"/>
        <v>0.4</v>
      </c>
      <c r="Z162" s="163">
        <f t="shared" si="51"/>
        <v>0.4</v>
      </c>
      <c r="AA162" s="163">
        <f t="shared" si="51"/>
        <v>0.4</v>
      </c>
      <c r="AB162" s="163">
        <f t="shared" si="51"/>
        <v>0.4</v>
      </c>
      <c r="AC162" s="163">
        <f t="shared" si="51"/>
        <v>0.4</v>
      </c>
      <c r="AD162" s="163">
        <f t="shared" si="51"/>
        <v>0.4</v>
      </c>
      <c r="AE162" s="163">
        <f t="shared" si="51"/>
        <v>0.4</v>
      </c>
      <c r="AF162" s="163">
        <f t="shared" si="51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v>1.5</v>
      </c>
      <c r="D163" s="163">
        <f t="shared" si="50"/>
        <v>1.5</v>
      </c>
      <c r="E163" s="163">
        <f t="shared" si="50"/>
        <v>1.5</v>
      </c>
      <c r="F163" s="163">
        <f t="shared" si="50"/>
        <v>1.5</v>
      </c>
      <c r="G163" s="163">
        <f t="shared" si="50"/>
        <v>1.5</v>
      </c>
      <c r="H163" s="163">
        <f t="shared" si="50"/>
        <v>1.5</v>
      </c>
      <c r="I163" s="163">
        <f t="shared" si="50"/>
        <v>1.5</v>
      </c>
      <c r="J163" s="163">
        <f t="shared" si="50"/>
        <v>1.5</v>
      </c>
      <c r="K163" s="163">
        <f t="shared" si="50"/>
        <v>1.5</v>
      </c>
      <c r="L163" s="163">
        <f t="shared" si="50"/>
        <v>1.5</v>
      </c>
      <c r="M163" s="163">
        <f t="shared" si="50"/>
        <v>1.5</v>
      </c>
      <c r="N163" s="163">
        <f t="shared" si="50"/>
        <v>1.5</v>
      </c>
      <c r="O163" s="163">
        <f t="shared" si="50"/>
        <v>1.5</v>
      </c>
      <c r="P163" s="163">
        <f t="shared" si="50"/>
        <v>1.5</v>
      </c>
      <c r="Q163" s="163">
        <f t="shared" si="50"/>
        <v>1.5</v>
      </c>
      <c r="R163" s="163">
        <f t="shared" si="50"/>
        <v>1.5</v>
      </c>
      <c r="S163" s="163">
        <f t="shared" si="51"/>
        <v>1.5</v>
      </c>
      <c r="T163" s="163">
        <f t="shared" si="51"/>
        <v>1.5</v>
      </c>
      <c r="U163" s="163">
        <f t="shared" si="51"/>
        <v>1.5</v>
      </c>
      <c r="V163" s="163">
        <f t="shared" si="51"/>
        <v>1.5</v>
      </c>
      <c r="W163" s="163">
        <f t="shared" si="51"/>
        <v>1.5</v>
      </c>
      <c r="X163" s="163">
        <f t="shared" si="51"/>
        <v>1.5</v>
      </c>
      <c r="Y163" s="163">
        <f t="shared" si="51"/>
        <v>1.5</v>
      </c>
      <c r="Z163" s="163">
        <f t="shared" si="51"/>
        <v>1.5</v>
      </c>
      <c r="AA163" s="163">
        <f t="shared" si="51"/>
        <v>1.5</v>
      </c>
      <c r="AB163" s="163">
        <f t="shared" si="51"/>
        <v>1.5</v>
      </c>
      <c r="AC163" s="163">
        <f t="shared" si="51"/>
        <v>1.5</v>
      </c>
      <c r="AD163" s="163">
        <f t="shared" si="51"/>
        <v>1.5</v>
      </c>
      <c r="AE163" s="163">
        <f t="shared" si="51"/>
        <v>1.5</v>
      </c>
      <c r="AF163" s="163">
        <f t="shared" si="51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v>0.3</v>
      </c>
      <c r="D164" s="163">
        <f t="shared" si="50"/>
        <v>0.3</v>
      </c>
      <c r="E164" s="163">
        <f t="shared" si="50"/>
        <v>0.3</v>
      </c>
      <c r="F164" s="163">
        <f t="shared" si="50"/>
        <v>0.3</v>
      </c>
      <c r="G164" s="163">
        <f t="shared" si="50"/>
        <v>0.3</v>
      </c>
      <c r="H164" s="163">
        <f t="shared" si="50"/>
        <v>0.3</v>
      </c>
      <c r="I164" s="163">
        <f t="shared" si="50"/>
        <v>0.3</v>
      </c>
      <c r="J164" s="163">
        <f t="shared" si="50"/>
        <v>0.3</v>
      </c>
      <c r="K164" s="163">
        <f t="shared" si="50"/>
        <v>0.3</v>
      </c>
      <c r="L164" s="163">
        <f t="shared" si="50"/>
        <v>0.3</v>
      </c>
      <c r="M164" s="163">
        <f t="shared" si="50"/>
        <v>0.3</v>
      </c>
      <c r="N164" s="163">
        <f t="shared" si="50"/>
        <v>0.3</v>
      </c>
      <c r="O164" s="163">
        <f t="shared" si="50"/>
        <v>0.3</v>
      </c>
      <c r="P164" s="163">
        <f t="shared" si="50"/>
        <v>0.3</v>
      </c>
      <c r="Q164" s="163">
        <f t="shared" si="50"/>
        <v>0.3</v>
      </c>
      <c r="R164" s="163">
        <f t="shared" si="50"/>
        <v>0.3</v>
      </c>
      <c r="S164" s="163">
        <f t="shared" si="51"/>
        <v>0.3</v>
      </c>
      <c r="T164" s="163">
        <f t="shared" si="51"/>
        <v>0.3</v>
      </c>
      <c r="U164" s="163">
        <f t="shared" si="51"/>
        <v>0.3</v>
      </c>
      <c r="V164" s="163">
        <f t="shared" si="51"/>
        <v>0.3</v>
      </c>
      <c r="W164" s="163">
        <f t="shared" si="51"/>
        <v>0.3</v>
      </c>
      <c r="X164" s="163">
        <f t="shared" si="51"/>
        <v>0.3</v>
      </c>
      <c r="Y164" s="163">
        <f t="shared" si="51"/>
        <v>0.3</v>
      </c>
      <c r="Z164" s="163">
        <f t="shared" si="51"/>
        <v>0.3</v>
      </c>
      <c r="AA164" s="163">
        <f t="shared" si="51"/>
        <v>0.3</v>
      </c>
      <c r="AB164" s="163">
        <f t="shared" si="51"/>
        <v>0.3</v>
      </c>
      <c r="AC164" s="163">
        <f t="shared" si="51"/>
        <v>0.3</v>
      </c>
      <c r="AD164" s="163">
        <f t="shared" si="51"/>
        <v>0.3</v>
      </c>
      <c r="AE164" s="163">
        <f t="shared" si="51"/>
        <v>0.3</v>
      </c>
      <c r="AF164" s="163">
        <f t="shared" si="51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v>0.4</v>
      </c>
      <c r="D165" s="163">
        <f t="shared" si="50"/>
        <v>0.4</v>
      </c>
      <c r="E165" s="163">
        <f t="shared" si="50"/>
        <v>0.4</v>
      </c>
      <c r="F165" s="163">
        <f t="shared" si="50"/>
        <v>0.4</v>
      </c>
      <c r="G165" s="163">
        <f t="shared" si="50"/>
        <v>0.4</v>
      </c>
      <c r="H165" s="163">
        <f t="shared" si="50"/>
        <v>0.4</v>
      </c>
      <c r="I165" s="163">
        <f t="shared" si="50"/>
        <v>0.4</v>
      </c>
      <c r="J165" s="163">
        <f t="shared" si="50"/>
        <v>0.4</v>
      </c>
      <c r="K165" s="163">
        <f t="shared" si="50"/>
        <v>0.4</v>
      </c>
      <c r="L165" s="163">
        <f t="shared" si="50"/>
        <v>0.4</v>
      </c>
      <c r="M165" s="163">
        <f t="shared" si="50"/>
        <v>0.4</v>
      </c>
      <c r="N165" s="163">
        <f t="shared" si="50"/>
        <v>0.4</v>
      </c>
      <c r="O165" s="163">
        <f t="shared" si="50"/>
        <v>0.4</v>
      </c>
      <c r="P165" s="163">
        <f t="shared" si="50"/>
        <v>0.4</v>
      </c>
      <c r="Q165" s="163">
        <f t="shared" si="50"/>
        <v>0.4</v>
      </c>
      <c r="R165" s="163">
        <f t="shared" si="50"/>
        <v>0.4</v>
      </c>
      <c r="S165" s="163">
        <f t="shared" si="51"/>
        <v>0.4</v>
      </c>
      <c r="T165" s="163">
        <f t="shared" si="51"/>
        <v>0.4</v>
      </c>
      <c r="U165" s="163">
        <f t="shared" si="51"/>
        <v>0.4</v>
      </c>
      <c r="V165" s="163">
        <f t="shared" si="51"/>
        <v>0.4</v>
      </c>
      <c r="W165" s="163">
        <f t="shared" si="51"/>
        <v>0.4</v>
      </c>
      <c r="X165" s="163">
        <f t="shared" si="51"/>
        <v>0.4</v>
      </c>
      <c r="Y165" s="163">
        <f t="shared" si="51"/>
        <v>0.4</v>
      </c>
      <c r="Z165" s="163">
        <f t="shared" si="51"/>
        <v>0.4</v>
      </c>
      <c r="AA165" s="163">
        <f t="shared" si="51"/>
        <v>0.4</v>
      </c>
      <c r="AB165" s="163">
        <f t="shared" si="51"/>
        <v>0.4</v>
      </c>
      <c r="AC165" s="163">
        <f t="shared" si="51"/>
        <v>0.4</v>
      </c>
      <c r="AD165" s="163">
        <f t="shared" si="51"/>
        <v>0.4</v>
      </c>
      <c r="AE165" s="163">
        <f t="shared" si="51"/>
        <v>0.4</v>
      </c>
      <c r="AF165" s="163">
        <f t="shared" si="51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v>0.64</v>
      </c>
      <c r="D166" s="166">
        <f t="shared" si="50"/>
        <v>0.64</v>
      </c>
      <c r="E166" s="166">
        <f t="shared" si="50"/>
        <v>0.64</v>
      </c>
      <c r="F166" s="166">
        <f t="shared" si="50"/>
        <v>0.64</v>
      </c>
      <c r="G166" s="166">
        <f t="shared" si="50"/>
        <v>0.64</v>
      </c>
      <c r="H166" s="166">
        <f t="shared" si="50"/>
        <v>0.64</v>
      </c>
      <c r="I166" s="166">
        <f t="shared" si="50"/>
        <v>0.64</v>
      </c>
      <c r="J166" s="166">
        <f t="shared" si="50"/>
        <v>0.64</v>
      </c>
      <c r="K166" s="166">
        <f t="shared" si="50"/>
        <v>0.64</v>
      </c>
      <c r="L166" s="166">
        <f t="shared" si="50"/>
        <v>0.64</v>
      </c>
      <c r="M166" s="166">
        <f t="shared" si="50"/>
        <v>0.64</v>
      </c>
      <c r="N166" s="166">
        <f t="shared" si="50"/>
        <v>0.64</v>
      </c>
      <c r="O166" s="166">
        <f t="shared" si="50"/>
        <v>0.64</v>
      </c>
      <c r="P166" s="166">
        <f t="shared" si="50"/>
        <v>0.64</v>
      </c>
      <c r="Q166" s="166">
        <f t="shared" si="50"/>
        <v>0.64</v>
      </c>
      <c r="R166" s="166">
        <f t="shared" si="50"/>
        <v>0.64</v>
      </c>
      <c r="S166" s="166">
        <f t="shared" si="51"/>
        <v>0.64</v>
      </c>
      <c r="T166" s="166">
        <f t="shared" si="51"/>
        <v>0.64</v>
      </c>
      <c r="U166" s="166">
        <f t="shared" si="51"/>
        <v>0.64</v>
      </c>
      <c r="V166" s="166">
        <f t="shared" si="51"/>
        <v>0.64</v>
      </c>
      <c r="W166" s="166">
        <f t="shared" si="51"/>
        <v>0.64</v>
      </c>
      <c r="X166" s="166">
        <f t="shared" si="51"/>
        <v>0.64</v>
      </c>
      <c r="Y166" s="166">
        <f t="shared" si="51"/>
        <v>0.64</v>
      </c>
      <c r="Z166" s="166">
        <f t="shared" si="51"/>
        <v>0.64</v>
      </c>
      <c r="AA166" s="166">
        <f t="shared" si="51"/>
        <v>0.64</v>
      </c>
      <c r="AB166" s="166">
        <f t="shared" si="51"/>
        <v>0.64</v>
      </c>
      <c r="AC166" s="166">
        <f t="shared" si="51"/>
        <v>0.64</v>
      </c>
      <c r="AD166" s="166">
        <f t="shared" si="51"/>
        <v>0.64</v>
      </c>
      <c r="AE166" s="166">
        <f t="shared" si="51"/>
        <v>0.64</v>
      </c>
      <c r="AF166" s="166">
        <f t="shared" si="51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v>3.54</v>
      </c>
      <c r="D167" s="169">
        <f t="shared" ref="D167:AG167" si="52">SUM(D161:D166)</f>
        <v>3.54</v>
      </c>
      <c r="E167" s="169">
        <f t="shared" si="52"/>
        <v>3.54</v>
      </c>
      <c r="F167" s="169">
        <f t="shared" si="52"/>
        <v>3.54</v>
      </c>
      <c r="G167" s="169">
        <f t="shared" si="52"/>
        <v>3.54</v>
      </c>
      <c r="H167" s="169">
        <f t="shared" si="52"/>
        <v>3.54</v>
      </c>
      <c r="I167" s="169">
        <f t="shared" si="52"/>
        <v>3.54</v>
      </c>
      <c r="J167" s="169">
        <f t="shared" si="52"/>
        <v>3.54</v>
      </c>
      <c r="K167" s="169">
        <f t="shared" si="52"/>
        <v>3.54</v>
      </c>
      <c r="L167" s="169">
        <f t="shared" si="52"/>
        <v>3.54</v>
      </c>
      <c r="M167" s="169">
        <f t="shared" si="52"/>
        <v>3.54</v>
      </c>
      <c r="N167" s="169">
        <f t="shared" si="52"/>
        <v>3.54</v>
      </c>
      <c r="O167" s="169">
        <f t="shared" si="52"/>
        <v>3.54</v>
      </c>
      <c r="P167" s="169">
        <f t="shared" si="52"/>
        <v>3.54</v>
      </c>
      <c r="Q167" s="169">
        <f t="shared" si="52"/>
        <v>3.54</v>
      </c>
      <c r="R167" s="169">
        <f t="shared" si="52"/>
        <v>3.54</v>
      </c>
      <c r="S167" s="169">
        <f t="shared" si="52"/>
        <v>3.54</v>
      </c>
      <c r="T167" s="169">
        <f t="shared" si="52"/>
        <v>3.54</v>
      </c>
      <c r="U167" s="169">
        <f t="shared" si="52"/>
        <v>3.54</v>
      </c>
      <c r="V167" s="169">
        <f t="shared" si="52"/>
        <v>3.54</v>
      </c>
      <c r="W167" s="169">
        <f t="shared" si="52"/>
        <v>3.54</v>
      </c>
      <c r="X167" s="169">
        <f t="shared" si="52"/>
        <v>3.54</v>
      </c>
      <c r="Y167" s="169">
        <f t="shared" si="52"/>
        <v>3.54</v>
      </c>
      <c r="Z167" s="169">
        <f t="shared" si="52"/>
        <v>3.54</v>
      </c>
      <c r="AA167" s="169">
        <f t="shared" si="52"/>
        <v>3.54</v>
      </c>
      <c r="AB167" s="169">
        <f>SUM(AB161:AB166)</f>
        <v>3.54</v>
      </c>
      <c r="AC167" s="169">
        <f t="shared" si="52"/>
        <v>3.54</v>
      </c>
      <c r="AD167" s="169">
        <f t="shared" si="52"/>
        <v>3.54</v>
      </c>
      <c r="AE167" s="169">
        <f t="shared" si="52"/>
        <v>3.54</v>
      </c>
      <c r="AF167" s="169">
        <f t="shared" si="52"/>
        <v>3.54</v>
      </c>
      <c r="AG167" s="170">
        <f t="shared" si="52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v>0</v>
      </c>
      <c r="D169" s="161">
        <f t="shared" ref="D169:R184" si="53">C169</f>
        <v>0</v>
      </c>
      <c r="E169" s="161">
        <f t="shared" si="53"/>
        <v>0</v>
      </c>
      <c r="F169" s="161">
        <f t="shared" si="53"/>
        <v>0</v>
      </c>
      <c r="G169" s="161">
        <f t="shared" si="53"/>
        <v>0</v>
      </c>
      <c r="H169" s="161">
        <f t="shared" si="53"/>
        <v>0</v>
      </c>
      <c r="I169" s="161">
        <f t="shared" si="53"/>
        <v>0</v>
      </c>
      <c r="J169" s="161">
        <f t="shared" si="53"/>
        <v>0</v>
      </c>
      <c r="K169" s="161">
        <f t="shared" si="53"/>
        <v>0</v>
      </c>
      <c r="L169" s="161">
        <f t="shared" si="53"/>
        <v>0</v>
      </c>
      <c r="M169" s="161">
        <f t="shared" si="53"/>
        <v>0</v>
      </c>
      <c r="N169" s="161">
        <f t="shared" si="53"/>
        <v>0</v>
      </c>
      <c r="O169" s="161">
        <f t="shared" si="53"/>
        <v>0</v>
      </c>
      <c r="P169" s="161">
        <f t="shared" si="53"/>
        <v>0</v>
      </c>
      <c r="Q169" s="161">
        <f t="shared" si="53"/>
        <v>0</v>
      </c>
      <c r="R169" s="161">
        <f t="shared" si="53"/>
        <v>0</v>
      </c>
      <c r="S169" s="161">
        <f t="shared" ref="S169:AF184" si="54">R169</f>
        <v>0</v>
      </c>
      <c r="T169" s="161">
        <f t="shared" si="54"/>
        <v>0</v>
      </c>
      <c r="U169" s="161">
        <f t="shared" si="54"/>
        <v>0</v>
      </c>
      <c r="V169" s="161">
        <f t="shared" si="54"/>
        <v>0</v>
      </c>
      <c r="W169" s="161">
        <f t="shared" si="54"/>
        <v>0</v>
      </c>
      <c r="X169" s="161">
        <f t="shared" si="54"/>
        <v>0</v>
      </c>
      <c r="Y169" s="161">
        <f t="shared" si="54"/>
        <v>0</v>
      </c>
      <c r="Z169" s="161">
        <f t="shared" si="54"/>
        <v>0</v>
      </c>
      <c r="AA169" s="161">
        <f t="shared" si="54"/>
        <v>0</v>
      </c>
      <c r="AB169" s="161">
        <f t="shared" si="54"/>
        <v>0</v>
      </c>
      <c r="AC169" s="161">
        <f t="shared" si="54"/>
        <v>0</v>
      </c>
      <c r="AD169" s="161">
        <f t="shared" si="54"/>
        <v>0</v>
      </c>
      <c r="AE169" s="161">
        <f t="shared" si="54"/>
        <v>0</v>
      </c>
      <c r="AF169" s="174">
        <f t="shared" si="54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v>0</v>
      </c>
      <c r="D170" s="163">
        <f t="shared" si="53"/>
        <v>0</v>
      </c>
      <c r="E170" s="163">
        <f t="shared" si="53"/>
        <v>0</v>
      </c>
      <c r="F170" s="163">
        <f t="shared" si="53"/>
        <v>0</v>
      </c>
      <c r="G170" s="163">
        <f t="shared" si="53"/>
        <v>0</v>
      </c>
      <c r="H170" s="163">
        <f t="shared" si="53"/>
        <v>0</v>
      </c>
      <c r="I170" s="163">
        <f t="shared" si="53"/>
        <v>0</v>
      </c>
      <c r="J170" s="163">
        <f t="shared" si="53"/>
        <v>0</v>
      </c>
      <c r="K170" s="163">
        <f t="shared" si="53"/>
        <v>0</v>
      </c>
      <c r="L170" s="163">
        <f t="shared" si="53"/>
        <v>0</v>
      </c>
      <c r="M170" s="163">
        <f t="shared" si="53"/>
        <v>0</v>
      </c>
      <c r="N170" s="163">
        <f t="shared" si="53"/>
        <v>0</v>
      </c>
      <c r="O170" s="163">
        <f t="shared" si="53"/>
        <v>0</v>
      </c>
      <c r="P170" s="163">
        <f t="shared" si="53"/>
        <v>0</v>
      </c>
      <c r="Q170" s="163">
        <f t="shared" si="53"/>
        <v>0</v>
      </c>
      <c r="R170" s="163">
        <f t="shared" si="53"/>
        <v>0</v>
      </c>
      <c r="S170" s="163">
        <f t="shared" si="54"/>
        <v>0</v>
      </c>
      <c r="T170" s="163">
        <f t="shared" si="54"/>
        <v>0</v>
      </c>
      <c r="U170" s="163">
        <f t="shared" si="54"/>
        <v>0</v>
      </c>
      <c r="V170" s="163">
        <f t="shared" si="54"/>
        <v>0</v>
      </c>
      <c r="W170" s="163">
        <f t="shared" si="54"/>
        <v>0</v>
      </c>
      <c r="X170" s="163">
        <f t="shared" si="54"/>
        <v>0</v>
      </c>
      <c r="Y170" s="163">
        <f t="shared" si="54"/>
        <v>0</v>
      </c>
      <c r="Z170" s="163">
        <f t="shared" si="54"/>
        <v>0</v>
      </c>
      <c r="AA170" s="163">
        <f t="shared" si="54"/>
        <v>0</v>
      </c>
      <c r="AB170" s="163">
        <f t="shared" si="54"/>
        <v>0</v>
      </c>
      <c r="AC170" s="163">
        <f t="shared" si="54"/>
        <v>0</v>
      </c>
      <c r="AD170" s="163">
        <f t="shared" si="54"/>
        <v>0</v>
      </c>
      <c r="AE170" s="163">
        <f t="shared" si="54"/>
        <v>0</v>
      </c>
      <c r="AF170" s="176">
        <f t="shared" si="54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v>0</v>
      </c>
      <c r="D171" s="163">
        <f t="shared" si="53"/>
        <v>0</v>
      </c>
      <c r="E171" s="163">
        <f t="shared" si="53"/>
        <v>0</v>
      </c>
      <c r="F171" s="163">
        <f t="shared" si="53"/>
        <v>0</v>
      </c>
      <c r="G171" s="163">
        <f t="shared" si="53"/>
        <v>0</v>
      </c>
      <c r="H171" s="163">
        <f t="shared" si="53"/>
        <v>0</v>
      </c>
      <c r="I171" s="163">
        <f t="shared" si="53"/>
        <v>0</v>
      </c>
      <c r="J171" s="163">
        <f t="shared" si="53"/>
        <v>0</v>
      </c>
      <c r="K171" s="163">
        <f t="shared" si="53"/>
        <v>0</v>
      </c>
      <c r="L171" s="163">
        <f t="shared" si="53"/>
        <v>0</v>
      </c>
      <c r="M171" s="163">
        <f t="shared" si="53"/>
        <v>0</v>
      </c>
      <c r="N171" s="163">
        <f t="shared" si="53"/>
        <v>0</v>
      </c>
      <c r="O171" s="163">
        <f t="shared" si="53"/>
        <v>0</v>
      </c>
      <c r="P171" s="163">
        <f t="shared" si="53"/>
        <v>0</v>
      </c>
      <c r="Q171" s="163">
        <f t="shared" si="53"/>
        <v>0</v>
      </c>
      <c r="R171" s="163">
        <f t="shared" si="53"/>
        <v>0</v>
      </c>
      <c r="S171" s="163">
        <f t="shared" si="54"/>
        <v>0</v>
      </c>
      <c r="T171" s="163">
        <f t="shared" si="54"/>
        <v>0</v>
      </c>
      <c r="U171" s="163">
        <f t="shared" si="54"/>
        <v>0</v>
      </c>
      <c r="V171" s="163">
        <f t="shared" si="54"/>
        <v>0</v>
      </c>
      <c r="W171" s="163">
        <f t="shared" si="54"/>
        <v>0</v>
      </c>
      <c r="X171" s="163">
        <f t="shared" si="54"/>
        <v>0</v>
      </c>
      <c r="Y171" s="163">
        <f t="shared" si="54"/>
        <v>0</v>
      </c>
      <c r="Z171" s="163">
        <f t="shared" si="54"/>
        <v>0</v>
      </c>
      <c r="AA171" s="163">
        <f t="shared" si="54"/>
        <v>0</v>
      </c>
      <c r="AB171" s="163">
        <f t="shared" si="54"/>
        <v>0</v>
      </c>
      <c r="AC171" s="163">
        <f t="shared" si="54"/>
        <v>0</v>
      </c>
      <c r="AD171" s="163">
        <f t="shared" si="54"/>
        <v>0</v>
      </c>
      <c r="AE171" s="163">
        <f t="shared" si="54"/>
        <v>0</v>
      </c>
      <c r="AF171" s="176">
        <f t="shared" si="54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v>0</v>
      </c>
      <c r="D172" s="163">
        <f t="shared" si="53"/>
        <v>0</v>
      </c>
      <c r="E172" s="163">
        <f t="shared" si="53"/>
        <v>0</v>
      </c>
      <c r="F172" s="163">
        <f t="shared" si="53"/>
        <v>0</v>
      </c>
      <c r="G172" s="163">
        <f t="shared" si="53"/>
        <v>0</v>
      </c>
      <c r="H172" s="163">
        <f t="shared" si="53"/>
        <v>0</v>
      </c>
      <c r="I172" s="163">
        <f t="shared" si="53"/>
        <v>0</v>
      </c>
      <c r="J172" s="163">
        <f t="shared" si="53"/>
        <v>0</v>
      </c>
      <c r="K172" s="163">
        <f t="shared" si="53"/>
        <v>0</v>
      </c>
      <c r="L172" s="163">
        <f t="shared" si="53"/>
        <v>0</v>
      </c>
      <c r="M172" s="163">
        <f t="shared" si="53"/>
        <v>0</v>
      </c>
      <c r="N172" s="163">
        <f t="shared" si="53"/>
        <v>0</v>
      </c>
      <c r="O172" s="163">
        <f t="shared" si="53"/>
        <v>0</v>
      </c>
      <c r="P172" s="163">
        <f t="shared" si="53"/>
        <v>0</v>
      </c>
      <c r="Q172" s="163">
        <f t="shared" si="53"/>
        <v>0</v>
      </c>
      <c r="R172" s="163">
        <f t="shared" si="53"/>
        <v>0</v>
      </c>
      <c r="S172" s="163">
        <f t="shared" si="54"/>
        <v>0</v>
      </c>
      <c r="T172" s="163">
        <f t="shared" si="54"/>
        <v>0</v>
      </c>
      <c r="U172" s="163">
        <f t="shared" si="54"/>
        <v>0</v>
      </c>
      <c r="V172" s="163">
        <f t="shared" si="54"/>
        <v>0</v>
      </c>
      <c r="W172" s="163">
        <f t="shared" si="54"/>
        <v>0</v>
      </c>
      <c r="X172" s="163">
        <f t="shared" si="54"/>
        <v>0</v>
      </c>
      <c r="Y172" s="163">
        <f t="shared" si="54"/>
        <v>0</v>
      </c>
      <c r="Z172" s="163">
        <f t="shared" si="54"/>
        <v>0</v>
      </c>
      <c r="AA172" s="163">
        <f t="shared" si="54"/>
        <v>0</v>
      </c>
      <c r="AB172" s="163">
        <f t="shared" si="54"/>
        <v>0</v>
      </c>
      <c r="AC172" s="163">
        <f t="shared" si="54"/>
        <v>0</v>
      </c>
      <c r="AD172" s="163">
        <f t="shared" si="54"/>
        <v>0</v>
      </c>
      <c r="AE172" s="163">
        <f t="shared" si="54"/>
        <v>0</v>
      </c>
      <c r="AF172" s="176">
        <f t="shared" si="54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v>0</v>
      </c>
      <c r="D173" s="163">
        <f t="shared" si="53"/>
        <v>0</v>
      </c>
      <c r="E173" s="163">
        <f t="shared" si="53"/>
        <v>0</v>
      </c>
      <c r="F173" s="163">
        <f t="shared" si="53"/>
        <v>0</v>
      </c>
      <c r="G173" s="163">
        <f t="shared" si="53"/>
        <v>0</v>
      </c>
      <c r="H173" s="163">
        <f t="shared" si="53"/>
        <v>0</v>
      </c>
      <c r="I173" s="163">
        <f t="shared" si="53"/>
        <v>0</v>
      </c>
      <c r="J173" s="163">
        <f t="shared" si="53"/>
        <v>0</v>
      </c>
      <c r="K173" s="163">
        <f t="shared" si="53"/>
        <v>0</v>
      </c>
      <c r="L173" s="163">
        <f t="shared" si="53"/>
        <v>0</v>
      </c>
      <c r="M173" s="163">
        <f t="shared" si="53"/>
        <v>0</v>
      </c>
      <c r="N173" s="163">
        <f t="shared" si="53"/>
        <v>0</v>
      </c>
      <c r="O173" s="163">
        <f t="shared" si="53"/>
        <v>0</v>
      </c>
      <c r="P173" s="163">
        <f t="shared" si="53"/>
        <v>0</v>
      </c>
      <c r="Q173" s="163">
        <f t="shared" si="53"/>
        <v>0</v>
      </c>
      <c r="R173" s="163">
        <f t="shared" si="53"/>
        <v>0</v>
      </c>
      <c r="S173" s="163">
        <f t="shared" si="54"/>
        <v>0</v>
      </c>
      <c r="T173" s="163">
        <f t="shared" si="54"/>
        <v>0</v>
      </c>
      <c r="U173" s="163">
        <f t="shared" si="54"/>
        <v>0</v>
      </c>
      <c r="V173" s="163">
        <f t="shared" si="54"/>
        <v>0</v>
      </c>
      <c r="W173" s="163">
        <f t="shared" si="54"/>
        <v>0</v>
      </c>
      <c r="X173" s="163">
        <f t="shared" si="54"/>
        <v>0</v>
      </c>
      <c r="Y173" s="163">
        <f t="shared" si="54"/>
        <v>0</v>
      </c>
      <c r="Z173" s="163">
        <f t="shared" si="54"/>
        <v>0</v>
      </c>
      <c r="AA173" s="163">
        <f t="shared" si="54"/>
        <v>0</v>
      </c>
      <c r="AB173" s="163">
        <f t="shared" si="54"/>
        <v>0</v>
      </c>
      <c r="AC173" s="163">
        <f t="shared" si="54"/>
        <v>0</v>
      </c>
      <c r="AD173" s="163">
        <f t="shared" si="54"/>
        <v>0</v>
      </c>
      <c r="AE173" s="163">
        <f t="shared" si="54"/>
        <v>0</v>
      </c>
      <c r="AF173" s="176">
        <f t="shared" si="54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v>0</v>
      </c>
      <c r="D174" s="163">
        <f t="shared" si="53"/>
        <v>0</v>
      </c>
      <c r="E174" s="163">
        <f t="shared" si="53"/>
        <v>0</v>
      </c>
      <c r="F174" s="163">
        <f t="shared" si="53"/>
        <v>0</v>
      </c>
      <c r="G174" s="163">
        <f t="shared" si="53"/>
        <v>0</v>
      </c>
      <c r="H174" s="163">
        <f t="shared" si="53"/>
        <v>0</v>
      </c>
      <c r="I174" s="163">
        <f t="shared" si="53"/>
        <v>0</v>
      </c>
      <c r="J174" s="163">
        <f t="shared" si="53"/>
        <v>0</v>
      </c>
      <c r="K174" s="163">
        <f t="shared" si="53"/>
        <v>0</v>
      </c>
      <c r="L174" s="163">
        <f t="shared" si="53"/>
        <v>0</v>
      </c>
      <c r="M174" s="163">
        <f t="shared" si="53"/>
        <v>0</v>
      </c>
      <c r="N174" s="163">
        <f t="shared" si="53"/>
        <v>0</v>
      </c>
      <c r="O174" s="163">
        <f t="shared" si="53"/>
        <v>0</v>
      </c>
      <c r="P174" s="163">
        <f t="shared" si="53"/>
        <v>0</v>
      </c>
      <c r="Q174" s="163">
        <f t="shared" si="53"/>
        <v>0</v>
      </c>
      <c r="R174" s="163">
        <f t="shared" si="53"/>
        <v>0</v>
      </c>
      <c r="S174" s="163">
        <f t="shared" si="54"/>
        <v>0</v>
      </c>
      <c r="T174" s="163">
        <f t="shared" si="54"/>
        <v>0</v>
      </c>
      <c r="U174" s="163">
        <f t="shared" si="54"/>
        <v>0</v>
      </c>
      <c r="V174" s="163">
        <f t="shared" si="54"/>
        <v>0</v>
      </c>
      <c r="W174" s="163">
        <f t="shared" si="54"/>
        <v>0</v>
      </c>
      <c r="X174" s="163">
        <f t="shared" si="54"/>
        <v>0</v>
      </c>
      <c r="Y174" s="163">
        <f t="shared" si="54"/>
        <v>0</v>
      </c>
      <c r="Z174" s="163">
        <f t="shared" si="54"/>
        <v>0</v>
      </c>
      <c r="AA174" s="163">
        <f t="shared" si="54"/>
        <v>0</v>
      </c>
      <c r="AB174" s="163">
        <f t="shared" si="54"/>
        <v>0</v>
      </c>
      <c r="AC174" s="163">
        <f t="shared" si="54"/>
        <v>0</v>
      </c>
      <c r="AD174" s="163">
        <f t="shared" si="54"/>
        <v>0</v>
      </c>
      <c r="AE174" s="163">
        <f t="shared" si="54"/>
        <v>0</v>
      </c>
      <c r="AF174" s="176">
        <f t="shared" si="54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v>0</v>
      </c>
      <c r="D175" s="163">
        <f t="shared" si="53"/>
        <v>0</v>
      </c>
      <c r="E175" s="163">
        <f t="shared" si="53"/>
        <v>0</v>
      </c>
      <c r="F175" s="163">
        <f t="shared" si="53"/>
        <v>0</v>
      </c>
      <c r="G175" s="163">
        <f t="shared" si="53"/>
        <v>0</v>
      </c>
      <c r="H175" s="163">
        <f t="shared" si="53"/>
        <v>0</v>
      </c>
      <c r="I175" s="163">
        <f t="shared" si="53"/>
        <v>0</v>
      </c>
      <c r="J175" s="163">
        <f t="shared" si="53"/>
        <v>0</v>
      </c>
      <c r="K175" s="163">
        <f t="shared" si="53"/>
        <v>0</v>
      </c>
      <c r="L175" s="163">
        <f t="shared" si="53"/>
        <v>0</v>
      </c>
      <c r="M175" s="163">
        <f t="shared" si="53"/>
        <v>0</v>
      </c>
      <c r="N175" s="163">
        <f t="shared" si="53"/>
        <v>0</v>
      </c>
      <c r="O175" s="163">
        <f t="shared" si="53"/>
        <v>0</v>
      </c>
      <c r="P175" s="163">
        <f t="shared" si="53"/>
        <v>0</v>
      </c>
      <c r="Q175" s="163">
        <f t="shared" si="53"/>
        <v>0</v>
      </c>
      <c r="R175" s="163">
        <f t="shared" si="53"/>
        <v>0</v>
      </c>
      <c r="S175" s="163">
        <f t="shared" si="54"/>
        <v>0</v>
      </c>
      <c r="T175" s="163">
        <f t="shared" si="54"/>
        <v>0</v>
      </c>
      <c r="U175" s="163">
        <f t="shared" si="54"/>
        <v>0</v>
      </c>
      <c r="V175" s="163">
        <f t="shared" si="54"/>
        <v>0</v>
      </c>
      <c r="W175" s="163">
        <f t="shared" si="54"/>
        <v>0</v>
      </c>
      <c r="X175" s="163">
        <f t="shared" si="54"/>
        <v>0</v>
      </c>
      <c r="Y175" s="163">
        <f t="shared" si="54"/>
        <v>0</v>
      </c>
      <c r="Z175" s="163">
        <f t="shared" si="54"/>
        <v>0</v>
      </c>
      <c r="AA175" s="163">
        <f t="shared" si="54"/>
        <v>0</v>
      </c>
      <c r="AB175" s="163">
        <f t="shared" si="54"/>
        <v>0</v>
      </c>
      <c r="AC175" s="163">
        <f t="shared" si="54"/>
        <v>0</v>
      </c>
      <c r="AD175" s="163">
        <f t="shared" si="54"/>
        <v>0</v>
      </c>
      <c r="AE175" s="163">
        <f t="shared" si="54"/>
        <v>0</v>
      </c>
      <c r="AF175" s="176">
        <f t="shared" si="54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v>0</v>
      </c>
      <c r="D176" s="163">
        <f t="shared" si="53"/>
        <v>0</v>
      </c>
      <c r="E176" s="163">
        <f t="shared" si="53"/>
        <v>0</v>
      </c>
      <c r="F176" s="163">
        <f t="shared" si="53"/>
        <v>0</v>
      </c>
      <c r="G176" s="163">
        <f t="shared" si="53"/>
        <v>0</v>
      </c>
      <c r="H176" s="163">
        <f t="shared" si="53"/>
        <v>0</v>
      </c>
      <c r="I176" s="163">
        <f t="shared" si="53"/>
        <v>0</v>
      </c>
      <c r="J176" s="163">
        <f t="shared" si="53"/>
        <v>0</v>
      </c>
      <c r="K176" s="163">
        <f t="shared" si="53"/>
        <v>0</v>
      </c>
      <c r="L176" s="163">
        <f t="shared" si="53"/>
        <v>0</v>
      </c>
      <c r="M176" s="163">
        <f t="shared" si="53"/>
        <v>0</v>
      </c>
      <c r="N176" s="163">
        <f t="shared" si="53"/>
        <v>0</v>
      </c>
      <c r="O176" s="163">
        <f t="shared" si="53"/>
        <v>0</v>
      </c>
      <c r="P176" s="163">
        <f t="shared" si="53"/>
        <v>0</v>
      </c>
      <c r="Q176" s="163">
        <f t="shared" si="53"/>
        <v>0</v>
      </c>
      <c r="R176" s="163">
        <f t="shared" si="53"/>
        <v>0</v>
      </c>
      <c r="S176" s="163">
        <f t="shared" si="54"/>
        <v>0</v>
      </c>
      <c r="T176" s="163">
        <f t="shared" si="54"/>
        <v>0</v>
      </c>
      <c r="U176" s="163">
        <f t="shared" si="54"/>
        <v>0</v>
      </c>
      <c r="V176" s="163">
        <f t="shared" si="54"/>
        <v>0</v>
      </c>
      <c r="W176" s="163">
        <f t="shared" si="54"/>
        <v>0</v>
      </c>
      <c r="X176" s="163">
        <f t="shared" si="54"/>
        <v>0</v>
      </c>
      <c r="Y176" s="163">
        <f t="shared" si="54"/>
        <v>0</v>
      </c>
      <c r="Z176" s="163">
        <f t="shared" si="54"/>
        <v>0</v>
      </c>
      <c r="AA176" s="163">
        <f t="shared" si="54"/>
        <v>0</v>
      </c>
      <c r="AB176" s="163">
        <f t="shared" si="54"/>
        <v>0</v>
      </c>
      <c r="AC176" s="163">
        <f t="shared" si="54"/>
        <v>0</v>
      </c>
      <c r="AD176" s="163">
        <f t="shared" si="54"/>
        <v>0</v>
      </c>
      <c r="AE176" s="163">
        <f t="shared" si="54"/>
        <v>0</v>
      </c>
      <c r="AF176" s="176">
        <f t="shared" si="54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v>0</v>
      </c>
      <c r="D177" s="163">
        <f t="shared" si="53"/>
        <v>0</v>
      </c>
      <c r="E177" s="163">
        <f t="shared" si="53"/>
        <v>0</v>
      </c>
      <c r="F177" s="163">
        <f t="shared" si="53"/>
        <v>0</v>
      </c>
      <c r="G177" s="163">
        <f t="shared" si="53"/>
        <v>0</v>
      </c>
      <c r="H177" s="163">
        <f t="shared" si="53"/>
        <v>0</v>
      </c>
      <c r="I177" s="163">
        <f t="shared" si="53"/>
        <v>0</v>
      </c>
      <c r="J177" s="163">
        <f t="shared" si="53"/>
        <v>0</v>
      </c>
      <c r="K177" s="163">
        <f t="shared" si="53"/>
        <v>0</v>
      </c>
      <c r="L177" s="163">
        <f t="shared" si="53"/>
        <v>0</v>
      </c>
      <c r="M177" s="163">
        <f t="shared" si="53"/>
        <v>0</v>
      </c>
      <c r="N177" s="163">
        <f t="shared" si="53"/>
        <v>0</v>
      </c>
      <c r="O177" s="163">
        <f t="shared" si="53"/>
        <v>0</v>
      </c>
      <c r="P177" s="163">
        <f t="shared" si="53"/>
        <v>0</v>
      </c>
      <c r="Q177" s="163">
        <f t="shared" si="53"/>
        <v>0</v>
      </c>
      <c r="R177" s="163">
        <f t="shared" si="53"/>
        <v>0</v>
      </c>
      <c r="S177" s="163">
        <f t="shared" si="54"/>
        <v>0</v>
      </c>
      <c r="T177" s="163">
        <f t="shared" si="54"/>
        <v>0</v>
      </c>
      <c r="U177" s="163">
        <f t="shared" si="54"/>
        <v>0</v>
      </c>
      <c r="V177" s="163">
        <f t="shared" si="54"/>
        <v>0</v>
      </c>
      <c r="W177" s="163">
        <f t="shared" si="54"/>
        <v>0</v>
      </c>
      <c r="X177" s="163">
        <f t="shared" si="54"/>
        <v>0</v>
      </c>
      <c r="Y177" s="163">
        <f t="shared" si="54"/>
        <v>0</v>
      </c>
      <c r="Z177" s="163">
        <f t="shared" si="54"/>
        <v>0</v>
      </c>
      <c r="AA177" s="163">
        <f t="shared" si="54"/>
        <v>0</v>
      </c>
      <c r="AB177" s="163">
        <f t="shared" si="54"/>
        <v>0</v>
      </c>
      <c r="AC177" s="163">
        <f t="shared" si="54"/>
        <v>0</v>
      </c>
      <c r="AD177" s="163">
        <f t="shared" si="54"/>
        <v>0</v>
      </c>
      <c r="AE177" s="163">
        <f t="shared" si="54"/>
        <v>0</v>
      </c>
      <c r="AF177" s="176">
        <f t="shared" si="54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v>0</v>
      </c>
      <c r="D178" s="163">
        <f t="shared" si="53"/>
        <v>0</v>
      </c>
      <c r="E178" s="163">
        <f t="shared" si="53"/>
        <v>0</v>
      </c>
      <c r="F178" s="163">
        <f t="shared" si="53"/>
        <v>0</v>
      </c>
      <c r="G178" s="163">
        <f t="shared" si="53"/>
        <v>0</v>
      </c>
      <c r="H178" s="163">
        <f t="shared" si="53"/>
        <v>0</v>
      </c>
      <c r="I178" s="163">
        <f t="shared" si="53"/>
        <v>0</v>
      </c>
      <c r="J178" s="163">
        <f t="shared" si="53"/>
        <v>0</v>
      </c>
      <c r="K178" s="163">
        <f t="shared" si="53"/>
        <v>0</v>
      </c>
      <c r="L178" s="163">
        <f t="shared" si="53"/>
        <v>0</v>
      </c>
      <c r="M178" s="163">
        <f t="shared" si="53"/>
        <v>0</v>
      </c>
      <c r="N178" s="163">
        <f t="shared" si="53"/>
        <v>0</v>
      </c>
      <c r="O178" s="163">
        <f t="shared" si="53"/>
        <v>0</v>
      </c>
      <c r="P178" s="163">
        <f t="shared" si="53"/>
        <v>0</v>
      </c>
      <c r="Q178" s="163">
        <f t="shared" si="53"/>
        <v>0</v>
      </c>
      <c r="R178" s="163">
        <f t="shared" si="53"/>
        <v>0</v>
      </c>
      <c r="S178" s="163">
        <f t="shared" si="54"/>
        <v>0</v>
      </c>
      <c r="T178" s="163">
        <f t="shared" si="54"/>
        <v>0</v>
      </c>
      <c r="U178" s="163">
        <f t="shared" si="54"/>
        <v>0</v>
      </c>
      <c r="V178" s="163">
        <f t="shared" si="54"/>
        <v>0</v>
      </c>
      <c r="W178" s="163">
        <f t="shared" si="54"/>
        <v>0</v>
      </c>
      <c r="X178" s="163">
        <f t="shared" si="54"/>
        <v>0</v>
      </c>
      <c r="Y178" s="163">
        <f t="shared" si="54"/>
        <v>0</v>
      </c>
      <c r="Z178" s="163">
        <f t="shared" si="54"/>
        <v>0</v>
      </c>
      <c r="AA178" s="163">
        <f t="shared" si="54"/>
        <v>0</v>
      </c>
      <c r="AB178" s="163">
        <f t="shared" si="54"/>
        <v>0</v>
      </c>
      <c r="AC178" s="163">
        <f t="shared" si="54"/>
        <v>0</v>
      </c>
      <c r="AD178" s="163">
        <f t="shared" si="54"/>
        <v>0</v>
      </c>
      <c r="AE178" s="163">
        <f t="shared" si="54"/>
        <v>0</v>
      </c>
      <c r="AF178" s="176">
        <f t="shared" si="54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v>0</v>
      </c>
      <c r="D179" s="163">
        <f t="shared" si="53"/>
        <v>0</v>
      </c>
      <c r="E179" s="163">
        <f t="shared" si="53"/>
        <v>0</v>
      </c>
      <c r="F179" s="163">
        <f t="shared" si="53"/>
        <v>0</v>
      </c>
      <c r="G179" s="163">
        <f t="shared" si="53"/>
        <v>0</v>
      </c>
      <c r="H179" s="163">
        <f t="shared" si="53"/>
        <v>0</v>
      </c>
      <c r="I179" s="163">
        <f t="shared" si="53"/>
        <v>0</v>
      </c>
      <c r="J179" s="163">
        <f t="shared" si="53"/>
        <v>0</v>
      </c>
      <c r="K179" s="163">
        <f t="shared" si="53"/>
        <v>0</v>
      </c>
      <c r="L179" s="163">
        <f t="shared" si="53"/>
        <v>0</v>
      </c>
      <c r="M179" s="163">
        <f t="shared" si="53"/>
        <v>0</v>
      </c>
      <c r="N179" s="163">
        <f t="shared" si="53"/>
        <v>0</v>
      </c>
      <c r="O179" s="163">
        <f t="shared" si="53"/>
        <v>0</v>
      </c>
      <c r="P179" s="163">
        <f t="shared" si="53"/>
        <v>0</v>
      </c>
      <c r="Q179" s="163">
        <f t="shared" si="53"/>
        <v>0</v>
      </c>
      <c r="R179" s="163">
        <f t="shared" si="53"/>
        <v>0</v>
      </c>
      <c r="S179" s="163">
        <f t="shared" si="54"/>
        <v>0</v>
      </c>
      <c r="T179" s="163">
        <f t="shared" si="54"/>
        <v>0</v>
      </c>
      <c r="U179" s="163">
        <f t="shared" si="54"/>
        <v>0</v>
      </c>
      <c r="V179" s="163">
        <f t="shared" si="54"/>
        <v>0</v>
      </c>
      <c r="W179" s="163">
        <f t="shared" si="54"/>
        <v>0</v>
      </c>
      <c r="X179" s="163">
        <f t="shared" si="54"/>
        <v>0</v>
      </c>
      <c r="Y179" s="163">
        <f t="shared" si="54"/>
        <v>0</v>
      </c>
      <c r="Z179" s="163">
        <f t="shared" si="54"/>
        <v>0</v>
      </c>
      <c r="AA179" s="163">
        <f t="shared" si="54"/>
        <v>0</v>
      </c>
      <c r="AB179" s="163">
        <f t="shared" si="54"/>
        <v>0</v>
      </c>
      <c r="AC179" s="163">
        <f t="shared" si="54"/>
        <v>0</v>
      </c>
      <c r="AD179" s="163">
        <f t="shared" si="54"/>
        <v>0</v>
      </c>
      <c r="AE179" s="163">
        <f t="shared" si="54"/>
        <v>0</v>
      </c>
      <c r="AF179" s="176">
        <f t="shared" si="54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v>0</v>
      </c>
      <c r="D180" s="163">
        <f t="shared" si="53"/>
        <v>0</v>
      </c>
      <c r="E180" s="163">
        <f t="shared" si="53"/>
        <v>0</v>
      </c>
      <c r="F180" s="163">
        <f t="shared" si="53"/>
        <v>0</v>
      </c>
      <c r="G180" s="163">
        <f t="shared" si="53"/>
        <v>0</v>
      </c>
      <c r="H180" s="163">
        <f t="shared" si="53"/>
        <v>0</v>
      </c>
      <c r="I180" s="163">
        <f t="shared" si="53"/>
        <v>0</v>
      </c>
      <c r="J180" s="163">
        <f t="shared" si="53"/>
        <v>0</v>
      </c>
      <c r="K180" s="163">
        <f t="shared" si="53"/>
        <v>0</v>
      </c>
      <c r="L180" s="163">
        <f t="shared" si="53"/>
        <v>0</v>
      </c>
      <c r="M180" s="163">
        <f t="shared" si="53"/>
        <v>0</v>
      </c>
      <c r="N180" s="163">
        <f t="shared" si="53"/>
        <v>0</v>
      </c>
      <c r="O180" s="163">
        <f t="shared" si="53"/>
        <v>0</v>
      </c>
      <c r="P180" s="163">
        <f t="shared" si="53"/>
        <v>0</v>
      </c>
      <c r="Q180" s="163">
        <f t="shared" si="53"/>
        <v>0</v>
      </c>
      <c r="R180" s="163">
        <f t="shared" si="53"/>
        <v>0</v>
      </c>
      <c r="S180" s="163">
        <f t="shared" si="54"/>
        <v>0</v>
      </c>
      <c r="T180" s="163">
        <f t="shared" si="54"/>
        <v>0</v>
      </c>
      <c r="U180" s="163">
        <f t="shared" si="54"/>
        <v>0</v>
      </c>
      <c r="V180" s="163">
        <f t="shared" si="54"/>
        <v>0</v>
      </c>
      <c r="W180" s="163">
        <f t="shared" si="54"/>
        <v>0</v>
      </c>
      <c r="X180" s="163">
        <f t="shared" si="54"/>
        <v>0</v>
      </c>
      <c r="Y180" s="163">
        <f t="shared" si="54"/>
        <v>0</v>
      </c>
      <c r="Z180" s="163">
        <f t="shared" si="54"/>
        <v>0</v>
      </c>
      <c r="AA180" s="163">
        <f t="shared" si="54"/>
        <v>0</v>
      </c>
      <c r="AB180" s="163">
        <f t="shared" si="54"/>
        <v>0</v>
      </c>
      <c r="AC180" s="163">
        <f t="shared" si="54"/>
        <v>0</v>
      </c>
      <c r="AD180" s="163">
        <f t="shared" si="54"/>
        <v>0</v>
      </c>
      <c r="AE180" s="163">
        <f t="shared" si="54"/>
        <v>0</v>
      </c>
      <c r="AF180" s="176">
        <f t="shared" si="54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v>0</v>
      </c>
      <c r="D181" s="163">
        <f t="shared" si="53"/>
        <v>0</v>
      </c>
      <c r="E181" s="163">
        <f t="shared" si="53"/>
        <v>0</v>
      </c>
      <c r="F181" s="163">
        <f t="shared" si="53"/>
        <v>0</v>
      </c>
      <c r="G181" s="163">
        <f t="shared" si="53"/>
        <v>0</v>
      </c>
      <c r="H181" s="163">
        <f t="shared" si="53"/>
        <v>0</v>
      </c>
      <c r="I181" s="163">
        <f t="shared" si="53"/>
        <v>0</v>
      </c>
      <c r="J181" s="163">
        <f t="shared" si="53"/>
        <v>0</v>
      </c>
      <c r="K181" s="163">
        <f t="shared" si="53"/>
        <v>0</v>
      </c>
      <c r="L181" s="163">
        <f t="shared" si="53"/>
        <v>0</v>
      </c>
      <c r="M181" s="163">
        <f t="shared" si="53"/>
        <v>0</v>
      </c>
      <c r="N181" s="163">
        <f t="shared" si="53"/>
        <v>0</v>
      </c>
      <c r="O181" s="163">
        <f t="shared" si="53"/>
        <v>0</v>
      </c>
      <c r="P181" s="163">
        <f t="shared" si="53"/>
        <v>0</v>
      </c>
      <c r="Q181" s="163">
        <f t="shared" si="53"/>
        <v>0</v>
      </c>
      <c r="R181" s="163">
        <f t="shared" si="53"/>
        <v>0</v>
      </c>
      <c r="S181" s="163">
        <f t="shared" si="54"/>
        <v>0</v>
      </c>
      <c r="T181" s="163">
        <f t="shared" si="54"/>
        <v>0</v>
      </c>
      <c r="U181" s="163">
        <f t="shared" si="54"/>
        <v>0</v>
      </c>
      <c r="V181" s="163">
        <f t="shared" si="54"/>
        <v>0</v>
      </c>
      <c r="W181" s="163">
        <f t="shared" si="54"/>
        <v>0</v>
      </c>
      <c r="X181" s="163">
        <f t="shared" si="54"/>
        <v>0</v>
      </c>
      <c r="Y181" s="163">
        <f t="shared" si="54"/>
        <v>0</v>
      </c>
      <c r="Z181" s="163">
        <f t="shared" si="54"/>
        <v>0</v>
      </c>
      <c r="AA181" s="163">
        <f t="shared" si="54"/>
        <v>0</v>
      </c>
      <c r="AB181" s="163">
        <f t="shared" si="54"/>
        <v>0</v>
      </c>
      <c r="AC181" s="163">
        <f t="shared" si="54"/>
        <v>0</v>
      </c>
      <c r="AD181" s="163">
        <f t="shared" si="54"/>
        <v>0</v>
      </c>
      <c r="AE181" s="163">
        <f t="shared" si="54"/>
        <v>0</v>
      </c>
      <c r="AF181" s="176">
        <f t="shared" si="54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v>0</v>
      </c>
      <c r="D182" s="163">
        <f t="shared" si="53"/>
        <v>0</v>
      </c>
      <c r="E182" s="163">
        <f t="shared" si="53"/>
        <v>0</v>
      </c>
      <c r="F182" s="163">
        <f t="shared" si="53"/>
        <v>0</v>
      </c>
      <c r="G182" s="163">
        <f t="shared" si="53"/>
        <v>0</v>
      </c>
      <c r="H182" s="163">
        <f t="shared" si="53"/>
        <v>0</v>
      </c>
      <c r="I182" s="163">
        <f t="shared" si="53"/>
        <v>0</v>
      </c>
      <c r="J182" s="163">
        <f t="shared" si="53"/>
        <v>0</v>
      </c>
      <c r="K182" s="163">
        <f t="shared" si="53"/>
        <v>0</v>
      </c>
      <c r="L182" s="163">
        <f t="shared" si="53"/>
        <v>0</v>
      </c>
      <c r="M182" s="163">
        <f t="shared" si="53"/>
        <v>0</v>
      </c>
      <c r="N182" s="163">
        <f t="shared" si="53"/>
        <v>0</v>
      </c>
      <c r="O182" s="163">
        <f t="shared" si="53"/>
        <v>0</v>
      </c>
      <c r="P182" s="163">
        <f t="shared" si="53"/>
        <v>0</v>
      </c>
      <c r="Q182" s="163">
        <f t="shared" si="53"/>
        <v>0</v>
      </c>
      <c r="R182" s="163">
        <f t="shared" si="53"/>
        <v>0</v>
      </c>
      <c r="S182" s="163">
        <f t="shared" si="54"/>
        <v>0</v>
      </c>
      <c r="T182" s="163">
        <f t="shared" si="54"/>
        <v>0</v>
      </c>
      <c r="U182" s="163">
        <f t="shared" si="54"/>
        <v>0</v>
      </c>
      <c r="V182" s="163">
        <f t="shared" si="54"/>
        <v>0</v>
      </c>
      <c r="W182" s="163">
        <f t="shared" si="54"/>
        <v>0</v>
      </c>
      <c r="X182" s="163">
        <f t="shared" si="54"/>
        <v>0</v>
      </c>
      <c r="Y182" s="163">
        <f t="shared" si="54"/>
        <v>0</v>
      </c>
      <c r="Z182" s="163">
        <f t="shared" si="54"/>
        <v>0</v>
      </c>
      <c r="AA182" s="163">
        <f t="shared" si="54"/>
        <v>0</v>
      </c>
      <c r="AB182" s="163">
        <f t="shared" si="54"/>
        <v>0</v>
      </c>
      <c r="AC182" s="163">
        <f t="shared" si="54"/>
        <v>0</v>
      </c>
      <c r="AD182" s="163">
        <f t="shared" si="54"/>
        <v>0</v>
      </c>
      <c r="AE182" s="163">
        <f t="shared" si="54"/>
        <v>0</v>
      </c>
      <c r="AF182" s="176">
        <f t="shared" si="54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v>0</v>
      </c>
      <c r="D183" s="163">
        <f t="shared" si="53"/>
        <v>0</v>
      </c>
      <c r="E183" s="163">
        <f t="shared" si="53"/>
        <v>0</v>
      </c>
      <c r="F183" s="163">
        <f t="shared" si="53"/>
        <v>0</v>
      </c>
      <c r="G183" s="163">
        <f t="shared" si="53"/>
        <v>0</v>
      </c>
      <c r="H183" s="163">
        <f t="shared" si="53"/>
        <v>0</v>
      </c>
      <c r="I183" s="163">
        <f t="shared" si="53"/>
        <v>0</v>
      </c>
      <c r="J183" s="163">
        <f t="shared" si="53"/>
        <v>0</v>
      </c>
      <c r="K183" s="163">
        <f t="shared" si="53"/>
        <v>0</v>
      </c>
      <c r="L183" s="163">
        <f t="shared" si="53"/>
        <v>0</v>
      </c>
      <c r="M183" s="163">
        <f t="shared" si="53"/>
        <v>0</v>
      </c>
      <c r="N183" s="163">
        <f t="shared" si="53"/>
        <v>0</v>
      </c>
      <c r="O183" s="163">
        <f t="shared" si="53"/>
        <v>0</v>
      </c>
      <c r="P183" s="163">
        <f t="shared" si="53"/>
        <v>0</v>
      </c>
      <c r="Q183" s="163">
        <f t="shared" si="53"/>
        <v>0</v>
      </c>
      <c r="R183" s="163">
        <f t="shared" si="53"/>
        <v>0</v>
      </c>
      <c r="S183" s="163">
        <f t="shared" si="54"/>
        <v>0</v>
      </c>
      <c r="T183" s="163">
        <f t="shared" si="54"/>
        <v>0</v>
      </c>
      <c r="U183" s="163">
        <f t="shared" si="54"/>
        <v>0</v>
      </c>
      <c r="V183" s="163">
        <f t="shared" si="54"/>
        <v>0</v>
      </c>
      <c r="W183" s="163">
        <f t="shared" si="54"/>
        <v>0</v>
      </c>
      <c r="X183" s="163">
        <f t="shared" si="54"/>
        <v>0</v>
      </c>
      <c r="Y183" s="163">
        <f t="shared" si="54"/>
        <v>0</v>
      </c>
      <c r="Z183" s="163">
        <f t="shared" si="54"/>
        <v>0</v>
      </c>
      <c r="AA183" s="163">
        <f t="shared" si="54"/>
        <v>0</v>
      </c>
      <c r="AB183" s="163">
        <f t="shared" si="54"/>
        <v>0</v>
      </c>
      <c r="AC183" s="163">
        <f t="shared" si="54"/>
        <v>0</v>
      </c>
      <c r="AD183" s="163">
        <f t="shared" si="54"/>
        <v>0</v>
      </c>
      <c r="AE183" s="163">
        <f t="shared" si="54"/>
        <v>0</v>
      </c>
      <c r="AF183" s="176">
        <f t="shared" si="54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v>0</v>
      </c>
      <c r="D184" s="163">
        <f t="shared" si="53"/>
        <v>0</v>
      </c>
      <c r="E184" s="163">
        <f t="shared" si="53"/>
        <v>0</v>
      </c>
      <c r="F184" s="163">
        <f t="shared" si="53"/>
        <v>0</v>
      </c>
      <c r="G184" s="163">
        <f t="shared" si="53"/>
        <v>0</v>
      </c>
      <c r="H184" s="163">
        <f t="shared" si="53"/>
        <v>0</v>
      </c>
      <c r="I184" s="163">
        <f t="shared" si="53"/>
        <v>0</v>
      </c>
      <c r="J184" s="163">
        <f t="shared" si="53"/>
        <v>0</v>
      </c>
      <c r="K184" s="163">
        <f t="shared" si="53"/>
        <v>0</v>
      </c>
      <c r="L184" s="163">
        <f t="shared" si="53"/>
        <v>0</v>
      </c>
      <c r="M184" s="163">
        <f t="shared" si="53"/>
        <v>0</v>
      </c>
      <c r="N184" s="163">
        <f t="shared" si="53"/>
        <v>0</v>
      </c>
      <c r="O184" s="163">
        <f t="shared" si="53"/>
        <v>0</v>
      </c>
      <c r="P184" s="163">
        <f t="shared" si="53"/>
        <v>0</v>
      </c>
      <c r="Q184" s="163">
        <f t="shared" si="53"/>
        <v>0</v>
      </c>
      <c r="R184" s="163">
        <f t="shared" ref="R184:AF199" si="55">Q184</f>
        <v>0</v>
      </c>
      <c r="S184" s="163">
        <f t="shared" si="55"/>
        <v>0</v>
      </c>
      <c r="T184" s="163">
        <f t="shared" si="55"/>
        <v>0</v>
      </c>
      <c r="U184" s="163">
        <f t="shared" si="55"/>
        <v>0</v>
      </c>
      <c r="V184" s="163">
        <f t="shared" si="55"/>
        <v>0</v>
      </c>
      <c r="W184" s="163">
        <f t="shared" si="55"/>
        <v>0</v>
      </c>
      <c r="X184" s="163">
        <f t="shared" si="55"/>
        <v>0</v>
      </c>
      <c r="Y184" s="163">
        <f t="shared" si="55"/>
        <v>0</v>
      </c>
      <c r="Z184" s="163">
        <f t="shared" si="55"/>
        <v>0</v>
      </c>
      <c r="AA184" s="163">
        <f t="shared" si="55"/>
        <v>0</v>
      </c>
      <c r="AB184" s="163">
        <f t="shared" si="55"/>
        <v>0</v>
      </c>
      <c r="AC184" s="163">
        <f t="shared" si="54"/>
        <v>0</v>
      </c>
      <c r="AD184" s="163">
        <f t="shared" si="55"/>
        <v>0</v>
      </c>
      <c r="AE184" s="163">
        <f t="shared" si="55"/>
        <v>0</v>
      </c>
      <c r="AF184" s="176">
        <f t="shared" si="55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v>0</v>
      </c>
      <c r="D185" s="163">
        <f t="shared" ref="D185:R200" si="56">C185</f>
        <v>0</v>
      </c>
      <c r="E185" s="163">
        <f t="shared" si="56"/>
        <v>0</v>
      </c>
      <c r="F185" s="163">
        <f t="shared" si="56"/>
        <v>0</v>
      </c>
      <c r="G185" s="163">
        <f t="shared" si="56"/>
        <v>0</v>
      </c>
      <c r="H185" s="163">
        <f t="shared" si="56"/>
        <v>0</v>
      </c>
      <c r="I185" s="163">
        <f t="shared" si="56"/>
        <v>0</v>
      </c>
      <c r="J185" s="163">
        <f t="shared" si="56"/>
        <v>0</v>
      </c>
      <c r="K185" s="163">
        <f t="shared" si="56"/>
        <v>0</v>
      </c>
      <c r="L185" s="163">
        <f t="shared" si="56"/>
        <v>0</v>
      </c>
      <c r="M185" s="163">
        <f t="shared" si="56"/>
        <v>0</v>
      </c>
      <c r="N185" s="163">
        <f t="shared" si="56"/>
        <v>0</v>
      </c>
      <c r="O185" s="163">
        <f t="shared" si="56"/>
        <v>0</v>
      </c>
      <c r="P185" s="163">
        <f t="shared" si="56"/>
        <v>0</v>
      </c>
      <c r="Q185" s="163">
        <f t="shared" si="56"/>
        <v>0</v>
      </c>
      <c r="R185" s="163">
        <f t="shared" si="56"/>
        <v>0</v>
      </c>
      <c r="S185" s="163">
        <f t="shared" si="55"/>
        <v>0</v>
      </c>
      <c r="T185" s="163">
        <f t="shared" si="55"/>
        <v>0</v>
      </c>
      <c r="U185" s="163">
        <f t="shared" si="55"/>
        <v>0</v>
      </c>
      <c r="V185" s="163">
        <f t="shared" si="55"/>
        <v>0</v>
      </c>
      <c r="W185" s="163">
        <f t="shared" si="55"/>
        <v>0</v>
      </c>
      <c r="X185" s="163">
        <f t="shared" si="55"/>
        <v>0</v>
      </c>
      <c r="Y185" s="163">
        <f t="shared" si="55"/>
        <v>0</v>
      </c>
      <c r="Z185" s="163">
        <f t="shared" si="55"/>
        <v>0</v>
      </c>
      <c r="AA185" s="163">
        <f t="shared" si="55"/>
        <v>0</v>
      </c>
      <c r="AB185" s="163">
        <f t="shared" si="55"/>
        <v>0</v>
      </c>
      <c r="AC185" s="163">
        <f t="shared" si="55"/>
        <v>0</v>
      </c>
      <c r="AD185" s="163">
        <f t="shared" si="55"/>
        <v>0</v>
      </c>
      <c r="AE185" s="163">
        <f t="shared" si="55"/>
        <v>0</v>
      </c>
      <c r="AF185" s="176">
        <f t="shared" si="55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v>0</v>
      </c>
      <c r="D186" s="163">
        <f t="shared" si="56"/>
        <v>0</v>
      </c>
      <c r="E186" s="163">
        <f t="shared" si="56"/>
        <v>0</v>
      </c>
      <c r="F186" s="163">
        <f t="shared" si="56"/>
        <v>0</v>
      </c>
      <c r="G186" s="163">
        <f t="shared" si="56"/>
        <v>0</v>
      </c>
      <c r="H186" s="163">
        <f t="shared" si="56"/>
        <v>0</v>
      </c>
      <c r="I186" s="163">
        <f t="shared" si="56"/>
        <v>0</v>
      </c>
      <c r="J186" s="163">
        <f t="shared" si="56"/>
        <v>0</v>
      </c>
      <c r="K186" s="163">
        <f t="shared" si="56"/>
        <v>0</v>
      </c>
      <c r="L186" s="163">
        <f t="shared" si="56"/>
        <v>0</v>
      </c>
      <c r="M186" s="163">
        <f t="shared" si="56"/>
        <v>0</v>
      </c>
      <c r="N186" s="163">
        <f t="shared" si="56"/>
        <v>0</v>
      </c>
      <c r="O186" s="163">
        <f t="shared" si="56"/>
        <v>0</v>
      </c>
      <c r="P186" s="163">
        <f t="shared" si="56"/>
        <v>0</v>
      </c>
      <c r="Q186" s="163">
        <f t="shared" si="56"/>
        <v>0</v>
      </c>
      <c r="R186" s="163">
        <f t="shared" si="56"/>
        <v>0</v>
      </c>
      <c r="S186" s="163">
        <f t="shared" si="55"/>
        <v>0</v>
      </c>
      <c r="T186" s="163">
        <f t="shared" si="55"/>
        <v>0</v>
      </c>
      <c r="U186" s="163">
        <f t="shared" si="55"/>
        <v>0</v>
      </c>
      <c r="V186" s="163">
        <f t="shared" si="55"/>
        <v>0</v>
      </c>
      <c r="W186" s="163">
        <f t="shared" si="55"/>
        <v>0</v>
      </c>
      <c r="X186" s="163">
        <f t="shared" si="55"/>
        <v>0</v>
      </c>
      <c r="Y186" s="163">
        <f t="shared" si="55"/>
        <v>0</v>
      </c>
      <c r="Z186" s="163">
        <f t="shared" si="55"/>
        <v>0</v>
      </c>
      <c r="AA186" s="163">
        <f t="shared" si="55"/>
        <v>0</v>
      </c>
      <c r="AB186" s="163">
        <f t="shared" si="55"/>
        <v>0</v>
      </c>
      <c r="AC186" s="163">
        <f t="shared" si="55"/>
        <v>0</v>
      </c>
      <c r="AD186" s="163">
        <f t="shared" si="55"/>
        <v>0</v>
      </c>
      <c r="AE186" s="163">
        <f t="shared" si="55"/>
        <v>0</v>
      </c>
      <c r="AF186" s="176">
        <f t="shared" si="55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v>0</v>
      </c>
      <c r="D187" s="163">
        <f t="shared" si="56"/>
        <v>0</v>
      </c>
      <c r="E187" s="163">
        <f t="shared" si="56"/>
        <v>0</v>
      </c>
      <c r="F187" s="163">
        <f t="shared" si="56"/>
        <v>0</v>
      </c>
      <c r="G187" s="163">
        <f t="shared" si="56"/>
        <v>0</v>
      </c>
      <c r="H187" s="163">
        <f t="shared" si="56"/>
        <v>0</v>
      </c>
      <c r="I187" s="163">
        <f t="shared" si="56"/>
        <v>0</v>
      </c>
      <c r="J187" s="163">
        <f t="shared" si="56"/>
        <v>0</v>
      </c>
      <c r="K187" s="163">
        <f t="shared" si="56"/>
        <v>0</v>
      </c>
      <c r="L187" s="163">
        <f t="shared" si="56"/>
        <v>0</v>
      </c>
      <c r="M187" s="163">
        <f t="shared" si="56"/>
        <v>0</v>
      </c>
      <c r="N187" s="163">
        <f t="shared" si="56"/>
        <v>0</v>
      </c>
      <c r="O187" s="163">
        <f t="shared" si="56"/>
        <v>0</v>
      </c>
      <c r="P187" s="163">
        <f t="shared" si="56"/>
        <v>0</v>
      </c>
      <c r="Q187" s="163">
        <f t="shared" si="56"/>
        <v>0</v>
      </c>
      <c r="R187" s="163">
        <f t="shared" si="56"/>
        <v>0</v>
      </c>
      <c r="S187" s="163">
        <f t="shared" si="55"/>
        <v>0</v>
      </c>
      <c r="T187" s="163">
        <f t="shared" si="55"/>
        <v>0</v>
      </c>
      <c r="U187" s="163">
        <f t="shared" si="55"/>
        <v>0</v>
      </c>
      <c r="V187" s="163">
        <f t="shared" si="55"/>
        <v>0</v>
      </c>
      <c r="W187" s="163">
        <f t="shared" si="55"/>
        <v>0</v>
      </c>
      <c r="X187" s="163">
        <f t="shared" si="55"/>
        <v>0</v>
      </c>
      <c r="Y187" s="163">
        <f t="shared" si="55"/>
        <v>0</v>
      </c>
      <c r="Z187" s="163">
        <f t="shared" si="55"/>
        <v>0</v>
      </c>
      <c r="AA187" s="163">
        <f t="shared" si="55"/>
        <v>0</v>
      </c>
      <c r="AB187" s="163">
        <f t="shared" si="55"/>
        <v>0</v>
      </c>
      <c r="AC187" s="163">
        <f t="shared" si="55"/>
        <v>0</v>
      </c>
      <c r="AD187" s="163">
        <f t="shared" si="55"/>
        <v>0</v>
      </c>
      <c r="AE187" s="163">
        <f t="shared" si="55"/>
        <v>0</v>
      </c>
      <c r="AF187" s="176">
        <f t="shared" si="55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v>0</v>
      </c>
      <c r="D188" s="163">
        <f t="shared" si="56"/>
        <v>0</v>
      </c>
      <c r="E188" s="163">
        <f t="shared" si="56"/>
        <v>0</v>
      </c>
      <c r="F188" s="163">
        <f t="shared" si="56"/>
        <v>0</v>
      </c>
      <c r="G188" s="163">
        <f t="shared" si="56"/>
        <v>0</v>
      </c>
      <c r="H188" s="163">
        <f t="shared" si="56"/>
        <v>0</v>
      </c>
      <c r="I188" s="163">
        <f t="shared" si="56"/>
        <v>0</v>
      </c>
      <c r="J188" s="163">
        <f t="shared" si="56"/>
        <v>0</v>
      </c>
      <c r="K188" s="163">
        <f t="shared" si="56"/>
        <v>0</v>
      </c>
      <c r="L188" s="163">
        <f t="shared" si="56"/>
        <v>0</v>
      </c>
      <c r="M188" s="163">
        <f t="shared" si="56"/>
        <v>0</v>
      </c>
      <c r="N188" s="163">
        <f t="shared" si="56"/>
        <v>0</v>
      </c>
      <c r="O188" s="163">
        <f t="shared" si="56"/>
        <v>0</v>
      </c>
      <c r="P188" s="163">
        <f t="shared" si="56"/>
        <v>0</v>
      </c>
      <c r="Q188" s="163">
        <f t="shared" si="56"/>
        <v>0</v>
      </c>
      <c r="R188" s="163">
        <f t="shared" si="56"/>
        <v>0</v>
      </c>
      <c r="S188" s="163">
        <f t="shared" si="55"/>
        <v>0</v>
      </c>
      <c r="T188" s="163">
        <f t="shared" si="55"/>
        <v>0</v>
      </c>
      <c r="U188" s="163">
        <f t="shared" si="55"/>
        <v>0</v>
      </c>
      <c r="V188" s="163">
        <f t="shared" si="55"/>
        <v>0</v>
      </c>
      <c r="W188" s="163">
        <f t="shared" si="55"/>
        <v>0</v>
      </c>
      <c r="X188" s="163">
        <f t="shared" si="55"/>
        <v>0</v>
      </c>
      <c r="Y188" s="163">
        <f t="shared" si="55"/>
        <v>0</v>
      </c>
      <c r="Z188" s="163">
        <f t="shared" si="55"/>
        <v>0</v>
      </c>
      <c r="AA188" s="163">
        <f t="shared" si="55"/>
        <v>0</v>
      </c>
      <c r="AB188" s="163">
        <f t="shared" si="55"/>
        <v>0</v>
      </c>
      <c r="AC188" s="163">
        <f t="shared" si="55"/>
        <v>0</v>
      </c>
      <c r="AD188" s="163">
        <f t="shared" si="55"/>
        <v>0</v>
      </c>
      <c r="AE188" s="163">
        <f t="shared" si="55"/>
        <v>0</v>
      </c>
      <c r="AF188" s="176">
        <f t="shared" si="55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v>0</v>
      </c>
      <c r="D189" s="163">
        <f t="shared" si="56"/>
        <v>0</v>
      </c>
      <c r="E189" s="163">
        <f t="shared" si="56"/>
        <v>0</v>
      </c>
      <c r="F189" s="163">
        <f t="shared" si="56"/>
        <v>0</v>
      </c>
      <c r="G189" s="163">
        <f t="shared" si="56"/>
        <v>0</v>
      </c>
      <c r="H189" s="163">
        <f t="shared" si="56"/>
        <v>0</v>
      </c>
      <c r="I189" s="163">
        <f t="shared" si="56"/>
        <v>0</v>
      </c>
      <c r="J189" s="163">
        <f t="shared" si="56"/>
        <v>0</v>
      </c>
      <c r="K189" s="163">
        <f t="shared" si="56"/>
        <v>0</v>
      </c>
      <c r="L189" s="163">
        <f t="shared" si="56"/>
        <v>0</v>
      </c>
      <c r="M189" s="163">
        <f t="shared" si="56"/>
        <v>0</v>
      </c>
      <c r="N189" s="163">
        <f t="shared" si="56"/>
        <v>0</v>
      </c>
      <c r="O189" s="163">
        <f t="shared" si="56"/>
        <v>0</v>
      </c>
      <c r="P189" s="163">
        <f t="shared" si="56"/>
        <v>0</v>
      </c>
      <c r="Q189" s="163">
        <f t="shared" si="56"/>
        <v>0</v>
      </c>
      <c r="R189" s="163">
        <f t="shared" si="56"/>
        <v>0</v>
      </c>
      <c r="S189" s="163">
        <f t="shared" si="55"/>
        <v>0</v>
      </c>
      <c r="T189" s="163">
        <f t="shared" si="55"/>
        <v>0</v>
      </c>
      <c r="U189" s="163">
        <f t="shared" si="55"/>
        <v>0</v>
      </c>
      <c r="V189" s="163">
        <f t="shared" si="55"/>
        <v>0</v>
      </c>
      <c r="W189" s="163">
        <f t="shared" si="55"/>
        <v>0</v>
      </c>
      <c r="X189" s="163">
        <f t="shared" si="55"/>
        <v>0</v>
      </c>
      <c r="Y189" s="163">
        <f t="shared" si="55"/>
        <v>0</v>
      </c>
      <c r="Z189" s="163">
        <f t="shared" si="55"/>
        <v>0</v>
      </c>
      <c r="AA189" s="163">
        <f t="shared" si="55"/>
        <v>0</v>
      </c>
      <c r="AB189" s="163">
        <f t="shared" si="55"/>
        <v>0</v>
      </c>
      <c r="AC189" s="163">
        <f t="shared" si="55"/>
        <v>0</v>
      </c>
      <c r="AD189" s="163">
        <f t="shared" si="55"/>
        <v>0</v>
      </c>
      <c r="AE189" s="163">
        <f t="shared" si="55"/>
        <v>0</v>
      </c>
      <c r="AF189" s="176">
        <f t="shared" si="55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v>0</v>
      </c>
      <c r="D190" s="163">
        <f t="shared" si="56"/>
        <v>0</v>
      </c>
      <c r="E190" s="163">
        <f t="shared" si="56"/>
        <v>0</v>
      </c>
      <c r="F190" s="163">
        <f t="shared" si="56"/>
        <v>0</v>
      </c>
      <c r="G190" s="163">
        <f t="shared" si="56"/>
        <v>0</v>
      </c>
      <c r="H190" s="163">
        <f t="shared" si="56"/>
        <v>0</v>
      </c>
      <c r="I190" s="163">
        <f t="shared" si="56"/>
        <v>0</v>
      </c>
      <c r="J190" s="163">
        <f t="shared" si="56"/>
        <v>0</v>
      </c>
      <c r="K190" s="163">
        <f t="shared" si="56"/>
        <v>0</v>
      </c>
      <c r="L190" s="163">
        <f t="shared" si="56"/>
        <v>0</v>
      </c>
      <c r="M190" s="163">
        <f t="shared" si="56"/>
        <v>0</v>
      </c>
      <c r="N190" s="163">
        <f t="shared" si="56"/>
        <v>0</v>
      </c>
      <c r="O190" s="163">
        <f t="shared" si="56"/>
        <v>0</v>
      </c>
      <c r="P190" s="163">
        <f t="shared" si="56"/>
        <v>0</v>
      </c>
      <c r="Q190" s="163">
        <f t="shared" si="56"/>
        <v>0</v>
      </c>
      <c r="R190" s="163">
        <f t="shared" si="56"/>
        <v>0</v>
      </c>
      <c r="S190" s="163">
        <f t="shared" si="55"/>
        <v>0</v>
      </c>
      <c r="T190" s="163">
        <f t="shared" si="55"/>
        <v>0</v>
      </c>
      <c r="U190" s="163">
        <f t="shared" si="55"/>
        <v>0</v>
      </c>
      <c r="V190" s="163">
        <f t="shared" si="55"/>
        <v>0</v>
      </c>
      <c r="W190" s="163">
        <f t="shared" si="55"/>
        <v>0</v>
      </c>
      <c r="X190" s="163">
        <f t="shared" si="55"/>
        <v>0</v>
      </c>
      <c r="Y190" s="163">
        <f t="shared" si="55"/>
        <v>0</v>
      </c>
      <c r="Z190" s="163">
        <f t="shared" si="55"/>
        <v>0</v>
      </c>
      <c r="AA190" s="163">
        <f t="shared" si="55"/>
        <v>0</v>
      </c>
      <c r="AB190" s="163">
        <f t="shared" si="55"/>
        <v>0</v>
      </c>
      <c r="AC190" s="163">
        <f t="shared" si="55"/>
        <v>0</v>
      </c>
      <c r="AD190" s="163">
        <f t="shared" si="55"/>
        <v>0</v>
      </c>
      <c r="AE190" s="163">
        <f t="shared" si="55"/>
        <v>0</v>
      </c>
      <c r="AF190" s="176">
        <f t="shared" si="55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v>0</v>
      </c>
      <c r="D191" s="163">
        <f t="shared" si="56"/>
        <v>0</v>
      </c>
      <c r="E191" s="163">
        <f t="shared" si="56"/>
        <v>0</v>
      </c>
      <c r="F191" s="163">
        <f t="shared" si="56"/>
        <v>0</v>
      </c>
      <c r="G191" s="163">
        <f t="shared" si="56"/>
        <v>0</v>
      </c>
      <c r="H191" s="163">
        <f t="shared" si="56"/>
        <v>0</v>
      </c>
      <c r="I191" s="163">
        <f t="shared" si="56"/>
        <v>0</v>
      </c>
      <c r="J191" s="163">
        <f t="shared" si="56"/>
        <v>0</v>
      </c>
      <c r="K191" s="163">
        <f t="shared" si="56"/>
        <v>0</v>
      </c>
      <c r="L191" s="163">
        <f t="shared" si="56"/>
        <v>0</v>
      </c>
      <c r="M191" s="163">
        <f t="shared" si="56"/>
        <v>0</v>
      </c>
      <c r="N191" s="163">
        <f t="shared" si="56"/>
        <v>0</v>
      </c>
      <c r="O191" s="163">
        <f t="shared" si="56"/>
        <v>0</v>
      </c>
      <c r="P191" s="163">
        <f t="shared" si="56"/>
        <v>0</v>
      </c>
      <c r="Q191" s="163">
        <f t="shared" si="56"/>
        <v>0</v>
      </c>
      <c r="R191" s="163">
        <f t="shared" si="56"/>
        <v>0</v>
      </c>
      <c r="S191" s="163">
        <f t="shared" si="55"/>
        <v>0</v>
      </c>
      <c r="T191" s="163">
        <f t="shared" si="55"/>
        <v>0</v>
      </c>
      <c r="U191" s="163">
        <f t="shared" si="55"/>
        <v>0</v>
      </c>
      <c r="V191" s="163">
        <f t="shared" si="55"/>
        <v>0</v>
      </c>
      <c r="W191" s="163">
        <f t="shared" si="55"/>
        <v>0</v>
      </c>
      <c r="X191" s="163">
        <f t="shared" si="55"/>
        <v>0</v>
      </c>
      <c r="Y191" s="163">
        <f t="shared" si="55"/>
        <v>0</v>
      </c>
      <c r="Z191" s="163">
        <f t="shared" si="55"/>
        <v>0</v>
      </c>
      <c r="AA191" s="163">
        <f t="shared" si="55"/>
        <v>0</v>
      </c>
      <c r="AB191" s="163">
        <f t="shared" si="55"/>
        <v>0</v>
      </c>
      <c r="AC191" s="163">
        <f t="shared" si="55"/>
        <v>0</v>
      </c>
      <c r="AD191" s="163">
        <f t="shared" si="55"/>
        <v>0</v>
      </c>
      <c r="AE191" s="163">
        <f t="shared" si="55"/>
        <v>0</v>
      </c>
      <c r="AF191" s="176">
        <f t="shared" si="55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v>0</v>
      </c>
      <c r="D192" s="163">
        <f t="shared" si="56"/>
        <v>0</v>
      </c>
      <c r="E192" s="163">
        <f t="shared" si="56"/>
        <v>0</v>
      </c>
      <c r="F192" s="163">
        <f t="shared" si="56"/>
        <v>0</v>
      </c>
      <c r="G192" s="163">
        <f t="shared" si="56"/>
        <v>0</v>
      </c>
      <c r="H192" s="163">
        <f t="shared" si="56"/>
        <v>0</v>
      </c>
      <c r="I192" s="163">
        <f t="shared" si="56"/>
        <v>0</v>
      </c>
      <c r="J192" s="163">
        <f t="shared" si="56"/>
        <v>0</v>
      </c>
      <c r="K192" s="163">
        <f t="shared" si="56"/>
        <v>0</v>
      </c>
      <c r="L192" s="163">
        <f t="shared" si="56"/>
        <v>0</v>
      </c>
      <c r="M192" s="163">
        <f t="shared" si="56"/>
        <v>0</v>
      </c>
      <c r="N192" s="163">
        <f t="shared" si="56"/>
        <v>0</v>
      </c>
      <c r="O192" s="163">
        <f t="shared" si="56"/>
        <v>0</v>
      </c>
      <c r="P192" s="163">
        <f t="shared" si="56"/>
        <v>0</v>
      </c>
      <c r="Q192" s="163">
        <f t="shared" si="56"/>
        <v>0</v>
      </c>
      <c r="R192" s="163">
        <f t="shared" si="56"/>
        <v>0</v>
      </c>
      <c r="S192" s="163">
        <f t="shared" si="55"/>
        <v>0</v>
      </c>
      <c r="T192" s="163">
        <f t="shared" si="55"/>
        <v>0</v>
      </c>
      <c r="U192" s="163">
        <f t="shared" si="55"/>
        <v>0</v>
      </c>
      <c r="V192" s="163">
        <f t="shared" si="55"/>
        <v>0</v>
      </c>
      <c r="W192" s="163">
        <f t="shared" si="55"/>
        <v>0</v>
      </c>
      <c r="X192" s="163">
        <f t="shared" si="55"/>
        <v>0</v>
      </c>
      <c r="Y192" s="163">
        <f t="shared" si="55"/>
        <v>0</v>
      </c>
      <c r="Z192" s="163">
        <f t="shared" si="55"/>
        <v>0</v>
      </c>
      <c r="AA192" s="163">
        <f t="shared" si="55"/>
        <v>0</v>
      </c>
      <c r="AB192" s="163">
        <f t="shared" si="55"/>
        <v>0</v>
      </c>
      <c r="AC192" s="163">
        <f t="shared" si="55"/>
        <v>0</v>
      </c>
      <c r="AD192" s="163">
        <f t="shared" si="55"/>
        <v>0</v>
      </c>
      <c r="AE192" s="163">
        <f t="shared" si="55"/>
        <v>0</v>
      </c>
      <c r="AF192" s="176">
        <f t="shared" si="55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v>0</v>
      </c>
      <c r="D193" s="163">
        <f t="shared" si="56"/>
        <v>0</v>
      </c>
      <c r="E193" s="163">
        <f t="shared" si="56"/>
        <v>0</v>
      </c>
      <c r="F193" s="163">
        <f t="shared" si="56"/>
        <v>0</v>
      </c>
      <c r="G193" s="163">
        <f t="shared" si="56"/>
        <v>0</v>
      </c>
      <c r="H193" s="163">
        <f t="shared" si="56"/>
        <v>0</v>
      </c>
      <c r="I193" s="163">
        <f t="shared" si="56"/>
        <v>0</v>
      </c>
      <c r="J193" s="163">
        <f t="shared" si="56"/>
        <v>0</v>
      </c>
      <c r="K193" s="163">
        <f t="shared" si="56"/>
        <v>0</v>
      </c>
      <c r="L193" s="163">
        <f t="shared" si="56"/>
        <v>0</v>
      </c>
      <c r="M193" s="163">
        <f t="shared" si="56"/>
        <v>0</v>
      </c>
      <c r="N193" s="163">
        <f t="shared" si="56"/>
        <v>0</v>
      </c>
      <c r="O193" s="163">
        <f t="shared" si="56"/>
        <v>0</v>
      </c>
      <c r="P193" s="163">
        <f t="shared" si="56"/>
        <v>0</v>
      </c>
      <c r="Q193" s="163">
        <f t="shared" si="56"/>
        <v>0</v>
      </c>
      <c r="R193" s="163">
        <f t="shared" si="56"/>
        <v>0</v>
      </c>
      <c r="S193" s="163">
        <f t="shared" si="55"/>
        <v>0</v>
      </c>
      <c r="T193" s="163">
        <f t="shared" si="55"/>
        <v>0</v>
      </c>
      <c r="U193" s="163">
        <f t="shared" si="55"/>
        <v>0</v>
      </c>
      <c r="V193" s="163">
        <f t="shared" si="55"/>
        <v>0</v>
      </c>
      <c r="W193" s="163">
        <f t="shared" si="55"/>
        <v>0</v>
      </c>
      <c r="X193" s="163">
        <f t="shared" si="55"/>
        <v>0</v>
      </c>
      <c r="Y193" s="163">
        <f t="shared" si="55"/>
        <v>0</v>
      </c>
      <c r="Z193" s="163">
        <f t="shared" si="55"/>
        <v>0</v>
      </c>
      <c r="AA193" s="163">
        <f t="shared" si="55"/>
        <v>0</v>
      </c>
      <c r="AB193" s="163">
        <f t="shared" si="55"/>
        <v>0</v>
      </c>
      <c r="AC193" s="163">
        <f t="shared" si="55"/>
        <v>0</v>
      </c>
      <c r="AD193" s="163">
        <f t="shared" si="55"/>
        <v>0</v>
      </c>
      <c r="AE193" s="163">
        <f t="shared" si="55"/>
        <v>0</v>
      </c>
      <c r="AF193" s="176">
        <f t="shared" si="55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v>0</v>
      </c>
      <c r="D194" s="163">
        <f t="shared" si="56"/>
        <v>0</v>
      </c>
      <c r="E194" s="163">
        <f t="shared" si="56"/>
        <v>0</v>
      </c>
      <c r="F194" s="163">
        <f t="shared" si="56"/>
        <v>0</v>
      </c>
      <c r="G194" s="163">
        <f t="shared" si="56"/>
        <v>0</v>
      </c>
      <c r="H194" s="163">
        <f t="shared" si="56"/>
        <v>0</v>
      </c>
      <c r="I194" s="163">
        <f t="shared" si="56"/>
        <v>0</v>
      </c>
      <c r="J194" s="163">
        <f t="shared" si="56"/>
        <v>0</v>
      </c>
      <c r="K194" s="163">
        <f t="shared" si="56"/>
        <v>0</v>
      </c>
      <c r="L194" s="163">
        <f t="shared" si="56"/>
        <v>0</v>
      </c>
      <c r="M194" s="163">
        <f t="shared" si="56"/>
        <v>0</v>
      </c>
      <c r="N194" s="163">
        <f t="shared" si="56"/>
        <v>0</v>
      </c>
      <c r="O194" s="163">
        <f t="shared" si="56"/>
        <v>0</v>
      </c>
      <c r="P194" s="163">
        <f t="shared" si="56"/>
        <v>0</v>
      </c>
      <c r="Q194" s="163">
        <f t="shared" si="56"/>
        <v>0</v>
      </c>
      <c r="R194" s="163">
        <f t="shared" si="56"/>
        <v>0</v>
      </c>
      <c r="S194" s="163">
        <f t="shared" si="55"/>
        <v>0</v>
      </c>
      <c r="T194" s="163">
        <f t="shared" si="55"/>
        <v>0</v>
      </c>
      <c r="U194" s="163">
        <f t="shared" si="55"/>
        <v>0</v>
      </c>
      <c r="V194" s="163">
        <f t="shared" si="55"/>
        <v>0</v>
      </c>
      <c r="W194" s="163">
        <f t="shared" si="55"/>
        <v>0</v>
      </c>
      <c r="X194" s="163">
        <f t="shared" si="55"/>
        <v>0</v>
      </c>
      <c r="Y194" s="163">
        <f t="shared" si="55"/>
        <v>0</v>
      </c>
      <c r="Z194" s="163">
        <f t="shared" si="55"/>
        <v>0</v>
      </c>
      <c r="AA194" s="163">
        <f t="shared" si="55"/>
        <v>0</v>
      </c>
      <c r="AB194" s="163">
        <f t="shared" si="55"/>
        <v>0</v>
      </c>
      <c r="AC194" s="163">
        <f t="shared" si="55"/>
        <v>0</v>
      </c>
      <c r="AD194" s="163">
        <f t="shared" si="55"/>
        <v>0</v>
      </c>
      <c r="AE194" s="163">
        <f t="shared" si="55"/>
        <v>0</v>
      </c>
      <c r="AF194" s="176">
        <f t="shared" si="55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v>0</v>
      </c>
      <c r="D195" s="163">
        <f t="shared" si="56"/>
        <v>0</v>
      </c>
      <c r="E195" s="163">
        <f t="shared" si="56"/>
        <v>0</v>
      </c>
      <c r="F195" s="163">
        <f t="shared" si="56"/>
        <v>0</v>
      </c>
      <c r="G195" s="163">
        <f t="shared" si="56"/>
        <v>0</v>
      </c>
      <c r="H195" s="163">
        <f t="shared" si="56"/>
        <v>0</v>
      </c>
      <c r="I195" s="163">
        <f t="shared" si="56"/>
        <v>0</v>
      </c>
      <c r="J195" s="163">
        <f t="shared" si="56"/>
        <v>0</v>
      </c>
      <c r="K195" s="163">
        <f t="shared" si="56"/>
        <v>0</v>
      </c>
      <c r="L195" s="163">
        <f t="shared" si="56"/>
        <v>0</v>
      </c>
      <c r="M195" s="163">
        <f t="shared" si="56"/>
        <v>0</v>
      </c>
      <c r="N195" s="163">
        <f t="shared" si="56"/>
        <v>0</v>
      </c>
      <c r="O195" s="163">
        <f t="shared" si="56"/>
        <v>0</v>
      </c>
      <c r="P195" s="163">
        <f t="shared" si="56"/>
        <v>0</v>
      </c>
      <c r="Q195" s="163">
        <f t="shared" si="56"/>
        <v>0</v>
      </c>
      <c r="R195" s="163">
        <f t="shared" si="56"/>
        <v>0</v>
      </c>
      <c r="S195" s="163">
        <f t="shared" si="55"/>
        <v>0</v>
      </c>
      <c r="T195" s="163">
        <f t="shared" si="55"/>
        <v>0</v>
      </c>
      <c r="U195" s="163">
        <f t="shared" si="55"/>
        <v>0</v>
      </c>
      <c r="V195" s="163">
        <f t="shared" si="55"/>
        <v>0</v>
      </c>
      <c r="W195" s="163">
        <f t="shared" si="55"/>
        <v>0</v>
      </c>
      <c r="X195" s="163">
        <f t="shared" si="55"/>
        <v>0</v>
      </c>
      <c r="Y195" s="163">
        <f t="shared" si="55"/>
        <v>0</v>
      </c>
      <c r="Z195" s="163">
        <f t="shared" si="55"/>
        <v>0</v>
      </c>
      <c r="AA195" s="163">
        <f t="shared" si="55"/>
        <v>0</v>
      </c>
      <c r="AB195" s="163">
        <f t="shared" si="55"/>
        <v>0</v>
      </c>
      <c r="AC195" s="163">
        <f t="shared" si="55"/>
        <v>0</v>
      </c>
      <c r="AD195" s="163">
        <f t="shared" si="55"/>
        <v>0</v>
      </c>
      <c r="AE195" s="163">
        <f t="shared" si="55"/>
        <v>0</v>
      </c>
      <c r="AF195" s="176">
        <f t="shared" si="55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v>0</v>
      </c>
      <c r="D196" s="163">
        <f t="shared" si="56"/>
        <v>0</v>
      </c>
      <c r="E196" s="163">
        <f t="shared" si="56"/>
        <v>0</v>
      </c>
      <c r="F196" s="163">
        <f t="shared" si="56"/>
        <v>0</v>
      </c>
      <c r="G196" s="163">
        <f t="shared" si="56"/>
        <v>0</v>
      </c>
      <c r="H196" s="163">
        <f t="shared" si="56"/>
        <v>0</v>
      </c>
      <c r="I196" s="163">
        <f t="shared" si="56"/>
        <v>0</v>
      </c>
      <c r="J196" s="163">
        <f t="shared" si="56"/>
        <v>0</v>
      </c>
      <c r="K196" s="163">
        <f t="shared" si="56"/>
        <v>0</v>
      </c>
      <c r="L196" s="163">
        <f t="shared" si="56"/>
        <v>0</v>
      </c>
      <c r="M196" s="163">
        <f t="shared" si="56"/>
        <v>0</v>
      </c>
      <c r="N196" s="163">
        <f t="shared" si="56"/>
        <v>0</v>
      </c>
      <c r="O196" s="163">
        <f t="shared" si="56"/>
        <v>0</v>
      </c>
      <c r="P196" s="163">
        <f t="shared" si="56"/>
        <v>0</v>
      </c>
      <c r="Q196" s="163">
        <f t="shared" si="56"/>
        <v>0</v>
      </c>
      <c r="R196" s="163">
        <f t="shared" si="56"/>
        <v>0</v>
      </c>
      <c r="S196" s="163">
        <f t="shared" si="55"/>
        <v>0</v>
      </c>
      <c r="T196" s="163">
        <f t="shared" si="55"/>
        <v>0</v>
      </c>
      <c r="U196" s="163">
        <f t="shared" si="55"/>
        <v>0</v>
      </c>
      <c r="V196" s="163">
        <f t="shared" si="55"/>
        <v>0</v>
      </c>
      <c r="W196" s="163">
        <f t="shared" si="55"/>
        <v>0</v>
      </c>
      <c r="X196" s="163">
        <f t="shared" si="55"/>
        <v>0</v>
      </c>
      <c r="Y196" s="163">
        <f t="shared" si="55"/>
        <v>0</v>
      </c>
      <c r="Z196" s="163">
        <f t="shared" si="55"/>
        <v>0</v>
      </c>
      <c r="AA196" s="163">
        <f t="shared" si="55"/>
        <v>0</v>
      </c>
      <c r="AB196" s="163">
        <f t="shared" si="55"/>
        <v>0</v>
      </c>
      <c r="AC196" s="163">
        <f t="shared" si="55"/>
        <v>0</v>
      </c>
      <c r="AD196" s="163">
        <f t="shared" si="55"/>
        <v>0</v>
      </c>
      <c r="AE196" s="163">
        <f t="shared" si="55"/>
        <v>0</v>
      </c>
      <c r="AF196" s="176">
        <f t="shared" si="55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v>0</v>
      </c>
      <c r="D197" s="163">
        <f t="shared" si="56"/>
        <v>0</v>
      </c>
      <c r="E197" s="163">
        <f t="shared" si="56"/>
        <v>0</v>
      </c>
      <c r="F197" s="163">
        <f t="shared" si="56"/>
        <v>0</v>
      </c>
      <c r="G197" s="163">
        <f t="shared" si="56"/>
        <v>0</v>
      </c>
      <c r="H197" s="163">
        <f t="shared" si="56"/>
        <v>0</v>
      </c>
      <c r="I197" s="163">
        <f t="shared" si="56"/>
        <v>0</v>
      </c>
      <c r="J197" s="163">
        <f t="shared" si="56"/>
        <v>0</v>
      </c>
      <c r="K197" s="163">
        <f t="shared" si="56"/>
        <v>0</v>
      </c>
      <c r="L197" s="163">
        <f t="shared" si="56"/>
        <v>0</v>
      </c>
      <c r="M197" s="163">
        <f t="shared" si="56"/>
        <v>0</v>
      </c>
      <c r="N197" s="163">
        <f t="shared" si="56"/>
        <v>0</v>
      </c>
      <c r="O197" s="163">
        <f t="shared" si="56"/>
        <v>0</v>
      </c>
      <c r="P197" s="163">
        <f t="shared" si="56"/>
        <v>0</v>
      </c>
      <c r="Q197" s="163">
        <f t="shared" si="56"/>
        <v>0</v>
      </c>
      <c r="R197" s="163">
        <f t="shared" si="56"/>
        <v>0</v>
      </c>
      <c r="S197" s="163">
        <f t="shared" si="55"/>
        <v>0</v>
      </c>
      <c r="T197" s="163">
        <f t="shared" si="55"/>
        <v>0</v>
      </c>
      <c r="U197" s="163">
        <f t="shared" si="55"/>
        <v>0</v>
      </c>
      <c r="V197" s="163">
        <f t="shared" si="55"/>
        <v>0</v>
      </c>
      <c r="W197" s="163">
        <f t="shared" si="55"/>
        <v>0</v>
      </c>
      <c r="X197" s="163">
        <f t="shared" si="55"/>
        <v>0</v>
      </c>
      <c r="Y197" s="163">
        <f t="shared" si="55"/>
        <v>0</v>
      </c>
      <c r="Z197" s="163">
        <f t="shared" si="55"/>
        <v>0</v>
      </c>
      <c r="AA197" s="163">
        <f t="shared" si="55"/>
        <v>0</v>
      </c>
      <c r="AB197" s="163">
        <f t="shared" si="55"/>
        <v>0</v>
      </c>
      <c r="AC197" s="163">
        <f t="shared" si="55"/>
        <v>0</v>
      </c>
      <c r="AD197" s="163">
        <f t="shared" si="55"/>
        <v>0</v>
      </c>
      <c r="AE197" s="163">
        <f t="shared" si="55"/>
        <v>0</v>
      </c>
      <c r="AF197" s="176">
        <f t="shared" si="55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v>0</v>
      </c>
      <c r="D198" s="163">
        <f t="shared" si="56"/>
        <v>0</v>
      </c>
      <c r="E198" s="163">
        <f t="shared" si="56"/>
        <v>0</v>
      </c>
      <c r="F198" s="163">
        <f t="shared" si="56"/>
        <v>0</v>
      </c>
      <c r="G198" s="163">
        <f t="shared" si="56"/>
        <v>0</v>
      </c>
      <c r="H198" s="163">
        <f t="shared" si="56"/>
        <v>0</v>
      </c>
      <c r="I198" s="163">
        <f t="shared" si="56"/>
        <v>0</v>
      </c>
      <c r="J198" s="163">
        <f t="shared" si="56"/>
        <v>0</v>
      </c>
      <c r="K198" s="163">
        <f t="shared" si="56"/>
        <v>0</v>
      </c>
      <c r="L198" s="163">
        <f t="shared" si="56"/>
        <v>0</v>
      </c>
      <c r="M198" s="163">
        <f t="shared" si="56"/>
        <v>0</v>
      </c>
      <c r="N198" s="163">
        <f t="shared" si="56"/>
        <v>0</v>
      </c>
      <c r="O198" s="163">
        <f t="shared" si="56"/>
        <v>0</v>
      </c>
      <c r="P198" s="163">
        <f t="shared" si="56"/>
        <v>0</v>
      </c>
      <c r="Q198" s="163">
        <f t="shared" si="56"/>
        <v>0</v>
      </c>
      <c r="R198" s="163">
        <f t="shared" si="56"/>
        <v>0</v>
      </c>
      <c r="S198" s="163">
        <f t="shared" si="55"/>
        <v>0</v>
      </c>
      <c r="T198" s="163">
        <f t="shared" si="55"/>
        <v>0</v>
      </c>
      <c r="U198" s="163">
        <f t="shared" si="55"/>
        <v>0</v>
      </c>
      <c r="V198" s="163">
        <f t="shared" si="55"/>
        <v>0</v>
      </c>
      <c r="W198" s="163">
        <f t="shared" si="55"/>
        <v>0</v>
      </c>
      <c r="X198" s="163">
        <f t="shared" si="55"/>
        <v>0</v>
      </c>
      <c r="Y198" s="163">
        <f t="shared" si="55"/>
        <v>0</v>
      </c>
      <c r="Z198" s="163">
        <f t="shared" si="55"/>
        <v>0</v>
      </c>
      <c r="AA198" s="163">
        <f t="shared" si="55"/>
        <v>0</v>
      </c>
      <c r="AB198" s="163">
        <f t="shared" si="55"/>
        <v>0</v>
      </c>
      <c r="AC198" s="163">
        <f t="shared" si="55"/>
        <v>0</v>
      </c>
      <c r="AD198" s="163">
        <f t="shared" si="55"/>
        <v>0</v>
      </c>
      <c r="AE198" s="163">
        <f t="shared" si="55"/>
        <v>0</v>
      </c>
      <c r="AF198" s="176">
        <f t="shared" si="55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v>0</v>
      </c>
      <c r="D199" s="163">
        <f t="shared" si="56"/>
        <v>0</v>
      </c>
      <c r="E199" s="163">
        <f t="shared" si="56"/>
        <v>0</v>
      </c>
      <c r="F199" s="163">
        <f t="shared" si="56"/>
        <v>0</v>
      </c>
      <c r="G199" s="163">
        <f t="shared" si="56"/>
        <v>0</v>
      </c>
      <c r="H199" s="163">
        <f t="shared" si="56"/>
        <v>0</v>
      </c>
      <c r="I199" s="163">
        <f t="shared" si="56"/>
        <v>0</v>
      </c>
      <c r="J199" s="163">
        <f t="shared" si="56"/>
        <v>0</v>
      </c>
      <c r="K199" s="163">
        <f t="shared" si="56"/>
        <v>0</v>
      </c>
      <c r="L199" s="163">
        <f t="shared" si="56"/>
        <v>0</v>
      </c>
      <c r="M199" s="163">
        <f t="shared" si="56"/>
        <v>0</v>
      </c>
      <c r="N199" s="163">
        <f t="shared" si="56"/>
        <v>0</v>
      </c>
      <c r="O199" s="163">
        <f t="shared" si="56"/>
        <v>0</v>
      </c>
      <c r="P199" s="163">
        <f t="shared" si="56"/>
        <v>0</v>
      </c>
      <c r="Q199" s="163">
        <f t="shared" si="56"/>
        <v>0</v>
      </c>
      <c r="R199" s="163">
        <f t="shared" si="56"/>
        <v>0</v>
      </c>
      <c r="S199" s="163">
        <f t="shared" si="55"/>
        <v>0</v>
      </c>
      <c r="T199" s="163">
        <f t="shared" si="55"/>
        <v>0</v>
      </c>
      <c r="U199" s="163">
        <f t="shared" si="55"/>
        <v>0</v>
      </c>
      <c r="V199" s="163">
        <f t="shared" si="55"/>
        <v>0</v>
      </c>
      <c r="W199" s="163">
        <f t="shared" si="55"/>
        <v>0</v>
      </c>
      <c r="X199" s="163">
        <f t="shared" si="55"/>
        <v>0</v>
      </c>
      <c r="Y199" s="163">
        <f t="shared" si="55"/>
        <v>0</v>
      </c>
      <c r="Z199" s="163">
        <f t="shared" si="55"/>
        <v>0</v>
      </c>
      <c r="AA199" s="163">
        <f t="shared" si="55"/>
        <v>0</v>
      </c>
      <c r="AB199" s="163">
        <f t="shared" si="55"/>
        <v>0</v>
      </c>
      <c r="AC199" s="163">
        <f t="shared" si="55"/>
        <v>0</v>
      </c>
      <c r="AD199" s="163">
        <f t="shared" si="55"/>
        <v>0</v>
      </c>
      <c r="AE199" s="163">
        <f t="shared" si="55"/>
        <v>0</v>
      </c>
      <c r="AF199" s="176">
        <f t="shared" si="55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v>0</v>
      </c>
      <c r="D200" s="163">
        <f t="shared" si="56"/>
        <v>0</v>
      </c>
      <c r="E200" s="163">
        <f t="shared" si="56"/>
        <v>0</v>
      </c>
      <c r="F200" s="163">
        <f t="shared" si="56"/>
        <v>0</v>
      </c>
      <c r="G200" s="163">
        <f t="shared" si="56"/>
        <v>0</v>
      </c>
      <c r="H200" s="163">
        <f t="shared" si="56"/>
        <v>0</v>
      </c>
      <c r="I200" s="163">
        <f t="shared" si="56"/>
        <v>0</v>
      </c>
      <c r="J200" s="163">
        <f t="shared" si="56"/>
        <v>0</v>
      </c>
      <c r="K200" s="163">
        <f t="shared" si="56"/>
        <v>0</v>
      </c>
      <c r="L200" s="163">
        <f t="shared" si="56"/>
        <v>0</v>
      </c>
      <c r="M200" s="163">
        <f t="shared" si="56"/>
        <v>0</v>
      </c>
      <c r="N200" s="163">
        <f t="shared" si="56"/>
        <v>0</v>
      </c>
      <c r="O200" s="163">
        <f t="shared" si="56"/>
        <v>0</v>
      </c>
      <c r="P200" s="163">
        <f t="shared" si="56"/>
        <v>0</v>
      </c>
      <c r="Q200" s="163">
        <f t="shared" si="56"/>
        <v>0</v>
      </c>
      <c r="R200" s="163">
        <f t="shared" ref="R200:AF215" si="57">Q200</f>
        <v>0</v>
      </c>
      <c r="S200" s="163">
        <f t="shared" si="57"/>
        <v>0</v>
      </c>
      <c r="T200" s="163">
        <f t="shared" si="57"/>
        <v>0</v>
      </c>
      <c r="U200" s="163">
        <f t="shared" si="57"/>
        <v>0</v>
      </c>
      <c r="V200" s="163">
        <f t="shared" si="57"/>
        <v>0</v>
      </c>
      <c r="W200" s="163">
        <f t="shared" si="57"/>
        <v>0</v>
      </c>
      <c r="X200" s="163">
        <f t="shared" si="57"/>
        <v>0</v>
      </c>
      <c r="Y200" s="163">
        <f t="shared" si="57"/>
        <v>0</v>
      </c>
      <c r="Z200" s="163">
        <f t="shared" si="57"/>
        <v>0</v>
      </c>
      <c r="AA200" s="163">
        <f t="shared" si="57"/>
        <v>0</v>
      </c>
      <c r="AB200" s="163">
        <f t="shared" si="57"/>
        <v>0</v>
      </c>
      <c r="AC200" s="163">
        <f t="shared" si="57"/>
        <v>0</v>
      </c>
      <c r="AD200" s="163">
        <f t="shared" si="57"/>
        <v>0</v>
      </c>
      <c r="AE200" s="163">
        <f t="shared" si="57"/>
        <v>0</v>
      </c>
      <c r="AF200" s="176">
        <f t="shared" si="57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v>0</v>
      </c>
      <c r="D201" s="163">
        <f t="shared" ref="D201:R216" si="58">C201</f>
        <v>0</v>
      </c>
      <c r="E201" s="163">
        <f t="shared" si="58"/>
        <v>0</v>
      </c>
      <c r="F201" s="163">
        <f t="shared" si="58"/>
        <v>0</v>
      </c>
      <c r="G201" s="163">
        <f t="shared" si="58"/>
        <v>0</v>
      </c>
      <c r="H201" s="163">
        <f t="shared" si="58"/>
        <v>0</v>
      </c>
      <c r="I201" s="163">
        <f t="shared" si="58"/>
        <v>0</v>
      </c>
      <c r="J201" s="163">
        <f t="shared" si="58"/>
        <v>0</v>
      </c>
      <c r="K201" s="163">
        <f t="shared" si="58"/>
        <v>0</v>
      </c>
      <c r="L201" s="163">
        <f t="shared" si="58"/>
        <v>0</v>
      </c>
      <c r="M201" s="163">
        <f t="shared" si="58"/>
        <v>0</v>
      </c>
      <c r="N201" s="163">
        <f t="shared" si="58"/>
        <v>0</v>
      </c>
      <c r="O201" s="163">
        <f t="shared" si="58"/>
        <v>0</v>
      </c>
      <c r="P201" s="163">
        <f t="shared" si="58"/>
        <v>0</v>
      </c>
      <c r="Q201" s="163">
        <f t="shared" si="58"/>
        <v>0</v>
      </c>
      <c r="R201" s="163">
        <f t="shared" si="58"/>
        <v>0</v>
      </c>
      <c r="S201" s="163">
        <f t="shared" si="57"/>
        <v>0</v>
      </c>
      <c r="T201" s="163">
        <f t="shared" si="57"/>
        <v>0</v>
      </c>
      <c r="U201" s="163">
        <f t="shared" si="57"/>
        <v>0</v>
      </c>
      <c r="V201" s="163">
        <f t="shared" si="57"/>
        <v>0</v>
      </c>
      <c r="W201" s="163">
        <f t="shared" si="57"/>
        <v>0</v>
      </c>
      <c r="X201" s="163">
        <f t="shared" si="57"/>
        <v>0</v>
      </c>
      <c r="Y201" s="163">
        <f t="shared" si="57"/>
        <v>0</v>
      </c>
      <c r="Z201" s="163">
        <f t="shared" si="57"/>
        <v>0</v>
      </c>
      <c r="AA201" s="163">
        <f t="shared" si="57"/>
        <v>0</v>
      </c>
      <c r="AB201" s="163">
        <f t="shared" si="57"/>
        <v>0</v>
      </c>
      <c r="AC201" s="163">
        <f t="shared" si="57"/>
        <v>0</v>
      </c>
      <c r="AD201" s="163">
        <f t="shared" si="57"/>
        <v>0</v>
      </c>
      <c r="AE201" s="163">
        <f t="shared" si="57"/>
        <v>0</v>
      </c>
      <c r="AF201" s="176">
        <f t="shared" si="57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v>0</v>
      </c>
      <c r="D202" s="163">
        <f t="shared" si="58"/>
        <v>0</v>
      </c>
      <c r="E202" s="163">
        <f t="shared" si="58"/>
        <v>0</v>
      </c>
      <c r="F202" s="163">
        <f t="shared" si="58"/>
        <v>0</v>
      </c>
      <c r="G202" s="163">
        <f t="shared" si="58"/>
        <v>0</v>
      </c>
      <c r="H202" s="163">
        <f t="shared" si="58"/>
        <v>0</v>
      </c>
      <c r="I202" s="163">
        <f t="shared" si="58"/>
        <v>0</v>
      </c>
      <c r="J202" s="163">
        <f t="shared" si="58"/>
        <v>0</v>
      </c>
      <c r="K202" s="163">
        <f t="shared" si="58"/>
        <v>0</v>
      </c>
      <c r="L202" s="163">
        <f t="shared" si="58"/>
        <v>0</v>
      </c>
      <c r="M202" s="163">
        <f t="shared" si="58"/>
        <v>0</v>
      </c>
      <c r="N202" s="163">
        <f t="shared" si="58"/>
        <v>0</v>
      </c>
      <c r="O202" s="163">
        <f t="shared" si="58"/>
        <v>0</v>
      </c>
      <c r="P202" s="163">
        <f t="shared" si="58"/>
        <v>0</v>
      </c>
      <c r="Q202" s="163">
        <f t="shared" si="58"/>
        <v>0</v>
      </c>
      <c r="R202" s="163">
        <f t="shared" si="58"/>
        <v>0</v>
      </c>
      <c r="S202" s="163">
        <f t="shared" si="57"/>
        <v>0</v>
      </c>
      <c r="T202" s="163">
        <f t="shared" si="57"/>
        <v>0</v>
      </c>
      <c r="U202" s="163">
        <f t="shared" si="57"/>
        <v>0</v>
      </c>
      <c r="V202" s="163">
        <f t="shared" si="57"/>
        <v>0</v>
      </c>
      <c r="W202" s="163">
        <f t="shared" si="57"/>
        <v>0</v>
      </c>
      <c r="X202" s="163">
        <f t="shared" si="57"/>
        <v>0</v>
      </c>
      <c r="Y202" s="163">
        <f t="shared" si="57"/>
        <v>0</v>
      </c>
      <c r="Z202" s="163">
        <f t="shared" si="57"/>
        <v>0</v>
      </c>
      <c r="AA202" s="163">
        <f t="shared" si="57"/>
        <v>0</v>
      </c>
      <c r="AB202" s="163">
        <f t="shared" si="57"/>
        <v>0</v>
      </c>
      <c r="AC202" s="163">
        <f t="shared" si="57"/>
        <v>0</v>
      </c>
      <c r="AD202" s="163">
        <f t="shared" si="57"/>
        <v>0</v>
      </c>
      <c r="AE202" s="163">
        <f t="shared" si="57"/>
        <v>0</v>
      </c>
      <c r="AF202" s="176">
        <f t="shared" si="57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v>0</v>
      </c>
      <c r="D203" s="163">
        <f t="shared" si="58"/>
        <v>0</v>
      </c>
      <c r="E203" s="163">
        <f t="shared" si="58"/>
        <v>0</v>
      </c>
      <c r="F203" s="163">
        <f t="shared" si="58"/>
        <v>0</v>
      </c>
      <c r="G203" s="163">
        <f t="shared" si="58"/>
        <v>0</v>
      </c>
      <c r="H203" s="163">
        <f t="shared" si="58"/>
        <v>0</v>
      </c>
      <c r="I203" s="163">
        <f t="shared" si="58"/>
        <v>0</v>
      </c>
      <c r="J203" s="163">
        <f t="shared" si="58"/>
        <v>0</v>
      </c>
      <c r="K203" s="163">
        <f t="shared" si="58"/>
        <v>0</v>
      </c>
      <c r="L203" s="163">
        <f t="shared" si="58"/>
        <v>0</v>
      </c>
      <c r="M203" s="163">
        <f t="shared" si="58"/>
        <v>0</v>
      </c>
      <c r="N203" s="163">
        <f t="shared" si="58"/>
        <v>0</v>
      </c>
      <c r="O203" s="163">
        <f t="shared" si="58"/>
        <v>0</v>
      </c>
      <c r="P203" s="163">
        <f t="shared" si="58"/>
        <v>0</v>
      </c>
      <c r="Q203" s="163">
        <f t="shared" si="58"/>
        <v>0</v>
      </c>
      <c r="R203" s="163">
        <f t="shared" si="58"/>
        <v>0</v>
      </c>
      <c r="S203" s="163">
        <f t="shared" si="57"/>
        <v>0</v>
      </c>
      <c r="T203" s="163">
        <f t="shared" si="57"/>
        <v>0</v>
      </c>
      <c r="U203" s="163">
        <f t="shared" si="57"/>
        <v>0</v>
      </c>
      <c r="V203" s="163">
        <f t="shared" si="57"/>
        <v>0</v>
      </c>
      <c r="W203" s="163">
        <f t="shared" si="57"/>
        <v>0</v>
      </c>
      <c r="X203" s="163">
        <f t="shared" si="57"/>
        <v>0</v>
      </c>
      <c r="Y203" s="163">
        <f t="shared" si="57"/>
        <v>0</v>
      </c>
      <c r="Z203" s="163">
        <f t="shared" si="57"/>
        <v>0</v>
      </c>
      <c r="AA203" s="163">
        <f t="shared" si="57"/>
        <v>0</v>
      </c>
      <c r="AB203" s="163">
        <f t="shared" si="57"/>
        <v>0</v>
      </c>
      <c r="AC203" s="163">
        <f t="shared" si="57"/>
        <v>0</v>
      </c>
      <c r="AD203" s="163">
        <f t="shared" si="57"/>
        <v>0</v>
      </c>
      <c r="AE203" s="163">
        <f t="shared" si="57"/>
        <v>0</v>
      </c>
      <c r="AF203" s="176">
        <f t="shared" si="57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v>0</v>
      </c>
      <c r="D204" s="163">
        <f t="shared" si="58"/>
        <v>0</v>
      </c>
      <c r="E204" s="163">
        <f t="shared" si="58"/>
        <v>0</v>
      </c>
      <c r="F204" s="163">
        <f t="shared" si="58"/>
        <v>0</v>
      </c>
      <c r="G204" s="163">
        <f t="shared" si="58"/>
        <v>0</v>
      </c>
      <c r="H204" s="163">
        <f t="shared" si="58"/>
        <v>0</v>
      </c>
      <c r="I204" s="163">
        <f t="shared" si="58"/>
        <v>0</v>
      </c>
      <c r="J204" s="163">
        <f t="shared" si="58"/>
        <v>0</v>
      </c>
      <c r="K204" s="163">
        <f t="shared" si="58"/>
        <v>0</v>
      </c>
      <c r="L204" s="163">
        <f t="shared" si="58"/>
        <v>0</v>
      </c>
      <c r="M204" s="163">
        <f t="shared" si="58"/>
        <v>0</v>
      </c>
      <c r="N204" s="163">
        <f t="shared" si="58"/>
        <v>0</v>
      </c>
      <c r="O204" s="163">
        <f t="shared" si="58"/>
        <v>0</v>
      </c>
      <c r="P204" s="163">
        <f t="shared" si="58"/>
        <v>0</v>
      </c>
      <c r="Q204" s="163">
        <f t="shared" si="58"/>
        <v>0</v>
      </c>
      <c r="R204" s="163">
        <f t="shared" si="58"/>
        <v>0</v>
      </c>
      <c r="S204" s="163">
        <f t="shared" si="57"/>
        <v>0</v>
      </c>
      <c r="T204" s="163">
        <f t="shared" si="57"/>
        <v>0</v>
      </c>
      <c r="U204" s="163">
        <f t="shared" si="57"/>
        <v>0</v>
      </c>
      <c r="V204" s="163">
        <f t="shared" si="57"/>
        <v>0</v>
      </c>
      <c r="W204" s="163">
        <f t="shared" si="57"/>
        <v>0</v>
      </c>
      <c r="X204" s="163">
        <f t="shared" si="57"/>
        <v>0</v>
      </c>
      <c r="Y204" s="163">
        <f t="shared" si="57"/>
        <v>0</v>
      </c>
      <c r="Z204" s="163">
        <f t="shared" si="57"/>
        <v>0</v>
      </c>
      <c r="AA204" s="163">
        <f t="shared" si="57"/>
        <v>0</v>
      </c>
      <c r="AB204" s="163">
        <f t="shared" si="57"/>
        <v>0</v>
      </c>
      <c r="AC204" s="163">
        <f t="shared" si="57"/>
        <v>0</v>
      </c>
      <c r="AD204" s="163">
        <f t="shared" si="57"/>
        <v>0</v>
      </c>
      <c r="AE204" s="163">
        <f t="shared" si="57"/>
        <v>0</v>
      </c>
      <c r="AF204" s="176">
        <f t="shared" si="57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v>0</v>
      </c>
      <c r="D205" s="163">
        <f t="shared" si="58"/>
        <v>0</v>
      </c>
      <c r="E205" s="163">
        <f t="shared" si="58"/>
        <v>0</v>
      </c>
      <c r="F205" s="163">
        <f t="shared" si="58"/>
        <v>0</v>
      </c>
      <c r="G205" s="163">
        <f t="shared" si="58"/>
        <v>0</v>
      </c>
      <c r="H205" s="163">
        <f t="shared" si="58"/>
        <v>0</v>
      </c>
      <c r="I205" s="163">
        <f t="shared" si="58"/>
        <v>0</v>
      </c>
      <c r="J205" s="163">
        <f t="shared" si="58"/>
        <v>0</v>
      </c>
      <c r="K205" s="163">
        <f t="shared" si="58"/>
        <v>0</v>
      </c>
      <c r="L205" s="163">
        <f t="shared" si="58"/>
        <v>0</v>
      </c>
      <c r="M205" s="163">
        <f t="shared" si="58"/>
        <v>0</v>
      </c>
      <c r="N205" s="163">
        <f t="shared" si="58"/>
        <v>0</v>
      </c>
      <c r="O205" s="163">
        <f t="shared" si="58"/>
        <v>0</v>
      </c>
      <c r="P205" s="163">
        <f t="shared" si="58"/>
        <v>0</v>
      </c>
      <c r="Q205" s="163">
        <f t="shared" si="58"/>
        <v>0</v>
      </c>
      <c r="R205" s="163">
        <f t="shared" si="58"/>
        <v>0</v>
      </c>
      <c r="S205" s="163">
        <f t="shared" si="57"/>
        <v>0</v>
      </c>
      <c r="T205" s="163">
        <f t="shared" si="57"/>
        <v>0</v>
      </c>
      <c r="U205" s="163">
        <f t="shared" si="57"/>
        <v>0</v>
      </c>
      <c r="V205" s="163">
        <f t="shared" si="57"/>
        <v>0</v>
      </c>
      <c r="W205" s="163">
        <f t="shared" si="57"/>
        <v>0</v>
      </c>
      <c r="X205" s="163">
        <f t="shared" si="57"/>
        <v>0</v>
      </c>
      <c r="Y205" s="163">
        <f t="shared" si="57"/>
        <v>0</v>
      </c>
      <c r="Z205" s="163">
        <f t="shared" si="57"/>
        <v>0</v>
      </c>
      <c r="AA205" s="163">
        <f t="shared" si="57"/>
        <v>0</v>
      </c>
      <c r="AB205" s="163">
        <f t="shared" si="57"/>
        <v>0</v>
      </c>
      <c r="AC205" s="163">
        <f t="shared" si="57"/>
        <v>0</v>
      </c>
      <c r="AD205" s="163">
        <f t="shared" si="57"/>
        <v>0</v>
      </c>
      <c r="AE205" s="163">
        <f t="shared" si="57"/>
        <v>0</v>
      </c>
      <c r="AF205" s="176">
        <f t="shared" si="57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v>0</v>
      </c>
      <c r="D206" s="163">
        <f t="shared" si="58"/>
        <v>0</v>
      </c>
      <c r="E206" s="163">
        <f t="shared" si="58"/>
        <v>0</v>
      </c>
      <c r="F206" s="163">
        <f t="shared" si="58"/>
        <v>0</v>
      </c>
      <c r="G206" s="163">
        <f t="shared" si="58"/>
        <v>0</v>
      </c>
      <c r="H206" s="163">
        <f t="shared" si="58"/>
        <v>0</v>
      </c>
      <c r="I206" s="163">
        <f t="shared" si="58"/>
        <v>0</v>
      </c>
      <c r="J206" s="163">
        <f t="shared" si="58"/>
        <v>0</v>
      </c>
      <c r="K206" s="163">
        <f t="shared" si="58"/>
        <v>0</v>
      </c>
      <c r="L206" s="163">
        <f t="shared" si="58"/>
        <v>0</v>
      </c>
      <c r="M206" s="163">
        <f t="shared" si="58"/>
        <v>0</v>
      </c>
      <c r="N206" s="163">
        <f t="shared" si="58"/>
        <v>0</v>
      </c>
      <c r="O206" s="163">
        <f t="shared" si="58"/>
        <v>0</v>
      </c>
      <c r="P206" s="163">
        <f t="shared" si="58"/>
        <v>0</v>
      </c>
      <c r="Q206" s="163">
        <f t="shared" si="58"/>
        <v>0</v>
      </c>
      <c r="R206" s="163">
        <f t="shared" si="58"/>
        <v>0</v>
      </c>
      <c r="S206" s="163">
        <f t="shared" si="57"/>
        <v>0</v>
      </c>
      <c r="T206" s="163">
        <f t="shared" si="57"/>
        <v>0</v>
      </c>
      <c r="U206" s="163">
        <f t="shared" si="57"/>
        <v>0</v>
      </c>
      <c r="V206" s="163">
        <f t="shared" si="57"/>
        <v>0</v>
      </c>
      <c r="W206" s="163">
        <f t="shared" si="57"/>
        <v>0</v>
      </c>
      <c r="X206" s="163">
        <f t="shared" si="57"/>
        <v>0</v>
      </c>
      <c r="Y206" s="163">
        <f t="shared" si="57"/>
        <v>0</v>
      </c>
      <c r="Z206" s="163">
        <f t="shared" si="57"/>
        <v>0</v>
      </c>
      <c r="AA206" s="163">
        <f t="shared" si="57"/>
        <v>0</v>
      </c>
      <c r="AB206" s="163">
        <f t="shared" si="57"/>
        <v>0</v>
      </c>
      <c r="AC206" s="163">
        <f t="shared" si="57"/>
        <v>0</v>
      </c>
      <c r="AD206" s="163">
        <f t="shared" si="57"/>
        <v>0</v>
      </c>
      <c r="AE206" s="163">
        <f t="shared" si="57"/>
        <v>0</v>
      </c>
      <c r="AF206" s="176">
        <f t="shared" si="57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v>0</v>
      </c>
      <c r="D207" s="163">
        <f t="shared" si="58"/>
        <v>0</v>
      </c>
      <c r="E207" s="163">
        <f t="shared" si="58"/>
        <v>0</v>
      </c>
      <c r="F207" s="163">
        <f t="shared" si="58"/>
        <v>0</v>
      </c>
      <c r="G207" s="163">
        <f t="shared" si="58"/>
        <v>0</v>
      </c>
      <c r="H207" s="163">
        <f t="shared" si="58"/>
        <v>0</v>
      </c>
      <c r="I207" s="163">
        <f t="shared" si="58"/>
        <v>0</v>
      </c>
      <c r="J207" s="163">
        <f t="shared" si="58"/>
        <v>0</v>
      </c>
      <c r="K207" s="163">
        <f t="shared" si="58"/>
        <v>0</v>
      </c>
      <c r="L207" s="163">
        <f t="shared" si="58"/>
        <v>0</v>
      </c>
      <c r="M207" s="163">
        <f t="shared" si="58"/>
        <v>0</v>
      </c>
      <c r="N207" s="163">
        <f t="shared" si="58"/>
        <v>0</v>
      </c>
      <c r="O207" s="163">
        <f t="shared" si="58"/>
        <v>0</v>
      </c>
      <c r="P207" s="163">
        <f t="shared" si="58"/>
        <v>0</v>
      </c>
      <c r="Q207" s="163">
        <f t="shared" si="58"/>
        <v>0</v>
      </c>
      <c r="R207" s="163">
        <f t="shared" si="58"/>
        <v>0</v>
      </c>
      <c r="S207" s="163">
        <f t="shared" si="57"/>
        <v>0</v>
      </c>
      <c r="T207" s="163">
        <f t="shared" si="57"/>
        <v>0</v>
      </c>
      <c r="U207" s="163">
        <f t="shared" si="57"/>
        <v>0</v>
      </c>
      <c r="V207" s="163">
        <f t="shared" si="57"/>
        <v>0</v>
      </c>
      <c r="W207" s="163">
        <f t="shared" si="57"/>
        <v>0</v>
      </c>
      <c r="X207" s="163">
        <f t="shared" si="57"/>
        <v>0</v>
      </c>
      <c r="Y207" s="163">
        <f t="shared" si="57"/>
        <v>0</v>
      </c>
      <c r="Z207" s="163">
        <f t="shared" si="57"/>
        <v>0</v>
      </c>
      <c r="AA207" s="163">
        <f t="shared" si="57"/>
        <v>0</v>
      </c>
      <c r="AB207" s="163">
        <f t="shared" si="57"/>
        <v>0</v>
      </c>
      <c r="AC207" s="163">
        <f t="shared" si="57"/>
        <v>0</v>
      </c>
      <c r="AD207" s="163">
        <f t="shared" si="57"/>
        <v>0</v>
      </c>
      <c r="AE207" s="163">
        <f t="shared" si="57"/>
        <v>0</v>
      </c>
      <c r="AF207" s="176">
        <f t="shared" si="57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v>0</v>
      </c>
      <c r="D208" s="163">
        <f t="shared" si="58"/>
        <v>0</v>
      </c>
      <c r="E208" s="163">
        <f t="shared" si="58"/>
        <v>0</v>
      </c>
      <c r="F208" s="163">
        <f t="shared" si="58"/>
        <v>0</v>
      </c>
      <c r="G208" s="163">
        <f t="shared" si="58"/>
        <v>0</v>
      </c>
      <c r="H208" s="163">
        <f t="shared" si="58"/>
        <v>0</v>
      </c>
      <c r="I208" s="163">
        <f t="shared" si="58"/>
        <v>0</v>
      </c>
      <c r="J208" s="163">
        <f t="shared" si="58"/>
        <v>0</v>
      </c>
      <c r="K208" s="163">
        <f t="shared" si="58"/>
        <v>0</v>
      </c>
      <c r="L208" s="163">
        <f t="shared" si="58"/>
        <v>0</v>
      </c>
      <c r="M208" s="163">
        <f t="shared" si="58"/>
        <v>0</v>
      </c>
      <c r="N208" s="163">
        <f t="shared" si="58"/>
        <v>0</v>
      </c>
      <c r="O208" s="163">
        <f t="shared" si="58"/>
        <v>0</v>
      </c>
      <c r="P208" s="163">
        <f t="shared" si="58"/>
        <v>0</v>
      </c>
      <c r="Q208" s="163">
        <f t="shared" si="58"/>
        <v>0</v>
      </c>
      <c r="R208" s="163">
        <f t="shared" si="58"/>
        <v>0</v>
      </c>
      <c r="S208" s="163">
        <f t="shared" si="57"/>
        <v>0</v>
      </c>
      <c r="T208" s="163">
        <f t="shared" si="57"/>
        <v>0</v>
      </c>
      <c r="U208" s="163">
        <f t="shared" si="57"/>
        <v>0</v>
      </c>
      <c r="V208" s="163">
        <f t="shared" si="57"/>
        <v>0</v>
      </c>
      <c r="W208" s="163">
        <f t="shared" si="57"/>
        <v>0</v>
      </c>
      <c r="X208" s="163">
        <f t="shared" si="57"/>
        <v>0</v>
      </c>
      <c r="Y208" s="163">
        <f t="shared" si="57"/>
        <v>0</v>
      </c>
      <c r="Z208" s="163">
        <f t="shared" si="57"/>
        <v>0</v>
      </c>
      <c r="AA208" s="163">
        <f t="shared" si="57"/>
        <v>0</v>
      </c>
      <c r="AB208" s="163">
        <f t="shared" si="57"/>
        <v>0</v>
      </c>
      <c r="AC208" s="163">
        <f t="shared" si="57"/>
        <v>0</v>
      </c>
      <c r="AD208" s="163">
        <f t="shared" si="57"/>
        <v>0</v>
      </c>
      <c r="AE208" s="163">
        <f t="shared" si="57"/>
        <v>0</v>
      </c>
      <c r="AF208" s="176">
        <f t="shared" si="57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v>0</v>
      </c>
      <c r="D209" s="163">
        <f t="shared" si="58"/>
        <v>0</v>
      </c>
      <c r="E209" s="163">
        <f t="shared" si="58"/>
        <v>0</v>
      </c>
      <c r="F209" s="163">
        <f t="shared" si="58"/>
        <v>0</v>
      </c>
      <c r="G209" s="163">
        <f t="shared" si="58"/>
        <v>0</v>
      </c>
      <c r="H209" s="163">
        <f t="shared" si="58"/>
        <v>0</v>
      </c>
      <c r="I209" s="163">
        <f t="shared" si="58"/>
        <v>0</v>
      </c>
      <c r="J209" s="163">
        <f t="shared" si="58"/>
        <v>0</v>
      </c>
      <c r="K209" s="163">
        <f t="shared" si="58"/>
        <v>0</v>
      </c>
      <c r="L209" s="163">
        <f t="shared" si="58"/>
        <v>0</v>
      </c>
      <c r="M209" s="163">
        <f t="shared" si="58"/>
        <v>0</v>
      </c>
      <c r="N209" s="163">
        <f t="shared" si="58"/>
        <v>0</v>
      </c>
      <c r="O209" s="163">
        <f t="shared" si="58"/>
        <v>0</v>
      </c>
      <c r="P209" s="163">
        <f t="shared" si="58"/>
        <v>0</v>
      </c>
      <c r="Q209" s="163">
        <f t="shared" si="58"/>
        <v>0</v>
      </c>
      <c r="R209" s="163">
        <f t="shared" si="58"/>
        <v>0</v>
      </c>
      <c r="S209" s="163">
        <f t="shared" si="57"/>
        <v>0</v>
      </c>
      <c r="T209" s="163">
        <f t="shared" si="57"/>
        <v>0</v>
      </c>
      <c r="U209" s="163">
        <f t="shared" si="57"/>
        <v>0</v>
      </c>
      <c r="V209" s="163">
        <f t="shared" si="57"/>
        <v>0</v>
      </c>
      <c r="W209" s="163">
        <f t="shared" si="57"/>
        <v>0</v>
      </c>
      <c r="X209" s="163">
        <f t="shared" si="57"/>
        <v>0</v>
      </c>
      <c r="Y209" s="163">
        <f t="shared" si="57"/>
        <v>0</v>
      </c>
      <c r="Z209" s="163">
        <f t="shared" si="57"/>
        <v>0</v>
      </c>
      <c r="AA209" s="163">
        <f t="shared" si="57"/>
        <v>0</v>
      </c>
      <c r="AB209" s="163">
        <f t="shared" si="57"/>
        <v>0</v>
      </c>
      <c r="AC209" s="163">
        <f t="shared" si="57"/>
        <v>0</v>
      </c>
      <c r="AD209" s="163">
        <f t="shared" si="57"/>
        <v>0</v>
      </c>
      <c r="AE209" s="163">
        <f t="shared" si="57"/>
        <v>0</v>
      </c>
      <c r="AF209" s="176">
        <f t="shared" si="57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v>0</v>
      </c>
      <c r="D210" s="163">
        <f t="shared" si="58"/>
        <v>0</v>
      </c>
      <c r="E210" s="163">
        <f t="shared" si="58"/>
        <v>0</v>
      </c>
      <c r="F210" s="163">
        <f t="shared" si="58"/>
        <v>0</v>
      </c>
      <c r="G210" s="163">
        <f t="shared" si="58"/>
        <v>0</v>
      </c>
      <c r="H210" s="163">
        <f t="shared" si="58"/>
        <v>0</v>
      </c>
      <c r="I210" s="163">
        <f t="shared" si="58"/>
        <v>0</v>
      </c>
      <c r="J210" s="163">
        <f t="shared" si="58"/>
        <v>0</v>
      </c>
      <c r="K210" s="163">
        <f t="shared" si="58"/>
        <v>0</v>
      </c>
      <c r="L210" s="163">
        <f t="shared" si="58"/>
        <v>0</v>
      </c>
      <c r="M210" s="163">
        <f t="shared" si="58"/>
        <v>0</v>
      </c>
      <c r="N210" s="163">
        <f t="shared" si="58"/>
        <v>0</v>
      </c>
      <c r="O210" s="163">
        <f t="shared" si="58"/>
        <v>0</v>
      </c>
      <c r="P210" s="163">
        <f t="shared" si="58"/>
        <v>0</v>
      </c>
      <c r="Q210" s="163">
        <f t="shared" si="58"/>
        <v>0</v>
      </c>
      <c r="R210" s="163">
        <f t="shared" si="58"/>
        <v>0</v>
      </c>
      <c r="S210" s="163">
        <f t="shared" si="57"/>
        <v>0</v>
      </c>
      <c r="T210" s="163">
        <f t="shared" si="57"/>
        <v>0</v>
      </c>
      <c r="U210" s="163">
        <f t="shared" si="57"/>
        <v>0</v>
      </c>
      <c r="V210" s="163">
        <f t="shared" si="57"/>
        <v>0</v>
      </c>
      <c r="W210" s="163">
        <f t="shared" si="57"/>
        <v>0</v>
      </c>
      <c r="X210" s="163">
        <f t="shared" si="57"/>
        <v>0</v>
      </c>
      <c r="Y210" s="163">
        <f t="shared" si="57"/>
        <v>0</v>
      </c>
      <c r="Z210" s="163">
        <f t="shared" si="57"/>
        <v>0</v>
      </c>
      <c r="AA210" s="163">
        <f t="shared" si="57"/>
        <v>0</v>
      </c>
      <c r="AB210" s="163">
        <f t="shared" si="57"/>
        <v>0</v>
      </c>
      <c r="AC210" s="163">
        <f t="shared" si="57"/>
        <v>0</v>
      </c>
      <c r="AD210" s="163">
        <f t="shared" si="57"/>
        <v>0</v>
      </c>
      <c r="AE210" s="163">
        <f t="shared" si="57"/>
        <v>0</v>
      </c>
      <c r="AF210" s="176">
        <f t="shared" si="57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v>0</v>
      </c>
      <c r="D211" s="163">
        <f t="shared" si="58"/>
        <v>0</v>
      </c>
      <c r="E211" s="163">
        <f t="shared" si="58"/>
        <v>0</v>
      </c>
      <c r="F211" s="163">
        <f t="shared" si="58"/>
        <v>0</v>
      </c>
      <c r="G211" s="163">
        <f t="shared" si="58"/>
        <v>0</v>
      </c>
      <c r="H211" s="163">
        <f t="shared" si="58"/>
        <v>0</v>
      </c>
      <c r="I211" s="163">
        <f t="shared" si="58"/>
        <v>0</v>
      </c>
      <c r="J211" s="163">
        <f t="shared" si="58"/>
        <v>0</v>
      </c>
      <c r="K211" s="163">
        <f t="shared" si="58"/>
        <v>0</v>
      </c>
      <c r="L211" s="163">
        <f t="shared" si="58"/>
        <v>0</v>
      </c>
      <c r="M211" s="163">
        <f t="shared" si="58"/>
        <v>0</v>
      </c>
      <c r="N211" s="163">
        <f t="shared" si="58"/>
        <v>0</v>
      </c>
      <c r="O211" s="163">
        <f t="shared" si="58"/>
        <v>0</v>
      </c>
      <c r="P211" s="163">
        <f t="shared" si="58"/>
        <v>0</v>
      </c>
      <c r="Q211" s="163">
        <f t="shared" si="58"/>
        <v>0</v>
      </c>
      <c r="R211" s="163">
        <f t="shared" si="58"/>
        <v>0</v>
      </c>
      <c r="S211" s="163">
        <f t="shared" si="57"/>
        <v>0</v>
      </c>
      <c r="T211" s="163">
        <f t="shared" si="57"/>
        <v>0</v>
      </c>
      <c r="U211" s="163">
        <f t="shared" si="57"/>
        <v>0</v>
      </c>
      <c r="V211" s="163">
        <f t="shared" si="57"/>
        <v>0</v>
      </c>
      <c r="W211" s="163">
        <f t="shared" si="57"/>
        <v>0</v>
      </c>
      <c r="X211" s="163">
        <f t="shared" si="57"/>
        <v>0</v>
      </c>
      <c r="Y211" s="163">
        <f t="shared" si="57"/>
        <v>0</v>
      </c>
      <c r="Z211" s="163">
        <f t="shared" si="57"/>
        <v>0</v>
      </c>
      <c r="AA211" s="163">
        <f t="shared" si="57"/>
        <v>0</v>
      </c>
      <c r="AB211" s="163">
        <f t="shared" si="57"/>
        <v>0</v>
      </c>
      <c r="AC211" s="163">
        <f t="shared" si="57"/>
        <v>0</v>
      </c>
      <c r="AD211" s="163">
        <f t="shared" si="57"/>
        <v>0</v>
      </c>
      <c r="AE211" s="163">
        <f t="shared" si="57"/>
        <v>0</v>
      </c>
      <c r="AF211" s="176">
        <f t="shared" si="57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v>0</v>
      </c>
      <c r="D212" s="163">
        <f t="shared" si="58"/>
        <v>0</v>
      </c>
      <c r="E212" s="163">
        <f t="shared" si="58"/>
        <v>0</v>
      </c>
      <c r="F212" s="163">
        <f t="shared" si="58"/>
        <v>0</v>
      </c>
      <c r="G212" s="163">
        <f t="shared" si="58"/>
        <v>0</v>
      </c>
      <c r="H212" s="163">
        <f t="shared" si="58"/>
        <v>0</v>
      </c>
      <c r="I212" s="163">
        <f t="shared" si="58"/>
        <v>0</v>
      </c>
      <c r="J212" s="163">
        <f t="shared" si="58"/>
        <v>0</v>
      </c>
      <c r="K212" s="163">
        <f t="shared" si="58"/>
        <v>0</v>
      </c>
      <c r="L212" s="163">
        <f t="shared" si="58"/>
        <v>0</v>
      </c>
      <c r="M212" s="163">
        <f t="shared" si="58"/>
        <v>0</v>
      </c>
      <c r="N212" s="163">
        <f t="shared" si="58"/>
        <v>0</v>
      </c>
      <c r="O212" s="163">
        <f t="shared" si="58"/>
        <v>0</v>
      </c>
      <c r="P212" s="163">
        <f t="shared" si="58"/>
        <v>0</v>
      </c>
      <c r="Q212" s="163">
        <f t="shared" si="58"/>
        <v>0</v>
      </c>
      <c r="R212" s="163">
        <f t="shared" si="58"/>
        <v>0</v>
      </c>
      <c r="S212" s="163">
        <f t="shared" si="57"/>
        <v>0</v>
      </c>
      <c r="T212" s="163">
        <f t="shared" si="57"/>
        <v>0</v>
      </c>
      <c r="U212" s="163">
        <f t="shared" si="57"/>
        <v>0</v>
      </c>
      <c r="V212" s="163">
        <f t="shared" si="57"/>
        <v>0</v>
      </c>
      <c r="W212" s="163">
        <f t="shared" si="57"/>
        <v>0</v>
      </c>
      <c r="X212" s="163">
        <f t="shared" si="57"/>
        <v>0</v>
      </c>
      <c r="Y212" s="163">
        <f t="shared" si="57"/>
        <v>0</v>
      </c>
      <c r="Z212" s="163">
        <f t="shared" si="57"/>
        <v>0</v>
      </c>
      <c r="AA212" s="163">
        <f t="shared" si="57"/>
        <v>0</v>
      </c>
      <c r="AB212" s="163">
        <f t="shared" si="57"/>
        <v>0</v>
      </c>
      <c r="AC212" s="163">
        <f t="shared" si="57"/>
        <v>0</v>
      </c>
      <c r="AD212" s="163">
        <f t="shared" si="57"/>
        <v>0</v>
      </c>
      <c r="AE212" s="163">
        <f t="shared" si="57"/>
        <v>0</v>
      </c>
      <c r="AF212" s="176">
        <f t="shared" si="57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v>0</v>
      </c>
      <c r="D213" s="163">
        <f t="shared" si="58"/>
        <v>0</v>
      </c>
      <c r="E213" s="163">
        <f t="shared" si="58"/>
        <v>0</v>
      </c>
      <c r="F213" s="163">
        <f t="shared" si="58"/>
        <v>0</v>
      </c>
      <c r="G213" s="163">
        <f t="shared" si="58"/>
        <v>0</v>
      </c>
      <c r="H213" s="163">
        <f t="shared" si="58"/>
        <v>0</v>
      </c>
      <c r="I213" s="163">
        <f t="shared" si="58"/>
        <v>0</v>
      </c>
      <c r="J213" s="163">
        <f t="shared" si="58"/>
        <v>0</v>
      </c>
      <c r="K213" s="163">
        <f t="shared" si="58"/>
        <v>0</v>
      </c>
      <c r="L213" s="163">
        <f t="shared" si="58"/>
        <v>0</v>
      </c>
      <c r="M213" s="163">
        <f t="shared" si="58"/>
        <v>0</v>
      </c>
      <c r="N213" s="163">
        <f t="shared" si="58"/>
        <v>0</v>
      </c>
      <c r="O213" s="163">
        <f t="shared" si="58"/>
        <v>0</v>
      </c>
      <c r="P213" s="163">
        <f t="shared" si="58"/>
        <v>0</v>
      </c>
      <c r="Q213" s="163">
        <f t="shared" si="58"/>
        <v>0</v>
      </c>
      <c r="R213" s="163">
        <f t="shared" si="58"/>
        <v>0</v>
      </c>
      <c r="S213" s="163">
        <f t="shared" si="57"/>
        <v>0</v>
      </c>
      <c r="T213" s="163">
        <f t="shared" si="57"/>
        <v>0</v>
      </c>
      <c r="U213" s="163">
        <f t="shared" si="57"/>
        <v>0</v>
      </c>
      <c r="V213" s="163">
        <f t="shared" si="57"/>
        <v>0</v>
      </c>
      <c r="W213" s="163">
        <f t="shared" si="57"/>
        <v>0</v>
      </c>
      <c r="X213" s="163">
        <f t="shared" si="57"/>
        <v>0</v>
      </c>
      <c r="Y213" s="163">
        <f t="shared" si="57"/>
        <v>0</v>
      </c>
      <c r="Z213" s="163">
        <f t="shared" si="57"/>
        <v>0</v>
      </c>
      <c r="AA213" s="163">
        <f t="shared" si="57"/>
        <v>0</v>
      </c>
      <c r="AB213" s="163">
        <f t="shared" si="57"/>
        <v>0</v>
      </c>
      <c r="AC213" s="163">
        <f t="shared" si="57"/>
        <v>0</v>
      </c>
      <c r="AD213" s="163">
        <f t="shared" si="57"/>
        <v>0</v>
      </c>
      <c r="AE213" s="163">
        <f t="shared" si="57"/>
        <v>0</v>
      </c>
      <c r="AF213" s="176">
        <f t="shared" si="57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v>0</v>
      </c>
      <c r="D214" s="163">
        <f t="shared" si="58"/>
        <v>0</v>
      </c>
      <c r="E214" s="163">
        <f t="shared" si="58"/>
        <v>0</v>
      </c>
      <c r="F214" s="163">
        <f t="shared" si="58"/>
        <v>0</v>
      </c>
      <c r="G214" s="163">
        <f t="shared" si="58"/>
        <v>0</v>
      </c>
      <c r="H214" s="163">
        <f t="shared" si="58"/>
        <v>0</v>
      </c>
      <c r="I214" s="163">
        <f t="shared" si="58"/>
        <v>0</v>
      </c>
      <c r="J214" s="163">
        <f t="shared" si="58"/>
        <v>0</v>
      </c>
      <c r="K214" s="163">
        <f t="shared" si="58"/>
        <v>0</v>
      </c>
      <c r="L214" s="163">
        <f t="shared" si="58"/>
        <v>0</v>
      </c>
      <c r="M214" s="163">
        <f t="shared" si="58"/>
        <v>0</v>
      </c>
      <c r="N214" s="163">
        <f t="shared" si="58"/>
        <v>0</v>
      </c>
      <c r="O214" s="163">
        <f t="shared" si="58"/>
        <v>0</v>
      </c>
      <c r="P214" s="163">
        <f t="shared" si="58"/>
        <v>0</v>
      </c>
      <c r="Q214" s="163">
        <f t="shared" si="58"/>
        <v>0</v>
      </c>
      <c r="R214" s="163">
        <f t="shared" si="58"/>
        <v>0</v>
      </c>
      <c r="S214" s="163">
        <f t="shared" si="57"/>
        <v>0</v>
      </c>
      <c r="T214" s="163">
        <f t="shared" si="57"/>
        <v>0</v>
      </c>
      <c r="U214" s="163">
        <f t="shared" si="57"/>
        <v>0</v>
      </c>
      <c r="V214" s="163">
        <f t="shared" si="57"/>
        <v>0</v>
      </c>
      <c r="W214" s="163">
        <f t="shared" si="57"/>
        <v>0</v>
      </c>
      <c r="X214" s="163">
        <f t="shared" si="57"/>
        <v>0</v>
      </c>
      <c r="Y214" s="163">
        <f t="shared" si="57"/>
        <v>0</v>
      </c>
      <c r="Z214" s="163">
        <f t="shared" si="57"/>
        <v>0</v>
      </c>
      <c r="AA214" s="163">
        <f t="shared" si="57"/>
        <v>0</v>
      </c>
      <c r="AB214" s="163">
        <f t="shared" si="57"/>
        <v>0</v>
      </c>
      <c r="AC214" s="163">
        <f t="shared" si="57"/>
        <v>0</v>
      </c>
      <c r="AD214" s="163">
        <f t="shared" si="57"/>
        <v>0</v>
      </c>
      <c r="AE214" s="163">
        <f t="shared" si="57"/>
        <v>0</v>
      </c>
      <c r="AF214" s="176">
        <f t="shared" si="57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v>0</v>
      </c>
      <c r="D215" s="163">
        <f t="shared" si="58"/>
        <v>0</v>
      </c>
      <c r="E215" s="163">
        <f t="shared" si="58"/>
        <v>0</v>
      </c>
      <c r="F215" s="163">
        <f t="shared" si="58"/>
        <v>0</v>
      </c>
      <c r="G215" s="163">
        <f t="shared" si="58"/>
        <v>0</v>
      </c>
      <c r="H215" s="163">
        <f t="shared" si="58"/>
        <v>0</v>
      </c>
      <c r="I215" s="163">
        <f t="shared" si="58"/>
        <v>0</v>
      </c>
      <c r="J215" s="163">
        <f t="shared" si="58"/>
        <v>0</v>
      </c>
      <c r="K215" s="163">
        <f t="shared" si="58"/>
        <v>0</v>
      </c>
      <c r="L215" s="163">
        <f t="shared" si="58"/>
        <v>0</v>
      </c>
      <c r="M215" s="163">
        <f t="shared" si="58"/>
        <v>0</v>
      </c>
      <c r="N215" s="163">
        <f t="shared" si="58"/>
        <v>0</v>
      </c>
      <c r="O215" s="163">
        <f t="shared" si="58"/>
        <v>0</v>
      </c>
      <c r="P215" s="163">
        <f t="shared" si="58"/>
        <v>0</v>
      </c>
      <c r="Q215" s="163">
        <f t="shared" si="58"/>
        <v>0</v>
      </c>
      <c r="R215" s="163">
        <f t="shared" si="58"/>
        <v>0</v>
      </c>
      <c r="S215" s="163">
        <f t="shared" si="57"/>
        <v>0</v>
      </c>
      <c r="T215" s="163">
        <f t="shared" si="57"/>
        <v>0</v>
      </c>
      <c r="U215" s="163">
        <f t="shared" si="57"/>
        <v>0</v>
      </c>
      <c r="V215" s="163">
        <f t="shared" si="57"/>
        <v>0</v>
      </c>
      <c r="W215" s="163">
        <f t="shared" si="57"/>
        <v>0</v>
      </c>
      <c r="X215" s="163">
        <f t="shared" si="57"/>
        <v>0</v>
      </c>
      <c r="Y215" s="163">
        <f t="shared" si="57"/>
        <v>0</v>
      </c>
      <c r="Z215" s="163">
        <f t="shared" si="57"/>
        <v>0</v>
      </c>
      <c r="AA215" s="163">
        <f t="shared" si="57"/>
        <v>0</v>
      </c>
      <c r="AB215" s="163">
        <f t="shared" si="57"/>
        <v>0</v>
      </c>
      <c r="AC215" s="163">
        <f t="shared" si="57"/>
        <v>0</v>
      </c>
      <c r="AD215" s="163">
        <f t="shared" si="57"/>
        <v>0</v>
      </c>
      <c r="AE215" s="163">
        <f t="shared" si="57"/>
        <v>0</v>
      </c>
      <c r="AF215" s="176">
        <f t="shared" si="57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v>0</v>
      </c>
      <c r="D216" s="163">
        <f t="shared" si="58"/>
        <v>0</v>
      </c>
      <c r="E216" s="163">
        <f t="shared" si="58"/>
        <v>0</v>
      </c>
      <c r="F216" s="163">
        <f t="shared" si="58"/>
        <v>0</v>
      </c>
      <c r="G216" s="163">
        <f t="shared" si="58"/>
        <v>0</v>
      </c>
      <c r="H216" s="163">
        <f t="shared" si="58"/>
        <v>0</v>
      </c>
      <c r="I216" s="163">
        <f t="shared" si="58"/>
        <v>0</v>
      </c>
      <c r="J216" s="163">
        <f t="shared" si="58"/>
        <v>0</v>
      </c>
      <c r="K216" s="163">
        <f t="shared" si="58"/>
        <v>0</v>
      </c>
      <c r="L216" s="163">
        <f t="shared" si="58"/>
        <v>0</v>
      </c>
      <c r="M216" s="163">
        <f t="shared" si="58"/>
        <v>0</v>
      </c>
      <c r="N216" s="163">
        <f t="shared" si="58"/>
        <v>0</v>
      </c>
      <c r="O216" s="163">
        <f t="shared" si="58"/>
        <v>0</v>
      </c>
      <c r="P216" s="163">
        <f t="shared" si="58"/>
        <v>0</v>
      </c>
      <c r="Q216" s="163">
        <f t="shared" si="58"/>
        <v>0</v>
      </c>
      <c r="R216" s="163">
        <f t="shared" ref="R216:AF231" si="59">Q216</f>
        <v>0</v>
      </c>
      <c r="S216" s="163">
        <f t="shared" si="59"/>
        <v>0</v>
      </c>
      <c r="T216" s="163">
        <f t="shared" si="59"/>
        <v>0</v>
      </c>
      <c r="U216" s="163">
        <f t="shared" si="59"/>
        <v>0</v>
      </c>
      <c r="V216" s="163">
        <f t="shared" si="59"/>
        <v>0</v>
      </c>
      <c r="W216" s="163">
        <f t="shared" si="59"/>
        <v>0</v>
      </c>
      <c r="X216" s="163">
        <f t="shared" si="59"/>
        <v>0</v>
      </c>
      <c r="Y216" s="163">
        <f t="shared" si="59"/>
        <v>0</v>
      </c>
      <c r="Z216" s="163">
        <f t="shared" si="59"/>
        <v>0</v>
      </c>
      <c r="AA216" s="163">
        <f t="shared" si="59"/>
        <v>0</v>
      </c>
      <c r="AB216" s="163">
        <f t="shared" si="59"/>
        <v>0</v>
      </c>
      <c r="AC216" s="163">
        <f t="shared" si="59"/>
        <v>0</v>
      </c>
      <c r="AD216" s="163">
        <f t="shared" si="59"/>
        <v>0</v>
      </c>
      <c r="AE216" s="163">
        <f t="shared" si="59"/>
        <v>0</v>
      </c>
      <c r="AF216" s="176">
        <f t="shared" si="59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v>0</v>
      </c>
      <c r="D217" s="163">
        <f t="shared" ref="D217:R232" si="60">C217</f>
        <v>0</v>
      </c>
      <c r="E217" s="163">
        <f t="shared" si="60"/>
        <v>0</v>
      </c>
      <c r="F217" s="163">
        <f t="shared" si="60"/>
        <v>0</v>
      </c>
      <c r="G217" s="163">
        <f t="shared" si="60"/>
        <v>0</v>
      </c>
      <c r="H217" s="163">
        <f t="shared" si="60"/>
        <v>0</v>
      </c>
      <c r="I217" s="163">
        <f t="shared" si="60"/>
        <v>0</v>
      </c>
      <c r="J217" s="163">
        <f t="shared" si="60"/>
        <v>0</v>
      </c>
      <c r="K217" s="163">
        <f t="shared" si="60"/>
        <v>0</v>
      </c>
      <c r="L217" s="163">
        <f t="shared" si="60"/>
        <v>0</v>
      </c>
      <c r="M217" s="163">
        <f t="shared" si="60"/>
        <v>0</v>
      </c>
      <c r="N217" s="163">
        <f t="shared" si="60"/>
        <v>0</v>
      </c>
      <c r="O217" s="163">
        <f t="shared" si="60"/>
        <v>0</v>
      </c>
      <c r="P217" s="163">
        <f t="shared" si="60"/>
        <v>0</v>
      </c>
      <c r="Q217" s="163">
        <f t="shared" si="60"/>
        <v>0</v>
      </c>
      <c r="R217" s="163">
        <f t="shared" si="60"/>
        <v>0</v>
      </c>
      <c r="S217" s="163">
        <f t="shared" si="59"/>
        <v>0</v>
      </c>
      <c r="T217" s="163">
        <f t="shared" si="59"/>
        <v>0</v>
      </c>
      <c r="U217" s="163">
        <f t="shared" si="59"/>
        <v>0</v>
      </c>
      <c r="V217" s="163">
        <f t="shared" si="59"/>
        <v>0</v>
      </c>
      <c r="W217" s="163">
        <f t="shared" si="59"/>
        <v>0</v>
      </c>
      <c r="X217" s="163">
        <f t="shared" si="59"/>
        <v>0</v>
      </c>
      <c r="Y217" s="163">
        <f t="shared" si="59"/>
        <v>0</v>
      </c>
      <c r="Z217" s="163">
        <f t="shared" si="59"/>
        <v>0</v>
      </c>
      <c r="AA217" s="163">
        <f t="shared" si="59"/>
        <v>0</v>
      </c>
      <c r="AB217" s="163">
        <f t="shared" si="59"/>
        <v>0</v>
      </c>
      <c r="AC217" s="163">
        <f t="shared" si="59"/>
        <v>0</v>
      </c>
      <c r="AD217" s="163">
        <f t="shared" si="59"/>
        <v>0</v>
      </c>
      <c r="AE217" s="163">
        <f t="shared" si="59"/>
        <v>0</v>
      </c>
      <c r="AF217" s="176">
        <f t="shared" si="59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v>0</v>
      </c>
      <c r="D218" s="163">
        <f t="shared" si="60"/>
        <v>0</v>
      </c>
      <c r="E218" s="163">
        <f t="shared" si="60"/>
        <v>0</v>
      </c>
      <c r="F218" s="163">
        <f t="shared" si="60"/>
        <v>0</v>
      </c>
      <c r="G218" s="163">
        <f t="shared" si="60"/>
        <v>0</v>
      </c>
      <c r="H218" s="163">
        <f t="shared" si="60"/>
        <v>0</v>
      </c>
      <c r="I218" s="163">
        <f t="shared" si="60"/>
        <v>0</v>
      </c>
      <c r="J218" s="163">
        <f t="shared" si="60"/>
        <v>0</v>
      </c>
      <c r="K218" s="163">
        <f t="shared" si="60"/>
        <v>0</v>
      </c>
      <c r="L218" s="163">
        <f t="shared" si="60"/>
        <v>0</v>
      </c>
      <c r="M218" s="163">
        <f t="shared" si="60"/>
        <v>0</v>
      </c>
      <c r="N218" s="163">
        <f t="shared" si="60"/>
        <v>0</v>
      </c>
      <c r="O218" s="163">
        <f t="shared" si="60"/>
        <v>0</v>
      </c>
      <c r="P218" s="163">
        <f t="shared" si="60"/>
        <v>0</v>
      </c>
      <c r="Q218" s="163">
        <f t="shared" si="60"/>
        <v>0</v>
      </c>
      <c r="R218" s="163">
        <f t="shared" si="60"/>
        <v>0</v>
      </c>
      <c r="S218" s="163">
        <f t="shared" si="59"/>
        <v>0</v>
      </c>
      <c r="T218" s="163">
        <f t="shared" si="59"/>
        <v>0</v>
      </c>
      <c r="U218" s="163">
        <f t="shared" si="59"/>
        <v>0</v>
      </c>
      <c r="V218" s="163">
        <f t="shared" si="59"/>
        <v>0</v>
      </c>
      <c r="W218" s="163">
        <f t="shared" si="59"/>
        <v>0</v>
      </c>
      <c r="X218" s="163">
        <f t="shared" si="59"/>
        <v>0</v>
      </c>
      <c r="Y218" s="163">
        <f t="shared" si="59"/>
        <v>0</v>
      </c>
      <c r="Z218" s="163">
        <f t="shared" si="59"/>
        <v>0</v>
      </c>
      <c r="AA218" s="163">
        <f t="shared" si="59"/>
        <v>0</v>
      </c>
      <c r="AB218" s="163">
        <f t="shared" si="59"/>
        <v>0</v>
      </c>
      <c r="AC218" s="163">
        <f t="shared" si="59"/>
        <v>0</v>
      </c>
      <c r="AD218" s="163">
        <f t="shared" si="59"/>
        <v>0</v>
      </c>
      <c r="AE218" s="163">
        <f t="shared" si="59"/>
        <v>0</v>
      </c>
      <c r="AF218" s="176">
        <f t="shared" si="59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v>0</v>
      </c>
      <c r="D219" s="163">
        <f t="shared" si="60"/>
        <v>0</v>
      </c>
      <c r="E219" s="163">
        <f t="shared" si="60"/>
        <v>0</v>
      </c>
      <c r="F219" s="163">
        <f t="shared" si="60"/>
        <v>0</v>
      </c>
      <c r="G219" s="163">
        <f t="shared" si="60"/>
        <v>0</v>
      </c>
      <c r="H219" s="163">
        <f t="shared" si="60"/>
        <v>0</v>
      </c>
      <c r="I219" s="163">
        <f t="shared" si="60"/>
        <v>0</v>
      </c>
      <c r="J219" s="163">
        <f t="shared" si="60"/>
        <v>0</v>
      </c>
      <c r="K219" s="163">
        <f t="shared" si="60"/>
        <v>0</v>
      </c>
      <c r="L219" s="163">
        <f t="shared" si="60"/>
        <v>0</v>
      </c>
      <c r="M219" s="163">
        <f t="shared" si="60"/>
        <v>0</v>
      </c>
      <c r="N219" s="163">
        <f t="shared" si="60"/>
        <v>0</v>
      </c>
      <c r="O219" s="163">
        <f t="shared" si="60"/>
        <v>0</v>
      </c>
      <c r="P219" s="163">
        <f t="shared" si="60"/>
        <v>0</v>
      </c>
      <c r="Q219" s="163">
        <f t="shared" si="60"/>
        <v>0</v>
      </c>
      <c r="R219" s="163">
        <f t="shared" si="60"/>
        <v>0</v>
      </c>
      <c r="S219" s="163">
        <f t="shared" si="59"/>
        <v>0</v>
      </c>
      <c r="T219" s="163">
        <f t="shared" si="59"/>
        <v>0</v>
      </c>
      <c r="U219" s="163">
        <f t="shared" si="59"/>
        <v>0</v>
      </c>
      <c r="V219" s="163">
        <f t="shared" si="59"/>
        <v>0</v>
      </c>
      <c r="W219" s="163">
        <f t="shared" si="59"/>
        <v>0</v>
      </c>
      <c r="X219" s="163">
        <f t="shared" si="59"/>
        <v>0</v>
      </c>
      <c r="Y219" s="163">
        <f t="shared" si="59"/>
        <v>0</v>
      </c>
      <c r="Z219" s="163">
        <f t="shared" si="59"/>
        <v>0</v>
      </c>
      <c r="AA219" s="163">
        <f t="shared" si="59"/>
        <v>0</v>
      </c>
      <c r="AB219" s="163">
        <f t="shared" si="59"/>
        <v>0</v>
      </c>
      <c r="AC219" s="163">
        <f t="shared" si="59"/>
        <v>0</v>
      </c>
      <c r="AD219" s="163">
        <f t="shared" si="59"/>
        <v>0</v>
      </c>
      <c r="AE219" s="163">
        <f t="shared" si="59"/>
        <v>0</v>
      </c>
      <c r="AF219" s="176">
        <f t="shared" si="59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v>0</v>
      </c>
      <c r="D220" s="163">
        <f t="shared" si="60"/>
        <v>0</v>
      </c>
      <c r="E220" s="163">
        <f t="shared" si="60"/>
        <v>0</v>
      </c>
      <c r="F220" s="163">
        <f t="shared" si="60"/>
        <v>0</v>
      </c>
      <c r="G220" s="163">
        <f t="shared" si="60"/>
        <v>0</v>
      </c>
      <c r="H220" s="163">
        <f t="shared" si="60"/>
        <v>0</v>
      </c>
      <c r="I220" s="163">
        <f t="shared" si="60"/>
        <v>0</v>
      </c>
      <c r="J220" s="163">
        <f t="shared" si="60"/>
        <v>0</v>
      </c>
      <c r="K220" s="163">
        <f t="shared" si="60"/>
        <v>0</v>
      </c>
      <c r="L220" s="163">
        <f t="shared" si="60"/>
        <v>0</v>
      </c>
      <c r="M220" s="163">
        <f t="shared" si="60"/>
        <v>0</v>
      </c>
      <c r="N220" s="163">
        <f t="shared" si="60"/>
        <v>0</v>
      </c>
      <c r="O220" s="163">
        <f t="shared" si="60"/>
        <v>0</v>
      </c>
      <c r="P220" s="163">
        <f t="shared" si="60"/>
        <v>0</v>
      </c>
      <c r="Q220" s="163">
        <f t="shared" si="60"/>
        <v>0</v>
      </c>
      <c r="R220" s="163">
        <f t="shared" si="60"/>
        <v>0</v>
      </c>
      <c r="S220" s="163">
        <f t="shared" si="59"/>
        <v>0</v>
      </c>
      <c r="T220" s="163">
        <f t="shared" si="59"/>
        <v>0</v>
      </c>
      <c r="U220" s="163">
        <f t="shared" si="59"/>
        <v>0</v>
      </c>
      <c r="V220" s="163">
        <f t="shared" si="59"/>
        <v>0</v>
      </c>
      <c r="W220" s="163">
        <f t="shared" si="59"/>
        <v>0</v>
      </c>
      <c r="X220" s="163">
        <f t="shared" si="59"/>
        <v>0</v>
      </c>
      <c r="Y220" s="163">
        <f t="shared" si="59"/>
        <v>0</v>
      </c>
      <c r="Z220" s="163">
        <f t="shared" si="59"/>
        <v>0</v>
      </c>
      <c r="AA220" s="163">
        <f t="shared" si="59"/>
        <v>0</v>
      </c>
      <c r="AB220" s="163">
        <f t="shared" si="59"/>
        <v>0</v>
      </c>
      <c r="AC220" s="163">
        <f t="shared" si="59"/>
        <v>0</v>
      </c>
      <c r="AD220" s="163">
        <f t="shared" si="59"/>
        <v>0</v>
      </c>
      <c r="AE220" s="163">
        <f t="shared" si="59"/>
        <v>0</v>
      </c>
      <c r="AF220" s="176">
        <f t="shared" si="59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v>0</v>
      </c>
      <c r="D221" s="163">
        <f t="shared" si="60"/>
        <v>0</v>
      </c>
      <c r="E221" s="163">
        <f t="shared" si="60"/>
        <v>0</v>
      </c>
      <c r="F221" s="163">
        <f t="shared" si="60"/>
        <v>0</v>
      </c>
      <c r="G221" s="163">
        <f t="shared" si="60"/>
        <v>0</v>
      </c>
      <c r="H221" s="163">
        <f t="shared" si="60"/>
        <v>0</v>
      </c>
      <c r="I221" s="163">
        <f t="shared" si="60"/>
        <v>0</v>
      </c>
      <c r="J221" s="163">
        <f t="shared" si="60"/>
        <v>0</v>
      </c>
      <c r="K221" s="163">
        <f t="shared" si="60"/>
        <v>0</v>
      </c>
      <c r="L221" s="163">
        <f t="shared" si="60"/>
        <v>0</v>
      </c>
      <c r="M221" s="163">
        <f t="shared" si="60"/>
        <v>0</v>
      </c>
      <c r="N221" s="163">
        <f t="shared" si="60"/>
        <v>0</v>
      </c>
      <c r="O221" s="163">
        <f t="shared" si="60"/>
        <v>0</v>
      </c>
      <c r="P221" s="163">
        <f t="shared" si="60"/>
        <v>0</v>
      </c>
      <c r="Q221" s="163">
        <f t="shared" si="60"/>
        <v>0</v>
      </c>
      <c r="R221" s="163">
        <f t="shared" si="60"/>
        <v>0</v>
      </c>
      <c r="S221" s="163">
        <f t="shared" si="59"/>
        <v>0</v>
      </c>
      <c r="T221" s="163">
        <f t="shared" si="59"/>
        <v>0</v>
      </c>
      <c r="U221" s="163">
        <f t="shared" si="59"/>
        <v>0</v>
      </c>
      <c r="V221" s="163">
        <f t="shared" si="59"/>
        <v>0</v>
      </c>
      <c r="W221" s="163">
        <f t="shared" si="59"/>
        <v>0</v>
      </c>
      <c r="X221" s="163">
        <f t="shared" si="59"/>
        <v>0</v>
      </c>
      <c r="Y221" s="163">
        <f t="shared" si="59"/>
        <v>0</v>
      </c>
      <c r="Z221" s="163">
        <f t="shared" si="59"/>
        <v>0</v>
      </c>
      <c r="AA221" s="163">
        <f t="shared" si="59"/>
        <v>0</v>
      </c>
      <c r="AB221" s="163">
        <f t="shared" si="59"/>
        <v>0</v>
      </c>
      <c r="AC221" s="163">
        <f t="shared" si="59"/>
        <v>0</v>
      </c>
      <c r="AD221" s="163">
        <f t="shared" si="59"/>
        <v>0</v>
      </c>
      <c r="AE221" s="163">
        <f t="shared" si="59"/>
        <v>0</v>
      </c>
      <c r="AF221" s="176">
        <f t="shared" si="59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v>0</v>
      </c>
      <c r="D222" s="163">
        <f t="shared" si="60"/>
        <v>0</v>
      </c>
      <c r="E222" s="163">
        <f t="shared" si="60"/>
        <v>0</v>
      </c>
      <c r="F222" s="163">
        <f t="shared" si="60"/>
        <v>0</v>
      </c>
      <c r="G222" s="163">
        <f t="shared" si="60"/>
        <v>0</v>
      </c>
      <c r="H222" s="163">
        <f t="shared" si="60"/>
        <v>0</v>
      </c>
      <c r="I222" s="163">
        <f t="shared" si="60"/>
        <v>0</v>
      </c>
      <c r="J222" s="163">
        <f t="shared" si="60"/>
        <v>0</v>
      </c>
      <c r="K222" s="163">
        <f t="shared" si="60"/>
        <v>0</v>
      </c>
      <c r="L222" s="163">
        <f t="shared" si="60"/>
        <v>0</v>
      </c>
      <c r="M222" s="163">
        <f t="shared" si="60"/>
        <v>0</v>
      </c>
      <c r="N222" s="163">
        <f t="shared" si="60"/>
        <v>0</v>
      </c>
      <c r="O222" s="163">
        <f t="shared" si="60"/>
        <v>0</v>
      </c>
      <c r="P222" s="163">
        <f t="shared" si="60"/>
        <v>0</v>
      </c>
      <c r="Q222" s="163">
        <f t="shared" si="60"/>
        <v>0</v>
      </c>
      <c r="R222" s="163">
        <f t="shared" si="60"/>
        <v>0</v>
      </c>
      <c r="S222" s="163">
        <f t="shared" si="59"/>
        <v>0</v>
      </c>
      <c r="T222" s="163">
        <f t="shared" si="59"/>
        <v>0</v>
      </c>
      <c r="U222" s="163">
        <f t="shared" si="59"/>
        <v>0</v>
      </c>
      <c r="V222" s="163">
        <f t="shared" si="59"/>
        <v>0</v>
      </c>
      <c r="W222" s="163">
        <f t="shared" si="59"/>
        <v>0</v>
      </c>
      <c r="X222" s="163">
        <f t="shared" si="59"/>
        <v>0</v>
      </c>
      <c r="Y222" s="163">
        <f t="shared" si="59"/>
        <v>0</v>
      </c>
      <c r="Z222" s="163">
        <f t="shared" si="59"/>
        <v>0</v>
      </c>
      <c r="AA222" s="163">
        <f t="shared" si="59"/>
        <v>0</v>
      </c>
      <c r="AB222" s="163">
        <f t="shared" si="59"/>
        <v>0</v>
      </c>
      <c r="AC222" s="163">
        <f t="shared" si="59"/>
        <v>0</v>
      </c>
      <c r="AD222" s="163">
        <f t="shared" si="59"/>
        <v>0</v>
      </c>
      <c r="AE222" s="163">
        <f t="shared" si="59"/>
        <v>0</v>
      </c>
      <c r="AF222" s="176">
        <f t="shared" si="59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v>0</v>
      </c>
      <c r="D223" s="163">
        <f t="shared" si="60"/>
        <v>0</v>
      </c>
      <c r="E223" s="163">
        <f t="shared" si="60"/>
        <v>0</v>
      </c>
      <c r="F223" s="163">
        <f t="shared" si="60"/>
        <v>0</v>
      </c>
      <c r="G223" s="163">
        <f t="shared" si="60"/>
        <v>0</v>
      </c>
      <c r="H223" s="163">
        <f t="shared" si="60"/>
        <v>0</v>
      </c>
      <c r="I223" s="163">
        <f t="shared" si="60"/>
        <v>0</v>
      </c>
      <c r="J223" s="163">
        <f t="shared" si="60"/>
        <v>0</v>
      </c>
      <c r="K223" s="163">
        <f t="shared" si="60"/>
        <v>0</v>
      </c>
      <c r="L223" s="163">
        <f t="shared" si="60"/>
        <v>0</v>
      </c>
      <c r="M223" s="163">
        <f t="shared" si="60"/>
        <v>0</v>
      </c>
      <c r="N223" s="163">
        <f t="shared" si="60"/>
        <v>0</v>
      </c>
      <c r="O223" s="163">
        <f t="shared" si="60"/>
        <v>0</v>
      </c>
      <c r="P223" s="163">
        <f t="shared" si="60"/>
        <v>0</v>
      </c>
      <c r="Q223" s="163">
        <f t="shared" si="60"/>
        <v>0</v>
      </c>
      <c r="R223" s="163">
        <f t="shared" si="60"/>
        <v>0</v>
      </c>
      <c r="S223" s="163">
        <f t="shared" si="59"/>
        <v>0</v>
      </c>
      <c r="T223" s="163">
        <f t="shared" si="59"/>
        <v>0</v>
      </c>
      <c r="U223" s="163">
        <f t="shared" si="59"/>
        <v>0</v>
      </c>
      <c r="V223" s="163">
        <f t="shared" si="59"/>
        <v>0</v>
      </c>
      <c r="W223" s="163">
        <f t="shared" si="59"/>
        <v>0</v>
      </c>
      <c r="X223" s="163">
        <f t="shared" si="59"/>
        <v>0</v>
      </c>
      <c r="Y223" s="163">
        <f t="shared" si="59"/>
        <v>0</v>
      </c>
      <c r="Z223" s="163">
        <f t="shared" si="59"/>
        <v>0</v>
      </c>
      <c r="AA223" s="163">
        <f t="shared" si="59"/>
        <v>0</v>
      </c>
      <c r="AB223" s="163">
        <f t="shared" si="59"/>
        <v>0</v>
      </c>
      <c r="AC223" s="163">
        <f t="shared" si="59"/>
        <v>0</v>
      </c>
      <c r="AD223" s="163">
        <f t="shared" si="59"/>
        <v>0</v>
      </c>
      <c r="AE223" s="163">
        <f t="shared" si="59"/>
        <v>0</v>
      </c>
      <c r="AF223" s="176">
        <f t="shared" si="59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v>0</v>
      </c>
      <c r="D224" s="163">
        <f t="shared" si="60"/>
        <v>0</v>
      </c>
      <c r="E224" s="163">
        <f t="shared" si="60"/>
        <v>0</v>
      </c>
      <c r="F224" s="163">
        <f t="shared" si="60"/>
        <v>0</v>
      </c>
      <c r="G224" s="163">
        <f t="shared" si="60"/>
        <v>0</v>
      </c>
      <c r="H224" s="163">
        <f t="shared" si="60"/>
        <v>0</v>
      </c>
      <c r="I224" s="163">
        <f t="shared" si="60"/>
        <v>0</v>
      </c>
      <c r="J224" s="163">
        <f t="shared" si="60"/>
        <v>0</v>
      </c>
      <c r="K224" s="163">
        <f t="shared" si="60"/>
        <v>0</v>
      </c>
      <c r="L224" s="163">
        <f t="shared" si="60"/>
        <v>0</v>
      </c>
      <c r="M224" s="163">
        <f t="shared" si="60"/>
        <v>0</v>
      </c>
      <c r="N224" s="163">
        <f t="shared" si="60"/>
        <v>0</v>
      </c>
      <c r="O224" s="163">
        <f t="shared" si="60"/>
        <v>0</v>
      </c>
      <c r="P224" s="163">
        <f t="shared" si="60"/>
        <v>0</v>
      </c>
      <c r="Q224" s="163">
        <f t="shared" si="60"/>
        <v>0</v>
      </c>
      <c r="R224" s="163">
        <f t="shared" si="60"/>
        <v>0</v>
      </c>
      <c r="S224" s="163">
        <f t="shared" si="59"/>
        <v>0</v>
      </c>
      <c r="T224" s="163">
        <f t="shared" si="59"/>
        <v>0</v>
      </c>
      <c r="U224" s="163">
        <f t="shared" si="59"/>
        <v>0</v>
      </c>
      <c r="V224" s="163">
        <f t="shared" si="59"/>
        <v>0</v>
      </c>
      <c r="W224" s="163">
        <f t="shared" si="59"/>
        <v>0</v>
      </c>
      <c r="X224" s="163">
        <f t="shared" si="59"/>
        <v>0</v>
      </c>
      <c r="Y224" s="163">
        <f t="shared" si="59"/>
        <v>0</v>
      </c>
      <c r="Z224" s="163">
        <f t="shared" si="59"/>
        <v>0</v>
      </c>
      <c r="AA224" s="163">
        <f t="shared" si="59"/>
        <v>0</v>
      </c>
      <c r="AB224" s="163">
        <f t="shared" si="59"/>
        <v>0</v>
      </c>
      <c r="AC224" s="163">
        <f t="shared" si="59"/>
        <v>0</v>
      </c>
      <c r="AD224" s="163">
        <f t="shared" si="59"/>
        <v>0</v>
      </c>
      <c r="AE224" s="163">
        <f t="shared" si="59"/>
        <v>0</v>
      </c>
      <c r="AF224" s="176">
        <f t="shared" si="59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v>0</v>
      </c>
      <c r="D225" s="163">
        <f t="shared" si="60"/>
        <v>0</v>
      </c>
      <c r="E225" s="163">
        <f t="shared" si="60"/>
        <v>0</v>
      </c>
      <c r="F225" s="163">
        <f t="shared" si="60"/>
        <v>0</v>
      </c>
      <c r="G225" s="163">
        <f t="shared" si="60"/>
        <v>0</v>
      </c>
      <c r="H225" s="163">
        <f t="shared" si="60"/>
        <v>0</v>
      </c>
      <c r="I225" s="163">
        <f t="shared" si="60"/>
        <v>0</v>
      </c>
      <c r="J225" s="163">
        <f t="shared" si="60"/>
        <v>0</v>
      </c>
      <c r="K225" s="163">
        <f t="shared" si="60"/>
        <v>0</v>
      </c>
      <c r="L225" s="163">
        <f t="shared" si="60"/>
        <v>0</v>
      </c>
      <c r="M225" s="163">
        <f t="shared" si="60"/>
        <v>0</v>
      </c>
      <c r="N225" s="163">
        <f t="shared" si="60"/>
        <v>0</v>
      </c>
      <c r="O225" s="163">
        <f t="shared" si="60"/>
        <v>0</v>
      </c>
      <c r="P225" s="163">
        <f t="shared" si="60"/>
        <v>0</v>
      </c>
      <c r="Q225" s="163">
        <f t="shared" si="60"/>
        <v>0</v>
      </c>
      <c r="R225" s="163">
        <f t="shared" si="60"/>
        <v>0</v>
      </c>
      <c r="S225" s="163">
        <f t="shared" si="59"/>
        <v>0</v>
      </c>
      <c r="T225" s="163">
        <f t="shared" si="59"/>
        <v>0</v>
      </c>
      <c r="U225" s="163">
        <f t="shared" si="59"/>
        <v>0</v>
      </c>
      <c r="V225" s="163">
        <f t="shared" si="59"/>
        <v>0</v>
      </c>
      <c r="W225" s="163">
        <f t="shared" si="59"/>
        <v>0</v>
      </c>
      <c r="X225" s="163">
        <f t="shared" si="59"/>
        <v>0</v>
      </c>
      <c r="Y225" s="163">
        <f t="shared" si="59"/>
        <v>0</v>
      </c>
      <c r="Z225" s="163">
        <f t="shared" si="59"/>
        <v>0</v>
      </c>
      <c r="AA225" s="163">
        <f t="shared" si="59"/>
        <v>0</v>
      </c>
      <c r="AB225" s="163">
        <f t="shared" si="59"/>
        <v>0</v>
      </c>
      <c r="AC225" s="163">
        <f t="shared" si="59"/>
        <v>0</v>
      </c>
      <c r="AD225" s="163">
        <f t="shared" si="59"/>
        <v>0</v>
      </c>
      <c r="AE225" s="163">
        <f t="shared" si="59"/>
        <v>0</v>
      </c>
      <c r="AF225" s="176">
        <f t="shared" si="59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v>0</v>
      </c>
      <c r="D226" s="163">
        <f t="shared" si="60"/>
        <v>0</v>
      </c>
      <c r="E226" s="163">
        <f t="shared" si="60"/>
        <v>0</v>
      </c>
      <c r="F226" s="163">
        <f t="shared" si="60"/>
        <v>0</v>
      </c>
      <c r="G226" s="163">
        <f t="shared" si="60"/>
        <v>0</v>
      </c>
      <c r="H226" s="163">
        <f t="shared" si="60"/>
        <v>0</v>
      </c>
      <c r="I226" s="163">
        <f t="shared" si="60"/>
        <v>0</v>
      </c>
      <c r="J226" s="163">
        <f t="shared" si="60"/>
        <v>0</v>
      </c>
      <c r="K226" s="163">
        <f t="shared" si="60"/>
        <v>0</v>
      </c>
      <c r="L226" s="163">
        <f t="shared" si="60"/>
        <v>0</v>
      </c>
      <c r="M226" s="163">
        <f t="shared" si="60"/>
        <v>0</v>
      </c>
      <c r="N226" s="163">
        <f t="shared" si="60"/>
        <v>0</v>
      </c>
      <c r="O226" s="163">
        <f t="shared" si="60"/>
        <v>0</v>
      </c>
      <c r="P226" s="163">
        <f t="shared" si="60"/>
        <v>0</v>
      </c>
      <c r="Q226" s="163">
        <f t="shared" si="60"/>
        <v>0</v>
      </c>
      <c r="R226" s="163">
        <f t="shared" si="60"/>
        <v>0</v>
      </c>
      <c r="S226" s="163">
        <f t="shared" si="59"/>
        <v>0</v>
      </c>
      <c r="T226" s="163">
        <f t="shared" si="59"/>
        <v>0</v>
      </c>
      <c r="U226" s="163">
        <f t="shared" si="59"/>
        <v>0</v>
      </c>
      <c r="V226" s="163">
        <f t="shared" si="59"/>
        <v>0</v>
      </c>
      <c r="W226" s="163">
        <f t="shared" si="59"/>
        <v>0</v>
      </c>
      <c r="X226" s="163">
        <f t="shared" si="59"/>
        <v>0</v>
      </c>
      <c r="Y226" s="163">
        <f t="shared" si="59"/>
        <v>0</v>
      </c>
      <c r="Z226" s="163">
        <f t="shared" si="59"/>
        <v>0</v>
      </c>
      <c r="AA226" s="163">
        <f t="shared" si="59"/>
        <v>0</v>
      </c>
      <c r="AB226" s="163">
        <f t="shared" si="59"/>
        <v>0</v>
      </c>
      <c r="AC226" s="163">
        <f t="shared" si="59"/>
        <v>0</v>
      </c>
      <c r="AD226" s="163">
        <f t="shared" si="59"/>
        <v>0</v>
      </c>
      <c r="AE226" s="163">
        <f t="shared" si="59"/>
        <v>0</v>
      </c>
      <c r="AF226" s="176">
        <f t="shared" si="59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v>0</v>
      </c>
      <c r="D227" s="163">
        <f t="shared" si="60"/>
        <v>0</v>
      </c>
      <c r="E227" s="163">
        <f t="shared" si="60"/>
        <v>0</v>
      </c>
      <c r="F227" s="163">
        <f t="shared" si="60"/>
        <v>0</v>
      </c>
      <c r="G227" s="163">
        <f t="shared" si="60"/>
        <v>0</v>
      </c>
      <c r="H227" s="163">
        <f t="shared" si="60"/>
        <v>0</v>
      </c>
      <c r="I227" s="163">
        <f t="shared" si="60"/>
        <v>0</v>
      </c>
      <c r="J227" s="163">
        <f t="shared" si="60"/>
        <v>0</v>
      </c>
      <c r="K227" s="163">
        <f t="shared" si="60"/>
        <v>0</v>
      </c>
      <c r="L227" s="163">
        <f t="shared" si="60"/>
        <v>0</v>
      </c>
      <c r="M227" s="163">
        <f t="shared" si="60"/>
        <v>0</v>
      </c>
      <c r="N227" s="163">
        <f t="shared" si="60"/>
        <v>0</v>
      </c>
      <c r="O227" s="163">
        <f t="shared" si="60"/>
        <v>0</v>
      </c>
      <c r="P227" s="163">
        <f t="shared" si="60"/>
        <v>0</v>
      </c>
      <c r="Q227" s="163">
        <f t="shared" si="60"/>
        <v>0</v>
      </c>
      <c r="R227" s="163">
        <f t="shared" si="60"/>
        <v>0</v>
      </c>
      <c r="S227" s="163">
        <f t="shared" si="59"/>
        <v>0</v>
      </c>
      <c r="T227" s="163">
        <f t="shared" si="59"/>
        <v>0</v>
      </c>
      <c r="U227" s="163">
        <f t="shared" si="59"/>
        <v>0</v>
      </c>
      <c r="V227" s="163">
        <f t="shared" si="59"/>
        <v>0</v>
      </c>
      <c r="W227" s="163">
        <f t="shared" si="59"/>
        <v>0</v>
      </c>
      <c r="X227" s="163">
        <f t="shared" si="59"/>
        <v>0</v>
      </c>
      <c r="Y227" s="163">
        <f t="shared" si="59"/>
        <v>0</v>
      </c>
      <c r="Z227" s="163">
        <f t="shared" si="59"/>
        <v>0</v>
      </c>
      <c r="AA227" s="163">
        <f t="shared" si="59"/>
        <v>0</v>
      </c>
      <c r="AB227" s="163">
        <f t="shared" si="59"/>
        <v>0</v>
      </c>
      <c r="AC227" s="163">
        <f t="shared" si="59"/>
        <v>0</v>
      </c>
      <c r="AD227" s="163">
        <f t="shared" si="59"/>
        <v>0</v>
      </c>
      <c r="AE227" s="163">
        <f t="shared" si="59"/>
        <v>0</v>
      </c>
      <c r="AF227" s="176">
        <f t="shared" si="59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v>0</v>
      </c>
      <c r="D228" s="163">
        <f t="shared" si="60"/>
        <v>0</v>
      </c>
      <c r="E228" s="163">
        <f t="shared" si="60"/>
        <v>0</v>
      </c>
      <c r="F228" s="163">
        <f t="shared" si="60"/>
        <v>0</v>
      </c>
      <c r="G228" s="163">
        <f t="shared" si="60"/>
        <v>0</v>
      </c>
      <c r="H228" s="163">
        <f t="shared" si="60"/>
        <v>0</v>
      </c>
      <c r="I228" s="163">
        <f t="shared" si="60"/>
        <v>0</v>
      </c>
      <c r="J228" s="163">
        <f t="shared" si="60"/>
        <v>0</v>
      </c>
      <c r="K228" s="163">
        <f t="shared" si="60"/>
        <v>0</v>
      </c>
      <c r="L228" s="163">
        <f t="shared" si="60"/>
        <v>0</v>
      </c>
      <c r="M228" s="163">
        <f t="shared" si="60"/>
        <v>0</v>
      </c>
      <c r="N228" s="163">
        <f t="shared" si="60"/>
        <v>0</v>
      </c>
      <c r="O228" s="163">
        <f t="shared" si="60"/>
        <v>0</v>
      </c>
      <c r="P228" s="163">
        <f t="shared" si="60"/>
        <v>0</v>
      </c>
      <c r="Q228" s="163">
        <f t="shared" si="60"/>
        <v>0</v>
      </c>
      <c r="R228" s="163">
        <f t="shared" si="60"/>
        <v>0</v>
      </c>
      <c r="S228" s="163">
        <f t="shared" si="59"/>
        <v>0</v>
      </c>
      <c r="T228" s="163">
        <f t="shared" si="59"/>
        <v>0</v>
      </c>
      <c r="U228" s="163">
        <f t="shared" si="59"/>
        <v>0</v>
      </c>
      <c r="V228" s="163">
        <f t="shared" si="59"/>
        <v>0</v>
      </c>
      <c r="W228" s="163">
        <f t="shared" si="59"/>
        <v>0</v>
      </c>
      <c r="X228" s="163">
        <f t="shared" si="59"/>
        <v>0</v>
      </c>
      <c r="Y228" s="163">
        <f t="shared" si="59"/>
        <v>0</v>
      </c>
      <c r="Z228" s="163">
        <f t="shared" si="59"/>
        <v>0</v>
      </c>
      <c r="AA228" s="163">
        <f t="shared" si="59"/>
        <v>0</v>
      </c>
      <c r="AB228" s="163">
        <f t="shared" si="59"/>
        <v>0</v>
      </c>
      <c r="AC228" s="163">
        <f t="shared" si="59"/>
        <v>0</v>
      </c>
      <c r="AD228" s="163">
        <f t="shared" si="59"/>
        <v>0</v>
      </c>
      <c r="AE228" s="163">
        <f t="shared" si="59"/>
        <v>0</v>
      </c>
      <c r="AF228" s="176">
        <f t="shared" si="59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v>0</v>
      </c>
      <c r="D229" s="163">
        <f t="shared" si="60"/>
        <v>0</v>
      </c>
      <c r="E229" s="163">
        <f t="shared" si="60"/>
        <v>0</v>
      </c>
      <c r="F229" s="163">
        <f t="shared" si="60"/>
        <v>0</v>
      </c>
      <c r="G229" s="163">
        <f t="shared" si="60"/>
        <v>0</v>
      </c>
      <c r="H229" s="163">
        <f t="shared" si="60"/>
        <v>0</v>
      </c>
      <c r="I229" s="163">
        <f t="shared" si="60"/>
        <v>0</v>
      </c>
      <c r="J229" s="163">
        <f t="shared" si="60"/>
        <v>0</v>
      </c>
      <c r="K229" s="163">
        <f t="shared" si="60"/>
        <v>0</v>
      </c>
      <c r="L229" s="163">
        <f t="shared" si="60"/>
        <v>0</v>
      </c>
      <c r="M229" s="163">
        <f t="shared" si="60"/>
        <v>0</v>
      </c>
      <c r="N229" s="163">
        <f t="shared" si="60"/>
        <v>0</v>
      </c>
      <c r="O229" s="163">
        <f t="shared" si="60"/>
        <v>0</v>
      </c>
      <c r="P229" s="163">
        <f t="shared" si="60"/>
        <v>0</v>
      </c>
      <c r="Q229" s="163">
        <f t="shared" si="60"/>
        <v>0</v>
      </c>
      <c r="R229" s="163">
        <f t="shared" si="60"/>
        <v>0</v>
      </c>
      <c r="S229" s="163">
        <f t="shared" si="59"/>
        <v>0</v>
      </c>
      <c r="T229" s="163">
        <f t="shared" si="59"/>
        <v>0</v>
      </c>
      <c r="U229" s="163">
        <f t="shared" si="59"/>
        <v>0</v>
      </c>
      <c r="V229" s="163">
        <f t="shared" si="59"/>
        <v>0</v>
      </c>
      <c r="W229" s="163">
        <f t="shared" si="59"/>
        <v>0</v>
      </c>
      <c r="X229" s="163">
        <f t="shared" si="59"/>
        <v>0</v>
      </c>
      <c r="Y229" s="163">
        <f t="shared" si="59"/>
        <v>0</v>
      </c>
      <c r="Z229" s="163">
        <f t="shared" si="59"/>
        <v>0</v>
      </c>
      <c r="AA229" s="163">
        <f t="shared" si="59"/>
        <v>0</v>
      </c>
      <c r="AB229" s="163">
        <f t="shared" si="59"/>
        <v>0</v>
      </c>
      <c r="AC229" s="163">
        <f t="shared" si="59"/>
        <v>0</v>
      </c>
      <c r="AD229" s="163">
        <f t="shared" si="59"/>
        <v>0</v>
      </c>
      <c r="AE229" s="163">
        <f t="shared" si="59"/>
        <v>0</v>
      </c>
      <c r="AF229" s="176">
        <f t="shared" si="59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v>0</v>
      </c>
      <c r="D230" s="163">
        <f t="shared" si="60"/>
        <v>0</v>
      </c>
      <c r="E230" s="163">
        <f t="shared" si="60"/>
        <v>0</v>
      </c>
      <c r="F230" s="163">
        <f t="shared" si="60"/>
        <v>0</v>
      </c>
      <c r="G230" s="163">
        <f t="shared" si="60"/>
        <v>0</v>
      </c>
      <c r="H230" s="163">
        <f t="shared" si="60"/>
        <v>0</v>
      </c>
      <c r="I230" s="163">
        <f t="shared" si="60"/>
        <v>0</v>
      </c>
      <c r="J230" s="163">
        <f t="shared" si="60"/>
        <v>0</v>
      </c>
      <c r="K230" s="163">
        <f t="shared" si="60"/>
        <v>0</v>
      </c>
      <c r="L230" s="163">
        <f t="shared" si="60"/>
        <v>0</v>
      </c>
      <c r="M230" s="163">
        <f t="shared" si="60"/>
        <v>0</v>
      </c>
      <c r="N230" s="163">
        <f t="shared" si="60"/>
        <v>0</v>
      </c>
      <c r="O230" s="163">
        <f t="shared" si="60"/>
        <v>0</v>
      </c>
      <c r="P230" s="163">
        <f t="shared" si="60"/>
        <v>0</v>
      </c>
      <c r="Q230" s="163">
        <f t="shared" si="60"/>
        <v>0</v>
      </c>
      <c r="R230" s="163">
        <f t="shared" si="60"/>
        <v>0</v>
      </c>
      <c r="S230" s="163">
        <f t="shared" si="59"/>
        <v>0</v>
      </c>
      <c r="T230" s="163">
        <f t="shared" si="59"/>
        <v>0</v>
      </c>
      <c r="U230" s="163">
        <f t="shared" si="59"/>
        <v>0</v>
      </c>
      <c r="V230" s="163">
        <f t="shared" si="59"/>
        <v>0</v>
      </c>
      <c r="W230" s="163">
        <f t="shared" si="59"/>
        <v>0</v>
      </c>
      <c r="X230" s="163">
        <f t="shared" si="59"/>
        <v>0</v>
      </c>
      <c r="Y230" s="163">
        <f t="shared" si="59"/>
        <v>0</v>
      </c>
      <c r="Z230" s="163">
        <f t="shared" si="59"/>
        <v>0</v>
      </c>
      <c r="AA230" s="163">
        <f t="shared" si="59"/>
        <v>0</v>
      </c>
      <c r="AB230" s="163">
        <f t="shared" si="59"/>
        <v>0</v>
      </c>
      <c r="AC230" s="163">
        <f t="shared" si="59"/>
        <v>0</v>
      </c>
      <c r="AD230" s="163">
        <f t="shared" si="59"/>
        <v>0</v>
      </c>
      <c r="AE230" s="163">
        <f t="shared" si="59"/>
        <v>0</v>
      </c>
      <c r="AF230" s="176">
        <f t="shared" si="59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v>0</v>
      </c>
      <c r="D231" s="163">
        <f t="shared" si="60"/>
        <v>0</v>
      </c>
      <c r="E231" s="163">
        <f t="shared" si="60"/>
        <v>0</v>
      </c>
      <c r="F231" s="163">
        <f t="shared" si="60"/>
        <v>0</v>
      </c>
      <c r="G231" s="163">
        <f t="shared" si="60"/>
        <v>0</v>
      </c>
      <c r="H231" s="163">
        <f t="shared" si="60"/>
        <v>0</v>
      </c>
      <c r="I231" s="163">
        <f t="shared" si="60"/>
        <v>0</v>
      </c>
      <c r="J231" s="163">
        <f t="shared" si="60"/>
        <v>0</v>
      </c>
      <c r="K231" s="163">
        <f t="shared" si="60"/>
        <v>0</v>
      </c>
      <c r="L231" s="163">
        <f t="shared" si="60"/>
        <v>0</v>
      </c>
      <c r="M231" s="163">
        <f t="shared" si="60"/>
        <v>0</v>
      </c>
      <c r="N231" s="163">
        <f t="shared" si="60"/>
        <v>0</v>
      </c>
      <c r="O231" s="163">
        <f t="shared" si="60"/>
        <v>0</v>
      </c>
      <c r="P231" s="163">
        <f t="shared" si="60"/>
        <v>0</v>
      </c>
      <c r="Q231" s="163">
        <f t="shared" si="60"/>
        <v>0</v>
      </c>
      <c r="R231" s="163">
        <f t="shared" si="60"/>
        <v>0</v>
      </c>
      <c r="S231" s="163">
        <f t="shared" si="59"/>
        <v>0</v>
      </c>
      <c r="T231" s="163">
        <f t="shared" si="59"/>
        <v>0</v>
      </c>
      <c r="U231" s="163">
        <f t="shared" si="59"/>
        <v>0</v>
      </c>
      <c r="V231" s="163">
        <f t="shared" si="59"/>
        <v>0</v>
      </c>
      <c r="W231" s="163">
        <f t="shared" si="59"/>
        <v>0</v>
      </c>
      <c r="X231" s="163">
        <f t="shared" si="59"/>
        <v>0</v>
      </c>
      <c r="Y231" s="163">
        <f t="shared" si="59"/>
        <v>0</v>
      </c>
      <c r="Z231" s="163">
        <f t="shared" si="59"/>
        <v>0</v>
      </c>
      <c r="AA231" s="163">
        <f t="shared" si="59"/>
        <v>0</v>
      </c>
      <c r="AB231" s="163">
        <f t="shared" si="59"/>
        <v>0</v>
      </c>
      <c r="AC231" s="163">
        <f t="shared" si="59"/>
        <v>0</v>
      </c>
      <c r="AD231" s="163">
        <f t="shared" si="59"/>
        <v>0</v>
      </c>
      <c r="AE231" s="163">
        <f t="shared" si="59"/>
        <v>0</v>
      </c>
      <c r="AF231" s="176">
        <f t="shared" si="59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v>0</v>
      </c>
      <c r="D232" s="163">
        <f t="shared" si="60"/>
        <v>0</v>
      </c>
      <c r="E232" s="163">
        <f t="shared" si="60"/>
        <v>0</v>
      </c>
      <c r="F232" s="163">
        <f t="shared" si="60"/>
        <v>0</v>
      </c>
      <c r="G232" s="163">
        <f t="shared" si="60"/>
        <v>0</v>
      </c>
      <c r="H232" s="163">
        <f t="shared" si="60"/>
        <v>0</v>
      </c>
      <c r="I232" s="163">
        <f t="shared" si="60"/>
        <v>0</v>
      </c>
      <c r="J232" s="163">
        <f t="shared" si="60"/>
        <v>0</v>
      </c>
      <c r="K232" s="163">
        <f t="shared" si="60"/>
        <v>0</v>
      </c>
      <c r="L232" s="163">
        <f t="shared" si="60"/>
        <v>0</v>
      </c>
      <c r="M232" s="163">
        <f t="shared" si="60"/>
        <v>0</v>
      </c>
      <c r="N232" s="163">
        <f t="shared" si="60"/>
        <v>0</v>
      </c>
      <c r="O232" s="163">
        <f t="shared" si="60"/>
        <v>0</v>
      </c>
      <c r="P232" s="163">
        <f t="shared" si="60"/>
        <v>0</v>
      </c>
      <c r="Q232" s="163">
        <f t="shared" si="60"/>
        <v>0</v>
      </c>
      <c r="R232" s="163">
        <f t="shared" ref="R232:AF247" si="61">Q232</f>
        <v>0</v>
      </c>
      <c r="S232" s="163">
        <f t="shared" si="61"/>
        <v>0</v>
      </c>
      <c r="T232" s="163">
        <f t="shared" si="61"/>
        <v>0</v>
      </c>
      <c r="U232" s="163">
        <f t="shared" si="61"/>
        <v>0</v>
      </c>
      <c r="V232" s="163">
        <f t="shared" si="61"/>
        <v>0</v>
      </c>
      <c r="W232" s="163">
        <f t="shared" si="61"/>
        <v>0</v>
      </c>
      <c r="X232" s="163">
        <f t="shared" si="61"/>
        <v>0</v>
      </c>
      <c r="Y232" s="163">
        <f t="shared" si="61"/>
        <v>0</v>
      </c>
      <c r="Z232" s="163">
        <f t="shared" si="61"/>
        <v>0</v>
      </c>
      <c r="AA232" s="163">
        <f t="shared" si="61"/>
        <v>0</v>
      </c>
      <c r="AB232" s="163">
        <f t="shared" si="61"/>
        <v>0</v>
      </c>
      <c r="AC232" s="163">
        <f t="shared" si="61"/>
        <v>0</v>
      </c>
      <c r="AD232" s="163">
        <f t="shared" si="61"/>
        <v>0</v>
      </c>
      <c r="AE232" s="163">
        <f t="shared" si="61"/>
        <v>0</v>
      </c>
      <c r="AF232" s="176">
        <f t="shared" si="61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v>0</v>
      </c>
      <c r="D233" s="163">
        <f t="shared" ref="D233:R248" si="62">C233</f>
        <v>0</v>
      </c>
      <c r="E233" s="163">
        <f t="shared" si="62"/>
        <v>0</v>
      </c>
      <c r="F233" s="163">
        <f t="shared" si="62"/>
        <v>0</v>
      </c>
      <c r="G233" s="163">
        <f t="shared" si="62"/>
        <v>0</v>
      </c>
      <c r="H233" s="163">
        <f t="shared" si="62"/>
        <v>0</v>
      </c>
      <c r="I233" s="163">
        <f t="shared" si="62"/>
        <v>0</v>
      </c>
      <c r="J233" s="163">
        <f t="shared" si="62"/>
        <v>0</v>
      </c>
      <c r="K233" s="163">
        <f t="shared" si="62"/>
        <v>0</v>
      </c>
      <c r="L233" s="163">
        <f t="shared" si="62"/>
        <v>0</v>
      </c>
      <c r="M233" s="163">
        <f t="shared" si="62"/>
        <v>0</v>
      </c>
      <c r="N233" s="163">
        <f t="shared" si="62"/>
        <v>0</v>
      </c>
      <c r="O233" s="163">
        <f t="shared" si="62"/>
        <v>0</v>
      </c>
      <c r="P233" s="163">
        <f t="shared" si="62"/>
        <v>0</v>
      </c>
      <c r="Q233" s="163">
        <f t="shared" si="62"/>
        <v>0</v>
      </c>
      <c r="R233" s="163">
        <f t="shared" si="62"/>
        <v>0</v>
      </c>
      <c r="S233" s="163">
        <f t="shared" si="61"/>
        <v>0</v>
      </c>
      <c r="T233" s="163">
        <f t="shared" si="61"/>
        <v>0</v>
      </c>
      <c r="U233" s="163">
        <f t="shared" si="61"/>
        <v>0</v>
      </c>
      <c r="V233" s="163">
        <f t="shared" si="61"/>
        <v>0</v>
      </c>
      <c r="W233" s="163">
        <f t="shared" si="61"/>
        <v>0</v>
      </c>
      <c r="X233" s="163">
        <f t="shared" si="61"/>
        <v>0</v>
      </c>
      <c r="Y233" s="163">
        <f t="shared" si="61"/>
        <v>0</v>
      </c>
      <c r="Z233" s="163">
        <f t="shared" si="61"/>
        <v>0</v>
      </c>
      <c r="AA233" s="163">
        <f t="shared" si="61"/>
        <v>0</v>
      </c>
      <c r="AB233" s="163">
        <f t="shared" si="61"/>
        <v>0</v>
      </c>
      <c r="AC233" s="163">
        <f t="shared" si="61"/>
        <v>0</v>
      </c>
      <c r="AD233" s="163">
        <f t="shared" si="61"/>
        <v>0</v>
      </c>
      <c r="AE233" s="163">
        <f t="shared" si="61"/>
        <v>0</v>
      </c>
      <c r="AF233" s="176">
        <f t="shared" si="61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v>0</v>
      </c>
      <c r="D234" s="163">
        <f t="shared" si="62"/>
        <v>0</v>
      </c>
      <c r="E234" s="163">
        <f t="shared" si="62"/>
        <v>0</v>
      </c>
      <c r="F234" s="163">
        <f t="shared" si="62"/>
        <v>0</v>
      </c>
      <c r="G234" s="163">
        <f t="shared" si="62"/>
        <v>0</v>
      </c>
      <c r="H234" s="163">
        <f t="shared" si="62"/>
        <v>0</v>
      </c>
      <c r="I234" s="163">
        <f t="shared" si="62"/>
        <v>0</v>
      </c>
      <c r="J234" s="163">
        <f t="shared" si="62"/>
        <v>0</v>
      </c>
      <c r="K234" s="163">
        <f t="shared" si="62"/>
        <v>0</v>
      </c>
      <c r="L234" s="163">
        <f t="shared" si="62"/>
        <v>0</v>
      </c>
      <c r="M234" s="163">
        <f t="shared" si="62"/>
        <v>0</v>
      </c>
      <c r="N234" s="163">
        <f t="shared" si="62"/>
        <v>0</v>
      </c>
      <c r="O234" s="163">
        <f t="shared" si="62"/>
        <v>0</v>
      </c>
      <c r="P234" s="163">
        <f t="shared" si="62"/>
        <v>0</v>
      </c>
      <c r="Q234" s="163">
        <f t="shared" si="62"/>
        <v>0</v>
      </c>
      <c r="R234" s="163">
        <f t="shared" si="62"/>
        <v>0</v>
      </c>
      <c r="S234" s="163">
        <f t="shared" si="61"/>
        <v>0</v>
      </c>
      <c r="T234" s="163">
        <f t="shared" si="61"/>
        <v>0</v>
      </c>
      <c r="U234" s="163">
        <f t="shared" si="61"/>
        <v>0</v>
      </c>
      <c r="V234" s="163">
        <f t="shared" si="61"/>
        <v>0</v>
      </c>
      <c r="W234" s="163">
        <f t="shared" si="61"/>
        <v>0</v>
      </c>
      <c r="X234" s="163">
        <f t="shared" si="61"/>
        <v>0</v>
      </c>
      <c r="Y234" s="163">
        <f t="shared" si="61"/>
        <v>0</v>
      </c>
      <c r="Z234" s="163">
        <f t="shared" si="61"/>
        <v>0</v>
      </c>
      <c r="AA234" s="163">
        <f t="shared" si="61"/>
        <v>0</v>
      </c>
      <c r="AB234" s="163">
        <f t="shared" si="61"/>
        <v>0</v>
      </c>
      <c r="AC234" s="163">
        <f t="shared" si="61"/>
        <v>0</v>
      </c>
      <c r="AD234" s="163">
        <f t="shared" si="61"/>
        <v>0</v>
      </c>
      <c r="AE234" s="163">
        <f t="shared" si="61"/>
        <v>0</v>
      </c>
      <c r="AF234" s="176">
        <f t="shared" si="61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v>0</v>
      </c>
      <c r="D235" s="163">
        <f t="shared" si="62"/>
        <v>0</v>
      </c>
      <c r="E235" s="163">
        <f t="shared" si="62"/>
        <v>0</v>
      </c>
      <c r="F235" s="163">
        <f t="shared" si="62"/>
        <v>0</v>
      </c>
      <c r="G235" s="163">
        <f t="shared" si="62"/>
        <v>0</v>
      </c>
      <c r="H235" s="163">
        <f t="shared" si="62"/>
        <v>0</v>
      </c>
      <c r="I235" s="163">
        <f t="shared" si="62"/>
        <v>0</v>
      </c>
      <c r="J235" s="163">
        <f t="shared" si="62"/>
        <v>0</v>
      </c>
      <c r="K235" s="163">
        <f t="shared" si="62"/>
        <v>0</v>
      </c>
      <c r="L235" s="163">
        <f t="shared" si="62"/>
        <v>0</v>
      </c>
      <c r="M235" s="163">
        <f t="shared" si="62"/>
        <v>0</v>
      </c>
      <c r="N235" s="163">
        <f t="shared" si="62"/>
        <v>0</v>
      </c>
      <c r="O235" s="163">
        <f t="shared" si="62"/>
        <v>0</v>
      </c>
      <c r="P235" s="163">
        <f t="shared" si="62"/>
        <v>0</v>
      </c>
      <c r="Q235" s="163">
        <f t="shared" si="62"/>
        <v>0</v>
      </c>
      <c r="R235" s="163">
        <f t="shared" si="62"/>
        <v>0</v>
      </c>
      <c r="S235" s="163">
        <f t="shared" si="61"/>
        <v>0</v>
      </c>
      <c r="T235" s="163">
        <f t="shared" si="61"/>
        <v>0</v>
      </c>
      <c r="U235" s="163">
        <f t="shared" si="61"/>
        <v>0</v>
      </c>
      <c r="V235" s="163">
        <f t="shared" si="61"/>
        <v>0</v>
      </c>
      <c r="W235" s="163">
        <f t="shared" si="61"/>
        <v>0</v>
      </c>
      <c r="X235" s="163">
        <f t="shared" si="61"/>
        <v>0</v>
      </c>
      <c r="Y235" s="163">
        <f t="shared" si="61"/>
        <v>0</v>
      </c>
      <c r="Z235" s="163">
        <f t="shared" si="61"/>
        <v>0</v>
      </c>
      <c r="AA235" s="163">
        <f t="shared" si="61"/>
        <v>0</v>
      </c>
      <c r="AB235" s="163">
        <f t="shared" si="61"/>
        <v>0</v>
      </c>
      <c r="AC235" s="163">
        <f t="shared" si="61"/>
        <v>0</v>
      </c>
      <c r="AD235" s="163">
        <f t="shared" si="61"/>
        <v>0</v>
      </c>
      <c r="AE235" s="163">
        <f t="shared" si="61"/>
        <v>0</v>
      </c>
      <c r="AF235" s="176">
        <f t="shared" si="61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v>0</v>
      </c>
      <c r="D236" s="163">
        <f t="shared" si="62"/>
        <v>0</v>
      </c>
      <c r="E236" s="163">
        <f t="shared" si="62"/>
        <v>0</v>
      </c>
      <c r="F236" s="163">
        <f t="shared" si="62"/>
        <v>0</v>
      </c>
      <c r="G236" s="163">
        <f t="shared" si="62"/>
        <v>0</v>
      </c>
      <c r="H236" s="163">
        <f t="shared" si="62"/>
        <v>0</v>
      </c>
      <c r="I236" s="163">
        <f t="shared" si="62"/>
        <v>0</v>
      </c>
      <c r="J236" s="163">
        <f t="shared" si="62"/>
        <v>0</v>
      </c>
      <c r="K236" s="163">
        <f t="shared" si="62"/>
        <v>0</v>
      </c>
      <c r="L236" s="163">
        <f t="shared" si="62"/>
        <v>0</v>
      </c>
      <c r="M236" s="163">
        <f t="shared" si="62"/>
        <v>0</v>
      </c>
      <c r="N236" s="163">
        <f t="shared" si="62"/>
        <v>0</v>
      </c>
      <c r="O236" s="163">
        <f t="shared" si="62"/>
        <v>0</v>
      </c>
      <c r="P236" s="163">
        <f t="shared" si="62"/>
        <v>0</v>
      </c>
      <c r="Q236" s="163">
        <f t="shared" si="62"/>
        <v>0</v>
      </c>
      <c r="R236" s="163">
        <f t="shared" si="62"/>
        <v>0</v>
      </c>
      <c r="S236" s="163">
        <f t="shared" si="61"/>
        <v>0</v>
      </c>
      <c r="T236" s="163">
        <f t="shared" si="61"/>
        <v>0</v>
      </c>
      <c r="U236" s="163">
        <f t="shared" si="61"/>
        <v>0</v>
      </c>
      <c r="V236" s="163">
        <f t="shared" si="61"/>
        <v>0</v>
      </c>
      <c r="W236" s="163">
        <f t="shared" si="61"/>
        <v>0</v>
      </c>
      <c r="X236" s="163">
        <f t="shared" si="61"/>
        <v>0</v>
      </c>
      <c r="Y236" s="163">
        <f t="shared" si="61"/>
        <v>0</v>
      </c>
      <c r="Z236" s="163">
        <f t="shared" si="61"/>
        <v>0</v>
      </c>
      <c r="AA236" s="163">
        <f t="shared" si="61"/>
        <v>0</v>
      </c>
      <c r="AB236" s="163">
        <f t="shared" si="61"/>
        <v>0</v>
      </c>
      <c r="AC236" s="163">
        <f t="shared" si="61"/>
        <v>0</v>
      </c>
      <c r="AD236" s="163">
        <f t="shared" si="61"/>
        <v>0</v>
      </c>
      <c r="AE236" s="163">
        <f t="shared" si="61"/>
        <v>0</v>
      </c>
      <c r="AF236" s="176">
        <f t="shared" si="61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v>0</v>
      </c>
      <c r="D237" s="163">
        <f t="shared" si="62"/>
        <v>0</v>
      </c>
      <c r="E237" s="163">
        <f t="shared" si="62"/>
        <v>0</v>
      </c>
      <c r="F237" s="163">
        <f t="shared" si="62"/>
        <v>0</v>
      </c>
      <c r="G237" s="163">
        <f t="shared" si="62"/>
        <v>0</v>
      </c>
      <c r="H237" s="163">
        <f t="shared" si="62"/>
        <v>0</v>
      </c>
      <c r="I237" s="163">
        <f t="shared" si="62"/>
        <v>0</v>
      </c>
      <c r="J237" s="163">
        <f t="shared" si="62"/>
        <v>0</v>
      </c>
      <c r="K237" s="163">
        <f t="shared" si="62"/>
        <v>0</v>
      </c>
      <c r="L237" s="163">
        <f t="shared" si="62"/>
        <v>0</v>
      </c>
      <c r="M237" s="163">
        <f t="shared" si="62"/>
        <v>0</v>
      </c>
      <c r="N237" s="163">
        <f t="shared" si="62"/>
        <v>0</v>
      </c>
      <c r="O237" s="163">
        <f t="shared" si="62"/>
        <v>0</v>
      </c>
      <c r="P237" s="163">
        <f t="shared" si="62"/>
        <v>0</v>
      </c>
      <c r="Q237" s="163">
        <f t="shared" si="62"/>
        <v>0</v>
      </c>
      <c r="R237" s="163">
        <f t="shared" si="62"/>
        <v>0</v>
      </c>
      <c r="S237" s="163">
        <f t="shared" si="61"/>
        <v>0</v>
      </c>
      <c r="T237" s="163">
        <f t="shared" si="61"/>
        <v>0</v>
      </c>
      <c r="U237" s="163">
        <f t="shared" si="61"/>
        <v>0</v>
      </c>
      <c r="V237" s="163">
        <f t="shared" si="61"/>
        <v>0</v>
      </c>
      <c r="W237" s="163">
        <f t="shared" si="61"/>
        <v>0</v>
      </c>
      <c r="X237" s="163">
        <f t="shared" si="61"/>
        <v>0</v>
      </c>
      <c r="Y237" s="163">
        <f t="shared" si="61"/>
        <v>0</v>
      </c>
      <c r="Z237" s="163">
        <f t="shared" si="61"/>
        <v>0</v>
      </c>
      <c r="AA237" s="163">
        <f t="shared" si="61"/>
        <v>0</v>
      </c>
      <c r="AB237" s="163">
        <f t="shared" si="61"/>
        <v>0</v>
      </c>
      <c r="AC237" s="163">
        <f t="shared" si="61"/>
        <v>0</v>
      </c>
      <c r="AD237" s="163">
        <f t="shared" si="61"/>
        <v>0</v>
      </c>
      <c r="AE237" s="163">
        <f t="shared" si="61"/>
        <v>0</v>
      </c>
      <c r="AF237" s="176">
        <f t="shared" si="61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v>0</v>
      </c>
      <c r="D238" s="163">
        <f t="shared" si="62"/>
        <v>0</v>
      </c>
      <c r="E238" s="163">
        <f t="shared" si="62"/>
        <v>0</v>
      </c>
      <c r="F238" s="163">
        <f t="shared" si="62"/>
        <v>0</v>
      </c>
      <c r="G238" s="163">
        <f t="shared" si="62"/>
        <v>0</v>
      </c>
      <c r="H238" s="163">
        <f t="shared" si="62"/>
        <v>0</v>
      </c>
      <c r="I238" s="163">
        <f t="shared" si="62"/>
        <v>0</v>
      </c>
      <c r="J238" s="163">
        <f t="shared" si="62"/>
        <v>0</v>
      </c>
      <c r="K238" s="163">
        <f t="shared" si="62"/>
        <v>0</v>
      </c>
      <c r="L238" s="163">
        <f t="shared" si="62"/>
        <v>0</v>
      </c>
      <c r="M238" s="163">
        <f t="shared" si="62"/>
        <v>0</v>
      </c>
      <c r="N238" s="163">
        <f t="shared" si="62"/>
        <v>0</v>
      </c>
      <c r="O238" s="163">
        <f t="shared" si="62"/>
        <v>0</v>
      </c>
      <c r="P238" s="163">
        <f t="shared" si="62"/>
        <v>0</v>
      </c>
      <c r="Q238" s="163">
        <f t="shared" si="62"/>
        <v>0</v>
      </c>
      <c r="R238" s="163">
        <f t="shared" si="62"/>
        <v>0</v>
      </c>
      <c r="S238" s="163">
        <f t="shared" si="61"/>
        <v>0</v>
      </c>
      <c r="T238" s="163">
        <f t="shared" si="61"/>
        <v>0</v>
      </c>
      <c r="U238" s="163">
        <f t="shared" si="61"/>
        <v>0</v>
      </c>
      <c r="V238" s="163">
        <f t="shared" si="61"/>
        <v>0</v>
      </c>
      <c r="W238" s="163">
        <f t="shared" si="61"/>
        <v>0</v>
      </c>
      <c r="X238" s="163">
        <f t="shared" si="61"/>
        <v>0</v>
      </c>
      <c r="Y238" s="163">
        <f t="shared" si="61"/>
        <v>0</v>
      </c>
      <c r="Z238" s="163">
        <f t="shared" si="61"/>
        <v>0</v>
      </c>
      <c r="AA238" s="163">
        <f t="shared" si="61"/>
        <v>0</v>
      </c>
      <c r="AB238" s="163">
        <f t="shared" si="61"/>
        <v>0</v>
      </c>
      <c r="AC238" s="163">
        <f t="shared" si="61"/>
        <v>0</v>
      </c>
      <c r="AD238" s="163">
        <f t="shared" si="61"/>
        <v>0</v>
      </c>
      <c r="AE238" s="163">
        <f t="shared" si="61"/>
        <v>0</v>
      </c>
      <c r="AF238" s="176">
        <f t="shared" si="61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v>0</v>
      </c>
      <c r="D239" s="163">
        <f t="shared" si="62"/>
        <v>0</v>
      </c>
      <c r="E239" s="163">
        <f t="shared" si="62"/>
        <v>0</v>
      </c>
      <c r="F239" s="163">
        <f t="shared" si="62"/>
        <v>0</v>
      </c>
      <c r="G239" s="163">
        <f t="shared" si="62"/>
        <v>0</v>
      </c>
      <c r="H239" s="163">
        <f t="shared" si="62"/>
        <v>0</v>
      </c>
      <c r="I239" s="163">
        <f t="shared" si="62"/>
        <v>0</v>
      </c>
      <c r="J239" s="163">
        <f t="shared" si="62"/>
        <v>0</v>
      </c>
      <c r="K239" s="163">
        <f t="shared" si="62"/>
        <v>0</v>
      </c>
      <c r="L239" s="163">
        <f t="shared" si="62"/>
        <v>0</v>
      </c>
      <c r="M239" s="163">
        <f t="shared" si="62"/>
        <v>0</v>
      </c>
      <c r="N239" s="163">
        <f t="shared" si="62"/>
        <v>0</v>
      </c>
      <c r="O239" s="163">
        <f t="shared" si="62"/>
        <v>0</v>
      </c>
      <c r="P239" s="163">
        <f t="shared" si="62"/>
        <v>0</v>
      </c>
      <c r="Q239" s="163">
        <f t="shared" si="62"/>
        <v>0</v>
      </c>
      <c r="R239" s="163">
        <f t="shared" si="62"/>
        <v>0</v>
      </c>
      <c r="S239" s="163">
        <f t="shared" si="61"/>
        <v>0</v>
      </c>
      <c r="T239" s="163">
        <f t="shared" si="61"/>
        <v>0</v>
      </c>
      <c r="U239" s="163">
        <f t="shared" si="61"/>
        <v>0</v>
      </c>
      <c r="V239" s="163">
        <f t="shared" si="61"/>
        <v>0</v>
      </c>
      <c r="W239" s="163">
        <f t="shared" si="61"/>
        <v>0</v>
      </c>
      <c r="X239" s="163">
        <f t="shared" si="61"/>
        <v>0</v>
      </c>
      <c r="Y239" s="163">
        <f t="shared" si="61"/>
        <v>0</v>
      </c>
      <c r="Z239" s="163">
        <f t="shared" si="61"/>
        <v>0</v>
      </c>
      <c r="AA239" s="163">
        <f t="shared" si="61"/>
        <v>0</v>
      </c>
      <c r="AB239" s="163">
        <f t="shared" si="61"/>
        <v>0</v>
      </c>
      <c r="AC239" s="163">
        <f t="shared" si="61"/>
        <v>0</v>
      </c>
      <c r="AD239" s="163">
        <f t="shared" si="61"/>
        <v>0</v>
      </c>
      <c r="AE239" s="163">
        <f t="shared" si="61"/>
        <v>0</v>
      </c>
      <c r="AF239" s="176">
        <f t="shared" si="61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v>0</v>
      </c>
      <c r="D240" s="163">
        <f t="shared" si="62"/>
        <v>0</v>
      </c>
      <c r="E240" s="163">
        <f t="shared" si="62"/>
        <v>0</v>
      </c>
      <c r="F240" s="163">
        <f t="shared" si="62"/>
        <v>0</v>
      </c>
      <c r="G240" s="163">
        <f t="shared" si="62"/>
        <v>0</v>
      </c>
      <c r="H240" s="163">
        <f t="shared" si="62"/>
        <v>0</v>
      </c>
      <c r="I240" s="163">
        <f t="shared" si="62"/>
        <v>0</v>
      </c>
      <c r="J240" s="163">
        <f t="shared" si="62"/>
        <v>0</v>
      </c>
      <c r="K240" s="163">
        <f t="shared" si="62"/>
        <v>0</v>
      </c>
      <c r="L240" s="163">
        <f t="shared" si="62"/>
        <v>0</v>
      </c>
      <c r="M240" s="163">
        <f t="shared" si="62"/>
        <v>0</v>
      </c>
      <c r="N240" s="163">
        <f t="shared" si="62"/>
        <v>0</v>
      </c>
      <c r="O240" s="163">
        <f t="shared" si="62"/>
        <v>0</v>
      </c>
      <c r="P240" s="163">
        <f t="shared" si="62"/>
        <v>0</v>
      </c>
      <c r="Q240" s="163">
        <f t="shared" si="62"/>
        <v>0</v>
      </c>
      <c r="R240" s="163">
        <f t="shared" si="62"/>
        <v>0</v>
      </c>
      <c r="S240" s="163">
        <f t="shared" si="61"/>
        <v>0</v>
      </c>
      <c r="T240" s="163">
        <f t="shared" si="61"/>
        <v>0</v>
      </c>
      <c r="U240" s="163">
        <f t="shared" si="61"/>
        <v>0</v>
      </c>
      <c r="V240" s="163">
        <f t="shared" si="61"/>
        <v>0</v>
      </c>
      <c r="W240" s="163">
        <f t="shared" si="61"/>
        <v>0</v>
      </c>
      <c r="X240" s="163">
        <f t="shared" si="61"/>
        <v>0</v>
      </c>
      <c r="Y240" s="163">
        <f t="shared" si="61"/>
        <v>0</v>
      </c>
      <c r="Z240" s="163">
        <f t="shared" si="61"/>
        <v>0</v>
      </c>
      <c r="AA240" s="163">
        <f t="shared" si="61"/>
        <v>0</v>
      </c>
      <c r="AB240" s="163">
        <f t="shared" si="61"/>
        <v>0</v>
      </c>
      <c r="AC240" s="163">
        <f t="shared" si="61"/>
        <v>0</v>
      </c>
      <c r="AD240" s="163">
        <f t="shared" si="61"/>
        <v>0</v>
      </c>
      <c r="AE240" s="163">
        <f t="shared" si="61"/>
        <v>0</v>
      </c>
      <c r="AF240" s="176">
        <f t="shared" si="61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v>0</v>
      </c>
      <c r="D241" s="163">
        <f t="shared" si="62"/>
        <v>0</v>
      </c>
      <c r="E241" s="163">
        <f t="shared" si="62"/>
        <v>0</v>
      </c>
      <c r="F241" s="163">
        <f t="shared" si="62"/>
        <v>0</v>
      </c>
      <c r="G241" s="163">
        <f t="shared" si="62"/>
        <v>0</v>
      </c>
      <c r="H241" s="163">
        <f t="shared" si="62"/>
        <v>0</v>
      </c>
      <c r="I241" s="163">
        <f t="shared" si="62"/>
        <v>0</v>
      </c>
      <c r="J241" s="163">
        <f t="shared" si="62"/>
        <v>0</v>
      </c>
      <c r="K241" s="163">
        <f t="shared" si="62"/>
        <v>0</v>
      </c>
      <c r="L241" s="163">
        <f t="shared" si="62"/>
        <v>0</v>
      </c>
      <c r="M241" s="163">
        <f t="shared" si="62"/>
        <v>0</v>
      </c>
      <c r="N241" s="163">
        <f t="shared" si="62"/>
        <v>0</v>
      </c>
      <c r="O241" s="163">
        <f t="shared" si="62"/>
        <v>0</v>
      </c>
      <c r="P241" s="163">
        <f t="shared" si="62"/>
        <v>0</v>
      </c>
      <c r="Q241" s="163">
        <f t="shared" si="62"/>
        <v>0</v>
      </c>
      <c r="R241" s="163">
        <f t="shared" si="62"/>
        <v>0</v>
      </c>
      <c r="S241" s="163">
        <f t="shared" si="61"/>
        <v>0</v>
      </c>
      <c r="T241" s="163">
        <f t="shared" si="61"/>
        <v>0</v>
      </c>
      <c r="U241" s="163">
        <f t="shared" si="61"/>
        <v>0</v>
      </c>
      <c r="V241" s="163">
        <f t="shared" si="61"/>
        <v>0</v>
      </c>
      <c r="W241" s="163">
        <f t="shared" si="61"/>
        <v>0</v>
      </c>
      <c r="X241" s="163">
        <f t="shared" si="61"/>
        <v>0</v>
      </c>
      <c r="Y241" s="163">
        <f t="shared" si="61"/>
        <v>0</v>
      </c>
      <c r="Z241" s="163">
        <f t="shared" si="61"/>
        <v>0</v>
      </c>
      <c r="AA241" s="163">
        <f t="shared" si="61"/>
        <v>0</v>
      </c>
      <c r="AB241" s="163">
        <f t="shared" si="61"/>
        <v>0</v>
      </c>
      <c r="AC241" s="163">
        <f t="shared" si="61"/>
        <v>0</v>
      </c>
      <c r="AD241" s="163">
        <f t="shared" si="61"/>
        <v>0</v>
      </c>
      <c r="AE241" s="163">
        <f t="shared" si="61"/>
        <v>0</v>
      </c>
      <c r="AF241" s="176">
        <f t="shared" si="61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v>0</v>
      </c>
      <c r="D242" s="163">
        <f t="shared" si="62"/>
        <v>0</v>
      </c>
      <c r="E242" s="163">
        <f t="shared" si="62"/>
        <v>0</v>
      </c>
      <c r="F242" s="163">
        <f t="shared" si="62"/>
        <v>0</v>
      </c>
      <c r="G242" s="163">
        <f t="shared" si="62"/>
        <v>0</v>
      </c>
      <c r="H242" s="163">
        <f t="shared" si="62"/>
        <v>0</v>
      </c>
      <c r="I242" s="163">
        <f t="shared" si="62"/>
        <v>0</v>
      </c>
      <c r="J242" s="163">
        <f t="shared" si="62"/>
        <v>0</v>
      </c>
      <c r="K242" s="163">
        <f t="shared" si="62"/>
        <v>0</v>
      </c>
      <c r="L242" s="163">
        <f t="shared" si="62"/>
        <v>0</v>
      </c>
      <c r="M242" s="163">
        <f t="shared" si="62"/>
        <v>0</v>
      </c>
      <c r="N242" s="163">
        <f t="shared" si="62"/>
        <v>0</v>
      </c>
      <c r="O242" s="163">
        <f t="shared" si="62"/>
        <v>0</v>
      </c>
      <c r="P242" s="163">
        <f t="shared" si="62"/>
        <v>0</v>
      </c>
      <c r="Q242" s="163">
        <f t="shared" si="62"/>
        <v>0</v>
      </c>
      <c r="R242" s="163">
        <f t="shared" si="62"/>
        <v>0</v>
      </c>
      <c r="S242" s="163">
        <f t="shared" si="61"/>
        <v>0</v>
      </c>
      <c r="T242" s="163">
        <f t="shared" si="61"/>
        <v>0</v>
      </c>
      <c r="U242" s="163">
        <f t="shared" si="61"/>
        <v>0</v>
      </c>
      <c r="V242" s="163">
        <f t="shared" si="61"/>
        <v>0</v>
      </c>
      <c r="W242" s="163">
        <f t="shared" si="61"/>
        <v>0</v>
      </c>
      <c r="X242" s="163">
        <f t="shared" si="61"/>
        <v>0</v>
      </c>
      <c r="Y242" s="163">
        <f t="shared" si="61"/>
        <v>0</v>
      </c>
      <c r="Z242" s="163">
        <f t="shared" si="61"/>
        <v>0</v>
      </c>
      <c r="AA242" s="163">
        <f t="shared" si="61"/>
        <v>0</v>
      </c>
      <c r="AB242" s="163">
        <f t="shared" si="61"/>
        <v>0</v>
      </c>
      <c r="AC242" s="163">
        <f t="shared" si="61"/>
        <v>0</v>
      </c>
      <c r="AD242" s="163">
        <f t="shared" si="61"/>
        <v>0</v>
      </c>
      <c r="AE242" s="163">
        <f t="shared" si="61"/>
        <v>0</v>
      </c>
      <c r="AF242" s="176">
        <f t="shared" si="61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v>0</v>
      </c>
      <c r="D243" s="163">
        <f t="shared" si="62"/>
        <v>0</v>
      </c>
      <c r="E243" s="163">
        <f t="shared" si="62"/>
        <v>0</v>
      </c>
      <c r="F243" s="163">
        <f t="shared" si="62"/>
        <v>0</v>
      </c>
      <c r="G243" s="163">
        <f t="shared" si="62"/>
        <v>0</v>
      </c>
      <c r="H243" s="163">
        <f t="shared" si="62"/>
        <v>0</v>
      </c>
      <c r="I243" s="163">
        <f t="shared" si="62"/>
        <v>0</v>
      </c>
      <c r="J243" s="163">
        <f t="shared" si="62"/>
        <v>0</v>
      </c>
      <c r="K243" s="163">
        <f t="shared" si="62"/>
        <v>0</v>
      </c>
      <c r="L243" s="163">
        <f t="shared" si="62"/>
        <v>0</v>
      </c>
      <c r="M243" s="163">
        <f t="shared" si="62"/>
        <v>0</v>
      </c>
      <c r="N243" s="163">
        <f t="shared" si="62"/>
        <v>0</v>
      </c>
      <c r="O243" s="163">
        <f t="shared" si="62"/>
        <v>0</v>
      </c>
      <c r="P243" s="163">
        <f t="shared" si="62"/>
        <v>0</v>
      </c>
      <c r="Q243" s="163">
        <f t="shared" si="62"/>
        <v>0</v>
      </c>
      <c r="R243" s="163">
        <f t="shared" si="62"/>
        <v>0</v>
      </c>
      <c r="S243" s="163">
        <f t="shared" si="61"/>
        <v>0</v>
      </c>
      <c r="T243" s="163">
        <f t="shared" si="61"/>
        <v>0</v>
      </c>
      <c r="U243" s="163">
        <f t="shared" si="61"/>
        <v>0</v>
      </c>
      <c r="V243" s="163">
        <f t="shared" si="61"/>
        <v>0</v>
      </c>
      <c r="W243" s="163">
        <f t="shared" si="61"/>
        <v>0</v>
      </c>
      <c r="X243" s="163">
        <f t="shared" si="61"/>
        <v>0</v>
      </c>
      <c r="Y243" s="163">
        <f t="shared" si="61"/>
        <v>0</v>
      </c>
      <c r="Z243" s="163">
        <f t="shared" si="61"/>
        <v>0</v>
      </c>
      <c r="AA243" s="163">
        <f t="shared" si="61"/>
        <v>0</v>
      </c>
      <c r="AB243" s="163">
        <f t="shared" si="61"/>
        <v>0</v>
      </c>
      <c r="AC243" s="163">
        <f t="shared" si="61"/>
        <v>0</v>
      </c>
      <c r="AD243" s="163">
        <f t="shared" si="61"/>
        <v>0</v>
      </c>
      <c r="AE243" s="163">
        <f t="shared" si="61"/>
        <v>0</v>
      </c>
      <c r="AF243" s="176">
        <f t="shared" si="61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v>0</v>
      </c>
      <c r="D244" s="163">
        <f t="shared" si="62"/>
        <v>0</v>
      </c>
      <c r="E244" s="163">
        <f t="shared" si="62"/>
        <v>0</v>
      </c>
      <c r="F244" s="163">
        <f t="shared" si="62"/>
        <v>0</v>
      </c>
      <c r="G244" s="163">
        <f t="shared" si="62"/>
        <v>0</v>
      </c>
      <c r="H244" s="163">
        <f t="shared" si="62"/>
        <v>0</v>
      </c>
      <c r="I244" s="163">
        <f t="shared" si="62"/>
        <v>0</v>
      </c>
      <c r="J244" s="163">
        <f t="shared" si="62"/>
        <v>0</v>
      </c>
      <c r="K244" s="163">
        <f t="shared" si="62"/>
        <v>0</v>
      </c>
      <c r="L244" s="163">
        <f t="shared" si="62"/>
        <v>0</v>
      </c>
      <c r="M244" s="163">
        <f t="shared" si="62"/>
        <v>0</v>
      </c>
      <c r="N244" s="163">
        <f t="shared" si="62"/>
        <v>0</v>
      </c>
      <c r="O244" s="163">
        <f t="shared" si="62"/>
        <v>0</v>
      </c>
      <c r="P244" s="163">
        <f t="shared" si="62"/>
        <v>0</v>
      </c>
      <c r="Q244" s="163">
        <f t="shared" si="62"/>
        <v>0</v>
      </c>
      <c r="R244" s="163">
        <f t="shared" si="62"/>
        <v>0</v>
      </c>
      <c r="S244" s="163">
        <f t="shared" si="61"/>
        <v>0</v>
      </c>
      <c r="T244" s="163">
        <f t="shared" si="61"/>
        <v>0</v>
      </c>
      <c r="U244" s="163">
        <f t="shared" si="61"/>
        <v>0</v>
      </c>
      <c r="V244" s="163">
        <f t="shared" si="61"/>
        <v>0</v>
      </c>
      <c r="W244" s="163">
        <f t="shared" si="61"/>
        <v>0</v>
      </c>
      <c r="X244" s="163">
        <f t="shared" si="61"/>
        <v>0</v>
      </c>
      <c r="Y244" s="163">
        <f t="shared" si="61"/>
        <v>0</v>
      </c>
      <c r="Z244" s="163">
        <f t="shared" si="61"/>
        <v>0</v>
      </c>
      <c r="AA244" s="163">
        <f t="shared" si="61"/>
        <v>0</v>
      </c>
      <c r="AB244" s="163">
        <f t="shared" si="61"/>
        <v>0</v>
      </c>
      <c r="AC244" s="163">
        <f t="shared" si="61"/>
        <v>0</v>
      </c>
      <c r="AD244" s="163">
        <f t="shared" si="61"/>
        <v>0</v>
      </c>
      <c r="AE244" s="163">
        <f t="shared" si="61"/>
        <v>0</v>
      </c>
      <c r="AF244" s="176">
        <f t="shared" si="61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v>0</v>
      </c>
      <c r="D245" s="163">
        <f t="shared" si="62"/>
        <v>0</v>
      </c>
      <c r="E245" s="163">
        <f t="shared" si="62"/>
        <v>0</v>
      </c>
      <c r="F245" s="163">
        <f t="shared" si="62"/>
        <v>0</v>
      </c>
      <c r="G245" s="163">
        <f t="shared" si="62"/>
        <v>0</v>
      </c>
      <c r="H245" s="163">
        <f t="shared" si="62"/>
        <v>0</v>
      </c>
      <c r="I245" s="163">
        <f t="shared" si="62"/>
        <v>0</v>
      </c>
      <c r="J245" s="163">
        <f t="shared" si="62"/>
        <v>0</v>
      </c>
      <c r="K245" s="163">
        <f t="shared" si="62"/>
        <v>0</v>
      </c>
      <c r="L245" s="163">
        <f t="shared" si="62"/>
        <v>0</v>
      </c>
      <c r="M245" s="163">
        <f t="shared" si="62"/>
        <v>0</v>
      </c>
      <c r="N245" s="163">
        <f t="shared" si="62"/>
        <v>0</v>
      </c>
      <c r="O245" s="163">
        <f t="shared" si="62"/>
        <v>0</v>
      </c>
      <c r="P245" s="163">
        <f t="shared" si="62"/>
        <v>0</v>
      </c>
      <c r="Q245" s="163">
        <f t="shared" si="62"/>
        <v>0</v>
      </c>
      <c r="R245" s="163">
        <f t="shared" si="62"/>
        <v>0</v>
      </c>
      <c r="S245" s="163">
        <f t="shared" si="61"/>
        <v>0</v>
      </c>
      <c r="T245" s="163">
        <f t="shared" si="61"/>
        <v>0</v>
      </c>
      <c r="U245" s="163">
        <f t="shared" si="61"/>
        <v>0</v>
      </c>
      <c r="V245" s="163">
        <f t="shared" si="61"/>
        <v>0</v>
      </c>
      <c r="W245" s="163">
        <f t="shared" si="61"/>
        <v>0</v>
      </c>
      <c r="X245" s="163">
        <f t="shared" si="61"/>
        <v>0</v>
      </c>
      <c r="Y245" s="163">
        <f t="shared" si="61"/>
        <v>0</v>
      </c>
      <c r="Z245" s="163">
        <f t="shared" si="61"/>
        <v>0</v>
      </c>
      <c r="AA245" s="163">
        <f t="shared" si="61"/>
        <v>0</v>
      </c>
      <c r="AB245" s="163">
        <f t="shared" si="61"/>
        <v>0</v>
      </c>
      <c r="AC245" s="163">
        <f t="shared" si="61"/>
        <v>0</v>
      </c>
      <c r="AD245" s="163">
        <f t="shared" si="61"/>
        <v>0</v>
      </c>
      <c r="AE245" s="163">
        <f t="shared" si="61"/>
        <v>0</v>
      </c>
      <c r="AF245" s="176">
        <f t="shared" si="61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v>0</v>
      </c>
      <c r="D246" s="163">
        <f t="shared" si="62"/>
        <v>0</v>
      </c>
      <c r="E246" s="163">
        <f t="shared" si="62"/>
        <v>0</v>
      </c>
      <c r="F246" s="163">
        <f t="shared" si="62"/>
        <v>0</v>
      </c>
      <c r="G246" s="163">
        <f t="shared" si="62"/>
        <v>0</v>
      </c>
      <c r="H246" s="163">
        <f t="shared" si="62"/>
        <v>0</v>
      </c>
      <c r="I246" s="163">
        <f t="shared" si="62"/>
        <v>0</v>
      </c>
      <c r="J246" s="163">
        <f t="shared" si="62"/>
        <v>0</v>
      </c>
      <c r="K246" s="163">
        <f t="shared" si="62"/>
        <v>0</v>
      </c>
      <c r="L246" s="163">
        <f t="shared" si="62"/>
        <v>0</v>
      </c>
      <c r="M246" s="163">
        <f t="shared" si="62"/>
        <v>0</v>
      </c>
      <c r="N246" s="163">
        <f t="shared" si="62"/>
        <v>0</v>
      </c>
      <c r="O246" s="163">
        <f t="shared" si="62"/>
        <v>0</v>
      </c>
      <c r="P246" s="163">
        <f t="shared" si="62"/>
        <v>0</v>
      </c>
      <c r="Q246" s="163">
        <f t="shared" si="62"/>
        <v>0</v>
      </c>
      <c r="R246" s="163">
        <f t="shared" si="62"/>
        <v>0</v>
      </c>
      <c r="S246" s="163">
        <f t="shared" si="61"/>
        <v>0</v>
      </c>
      <c r="T246" s="163">
        <f t="shared" si="61"/>
        <v>0</v>
      </c>
      <c r="U246" s="163">
        <f t="shared" si="61"/>
        <v>0</v>
      </c>
      <c r="V246" s="163">
        <f t="shared" si="61"/>
        <v>0</v>
      </c>
      <c r="W246" s="163">
        <f t="shared" si="61"/>
        <v>0</v>
      </c>
      <c r="X246" s="163">
        <f t="shared" si="61"/>
        <v>0</v>
      </c>
      <c r="Y246" s="163">
        <f t="shared" si="61"/>
        <v>0</v>
      </c>
      <c r="Z246" s="163">
        <f t="shared" si="61"/>
        <v>0</v>
      </c>
      <c r="AA246" s="163">
        <f t="shared" si="61"/>
        <v>0</v>
      </c>
      <c r="AB246" s="163">
        <f t="shared" si="61"/>
        <v>0</v>
      </c>
      <c r="AC246" s="163">
        <f t="shared" si="61"/>
        <v>0</v>
      </c>
      <c r="AD246" s="163">
        <f t="shared" si="61"/>
        <v>0</v>
      </c>
      <c r="AE246" s="163">
        <f t="shared" si="61"/>
        <v>0</v>
      </c>
      <c r="AF246" s="176">
        <f t="shared" si="61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v>0</v>
      </c>
      <c r="D247" s="163">
        <f t="shared" si="62"/>
        <v>0</v>
      </c>
      <c r="E247" s="163">
        <f t="shared" si="62"/>
        <v>0</v>
      </c>
      <c r="F247" s="163">
        <f t="shared" si="62"/>
        <v>0</v>
      </c>
      <c r="G247" s="163">
        <f t="shared" si="62"/>
        <v>0</v>
      </c>
      <c r="H247" s="163">
        <f t="shared" si="62"/>
        <v>0</v>
      </c>
      <c r="I247" s="163">
        <f t="shared" si="62"/>
        <v>0</v>
      </c>
      <c r="J247" s="163">
        <f t="shared" si="62"/>
        <v>0</v>
      </c>
      <c r="K247" s="163">
        <f t="shared" si="62"/>
        <v>0</v>
      </c>
      <c r="L247" s="163">
        <f t="shared" si="62"/>
        <v>0</v>
      </c>
      <c r="M247" s="163">
        <f t="shared" si="62"/>
        <v>0</v>
      </c>
      <c r="N247" s="163">
        <f t="shared" si="62"/>
        <v>0</v>
      </c>
      <c r="O247" s="163">
        <f t="shared" si="62"/>
        <v>0</v>
      </c>
      <c r="P247" s="163">
        <f t="shared" si="62"/>
        <v>0</v>
      </c>
      <c r="Q247" s="163">
        <f t="shared" si="62"/>
        <v>0</v>
      </c>
      <c r="R247" s="163">
        <f t="shared" si="62"/>
        <v>0</v>
      </c>
      <c r="S247" s="163">
        <f t="shared" si="61"/>
        <v>0</v>
      </c>
      <c r="T247" s="163">
        <f t="shared" si="61"/>
        <v>0</v>
      </c>
      <c r="U247" s="163">
        <f t="shared" si="61"/>
        <v>0</v>
      </c>
      <c r="V247" s="163">
        <f t="shared" si="61"/>
        <v>0</v>
      </c>
      <c r="W247" s="163">
        <f t="shared" si="61"/>
        <v>0</v>
      </c>
      <c r="X247" s="163">
        <f t="shared" si="61"/>
        <v>0</v>
      </c>
      <c r="Y247" s="163">
        <f t="shared" si="61"/>
        <v>0</v>
      </c>
      <c r="Z247" s="163">
        <f t="shared" si="61"/>
        <v>0</v>
      </c>
      <c r="AA247" s="163">
        <f t="shared" si="61"/>
        <v>0</v>
      </c>
      <c r="AB247" s="163">
        <f t="shared" si="61"/>
        <v>0</v>
      </c>
      <c r="AC247" s="163">
        <f t="shared" si="61"/>
        <v>0</v>
      </c>
      <c r="AD247" s="163">
        <f t="shared" si="61"/>
        <v>0</v>
      </c>
      <c r="AE247" s="163">
        <f t="shared" si="61"/>
        <v>0</v>
      </c>
      <c r="AF247" s="176">
        <f t="shared" si="61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v>0</v>
      </c>
      <c r="D248" s="163">
        <f t="shared" si="62"/>
        <v>0</v>
      </c>
      <c r="E248" s="163">
        <f t="shared" si="62"/>
        <v>0</v>
      </c>
      <c r="F248" s="163">
        <f t="shared" si="62"/>
        <v>0</v>
      </c>
      <c r="G248" s="163">
        <f t="shared" si="62"/>
        <v>0</v>
      </c>
      <c r="H248" s="163">
        <f t="shared" si="62"/>
        <v>0</v>
      </c>
      <c r="I248" s="163">
        <f t="shared" si="62"/>
        <v>0</v>
      </c>
      <c r="J248" s="163">
        <f t="shared" si="62"/>
        <v>0</v>
      </c>
      <c r="K248" s="163">
        <f t="shared" si="62"/>
        <v>0</v>
      </c>
      <c r="L248" s="163">
        <f t="shared" si="62"/>
        <v>0</v>
      </c>
      <c r="M248" s="163">
        <f t="shared" si="62"/>
        <v>0</v>
      </c>
      <c r="N248" s="163">
        <f t="shared" si="62"/>
        <v>0</v>
      </c>
      <c r="O248" s="163">
        <f t="shared" si="62"/>
        <v>0</v>
      </c>
      <c r="P248" s="163">
        <f t="shared" si="62"/>
        <v>0</v>
      </c>
      <c r="Q248" s="163">
        <f t="shared" si="62"/>
        <v>0</v>
      </c>
      <c r="R248" s="163">
        <f t="shared" ref="R248:AF263" si="63">Q248</f>
        <v>0</v>
      </c>
      <c r="S248" s="163">
        <f t="shared" si="63"/>
        <v>0</v>
      </c>
      <c r="T248" s="163">
        <f t="shared" si="63"/>
        <v>0</v>
      </c>
      <c r="U248" s="163">
        <f t="shared" si="63"/>
        <v>0</v>
      </c>
      <c r="V248" s="163">
        <f t="shared" si="63"/>
        <v>0</v>
      </c>
      <c r="W248" s="163">
        <f t="shared" si="63"/>
        <v>0</v>
      </c>
      <c r="X248" s="163">
        <f t="shared" si="63"/>
        <v>0</v>
      </c>
      <c r="Y248" s="163">
        <f t="shared" si="63"/>
        <v>0</v>
      </c>
      <c r="Z248" s="163">
        <f t="shared" si="63"/>
        <v>0</v>
      </c>
      <c r="AA248" s="163">
        <f t="shared" si="63"/>
        <v>0</v>
      </c>
      <c r="AB248" s="163">
        <f t="shared" si="63"/>
        <v>0</v>
      </c>
      <c r="AC248" s="163">
        <f t="shared" si="63"/>
        <v>0</v>
      </c>
      <c r="AD248" s="163">
        <f t="shared" si="63"/>
        <v>0</v>
      </c>
      <c r="AE248" s="163">
        <f t="shared" si="63"/>
        <v>0</v>
      </c>
      <c r="AF248" s="176">
        <f t="shared" si="63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v>0</v>
      </c>
      <c r="D249" s="163">
        <f t="shared" ref="D249:R264" si="64">C249</f>
        <v>0</v>
      </c>
      <c r="E249" s="163">
        <f t="shared" si="64"/>
        <v>0</v>
      </c>
      <c r="F249" s="163">
        <f t="shared" si="64"/>
        <v>0</v>
      </c>
      <c r="G249" s="163">
        <f t="shared" si="64"/>
        <v>0</v>
      </c>
      <c r="H249" s="163">
        <f t="shared" si="64"/>
        <v>0</v>
      </c>
      <c r="I249" s="163">
        <f t="shared" si="64"/>
        <v>0</v>
      </c>
      <c r="J249" s="163">
        <f t="shared" si="64"/>
        <v>0</v>
      </c>
      <c r="K249" s="163">
        <f t="shared" si="64"/>
        <v>0</v>
      </c>
      <c r="L249" s="163">
        <f t="shared" si="64"/>
        <v>0</v>
      </c>
      <c r="M249" s="163">
        <f t="shared" si="64"/>
        <v>0</v>
      </c>
      <c r="N249" s="163">
        <f t="shared" si="64"/>
        <v>0</v>
      </c>
      <c r="O249" s="163">
        <f t="shared" si="64"/>
        <v>0</v>
      </c>
      <c r="P249" s="163">
        <f t="shared" si="64"/>
        <v>0</v>
      </c>
      <c r="Q249" s="163">
        <f t="shared" si="64"/>
        <v>0</v>
      </c>
      <c r="R249" s="163">
        <f t="shared" si="63"/>
        <v>0</v>
      </c>
      <c r="S249" s="163">
        <f t="shared" si="63"/>
        <v>0</v>
      </c>
      <c r="T249" s="163">
        <f t="shared" si="63"/>
        <v>0</v>
      </c>
      <c r="U249" s="163">
        <f t="shared" si="63"/>
        <v>0</v>
      </c>
      <c r="V249" s="163">
        <f t="shared" si="63"/>
        <v>0</v>
      </c>
      <c r="W249" s="163">
        <f t="shared" si="63"/>
        <v>0</v>
      </c>
      <c r="X249" s="163">
        <f t="shared" si="63"/>
        <v>0</v>
      </c>
      <c r="Y249" s="163">
        <f t="shared" si="63"/>
        <v>0</v>
      </c>
      <c r="Z249" s="163">
        <f t="shared" si="63"/>
        <v>0</v>
      </c>
      <c r="AA249" s="163">
        <f t="shared" si="63"/>
        <v>0</v>
      </c>
      <c r="AB249" s="163">
        <f t="shared" si="63"/>
        <v>0</v>
      </c>
      <c r="AC249" s="163">
        <f t="shared" si="63"/>
        <v>0</v>
      </c>
      <c r="AD249" s="163">
        <f t="shared" si="63"/>
        <v>0</v>
      </c>
      <c r="AE249" s="163">
        <f t="shared" si="63"/>
        <v>0</v>
      </c>
      <c r="AF249" s="176">
        <f t="shared" si="63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v>0</v>
      </c>
      <c r="D250" s="163">
        <f t="shared" si="64"/>
        <v>0</v>
      </c>
      <c r="E250" s="163">
        <f t="shared" si="64"/>
        <v>0</v>
      </c>
      <c r="F250" s="163">
        <f t="shared" si="64"/>
        <v>0</v>
      </c>
      <c r="G250" s="163">
        <f t="shared" si="64"/>
        <v>0</v>
      </c>
      <c r="H250" s="163">
        <f t="shared" si="64"/>
        <v>0</v>
      </c>
      <c r="I250" s="163">
        <f t="shared" si="64"/>
        <v>0</v>
      </c>
      <c r="J250" s="163">
        <f t="shared" si="64"/>
        <v>0</v>
      </c>
      <c r="K250" s="163">
        <f t="shared" si="64"/>
        <v>0</v>
      </c>
      <c r="L250" s="163">
        <f t="shared" si="64"/>
        <v>0</v>
      </c>
      <c r="M250" s="163">
        <f t="shared" si="64"/>
        <v>0</v>
      </c>
      <c r="N250" s="163">
        <f t="shared" si="64"/>
        <v>0</v>
      </c>
      <c r="O250" s="163">
        <f t="shared" si="64"/>
        <v>0</v>
      </c>
      <c r="P250" s="163">
        <f t="shared" si="64"/>
        <v>0</v>
      </c>
      <c r="Q250" s="163">
        <f t="shared" si="64"/>
        <v>0</v>
      </c>
      <c r="R250" s="163">
        <f t="shared" si="64"/>
        <v>0</v>
      </c>
      <c r="S250" s="163">
        <f t="shared" si="63"/>
        <v>0</v>
      </c>
      <c r="T250" s="163">
        <f t="shared" si="63"/>
        <v>0</v>
      </c>
      <c r="U250" s="163">
        <f t="shared" si="63"/>
        <v>0</v>
      </c>
      <c r="V250" s="163">
        <f t="shared" si="63"/>
        <v>0</v>
      </c>
      <c r="W250" s="163">
        <f t="shared" si="63"/>
        <v>0</v>
      </c>
      <c r="X250" s="163">
        <f t="shared" si="63"/>
        <v>0</v>
      </c>
      <c r="Y250" s="163">
        <f t="shared" si="63"/>
        <v>0</v>
      </c>
      <c r="Z250" s="163">
        <f t="shared" si="63"/>
        <v>0</v>
      </c>
      <c r="AA250" s="163">
        <f t="shared" si="63"/>
        <v>0</v>
      </c>
      <c r="AB250" s="163">
        <f t="shared" si="63"/>
        <v>0</v>
      </c>
      <c r="AC250" s="163">
        <f t="shared" si="63"/>
        <v>0</v>
      </c>
      <c r="AD250" s="163">
        <f t="shared" si="63"/>
        <v>0</v>
      </c>
      <c r="AE250" s="163">
        <f t="shared" si="63"/>
        <v>0</v>
      </c>
      <c r="AF250" s="176">
        <f t="shared" si="63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v>0</v>
      </c>
      <c r="D251" s="163">
        <f t="shared" si="64"/>
        <v>0</v>
      </c>
      <c r="E251" s="163">
        <f t="shared" si="64"/>
        <v>0</v>
      </c>
      <c r="F251" s="163">
        <f t="shared" si="64"/>
        <v>0</v>
      </c>
      <c r="G251" s="163">
        <f t="shared" si="64"/>
        <v>0</v>
      </c>
      <c r="H251" s="163">
        <f t="shared" si="64"/>
        <v>0</v>
      </c>
      <c r="I251" s="163">
        <f t="shared" si="64"/>
        <v>0</v>
      </c>
      <c r="J251" s="163">
        <f t="shared" si="64"/>
        <v>0</v>
      </c>
      <c r="K251" s="163">
        <f t="shared" si="64"/>
        <v>0</v>
      </c>
      <c r="L251" s="163">
        <f t="shared" si="64"/>
        <v>0</v>
      </c>
      <c r="M251" s="163">
        <f t="shared" si="64"/>
        <v>0</v>
      </c>
      <c r="N251" s="163">
        <f t="shared" si="64"/>
        <v>0</v>
      </c>
      <c r="O251" s="163">
        <f t="shared" si="64"/>
        <v>0</v>
      </c>
      <c r="P251" s="163">
        <f t="shared" si="64"/>
        <v>0</v>
      </c>
      <c r="Q251" s="163">
        <f t="shared" si="64"/>
        <v>0</v>
      </c>
      <c r="R251" s="163">
        <f t="shared" si="64"/>
        <v>0</v>
      </c>
      <c r="S251" s="163">
        <f t="shared" si="63"/>
        <v>0</v>
      </c>
      <c r="T251" s="163">
        <f t="shared" si="63"/>
        <v>0</v>
      </c>
      <c r="U251" s="163">
        <f t="shared" si="63"/>
        <v>0</v>
      </c>
      <c r="V251" s="163">
        <f t="shared" si="63"/>
        <v>0</v>
      </c>
      <c r="W251" s="163">
        <f t="shared" si="63"/>
        <v>0</v>
      </c>
      <c r="X251" s="163">
        <f t="shared" si="63"/>
        <v>0</v>
      </c>
      <c r="Y251" s="163">
        <f t="shared" si="63"/>
        <v>0</v>
      </c>
      <c r="Z251" s="163">
        <f t="shared" si="63"/>
        <v>0</v>
      </c>
      <c r="AA251" s="163">
        <f t="shared" si="63"/>
        <v>0</v>
      </c>
      <c r="AB251" s="163">
        <f t="shared" si="63"/>
        <v>0</v>
      </c>
      <c r="AC251" s="163">
        <f t="shared" si="63"/>
        <v>0</v>
      </c>
      <c r="AD251" s="163">
        <f t="shared" si="63"/>
        <v>0</v>
      </c>
      <c r="AE251" s="163">
        <f t="shared" si="63"/>
        <v>0</v>
      </c>
      <c r="AF251" s="176">
        <f t="shared" si="63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v>0</v>
      </c>
      <c r="D252" s="163">
        <f t="shared" si="64"/>
        <v>0</v>
      </c>
      <c r="E252" s="163">
        <f t="shared" si="64"/>
        <v>0</v>
      </c>
      <c r="F252" s="163">
        <f t="shared" si="64"/>
        <v>0</v>
      </c>
      <c r="G252" s="163">
        <f t="shared" si="64"/>
        <v>0</v>
      </c>
      <c r="H252" s="163">
        <f t="shared" si="64"/>
        <v>0</v>
      </c>
      <c r="I252" s="163">
        <f t="shared" si="64"/>
        <v>0</v>
      </c>
      <c r="J252" s="163">
        <f t="shared" si="64"/>
        <v>0</v>
      </c>
      <c r="K252" s="163">
        <f t="shared" si="64"/>
        <v>0</v>
      </c>
      <c r="L252" s="163">
        <f t="shared" si="64"/>
        <v>0</v>
      </c>
      <c r="M252" s="163">
        <f t="shared" si="64"/>
        <v>0</v>
      </c>
      <c r="N252" s="163">
        <f t="shared" si="64"/>
        <v>0</v>
      </c>
      <c r="O252" s="163">
        <f t="shared" si="64"/>
        <v>0</v>
      </c>
      <c r="P252" s="163">
        <f t="shared" si="64"/>
        <v>0</v>
      </c>
      <c r="Q252" s="163">
        <f t="shared" si="64"/>
        <v>0</v>
      </c>
      <c r="R252" s="163">
        <f t="shared" si="64"/>
        <v>0</v>
      </c>
      <c r="S252" s="163">
        <f t="shared" si="63"/>
        <v>0</v>
      </c>
      <c r="T252" s="163">
        <f t="shared" si="63"/>
        <v>0</v>
      </c>
      <c r="U252" s="163">
        <f t="shared" si="63"/>
        <v>0</v>
      </c>
      <c r="V252" s="163">
        <f t="shared" si="63"/>
        <v>0</v>
      </c>
      <c r="W252" s="163">
        <f t="shared" si="63"/>
        <v>0</v>
      </c>
      <c r="X252" s="163">
        <f t="shared" si="63"/>
        <v>0</v>
      </c>
      <c r="Y252" s="163">
        <f t="shared" si="63"/>
        <v>0</v>
      </c>
      <c r="Z252" s="163">
        <f t="shared" si="63"/>
        <v>0</v>
      </c>
      <c r="AA252" s="163">
        <f t="shared" si="63"/>
        <v>0</v>
      </c>
      <c r="AB252" s="163">
        <f t="shared" si="63"/>
        <v>0</v>
      </c>
      <c r="AC252" s="163">
        <f t="shared" si="63"/>
        <v>0</v>
      </c>
      <c r="AD252" s="163">
        <f t="shared" si="63"/>
        <v>0</v>
      </c>
      <c r="AE252" s="163">
        <f t="shared" si="63"/>
        <v>0</v>
      </c>
      <c r="AF252" s="176">
        <f t="shared" si="63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v>0</v>
      </c>
      <c r="D253" s="163">
        <f t="shared" si="64"/>
        <v>0</v>
      </c>
      <c r="E253" s="163">
        <f t="shared" si="64"/>
        <v>0</v>
      </c>
      <c r="F253" s="163">
        <f t="shared" si="64"/>
        <v>0</v>
      </c>
      <c r="G253" s="163">
        <f t="shared" si="64"/>
        <v>0</v>
      </c>
      <c r="H253" s="163">
        <f t="shared" si="64"/>
        <v>0</v>
      </c>
      <c r="I253" s="163">
        <f t="shared" si="64"/>
        <v>0</v>
      </c>
      <c r="J253" s="163">
        <f t="shared" si="64"/>
        <v>0</v>
      </c>
      <c r="K253" s="163">
        <f t="shared" si="64"/>
        <v>0</v>
      </c>
      <c r="L253" s="163">
        <f t="shared" si="64"/>
        <v>0</v>
      </c>
      <c r="M253" s="163">
        <f t="shared" si="64"/>
        <v>0</v>
      </c>
      <c r="N253" s="163">
        <f t="shared" si="64"/>
        <v>0</v>
      </c>
      <c r="O253" s="163">
        <f t="shared" si="64"/>
        <v>0</v>
      </c>
      <c r="P253" s="163">
        <f t="shared" si="64"/>
        <v>0</v>
      </c>
      <c r="Q253" s="163">
        <f t="shared" si="64"/>
        <v>0</v>
      </c>
      <c r="R253" s="163">
        <f t="shared" si="64"/>
        <v>0</v>
      </c>
      <c r="S253" s="163">
        <f t="shared" si="63"/>
        <v>0</v>
      </c>
      <c r="T253" s="163">
        <f t="shared" si="63"/>
        <v>0</v>
      </c>
      <c r="U253" s="163">
        <f t="shared" si="63"/>
        <v>0</v>
      </c>
      <c r="V253" s="163">
        <f t="shared" si="63"/>
        <v>0</v>
      </c>
      <c r="W253" s="163">
        <f t="shared" si="63"/>
        <v>0</v>
      </c>
      <c r="X253" s="163">
        <f t="shared" si="63"/>
        <v>0</v>
      </c>
      <c r="Y253" s="163">
        <f t="shared" si="63"/>
        <v>0</v>
      </c>
      <c r="Z253" s="163">
        <f t="shared" si="63"/>
        <v>0</v>
      </c>
      <c r="AA253" s="163">
        <f t="shared" si="63"/>
        <v>0</v>
      </c>
      <c r="AB253" s="163">
        <f t="shared" si="63"/>
        <v>0</v>
      </c>
      <c r="AC253" s="163">
        <f t="shared" si="63"/>
        <v>0</v>
      </c>
      <c r="AD253" s="163">
        <f t="shared" si="63"/>
        <v>0</v>
      </c>
      <c r="AE253" s="163">
        <f t="shared" si="63"/>
        <v>0</v>
      </c>
      <c r="AF253" s="176">
        <f t="shared" si="63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v>0</v>
      </c>
      <c r="D254" s="163">
        <f t="shared" si="64"/>
        <v>0</v>
      </c>
      <c r="E254" s="163">
        <f t="shared" si="64"/>
        <v>0</v>
      </c>
      <c r="F254" s="163">
        <f t="shared" si="64"/>
        <v>0</v>
      </c>
      <c r="G254" s="163">
        <f t="shared" si="64"/>
        <v>0</v>
      </c>
      <c r="H254" s="163">
        <f t="shared" si="64"/>
        <v>0</v>
      </c>
      <c r="I254" s="163">
        <f t="shared" si="64"/>
        <v>0</v>
      </c>
      <c r="J254" s="163">
        <f t="shared" si="64"/>
        <v>0</v>
      </c>
      <c r="K254" s="163">
        <f t="shared" si="64"/>
        <v>0</v>
      </c>
      <c r="L254" s="163">
        <f t="shared" si="64"/>
        <v>0</v>
      </c>
      <c r="M254" s="163">
        <f t="shared" si="64"/>
        <v>0</v>
      </c>
      <c r="N254" s="163">
        <f t="shared" si="64"/>
        <v>0</v>
      </c>
      <c r="O254" s="163">
        <f t="shared" si="64"/>
        <v>0</v>
      </c>
      <c r="P254" s="163">
        <f t="shared" si="64"/>
        <v>0</v>
      </c>
      <c r="Q254" s="163">
        <f t="shared" si="64"/>
        <v>0</v>
      </c>
      <c r="R254" s="163">
        <f t="shared" si="64"/>
        <v>0</v>
      </c>
      <c r="S254" s="163">
        <f t="shared" si="63"/>
        <v>0</v>
      </c>
      <c r="T254" s="163">
        <f t="shared" si="63"/>
        <v>0</v>
      </c>
      <c r="U254" s="163">
        <f t="shared" si="63"/>
        <v>0</v>
      </c>
      <c r="V254" s="163">
        <f t="shared" si="63"/>
        <v>0</v>
      </c>
      <c r="W254" s="163">
        <f t="shared" si="63"/>
        <v>0</v>
      </c>
      <c r="X254" s="163">
        <f t="shared" si="63"/>
        <v>0</v>
      </c>
      <c r="Y254" s="163">
        <f t="shared" si="63"/>
        <v>0</v>
      </c>
      <c r="Z254" s="163">
        <f t="shared" si="63"/>
        <v>0</v>
      </c>
      <c r="AA254" s="163">
        <f t="shared" si="63"/>
        <v>0</v>
      </c>
      <c r="AB254" s="163">
        <f t="shared" si="63"/>
        <v>0</v>
      </c>
      <c r="AC254" s="163">
        <f t="shared" si="63"/>
        <v>0</v>
      </c>
      <c r="AD254" s="163">
        <f t="shared" si="63"/>
        <v>0</v>
      </c>
      <c r="AE254" s="163">
        <f t="shared" si="63"/>
        <v>0</v>
      </c>
      <c r="AF254" s="176">
        <f t="shared" si="63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v>0</v>
      </c>
      <c r="D255" s="163">
        <f t="shared" si="64"/>
        <v>0</v>
      </c>
      <c r="E255" s="163">
        <f t="shared" si="64"/>
        <v>0</v>
      </c>
      <c r="F255" s="163">
        <f t="shared" si="64"/>
        <v>0</v>
      </c>
      <c r="G255" s="163">
        <f t="shared" si="64"/>
        <v>0</v>
      </c>
      <c r="H255" s="163">
        <f t="shared" si="64"/>
        <v>0</v>
      </c>
      <c r="I255" s="163">
        <f t="shared" si="64"/>
        <v>0</v>
      </c>
      <c r="J255" s="163">
        <f t="shared" si="64"/>
        <v>0</v>
      </c>
      <c r="K255" s="163">
        <f t="shared" si="64"/>
        <v>0</v>
      </c>
      <c r="L255" s="163">
        <f t="shared" si="64"/>
        <v>0</v>
      </c>
      <c r="M255" s="163">
        <f t="shared" si="64"/>
        <v>0</v>
      </c>
      <c r="N255" s="163">
        <f t="shared" si="64"/>
        <v>0</v>
      </c>
      <c r="O255" s="163">
        <f t="shared" si="64"/>
        <v>0</v>
      </c>
      <c r="P255" s="163">
        <f t="shared" si="64"/>
        <v>0</v>
      </c>
      <c r="Q255" s="163">
        <f t="shared" si="64"/>
        <v>0</v>
      </c>
      <c r="R255" s="163">
        <f t="shared" si="64"/>
        <v>0</v>
      </c>
      <c r="S255" s="163">
        <f t="shared" si="63"/>
        <v>0</v>
      </c>
      <c r="T255" s="163">
        <f t="shared" si="63"/>
        <v>0</v>
      </c>
      <c r="U255" s="163">
        <f t="shared" si="63"/>
        <v>0</v>
      </c>
      <c r="V255" s="163">
        <f t="shared" si="63"/>
        <v>0</v>
      </c>
      <c r="W255" s="163">
        <f t="shared" si="63"/>
        <v>0</v>
      </c>
      <c r="X255" s="163">
        <f t="shared" si="63"/>
        <v>0</v>
      </c>
      <c r="Y255" s="163">
        <f t="shared" si="63"/>
        <v>0</v>
      </c>
      <c r="Z255" s="163">
        <f t="shared" si="63"/>
        <v>0</v>
      </c>
      <c r="AA255" s="163">
        <f t="shared" si="63"/>
        <v>0</v>
      </c>
      <c r="AB255" s="163">
        <f t="shared" si="63"/>
        <v>0</v>
      </c>
      <c r="AC255" s="163">
        <f t="shared" si="63"/>
        <v>0</v>
      </c>
      <c r="AD255" s="163">
        <f t="shared" si="63"/>
        <v>0</v>
      </c>
      <c r="AE255" s="163">
        <f t="shared" si="63"/>
        <v>0</v>
      </c>
      <c r="AF255" s="176">
        <f t="shared" si="63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v>0</v>
      </c>
      <c r="D256" s="163">
        <f t="shared" si="64"/>
        <v>0</v>
      </c>
      <c r="E256" s="163">
        <f t="shared" si="64"/>
        <v>0</v>
      </c>
      <c r="F256" s="163">
        <f t="shared" si="64"/>
        <v>0</v>
      </c>
      <c r="G256" s="163">
        <f t="shared" si="64"/>
        <v>0</v>
      </c>
      <c r="H256" s="163">
        <f t="shared" si="64"/>
        <v>0</v>
      </c>
      <c r="I256" s="163">
        <f t="shared" si="64"/>
        <v>0</v>
      </c>
      <c r="J256" s="163">
        <f t="shared" si="64"/>
        <v>0</v>
      </c>
      <c r="K256" s="163">
        <f t="shared" si="64"/>
        <v>0</v>
      </c>
      <c r="L256" s="163">
        <f t="shared" si="64"/>
        <v>0</v>
      </c>
      <c r="M256" s="163">
        <f t="shared" si="64"/>
        <v>0</v>
      </c>
      <c r="N256" s="163">
        <f t="shared" si="64"/>
        <v>0</v>
      </c>
      <c r="O256" s="163">
        <f t="shared" si="64"/>
        <v>0</v>
      </c>
      <c r="P256" s="163">
        <f t="shared" si="64"/>
        <v>0</v>
      </c>
      <c r="Q256" s="163">
        <f t="shared" si="64"/>
        <v>0</v>
      </c>
      <c r="R256" s="163">
        <f t="shared" si="64"/>
        <v>0</v>
      </c>
      <c r="S256" s="163">
        <f t="shared" si="63"/>
        <v>0</v>
      </c>
      <c r="T256" s="163">
        <f t="shared" si="63"/>
        <v>0</v>
      </c>
      <c r="U256" s="163">
        <f t="shared" si="63"/>
        <v>0</v>
      </c>
      <c r="V256" s="163">
        <f t="shared" si="63"/>
        <v>0</v>
      </c>
      <c r="W256" s="163">
        <f t="shared" si="63"/>
        <v>0</v>
      </c>
      <c r="X256" s="163">
        <f t="shared" si="63"/>
        <v>0</v>
      </c>
      <c r="Y256" s="163">
        <f t="shared" si="63"/>
        <v>0</v>
      </c>
      <c r="Z256" s="163">
        <f t="shared" si="63"/>
        <v>0</v>
      </c>
      <c r="AA256" s="163">
        <f t="shared" si="63"/>
        <v>0</v>
      </c>
      <c r="AB256" s="163">
        <f t="shared" si="63"/>
        <v>0</v>
      </c>
      <c r="AC256" s="163">
        <f t="shared" si="63"/>
        <v>0</v>
      </c>
      <c r="AD256" s="163">
        <f t="shared" si="63"/>
        <v>0</v>
      </c>
      <c r="AE256" s="163">
        <f t="shared" si="63"/>
        <v>0</v>
      </c>
      <c r="AF256" s="176">
        <f t="shared" si="63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v>0</v>
      </c>
      <c r="D257" s="163">
        <f t="shared" si="64"/>
        <v>0</v>
      </c>
      <c r="E257" s="163">
        <f t="shared" si="64"/>
        <v>0</v>
      </c>
      <c r="F257" s="163">
        <f t="shared" si="64"/>
        <v>0</v>
      </c>
      <c r="G257" s="163">
        <f t="shared" si="64"/>
        <v>0</v>
      </c>
      <c r="H257" s="163">
        <f t="shared" si="64"/>
        <v>0</v>
      </c>
      <c r="I257" s="163">
        <f t="shared" si="64"/>
        <v>0</v>
      </c>
      <c r="J257" s="163">
        <f t="shared" si="64"/>
        <v>0</v>
      </c>
      <c r="K257" s="163">
        <f t="shared" si="64"/>
        <v>0</v>
      </c>
      <c r="L257" s="163">
        <f t="shared" si="64"/>
        <v>0</v>
      </c>
      <c r="M257" s="163">
        <f t="shared" si="64"/>
        <v>0</v>
      </c>
      <c r="N257" s="163">
        <f t="shared" si="64"/>
        <v>0</v>
      </c>
      <c r="O257" s="163">
        <f t="shared" si="64"/>
        <v>0</v>
      </c>
      <c r="P257" s="163">
        <f t="shared" si="64"/>
        <v>0</v>
      </c>
      <c r="Q257" s="163">
        <f t="shared" si="64"/>
        <v>0</v>
      </c>
      <c r="R257" s="163">
        <f t="shared" si="64"/>
        <v>0</v>
      </c>
      <c r="S257" s="163">
        <f t="shared" si="63"/>
        <v>0</v>
      </c>
      <c r="T257" s="163">
        <f t="shared" si="63"/>
        <v>0</v>
      </c>
      <c r="U257" s="163">
        <f t="shared" si="63"/>
        <v>0</v>
      </c>
      <c r="V257" s="163">
        <f t="shared" si="63"/>
        <v>0</v>
      </c>
      <c r="W257" s="163">
        <f t="shared" si="63"/>
        <v>0</v>
      </c>
      <c r="X257" s="163">
        <f t="shared" si="63"/>
        <v>0</v>
      </c>
      <c r="Y257" s="163">
        <f t="shared" si="63"/>
        <v>0</v>
      </c>
      <c r="Z257" s="163">
        <f t="shared" si="63"/>
        <v>0</v>
      </c>
      <c r="AA257" s="163">
        <f t="shared" si="63"/>
        <v>0</v>
      </c>
      <c r="AB257" s="163">
        <f t="shared" si="63"/>
        <v>0</v>
      </c>
      <c r="AC257" s="163">
        <f t="shared" si="63"/>
        <v>0</v>
      </c>
      <c r="AD257" s="163">
        <f t="shared" si="63"/>
        <v>0</v>
      </c>
      <c r="AE257" s="163">
        <f t="shared" si="63"/>
        <v>0</v>
      </c>
      <c r="AF257" s="176">
        <f t="shared" si="63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v>0</v>
      </c>
      <c r="D258" s="163">
        <f t="shared" si="64"/>
        <v>0</v>
      </c>
      <c r="E258" s="163">
        <f t="shared" si="64"/>
        <v>0</v>
      </c>
      <c r="F258" s="163">
        <f t="shared" si="64"/>
        <v>0</v>
      </c>
      <c r="G258" s="163">
        <f t="shared" si="64"/>
        <v>0</v>
      </c>
      <c r="H258" s="163">
        <f t="shared" si="64"/>
        <v>0</v>
      </c>
      <c r="I258" s="163">
        <f t="shared" si="64"/>
        <v>0</v>
      </c>
      <c r="J258" s="163">
        <f t="shared" si="64"/>
        <v>0</v>
      </c>
      <c r="K258" s="163">
        <f t="shared" si="64"/>
        <v>0</v>
      </c>
      <c r="L258" s="163">
        <f t="shared" si="64"/>
        <v>0</v>
      </c>
      <c r="M258" s="163">
        <f t="shared" si="64"/>
        <v>0</v>
      </c>
      <c r="N258" s="163">
        <f t="shared" si="64"/>
        <v>0</v>
      </c>
      <c r="O258" s="163">
        <f t="shared" si="64"/>
        <v>0</v>
      </c>
      <c r="P258" s="163">
        <f t="shared" si="64"/>
        <v>0</v>
      </c>
      <c r="Q258" s="163">
        <f t="shared" si="64"/>
        <v>0</v>
      </c>
      <c r="R258" s="163">
        <f t="shared" si="64"/>
        <v>0</v>
      </c>
      <c r="S258" s="163">
        <f t="shared" si="63"/>
        <v>0</v>
      </c>
      <c r="T258" s="163">
        <f t="shared" si="63"/>
        <v>0</v>
      </c>
      <c r="U258" s="163">
        <f t="shared" si="63"/>
        <v>0</v>
      </c>
      <c r="V258" s="163">
        <f t="shared" si="63"/>
        <v>0</v>
      </c>
      <c r="W258" s="163">
        <f t="shared" si="63"/>
        <v>0</v>
      </c>
      <c r="X258" s="163">
        <f t="shared" si="63"/>
        <v>0</v>
      </c>
      <c r="Y258" s="163">
        <f t="shared" si="63"/>
        <v>0</v>
      </c>
      <c r="Z258" s="163">
        <f t="shared" si="63"/>
        <v>0</v>
      </c>
      <c r="AA258" s="163">
        <f t="shared" si="63"/>
        <v>0</v>
      </c>
      <c r="AB258" s="163">
        <f t="shared" si="63"/>
        <v>0</v>
      </c>
      <c r="AC258" s="163">
        <f t="shared" si="63"/>
        <v>0</v>
      </c>
      <c r="AD258" s="163">
        <f t="shared" si="63"/>
        <v>0</v>
      </c>
      <c r="AE258" s="163">
        <f t="shared" si="63"/>
        <v>0</v>
      </c>
      <c r="AF258" s="176">
        <f t="shared" si="63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v>0</v>
      </c>
      <c r="D259" s="163">
        <f t="shared" si="64"/>
        <v>0</v>
      </c>
      <c r="E259" s="163">
        <f t="shared" si="64"/>
        <v>0</v>
      </c>
      <c r="F259" s="163">
        <f t="shared" si="64"/>
        <v>0</v>
      </c>
      <c r="G259" s="163">
        <f t="shared" si="64"/>
        <v>0</v>
      </c>
      <c r="H259" s="163">
        <f t="shared" si="64"/>
        <v>0</v>
      </c>
      <c r="I259" s="163">
        <f t="shared" si="64"/>
        <v>0</v>
      </c>
      <c r="J259" s="163">
        <f t="shared" si="64"/>
        <v>0</v>
      </c>
      <c r="K259" s="163">
        <f t="shared" si="64"/>
        <v>0</v>
      </c>
      <c r="L259" s="163">
        <f t="shared" si="64"/>
        <v>0</v>
      </c>
      <c r="M259" s="163">
        <f t="shared" si="64"/>
        <v>0</v>
      </c>
      <c r="N259" s="163">
        <f t="shared" si="64"/>
        <v>0</v>
      </c>
      <c r="O259" s="163">
        <f t="shared" si="64"/>
        <v>0</v>
      </c>
      <c r="P259" s="163">
        <f t="shared" si="64"/>
        <v>0</v>
      </c>
      <c r="Q259" s="163">
        <f t="shared" si="64"/>
        <v>0</v>
      </c>
      <c r="R259" s="163">
        <f t="shared" si="64"/>
        <v>0</v>
      </c>
      <c r="S259" s="163">
        <f t="shared" si="63"/>
        <v>0</v>
      </c>
      <c r="T259" s="163">
        <f t="shared" si="63"/>
        <v>0</v>
      </c>
      <c r="U259" s="163">
        <f t="shared" si="63"/>
        <v>0</v>
      </c>
      <c r="V259" s="163">
        <f t="shared" si="63"/>
        <v>0</v>
      </c>
      <c r="W259" s="163">
        <f t="shared" si="63"/>
        <v>0</v>
      </c>
      <c r="X259" s="163">
        <f t="shared" si="63"/>
        <v>0</v>
      </c>
      <c r="Y259" s="163">
        <f t="shared" si="63"/>
        <v>0</v>
      </c>
      <c r="Z259" s="163">
        <f t="shared" si="63"/>
        <v>0</v>
      </c>
      <c r="AA259" s="163">
        <f t="shared" si="63"/>
        <v>0</v>
      </c>
      <c r="AB259" s="163">
        <f t="shared" si="63"/>
        <v>0</v>
      </c>
      <c r="AC259" s="163">
        <f t="shared" si="63"/>
        <v>0</v>
      </c>
      <c r="AD259" s="163">
        <f t="shared" si="63"/>
        <v>0</v>
      </c>
      <c r="AE259" s="163">
        <f t="shared" si="63"/>
        <v>0</v>
      </c>
      <c r="AF259" s="176">
        <f t="shared" si="63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v>0</v>
      </c>
      <c r="D260" s="163">
        <f t="shared" si="64"/>
        <v>0</v>
      </c>
      <c r="E260" s="163">
        <f t="shared" si="64"/>
        <v>0</v>
      </c>
      <c r="F260" s="163">
        <f t="shared" si="64"/>
        <v>0</v>
      </c>
      <c r="G260" s="163">
        <f t="shared" si="64"/>
        <v>0</v>
      </c>
      <c r="H260" s="163">
        <f t="shared" si="64"/>
        <v>0</v>
      </c>
      <c r="I260" s="163">
        <f t="shared" si="64"/>
        <v>0</v>
      </c>
      <c r="J260" s="163">
        <f t="shared" si="64"/>
        <v>0</v>
      </c>
      <c r="K260" s="163">
        <f t="shared" si="64"/>
        <v>0</v>
      </c>
      <c r="L260" s="163">
        <f t="shared" si="64"/>
        <v>0</v>
      </c>
      <c r="M260" s="163">
        <f t="shared" si="64"/>
        <v>0</v>
      </c>
      <c r="N260" s="163">
        <f t="shared" si="64"/>
        <v>0</v>
      </c>
      <c r="O260" s="163">
        <f t="shared" si="64"/>
        <v>0</v>
      </c>
      <c r="P260" s="163">
        <f t="shared" si="64"/>
        <v>0</v>
      </c>
      <c r="Q260" s="163">
        <f t="shared" si="64"/>
        <v>0</v>
      </c>
      <c r="R260" s="163">
        <f t="shared" si="64"/>
        <v>0</v>
      </c>
      <c r="S260" s="163">
        <f t="shared" si="63"/>
        <v>0</v>
      </c>
      <c r="T260" s="163">
        <f t="shared" si="63"/>
        <v>0</v>
      </c>
      <c r="U260" s="163">
        <f t="shared" si="63"/>
        <v>0</v>
      </c>
      <c r="V260" s="163">
        <f t="shared" si="63"/>
        <v>0</v>
      </c>
      <c r="W260" s="163">
        <f t="shared" si="63"/>
        <v>0</v>
      </c>
      <c r="X260" s="163">
        <f t="shared" si="63"/>
        <v>0</v>
      </c>
      <c r="Y260" s="163">
        <f t="shared" si="63"/>
        <v>0</v>
      </c>
      <c r="Z260" s="163">
        <f t="shared" si="63"/>
        <v>0</v>
      </c>
      <c r="AA260" s="163">
        <f t="shared" si="63"/>
        <v>0</v>
      </c>
      <c r="AB260" s="163">
        <f t="shared" si="63"/>
        <v>0</v>
      </c>
      <c r="AC260" s="163">
        <f t="shared" si="63"/>
        <v>0</v>
      </c>
      <c r="AD260" s="163">
        <f t="shared" si="63"/>
        <v>0</v>
      </c>
      <c r="AE260" s="163">
        <f t="shared" si="63"/>
        <v>0</v>
      </c>
      <c r="AF260" s="176">
        <f t="shared" si="63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v>0</v>
      </c>
      <c r="D261" s="163">
        <f t="shared" si="64"/>
        <v>0</v>
      </c>
      <c r="E261" s="163">
        <f t="shared" si="64"/>
        <v>0</v>
      </c>
      <c r="F261" s="163">
        <f t="shared" si="64"/>
        <v>0</v>
      </c>
      <c r="G261" s="163">
        <f t="shared" si="64"/>
        <v>0</v>
      </c>
      <c r="H261" s="163">
        <f t="shared" si="64"/>
        <v>0</v>
      </c>
      <c r="I261" s="163">
        <f t="shared" si="64"/>
        <v>0</v>
      </c>
      <c r="J261" s="163">
        <f t="shared" si="64"/>
        <v>0</v>
      </c>
      <c r="K261" s="163">
        <f t="shared" si="64"/>
        <v>0</v>
      </c>
      <c r="L261" s="163">
        <f t="shared" si="64"/>
        <v>0</v>
      </c>
      <c r="M261" s="163">
        <f t="shared" si="64"/>
        <v>0</v>
      </c>
      <c r="N261" s="163">
        <f t="shared" si="64"/>
        <v>0</v>
      </c>
      <c r="O261" s="163">
        <f t="shared" si="64"/>
        <v>0</v>
      </c>
      <c r="P261" s="163">
        <f t="shared" si="64"/>
        <v>0</v>
      </c>
      <c r="Q261" s="163">
        <f t="shared" si="64"/>
        <v>0</v>
      </c>
      <c r="R261" s="163">
        <f t="shared" si="64"/>
        <v>0</v>
      </c>
      <c r="S261" s="163">
        <f t="shared" si="63"/>
        <v>0</v>
      </c>
      <c r="T261" s="163">
        <f t="shared" si="63"/>
        <v>0</v>
      </c>
      <c r="U261" s="163">
        <f t="shared" si="63"/>
        <v>0</v>
      </c>
      <c r="V261" s="163">
        <f t="shared" si="63"/>
        <v>0</v>
      </c>
      <c r="W261" s="163">
        <f t="shared" si="63"/>
        <v>0</v>
      </c>
      <c r="X261" s="163">
        <f t="shared" si="63"/>
        <v>0</v>
      </c>
      <c r="Y261" s="163">
        <f t="shared" si="63"/>
        <v>0</v>
      </c>
      <c r="Z261" s="163">
        <f t="shared" si="63"/>
        <v>0</v>
      </c>
      <c r="AA261" s="163">
        <f t="shared" si="63"/>
        <v>0</v>
      </c>
      <c r="AB261" s="163">
        <f t="shared" si="63"/>
        <v>0</v>
      </c>
      <c r="AC261" s="163">
        <f t="shared" si="63"/>
        <v>0</v>
      </c>
      <c r="AD261" s="163">
        <f t="shared" si="63"/>
        <v>0</v>
      </c>
      <c r="AE261" s="163">
        <f t="shared" si="63"/>
        <v>0</v>
      </c>
      <c r="AF261" s="176">
        <f t="shared" si="63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v>0</v>
      </c>
      <c r="D262" s="163">
        <f t="shared" si="64"/>
        <v>0</v>
      </c>
      <c r="E262" s="163">
        <f t="shared" si="64"/>
        <v>0</v>
      </c>
      <c r="F262" s="163">
        <f t="shared" si="64"/>
        <v>0</v>
      </c>
      <c r="G262" s="163">
        <f t="shared" si="64"/>
        <v>0</v>
      </c>
      <c r="H262" s="163">
        <f t="shared" si="64"/>
        <v>0</v>
      </c>
      <c r="I262" s="163">
        <f t="shared" si="64"/>
        <v>0</v>
      </c>
      <c r="J262" s="163">
        <f t="shared" si="64"/>
        <v>0</v>
      </c>
      <c r="K262" s="163">
        <f t="shared" si="64"/>
        <v>0</v>
      </c>
      <c r="L262" s="163">
        <f t="shared" si="64"/>
        <v>0</v>
      </c>
      <c r="M262" s="163">
        <f t="shared" si="64"/>
        <v>0</v>
      </c>
      <c r="N262" s="163">
        <f t="shared" si="64"/>
        <v>0</v>
      </c>
      <c r="O262" s="163">
        <f t="shared" si="64"/>
        <v>0</v>
      </c>
      <c r="P262" s="163">
        <f t="shared" si="64"/>
        <v>0</v>
      </c>
      <c r="Q262" s="163">
        <f t="shared" si="64"/>
        <v>0</v>
      </c>
      <c r="R262" s="163">
        <f t="shared" si="64"/>
        <v>0</v>
      </c>
      <c r="S262" s="163">
        <f t="shared" si="63"/>
        <v>0</v>
      </c>
      <c r="T262" s="163">
        <f t="shared" si="63"/>
        <v>0</v>
      </c>
      <c r="U262" s="163">
        <f t="shared" si="63"/>
        <v>0</v>
      </c>
      <c r="V262" s="163">
        <f t="shared" si="63"/>
        <v>0</v>
      </c>
      <c r="W262" s="163">
        <f t="shared" si="63"/>
        <v>0</v>
      </c>
      <c r="X262" s="163">
        <f t="shared" si="63"/>
        <v>0</v>
      </c>
      <c r="Y262" s="163">
        <f t="shared" si="63"/>
        <v>0</v>
      </c>
      <c r="Z262" s="163">
        <f t="shared" si="63"/>
        <v>0</v>
      </c>
      <c r="AA262" s="163">
        <f t="shared" si="63"/>
        <v>0</v>
      </c>
      <c r="AB262" s="163">
        <f t="shared" si="63"/>
        <v>0</v>
      </c>
      <c r="AC262" s="163">
        <f t="shared" si="63"/>
        <v>0</v>
      </c>
      <c r="AD262" s="163">
        <f t="shared" si="63"/>
        <v>0</v>
      </c>
      <c r="AE262" s="163">
        <f t="shared" si="63"/>
        <v>0</v>
      </c>
      <c r="AF262" s="176">
        <f t="shared" si="63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v>0</v>
      </c>
      <c r="D263" s="163">
        <f t="shared" si="64"/>
        <v>0</v>
      </c>
      <c r="E263" s="163">
        <f t="shared" si="64"/>
        <v>0</v>
      </c>
      <c r="F263" s="163">
        <f t="shared" si="64"/>
        <v>0</v>
      </c>
      <c r="G263" s="163">
        <f t="shared" si="64"/>
        <v>0</v>
      </c>
      <c r="H263" s="163">
        <f t="shared" si="64"/>
        <v>0</v>
      </c>
      <c r="I263" s="163">
        <f t="shared" si="64"/>
        <v>0</v>
      </c>
      <c r="J263" s="163">
        <f t="shared" si="64"/>
        <v>0</v>
      </c>
      <c r="K263" s="163">
        <f t="shared" si="64"/>
        <v>0</v>
      </c>
      <c r="L263" s="163">
        <f t="shared" si="64"/>
        <v>0</v>
      </c>
      <c r="M263" s="163">
        <f t="shared" si="64"/>
        <v>0</v>
      </c>
      <c r="N263" s="163">
        <f t="shared" si="64"/>
        <v>0</v>
      </c>
      <c r="O263" s="163">
        <f t="shared" si="64"/>
        <v>0</v>
      </c>
      <c r="P263" s="163">
        <f t="shared" si="64"/>
        <v>0</v>
      </c>
      <c r="Q263" s="163">
        <f t="shared" si="64"/>
        <v>0</v>
      </c>
      <c r="R263" s="163">
        <f t="shared" si="64"/>
        <v>0</v>
      </c>
      <c r="S263" s="163">
        <f t="shared" si="63"/>
        <v>0</v>
      </c>
      <c r="T263" s="163">
        <f t="shared" si="63"/>
        <v>0</v>
      </c>
      <c r="U263" s="163">
        <f t="shared" si="63"/>
        <v>0</v>
      </c>
      <c r="V263" s="163">
        <f t="shared" si="63"/>
        <v>0</v>
      </c>
      <c r="W263" s="163">
        <f t="shared" si="63"/>
        <v>0</v>
      </c>
      <c r="X263" s="163">
        <f t="shared" si="63"/>
        <v>0</v>
      </c>
      <c r="Y263" s="163">
        <f t="shared" si="63"/>
        <v>0</v>
      </c>
      <c r="Z263" s="163">
        <f t="shared" si="63"/>
        <v>0</v>
      </c>
      <c r="AA263" s="163">
        <f t="shared" si="63"/>
        <v>0</v>
      </c>
      <c r="AB263" s="163">
        <f t="shared" si="63"/>
        <v>0</v>
      </c>
      <c r="AC263" s="163">
        <f t="shared" si="63"/>
        <v>0</v>
      </c>
      <c r="AD263" s="163">
        <f t="shared" si="63"/>
        <v>0</v>
      </c>
      <c r="AE263" s="163">
        <f t="shared" si="63"/>
        <v>0</v>
      </c>
      <c r="AF263" s="176">
        <f t="shared" si="63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v>0</v>
      </c>
      <c r="D264" s="163">
        <f t="shared" si="64"/>
        <v>0</v>
      </c>
      <c r="E264" s="163">
        <f t="shared" si="64"/>
        <v>0</v>
      </c>
      <c r="F264" s="163">
        <f t="shared" si="64"/>
        <v>0</v>
      </c>
      <c r="G264" s="163">
        <f t="shared" si="64"/>
        <v>0</v>
      </c>
      <c r="H264" s="163">
        <f t="shared" si="64"/>
        <v>0</v>
      </c>
      <c r="I264" s="163">
        <f t="shared" si="64"/>
        <v>0</v>
      </c>
      <c r="J264" s="163">
        <f t="shared" si="64"/>
        <v>0</v>
      </c>
      <c r="K264" s="163">
        <f t="shared" si="64"/>
        <v>0</v>
      </c>
      <c r="L264" s="163">
        <f t="shared" si="64"/>
        <v>0</v>
      </c>
      <c r="M264" s="163">
        <f t="shared" si="64"/>
        <v>0</v>
      </c>
      <c r="N264" s="163">
        <f t="shared" si="64"/>
        <v>0</v>
      </c>
      <c r="O264" s="163">
        <f t="shared" si="64"/>
        <v>0</v>
      </c>
      <c r="P264" s="163">
        <f t="shared" si="64"/>
        <v>0</v>
      </c>
      <c r="Q264" s="163">
        <f t="shared" si="64"/>
        <v>0</v>
      </c>
      <c r="R264" s="163">
        <f t="shared" si="64"/>
        <v>0</v>
      </c>
      <c r="S264" s="163">
        <f t="shared" ref="S264:AF273" si="65">R264</f>
        <v>0</v>
      </c>
      <c r="T264" s="163">
        <f t="shared" si="65"/>
        <v>0</v>
      </c>
      <c r="U264" s="163">
        <f t="shared" si="65"/>
        <v>0</v>
      </c>
      <c r="V264" s="163">
        <f t="shared" si="65"/>
        <v>0</v>
      </c>
      <c r="W264" s="163">
        <f t="shared" si="65"/>
        <v>0</v>
      </c>
      <c r="X264" s="163">
        <f t="shared" si="65"/>
        <v>0</v>
      </c>
      <c r="Y264" s="163">
        <f t="shared" si="65"/>
        <v>0</v>
      </c>
      <c r="Z264" s="163">
        <f t="shared" si="65"/>
        <v>0</v>
      </c>
      <c r="AA264" s="163">
        <f t="shared" si="65"/>
        <v>0</v>
      </c>
      <c r="AB264" s="163">
        <f t="shared" si="65"/>
        <v>0</v>
      </c>
      <c r="AC264" s="163">
        <f t="shared" si="65"/>
        <v>0</v>
      </c>
      <c r="AD264" s="163">
        <f t="shared" si="65"/>
        <v>0</v>
      </c>
      <c r="AE264" s="163">
        <f t="shared" si="65"/>
        <v>0</v>
      </c>
      <c r="AF264" s="176">
        <f t="shared" si="65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v>0</v>
      </c>
      <c r="D265" s="163">
        <f t="shared" ref="D265:R273" si="66">C265</f>
        <v>0</v>
      </c>
      <c r="E265" s="163">
        <f t="shared" si="66"/>
        <v>0</v>
      </c>
      <c r="F265" s="163">
        <f t="shared" si="66"/>
        <v>0</v>
      </c>
      <c r="G265" s="163">
        <f t="shared" si="66"/>
        <v>0</v>
      </c>
      <c r="H265" s="163">
        <f t="shared" si="66"/>
        <v>0</v>
      </c>
      <c r="I265" s="163">
        <f t="shared" si="66"/>
        <v>0</v>
      </c>
      <c r="J265" s="163">
        <f t="shared" si="66"/>
        <v>0</v>
      </c>
      <c r="K265" s="163">
        <f t="shared" si="66"/>
        <v>0</v>
      </c>
      <c r="L265" s="163">
        <f t="shared" si="66"/>
        <v>0</v>
      </c>
      <c r="M265" s="163">
        <f t="shared" si="66"/>
        <v>0</v>
      </c>
      <c r="N265" s="163">
        <f t="shared" si="66"/>
        <v>0</v>
      </c>
      <c r="O265" s="163">
        <f t="shared" si="66"/>
        <v>0</v>
      </c>
      <c r="P265" s="163">
        <f t="shared" si="66"/>
        <v>0</v>
      </c>
      <c r="Q265" s="163">
        <f t="shared" si="66"/>
        <v>0</v>
      </c>
      <c r="R265" s="163">
        <f t="shared" si="66"/>
        <v>0</v>
      </c>
      <c r="S265" s="163">
        <f t="shared" si="65"/>
        <v>0</v>
      </c>
      <c r="T265" s="163">
        <f t="shared" si="65"/>
        <v>0</v>
      </c>
      <c r="U265" s="163">
        <f t="shared" si="65"/>
        <v>0</v>
      </c>
      <c r="V265" s="163">
        <f t="shared" si="65"/>
        <v>0</v>
      </c>
      <c r="W265" s="163">
        <f t="shared" si="65"/>
        <v>0</v>
      </c>
      <c r="X265" s="163">
        <f t="shared" si="65"/>
        <v>0</v>
      </c>
      <c r="Y265" s="163">
        <f t="shared" si="65"/>
        <v>0</v>
      </c>
      <c r="Z265" s="163">
        <f t="shared" si="65"/>
        <v>0</v>
      </c>
      <c r="AA265" s="163">
        <f t="shared" si="65"/>
        <v>0</v>
      </c>
      <c r="AB265" s="163">
        <f t="shared" si="65"/>
        <v>0</v>
      </c>
      <c r="AC265" s="163">
        <f t="shared" si="65"/>
        <v>0</v>
      </c>
      <c r="AD265" s="163">
        <f t="shared" si="65"/>
        <v>0</v>
      </c>
      <c r="AE265" s="163">
        <f t="shared" si="65"/>
        <v>0</v>
      </c>
      <c r="AF265" s="176">
        <f t="shared" si="65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v>0</v>
      </c>
      <c r="D266" s="163">
        <f t="shared" si="66"/>
        <v>0</v>
      </c>
      <c r="E266" s="163">
        <f t="shared" si="66"/>
        <v>0</v>
      </c>
      <c r="F266" s="163">
        <f t="shared" si="66"/>
        <v>0</v>
      </c>
      <c r="G266" s="163">
        <f t="shared" si="66"/>
        <v>0</v>
      </c>
      <c r="H266" s="163">
        <f t="shared" si="66"/>
        <v>0</v>
      </c>
      <c r="I266" s="163">
        <f t="shared" si="66"/>
        <v>0</v>
      </c>
      <c r="J266" s="163">
        <f t="shared" si="66"/>
        <v>0</v>
      </c>
      <c r="K266" s="163">
        <f t="shared" si="66"/>
        <v>0</v>
      </c>
      <c r="L266" s="163">
        <f t="shared" si="66"/>
        <v>0</v>
      </c>
      <c r="M266" s="163">
        <f t="shared" si="66"/>
        <v>0</v>
      </c>
      <c r="N266" s="163">
        <f t="shared" si="66"/>
        <v>0</v>
      </c>
      <c r="O266" s="163">
        <f t="shared" si="66"/>
        <v>0</v>
      </c>
      <c r="P266" s="163">
        <f t="shared" si="66"/>
        <v>0</v>
      </c>
      <c r="Q266" s="163">
        <f t="shared" si="66"/>
        <v>0</v>
      </c>
      <c r="R266" s="163">
        <f t="shared" si="66"/>
        <v>0</v>
      </c>
      <c r="S266" s="163">
        <f t="shared" si="65"/>
        <v>0</v>
      </c>
      <c r="T266" s="163">
        <f t="shared" si="65"/>
        <v>0</v>
      </c>
      <c r="U266" s="163">
        <f t="shared" si="65"/>
        <v>0</v>
      </c>
      <c r="V266" s="163">
        <f t="shared" si="65"/>
        <v>0</v>
      </c>
      <c r="W266" s="163">
        <f t="shared" si="65"/>
        <v>0</v>
      </c>
      <c r="X266" s="163">
        <f t="shared" si="65"/>
        <v>0</v>
      </c>
      <c r="Y266" s="163">
        <f t="shared" si="65"/>
        <v>0</v>
      </c>
      <c r="Z266" s="163">
        <f t="shared" si="65"/>
        <v>0</v>
      </c>
      <c r="AA266" s="163">
        <f t="shared" si="65"/>
        <v>0</v>
      </c>
      <c r="AB266" s="163">
        <f t="shared" si="65"/>
        <v>0</v>
      </c>
      <c r="AC266" s="163">
        <f t="shared" si="65"/>
        <v>0</v>
      </c>
      <c r="AD266" s="163">
        <f t="shared" si="65"/>
        <v>0</v>
      </c>
      <c r="AE266" s="163">
        <f t="shared" si="65"/>
        <v>0</v>
      </c>
      <c r="AF266" s="176">
        <f t="shared" si="65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v>0</v>
      </c>
      <c r="D267" s="163">
        <f t="shared" si="66"/>
        <v>0</v>
      </c>
      <c r="E267" s="163">
        <f t="shared" si="66"/>
        <v>0</v>
      </c>
      <c r="F267" s="163">
        <f t="shared" si="66"/>
        <v>0</v>
      </c>
      <c r="G267" s="163">
        <f t="shared" si="66"/>
        <v>0</v>
      </c>
      <c r="H267" s="163">
        <f t="shared" si="66"/>
        <v>0</v>
      </c>
      <c r="I267" s="163">
        <f t="shared" si="66"/>
        <v>0</v>
      </c>
      <c r="J267" s="163">
        <f t="shared" si="66"/>
        <v>0</v>
      </c>
      <c r="K267" s="163">
        <f t="shared" si="66"/>
        <v>0</v>
      </c>
      <c r="L267" s="163">
        <f t="shared" si="66"/>
        <v>0</v>
      </c>
      <c r="M267" s="163">
        <f t="shared" si="66"/>
        <v>0</v>
      </c>
      <c r="N267" s="163">
        <f t="shared" si="66"/>
        <v>0</v>
      </c>
      <c r="O267" s="163">
        <f t="shared" si="66"/>
        <v>0</v>
      </c>
      <c r="P267" s="163">
        <f t="shared" si="66"/>
        <v>0</v>
      </c>
      <c r="Q267" s="163">
        <f t="shared" si="66"/>
        <v>0</v>
      </c>
      <c r="R267" s="163">
        <f t="shared" si="66"/>
        <v>0</v>
      </c>
      <c r="S267" s="163">
        <f t="shared" si="65"/>
        <v>0</v>
      </c>
      <c r="T267" s="163">
        <f t="shared" si="65"/>
        <v>0</v>
      </c>
      <c r="U267" s="163">
        <f t="shared" si="65"/>
        <v>0</v>
      </c>
      <c r="V267" s="163">
        <f t="shared" si="65"/>
        <v>0</v>
      </c>
      <c r="W267" s="163">
        <f t="shared" si="65"/>
        <v>0</v>
      </c>
      <c r="X267" s="163">
        <f t="shared" si="65"/>
        <v>0</v>
      </c>
      <c r="Y267" s="163">
        <f t="shared" si="65"/>
        <v>0</v>
      </c>
      <c r="Z267" s="163">
        <f t="shared" si="65"/>
        <v>0</v>
      </c>
      <c r="AA267" s="163">
        <f t="shared" si="65"/>
        <v>0</v>
      </c>
      <c r="AB267" s="163">
        <f t="shared" si="65"/>
        <v>0</v>
      </c>
      <c r="AC267" s="163">
        <f t="shared" si="65"/>
        <v>0</v>
      </c>
      <c r="AD267" s="163">
        <f t="shared" si="65"/>
        <v>0</v>
      </c>
      <c r="AE267" s="163">
        <f t="shared" si="65"/>
        <v>0</v>
      </c>
      <c r="AF267" s="176">
        <f t="shared" si="65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v>0</v>
      </c>
      <c r="D268" s="163">
        <f t="shared" si="66"/>
        <v>0</v>
      </c>
      <c r="E268" s="163">
        <f t="shared" si="66"/>
        <v>0</v>
      </c>
      <c r="F268" s="163">
        <f t="shared" si="66"/>
        <v>0</v>
      </c>
      <c r="G268" s="163">
        <f t="shared" si="66"/>
        <v>0</v>
      </c>
      <c r="H268" s="163">
        <f t="shared" si="66"/>
        <v>0</v>
      </c>
      <c r="I268" s="163">
        <f t="shared" si="66"/>
        <v>0</v>
      </c>
      <c r="J268" s="163">
        <f t="shared" si="66"/>
        <v>0</v>
      </c>
      <c r="K268" s="163">
        <f t="shared" si="66"/>
        <v>0</v>
      </c>
      <c r="L268" s="163">
        <f t="shared" si="66"/>
        <v>0</v>
      </c>
      <c r="M268" s="163">
        <f t="shared" si="66"/>
        <v>0</v>
      </c>
      <c r="N268" s="163">
        <f t="shared" si="66"/>
        <v>0</v>
      </c>
      <c r="O268" s="163">
        <f t="shared" si="66"/>
        <v>0</v>
      </c>
      <c r="P268" s="163">
        <f t="shared" si="66"/>
        <v>0</v>
      </c>
      <c r="Q268" s="163">
        <f t="shared" si="66"/>
        <v>0</v>
      </c>
      <c r="R268" s="163">
        <f t="shared" si="66"/>
        <v>0</v>
      </c>
      <c r="S268" s="163">
        <f t="shared" si="65"/>
        <v>0</v>
      </c>
      <c r="T268" s="163">
        <f t="shared" si="65"/>
        <v>0</v>
      </c>
      <c r="U268" s="163">
        <f t="shared" si="65"/>
        <v>0</v>
      </c>
      <c r="V268" s="163">
        <f t="shared" si="65"/>
        <v>0</v>
      </c>
      <c r="W268" s="163">
        <f t="shared" si="65"/>
        <v>0</v>
      </c>
      <c r="X268" s="163">
        <f t="shared" si="65"/>
        <v>0</v>
      </c>
      <c r="Y268" s="163">
        <f t="shared" si="65"/>
        <v>0</v>
      </c>
      <c r="Z268" s="163">
        <f t="shared" si="65"/>
        <v>0</v>
      </c>
      <c r="AA268" s="163">
        <f t="shared" si="65"/>
        <v>0</v>
      </c>
      <c r="AB268" s="163">
        <f t="shared" si="65"/>
        <v>0</v>
      </c>
      <c r="AC268" s="163">
        <f t="shared" si="65"/>
        <v>0</v>
      </c>
      <c r="AD268" s="163">
        <f t="shared" si="65"/>
        <v>0</v>
      </c>
      <c r="AE268" s="163">
        <f t="shared" si="65"/>
        <v>0</v>
      </c>
      <c r="AF268" s="176">
        <f t="shared" si="65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v>0</v>
      </c>
      <c r="D269" s="163">
        <f t="shared" si="66"/>
        <v>0</v>
      </c>
      <c r="E269" s="163">
        <f t="shared" si="66"/>
        <v>0</v>
      </c>
      <c r="F269" s="163">
        <f t="shared" si="66"/>
        <v>0</v>
      </c>
      <c r="G269" s="163">
        <f t="shared" si="66"/>
        <v>0</v>
      </c>
      <c r="H269" s="163">
        <f t="shared" si="66"/>
        <v>0</v>
      </c>
      <c r="I269" s="163">
        <f t="shared" si="66"/>
        <v>0</v>
      </c>
      <c r="J269" s="163">
        <f t="shared" si="66"/>
        <v>0</v>
      </c>
      <c r="K269" s="163">
        <f t="shared" si="66"/>
        <v>0</v>
      </c>
      <c r="L269" s="163">
        <f t="shared" si="66"/>
        <v>0</v>
      </c>
      <c r="M269" s="163">
        <f t="shared" si="66"/>
        <v>0</v>
      </c>
      <c r="N269" s="163">
        <f t="shared" si="66"/>
        <v>0</v>
      </c>
      <c r="O269" s="163">
        <f t="shared" si="66"/>
        <v>0</v>
      </c>
      <c r="P269" s="163">
        <f t="shared" si="66"/>
        <v>0</v>
      </c>
      <c r="Q269" s="163">
        <f t="shared" si="66"/>
        <v>0</v>
      </c>
      <c r="R269" s="163">
        <f t="shared" si="66"/>
        <v>0</v>
      </c>
      <c r="S269" s="163">
        <f t="shared" si="65"/>
        <v>0</v>
      </c>
      <c r="T269" s="163">
        <f t="shared" si="65"/>
        <v>0</v>
      </c>
      <c r="U269" s="163">
        <f t="shared" si="65"/>
        <v>0</v>
      </c>
      <c r="V269" s="163">
        <f t="shared" si="65"/>
        <v>0</v>
      </c>
      <c r="W269" s="163">
        <f t="shared" si="65"/>
        <v>0</v>
      </c>
      <c r="X269" s="163">
        <f t="shared" si="65"/>
        <v>0</v>
      </c>
      <c r="Y269" s="163">
        <f t="shared" si="65"/>
        <v>0</v>
      </c>
      <c r="Z269" s="163">
        <f t="shared" si="65"/>
        <v>0</v>
      </c>
      <c r="AA269" s="163">
        <f t="shared" si="65"/>
        <v>0</v>
      </c>
      <c r="AB269" s="163">
        <f t="shared" si="65"/>
        <v>0</v>
      </c>
      <c r="AC269" s="163">
        <f t="shared" si="65"/>
        <v>0</v>
      </c>
      <c r="AD269" s="163">
        <f t="shared" si="65"/>
        <v>0</v>
      </c>
      <c r="AE269" s="163">
        <f t="shared" si="65"/>
        <v>0</v>
      </c>
      <c r="AF269" s="176">
        <f t="shared" si="65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v>0</v>
      </c>
      <c r="D270" s="163">
        <f t="shared" si="66"/>
        <v>0</v>
      </c>
      <c r="E270" s="163">
        <f t="shared" si="66"/>
        <v>0</v>
      </c>
      <c r="F270" s="163">
        <f t="shared" si="66"/>
        <v>0</v>
      </c>
      <c r="G270" s="163">
        <f t="shared" si="66"/>
        <v>0</v>
      </c>
      <c r="H270" s="163">
        <f t="shared" si="66"/>
        <v>0</v>
      </c>
      <c r="I270" s="163">
        <f t="shared" si="66"/>
        <v>0</v>
      </c>
      <c r="J270" s="163">
        <f t="shared" si="66"/>
        <v>0</v>
      </c>
      <c r="K270" s="163">
        <f t="shared" si="66"/>
        <v>0</v>
      </c>
      <c r="L270" s="163">
        <f t="shared" si="66"/>
        <v>0</v>
      </c>
      <c r="M270" s="163">
        <f t="shared" si="66"/>
        <v>0</v>
      </c>
      <c r="N270" s="163">
        <f t="shared" si="66"/>
        <v>0</v>
      </c>
      <c r="O270" s="163">
        <f t="shared" si="66"/>
        <v>0</v>
      </c>
      <c r="P270" s="163">
        <f t="shared" si="66"/>
        <v>0</v>
      </c>
      <c r="Q270" s="163">
        <f t="shared" si="66"/>
        <v>0</v>
      </c>
      <c r="R270" s="163">
        <f t="shared" si="66"/>
        <v>0</v>
      </c>
      <c r="S270" s="163">
        <f t="shared" si="65"/>
        <v>0</v>
      </c>
      <c r="T270" s="163">
        <f t="shared" si="65"/>
        <v>0</v>
      </c>
      <c r="U270" s="163">
        <f t="shared" si="65"/>
        <v>0</v>
      </c>
      <c r="V270" s="163">
        <f t="shared" si="65"/>
        <v>0</v>
      </c>
      <c r="W270" s="163">
        <f t="shared" si="65"/>
        <v>0</v>
      </c>
      <c r="X270" s="163">
        <f t="shared" si="65"/>
        <v>0</v>
      </c>
      <c r="Y270" s="163">
        <f t="shared" si="65"/>
        <v>0</v>
      </c>
      <c r="Z270" s="163">
        <f t="shared" si="65"/>
        <v>0</v>
      </c>
      <c r="AA270" s="163">
        <f t="shared" si="65"/>
        <v>0</v>
      </c>
      <c r="AB270" s="163">
        <f t="shared" si="65"/>
        <v>0</v>
      </c>
      <c r="AC270" s="163">
        <f t="shared" si="65"/>
        <v>0</v>
      </c>
      <c r="AD270" s="163">
        <f t="shared" si="65"/>
        <v>0</v>
      </c>
      <c r="AE270" s="163">
        <f t="shared" si="65"/>
        <v>0</v>
      </c>
      <c r="AF270" s="176">
        <f t="shared" si="65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v>0</v>
      </c>
      <c r="D271" s="163">
        <f t="shared" si="66"/>
        <v>0</v>
      </c>
      <c r="E271" s="163">
        <f t="shared" si="66"/>
        <v>0</v>
      </c>
      <c r="F271" s="163">
        <f t="shared" si="66"/>
        <v>0</v>
      </c>
      <c r="G271" s="163">
        <f t="shared" si="66"/>
        <v>0</v>
      </c>
      <c r="H271" s="163">
        <f t="shared" si="66"/>
        <v>0</v>
      </c>
      <c r="I271" s="163">
        <f t="shared" si="66"/>
        <v>0</v>
      </c>
      <c r="J271" s="163">
        <f t="shared" si="66"/>
        <v>0</v>
      </c>
      <c r="K271" s="163">
        <f t="shared" si="66"/>
        <v>0</v>
      </c>
      <c r="L271" s="163">
        <f t="shared" si="66"/>
        <v>0</v>
      </c>
      <c r="M271" s="163">
        <f t="shared" si="66"/>
        <v>0</v>
      </c>
      <c r="N271" s="163">
        <f t="shared" si="66"/>
        <v>0</v>
      </c>
      <c r="O271" s="163">
        <f t="shared" si="66"/>
        <v>0</v>
      </c>
      <c r="P271" s="163">
        <f t="shared" si="66"/>
        <v>0</v>
      </c>
      <c r="Q271" s="163">
        <f t="shared" si="66"/>
        <v>0</v>
      </c>
      <c r="R271" s="163">
        <f t="shared" si="66"/>
        <v>0</v>
      </c>
      <c r="S271" s="163">
        <f t="shared" si="65"/>
        <v>0</v>
      </c>
      <c r="T271" s="163">
        <f t="shared" si="65"/>
        <v>0</v>
      </c>
      <c r="U271" s="163">
        <f t="shared" si="65"/>
        <v>0</v>
      </c>
      <c r="V271" s="163">
        <f t="shared" si="65"/>
        <v>0</v>
      </c>
      <c r="W271" s="163">
        <f t="shared" si="65"/>
        <v>0</v>
      </c>
      <c r="X271" s="163">
        <f t="shared" si="65"/>
        <v>0</v>
      </c>
      <c r="Y271" s="163">
        <f t="shared" si="65"/>
        <v>0</v>
      </c>
      <c r="Z271" s="163">
        <f t="shared" si="65"/>
        <v>0</v>
      </c>
      <c r="AA271" s="163">
        <f t="shared" si="65"/>
        <v>0</v>
      </c>
      <c r="AB271" s="163">
        <f t="shared" si="65"/>
        <v>0</v>
      </c>
      <c r="AC271" s="163">
        <f t="shared" si="65"/>
        <v>0</v>
      </c>
      <c r="AD271" s="163">
        <f t="shared" si="65"/>
        <v>0</v>
      </c>
      <c r="AE271" s="163">
        <f t="shared" si="65"/>
        <v>0</v>
      </c>
      <c r="AF271" s="176">
        <f t="shared" si="65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v>0</v>
      </c>
      <c r="D272" s="163">
        <f t="shared" si="66"/>
        <v>0</v>
      </c>
      <c r="E272" s="163">
        <f t="shared" si="66"/>
        <v>0</v>
      </c>
      <c r="F272" s="163">
        <f t="shared" si="66"/>
        <v>0</v>
      </c>
      <c r="G272" s="163">
        <f t="shared" si="66"/>
        <v>0</v>
      </c>
      <c r="H272" s="163">
        <f t="shared" si="66"/>
        <v>0</v>
      </c>
      <c r="I272" s="163">
        <f t="shared" si="66"/>
        <v>0</v>
      </c>
      <c r="J272" s="163">
        <f t="shared" si="66"/>
        <v>0</v>
      </c>
      <c r="K272" s="163">
        <f t="shared" si="66"/>
        <v>0</v>
      </c>
      <c r="L272" s="163">
        <f t="shared" si="66"/>
        <v>0</v>
      </c>
      <c r="M272" s="163">
        <f t="shared" si="66"/>
        <v>0</v>
      </c>
      <c r="N272" s="163">
        <f t="shared" si="66"/>
        <v>0</v>
      </c>
      <c r="O272" s="163">
        <f t="shared" si="66"/>
        <v>0</v>
      </c>
      <c r="P272" s="163">
        <f t="shared" si="66"/>
        <v>0</v>
      </c>
      <c r="Q272" s="163">
        <f t="shared" si="66"/>
        <v>0</v>
      </c>
      <c r="R272" s="163">
        <f t="shared" si="66"/>
        <v>0</v>
      </c>
      <c r="S272" s="163">
        <f t="shared" si="65"/>
        <v>0</v>
      </c>
      <c r="T272" s="163">
        <f t="shared" si="65"/>
        <v>0</v>
      </c>
      <c r="U272" s="163">
        <f t="shared" si="65"/>
        <v>0</v>
      </c>
      <c r="V272" s="163">
        <f t="shared" si="65"/>
        <v>0</v>
      </c>
      <c r="W272" s="163">
        <f t="shared" si="65"/>
        <v>0</v>
      </c>
      <c r="X272" s="163">
        <f t="shared" si="65"/>
        <v>0</v>
      </c>
      <c r="Y272" s="163">
        <f t="shared" si="65"/>
        <v>0</v>
      </c>
      <c r="Z272" s="163">
        <f t="shared" si="65"/>
        <v>0</v>
      </c>
      <c r="AA272" s="163">
        <f t="shared" si="65"/>
        <v>0</v>
      </c>
      <c r="AB272" s="163">
        <f t="shared" si="65"/>
        <v>0</v>
      </c>
      <c r="AC272" s="163">
        <f t="shared" si="65"/>
        <v>0</v>
      </c>
      <c r="AD272" s="163">
        <f t="shared" si="65"/>
        <v>0</v>
      </c>
      <c r="AE272" s="163">
        <f t="shared" si="65"/>
        <v>0</v>
      </c>
      <c r="AF272" s="176">
        <f t="shared" si="65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v>0</v>
      </c>
      <c r="D273" s="179">
        <f t="shared" si="66"/>
        <v>0</v>
      </c>
      <c r="E273" s="179">
        <f t="shared" si="66"/>
        <v>0</v>
      </c>
      <c r="F273" s="179">
        <f t="shared" si="66"/>
        <v>0</v>
      </c>
      <c r="G273" s="179">
        <f t="shared" si="66"/>
        <v>0</v>
      </c>
      <c r="H273" s="179">
        <f t="shared" si="66"/>
        <v>0</v>
      </c>
      <c r="I273" s="179">
        <f t="shared" si="66"/>
        <v>0</v>
      </c>
      <c r="J273" s="179">
        <f t="shared" si="66"/>
        <v>0</v>
      </c>
      <c r="K273" s="179">
        <f t="shared" si="66"/>
        <v>0</v>
      </c>
      <c r="L273" s="179">
        <f t="shared" si="66"/>
        <v>0</v>
      </c>
      <c r="M273" s="179">
        <f t="shared" si="66"/>
        <v>0</v>
      </c>
      <c r="N273" s="179">
        <f t="shared" si="66"/>
        <v>0</v>
      </c>
      <c r="O273" s="179">
        <f t="shared" si="66"/>
        <v>0</v>
      </c>
      <c r="P273" s="179">
        <f t="shared" si="66"/>
        <v>0</v>
      </c>
      <c r="Q273" s="179">
        <f t="shared" si="66"/>
        <v>0</v>
      </c>
      <c r="R273" s="179">
        <f t="shared" si="66"/>
        <v>0</v>
      </c>
      <c r="S273" s="179">
        <f t="shared" si="65"/>
        <v>0</v>
      </c>
      <c r="T273" s="179">
        <f t="shared" si="65"/>
        <v>0</v>
      </c>
      <c r="U273" s="179">
        <f t="shared" si="65"/>
        <v>0</v>
      </c>
      <c r="V273" s="179">
        <f t="shared" si="65"/>
        <v>0</v>
      </c>
      <c r="W273" s="179">
        <f t="shared" si="65"/>
        <v>0</v>
      </c>
      <c r="X273" s="179">
        <f t="shared" si="65"/>
        <v>0</v>
      </c>
      <c r="Y273" s="179">
        <f t="shared" si="65"/>
        <v>0</v>
      </c>
      <c r="Z273" s="179">
        <f t="shared" si="65"/>
        <v>0</v>
      </c>
      <c r="AA273" s="179">
        <f t="shared" si="65"/>
        <v>0</v>
      </c>
      <c r="AB273" s="179">
        <f t="shared" si="65"/>
        <v>0</v>
      </c>
      <c r="AC273" s="179">
        <f t="shared" si="65"/>
        <v>0</v>
      </c>
      <c r="AD273" s="179">
        <f t="shared" si="65"/>
        <v>0</v>
      </c>
      <c r="AE273" s="179">
        <f t="shared" si="65"/>
        <v>0</v>
      </c>
      <c r="AF273" s="180">
        <f t="shared" si="65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67">SUM(B169:B273)</f>
        <v>0</v>
      </c>
      <c r="C274" s="182">
        <f>SUM(C169:C273)</f>
        <v>0</v>
      </c>
      <c r="D274" s="182">
        <f t="shared" si="67"/>
        <v>0</v>
      </c>
      <c r="E274" s="182">
        <f t="shared" si="67"/>
        <v>0</v>
      </c>
      <c r="F274" s="182">
        <f t="shared" si="67"/>
        <v>0</v>
      </c>
      <c r="G274" s="182">
        <f t="shared" si="67"/>
        <v>0</v>
      </c>
      <c r="H274" s="182">
        <f t="shared" si="67"/>
        <v>0</v>
      </c>
      <c r="I274" s="182">
        <f t="shared" si="67"/>
        <v>0</v>
      </c>
      <c r="J274" s="182">
        <f t="shared" si="67"/>
        <v>0</v>
      </c>
      <c r="K274" s="182">
        <f t="shared" si="67"/>
        <v>0</v>
      </c>
      <c r="L274" s="182">
        <f t="shared" si="67"/>
        <v>0</v>
      </c>
      <c r="M274" s="182">
        <f t="shared" si="67"/>
        <v>0</v>
      </c>
      <c r="N274" s="182">
        <f t="shared" si="67"/>
        <v>0</v>
      </c>
      <c r="O274" s="182">
        <f t="shared" si="67"/>
        <v>0</v>
      </c>
      <c r="P274" s="182">
        <f t="shared" si="67"/>
        <v>0</v>
      </c>
      <c r="Q274" s="182">
        <f t="shared" si="67"/>
        <v>0</v>
      </c>
      <c r="R274" s="182">
        <f t="shared" si="67"/>
        <v>0</v>
      </c>
      <c r="S274" s="182">
        <f t="shared" si="67"/>
        <v>0</v>
      </c>
      <c r="T274" s="182">
        <f t="shared" si="67"/>
        <v>0</v>
      </c>
      <c r="U274" s="182">
        <f t="shared" si="67"/>
        <v>0</v>
      </c>
      <c r="V274" s="182">
        <f t="shared" si="67"/>
        <v>0</v>
      </c>
      <c r="W274" s="182">
        <f t="shared" si="67"/>
        <v>0</v>
      </c>
      <c r="X274" s="182">
        <f t="shared" si="67"/>
        <v>0</v>
      </c>
      <c r="Y274" s="182">
        <f t="shared" si="67"/>
        <v>0</v>
      </c>
      <c r="Z274" s="182">
        <f t="shared" si="67"/>
        <v>0</v>
      </c>
      <c r="AA274" s="182">
        <f t="shared" si="67"/>
        <v>0</v>
      </c>
      <c r="AB274" s="182">
        <f>SUM(AB169:AB273)</f>
        <v>0</v>
      </c>
      <c r="AC274" s="182">
        <f t="shared" si="67"/>
        <v>0</v>
      </c>
      <c r="AD274" s="182">
        <f t="shared" si="67"/>
        <v>0</v>
      </c>
      <c r="AE274" s="182">
        <f t="shared" si="67"/>
        <v>0</v>
      </c>
      <c r="AF274" s="183">
        <f t="shared" si="67"/>
        <v>0</v>
      </c>
      <c r="AG274" s="184">
        <f t="shared" si="67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989" priority="20">
      <formula>$AH11=0</formula>
    </cfRule>
  </conditionalFormatting>
  <conditionalFormatting sqref="A101:A102">
    <cfRule type="expression" dxfId="2988" priority="188">
      <formula>$AH106=0</formula>
    </cfRule>
  </conditionalFormatting>
  <conditionalFormatting sqref="A103:A107">
    <cfRule type="expression" dxfId="2987" priority="136">
      <formula>$AH102=0</formula>
    </cfRule>
  </conditionalFormatting>
  <conditionalFormatting sqref="A160:A167">
    <cfRule type="expression" dxfId="2986" priority="189">
      <formula>$AH267=0</formula>
    </cfRule>
  </conditionalFormatting>
  <conditionalFormatting sqref="A168:A275">
    <cfRule type="expression" dxfId="2985" priority="59">
      <formula>$AH168=0</formula>
    </cfRule>
  </conditionalFormatting>
  <conditionalFormatting sqref="B8">
    <cfRule type="expression" dxfId="2984" priority="184">
      <formula>AND(C$9&gt;=14/24,C$9&lt;20/24)</formula>
    </cfRule>
    <cfRule type="expression" dxfId="2983" priority="185">
      <formula>AND(C$9&gt;=8/24,C$9&lt;14/24)</formula>
    </cfRule>
    <cfRule type="expression" dxfId="2982" priority="186">
      <formula>C$9&lt;8/24</formula>
    </cfRule>
    <cfRule type="expression" dxfId="2981" priority="187">
      <formula>C$9&gt;=20/24</formula>
    </cfRule>
  </conditionalFormatting>
  <conditionalFormatting sqref="B9:AF10 B76:F90 B72:F72 B113:F115 B108:F108 B117:F124 B93:F96 G79:G90 C149:F150 H84:K90 D152:AF159 G76:AF77 K85:AF90 G93:AF115 G117:AF134 G137:AF151">
    <cfRule type="expression" dxfId="2980" priority="101">
      <formula>B$9&gt;=20/24</formula>
    </cfRule>
  </conditionalFormatting>
  <conditionalFormatting sqref="B9:AF10 B72:F72 B76:F90 B113:F115 B108:F108 B117:F124 B93:F96 G79:G90 C149:F150 H84:K90 D152:AF159 G76:AF77 K85:AF90 G93:AF115 G117:AF134 G137:AF151">
    <cfRule type="expression" dxfId="2979" priority="102">
      <formula>AND(B$9&gt;=14/24,B$9&lt;20/24)</formula>
    </cfRule>
    <cfRule type="expression" dxfId="2978" priority="103">
      <formula>AND(B$9&gt;=8/24,B$9&lt;14/24)</formula>
    </cfRule>
    <cfRule type="expression" dxfId="2977" priority="104">
      <formula>B$9&lt;8/24</formula>
    </cfRule>
  </conditionalFormatting>
  <conditionalFormatting sqref="B29:AF53">
    <cfRule type="expression" dxfId="2976" priority="44">
      <formula>B29&gt;$AG29*1</formula>
    </cfRule>
    <cfRule type="expression" dxfId="2975" priority="45">
      <formula>B$9&gt;=20/24</formula>
    </cfRule>
    <cfRule type="expression" dxfId="2974" priority="46">
      <formula>AND(B$9&gt;=14/24,B$9&lt;20/24)</formula>
    </cfRule>
    <cfRule type="expression" dxfId="2973" priority="47">
      <formula>AND(B$9&gt;=8/24,B$9&lt;14/24)</formula>
    </cfRule>
    <cfRule type="expression" dxfId="2972" priority="48">
      <formula>B$9&lt;8/24</formula>
    </cfRule>
  </conditionalFormatting>
  <conditionalFormatting sqref="B54:AF68">
    <cfRule type="expression" dxfId="2971" priority="37">
      <formula>B$9&lt;8/24</formula>
    </cfRule>
  </conditionalFormatting>
  <conditionalFormatting sqref="B54:AF70">
    <cfRule type="expression" dxfId="2970" priority="34">
      <formula>B$9&gt;=20/24</formula>
    </cfRule>
    <cfRule type="expression" dxfId="2969" priority="35">
      <formula>AND(B$9&gt;=14/24,B$9&lt;20/24)</formula>
    </cfRule>
    <cfRule type="expression" dxfId="2968" priority="36">
      <formula>AND(B$9&gt;=8/24,B$9&lt;14/24)</formula>
    </cfRule>
  </conditionalFormatting>
  <conditionalFormatting sqref="B63:AF65">
    <cfRule type="expression" dxfId="2967" priority="38">
      <formula>B63&gt;$AG63</formula>
    </cfRule>
  </conditionalFormatting>
  <conditionalFormatting sqref="B69:AF70">
    <cfRule type="expression" dxfId="2966" priority="109">
      <formula>B$9&lt;8/24</formula>
    </cfRule>
  </conditionalFormatting>
  <conditionalFormatting sqref="B72:AF75">
    <cfRule type="expression" dxfId="2965" priority="25">
      <formula>B72&gt;$AG72*1</formula>
    </cfRule>
  </conditionalFormatting>
  <conditionalFormatting sqref="B73:AF75">
    <cfRule type="expression" dxfId="2964" priority="26">
      <formula>B$9&gt;=20/24</formula>
    </cfRule>
    <cfRule type="expression" dxfId="2963" priority="27">
      <formula>AND(B$9&gt;=14/24,B$9&lt;20/24)</formula>
    </cfRule>
    <cfRule type="expression" dxfId="2962" priority="28">
      <formula>AND(B$9&gt;=8/24,B$9&lt;14/24)</formula>
    </cfRule>
    <cfRule type="expression" dxfId="2961" priority="29">
      <formula>B$9&lt;8/24</formula>
    </cfRule>
  </conditionalFormatting>
  <conditionalFormatting sqref="D161:AF167">
    <cfRule type="expression" dxfId="2960" priority="60">
      <formula>D$9&gt;=20/24</formula>
    </cfRule>
    <cfRule type="expression" dxfId="2959" priority="61">
      <formula>AND(D$9&gt;=14/24,D$9&lt;20/24)</formula>
    </cfRule>
    <cfRule type="expression" dxfId="2958" priority="62">
      <formula>AND(D$9&gt;=8/24,D$9&lt;14/24)</formula>
    </cfRule>
    <cfRule type="expression" dxfId="2957" priority="63">
      <formula>D$9&lt;8/24</formula>
    </cfRule>
  </conditionalFormatting>
  <conditionalFormatting sqref="D169:AF274">
    <cfRule type="expression" dxfId="2956" priority="21">
      <formula>D$9&gt;=20/24</formula>
    </cfRule>
    <cfRule type="expression" dxfId="2955" priority="22">
      <formula>AND(D$9&gt;=14/24,D$9&lt;20/24)</formula>
    </cfRule>
    <cfRule type="expression" dxfId="2954" priority="23">
      <formula>AND(D$9&gt;=8/24,D$9&lt;14/24)</formula>
    </cfRule>
    <cfRule type="expression" dxfId="2953" priority="24">
      <formula>D$9&lt;8/24</formula>
    </cfRule>
  </conditionalFormatting>
  <conditionalFormatting sqref="AG78 AG96 B71:AG71 B69:AF69 B76:AF96">
    <cfRule type="expression" dxfId="2952" priority="100">
      <formula>B69&gt;$AG69*1</formula>
    </cfRule>
  </conditionalFormatting>
  <conditionalFormatting sqref="G79:J83 K82:K83 K83:AF83">
    <cfRule type="expression" dxfId="2951" priority="110">
      <formula>G$9&gt;=20/24</formula>
    </cfRule>
    <cfRule type="expression" dxfId="2950" priority="111">
      <formula>AND(G$9&gt;=14/24,G$9&lt;20/24)</formula>
    </cfRule>
    <cfRule type="expression" dxfId="2949" priority="112">
      <formula>AND(G$9&gt;=8/24,G$9&lt;14/24)</formula>
    </cfRule>
    <cfRule type="expression" dxfId="2948" priority="113">
      <formula>G$9&lt;8/24</formula>
    </cfRule>
  </conditionalFormatting>
  <conditionalFormatting sqref="G84:AF84">
    <cfRule type="expression" dxfId="2947" priority="105">
      <formula>G$9&gt;=20/24</formula>
    </cfRule>
    <cfRule type="expression" dxfId="2946" priority="106">
      <formula>AND(G$9&gt;=14/24,G$9&lt;20/24)</formula>
    </cfRule>
    <cfRule type="expression" dxfId="2945" priority="107">
      <formula>AND(G$9&gt;=8/24,G$9&lt;14/24)</formula>
    </cfRule>
    <cfRule type="expression" dxfId="2944" priority="108">
      <formula>G$9&lt;8/24</formula>
    </cfRule>
  </conditionalFormatting>
  <conditionalFormatting sqref="G78:M78 L76:M77 G72:AF72 N76:AF78">
    <cfRule type="expression" dxfId="2943" priority="120">
      <formula>G$9&gt;=20/24</formula>
    </cfRule>
    <cfRule type="expression" dxfId="2942" priority="121">
      <formula>AND(G$9&gt;=14/24,G$9&lt;20/24)</formula>
    </cfRule>
    <cfRule type="expression" dxfId="2941" priority="122">
      <formula>AND(G$9&gt;=8/24,G$9&lt;14/24)</formula>
    </cfRule>
    <cfRule type="expression" dxfId="2940" priority="123">
      <formula>G$9&lt;8/24</formula>
    </cfRule>
  </conditionalFormatting>
  <conditionalFormatting sqref="L73:AF75">
    <cfRule type="expression" dxfId="2939" priority="30">
      <formula>L$9&gt;=20/24</formula>
    </cfRule>
    <cfRule type="expression" dxfId="2938" priority="31">
      <formula>AND(L$9&gt;=14/24,L$9&lt;20/24)</formula>
    </cfRule>
    <cfRule type="expression" dxfId="2937" priority="32">
      <formula>AND(L$9&gt;=8/24,L$9&lt;14/24)</formula>
    </cfRule>
    <cfRule type="expression" dxfId="2936" priority="33">
      <formula>L$9&lt;8/24</formula>
    </cfRule>
  </conditionalFormatting>
  <conditionalFormatting sqref="G79:AF81">
    <cfRule type="expression" dxfId="2935" priority="128">
      <formula>G$9&gt;=20/24</formula>
    </cfRule>
    <cfRule type="expression" dxfId="2934" priority="129">
      <formula>AND(G$9&gt;=14/24,G$9&lt;20/24)</formula>
    </cfRule>
    <cfRule type="expression" dxfId="2933" priority="130">
      <formula>AND(G$9&gt;=8/24,G$9&lt;14/24)</formula>
    </cfRule>
    <cfRule type="expression" dxfId="2932" priority="131">
      <formula>G$9&lt;8/24</formula>
    </cfRule>
  </conditionalFormatting>
  <conditionalFormatting sqref="L84:AF84">
    <cfRule type="expression" dxfId="2931" priority="124">
      <formula>L$9&gt;=20/24</formula>
    </cfRule>
    <cfRule type="expression" dxfId="2930" priority="125">
      <formula>AND(L$9&gt;=14/24,L$9&lt;20/24)</formula>
    </cfRule>
    <cfRule type="expression" dxfId="2929" priority="126">
      <formula>AND(L$9&gt;=8/24,L$9&lt;14/24)</formula>
    </cfRule>
    <cfRule type="expression" dxfId="2928" priority="127">
      <formula>L$9&lt;8/24</formula>
    </cfRule>
  </conditionalFormatting>
  <conditionalFormatting sqref="M8 S8 AB8">
    <cfRule type="expression" dxfId="2927" priority="177">
      <formula>AND(N$9&gt;=14/24,N$9&lt;20/24)</formula>
    </cfRule>
    <cfRule type="expression" dxfId="2926" priority="178">
      <formula>AND(N$9&gt;=8/24,N$9&lt;14/24)</formula>
    </cfRule>
    <cfRule type="expression" dxfId="2925" priority="179">
      <formula>N$9&lt;8/24</formula>
    </cfRule>
  </conditionalFormatting>
  <conditionalFormatting sqref="M79:AF83">
    <cfRule type="expression" dxfId="2924" priority="132">
      <formula>M$9&gt;=20/24</formula>
    </cfRule>
    <cfRule type="expression" dxfId="2923" priority="133">
      <formula>AND(M$9&gt;=14/24,M$9&lt;20/24)</formula>
    </cfRule>
    <cfRule type="expression" dxfId="2922" priority="134">
      <formula>AND(M$9&gt;=8/24,M$9&lt;14/24)</formula>
    </cfRule>
    <cfRule type="expression" dxfId="2921" priority="135">
      <formula>M$9&lt;8/24</formula>
    </cfRule>
  </conditionalFormatting>
  <conditionalFormatting sqref="O3:P3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20" priority="176">
      <formula>N$9&gt;=20/24</formula>
    </cfRule>
  </conditionalFormatting>
  <conditionalFormatting sqref="S8">
    <cfRule type="expression" dxfId="2919" priority="167">
      <formula>U$9&gt;=20/24</formula>
    </cfRule>
    <cfRule type="expression" dxfId="2918" priority="168">
      <formula>AND(U$9&gt;=14/24,U$9&lt;20/24)</formula>
    </cfRule>
    <cfRule type="expression" dxfId="2917" priority="169">
      <formula>AND(U$9&gt;=8/24,U$9&lt;14/24)</formula>
    </cfRule>
    <cfRule type="expression" dxfId="2916" priority="170">
      <formula>U$9&lt;8/24</formula>
    </cfRule>
  </conditionalFormatting>
  <conditionalFormatting sqref="V3 AB3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2915" priority="114">
      <formula>B54&gt;$AG54</formula>
    </cfRule>
  </conditionalFormatting>
  <conditionalFormatting sqref="AB8">
    <cfRule type="expression" dxfId="2914" priority="163">
      <formula>AD$9&gt;=20/24</formula>
    </cfRule>
    <cfRule type="expression" dxfId="2913" priority="164">
      <formula>AND(AD$9&gt;=14/24,AD$9&lt;20/24)</formula>
    </cfRule>
    <cfRule type="expression" dxfId="2912" priority="165">
      <formula>AND(AD$9&gt;=8/24,AD$9&lt;14/24)</formula>
    </cfRule>
    <cfRule type="expression" dxfId="2911" priority="166">
      <formula>AD$9&lt;8/24</formula>
    </cfRule>
  </conditionalFormatting>
  <conditionalFormatting sqref="AG78">
    <cfRule type="expression" dxfId="2910" priority="142">
      <formula>AG$9&gt;=20/24</formula>
    </cfRule>
    <cfRule type="expression" dxfId="2909" priority="143">
      <formula>AND(AG$9&gt;=14/24,AG$9&lt;20/24)</formula>
    </cfRule>
    <cfRule type="expression" dxfId="2908" priority="144">
      <formula>AND(AG$9&gt;=8/24,AG$9&lt;14/24)</formula>
    </cfRule>
    <cfRule type="expression" dxfId="2907" priority="145">
      <formula>AG$9&lt;8/24</formula>
    </cfRule>
  </conditionalFormatting>
  <conditionalFormatting sqref="AG91:AG92">
    <cfRule type="expression" dxfId="2906" priority="137">
      <formula>AG91&gt;$AG91</formula>
    </cfRule>
  </conditionalFormatting>
  <conditionalFormatting sqref="AG96">
    <cfRule type="expression" dxfId="2905" priority="138">
      <formula>AG$9&gt;=20/24</formula>
    </cfRule>
    <cfRule type="expression" dxfId="2904" priority="139">
      <formula>AND(AG$9&gt;=14/24,AG$9&lt;20/24)</formula>
    </cfRule>
    <cfRule type="expression" dxfId="2903" priority="140">
      <formula>AND(AG$9&gt;=8/24,AG$9&lt;14/24)</formula>
    </cfRule>
    <cfRule type="expression" dxfId="2902" priority="141">
      <formula>AG$9&lt;8/24</formula>
    </cfRule>
  </conditionalFormatting>
  <conditionalFormatting sqref="AG113">
    <cfRule type="expression" dxfId="2901" priority="159">
      <formula>AG$9&gt;=20/24</formula>
    </cfRule>
    <cfRule type="expression" dxfId="2900" priority="160">
      <formula>AND(AG$9&gt;=14/24,AG$9&lt;20/24)</formula>
    </cfRule>
    <cfRule type="expression" dxfId="2899" priority="161">
      <formula>AND(AG$9&gt;=8/24,AG$9&lt;14/24)</formula>
    </cfRule>
    <cfRule type="expression" dxfId="2898" priority="162">
      <formula>AG$9&lt;8/24</formula>
    </cfRule>
  </conditionalFormatting>
  <conditionalFormatting sqref="AH8:AI10">
    <cfRule type="expression" dxfId="2897" priority="50">
      <formula>AH$9&gt;=20/24</formula>
    </cfRule>
    <cfRule type="expression" dxfId="2896" priority="51">
      <formula>AND(AH$9&gt;=14/24,AH$9&lt;20/24)</formula>
    </cfRule>
    <cfRule type="expression" dxfId="2895" priority="52">
      <formula>AND(AH$9&gt;=8/24,AH$9&lt;14/24)</formula>
    </cfRule>
    <cfRule type="expression" dxfId="2894" priority="53">
      <formula>AH$9&lt;8/24</formula>
    </cfRule>
  </conditionalFormatting>
  <conditionalFormatting sqref="AL4:AL6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57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49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47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2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3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1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46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893" priority="180">
      <formula>AJ$9&gt;=20/24</formula>
    </cfRule>
    <cfRule type="expression" dxfId="2892" priority="181">
      <formula>AND(AJ$9&gt;=14/24,AJ$9&lt;20/24)</formula>
    </cfRule>
    <cfRule type="expression" dxfId="2891" priority="182">
      <formula>AND(AJ$9&gt;=8/24,AJ$9&lt;14/24)</formula>
    </cfRule>
    <cfRule type="expression" dxfId="2890" priority="183">
      <formula>AJ$9&lt;8/24</formula>
    </cfRule>
  </conditionalFormatting>
  <conditionalFormatting sqref="AL99:AN99 AL105:AN105">
    <cfRule type="expression" dxfId="2889" priority="152">
      <formula>AL$9&gt;=20/24</formula>
    </cfRule>
    <cfRule type="expression" dxfId="2888" priority="153">
      <formula>AND(AL$9&gt;=14/24,AL$9&lt;20/24)</formula>
    </cfRule>
    <cfRule type="expression" dxfId="2887" priority="154">
      <formula>AND(AL$9&gt;=8/24,AL$9&lt;14/24)</formula>
    </cfRule>
    <cfRule type="expression" dxfId="2886" priority="155">
      <formula>AL$9&lt;8/24</formula>
    </cfRule>
  </conditionalFormatting>
  <conditionalFormatting sqref="AM15:AM21 AN16:AR21">
    <cfRule type="expression" dxfId="2885" priority="76">
      <formula>AX$9&gt;=20/24</formula>
    </cfRule>
    <cfRule type="expression" dxfId="2884" priority="77">
      <formula>AND(AX$9&gt;=14/24,AX$9&lt;20/24)</formula>
    </cfRule>
    <cfRule type="expression" dxfId="2883" priority="78">
      <formula>AND(AX$9&gt;=8/24,AX$9&lt;14/24)</formula>
    </cfRule>
    <cfRule type="expression" dxfId="2882" priority="79">
      <formula>AX$9&lt;8/24</formula>
    </cfRule>
  </conditionalFormatting>
  <conditionalFormatting sqref="AN100:AN103">
    <cfRule type="expression" dxfId="2881" priority="148">
      <formula>AN$9&gt;=20/24</formula>
    </cfRule>
    <cfRule type="expression" dxfId="2880" priority="149">
      <formula>AND(AN$9&gt;=14/24,AN$9&lt;20/24)</formula>
    </cfRule>
    <cfRule type="expression" dxfId="2879" priority="150">
      <formula>AND(AN$9&gt;=8/24,AN$9&lt;14/24)</formula>
    </cfRule>
    <cfRule type="expression" dxfId="2878" priority="151">
      <formula>AN$9&lt;8/24</formula>
    </cfRule>
  </conditionalFormatting>
  <conditionalFormatting sqref="AN15:AR15">
    <cfRule type="expression" dxfId="2877" priority="64">
      <formula>U$9&gt;=20/24</formula>
    </cfRule>
    <cfRule type="expression" dxfId="2876" priority="65">
      <formula>AND(U$9&gt;=14/24,U$9&lt;20/24)</formula>
    </cfRule>
    <cfRule type="expression" dxfId="2875" priority="66">
      <formula>AND(U$9&gt;=8/24,U$9&lt;14/24)</formula>
    </cfRule>
    <cfRule type="expression" dxfId="2874" priority="67">
      <formula>U$9&lt;8/24</formula>
    </cfRule>
  </conditionalFormatting>
  <conditionalFormatting sqref="AS15">
    <cfRule type="expression" dxfId="2873" priority="72">
      <formula>AA$9&gt;=20/24</formula>
    </cfRule>
    <cfRule type="expression" dxfId="2872" priority="73">
      <formula>AND(AA$9&gt;=14/24,AA$9&lt;20/24)</formula>
    </cfRule>
    <cfRule type="expression" dxfId="2871" priority="74">
      <formula>AND(AA$9&gt;=8/24,AA$9&lt;14/24)</formula>
    </cfRule>
    <cfRule type="expression" dxfId="2870" priority="75">
      <formula>AA$9&lt;8/24</formula>
    </cfRule>
  </conditionalFormatting>
  <conditionalFormatting sqref="AS16:AS21">
    <cfRule type="expression" dxfId="2869" priority="80">
      <formula>BE$9&gt;=20/24</formula>
    </cfRule>
    <cfRule type="expression" dxfId="2868" priority="81">
      <formula>AND(BE$9&gt;=14/24,BE$9&lt;20/24)</formula>
    </cfRule>
    <cfRule type="expression" dxfId="2867" priority="82">
      <formula>AND(BE$9&gt;=8/24,BE$9&lt;14/24)</formula>
    </cfRule>
    <cfRule type="expression" dxfId="2866" priority="83">
      <formula>BE$9&lt;8/24</formula>
    </cfRule>
  </conditionalFormatting>
  <conditionalFormatting sqref="AT15 AX15:BJ15">
    <cfRule type="expression" dxfId="2865" priority="84">
      <formula>AC$9&gt;=20/24</formula>
    </cfRule>
    <cfRule type="expression" dxfId="2864" priority="85">
      <formula>AND(AC$9&gt;=14/24,AC$9&lt;20/24)</formula>
    </cfRule>
    <cfRule type="expression" dxfId="2863" priority="86">
      <formula>AND(AC$9&gt;=8/24,AC$9&lt;14/24)</formula>
    </cfRule>
    <cfRule type="expression" dxfId="2862" priority="87">
      <formula>AC$9&lt;8/24</formula>
    </cfRule>
  </conditionalFormatting>
  <conditionalFormatting sqref="AT16:AT21">
    <cfRule type="expression" dxfId="2861" priority="88">
      <formula>BG$9&gt;=20/24</formula>
    </cfRule>
    <cfRule type="expression" dxfId="2860" priority="89">
      <formula>AND(BG$9&gt;=14/24,BG$9&lt;20/24)</formula>
    </cfRule>
    <cfRule type="expression" dxfId="2859" priority="90">
      <formula>AND(BG$9&gt;=8/24,BG$9&lt;14/24)</formula>
    </cfRule>
    <cfRule type="expression" dxfId="2858" priority="91">
      <formula>BG$9&lt;8/24</formula>
    </cfRule>
  </conditionalFormatting>
  <conditionalFormatting sqref="AU15:AV15">
    <cfRule type="expression" dxfId="2857" priority="92">
      <formula>AE$9&gt;=20/24</formula>
    </cfRule>
    <cfRule type="expression" dxfId="2856" priority="93">
      <formula>AND(AE$9&gt;=14/24,AE$9&lt;20/24)</formula>
    </cfRule>
    <cfRule type="expression" dxfId="2855" priority="94">
      <formula>AND(AE$9&gt;=8/24,AE$9&lt;14/24)</formula>
    </cfRule>
    <cfRule type="expression" dxfId="2854" priority="95">
      <formula>AE$9&lt;8/24</formula>
    </cfRule>
  </conditionalFormatting>
  <conditionalFormatting sqref="AU16:BJ21">
    <cfRule type="expression" dxfId="2853" priority="96">
      <formula>BI$9&gt;=20/24</formula>
    </cfRule>
    <cfRule type="expression" dxfId="2852" priority="97">
      <formula>AND(BI$9&gt;=14/24,BI$9&lt;20/24)</formula>
    </cfRule>
    <cfRule type="expression" dxfId="2851" priority="98">
      <formula>AND(BI$9&gt;=8/24,BI$9&lt;14/24)</formula>
    </cfRule>
    <cfRule type="expression" dxfId="2850" priority="99">
      <formula>BI$9&lt;8/24</formula>
    </cfRule>
  </conditionalFormatting>
  <conditionalFormatting sqref="AW15">
    <cfRule type="expression" dxfId="2849" priority="68">
      <formula>B$9&gt;=20/24</formula>
    </cfRule>
    <cfRule type="expression" dxfId="2848" priority="69">
      <formula>AND(B$9&gt;=14/24,B$9&lt;20/24)</formula>
    </cfRule>
    <cfRule type="expression" dxfId="2847" priority="70">
      <formula>AND(B$9&gt;=8/24,B$9&lt;14/24)</formula>
    </cfRule>
    <cfRule type="expression" dxfId="2846" priority="71">
      <formula>B$9&lt;8/24</formula>
    </cfRule>
  </conditionalFormatting>
  <conditionalFormatting sqref="A73">
    <cfRule type="expression" dxfId="2845" priority="19">
      <formula>$AH73=0</formula>
    </cfRule>
  </conditionalFormatting>
  <conditionalFormatting sqref="B97:F107 B137:F148 B109:F112 B125:F134 D151:F151 B151:C159 B149:B150 B11:AF13">
    <cfRule type="expression" dxfId="2844" priority="15">
      <formula>B$9&gt;=20/24</formula>
    </cfRule>
  </conditionalFormatting>
  <conditionalFormatting sqref="B97:F107 B137:F148 B109:F112 B125:F134 D151:F151 B151:C159 B149:B150 B11:AF13">
    <cfRule type="expression" dxfId="2843" priority="16">
      <formula>AND(B$9&gt;=14/24,B$9&lt;20/24)</formula>
    </cfRule>
    <cfRule type="expression" dxfId="2842" priority="17">
      <formula>AND(B$9&gt;=8/24,B$9&lt;14/24)</formula>
    </cfRule>
    <cfRule type="expression" dxfId="2841" priority="18">
      <formula>B$9&lt;8/24</formula>
    </cfRule>
  </conditionalFormatting>
  <conditionalFormatting sqref="B14:AF28">
    <cfRule type="expression" dxfId="2840" priority="5">
      <formula>B14&gt;$AG14*1</formula>
    </cfRule>
    <cfRule type="expression" dxfId="2839" priority="6">
      <formula>B$9&gt;=20/24</formula>
    </cfRule>
    <cfRule type="expression" dxfId="2838" priority="7">
      <formula>AND(B$9&gt;=14/24,B$9&lt;20/24)</formula>
    </cfRule>
    <cfRule type="expression" dxfId="2837" priority="8">
      <formula>AND(B$9&gt;=8/24,B$9&lt;14/24)</formula>
    </cfRule>
    <cfRule type="expression" dxfId="2836" priority="9">
      <formula>B$9&lt;8/24</formula>
    </cfRule>
  </conditionalFormatting>
  <conditionalFormatting sqref="B161:C167">
    <cfRule type="expression" dxfId="2835" priority="10">
      <formula>B$9&gt;=20/24</formula>
    </cfRule>
    <cfRule type="expression" dxfId="2834" priority="11">
      <formula>AND(B$9&gt;=14/24,B$9&lt;20/24)</formula>
    </cfRule>
    <cfRule type="expression" dxfId="2833" priority="12">
      <formula>AND(B$9&gt;=8/24,B$9&lt;14/24)</formula>
    </cfRule>
    <cfRule type="expression" dxfId="2832" priority="13">
      <formula>B$9&lt;8/24</formula>
    </cfRule>
  </conditionalFormatting>
  <conditionalFormatting sqref="B169:C274">
    <cfRule type="expression" dxfId="2831" priority="1">
      <formula>B$9&gt;=20/24</formula>
    </cfRule>
    <cfRule type="expression" dxfId="2830" priority="2">
      <formula>AND(B$9&gt;=14/24,B$9&lt;20/24)</formula>
    </cfRule>
    <cfRule type="expression" dxfId="2829" priority="3">
      <formula>AND(B$9&gt;=8/24,B$9&lt;14/24)</formula>
    </cfRule>
    <cfRule type="expression" dxfId="2828" priority="4">
      <formula>B$9&lt;8/24</formula>
    </cfRule>
  </conditionalFormatting>
  <conditionalFormatting sqref="B11:AF13">
    <cfRule type="expression" dxfId="2827" priority="14">
      <formula>B11&gt;$AG11*1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3"/>
  <dimension ref="A1:CJ305"/>
  <sheetViews>
    <sheetView zoomScaleNormal="100" workbookViewId="0">
      <pane xSplit="1" ySplit="10" topLeftCell="E86" activePane="bottomRight" state="frozen"/>
      <selection activeCell="C158" sqref="C158"/>
      <selection pane="topRight" activeCell="C158" sqref="C158"/>
      <selection pane="bottomLeft" activeCell="C158" sqref="C158"/>
      <selection pane="bottomRight" activeCell="A100" sqref="A100:XFD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2080/10/12</v>
      </c>
      <c r="C4" s="230"/>
      <c r="D4" s="230"/>
      <c r="E4" s="231" t="str">
        <f ca="1">"2080/"&amp;"10/"&amp;INT(MID(CELL("filename",G6),FIND("]",CELL("filename",G6))+1,200))</f>
        <v>2080/10/12</v>
      </c>
      <c r="F4" s="231"/>
      <c r="G4" s="231"/>
      <c r="H4" s="231" t="str">
        <f ca="1">TEXT(E4,"dddd")</f>
        <v>Saturday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86.7</v>
      </c>
      <c r="C5" s="30">
        <f t="shared" si="0"/>
        <v>86.3</v>
      </c>
      <c r="D5" s="30">
        <f t="shared" si="0"/>
        <v>69</v>
      </c>
      <c r="E5" s="30">
        <f t="shared" si="0"/>
        <v>69</v>
      </c>
      <c r="F5" s="30">
        <f t="shared" si="0"/>
        <v>69</v>
      </c>
      <c r="G5" s="30">
        <f t="shared" si="0"/>
        <v>69</v>
      </c>
      <c r="H5" s="30">
        <f t="shared" si="0"/>
        <v>69</v>
      </c>
      <c r="I5" s="30">
        <f t="shared" si="0"/>
        <v>86.199999999999989</v>
      </c>
      <c r="J5" s="30">
        <f t="shared" si="0"/>
        <v>86.199999999999989</v>
      </c>
      <c r="K5" s="30">
        <f t="shared" si="0"/>
        <v>86.199999999999989</v>
      </c>
      <c r="L5" s="30">
        <f t="shared" si="0"/>
        <v>283.2</v>
      </c>
      <c r="M5" s="30">
        <f t="shared" si="0"/>
        <v>196.6</v>
      </c>
      <c r="N5" s="30">
        <f t="shared" si="0"/>
        <v>119</v>
      </c>
      <c r="O5" s="30">
        <f t="shared" si="0"/>
        <v>106</v>
      </c>
      <c r="P5" s="30">
        <f t="shared" si="0"/>
        <v>181</v>
      </c>
      <c r="Q5" s="30">
        <f t="shared" si="0"/>
        <v>255.7</v>
      </c>
      <c r="R5" s="30">
        <f t="shared" si="0"/>
        <v>461.1</v>
      </c>
      <c r="S5" s="30">
        <f t="shared" si="0"/>
        <v>388.29999999999995</v>
      </c>
      <c r="T5" s="30">
        <f t="shared" si="0"/>
        <v>393.30000000000007</v>
      </c>
      <c r="U5" s="30">
        <f t="shared" si="0"/>
        <v>217.1</v>
      </c>
      <c r="V5" s="30">
        <f t="shared" si="0"/>
        <v>294.5</v>
      </c>
      <c r="W5" s="30">
        <f t="shared" si="0"/>
        <v>125.19999999999999</v>
      </c>
      <c r="X5" s="30">
        <f t="shared" si="0"/>
        <v>117.39999999999999</v>
      </c>
      <c r="Y5" s="30">
        <f t="shared" si="0"/>
        <v>105.5</v>
      </c>
      <c r="Z5" s="30">
        <f t="shared" si="0"/>
        <v>107</v>
      </c>
      <c r="AA5" s="30">
        <f>AB108</f>
        <v>82.5</v>
      </c>
      <c r="AB5" s="30">
        <f t="shared" si="0"/>
        <v>53.599999999999994</v>
      </c>
      <c r="AC5" s="30">
        <f t="shared" si="0"/>
        <v>53.599999999999994</v>
      </c>
      <c r="AD5" s="30">
        <f t="shared" si="0"/>
        <v>53.599999999999994</v>
      </c>
      <c r="AE5" s="30">
        <f t="shared" si="0"/>
        <v>53.599999999999994</v>
      </c>
      <c r="AF5" s="30">
        <f>B108</f>
        <v>91.7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Load=1467</v>
      </c>
      <c r="B7" s="35">
        <f t="shared" ref="B7:AF7" si="1">B116</f>
        <v>1811.5</v>
      </c>
      <c r="C7" s="35">
        <f t="shared" si="1"/>
        <v>1782.18</v>
      </c>
      <c r="D7" s="35">
        <f t="shared" si="1"/>
        <v>1757.0800000000002</v>
      </c>
      <c r="E7" s="35">
        <f t="shared" si="1"/>
        <v>1705.38</v>
      </c>
      <c r="F7" s="35">
        <f t="shared" si="1"/>
        <v>1722.68</v>
      </c>
      <c r="G7" s="35">
        <f t="shared" si="1"/>
        <v>1672.68</v>
      </c>
      <c r="H7" s="35">
        <f t="shared" si="1"/>
        <v>1672.68</v>
      </c>
      <c r="I7" s="35">
        <f t="shared" si="1"/>
        <v>1648.28</v>
      </c>
      <c r="J7" s="35">
        <f t="shared" si="1"/>
        <v>1704.78</v>
      </c>
      <c r="K7" s="35">
        <f t="shared" si="1"/>
        <v>1704.78</v>
      </c>
      <c r="L7" s="35">
        <f t="shared" si="1"/>
        <v>1704.78</v>
      </c>
      <c r="M7" s="35">
        <f t="shared" si="1"/>
        <v>1782.7</v>
      </c>
      <c r="N7" s="35">
        <f t="shared" si="1"/>
        <v>1692.28</v>
      </c>
      <c r="O7" s="35">
        <f t="shared" si="1"/>
        <v>1745.6299999999999</v>
      </c>
      <c r="P7" s="35">
        <f t="shared" si="1"/>
        <v>1710.93</v>
      </c>
      <c r="Q7" s="35">
        <f t="shared" si="1"/>
        <v>1707.33</v>
      </c>
      <c r="R7" s="35">
        <f t="shared" si="1"/>
        <v>1690.63</v>
      </c>
      <c r="S7" s="35">
        <f t="shared" si="1"/>
        <v>1761.73</v>
      </c>
      <c r="T7" s="35">
        <f t="shared" si="1"/>
        <v>1693.6299999999999</v>
      </c>
      <c r="U7" s="35">
        <f t="shared" si="1"/>
        <v>1610.33</v>
      </c>
      <c r="V7" s="35">
        <f t="shared" si="1"/>
        <v>1604.83</v>
      </c>
      <c r="W7" s="35">
        <f t="shared" si="1"/>
        <v>1602.43</v>
      </c>
      <c r="X7" s="35">
        <f t="shared" si="1"/>
        <v>1681.2300000000002</v>
      </c>
      <c r="Y7" s="35">
        <f t="shared" si="1"/>
        <v>1671.73</v>
      </c>
      <c r="Z7" s="35">
        <f t="shared" si="1"/>
        <v>1764.6299999999999</v>
      </c>
      <c r="AA7" s="35">
        <f t="shared" si="1"/>
        <v>1663.3300000000002</v>
      </c>
      <c r="AB7" s="35">
        <f>AB116</f>
        <v>1688.8300000000002</v>
      </c>
      <c r="AC7" s="35">
        <f t="shared" si="1"/>
        <v>1643.93</v>
      </c>
      <c r="AD7" s="35">
        <f t="shared" si="1"/>
        <v>1466.93</v>
      </c>
      <c r="AE7" s="35">
        <f t="shared" si="1"/>
        <v>1481.93</v>
      </c>
      <c r="AF7" s="35">
        <f t="shared" si="1"/>
        <v>1517.93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1968.63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1811.5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28.1</v>
      </c>
      <c r="C11" s="43">
        <v>28.1</v>
      </c>
      <c r="D11" s="43">
        <v>28.1</v>
      </c>
      <c r="E11" s="43">
        <v>28.1</v>
      </c>
      <c r="F11" s="43">
        <v>28.1</v>
      </c>
      <c r="G11" s="43">
        <v>28.1</v>
      </c>
      <c r="H11" s="43">
        <v>28.1</v>
      </c>
      <c r="I11" s="43">
        <v>28.1</v>
      </c>
      <c r="J11" s="43">
        <v>28.1</v>
      </c>
      <c r="K11" s="43">
        <v>28.1</v>
      </c>
      <c r="L11" s="43">
        <v>28.1</v>
      </c>
      <c r="M11" s="43">
        <v>28.1</v>
      </c>
      <c r="N11" s="43">
        <v>28.1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3">
        <v>8.1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8.1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</v>
      </c>
      <c r="C12" s="43">
        <v>22</v>
      </c>
      <c r="D12" s="43">
        <v>22</v>
      </c>
      <c r="E12" s="43">
        <v>22</v>
      </c>
      <c r="F12" s="43">
        <v>22</v>
      </c>
      <c r="G12" s="43">
        <v>22</v>
      </c>
      <c r="H12" s="43">
        <v>22</v>
      </c>
      <c r="I12" s="43">
        <v>22</v>
      </c>
      <c r="J12" s="43">
        <v>22</v>
      </c>
      <c r="K12" s="43">
        <v>22</v>
      </c>
      <c r="L12" s="43">
        <v>22</v>
      </c>
      <c r="M12" s="43">
        <v>22</v>
      </c>
      <c r="N12" s="43">
        <v>22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22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25</v>
      </c>
      <c r="AI12" s="47">
        <f t="shared" si="3"/>
        <v>22</v>
      </c>
      <c r="AK12" s="49"/>
      <c r="AL12" s="50" t="str">
        <f ca="1">MID(CELL("filename",C7),FIND("]",CELL("filename",C7))+1,600)</f>
        <v>12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50.7</v>
      </c>
      <c r="C13" s="43">
        <v>50.7</v>
      </c>
      <c r="D13" s="43">
        <v>50.7</v>
      </c>
      <c r="E13" s="43">
        <v>50.7</v>
      </c>
      <c r="F13" s="43">
        <v>46.1</v>
      </c>
      <c r="G13" s="43">
        <v>46.1</v>
      </c>
      <c r="H13" s="43">
        <v>46.1</v>
      </c>
      <c r="I13" s="43">
        <v>46.1</v>
      </c>
      <c r="J13" s="43">
        <v>46.1</v>
      </c>
      <c r="K13" s="43">
        <v>46.1</v>
      </c>
      <c r="L13" s="43">
        <v>46.1</v>
      </c>
      <c r="M13" s="43">
        <v>46.1</v>
      </c>
      <c r="N13" s="43">
        <v>46.1</v>
      </c>
      <c r="O13" s="43">
        <v>42.4</v>
      </c>
      <c r="P13" s="43">
        <v>42.4</v>
      </c>
      <c r="Q13" s="43">
        <v>42.4</v>
      </c>
      <c r="R13" s="43">
        <v>42.4</v>
      </c>
      <c r="S13" s="43">
        <v>42.4</v>
      </c>
      <c r="T13" s="43">
        <v>42.4</v>
      </c>
      <c r="U13" s="43">
        <v>42.4</v>
      </c>
      <c r="V13" s="43">
        <v>42.4</v>
      </c>
      <c r="W13" s="43">
        <v>42.4</v>
      </c>
      <c r="X13" s="43">
        <v>42.4</v>
      </c>
      <c r="Y13" s="43">
        <v>42.4</v>
      </c>
      <c r="Z13" s="43">
        <v>52</v>
      </c>
      <c r="AA13" s="43">
        <v>42.4</v>
      </c>
      <c r="AB13" s="43">
        <v>42.4</v>
      </c>
      <c r="AC13" s="43">
        <v>42.4</v>
      </c>
      <c r="AD13" s="43">
        <v>42.4</v>
      </c>
      <c r="AE13" s="43">
        <v>42.4</v>
      </c>
      <c r="AF13" s="43">
        <v>42.4</v>
      </c>
      <c r="AG13" s="48">
        <v>78</v>
      </c>
      <c r="AH13" s="46">
        <f t="shared" si="2"/>
        <v>52</v>
      </c>
      <c r="AI13" s="47">
        <f t="shared" si="3"/>
        <v>42.4</v>
      </c>
      <c r="AK13" s="49"/>
      <c r="AL13" s="50" t="str">
        <f ca="1">"Daily Load Curve(Excluding of Export) of Nepal ("&amp;A4&amp;" "&amp;B4&amp;")"</f>
        <v>Daily Load Curve(Excluding of Export) of Nepal (Nepali Date: 2080/10/12)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30.1</v>
      </c>
      <c r="C14" s="43">
        <v>30.1</v>
      </c>
      <c r="D14" s="43">
        <v>30.1</v>
      </c>
      <c r="E14" s="43">
        <v>30.1</v>
      </c>
      <c r="F14" s="43">
        <v>30.1</v>
      </c>
      <c r="G14" s="43">
        <v>30.1</v>
      </c>
      <c r="H14" s="43">
        <v>30.1</v>
      </c>
      <c r="I14" s="43">
        <v>30.1</v>
      </c>
      <c r="J14" s="43">
        <v>30.1</v>
      </c>
      <c r="K14" s="43">
        <v>30.1</v>
      </c>
      <c r="L14" s="43">
        <v>30.1</v>
      </c>
      <c r="M14" s="43">
        <v>30.1</v>
      </c>
      <c r="N14" s="43">
        <v>30.1</v>
      </c>
      <c r="O14" s="43">
        <v>22.7</v>
      </c>
      <c r="P14" s="43">
        <v>22.7</v>
      </c>
      <c r="Q14" s="43">
        <v>22.7</v>
      </c>
      <c r="R14" s="43">
        <v>22.7</v>
      </c>
      <c r="S14" s="43">
        <v>22.7</v>
      </c>
      <c r="T14" s="43">
        <v>22.7</v>
      </c>
      <c r="U14" s="43">
        <v>22.7</v>
      </c>
      <c r="V14" s="43">
        <v>22.7</v>
      </c>
      <c r="W14" s="43">
        <v>22.7</v>
      </c>
      <c r="X14" s="43">
        <v>22.7</v>
      </c>
      <c r="Y14" s="43">
        <v>22.7</v>
      </c>
      <c r="Z14" s="43">
        <v>29.6</v>
      </c>
      <c r="AA14" s="43">
        <v>22.7</v>
      </c>
      <c r="AB14" s="43">
        <v>22.7</v>
      </c>
      <c r="AC14" s="43">
        <v>22.7</v>
      </c>
      <c r="AD14" s="43">
        <v>22.7</v>
      </c>
      <c r="AE14" s="43">
        <v>22.7</v>
      </c>
      <c r="AF14" s="43">
        <v>22.7</v>
      </c>
      <c r="AG14" s="48">
        <v>77</v>
      </c>
      <c r="AH14" s="46">
        <f t="shared" si="2"/>
        <v>30.1</v>
      </c>
      <c r="AI14" s="47">
        <f t="shared" si="3"/>
        <v>22.7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50.4</v>
      </c>
      <c r="C15" s="43">
        <v>50.4</v>
      </c>
      <c r="D15" s="43">
        <v>50.4</v>
      </c>
      <c r="E15" s="43">
        <v>50.4</v>
      </c>
      <c r="F15" s="43">
        <v>50.4</v>
      </c>
      <c r="G15" s="43">
        <v>50.4</v>
      </c>
      <c r="H15" s="43">
        <v>50.4</v>
      </c>
      <c r="I15" s="43">
        <v>50.4</v>
      </c>
      <c r="J15" s="43">
        <v>50.4</v>
      </c>
      <c r="K15" s="43">
        <v>50.4</v>
      </c>
      <c r="L15" s="43">
        <v>50.4</v>
      </c>
      <c r="M15" s="43">
        <v>50.4</v>
      </c>
      <c r="N15" s="43">
        <v>50.4</v>
      </c>
      <c r="O15" s="43">
        <v>50.4</v>
      </c>
      <c r="P15" s="43">
        <v>50.4</v>
      </c>
      <c r="Q15" s="43">
        <v>50.4</v>
      </c>
      <c r="R15" s="43">
        <v>50.4</v>
      </c>
      <c r="S15" s="43">
        <v>50.4</v>
      </c>
      <c r="T15" s="43">
        <v>50.4</v>
      </c>
      <c r="U15" s="43">
        <v>50.4</v>
      </c>
      <c r="V15" s="43">
        <v>50.4</v>
      </c>
      <c r="W15" s="43">
        <v>50.4</v>
      </c>
      <c r="X15" s="43">
        <v>50.4</v>
      </c>
      <c r="Y15" s="43">
        <v>50.4</v>
      </c>
      <c r="Z15" s="43">
        <v>39.200000000000003</v>
      </c>
      <c r="AA15" s="43">
        <v>50.4</v>
      </c>
      <c r="AB15" s="43">
        <v>50.4</v>
      </c>
      <c r="AC15" s="43">
        <v>50.4</v>
      </c>
      <c r="AD15" s="43">
        <v>50.4</v>
      </c>
      <c r="AE15" s="43">
        <v>50.4</v>
      </c>
      <c r="AF15" s="43">
        <v>50.4</v>
      </c>
      <c r="AG15" s="48">
        <v>73</v>
      </c>
      <c r="AH15" s="46">
        <f t="shared" si="2"/>
        <v>50.4</v>
      </c>
      <c r="AI15" s="47">
        <f t="shared" si="3"/>
        <v>39.200000000000003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25.3</v>
      </c>
      <c r="C16" s="43">
        <v>25.3</v>
      </c>
      <c r="D16" s="43">
        <v>25.3</v>
      </c>
      <c r="E16" s="43">
        <v>25.3</v>
      </c>
      <c r="F16" s="43">
        <v>25.3</v>
      </c>
      <c r="G16" s="43">
        <v>25.3</v>
      </c>
      <c r="H16" s="43">
        <v>25.3</v>
      </c>
      <c r="I16" s="43">
        <v>25.3</v>
      </c>
      <c r="J16" s="43">
        <v>25.3</v>
      </c>
      <c r="K16" s="43">
        <v>25.3</v>
      </c>
      <c r="L16" s="43">
        <v>25.3</v>
      </c>
      <c r="M16" s="43">
        <v>25.3</v>
      </c>
      <c r="N16" s="43">
        <v>25.3</v>
      </c>
      <c r="O16" s="43">
        <v>20.2</v>
      </c>
      <c r="P16" s="43">
        <v>20.2</v>
      </c>
      <c r="Q16" s="43">
        <v>20.2</v>
      </c>
      <c r="R16" s="43">
        <v>20.2</v>
      </c>
      <c r="S16" s="43">
        <v>20.2</v>
      </c>
      <c r="T16" s="43">
        <v>20.2</v>
      </c>
      <c r="U16" s="43">
        <v>20.2</v>
      </c>
      <c r="V16" s="43">
        <v>20.2</v>
      </c>
      <c r="W16" s="43">
        <v>20.2</v>
      </c>
      <c r="X16" s="43">
        <v>20.2</v>
      </c>
      <c r="Y16" s="43">
        <v>20.2</v>
      </c>
      <c r="Z16" s="43">
        <v>26.3</v>
      </c>
      <c r="AA16" s="43">
        <v>20.2</v>
      </c>
      <c r="AB16" s="43">
        <v>20.2</v>
      </c>
      <c r="AC16" s="43">
        <v>20.2</v>
      </c>
      <c r="AD16" s="43">
        <v>20.2</v>
      </c>
      <c r="AE16" s="43">
        <v>20.2</v>
      </c>
      <c r="AF16" s="43">
        <v>20.2</v>
      </c>
      <c r="AG16" s="48">
        <v>71</v>
      </c>
      <c r="AH16" s="46">
        <f t="shared" si="2"/>
        <v>26.3</v>
      </c>
      <c r="AI16" s="47">
        <f t="shared" si="3"/>
        <v>20.2</v>
      </c>
      <c r="AK16" s="49"/>
      <c r="AL16" s="52" t="s">
        <v>7</v>
      </c>
      <c r="AM16" s="57">
        <f t="shared" ref="AM16:AR16" si="4">B71</f>
        <v>996.48000000000013</v>
      </c>
      <c r="AN16" s="57">
        <f t="shared" si="4"/>
        <v>996.48000000000013</v>
      </c>
      <c r="AO16" s="57">
        <f t="shared" si="4"/>
        <v>996.48000000000013</v>
      </c>
      <c r="AP16" s="57">
        <f t="shared" si="4"/>
        <v>996.48000000000013</v>
      </c>
      <c r="AQ16" s="57">
        <f t="shared" si="4"/>
        <v>991.88000000000011</v>
      </c>
      <c r="AR16" s="57">
        <f t="shared" si="4"/>
        <v>941.88000000000011</v>
      </c>
      <c r="AS16" s="57">
        <f>I71</f>
        <v>941.88000000000011</v>
      </c>
      <c r="AT16" s="57">
        <f>K71</f>
        <v>941.88000000000011</v>
      </c>
      <c r="AU16" s="57">
        <f t="shared" ref="AU16:BD16" si="5">M71</f>
        <v>941.88000000000011</v>
      </c>
      <c r="AV16" s="57">
        <f t="shared" si="5"/>
        <v>941.88000000000011</v>
      </c>
      <c r="AW16" s="57">
        <f t="shared" si="5"/>
        <v>867.93</v>
      </c>
      <c r="AX16" s="57">
        <f t="shared" si="5"/>
        <v>880.13</v>
      </c>
      <c r="AY16" s="57">
        <f t="shared" si="5"/>
        <v>880.13</v>
      </c>
      <c r="AZ16" s="57">
        <f t="shared" si="5"/>
        <v>860.83</v>
      </c>
      <c r="BA16" s="57">
        <f t="shared" si="5"/>
        <v>856.13</v>
      </c>
      <c r="BB16" s="57">
        <f t="shared" si="5"/>
        <v>856.13</v>
      </c>
      <c r="BC16" s="57">
        <f t="shared" si="5"/>
        <v>856.13</v>
      </c>
      <c r="BD16" s="57">
        <f t="shared" si="5"/>
        <v>856.13</v>
      </c>
      <c r="BE16" s="58">
        <f>X71</f>
        <v>856.13</v>
      </c>
      <c r="BF16" s="58">
        <f>Z71</f>
        <v>901.13000000000011</v>
      </c>
      <c r="BG16" s="58">
        <f>AB71</f>
        <v>856.13</v>
      </c>
      <c r="BH16" s="58">
        <f>AD71</f>
        <v>856.13</v>
      </c>
      <c r="BI16" s="58">
        <f>AE71</f>
        <v>856.13</v>
      </c>
      <c r="BJ16" s="58">
        <f>AF71</f>
        <v>856.13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38</v>
      </c>
      <c r="C17" s="44">
        <v>38</v>
      </c>
      <c r="D17" s="44">
        <v>38</v>
      </c>
      <c r="E17" s="44">
        <v>38</v>
      </c>
      <c r="F17" s="44">
        <v>38</v>
      </c>
      <c r="G17" s="44">
        <v>38</v>
      </c>
      <c r="H17" s="44">
        <v>38</v>
      </c>
      <c r="I17" s="44">
        <v>38</v>
      </c>
      <c r="J17" s="44">
        <v>38</v>
      </c>
      <c r="K17" s="44">
        <v>38</v>
      </c>
      <c r="L17" s="44">
        <v>38</v>
      </c>
      <c r="M17" s="44">
        <v>38</v>
      </c>
      <c r="N17" s="44">
        <v>38</v>
      </c>
      <c r="O17" s="44">
        <v>29</v>
      </c>
      <c r="P17" s="44">
        <v>29</v>
      </c>
      <c r="Q17" s="44">
        <v>29</v>
      </c>
      <c r="R17" s="44">
        <v>29</v>
      </c>
      <c r="S17" s="44">
        <v>29</v>
      </c>
      <c r="T17" s="44">
        <v>29</v>
      </c>
      <c r="U17" s="44">
        <v>29</v>
      </c>
      <c r="V17" s="44">
        <v>29</v>
      </c>
      <c r="W17" s="44">
        <v>29</v>
      </c>
      <c r="X17" s="44">
        <v>29</v>
      </c>
      <c r="Y17" s="44">
        <v>29</v>
      </c>
      <c r="Z17" s="44">
        <v>32.9</v>
      </c>
      <c r="AA17" s="44">
        <v>29</v>
      </c>
      <c r="AB17" s="44">
        <v>29</v>
      </c>
      <c r="AC17" s="44">
        <v>29</v>
      </c>
      <c r="AD17" s="44">
        <v>29</v>
      </c>
      <c r="AE17" s="44">
        <v>29</v>
      </c>
      <c r="AF17" s="44">
        <v>29</v>
      </c>
      <c r="AG17" s="45">
        <v>54</v>
      </c>
      <c r="AH17" s="46">
        <f t="shared" si="2"/>
        <v>38</v>
      </c>
      <c r="AI17" s="47">
        <f t="shared" si="3"/>
        <v>29</v>
      </c>
      <c r="AK17" s="49"/>
      <c r="AL17" s="52" t="s">
        <v>29</v>
      </c>
      <c r="AM17" s="57">
        <f t="shared" ref="AM17:AR17" si="6">B78</f>
        <v>439.82</v>
      </c>
      <c r="AN17" s="57">
        <f t="shared" si="6"/>
        <v>453.8</v>
      </c>
      <c r="AO17" s="57">
        <f t="shared" si="6"/>
        <v>408.09999999999997</v>
      </c>
      <c r="AP17" s="57">
        <f t="shared" si="6"/>
        <v>357.2</v>
      </c>
      <c r="AQ17" s="57">
        <f t="shared" si="6"/>
        <v>357.2</v>
      </c>
      <c r="AR17" s="57">
        <f t="shared" si="6"/>
        <v>357.2</v>
      </c>
      <c r="AS17" s="57">
        <f>I78</f>
        <v>337.1</v>
      </c>
      <c r="AT17" s="57">
        <f>K78</f>
        <v>356.3</v>
      </c>
      <c r="AU17" s="57">
        <f t="shared" ref="AU17:BD17" si="7">M78</f>
        <v>216.52000000000004</v>
      </c>
      <c r="AV17" s="57">
        <f t="shared" si="7"/>
        <v>256.3</v>
      </c>
      <c r="AW17" s="57">
        <f t="shared" si="7"/>
        <v>505.4</v>
      </c>
      <c r="AX17" s="57">
        <f t="shared" si="7"/>
        <v>373.4</v>
      </c>
      <c r="AY17" s="57">
        <f t="shared" si="7"/>
        <v>252.40000000000003</v>
      </c>
      <c r="AZ17" s="57">
        <f t="shared" si="7"/>
        <v>272.39999999999998</v>
      </c>
      <c r="BA17" s="57">
        <f t="shared" si="7"/>
        <v>127.7</v>
      </c>
      <c r="BB17" s="57">
        <f t="shared" si="7"/>
        <v>139.9</v>
      </c>
      <c r="BC17" s="57">
        <f t="shared" si="7"/>
        <v>139.5</v>
      </c>
      <c r="BD17" s="57">
        <f t="shared" si="7"/>
        <v>244.2</v>
      </c>
      <c r="BE17" s="58">
        <f>X78</f>
        <v>372.1</v>
      </c>
      <c r="BF17" s="58">
        <f>Z78</f>
        <v>398.8</v>
      </c>
      <c r="BG17" s="58">
        <f>AB78</f>
        <v>517.30000000000007</v>
      </c>
      <c r="BH17" s="58">
        <f>AD78</f>
        <v>446.3</v>
      </c>
      <c r="BI17" s="58">
        <f>AE78</f>
        <v>466.3</v>
      </c>
      <c r="BJ17" s="58">
        <f>AF78</f>
        <v>426.3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14.1</v>
      </c>
      <c r="C18" s="44">
        <v>14.1</v>
      </c>
      <c r="D18" s="44">
        <v>14.1</v>
      </c>
      <c r="E18" s="44">
        <v>14.1</v>
      </c>
      <c r="F18" s="44">
        <v>14.1</v>
      </c>
      <c r="G18" s="44">
        <v>14.1</v>
      </c>
      <c r="H18" s="44">
        <v>14.1</v>
      </c>
      <c r="I18" s="44">
        <v>14.1</v>
      </c>
      <c r="J18" s="44">
        <v>14.1</v>
      </c>
      <c r="K18" s="44">
        <v>14.1</v>
      </c>
      <c r="L18" s="44">
        <v>14.1</v>
      </c>
      <c r="M18" s="44">
        <v>14.1</v>
      </c>
      <c r="N18" s="44">
        <v>14.1</v>
      </c>
      <c r="O18" s="44">
        <v>12</v>
      </c>
      <c r="P18" s="44">
        <v>12</v>
      </c>
      <c r="Q18" s="44">
        <v>12</v>
      </c>
      <c r="R18" s="44">
        <v>12</v>
      </c>
      <c r="S18" s="44">
        <v>12</v>
      </c>
      <c r="T18" s="44">
        <v>12</v>
      </c>
      <c r="U18" s="44">
        <v>12</v>
      </c>
      <c r="V18" s="44">
        <v>12</v>
      </c>
      <c r="W18" s="44">
        <v>12</v>
      </c>
      <c r="X18" s="44">
        <v>12</v>
      </c>
      <c r="Y18" s="44">
        <v>12</v>
      </c>
      <c r="Z18" s="44">
        <v>17.3</v>
      </c>
      <c r="AA18" s="44">
        <v>12</v>
      </c>
      <c r="AB18" s="44">
        <v>12</v>
      </c>
      <c r="AC18" s="44">
        <v>12</v>
      </c>
      <c r="AD18" s="44">
        <v>12</v>
      </c>
      <c r="AE18" s="44">
        <v>12</v>
      </c>
      <c r="AF18" s="44">
        <v>12</v>
      </c>
      <c r="AG18" s="48">
        <v>52.465000000000003</v>
      </c>
      <c r="AH18" s="46">
        <f t="shared" si="2"/>
        <v>17.3</v>
      </c>
      <c r="AI18" s="47">
        <f t="shared" si="3"/>
        <v>12</v>
      </c>
      <c r="AK18" s="49"/>
      <c r="AL18" s="52" t="s">
        <v>31</v>
      </c>
      <c r="AM18" s="57">
        <f t="shared" ref="AM18:AR18" si="8">B92</f>
        <v>308.10000000000002</v>
      </c>
      <c r="AN18" s="57">
        <f t="shared" si="8"/>
        <v>263.5</v>
      </c>
      <c r="AO18" s="57">
        <f t="shared" si="8"/>
        <v>279.70000000000005</v>
      </c>
      <c r="AP18" s="57">
        <f t="shared" si="8"/>
        <v>289.10000000000008</v>
      </c>
      <c r="AQ18" s="57">
        <f t="shared" si="8"/>
        <v>311.00000000000006</v>
      </c>
      <c r="AR18" s="57">
        <f t="shared" si="8"/>
        <v>311.00000000000006</v>
      </c>
      <c r="AS18" s="57">
        <f>I92</f>
        <v>306.70000000000005</v>
      </c>
      <c r="AT18" s="57">
        <f>K92</f>
        <v>329.3</v>
      </c>
      <c r="AU18" s="57">
        <f t="shared" ref="AU18:BD18" si="9">M92</f>
        <v>341.1</v>
      </c>
      <c r="AV18" s="57">
        <f t="shared" si="9"/>
        <v>350.5</v>
      </c>
      <c r="AW18" s="57">
        <f t="shared" si="9"/>
        <v>390.3</v>
      </c>
      <c r="AX18" s="57">
        <f t="shared" si="9"/>
        <v>377.40000000000003</v>
      </c>
      <c r="AY18" s="57">
        <f t="shared" si="9"/>
        <v>342.80000000000007</v>
      </c>
      <c r="AZ18" s="57">
        <f t="shared" si="9"/>
        <v>301.70000000000005</v>
      </c>
      <c r="BA18" s="57">
        <f t="shared" si="9"/>
        <v>302.80000000000007</v>
      </c>
      <c r="BB18" s="57">
        <f t="shared" si="9"/>
        <v>295.3</v>
      </c>
      <c r="BC18" s="57">
        <f t="shared" si="9"/>
        <v>207.4</v>
      </c>
      <c r="BD18" s="57">
        <f t="shared" si="9"/>
        <v>287.40000000000003</v>
      </c>
      <c r="BE18" s="58">
        <f>X92</f>
        <v>327.80000000000007</v>
      </c>
      <c r="BF18" s="58">
        <f>Z92</f>
        <v>369.59999999999997</v>
      </c>
      <c r="BG18" s="58">
        <f>AB92</f>
        <v>332.90000000000003</v>
      </c>
      <c r="BH18" s="58">
        <f>AD92</f>
        <v>332.90000000000003</v>
      </c>
      <c r="BI18" s="58">
        <f>AE92</f>
        <v>357.90000000000003</v>
      </c>
      <c r="BJ18" s="58">
        <f>AF92</f>
        <v>370.90000000000003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91.7</v>
      </c>
      <c r="AN19" s="57">
        <f t="shared" si="10"/>
        <v>86.7</v>
      </c>
      <c r="AO19" s="57">
        <f t="shared" si="10"/>
        <v>86.3</v>
      </c>
      <c r="AP19" s="57">
        <f t="shared" si="10"/>
        <v>69</v>
      </c>
      <c r="AQ19" s="57">
        <f t="shared" si="10"/>
        <v>69</v>
      </c>
      <c r="AR19" s="57">
        <f t="shared" si="10"/>
        <v>69</v>
      </c>
      <c r="AS19" s="57">
        <f>I108</f>
        <v>69</v>
      </c>
      <c r="AT19" s="57">
        <f>K108</f>
        <v>86.199999999999989</v>
      </c>
      <c r="AU19" s="57">
        <f t="shared" ref="AU19:BD19" si="11">M108</f>
        <v>283.2</v>
      </c>
      <c r="AV19" s="57">
        <f t="shared" si="11"/>
        <v>196.6</v>
      </c>
      <c r="AW19" s="57">
        <f t="shared" si="11"/>
        <v>119</v>
      </c>
      <c r="AX19" s="57">
        <f t="shared" si="11"/>
        <v>106</v>
      </c>
      <c r="AY19" s="57">
        <f t="shared" si="11"/>
        <v>181</v>
      </c>
      <c r="AZ19" s="57">
        <f t="shared" si="11"/>
        <v>255.7</v>
      </c>
      <c r="BA19" s="57">
        <f t="shared" si="11"/>
        <v>461.1</v>
      </c>
      <c r="BB19" s="57">
        <f t="shared" si="11"/>
        <v>388.29999999999995</v>
      </c>
      <c r="BC19" s="57">
        <f t="shared" si="11"/>
        <v>393.30000000000007</v>
      </c>
      <c r="BD19" s="57">
        <f t="shared" si="11"/>
        <v>217.1</v>
      </c>
      <c r="BE19" s="58">
        <f>X108</f>
        <v>125.19999999999999</v>
      </c>
      <c r="BF19" s="58">
        <f>Z108</f>
        <v>105.5</v>
      </c>
      <c r="BG19" s="58">
        <f>AB108</f>
        <v>82.5</v>
      </c>
      <c r="BH19" s="58">
        <f>AD108</f>
        <v>53.599999999999994</v>
      </c>
      <c r="BI19" s="58">
        <f>AE108</f>
        <v>53.599999999999994</v>
      </c>
      <c r="BJ19" s="58">
        <f>AF108</f>
        <v>53.599999999999994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50.9</v>
      </c>
      <c r="C20" s="44">
        <v>50.9</v>
      </c>
      <c r="D20" s="44">
        <v>50.9</v>
      </c>
      <c r="E20" s="44">
        <v>50.9</v>
      </c>
      <c r="F20" s="44">
        <v>50.9</v>
      </c>
      <c r="G20" s="44">
        <v>50.9</v>
      </c>
      <c r="H20" s="44">
        <v>50.9</v>
      </c>
      <c r="I20" s="44">
        <v>50.9</v>
      </c>
      <c r="J20" s="44">
        <v>50.9</v>
      </c>
      <c r="K20" s="44">
        <v>50.9</v>
      </c>
      <c r="L20" s="44">
        <v>50.9</v>
      </c>
      <c r="M20" s="44">
        <v>50.9</v>
      </c>
      <c r="N20" s="44">
        <v>50.9</v>
      </c>
      <c r="O20" s="44">
        <v>51</v>
      </c>
      <c r="P20" s="44">
        <v>51</v>
      </c>
      <c r="Q20" s="44">
        <v>51</v>
      </c>
      <c r="R20" s="44">
        <v>51</v>
      </c>
      <c r="S20" s="44">
        <v>51</v>
      </c>
      <c r="T20" s="44">
        <v>51</v>
      </c>
      <c r="U20" s="44">
        <v>51</v>
      </c>
      <c r="V20" s="44">
        <v>51</v>
      </c>
      <c r="W20" s="44">
        <v>51</v>
      </c>
      <c r="X20" s="44">
        <v>51</v>
      </c>
      <c r="Y20" s="44">
        <v>51</v>
      </c>
      <c r="Z20" s="44">
        <v>50.5</v>
      </c>
      <c r="AA20" s="44">
        <v>51</v>
      </c>
      <c r="AB20" s="44">
        <v>51</v>
      </c>
      <c r="AC20" s="44">
        <v>51</v>
      </c>
      <c r="AD20" s="44">
        <v>51</v>
      </c>
      <c r="AE20" s="44">
        <v>51</v>
      </c>
      <c r="AF20" s="44">
        <v>51</v>
      </c>
      <c r="AG20" s="48">
        <v>50</v>
      </c>
      <c r="AH20" s="46">
        <f t="shared" si="2"/>
        <v>51</v>
      </c>
      <c r="AI20" s="47">
        <f t="shared" si="3"/>
        <v>50.5</v>
      </c>
      <c r="AK20" s="49"/>
      <c r="AL20" s="52" t="s">
        <v>35</v>
      </c>
      <c r="AM20" s="57">
        <f t="shared" ref="AM20:AR20" si="12">B96</f>
        <v>86.1</v>
      </c>
      <c r="AN20" s="57">
        <f t="shared" si="12"/>
        <v>86.1</v>
      </c>
      <c r="AO20" s="57">
        <f t="shared" si="12"/>
        <v>86.1</v>
      </c>
      <c r="AP20" s="57">
        <f t="shared" si="12"/>
        <v>86.1</v>
      </c>
      <c r="AQ20" s="57">
        <f t="shared" si="12"/>
        <v>86.1</v>
      </c>
      <c r="AR20" s="57">
        <f t="shared" si="12"/>
        <v>86.1</v>
      </c>
      <c r="AS20" s="57">
        <f>I96</f>
        <v>86.1</v>
      </c>
      <c r="AT20" s="57">
        <f>K96</f>
        <v>86.1</v>
      </c>
      <c r="AU20" s="57">
        <f t="shared" ref="AU20:BD20" si="13">M96</f>
        <v>0</v>
      </c>
      <c r="AV20" s="57">
        <f t="shared" si="13"/>
        <v>0</v>
      </c>
      <c r="AW20" s="57">
        <f t="shared" si="13"/>
        <v>86</v>
      </c>
      <c r="AX20" s="57">
        <f t="shared" si="13"/>
        <v>51</v>
      </c>
      <c r="AY20" s="57">
        <f t="shared" si="13"/>
        <v>51</v>
      </c>
      <c r="AZ20" s="57">
        <f t="shared" si="13"/>
        <v>0</v>
      </c>
      <c r="BA20" s="57">
        <f t="shared" si="13"/>
        <v>14</v>
      </c>
      <c r="BB20" s="57">
        <f t="shared" si="13"/>
        <v>14</v>
      </c>
      <c r="BC20" s="57">
        <f t="shared" si="13"/>
        <v>14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23.9</v>
      </c>
      <c r="P21" s="44">
        <v>23.9</v>
      </c>
      <c r="Q21" s="44">
        <v>23.9</v>
      </c>
      <c r="R21" s="44">
        <v>23.9</v>
      </c>
      <c r="S21" s="44">
        <v>23.9</v>
      </c>
      <c r="T21" s="44">
        <v>23.9</v>
      </c>
      <c r="U21" s="44">
        <v>23.9</v>
      </c>
      <c r="V21" s="44">
        <v>23.9</v>
      </c>
      <c r="W21" s="44">
        <v>23.9</v>
      </c>
      <c r="X21" s="44">
        <v>23.9</v>
      </c>
      <c r="Y21" s="44">
        <v>23.9</v>
      </c>
      <c r="Z21" s="44">
        <v>24.3</v>
      </c>
      <c r="AA21" s="44">
        <v>23.9</v>
      </c>
      <c r="AB21" s="44">
        <v>23.9</v>
      </c>
      <c r="AC21" s="44">
        <v>23.9</v>
      </c>
      <c r="AD21" s="44">
        <v>23.9</v>
      </c>
      <c r="AE21" s="44">
        <v>23.9</v>
      </c>
      <c r="AF21" s="44">
        <v>23.9</v>
      </c>
      <c r="AG21" s="48">
        <v>45</v>
      </c>
      <c r="AH21" s="46">
        <f t="shared" si="2"/>
        <v>24.3</v>
      </c>
      <c r="AI21" s="47">
        <f t="shared" si="3"/>
        <v>23.9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36.5</v>
      </c>
      <c r="C22" s="44">
        <v>36.5</v>
      </c>
      <c r="D22" s="44">
        <v>36.5</v>
      </c>
      <c r="E22" s="44">
        <v>36.5</v>
      </c>
      <c r="F22" s="44">
        <v>36.5</v>
      </c>
      <c r="G22" s="44">
        <v>36.5</v>
      </c>
      <c r="H22" s="44">
        <v>36.5</v>
      </c>
      <c r="I22" s="44">
        <v>36.5</v>
      </c>
      <c r="J22" s="44">
        <v>36.5</v>
      </c>
      <c r="K22" s="44">
        <v>36.5</v>
      </c>
      <c r="L22" s="44">
        <v>36.5</v>
      </c>
      <c r="M22" s="44">
        <v>36.5</v>
      </c>
      <c r="N22" s="44">
        <v>36.5</v>
      </c>
      <c r="O22" s="44">
        <v>30.4</v>
      </c>
      <c r="P22" s="44">
        <v>30.4</v>
      </c>
      <c r="Q22" s="44">
        <v>30.4</v>
      </c>
      <c r="R22" s="44">
        <v>30.4</v>
      </c>
      <c r="S22" s="44">
        <v>30.4</v>
      </c>
      <c r="T22" s="44">
        <v>30.4</v>
      </c>
      <c r="U22" s="44">
        <v>30.4</v>
      </c>
      <c r="V22" s="44">
        <v>30.4</v>
      </c>
      <c r="W22" s="44">
        <v>30.4</v>
      </c>
      <c r="X22" s="44">
        <v>30.4</v>
      </c>
      <c r="Y22" s="44">
        <v>30.4</v>
      </c>
      <c r="Z22" s="44">
        <v>30.4</v>
      </c>
      <c r="AA22" s="44">
        <v>30.4</v>
      </c>
      <c r="AB22" s="44">
        <v>30.4</v>
      </c>
      <c r="AC22" s="44">
        <v>30.4</v>
      </c>
      <c r="AD22" s="44">
        <v>30.4</v>
      </c>
      <c r="AE22" s="44">
        <v>30.4</v>
      </c>
      <c r="AF22" s="44">
        <v>30.4</v>
      </c>
      <c r="AG22" s="48">
        <v>44</v>
      </c>
      <c r="AH22" s="46">
        <f t="shared" si="2"/>
        <v>36.5</v>
      </c>
      <c r="AI22" s="47">
        <f t="shared" si="3"/>
        <v>30.4</v>
      </c>
      <c r="AK22" s="49"/>
      <c r="AL22" s="59" t="s">
        <v>39</v>
      </c>
      <c r="AM22" s="60">
        <f t="shared" ref="AM22:BJ22" si="16">SUM(AM16:AM21)</f>
        <v>1922.2</v>
      </c>
      <c r="AN22" s="60">
        <f t="shared" si="16"/>
        <v>1886.5800000000002</v>
      </c>
      <c r="AO22" s="60">
        <f t="shared" si="16"/>
        <v>1856.68</v>
      </c>
      <c r="AP22" s="60">
        <f t="shared" si="16"/>
        <v>1797.88</v>
      </c>
      <c r="AQ22" s="60">
        <f t="shared" si="16"/>
        <v>1815.18</v>
      </c>
      <c r="AR22" s="60">
        <f t="shared" si="16"/>
        <v>1765.18</v>
      </c>
      <c r="AS22" s="60">
        <f t="shared" si="16"/>
        <v>1740.78</v>
      </c>
      <c r="AT22" s="60">
        <f t="shared" si="16"/>
        <v>1799.78</v>
      </c>
      <c r="AU22" s="60">
        <f t="shared" si="16"/>
        <v>1782.7</v>
      </c>
      <c r="AV22" s="60">
        <f t="shared" si="16"/>
        <v>1745.28</v>
      </c>
      <c r="AW22" s="60">
        <f t="shared" si="16"/>
        <v>1968.6299999999999</v>
      </c>
      <c r="AX22" s="60">
        <f t="shared" si="16"/>
        <v>1787.93</v>
      </c>
      <c r="AY22" s="60">
        <f t="shared" si="16"/>
        <v>1707.33</v>
      </c>
      <c r="AZ22" s="60">
        <f t="shared" si="16"/>
        <v>1690.63</v>
      </c>
      <c r="BA22" s="60">
        <f t="shared" si="16"/>
        <v>1761.73</v>
      </c>
      <c r="BB22" s="60">
        <f t="shared" si="16"/>
        <v>1693.6299999999999</v>
      </c>
      <c r="BC22" s="60">
        <f t="shared" si="16"/>
        <v>1610.33</v>
      </c>
      <c r="BD22" s="60">
        <f t="shared" si="16"/>
        <v>1604.83</v>
      </c>
      <c r="BE22" s="60">
        <f t="shared" si="16"/>
        <v>1681.2300000000002</v>
      </c>
      <c r="BF22" s="60">
        <f t="shared" si="16"/>
        <v>1775.03</v>
      </c>
      <c r="BG22" s="60">
        <f t="shared" si="16"/>
        <v>1788.8300000000002</v>
      </c>
      <c r="BH22" s="60">
        <f t="shared" si="16"/>
        <v>1688.93</v>
      </c>
      <c r="BI22" s="60">
        <f t="shared" si="16"/>
        <v>1733.93</v>
      </c>
      <c r="BJ22" s="60">
        <f t="shared" si="16"/>
        <v>1706.93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10.1</v>
      </c>
      <c r="C23" s="44">
        <v>10.1</v>
      </c>
      <c r="D23" s="44">
        <v>10.1</v>
      </c>
      <c r="E23" s="44">
        <v>10.1</v>
      </c>
      <c r="F23" s="44">
        <v>10.1</v>
      </c>
      <c r="G23" s="44">
        <v>10.1</v>
      </c>
      <c r="H23" s="44">
        <v>10.1</v>
      </c>
      <c r="I23" s="44">
        <v>10.1</v>
      </c>
      <c r="J23" s="44">
        <v>10.1</v>
      </c>
      <c r="K23" s="44">
        <v>10.1</v>
      </c>
      <c r="L23" s="44">
        <v>10.1</v>
      </c>
      <c r="M23" s="44">
        <v>10.1</v>
      </c>
      <c r="N23" s="44">
        <v>10.1</v>
      </c>
      <c r="O23" s="44">
        <v>15</v>
      </c>
      <c r="P23" s="44">
        <v>15</v>
      </c>
      <c r="Q23" s="44">
        <v>15</v>
      </c>
      <c r="R23" s="44">
        <v>15</v>
      </c>
      <c r="S23" s="44">
        <v>15</v>
      </c>
      <c r="T23" s="44">
        <v>15</v>
      </c>
      <c r="U23" s="44">
        <v>15</v>
      </c>
      <c r="V23" s="44">
        <v>15</v>
      </c>
      <c r="W23" s="44">
        <v>15</v>
      </c>
      <c r="X23" s="44">
        <v>15</v>
      </c>
      <c r="Y23" s="44">
        <v>15</v>
      </c>
      <c r="Z23" s="44">
        <v>16</v>
      </c>
      <c r="AA23" s="44">
        <v>15</v>
      </c>
      <c r="AB23" s="44">
        <v>15</v>
      </c>
      <c r="AC23" s="44">
        <v>15</v>
      </c>
      <c r="AD23" s="44">
        <v>15</v>
      </c>
      <c r="AE23" s="44">
        <v>15</v>
      </c>
      <c r="AF23" s="44">
        <v>15</v>
      </c>
      <c r="AG23" s="48">
        <v>42</v>
      </c>
      <c r="AH23" s="46">
        <f t="shared" si="2"/>
        <v>16</v>
      </c>
      <c r="AI23" s="47">
        <f t="shared" si="3"/>
        <v>10.1</v>
      </c>
      <c r="AK23" s="49"/>
      <c r="AL23" s="59" t="s">
        <v>41</v>
      </c>
      <c r="AM23" s="60">
        <f t="shared" ref="AM23:AR23" si="17">B123*-1</f>
        <v>-110.7</v>
      </c>
      <c r="AN23" s="60">
        <f t="shared" si="17"/>
        <v>-104.4</v>
      </c>
      <c r="AO23" s="60">
        <f t="shared" si="17"/>
        <v>-99.6</v>
      </c>
      <c r="AP23" s="60">
        <f t="shared" si="17"/>
        <v>-92.5</v>
      </c>
      <c r="AQ23" s="60">
        <f t="shared" si="17"/>
        <v>-92.5</v>
      </c>
      <c r="AR23" s="60">
        <f t="shared" si="17"/>
        <v>-92.5</v>
      </c>
      <c r="AS23" s="60">
        <f>I123*-1</f>
        <v>-92.5</v>
      </c>
      <c r="AT23" s="60">
        <f>K123*-1</f>
        <v>-95</v>
      </c>
      <c r="AU23" s="60">
        <f t="shared" ref="AU23:BD23" si="18">M123*-1</f>
        <v>0</v>
      </c>
      <c r="AV23" s="60">
        <f t="shared" si="18"/>
        <v>-53</v>
      </c>
      <c r="AW23" s="60">
        <f t="shared" si="18"/>
        <v>-223</v>
      </c>
      <c r="AX23" s="60">
        <f t="shared" si="18"/>
        <v>-77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-10.4</v>
      </c>
      <c r="BG23" s="60">
        <f>AB123*-1</f>
        <v>-100</v>
      </c>
      <c r="BH23" s="60">
        <f>AD123*-1</f>
        <v>-222</v>
      </c>
      <c r="BI23" s="60">
        <f>AE123*-1</f>
        <v>-252</v>
      </c>
      <c r="BJ23" s="60">
        <f>AF123*-1</f>
        <v>-189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26.6</v>
      </c>
      <c r="C24" s="44">
        <v>26.6</v>
      </c>
      <c r="D24" s="44">
        <v>26.6</v>
      </c>
      <c r="E24" s="44">
        <v>26.6</v>
      </c>
      <c r="F24" s="44">
        <v>26.6</v>
      </c>
      <c r="G24" s="44">
        <v>26.6</v>
      </c>
      <c r="H24" s="44">
        <v>26.6</v>
      </c>
      <c r="I24" s="44">
        <v>26.6</v>
      </c>
      <c r="J24" s="44">
        <v>26.6</v>
      </c>
      <c r="K24" s="44">
        <v>26.6</v>
      </c>
      <c r="L24" s="44">
        <v>26.6</v>
      </c>
      <c r="M24" s="44">
        <v>26.6</v>
      </c>
      <c r="N24" s="44">
        <v>26.6</v>
      </c>
      <c r="O24" s="44">
        <v>21.5</v>
      </c>
      <c r="P24" s="44">
        <v>21.5</v>
      </c>
      <c r="Q24" s="44">
        <v>21.5</v>
      </c>
      <c r="R24" s="44">
        <v>21.5</v>
      </c>
      <c r="S24" s="44">
        <v>21.5</v>
      </c>
      <c r="T24" s="44">
        <v>21.5</v>
      </c>
      <c r="U24" s="44">
        <v>21.5</v>
      </c>
      <c r="V24" s="44">
        <v>21.5</v>
      </c>
      <c r="W24" s="44">
        <v>21.5</v>
      </c>
      <c r="X24" s="44">
        <v>21.5</v>
      </c>
      <c r="Y24" s="44">
        <v>21.5</v>
      </c>
      <c r="Z24" s="44">
        <v>19</v>
      </c>
      <c r="AA24" s="44">
        <v>21.5</v>
      </c>
      <c r="AB24" s="44">
        <v>21.5</v>
      </c>
      <c r="AC24" s="44">
        <v>21.5</v>
      </c>
      <c r="AD24" s="44">
        <v>21.5</v>
      </c>
      <c r="AE24" s="44">
        <v>21.5</v>
      </c>
      <c r="AF24" s="44">
        <v>21.5</v>
      </c>
      <c r="AG24" s="48">
        <v>40</v>
      </c>
      <c r="AH24" s="46">
        <f t="shared" si="2"/>
        <v>26.6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26.3</v>
      </c>
      <c r="C25" s="44">
        <v>26.3</v>
      </c>
      <c r="D25" s="44">
        <v>26.3</v>
      </c>
      <c r="E25" s="44">
        <v>26.3</v>
      </c>
      <c r="F25" s="44">
        <v>26.3</v>
      </c>
      <c r="G25" s="44">
        <v>26.3</v>
      </c>
      <c r="H25" s="44">
        <v>26.3</v>
      </c>
      <c r="I25" s="44">
        <v>26.3</v>
      </c>
      <c r="J25" s="44">
        <v>26.3</v>
      </c>
      <c r="K25" s="44">
        <v>26.3</v>
      </c>
      <c r="L25" s="44">
        <v>26.3</v>
      </c>
      <c r="M25" s="44">
        <v>26.3</v>
      </c>
      <c r="N25" s="44">
        <v>26.3</v>
      </c>
      <c r="O25" s="44">
        <v>21</v>
      </c>
      <c r="P25" s="44">
        <v>21</v>
      </c>
      <c r="Q25" s="44">
        <v>21</v>
      </c>
      <c r="R25" s="44">
        <v>21</v>
      </c>
      <c r="S25" s="44">
        <v>21</v>
      </c>
      <c r="T25" s="44">
        <v>21</v>
      </c>
      <c r="U25" s="44">
        <v>21</v>
      </c>
      <c r="V25" s="44">
        <v>21</v>
      </c>
      <c r="W25" s="44">
        <v>21</v>
      </c>
      <c r="X25" s="44">
        <v>21</v>
      </c>
      <c r="Y25" s="44">
        <v>21</v>
      </c>
      <c r="Z25" s="44">
        <v>18.3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26.3</v>
      </c>
      <c r="AI25" s="47">
        <f t="shared" si="3"/>
        <v>18.3</v>
      </c>
      <c r="AK25" s="49"/>
      <c r="AL25" s="59" t="s">
        <v>44</v>
      </c>
      <c r="AM25" s="60">
        <f t="shared" ref="AM25:BJ25" si="19">AM22+AM23</f>
        <v>1811.5</v>
      </c>
      <c r="AN25" s="60">
        <f t="shared" si="19"/>
        <v>1782.18</v>
      </c>
      <c r="AO25" s="60">
        <f t="shared" si="19"/>
        <v>1757.0800000000002</v>
      </c>
      <c r="AP25" s="60">
        <f t="shared" si="19"/>
        <v>1705.38</v>
      </c>
      <c r="AQ25" s="60">
        <f t="shared" si="19"/>
        <v>1722.68</v>
      </c>
      <c r="AR25" s="60">
        <f t="shared" si="19"/>
        <v>1672.68</v>
      </c>
      <c r="AS25" s="60">
        <f t="shared" si="19"/>
        <v>1648.28</v>
      </c>
      <c r="AT25" s="60">
        <f t="shared" si="19"/>
        <v>1704.78</v>
      </c>
      <c r="AU25" s="60">
        <f t="shared" si="19"/>
        <v>1782.7</v>
      </c>
      <c r="AV25" s="60">
        <f t="shared" si="19"/>
        <v>1692.28</v>
      </c>
      <c r="AW25" s="60">
        <f t="shared" si="19"/>
        <v>1745.6299999999999</v>
      </c>
      <c r="AX25" s="60">
        <f t="shared" si="19"/>
        <v>1710.93</v>
      </c>
      <c r="AY25" s="60">
        <f t="shared" si="19"/>
        <v>1707.33</v>
      </c>
      <c r="AZ25" s="60">
        <f t="shared" si="19"/>
        <v>1690.63</v>
      </c>
      <c r="BA25" s="60">
        <f t="shared" si="19"/>
        <v>1761.73</v>
      </c>
      <c r="BB25" s="60">
        <f t="shared" si="19"/>
        <v>1693.6299999999999</v>
      </c>
      <c r="BC25" s="60">
        <f t="shared" si="19"/>
        <v>1610.33</v>
      </c>
      <c r="BD25" s="60">
        <f t="shared" si="19"/>
        <v>1604.83</v>
      </c>
      <c r="BE25" s="60">
        <f t="shared" si="19"/>
        <v>1681.2300000000002</v>
      </c>
      <c r="BF25" s="60">
        <f t="shared" si="19"/>
        <v>1764.6299999999999</v>
      </c>
      <c r="BG25" s="60">
        <f t="shared" si="19"/>
        <v>1688.8300000000002</v>
      </c>
      <c r="BH25" s="60">
        <f t="shared" si="19"/>
        <v>1466.93</v>
      </c>
      <c r="BI25" s="60">
        <f t="shared" si="19"/>
        <v>1481.93</v>
      </c>
      <c r="BJ25" s="60">
        <f t="shared" si="19"/>
        <v>1517.93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14</v>
      </c>
      <c r="O26" s="44">
        <v>10.5</v>
      </c>
      <c r="P26" s="44">
        <v>10.5</v>
      </c>
      <c r="Q26" s="44">
        <v>10.5</v>
      </c>
      <c r="R26" s="44">
        <v>10.5</v>
      </c>
      <c r="S26" s="44">
        <v>10.5</v>
      </c>
      <c r="T26" s="44">
        <v>10.5</v>
      </c>
      <c r="U26" s="44">
        <v>10.5</v>
      </c>
      <c r="V26" s="44">
        <v>10.5</v>
      </c>
      <c r="W26" s="44">
        <v>10.5</v>
      </c>
      <c r="X26" s="44">
        <v>10.5</v>
      </c>
      <c r="Y26" s="44">
        <v>10.5</v>
      </c>
      <c r="Z26" s="44">
        <v>14.5</v>
      </c>
      <c r="AA26" s="44">
        <v>10.5</v>
      </c>
      <c r="AB26" s="44">
        <v>10.5</v>
      </c>
      <c r="AC26" s="44">
        <v>10.5</v>
      </c>
      <c r="AD26" s="44">
        <v>10.5</v>
      </c>
      <c r="AE26" s="44">
        <v>10.5</v>
      </c>
      <c r="AF26" s="44">
        <v>10.5</v>
      </c>
      <c r="AG26" s="61">
        <v>38</v>
      </c>
      <c r="AH26" s="46">
        <f t="shared" si="2"/>
        <v>14.5</v>
      </c>
      <c r="AI26" s="47">
        <f t="shared" si="3"/>
        <v>10.5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</v>
      </c>
      <c r="C28" s="44">
        <v>26</v>
      </c>
      <c r="D28" s="44">
        <v>26</v>
      </c>
      <c r="E28" s="44">
        <v>26</v>
      </c>
      <c r="F28" s="44">
        <v>26</v>
      </c>
      <c r="G28" s="44">
        <v>26</v>
      </c>
      <c r="H28" s="44">
        <v>26</v>
      </c>
      <c r="I28" s="44">
        <v>26</v>
      </c>
      <c r="J28" s="44">
        <v>26</v>
      </c>
      <c r="K28" s="44">
        <v>26</v>
      </c>
      <c r="L28" s="44">
        <v>26</v>
      </c>
      <c r="M28" s="44">
        <v>26</v>
      </c>
      <c r="N28" s="44">
        <v>26</v>
      </c>
      <c r="O28" s="44">
        <v>21.7</v>
      </c>
      <c r="P28" s="44">
        <v>21.7</v>
      </c>
      <c r="Q28" s="44">
        <v>21.7</v>
      </c>
      <c r="R28" s="44">
        <v>21.7</v>
      </c>
      <c r="S28" s="44">
        <v>21.7</v>
      </c>
      <c r="T28" s="44">
        <v>21.7</v>
      </c>
      <c r="U28" s="44">
        <v>21.7</v>
      </c>
      <c r="V28" s="44">
        <v>21.7</v>
      </c>
      <c r="W28" s="44">
        <v>21.7</v>
      </c>
      <c r="X28" s="44">
        <v>21.7</v>
      </c>
      <c r="Y28" s="44">
        <v>21.7</v>
      </c>
      <c r="Z28" s="44">
        <v>33.5</v>
      </c>
      <c r="AA28" s="44">
        <v>21.7</v>
      </c>
      <c r="AB28" s="44">
        <v>21.7</v>
      </c>
      <c r="AC28" s="44">
        <v>21.7</v>
      </c>
      <c r="AD28" s="44">
        <v>21.7</v>
      </c>
      <c r="AE28" s="44">
        <v>21.7</v>
      </c>
      <c r="AF28" s="44">
        <v>21.7</v>
      </c>
      <c r="AG28" s="48">
        <v>35.5</v>
      </c>
      <c r="AH28" s="46">
        <f t="shared" si="2"/>
        <v>33.5</v>
      </c>
      <c r="AI28" s="47">
        <f t="shared" si="3"/>
        <v>21.7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11.63</v>
      </c>
      <c r="P29" s="44">
        <v>11.63</v>
      </c>
      <c r="Q29" s="44">
        <v>11.63</v>
      </c>
      <c r="R29" s="44">
        <v>11.63</v>
      </c>
      <c r="S29" s="44">
        <v>11.63</v>
      </c>
      <c r="T29" s="44">
        <v>11.63</v>
      </c>
      <c r="U29" s="44">
        <v>11.63</v>
      </c>
      <c r="V29" s="44">
        <v>11.63</v>
      </c>
      <c r="W29" s="44">
        <v>11.63</v>
      </c>
      <c r="X29" s="44">
        <v>11.63</v>
      </c>
      <c r="Y29" s="44">
        <v>11.63</v>
      </c>
      <c r="Z29" s="44">
        <v>11.63</v>
      </c>
      <c r="AA29" s="44">
        <v>11.63</v>
      </c>
      <c r="AB29" s="44">
        <v>11.63</v>
      </c>
      <c r="AC29" s="44">
        <v>11.63</v>
      </c>
      <c r="AD29" s="44">
        <v>11.63</v>
      </c>
      <c r="AE29" s="44">
        <v>11.63</v>
      </c>
      <c r="AF29" s="44">
        <v>11.63</v>
      </c>
      <c r="AG29" s="61">
        <v>32</v>
      </c>
      <c r="AH29" s="46">
        <f t="shared" si="2"/>
        <v>11.63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19.399999999999999</v>
      </c>
      <c r="C30" s="44">
        <v>19.399999999999999</v>
      </c>
      <c r="D30" s="44">
        <v>19.399999999999999</v>
      </c>
      <c r="E30" s="44">
        <v>19.399999999999999</v>
      </c>
      <c r="F30" s="44">
        <v>19.399999999999999</v>
      </c>
      <c r="G30" s="44">
        <v>19.399999999999999</v>
      </c>
      <c r="H30" s="44">
        <v>19.399999999999999</v>
      </c>
      <c r="I30" s="44">
        <v>19.399999999999999</v>
      </c>
      <c r="J30" s="44">
        <v>19.399999999999999</v>
      </c>
      <c r="K30" s="44">
        <v>19.399999999999999</v>
      </c>
      <c r="L30" s="44">
        <v>19.399999999999999</v>
      </c>
      <c r="M30" s="44">
        <v>19.399999999999999</v>
      </c>
      <c r="N30" s="44">
        <v>19.399999999999999</v>
      </c>
      <c r="O30" s="44">
        <v>14.4</v>
      </c>
      <c r="P30" s="44">
        <v>14.4</v>
      </c>
      <c r="Q30" s="44">
        <v>14.4</v>
      </c>
      <c r="R30" s="44">
        <v>14.4</v>
      </c>
      <c r="S30" s="44">
        <v>14.4</v>
      </c>
      <c r="T30" s="44">
        <v>14.4</v>
      </c>
      <c r="U30" s="44">
        <v>14.4</v>
      </c>
      <c r="V30" s="44">
        <v>14.4</v>
      </c>
      <c r="W30" s="44">
        <v>14.4</v>
      </c>
      <c r="X30" s="44">
        <v>14.4</v>
      </c>
      <c r="Y30" s="44">
        <v>14.4</v>
      </c>
      <c r="Z30" s="44">
        <v>26.6</v>
      </c>
      <c r="AA30" s="44">
        <v>14.4</v>
      </c>
      <c r="AB30" s="44">
        <v>14.4</v>
      </c>
      <c r="AC30" s="44">
        <v>14.4</v>
      </c>
      <c r="AD30" s="44">
        <v>14.4</v>
      </c>
      <c r="AE30" s="44">
        <v>14.4</v>
      </c>
      <c r="AF30" s="44">
        <v>14.4</v>
      </c>
      <c r="AG30" s="48">
        <v>30</v>
      </c>
      <c r="AH30" s="46">
        <f t="shared" si="2"/>
        <v>26.6</v>
      </c>
      <c r="AI30" s="47">
        <f t="shared" si="3"/>
        <v>14.4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12.88</v>
      </c>
      <c r="C31" s="44">
        <v>12.88</v>
      </c>
      <c r="D31" s="44">
        <v>12.88</v>
      </c>
      <c r="E31" s="44">
        <v>12.88</v>
      </c>
      <c r="F31" s="44">
        <v>12.88</v>
      </c>
      <c r="G31" s="44">
        <v>12.88</v>
      </c>
      <c r="H31" s="44">
        <v>12.88</v>
      </c>
      <c r="I31" s="44">
        <v>12.88</v>
      </c>
      <c r="J31" s="44">
        <v>12.88</v>
      </c>
      <c r="K31" s="44">
        <v>12.88</v>
      </c>
      <c r="L31" s="44">
        <v>12.88</v>
      </c>
      <c r="M31" s="44">
        <v>12.88</v>
      </c>
      <c r="N31" s="44">
        <v>12.88</v>
      </c>
      <c r="O31" s="44">
        <v>9.8000000000000007</v>
      </c>
      <c r="P31" s="44">
        <v>9.8000000000000007</v>
      </c>
      <c r="Q31" s="44">
        <v>9.8000000000000007</v>
      </c>
      <c r="R31" s="44">
        <v>9.8000000000000007</v>
      </c>
      <c r="S31" s="44">
        <v>9.8000000000000007</v>
      </c>
      <c r="T31" s="44">
        <v>9.8000000000000007</v>
      </c>
      <c r="U31" s="44">
        <v>9.8000000000000007</v>
      </c>
      <c r="V31" s="44">
        <v>9.8000000000000007</v>
      </c>
      <c r="W31" s="44">
        <v>9.8000000000000007</v>
      </c>
      <c r="X31" s="44">
        <v>9.8000000000000007</v>
      </c>
      <c r="Y31" s="44">
        <v>9.8000000000000007</v>
      </c>
      <c r="Z31" s="44">
        <v>12.2</v>
      </c>
      <c r="AA31" s="44">
        <v>9.8000000000000007</v>
      </c>
      <c r="AB31" s="44">
        <v>9.8000000000000007</v>
      </c>
      <c r="AC31" s="44">
        <v>9.8000000000000007</v>
      </c>
      <c r="AD31" s="44">
        <v>9.8000000000000007</v>
      </c>
      <c r="AE31" s="44">
        <v>9.8000000000000007</v>
      </c>
      <c r="AF31" s="44">
        <v>9.8000000000000007</v>
      </c>
      <c r="AG31" s="48">
        <v>29.04</v>
      </c>
      <c r="AH31" s="46">
        <f t="shared" si="2"/>
        <v>12.88</v>
      </c>
      <c r="AI31" s="47">
        <f t="shared" si="3"/>
        <v>9.8000000000000007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11.5</v>
      </c>
      <c r="C32" s="44">
        <v>11.5</v>
      </c>
      <c r="D32" s="44">
        <v>11.5</v>
      </c>
      <c r="E32" s="44">
        <v>11.5</v>
      </c>
      <c r="F32" s="44">
        <v>11.5</v>
      </c>
      <c r="G32" s="44">
        <v>11.5</v>
      </c>
      <c r="H32" s="44">
        <v>11.5</v>
      </c>
      <c r="I32" s="44">
        <v>11.5</v>
      </c>
      <c r="J32" s="44">
        <v>11.5</v>
      </c>
      <c r="K32" s="44">
        <v>11.5</v>
      </c>
      <c r="L32" s="44">
        <v>11.5</v>
      </c>
      <c r="M32" s="44">
        <v>11.5</v>
      </c>
      <c r="N32" s="44">
        <v>11.5</v>
      </c>
      <c r="O32" s="44">
        <v>10.8</v>
      </c>
      <c r="P32" s="44">
        <v>10.8</v>
      </c>
      <c r="Q32" s="44">
        <v>10.8</v>
      </c>
      <c r="R32" s="44">
        <v>10.8</v>
      </c>
      <c r="S32" s="44">
        <v>10.8</v>
      </c>
      <c r="T32" s="44">
        <v>10.8</v>
      </c>
      <c r="U32" s="44">
        <v>10.8</v>
      </c>
      <c r="V32" s="44">
        <v>10.8</v>
      </c>
      <c r="W32" s="44">
        <v>10.8</v>
      </c>
      <c r="X32" s="44">
        <v>10.8</v>
      </c>
      <c r="Y32" s="44">
        <v>10.8</v>
      </c>
      <c r="Z32" s="44">
        <v>11.5</v>
      </c>
      <c r="AA32" s="44">
        <v>10.8</v>
      </c>
      <c r="AB32" s="44">
        <v>10.8</v>
      </c>
      <c r="AC32" s="44">
        <v>10.8</v>
      </c>
      <c r="AD32" s="44">
        <v>10.8</v>
      </c>
      <c r="AE32" s="44">
        <v>10.8</v>
      </c>
      <c r="AF32" s="44">
        <v>10.8</v>
      </c>
      <c r="AG32" s="48">
        <v>28.1</v>
      </c>
      <c r="AH32" s="46">
        <f t="shared" si="2"/>
        <v>11.5</v>
      </c>
      <c r="AI32" s="47">
        <f t="shared" si="3"/>
        <v>10.8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15.4</v>
      </c>
      <c r="C33" s="44">
        <v>15.4</v>
      </c>
      <c r="D33" s="44">
        <v>15.4</v>
      </c>
      <c r="E33" s="44">
        <v>15.4</v>
      </c>
      <c r="F33" s="44">
        <v>15.4</v>
      </c>
      <c r="G33" s="44">
        <v>15.4</v>
      </c>
      <c r="H33" s="44">
        <v>15.4</v>
      </c>
      <c r="I33" s="44">
        <v>15.4</v>
      </c>
      <c r="J33" s="44">
        <v>15.4</v>
      </c>
      <c r="K33" s="44">
        <v>15.4</v>
      </c>
      <c r="L33" s="44">
        <v>15.4</v>
      </c>
      <c r="M33" s="44">
        <v>15.4</v>
      </c>
      <c r="N33" s="44">
        <v>15.4</v>
      </c>
      <c r="O33" s="44">
        <v>12.7</v>
      </c>
      <c r="P33" s="44">
        <v>12.7</v>
      </c>
      <c r="Q33" s="44">
        <v>12.7</v>
      </c>
      <c r="R33" s="44">
        <v>5.8</v>
      </c>
      <c r="S33" s="44">
        <v>5.8</v>
      </c>
      <c r="T33" s="44">
        <v>5.8</v>
      </c>
      <c r="U33" s="44">
        <v>5.8</v>
      </c>
      <c r="V33" s="44">
        <v>5.8</v>
      </c>
      <c r="W33" s="44">
        <v>5.8</v>
      </c>
      <c r="X33" s="44">
        <v>5.8</v>
      </c>
      <c r="Y33" s="44">
        <v>5.8</v>
      </c>
      <c r="Z33" s="44">
        <v>18.2</v>
      </c>
      <c r="AA33" s="44">
        <v>5.8</v>
      </c>
      <c r="AB33" s="44">
        <v>5.8</v>
      </c>
      <c r="AC33" s="44">
        <v>5.8</v>
      </c>
      <c r="AD33" s="44">
        <v>5.8</v>
      </c>
      <c r="AE33" s="44">
        <v>5.8</v>
      </c>
      <c r="AF33" s="44">
        <v>5.8</v>
      </c>
      <c r="AG33" s="48">
        <v>27</v>
      </c>
      <c r="AH33" s="46">
        <f t="shared" si="2"/>
        <v>18.2</v>
      </c>
      <c r="AI33" s="47">
        <f t="shared" si="3"/>
        <v>5.8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19.7</v>
      </c>
      <c r="C37" s="44">
        <v>19.7</v>
      </c>
      <c r="D37" s="44">
        <v>19.7</v>
      </c>
      <c r="E37" s="44">
        <v>19.7</v>
      </c>
      <c r="F37" s="44">
        <v>19.7</v>
      </c>
      <c r="G37" s="44">
        <v>19.7</v>
      </c>
      <c r="H37" s="44">
        <v>19.7</v>
      </c>
      <c r="I37" s="44">
        <v>19.7</v>
      </c>
      <c r="J37" s="44">
        <v>19.7</v>
      </c>
      <c r="K37" s="44">
        <v>19.7</v>
      </c>
      <c r="L37" s="44">
        <v>19.7</v>
      </c>
      <c r="M37" s="44">
        <v>19.7</v>
      </c>
      <c r="N37" s="44">
        <v>19.7</v>
      </c>
      <c r="O37" s="44">
        <v>15.4</v>
      </c>
      <c r="P37" s="44">
        <v>15.4</v>
      </c>
      <c r="Q37" s="44">
        <v>15.4</v>
      </c>
      <c r="R37" s="44">
        <v>6.7</v>
      </c>
      <c r="S37" s="44">
        <v>6.7</v>
      </c>
      <c r="T37" s="44">
        <v>6.7</v>
      </c>
      <c r="U37" s="44">
        <v>6.7</v>
      </c>
      <c r="V37" s="44">
        <v>6.7</v>
      </c>
      <c r="W37" s="44">
        <v>6.7</v>
      </c>
      <c r="X37" s="44">
        <v>6.7</v>
      </c>
      <c r="Y37" s="44">
        <v>6.7</v>
      </c>
      <c r="Z37" s="44">
        <v>19.7</v>
      </c>
      <c r="AA37" s="44">
        <v>6.7</v>
      </c>
      <c r="AB37" s="44">
        <v>6.7</v>
      </c>
      <c r="AC37" s="44">
        <v>6.7</v>
      </c>
      <c r="AD37" s="44">
        <v>6.7</v>
      </c>
      <c r="AE37" s="44">
        <v>6.7</v>
      </c>
      <c r="AF37" s="44">
        <v>6.7</v>
      </c>
      <c r="AG37" s="48">
        <v>25</v>
      </c>
      <c r="AH37" s="46">
        <f t="shared" si="2"/>
        <v>19.7</v>
      </c>
      <c r="AI37" s="47">
        <f t="shared" si="3"/>
        <v>6.7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7.7</v>
      </c>
      <c r="C39" s="44">
        <v>7.7</v>
      </c>
      <c r="D39" s="44">
        <v>7.7</v>
      </c>
      <c r="E39" s="44">
        <v>7.7</v>
      </c>
      <c r="F39" s="44">
        <v>7.7</v>
      </c>
      <c r="G39" s="44">
        <v>7.7</v>
      </c>
      <c r="H39" s="44">
        <v>7.7</v>
      </c>
      <c r="I39" s="44">
        <v>7.7</v>
      </c>
      <c r="J39" s="44">
        <v>7.7</v>
      </c>
      <c r="K39" s="44">
        <v>7.7</v>
      </c>
      <c r="L39" s="44">
        <v>7.7</v>
      </c>
      <c r="M39" s="44">
        <v>7.7</v>
      </c>
      <c r="N39" s="44">
        <v>7.7</v>
      </c>
      <c r="O39" s="44">
        <v>8.8000000000000007</v>
      </c>
      <c r="P39" s="44">
        <v>8.8000000000000007</v>
      </c>
      <c r="Q39" s="44">
        <v>8.8000000000000007</v>
      </c>
      <c r="R39" s="44">
        <v>8.8000000000000007</v>
      </c>
      <c r="S39" s="44">
        <v>8.8000000000000007</v>
      </c>
      <c r="T39" s="44">
        <v>8.8000000000000007</v>
      </c>
      <c r="U39" s="44">
        <v>8.8000000000000007</v>
      </c>
      <c r="V39" s="44">
        <v>8.8000000000000007</v>
      </c>
      <c r="W39" s="44">
        <v>8.8000000000000007</v>
      </c>
      <c r="X39" s="44">
        <v>8.8000000000000007</v>
      </c>
      <c r="Y39" s="44">
        <v>8.8000000000000007</v>
      </c>
      <c r="Z39" s="44">
        <v>7</v>
      </c>
      <c r="AA39" s="44">
        <v>8.8000000000000007</v>
      </c>
      <c r="AB39" s="44">
        <v>8.8000000000000007</v>
      </c>
      <c r="AC39" s="44">
        <v>8.8000000000000007</v>
      </c>
      <c r="AD39" s="44">
        <v>8.8000000000000007</v>
      </c>
      <c r="AE39" s="44">
        <v>8.8000000000000007</v>
      </c>
      <c r="AF39" s="44">
        <v>8.8000000000000007</v>
      </c>
      <c r="AG39" s="48">
        <v>23.5</v>
      </c>
      <c r="AH39" s="46">
        <f t="shared" si="2"/>
        <v>8.8000000000000007</v>
      </c>
      <c r="AI39" s="47">
        <f t="shared" si="3"/>
        <v>7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5.3</v>
      </c>
      <c r="C42" s="44">
        <v>5.3</v>
      </c>
      <c r="D42" s="44">
        <v>5.3</v>
      </c>
      <c r="E42" s="44">
        <v>5.3</v>
      </c>
      <c r="F42" s="44">
        <v>5.3</v>
      </c>
      <c r="G42" s="44">
        <v>5.3</v>
      </c>
      <c r="H42" s="44">
        <v>5.3</v>
      </c>
      <c r="I42" s="44">
        <v>5.3</v>
      </c>
      <c r="J42" s="44">
        <v>5.3</v>
      </c>
      <c r="K42" s="44">
        <v>5.3</v>
      </c>
      <c r="L42" s="44">
        <v>5.3</v>
      </c>
      <c r="M42" s="44">
        <v>5.3</v>
      </c>
      <c r="N42" s="44">
        <v>5.3</v>
      </c>
      <c r="O42" s="44">
        <v>5.0999999999999996</v>
      </c>
      <c r="P42" s="44">
        <v>5.0999999999999996</v>
      </c>
      <c r="Q42" s="44">
        <v>5.0999999999999996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5.3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15.9</v>
      </c>
      <c r="C44" s="44">
        <v>15.9</v>
      </c>
      <c r="D44" s="44">
        <v>15.9</v>
      </c>
      <c r="E44" s="44">
        <v>15.9</v>
      </c>
      <c r="F44" s="44">
        <v>15.9</v>
      </c>
      <c r="G44" s="44">
        <v>15.9</v>
      </c>
      <c r="H44" s="44">
        <v>15.9</v>
      </c>
      <c r="I44" s="44">
        <v>15.9</v>
      </c>
      <c r="J44" s="44">
        <v>15.9</v>
      </c>
      <c r="K44" s="44">
        <v>15.9</v>
      </c>
      <c r="L44" s="44">
        <v>15.9</v>
      </c>
      <c r="M44" s="44">
        <v>15.9</v>
      </c>
      <c r="N44" s="44">
        <v>15.9</v>
      </c>
      <c r="O44" s="44">
        <v>0</v>
      </c>
      <c r="P44" s="44">
        <v>12.2</v>
      </c>
      <c r="Q44" s="44">
        <v>12.2</v>
      </c>
      <c r="R44" s="44">
        <v>12.2</v>
      </c>
      <c r="S44" s="44">
        <v>12.2</v>
      </c>
      <c r="T44" s="44">
        <v>12.2</v>
      </c>
      <c r="U44" s="44">
        <v>12.2</v>
      </c>
      <c r="V44" s="44">
        <v>12.2</v>
      </c>
      <c r="W44" s="44">
        <v>12.2</v>
      </c>
      <c r="X44" s="44">
        <v>12.2</v>
      </c>
      <c r="Y44" s="44">
        <v>12.2</v>
      </c>
      <c r="Z44" s="44">
        <v>12.2</v>
      </c>
      <c r="AA44" s="44">
        <v>12.2</v>
      </c>
      <c r="AB44" s="44">
        <v>12.2</v>
      </c>
      <c r="AC44" s="44">
        <v>12.2</v>
      </c>
      <c r="AD44" s="44">
        <v>12.2</v>
      </c>
      <c r="AE44" s="44">
        <v>12.2</v>
      </c>
      <c r="AF44" s="44">
        <v>12.2</v>
      </c>
      <c r="AG44" s="48">
        <v>21.93</v>
      </c>
      <c r="AH44" s="46">
        <f t="shared" si="2"/>
        <v>15.9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18.899999999999999</v>
      </c>
      <c r="C45" s="44">
        <v>18.899999999999999</v>
      </c>
      <c r="D45" s="44">
        <v>18.899999999999999</v>
      </c>
      <c r="E45" s="44">
        <v>18.899999999999999</v>
      </c>
      <c r="F45" s="44">
        <v>18.899999999999999</v>
      </c>
      <c r="G45" s="44">
        <v>18.899999999999999</v>
      </c>
      <c r="H45" s="44">
        <v>18.899999999999999</v>
      </c>
      <c r="I45" s="44">
        <v>18.899999999999999</v>
      </c>
      <c r="J45" s="44">
        <v>18.899999999999999</v>
      </c>
      <c r="K45" s="44">
        <v>18.899999999999999</v>
      </c>
      <c r="L45" s="44">
        <v>18.899999999999999</v>
      </c>
      <c r="M45" s="44">
        <v>18.899999999999999</v>
      </c>
      <c r="N45" s="44">
        <v>18.899999999999999</v>
      </c>
      <c r="O45" s="44">
        <v>15.9</v>
      </c>
      <c r="P45" s="44">
        <v>15.9</v>
      </c>
      <c r="Q45" s="44">
        <v>15.9</v>
      </c>
      <c r="R45" s="44">
        <v>15.9</v>
      </c>
      <c r="S45" s="44">
        <v>15.9</v>
      </c>
      <c r="T45" s="44">
        <v>15.9</v>
      </c>
      <c r="U45" s="44">
        <v>15.9</v>
      </c>
      <c r="V45" s="44">
        <v>15.9</v>
      </c>
      <c r="W45" s="44">
        <v>15.9</v>
      </c>
      <c r="X45" s="44">
        <v>15.9</v>
      </c>
      <c r="Y45" s="44">
        <v>15.9</v>
      </c>
      <c r="Z45" s="44">
        <v>15.9</v>
      </c>
      <c r="AA45" s="44">
        <v>15.9</v>
      </c>
      <c r="AB45" s="44">
        <v>15.9</v>
      </c>
      <c r="AC45" s="44">
        <v>15.9</v>
      </c>
      <c r="AD45" s="44">
        <v>15.9</v>
      </c>
      <c r="AE45" s="44">
        <v>15.9</v>
      </c>
      <c r="AF45" s="44">
        <v>15.9</v>
      </c>
      <c r="AG45" s="48">
        <v>21.3</v>
      </c>
      <c r="AH45" s="46">
        <f t="shared" si="2"/>
        <v>18.899999999999999</v>
      </c>
      <c r="AI45" s="47">
        <f t="shared" si="3"/>
        <v>15.9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4.7</v>
      </c>
      <c r="P46" s="44">
        <v>4.7</v>
      </c>
      <c r="Q46" s="44">
        <v>4.7</v>
      </c>
      <c r="R46" s="44">
        <v>4.7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4.7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5.3</v>
      </c>
      <c r="C47" s="44">
        <v>5.3</v>
      </c>
      <c r="D47" s="44">
        <v>5.3</v>
      </c>
      <c r="E47" s="44">
        <v>5.3</v>
      </c>
      <c r="F47" s="44">
        <v>5.3</v>
      </c>
      <c r="G47" s="44">
        <v>5.3</v>
      </c>
      <c r="H47" s="44">
        <v>5.3</v>
      </c>
      <c r="I47" s="44">
        <v>5.3</v>
      </c>
      <c r="J47" s="44">
        <v>5.3</v>
      </c>
      <c r="K47" s="44">
        <v>5.3</v>
      </c>
      <c r="L47" s="44">
        <v>5.3</v>
      </c>
      <c r="M47" s="44">
        <v>5.3</v>
      </c>
      <c r="N47" s="44">
        <v>5.3</v>
      </c>
      <c r="O47" s="44">
        <v>5.6</v>
      </c>
      <c r="P47" s="44">
        <v>5.6</v>
      </c>
      <c r="Q47" s="44">
        <v>5.6</v>
      </c>
      <c r="R47" s="44">
        <v>5.6</v>
      </c>
      <c r="S47" s="44">
        <v>5.6</v>
      </c>
      <c r="T47" s="44">
        <v>5.6</v>
      </c>
      <c r="U47" s="44">
        <v>5.6</v>
      </c>
      <c r="V47" s="44">
        <v>5.6</v>
      </c>
      <c r="W47" s="44">
        <v>5.6</v>
      </c>
      <c r="X47" s="44">
        <v>5.6</v>
      </c>
      <c r="Y47" s="44">
        <v>5.6</v>
      </c>
      <c r="Z47" s="44">
        <v>5.6</v>
      </c>
      <c r="AA47" s="44">
        <v>5.6</v>
      </c>
      <c r="AB47" s="44">
        <v>5.6</v>
      </c>
      <c r="AC47" s="44">
        <v>5.6</v>
      </c>
      <c r="AD47" s="44">
        <v>5.6</v>
      </c>
      <c r="AE47" s="44">
        <v>5.6</v>
      </c>
      <c r="AF47" s="44">
        <v>5.6</v>
      </c>
      <c r="AG47" s="48">
        <v>19.8</v>
      </c>
      <c r="AH47" s="46">
        <f t="shared" si="2"/>
        <v>5.6</v>
      </c>
      <c r="AI47" s="47">
        <f t="shared" si="3"/>
        <v>5.3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8.1999999999999993</v>
      </c>
      <c r="C49" s="44">
        <v>8.1999999999999993</v>
      </c>
      <c r="D49" s="44">
        <v>8.1999999999999993</v>
      </c>
      <c r="E49" s="44">
        <v>8.1999999999999993</v>
      </c>
      <c r="F49" s="44">
        <v>8.1999999999999993</v>
      </c>
      <c r="G49" s="44">
        <v>8.1999999999999993</v>
      </c>
      <c r="H49" s="44">
        <v>8.1999999999999993</v>
      </c>
      <c r="I49" s="44">
        <v>8.1999999999999993</v>
      </c>
      <c r="J49" s="44">
        <v>8.1999999999999993</v>
      </c>
      <c r="K49" s="44">
        <v>8.1999999999999993</v>
      </c>
      <c r="L49" s="44">
        <v>8.1999999999999993</v>
      </c>
      <c r="M49" s="44">
        <v>8.1999999999999993</v>
      </c>
      <c r="N49" s="44">
        <v>8.1999999999999993</v>
      </c>
      <c r="O49" s="44">
        <v>7.2</v>
      </c>
      <c r="P49" s="44">
        <v>7.2</v>
      </c>
      <c r="Q49" s="44">
        <v>7.2</v>
      </c>
      <c r="R49" s="44">
        <v>7.2</v>
      </c>
      <c r="S49" s="44">
        <v>7.2</v>
      </c>
      <c r="T49" s="44">
        <v>7.2</v>
      </c>
      <c r="U49" s="44">
        <v>7.2</v>
      </c>
      <c r="V49" s="44">
        <v>7.2</v>
      </c>
      <c r="W49" s="44">
        <v>7.2</v>
      </c>
      <c r="X49" s="44">
        <v>7.2</v>
      </c>
      <c r="Y49" s="44">
        <v>7.2</v>
      </c>
      <c r="Z49" s="44">
        <v>7.2</v>
      </c>
      <c r="AA49" s="44">
        <v>7.2</v>
      </c>
      <c r="AB49" s="44">
        <v>7.2</v>
      </c>
      <c r="AC49" s="44">
        <v>7.2</v>
      </c>
      <c r="AD49" s="44">
        <v>7.2</v>
      </c>
      <c r="AE49" s="44">
        <v>7.2</v>
      </c>
      <c r="AF49" s="44">
        <v>7.2</v>
      </c>
      <c r="AG49" s="48">
        <v>15.33</v>
      </c>
      <c r="AH49" s="46">
        <f t="shared" si="2"/>
        <v>8.1999999999999993</v>
      </c>
      <c r="AI49" s="47">
        <f t="shared" si="3"/>
        <v>7.2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</v>
      </c>
      <c r="C51" s="44">
        <v>4</v>
      </c>
      <c r="D51" s="44">
        <v>4</v>
      </c>
      <c r="E51" s="44">
        <v>4</v>
      </c>
      <c r="F51" s="44">
        <v>4</v>
      </c>
      <c r="G51" s="44">
        <v>4</v>
      </c>
      <c r="H51" s="44">
        <v>4</v>
      </c>
      <c r="I51" s="44">
        <v>4</v>
      </c>
      <c r="J51" s="44">
        <v>4</v>
      </c>
      <c r="K51" s="44">
        <v>4</v>
      </c>
      <c r="L51" s="44">
        <v>4</v>
      </c>
      <c r="M51" s="44">
        <v>4</v>
      </c>
      <c r="N51" s="44">
        <v>4</v>
      </c>
      <c r="O51" s="44">
        <v>4</v>
      </c>
      <c r="P51" s="44">
        <v>4</v>
      </c>
      <c r="Q51" s="44">
        <v>4</v>
      </c>
      <c r="R51" s="44">
        <v>4</v>
      </c>
      <c r="S51" s="44">
        <v>4</v>
      </c>
      <c r="T51" s="44">
        <v>4</v>
      </c>
      <c r="U51" s="44">
        <v>4</v>
      </c>
      <c r="V51" s="44">
        <v>4</v>
      </c>
      <c r="W51" s="44">
        <v>4</v>
      </c>
      <c r="X51" s="44">
        <v>4</v>
      </c>
      <c r="Y51" s="44">
        <v>4</v>
      </c>
      <c r="Z51" s="44">
        <v>4</v>
      </c>
      <c r="AA51" s="44">
        <v>4</v>
      </c>
      <c r="AB51" s="44">
        <v>4</v>
      </c>
      <c r="AC51" s="44">
        <v>4</v>
      </c>
      <c r="AD51" s="44">
        <v>4</v>
      </c>
      <c r="AE51" s="44">
        <v>4</v>
      </c>
      <c r="AF51" s="44">
        <v>4</v>
      </c>
      <c r="AG51" s="48">
        <v>14.9</v>
      </c>
      <c r="AH51" s="46">
        <f t="shared" si="2"/>
        <v>4</v>
      </c>
      <c r="AI51" s="47">
        <f t="shared" si="3"/>
        <v>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12.6</v>
      </c>
      <c r="C52" s="44">
        <v>12.6</v>
      </c>
      <c r="D52" s="44">
        <v>12.6</v>
      </c>
      <c r="E52" s="44">
        <v>12.6</v>
      </c>
      <c r="F52" s="44">
        <v>12.6</v>
      </c>
      <c r="G52" s="44">
        <v>12.6</v>
      </c>
      <c r="H52" s="44">
        <v>12.6</v>
      </c>
      <c r="I52" s="44">
        <v>12.6</v>
      </c>
      <c r="J52" s="44">
        <v>12.6</v>
      </c>
      <c r="K52" s="44">
        <v>12.6</v>
      </c>
      <c r="L52" s="44">
        <v>12.6</v>
      </c>
      <c r="M52" s="44">
        <v>12.6</v>
      </c>
      <c r="N52" s="44">
        <v>12.6</v>
      </c>
      <c r="O52" s="44">
        <v>9.5</v>
      </c>
      <c r="P52" s="44">
        <v>9.5</v>
      </c>
      <c r="Q52" s="44">
        <v>9.5</v>
      </c>
      <c r="R52" s="44">
        <v>9.5</v>
      </c>
      <c r="S52" s="44">
        <v>9.5</v>
      </c>
      <c r="T52" s="44">
        <v>9.5</v>
      </c>
      <c r="U52" s="44">
        <v>9.5</v>
      </c>
      <c r="V52" s="44">
        <v>9.5</v>
      </c>
      <c r="W52" s="44">
        <v>9.5</v>
      </c>
      <c r="X52" s="44">
        <v>9.5</v>
      </c>
      <c r="Y52" s="44">
        <v>9.5</v>
      </c>
      <c r="Z52" s="44">
        <v>9.5</v>
      </c>
      <c r="AA52" s="44">
        <v>9.5</v>
      </c>
      <c r="AB52" s="44">
        <v>9.5</v>
      </c>
      <c r="AC52" s="44">
        <v>9.5</v>
      </c>
      <c r="AD52" s="44">
        <v>9.5</v>
      </c>
      <c r="AE52" s="44">
        <v>9.5</v>
      </c>
      <c r="AF52" s="44">
        <v>9.5</v>
      </c>
      <c r="AG52" s="48">
        <v>14.3</v>
      </c>
      <c r="AH52" s="46">
        <f t="shared" si="2"/>
        <v>12.6</v>
      </c>
      <c r="AI52" s="47">
        <f t="shared" si="3"/>
        <v>9.5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2.4</v>
      </c>
      <c r="C53" s="44">
        <v>2.4</v>
      </c>
      <c r="D53" s="44">
        <v>2.4</v>
      </c>
      <c r="E53" s="44">
        <v>2.4</v>
      </c>
      <c r="F53" s="44">
        <v>2.4</v>
      </c>
      <c r="G53" s="44">
        <v>2.4</v>
      </c>
      <c r="H53" s="44">
        <v>2.4</v>
      </c>
      <c r="I53" s="44">
        <v>2.4</v>
      </c>
      <c r="J53" s="44">
        <v>2.4</v>
      </c>
      <c r="K53" s="44">
        <v>2.4</v>
      </c>
      <c r="L53" s="44">
        <v>2.4</v>
      </c>
      <c r="M53" s="44">
        <v>2.4</v>
      </c>
      <c r="N53" s="44">
        <v>2.4</v>
      </c>
      <c r="O53" s="44">
        <v>2.4</v>
      </c>
      <c r="P53" s="44">
        <v>2.4</v>
      </c>
      <c r="Q53" s="44">
        <v>2.4</v>
      </c>
      <c r="R53" s="44">
        <v>2.4</v>
      </c>
      <c r="S53" s="44">
        <v>2.4</v>
      </c>
      <c r="T53" s="44">
        <v>2.4</v>
      </c>
      <c r="U53" s="44">
        <v>2.4</v>
      </c>
      <c r="V53" s="44">
        <v>2.4</v>
      </c>
      <c r="W53" s="44">
        <v>2.4</v>
      </c>
      <c r="X53" s="44">
        <v>2.4</v>
      </c>
      <c r="Y53" s="44">
        <v>2.4</v>
      </c>
      <c r="Z53" s="44">
        <v>2.4</v>
      </c>
      <c r="AA53" s="44">
        <v>2.4</v>
      </c>
      <c r="AB53" s="44">
        <v>2.4</v>
      </c>
      <c r="AC53" s="44">
        <v>2.4</v>
      </c>
      <c r="AD53" s="44">
        <v>2.4</v>
      </c>
      <c r="AE53" s="44">
        <v>2.4</v>
      </c>
      <c r="AF53" s="44">
        <v>2.4</v>
      </c>
      <c r="AG53" s="48">
        <v>14</v>
      </c>
      <c r="AH53" s="46">
        <f t="shared" si="2"/>
        <v>2.4</v>
      </c>
      <c r="AI53" s="47">
        <f t="shared" si="3"/>
        <v>2.4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7</v>
      </c>
      <c r="C54" s="44">
        <v>7</v>
      </c>
      <c r="D54" s="44">
        <v>7</v>
      </c>
      <c r="E54" s="44">
        <v>7</v>
      </c>
      <c r="F54" s="44">
        <v>7</v>
      </c>
      <c r="G54" s="44">
        <v>7</v>
      </c>
      <c r="H54" s="44">
        <v>7</v>
      </c>
      <c r="I54" s="44">
        <v>7</v>
      </c>
      <c r="J54" s="44">
        <v>7</v>
      </c>
      <c r="K54" s="44">
        <v>7</v>
      </c>
      <c r="L54" s="44">
        <v>7</v>
      </c>
      <c r="M54" s="44">
        <v>7</v>
      </c>
      <c r="N54" s="44">
        <v>7</v>
      </c>
      <c r="O54" s="44">
        <v>7</v>
      </c>
      <c r="P54" s="44">
        <v>7</v>
      </c>
      <c r="Q54" s="44">
        <v>7</v>
      </c>
      <c r="R54" s="44">
        <v>7</v>
      </c>
      <c r="S54" s="44">
        <v>7</v>
      </c>
      <c r="T54" s="44">
        <v>7</v>
      </c>
      <c r="U54" s="44">
        <v>7</v>
      </c>
      <c r="V54" s="44">
        <v>7</v>
      </c>
      <c r="W54" s="44">
        <v>7</v>
      </c>
      <c r="X54" s="44">
        <v>7</v>
      </c>
      <c r="Y54" s="44">
        <v>7</v>
      </c>
      <c r="Z54" s="44">
        <v>7</v>
      </c>
      <c r="AA54" s="44">
        <v>7</v>
      </c>
      <c r="AB54" s="44">
        <v>7</v>
      </c>
      <c r="AC54" s="44">
        <v>7</v>
      </c>
      <c r="AD54" s="44">
        <v>7</v>
      </c>
      <c r="AE54" s="44">
        <v>7</v>
      </c>
      <c r="AF54" s="44">
        <v>7</v>
      </c>
      <c r="AG54" s="48">
        <v>13.6</v>
      </c>
      <c r="AH54" s="46">
        <f t="shared" si="2"/>
        <v>7</v>
      </c>
      <c r="AI54" s="47">
        <f t="shared" si="3"/>
        <v>7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7.5</v>
      </c>
      <c r="C55" s="44">
        <v>7.5</v>
      </c>
      <c r="D55" s="44">
        <v>7.5</v>
      </c>
      <c r="E55" s="44">
        <v>7.5</v>
      </c>
      <c r="F55" s="44">
        <v>7.5</v>
      </c>
      <c r="G55" s="44">
        <v>7.5</v>
      </c>
      <c r="H55" s="44">
        <v>7.5</v>
      </c>
      <c r="I55" s="44">
        <v>7.5</v>
      </c>
      <c r="J55" s="44">
        <v>7.5</v>
      </c>
      <c r="K55" s="44">
        <v>7.5</v>
      </c>
      <c r="L55" s="44">
        <v>7.5</v>
      </c>
      <c r="M55" s="44">
        <v>7.5</v>
      </c>
      <c r="N55" s="44">
        <v>7.5</v>
      </c>
      <c r="O55" s="44">
        <v>7.5</v>
      </c>
      <c r="P55" s="44">
        <v>7.5</v>
      </c>
      <c r="Q55" s="44">
        <v>7.5</v>
      </c>
      <c r="R55" s="44">
        <v>7.5</v>
      </c>
      <c r="S55" s="44">
        <v>7.5</v>
      </c>
      <c r="T55" s="44">
        <v>7.5</v>
      </c>
      <c r="U55" s="44">
        <v>7.5</v>
      </c>
      <c r="V55" s="44">
        <v>7.5</v>
      </c>
      <c r="W55" s="44">
        <v>7.5</v>
      </c>
      <c r="X55" s="44">
        <v>7.5</v>
      </c>
      <c r="Y55" s="44">
        <v>7.5</v>
      </c>
      <c r="Z55" s="44">
        <v>7.5</v>
      </c>
      <c r="AA55" s="44">
        <v>7.5</v>
      </c>
      <c r="AB55" s="44">
        <v>7.5</v>
      </c>
      <c r="AC55" s="44">
        <v>7.5</v>
      </c>
      <c r="AD55" s="44">
        <v>7.5</v>
      </c>
      <c r="AE55" s="44">
        <v>7.5</v>
      </c>
      <c r="AF55" s="44">
        <v>7.5</v>
      </c>
      <c r="AG55" s="48">
        <v>13.5</v>
      </c>
      <c r="AH55" s="46">
        <f t="shared" si="2"/>
        <v>7.5</v>
      </c>
      <c r="AI55" s="47">
        <f t="shared" si="3"/>
        <v>7.5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2.2999999999999998</v>
      </c>
      <c r="S57" s="44">
        <v>2.2999999999999998</v>
      </c>
      <c r="T57" s="44">
        <v>2.2999999999999998</v>
      </c>
      <c r="U57" s="44">
        <v>2.2999999999999998</v>
      </c>
      <c r="V57" s="44">
        <v>2.2999999999999998</v>
      </c>
      <c r="W57" s="44">
        <v>2.2999999999999998</v>
      </c>
      <c r="X57" s="44">
        <v>2.2999999999999998</v>
      </c>
      <c r="Y57" s="44">
        <v>2.2999999999999998</v>
      </c>
      <c r="Z57" s="44">
        <v>2.2999999999999998</v>
      </c>
      <c r="AA57" s="44">
        <v>2.2999999999999998</v>
      </c>
      <c r="AB57" s="44">
        <v>2.2999999999999998</v>
      </c>
      <c r="AC57" s="44">
        <v>2.2999999999999998</v>
      </c>
      <c r="AD57" s="44">
        <v>2.2999999999999998</v>
      </c>
      <c r="AE57" s="44">
        <v>2.2999999999999998</v>
      </c>
      <c r="AF57" s="44">
        <v>2.2999999999999998</v>
      </c>
      <c r="AG57" s="48">
        <v>12</v>
      </c>
      <c r="AH57" s="46">
        <f t="shared" si="2"/>
        <v>6</v>
      </c>
      <c r="AI57" s="47">
        <f t="shared" si="3"/>
        <v>2.2999999999999998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3.9</v>
      </c>
      <c r="C58" s="44">
        <v>3.9</v>
      </c>
      <c r="D58" s="44">
        <v>3.9</v>
      </c>
      <c r="E58" s="44">
        <v>3.9</v>
      </c>
      <c r="F58" s="44">
        <v>3.9</v>
      </c>
      <c r="G58" s="44">
        <v>3.9</v>
      </c>
      <c r="H58" s="44">
        <v>3.9</v>
      </c>
      <c r="I58" s="44">
        <v>3.9</v>
      </c>
      <c r="J58" s="44">
        <v>3.9</v>
      </c>
      <c r="K58" s="44">
        <v>3.9</v>
      </c>
      <c r="L58" s="44">
        <v>3.9</v>
      </c>
      <c r="M58" s="44">
        <v>3.9</v>
      </c>
      <c r="N58" s="44">
        <v>3.9</v>
      </c>
      <c r="O58" s="44">
        <v>3.9</v>
      </c>
      <c r="P58" s="44">
        <v>3.9</v>
      </c>
      <c r="Q58" s="44">
        <v>3.9</v>
      </c>
      <c r="R58" s="44">
        <v>3.9</v>
      </c>
      <c r="S58" s="44">
        <v>3.9</v>
      </c>
      <c r="T58" s="44">
        <v>3.9</v>
      </c>
      <c r="U58" s="44">
        <v>3.9</v>
      </c>
      <c r="V58" s="44">
        <v>3.9</v>
      </c>
      <c r="W58" s="44">
        <v>3.9</v>
      </c>
      <c r="X58" s="44">
        <v>3.9</v>
      </c>
      <c r="Y58" s="44">
        <v>3.9</v>
      </c>
      <c r="Z58" s="44">
        <v>3.9</v>
      </c>
      <c r="AA58" s="44">
        <v>3.9</v>
      </c>
      <c r="AB58" s="44">
        <v>3.9</v>
      </c>
      <c r="AC58" s="44">
        <v>3.9</v>
      </c>
      <c r="AD58" s="44">
        <v>3.9</v>
      </c>
      <c r="AE58" s="44">
        <v>3.9</v>
      </c>
      <c r="AF58" s="44">
        <v>3.9</v>
      </c>
      <c r="AG58" s="48">
        <v>12</v>
      </c>
      <c r="AH58" s="46">
        <f t="shared" si="2"/>
        <v>3.9</v>
      </c>
      <c r="AI58" s="47">
        <f t="shared" si="3"/>
        <v>3.9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0.8</v>
      </c>
      <c r="P59" s="44">
        <v>0.8</v>
      </c>
      <c r="Q59" s="44">
        <v>0.8</v>
      </c>
      <c r="R59" s="44">
        <v>0.8</v>
      </c>
      <c r="S59" s="44">
        <v>0.8</v>
      </c>
      <c r="T59" s="44">
        <v>0.8</v>
      </c>
      <c r="U59" s="44">
        <v>0.8</v>
      </c>
      <c r="V59" s="44">
        <v>0.8</v>
      </c>
      <c r="W59" s="44">
        <v>0.8</v>
      </c>
      <c r="X59" s="44">
        <v>0.8</v>
      </c>
      <c r="Y59" s="44">
        <v>0.8</v>
      </c>
      <c r="Z59" s="44">
        <v>0.8</v>
      </c>
      <c r="AA59" s="44">
        <v>0.8</v>
      </c>
      <c r="AB59" s="44">
        <v>0.8</v>
      </c>
      <c r="AC59" s="44">
        <v>0.8</v>
      </c>
      <c r="AD59" s="44">
        <v>0.8</v>
      </c>
      <c r="AE59" s="44">
        <v>0.8</v>
      </c>
      <c r="AF59" s="44">
        <v>0.8</v>
      </c>
      <c r="AG59" s="48">
        <v>12</v>
      </c>
      <c r="AH59" s="46">
        <f t="shared" si="2"/>
        <v>1.5</v>
      </c>
      <c r="AI59" s="47">
        <f t="shared" si="3"/>
        <v>0.8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6.5</v>
      </c>
      <c r="C60" s="44">
        <v>6.5</v>
      </c>
      <c r="D60" s="44">
        <v>6.5</v>
      </c>
      <c r="E60" s="44">
        <v>6.5</v>
      </c>
      <c r="F60" s="44">
        <v>6.5</v>
      </c>
      <c r="G60" s="44">
        <v>6.5</v>
      </c>
      <c r="H60" s="44">
        <v>6.5</v>
      </c>
      <c r="I60" s="44">
        <v>6.5</v>
      </c>
      <c r="J60" s="44">
        <v>6.5</v>
      </c>
      <c r="K60" s="44">
        <v>6.5</v>
      </c>
      <c r="L60" s="44">
        <v>6.5</v>
      </c>
      <c r="M60" s="44">
        <v>6.5</v>
      </c>
      <c r="N60" s="44">
        <v>6.5</v>
      </c>
      <c r="O60" s="44">
        <v>6.7</v>
      </c>
      <c r="P60" s="44">
        <v>6.7</v>
      </c>
      <c r="Q60" s="44">
        <v>6.7</v>
      </c>
      <c r="R60" s="44">
        <v>6.7</v>
      </c>
      <c r="S60" s="44">
        <v>6.7</v>
      </c>
      <c r="T60" s="44">
        <v>6.7</v>
      </c>
      <c r="U60" s="44">
        <v>6.7</v>
      </c>
      <c r="V60" s="44">
        <v>6.7</v>
      </c>
      <c r="W60" s="44">
        <v>6.7</v>
      </c>
      <c r="X60" s="44">
        <v>6.7</v>
      </c>
      <c r="Y60" s="44">
        <v>6.7</v>
      </c>
      <c r="Z60" s="44">
        <v>6.7</v>
      </c>
      <c r="AA60" s="44">
        <v>6.7</v>
      </c>
      <c r="AB60" s="44">
        <v>6.7</v>
      </c>
      <c r="AC60" s="44">
        <v>6.7</v>
      </c>
      <c r="AD60" s="44">
        <v>6.7</v>
      </c>
      <c r="AE60" s="44">
        <v>6.7</v>
      </c>
      <c r="AF60" s="44">
        <v>6.7</v>
      </c>
      <c r="AG60" s="48">
        <v>12</v>
      </c>
      <c r="AH60" s="46">
        <f t="shared" si="2"/>
        <v>6.7</v>
      </c>
      <c r="AI60" s="47">
        <f t="shared" si="3"/>
        <v>6.5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13.4</v>
      </c>
      <c r="C61" s="44">
        <v>13.4</v>
      </c>
      <c r="D61" s="44">
        <v>13.4</v>
      </c>
      <c r="E61" s="44">
        <v>13.4</v>
      </c>
      <c r="F61" s="44">
        <v>13.4</v>
      </c>
      <c r="G61" s="44">
        <v>13.4</v>
      </c>
      <c r="H61" s="44">
        <v>13.4</v>
      </c>
      <c r="I61" s="44">
        <v>13.4</v>
      </c>
      <c r="J61" s="44">
        <v>13.4</v>
      </c>
      <c r="K61" s="44">
        <v>13.4</v>
      </c>
      <c r="L61" s="44">
        <v>13.4</v>
      </c>
      <c r="M61" s="44">
        <v>13.4</v>
      </c>
      <c r="N61" s="44">
        <v>13.4</v>
      </c>
      <c r="O61" s="44">
        <v>13.4</v>
      </c>
      <c r="P61" s="44">
        <v>13.4</v>
      </c>
      <c r="Q61" s="44">
        <v>13.4</v>
      </c>
      <c r="R61" s="44">
        <v>13.4</v>
      </c>
      <c r="S61" s="44">
        <v>13.4</v>
      </c>
      <c r="T61" s="44">
        <v>13.4</v>
      </c>
      <c r="U61" s="44">
        <v>13.4</v>
      </c>
      <c r="V61" s="44">
        <v>13.4</v>
      </c>
      <c r="W61" s="44">
        <v>13.4</v>
      </c>
      <c r="X61" s="44">
        <v>13.4</v>
      </c>
      <c r="Y61" s="44">
        <v>13.4</v>
      </c>
      <c r="Z61" s="44">
        <v>13.4</v>
      </c>
      <c r="AA61" s="44">
        <v>13.4</v>
      </c>
      <c r="AB61" s="44">
        <v>13.4</v>
      </c>
      <c r="AC61" s="44">
        <v>13.4</v>
      </c>
      <c r="AD61" s="44">
        <v>13.4</v>
      </c>
      <c r="AE61" s="44">
        <v>13.4</v>
      </c>
      <c r="AF61" s="44">
        <v>13.4</v>
      </c>
      <c r="AG61" s="48">
        <v>12</v>
      </c>
      <c r="AH61" s="46">
        <f t="shared" si="2"/>
        <v>13.4</v>
      </c>
      <c r="AI61" s="47">
        <f t="shared" si="3"/>
        <v>13.4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4.4000000000000004</v>
      </c>
      <c r="C63" s="44">
        <v>4.4000000000000004</v>
      </c>
      <c r="D63" s="44">
        <v>4.4000000000000004</v>
      </c>
      <c r="E63" s="44">
        <v>4.4000000000000004</v>
      </c>
      <c r="F63" s="44">
        <v>4.4000000000000004</v>
      </c>
      <c r="G63" s="44">
        <v>4.4000000000000004</v>
      </c>
      <c r="H63" s="44">
        <v>4.4000000000000004</v>
      </c>
      <c r="I63" s="44">
        <v>4.4000000000000004</v>
      </c>
      <c r="J63" s="44">
        <v>4.4000000000000004</v>
      </c>
      <c r="K63" s="44">
        <v>4.4000000000000004</v>
      </c>
      <c r="L63" s="44">
        <v>4.4000000000000004</v>
      </c>
      <c r="M63" s="44">
        <v>4.4000000000000004</v>
      </c>
      <c r="N63" s="44">
        <v>4.4000000000000004</v>
      </c>
      <c r="O63" s="44">
        <v>4.4000000000000004</v>
      </c>
      <c r="P63" s="44">
        <v>4.4000000000000004</v>
      </c>
      <c r="Q63" s="44">
        <v>4.4000000000000004</v>
      </c>
      <c r="R63" s="44">
        <v>4.4000000000000004</v>
      </c>
      <c r="S63" s="44">
        <v>4.4000000000000004</v>
      </c>
      <c r="T63" s="44">
        <v>4.4000000000000004</v>
      </c>
      <c r="U63" s="44">
        <v>4.4000000000000004</v>
      </c>
      <c r="V63" s="44">
        <v>4.4000000000000004</v>
      </c>
      <c r="W63" s="44">
        <v>4.4000000000000004</v>
      </c>
      <c r="X63" s="44">
        <v>4.4000000000000004</v>
      </c>
      <c r="Y63" s="44">
        <v>4.4000000000000004</v>
      </c>
      <c r="Z63" s="44">
        <v>4.4000000000000004</v>
      </c>
      <c r="AA63" s="44">
        <v>4.4000000000000004</v>
      </c>
      <c r="AB63" s="44">
        <v>4.4000000000000004</v>
      </c>
      <c r="AC63" s="44">
        <v>4.4000000000000004</v>
      </c>
      <c r="AD63" s="44">
        <v>4.4000000000000004</v>
      </c>
      <c r="AE63" s="44">
        <v>4.4000000000000004</v>
      </c>
      <c r="AF63" s="44">
        <v>4.4000000000000004</v>
      </c>
      <c r="AG63" s="48">
        <v>11</v>
      </c>
      <c r="AH63" s="46">
        <f t="shared" si="2"/>
        <v>4.4000000000000004</v>
      </c>
      <c r="AI63" s="47">
        <f t="shared" si="3"/>
        <v>4.4000000000000004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3.2</v>
      </c>
      <c r="C66" s="44">
        <v>3.2</v>
      </c>
      <c r="D66" s="44">
        <v>3.2</v>
      </c>
      <c r="E66" s="44">
        <v>3.2</v>
      </c>
      <c r="F66" s="44">
        <v>3.2</v>
      </c>
      <c r="G66" s="44">
        <v>3.2</v>
      </c>
      <c r="H66" s="44">
        <v>3.2</v>
      </c>
      <c r="I66" s="44">
        <v>3.2</v>
      </c>
      <c r="J66" s="44">
        <v>3.2</v>
      </c>
      <c r="K66" s="44">
        <v>3.2</v>
      </c>
      <c r="L66" s="44">
        <v>3.2</v>
      </c>
      <c r="M66" s="44">
        <v>3.2</v>
      </c>
      <c r="N66" s="44">
        <v>3.2</v>
      </c>
      <c r="O66" s="44">
        <v>3.2</v>
      </c>
      <c r="P66" s="44">
        <v>3.2</v>
      </c>
      <c r="Q66" s="44">
        <v>3.2</v>
      </c>
      <c r="R66" s="44">
        <v>3.2</v>
      </c>
      <c r="S66" s="44">
        <v>3.2</v>
      </c>
      <c r="T66" s="44">
        <v>3.2</v>
      </c>
      <c r="U66" s="44">
        <v>3.2</v>
      </c>
      <c r="V66" s="44">
        <v>3.2</v>
      </c>
      <c r="W66" s="44">
        <v>3.2</v>
      </c>
      <c r="X66" s="44">
        <v>3.2</v>
      </c>
      <c r="Y66" s="44">
        <v>3.2</v>
      </c>
      <c r="Z66" s="44">
        <v>3.2</v>
      </c>
      <c r="AA66" s="44">
        <v>3.2</v>
      </c>
      <c r="AB66" s="44">
        <v>3.2</v>
      </c>
      <c r="AC66" s="44">
        <v>3.2</v>
      </c>
      <c r="AD66" s="44">
        <v>3.2</v>
      </c>
      <c r="AE66" s="44">
        <v>3.2</v>
      </c>
      <c r="AF66" s="44">
        <v>3.2</v>
      </c>
      <c r="AG66" s="62">
        <v>10.3</v>
      </c>
      <c r="AH66" s="46">
        <f t="shared" si="2"/>
        <v>3.2</v>
      </c>
      <c r="AI66" s="47">
        <f t="shared" si="3"/>
        <v>3.2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v>78.400000000000006</v>
      </c>
      <c r="C70" s="66">
        <v>78.400000000000006</v>
      </c>
      <c r="D70" s="66">
        <v>78.400000000000006</v>
      </c>
      <c r="E70" s="66">
        <v>78.400000000000006</v>
      </c>
      <c r="F70" s="66">
        <v>78.400000000000006</v>
      </c>
      <c r="G70" s="66">
        <v>78.400000000000006</v>
      </c>
      <c r="H70" s="66">
        <v>78.400000000000006</v>
      </c>
      <c r="I70" s="66">
        <v>74</v>
      </c>
      <c r="J70" s="66">
        <v>74</v>
      </c>
      <c r="K70" s="66">
        <v>74</v>
      </c>
      <c r="L70" s="66">
        <v>74</v>
      </c>
      <c r="M70" s="66">
        <v>74</v>
      </c>
      <c r="N70" s="66">
        <v>74</v>
      </c>
      <c r="O70" s="66">
        <v>69</v>
      </c>
      <c r="P70" s="66">
        <v>69</v>
      </c>
      <c r="Q70" s="66">
        <v>69</v>
      </c>
      <c r="R70" s="66">
        <v>69</v>
      </c>
      <c r="S70" s="66">
        <v>69</v>
      </c>
      <c r="T70" s="66">
        <v>69</v>
      </c>
      <c r="U70" s="66">
        <v>69</v>
      </c>
      <c r="V70" s="66">
        <v>69</v>
      </c>
      <c r="W70" s="66">
        <v>69</v>
      </c>
      <c r="X70" s="66">
        <v>69</v>
      </c>
      <c r="Y70" s="66">
        <v>69</v>
      </c>
      <c r="Z70" s="66">
        <v>69</v>
      </c>
      <c r="AA70" s="66">
        <v>69</v>
      </c>
      <c r="AB70" s="66">
        <v>69</v>
      </c>
      <c r="AC70" s="66">
        <v>69</v>
      </c>
      <c r="AD70" s="66">
        <v>69</v>
      </c>
      <c r="AE70" s="66">
        <v>69</v>
      </c>
      <c r="AF70" s="66">
        <v>69</v>
      </c>
      <c r="AG70" s="64">
        <v>240</v>
      </c>
      <c r="AH70" s="46">
        <f t="shared" si="2"/>
        <v>78.400000000000006</v>
      </c>
      <c r="AI70" s="47">
        <f t="shared" si="3"/>
        <v>69</v>
      </c>
      <c r="AK70" s="49"/>
    </row>
    <row r="71" spans="1:88" ht="15.75" thickBot="1">
      <c r="A71" s="69" t="s">
        <v>90</v>
      </c>
      <c r="B71" s="70">
        <f t="shared" ref="B71:AG71" si="20">SUM(B11:B69)</f>
        <v>996.48000000000013</v>
      </c>
      <c r="C71" s="70">
        <f t="shared" si="20"/>
        <v>996.48000000000013</v>
      </c>
      <c r="D71" s="70">
        <f t="shared" si="20"/>
        <v>996.48000000000013</v>
      </c>
      <c r="E71" s="70">
        <f t="shared" si="20"/>
        <v>996.48000000000013</v>
      </c>
      <c r="F71" s="70">
        <f t="shared" si="20"/>
        <v>991.88000000000011</v>
      </c>
      <c r="G71" s="70">
        <f t="shared" si="20"/>
        <v>941.88000000000011</v>
      </c>
      <c r="H71" s="70">
        <f t="shared" si="20"/>
        <v>941.88000000000011</v>
      </c>
      <c r="I71" s="70">
        <f t="shared" si="20"/>
        <v>941.88000000000011</v>
      </c>
      <c r="J71" s="70">
        <f t="shared" si="20"/>
        <v>941.88000000000011</v>
      </c>
      <c r="K71" s="70">
        <f t="shared" si="20"/>
        <v>941.88000000000011</v>
      </c>
      <c r="L71" s="70">
        <f t="shared" si="20"/>
        <v>941.88000000000011</v>
      </c>
      <c r="M71" s="70">
        <f t="shared" si="20"/>
        <v>941.88000000000011</v>
      </c>
      <c r="N71" s="70">
        <f t="shared" si="20"/>
        <v>941.88000000000011</v>
      </c>
      <c r="O71" s="70">
        <f t="shared" si="20"/>
        <v>867.93</v>
      </c>
      <c r="P71" s="70">
        <f t="shared" si="20"/>
        <v>880.13</v>
      </c>
      <c r="Q71" s="70">
        <f t="shared" si="20"/>
        <v>880.13</v>
      </c>
      <c r="R71" s="70">
        <f t="shared" si="20"/>
        <v>860.83</v>
      </c>
      <c r="S71" s="70">
        <f t="shared" si="20"/>
        <v>856.13</v>
      </c>
      <c r="T71" s="70">
        <f t="shared" si="20"/>
        <v>856.13</v>
      </c>
      <c r="U71" s="70">
        <f t="shared" si="20"/>
        <v>856.13</v>
      </c>
      <c r="V71" s="70">
        <f t="shared" si="20"/>
        <v>856.13</v>
      </c>
      <c r="W71" s="70">
        <f t="shared" si="20"/>
        <v>856.13</v>
      </c>
      <c r="X71" s="70">
        <f t="shared" si="20"/>
        <v>856.13</v>
      </c>
      <c r="Y71" s="70">
        <f t="shared" si="20"/>
        <v>856.13</v>
      </c>
      <c r="Z71" s="70">
        <f t="shared" si="20"/>
        <v>901.13000000000011</v>
      </c>
      <c r="AA71" s="70">
        <f t="shared" si="20"/>
        <v>856.13</v>
      </c>
      <c r="AB71" s="70">
        <f t="shared" si="20"/>
        <v>856.13</v>
      </c>
      <c r="AC71" s="70">
        <f t="shared" si="20"/>
        <v>856.13</v>
      </c>
      <c r="AD71" s="70">
        <f t="shared" si="20"/>
        <v>856.13</v>
      </c>
      <c r="AE71" s="70">
        <f t="shared" si="20"/>
        <v>856.13</v>
      </c>
      <c r="AF71" s="70">
        <f t="shared" si="20"/>
        <v>856.13</v>
      </c>
      <c r="AG71" s="70">
        <f t="shared" si="20"/>
        <v>1812.2049999999999</v>
      </c>
      <c r="AH71" s="46">
        <f t="shared" si="2"/>
        <v>996.48000000000013</v>
      </c>
      <c r="AI71" s="47">
        <f t="shared" si="3"/>
        <v>856.13</v>
      </c>
      <c r="AK71" s="49"/>
    </row>
    <row r="72" spans="1:88">
      <c r="A72" s="71" t="s">
        <v>91</v>
      </c>
      <c r="B72" s="44">
        <v>284.89999999999998</v>
      </c>
      <c r="C72" s="44">
        <v>305.2</v>
      </c>
      <c r="D72" s="44">
        <v>230</v>
      </c>
      <c r="E72" s="44">
        <v>180.9</v>
      </c>
      <c r="F72" s="44">
        <v>180.9</v>
      </c>
      <c r="G72" s="44">
        <v>180.9</v>
      </c>
      <c r="H72" s="44">
        <v>180.9</v>
      </c>
      <c r="I72" s="44">
        <v>160.80000000000001</v>
      </c>
      <c r="J72" s="44">
        <v>180</v>
      </c>
      <c r="K72" s="44">
        <v>180</v>
      </c>
      <c r="L72" s="44">
        <v>180</v>
      </c>
      <c r="M72" s="44">
        <v>40.22</v>
      </c>
      <c r="N72" s="44">
        <v>80</v>
      </c>
      <c r="O72" s="44">
        <v>353</v>
      </c>
      <c r="P72" s="44">
        <v>221</v>
      </c>
      <c r="Q72" s="44">
        <v>100</v>
      </c>
      <c r="R72" s="44">
        <v>120</v>
      </c>
      <c r="S72" s="44">
        <v>0</v>
      </c>
      <c r="T72" s="44">
        <v>0</v>
      </c>
      <c r="U72" s="44">
        <v>0</v>
      </c>
      <c r="V72" s="44">
        <v>99.6</v>
      </c>
      <c r="W72" s="44">
        <v>40.299999999999997</v>
      </c>
      <c r="X72" s="44">
        <v>224.7</v>
      </c>
      <c r="Y72" s="44">
        <v>200</v>
      </c>
      <c r="Z72" s="44">
        <v>252</v>
      </c>
      <c r="AA72" s="44">
        <v>220</v>
      </c>
      <c r="AB72" s="44">
        <v>371</v>
      </c>
      <c r="AC72" s="44">
        <v>371</v>
      </c>
      <c r="AD72" s="44">
        <v>300</v>
      </c>
      <c r="AE72" s="44">
        <v>320</v>
      </c>
      <c r="AF72" s="44">
        <v>280</v>
      </c>
      <c r="AG72" s="61">
        <v>456</v>
      </c>
      <c r="AH72" s="46">
        <f t="shared" si="2"/>
        <v>371</v>
      </c>
      <c r="AI72" s="47">
        <f t="shared" si="3"/>
        <v>0</v>
      </c>
      <c r="AK72" s="49"/>
    </row>
    <row r="73" spans="1:88">
      <c r="A73" s="72" t="s">
        <v>92</v>
      </c>
      <c r="B73" s="43">
        <v>65.900000000000006</v>
      </c>
      <c r="C73" s="43">
        <v>60</v>
      </c>
      <c r="D73" s="43">
        <v>68.900000000000006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69</v>
      </c>
      <c r="N73" s="43">
        <v>69</v>
      </c>
      <c r="O73" s="43">
        <v>65.900000000000006</v>
      </c>
      <c r="P73" s="43">
        <v>65.900000000000006</v>
      </c>
      <c r="Q73" s="43">
        <v>65.900000000000006</v>
      </c>
      <c r="R73" s="43">
        <v>65.900000000000006</v>
      </c>
      <c r="S73" s="43">
        <v>39.9</v>
      </c>
      <c r="T73" s="43">
        <v>50</v>
      </c>
      <c r="U73" s="43">
        <v>51.9</v>
      </c>
      <c r="V73" s="43">
        <v>55.9</v>
      </c>
      <c r="W73" s="43">
        <v>55.9</v>
      </c>
      <c r="X73" s="43">
        <v>56.2</v>
      </c>
      <c r="Y73" s="43">
        <v>55.9</v>
      </c>
      <c r="Z73" s="43">
        <v>55.9</v>
      </c>
      <c r="AA73" s="43">
        <v>56</v>
      </c>
      <c r="AB73" s="43">
        <v>56</v>
      </c>
      <c r="AC73" s="43">
        <v>56</v>
      </c>
      <c r="AD73" s="43">
        <v>56</v>
      </c>
      <c r="AE73" s="43">
        <v>56</v>
      </c>
      <c r="AF73" s="43">
        <v>56</v>
      </c>
      <c r="AG73" s="64">
        <v>111</v>
      </c>
      <c r="AH73" s="46">
        <f t="shared" si="2"/>
        <v>69</v>
      </c>
      <c r="AI73" s="47">
        <f t="shared" si="3"/>
        <v>39.9</v>
      </c>
      <c r="AK73" s="49"/>
    </row>
    <row r="74" spans="1:88">
      <c r="A74" s="73" t="s">
        <v>93</v>
      </c>
      <c r="B74" s="43">
        <v>27.5</v>
      </c>
      <c r="C74" s="43">
        <v>27.6</v>
      </c>
      <c r="D74" s="43">
        <v>28.4</v>
      </c>
      <c r="E74" s="43">
        <v>28.5</v>
      </c>
      <c r="F74" s="43">
        <v>28.5</v>
      </c>
      <c r="G74" s="43">
        <v>28.5</v>
      </c>
      <c r="H74" s="43">
        <v>28.5</v>
      </c>
      <c r="I74" s="43">
        <v>28.5</v>
      </c>
      <c r="J74" s="43">
        <v>28.5</v>
      </c>
      <c r="K74" s="43">
        <v>28.5</v>
      </c>
      <c r="L74" s="43">
        <v>28.5</v>
      </c>
      <c r="M74" s="43">
        <v>28.5</v>
      </c>
      <c r="N74" s="43">
        <v>28.5</v>
      </c>
      <c r="O74" s="43">
        <v>29</v>
      </c>
      <c r="P74" s="43">
        <v>29</v>
      </c>
      <c r="Q74" s="43">
        <v>29</v>
      </c>
      <c r="R74" s="43">
        <v>29</v>
      </c>
      <c r="S74" s="43">
        <v>28.5</v>
      </c>
      <c r="T74" s="43">
        <v>28.3</v>
      </c>
      <c r="U74" s="43">
        <v>26</v>
      </c>
      <c r="V74" s="43">
        <v>27.2</v>
      </c>
      <c r="W74" s="43">
        <v>28.4</v>
      </c>
      <c r="X74" s="43">
        <v>29.7</v>
      </c>
      <c r="Y74" s="43">
        <v>28.7</v>
      </c>
      <c r="Z74" s="43">
        <v>29.3</v>
      </c>
      <c r="AA74" s="43">
        <v>28.7</v>
      </c>
      <c r="AB74" s="43">
        <v>28.7</v>
      </c>
      <c r="AC74" s="43">
        <v>28.7</v>
      </c>
      <c r="AD74" s="43">
        <v>28.7</v>
      </c>
      <c r="AE74" s="43">
        <v>28.7</v>
      </c>
      <c r="AF74" s="43">
        <v>28.7</v>
      </c>
      <c r="AG74" s="64">
        <v>60</v>
      </c>
      <c r="AH74" s="46">
        <f t="shared" si="2"/>
        <v>29.7</v>
      </c>
      <c r="AI74" s="47">
        <f t="shared" si="3"/>
        <v>26</v>
      </c>
      <c r="AK74" s="49"/>
    </row>
    <row r="75" spans="1:88">
      <c r="A75" s="74" t="s">
        <v>94</v>
      </c>
      <c r="B75" s="43">
        <v>29.5</v>
      </c>
      <c r="C75" s="43">
        <v>28.9</v>
      </c>
      <c r="D75" s="43">
        <v>48.7</v>
      </c>
      <c r="E75" s="43">
        <v>46.7</v>
      </c>
      <c r="F75" s="43">
        <v>46.7</v>
      </c>
      <c r="G75" s="43">
        <v>46.7</v>
      </c>
      <c r="H75" s="43">
        <v>46.7</v>
      </c>
      <c r="I75" s="43">
        <v>46.7</v>
      </c>
      <c r="J75" s="43">
        <v>46.7</v>
      </c>
      <c r="K75" s="43">
        <v>46.7</v>
      </c>
      <c r="L75" s="43">
        <v>46.7</v>
      </c>
      <c r="M75" s="43">
        <v>46.7</v>
      </c>
      <c r="N75" s="43">
        <v>46.7</v>
      </c>
      <c r="O75" s="43">
        <v>26.8</v>
      </c>
      <c r="P75" s="43">
        <v>26.8</v>
      </c>
      <c r="Q75" s="43">
        <v>26.8</v>
      </c>
      <c r="R75" s="43">
        <v>26.8</v>
      </c>
      <c r="S75" s="43">
        <v>27.3</v>
      </c>
      <c r="T75" s="43">
        <v>29.7</v>
      </c>
      <c r="U75" s="43">
        <v>29.7</v>
      </c>
      <c r="V75" s="43">
        <v>29.6</v>
      </c>
      <c r="W75" s="43">
        <v>29.6</v>
      </c>
      <c r="X75" s="43">
        <v>29.6</v>
      </c>
      <c r="Y75" s="43">
        <v>29.6</v>
      </c>
      <c r="Z75" s="43">
        <v>29.6</v>
      </c>
      <c r="AA75" s="43">
        <v>29.6</v>
      </c>
      <c r="AB75" s="43">
        <v>29.6</v>
      </c>
      <c r="AC75" s="43">
        <v>29.6</v>
      </c>
      <c r="AD75" s="43">
        <v>29.6</v>
      </c>
      <c r="AE75" s="43">
        <v>29.6</v>
      </c>
      <c r="AF75" s="43">
        <v>29.6</v>
      </c>
      <c r="AG75" s="75">
        <v>42.5</v>
      </c>
      <c r="AH75" s="46">
        <f t="shared" ref="AH75:AH138" si="21">MAX(B75:AF75)</f>
        <v>48.7</v>
      </c>
      <c r="AI75" s="47">
        <f t="shared" ref="AI75:AI138" si="22">MIN(B75:AF75)</f>
        <v>26.8</v>
      </c>
      <c r="AK75" s="49"/>
    </row>
    <row r="76" spans="1:88">
      <c r="A76" s="74" t="s">
        <v>95</v>
      </c>
      <c r="B76" s="43">
        <v>22.22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21"/>
        <v>22.3</v>
      </c>
      <c r="AI76" s="47">
        <f t="shared" si="22"/>
        <v>22.22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9.8000000000000007</v>
      </c>
      <c r="E77" s="77">
        <v>9.8000000000000007</v>
      </c>
      <c r="F77" s="77">
        <v>9.8000000000000007</v>
      </c>
      <c r="G77" s="77">
        <v>9.8000000000000007</v>
      </c>
      <c r="H77" s="77">
        <v>9.8000000000000007</v>
      </c>
      <c r="I77" s="77">
        <v>9.8000000000000007</v>
      </c>
      <c r="J77" s="77">
        <v>9.8000000000000007</v>
      </c>
      <c r="K77" s="77">
        <v>9.8000000000000007</v>
      </c>
      <c r="L77" s="77">
        <v>9.8000000000000007</v>
      </c>
      <c r="M77" s="77">
        <v>9.8000000000000007</v>
      </c>
      <c r="N77" s="77">
        <v>9.8000000000000007</v>
      </c>
      <c r="O77" s="77">
        <v>8.4</v>
      </c>
      <c r="P77" s="77">
        <v>8.4</v>
      </c>
      <c r="Q77" s="77">
        <v>8.4</v>
      </c>
      <c r="R77" s="77">
        <v>8.4</v>
      </c>
      <c r="S77" s="77">
        <v>9.6999999999999993</v>
      </c>
      <c r="T77" s="77">
        <v>9.6</v>
      </c>
      <c r="U77" s="77">
        <v>9.6</v>
      </c>
      <c r="V77" s="77">
        <v>9.6</v>
      </c>
      <c r="W77" s="77">
        <v>9.6</v>
      </c>
      <c r="X77" s="77">
        <v>9.6</v>
      </c>
      <c r="Y77" s="77">
        <v>9.6999999999999993</v>
      </c>
      <c r="Z77" s="77">
        <v>9.6999999999999993</v>
      </c>
      <c r="AA77" s="77">
        <v>9.6999999999999993</v>
      </c>
      <c r="AB77" s="77">
        <v>9.6999999999999993</v>
      </c>
      <c r="AC77" s="77">
        <v>9.6999999999999993</v>
      </c>
      <c r="AD77" s="77">
        <v>9.6999999999999993</v>
      </c>
      <c r="AE77" s="77">
        <v>9.6999999999999993</v>
      </c>
      <c r="AF77" s="77">
        <v>9.6999999999999993</v>
      </c>
      <c r="AG77" s="78">
        <v>14.8</v>
      </c>
      <c r="AH77" s="46">
        <f t="shared" si="21"/>
        <v>9.8000000000000007</v>
      </c>
      <c r="AI77" s="47">
        <f t="shared" si="22"/>
        <v>8.4</v>
      </c>
      <c r="AK77" s="49"/>
    </row>
    <row r="78" spans="1:88" ht="15.75" thickBot="1">
      <c r="A78" s="79" t="s">
        <v>97</v>
      </c>
      <c r="B78" s="70">
        <f t="shared" ref="B78:AG78" si="23">SUM(B72:B77)</f>
        <v>439.82</v>
      </c>
      <c r="C78" s="70">
        <f t="shared" si="23"/>
        <v>453.8</v>
      </c>
      <c r="D78" s="70">
        <f t="shared" si="23"/>
        <v>408.09999999999997</v>
      </c>
      <c r="E78" s="70">
        <f t="shared" si="23"/>
        <v>357.2</v>
      </c>
      <c r="F78" s="70">
        <f t="shared" si="23"/>
        <v>357.2</v>
      </c>
      <c r="G78" s="70">
        <f t="shared" si="23"/>
        <v>357.2</v>
      </c>
      <c r="H78" s="70">
        <f t="shared" si="23"/>
        <v>357.2</v>
      </c>
      <c r="I78" s="70">
        <f t="shared" si="23"/>
        <v>337.1</v>
      </c>
      <c r="J78" s="70">
        <f t="shared" si="23"/>
        <v>356.3</v>
      </c>
      <c r="K78" s="70">
        <f t="shared" si="23"/>
        <v>356.3</v>
      </c>
      <c r="L78" s="70">
        <f t="shared" si="23"/>
        <v>356.3</v>
      </c>
      <c r="M78" s="70">
        <f t="shared" si="23"/>
        <v>216.52000000000004</v>
      </c>
      <c r="N78" s="70">
        <f t="shared" si="23"/>
        <v>256.3</v>
      </c>
      <c r="O78" s="70">
        <f t="shared" si="23"/>
        <v>505.4</v>
      </c>
      <c r="P78" s="70">
        <f t="shared" si="23"/>
        <v>373.4</v>
      </c>
      <c r="Q78" s="70">
        <f t="shared" si="23"/>
        <v>252.40000000000003</v>
      </c>
      <c r="R78" s="70">
        <f t="shared" si="23"/>
        <v>272.39999999999998</v>
      </c>
      <c r="S78" s="70">
        <f t="shared" si="23"/>
        <v>127.7</v>
      </c>
      <c r="T78" s="70">
        <f t="shared" si="23"/>
        <v>139.9</v>
      </c>
      <c r="U78" s="70">
        <f t="shared" si="23"/>
        <v>139.5</v>
      </c>
      <c r="V78" s="70">
        <f t="shared" si="23"/>
        <v>244.2</v>
      </c>
      <c r="W78" s="70">
        <f t="shared" si="23"/>
        <v>186.1</v>
      </c>
      <c r="X78" s="70">
        <f t="shared" si="23"/>
        <v>372.1</v>
      </c>
      <c r="Y78" s="70">
        <f t="shared" si="23"/>
        <v>346.20000000000005</v>
      </c>
      <c r="Z78" s="70">
        <f t="shared" si="23"/>
        <v>398.8</v>
      </c>
      <c r="AA78" s="70">
        <f t="shared" si="23"/>
        <v>366.3</v>
      </c>
      <c r="AB78" s="70">
        <f t="shared" si="23"/>
        <v>517.30000000000007</v>
      </c>
      <c r="AC78" s="70">
        <f t="shared" si="23"/>
        <v>517.30000000000007</v>
      </c>
      <c r="AD78" s="70">
        <f t="shared" si="23"/>
        <v>446.3</v>
      </c>
      <c r="AE78" s="70">
        <f t="shared" si="23"/>
        <v>466.3</v>
      </c>
      <c r="AF78" s="70">
        <f t="shared" si="23"/>
        <v>426.3</v>
      </c>
      <c r="AG78" s="80">
        <f t="shared" si="23"/>
        <v>706.4</v>
      </c>
      <c r="AH78" s="46">
        <f t="shared" si="21"/>
        <v>517.30000000000007</v>
      </c>
      <c r="AI78" s="47">
        <f t="shared" si="22"/>
        <v>127.7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112.6</v>
      </c>
      <c r="C79" s="44">
        <v>97.3</v>
      </c>
      <c r="D79" s="44">
        <v>96.7</v>
      </c>
      <c r="E79" s="44">
        <v>96.6</v>
      </c>
      <c r="F79" s="44">
        <v>96.6</v>
      </c>
      <c r="G79" s="44">
        <v>96.6</v>
      </c>
      <c r="H79" s="44">
        <v>96.6</v>
      </c>
      <c r="I79" s="44">
        <v>92</v>
      </c>
      <c r="J79" s="44">
        <v>114</v>
      </c>
      <c r="K79" s="44">
        <v>114</v>
      </c>
      <c r="L79" s="44">
        <v>114</v>
      </c>
      <c r="M79" s="44">
        <v>114</v>
      </c>
      <c r="N79" s="44">
        <v>114</v>
      </c>
      <c r="O79" s="44">
        <v>143</v>
      </c>
      <c r="P79" s="44">
        <v>143</v>
      </c>
      <c r="Q79" s="44">
        <v>94</v>
      </c>
      <c r="R79" s="44">
        <v>94</v>
      </c>
      <c r="S79" s="44">
        <v>94.1</v>
      </c>
      <c r="T79" s="44">
        <v>95.1</v>
      </c>
      <c r="U79" s="44">
        <v>72.7</v>
      </c>
      <c r="V79" s="44">
        <v>91.4</v>
      </c>
      <c r="W79" s="44">
        <v>72.099999999999994</v>
      </c>
      <c r="X79" s="44">
        <v>85.1</v>
      </c>
      <c r="Y79" s="44">
        <v>110.2</v>
      </c>
      <c r="Z79" s="44">
        <v>120</v>
      </c>
      <c r="AA79" s="44">
        <v>112</v>
      </c>
      <c r="AB79" s="44">
        <v>111</v>
      </c>
      <c r="AC79" s="44">
        <v>111</v>
      </c>
      <c r="AD79" s="44">
        <v>100</v>
      </c>
      <c r="AE79" s="44">
        <v>110</v>
      </c>
      <c r="AF79" s="44">
        <v>113</v>
      </c>
      <c r="AG79" s="61">
        <v>144</v>
      </c>
      <c r="AH79" s="46">
        <f t="shared" si="21"/>
        <v>143</v>
      </c>
      <c r="AI79" s="47">
        <f t="shared" si="22"/>
        <v>72.099999999999994</v>
      </c>
      <c r="AK79" s="49"/>
      <c r="AY79" s="1" t="s">
        <v>99</v>
      </c>
      <c r="AZ79" s="82">
        <f>ROUND(C97,0)</f>
        <v>-104</v>
      </c>
      <c r="BA79" s="81">
        <f t="shared" ref="BA79:BD83" si="24">D97</f>
        <v>-99.6</v>
      </c>
      <c r="BB79" s="81">
        <f t="shared" si="24"/>
        <v>-92.5</v>
      </c>
      <c r="BC79" s="81">
        <f t="shared" si="24"/>
        <v>-92.5</v>
      </c>
      <c r="BD79" s="81">
        <f t="shared" si="24"/>
        <v>-92.5</v>
      </c>
      <c r="BE79" s="82">
        <f>I97</f>
        <v>-92.5</v>
      </c>
      <c r="BF79" s="82">
        <f>K97</f>
        <v>-95</v>
      </c>
      <c r="BG79" s="82">
        <f t="shared" ref="BG79:BP83" si="25">M97</f>
        <v>145</v>
      </c>
      <c r="BH79" s="82">
        <f t="shared" si="25"/>
        <v>-53</v>
      </c>
      <c r="BI79" s="82">
        <f t="shared" si="25"/>
        <v>-223</v>
      </c>
      <c r="BJ79" s="82">
        <f t="shared" si="25"/>
        <v>-77</v>
      </c>
      <c r="BK79" s="82">
        <f t="shared" si="25"/>
        <v>65</v>
      </c>
      <c r="BL79" s="82">
        <f t="shared" si="25"/>
        <v>47</v>
      </c>
      <c r="BM79" s="82">
        <f t="shared" si="25"/>
        <v>263.10000000000002</v>
      </c>
      <c r="BN79" s="82">
        <f t="shared" si="25"/>
        <v>244.6</v>
      </c>
      <c r="BO79" s="82">
        <f t="shared" si="25"/>
        <v>200.3</v>
      </c>
      <c r="BP79" s="82">
        <f t="shared" si="25"/>
        <v>59.1</v>
      </c>
      <c r="BQ79" s="82">
        <f>X97</f>
        <v>46.3</v>
      </c>
      <c r="BR79" s="82">
        <f>Z97</f>
        <v>39</v>
      </c>
      <c r="BS79" s="81">
        <f>AB97</f>
        <v>-100</v>
      </c>
      <c r="BT79" s="81">
        <f t="shared" ref="BT79:BV83" si="26">AD97</f>
        <v>-222</v>
      </c>
      <c r="BU79" s="81">
        <f t="shared" si="26"/>
        <v>-252</v>
      </c>
      <c r="BV79" s="81">
        <f t="shared" si="26"/>
        <v>-189</v>
      </c>
      <c r="BW79" s="81">
        <f>B97</f>
        <v>-110.7</v>
      </c>
    </row>
    <row r="80" spans="1:88">
      <c r="A80" s="63" t="s">
        <v>100</v>
      </c>
      <c r="B80" s="43">
        <v>35.1</v>
      </c>
      <c r="C80" s="43">
        <v>24.7</v>
      </c>
      <c r="D80" s="43">
        <v>25.2</v>
      </c>
      <c r="E80" s="43">
        <v>34.700000000000003</v>
      </c>
      <c r="F80" s="43">
        <v>34.700000000000003</v>
      </c>
      <c r="G80" s="43">
        <v>34.700000000000003</v>
      </c>
      <c r="H80" s="43">
        <v>34.700000000000003</v>
      </c>
      <c r="I80" s="43">
        <v>35</v>
      </c>
      <c r="J80" s="43">
        <v>35</v>
      </c>
      <c r="K80" s="43">
        <v>35</v>
      </c>
      <c r="L80" s="43">
        <v>35</v>
      </c>
      <c r="M80" s="43">
        <v>64</v>
      </c>
      <c r="N80" s="43">
        <v>64</v>
      </c>
      <c r="O80" s="43">
        <v>64.400000000000006</v>
      </c>
      <c r="P80" s="43">
        <v>64.400000000000006</v>
      </c>
      <c r="Q80" s="43">
        <v>68</v>
      </c>
      <c r="R80" s="43">
        <v>24</v>
      </c>
      <c r="S80" s="43">
        <v>53.9</v>
      </c>
      <c r="T80" s="43">
        <v>54.7</v>
      </c>
      <c r="U80" s="43">
        <v>25.2</v>
      </c>
      <c r="V80" s="43">
        <v>55.2</v>
      </c>
      <c r="W80" s="43">
        <v>54.5</v>
      </c>
      <c r="X80" s="43">
        <v>68.5</v>
      </c>
      <c r="Y80" s="43">
        <v>69.7</v>
      </c>
      <c r="Z80" s="43">
        <v>68.7</v>
      </c>
      <c r="AA80" s="43">
        <v>55</v>
      </c>
      <c r="AB80" s="43">
        <v>55</v>
      </c>
      <c r="AC80" s="43">
        <v>55</v>
      </c>
      <c r="AD80" s="44">
        <v>65</v>
      </c>
      <c r="AE80" s="44">
        <v>70</v>
      </c>
      <c r="AF80" s="44">
        <v>70</v>
      </c>
      <c r="AG80" s="64">
        <v>70</v>
      </c>
      <c r="AH80" s="46">
        <f t="shared" si="21"/>
        <v>70</v>
      </c>
      <c r="AI80" s="47">
        <f t="shared" si="22"/>
        <v>24</v>
      </c>
      <c r="AK80" s="49"/>
      <c r="AY80" s="1" t="s">
        <v>101</v>
      </c>
      <c r="AZ80" s="82">
        <f>ROUND(C98,0)</f>
        <v>32</v>
      </c>
      <c r="BA80" s="81">
        <f t="shared" si="24"/>
        <v>33.1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35.1</v>
      </c>
    </row>
    <row r="81" spans="1:75">
      <c r="A81" s="63" t="s">
        <v>102</v>
      </c>
      <c r="B81" s="43">
        <v>44.7</v>
      </c>
      <c r="C81" s="43">
        <v>31.6</v>
      </c>
      <c r="D81" s="43">
        <v>47.9</v>
      </c>
      <c r="E81" s="43">
        <v>48.1</v>
      </c>
      <c r="F81" s="43">
        <v>70</v>
      </c>
      <c r="G81" s="43">
        <v>70</v>
      </c>
      <c r="H81" s="43">
        <v>70</v>
      </c>
      <c r="I81" s="43">
        <v>70</v>
      </c>
      <c r="J81" s="43">
        <v>70</v>
      </c>
      <c r="K81" s="43">
        <v>70</v>
      </c>
      <c r="L81" s="43">
        <v>70</v>
      </c>
      <c r="M81" s="43">
        <v>52.8</v>
      </c>
      <c r="N81" s="43">
        <v>52.8</v>
      </c>
      <c r="O81" s="43">
        <v>69</v>
      </c>
      <c r="P81" s="43">
        <v>69</v>
      </c>
      <c r="Q81" s="43">
        <v>69</v>
      </c>
      <c r="R81" s="43">
        <v>69</v>
      </c>
      <c r="S81" s="43">
        <v>62.3</v>
      </c>
      <c r="T81" s="43">
        <v>52.2</v>
      </c>
      <c r="U81" s="43">
        <v>15.9</v>
      </c>
      <c r="V81" s="43">
        <v>49</v>
      </c>
      <c r="W81" s="43">
        <v>49.1</v>
      </c>
      <c r="X81" s="43">
        <v>69.3</v>
      </c>
      <c r="Y81" s="43">
        <v>51.7</v>
      </c>
      <c r="Z81" s="43">
        <v>69.2</v>
      </c>
      <c r="AA81" s="43">
        <v>49</v>
      </c>
      <c r="AB81" s="43">
        <v>49</v>
      </c>
      <c r="AC81" s="43">
        <v>49</v>
      </c>
      <c r="AD81" s="44">
        <v>50</v>
      </c>
      <c r="AE81" s="44">
        <v>60</v>
      </c>
      <c r="AF81" s="44">
        <v>70</v>
      </c>
      <c r="AG81" s="64">
        <v>69</v>
      </c>
      <c r="AH81" s="46">
        <f t="shared" si="21"/>
        <v>70</v>
      </c>
      <c r="AI81" s="47">
        <f t="shared" si="22"/>
        <v>15.9</v>
      </c>
      <c r="AK81" s="49"/>
      <c r="AL81" s="83"/>
      <c r="AO81" s="83"/>
      <c r="AY81" s="1" t="s">
        <v>103</v>
      </c>
      <c r="AZ81" s="82">
        <f>ROUND(C99,0)</f>
        <v>23</v>
      </c>
      <c r="BA81" s="81">
        <f t="shared" si="24"/>
        <v>22.7</v>
      </c>
      <c r="BB81" s="81">
        <f t="shared" si="24"/>
        <v>21.6</v>
      </c>
      <c r="BC81" s="81">
        <f t="shared" si="24"/>
        <v>21.6</v>
      </c>
      <c r="BD81" s="81">
        <f t="shared" si="24"/>
        <v>21.6</v>
      </c>
      <c r="BE81" s="82">
        <f>I99</f>
        <v>21.6</v>
      </c>
      <c r="BF81" s="82">
        <f>K99</f>
        <v>21.6</v>
      </c>
      <c r="BG81" s="82">
        <f t="shared" si="25"/>
        <v>54</v>
      </c>
      <c r="BH81" s="82">
        <f t="shared" si="25"/>
        <v>54</v>
      </c>
      <c r="BI81" s="82">
        <f t="shared" si="25"/>
        <v>55</v>
      </c>
      <c r="BJ81" s="82">
        <f t="shared" si="25"/>
        <v>55</v>
      </c>
      <c r="BK81" s="82">
        <f t="shared" si="25"/>
        <v>53</v>
      </c>
      <c r="BL81" s="82">
        <f t="shared" si="25"/>
        <v>142</v>
      </c>
      <c r="BM81" s="82">
        <f t="shared" si="25"/>
        <v>152.6</v>
      </c>
      <c r="BN81" s="82">
        <f t="shared" si="25"/>
        <v>143.69999999999999</v>
      </c>
      <c r="BO81" s="82">
        <f t="shared" si="25"/>
        <v>136.9</v>
      </c>
      <c r="BP81" s="82">
        <f t="shared" si="25"/>
        <v>140.19999999999999</v>
      </c>
      <c r="BQ81" s="82">
        <f>X99</f>
        <v>60.3</v>
      </c>
      <c r="BR81" s="82">
        <f>Z99</f>
        <v>66.5</v>
      </c>
      <c r="BS81" s="81">
        <f>AB99</f>
        <v>69.5</v>
      </c>
      <c r="BT81" s="81">
        <f t="shared" si="26"/>
        <v>21</v>
      </c>
      <c r="BU81" s="81">
        <f t="shared" si="26"/>
        <v>21</v>
      </c>
      <c r="BV81" s="81">
        <f t="shared" si="26"/>
        <v>21</v>
      </c>
      <c r="BW81" s="81">
        <f>B99</f>
        <v>23.8</v>
      </c>
    </row>
    <row r="82" spans="1:75" s="83" customFormat="1">
      <c r="A82" s="63" t="s">
        <v>104</v>
      </c>
      <c r="B82" s="43">
        <v>59.8</v>
      </c>
      <c r="C82" s="43">
        <v>59.6</v>
      </c>
      <c r="D82" s="43">
        <v>59.6</v>
      </c>
      <c r="E82" s="43">
        <v>59.4</v>
      </c>
      <c r="F82" s="43">
        <v>59.4</v>
      </c>
      <c r="G82" s="43">
        <v>59.4</v>
      </c>
      <c r="H82" s="43">
        <v>59.4</v>
      </c>
      <c r="I82" s="43">
        <v>59.4</v>
      </c>
      <c r="J82" s="43">
        <v>59.4</v>
      </c>
      <c r="K82" s="43">
        <v>59.4</v>
      </c>
      <c r="L82" s="43">
        <v>59.4</v>
      </c>
      <c r="M82" s="43">
        <v>59.4</v>
      </c>
      <c r="N82" s="43">
        <v>59.4</v>
      </c>
      <c r="O82" s="43">
        <v>55</v>
      </c>
      <c r="P82" s="43">
        <v>55</v>
      </c>
      <c r="Q82" s="43">
        <v>55</v>
      </c>
      <c r="R82" s="43">
        <v>55</v>
      </c>
      <c r="S82" s="43">
        <v>59.6</v>
      </c>
      <c r="T82" s="43">
        <v>59.6</v>
      </c>
      <c r="U82" s="43">
        <v>59.6</v>
      </c>
      <c r="V82" s="43">
        <v>59.5</v>
      </c>
      <c r="W82" s="43">
        <v>59.6</v>
      </c>
      <c r="X82" s="43">
        <v>59.6</v>
      </c>
      <c r="Y82" s="43">
        <v>59.8</v>
      </c>
      <c r="Z82" s="43">
        <v>59.5</v>
      </c>
      <c r="AA82" s="43">
        <v>59.9</v>
      </c>
      <c r="AB82" s="43">
        <v>59.9</v>
      </c>
      <c r="AC82" s="43">
        <v>59.9</v>
      </c>
      <c r="AD82" s="43">
        <v>59.9</v>
      </c>
      <c r="AE82" s="43">
        <v>59.9</v>
      </c>
      <c r="AF82" s="43">
        <v>59.9</v>
      </c>
      <c r="AG82" s="64">
        <v>60</v>
      </c>
      <c r="AH82" s="46">
        <f t="shared" si="21"/>
        <v>59.9</v>
      </c>
      <c r="AI82" s="47">
        <f t="shared" si="22"/>
        <v>55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19.2</v>
      </c>
      <c r="BC82" s="81">
        <f t="shared" si="24"/>
        <v>19.2</v>
      </c>
      <c r="BD82" s="81">
        <f t="shared" si="24"/>
        <v>19.2</v>
      </c>
      <c r="BE82" s="82">
        <f>I100</f>
        <v>19.2</v>
      </c>
      <c r="BF82" s="82">
        <f>K100</f>
        <v>19.2</v>
      </c>
      <c r="BG82" s="82">
        <f t="shared" si="25"/>
        <v>22.2</v>
      </c>
      <c r="BH82" s="82">
        <f t="shared" si="25"/>
        <v>22.2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13.5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17.399999999999999</v>
      </c>
      <c r="BU82" s="81">
        <f t="shared" si="26"/>
        <v>17.399999999999999</v>
      </c>
      <c r="BV82" s="81">
        <f t="shared" si="26"/>
        <v>17.399999999999999</v>
      </c>
      <c r="BW82" s="81">
        <f>B100</f>
        <v>0</v>
      </c>
    </row>
    <row r="83" spans="1:75">
      <c r="A83" s="63" t="s">
        <v>106</v>
      </c>
      <c r="B83" s="44">
        <v>14.5</v>
      </c>
      <c r="C83" s="44">
        <v>13.8</v>
      </c>
      <c r="D83" s="44">
        <v>13.8</v>
      </c>
      <c r="E83" s="44">
        <v>13.8</v>
      </c>
      <c r="F83" s="44">
        <v>13.8</v>
      </c>
      <c r="G83" s="44">
        <v>13.8</v>
      </c>
      <c r="H83" s="44">
        <v>13.8</v>
      </c>
      <c r="I83" s="44">
        <v>13.8</v>
      </c>
      <c r="J83" s="44">
        <v>14.4</v>
      </c>
      <c r="K83" s="44">
        <v>14.4</v>
      </c>
      <c r="L83" s="44">
        <v>14.4</v>
      </c>
      <c r="M83" s="44">
        <v>14.4</v>
      </c>
      <c r="N83" s="44">
        <v>14.4</v>
      </c>
      <c r="O83" s="44">
        <v>14.4</v>
      </c>
      <c r="P83" s="44">
        <v>0</v>
      </c>
      <c r="Q83" s="44">
        <v>10</v>
      </c>
      <c r="R83" s="44">
        <v>13.4</v>
      </c>
      <c r="S83" s="44">
        <v>0</v>
      </c>
      <c r="T83" s="44">
        <v>0</v>
      </c>
      <c r="U83" s="44">
        <v>0</v>
      </c>
      <c r="V83" s="44">
        <v>0</v>
      </c>
      <c r="W83" s="44">
        <v>0</v>
      </c>
      <c r="X83" s="44">
        <v>15.1</v>
      </c>
      <c r="Y83" s="43">
        <v>28.2</v>
      </c>
      <c r="Z83" s="43">
        <v>20.399999999999999</v>
      </c>
      <c r="AA83" s="43">
        <v>27.8</v>
      </c>
      <c r="AB83" s="43">
        <v>27.8</v>
      </c>
      <c r="AC83" s="43">
        <v>27.8</v>
      </c>
      <c r="AD83" s="43">
        <v>27.8</v>
      </c>
      <c r="AE83" s="43">
        <v>27.8</v>
      </c>
      <c r="AF83" s="43">
        <v>27.8</v>
      </c>
      <c r="AG83" s="64">
        <v>30</v>
      </c>
      <c r="AH83" s="46">
        <f t="shared" si="21"/>
        <v>28.2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58.4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9.4</v>
      </c>
      <c r="O84" s="44">
        <v>11.7</v>
      </c>
      <c r="P84" s="44">
        <v>13.2</v>
      </c>
      <c r="Q84" s="44">
        <v>14</v>
      </c>
      <c r="R84" s="44">
        <v>13.5</v>
      </c>
      <c r="S84" s="44">
        <v>2.9</v>
      </c>
      <c r="T84" s="44">
        <v>1.7</v>
      </c>
      <c r="U84" s="44">
        <v>1.8</v>
      </c>
      <c r="V84" s="44">
        <v>0.5</v>
      </c>
      <c r="W84" s="44">
        <v>0</v>
      </c>
      <c r="X84" s="44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1"/>
        <v>14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</v>
      </c>
      <c r="C85" s="43">
        <v>10</v>
      </c>
      <c r="D85" s="43">
        <v>10</v>
      </c>
      <c r="E85" s="43">
        <v>10</v>
      </c>
      <c r="F85" s="43">
        <v>10</v>
      </c>
      <c r="G85" s="43">
        <v>10</v>
      </c>
      <c r="H85" s="43">
        <v>10</v>
      </c>
      <c r="I85" s="43">
        <v>10</v>
      </c>
      <c r="J85" s="43">
        <v>10</v>
      </c>
      <c r="K85" s="43">
        <v>10</v>
      </c>
      <c r="L85" s="43">
        <v>10</v>
      </c>
      <c r="M85" s="43">
        <v>10</v>
      </c>
      <c r="N85" s="43">
        <v>10</v>
      </c>
      <c r="O85" s="43">
        <v>10.5</v>
      </c>
      <c r="P85" s="43">
        <v>10.5</v>
      </c>
      <c r="Q85" s="43">
        <v>10.5</v>
      </c>
      <c r="R85" s="43">
        <v>10.5</v>
      </c>
      <c r="S85" s="43">
        <v>9.5</v>
      </c>
      <c r="T85" s="43">
        <v>9.5</v>
      </c>
      <c r="U85" s="43">
        <v>9.5</v>
      </c>
      <c r="V85" s="43">
        <v>9.5</v>
      </c>
      <c r="W85" s="43">
        <v>9.5</v>
      </c>
      <c r="X85" s="43">
        <v>9.5</v>
      </c>
      <c r="Y85" s="43">
        <v>9.5</v>
      </c>
      <c r="Z85" s="43">
        <v>9.5</v>
      </c>
      <c r="AA85" s="43">
        <v>6.5</v>
      </c>
      <c r="AB85" s="43">
        <v>6.5</v>
      </c>
      <c r="AC85" s="43">
        <v>6.5</v>
      </c>
      <c r="AD85" s="43">
        <v>6.5</v>
      </c>
      <c r="AE85" s="43">
        <v>6.5</v>
      </c>
      <c r="AF85" s="43">
        <v>6.5</v>
      </c>
      <c r="AG85" s="64">
        <v>24</v>
      </c>
      <c r="AH85" s="46">
        <f t="shared" si="21"/>
        <v>11</v>
      </c>
      <c r="AI85" s="47">
        <f t="shared" si="22"/>
        <v>6.5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-104</v>
      </c>
      <c r="BA86" s="82">
        <f t="shared" si="28"/>
        <v>-99.6</v>
      </c>
      <c r="BB86" s="82">
        <f t="shared" si="28"/>
        <v>-92.5</v>
      </c>
      <c r="BC86" s="82">
        <f t="shared" si="28"/>
        <v>-92.5</v>
      </c>
      <c r="BD86" s="82">
        <f t="shared" si="28"/>
        <v>-92.5</v>
      </c>
      <c r="BE86" s="82">
        <f t="shared" si="28"/>
        <v>-92.5</v>
      </c>
      <c r="BF86" s="82">
        <f t="shared" si="28"/>
        <v>-95</v>
      </c>
      <c r="BG86" s="82">
        <f t="shared" si="28"/>
        <v>145</v>
      </c>
      <c r="BH86" s="82">
        <f t="shared" si="28"/>
        <v>-53</v>
      </c>
      <c r="BI86" s="82">
        <f t="shared" si="28"/>
        <v>-223</v>
      </c>
      <c r="BJ86" s="82">
        <f t="shared" si="28"/>
        <v>-77</v>
      </c>
      <c r="BK86" s="82">
        <f t="shared" si="28"/>
        <v>65</v>
      </c>
      <c r="BL86" s="82">
        <f t="shared" si="28"/>
        <v>47</v>
      </c>
      <c r="BM86" s="82">
        <f t="shared" si="28"/>
        <v>263.10000000000002</v>
      </c>
      <c r="BN86" s="82">
        <f t="shared" si="28"/>
        <v>244.6</v>
      </c>
      <c r="BO86" s="82">
        <f t="shared" si="28"/>
        <v>200.3</v>
      </c>
      <c r="BP86" s="82">
        <f t="shared" si="28"/>
        <v>59.1</v>
      </c>
      <c r="BQ86" s="82">
        <f t="shared" si="28"/>
        <v>46.3</v>
      </c>
      <c r="BR86" s="82">
        <f t="shared" si="28"/>
        <v>39</v>
      </c>
      <c r="BS86" s="82">
        <f t="shared" si="28"/>
        <v>-100</v>
      </c>
      <c r="BT86" s="82">
        <f t="shared" si="28"/>
        <v>-222</v>
      </c>
      <c r="BU86" s="82">
        <f t="shared" si="28"/>
        <v>-252</v>
      </c>
      <c r="BV86" s="82">
        <f t="shared" si="28"/>
        <v>-189</v>
      </c>
      <c r="BW86" s="82">
        <f t="shared" si="28"/>
        <v>-110.7</v>
      </c>
    </row>
    <row r="87" spans="1:75">
      <c r="A87" s="63" t="s">
        <v>112</v>
      </c>
      <c r="B87" s="43">
        <v>7</v>
      </c>
      <c r="C87" s="43">
        <v>7.6</v>
      </c>
      <c r="D87" s="43">
        <v>7.6</v>
      </c>
      <c r="E87" s="43">
        <v>7.6</v>
      </c>
      <c r="F87" s="43">
        <v>7.6</v>
      </c>
      <c r="G87" s="43">
        <v>7.6</v>
      </c>
      <c r="H87" s="43">
        <v>7.6</v>
      </c>
      <c r="I87" s="43">
        <v>7.6</v>
      </c>
      <c r="J87" s="43">
        <v>7.6</v>
      </c>
      <c r="K87" s="43">
        <v>7.6</v>
      </c>
      <c r="L87" s="43">
        <v>7.6</v>
      </c>
      <c r="M87" s="43">
        <v>7.6</v>
      </c>
      <c r="N87" s="43">
        <v>7.6</v>
      </c>
      <c r="O87" s="43">
        <v>6.1</v>
      </c>
      <c r="P87" s="43">
        <v>6.1</v>
      </c>
      <c r="Q87" s="43">
        <v>6.1</v>
      </c>
      <c r="R87" s="43">
        <v>6.1</v>
      </c>
      <c r="S87" s="43">
        <v>6.1</v>
      </c>
      <c r="T87" s="43">
        <v>6.2</v>
      </c>
      <c r="U87" s="43">
        <v>6.5</v>
      </c>
      <c r="V87" s="43">
        <v>6.3</v>
      </c>
      <c r="W87" s="43">
        <v>5.7</v>
      </c>
      <c r="X87" s="43">
        <v>5.6</v>
      </c>
      <c r="Y87" s="43">
        <v>5.7</v>
      </c>
      <c r="Z87" s="43">
        <v>5.2</v>
      </c>
      <c r="AA87" s="43">
        <v>6.6</v>
      </c>
      <c r="AB87" s="43">
        <v>6.6</v>
      </c>
      <c r="AC87" s="43">
        <v>6.6</v>
      </c>
      <c r="AD87" s="43">
        <v>6.6</v>
      </c>
      <c r="AE87" s="43">
        <v>6.6</v>
      </c>
      <c r="AF87" s="43">
        <v>6.6</v>
      </c>
      <c r="AG87" s="64">
        <v>14.1</v>
      </c>
      <c r="AH87" s="46">
        <f t="shared" si="21"/>
        <v>7.6</v>
      </c>
      <c r="AI87" s="47">
        <f t="shared" si="22"/>
        <v>5.2</v>
      </c>
      <c r="AK87" s="49"/>
      <c r="AZ87" s="82">
        <f t="shared" si="28"/>
        <v>32</v>
      </c>
      <c r="BA87" s="82">
        <f t="shared" si="28"/>
        <v>33.1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35.1</v>
      </c>
    </row>
    <row r="88" spans="1:75">
      <c r="A88" s="84" t="s">
        <v>113</v>
      </c>
      <c r="B88" s="43">
        <v>11.3</v>
      </c>
      <c r="C88" s="43">
        <v>11.8</v>
      </c>
      <c r="D88" s="43">
        <v>11.8</v>
      </c>
      <c r="E88" s="43">
        <v>11.8</v>
      </c>
      <c r="F88" s="43">
        <v>11.8</v>
      </c>
      <c r="G88" s="43">
        <v>11.8</v>
      </c>
      <c r="H88" s="43">
        <v>11.8</v>
      </c>
      <c r="I88" s="43">
        <v>11.8</v>
      </c>
      <c r="J88" s="43">
        <v>11.8</v>
      </c>
      <c r="K88" s="43">
        <v>11.8</v>
      </c>
      <c r="L88" s="43">
        <v>11.8</v>
      </c>
      <c r="M88" s="43">
        <v>11.8</v>
      </c>
      <c r="N88" s="43">
        <v>11.8</v>
      </c>
      <c r="O88" s="43">
        <v>9.1</v>
      </c>
      <c r="P88" s="43">
        <v>9.1</v>
      </c>
      <c r="Q88" s="43">
        <v>9.1</v>
      </c>
      <c r="R88" s="43">
        <v>9.1</v>
      </c>
      <c r="S88" s="43">
        <v>7.3</v>
      </c>
      <c r="T88" s="43">
        <v>9.1999999999999993</v>
      </c>
      <c r="U88" s="43">
        <v>9.1</v>
      </c>
      <c r="V88" s="43">
        <v>8.9</v>
      </c>
      <c r="W88" s="43">
        <v>8.1</v>
      </c>
      <c r="X88" s="43">
        <v>8</v>
      </c>
      <c r="Y88" s="43">
        <v>8.1</v>
      </c>
      <c r="Z88" s="43">
        <v>8.1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21"/>
        <v>11.8</v>
      </c>
      <c r="AI88" s="47">
        <f t="shared" si="22"/>
        <v>7.3</v>
      </c>
      <c r="AK88" s="49"/>
      <c r="AZ88" s="82">
        <f t="shared" si="28"/>
        <v>23</v>
      </c>
      <c r="BA88" s="82">
        <f t="shared" si="28"/>
        <v>22.7</v>
      </c>
      <c r="BB88" s="82">
        <f t="shared" si="28"/>
        <v>21.6</v>
      </c>
      <c r="BC88" s="82">
        <f t="shared" si="28"/>
        <v>21.6</v>
      </c>
      <c r="BD88" s="82">
        <f t="shared" si="28"/>
        <v>21.6</v>
      </c>
      <c r="BE88" s="82">
        <f t="shared" si="28"/>
        <v>21.6</v>
      </c>
      <c r="BF88" s="82">
        <f t="shared" si="28"/>
        <v>21.6</v>
      </c>
      <c r="BG88" s="82">
        <f t="shared" si="28"/>
        <v>54</v>
      </c>
      <c r="BH88" s="82">
        <f t="shared" si="28"/>
        <v>54</v>
      </c>
      <c r="BI88" s="82">
        <f t="shared" si="28"/>
        <v>55</v>
      </c>
      <c r="BJ88" s="82">
        <f t="shared" si="28"/>
        <v>55</v>
      </c>
      <c r="BK88" s="82">
        <f t="shared" si="28"/>
        <v>53</v>
      </c>
      <c r="BL88" s="82">
        <f t="shared" si="28"/>
        <v>142</v>
      </c>
      <c r="BM88" s="82">
        <f t="shared" si="28"/>
        <v>152.6</v>
      </c>
      <c r="BN88" s="82">
        <f t="shared" si="28"/>
        <v>143.69999999999999</v>
      </c>
      <c r="BO88" s="82">
        <f t="shared" si="28"/>
        <v>136.9</v>
      </c>
      <c r="BP88" s="82">
        <f t="shared" si="28"/>
        <v>140.19999999999999</v>
      </c>
      <c r="BQ88" s="82">
        <f t="shared" si="28"/>
        <v>60.3</v>
      </c>
      <c r="BR88" s="82">
        <f t="shared" si="28"/>
        <v>66.5</v>
      </c>
      <c r="BS88" s="82">
        <f t="shared" si="28"/>
        <v>69.5</v>
      </c>
      <c r="BT88" s="82">
        <f t="shared" si="28"/>
        <v>21</v>
      </c>
      <c r="BU88" s="82">
        <f t="shared" si="28"/>
        <v>21</v>
      </c>
      <c r="BV88" s="82">
        <f t="shared" si="28"/>
        <v>21</v>
      </c>
      <c r="BW88" s="82">
        <f t="shared" si="28"/>
        <v>23.8</v>
      </c>
    </row>
    <row r="89" spans="1:75">
      <c r="A89" s="63" t="s">
        <v>114</v>
      </c>
      <c r="B89" s="43">
        <v>8.1</v>
      </c>
      <c r="C89" s="43">
        <v>3.1</v>
      </c>
      <c r="D89" s="43">
        <v>3.1</v>
      </c>
      <c r="E89" s="43">
        <v>3.1</v>
      </c>
      <c r="F89" s="43">
        <v>3.1</v>
      </c>
      <c r="G89" s="43">
        <v>3.1</v>
      </c>
      <c r="H89" s="43">
        <v>3.1</v>
      </c>
      <c r="I89" s="43">
        <v>3.1</v>
      </c>
      <c r="J89" s="43">
        <v>3.1</v>
      </c>
      <c r="K89" s="43">
        <v>3.1</v>
      </c>
      <c r="L89" s="43">
        <v>3.1</v>
      </c>
      <c r="M89" s="43">
        <v>3.1</v>
      </c>
      <c r="N89" s="43">
        <v>3.1</v>
      </c>
      <c r="O89" s="43">
        <v>3.1</v>
      </c>
      <c r="P89" s="43">
        <v>3.1</v>
      </c>
      <c r="Q89" s="43">
        <v>3.1</v>
      </c>
      <c r="R89" s="43">
        <v>3.1</v>
      </c>
      <c r="S89" s="43">
        <v>3.1</v>
      </c>
      <c r="T89" s="43">
        <v>3.1</v>
      </c>
      <c r="U89" s="43">
        <v>3.1</v>
      </c>
      <c r="V89" s="43">
        <v>3.1</v>
      </c>
      <c r="W89" s="43">
        <v>3.1</v>
      </c>
      <c r="X89" s="43">
        <v>3.1</v>
      </c>
      <c r="Y89" s="43">
        <v>5.0999999999999996</v>
      </c>
      <c r="Z89" s="43">
        <v>5</v>
      </c>
      <c r="AA89" s="43">
        <v>5.0999999999999996</v>
      </c>
      <c r="AB89" s="43">
        <v>5.0999999999999996</v>
      </c>
      <c r="AC89" s="43">
        <v>5.0999999999999996</v>
      </c>
      <c r="AD89" s="43">
        <v>5.0999999999999996</v>
      </c>
      <c r="AE89" s="43">
        <v>5.0999999999999996</v>
      </c>
      <c r="AF89" s="43">
        <v>5.0999999999999996</v>
      </c>
      <c r="AG89" s="64">
        <v>10.050000000000001</v>
      </c>
      <c r="AH89" s="46">
        <f t="shared" si="21"/>
        <v>8.1</v>
      </c>
      <c r="AI89" s="47">
        <f t="shared" si="22"/>
        <v>3.1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19.2</v>
      </c>
      <c r="BC89" s="82">
        <f t="shared" si="28"/>
        <v>19.2</v>
      </c>
      <c r="BD89" s="82">
        <f t="shared" si="28"/>
        <v>19.2</v>
      </c>
      <c r="BE89" s="82">
        <f t="shared" si="28"/>
        <v>19.2</v>
      </c>
      <c r="BF89" s="82">
        <f t="shared" si="28"/>
        <v>19.2</v>
      </c>
      <c r="BG89" s="82">
        <f t="shared" si="28"/>
        <v>22.2</v>
      </c>
      <c r="BH89" s="82">
        <f t="shared" si="28"/>
        <v>22.2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13.5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17.399999999999999</v>
      </c>
      <c r="BU89" s="82">
        <f t="shared" si="28"/>
        <v>17.399999999999999</v>
      </c>
      <c r="BV89" s="82">
        <f t="shared" si="28"/>
        <v>17.399999999999999</v>
      </c>
      <c r="BW89" s="82">
        <f t="shared" si="28"/>
        <v>0</v>
      </c>
    </row>
    <row r="90" spans="1:75">
      <c r="A90" s="63" t="s">
        <v>115</v>
      </c>
      <c r="B90" s="43">
        <v>2</v>
      </c>
      <c r="C90" s="43">
        <v>2</v>
      </c>
      <c r="D90" s="43">
        <v>2</v>
      </c>
      <c r="E90" s="43">
        <v>2</v>
      </c>
      <c r="F90" s="43">
        <v>2</v>
      </c>
      <c r="G90" s="43">
        <v>2</v>
      </c>
      <c r="H90" s="43">
        <v>2</v>
      </c>
      <c r="I90" s="43">
        <v>2</v>
      </c>
      <c r="J90" s="43">
        <v>2</v>
      </c>
      <c r="K90" s="43">
        <v>2</v>
      </c>
      <c r="L90" s="43">
        <v>2</v>
      </c>
      <c r="M90" s="43">
        <v>2</v>
      </c>
      <c r="N90" s="43">
        <v>2</v>
      </c>
      <c r="O90" s="43">
        <v>2</v>
      </c>
      <c r="P90" s="43">
        <v>2</v>
      </c>
      <c r="Q90" s="43">
        <v>2</v>
      </c>
      <c r="R90" s="43">
        <v>2</v>
      </c>
      <c r="S90" s="43">
        <v>2</v>
      </c>
      <c r="T90" s="43">
        <v>2</v>
      </c>
      <c r="U90" s="43">
        <v>2</v>
      </c>
      <c r="V90" s="43">
        <v>2</v>
      </c>
      <c r="W90" s="43">
        <v>2</v>
      </c>
      <c r="X90" s="43">
        <v>2</v>
      </c>
      <c r="Y90" s="43">
        <v>2</v>
      </c>
      <c r="Z90" s="43">
        <v>2</v>
      </c>
      <c r="AA90" s="43">
        <v>2</v>
      </c>
      <c r="AB90" s="43">
        <v>2</v>
      </c>
      <c r="AC90" s="43">
        <v>2</v>
      </c>
      <c r="AD90" s="43">
        <v>2</v>
      </c>
      <c r="AE90" s="43">
        <v>2</v>
      </c>
      <c r="AF90" s="43">
        <v>2</v>
      </c>
      <c r="AG90" s="64">
        <v>6.2</v>
      </c>
      <c r="AH90" s="46">
        <f t="shared" si="21"/>
        <v>2</v>
      </c>
      <c r="AI90" s="47">
        <f t="shared" si="22"/>
        <v>2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58.4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308.10000000000002</v>
      </c>
      <c r="C92" s="70">
        <f t="shared" si="29"/>
        <v>263.5</v>
      </c>
      <c r="D92" s="70">
        <f t="shared" si="29"/>
        <v>279.70000000000005</v>
      </c>
      <c r="E92" s="70">
        <f t="shared" si="29"/>
        <v>289.10000000000008</v>
      </c>
      <c r="F92" s="70">
        <f t="shared" si="29"/>
        <v>311.00000000000006</v>
      </c>
      <c r="G92" s="70">
        <f t="shared" si="29"/>
        <v>311.00000000000006</v>
      </c>
      <c r="H92" s="70">
        <f t="shared" si="29"/>
        <v>311.00000000000006</v>
      </c>
      <c r="I92" s="70">
        <f t="shared" si="29"/>
        <v>306.70000000000005</v>
      </c>
      <c r="J92" s="70">
        <f t="shared" si="29"/>
        <v>329.3</v>
      </c>
      <c r="K92" s="70">
        <f t="shared" si="29"/>
        <v>329.3</v>
      </c>
      <c r="L92" s="70">
        <f t="shared" si="29"/>
        <v>329.3</v>
      </c>
      <c r="M92" s="70">
        <f t="shared" si="29"/>
        <v>341.1</v>
      </c>
      <c r="N92" s="70">
        <f t="shared" si="29"/>
        <v>350.5</v>
      </c>
      <c r="O92" s="70">
        <f t="shared" si="29"/>
        <v>390.3</v>
      </c>
      <c r="P92" s="70">
        <f t="shared" si="29"/>
        <v>377.40000000000003</v>
      </c>
      <c r="Q92" s="70">
        <f t="shared" si="29"/>
        <v>342.80000000000007</v>
      </c>
      <c r="R92" s="70">
        <f t="shared" si="29"/>
        <v>301.70000000000005</v>
      </c>
      <c r="S92" s="70">
        <f t="shared" si="29"/>
        <v>302.80000000000007</v>
      </c>
      <c r="T92" s="70">
        <f t="shared" si="29"/>
        <v>295.3</v>
      </c>
      <c r="U92" s="70">
        <f t="shared" si="29"/>
        <v>207.4</v>
      </c>
      <c r="V92" s="70">
        <f t="shared" si="29"/>
        <v>287.40000000000003</v>
      </c>
      <c r="W92" s="70">
        <f t="shared" si="29"/>
        <v>265.7</v>
      </c>
      <c r="X92" s="70">
        <f t="shared" si="29"/>
        <v>327.80000000000007</v>
      </c>
      <c r="Y92" s="70">
        <f t="shared" si="29"/>
        <v>352.00000000000006</v>
      </c>
      <c r="Z92" s="70">
        <f t="shared" si="29"/>
        <v>369.59999999999997</v>
      </c>
      <c r="AA92" s="70">
        <f t="shared" si="29"/>
        <v>333.90000000000003</v>
      </c>
      <c r="AB92" s="70">
        <f t="shared" si="29"/>
        <v>332.90000000000003</v>
      </c>
      <c r="AC92" s="70">
        <f t="shared" si="29"/>
        <v>332.90000000000003</v>
      </c>
      <c r="AD92" s="70">
        <f t="shared" si="29"/>
        <v>332.90000000000003</v>
      </c>
      <c r="AE92" s="70">
        <f t="shared" si="29"/>
        <v>357.90000000000003</v>
      </c>
      <c r="AF92" s="70">
        <f t="shared" si="29"/>
        <v>370.90000000000003</v>
      </c>
      <c r="AG92" s="80">
        <f t="shared" si="29"/>
        <v>489.91</v>
      </c>
      <c r="AH92" s="46">
        <f t="shared" si="21"/>
        <v>390.3</v>
      </c>
      <c r="AI92" s="47">
        <f t="shared" si="22"/>
        <v>207.4</v>
      </c>
      <c r="AK92" s="49"/>
      <c r="AY92" s="82"/>
    </row>
    <row r="93" spans="1:75">
      <c r="A93" s="42" t="s">
        <v>118</v>
      </c>
      <c r="B93" s="44">
        <v>50</v>
      </c>
      <c r="C93" s="44">
        <v>50</v>
      </c>
      <c r="D93" s="44">
        <v>50</v>
      </c>
      <c r="E93" s="44">
        <v>50</v>
      </c>
      <c r="F93" s="44">
        <v>50</v>
      </c>
      <c r="G93" s="44">
        <v>50</v>
      </c>
      <c r="H93" s="44">
        <v>50</v>
      </c>
      <c r="I93" s="44">
        <v>50</v>
      </c>
      <c r="J93" s="44">
        <v>50</v>
      </c>
      <c r="K93" s="44">
        <v>50</v>
      </c>
      <c r="L93" s="44">
        <v>50</v>
      </c>
      <c r="M93" s="44">
        <v>0</v>
      </c>
      <c r="N93" s="44">
        <v>0</v>
      </c>
      <c r="O93" s="44">
        <v>50</v>
      </c>
      <c r="P93" s="44">
        <v>30</v>
      </c>
      <c r="Q93" s="44">
        <v>30</v>
      </c>
      <c r="R93" s="44">
        <v>0</v>
      </c>
      <c r="S93" s="44">
        <v>14</v>
      </c>
      <c r="T93" s="44">
        <v>14</v>
      </c>
      <c r="U93" s="44">
        <v>14</v>
      </c>
      <c r="V93" s="44">
        <v>0</v>
      </c>
      <c r="W93" s="44">
        <v>0</v>
      </c>
      <c r="X93" s="44">
        <v>0</v>
      </c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50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25.1</v>
      </c>
      <c r="C94" s="43">
        <v>25.1</v>
      </c>
      <c r="D94" s="43">
        <v>25.1</v>
      </c>
      <c r="E94" s="43">
        <v>25.1</v>
      </c>
      <c r="F94" s="43">
        <v>25.1</v>
      </c>
      <c r="G94" s="43">
        <v>25.1</v>
      </c>
      <c r="H94" s="43">
        <v>25.1</v>
      </c>
      <c r="I94" s="43">
        <v>25.1</v>
      </c>
      <c r="J94" s="43">
        <v>25.1</v>
      </c>
      <c r="K94" s="43">
        <v>25.1</v>
      </c>
      <c r="L94" s="43">
        <v>25.1</v>
      </c>
      <c r="M94" s="43">
        <v>0</v>
      </c>
      <c r="N94" s="43">
        <v>0</v>
      </c>
      <c r="O94" s="43">
        <v>25</v>
      </c>
      <c r="P94" s="43">
        <v>14</v>
      </c>
      <c r="Q94" s="43">
        <v>14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25.1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</v>
      </c>
      <c r="C95" s="77">
        <v>11</v>
      </c>
      <c r="D95" s="77">
        <v>11</v>
      </c>
      <c r="E95" s="77">
        <v>11</v>
      </c>
      <c r="F95" s="77">
        <v>11</v>
      </c>
      <c r="G95" s="77">
        <v>11</v>
      </c>
      <c r="H95" s="77">
        <v>11</v>
      </c>
      <c r="I95" s="77">
        <v>11</v>
      </c>
      <c r="J95" s="77">
        <v>11</v>
      </c>
      <c r="K95" s="77">
        <v>11</v>
      </c>
      <c r="L95" s="77">
        <v>11</v>
      </c>
      <c r="M95" s="77">
        <v>0</v>
      </c>
      <c r="N95" s="77">
        <v>0</v>
      </c>
      <c r="O95" s="77">
        <v>11</v>
      </c>
      <c r="P95" s="77">
        <v>7</v>
      </c>
      <c r="Q95" s="77">
        <v>7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11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-104</v>
      </c>
      <c r="BH95" s="82">
        <v>32</v>
      </c>
      <c r="BI95" s="82">
        <v>23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86.1</v>
      </c>
      <c r="C96" s="70">
        <f t="shared" si="30"/>
        <v>86.1</v>
      </c>
      <c r="D96" s="70">
        <f t="shared" si="30"/>
        <v>86.1</v>
      </c>
      <c r="E96" s="70">
        <f t="shared" si="30"/>
        <v>86.1</v>
      </c>
      <c r="F96" s="70">
        <f t="shared" si="30"/>
        <v>86.1</v>
      </c>
      <c r="G96" s="70">
        <f t="shared" si="30"/>
        <v>86.1</v>
      </c>
      <c r="H96" s="70">
        <f t="shared" si="30"/>
        <v>86.1</v>
      </c>
      <c r="I96" s="70">
        <f t="shared" si="30"/>
        <v>86.1</v>
      </c>
      <c r="J96" s="70">
        <f t="shared" si="30"/>
        <v>86.1</v>
      </c>
      <c r="K96" s="70">
        <f t="shared" si="30"/>
        <v>86.1</v>
      </c>
      <c r="L96" s="70">
        <f t="shared" si="30"/>
        <v>86.1</v>
      </c>
      <c r="M96" s="70">
        <f t="shared" si="30"/>
        <v>0</v>
      </c>
      <c r="N96" s="70">
        <f t="shared" si="30"/>
        <v>0</v>
      </c>
      <c r="O96" s="70">
        <f t="shared" si="30"/>
        <v>86</v>
      </c>
      <c r="P96" s="70">
        <f t="shared" si="30"/>
        <v>51</v>
      </c>
      <c r="Q96" s="70">
        <f t="shared" si="30"/>
        <v>51</v>
      </c>
      <c r="R96" s="70">
        <f t="shared" si="30"/>
        <v>0</v>
      </c>
      <c r="S96" s="70">
        <f t="shared" si="30"/>
        <v>14</v>
      </c>
      <c r="T96" s="70">
        <f t="shared" si="30"/>
        <v>14</v>
      </c>
      <c r="U96" s="70">
        <f t="shared" si="30"/>
        <v>14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86.1</v>
      </c>
      <c r="AI96" s="47">
        <f t="shared" si="22"/>
        <v>0</v>
      </c>
      <c r="AK96" s="49"/>
      <c r="AY96" s="82"/>
      <c r="BF96" s="81"/>
      <c r="BG96" s="82">
        <v>-99.6</v>
      </c>
      <c r="BH96" s="82">
        <v>33.1</v>
      </c>
      <c r="BI96" s="82">
        <v>22.7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-110.7</v>
      </c>
      <c r="C97" s="44">
        <v>-104.4</v>
      </c>
      <c r="D97" s="44">
        <v>-99.6</v>
      </c>
      <c r="E97" s="44">
        <v>-92.5</v>
      </c>
      <c r="F97" s="44">
        <v>-92.5</v>
      </c>
      <c r="G97" s="44">
        <v>-92.5</v>
      </c>
      <c r="H97" s="44">
        <v>-92.5</v>
      </c>
      <c r="I97" s="44">
        <v>-92.5</v>
      </c>
      <c r="J97" s="44">
        <v>-95</v>
      </c>
      <c r="K97" s="44">
        <v>-95</v>
      </c>
      <c r="L97" s="44">
        <v>-95</v>
      </c>
      <c r="M97" s="44">
        <v>145</v>
      </c>
      <c r="N97" s="44">
        <v>-53</v>
      </c>
      <c r="O97" s="44">
        <v>-223</v>
      </c>
      <c r="P97" s="44">
        <v>-77</v>
      </c>
      <c r="Q97" s="44">
        <v>65</v>
      </c>
      <c r="R97" s="44">
        <v>47</v>
      </c>
      <c r="S97" s="44">
        <v>263.10000000000002</v>
      </c>
      <c r="T97" s="44">
        <v>244.6</v>
      </c>
      <c r="U97" s="44">
        <v>200.3</v>
      </c>
      <c r="V97" s="44">
        <v>59.1</v>
      </c>
      <c r="W97" s="44">
        <v>145.30000000000001</v>
      </c>
      <c r="X97" s="44">
        <v>46.3</v>
      </c>
      <c r="Y97" s="44">
        <v>30</v>
      </c>
      <c r="Z97" s="44">
        <v>39</v>
      </c>
      <c r="AA97" s="44">
        <v>45</v>
      </c>
      <c r="AB97" s="44">
        <v>-100</v>
      </c>
      <c r="AC97" s="44">
        <v>-116</v>
      </c>
      <c r="AD97" s="44">
        <v>-222</v>
      </c>
      <c r="AE97" s="44">
        <v>-252</v>
      </c>
      <c r="AF97" s="44">
        <v>-189</v>
      </c>
      <c r="AG97" s="61"/>
      <c r="AH97" s="46">
        <f t="shared" si="21"/>
        <v>263.10000000000002</v>
      </c>
      <c r="AI97" s="47">
        <f t="shared" si="22"/>
        <v>-252</v>
      </c>
      <c r="AK97" s="49"/>
      <c r="AY97" s="82"/>
      <c r="BF97" s="81"/>
      <c r="BG97" s="82">
        <v>-92.5</v>
      </c>
      <c r="BH97" s="82">
        <v>0</v>
      </c>
      <c r="BI97" s="82">
        <v>21.6</v>
      </c>
      <c r="BJ97" s="82">
        <v>19.2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35.1</v>
      </c>
      <c r="C98" s="43">
        <v>32.200000000000003</v>
      </c>
      <c r="D98" s="43">
        <v>33.1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>
        <v>0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21"/>
        <v>35.1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-92.5</v>
      </c>
      <c r="BH98" s="82">
        <v>0</v>
      </c>
      <c r="BI98" s="82">
        <v>21.6</v>
      </c>
      <c r="BJ98" s="82">
        <v>19.2</v>
      </c>
      <c r="BK98" s="82">
        <v>0</v>
      </c>
      <c r="BL98" s="82">
        <v>0</v>
      </c>
    </row>
    <row r="99" spans="1:64">
      <c r="A99" s="63" t="s">
        <v>125</v>
      </c>
      <c r="B99" s="43">
        <v>23.8</v>
      </c>
      <c r="C99" s="43">
        <v>22.7</v>
      </c>
      <c r="D99" s="43">
        <v>22.7</v>
      </c>
      <c r="E99" s="43">
        <v>21.6</v>
      </c>
      <c r="F99" s="43">
        <v>21.6</v>
      </c>
      <c r="G99" s="43">
        <v>21.6</v>
      </c>
      <c r="H99" s="43">
        <v>21.6</v>
      </c>
      <c r="I99" s="43">
        <v>21.6</v>
      </c>
      <c r="J99" s="43">
        <v>21.6</v>
      </c>
      <c r="K99" s="43">
        <v>21.6</v>
      </c>
      <c r="L99" s="43">
        <v>21.6</v>
      </c>
      <c r="M99" s="43">
        <v>54</v>
      </c>
      <c r="N99" s="43">
        <v>54</v>
      </c>
      <c r="O99" s="43">
        <v>55</v>
      </c>
      <c r="P99" s="43">
        <v>55</v>
      </c>
      <c r="Q99" s="43">
        <v>53</v>
      </c>
      <c r="R99" s="43">
        <v>142</v>
      </c>
      <c r="S99" s="43">
        <v>152.6</v>
      </c>
      <c r="T99" s="43">
        <v>143.69999999999999</v>
      </c>
      <c r="U99" s="43">
        <v>136.9</v>
      </c>
      <c r="V99" s="43">
        <v>140.19999999999999</v>
      </c>
      <c r="W99" s="43">
        <v>130.30000000000001</v>
      </c>
      <c r="X99" s="43">
        <v>60.3</v>
      </c>
      <c r="Y99" s="43">
        <v>69.099999999999994</v>
      </c>
      <c r="Z99" s="43">
        <v>66.5</v>
      </c>
      <c r="AA99" s="43">
        <v>49</v>
      </c>
      <c r="AB99" s="43">
        <v>69.5</v>
      </c>
      <c r="AC99" s="43">
        <v>21</v>
      </c>
      <c r="AD99" s="43">
        <v>21</v>
      </c>
      <c r="AE99" s="43">
        <v>21</v>
      </c>
      <c r="AF99" s="43">
        <v>21</v>
      </c>
      <c r="AG99" s="89"/>
      <c r="AH99" s="46">
        <f t="shared" si="21"/>
        <v>152.6</v>
      </c>
      <c r="AI99" s="47">
        <f t="shared" si="22"/>
        <v>21</v>
      </c>
      <c r="AK99" s="90"/>
      <c r="AL99" s="91"/>
      <c r="AM99" s="91"/>
      <c r="AN99" s="92"/>
      <c r="AY99" s="82"/>
      <c r="BF99" s="82"/>
      <c r="BG99" s="82">
        <v>-92.5</v>
      </c>
      <c r="BH99" s="82">
        <v>0</v>
      </c>
      <c r="BI99" s="82">
        <v>21.6</v>
      </c>
      <c r="BJ99" s="82">
        <v>19.2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43">
        <v>19.2</v>
      </c>
      <c r="F100" s="43">
        <v>19.2</v>
      </c>
      <c r="G100" s="43">
        <v>19.2</v>
      </c>
      <c r="H100" s="43">
        <v>19.2</v>
      </c>
      <c r="I100" s="43">
        <v>19.2</v>
      </c>
      <c r="J100" s="43">
        <v>19.2</v>
      </c>
      <c r="K100" s="43">
        <v>19.2</v>
      </c>
      <c r="L100" s="43">
        <v>19.2</v>
      </c>
      <c r="M100" s="43">
        <v>22.2</v>
      </c>
      <c r="N100" s="43">
        <v>22.2</v>
      </c>
      <c r="O100" s="43">
        <v>0</v>
      </c>
      <c r="P100" s="43">
        <v>0</v>
      </c>
      <c r="Q100" s="43">
        <v>0</v>
      </c>
      <c r="R100" s="43">
        <v>0</v>
      </c>
      <c r="S100" s="43">
        <v>0</v>
      </c>
      <c r="T100" s="43">
        <v>0</v>
      </c>
      <c r="U100" s="43">
        <v>13.5</v>
      </c>
      <c r="V100" s="43">
        <v>0</v>
      </c>
      <c r="W100" s="43">
        <v>0</v>
      </c>
      <c r="X100" s="4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17.399999999999999</v>
      </c>
      <c r="AD100" s="93">
        <v>17.399999999999999</v>
      </c>
      <c r="AE100" s="93">
        <v>17.399999999999999</v>
      </c>
      <c r="AF100" s="93">
        <v>17.399999999999999</v>
      </c>
      <c r="AG100" s="89"/>
      <c r="AH100" s="46">
        <f t="shared" si="21"/>
        <v>22.2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-92.5</v>
      </c>
      <c r="BH100" s="82">
        <v>0</v>
      </c>
      <c r="BI100" s="82">
        <v>21.6</v>
      </c>
      <c r="BJ100" s="82">
        <v>19.2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0</v>
      </c>
      <c r="N101" s="44">
        <v>58.4</v>
      </c>
      <c r="O101" s="44">
        <v>0</v>
      </c>
      <c r="P101" s="44">
        <v>0</v>
      </c>
      <c r="Q101" s="44">
        <v>0</v>
      </c>
      <c r="R101" s="44">
        <v>0</v>
      </c>
      <c r="S101" s="44">
        <v>0</v>
      </c>
      <c r="T101" s="44">
        <v>0</v>
      </c>
      <c r="U101" s="44">
        <v>0</v>
      </c>
      <c r="V101" s="44">
        <v>0</v>
      </c>
      <c r="W101" s="44">
        <v>0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1"/>
        <v>58.4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-95</v>
      </c>
      <c r="BH101" s="82">
        <v>0</v>
      </c>
      <c r="BI101" s="82">
        <v>21.6</v>
      </c>
      <c r="BJ101" s="82">
        <v>19.2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32.799999999999997</v>
      </c>
      <c r="C102" s="97">
        <v>31.8</v>
      </c>
      <c r="D102" s="97">
        <v>30.5</v>
      </c>
      <c r="E102" s="97">
        <v>28.2</v>
      </c>
      <c r="F102" s="97">
        <v>28.2</v>
      </c>
      <c r="G102" s="97">
        <v>28.2</v>
      </c>
      <c r="H102" s="97">
        <v>28.2</v>
      </c>
      <c r="I102" s="97">
        <v>28.2</v>
      </c>
      <c r="J102" s="97">
        <v>45.4</v>
      </c>
      <c r="K102" s="97">
        <v>45.4</v>
      </c>
      <c r="L102" s="97">
        <v>45.4</v>
      </c>
      <c r="M102" s="97">
        <v>62</v>
      </c>
      <c r="N102" s="97">
        <v>62</v>
      </c>
      <c r="O102" s="97">
        <v>64</v>
      </c>
      <c r="P102" s="97">
        <v>51</v>
      </c>
      <c r="Q102" s="97">
        <v>63</v>
      </c>
      <c r="R102" s="97">
        <v>66.7</v>
      </c>
      <c r="S102" s="97">
        <v>45.4</v>
      </c>
      <c r="T102" s="97" t="s">
        <v>314</v>
      </c>
      <c r="U102" s="97">
        <v>42.6</v>
      </c>
      <c r="V102" s="97">
        <v>17.8</v>
      </c>
      <c r="W102" s="97">
        <v>18.899999999999999</v>
      </c>
      <c r="X102" s="97">
        <v>18.600000000000001</v>
      </c>
      <c r="Y102" s="97">
        <v>18.3</v>
      </c>
      <c r="Z102" s="97">
        <v>-10.4</v>
      </c>
      <c r="AA102" s="97">
        <v>13</v>
      </c>
      <c r="AB102" s="97">
        <v>13</v>
      </c>
      <c r="AC102" s="97">
        <v>15.2</v>
      </c>
      <c r="AD102" s="97">
        <v>15.2</v>
      </c>
      <c r="AE102" s="97">
        <v>15.2</v>
      </c>
      <c r="AF102" s="97">
        <v>15.2</v>
      </c>
      <c r="AG102" s="89"/>
      <c r="AH102" s="46">
        <f t="shared" si="21"/>
        <v>66.7</v>
      </c>
      <c r="AI102" s="47">
        <f t="shared" si="22"/>
        <v>-10.4</v>
      </c>
      <c r="AK102" s="94"/>
      <c r="AL102" s="44"/>
      <c r="AM102" s="44"/>
      <c r="AN102" s="98"/>
      <c r="AY102" s="82"/>
      <c r="BF102" s="82"/>
      <c r="BG102" s="82">
        <v>145</v>
      </c>
      <c r="BH102" s="82">
        <v>0</v>
      </c>
      <c r="BI102" s="82">
        <v>54</v>
      </c>
      <c r="BJ102" s="82">
        <v>22.2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-53</v>
      </c>
      <c r="BH103" s="82">
        <v>0</v>
      </c>
      <c r="BI103" s="82">
        <v>54</v>
      </c>
      <c r="BJ103" s="82">
        <v>22.2</v>
      </c>
      <c r="BK103" s="82">
        <v>58.4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-223</v>
      </c>
      <c r="BH104" s="82">
        <v>0</v>
      </c>
      <c r="BI104" s="82">
        <v>55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-77</v>
      </c>
      <c r="BH105" s="82">
        <v>0</v>
      </c>
      <c r="BI105" s="82">
        <v>55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65</v>
      </c>
      <c r="BH106" s="82">
        <v>0</v>
      </c>
      <c r="BI106" s="82">
        <v>53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47</v>
      </c>
      <c r="BH107" s="82">
        <v>0</v>
      </c>
      <c r="BI107" s="82">
        <v>142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91.7</v>
      </c>
      <c r="C108" s="70">
        <f t="shared" si="31"/>
        <v>86.7</v>
      </c>
      <c r="D108" s="70">
        <f t="shared" si="31"/>
        <v>86.3</v>
      </c>
      <c r="E108" s="70">
        <f t="shared" si="31"/>
        <v>69</v>
      </c>
      <c r="F108" s="70">
        <f t="shared" si="31"/>
        <v>69</v>
      </c>
      <c r="G108" s="70">
        <f t="shared" si="31"/>
        <v>69</v>
      </c>
      <c r="H108" s="70">
        <f t="shared" si="31"/>
        <v>69</v>
      </c>
      <c r="I108" s="70">
        <f t="shared" si="31"/>
        <v>69</v>
      </c>
      <c r="J108" s="70">
        <f t="shared" si="31"/>
        <v>86.199999999999989</v>
      </c>
      <c r="K108" s="70">
        <f t="shared" si="31"/>
        <v>86.199999999999989</v>
      </c>
      <c r="L108" s="70">
        <f t="shared" si="31"/>
        <v>86.199999999999989</v>
      </c>
      <c r="M108" s="70">
        <f t="shared" si="31"/>
        <v>283.2</v>
      </c>
      <c r="N108" s="70">
        <f t="shared" si="31"/>
        <v>196.6</v>
      </c>
      <c r="O108" s="70">
        <f t="shared" si="31"/>
        <v>119</v>
      </c>
      <c r="P108" s="70">
        <f t="shared" si="31"/>
        <v>106</v>
      </c>
      <c r="Q108" s="70">
        <f t="shared" si="31"/>
        <v>181</v>
      </c>
      <c r="R108" s="70">
        <f t="shared" si="31"/>
        <v>255.7</v>
      </c>
      <c r="S108" s="70">
        <f t="shared" si="31"/>
        <v>461.1</v>
      </c>
      <c r="T108" s="70">
        <f t="shared" si="31"/>
        <v>388.29999999999995</v>
      </c>
      <c r="U108" s="70">
        <f t="shared" si="31"/>
        <v>393.30000000000007</v>
      </c>
      <c r="V108" s="70">
        <f t="shared" si="31"/>
        <v>217.1</v>
      </c>
      <c r="W108" s="70">
        <f t="shared" si="31"/>
        <v>294.5</v>
      </c>
      <c r="X108" s="70">
        <f t="shared" si="31"/>
        <v>125.19999999999999</v>
      </c>
      <c r="Y108" s="70">
        <f t="shared" si="31"/>
        <v>117.39999999999999</v>
      </c>
      <c r="Z108" s="70">
        <f t="shared" si="31"/>
        <v>105.5</v>
      </c>
      <c r="AA108" s="70">
        <f t="shared" si="31"/>
        <v>107</v>
      </c>
      <c r="AB108" s="70">
        <f t="shared" si="31"/>
        <v>82.5</v>
      </c>
      <c r="AC108" s="70">
        <f t="shared" si="31"/>
        <v>53.599999999999994</v>
      </c>
      <c r="AD108" s="70">
        <f t="shared" si="31"/>
        <v>53.599999999999994</v>
      </c>
      <c r="AE108" s="70">
        <f t="shared" si="31"/>
        <v>53.599999999999994</v>
      </c>
      <c r="AF108" s="70">
        <f t="shared" si="31"/>
        <v>53.599999999999994</v>
      </c>
      <c r="AG108" s="104">
        <f>SUM(AG97:AG107)</f>
        <v>0</v>
      </c>
      <c r="AH108" s="46">
        <f t="shared" si="21"/>
        <v>461.1</v>
      </c>
      <c r="AI108" s="47">
        <f t="shared" si="22"/>
        <v>53.599999999999994</v>
      </c>
      <c r="AJ108" s="105">
        <f t="array" ref="AJ108">MIN(IF(B108:AF108&lt;&gt;0,B108:AF108))</f>
        <v>53.599999999999994</v>
      </c>
      <c r="BF108" s="82"/>
      <c r="BG108" s="82">
        <v>263.10000000000002</v>
      </c>
      <c r="BH108" s="82">
        <v>0</v>
      </c>
      <c r="BI108" s="82">
        <v>152.6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244.6</v>
      </c>
      <c r="BH109" s="82">
        <v>0</v>
      </c>
      <c r="BI109" s="82">
        <v>143.69999999999999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200.3</v>
      </c>
      <c r="BH110" s="82">
        <v>0</v>
      </c>
      <c r="BI110" s="82">
        <v>136.9</v>
      </c>
      <c r="BJ110" s="82">
        <v>13.5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59.1</v>
      </c>
      <c r="BH111" s="82">
        <v>0</v>
      </c>
      <c r="BI111" s="82">
        <v>140.19999999999999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46.3</v>
      </c>
      <c r="BH112" s="82">
        <v>0</v>
      </c>
      <c r="BI112" s="82">
        <v>60.3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1922.2</v>
      </c>
      <c r="C113" s="108">
        <f t="shared" si="32"/>
        <v>1886.5800000000002</v>
      </c>
      <c r="D113" s="108">
        <f t="shared" si="32"/>
        <v>1856.68</v>
      </c>
      <c r="E113" s="108">
        <f t="shared" si="32"/>
        <v>1797.88</v>
      </c>
      <c r="F113" s="108">
        <f t="shared" si="32"/>
        <v>1815.18</v>
      </c>
      <c r="G113" s="108">
        <f t="shared" si="32"/>
        <v>1765.18</v>
      </c>
      <c r="H113" s="108">
        <f t="shared" si="32"/>
        <v>1765.18</v>
      </c>
      <c r="I113" s="108">
        <f t="shared" si="32"/>
        <v>1740.78</v>
      </c>
      <c r="J113" s="108">
        <f t="shared" si="32"/>
        <v>1799.78</v>
      </c>
      <c r="K113" s="108">
        <f t="shared" si="32"/>
        <v>1799.78</v>
      </c>
      <c r="L113" s="108">
        <f t="shared" si="32"/>
        <v>1799.78</v>
      </c>
      <c r="M113" s="108">
        <f t="shared" si="32"/>
        <v>1782.7</v>
      </c>
      <c r="N113" s="108">
        <f t="shared" si="32"/>
        <v>1745.28</v>
      </c>
      <c r="O113" s="108">
        <f t="shared" si="32"/>
        <v>1968.6299999999999</v>
      </c>
      <c r="P113" s="108">
        <f t="shared" si="32"/>
        <v>1787.93</v>
      </c>
      <c r="Q113" s="108">
        <f t="shared" si="32"/>
        <v>1707.33</v>
      </c>
      <c r="R113" s="108">
        <f t="shared" si="32"/>
        <v>1690.63</v>
      </c>
      <c r="S113" s="108">
        <f t="shared" si="32"/>
        <v>1761.73</v>
      </c>
      <c r="T113" s="108">
        <f t="shared" si="32"/>
        <v>1693.6299999999999</v>
      </c>
      <c r="U113" s="108">
        <f t="shared" si="32"/>
        <v>1610.33</v>
      </c>
      <c r="V113" s="108">
        <f t="shared" si="32"/>
        <v>1604.83</v>
      </c>
      <c r="W113" s="108">
        <f t="shared" si="32"/>
        <v>1602.43</v>
      </c>
      <c r="X113" s="108">
        <f t="shared" si="32"/>
        <v>1681.2300000000002</v>
      </c>
      <c r="Y113" s="108">
        <f t="shared" si="32"/>
        <v>1671.73</v>
      </c>
      <c r="Z113" s="108">
        <f t="shared" si="32"/>
        <v>1775.03</v>
      </c>
      <c r="AA113" s="108">
        <f t="shared" si="32"/>
        <v>1663.3300000000002</v>
      </c>
      <c r="AB113" s="108">
        <f t="shared" si="32"/>
        <v>1788.8300000000002</v>
      </c>
      <c r="AC113" s="108">
        <f t="shared" si="32"/>
        <v>1759.93</v>
      </c>
      <c r="AD113" s="108">
        <f t="shared" si="32"/>
        <v>1688.93</v>
      </c>
      <c r="AE113" s="108">
        <f t="shared" si="32"/>
        <v>1733.93</v>
      </c>
      <c r="AF113" s="108">
        <f t="shared" si="32"/>
        <v>1706.93</v>
      </c>
      <c r="AG113" s="80">
        <f t="shared" si="32"/>
        <v>3169.915</v>
      </c>
      <c r="AH113" s="46">
        <f t="shared" si="21"/>
        <v>1968.6299999999999</v>
      </c>
      <c r="AI113" s="47">
        <f t="shared" si="22"/>
        <v>1602.43</v>
      </c>
      <c r="BF113" s="81"/>
      <c r="BG113" s="82">
        <v>39</v>
      </c>
      <c r="BH113" s="82">
        <v>0</v>
      </c>
      <c r="BI113" s="82">
        <v>66.5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-100</v>
      </c>
      <c r="BH114" s="82">
        <v>0</v>
      </c>
      <c r="BI114" s="82">
        <v>69.5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AF115" si="33">B113+B114</f>
        <v>1922.2</v>
      </c>
      <c r="C115" s="108">
        <f t="shared" si="33"/>
        <v>1886.5800000000002</v>
      </c>
      <c r="D115" s="108">
        <f t="shared" si="33"/>
        <v>1856.68</v>
      </c>
      <c r="E115" s="108">
        <f t="shared" si="33"/>
        <v>1797.88</v>
      </c>
      <c r="F115" s="108">
        <f t="shared" si="33"/>
        <v>1815.18</v>
      </c>
      <c r="G115" s="108">
        <f t="shared" si="33"/>
        <v>1765.18</v>
      </c>
      <c r="H115" s="108">
        <f t="shared" si="33"/>
        <v>1765.18</v>
      </c>
      <c r="I115" s="108">
        <f t="shared" si="33"/>
        <v>1740.78</v>
      </c>
      <c r="J115" s="108">
        <f t="shared" si="33"/>
        <v>1799.78</v>
      </c>
      <c r="K115" s="108">
        <f t="shared" si="33"/>
        <v>1799.78</v>
      </c>
      <c r="L115" s="108">
        <f t="shared" si="33"/>
        <v>1799.78</v>
      </c>
      <c r="M115" s="108">
        <f t="shared" si="33"/>
        <v>1782.7</v>
      </c>
      <c r="N115" s="108">
        <f t="shared" si="33"/>
        <v>1745.28</v>
      </c>
      <c r="O115" s="108">
        <f t="shared" si="33"/>
        <v>1968.6299999999999</v>
      </c>
      <c r="P115" s="108">
        <f t="shared" si="33"/>
        <v>1787.93</v>
      </c>
      <c r="Q115" s="108">
        <f t="shared" si="33"/>
        <v>1707.33</v>
      </c>
      <c r="R115" s="108">
        <f t="shared" si="33"/>
        <v>1690.63</v>
      </c>
      <c r="S115" s="108">
        <f t="shared" si="33"/>
        <v>1761.73</v>
      </c>
      <c r="T115" s="108">
        <f t="shared" si="33"/>
        <v>1693.6299999999999</v>
      </c>
      <c r="U115" s="108">
        <f t="shared" si="33"/>
        <v>1610.33</v>
      </c>
      <c r="V115" s="108">
        <f t="shared" si="33"/>
        <v>1604.83</v>
      </c>
      <c r="W115" s="108">
        <f t="shared" si="33"/>
        <v>1602.43</v>
      </c>
      <c r="X115" s="108">
        <f t="shared" si="33"/>
        <v>1681.2300000000002</v>
      </c>
      <c r="Y115" s="108">
        <f t="shared" si="33"/>
        <v>1671.73</v>
      </c>
      <c r="Z115" s="108">
        <f t="shared" si="33"/>
        <v>1775.03</v>
      </c>
      <c r="AA115" s="108">
        <f t="shared" si="33"/>
        <v>1663.3300000000002</v>
      </c>
      <c r="AB115" s="108">
        <f t="shared" si="33"/>
        <v>1788.8300000000002</v>
      </c>
      <c r="AC115" s="108">
        <f t="shared" si="33"/>
        <v>1759.93</v>
      </c>
      <c r="AD115" s="108">
        <f t="shared" si="33"/>
        <v>1688.93</v>
      </c>
      <c r="AE115" s="108">
        <f t="shared" si="33"/>
        <v>1733.93</v>
      </c>
      <c r="AF115" s="108">
        <f t="shared" si="33"/>
        <v>1706.93</v>
      </c>
      <c r="AG115" s="104">
        <f>AG112+AG108+AG96+AG92+AG71+AG114</f>
        <v>2463.5149999999999</v>
      </c>
      <c r="AH115" s="46">
        <f t="shared" si="21"/>
        <v>1968.6299999999999</v>
      </c>
      <c r="AI115" s="47">
        <f t="shared" si="22"/>
        <v>1602.43</v>
      </c>
      <c r="BF115" s="81"/>
      <c r="BG115" s="82">
        <v>-222</v>
      </c>
      <c r="BH115" s="82">
        <v>0</v>
      </c>
      <c r="BI115" s="82">
        <v>21</v>
      </c>
      <c r="BJ115" s="82">
        <v>17.399999999999999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AF116" si="34">B115-(B123)</f>
        <v>1811.5</v>
      </c>
      <c r="C116" s="108">
        <f t="shared" si="34"/>
        <v>1782.18</v>
      </c>
      <c r="D116" s="108">
        <f t="shared" si="34"/>
        <v>1757.0800000000002</v>
      </c>
      <c r="E116" s="108">
        <f t="shared" si="34"/>
        <v>1705.38</v>
      </c>
      <c r="F116" s="108">
        <f t="shared" si="34"/>
        <v>1722.68</v>
      </c>
      <c r="G116" s="108">
        <f t="shared" si="34"/>
        <v>1672.68</v>
      </c>
      <c r="H116" s="108">
        <f t="shared" si="34"/>
        <v>1672.68</v>
      </c>
      <c r="I116" s="108">
        <f t="shared" si="34"/>
        <v>1648.28</v>
      </c>
      <c r="J116" s="108">
        <f t="shared" si="34"/>
        <v>1704.78</v>
      </c>
      <c r="K116" s="108">
        <f t="shared" si="34"/>
        <v>1704.78</v>
      </c>
      <c r="L116" s="108">
        <f t="shared" si="34"/>
        <v>1704.78</v>
      </c>
      <c r="M116" s="108">
        <f t="shared" si="34"/>
        <v>1782.7</v>
      </c>
      <c r="N116" s="108">
        <f t="shared" si="34"/>
        <v>1692.28</v>
      </c>
      <c r="O116" s="108">
        <f t="shared" si="34"/>
        <v>1745.6299999999999</v>
      </c>
      <c r="P116" s="108">
        <f t="shared" si="34"/>
        <v>1710.93</v>
      </c>
      <c r="Q116" s="108">
        <f t="shared" si="34"/>
        <v>1707.33</v>
      </c>
      <c r="R116" s="108">
        <f t="shared" si="34"/>
        <v>1690.63</v>
      </c>
      <c r="S116" s="108">
        <f t="shared" si="34"/>
        <v>1761.73</v>
      </c>
      <c r="T116" s="108">
        <f t="shared" si="34"/>
        <v>1693.6299999999999</v>
      </c>
      <c r="U116" s="108">
        <f t="shared" si="34"/>
        <v>1610.33</v>
      </c>
      <c r="V116" s="108">
        <f t="shared" si="34"/>
        <v>1604.83</v>
      </c>
      <c r="W116" s="108">
        <f t="shared" si="34"/>
        <v>1602.43</v>
      </c>
      <c r="X116" s="108">
        <f t="shared" si="34"/>
        <v>1681.2300000000002</v>
      </c>
      <c r="Y116" s="108">
        <f t="shared" si="34"/>
        <v>1671.73</v>
      </c>
      <c r="Z116" s="108">
        <f t="shared" si="34"/>
        <v>1764.6299999999999</v>
      </c>
      <c r="AA116" s="108">
        <f t="shared" si="34"/>
        <v>1663.3300000000002</v>
      </c>
      <c r="AB116" s="108">
        <f t="shared" si="34"/>
        <v>1688.8300000000002</v>
      </c>
      <c r="AC116" s="108">
        <f t="shared" si="34"/>
        <v>1643.93</v>
      </c>
      <c r="AD116" s="108">
        <f t="shared" si="34"/>
        <v>1466.93</v>
      </c>
      <c r="AE116" s="108">
        <f t="shared" si="34"/>
        <v>1481.93</v>
      </c>
      <c r="AF116" s="108">
        <f t="shared" si="34"/>
        <v>1517.93</v>
      </c>
      <c r="AG116" s="104"/>
      <c r="AH116" s="46">
        <f t="shared" si="21"/>
        <v>1811.5</v>
      </c>
      <c r="AI116" s="47">
        <f t="shared" si="22"/>
        <v>1466.93</v>
      </c>
      <c r="BF116" s="81"/>
      <c r="BG116" s="82">
        <v>-252</v>
      </c>
      <c r="BH116" s="82">
        <v>0</v>
      </c>
      <c r="BI116" s="82">
        <v>21</v>
      </c>
      <c r="BJ116" s="82">
        <v>17.399999999999999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35">IF(B97&lt;0,B97*-1,0)</f>
        <v>110.7</v>
      </c>
      <c r="C117" s="93">
        <f t="shared" si="35"/>
        <v>104.4</v>
      </c>
      <c r="D117" s="93">
        <f t="shared" ref="D117:AF117" si="36">IF(D97&lt;0,D97*-1,0)</f>
        <v>99.6</v>
      </c>
      <c r="E117" s="93">
        <f t="shared" si="36"/>
        <v>92.5</v>
      </c>
      <c r="F117" s="93">
        <f t="shared" si="36"/>
        <v>92.5</v>
      </c>
      <c r="G117" s="93">
        <f t="shared" si="36"/>
        <v>92.5</v>
      </c>
      <c r="H117" s="93">
        <f t="shared" si="36"/>
        <v>92.5</v>
      </c>
      <c r="I117" s="93">
        <f t="shared" si="36"/>
        <v>92.5</v>
      </c>
      <c r="J117" s="93">
        <f t="shared" si="36"/>
        <v>95</v>
      </c>
      <c r="K117" s="93">
        <f t="shared" si="36"/>
        <v>95</v>
      </c>
      <c r="L117" s="93">
        <f t="shared" si="36"/>
        <v>95</v>
      </c>
      <c r="M117" s="93">
        <f t="shared" si="36"/>
        <v>0</v>
      </c>
      <c r="N117" s="93">
        <f t="shared" si="36"/>
        <v>53</v>
      </c>
      <c r="O117" s="93">
        <f t="shared" si="36"/>
        <v>223</v>
      </c>
      <c r="P117" s="93">
        <f t="shared" si="36"/>
        <v>77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100</v>
      </c>
      <c r="AC117" s="93">
        <f t="shared" si="36"/>
        <v>116</v>
      </c>
      <c r="AD117" s="93">
        <f t="shared" si="36"/>
        <v>222</v>
      </c>
      <c r="AE117" s="93">
        <f t="shared" si="36"/>
        <v>252</v>
      </c>
      <c r="AF117" s="93">
        <f t="shared" si="36"/>
        <v>189</v>
      </c>
      <c r="AG117" s="61"/>
      <c r="AH117" s="46">
        <f t="shared" si="21"/>
        <v>252</v>
      </c>
      <c r="AI117" s="47">
        <f t="shared" si="22"/>
        <v>0</v>
      </c>
      <c r="BG117" s="82">
        <v>-189</v>
      </c>
      <c r="BH117" s="82">
        <v>0</v>
      </c>
      <c r="BI117" s="82">
        <v>21</v>
      </c>
      <c r="BJ117" s="82">
        <v>17.399999999999999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5"/>
        <v>0</v>
      </c>
      <c r="D118" s="93">
        <f t="shared" ref="D118:AF118" si="37">IF(D98&lt;0,D98*-1,0)</f>
        <v>0</v>
      </c>
      <c r="E118" s="93">
        <f t="shared" si="37"/>
        <v>0</v>
      </c>
      <c r="F118" s="93">
        <f t="shared" si="37"/>
        <v>0</v>
      </c>
      <c r="G118" s="93">
        <f t="shared" si="37"/>
        <v>0</v>
      </c>
      <c r="H118" s="93">
        <f t="shared" si="37"/>
        <v>0</v>
      </c>
      <c r="I118" s="93">
        <f t="shared" si="37"/>
        <v>0</v>
      </c>
      <c r="J118" s="93">
        <f t="shared" si="37"/>
        <v>0</v>
      </c>
      <c r="K118" s="93">
        <f t="shared" si="37"/>
        <v>0</v>
      </c>
      <c r="L118" s="93">
        <f t="shared" si="37"/>
        <v>0</v>
      </c>
      <c r="M118" s="93">
        <f t="shared" si="37"/>
        <v>0</v>
      </c>
      <c r="N118" s="93">
        <f t="shared" si="37"/>
        <v>0</v>
      </c>
      <c r="O118" s="93">
        <f t="shared" si="37"/>
        <v>0</v>
      </c>
      <c r="P118" s="93">
        <f t="shared" si="37"/>
        <v>0</v>
      </c>
      <c r="Q118" s="93">
        <f t="shared" si="37"/>
        <v>0</v>
      </c>
      <c r="R118" s="93">
        <f t="shared" si="37"/>
        <v>0</v>
      </c>
      <c r="S118" s="93">
        <f t="shared" si="37"/>
        <v>0</v>
      </c>
      <c r="T118" s="93">
        <f t="shared" si="37"/>
        <v>0</v>
      </c>
      <c r="U118" s="93">
        <f t="shared" si="37"/>
        <v>0</v>
      </c>
      <c r="V118" s="93">
        <f t="shared" si="37"/>
        <v>0</v>
      </c>
      <c r="W118" s="93">
        <f t="shared" si="37"/>
        <v>0</v>
      </c>
      <c r="X118" s="93">
        <f t="shared" si="37"/>
        <v>0</v>
      </c>
      <c r="Y118" s="93">
        <f t="shared" si="37"/>
        <v>0</v>
      </c>
      <c r="Z118" s="93">
        <f t="shared" si="37"/>
        <v>0</v>
      </c>
      <c r="AA118" s="93">
        <f t="shared" si="37"/>
        <v>0</v>
      </c>
      <c r="AB118" s="93">
        <f t="shared" si="37"/>
        <v>0</v>
      </c>
      <c r="AC118" s="93">
        <f t="shared" si="37"/>
        <v>0</v>
      </c>
      <c r="AD118" s="93">
        <f t="shared" si="37"/>
        <v>0</v>
      </c>
      <c r="AE118" s="93">
        <f t="shared" si="37"/>
        <v>0</v>
      </c>
      <c r="AF118" s="93">
        <f t="shared" si="37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-110.7</v>
      </c>
      <c r="BH118" s="82">
        <v>35.1</v>
      </c>
      <c r="BI118" s="82">
        <v>23.8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5"/>
        <v>0</v>
      </c>
      <c r="D119" s="93">
        <f t="shared" ref="D119:AF119" si="38">IF(D99&lt;0,D99*-1,0)</f>
        <v>0</v>
      </c>
      <c r="E119" s="93">
        <f t="shared" si="38"/>
        <v>0</v>
      </c>
      <c r="F119" s="93">
        <f t="shared" si="38"/>
        <v>0</v>
      </c>
      <c r="G119" s="93">
        <f t="shared" si="38"/>
        <v>0</v>
      </c>
      <c r="H119" s="93">
        <f t="shared" si="38"/>
        <v>0</v>
      </c>
      <c r="I119" s="93">
        <f t="shared" si="38"/>
        <v>0</v>
      </c>
      <c r="J119" s="93">
        <f t="shared" si="38"/>
        <v>0</v>
      </c>
      <c r="K119" s="93">
        <f t="shared" si="38"/>
        <v>0</v>
      </c>
      <c r="L119" s="93">
        <f t="shared" si="38"/>
        <v>0</v>
      </c>
      <c r="M119" s="93">
        <f t="shared" si="38"/>
        <v>0</v>
      </c>
      <c r="N119" s="93">
        <f t="shared" si="38"/>
        <v>0</v>
      </c>
      <c r="O119" s="93">
        <f t="shared" si="38"/>
        <v>0</v>
      </c>
      <c r="P119" s="93">
        <f t="shared" si="38"/>
        <v>0</v>
      </c>
      <c r="Q119" s="93">
        <f t="shared" si="38"/>
        <v>0</v>
      </c>
      <c r="R119" s="93">
        <f t="shared" si="38"/>
        <v>0</v>
      </c>
      <c r="S119" s="93">
        <f t="shared" si="38"/>
        <v>0</v>
      </c>
      <c r="T119" s="93">
        <f t="shared" si="38"/>
        <v>0</v>
      </c>
      <c r="U119" s="93">
        <f t="shared" si="38"/>
        <v>0</v>
      </c>
      <c r="V119" s="93">
        <f t="shared" si="38"/>
        <v>0</v>
      </c>
      <c r="W119" s="93">
        <f t="shared" si="38"/>
        <v>0</v>
      </c>
      <c r="X119" s="93">
        <f t="shared" si="38"/>
        <v>0</v>
      </c>
      <c r="Y119" s="93">
        <f t="shared" si="38"/>
        <v>0</v>
      </c>
      <c r="Z119" s="93">
        <f t="shared" si="38"/>
        <v>0</v>
      </c>
      <c r="AA119" s="93">
        <f t="shared" si="38"/>
        <v>0</v>
      </c>
      <c r="AB119" s="93">
        <f t="shared" si="38"/>
        <v>0</v>
      </c>
      <c r="AC119" s="93">
        <f t="shared" si="38"/>
        <v>0</v>
      </c>
      <c r="AD119" s="93">
        <f t="shared" si="38"/>
        <v>0</v>
      </c>
      <c r="AE119" s="93">
        <f t="shared" si="38"/>
        <v>0</v>
      </c>
      <c r="AF119" s="93">
        <f t="shared" si="38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5"/>
        <v>0</v>
      </c>
      <c r="D120" s="93">
        <f t="shared" ref="D120:AF120" si="39">IF(D100&lt;0,D100*-1,0)</f>
        <v>0</v>
      </c>
      <c r="E120" s="93">
        <f t="shared" si="39"/>
        <v>0</v>
      </c>
      <c r="F120" s="93">
        <f t="shared" si="39"/>
        <v>0</v>
      </c>
      <c r="G120" s="93">
        <f t="shared" si="39"/>
        <v>0</v>
      </c>
      <c r="H120" s="93">
        <f t="shared" si="39"/>
        <v>0</v>
      </c>
      <c r="I120" s="93">
        <f t="shared" si="39"/>
        <v>0</v>
      </c>
      <c r="J120" s="93">
        <f t="shared" si="39"/>
        <v>0</v>
      </c>
      <c r="K120" s="93">
        <f t="shared" si="39"/>
        <v>0</v>
      </c>
      <c r="L120" s="93">
        <f t="shared" si="39"/>
        <v>0</v>
      </c>
      <c r="M120" s="93">
        <f t="shared" si="39"/>
        <v>0</v>
      </c>
      <c r="N120" s="93">
        <f t="shared" si="39"/>
        <v>0</v>
      </c>
      <c r="O120" s="93">
        <f t="shared" si="39"/>
        <v>0</v>
      </c>
      <c r="P120" s="93">
        <f t="shared" si="39"/>
        <v>0</v>
      </c>
      <c r="Q120" s="93">
        <f t="shared" si="39"/>
        <v>0</v>
      </c>
      <c r="R120" s="93">
        <f t="shared" si="39"/>
        <v>0</v>
      </c>
      <c r="S120" s="93">
        <f t="shared" si="39"/>
        <v>0</v>
      </c>
      <c r="T120" s="93">
        <f t="shared" si="39"/>
        <v>0</v>
      </c>
      <c r="U120" s="93">
        <f t="shared" si="39"/>
        <v>0</v>
      </c>
      <c r="V120" s="93">
        <f t="shared" si="39"/>
        <v>0</v>
      </c>
      <c r="W120" s="93">
        <f t="shared" si="39"/>
        <v>0</v>
      </c>
      <c r="X120" s="93">
        <f t="shared" si="39"/>
        <v>0</v>
      </c>
      <c r="Y120" s="93">
        <f t="shared" si="39"/>
        <v>0</v>
      </c>
      <c r="Z120" s="93">
        <f t="shared" si="39"/>
        <v>0</v>
      </c>
      <c r="AA120" s="93">
        <f t="shared" si="39"/>
        <v>0</v>
      </c>
      <c r="AB120" s="93">
        <f t="shared" si="39"/>
        <v>0</v>
      </c>
      <c r="AC120" s="93">
        <f t="shared" si="39"/>
        <v>0</v>
      </c>
      <c r="AD120" s="93">
        <f t="shared" si="39"/>
        <v>0</v>
      </c>
      <c r="AE120" s="93">
        <f t="shared" si="39"/>
        <v>0</v>
      </c>
      <c r="AF120" s="93">
        <f t="shared" si="39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5"/>
        <v>0</v>
      </c>
      <c r="D121" s="93">
        <f t="shared" ref="D121:AF121" si="40">IF(D101&lt;0,D101*-1,0)</f>
        <v>0</v>
      </c>
      <c r="E121" s="93">
        <f t="shared" si="40"/>
        <v>0</v>
      </c>
      <c r="F121" s="93">
        <f t="shared" si="40"/>
        <v>0</v>
      </c>
      <c r="G121" s="93">
        <f t="shared" si="40"/>
        <v>0</v>
      </c>
      <c r="H121" s="93">
        <f t="shared" si="40"/>
        <v>0</v>
      </c>
      <c r="I121" s="93">
        <f t="shared" si="40"/>
        <v>0</v>
      </c>
      <c r="J121" s="93">
        <f t="shared" si="40"/>
        <v>0</v>
      </c>
      <c r="K121" s="93">
        <f t="shared" si="40"/>
        <v>0</v>
      </c>
      <c r="L121" s="93">
        <f t="shared" si="40"/>
        <v>0</v>
      </c>
      <c r="M121" s="93">
        <f t="shared" si="40"/>
        <v>0</v>
      </c>
      <c r="N121" s="93">
        <f t="shared" si="40"/>
        <v>0</v>
      </c>
      <c r="O121" s="93">
        <f t="shared" si="40"/>
        <v>0</v>
      </c>
      <c r="P121" s="93">
        <f t="shared" si="40"/>
        <v>0</v>
      </c>
      <c r="Q121" s="93">
        <f t="shared" si="40"/>
        <v>0</v>
      </c>
      <c r="R121" s="93">
        <f t="shared" si="40"/>
        <v>0</v>
      </c>
      <c r="S121" s="93">
        <f t="shared" si="40"/>
        <v>0</v>
      </c>
      <c r="T121" s="93">
        <f t="shared" si="40"/>
        <v>0</v>
      </c>
      <c r="U121" s="93">
        <f t="shared" si="40"/>
        <v>0</v>
      </c>
      <c r="V121" s="93">
        <f t="shared" si="40"/>
        <v>0</v>
      </c>
      <c r="W121" s="93">
        <f t="shared" si="40"/>
        <v>0</v>
      </c>
      <c r="X121" s="93">
        <f t="shared" si="40"/>
        <v>0</v>
      </c>
      <c r="Y121" s="93">
        <f t="shared" si="40"/>
        <v>0</v>
      </c>
      <c r="Z121" s="93">
        <f t="shared" si="40"/>
        <v>0</v>
      </c>
      <c r="AA121" s="93">
        <f t="shared" si="40"/>
        <v>0</v>
      </c>
      <c r="AB121" s="93">
        <f t="shared" si="40"/>
        <v>0</v>
      </c>
      <c r="AC121" s="93">
        <f t="shared" si="40"/>
        <v>0</v>
      </c>
      <c r="AD121" s="93">
        <f t="shared" si="40"/>
        <v>0</v>
      </c>
      <c r="AE121" s="93">
        <f t="shared" si="40"/>
        <v>0</v>
      </c>
      <c r="AF121" s="93">
        <f t="shared" si="40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5"/>
        <v>0</v>
      </c>
      <c r="D122" s="93">
        <f t="shared" ref="D122:AF122" si="41">IF(D102&lt;0,D102*-1,0)</f>
        <v>0</v>
      </c>
      <c r="E122" s="93">
        <f t="shared" si="41"/>
        <v>0</v>
      </c>
      <c r="F122" s="93">
        <f t="shared" si="41"/>
        <v>0</v>
      </c>
      <c r="G122" s="93">
        <f t="shared" si="41"/>
        <v>0</v>
      </c>
      <c r="H122" s="93">
        <f t="shared" si="41"/>
        <v>0</v>
      </c>
      <c r="I122" s="93">
        <f t="shared" si="41"/>
        <v>0</v>
      </c>
      <c r="J122" s="93">
        <f t="shared" si="41"/>
        <v>0</v>
      </c>
      <c r="K122" s="93">
        <f t="shared" si="41"/>
        <v>0</v>
      </c>
      <c r="L122" s="93">
        <f t="shared" si="41"/>
        <v>0</v>
      </c>
      <c r="M122" s="93">
        <f t="shared" si="41"/>
        <v>0</v>
      </c>
      <c r="N122" s="93">
        <f t="shared" si="41"/>
        <v>0</v>
      </c>
      <c r="O122" s="93">
        <f t="shared" si="41"/>
        <v>0</v>
      </c>
      <c r="P122" s="93">
        <f t="shared" si="41"/>
        <v>0</v>
      </c>
      <c r="Q122" s="93">
        <f t="shared" si="41"/>
        <v>0</v>
      </c>
      <c r="R122" s="93">
        <f t="shared" si="41"/>
        <v>0</v>
      </c>
      <c r="S122" s="93">
        <f t="shared" si="41"/>
        <v>0</v>
      </c>
      <c r="T122" s="93">
        <f t="shared" si="41"/>
        <v>0</v>
      </c>
      <c r="U122" s="93">
        <f t="shared" si="41"/>
        <v>0</v>
      </c>
      <c r="V122" s="93">
        <f t="shared" si="41"/>
        <v>0</v>
      </c>
      <c r="W122" s="93">
        <f t="shared" si="41"/>
        <v>0</v>
      </c>
      <c r="X122" s="93">
        <f t="shared" si="41"/>
        <v>0</v>
      </c>
      <c r="Y122" s="93">
        <f t="shared" si="41"/>
        <v>0</v>
      </c>
      <c r="Z122" s="93">
        <f t="shared" si="41"/>
        <v>10.4</v>
      </c>
      <c r="AA122" s="93">
        <f t="shared" si="41"/>
        <v>0</v>
      </c>
      <c r="AB122" s="93">
        <f t="shared" si="41"/>
        <v>0</v>
      </c>
      <c r="AC122" s="93">
        <f t="shared" si="41"/>
        <v>0</v>
      </c>
      <c r="AD122" s="93">
        <f t="shared" si="41"/>
        <v>0</v>
      </c>
      <c r="AE122" s="93">
        <f t="shared" si="41"/>
        <v>0</v>
      </c>
      <c r="AF122" s="93">
        <f t="shared" si="41"/>
        <v>0</v>
      </c>
      <c r="AG122" s="103"/>
      <c r="AH122" s="46">
        <f t="shared" si="21"/>
        <v>10.4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42">SUM(B117:B122)</f>
        <v>110.7</v>
      </c>
      <c r="C123" s="70">
        <f t="shared" si="42"/>
        <v>104.4</v>
      </c>
      <c r="D123" s="70">
        <f t="shared" si="42"/>
        <v>99.6</v>
      </c>
      <c r="E123" s="70">
        <f t="shared" si="42"/>
        <v>92.5</v>
      </c>
      <c r="F123" s="70">
        <f t="shared" si="42"/>
        <v>92.5</v>
      </c>
      <c r="G123" s="70">
        <f t="shared" si="42"/>
        <v>92.5</v>
      </c>
      <c r="H123" s="70">
        <f t="shared" si="42"/>
        <v>92.5</v>
      </c>
      <c r="I123" s="70">
        <f t="shared" si="42"/>
        <v>92.5</v>
      </c>
      <c r="J123" s="70">
        <f t="shared" si="42"/>
        <v>95</v>
      </c>
      <c r="K123" s="70">
        <f t="shared" si="42"/>
        <v>95</v>
      </c>
      <c r="L123" s="70">
        <f t="shared" si="42"/>
        <v>95</v>
      </c>
      <c r="M123" s="70">
        <f t="shared" si="42"/>
        <v>0</v>
      </c>
      <c r="N123" s="70">
        <f t="shared" si="42"/>
        <v>53</v>
      </c>
      <c r="O123" s="70">
        <f t="shared" si="42"/>
        <v>223</v>
      </c>
      <c r="P123" s="70">
        <f t="shared" si="42"/>
        <v>77</v>
      </c>
      <c r="Q123" s="70">
        <f t="shared" si="42"/>
        <v>0</v>
      </c>
      <c r="R123" s="70">
        <f t="shared" si="42"/>
        <v>0</v>
      </c>
      <c r="S123" s="70">
        <f t="shared" si="42"/>
        <v>0</v>
      </c>
      <c r="T123" s="70">
        <f t="shared" si="42"/>
        <v>0</v>
      </c>
      <c r="U123" s="70">
        <f t="shared" si="42"/>
        <v>0</v>
      </c>
      <c r="V123" s="70">
        <f t="shared" si="42"/>
        <v>0</v>
      </c>
      <c r="W123" s="70">
        <f t="shared" si="42"/>
        <v>0</v>
      </c>
      <c r="X123" s="70">
        <f t="shared" si="42"/>
        <v>0</v>
      </c>
      <c r="Y123" s="70">
        <f t="shared" si="42"/>
        <v>0</v>
      </c>
      <c r="Z123" s="70">
        <f t="shared" si="42"/>
        <v>10.4</v>
      </c>
      <c r="AA123" s="70">
        <f t="shared" si="42"/>
        <v>0</v>
      </c>
      <c r="AB123" s="70">
        <f t="shared" si="42"/>
        <v>100</v>
      </c>
      <c r="AC123" s="70">
        <f t="shared" si="42"/>
        <v>116</v>
      </c>
      <c r="AD123" s="70">
        <f t="shared" si="42"/>
        <v>222</v>
      </c>
      <c r="AE123" s="70">
        <f t="shared" si="42"/>
        <v>252</v>
      </c>
      <c r="AF123" s="70">
        <f t="shared" si="42"/>
        <v>189</v>
      </c>
      <c r="AG123" s="104"/>
      <c r="AH123" s="46">
        <f t="shared" si="21"/>
        <v>252</v>
      </c>
      <c r="AI123" s="47">
        <f t="shared" si="22"/>
        <v>0</v>
      </c>
      <c r="AJ123" s="105">
        <f t="array" ref="AJ123">MIN(IF(B123:AF123&lt;&gt;0,B123:AF123))</f>
        <v>10.4</v>
      </c>
    </row>
    <row r="124" spans="1:64" ht="15.75" thickBot="1">
      <c r="A124" s="87" t="s">
        <v>146</v>
      </c>
      <c r="B124" s="70">
        <f t="shared" ref="B124:AF124" si="43">B108-B123</f>
        <v>-19</v>
      </c>
      <c r="C124" s="70">
        <f t="shared" si="43"/>
        <v>-17.700000000000003</v>
      </c>
      <c r="D124" s="70">
        <f t="shared" si="43"/>
        <v>-13.299999999999997</v>
      </c>
      <c r="E124" s="70">
        <f t="shared" si="43"/>
        <v>-23.5</v>
      </c>
      <c r="F124" s="70">
        <f t="shared" si="43"/>
        <v>-23.5</v>
      </c>
      <c r="G124" s="70">
        <f t="shared" si="43"/>
        <v>-23.5</v>
      </c>
      <c r="H124" s="70">
        <f t="shared" si="43"/>
        <v>-23.5</v>
      </c>
      <c r="I124" s="70">
        <f t="shared" si="43"/>
        <v>-23.5</v>
      </c>
      <c r="J124" s="70">
        <f t="shared" si="43"/>
        <v>-8.8000000000000114</v>
      </c>
      <c r="K124" s="70">
        <f t="shared" si="43"/>
        <v>-8.8000000000000114</v>
      </c>
      <c r="L124" s="70">
        <f t="shared" si="43"/>
        <v>-8.8000000000000114</v>
      </c>
      <c r="M124" s="70">
        <f t="shared" si="43"/>
        <v>283.2</v>
      </c>
      <c r="N124" s="70">
        <f t="shared" si="43"/>
        <v>143.6</v>
      </c>
      <c r="O124" s="70">
        <f t="shared" si="43"/>
        <v>-104</v>
      </c>
      <c r="P124" s="70">
        <f t="shared" si="43"/>
        <v>29</v>
      </c>
      <c r="Q124" s="70">
        <f t="shared" si="43"/>
        <v>181</v>
      </c>
      <c r="R124" s="70">
        <f t="shared" si="43"/>
        <v>255.7</v>
      </c>
      <c r="S124" s="70">
        <f t="shared" si="43"/>
        <v>461.1</v>
      </c>
      <c r="T124" s="70">
        <f t="shared" si="43"/>
        <v>388.29999999999995</v>
      </c>
      <c r="U124" s="70">
        <f t="shared" si="43"/>
        <v>393.30000000000007</v>
      </c>
      <c r="V124" s="70">
        <f t="shared" si="43"/>
        <v>217.1</v>
      </c>
      <c r="W124" s="70">
        <f t="shared" si="43"/>
        <v>294.5</v>
      </c>
      <c r="X124" s="70">
        <f t="shared" si="43"/>
        <v>125.19999999999999</v>
      </c>
      <c r="Y124" s="70">
        <f t="shared" si="43"/>
        <v>117.39999999999999</v>
      </c>
      <c r="Z124" s="70">
        <f t="shared" si="43"/>
        <v>95.1</v>
      </c>
      <c r="AA124" s="70">
        <f t="shared" si="43"/>
        <v>107</v>
      </c>
      <c r="AB124" s="70">
        <f t="shared" si="43"/>
        <v>-17.5</v>
      </c>
      <c r="AC124" s="70">
        <f t="shared" si="43"/>
        <v>-62.400000000000006</v>
      </c>
      <c r="AD124" s="70">
        <f t="shared" si="43"/>
        <v>-168.4</v>
      </c>
      <c r="AE124" s="70">
        <f t="shared" si="43"/>
        <v>-198.4</v>
      </c>
      <c r="AF124" s="70">
        <f t="shared" si="43"/>
        <v>-135.4</v>
      </c>
      <c r="AG124" s="104"/>
      <c r="AH124" s="46">
        <f t="shared" si="21"/>
        <v>461.1</v>
      </c>
      <c r="AI124" s="47">
        <f t="shared" si="22"/>
        <v>-198.4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>
        <v>49.8</v>
      </c>
      <c r="C126" s="117">
        <v>49.954000000000001</v>
      </c>
      <c r="D126" s="117">
        <v>50.015000000000001</v>
      </c>
      <c r="E126" s="117">
        <v>49.944000000000003</v>
      </c>
      <c r="F126" s="117">
        <v>49.944000000000003</v>
      </c>
      <c r="G126" s="117">
        <v>49.944000000000003</v>
      </c>
      <c r="H126" s="117">
        <v>49.944000000000003</v>
      </c>
      <c r="I126" s="117">
        <v>49.944000000000003</v>
      </c>
      <c r="J126" s="117">
        <v>50.04</v>
      </c>
      <c r="K126" s="117">
        <v>50.04</v>
      </c>
      <c r="L126" s="117">
        <v>50.04</v>
      </c>
      <c r="M126" s="117">
        <v>50.04</v>
      </c>
      <c r="N126" s="117">
        <v>50.04</v>
      </c>
      <c r="O126" s="117">
        <v>50.024999999999999</v>
      </c>
      <c r="P126" s="117">
        <v>49.98</v>
      </c>
      <c r="Q126" s="117">
        <v>49.94</v>
      </c>
      <c r="R126" s="117">
        <v>49.94</v>
      </c>
      <c r="S126" s="117">
        <v>49.927</v>
      </c>
      <c r="T126" s="117">
        <v>50.042000000000002</v>
      </c>
      <c r="U126" s="117">
        <v>49.917000000000002</v>
      </c>
      <c r="V126" s="117">
        <v>50.021000000000001</v>
      </c>
      <c r="W126" s="117">
        <v>50.034999999999997</v>
      </c>
      <c r="X126" s="117">
        <v>50.04</v>
      </c>
      <c r="Y126" s="117">
        <v>49.793999999999997</v>
      </c>
      <c r="Z126" s="117">
        <v>49.793999999999997</v>
      </c>
      <c r="AA126" s="117">
        <v>49.793999999999997</v>
      </c>
      <c r="AB126" s="117">
        <v>49.793999999999997</v>
      </c>
      <c r="AC126" s="117">
        <v>49.97</v>
      </c>
      <c r="AD126" s="117">
        <v>49.97</v>
      </c>
      <c r="AE126" s="117">
        <v>49.97</v>
      </c>
      <c r="AF126" s="117">
        <v>49.97</v>
      </c>
      <c r="AG126" s="118"/>
      <c r="AH126" s="46">
        <f t="shared" si="21"/>
        <v>50.042000000000002</v>
      </c>
      <c r="AI126" s="47">
        <f t="shared" si="22"/>
        <v>49.793999999999997</v>
      </c>
    </row>
    <row r="127" spans="1:64">
      <c r="A127" s="119" t="s">
        <v>149</v>
      </c>
      <c r="B127" s="43">
        <v>130.1</v>
      </c>
      <c r="C127" s="43">
        <v>131.19999999999999</v>
      </c>
      <c r="D127" s="43">
        <v>132.6</v>
      </c>
      <c r="E127" s="43">
        <v>132.80000000000001</v>
      </c>
      <c r="F127" s="43">
        <v>132.80000000000001</v>
      </c>
      <c r="G127" s="43">
        <v>132.80000000000001</v>
      </c>
      <c r="H127" s="43">
        <v>132.80000000000001</v>
      </c>
      <c r="I127" s="43">
        <v>132.80000000000001</v>
      </c>
      <c r="J127" s="43">
        <v>132</v>
      </c>
      <c r="K127" s="43">
        <v>132</v>
      </c>
      <c r="L127" s="43">
        <v>132</v>
      </c>
      <c r="M127" s="43">
        <v>132</v>
      </c>
      <c r="N127" s="43">
        <v>132</v>
      </c>
      <c r="O127" s="43">
        <v>134.1</v>
      </c>
      <c r="P127" s="43">
        <v>134.1</v>
      </c>
      <c r="Q127" s="43">
        <v>133.1</v>
      </c>
      <c r="R127" s="43">
        <v>133.1</v>
      </c>
      <c r="S127" s="43">
        <v>133.19999999999999</v>
      </c>
      <c r="T127" s="43">
        <v>134.19999999999999</v>
      </c>
      <c r="U127" s="43">
        <v>132.30000000000001</v>
      </c>
      <c r="V127" s="43">
        <v>132.19999999999999</v>
      </c>
      <c r="W127" s="43">
        <v>133.6</v>
      </c>
      <c r="X127" s="43">
        <v>133.4</v>
      </c>
      <c r="Y127" s="43">
        <v>131.1</v>
      </c>
      <c r="Z127" s="43">
        <v>131.1</v>
      </c>
      <c r="AA127" s="43">
        <v>131.1</v>
      </c>
      <c r="AB127" s="43">
        <v>131.1</v>
      </c>
      <c r="AC127" s="43">
        <v>132.69999999999999</v>
      </c>
      <c r="AD127" s="43">
        <v>132.69999999999999</v>
      </c>
      <c r="AE127" s="43">
        <v>132.69999999999999</v>
      </c>
      <c r="AF127" s="43">
        <v>132.69999999999999</v>
      </c>
      <c r="AG127" s="120"/>
      <c r="AH127" s="46">
        <f t="shared" si="21"/>
        <v>134.19999999999999</v>
      </c>
      <c r="AI127" s="47">
        <f t="shared" si="22"/>
        <v>130.1</v>
      </c>
    </row>
    <row r="128" spans="1:64">
      <c r="A128" s="119" t="s">
        <v>150</v>
      </c>
      <c r="B128" s="43">
        <v>130</v>
      </c>
      <c r="C128" s="43">
        <v>131.4</v>
      </c>
      <c r="D128" s="43">
        <v>132.6</v>
      </c>
      <c r="E128" s="43">
        <v>132.5</v>
      </c>
      <c r="F128" s="43">
        <v>132.5</v>
      </c>
      <c r="G128" s="43">
        <v>132.5</v>
      </c>
      <c r="H128" s="43">
        <v>132.5</v>
      </c>
      <c r="I128" s="43">
        <v>132.5</v>
      </c>
      <c r="J128" s="43">
        <v>131</v>
      </c>
      <c r="K128" s="43">
        <v>131</v>
      </c>
      <c r="L128" s="43">
        <v>131</v>
      </c>
      <c r="M128" s="43">
        <v>131</v>
      </c>
      <c r="N128" s="43">
        <v>131</v>
      </c>
      <c r="O128" s="43">
        <v>132.5</v>
      </c>
      <c r="P128" s="43">
        <v>132.5</v>
      </c>
      <c r="Q128" s="43">
        <v>131.80000000000001</v>
      </c>
      <c r="R128" s="43">
        <v>131.80000000000001</v>
      </c>
      <c r="S128" s="43">
        <v>130.6</v>
      </c>
      <c r="T128" s="43">
        <v>131.4</v>
      </c>
      <c r="U128" s="43">
        <v>129.9</v>
      </c>
      <c r="V128" s="43">
        <v>130.19999999999999</v>
      </c>
      <c r="W128" s="43">
        <v>130.19999999999999</v>
      </c>
      <c r="X128" s="43">
        <v>131.6</v>
      </c>
      <c r="Y128" s="43">
        <v>131.69999999999999</v>
      </c>
      <c r="Z128" s="43">
        <v>131.69999999999999</v>
      </c>
      <c r="AA128" s="43">
        <v>131.69999999999999</v>
      </c>
      <c r="AB128" s="43">
        <v>131.69999999999999</v>
      </c>
      <c r="AC128" s="43">
        <v>132.19999999999999</v>
      </c>
      <c r="AD128" s="43">
        <v>132.19999999999999</v>
      </c>
      <c r="AE128" s="43">
        <v>132.19999999999999</v>
      </c>
      <c r="AF128" s="43">
        <v>132.19999999999999</v>
      </c>
      <c r="AG128" s="120"/>
      <c r="AH128" s="46">
        <f t="shared" si="21"/>
        <v>132.6</v>
      </c>
      <c r="AI128" s="47">
        <f t="shared" si="22"/>
        <v>129.9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>
        <v>135</v>
      </c>
      <c r="C130" s="43">
        <v>135.5</v>
      </c>
      <c r="D130" s="43">
        <v>136.4</v>
      </c>
      <c r="E130" s="43">
        <v>136.5</v>
      </c>
      <c r="F130" s="43">
        <v>136.5</v>
      </c>
      <c r="G130" s="43">
        <v>136.5</v>
      </c>
      <c r="H130" s="43">
        <v>136.5</v>
      </c>
      <c r="I130" s="43">
        <v>136.5</v>
      </c>
      <c r="J130" s="43">
        <v>134.5</v>
      </c>
      <c r="K130" s="43">
        <v>134.5</v>
      </c>
      <c r="L130" s="43">
        <v>134.5</v>
      </c>
      <c r="M130" s="43">
        <v>134.5</v>
      </c>
      <c r="N130" s="43">
        <v>134.5</v>
      </c>
      <c r="O130" s="43">
        <v>132.9</v>
      </c>
      <c r="P130" s="43">
        <v>132.9</v>
      </c>
      <c r="Q130" s="43">
        <v>134.4</v>
      </c>
      <c r="R130" s="43">
        <v>134.4</v>
      </c>
      <c r="S130" s="43">
        <v>135.19999999999999</v>
      </c>
      <c r="T130" s="43">
        <v>136.5</v>
      </c>
      <c r="U130" s="43">
        <v>136.5</v>
      </c>
      <c r="V130" s="43">
        <v>135</v>
      </c>
      <c r="W130" s="43">
        <v>135</v>
      </c>
      <c r="X130" s="43">
        <v>134.80000000000001</v>
      </c>
      <c r="Y130" s="43">
        <v>134.22</v>
      </c>
      <c r="Z130" s="43">
        <v>134.22</v>
      </c>
      <c r="AA130" s="43">
        <v>134.22</v>
      </c>
      <c r="AB130" s="43">
        <v>134.22</v>
      </c>
      <c r="AC130" s="43">
        <v>134.69999999999999</v>
      </c>
      <c r="AD130" s="43">
        <v>134.69999999999999</v>
      </c>
      <c r="AE130" s="43">
        <v>134.69999999999999</v>
      </c>
      <c r="AF130" s="43">
        <v>134.69999999999999</v>
      </c>
      <c r="AG130" s="120"/>
      <c r="AH130" s="46">
        <f t="shared" si="21"/>
        <v>136.5</v>
      </c>
      <c r="AI130" s="47">
        <f t="shared" si="22"/>
        <v>132.9</v>
      </c>
    </row>
    <row r="131" spans="1:35">
      <c r="A131" s="121" t="s">
        <v>153</v>
      </c>
      <c r="B131" s="122">
        <v>132.69999999999999</v>
      </c>
      <c r="C131" s="122">
        <v>134.6</v>
      </c>
      <c r="D131" s="122">
        <v>134.80000000000001</v>
      </c>
      <c r="E131" s="122">
        <v>133.1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133.69999999999999</v>
      </c>
      <c r="K131" s="122">
        <v>133.69999999999999</v>
      </c>
      <c r="L131" s="122">
        <v>133.69999999999999</v>
      </c>
      <c r="M131" s="122">
        <v>133.69999999999999</v>
      </c>
      <c r="N131" s="122">
        <v>133.69999999999999</v>
      </c>
      <c r="O131" s="122">
        <v>134.69999999999999</v>
      </c>
      <c r="P131" s="122">
        <v>134.69999999999999</v>
      </c>
      <c r="Q131" s="122">
        <v>135</v>
      </c>
      <c r="R131" s="122">
        <v>135</v>
      </c>
      <c r="S131" s="122">
        <v>131.9</v>
      </c>
      <c r="T131" s="122">
        <v>135.1</v>
      </c>
      <c r="U131" s="122">
        <v>135.1</v>
      </c>
      <c r="V131" s="122">
        <v>133.4</v>
      </c>
      <c r="W131" s="122">
        <v>133.4</v>
      </c>
      <c r="X131" s="122">
        <v>133.30000000000001</v>
      </c>
      <c r="Y131" s="122">
        <v>133.19999999999999</v>
      </c>
      <c r="Z131" s="122">
        <v>133.19999999999999</v>
      </c>
      <c r="AA131" s="122">
        <v>133.19999999999999</v>
      </c>
      <c r="AB131" s="122">
        <v>133.19999999999999</v>
      </c>
      <c r="AC131" s="122">
        <v>135.30000000000001</v>
      </c>
      <c r="AD131" s="122">
        <v>135.30000000000001</v>
      </c>
      <c r="AE131" s="122">
        <v>135.30000000000001</v>
      </c>
      <c r="AF131" s="122">
        <v>135.30000000000001</v>
      </c>
      <c r="AG131" s="123"/>
      <c r="AH131" s="46">
        <f t="shared" si="21"/>
        <v>135.30000000000001</v>
      </c>
      <c r="AI131" s="47">
        <f t="shared" si="22"/>
        <v>131.9</v>
      </c>
    </row>
    <row r="132" spans="1:35">
      <c r="A132" s="119" t="s">
        <v>154</v>
      </c>
      <c r="B132" s="43">
        <v>123.1</v>
      </c>
      <c r="C132" s="43">
        <v>135.4</v>
      </c>
      <c r="D132" s="43">
        <v>132.9</v>
      </c>
      <c r="E132" s="43">
        <v>130.4</v>
      </c>
      <c r="F132" s="43">
        <v>130.4</v>
      </c>
      <c r="G132" s="43">
        <v>130.4</v>
      </c>
      <c r="H132" s="43">
        <v>130.4</v>
      </c>
      <c r="I132" s="43">
        <v>130.4</v>
      </c>
      <c r="J132" s="43">
        <v>131.69999999999999</v>
      </c>
      <c r="K132" s="43">
        <v>131.69999999999999</v>
      </c>
      <c r="L132" s="43">
        <v>131.69999999999999</v>
      </c>
      <c r="M132" s="43">
        <v>131.69999999999999</v>
      </c>
      <c r="N132" s="43">
        <v>131.69999999999999</v>
      </c>
      <c r="O132" s="43">
        <v>133.22</v>
      </c>
      <c r="P132" s="43">
        <v>133.22</v>
      </c>
      <c r="Q132" s="43">
        <v>122.2</v>
      </c>
      <c r="R132" s="43">
        <v>122.2</v>
      </c>
      <c r="S132" s="43">
        <v>124</v>
      </c>
      <c r="T132" s="43">
        <v>135.80000000000001</v>
      </c>
      <c r="U132" s="43">
        <v>128.1</v>
      </c>
      <c r="V132" s="43">
        <v>126.6</v>
      </c>
      <c r="W132" s="43">
        <v>126.6</v>
      </c>
      <c r="X132" s="43">
        <v>127.7</v>
      </c>
      <c r="Y132" s="43">
        <v>121.5</v>
      </c>
      <c r="Z132" s="43">
        <v>121.5</v>
      </c>
      <c r="AA132" s="43">
        <v>121.5</v>
      </c>
      <c r="AB132" s="43">
        <v>121.5</v>
      </c>
      <c r="AC132" s="43">
        <v>128</v>
      </c>
      <c r="AD132" s="43">
        <v>128</v>
      </c>
      <c r="AE132" s="43">
        <v>128</v>
      </c>
      <c r="AF132" s="43">
        <v>128</v>
      </c>
      <c r="AG132" s="120"/>
      <c r="AH132" s="46">
        <f t="shared" si="21"/>
        <v>135.80000000000001</v>
      </c>
      <c r="AI132" s="47">
        <f t="shared" si="22"/>
        <v>121.5</v>
      </c>
    </row>
    <row r="133" spans="1:35" ht="15.75" thickBot="1">
      <c r="A133" s="119" t="s">
        <v>155</v>
      </c>
      <c r="B133" s="101">
        <v>66.5</v>
      </c>
      <c r="C133" s="101">
        <v>67</v>
      </c>
      <c r="D133" s="101">
        <v>67.400000000000006</v>
      </c>
      <c r="E133" s="101">
        <v>67.3</v>
      </c>
      <c r="F133" s="101">
        <v>67.3</v>
      </c>
      <c r="G133" s="101">
        <v>67.3</v>
      </c>
      <c r="H133" s="101">
        <v>67.3</v>
      </c>
      <c r="I133" s="101">
        <v>67.3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64.900000000000006</v>
      </c>
      <c r="P133" s="101">
        <v>64.900000000000006</v>
      </c>
      <c r="Q133" s="101">
        <v>66.5</v>
      </c>
      <c r="R133" s="101">
        <v>66.5</v>
      </c>
      <c r="S133" s="101">
        <v>66.5</v>
      </c>
      <c r="T133" s="101">
        <v>66.5</v>
      </c>
      <c r="U133" s="101">
        <v>66.5</v>
      </c>
      <c r="V133" s="101">
        <v>66.5</v>
      </c>
      <c r="W133" s="101">
        <v>66.5</v>
      </c>
      <c r="X133" s="101">
        <v>66.5</v>
      </c>
      <c r="Y133" s="101">
        <v>66.5</v>
      </c>
      <c r="Z133" s="101">
        <v>66.5</v>
      </c>
      <c r="AA133" s="101">
        <v>66.5</v>
      </c>
      <c r="AB133" s="101">
        <v>66.5</v>
      </c>
      <c r="AC133" s="101">
        <v>66.5</v>
      </c>
      <c r="AD133" s="101">
        <v>66.5</v>
      </c>
      <c r="AE133" s="101">
        <v>66.5</v>
      </c>
      <c r="AF133" s="101">
        <v>66.5</v>
      </c>
      <c r="AG133" s="124"/>
      <c r="AH133" s="46">
        <f t="shared" si="21"/>
        <v>67.400000000000006</v>
      </c>
      <c r="AI133" s="47">
        <f t="shared" si="22"/>
        <v>64.900000000000006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241.04</v>
      </c>
      <c r="C135" s="114">
        <f>SUM(C26,C32,C45:C46,C82,C84:C85,C87,C89,C137:C142,C177,C183,C189,C198,C200,C212,C219,C222:C223,C230,C232,C234,C238:C240,C242:C244,C249,C255:C256,C258:C260,C161,C166)</f>
        <v>133.44</v>
      </c>
      <c r="D135" s="114">
        <f>SUM(D26,D32,D45:D46,D82,D84:D85,D87,D89,D137:D142,D177,D183,D189,D198,D200,D212,D219,D222:D223,D230,D232,D234,D238:D240,D242:D244,D249,D255:D256,D258:D260,D161,D166)</f>
        <v>116.23999999999998</v>
      </c>
      <c r="E135" s="114">
        <f>SUM(E26,E32,E45:E46,E82,E84:E85,E87,E89,E137:E142,E177,E183,E189,E198,E200,E212,E219,E222:E223,E230,E232,E234,E238:E240,E242:E244,E249,E255:E256,E258:E260,E161,E166)</f>
        <v>131.54</v>
      </c>
      <c r="F135" s="114">
        <f>SUM(F26,F32,F45:F46,F82,F84:F85,F87,F89,F137:F142,F177,F183,F189,F198,F200,F212,F219,F222:F223,F230,F232,F234,F238:F240,F242:F244,F249,F255:F256,F258:F260,F161,F166)</f>
        <v>131.54</v>
      </c>
      <c r="G135" s="114">
        <f t="shared" ref="G135:L135" si="44">SUM(G26,G32,G45:G46,G82,G84:G85,G87,G89,G137:G142,G177,G183,G189,G198,G200,G212,G219,G222:G223,G230,G232,G234,G238:G240,G242:G244,G249,G255:G256,G258:G260,G161,G166)</f>
        <v>131.54</v>
      </c>
      <c r="H135" s="114">
        <f t="shared" si="44"/>
        <v>131.54</v>
      </c>
      <c r="I135" s="114">
        <f t="shared" si="44"/>
        <v>131.54</v>
      </c>
      <c r="J135" s="114">
        <f t="shared" si="44"/>
        <v>187.24</v>
      </c>
      <c r="K135" s="114">
        <f t="shared" si="44"/>
        <v>187.24</v>
      </c>
      <c r="L135" s="114">
        <f t="shared" si="44"/>
        <v>187.24</v>
      </c>
      <c r="M135" s="114">
        <f t="shared" ref="M135:R135" si="45">SUM(M26,M32,M45:M46,M82,M84:M85,M87,M89,M137:M142,M177,M183,M189,M198,M200,M212,M219,M222:M223,M230,M232,M234,M238:M240,M242:M244,M249,M255:M256,M258:M260,M161,M166)</f>
        <v>187.24</v>
      </c>
      <c r="N135" s="114">
        <f t="shared" si="45"/>
        <v>196.64000000000001</v>
      </c>
      <c r="O135" s="114">
        <f t="shared" si="45"/>
        <v>350.94</v>
      </c>
      <c r="P135" s="114">
        <f t="shared" si="45"/>
        <v>352.44</v>
      </c>
      <c r="Q135" s="114">
        <f t="shared" si="45"/>
        <v>280.24</v>
      </c>
      <c r="R135" s="114">
        <f t="shared" si="45"/>
        <v>279.74</v>
      </c>
      <c r="S135" s="114">
        <v>314.5</v>
      </c>
      <c r="T135" s="114">
        <v>286.5</v>
      </c>
      <c r="U135" s="114">
        <v>312.60000000000002</v>
      </c>
      <c r="V135" s="114">
        <v>318</v>
      </c>
      <c r="W135" s="114">
        <v>318</v>
      </c>
      <c r="X135" s="114">
        <v>368.3</v>
      </c>
      <c r="Y135" s="114">
        <f>SUM(Y23,Y30,Y51:Y52,Y82,Y84:Y85,Y87,Y89,Y137:Y142,Y170,Y176,Y182,Y191,Y193,Y205,Y212,Y215:Y216,Y223,Y225,Y227,Y231:Y233,Y235:Y237,Y242,Y248:Y249,Y251:Y253,Y261,Y266)</f>
        <v>271.60000000000002</v>
      </c>
      <c r="Z135" s="114">
        <f>SUM(Z23,Z30,Z51:Z52,Z82,Z84:Z85,Z87,Z89,Z137:Z142,Z170,Z176,Z182,Z191,Z193,Z205,Z212,Z215:Z216,Z223,Z225,Z227,Z231:Z233,Z235:Z237,Z242,Z248:Z249,Z251:Z253,Z261,Z266)</f>
        <v>283.89999999999998</v>
      </c>
      <c r="AA135" s="114">
        <f t="shared" ref="AA135:AF135" si="46">SUM(AA26,AA32,AA45:AA46,AA82,AA84:AA85,AA87,AA89,AA137:AA142,AA177,AA183,AA189,AA198,AA200,AA212,AA219,AA222:AA223,AA230,AA232,AA234,AA238:AA240,AA242:AA244,AA249,AA255:AA256,AA258:AA260,AA161,AA166)</f>
        <v>251.23999999999998</v>
      </c>
      <c r="AB135" s="114">
        <f t="shared" si="46"/>
        <v>251.23999999999998</v>
      </c>
      <c r="AC135" s="114">
        <f t="shared" si="46"/>
        <v>243.33999999999997</v>
      </c>
      <c r="AD135" s="114">
        <f t="shared" si="46"/>
        <v>243.33999999999997</v>
      </c>
      <c r="AE135" s="114">
        <f t="shared" si="46"/>
        <v>243.33999999999997</v>
      </c>
      <c r="AF135" s="114">
        <f t="shared" si="46"/>
        <v>243.33999999999997</v>
      </c>
      <c r="AG135" s="127"/>
      <c r="AH135" s="46">
        <f t="shared" si="21"/>
        <v>368.3</v>
      </c>
      <c r="AI135" s="47">
        <f t="shared" si="22"/>
        <v>116.23999999999998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>
        <v>46.2</v>
      </c>
      <c r="C137" s="132">
        <v>35.299999999999997</v>
      </c>
      <c r="D137" s="132">
        <v>38.6</v>
      </c>
      <c r="E137" s="132">
        <v>44.2</v>
      </c>
      <c r="F137" s="132">
        <v>44.2</v>
      </c>
      <c r="G137" s="132">
        <v>44.2</v>
      </c>
      <c r="H137" s="132">
        <v>44.2</v>
      </c>
      <c r="I137" s="132">
        <v>44.2</v>
      </c>
      <c r="J137" s="133">
        <v>52</v>
      </c>
      <c r="K137" s="133">
        <v>52</v>
      </c>
      <c r="L137" s="133">
        <v>52</v>
      </c>
      <c r="M137" s="133">
        <v>52</v>
      </c>
      <c r="N137" s="133">
        <v>52</v>
      </c>
      <c r="O137" s="133">
        <v>60.5</v>
      </c>
      <c r="P137" s="133">
        <v>60.5</v>
      </c>
      <c r="Q137" s="133">
        <v>49.7</v>
      </c>
      <c r="R137" s="133">
        <v>49.7</v>
      </c>
      <c r="S137" s="133">
        <v>36.1</v>
      </c>
      <c r="T137" s="133">
        <v>32.6</v>
      </c>
      <c r="U137" s="133">
        <v>26.6</v>
      </c>
      <c r="V137" s="133">
        <v>41.2</v>
      </c>
      <c r="W137" s="133">
        <v>38.799999999999997</v>
      </c>
      <c r="X137" s="133">
        <v>26.8</v>
      </c>
      <c r="Y137" s="133">
        <v>42</v>
      </c>
      <c r="Z137" s="133">
        <v>42</v>
      </c>
      <c r="AA137" s="133">
        <v>37</v>
      </c>
      <c r="AB137" s="133">
        <v>37</v>
      </c>
      <c r="AC137" s="133">
        <v>42</v>
      </c>
      <c r="AD137" s="133">
        <v>42</v>
      </c>
      <c r="AE137" s="133">
        <v>42</v>
      </c>
      <c r="AF137" s="133">
        <v>42</v>
      </c>
      <c r="AG137" s="134">
        <v>75</v>
      </c>
      <c r="AH137" s="46">
        <f t="shared" si="21"/>
        <v>60.5</v>
      </c>
      <c r="AI137" s="47">
        <f t="shared" si="22"/>
        <v>26.6</v>
      </c>
    </row>
    <row r="138" spans="1:35">
      <c r="A138" s="135" t="s">
        <v>160</v>
      </c>
      <c r="B138" s="132">
        <v>84.2</v>
      </c>
      <c r="C138" s="132">
        <v>-24.1</v>
      </c>
      <c r="D138" s="132">
        <v>-18.7</v>
      </c>
      <c r="E138" s="132">
        <v>-5.5</v>
      </c>
      <c r="F138" s="132">
        <v>-5.5</v>
      </c>
      <c r="G138" s="132">
        <v>-5.5</v>
      </c>
      <c r="H138" s="132">
        <v>-5.5</v>
      </c>
      <c r="I138" s="132">
        <v>-5.5</v>
      </c>
      <c r="J138" s="136">
        <v>5.3</v>
      </c>
      <c r="K138" s="136">
        <v>5.3</v>
      </c>
      <c r="L138" s="136">
        <v>5.3</v>
      </c>
      <c r="M138" s="136">
        <v>5.3</v>
      </c>
      <c r="N138" s="136">
        <v>5.3</v>
      </c>
      <c r="O138" s="136">
        <v>27</v>
      </c>
      <c r="P138" s="136">
        <v>27</v>
      </c>
      <c r="Q138" s="136">
        <v>14.5</v>
      </c>
      <c r="R138" s="136">
        <v>14.5</v>
      </c>
      <c r="S138" s="136">
        <v>-8.6999999999999993</v>
      </c>
      <c r="T138" s="136">
        <v>-13.1</v>
      </c>
      <c r="U138" s="136">
        <v>-23.8</v>
      </c>
      <c r="V138" s="136">
        <v>-5</v>
      </c>
      <c r="W138" s="136">
        <v>-10.4</v>
      </c>
      <c r="X138" s="136">
        <v>-32</v>
      </c>
      <c r="Y138" s="136">
        <v>-4.4000000000000004</v>
      </c>
      <c r="Z138" s="136">
        <v>-4.4000000000000004</v>
      </c>
      <c r="AA138" s="136">
        <v>-12</v>
      </c>
      <c r="AB138" s="136">
        <v>-12</v>
      </c>
      <c r="AC138" s="136">
        <v>-5.0999999999999996</v>
      </c>
      <c r="AD138" s="136">
        <v>-5.0999999999999996</v>
      </c>
      <c r="AE138" s="136">
        <v>-5.0999999999999996</v>
      </c>
      <c r="AF138" s="136">
        <v>-5.0999999999999996</v>
      </c>
      <c r="AG138" s="134">
        <v>240</v>
      </c>
      <c r="AH138" s="46">
        <f t="shared" si="21"/>
        <v>84.2</v>
      </c>
      <c r="AI138" s="47">
        <f t="shared" si="22"/>
        <v>-32</v>
      </c>
    </row>
    <row r="139" spans="1:35">
      <c r="A139" s="135" t="s">
        <v>161</v>
      </c>
      <c r="B139" s="132">
        <v>-73.099999999999994</v>
      </c>
      <c r="C139" s="132">
        <v>-48.8</v>
      </c>
      <c r="D139" s="132">
        <v>-56.9</v>
      </c>
      <c r="E139" s="132">
        <v>-66.2</v>
      </c>
      <c r="F139" s="132">
        <v>-66.2</v>
      </c>
      <c r="G139" s="132">
        <v>-66.2</v>
      </c>
      <c r="H139" s="132">
        <v>-66.2</v>
      </c>
      <c r="I139" s="132">
        <v>-66.2</v>
      </c>
      <c r="J139" s="136">
        <v>-52</v>
      </c>
      <c r="K139" s="136">
        <v>-52</v>
      </c>
      <c r="L139" s="136">
        <v>-52</v>
      </c>
      <c r="M139" s="136">
        <v>-52</v>
      </c>
      <c r="N139" s="136">
        <v>-52</v>
      </c>
      <c r="O139" s="136">
        <v>-61</v>
      </c>
      <c r="P139" s="136">
        <v>-61</v>
      </c>
      <c r="Q139" s="136">
        <v>-58</v>
      </c>
      <c r="R139" s="136">
        <v>-58</v>
      </c>
      <c r="S139" s="136">
        <v>-43.8</v>
      </c>
      <c r="T139" s="136">
        <v>-38.299999999999997</v>
      </c>
      <c r="U139" s="136">
        <v>-29.9</v>
      </c>
      <c r="V139" s="136">
        <v>-44.4</v>
      </c>
      <c r="W139" s="136">
        <v>-43.1</v>
      </c>
      <c r="X139" s="136">
        <v>-23</v>
      </c>
      <c r="Y139" s="136">
        <v>-36</v>
      </c>
      <c r="Z139" s="136">
        <v>-36</v>
      </c>
      <c r="AA139" s="136">
        <v>-34</v>
      </c>
      <c r="AB139" s="136">
        <v>-34</v>
      </c>
      <c r="AC139" s="136">
        <v>-54.6</v>
      </c>
      <c r="AD139" s="136">
        <v>-54.6</v>
      </c>
      <c r="AE139" s="136">
        <v>-54.6</v>
      </c>
      <c r="AF139" s="136">
        <v>-54.6</v>
      </c>
      <c r="AG139" s="134">
        <v>240</v>
      </c>
      <c r="AH139" s="46">
        <f t="shared" ref="AH139:AH145" si="47">MAX(B139:AF139)</f>
        <v>-23</v>
      </c>
      <c r="AI139" s="47">
        <f t="shared" ref="AI139:AI145" si="48">MIN(B139:AF139)</f>
        <v>-73.099999999999994</v>
      </c>
    </row>
    <row r="140" spans="1:35">
      <c r="A140" s="135" t="s">
        <v>162</v>
      </c>
      <c r="B140" s="132">
        <v>86.1</v>
      </c>
      <c r="C140" s="132">
        <v>73.2</v>
      </c>
      <c r="D140" s="132">
        <v>79.7</v>
      </c>
      <c r="E140" s="132">
        <v>88</v>
      </c>
      <c r="F140" s="132">
        <v>88</v>
      </c>
      <c r="G140" s="132">
        <v>88</v>
      </c>
      <c r="H140" s="132">
        <v>88</v>
      </c>
      <c r="I140" s="132">
        <v>88</v>
      </c>
      <c r="J140" s="137">
        <v>80</v>
      </c>
      <c r="K140" s="137">
        <v>80</v>
      </c>
      <c r="L140" s="137">
        <v>80</v>
      </c>
      <c r="M140" s="137">
        <v>80</v>
      </c>
      <c r="N140" s="137">
        <v>80</v>
      </c>
      <c r="O140" s="137">
        <v>88</v>
      </c>
      <c r="P140" s="137">
        <v>88</v>
      </c>
      <c r="Q140" s="137">
        <v>75.5</v>
      </c>
      <c r="R140" s="137">
        <v>75.5</v>
      </c>
      <c r="S140" s="137">
        <v>41.8</v>
      </c>
      <c r="T140" s="137">
        <v>42.6</v>
      </c>
      <c r="U140" s="137">
        <v>33.200000000000003</v>
      </c>
      <c r="V140" s="137">
        <v>41.9</v>
      </c>
      <c r="W140" s="137">
        <v>40.6</v>
      </c>
      <c r="X140" s="137">
        <v>21</v>
      </c>
      <c r="Y140" s="137">
        <v>34</v>
      </c>
      <c r="Z140" s="137">
        <v>34</v>
      </c>
      <c r="AA140" s="137">
        <v>35</v>
      </c>
      <c r="AB140" s="137">
        <v>35</v>
      </c>
      <c r="AC140" s="137">
        <v>58.3</v>
      </c>
      <c r="AD140" s="137">
        <v>58.3</v>
      </c>
      <c r="AE140" s="137">
        <v>58.3</v>
      </c>
      <c r="AF140" s="137">
        <v>58.3</v>
      </c>
      <c r="AG140" s="134"/>
      <c r="AH140" s="46">
        <f t="shared" si="47"/>
        <v>88</v>
      </c>
      <c r="AI140" s="47">
        <f t="shared" si="48"/>
        <v>21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2">
        <v>0</v>
      </c>
      <c r="H141" s="132">
        <v>0</v>
      </c>
      <c r="I141" s="132">
        <v>0</v>
      </c>
      <c r="J141" s="136">
        <v>0</v>
      </c>
      <c r="K141" s="136">
        <v>0</v>
      </c>
      <c r="L141" s="136">
        <v>0</v>
      </c>
      <c r="M141" s="136">
        <v>0</v>
      </c>
      <c r="N141" s="136">
        <v>0</v>
      </c>
      <c r="O141" s="136">
        <v>25.2</v>
      </c>
      <c r="P141" s="136">
        <v>25.2</v>
      </c>
      <c r="Q141" s="136">
        <v>19.3</v>
      </c>
      <c r="R141" s="136">
        <v>19.3</v>
      </c>
      <c r="S141" s="136">
        <v>9.3000000000000007</v>
      </c>
      <c r="T141" s="136">
        <v>10.199999999999999</v>
      </c>
      <c r="U141" s="136">
        <v>5.7</v>
      </c>
      <c r="V141" s="136">
        <v>3</v>
      </c>
      <c r="W141" s="136">
        <v>4.0999999999999996</v>
      </c>
      <c r="X141" s="136">
        <v>11.7</v>
      </c>
      <c r="Y141" s="136">
        <v>11</v>
      </c>
      <c r="Z141" s="136">
        <v>11</v>
      </c>
      <c r="AA141" s="136">
        <v>15</v>
      </c>
      <c r="AB141" s="136">
        <v>15</v>
      </c>
      <c r="AC141" s="136">
        <v>16.600000000000001</v>
      </c>
      <c r="AD141" s="136">
        <v>16.600000000000001</v>
      </c>
      <c r="AE141" s="136">
        <v>16.600000000000001</v>
      </c>
      <c r="AF141" s="136">
        <v>16.600000000000001</v>
      </c>
      <c r="AG141" s="134">
        <v>60</v>
      </c>
      <c r="AH141" s="46">
        <f t="shared" si="47"/>
        <v>25.2</v>
      </c>
      <c r="AI141" s="47">
        <f t="shared" si="48"/>
        <v>0</v>
      </c>
    </row>
    <row r="142" spans="1:35">
      <c r="A142" s="135" t="s">
        <v>164</v>
      </c>
      <c r="B142" s="132">
        <v>-33.6</v>
      </c>
      <c r="C142" s="132">
        <v>-27.8</v>
      </c>
      <c r="D142" s="132">
        <v>-52.1</v>
      </c>
      <c r="E142" s="132">
        <v>-54.4</v>
      </c>
      <c r="F142" s="132">
        <v>-54.4</v>
      </c>
      <c r="G142" s="132">
        <v>-54.4</v>
      </c>
      <c r="H142" s="132">
        <v>-54.4</v>
      </c>
      <c r="I142" s="132">
        <v>-54.4</v>
      </c>
      <c r="J142" s="137">
        <v>-23.5</v>
      </c>
      <c r="K142" s="137">
        <v>-23.5</v>
      </c>
      <c r="L142" s="137">
        <v>-23.5</v>
      </c>
      <c r="M142" s="137">
        <v>-23.5</v>
      </c>
      <c r="N142" s="137">
        <v>-23.5</v>
      </c>
      <c r="O142" s="137">
        <v>82</v>
      </c>
      <c r="P142" s="137">
        <v>82</v>
      </c>
      <c r="Q142" s="137">
        <v>47.7</v>
      </c>
      <c r="R142" s="137">
        <v>47.7</v>
      </c>
      <c r="S142" s="137">
        <v>67.5</v>
      </c>
      <c r="T142" s="137">
        <v>33.700000000000003</v>
      </c>
      <c r="U142" s="137">
        <v>58.3</v>
      </c>
      <c r="V142" s="137">
        <v>64.099999999999994</v>
      </c>
      <c r="W142" s="137">
        <v>72.7</v>
      </c>
      <c r="X142" s="137">
        <v>91.2</v>
      </c>
      <c r="Y142" s="137">
        <v>102</v>
      </c>
      <c r="Z142" s="137">
        <v>102</v>
      </c>
      <c r="AA142" s="137">
        <v>94</v>
      </c>
      <c r="AB142" s="137">
        <v>94</v>
      </c>
      <c r="AC142" s="137">
        <v>69.900000000000006</v>
      </c>
      <c r="AD142" s="137">
        <v>69.900000000000006</v>
      </c>
      <c r="AE142" s="137">
        <v>69.900000000000006</v>
      </c>
      <c r="AF142" s="137">
        <v>69.900000000000006</v>
      </c>
      <c r="AG142" s="138">
        <v>120</v>
      </c>
      <c r="AH142" s="46">
        <f t="shared" si="47"/>
        <v>102</v>
      </c>
      <c r="AI142" s="47">
        <f t="shared" si="48"/>
        <v>-54.4</v>
      </c>
    </row>
    <row r="143" spans="1:35">
      <c r="A143" s="135" t="s">
        <v>165</v>
      </c>
      <c r="B143" s="132">
        <v>9.6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2">
        <v>0</v>
      </c>
      <c r="I143" s="132">
        <v>0</v>
      </c>
      <c r="J143" s="137">
        <v>43.6</v>
      </c>
      <c r="K143" s="137">
        <v>43.6</v>
      </c>
      <c r="L143" s="137">
        <v>43.6</v>
      </c>
      <c r="M143" s="137">
        <v>43.6</v>
      </c>
      <c r="N143" s="137">
        <v>43.6</v>
      </c>
      <c r="O143" s="137">
        <v>138</v>
      </c>
      <c r="P143" s="137">
        <v>138</v>
      </c>
      <c r="Q143" s="137">
        <v>110</v>
      </c>
      <c r="R143" s="137">
        <v>110</v>
      </c>
      <c r="S143" s="137">
        <v>120</v>
      </c>
      <c r="T143" s="137">
        <v>87.9</v>
      </c>
      <c r="U143" s="137">
        <v>113.2</v>
      </c>
      <c r="V143" s="137">
        <v>119.6</v>
      </c>
      <c r="W143" s="137">
        <v>128.4</v>
      </c>
      <c r="X143" s="137">
        <v>155.30000000000001</v>
      </c>
      <c r="Y143" s="137">
        <v>81</v>
      </c>
      <c r="Z143" s="137">
        <v>81</v>
      </c>
      <c r="AA143" s="137">
        <v>77</v>
      </c>
      <c r="AB143" s="137">
        <v>77</v>
      </c>
      <c r="AC143" s="137">
        <v>64.8</v>
      </c>
      <c r="AD143" s="137">
        <v>64.8</v>
      </c>
      <c r="AE143" s="137">
        <v>64.8</v>
      </c>
      <c r="AF143" s="137">
        <v>64.8</v>
      </c>
      <c r="AG143" s="138"/>
      <c r="AH143" s="46">
        <f t="shared" si="47"/>
        <v>155.30000000000001</v>
      </c>
      <c r="AI143" s="47">
        <f t="shared" si="48"/>
        <v>0</v>
      </c>
    </row>
    <row r="144" spans="1:35">
      <c r="A144" s="135" t="s">
        <v>166</v>
      </c>
      <c r="B144" s="132">
        <v>-42.2</v>
      </c>
      <c r="C144" s="132">
        <v>11.9</v>
      </c>
      <c r="D144" s="132">
        <v>12.6</v>
      </c>
      <c r="E144" s="132">
        <v>13.1</v>
      </c>
      <c r="F144" s="132">
        <v>13.1</v>
      </c>
      <c r="G144" s="132">
        <v>13.1</v>
      </c>
      <c r="H144" s="132">
        <v>13.1</v>
      </c>
      <c r="I144" s="132">
        <v>13.1</v>
      </c>
      <c r="J144" s="137">
        <v>-40</v>
      </c>
      <c r="K144" s="137">
        <v>-40</v>
      </c>
      <c r="L144" s="137">
        <v>-40</v>
      </c>
      <c r="M144" s="137">
        <v>-40</v>
      </c>
      <c r="N144" s="137">
        <v>-40</v>
      </c>
      <c r="O144" s="137">
        <v>-3.8</v>
      </c>
      <c r="P144" s="137">
        <v>-3.8</v>
      </c>
      <c r="Q144" s="137">
        <v>0</v>
      </c>
      <c r="R144" s="137">
        <v>0</v>
      </c>
      <c r="S144" s="137">
        <v>1.7</v>
      </c>
      <c r="T144" s="137">
        <v>1.1000000000000001</v>
      </c>
      <c r="U144" s="137">
        <v>2.2000000000000002</v>
      </c>
      <c r="V144" s="137">
        <v>2.7</v>
      </c>
      <c r="W144" s="137">
        <v>1</v>
      </c>
      <c r="X144" s="137">
        <v>-2.2000000000000002</v>
      </c>
      <c r="Y144" s="137">
        <v>-1.4</v>
      </c>
      <c r="Z144" s="137">
        <v>-1.4</v>
      </c>
      <c r="AA144" s="137">
        <v>-58</v>
      </c>
      <c r="AB144" s="137">
        <v>-58</v>
      </c>
      <c r="AC144" s="137">
        <v>-35.9</v>
      </c>
      <c r="AD144" s="137">
        <v>-35.9</v>
      </c>
      <c r="AE144" s="137">
        <v>-35.9</v>
      </c>
      <c r="AF144" s="137">
        <v>-35.9</v>
      </c>
      <c r="AG144" s="138"/>
      <c r="AH144" s="46">
        <f t="shared" si="47"/>
        <v>13.1</v>
      </c>
      <c r="AI144" s="47">
        <f t="shared" si="48"/>
        <v>-58</v>
      </c>
    </row>
    <row r="145" spans="1:37">
      <c r="A145" s="135" t="s">
        <v>167</v>
      </c>
      <c r="B145" s="132">
        <v>-7.7</v>
      </c>
      <c r="C145" s="132">
        <v>-51.5</v>
      </c>
      <c r="D145" s="132">
        <v>-34.200000000000003</v>
      </c>
      <c r="E145" s="132">
        <v>-7.1</v>
      </c>
      <c r="F145" s="132">
        <v>-7.1</v>
      </c>
      <c r="G145" s="132">
        <v>-7.1</v>
      </c>
      <c r="H145" s="132">
        <v>-7.1</v>
      </c>
      <c r="I145" s="132">
        <v>-7.1</v>
      </c>
      <c r="J145" s="137">
        <v>-18</v>
      </c>
      <c r="K145" s="137">
        <v>-18</v>
      </c>
      <c r="L145" s="137">
        <v>-18</v>
      </c>
      <c r="M145" s="137">
        <v>-18</v>
      </c>
      <c r="N145" s="137">
        <v>-18</v>
      </c>
      <c r="O145" s="137">
        <v>11</v>
      </c>
      <c r="P145" s="137">
        <v>11</v>
      </c>
      <c r="Q145" s="137">
        <v>-5</v>
      </c>
      <c r="R145" s="137">
        <v>-5</v>
      </c>
      <c r="S145" s="137">
        <v>-36.6</v>
      </c>
      <c r="T145" s="137">
        <v>-46.2</v>
      </c>
      <c r="U145" s="137">
        <v>-41.1</v>
      </c>
      <c r="V145" s="137">
        <v>-19.8</v>
      </c>
      <c r="W145" s="137">
        <v>-28.8</v>
      </c>
      <c r="X145" s="137">
        <v>-84.3</v>
      </c>
      <c r="Y145" s="137">
        <v>-45</v>
      </c>
      <c r="Z145" s="137">
        <v>-45</v>
      </c>
      <c r="AA145" s="137">
        <v>-45</v>
      </c>
      <c r="AB145" s="137">
        <v>-45</v>
      </c>
      <c r="AC145" s="137">
        <v>-43.9</v>
      </c>
      <c r="AD145" s="137">
        <v>-43.9</v>
      </c>
      <c r="AE145" s="137">
        <v>-43.9</v>
      </c>
      <c r="AF145" s="137">
        <v>-43.9</v>
      </c>
      <c r="AG145" s="138"/>
      <c r="AH145" s="46">
        <f t="shared" si="47"/>
        <v>11</v>
      </c>
      <c r="AI145" s="47">
        <f t="shared" si="48"/>
        <v>-84.3</v>
      </c>
    </row>
    <row r="146" spans="1:37">
      <c r="A146" s="135" t="s">
        <v>168</v>
      </c>
      <c r="B146" s="132">
        <v>-214.1</v>
      </c>
      <c r="C146" s="132">
        <v>-242.1</v>
      </c>
      <c r="D146" s="132">
        <v>-225.9</v>
      </c>
      <c r="E146" s="132">
        <v>-200.8</v>
      </c>
      <c r="F146" s="132">
        <v>-200.8</v>
      </c>
      <c r="G146" s="132">
        <v>-200.8</v>
      </c>
      <c r="H146" s="132">
        <v>-200.8</v>
      </c>
      <c r="I146" s="132">
        <v>-200.8</v>
      </c>
      <c r="J146" s="137">
        <v>-160</v>
      </c>
      <c r="K146" s="137">
        <v>-160</v>
      </c>
      <c r="L146" s="137">
        <v>-160</v>
      </c>
      <c r="M146" s="137">
        <v>-160</v>
      </c>
      <c r="N146" s="137">
        <v>-160</v>
      </c>
      <c r="O146" s="137">
        <v>-197</v>
      </c>
      <c r="P146" s="137">
        <v>-197</v>
      </c>
      <c r="Q146" s="137">
        <v>-96</v>
      </c>
      <c r="R146" s="137">
        <v>-96</v>
      </c>
      <c r="S146" s="137">
        <v>74.5</v>
      </c>
      <c r="T146" s="137">
        <v>-92.5</v>
      </c>
      <c r="U146" s="137">
        <v>-115.9</v>
      </c>
      <c r="V146" s="137">
        <v>-201.4</v>
      </c>
      <c r="W146" s="137">
        <v>-131.1</v>
      </c>
      <c r="X146" s="137">
        <v>-267</v>
      </c>
      <c r="Y146" s="137">
        <v>-130</v>
      </c>
      <c r="Z146" s="137">
        <v>-130</v>
      </c>
      <c r="AA146" s="137">
        <v>-130</v>
      </c>
      <c r="AB146" s="137">
        <v>-130</v>
      </c>
      <c r="AC146" s="137">
        <v>-228</v>
      </c>
      <c r="AD146" s="137">
        <v>-228</v>
      </c>
      <c r="AE146" s="137">
        <v>-228</v>
      </c>
      <c r="AF146" s="137">
        <v>-228</v>
      </c>
      <c r="AG146" s="138"/>
      <c r="AH146" s="46">
        <f t="shared" ref="AH146:AH158" si="49">MAX(B146:AF146)</f>
        <v>74.5</v>
      </c>
      <c r="AI146" s="47">
        <f t="shared" ref="AI146:AI158" si="50">MIN(B146:AF146)</f>
        <v>-267</v>
      </c>
    </row>
    <row r="147" spans="1:37">
      <c r="A147" s="135" t="s">
        <v>169</v>
      </c>
      <c r="B147" s="132"/>
      <c r="C147" s="132"/>
      <c r="D147" s="132"/>
      <c r="E147" s="132"/>
      <c r="F147" s="132"/>
      <c r="G147" s="132"/>
      <c r="H147" s="132"/>
      <c r="I147" s="132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9"/>
        <v>0</v>
      </c>
      <c r="AI147" s="47">
        <f t="shared" si="50"/>
        <v>0</v>
      </c>
    </row>
    <row r="148" spans="1:37">
      <c r="A148" s="135" t="s">
        <v>170</v>
      </c>
      <c r="B148" s="132">
        <v>-0.9</v>
      </c>
      <c r="C148" s="132">
        <v>2.1</v>
      </c>
      <c r="D148" s="132">
        <v>6.3</v>
      </c>
      <c r="E148" s="132">
        <v>5.7</v>
      </c>
      <c r="F148" s="132">
        <v>5.7</v>
      </c>
      <c r="G148" s="132">
        <v>5.7</v>
      </c>
      <c r="H148" s="132">
        <v>5.7</v>
      </c>
      <c r="I148" s="132">
        <v>5.7</v>
      </c>
      <c r="J148" s="137">
        <v>12</v>
      </c>
      <c r="K148" s="137">
        <v>12</v>
      </c>
      <c r="L148" s="137">
        <v>12</v>
      </c>
      <c r="M148" s="137">
        <v>12</v>
      </c>
      <c r="N148" s="137">
        <v>12</v>
      </c>
      <c r="O148" s="137">
        <v>0</v>
      </c>
      <c r="P148" s="137">
        <v>0</v>
      </c>
      <c r="Q148" s="137">
        <v>-8.6999999999999993</v>
      </c>
      <c r="R148" s="137">
        <v>-8.6999999999999993</v>
      </c>
      <c r="S148" s="137">
        <v>-10.4</v>
      </c>
      <c r="T148" s="137">
        <v>-8.1999999999999993</v>
      </c>
      <c r="U148" s="137">
        <v>0.8</v>
      </c>
      <c r="V148" s="137">
        <v>0.7</v>
      </c>
      <c r="W148" s="137">
        <v>5</v>
      </c>
      <c r="X148" s="137">
        <v>13.1</v>
      </c>
      <c r="Y148" s="137">
        <v>11.5</v>
      </c>
      <c r="Z148" s="137">
        <v>11.5</v>
      </c>
      <c r="AA148" s="137">
        <v>11.5</v>
      </c>
      <c r="AB148" s="137">
        <v>11.5</v>
      </c>
      <c r="AC148" s="137">
        <v>1.2</v>
      </c>
      <c r="AD148" s="137">
        <v>1.2</v>
      </c>
      <c r="AE148" s="137">
        <v>1.2</v>
      </c>
      <c r="AF148" s="137">
        <v>1.2</v>
      </c>
      <c r="AG148" s="134"/>
      <c r="AH148" s="46">
        <f t="shared" si="49"/>
        <v>13.1</v>
      </c>
      <c r="AI148" s="47">
        <f t="shared" si="50"/>
        <v>-10.4</v>
      </c>
    </row>
    <row r="149" spans="1:37">
      <c r="A149" s="135" t="s">
        <v>171</v>
      </c>
      <c r="B149" s="132">
        <v>135</v>
      </c>
      <c r="C149" s="132">
        <v>132</v>
      </c>
      <c r="D149" s="132">
        <v>132.19999999999999</v>
      </c>
      <c r="E149" s="132">
        <v>124.9</v>
      </c>
      <c r="F149" s="132">
        <v>124.9</v>
      </c>
      <c r="G149" s="132">
        <v>124.9</v>
      </c>
      <c r="H149" s="132">
        <v>124.9</v>
      </c>
      <c r="I149" s="132">
        <v>124.9</v>
      </c>
      <c r="J149" s="122">
        <v>211</v>
      </c>
      <c r="K149" s="122">
        <v>211</v>
      </c>
      <c r="L149" s="122">
        <v>211</v>
      </c>
      <c r="M149" s="122">
        <v>211</v>
      </c>
      <c r="N149" s="122">
        <v>211</v>
      </c>
      <c r="O149" s="122">
        <v>193</v>
      </c>
      <c r="P149" s="122">
        <v>193</v>
      </c>
      <c r="Q149" s="122">
        <v>196</v>
      </c>
      <c r="R149" s="122">
        <v>196</v>
      </c>
      <c r="S149" s="122">
        <v>210.6</v>
      </c>
      <c r="T149" s="122">
        <v>206.5</v>
      </c>
      <c r="U149" s="122">
        <v>210.6</v>
      </c>
      <c r="V149" s="122">
        <v>214</v>
      </c>
      <c r="W149" s="122">
        <v>223.1</v>
      </c>
      <c r="X149" s="122">
        <v>224.6</v>
      </c>
      <c r="Y149" s="122">
        <v>113</v>
      </c>
      <c r="Z149" s="122">
        <v>113</v>
      </c>
      <c r="AA149" s="122">
        <v>113</v>
      </c>
      <c r="AB149" s="122">
        <v>113</v>
      </c>
      <c r="AC149" s="122">
        <v>-111</v>
      </c>
      <c r="AD149" s="122">
        <v>-111</v>
      </c>
      <c r="AE149" s="122">
        <v>-111</v>
      </c>
      <c r="AF149" s="122">
        <v>-111</v>
      </c>
      <c r="AG149" s="134"/>
      <c r="AH149" s="46">
        <f t="shared" si="49"/>
        <v>224.6</v>
      </c>
      <c r="AI149" s="47">
        <f t="shared" si="50"/>
        <v>-111</v>
      </c>
    </row>
    <row r="150" spans="1:37">
      <c r="A150" s="135" t="s">
        <v>172</v>
      </c>
      <c r="B150" s="132">
        <v>30.5</v>
      </c>
      <c r="C150" s="132">
        <v>15.9</v>
      </c>
      <c r="D150" s="132">
        <v>16</v>
      </c>
      <c r="E150" s="132">
        <v>16</v>
      </c>
      <c r="F150" s="132">
        <v>16</v>
      </c>
      <c r="G150" s="132">
        <v>16</v>
      </c>
      <c r="H150" s="132">
        <v>16</v>
      </c>
      <c r="I150" s="132">
        <v>16</v>
      </c>
      <c r="J150" s="122">
        <v>30</v>
      </c>
      <c r="K150" s="122">
        <v>30</v>
      </c>
      <c r="L150" s="122">
        <v>30</v>
      </c>
      <c r="M150" s="122">
        <v>30</v>
      </c>
      <c r="N150" s="122">
        <v>30</v>
      </c>
      <c r="O150" s="122">
        <v>30.1</v>
      </c>
      <c r="P150" s="122">
        <v>30.1</v>
      </c>
      <c r="Q150" s="122">
        <v>30.1</v>
      </c>
      <c r="R150" s="122">
        <v>30.1</v>
      </c>
      <c r="S150" s="122">
        <v>29</v>
      </c>
      <c r="T150" s="122">
        <v>29.1</v>
      </c>
      <c r="U150" s="122">
        <v>29.5</v>
      </c>
      <c r="V150" s="122">
        <v>29.2</v>
      </c>
      <c r="W150" s="122">
        <v>28.6</v>
      </c>
      <c r="X150" s="122">
        <v>28.6</v>
      </c>
      <c r="Y150" s="122">
        <v>29</v>
      </c>
      <c r="Z150" s="122">
        <v>29</v>
      </c>
      <c r="AA150" s="122">
        <v>29</v>
      </c>
      <c r="AB150" s="122">
        <v>29</v>
      </c>
      <c r="AC150" s="122"/>
      <c r="AD150" s="122"/>
      <c r="AE150" s="122"/>
      <c r="AF150" s="122"/>
      <c r="AG150" s="134"/>
      <c r="AH150" s="46">
        <f t="shared" si="49"/>
        <v>30.5</v>
      </c>
      <c r="AI150" s="47">
        <f t="shared" si="50"/>
        <v>15.9</v>
      </c>
    </row>
    <row r="151" spans="1:37" ht="15.75" thickBot="1">
      <c r="A151" s="139" t="s">
        <v>173</v>
      </c>
      <c r="B151" s="132">
        <v>9.6</v>
      </c>
      <c r="C151" s="132">
        <v>13.7</v>
      </c>
      <c r="D151" s="132">
        <v>13.7</v>
      </c>
      <c r="E151" s="132">
        <v>13.5</v>
      </c>
      <c r="F151" s="132">
        <v>13.5</v>
      </c>
      <c r="G151" s="132">
        <v>13.5</v>
      </c>
      <c r="H151" s="132">
        <v>13.5</v>
      </c>
      <c r="I151" s="132">
        <v>13.5</v>
      </c>
      <c r="J151" s="122">
        <v>12.7</v>
      </c>
      <c r="K151" s="122">
        <v>12.7</v>
      </c>
      <c r="L151" s="122">
        <v>12.7</v>
      </c>
      <c r="M151" s="122">
        <v>12.7</v>
      </c>
      <c r="N151" s="122">
        <v>12.7</v>
      </c>
      <c r="O151" s="122">
        <v>19.600000000000001</v>
      </c>
      <c r="P151" s="122">
        <v>19.600000000000001</v>
      </c>
      <c r="Q151" s="122">
        <v>25.2</v>
      </c>
      <c r="R151" s="122">
        <v>25.2</v>
      </c>
      <c r="S151" s="122">
        <v>10.8</v>
      </c>
      <c r="T151" s="122">
        <v>11</v>
      </c>
      <c r="U151" s="122">
        <v>9.6</v>
      </c>
      <c r="V151" s="122">
        <v>8.6999999999999993</v>
      </c>
      <c r="W151" s="122">
        <v>5.7</v>
      </c>
      <c r="X151" s="122">
        <v>6</v>
      </c>
      <c r="Y151" s="122">
        <v>7.5</v>
      </c>
      <c r="Z151" s="122">
        <v>7.5</v>
      </c>
      <c r="AA151" s="122">
        <v>7.5</v>
      </c>
      <c r="AB151" s="122">
        <v>7.5</v>
      </c>
      <c r="AC151" s="122"/>
      <c r="AD151" s="122"/>
      <c r="AE151" s="122"/>
      <c r="AF151" s="122"/>
      <c r="AG151" s="134"/>
      <c r="AH151" s="46">
        <f t="shared" si="49"/>
        <v>25.2</v>
      </c>
      <c r="AI151" s="47">
        <f t="shared" si="50"/>
        <v>5.7</v>
      </c>
    </row>
    <row r="152" spans="1:37" ht="15.75" thickBot="1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9"/>
        <v>0</v>
      </c>
      <c r="AI152" s="47">
        <f t="shared" si="50"/>
        <v>0</v>
      </c>
    </row>
    <row r="153" spans="1:37" ht="24.75" customHeight="1">
      <c r="A153" s="210" t="str">
        <f ca="1">"UTK (1986.6, 1982.6, "&amp;$AK$153&amp;" m3/s"&amp;IF(INDEX(153:153,MATCH(HOUR(NOW()),INDEX(HOUR(9:9),1,0),0))&lt;1900,", Missing Level Data)",IF(((INDEX(72:72,MATCH(HOUR(NOW()),INDEX(HOUR(9:9),1,0),0))/6.96)-$AK$153)&lt;=0,", Fill Time: "&amp;ROUND(((3600*4^2+293170*4)-(3600*(INDEX(153:153,MATCH(HOUR(NOW()),INDEX(HOUR(9:9),1,0),0))-1982.6)^2+293170*(INDEX(153:153,MATCH(HOUR(NOW()),INDEX(HOUR(9:9),1,0),0))-1982.6)))/(($AK$153-(INDEX(72:72,MATCH(HOUR(NOW()),INDEX(HOUR(9:9),1,0),0))/6.96))*3600),2),", Drain Time: "&amp;ROUND(((3600*(INDEX(153:153,MATCH(HOUR(NOW()),INDEX(HOUR(9:9),1,0),0))-1982.6)^2+293170*(INDEX(153:153,MATCH(HOUR(NOW()),INDEX(HOUR(9:9),1,0),0))-1982.6)))/(((INDEX(72:72,MATCH(HOUR(NOW()),INDEX(HOUR(9:9),1,0),0))/6.96)-$AK$153)*3600),2))&amp;" Hrs)")</f>
        <v>UTK (1986.6, 1982.6, 25 m3/s, Missing Level Data)</v>
      </c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>
        <v>1984.58</v>
      </c>
      <c r="T153" s="146">
        <v>1985.2</v>
      </c>
      <c r="U153" s="146">
        <v>1985.71</v>
      </c>
      <c r="V153" s="146">
        <v>1985.71</v>
      </c>
      <c r="W153" s="146">
        <v>1985.71</v>
      </c>
      <c r="X153" s="146">
        <v>1985.71</v>
      </c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49"/>
        <v>1985.71</v>
      </c>
      <c r="AI153" s="47">
        <f t="shared" si="50"/>
        <v>1984.58</v>
      </c>
      <c r="AK153" s="204">
        <v>25</v>
      </c>
    </row>
    <row r="154" spans="1:37">
      <c r="A154" s="135" t="s">
        <v>176</v>
      </c>
      <c r="B154" s="149"/>
      <c r="C154" s="149"/>
      <c r="D154" s="149"/>
      <c r="E154" s="149"/>
      <c r="F154" s="149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>
        <v>521.86</v>
      </c>
      <c r="U154" s="150">
        <v>521.86</v>
      </c>
      <c r="V154" s="150">
        <v>521.86</v>
      </c>
      <c r="W154" s="150">
        <v>521.86</v>
      </c>
      <c r="X154" s="150">
        <v>521.86</v>
      </c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49"/>
        <v>521.86</v>
      </c>
      <c r="AI154" s="47">
        <f t="shared" si="50"/>
        <v>521.86</v>
      </c>
      <c r="AK154" s="49"/>
    </row>
    <row r="155" spans="1:37">
      <c r="A155" s="135" t="s">
        <v>177</v>
      </c>
      <c r="B155" s="149"/>
      <c r="C155" s="149"/>
      <c r="D155" s="149"/>
      <c r="E155" s="149"/>
      <c r="F155" s="149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49"/>
        <v>0</v>
      </c>
      <c r="AI155" s="47">
        <f t="shared" si="50"/>
        <v>0</v>
      </c>
      <c r="AK155" s="49"/>
    </row>
    <row r="156" spans="1:37">
      <c r="A156" s="135" t="s">
        <v>178</v>
      </c>
      <c r="B156" s="149"/>
      <c r="C156" s="149"/>
      <c r="D156" s="149"/>
      <c r="E156" s="149"/>
      <c r="F156" s="149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>
        <v>336.13</v>
      </c>
      <c r="V156" s="150">
        <v>336.13</v>
      </c>
      <c r="W156" s="150">
        <v>336.13</v>
      </c>
      <c r="X156" s="150">
        <v>336.13</v>
      </c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49"/>
        <v>336.13</v>
      </c>
      <c r="AI156" s="47">
        <f t="shared" si="50"/>
        <v>336.13</v>
      </c>
      <c r="AK156" s="49"/>
    </row>
    <row r="157" spans="1:37">
      <c r="A157" s="135" t="s">
        <v>179</v>
      </c>
      <c r="B157" s="149"/>
      <c r="C157" s="149"/>
      <c r="D157" s="149"/>
      <c r="E157" s="149"/>
      <c r="F157" s="149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>
        <v>885.8</v>
      </c>
      <c r="V157" s="150">
        <v>885.8</v>
      </c>
      <c r="W157" s="150">
        <v>885.8</v>
      </c>
      <c r="X157" s="150">
        <v>885.8</v>
      </c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9"/>
        <v>885.8</v>
      </c>
      <c r="AI157" s="47">
        <f t="shared" si="50"/>
        <v>885.8</v>
      </c>
      <c r="AK157" s="49"/>
    </row>
    <row r="158" spans="1:37">
      <c r="A158" s="152" t="s">
        <v>180</v>
      </c>
      <c r="B158" s="153"/>
      <c r="C158" s="153"/>
      <c r="D158" s="153"/>
      <c r="E158" s="153"/>
      <c r="F158" s="153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9"/>
        <v>0</v>
      </c>
      <c r="AI158" s="47">
        <f t="shared" si="50"/>
        <v>0</v>
      </c>
      <c r="AK158" s="49"/>
    </row>
    <row r="159" spans="1:37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7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v>0.3</v>
      </c>
      <c r="G161" s="161">
        <f t="shared" ref="G161:X166" si="51">F161</f>
        <v>0.3</v>
      </c>
      <c r="H161" s="161">
        <f t="shared" si="51"/>
        <v>0.3</v>
      </c>
      <c r="I161" s="161">
        <f t="shared" si="51"/>
        <v>0.3</v>
      </c>
      <c r="J161" s="161">
        <f t="shared" si="51"/>
        <v>0.3</v>
      </c>
      <c r="K161" s="161">
        <f t="shared" si="51"/>
        <v>0.3</v>
      </c>
      <c r="L161" s="161">
        <f t="shared" si="51"/>
        <v>0.3</v>
      </c>
      <c r="M161" s="161">
        <f t="shared" si="51"/>
        <v>0.3</v>
      </c>
      <c r="N161" s="161">
        <f t="shared" si="51"/>
        <v>0.3</v>
      </c>
      <c r="O161" s="161">
        <f t="shared" si="51"/>
        <v>0.3</v>
      </c>
      <c r="P161" s="161">
        <f t="shared" si="51"/>
        <v>0.3</v>
      </c>
      <c r="Q161" s="161">
        <f t="shared" si="51"/>
        <v>0.3</v>
      </c>
      <c r="R161" s="161">
        <f t="shared" si="51"/>
        <v>0.3</v>
      </c>
      <c r="S161" s="161">
        <f t="shared" si="51"/>
        <v>0.3</v>
      </c>
      <c r="T161" s="161">
        <f t="shared" si="51"/>
        <v>0.3</v>
      </c>
      <c r="U161" s="161">
        <f t="shared" si="51"/>
        <v>0.3</v>
      </c>
      <c r="V161" s="161">
        <f t="shared" si="51"/>
        <v>0.3</v>
      </c>
      <c r="W161" s="161">
        <f t="shared" si="51"/>
        <v>0.3</v>
      </c>
      <c r="X161" s="161">
        <f t="shared" si="51"/>
        <v>0.3</v>
      </c>
      <c r="Y161" s="161">
        <f t="shared" ref="Y161:AF166" si="52">X161</f>
        <v>0.3</v>
      </c>
      <c r="Z161" s="161">
        <f t="shared" si="52"/>
        <v>0.3</v>
      </c>
      <c r="AA161" s="161">
        <f t="shared" si="52"/>
        <v>0.3</v>
      </c>
      <c r="AB161" s="161">
        <f t="shared" si="52"/>
        <v>0.3</v>
      </c>
      <c r="AC161" s="161">
        <f t="shared" si="52"/>
        <v>0.3</v>
      </c>
      <c r="AD161" s="161">
        <f t="shared" si="52"/>
        <v>0.3</v>
      </c>
      <c r="AE161" s="161">
        <f t="shared" si="52"/>
        <v>0.3</v>
      </c>
      <c r="AF161" s="161">
        <f t="shared" si="52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v>0.4</v>
      </c>
      <c r="G162" s="163">
        <f t="shared" si="51"/>
        <v>0.4</v>
      </c>
      <c r="H162" s="163">
        <f t="shared" si="51"/>
        <v>0.4</v>
      </c>
      <c r="I162" s="163">
        <f t="shared" si="51"/>
        <v>0.4</v>
      </c>
      <c r="J162" s="163">
        <f t="shared" si="51"/>
        <v>0.4</v>
      </c>
      <c r="K162" s="163">
        <f t="shared" si="51"/>
        <v>0.4</v>
      </c>
      <c r="L162" s="163">
        <f t="shared" si="51"/>
        <v>0.4</v>
      </c>
      <c r="M162" s="163">
        <f t="shared" si="51"/>
        <v>0.4</v>
      </c>
      <c r="N162" s="163">
        <f t="shared" si="51"/>
        <v>0.4</v>
      </c>
      <c r="O162" s="163">
        <f t="shared" si="51"/>
        <v>0.4</v>
      </c>
      <c r="P162" s="163">
        <f t="shared" si="51"/>
        <v>0.4</v>
      </c>
      <c r="Q162" s="163">
        <f t="shared" si="51"/>
        <v>0.4</v>
      </c>
      <c r="R162" s="163">
        <f t="shared" si="51"/>
        <v>0.4</v>
      </c>
      <c r="S162" s="163">
        <f t="shared" si="51"/>
        <v>0.4</v>
      </c>
      <c r="T162" s="163">
        <f t="shared" si="51"/>
        <v>0.4</v>
      </c>
      <c r="U162" s="163">
        <f t="shared" si="51"/>
        <v>0.4</v>
      </c>
      <c r="V162" s="163">
        <f t="shared" si="51"/>
        <v>0.4</v>
      </c>
      <c r="W162" s="163">
        <f t="shared" si="51"/>
        <v>0.4</v>
      </c>
      <c r="X162" s="163">
        <f t="shared" si="51"/>
        <v>0.4</v>
      </c>
      <c r="Y162" s="163">
        <f t="shared" si="52"/>
        <v>0.4</v>
      </c>
      <c r="Z162" s="163">
        <f t="shared" si="52"/>
        <v>0.4</v>
      </c>
      <c r="AA162" s="163">
        <f t="shared" si="52"/>
        <v>0.4</v>
      </c>
      <c r="AB162" s="163">
        <f t="shared" si="52"/>
        <v>0.4</v>
      </c>
      <c r="AC162" s="163">
        <f t="shared" si="52"/>
        <v>0.4</v>
      </c>
      <c r="AD162" s="163">
        <f t="shared" si="52"/>
        <v>0.4</v>
      </c>
      <c r="AE162" s="163">
        <f t="shared" si="52"/>
        <v>0.4</v>
      </c>
      <c r="AF162" s="163">
        <f t="shared" si="52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v>1.5</v>
      </c>
      <c r="G163" s="163">
        <f t="shared" si="51"/>
        <v>1.5</v>
      </c>
      <c r="H163" s="163">
        <f t="shared" si="51"/>
        <v>1.5</v>
      </c>
      <c r="I163" s="163">
        <f t="shared" si="51"/>
        <v>1.5</v>
      </c>
      <c r="J163" s="163">
        <f t="shared" si="51"/>
        <v>1.5</v>
      </c>
      <c r="K163" s="163">
        <f t="shared" si="51"/>
        <v>1.5</v>
      </c>
      <c r="L163" s="163">
        <f t="shared" si="51"/>
        <v>1.5</v>
      </c>
      <c r="M163" s="163">
        <f t="shared" si="51"/>
        <v>1.5</v>
      </c>
      <c r="N163" s="163">
        <f t="shared" si="51"/>
        <v>1.5</v>
      </c>
      <c r="O163" s="163">
        <f t="shared" si="51"/>
        <v>1.5</v>
      </c>
      <c r="P163" s="163">
        <f t="shared" si="51"/>
        <v>1.5</v>
      </c>
      <c r="Q163" s="163">
        <f t="shared" si="51"/>
        <v>1.5</v>
      </c>
      <c r="R163" s="163">
        <f t="shared" si="51"/>
        <v>1.5</v>
      </c>
      <c r="S163" s="163">
        <f t="shared" si="51"/>
        <v>1.5</v>
      </c>
      <c r="T163" s="163">
        <f t="shared" si="51"/>
        <v>1.5</v>
      </c>
      <c r="U163" s="163">
        <f t="shared" si="51"/>
        <v>1.5</v>
      </c>
      <c r="V163" s="163">
        <f t="shared" si="51"/>
        <v>1.5</v>
      </c>
      <c r="W163" s="163">
        <f t="shared" si="51"/>
        <v>1.5</v>
      </c>
      <c r="X163" s="163">
        <f t="shared" si="51"/>
        <v>1.5</v>
      </c>
      <c r="Y163" s="163">
        <f t="shared" si="52"/>
        <v>1.5</v>
      </c>
      <c r="Z163" s="163">
        <f t="shared" si="52"/>
        <v>1.5</v>
      </c>
      <c r="AA163" s="163">
        <f t="shared" si="52"/>
        <v>1.5</v>
      </c>
      <c r="AB163" s="163">
        <f t="shared" si="52"/>
        <v>1.5</v>
      </c>
      <c r="AC163" s="163">
        <f t="shared" si="52"/>
        <v>1.5</v>
      </c>
      <c r="AD163" s="163">
        <f t="shared" si="52"/>
        <v>1.5</v>
      </c>
      <c r="AE163" s="163">
        <f t="shared" si="52"/>
        <v>1.5</v>
      </c>
      <c r="AF163" s="163">
        <f t="shared" si="52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v>0.3</v>
      </c>
      <c r="G164" s="163">
        <f t="shared" si="51"/>
        <v>0.3</v>
      </c>
      <c r="H164" s="163">
        <f t="shared" si="51"/>
        <v>0.3</v>
      </c>
      <c r="I164" s="163">
        <f t="shared" si="51"/>
        <v>0.3</v>
      </c>
      <c r="J164" s="163">
        <f t="shared" si="51"/>
        <v>0.3</v>
      </c>
      <c r="K164" s="163">
        <f t="shared" si="51"/>
        <v>0.3</v>
      </c>
      <c r="L164" s="163">
        <f t="shared" si="51"/>
        <v>0.3</v>
      </c>
      <c r="M164" s="163">
        <f t="shared" si="51"/>
        <v>0.3</v>
      </c>
      <c r="N164" s="163">
        <f t="shared" si="51"/>
        <v>0.3</v>
      </c>
      <c r="O164" s="163">
        <f t="shared" si="51"/>
        <v>0.3</v>
      </c>
      <c r="P164" s="163">
        <f t="shared" si="51"/>
        <v>0.3</v>
      </c>
      <c r="Q164" s="163">
        <f t="shared" si="51"/>
        <v>0.3</v>
      </c>
      <c r="R164" s="163">
        <f t="shared" si="51"/>
        <v>0.3</v>
      </c>
      <c r="S164" s="163">
        <f t="shared" si="51"/>
        <v>0.3</v>
      </c>
      <c r="T164" s="163">
        <f t="shared" si="51"/>
        <v>0.3</v>
      </c>
      <c r="U164" s="163">
        <f t="shared" si="51"/>
        <v>0.3</v>
      </c>
      <c r="V164" s="163">
        <f t="shared" si="51"/>
        <v>0.3</v>
      </c>
      <c r="W164" s="163">
        <f t="shared" si="51"/>
        <v>0.3</v>
      </c>
      <c r="X164" s="163">
        <f t="shared" si="51"/>
        <v>0.3</v>
      </c>
      <c r="Y164" s="163">
        <f t="shared" si="52"/>
        <v>0.3</v>
      </c>
      <c r="Z164" s="163">
        <f t="shared" si="52"/>
        <v>0.3</v>
      </c>
      <c r="AA164" s="163">
        <f t="shared" si="52"/>
        <v>0.3</v>
      </c>
      <c r="AB164" s="163">
        <f t="shared" si="52"/>
        <v>0.3</v>
      </c>
      <c r="AC164" s="163">
        <f t="shared" si="52"/>
        <v>0.3</v>
      </c>
      <c r="AD164" s="163">
        <f t="shared" si="52"/>
        <v>0.3</v>
      </c>
      <c r="AE164" s="163">
        <f t="shared" si="52"/>
        <v>0.3</v>
      </c>
      <c r="AF164" s="163">
        <f t="shared" si="52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v>0.4</v>
      </c>
      <c r="G165" s="163">
        <f t="shared" si="51"/>
        <v>0.4</v>
      </c>
      <c r="H165" s="163">
        <f t="shared" si="51"/>
        <v>0.4</v>
      </c>
      <c r="I165" s="163">
        <f t="shared" si="51"/>
        <v>0.4</v>
      </c>
      <c r="J165" s="163">
        <f t="shared" si="51"/>
        <v>0.4</v>
      </c>
      <c r="K165" s="163">
        <f t="shared" si="51"/>
        <v>0.4</v>
      </c>
      <c r="L165" s="163">
        <f t="shared" si="51"/>
        <v>0.4</v>
      </c>
      <c r="M165" s="163">
        <f t="shared" si="51"/>
        <v>0.4</v>
      </c>
      <c r="N165" s="163">
        <f t="shared" si="51"/>
        <v>0.4</v>
      </c>
      <c r="O165" s="163">
        <f t="shared" si="51"/>
        <v>0.4</v>
      </c>
      <c r="P165" s="163">
        <f t="shared" si="51"/>
        <v>0.4</v>
      </c>
      <c r="Q165" s="163">
        <f t="shared" si="51"/>
        <v>0.4</v>
      </c>
      <c r="R165" s="163">
        <f t="shared" si="51"/>
        <v>0.4</v>
      </c>
      <c r="S165" s="163">
        <f t="shared" si="51"/>
        <v>0.4</v>
      </c>
      <c r="T165" s="163">
        <f t="shared" si="51"/>
        <v>0.4</v>
      </c>
      <c r="U165" s="163">
        <f t="shared" si="51"/>
        <v>0.4</v>
      </c>
      <c r="V165" s="163">
        <f t="shared" si="51"/>
        <v>0.4</v>
      </c>
      <c r="W165" s="163">
        <f t="shared" si="51"/>
        <v>0.4</v>
      </c>
      <c r="X165" s="163">
        <f t="shared" si="51"/>
        <v>0.4</v>
      </c>
      <c r="Y165" s="163">
        <f t="shared" si="52"/>
        <v>0.4</v>
      </c>
      <c r="Z165" s="163">
        <f t="shared" si="52"/>
        <v>0.4</v>
      </c>
      <c r="AA165" s="163">
        <f t="shared" si="52"/>
        <v>0.4</v>
      </c>
      <c r="AB165" s="163">
        <f t="shared" si="52"/>
        <v>0.4</v>
      </c>
      <c r="AC165" s="163">
        <f t="shared" si="52"/>
        <v>0.4</v>
      </c>
      <c r="AD165" s="163">
        <f t="shared" si="52"/>
        <v>0.4</v>
      </c>
      <c r="AE165" s="163">
        <f t="shared" si="52"/>
        <v>0.4</v>
      </c>
      <c r="AF165" s="163">
        <f t="shared" si="52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v>0.64</v>
      </c>
      <c r="G166" s="166">
        <f t="shared" si="51"/>
        <v>0.64</v>
      </c>
      <c r="H166" s="166">
        <f t="shared" si="51"/>
        <v>0.64</v>
      </c>
      <c r="I166" s="166">
        <f t="shared" si="51"/>
        <v>0.64</v>
      </c>
      <c r="J166" s="166">
        <f t="shared" si="51"/>
        <v>0.64</v>
      </c>
      <c r="K166" s="166">
        <f t="shared" si="51"/>
        <v>0.64</v>
      </c>
      <c r="L166" s="166">
        <f t="shared" si="51"/>
        <v>0.64</v>
      </c>
      <c r="M166" s="166">
        <f t="shared" si="51"/>
        <v>0.64</v>
      </c>
      <c r="N166" s="166">
        <f t="shared" si="51"/>
        <v>0.64</v>
      </c>
      <c r="O166" s="166">
        <f t="shared" si="51"/>
        <v>0.64</v>
      </c>
      <c r="P166" s="166">
        <f t="shared" si="51"/>
        <v>0.64</v>
      </c>
      <c r="Q166" s="166">
        <f t="shared" si="51"/>
        <v>0.64</v>
      </c>
      <c r="R166" s="166">
        <f t="shared" si="51"/>
        <v>0.64</v>
      </c>
      <c r="S166" s="166">
        <f t="shared" si="51"/>
        <v>0.64</v>
      </c>
      <c r="T166" s="166">
        <f t="shared" si="51"/>
        <v>0.64</v>
      </c>
      <c r="U166" s="166">
        <f t="shared" si="51"/>
        <v>0.64</v>
      </c>
      <c r="V166" s="166">
        <f t="shared" si="51"/>
        <v>0.64</v>
      </c>
      <c r="W166" s="166">
        <f t="shared" si="51"/>
        <v>0.64</v>
      </c>
      <c r="X166" s="166">
        <f t="shared" si="51"/>
        <v>0.64</v>
      </c>
      <c r="Y166" s="166">
        <f t="shared" si="52"/>
        <v>0.64</v>
      </c>
      <c r="Z166" s="166">
        <f t="shared" si="52"/>
        <v>0.64</v>
      </c>
      <c r="AA166" s="166">
        <f t="shared" si="52"/>
        <v>0.64</v>
      </c>
      <c r="AB166" s="166">
        <f t="shared" si="52"/>
        <v>0.64</v>
      </c>
      <c r="AC166" s="166">
        <f t="shared" si="52"/>
        <v>0.64</v>
      </c>
      <c r="AD166" s="166">
        <f t="shared" si="52"/>
        <v>0.64</v>
      </c>
      <c r="AE166" s="166">
        <f t="shared" si="52"/>
        <v>0.64</v>
      </c>
      <c r="AF166" s="166">
        <f t="shared" si="52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v>3.54</v>
      </c>
      <c r="G167" s="169">
        <f t="shared" ref="G167:AG167" si="53">SUM(G161:G166)</f>
        <v>3.54</v>
      </c>
      <c r="H167" s="169">
        <f t="shared" si="53"/>
        <v>3.54</v>
      </c>
      <c r="I167" s="169">
        <f t="shared" si="53"/>
        <v>3.54</v>
      </c>
      <c r="J167" s="169">
        <f t="shared" si="53"/>
        <v>3.54</v>
      </c>
      <c r="K167" s="169">
        <f t="shared" si="53"/>
        <v>3.54</v>
      </c>
      <c r="L167" s="169">
        <f t="shared" si="53"/>
        <v>3.54</v>
      </c>
      <c r="M167" s="169">
        <f t="shared" si="53"/>
        <v>3.54</v>
      </c>
      <c r="N167" s="169">
        <f t="shared" si="53"/>
        <v>3.54</v>
      </c>
      <c r="O167" s="169">
        <f t="shared" si="53"/>
        <v>3.54</v>
      </c>
      <c r="P167" s="169">
        <f t="shared" si="53"/>
        <v>3.54</v>
      </c>
      <c r="Q167" s="169">
        <f t="shared" si="53"/>
        <v>3.54</v>
      </c>
      <c r="R167" s="169">
        <f t="shared" si="53"/>
        <v>3.54</v>
      </c>
      <c r="S167" s="169">
        <f t="shared" ref="S167:X167" si="54">SUM(S161:S166)</f>
        <v>3.54</v>
      </c>
      <c r="T167" s="169">
        <f t="shared" si="54"/>
        <v>3.54</v>
      </c>
      <c r="U167" s="169">
        <f t="shared" si="54"/>
        <v>3.54</v>
      </c>
      <c r="V167" s="169">
        <f t="shared" si="54"/>
        <v>3.54</v>
      </c>
      <c r="W167" s="169">
        <f t="shared" si="54"/>
        <v>3.54</v>
      </c>
      <c r="X167" s="169">
        <f t="shared" si="54"/>
        <v>3.54</v>
      </c>
      <c r="Y167" s="169">
        <f t="shared" si="53"/>
        <v>3.54</v>
      </c>
      <c r="Z167" s="169">
        <f t="shared" si="53"/>
        <v>3.54</v>
      </c>
      <c r="AA167" s="169">
        <f t="shared" si="53"/>
        <v>3.54</v>
      </c>
      <c r="AB167" s="169">
        <f t="shared" si="53"/>
        <v>3.54</v>
      </c>
      <c r="AC167" s="169">
        <f t="shared" si="53"/>
        <v>3.54</v>
      </c>
      <c r="AD167" s="169">
        <f t="shared" si="53"/>
        <v>3.54</v>
      </c>
      <c r="AE167" s="169">
        <f t="shared" si="53"/>
        <v>3.54</v>
      </c>
      <c r="AF167" s="169">
        <f t="shared" si="53"/>
        <v>3.54</v>
      </c>
      <c r="AG167" s="170">
        <f t="shared" si="53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v>0</v>
      </c>
      <c r="G169" s="161">
        <f t="shared" ref="G169:W184" si="55">F169</f>
        <v>0</v>
      </c>
      <c r="H169" s="161">
        <f t="shared" si="55"/>
        <v>0</v>
      </c>
      <c r="I169" s="161">
        <f t="shared" si="55"/>
        <v>0</v>
      </c>
      <c r="J169" s="161">
        <f t="shared" si="55"/>
        <v>0</v>
      </c>
      <c r="K169" s="161">
        <f t="shared" si="55"/>
        <v>0</v>
      </c>
      <c r="L169" s="161">
        <f t="shared" si="55"/>
        <v>0</v>
      </c>
      <c r="M169" s="161">
        <f t="shared" si="55"/>
        <v>0</v>
      </c>
      <c r="N169" s="161">
        <f t="shared" si="55"/>
        <v>0</v>
      </c>
      <c r="O169" s="161">
        <f t="shared" si="55"/>
        <v>0</v>
      </c>
      <c r="P169" s="161">
        <f t="shared" si="55"/>
        <v>0</v>
      </c>
      <c r="Q169" s="161">
        <f t="shared" si="55"/>
        <v>0</v>
      </c>
      <c r="R169" s="161">
        <f t="shared" si="55"/>
        <v>0</v>
      </c>
      <c r="S169" s="161">
        <f t="shared" si="55"/>
        <v>0</v>
      </c>
      <c r="T169" s="161">
        <f t="shared" si="55"/>
        <v>0</v>
      </c>
      <c r="U169" s="161">
        <f t="shared" si="55"/>
        <v>0</v>
      </c>
      <c r="V169" s="161">
        <f t="shared" si="55"/>
        <v>0</v>
      </c>
      <c r="W169" s="161">
        <f t="shared" si="55"/>
        <v>0</v>
      </c>
      <c r="X169" s="161">
        <f>W169</f>
        <v>0</v>
      </c>
      <c r="Y169" s="161">
        <f t="shared" ref="Y169:AF184" si="56">X169</f>
        <v>0</v>
      </c>
      <c r="Z169" s="161">
        <f t="shared" si="56"/>
        <v>0</v>
      </c>
      <c r="AA169" s="161">
        <f t="shared" si="56"/>
        <v>0</v>
      </c>
      <c r="AB169" s="161">
        <f t="shared" si="56"/>
        <v>0</v>
      </c>
      <c r="AC169" s="161">
        <f t="shared" si="56"/>
        <v>0</v>
      </c>
      <c r="AD169" s="161">
        <f t="shared" si="56"/>
        <v>0</v>
      </c>
      <c r="AE169" s="161">
        <f t="shared" si="56"/>
        <v>0</v>
      </c>
      <c r="AF169" s="174">
        <f t="shared" si="56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v>0</v>
      </c>
      <c r="G170" s="163">
        <f t="shared" si="55"/>
        <v>0</v>
      </c>
      <c r="H170" s="163">
        <f t="shared" si="55"/>
        <v>0</v>
      </c>
      <c r="I170" s="163">
        <f t="shared" si="55"/>
        <v>0</v>
      </c>
      <c r="J170" s="163">
        <f t="shared" si="55"/>
        <v>0</v>
      </c>
      <c r="K170" s="163">
        <f t="shared" si="55"/>
        <v>0</v>
      </c>
      <c r="L170" s="163">
        <f t="shared" si="55"/>
        <v>0</v>
      </c>
      <c r="M170" s="163">
        <f t="shared" si="55"/>
        <v>0</v>
      </c>
      <c r="N170" s="163">
        <f t="shared" si="55"/>
        <v>0</v>
      </c>
      <c r="O170" s="163">
        <f t="shared" si="55"/>
        <v>0</v>
      </c>
      <c r="P170" s="163">
        <f t="shared" si="55"/>
        <v>0</v>
      </c>
      <c r="Q170" s="163">
        <f t="shared" si="55"/>
        <v>0</v>
      </c>
      <c r="R170" s="163">
        <f t="shared" si="55"/>
        <v>0</v>
      </c>
      <c r="S170" s="163">
        <f t="shared" si="55"/>
        <v>0</v>
      </c>
      <c r="T170" s="163">
        <f t="shared" si="55"/>
        <v>0</v>
      </c>
      <c r="U170" s="163">
        <f t="shared" si="55"/>
        <v>0</v>
      </c>
      <c r="V170" s="163">
        <f t="shared" si="55"/>
        <v>0</v>
      </c>
      <c r="W170" s="163">
        <f t="shared" si="55"/>
        <v>0</v>
      </c>
      <c r="X170" s="163">
        <f>W170</f>
        <v>0</v>
      </c>
      <c r="Y170" s="163">
        <f t="shared" si="56"/>
        <v>0</v>
      </c>
      <c r="Z170" s="163">
        <f t="shared" si="56"/>
        <v>0</v>
      </c>
      <c r="AA170" s="163">
        <f t="shared" si="56"/>
        <v>0</v>
      </c>
      <c r="AB170" s="163">
        <f t="shared" si="56"/>
        <v>0</v>
      </c>
      <c r="AC170" s="163">
        <f t="shared" si="56"/>
        <v>0</v>
      </c>
      <c r="AD170" s="163">
        <f t="shared" si="56"/>
        <v>0</v>
      </c>
      <c r="AE170" s="163">
        <f t="shared" si="56"/>
        <v>0</v>
      </c>
      <c r="AF170" s="176">
        <f t="shared" si="56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v>0</v>
      </c>
      <c r="G171" s="163">
        <f t="shared" si="55"/>
        <v>0</v>
      </c>
      <c r="H171" s="163">
        <f t="shared" si="55"/>
        <v>0</v>
      </c>
      <c r="I171" s="163">
        <f t="shared" si="55"/>
        <v>0</v>
      </c>
      <c r="J171" s="163">
        <f t="shared" si="55"/>
        <v>0</v>
      </c>
      <c r="K171" s="163">
        <f t="shared" si="55"/>
        <v>0</v>
      </c>
      <c r="L171" s="163">
        <f t="shared" si="55"/>
        <v>0</v>
      </c>
      <c r="M171" s="163">
        <f t="shared" si="55"/>
        <v>0</v>
      </c>
      <c r="N171" s="163">
        <f t="shared" si="55"/>
        <v>0</v>
      </c>
      <c r="O171" s="163">
        <f t="shared" si="55"/>
        <v>0</v>
      </c>
      <c r="P171" s="163">
        <f t="shared" si="55"/>
        <v>0</v>
      </c>
      <c r="Q171" s="163">
        <f t="shared" si="55"/>
        <v>0</v>
      </c>
      <c r="R171" s="163">
        <f t="shared" si="55"/>
        <v>0</v>
      </c>
      <c r="S171" s="163">
        <f t="shared" si="55"/>
        <v>0</v>
      </c>
      <c r="T171" s="163">
        <f t="shared" si="55"/>
        <v>0</v>
      </c>
      <c r="U171" s="163">
        <f t="shared" si="55"/>
        <v>0</v>
      </c>
      <c r="V171" s="163">
        <f t="shared" si="55"/>
        <v>0</v>
      </c>
      <c r="W171" s="163">
        <f t="shared" si="55"/>
        <v>0</v>
      </c>
      <c r="X171" s="163">
        <f>W171</f>
        <v>0</v>
      </c>
      <c r="Y171" s="163">
        <f t="shared" si="56"/>
        <v>0</v>
      </c>
      <c r="Z171" s="163">
        <f t="shared" si="56"/>
        <v>0</v>
      </c>
      <c r="AA171" s="163">
        <f t="shared" si="56"/>
        <v>0</v>
      </c>
      <c r="AB171" s="163">
        <f t="shared" si="56"/>
        <v>0</v>
      </c>
      <c r="AC171" s="163">
        <f t="shared" si="56"/>
        <v>0</v>
      </c>
      <c r="AD171" s="163">
        <f t="shared" si="56"/>
        <v>0</v>
      </c>
      <c r="AE171" s="163">
        <f t="shared" si="56"/>
        <v>0</v>
      </c>
      <c r="AF171" s="176">
        <f t="shared" si="56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v>0</v>
      </c>
      <c r="G172" s="163">
        <f t="shared" si="55"/>
        <v>0</v>
      </c>
      <c r="H172" s="163">
        <f t="shared" si="55"/>
        <v>0</v>
      </c>
      <c r="I172" s="163">
        <f t="shared" si="55"/>
        <v>0</v>
      </c>
      <c r="J172" s="163">
        <f t="shared" si="55"/>
        <v>0</v>
      </c>
      <c r="K172" s="163">
        <f t="shared" si="55"/>
        <v>0</v>
      </c>
      <c r="L172" s="163">
        <f t="shared" si="55"/>
        <v>0</v>
      </c>
      <c r="M172" s="163">
        <f t="shared" si="55"/>
        <v>0</v>
      </c>
      <c r="N172" s="163">
        <f t="shared" si="55"/>
        <v>0</v>
      </c>
      <c r="O172" s="163">
        <f t="shared" si="55"/>
        <v>0</v>
      </c>
      <c r="P172" s="163">
        <f t="shared" si="55"/>
        <v>0</v>
      </c>
      <c r="Q172" s="163">
        <f t="shared" si="55"/>
        <v>0</v>
      </c>
      <c r="R172" s="163">
        <f t="shared" si="55"/>
        <v>0</v>
      </c>
      <c r="S172" s="163">
        <f t="shared" si="55"/>
        <v>0</v>
      </c>
      <c r="T172" s="163">
        <f t="shared" si="55"/>
        <v>0</v>
      </c>
      <c r="U172" s="163">
        <f t="shared" si="55"/>
        <v>0</v>
      </c>
      <c r="V172" s="163">
        <f t="shared" si="55"/>
        <v>0</v>
      </c>
      <c r="W172" s="163">
        <f t="shared" si="55"/>
        <v>0</v>
      </c>
      <c r="X172" s="163">
        <f>W172</f>
        <v>0</v>
      </c>
      <c r="Y172" s="163">
        <f t="shared" si="56"/>
        <v>0</v>
      </c>
      <c r="Z172" s="163">
        <f t="shared" si="56"/>
        <v>0</v>
      </c>
      <c r="AA172" s="163">
        <f t="shared" si="56"/>
        <v>0</v>
      </c>
      <c r="AB172" s="163">
        <f t="shared" si="56"/>
        <v>0</v>
      </c>
      <c r="AC172" s="163">
        <f t="shared" si="56"/>
        <v>0</v>
      </c>
      <c r="AD172" s="163">
        <f t="shared" si="56"/>
        <v>0</v>
      </c>
      <c r="AE172" s="163">
        <f t="shared" si="56"/>
        <v>0</v>
      </c>
      <c r="AF172" s="176">
        <f t="shared" si="56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v>0</v>
      </c>
      <c r="G173" s="163">
        <f t="shared" si="55"/>
        <v>0</v>
      </c>
      <c r="H173" s="163">
        <f t="shared" si="55"/>
        <v>0</v>
      </c>
      <c r="I173" s="163">
        <f t="shared" si="55"/>
        <v>0</v>
      </c>
      <c r="J173" s="163">
        <f t="shared" si="55"/>
        <v>0</v>
      </c>
      <c r="K173" s="163">
        <f t="shared" si="55"/>
        <v>0</v>
      </c>
      <c r="L173" s="163">
        <f t="shared" si="55"/>
        <v>0</v>
      </c>
      <c r="M173" s="163">
        <f t="shared" si="55"/>
        <v>0</v>
      </c>
      <c r="N173" s="163">
        <f t="shared" si="55"/>
        <v>0</v>
      </c>
      <c r="O173" s="163">
        <f t="shared" si="55"/>
        <v>0</v>
      </c>
      <c r="P173" s="163">
        <f t="shared" si="55"/>
        <v>0</v>
      </c>
      <c r="Q173" s="163">
        <f t="shared" si="55"/>
        <v>0</v>
      </c>
      <c r="R173" s="163">
        <f t="shared" si="55"/>
        <v>0</v>
      </c>
      <c r="S173" s="163">
        <f t="shared" si="55"/>
        <v>0</v>
      </c>
      <c r="T173" s="163">
        <f t="shared" si="55"/>
        <v>0</v>
      </c>
      <c r="U173" s="163">
        <f t="shared" si="55"/>
        <v>0</v>
      </c>
      <c r="V173" s="163">
        <f t="shared" si="55"/>
        <v>0</v>
      </c>
      <c r="W173" s="163">
        <f t="shared" ref="W173:X183" si="57">V173</f>
        <v>0</v>
      </c>
      <c r="X173" s="163">
        <f t="shared" si="57"/>
        <v>0</v>
      </c>
      <c r="Y173" s="163">
        <f t="shared" si="56"/>
        <v>0</v>
      </c>
      <c r="Z173" s="163">
        <f t="shared" si="56"/>
        <v>0</v>
      </c>
      <c r="AA173" s="163">
        <f t="shared" si="56"/>
        <v>0</v>
      </c>
      <c r="AB173" s="163">
        <f t="shared" si="56"/>
        <v>0</v>
      </c>
      <c r="AC173" s="163">
        <f t="shared" si="56"/>
        <v>0</v>
      </c>
      <c r="AD173" s="163">
        <f t="shared" si="56"/>
        <v>0</v>
      </c>
      <c r="AE173" s="163">
        <f t="shared" si="56"/>
        <v>0</v>
      </c>
      <c r="AF173" s="176">
        <f t="shared" si="56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v>0</v>
      </c>
      <c r="G174" s="163">
        <f t="shared" si="55"/>
        <v>0</v>
      </c>
      <c r="H174" s="163">
        <f t="shared" si="55"/>
        <v>0</v>
      </c>
      <c r="I174" s="163">
        <f t="shared" si="55"/>
        <v>0</v>
      </c>
      <c r="J174" s="163">
        <f t="shared" si="55"/>
        <v>0</v>
      </c>
      <c r="K174" s="163">
        <f t="shared" si="55"/>
        <v>0</v>
      </c>
      <c r="L174" s="163">
        <f t="shared" si="55"/>
        <v>0</v>
      </c>
      <c r="M174" s="163">
        <f t="shared" si="55"/>
        <v>0</v>
      </c>
      <c r="N174" s="163">
        <f t="shared" si="55"/>
        <v>0</v>
      </c>
      <c r="O174" s="163">
        <f t="shared" si="55"/>
        <v>0</v>
      </c>
      <c r="P174" s="163">
        <f t="shared" si="55"/>
        <v>0</v>
      </c>
      <c r="Q174" s="163">
        <f t="shared" si="55"/>
        <v>0</v>
      </c>
      <c r="R174" s="163">
        <f t="shared" si="55"/>
        <v>0</v>
      </c>
      <c r="S174" s="163">
        <f t="shared" si="55"/>
        <v>0</v>
      </c>
      <c r="T174" s="163">
        <f t="shared" si="55"/>
        <v>0</v>
      </c>
      <c r="U174" s="163">
        <f t="shared" si="55"/>
        <v>0</v>
      </c>
      <c r="V174" s="163">
        <f t="shared" si="55"/>
        <v>0</v>
      </c>
      <c r="W174" s="163">
        <f t="shared" si="57"/>
        <v>0</v>
      </c>
      <c r="X174" s="163">
        <f t="shared" si="57"/>
        <v>0</v>
      </c>
      <c r="Y174" s="163">
        <f t="shared" si="56"/>
        <v>0</v>
      </c>
      <c r="Z174" s="163">
        <f t="shared" si="56"/>
        <v>0</v>
      </c>
      <c r="AA174" s="163">
        <f t="shared" si="56"/>
        <v>0</v>
      </c>
      <c r="AB174" s="163">
        <f t="shared" si="56"/>
        <v>0</v>
      </c>
      <c r="AC174" s="163">
        <f t="shared" si="56"/>
        <v>0</v>
      </c>
      <c r="AD174" s="163">
        <f t="shared" si="56"/>
        <v>0</v>
      </c>
      <c r="AE174" s="163">
        <f t="shared" si="56"/>
        <v>0</v>
      </c>
      <c r="AF174" s="176">
        <f t="shared" si="56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v>0</v>
      </c>
      <c r="G175" s="163">
        <f t="shared" si="55"/>
        <v>0</v>
      </c>
      <c r="H175" s="163">
        <f t="shared" si="55"/>
        <v>0</v>
      </c>
      <c r="I175" s="163">
        <f t="shared" si="55"/>
        <v>0</v>
      </c>
      <c r="J175" s="163">
        <f t="shared" si="55"/>
        <v>0</v>
      </c>
      <c r="K175" s="163">
        <f t="shared" si="55"/>
        <v>0</v>
      </c>
      <c r="L175" s="163">
        <f t="shared" si="55"/>
        <v>0</v>
      </c>
      <c r="M175" s="163">
        <f t="shared" si="55"/>
        <v>0</v>
      </c>
      <c r="N175" s="163">
        <f t="shared" si="55"/>
        <v>0</v>
      </c>
      <c r="O175" s="163">
        <f t="shared" si="55"/>
        <v>0</v>
      </c>
      <c r="P175" s="163">
        <f t="shared" si="55"/>
        <v>0</v>
      </c>
      <c r="Q175" s="163">
        <f t="shared" si="55"/>
        <v>0</v>
      </c>
      <c r="R175" s="163">
        <f t="shared" si="55"/>
        <v>0</v>
      </c>
      <c r="S175" s="163">
        <f t="shared" si="55"/>
        <v>0</v>
      </c>
      <c r="T175" s="163">
        <f t="shared" si="55"/>
        <v>0</v>
      </c>
      <c r="U175" s="163">
        <f t="shared" si="55"/>
        <v>0</v>
      </c>
      <c r="V175" s="163">
        <f t="shared" si="55"/>
        <v>0</v>
      </c>
      <c r="W175" s="163">
        <f t="shared" si="57"/>
        <v>0</v>
      </c>
      <c r="X175" s="163">
        <f t="shared" si="57"/>
        <v>0</v>
      </c>
      <c r="Y175" s="163">
        <f t="shared" si="56"/>
        <v>0</v>
      </c>
      <c r="Z175" s="163">
        <f t="shared" si="56"/>
        <v>0</v>
      </c>
      <c r="AA175" s="163">
        <f t="shared" si="56"/>
        <v>0</v>
      </c>
      <c r="AB175" s="163">
        <f t="shared" si="56"/>
        <v>0</v>
      </c>
      <c r="AC175" s="163">
        <f t="shared" si="56"/>
        <v>0</v>
      </c>
      <c r="AD175" s="163">
        <f t="shared" si="56"/>
        <v>0</v>
      </c>
      <c r="AE175" s="163">
        <f t="shared" si="56"/>
        <v>0</v>
      </c>
      <c r="AF175" s="176">
        <f t="shared" si="56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v>0</v>
      </c>
      <c r="G176" s="163">
        <f t="shared" si="55"/>
        <v>0</v>
      </c>
      <c r="H176" s="163">
        <f t="shared" si="55"/>
        <v>0</v>
      </c>
      <c r="I176" s="163">
        <f t="shared" si="55"/>
        <v>0</v>
      </c>
      <c r="J176" s="163">
        <f t="shared" si="55"/>
        <v>0</v>
      </c>
      <c r="K176" s="163">
        <f t="shared" si="55"/>
        <v>0</v>
      </c>
      <c r="L176" s="163">
        <f t="shared" si="55"/>
        <v>0</v>
      </c>
      <c r="M176" s="163">
        <f t="shared" si="55"/>
        <v>0</v>
      </c>
      <c r="N176" s="163">
        <f t="shared" si="55"/>
        <v>0</v>
      </c>
      <c r="O176" s="163">
        <f t="shared" si="55"/>
        <v>0</v>
      </c>
      <c r="P176" s="163">
        <f t="shared" si="55"/>
        <v>0</v>
      </c>
      <c r="Q176" s="163">
        <f t="shared" si="55"/>
        <v>0</v>
      </c>
      <c r="R176" s="163">
        <f t="shared" si="55"/>
        <v>0</v>
      </c>
      <c r="S176" s="163">
        <f t="shared" si="55"/>
        <v>0</v>
      </c>
      <c r="T176" s="163">
        <f t="shared" si="55"/>
        <v>0</v>
      </c>
      <c r="U176" s="163">
        <f t="shared" si="55"/>
        <v>0</v>
      </c>
      <c r="V176" s="163">
        <f t="shared" si="55"/>
        <v>0</v>
      </c>
      <c r="W176" s="163">
        <f t="shared" si="57"/>
        <v>0</v>
      </c>
      <c r="X176" s="163">
        <f t="shared" si="57"/>
        <v>0</v>
      </c>
      <c r="Y176" s="163">
        <f t="shared" si="56"/>
        <v>0</v>
      </c>
      <c r="Z176" s="163">
        <f t="shared" si="56"/>
        <v>0</v>
      </c>
      <c r="AA176" s="163">
        <f t="shared" si="56"/>
        <v>0</v>
      </c>
      <c r="AB176" s="163">
        <f t="shared" si="56"/>
        <v>0</v>
      </c>
      <c r="AC176" s="163">
        <f t="shared" si="56"/>
        <v>0</v>
      </c>
      <c r="AD176" s="163">
        <f t="shared" si="56"/>
        <v>0</v>
      </c>
      <c r="AE176" s="163">
        <f t="shared" si="56"/>
        <v>0</v>
      </c>
      <c r="AF176" s="176">
        <f t="shared" si="56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v>0</v>
      </c>
      <c r="G177" s="163">
        <f t="shared" si="55"/>
        <v>0</v>
      </c>
      <c r="H177" s="163">
        <f t="shared" si="55"/>
        <v>0</v>
      </c>
      <c r="I177" s="163">
        <f t="shared" si="55"/>
        <v>0</v>
      </c>
      <c r="J177" s="163">
        <f t="shared" si="55"/>
        <v>0</v>
      </c>
      <c r="K177" s="163">
        <f t="shared" si="55"/>
        <v>0</v>
      </c>
      <c r="L177" s="163">
        <f t="shared" si="55"/>
        <v>0</v>
      </c>
      <c r="M177" s="163">
        <f t="shared" si="55"/>
        <v>0</v>
      </c>
      <c r="N177" s="163">
        <f t="shared" si="55"/>
        <v>0</v>
      </c>
      <c r="O177" s="163">
        <f t="shared" si="55"/>
        <v>0</v>
      </c>
      <c r="P177" s="163">
        <f t="shared" si="55"/>
        <v>0</v>
      </c>
      <c r="Q177" s="163">
        <f t="shared" si="55"/>
        <v>0</v>
      </c>
      <c r="R177" s="163">
        <f t="shared" si="55"/>
        <v>0</v>
      </c>
      <c r="S177" s="163">
        <f t="shared" si="55"/>
        <v>0</v>
      </c>
      <c r="T177" s="163">
        <f t="shared" si="55"/>
        <v>0</v>
      </c>
      <c r="U177" s="163">
        <f t="shared" si="55"/>
        <v>0</v>
      </c>
      <c r="V177" s="163">
        <f t="shared" si="55"/>
        <v>0</v>
      </c>
      <c r="W177" s="163">
        <f t="shared" si="57"/>
        <v>0</v>
      </c>
      <c r="X177" s="163">
        <f t="shared" si="57"/>
        <v>0</v>
      </c>
      <c r="Y177" s="163">
        <f t="shared" si="56"/>
        <v>0</v>
      </c>
      <c r="Z177" s="163">
        <f t="shared" si="56"/>
        <v>0</v>
      </c>
      <c r="AA177" s="163">
        <f t="shared" si="56"/>
        <v>0</v>
      </c>
      <c r="AB177" s="163">
        <f t="shared" si="56"/>
        <v>0</v>
      </c>
      <c r="AC177" s="163">
        <f t="shared" si="56"/>
        <v>0</v>
      </c>
      <c r="AD177" s="163">
        <f t="shared" si="56"/>
        <v>0</v>
      </c>
      <c r="AE177" s="163">
        <f t="shared" si="56"/>
        <v>0</v>
      </c>
      <c r="AF177" s="176">
        <f t="shared" si="56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v>0</v>
      </c>
      <c r="G178" s="163">
        <f t="shared" si="55"/>
        <v>0</v>
      </c>
      <c r="H178" s="163">
        <f t="shared" si="55"/>
        <v>0</v>
      </c>
      <c r="I178" s="163">
        <f t="shared" si="55"/>
        <v>0</v>
      </c>
      <c r="J178" s="163">
        <f t="shared" si="55"/>
        <v>0</v>
      </c>
      <c r="K178" s="163">
        <f t="shared" si="55"/>
        <v>0</v>
      </c>
      <c r="L178" s="163">
        <f t="shared" si="55"/>
        <v>0</v>
      </c>
      <c r="M178" s="163">
        <f t="shared" si="55"/>
        <v>0</v>
      </c>
      <c r="N178" s="163">
        <f t="shared" si="55"/>
        <v>0</v>
      </c>
      <c r="O178" s="163">
        <f t="shared" si="55"/>
        <v>0</v>
      </c>
      <c r="P178" s="163">
        <f t="shared" si="55"/>
        <v>0</v>
      </c>
      <c r="Q178" s="163">
        <f t="shared" si="55"/>
        <v>0</v>
      </c>
      <c r="R178" s="163">
        <f t="shared" si="55"/>
        <v>0</v>
      </c>
      <c r="S178" s="163">
        <f t="shared" si="55"/>
        <v>0</v>
      </c>
      <c r="T178" s="163">
        <f t="shared" si="55"/>
        <v>0</v>
      </c>
      <c r="U178" s="163">
        <f t="shared" si="55"/>
        <v>0</v>
      </c>
      <c r="V178" s="163">
        <f t="shared" si="55"/>
        <v>0</v>
      </c>
      <c r="W178" s="163">
        <f t="shared" si="57"/>
        <v>0</v>
      </c>
      <c r="X178" s="163">
        <f t="shared" si="57"/>
        <v>0</v>
      </c>
      <c r="Y178" s="163">
        <f t="shared" si="56"/>
        <v>0</v>
      </c>
      <c r="Z178" s="163">
        <f t="shared" si="56"/>
        <v>0</v>
      </c>
      <c r="AA178" s="163">
        <f t="shared" si="56"/>
        <v>0</v>
      </c>
      <c r="AB178" s="163">
        <f t="shared" si="56"/>
        <v>0</v>
      </c>
      <c r="AC178" s="163">
        <f t="shared" si="56"/>
        <v>0</v>
      </c>
      <c r="AD178" s="163">
        <f t="shared" si="56"/>
        <v>0</v>
      </c>
      <c r="AE178" s="163">
        <f t="shared" si="56"/>
        <v>0</v>
      </c>
      <c r="AF178" s="176">
        <f t="shared" si="56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v>0</v>
      </c>
      <c r="G179" s="163">
        <f t="shared" si="55"/>
        <v>0</v>
      </c>
      <c r="H179" s="163">
        <f t="shared" si="55"/>
        <v>0</v>
      </c>
      <c r="I179" s="163">
        <f t="shared" si="55"/>
        <v>0</v>
      </c>
      <c r="J179" s="163">
        <f t="shared" si="55"/>
        <v>0</v>
      </c>
      <c r="K179" s="163">
        <f t="shared" si="55"/>
        <v>0</v>
      </c>
      <c r="L179" s="163">
        <f t="shared" si="55"/>
        <v>0</v>
      </c>
      <c r="M179" s="163">
        <f t="shared" si="55"/>
        <v>0</v>
      </c>
      <c r="N179" s="163">
        <f t="shared" si="55"/>
        <v>0</v>
      </c>
      <c r="O179" s="163">
        <f t="shared" si="55"/>
        <v>0</v>
      </c>
      <c r="P179" s="163">
        <f t="shared" si="55"/>
        <v>0</v>
      </c>
      <c r="Q179" s="163">
        <f t="shared" si="55"/>
        <v>0</v>
      </c>
      <c r="R179" s="163">
        <f t="shared" si="55"/>
        <v>0</v>
      </c>
      <c r="S179" s="163">
        <f t="shared" si="55"/>
        <v>0</v>
      </c>
      <c r="T179" s="163">
        <f t="shared" si="55"/>
        <v>0</v>
      </c>
      <c r="U179" s="163">
        <f t="shared" si="55"/>
        <v>0</v>
      </c>
      <c r="V179" s="163">
        <f t="shared" si="55"/>
        <v>0</v>
      </c>
      <c r="W179" s="163">
        <f t="shared" si="57"/>
        <v>0</v>
      </c>
      <c r="X179" s="163">
        <f t="shared" si="57"/>
        <v>0</v>
      </c>
      <c r="Y179" s="163">
        <f t="shared" si="56"/>
        <v>0</v>
      </c>
      <c r="Z179" s="163">
        <f t="shared" si="56"/>
        <v>0</v>
      </c>
      <c r="AA179" s="163">
        <f t="shared" si="56"/>
        <v>0</v>
      </c>
      <c r="AB179" s="163">
        <f t="shared" si="56"/>
        <v>0</v>
      </c>
      <c r="AC179" s="163">
        <f t="shared" si="56"/>
        <v>0</v>
      </c>
      <c r="AD179" s="163">
        <f t="shared" si="56"/>
        <v>0</v>
      </c>
      <c r="AE179" s="163">
        <f t="shared" si="56"/>
        <v>0</v>
      </c>
      <c r="AF179" s="176">
        <f t="shared" si="56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v>0</v>
      </c>
      <c r="G180" s="163">
        <f t="shared" si="55"/>
        <v>0</v>
      </c>
      <c r="H180" s="163">
        <f t="shared" si="55"/>
        <v>0</v>
      </c>
      <c r="I180" s="163">
        <f t="shared" si="55"/>
        <v>0</v>
      </c>
      <c r="J180" s="163">
        <f t="shared" si="55"/>
        <v>0</v>
      </c>
      <c r="K180" s="163">
        <f t="shared" si="55"/>
        <v>0</v>
      </c>
      <c r="L180" s="163">
        <f t="shared" si="55"/>
        <v>0</v>
      </c>
      <c r="M180" s="163">
        <f t="shared" si="55"/>
        <v>0</v>
      </c>
      <c r="N180" s="163">
        <f t="shared" si="55"/>
        <v>0</v>
      </c>
      <c r="O180" s="163">
        <f t="shared" si="55"/>
        <v>0</v>
      </c>
      <c r="P180" s="163">
        <f t="shared" si="55"/>
        <v>0</v>
      </c>
      <c r="Q180" s="163">
        <f t="shared" si="55"/>
        <v>0</v>
      </c>
      <c r="R180" s="163">
        <f t="shared" si="55"/>
        <v>0</v>
      </c>
      <c r="S180" s="163">
        <f t="shared" si="55"/>
        <v>0</v>
      </c>
      <c r="T180" s="163">
        <f t="shared" si="55"/>
        <v>0</v>
      </c>
      <c r="U180" s="163">
        <f t="shared" si="55"/>
        <v>0</v>
      </c>
      <c r="V180" s="163">
        <f t="shared" si="55"/>
        <v>0</v>
      </c>
      <c r="W180" s="163">
        <f t="shared" si="57"/>
        <v>0</v>
      </c>
      <c r="X180" s="163">
        <f t="shared" si="57"/>
        <v>0</v>
      </c>
      <c r="Y180" s="163">
        <f t="shared" si="56"/>
        <v>0</v>
      </c>
      <c r="Z180" s="163">
        <f t="shared" si="56"/>
        <v>0</v>
      </c>
      <c r="AA180" s="163">
        <f t="shared" si="56"/>
        <v>0</v>
      </c>
      <c r="AB180" s="163">
        <f t="shared" si="56"/>
        <v>0</v>
      </c>
      <c r="AC180" s="163">
        <f t="shared" si="56"/>
        <v>0</v>
      </c>
      <c r="AD180" s="163">
        <f t="shared" si="56"/>
        <v>0</v>
      </c>
      <c r="AE180" s="163">
        <f t="shared" si="56"/>
        <v>0</v>
      </c>
      <c r="AF180" s="176">
        <f t="shared" si="56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v>0</v>
      </c>
      <c r="G181" s="163">
        <f t="shared" si="55"/>
        <v>0</v>
      </c>
      <c r="H181" s="163">
        <f t="shared" si="55"/>
        <v>0</v>
      </c>
      <c r="I181" s="163">
        <f t="shared" si="55"/>
        <v>0</v>
      </c>
      <c r="J181" s="163">
        <f t="shared" si="55"/>
        <v>0</v>
      </c>
      <c r="K181" s="163">
        <f t="shared" si="55"/>
        <v>0</v>
      </c>
      <c r="L181" s="163">
        <f t="shared" si="55"/>
        <v>0</v>
      </c>
      <c r="M181" s="163">
        <f t="shared" si="55"/>
        <v>0</v>
      </c>
      <c r="N181" s="163">
        <f t="shared" si="55"/>
        <v>0</v>
      </c>
      <c r="O181" s="163">
        <f t="shared" si="55"/>
        <v>0</v>
      </c>
      <c r="P181" s="163">
        <f t="shared" si="55"/>
        <v>0</v>
      </c>
      <c r="Q181" s="163">
        <f t="shared" si="55"/>
        <v>0</v>
      </c>
      <c r="R181" s="163">
        <f t="shared" si="55"/>
        <v>0</v>
      </c>
      <c r="S181" s="163">
        <f t="shared" si="55"/>
        <v>0</v>
      </c>
      <c r="T181" s="163">
        <f t="shared" si="55"/>
        <v>0</v>
      </c>
      <c r="U181" s="163">
        <f t="shared" si="55"/>
        <v>0</v>
      </c>
      <c r="V181" s="163">
        <f t="shared" si="55"/>
        <v>0</v>
      </c>
      <c r="W181" s="163">
        <f t="shared" si="57"/>
        <v>0</v>
      </c>
      <c r="X181" s="163">
        <f t="shared" si="57"/>
        <v>0</v>
      </c>
      <c r="Y181" s="163">
        <f t="shared" si="56"/>
        <v>0</v>
      </c>
      <c r="Z181" s="163">
        <f t="shared" si="56"/>
        <v>0</v>
      </c>
      <c r="AA181" s="163">
        <f t="shared" si="56"/>
        <v>0</v>
      </c>
      <c r="AB181" s="163">
        <f t="shared" si="56"/>
        <v>0</v>
      </c>
      <c r="AC181" s="163">
        <f t="shared" si="56"/>
        <v>0</v>
      </c>
      <c r="AD181" s="163">
        <f t="shared" si="56"/>
        <v>0</v>
      </c>
      <c r="AE181" s="163">
        <f t="shared" si="56"/>
        <v>0</v>
      </c>
      <c r="AF181" s="176">
        <f t="shared" si="56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v>0</v>
      </c>
      <c r="G182" s="163">
        <f t="shared" si="55"/>
        <v>0</v>
      </c>
      <c r="H182" s="163">
        <f t="shared" si="55"/>
        <v>0</v>
      </c>
      <c r="I182" s="163">
        <f t="shared" si="55"/>
        <v>0</v>
      </c>
      <c r="J182" s="163">
        <f t="shared" si="55"/>
        <v>0</v>
      </c>
      <c r="K182" s="163">
        <f t="shared" si="55"/>
        <v>0</v>
      </c>
      <c r="L182" s="163">
        <f t="shared" si="55"/>
        <v>0</v>
      </c>
      <c r="M182" s="163">
        <f t="shared" si="55"/>
        <v>0</v>
      </c>
      <c r="N182" s="163">
        <f t="shared" si="55"/>
        <v>0</v>
      </c>
      <c r="O182" s="163">
        <f t="shared" si="55"/>
        <v>0</v>
      </c>
      <c r="P182" s="163">
        <f t="shared" si="55"/>
        <v>0</v>
      </c>
      <c r="Q182" s="163">
        <f t="shared" si="55"/>
        <v>0</v>
      </c>
      <c r="R182" s="163">
        <f t="shared" si="55"/>
        <v>0</v>
      </c>
      <c r="S182" s="163">
        <f t="shared" si="55"/>
        <v>0</v>
      </c>
      <c r="T182" s="163">
        <f t="shared" si="55"/>
        <v>0</v>
      </c>
      <c r="U182" s="163">
        <f t="shared" si="55"/>
        <v>0</v>
      </c>
      <c r="V182" s="163">
        <f t="shared" si="55"/>
        <v>0</v>
      </c>
      <c r="W182" s="163">
        <f t="shared" si="57"/>
        <v>0</v>
      </c>
      <c r="X182" s="163">
        <f t="shared" si="57"/>
        <v>0</v>
      </c>
      <c r="Y182" s="163">
        <f t="shared" si="56"/>
        <v>0</v>
      </c>
      <c r="Z182" s="163">
        <f t="shared" si="56"/>
        <v>0</v>
      </c>
      <c r="AA182" s="163">
        <f t="shared" si="56"/>
        <v>0</v>
      </c>
      <c r="AB182" s="163">
        <f t="shared" si="56"/>
        <v>0</v>
      </c>
      <c r="AC182" s="163">
        <f t="shared" si="56"/>
        <v>0</v>
      </c>
      <c r="AD182" s="163">
        <f t="shared" si="56"/>
        <v>0</v>
      </c>
      <c r="AE182" s="163">
        <f t="shared" si="56"/>
        <v>0</v>
      </c>
      <c r="AF182" s="176">
        <f t="shared" si="56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v>0</v>
      </c>
      <c r="G183" s="163">
        <f t="shared" si="55"/>
        <v>0</v>
      </c>
      <c r="H183" s="163">
        <f t="shared" si="55"/>
        <v>0</v>
      </c>
      <c r="I183" s="163">
        <f t="shared" si="55"/>
        <v>0</v>
      </c>
      <c r="J183" s="163">
        <f t="shared" si="55"/>
        <v>0</v>
      </c>
      <c r="K183" s="163">
        <f t="shared" si="55"/>
        <v>0</v>
      </c>
      <c r="L183" s="163">
        <f t="shared" si="55"/>
        <v>0</v>
      </c>
      <c r="M183" s="163">
        <f t="shared" si="55"/>
        <v>0</v>
      </c>
      <c r="N183" s="163">
        <f t="shared" si="55"/>
        <v>0</v>
      </c>
      <c r="O183" s="163">
        <f t="shared" si="55"/>
        <v>0</v>
      </c>
      <c r="P183" s="163">
        <f t="shared" si="55"/>
        <v>0</v>
      </c>
      <c r="Q183" s="163">
        <f t="shared" si="55"/>
        <v>0</v>
      </c>
      <c r="R183" s="163">
        <f t="shared" si="55"/>
        <v>0</v>
      </c>
      <c r="S183" s="163">
        <f t="shared" si="55"/>
        <v>0</v>
      </c>
      <c r="T183" s="163">
        <f t="shared" si="55"/>
        <v>0</v>
      </c>
      <c r="U183" s="163">
        <f t="shared" si="55"/>
        <v>0</v>
      </c>
      <c r="V183" s="163">
        <f t="shared" si="55"/>
        <v>0</v>
      </c>
      <c r="W183" s="163">
        <f t="shared" si="57"/>
        <v>0</v>
      </c>
      <c r="X183" s="163">
        <f t="shared" si="57"/>
        <v>0</v>
      </c>
      <c r="Y183" s="163">
        <f t="shared" si="56"/>
        <v>0</v>
      </c>
      <c r="Z183" s="163">
        <f t="shared" si="56"/>
        <v>0</v>
      </c>
      <c r="AA183" s="163">
        <f t="shared" si="56"/>
        <v>0</v>
      </c>
      <c r="AB183" s="163">
        <f t="shared" si="56"/>
        <v>0</v>
      </c>
      <c r="AC183" s="163">
        <f t="shared" si="56"/>
        <v>0</v>
      </c>
      <c r="AD183" s="163">
        <f t="shared" si="56"/>
        <v>0</v>
      </c>
      <c r="AE183" s="163">
        <f t="shared" si="56"/>
        <v>0</v>
      </c>
      <c r="AF183" s="176">
        <f t="shared" si="56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v>0</v>
      </c>
      <c r="G184" s="163">
        <f t="shared" si="55"/>
        <v>0</v>
      </c>
      <c r="H184" s="163">
        <f t="shared" si="55"/>
        <v>0</v>
      </c>
      <c r="I184" s="163">
        <f t="shared" si="55"/>
        <v>0</v>
      </c>
      <c r="J184" s="163">
        <f t="shared" si="55"/>
        <v>0</v>
      </c>
      <c r="K184" s="163">
        <f t="shared" si="55"/>
        <v>0</v>
      </c>
      <c r="L184" s="163">
        <f t="shared" si="55"/>
        <v>0</v>
      </c>
      <c r="M184" s="163">
        <f t="shared" si="55"/>
        <v>0</v>
      </c>
      <c r="N184" s="163">
        <f t="shared" si="55"/>
        <v>0</v>
      </c>
      <c r="O184" s="163">
        <f t="shared" si="55"/>
        <v>0</v>
      </c>
      <c r="P184" s="163">
        <f t="shared" si="55"/>
        <v>0</v>
      </c>
      <c r="Q184" s="163">
        <f t="shared" si="55"/>
        <v>0</v>
      </c>
      <c r="R184" s="163">
        <f t="shared" ref="R184:AF199" si="58">Q184</f>
        <v>0</v>
      </c>
      <c r="S184" s="163">
        <f t="shared" si="58"/>
        <v>0</v>
      </c>
      <c r="T184" s="163">
        <f t="shared" si="58"/>
        <v>0</v>
      </c>
      <c r="U184" s="163">
        <f t="shared" si="58"/>
        <v>0</v>
      </c>
      <c r="V184" s="163">
        <f t="shared" si="58"/>
        <v>0</v>
      </c>
      <c r="W184" s="163">
        <f t="shared" si="58"/>
        <v>0</v>
      </c>
      <c r="X184" s="163">
        <f t="shared" si="58"/>
        <v>0</v>
      </c>
      <c r="Y184" s="163">
        <f t="shared" si="58"/>
        <v>0</v>
      </c>
      <c r="Z184" s="163">
        <f t="shared" si="58"/>
        <v>0</v>
      </c>
      <c r="AA184" s="163">
        <f t="shared" si="58"/>
        <v>0</v>
      </c>
      <c r="AB184" s="163">
        <f t="shared" si="56"/>
        <v>0</v>
      </c>
      <c r="AC184" s="163">
        <f t="shared" si="56"/>
        <v>0</v>
      </c>
      <c r="AD184" s="163">
        <f t="shared" si="58"/>
        <v>0</v>
      </c>
      <c r="AE184" s="163">
        <f t="shared" si="58"/>
        <v>0</v>
      </c>
      <c r="AF184" s="176">
        <f t="shared" si="58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v>0</v>
      </c>
      <c r="G185" s="163">
        <f t="shared" ref="G185:W200" si="59">F185</f>
        <v>0</v>
      </c>
      <c r="H185" s="163">
        <f t="shared" si="59"/>
        <v>0</v>
      </c>
      <c r="I185" s="163">
        <f t="shared" si="59"/>
        <v>0</v>
      </c>
      <c r="J185" s="163">
        <f t="shared" si="59"/>
        <v>0</v>
      </c>
      <c r="K185" s="163">
        <f t="shared" si="59"/>
        <v>0</v>
      </c>
      <c r="L185" s="163">
        <f t="shared" si="59"/>
        <v>0</v>
      </c>
      <c r="M185" s="163">
        <f t="shared" si="59"/>
        <v>0</v>
      </c>
      <c r="N185" s="163">
        <f t="shared" si="59"/>
        <v>0</v>
      </c>
      <c r="O185" s="163">
        <f t="shared" si="59"/>
        <v>0</v>
      </c>
      <c r="P185" s="163">
        <f t="shared" si="59"/>
        <v>0</v>
      </c>
      <c r="Q185" s="163">
        <f t="shared" si="59"/>
        <v>0</v>
      </c>
      <c r="R185" s="163">
        <f t="shared" si="59"/>
        <v>0</v>
      </c>
      <c r="S185" s="163">
        <f t="shared" si="59"/>
        <v>0</v>
      </c>
      <c r="T185" s="163">
        <f t="shared" si="59"/>
        <v>0</v>
      </c>
      <c r="U185" s="163">
        <f t="shared" si="59"/>
        <v>0</v>
      </c>
      <c r="V185" s="163">
        <f t="shared" si="59"/>
        <v>0</v>
      </c>
      <c r="W185" s="163">
        <f t="shared" si="59"/>
        <v>0</v>
      </c>
      <c r="X185" s="163">
        <f t="shared" si="58"/>
        <v>0</v>
      </c>
      <c r="Y185" s="163">
        <f t="shared" si="58"/>
        <v>0</v>
      </c>
      <c r="Z185" s="163">
        <f t="shared" si="58"/>
        <v>0</v>
      </c>
      <c r="AA185" s="163">
        <f t="shared" si="58"/>
        <v>0</v>
      </c>
      <c r="AB185" s="163">
        <f t="shared" si="58"/>
        <v>0</v>
      </c>
      <c r="AC185" s="163">
        <f t="shared" si="58"/>
        <v>0</v>
      </c>
      <c r="AD185" s="163">
        <f t="shared" si="58"/>
        <v>0</v>
      </c>
      <c r="AE185" s="163">
        <f t="shared" si="58"/>
        <v>0</v>
      </c>
      <c r="AF185" s="176">
        <f t="shared" si="58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v>0</v>
      </c>
      <c r="G186" s="163">
        <f t="shared" si="59"/>
        <v>0</v>
      </c>
      <c r="H186" s="163">
        <f t="shared" si="59"/>
        <v>0</v>
      </c>
      <c r="I186" s="163">
        <f t="shared" si="59"/>
        <v>0</v>
      </c>
      <c r="J186" s="163">
        <f t="shared" si="59"/>
        <v>0</v>
      </c>
      <c r="K186" s="163">
        <f t="shared" si="59"/>
        <v>0</v>
      </c>
      <c r="L186" s="163">
        <f t="shared" si="59"/>
        <v>0</v>
      </c>
      <c r="M186" s="163">
        <f t="shared" si="59"/>
        <v>0</v>
      </c>
      <c r="N186" s="163">
        <f t="shared" si="59"/>
        <v>0</v>
      </c>
      <c r="O186" s="163">
        <f t="shared" si="59"/>
        <v>0</v>
      </c>
      <c r="P186" s="163">
        <f t="shared" si="59"/>
        <v>0</v>
      </c>
      <c r="Q186" s="163">
        <f t="shared" si="59"/>
        <v>0</v>
      </c>
      <c r="R186" s="163">
        <f t="shared" si="59"/>
        <v>0</v>
      </c>
      <c r="S186" s="163">
        <f t="shared" si="59"/>
        <v>0</v>
      </c>
      <c r="T186" s="163">
        <f t="shared" si="59"/>
        <v>0</v>
      </c>
      <c r="U186" s="163">
        <f t="shared" si="59"/>
        <v>0</v>
      </c>
      <c r="V186" s="163">
        <f t="shared" si="59"/>
        <v>0</v>
      </c>
      <c r="W186" s="163">
        <f t="shared" si="59"/>
        <v>0</v>
      </c>
      <c r="X186" s="163">
        <f t="shared" si="58"/>
        <v>0</v>
      </c>
      <c r="Y186" s="163">
        <f t="shared" si="58"/>
        <v>0</v>
      </c>
      <c r="Z186" s="163">
        <f t="shared" si="58"/>
        <v>0</v>
      </c>
      <c r="AA186" s="163">
        <f t="shared" si="58"/>
        <v>0</v>
      </c>
      <c r="AB186" s="163">
        <f t="shared" si="58"/>
        <v>0</v>
      </c>
      <c r="AC186" s="163">
        <f t="shared" si="58"/>
        <v>0</v>
      </c>
      <c r="AD186" s="163">
        <f t="shared" si="58"/>
        <v>0</v>
      </c>
      <c r="AE186" s="163">
        <f t="shared" si="58"/>
        <v>0</v>
      </c>
      <c r="AF186" s="176">
        <f t="shared" si="58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v>0</v>
      </c>
      <c r="G187" s="163">
        <f t="shared" si="59"/>
        <v>0</v>
      </c>
      <c r="H187" s="163">
        <f t="shared" si="59"/>
        <v>0</v>
      </c>
      <c r="I187" s="163">
        <f t="shared" si="59"/>
        <v>0</v>
      </c>
      <c r="J187" s="163">
        <f t="shared" si="59"/>
        <v>0</v>
      </c>
      <c r="K187" s="163">
        <f t="shared" si="59"/>
        <v>0</v>
      </c>
      <c r="L187" s="163">
        <f t="shared" si="59"/>
        <v>0</v>
      </c>
      <c r="M187" s="163">
        <f t="shared" si="59"/>
        <v>0</v>
      </c>
      <c r="N187" s="163">
        <f t="shared" si="59"/>
        <v>0</v>
      </c>
      <c r="O187" s="163">
        <f t="shared" si="59"/>
        <v>0</v>
      </c>
      <c r="P187" s="163">
        <f t="shared" si="59"/>
        <v>0</v>
      </c>
      <c r="Q187" s="163">
        <f t="shared" si="59"/>
        <v>0</v>
      </c>
      <c r="R187" s="163">
        <f t="shared" si="59"/>
        <v>0</v>
      </c>
      <c r="S187" s="163">
        <f t="shared" si="59"/>
        <v>0</v>
      </c>
      <c r="T187" s="163">
        <f t="shared" si="59"/>
        <v>0</v>
      </c>
      <c r="U187" s="163">
        <f t="shared" si="59"/>
        <v>0</v>
      </c>
      <c r="V187" s="163">
        <f t="shared" si="59"/>
        <v>0</v>
      </c>
      <c r="W187" s="163">
        <f t="shared" si="59"/>
        <v>0</v>
      </c>
      <c r="X187" s="163">
        <f t="shared" si="58"/>
        <v>0</v>
      </c>
      <c r="Y187" s="163">
        <f t="shared" si="58"/>
        <v>0</v>
      </c>
      <c r="Z187" s="163">
        <f t="shared" si="58"/>
        <v>0</v>
      </c>
      <c r="AA187" s="163">
        <f t="shared" si="58"/>
        <v>0</v>
      </c>
      <c r="AB187" s="163">
        <f t="shared" si="58"/>
        <v>0</v>
      </c>
      <c r="AC187" s="163">
        <f t="shared" si="58"/>
        <v>0</v>
      </c>
      <c r="AD187" s="163">
        <f t="shared" si="58"/>
        <v>0</v>
      </c>
      <c r="AE187" s="163">
        <f t="shared" si="58"/>
        <v>0</v>
      </c>
      <c r="AF187" s="176">
        <f t="shared" si="58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v>0</v>
      </c>
      <c r="G188" s="163">
        <f t="shared" si="59"/>
        <v>0</v>
      </c>
      <c r="H188" s="163">
        <f t="shared" si="59"/>
        <v>0</v>
      </c>
      <c r="I188" s="163">
        <f t="shared" si="59"/>
        <v>0</v>
      </c>
      <c r="J188" s="163">
        <f t="shared" si="59"/>
        <v>0</v>
      </c>
      <c r="K188" s="163">
        <f t="shared" si="59"/>
        <v>0</v>
      </c>
      <c r="L188" s="163">
        <f t="shared" si="59"/>
        <v>0</v>
      </c>
      <c r="M188" s="163">
        <f t="shared" si="59"/>
        <v>0</v>
      </c>
      <c r="N188" s="163">
        <f t="shared" si="59"/>
        <v>0</v>
      </c>
      <c r="O188" s="163">
        <f t="shared" si="59"/>
        <v>0</v>
      </c>
      <c r="P188" s="163">
        <f t="shared" si="59"/>
        <v>0</v>
      </c>
      <c r="Q188" s="163">
        <f t="shared" si="59"/>
        <v>0</v>
      </c>
      <c r="R188" s="163">
        <f t="shared" si="59"/>
        <v>0</v>
      </c>
      <c r="S188" s="163">
        <f t="shared" si="59"/>
        <v>0</v>
      </c>
      <c r="T188" s="163">
        <f t="shared" si="59"/>
        <v>0</v>
      </c>
      <c r="U188" s="163">
        <f t="shared" si="59"/>
        <v>0</v>
      </c>
      <c r="V188" s="163">
        <f t="shared" si="59"/>
        <v>0</v>
      </c>
      <c r="W188" s="163">
        <f t="shared" si="59"/>
        <v>0</v>
      </c>
      <c r="X188" s="163">
        <f t="shared" si="58"/>
        <v>0</v>
      </c>
      <c r="Y188" s="163">
        <f t="shared" si="58"/>
        <v>0</v>
      </c>
      <c r="Z188" s="163">
        <f t="shared" si="58"/>
        <v>0</v>
      </c>
      <c r="AA188" s="163">
        <f t="shared" si="58"/>
        <v>0</v>
      </c>
      <c r="AB188" s="163">
        <f t="shared" si="58"/>
        <v>0</v>
      </c>
      <c r="AC188" s="163">
        <f t="shared" si="58"/>
        <v>0</v>
      </c>
      <c r="AD188" s="163">
        <f t="shared" si="58"/>
        <v>0</v>
      </c>
      <c r="AE188" s="163">
        <f t="shared" si="58"/>
        <v>0</v>
      </c>
      <c r="AF188" s="176">
        <f t="shared" si="58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v>0</v>
      </c>
      <c r="G189" s="163">
        <f t="shared" si="59"/>
        <v>0</v>
      </c>
      <c r="H189" s="163">
        <f t="shared" si="59"/>
        <v>0</v>
      </c>
      <c r="I189" s="163">
        <f t="shared" si="59"/>
        <v>0</v>
      </c>
      <c r="J189" s="163">
        <f t="shared" si="59"/>
        <v>0</v>
      </c>
      <c r="K189" s="163">
        <f t="shared" si="59"/>
        <v>0</v>
      </c>
      <c r="L189" s="163">
        <f t="shared" si="59"/>
        <v>0</v>
      </c>
      <c r="M189" s="163">
        <f t="shared" si="59"/>
        <v>0</v>
      </c>
      <c r="N189" s="163">
        <f t="shared" si="59"/>
        <v>0</v>
      </c>
      <c r="O189" s="163">
        <f t="shared" si="59"/>
        <v>0</v>
      </c>
      <c r="P189" s="163">
        <f t="shared" si="59"/>
        <v>0</v>
      </c>
      <c r="Q189" s="163">
        <f t="shared" si="59"/>
        <v>0</v>
      </c>
      <c r="R189" s="163">
        <f t="shared" si="59"/>
        <v>0</v>
      </c>
      <c r="S189" s="163">
        <f t="shared" si="59"/>
        <v>0</v>
      </c>
      <c r="T189" s="163">
        <f t="shared" si="59"/>
        <v>0</v>
      </c>
      <c r="U189" s="163">
        <f t="shared" si="59"/>
        <v>0</v>
      </c>
      <c r="V189" s="163">
        <f t="shared" si="59"/>
        <v>0</v>
      </c>
      <c r="W189" s="163">
        <f t="shared" ref="W189:X199" si="60">V189</f>
        <v>0</v>
      </c>
      <c r="X189" s="163">
        <f t="shared" si="60"/>
        <v>0</v>
      </c>
      <c r="Y189" s="163">
        <f t="shared" si="58"/>
        <v>0</v>
      </c>
      <c r="Z189" s="163">
        <f t="shared" si="58"/>
        <v>0</v>
      </c>
      <c r="AA189" s="163">
        <f t="shared" si="58"/>
        <v>0</v>
      </c>
      <c r="AB189" s="163">
        <f t="shared" si="58"/>
        <v>0</v>
      </c>
      <c r="AC189" s="163">
        <f t="shared" si="58"/>
        <v>0</v>
      </c>
      <c r="AD189" s="163">
        <f t="shared" si="58"/>
        <v>0</v>
      </c>
      <c r="AE189" s="163">
        <f t="shared" si="58"/>
        <v>0</v>
      </c>
      <c r="AF189" s="176">
        <f t="shared" si="58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v>0</v>
      </c>
      <c r="G190" s="163">
        <f t="shared" si="59"/>
        <v>0</v>
      </c>
      <c r="H190" s="163">
        <f t="shared" si="59"/>
        <v>0</v>
      </c>
      <c r="I190" s="163">
        <f t="shared" si="59"/>
        <v>0</v>
      </c>
      <c r="J190" s="163">
        <f t="shared" si="59"/>
        <v>0</v>
      </c>
      <c r="K190" s="163">
        <f t="shared" si="59"/>
        <v>0</v>
      </c>
      <c r="L190" s="163">
        <f t="shared" si="59"/>
        <v>0</v>
      </c>
      <c r="M190" s="163">
        <f t="shared" si="59"/>
        <v>0</v>
      </c>
      <c r="N190" s="163">
        <f t="shared" si="59"/>
        <v>0</v>
      </c>
      <c r="O190" s="163">
        <f t="shared" si="59"/>
        <v>0</v>
      </c>
      <c r="P190" s="163">
        <f t="shared" si="59"/>
        <v>0</v>
      </c>
      <c r="Q190" s="163">
        <f t="shared" si="59"/>
        <v>0</v>
      </c>
      <c r="R190" s="163">
        <f t="shared" si="59"/>
        <v>0</v>
      </c>
      <c r="S190" s="163">
        <f t="shared" si="59"/>
        <v>0</v>
      </c>
      <c r="T190" s="163">
        <f t="shared" si="59"/>
        <v>0</v>
      </c>
      <c r="U190" s="163">
        <f t="shared" si="59"/>
        <v>0</v>
      </c>
      <c r="V190" s="163">
        <f t="shared" si="59"/>
        <v>0</v>
      </c>
      <c r="W190" s="163">
        <f t="shared" si="60"/>
        <v>0</v>
      </c>
      <c r="X190" s="163">
        <f t="shared" si="60"/>
        <v>0</v>
      </c>
      <c r="Y190" s="163">
        <f t="shared" si="58"/>
        <v>0</v>
      </c>
      <c r="Z190" s="163">
        <f t="shared" si="58"/>
        <v>0</v>
      </c>
      <c r="AA190" s="163">
        <f t="shared" si="58"/>
        <v>0</v>
      </c>
      <c r="AB190" s="163">
        <f t="shared" si="58"/>
        <v>0</v>
      </c>
      <c r="AC190" s="163">
        <f t="shared" si="58"/>
        <v>0</v>
      </c>
      <c r="AD190" s="163">
        <f t="shared" si="58"/>
        <v>0</v>
      </c>
      <c r="AE190" s="163">
        <f t="shared" si="58"/>
        <v>0</v>
      </c>
      <c r="AF190" s="176">
        <f t="shared" si="58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v>0</v>
      </c>
      <c r="G191" s="163">
        <f t="shared" si="59"/>
        <v>0</v>
      </c>
      <c r="H191" s="163">
        <f t="shared" si="59"/>
        <v>0</v>
      </c>
      <c r="I191" s="163">
        <f t="shared" si="59"/>
        <v>0</v>
      </c>
      <c r="J191" s="163">
        <f t="shared" si="59"/>
        <v>0</v>
      </c>
      <c r="K191" s="163">
        <f t="shared" si="59"/>
        <v>0</v>
      </c>
      <c r="L191" s="163">
        <f t="shared" si="59"/>
        <v>0</v>
      </c>
      <c r="M191" s="163">
        <f t="shared" si="59"/>
        <v>0</v>
      </c>
      <c r="N191" s="163">
        <f t="shared" si="59"/>
        <v>0</v>
      </c>
      <c r="O191" s="163">
        <f t="shared" si="59"/>
        <v>0</v>
      </c>
      <c r="P191" s="163">
        <f t="shared" si="59"/>
        <v>0</v>
      </c>
      <c r="Q191" s="163">
        <f t="shared" si="59"/>
        <v>0</v>
      </c>
      <c r="R191" s="163">
        <f t="shared" si="59"/>
        <v>0</v>
      </c>
      <c r="S191" s="163">
        <f t="shared" si="59"/>
        <v>0</v>
      </c>
      <c r="T191" s="163">
        <f t="shared" si="59"/>
        <v>0</v>
      </c>
      <c r="U191" s="163">
        <f t="shared" si="59"/>
        <v>0</v>
      </c>
      <c r="V191" s="163">
        <f t="shared" si="59"/>
        <v>0</v>
      </c>
      <c r="W191" s="163">
        <f t="shared" si="60"/>
        <v>0</v>
      </c>
      <c r="X191" s="163">
        <f t="shared" si="60"/>
        <v>0</v>
      </c>
      <c r="Y191" s="163">
        <f t="shared" si="58"/>
        <v>0</v>
      </c>
      <c r="Z191" s="163">
        <f t="shared" si="58"/>
        <v>0</v>
      </c>
      <c r="AA191" s="163">
        <f t="shared" si="58"/>
        <v>0</v>
      </c>
      <c r="AB191" s="163">
        <f t="shared" si="58"/>
        <v>0</v>
      </c>
      <c r="AC191" s="163">
        <f t="shared" si="58"/>
        <v>0</v>
      </c>
      <c r="AD191" s="163">
        <f t="shared" si="58"/>
        <v>0</v>
      </c>
      <c r="AE191" s="163">
        <f t="shared" si="58"/>
        <v>0</v>
      </c>
      <c r="AF191" s="176">
        <f t="shared" si="58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v>0</v>
      </c>
      <c r="G192" s="163">
        <f t="shared" si="59"/>
        <v>0</v>
      </c>
      <c r="H192" s="163">
        <f t="shared" si="59"/>
        <v>0</v>
      </c>
      <c r="I192" s="163">
        <f t="shared" si="59"/>
        <v>0</v>
      </c>
      <c r="J192" s="163">
        <f t="shared" si="59"/>
        <v>0</v>
      </c>
      <c r="K192" s="163">
        <f t="shared" si="59"/>
        <v>0</v>
      </c>
      <c r="L192" s="163">
        <f t="shared" si="59"/>
        <v>0</v>
      </c>
      <c r="M192" s="163">
        <f t="shared" si="59"/>
        <v>0</v>
      </c>
      <c r="N192" s="163">
        <f t="shared" si="59"/>
        <v>0</v>
      </c>
      <c r="O192" s="163">
        <f t="shared" si="59"/>
        <v>0</v>
      </c>
      <c r="P192" s="163">
        <f t="shared" si="59"/>
        <v>0</v>
      </c>
      <c r="Q192" s="163">
        <f t="shared" si="59"/>
        <v>0</v>
      </c>
      <c r="R192" s="163">
        <f t="shared" si="59"/>
        <v>0</v>
      </c>
      <c r="S192" s="163">
        <f t="shared" si="59"/>
        <v>0</v>
      </c>
      <c r="T192" s="163">
        <f t="shared" si="59"/>
        <v>0</v>
      </c>
      <c r="U192" s="163">
        <f t="shared" si="59"/>
        <v>0</v>
      </c>
      <c r="V192" s="163">
        <f t="shared" si="59"/>
        <v>0</v>
      </c>
      <c r="W192" s="163">
        <f t="shared" si="60"/>
        <v>0</v>
      </c>
      <c r="X192" s="163">
        <f t="shared" si="60"/>
        <v>0</v>
      </c>
      <c r="Y192" s="163">
        <f t="shared" si="58"/>
        <v>0</v>
      </c>
      <c r="Z192" s="163">
        <f t="shared" si="58"/>
        <v>0</v>
      </c>
      <c r="AA192" s="163">
        <f t="shared" si="58"/>
        <v>0</v>
      </c>
      <c r="AB192" s="163">
        <f t="shared" si="58"/>
        <v>0</v>
      </c>
      <c r="AC192" s="163">
        <f t="shared" si="58"/>
        <v>0</v>
      </c>
      <c r="AD192" s="163">
        <f t="shared" si="58"/>
        <v>0</v>
      </c>
      <c r="AE192" s="163">
        <f t="shared" si="58"/>
        <v>0</v>
      </c>
      <c r="AF192" s="176">
        <f t="shared" si="58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v>0</v>
      </c>
      <c r="G193" s="163">
        <f t="shared" si="59"/>
        <v>0</v>
      </c>
      <c r="H193" s="163">
        <f t="shared" si="59"/>
        <v>0</v>
      </c>
      <c r="I193" s="163">
        <f t="shared" si="59"/>
        <v>0</v>
      </c>
      <c r="J193" s="163">
        <f t="shared" si="59"/>
        <v>0</v>
      </c>
      <c r="K193" s="163">
        <f t="shared" si="59"/>
        <v>0</v>
      </c>
      <c r="L193" s="163">
        <f t="shared" si="59"/>
        <v>0</v>
      </c>
      <c r="M193" s="163">
        <f t="shared" si="59"/>
        <v>0</v>
      </c>
      <c r="N193" s="163">
        <f t="shared" si="59"/>
        <v>0</v>
      </c>
      <c r="O193" s="163">
        <f t="shared" si="59"/>
        <v>0</v>
      </c>
      <c r="P193" s="163">
        <f t="shared" si="59"/>
        <v>0</v>
      </c>
      <c r="Q193" s="163">
        <f t="shared" si="59"/>
        <v>0</v>
      </c>
      <c r="R193" s="163">
        <f t="shared" si="59"/>
        <v>0</v>
      </c>
      <c r="S193" s="163">
        <f t="shared" si="59"/>
        <v>0</v>
      </c>
      <c r="T193" s="163">
        <f t="shared" si="59"/>
        <v>0</v>
      </c>
      <c r="U193" s="163">
        <f t="shared" si="59"/>
        <v>0</v>
      </c>
      <c r="V193" s="163">
        <f t="shared" si="59"/>
        <v>0</v>
      </c>
      <c r="W193" s="163">
        <f t="shared" si="60"/>
        <v>0</v>
      </c>
      <c r="X193" s="163">
        <f t="shared" si="60"/>
        <v>0</v>
      </c>
      <c r="Y193" s="163">
        <f t="shared" si="58"/>
        <v>0</v>
      </c>
      <c r="Z193" s="163">
        <f t="shared" si="58"/>
        <v>0</v>
      </c>
      <c r="AA193" s="163">
        <f t="shared" si="58"/>
        <v>0</v>
      </c>
      <c r="AB193" s="163">
        <f t="shared" si="58"/>
        <v>0</v>
      </c>
      <c r="AC193" s="163">
        <f t="shared" si="58"/>
        <v>0</v>
      </c>
      <c r="AD193" s="163">
        <f t="shared" si="58"/>
        <v>0</v>
      </c>
      <c r="AE193" s="163">
        <f t="shared" si="58"/>
        <v>0</v>
      </c>
      <c r="AF193" s="176">
        <f t="shared" si="58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v>0</v>
      </c>
      <c r="G194" s="163">
        <f t="shared" si="59"/>
        <v>0</v>
      </c>
      <c r="H194" s="163">
        <f t="shared" si="59"/>
        <v>0</v>
      </c>
      <c r="I194" s="163">
        <f t="shared" si="59"/>
        <v>0</v>
      </c>
      <c r="J194" s="163">
        <f t="shared" si="59"/>
        <v>0</v>
      </c>
      <c r="K194" s="163">
        <f t="shared" si="59"/>
        <v>0</v>
      </c>
      <c r="L194" s="163">
        <f t="shared" si="59"/>
        <v>0</v>
      </c>
      <c r="M194" s="163">
        <f t="shared" si="59"/>
        <v>0</v>
      </c>
      <c r="N194" s="163">
        <f t="shared" si="59"/>
        <v>0</v>
      </c>
      <c r="O194" s="163">
        <f t="shared" si="59"/>
        <v>0</v>
      </c>
      <c r="P194" s="163">
        <f t="shared" si="59"/>
        <v>0</v>
      </c>
      <c r="Q194" s="163">
        <f t="shared" si="59"/>
        <v>0</v>
      </c>
      <c r="R194" s="163">
        <f t="shared" si="59"/>
        <v>0</v>
      </c>
      <c r="S194" s="163">
        <f t="shared" si="59"/>
        <v>0</v>
      </c>
      <c r="T194" s="163">
        <f t="shared" si="59"/>
        <v>0</v>
      </c>
      <c r="U194" s="163">
        <f t="shared" si="59"/>
        <v>0</v>
      </c>
      <c r="V194" s="163">
        <f t="shared" si="59"/>
        <v>0</v>
      </c>
      <c r="W194" s="163">
        <f t="shared" si="60"/>
        <v>0</v>
      </c>
      <c r="X194" s="163">
        <f t="shared" si="60"/>
        <v>0</v>
      </c>
      <c r="Y194" s="163">
        <f t="shared" si="58"/>
        <v>0</v>
      </c>
      <c r="Z194" s="163">
        <f t="shared" si="58"/>
        <v>0</v>
      </c>
      <c r="AA194" s="163">
        <f t="shared" si="58"/>
        <v>0</v>
      </c>
      <c r="AB194" s="163">
        <f t="shared" si="58"/>
        <v>0</v>
      </c>
      <c r="AC194" s="163">
        <f t="shared" si="58"/>
        <v>0</v>
      </c>
      <c r="AD194" s="163">
        <f t="shared" si="58"/>
        <v>0</v>
      </c>
      <c r="AE194" s="163">
        <f t="shared" si="58"/>
        <v>0</v>
      </c>
      <c r="AF194" s="176">
        <f t="shared" si="58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v>0</v>
      </c>
      <c r="G195" s="163">
        <f t="shared" si="59"/>
        <v>0</v>
      </c>
      <c r="H195" s="163">
        <f t="shared" si="59"/>
        <v>0</v>
      </c>
      <c r="I195" s="163">
        <f t="shared" si="59"/>
        <v>0</v>
      </c>
      <c r="J195" s="163">
        <f t="shared" si="59"/>
        <v>0</v>
      </c>
      <c r="K195" s="163">
        <f t="shared" si="59"/>
        <v>0</v>
      </c>
      <c r="L195" s="163">
        <f t="shared" si="59"/>
        <v>0</v>
      </c>
      <c r="M195" s="163">
        <f t="shared" si="59"/>
        <v>0</v>
      </c>
      <c r="N195" s="163">
        <f t="shared" si="59"/>
        <v>0</v>
      </c>
      <c r="O195" s="163">
        <f t="shared" si="59"/>
        <v>0</v>
      </c>
      <c r="P195" s="163">
        <f t="shared" si="59"/>
        <v>0</v>
      </c>
      <c r="Q195" s="163">
        <f t="shared" si="59"/>
        <v>0</v>
      </c>
      <c r="R195" s="163">
        <f t="shared" si="59"/>
        <v>0</v>
      </c>
      <c r="S195" s="163">
        <f t="shared" si="59"/>
        <v>0</v>
      </c>
      <c r="T195" s="163">
        <f t="shared" si="59"/>
        <v>0</v>
      </c>
      <c r="U195" s="163">
        <f t="shared" si="59"/>
        <v>0</v>
      </c>
      <c r="V195" s="163">
        <f t="shared" si="59"/>
        <v>0</v>
      </c>
      <c r="W195" s="163">
        <f t="shared" si="60"/>
        <v>0</v>
      </c>
      <c r="X195" s="163">
        <f t="shared" si="60"/>
        <v>0</v>
      </c>
      <c r="Y195" s="163">
        <f t="shared" si="58"/>
        <v>0</v>
      </c>
      <c r="Z195" s="163">
        <f t="shared" si="58"/>
        <v>0</v>
      </c>
      <c r="AA195" s="163">
        <f t="shared" si="58"/>
        <v>0</v>
      </c>
      <c r="AB195" s="163">
        <f t="shared" si="58"/>
        <v>0</v>
      </c>
      <c r="AC195" s="163">
        <f t="shared" si="58"/>
        <v>0</v>
      </c>
      <c r="AD195" s="163">
        <f t="shared" si="58"/>
        <v>0</v>
      </c>
      <c r="AE195" s="163">
        <f t="shared" si="58"/>
        <v>0</v>
      </c>
      <c r="AF195" s="176">
        <f t="shared" si="58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v>0</v>
      </c>
      <c r="G196" s="163">
        <f t="shared" si="59"/>
        <v>0</v>
      </c>
      <c r="H196" s="163">
        <f t="shared" si="59"/>
        <v>0</v>
      </c>
      <c r="I196" s="163">
        <f t="shared" si="59"/>
        <v>0</v>
      </c>
      <c r="J196" s="163">
        <f t="shared" si="59"/>
        <v>0</v>
      </c>
      <c r="K196" s="163">
        <f t="shared" si="59"/>
        <v>0</v>
      </c>
      <c r="L196" s="163">
        <f t="shared" si="59"/>
        <v>0</v>
      </c>
      <c r="M196" s="163">
        <f t="shared" si="59"/>
        <v>0</v>
      </c>
      <c r="N196" s="163">
        <f t="shared" si="59"/>
        <v>0</v>
      </c>
      <c r="O196" s="163">
        <f t="shared" si="59"/>
        <v>0</v>
      </c>
      <c r="P196" s="163">
        <f t="shared" si="59"/>
        <v>0</v>
      </c>
      <c r="Q196" s="163">
        <f t="shared" si="59"/>
        <v>0</v>
      </c>
      <c r="R196" s="163">
        <f t="shared" si="59"/>
        <v>0</v>
      </c>
      <c r="S196" s="163">
        <f t="shared" si="59"/>
        <v>0</v>
      </c>
      <c r="T196" s="163">
        <f t="shared" si="59"/>
        <v>0</v>
      </c>
      <c r="U196" s="163">
        <f t="shared" si="59"/>
        <v>0</v>
      </c>
      <c r="V196" s="163">
        <f t="shared" si="59"/>
        <v>0</v>
      </c>
      <c r="W196" s="163">
        <f t="shared" si="60"/>
        <v>0</v>
      </c>
      <c r="X196" s="163">
        <f t="shared" si="60"/>
        <v>0</v>
      </c>
      <c r="Y196" s="163">
        <f t="shared" si="58"/>
        <v>0</v>
      </c>
      <c r="Z196" s="163">
        <f t="shared" si="58"/>
        <v>0</v>
      </c>
      <c r="AA196" s="163">
        <f t="shared" si="58"/>
        <v>0</v>
      </c>
      <c r="AB196" s="163">
        <f t="shared" si="58"/>
        <v>0</v>
      </c>
      <c r="AC196" s="163">
        <f t="shared" si="58"/>
        <v>0</v>
      </c>
      <c r="AD196" s="163">
        <f t="shared" si="58"/>
        <v>0</v>
      </c>
      <c r="AE196" s="163">
        <f t="shared" si="58"/>
        <v>0</v>
      </c>
      <c r="AF196" s="176">
        <f t="shared" si="58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v>0</v>
      </c>
      <c r="G197" s="163">
        <f t="shared" si="59"/>
        <v>0</v>
      </c>
      <c r="H197" s="163">
        <f t="shared" si="59"/>
        <v>0</v>
      </c>
      <c r="I197" s="163">
        <f t="shared" si="59"/>
        <v>0</v>
      </c>
      <c r="J197" s="163">
        <f t="shared" si="59"/>
        <v>0</v>
      </c>
      <c r="K197" s="163">
        <f t="shared" si="59"/>
        <v>0</v>
      </c>
      <c r="L197" s="163">
        <f t="shared" si="59"/>
        <v>0</v>
      </c>
      <c r="M197" s="163">
        <f t="shared" si="59"/>
        <v>0</v>
      </c>
      <c r="N197" s="163">
        <f t="shared" si="59"/>
        <v>0</v>
      </c>
      <c r="O197" s="163">
        <f t="shared" si="59"/>
        <v>0</v>
      </c>
      <c r="P197" s="163">
        <f t="shared" si="59"/>
        <v>0</v>
      </c>
      <c r="Q197" s="163">
        <f t="shared" si="59"/>
        <v>0</v>
      </c>
      <c r="R197" s="163">
        <f t="shared" si="59"/>
        <v>0</v>
      </c>
      <c r="S197" s="163">
        <f t="shared" si="59"/>
        <v>0</v>
      </c>
      <c r="T197" s="163">
        <f t="shared" si="59"/>
        <v>0</v>
      </c>
      <c r="U197" s="163">
        <f t="shared" si="59"/>
        <v>0</v>
      </c>
      <c r="V197" s="163">
        <f t="shared" si="59"/>
        <v>0</v>
      </c>
      <c r="W197" s="163">
        <f t="shared" si="60"/>
        <v>0</v>
      </c>
      <c r="X197" s="163">
        <f t="shared" si="60"/>
        <v>0</v>
      </c>
      <c r="Y197" s="163">
        <f t="shared" si="58"/>
        <v>0</v>
      </c>
      <c r="Z197" s="163">
        <f t="shared" si="58"/>
        <v>0</v>
      </c>
      <c r="AA197" s="163">
        <f t="shared" si="58"/>
        <v>0</v>
      </c>
      <c r="AB197" s="163">
        <f t="shared" si="58"/>
        <v>0</v>
      </c>
      <c r="AC197" s="163">
        <f t="shared" si="58"/>
        <v>0</v>
      </c>
      <c r="AD197" s="163">
        <f t="shared" si="58"/>
        <v>0</v>
      </c>
      <c r="AE197" s="163">
        <f t="shared" si="58"/>
        <v>0</v>
      </c>
      <c r="AF197" s="176">
        <f t="shared" si="58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v>0</v>
      </c>
      <c r="G198" s="163">
        <f t="shared" si="59"/>
        <v>0</v>
      </c>
      <c r="H198" s="163">
        <f t="shared" si="59"/>
        <v>0</v>
      </c>
      <c r="I198" s="163">
        <f t="shared" si="59"/>
        <v>0</v>
      </c>
      <c r="J198" s="163">
        <f t="shared" si="59"/>
        <v>0</v>
      </c>
      <c r="K198" s="163">
        <f t="shared" si="59"/>
        <v>0</v>
      </c>
      <c r="L198" s="163">
        <f t="shared" si="59"/>
        <v>0</v>
      </c>
      <c r="M198" s="163">
        <f t="shared" si="59"/>
        <v>0</v>
      </c>
      <c r="N198" s="163">
        <f t="shared" si="59"/>
        <v>0</v>
      </c>
      <c r="O198" s="163">
        <f t="shared" si="59"/>
        <v>0</v>
      </c>
      <c r="P198" s="163">
        <f t="shared" si="59"/>
        <v>0</v>
      </c>
      <c r="Q198" s="163">
        <f t="shared" si="59"/>
        <v>0</v>
      </c>
      <c r="R198" s="163">
        <f t="shared" si="59"/>
        <v>0</v>
      </c>
      <c r="S198" s="163">
        <f t="shared" si="59"/>
        <v>0</v>
      </c>
      <c r="T198" s="163">
        <f t="shared" si="59"/>
        <v>0</v>
      </c>
      <c r="U198" s="163">
        <f t="shared" si="59"/>
        <v>0</v>
      </c>
      <c r="V198" s="163">
        <f t="shared" si="59"/>
        <v>0</v>
      </c>
      <c r="W198" s="163">
        <f t="shared" si="60"/>
        <v>0</v>
      </c>
      <c r="X198" s="163">
        <f t="shared" si="60"/>
        <v>0</v>
      </c>
      <c r="Y198" s="163">
        <f t="shared" si="58"/>
        <v>0</v>
      </c>
      <c r="Z198" s="163">
        <f t="shared" si="58"/>
        <v>0</v>
      </c>
      <c r="AA198" s="163">
        <f t="shared" si="58"/>
        <v>0</v>
      </c>
      <c r="AB198" s="163">
        <f t="shared" si="58"/>
        <v>0</v>
      </c>
      <c r="AC198" s="163">
        <f t="shared" si="58"/>
        <v>0</v>
      </c>
      <c r="AD198" s="163">
        <f t="shared" si="58"/>
        <v>0</v>
      </c>
      <c r="AE198" s="163">
        <f t="shared" si="58"/>
        <v>0</v>
      </c>
      <c r="AF198" s="176">
        <f t="shared" si="58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v>0</v>
      </c>
      <c r="G199" s="163">
        <f t="shared" si="59"/>
        <v>0</v>
      </c>
      <c r="H199" s="163">
        <f t="shared" si="59"/>
        <v>0</v>
      </c>
      <c r="I199" s="163">
        <f t="shared" si="59"/>
        <v>0</v>
      </c>
      <c r="J199" s="163">
        <f t="shared" si="59"/>
        <v>0</v>
      </c>
      <c r="K199" s="163">
        <f t="shared" si="59"/>
        <v>0</v>
      </c>
      <c r="L199" s="163">
        <f t="shared" si="59"/>
        <v>0</v>
      </c>
      <c r="M199" s="163">
        <f t="shared" si="59"/>
        <v>0</v>
      </c>
      <c r="N199" s="163">
        <f t="shared" si="59"/>
        <v>0</v>
      </c>
      <c r="O199" s="163">
        <f t="shared" si="59"/>
        <v>0</v>
      </c>
      <c r="P199" s="163">
        <f t="shared" si="59"/>
        <v>0</v>
      </c>
      <c r="Q199" s="163">
        <f t="shared" si="59"/>
        <v>0</v>
      </c>
      <c r="R199" s="163">
        <f t="shared" si="59"/>
        <v>0</v>
      </c>
      <c r="S199" s="163">
        <f t="shared" si="59"/>
        <v>0</v>
      </c>
      <c r="T199" s="163">
        <f t="shared" si="59"/>
        <v>0</v>
      </c>
      <c r="U199" s="163">
        <f t="shared" si="59"/>
        <v>0</v>
      </c>
      <c r="V199" s="163">
        <f t="shared" si="59"/>
        <v>0</v>
      </c>
      <c r="W199" s="163">
        <f t="shared" si="60"/>
        <v>0</v>
      </c>
      <c r="X199" s="163">
        <f t="shared" si="60"/>
        <v>0</v>
      </c>
      <c r="Y199" s="163">
        <f t="shared" si="58"/>
        <v>0</v>
      </c>
      <c r="Z199" s="163">
        <f t="shared" si="58"/>
        <v>0</v>
      </c>
      <c r="AA199" s="163">
        <f t="shared" si="58"/>
        <v>0</v>
      </c>
      <c r="AB199" s="163">
        <f t="shared" si="58"/>
        <v>0</v>
      </c>
      <c r="AC199" s="163">
        <f t="shared" si="58"/>
        <v>0</v>
      </c>
      <c r="AD199" s="163">
        <f t="shared" si="58"/>
        <v>0</v>
      </c>
      <c r="AE199" s="163">
        <f t="shared" si="58"/>
        <v>0</v>
      </c>
      <c r="AF199" s="176">
        <f t="shared" si="58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v>0</v>
      </c>
      <c r="G200" s="163">
        <f t="shared" si="59"/>
        <v>0</v>
      </c>
      <c r="H200" s="163">
        <f t="shared" si="59"/>
        <v>0</v>
      </c>
      <c r="I200" s="163">
        <f t="shared" si="59"/>
        <v>0</v>
      </c>
      <c r="J200" s="163">
        <f t="shared" si="59"/>
        <v>0</v>
      </c>
      <c r="K200" s="163">
        <f t="shared" si="59"/>
        <v>0</v>
      </c>
      <c r="L200" s="163">
        <f t="shared" si="59"/>
        <v>0</v>
      </c>
      <c r="M200" s="163">
        <f t="shared" si="59"/>
        <v>0</v>
      </c>
      <c r="N200" s="163">
        <f t="shared" si="59"/>
        <v>0</v>
      </c>
      <c r="O200" s="163">
        <f t="shared" si="59"/>
        <v>0</v>
      </c>
      <c r="P200" s="163">
        <f t="shared" si="59"/>
        <v>0</v>
      </c>
      <c r="Q200" s="163">
        <f t="shared" si="59"/>
        <v>0</v>
      </c>
      <c r="R200" s="163">
        <f t="shared" ref="R200:AF215" si="61">Q200</f>
        <v>0</v>
      </c>
      <c r="S200" s="163">
        <f t="shared" si="61"/>
        <v>0</v>
      </c>
      <c r="T200" s="163">
        <f t="shared" si="61"/>
        <v>0</v>
      </c>
      <c r="U200" s="163">
        <f t="shared" si="61"/>
        <v>0</v>
      </c>
      <c r="V200" s="163">
        <f t="shared" si="61"/>
        <v>0</v>
      </c>
      <c r="W200" s="163">
        <f t="shared" si="61"/>
        <v>0</v>
      </c>
      <c r="X200" s="163">
        <f t="shared" si="61"/>
        <v>0</v>
      </c>
      <c r="Y200" s="163">
        <f t="shared" si="61"/>
        <v>0</v>
      </c>
      <c r="Z200" s="163">
        <f t="shared" si="61"/>
        <v>0</v>
      </c>
      <c r="AA200" s="163">
        <f t="shared" si="61"/>
        <v>0</v>
      </c>
      <c r="AB200" s="163">
        <f t="shared" si="61"/>
        <v>0</v>
      </c>
      <c r="AC200" s="163">
        <f t="shared" si="61"/>
        <v>0</v>
      </c>
      <c r="AD200" s="163">
        <f t="shared" si="61"/>
        <v>0</v>
      </c>
      <c r="AE200" s="163">
        <f t="shared" si="61"/>
        <v>0</v>
      </c>
      <c r="AF200" s="176">
        <f t="shared" si="61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v>0</v>
      </c>
      <c r="G201" s="163">
        <f t="shared" ref="G201:W216" si="62">F201</f>
        <v>0</v>
      </c>
      <c r="H201" s="163">
        <f t="shared" si="62"/>
        <v>0</v>
      </c>
      <c r="I201" s="163">
        <f t="shared" si="62"/>
        <v>0</v>
      </c>
      <c r="J201" s="163">
        <f t="shared" si="62"/>
        <v>0</v>
      </c>
      <c r="K201" s="163">
        <f t="shared" si="62"/>
        <v>0</v>
      </c>
      <c r="L201" s="163">
        <f t="shared" si="62"/>
        <v>0</v>
      </c>
      <c r="M201" s="163">
        <f t="shared" si="62"/>
        <v>0</v>
      </c>
      <c r="N201" s="163">
        <f t="shared" si="62"/>
        <v>0</v>
      </c>
      <c r="O201" s="163">
        <f t="shared" si="62"/>
        <v>0</v>
      </c>
      <c r="P201" s="163">
        <f t="shared" si="62"/>
        <v>0</v>
      </c>
      <c r="Q201" s="163">
        <f t="shared" si="62"/>
        <v>0</v>
      </c>
      <c r="R201" s="163">
        <f t="shared" si="62"/>
        <v>0</v>
      </c>
      <c r="S201" s="163">
        <f t="shared" si="62"/>
        <v>0</v>
      </c>
      <c r="T201" s="163">
        <f t="shared" si="62"/>
        <v>0</v>
      </c>
      <c r="U201" s="163">
        <f t="shared" si="62"/>
        <v>0</v>
      </c>
      <c r="V201" s="163">
        <f t="shared" si="62"/>
        <v>0</v>
      </c>
      <c r="W201" s="163">
        <f t="shared" si="62"/>
        <v>0</v>
      </c>
      <c r="X201" s="163">
        <f t="shared" si="61"/>
        <v>0</v>
      </c>
      <c r="Y201" s="163">
        <f t="shared" si="61"/>
        <v>0</v>
      </c>
      <c r="Z201" s="163">
        <f t="shared" si="61"/>
        <v>0</v>
      </c>
      <c r="AA201" s="163">
        <f t="shared" si="61"/>
        <v>0</v>
      </c>
      <c r="AB201" s="163">
        <f t="shared" si="61"/>
        <v>0</v>
      </c>
      <c r="AC201" s="163">
        <f t="shared" si="61"/>
        <v>0</v>
      </c>
      <c r="AD201" s="163">
        <f t="shared" si="61"/>
        <v>0</v>
      </c>
      <c r="AE201" s="163">
        <f t="shared" si="61"/>
        <v>0</v>
      </c>
      <c r="AF201" s="176">
        <f t="shared" si="61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v>0</v>
      </c>
      <c r="G202" s="163">
        <f t="shared" si="62"/>
        <v>0</v>
      </c>
      <c r="H202" s="163">
        <f t="shared" si="62"/>
        <v>0</v>
      </c>
      <c r="I202" s="163">
        <f t="shared" si="62"/>
        <v>0</v>
      </c>
      <c r="J202" s="163">
        <f t="shared" si="62"/>
        <v>0</v>
      </c>
      <c r="K202" s="163">
        <f t="shared" si="62"/>
        <v>0</v>
      </c>
      <c r="L202" s="163">
        <f t="shared" si="62"/>
        <v>0</v>
      </c>
      <c r="M202" s="163">
        <f t="shared" si="62"/>
        <v>0</v>
      </c>
      <c r="N202" s="163">
        <f t="shared" si="62"/>
        <v>0</v>
      </c>
      <c r="O202" s="163">
        <f t="shared" si="62"/>
        <v>0</v>
      </c>
      <c r="P202" s="163">
        <f t="shared" si="62"/>
        <v>0</v>
      </c>
      <c r="Q202" s="163">
        <f t="shared" si="62"/>
        <v>0</v>
      </c>
      <c r="R202" s="163">
        <f t="shared" si="62"/>
        <v>0</v>
      </c>
      <c r="S202" s="163">
        <f t="shared" si="62"/>
        <v>0</v>
      </c>
      <c r="T202" s="163">
        <f t="shared" si="62"/>
        <v>0</v>
      </c>
      <c r="U202" s="163">
        <f t="shared" si="62"/>
        <v>0</v>
      </c>
      <c r="V202" s="163">
        <f t="shared" si="62"/>
        <v>0</v>
      </c>
      <c r="W202" s="163">
        <f t="shared" si="62"/>
        <v>0</v>
      </c>
      <c r="X202" s="163">
        <f t="shared" si="61"/>
        <v>0</v>
      </c>
      <c r="Y202" s="163">
        <f t="shared" si="61"/>
        <v>0</v>
      </c>
      <c r="Z202" s="163">
        <f t="shared" si="61"/>
        <v>0</v>
      </c>
      <c r="AA202" s="163">
        <f t="shared" si="61"/>
        <v>0</v>
      </c>
      <c r="AB202" s="163">
        <f t="shared" si="61"/>
        <v>0</v>
      </c>
      <c r="AC202" s="163">
        <f t="shared" si="61"/>
        <v>0</v>
      </c>
      <c r="AD202" s="163">
        <f t="shared" si="61"/>
        <v>0</v>
      </c>
      <c r="AE202" s="163">
        <f t="shared" si="61"/>
        <v>0</v>
      </c>
      <c r="AF202" s="176">
        <f t="shared" si="61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v>0</v>
      </c>
      <c r="G203" s="163">
        <f t="shared" si="62"/>
        <v>0</v>
      </c>
      <c r="H203" s="163">
        <f t="shared" si="62"/>
        <v>0</v>
      </c>
      <c r="I203" s="163">
        <f t="shared" si="62"/>
        <v>0</v>
      </c>
      <c r="J203" s="163">
        <f t="shared" si="62"/>
        <v>0</v>
      </c>
      <c r="K203" s="163">
        <f t="shared" si="62"/>
        <v>0</v>
      </c>
      <c r="L203" s="163">
        <f t="shared" si="62"/>
        <v>0</v>
      </c>
      <c r="M203" s="163">
        <f t="shared" si="62"/>
        <v>0</v>
      </c>
      <c r="N203" s="163">
        <f t="shared" si="62"/>
        <v>0</v>
      </c>
      <c r="O203" s="163">
        <f t="shared" si="62"/>
        <v>0</v>
      </c>
      <c r="P203" s="163">
        <f t="shared" si="62"/>
        <v>0</v>
      </c>
      <c r="Q203" s="163">
        <f t="shared" si="62"/>
        <v>0</v>
      </c>
      <c r="R203" s="163">
        <f t="shared" si="62"/>
        <v>0</v>
      </c>
      <c r="S203" s="163">
        <f t="shared" si="62"/>
        <v>0</v>
      </c>
      <c r="T203" s="163">
        <f t="shared" si="62"/>
        <v>0</v>
      </c>
      <c r="U203" s="163">
        <f t="shared" si="62"/>
        <v>0</v>
      </c>
      <c r="V203" s="163">
        <f t="shared" si="62"/>
        <v>0</v>
      </c>
      <c r="W203" s="163">
        <f t="shared" si="62"/>
        <v>0</v>
      </c>
      <c r="X203" s="163">
        <f t="shared" si="61"/>
        <v>0</v>
      </c>
      <c r="Y203" s="163">
        <f t="shared" si="61"/>
        <v>0</v>
      </c>
      <c r="Z203" s="163">
        <f t="shared" si="61"/>
        <v>0</v>
      </c>
      <c r="AA203" s="163">
        <f t="shared" si="61"/>
        <v>0</v>
      </c>
      <c r="AB203" s="163">
        <f t="shared" si="61"/>
        <v>0</v>
      </c>
      <c r="AC203" s="163">
        <f t="shared" si="61"/>
        <v>0</v>
      </c>
      <c r="AD203" s="163">
        <f t="shared" si="61"/>
        <v>0</v>
      </c>
      <c r="AE203" s="163">
        <f t="shared" si="61"/>
        <v>0</v>
      </c>
      <c r="AF203" s="176">
        <f t="shared" si="61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v>0</v>
      </c>
      <c r="D204" s="163">
        <v>0</v>
      </c>
      <c r="E204" s="163">
        <v>0</v>
      </c>
      <c r="F204" s="163">
        <v>0</v>
      </c>
      <c r="G204" s="163">
        <f t="shared" si="62"/>
        <v>0</v>
      </c>
      <c r="H204" s="163">
        <f t="shared" si="62"/>
        <v>0</v>
      </c>
      <c r="I204" s="163">
        <f t="shared" si="62"/>
        <v>0</v>
      </c>
      <c r="J204" s="163">
        <f t="shared" si="62"/>
        <v>0</v>
      </c>
      <c r="K204" s="163">
        <f t="shared" si="62"/>
        <v>0</v>
      </c>
      <c r="L204" s="163">
        <f t="shared" si="62"/>
        <v>0</v>
      </c>
      <c r="M204" s="163">
        <f t="shared" si="62"/>
        <v>0</v>
      </c>
      <c r="N204" s="163">
        <f t="shared" si="62"/>
        <v>0</v>
      </c>
      <c r="O204" s="163">
        <f t="shared" si="62"/>
        <v>0</v>
      </c>
      <c r="P204" s="163">
        <f t="shared" si="62"/>
        <v>0</v>
      </c>
      <c r="Q204" s="163">
        <f t="shared" si="62"/>
        <v>0</v>
      </c>
      <c r="R204" s="163">
        <f t="shared" si="62"/>
        <v>0</v>
      </c>
      <c r="S204" s="163">
        <f t="shared" si="62"/>
        <v>0</v>
      </c>
      <c r="T204" s="163">
        <f t="shared" si="62"/>
        <v>0</v>
      </c>
      <c r="U204" s="163">
        <f t="shared" si="62"/>
        <v>0</v>
      </c>
      <c r="V204" s="163">
        <f t="shared" si="62"/>
        <v>0</v>
      </c>
      <c r="W204" s="163">
        <f t="shared" si="62"/>
        <v>0</v>
      </c>
      <c r="X204" s="163">
        <f t="shared" si="61"/>
        <v>0</v>
      </c>
      <c r="Y204" s="163">
        <f t="shared" si="61"/>
        <v>0</v>
      </c>
      <c r="Z204" s="163">
        <f t="shared" si="61"/>
        <v>0</v>
      </c>
      <c r="AA204" s="163">
        <f t="shared" si="61"/>
        <v>0</v>
      </c>
      <c r="AB204" s="163">
        <f t="shared" si="61"/>
        <v>0</v>
      </c>
      <c r="AC204" s="163">
        <f t="shared" si="61"/>
        <v>0</v>
      </c>
      <c r="AD204" s="163">
        <f t="shared" si="61"/>
        <v>0</v>
      </c>
      <c r="AE204" s="163">
        <f t="shared" si="61"/>
        <v>0</v>
      </c>
      <c r="AF204" s="176">
        <f t="shared" si="61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v>0</v>
      </c>
      <c r="D205" s="163">
        <v>0</v>
      </c>
      <c r="E205" s="163">
        <v>0</v>
      </c>
      <c r="F205" s="163">
        <v>0</v>
      </c>
      <c r="G205" s="163">
        <f t="shared" si="62"/>
        <v>0</v>
      </c>
      <c r="H205" s="163">
        <f t="shared" si="62"/>
        <v>0</v>
      </c>
      <c r="I205" s="163">
        <f t="shared" si="62"/>
        <v>0</v>
      </c>
      <c r="J205" s="163">
        <f t="shared" si="62"/>
        <v>0</v>
      </c>
      <c r="K205" s="163">
        <f t="shared" si="62"/>
        <v>0</v>
      </c>
      <c r="L205" s="163">
        <f t="shared" si="62"/>
        <v>0</v>
      </c>
      <c r="M205" s="163">
        <f t="shared" si="62"/>
        <v>0</v>
      </c>
      <c r="N205" s="163">
        <f t="shared" si="62"/>
        <v>0</v>
      </c>
      <c r="O205" s="163">
        <f t="shared" si="62"/>
        <v>0</v>
      </c>
      <c r="P205" s="163">
        <f t="shared" si="62"/>
        <v>0</v>
      </c>
      <c r="Q205" s="163">
        <f t="shared" si="62"/>
        <v>0</v>
      </c>
      <c r="R205" s="163">
        <f t="shared" si="62"/>
        <v>0</v>
      </c>
      <c r="S205" s="163">
        <f t="shared" si="62"/>
        <v>0</v>
      </c>
      <c r="T205" s="163">
        <f t="shared" si="62"/>
        <v>0</v>
      </c>
      <c r="U205" s="163">
        <f t="shared" si="62"/>
        <v>0</v>
      </c>
      <c r="V205" s="163">
        <f t="shared" si="62"/>
        <v>0</v>
      </c>
      <c r="W205" s="163">
        <f t="shared" ref="W205:X215" si="63">V205</f>
        <v>0</v>
      </c>
      <c r="X205" s="163">
        <f t="shared" si="63"/>
        <v>0</v>
      </c>
      <c r="Y205" s="163">
        <f t="shared" si="61"/>
        <v>0</v>
      </c>
      <c r="Z205" s="163">
        <f t="shared" si="61"/>
        <v>0</v>
      </c>
      <c r="AA205" s="163">
        <f t="shared" si="61"/>
        <v>0</v>
      </c>
      <c r="AB205" s="163">
        <f t="shared" si="61"/>
        <v>0</v>
      </c>
      <c r="AC205" s="163">
        <f t="shared" si="61"/>
        <v>0</v>
      </c>
      <c r="AD205" s="163">
        <f t="shared" si="61"/>
        <v>0</v>
      </c>
      <c r="AE205" s="163">
        <f t="shared" si="61"/>
        <v>0</v>
      </c>
      <c r="AF205" s="176">
        <f t="shared" si="61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v>0</v>
      </c>
      <c r="D206" s="163">
        <v>0</v>
      </c>
      <c r="E206" s="163">
        <v>0</v>
      </c>
      <c r="F206" s="163">
        <v>0</v>
      </c>
      <c r="G206" s="163">
        <f t="shared" si="62"/>
        <v>0</v>
      </c>
      <c r="H206" s="163">
        <f t="shared" si="62"/>
        <v>0</v>
      </c>
      <c r="I206" s="163">
        <f t="shared" si="62"/>
        <v>0</v>
      </c>
      <c r="J206" s="163">
        <f t="shared" si="62"/>
        <v>0</v>
      </c>
      <c r="K206" s="163">
        <f t="shared" si="62"/>
        <v>0</v>
      </c>
      <c r="L206" s="163">
        <f t="shared" si="62"/>
        <v>0</v>
      </c>
      <c r="M206" s="163">
        <f t="shared" si="62"/>
        <v>0</v>
      </c>
      <c r="N206" s="163">
        <f t="shared" si="62"/>
        <v>0</v>
      </c>
      <c r="O206" s="163">
        <f t="shared" si="62"/>
        <v>0</v>
      </c>
      <c r="P206" s="163">
        <f t="shared" si="62"/>
        <v>0</v>
      </c>
      <c r="Q206" s="163">
        <f t="shared" si="62"/>
        <v>0</v>
      </c>
      <c r="R206" s="163">
        <f t="shared" si="62"/>
        <v>0</v>
      </c>
      <c r="S206" s="163">
        <f t="shared" si="62"/>
        <v>0</v>
      </c>
      <c r="T206" s="163">
        <f t="shared" si="62"/>
        <v>0</v>
      </c>
      <c r="U206" s="163">
        <f t="shared" si="62"/>
        <v>0</v>
      </c>
      <c r="V206" s="163">
        <f t="shared" si="62"/>
        <v>0</v>
      </c>
      <c r="W206" s="163">
        <f t="shared" si="63"/>
        <v>0</v>
      </c>
      <c r="X206" s="163">
        <f t="shared" si="63"/>
        <v>0</v>
      </c>
      <c r="Y206" s="163">
        <f t="shared" si="61"/>
        <v>0</v>
      </c>
      <c r="Z206" s="163">
        <f t="shared" si="61"/>
        <v>0</v>
      </c>
      <c r="AA206" s="163">
        <f t="shared" si="61"/>
        <v>0</v>
      </c>
      <c r="AB206" s="163">
        <f t="shared" si="61"/>
        <v>0</v>
      </c>
      <c r="AC206" s="163">
        <f t="shared" si="61"/>
        <v>0</v>
      </c>
      <c r="AD206" s="163">
        <f t="shared" si="61"/>
        <v>0</v>
      </c>
      <c r="AE206" s="163">
        <f t="shared" si="61"/>
        <v>0</v>
      </c>
      <c r="AF206" s="176">
        <f t="shared" si="61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v>0</v>
      </c>
      <c r="D207" s="163">
        <v>0</v>
      </c>
      <c r="E207" s="163">
        <v>0</v>
      </c>
      <c r="F207" s="163">
        <v>0</v>
      </c>
      <c r="G207" s="163">
        <f t="shared" si="62"/>
        <v>0</v>
      </c>
      <c r="H207" s="163">
        <f t="shared" si="62"/>
        <v>0</v>
      </c>
      <c r="I207" s="163">
        <f t="shared" si="62"/>
        <v>0</v>
      </c>
      <c r="J207" s="163">
        <f t="shared" si="62"/>
        <v>0</v>
      </c>
      <c r="K207" s="163">
        <f t="shared" si="62"/>
        <v>0</v>
      </c>
      <c r="L207" s="163">
        <f t="shared" si="62"/>
        <v>0</v>
      </c>
      <c r="M207" s="163">
        <f t="shared" si="62"/>
        <v>0</v>
      </c>
      <c r="N207" s="163">
        <f t="shared" si="62"/>
        <v>0</v>
      </c>
      <c r="O207" s="163">
        <f t="shared" si="62"/>
        <v>0</v>
      </c>
      <c r="P207" s="163">
        <f t="shared" si="62"/>
        <v>0</v>
      </c>
      <c r="Q207" s="163">
        <f t="shared" si="62"/>
        <v>0</v>
      </c>
      <c r="R207" s="163">
        <f t="shared" si="62"/>
        <v>0</v>
      </c>
      <c r="S207" s="163">
        <f t="shared" si="62"/>
        <v>0</v>
      </c>
      <c r="T207" s="163">
        <f t="shared" si="62"/>
        <v>0</v>
      </c>
      <c r="U207" s="163">
        <f t="shared" si="62"/>
        <v>0</v>
      </c>
      <c r="V207" s="163">
        <f t="shared" si="62"/>
        <v>0</v>
      </c>
      <c r="W207" s="163">
        <f t="shared" si="63"/>
        <v>0</v>
      </c>
      <c r="X207" s="163">
        <f t="shared" si="63"/>
        <v>0</v>
      </c>
      <c r="Y207" s="163">
        <f t="shared" si="61"/>
        <v>0</v>
      </c>
      <c r="Z207" s="163">
        <f t="shared" si="61"/>
        <v>0</v>
      </c>
      <c r="AA207" s="163">
        <f t="shared" si="61"/>
        <v>0</v>
      </c>
      <c r="AB207" s="163">
        <f t="shared" si="61"/>
        <v>0</v>
      </c>
      <c r="AC207" s="163">
        <f t="shared" si="61"/>
        <v>0</v>
      </c>
      <c r="AD207" s="163">
        <f t="shared" si="61"/>
        <v>0</v>
      </c>
      <c r="AE207" s="163">
        <f t="shared" si="61"/>
        <v>0</v>
      </c>
      <c r="AF207" s="176">
        <f t="shared" si="61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v>0</v>
      </c>
      <c r="D208" s="163">
        <v>0</v>
      </c>
      <c r="E208" s="163">
        <v>0</v>
      </c>
      <c r="F208" s="163">
        <v>0</v>
      </c>
      <c r="G208" s="163">
        <f t="shared" si="62"/>
        <v>0</v>
      </c>
      <c r="H208" s="163">
        <f t="shared" si="62"/>
        <v>0</v>
      </c>
      <c r="I208" s="163">
        <f t="shared" si="62"/>
        <v>0</v>
      </c>
      <c r="J208" s="163">
        <f t="shared" si="62"/>
        <v>0</v>
      </c>
      <c r="K208" s="163">
        <f t="shared" si="62"/>
        <v>0</v>
      </c>
      <c r="L208" s="163">
        <f t="shared" si="62"/>
        <v>0</v>
      </c>
      <c r="M208" s="163">
        <f t="shared" si="62"/>
        <v>0</v>
      </c>
      <c r="N208" s="163">
        <f t="shared" si="62"/>
        <v>0</v>
      </c>
      <c r="O208" s="163">
        <f t="shared" si="62"/>
        <v>0</v>
      </c>
      <c r="P208" s="163">
        <f t="shared" si="62"/>
        <v>0</v>
      </c>
      <c r="Q208" s="163">
        <f t="shared" si="62"/>
        <v>0</v>
      </c>
      <c r="R208" s="163">
        <f t="shared" si="62"/>
        <v>0</v>
      </c>
      <c r="S208" s="163">
        <f t="shared" si="62"/>
        <v>0</v>
      </c>
      <c r="T208" s="163">
        <f t="shared" si="62"/>
        <v>0</v>
      </c>
      <c r="U208" s="163">
        <f t="shared" si="62"/>
        <v>0</v>
      </c>
      <c r="V208" s="163">
        <f t="shared" si="62"/>
        <v>0</v>
      </c>
      <c r="W208" s="163">
        <f t="shared" si="63"/>
        <v>0</v>
      </c>
      <c r="X208" s="163">
        <f t="shared" si="63"/>
        <v>0</v>
      </c>
      <c r="Y208" s="163">
        <f t="shared" si="61"/>
        <v>0</v>
      </c>
      <c r="Z208" s="163">
        <f t="shared" si="61"/>
        <v>0</v>
      </c>
      <c r="AA208" s="163">
        <f t="shared" si="61"/>
        <v>0</v>
      </c>
      <c r="AB208" s="163">
        <f t="shared" si="61"/>
        <v>0</v>
      </c>
      <c r="AC208" s="163">
        <f t="shared" si="61"/>
        <v>0</v>
      </c>
      <c r="AD208" s="163">
        <f t="shared" si="61"/>
        <v>0</v>
      </c>
      <c r="AE208" s="163">
        <f t="shared" si="61"/>
        <v>0</v>
      </c>
      <c r="AF208" s="176">
        <f t="shared" si="61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v>0</v>
      </c>
      <c r="D209" s="163">
        <v>0</v>
      </c>
      <c r="E209" s="163">
        <v>0</v>
      </c>
      <c r="F209" s="163">
        <v>0</v>
      </c>
      <c r="G209" s="163">
        <f t="shared" si="62"/>
        <v>0</v>
      </c>
      <c r="H209" s="163">
        <f t="shared" si="62"/>
        <v>0</v>
      </c>
      <c r="I209" s="163">
        <f t="shared" si="62"/>
        <v>0</v>
      </c>
      <c r="J209" s="163">
        <f t="shared" si="62"/>
        <v>0</v>
      </c>
      <c r="K209" s="163">
        <f t="shared" si="62"/>
        <v>0</v>
      </c>
      <c r="L209" s="163">
        <f t="shared" si="62"/>
        <v>0</v>
      </c>
      <c r="M209" s="163">
        <f t="shared" si="62"/>
        <v>0</v>
      </c>
      <c r="N209" s="163">
        <f t="shared" si="62"/>
        <v>0</v>
      </c>
      <c r="O209" s="163">
        <f t="shared" si="62"/>
        <v>0</v>
      </c>
      <c r="P209" s="163">
        <f t="shared" si="62"/>
        <v>0</v>
      </c>
      <c r="Q209" s="163">
        <f t="shared" si="62"/>
        <v>0</v>
      </c>
      <c r="R209" s="163">
        <f t="shared" si="62"/>
        <v>0</v>
      </c>
      <c r="S209" s="163">
        <f t="shared" si="62"/>
        <v>0</v>
      </c>
      <c r="T209" s="163">
        <f t="shared" si="62"/>
        <v>0</v>
      </c>
      <c r="U209" s="163">
        <f t="shared" si="62"/>
        <v>0</v>
      </c>
      <c r="V209" s="163">
        <f t="shared" si="62"/>
        <v>0</v>
      </c>
      <c r="W209" s="163">
        <f t="shared" si="63"/>
        <v>0</v>
      </c>
      <c r="X209" s="163">
        <f t="shared" si="63"/>
        <v>0</v>
      </c>
      <c r="Y209" s="163">
        <f t="shared" si="61"/>
        <v>0</v>
      </c>
      <c r="Z209" s="163">
        <f t="shared" si="61"/>
        <v>0</v>
      </c>
      <c r="AA209" s="163">
        <f t="shared" si="61"/>
        <v>0</v>
      </c>
      <c r="AB209" s="163">
        <f t="shared" si="61"/>
        <v>0</v>
      </c>
      <c r="AC209" s="163">
        <f t="shared" si="61"/>
        <v>0</v>
      </c>
      <c r="AD209" s="163">
        <f t="shared" si="61"/>
        <v>0</v>
      </c>
      <c r="AE209" s="163">
        <f t="shared" si="61"/>
        <v>0</v>
      </c>
      <c r="AF209" s="176">
        <f t="shared" si="61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v>0</v>
      </c>
      <c r="D210" s="163">
        <v>0</v>
      </c>
      <c r="E210" s="163">
        <v>0</v>
      </c>
      <c r="F210" s="163">
        <v>0</v>
      </c>
      <c r="G210" s="163">
        <f t="shared" si="62"/>
        <v>0</v>
      </c>
      <c r="H210" s="163">
        <f t="shared" si="62"/>
        <v>0</v>
      </c>
      <c r="I210" s="163">
        <f t="shared" si="62"/>
        <v>0</v>
      </c>
      <c r="J210" s="163">
        <f t="shared" si="62"/>
        <v>0</v>
      </c>
      <c r="K210" s="163">
        <f t="shared" si="62"/>
        <v>0</v>
      </c>
      <c r="L210" s="163">
        <f t="shared" si="62"/>
        <v>0</v>
      </c>
      <c r="M210" s="163">
        <f t="shared" si="62"/>
        <v>0</v>
      </c>
      <c r="N210" s="163">
        <f t="shared" si="62"/>
        <v>0</v>
      </c>
      <c r="O210" s="163">
        <f t="shared" si="62"/>
        <v>0</v>
      </c>
      <c r="P210" s="163">
        <f t="shared" si="62"/>
        <v>0</v>
      </c>
      <c r="Q210" s="163">
        <f t="shared" si="62"/>
        <v>0</v>
      </c>
      <c r="R210" s="163">
        <f t="shared" si="62"/>
        <v>0</v>
      </c>
      <c r="S210" s="163">
        <f t="shared" si="62"/>
        <v>0</v>
      </c>
      <c r="T210" s="163">
        <f t="shared" si="62"/>
        <v>0</v>
      </c>
      <c r="U210" s="163">
        <f t="shared" si="62"/>
        <v>0</v>
      </c>
      <c r="V210" s="163">
        <f t="shared" si="62"/>
        <v>0</v>
      </c>
      <c r="W210" s="163">
        <f t="shared" si="63"/>
        <v>0</v>
      </c>
      <c r="X210" s="163">
        <f t="shared" si="63"/>
        <v>0</v>
      </c>
      <c r="Y210" s="163">
        <f t="shared" si="61"/>
        <v>0</v>
      </c>
      <c r="Z210" s="163">
        <f t="shared" si="61"/>
        <v>0</v>
      </c>
      <c r="AA210" s="163">
        <f t="shared" si="61"/>
        <v>0</v>
      </c>
      <c r="AB210" s="163">
        <f t="shared" si="61"/>
        <v>0</v>
      </c>
      <c r="AC210" s="163">
        <f t="shared" si="61"/>
        <v>0</v>
      </c>
      <c r="AD210" s="163">
        <f t="shared" si="61"/>
        <v>0</v>
      </c>
      <c r="AE210" s="163">
        <f t="shared" si="61"/>
        <v>0</v>
      </c>
      <c r="AF210" s="176">
        <f t="shared" si="61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v>0</v>
      </c>
      <c r="D211" s="163">
        <v>0</v>
      </c>
      <c r="E211" s="163">
        <v>0</v>
      </c>
      <c r="F211" s="163">
        <v>0</v>
      </c>
      <c r="G211" s="163">
        <f t="shared" si="62"/>
        <v>0</v>
      </c>
      <c r="H211" s="163">
        <f t="shared" si="62"/>
        <v>0</v>
      </c>
      <c r="I211" s="163">
        <f t="shared" si="62"/>
        <v>0</v>
      </c>
      <c r="J211" s="163">
        <f t="shared" si="62"/>
        <v>0</v>
      </c>
      <c r="K211" s="163">
        <f t="shared" si="62"/>
        <v>0</v>
      </c>
      <c r="L211" s="163">
        <f t="shared" si="62"/>
        <v>0</v>
      </c>
      <c r="M211" s="163">
        <f t="shared" si="62"/>
        <v>0</v>
      </c>
      <c r="N211" s="163">
        <f t="shared" si="62"/>
        <v>0</v>
      </c>
      <c r="O211" s="163">
        <f t="shared" si="62"/>
        <v>0</v>
      </c>
      <c r="P211" s="163">
        <f t="shared" si="62"/>
        <v>0</v>
      </c>
      <c r="Q211" s="163">
        <f t="shared" si="62"/>
        <v>0</v>
      </c>
      <c r="R211" s="163">
        <f t="shared" si="62"/>
        <v>0</v>
      </c>
      <c r="S211" s="163">
        <f t="shared" si="62"/>
        <v>0</v>
      </c>
      <c r="T211" s="163">
        <f t="shared" si="62"/>
        <v>0</v>
      </c>
      <c r="U211" s="163">
        <f t="shared" si="62"/>
        <v>0</v>
      </c>
      <c r="V211" s="163">
        <f t="shared" si="62"/>
        <v>0</v>
      </c>
      <c r="W211" s="163">
        <f t="shared" si="63"/>
        <v>0</v>
      </c>
      <c r="X211" s="163">
        <f t="shared" si="63"/>
        <v>0</v>
      </c>
      <c r="Y211" s="163">
        <f t="shared" si="61"/>
        <v>0</v>
      </c>
      <c r="Z211" s="163">
        <f t="shared" si="61"/>
        <v>0</v>
      </c>
      <c r="AA211" s="163">
        <f t="shared" si="61"/>
        <v>0</v>
      </c>
      <c r="AB211" s="163">
        <f t="shared" si="61"/>
        <v>0</v>
      </c>
      <c r="AC211" s="163">
        <f t="shared" si="61"/>
        <v>0</v>
      </c>
      <c r="AD211" s="163">
        <f t="shared" si="61"/>
        <v>0</v>
      </c>
      <c r="AE211" s="163">
        <f t="shared" si="61"/>
        <v>0</v>
      </c>
      <c r="AF211" s="176">
        <f t="shared" si="61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v>0</v>
      </c>
      <c r="D212" s="163">
        <v>0</v>
      </c>
      <c r="E212" s="163">
        <v>0</v>
      </c>
      <c r="F212" s="163">
        <v>0</v>
      </c>
      <c r="G212" s="163">
        <f t="shared" si="62"/>
        <v>0</v>
      </c>
      <c r="H212" s="163">
        <f t="shared" si="62"/>
        <v>0</v>
      </c>
      <c r="I212" s="163">
        <f t="shared" si="62"/>
        <v>0</v>
      </c>
      <c r="J212" s="163">
        <f t="shared" si="62"/>
        <v>0</v>
      </c>
      <c r="K212" s="163">
        <f t="shared" si="62"/>
        <v>0</v>
      </c>
      <c r="L212" s="163">
        <f t="shared" si="62"/>
        <v>0</v>
      </c>
      <c r="M212" s="163">
        <f t="shared" si="62"/>
        <v>0</v>
      </c>
      <c r="N212" s="163">
        <f t="shared" si="62"/>
        <v>0</v>
      </c>
      <c r="O212" s="163">
        <f t="shared" si="62"/>
        <v>0</v>
      </c>
      <c r="P212" s="163">
        <f t="shared" si="62"/>
        <v>0</v>
      </c>
      <c r="Q212" s="163">
        <f t="shared" si="62"/>
        <v>0</v>
      </c>
      <c r="R212" s="163">
        <f t="shared" si="62"/>
        <v>0</v>
      </c>
      <c r="S212" s="163">
        <f t="shared" si="62"/>
        <v>0</v>
      </c>
      <c r="T212" s="163">
        <f t="shared" si="62"/>
        <v>0</v>
      </c>
      <c r="U212" s="163">
        <f t="shared" si="62"/>
        <v>0</v>
      </c>
      <c r="V212" s="163">
        <f t="shared" si="62"/>
        <v>0</v>
      </c>
      <c r="W212" s="163">
        <f t="shared" si="63"/>
        <v>0</v>
      </c>
      <c r="X212" s="163">
        <f t="shared" si="63"/>
        <v>0</v>
      </c>
      <c r="Y212" s="163">
        <f t="shared" si="61"/>
        <v>0</v>
      </c>
      <c r="Z212" s="163">
        <f t="shared" si="61"/>
        <v>0</v>
      </c>
      <c r="AA212" s="163">
        <f t="shared" si="61"/>
        <v>0</v>
      </c>
      <c r="AB212" s="163">
        <f t="shared" si="61"/>
        <v>0</v>
      </c>
      <c r="AC212" s="163">
        <f t="shared" si="61"/>
        <v>0</v>
      </c>
      <c r="AD212" s="163">
        <f t="shared" si="61"/>
        <v>0</v>
      </c>
      <c r="AE212" s="163">
        <f t="shared" si="61"/>
        <v>0</v>
      </c>
      <c r="AF212" s="176">
        <f t="shared" si="61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v>0</v>
      </c>
      <c r="D213" s="163">
        <v>0</v>
      </c>
      <c r="E213" s="163">
        <v>0</v>
      </c>
      <c r="F213" s="163">
        <v>0</v>
      </c>
      <c r="G213" s="163">
        <f t="shared" si="62"/>
        <v>0</v>
      </c>
      <c r="H213" s="163">
        <f t="shared" si="62"/>
        <v>0</v>
      </c>
      <c r="I213" s="163">
        <f t="shared" si="62"/>
        <v>0</v>
      </c>
      <c r="J213" s="163">
        <f t="shared" si="62"/>
        <v>0</v>
      </c>
      <c r="K213" s="163">
        <f t="shared" si="62"/>
        <v>0</v>
      </c>
      <c r="L213" s="163">
        <f t="shared" si="62"/>
        <v>0</v>
      </c>
      <c r="M213" s="163">
        <f t="shared" si="62"/>
        <v>0</v>
      </c>
      <c r="N213" s="163">
        <f t="shared" si="62"/>
        <v>0</v>
      </c>
      <c r="O213" s="163">
        <f t="shared" si="62"/>
        <v>0</v>
      </c>
      <c r="P213" s="163">
        <f t="shared" si="62"/>
        <v>0</v>
      </c>
      <c r="Q213" s="163">
        <f t="shared" si="62"/>
        <v>0</v>
      </c>
      <c r="R213" s="163">
        <f t="shared" si="62"/>
        <v>0</v>
      </c>
      <c r="S213" s="163">
        <f t="shared" si="62"/>
        <v>0</v>
      </c>
      <c r="T213" s="163">
        <f t="shared" si="62"/>
        <v>0</v>
      </c>
      <c r="U213" s="163">
        <f t="shared" si="62"/>
        <v>0</v>
      </c>
      <c r="V213" s="163">
        <f t="shared" si="62"/>
        <v>0</v>
      </c>
      <c r="W213" s="163">
        <f t="shared" si="63"/>
        <v>0</v>
      </c>
      <c r="X213" s="163">
        <f t="shared" si="63"/>
        <v>0</v>
      </c>
      <c r="Y213" s="163">
        <f t="shared" si="61"/>
        <v>0</v>
      </c>
      <c r="Z213" s="163">
        <f t="shared" si="61"/>
        <v>0</v>
      </c>
      <c r="AA213" s="163">
        <f t="shared" si="61"/>
        <v>0</v>
      </c>
      <c r="AB213" s="163">
        <f t="shared" si="61"/>
        <v>0</v>
      </c>
      <c r="AC213" s="163">
        <f t="shared" si="61"/>
        <v>0</v>
      </c>
      <c r="AD213" s="163">
        <f t="shared" si="61"/>
        <v>0</v>
      </c>
      <c r="AE213" s="163">
        <f t="shared" si="61"/>
        <v>0</v>
      </c>
      <c r="AF213" s="176">
        <f t="shared" si="61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v>0</v>
      </c>
      <c r="D214" s="163">
        <v>0</v>
      </c>
      <c r="E214" s="163">
        <v>0</v>
      </c>
      <c r="F214" s="163">
        <v>0</v>
      </c>
      <c r="G214" s="163">
        <f t="shared" si="62"/>
        <v>0</v>
      </c>
      <c r="H214" s="163">
        <f t="shared" si="62"/>
        <v>0</v>
      </c>
      <c r="I214" s="163">
        <f t="shared" si="62"/>
        <v>0</v>
      </c>
      <c r="J214" s="163">
        <f t="shared" si="62"/>
        <v>0</v>
      </c>
      <c r="K214" s="163">
        <f t="shared" si="62"/>
        <v>0</v>
      </c>
      <c r="L214" s="163">
        <f t="shared" si="62"/>
        <v>0</v>
      </c>
      <c r="M214" s="163">
        <f t="shared" si="62"/>
        <v>0</v>
      </c>
      <c r="N214" s="163">
        <f t="shared" si="62"/>
        <v>0</v>
      </c>
      <c r="O214" s="163">
        <f t="shared" si="62"/>
        <v>0</v>
      </c>
      <c r="P214" s="163">
        <f t="shared" si="62"/>
        <v>0</v>
      </c>
      <c r="Q214" s="163">
        <f t="shared" si="62"/>
        <v>0</v>
      </c>
      <c r="R214" s="163">
        <f t="shared" si="62"/>
        <v>0</v>
      </c>
      <c r="S214" s="163">
        <f t="shared" si="62"/>
        <v>0</v>
      </c>
      <c r="T214" s="163">
        <f t="shared" si="62"/>
        <v>0</v>
      </c>
      <c r="U214" s="163">
        <f t="shared" si="62"/>
        <v>0</v>
      </c>
      <c r="V214" s="163">
        <f t="shared" si="62"/>
        <v>0</v>
      </c>
      <c r="W214" s="163">
        <f t="shared" si="63"/>
        <v>0</v>
      </c>
      <c r="X214" s="163">
        <f t="shared" si="63"/>
        <v>0</v>
      </c>
      <c r="Y214" s="163">
        <f t="shared" si="61"/>
        <v>0</v>
      </c>
      <c r="Z214" s="163">
        <f t="shared" si="61"/>
        <v>0</v>
      </c>
      <c r="AA214" s="163">
        <f t="shared" si="61"/>
        <v>0</v>
      </c>
      <c r="AB214" s="163">
        <f t="shared" si="61"/>
        <v>0</v>
      </c>
      <c r="AC214" s="163">
        <f t="shared" si="61"/>
        <v>0</v>
      </c>
      <c r="AD214" s="163">
        <f t="shared" si="61"/>
        <v>0</v>
      </c>
      <c r="AE214" s="163">
        <f t="shared" si="61"/>
        <v>0</v>
      </c>
      <c r="AF214" s="176">
        <f t="shared" si="61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v>0</v>
      </c>
      <c r="D215" s="163">
        <v>0</v>
      </c>
      <c r="E215" s="163">
        <v>0</v>
      </c>
      <c r="F215" s="163">
        <v>0</v>
      </c>
      <c r="G215" s="163">
        <f t="shared" si="62"/>
        <v>0</v>
      </c>
      <c r="H215" s="163">
        <f t="shared" si="62"/>
        <v>0</v>
      </c>
      <c r="I215" s="163">
        <f t="shared" si="62"/>
        <v>0</v>
      </c>
      <c r="J215" s="163">
        <f t="shared" si="62"/>
        <v>0</v>
      </c>
      <c r="K215" s="163">
        <f t="shared" si="62"/>
        <v>0</v>
      </c>
      <c r="L215" s="163">
        <f t="shared" si="62"/>
        <v>0</v>
      </c>
      <c r="M215" s="163">
        <f t="shared" si="62"/>
        <v>0</v>
      </c>
      <c r="N215" s="163">
        <f t="shared" si="62"/>
        <v>0</v>
      </c>
      <c r="O215" s="163">
        <f t="shared" si="62"/>
        <v>0</v>
      </c>
      <c r="P215" s="163">
        <f t="shared" si="62"/>
        <v>0</v>
      </c>
      <c r="Q215" s="163">
        <f t="shared" si="62"/>
        <v>0</v>
      </c>
      <c r="R215" s="163">
        <f t="shared" si="62"/>
        <v>0</v>
      </c>
      <c r="S215" s="163">
        <f t="shared" si="62"/>
        <v>0</v>
      </c>
      <c r="T215" s="163">
        <f t="shared" si="62"/>
        <v>0</v>
      </c>
      <c r="U215" s="163">
        <f t="shared" si="62"/>
        <v>0</v>
      </c>
      <c r="V215" s="163">
        <f t="shared" si="62"/>
        <v>0</v>
      </c>
      <c r="W215" s="163">
        <f t="shared" si="63"/>
        <v>0</v>
      </c>
      <c r="X215" s="163">
        <f t="shared" si="63"/>
        <v>0</v>
      </c>
      <c r="Y215" s="163">
        <f t="shared" si="61"/>
        <v>0</v>
      </c>
      <c r="Z215" s="163">
        <f t="shared" si="61"/>
        <v>0</v>
      </c>
      <c r="AA215" s="163">
        <f t="shared" si="61"/>
        <v>0</v>
      </c>
      <c r="AB215" s="163">
        <f t="shared" si="61"/>
        <v>0</v>
      </c>
      <c r="AC215" s="163">
        <f t="shared" si="61"/>
        <v>0</v>
      </c>
      <c r="AD215" s="163">
        <f t="shared" si="61"/>
        <v>0</v>
      </c>
      <c r="AE215" s="163">
        <f t="shared" si="61"/>
        <v>0</v>
      </c>
      <c r="AF215" s="176">
        <f t="shared" si="61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v>0</v>
      </c>
      <c r="D216" s="163">
        <v>0</v>
      </c>
      <c r="E216" s="163">
        <v>0</v>
      </c>
      <c r="F216" s="163">
        <v>0</v>
      </c>
      <c r="G216" s="163">
        <f t="shared" si="62"/>
        <v>0</v>
      </c>
      <c r="H216" s="163">
        <f t="shared" si="62"/>
        <v>0</v>
      </c>
      <c r="I216" s="163">
        <f t="shared" si="62"/>
        <v>0</v>
      </c>
      <c r="J216" s="163">
        <f t="shared" si="62"/>
        <v>0</v>
      </c>
      <c r="K216" s="163">
        <f t="shared" si="62"/>
        <v>0</v>
      </c>
      <c r="L216" s="163">
        <f t="shared" si="62"/>
        <v>0</v>
      </c>
      <c r="M216" s="163">
        <f t="shared" si="62"/>
        <v>0</v>
      </c>
      <c r="N216" s="163">
        <f t="shared" si="62"/>
        <v>0</v>
      </c>
      <c r="O216" s="163">
        <f t="shared" si="62"/>
        <v>0</v>
      </c>
      <c r="P216" s="163">
        <f t="shared" si="62"/>
        <v>0</v>
      </c>
      <c r="Q216" s="163">
        <f t="shared" si="62"/>
        <v>0</v>
      </c>
      <c r="R216" s="163">
        <f t="shared" ref="R216:AF231" si="64">Q216</f>
        <v>0</v>
      </c>
      <c r="S216" s="163">
        <f t="shared" si="64"/>
        <v>0</v>
      </c>
      <c r="T216" s="163">
        <f t="shared" si="64"/>
        <v>0</v>
      </c>
      <c r="U216" s="163">
        <f t="shared" si="64"/>
        <v>0</v>
      </c>
      <c r="V216" s="163">
        <f t="shared" si="64"/>
        <v>0</v>
      </c>
      <c r="W216" s="163">
        <f t="shared" si="64"/>
        <v>0</v>
      </c>
      <c r="X216" s="163">
        <f t="shared" si="64"/>
        <v>0</v>
      </c>
      <c r="Y216" s="163">
        <f t="shared" si="64"/>
        <v>0</v>
      </c>
      <c r="Z216" s="163">
        <f t="shared" si="64"/>
        <v>0</v>
      </c>
      <c r="AA216" s="163">
        <f t="shared" si="64"/>
        <v>0</v>
      </c>
      <c r="AB216" s="163">
        <f t="shared" si="64"/>
        <v>0</v>
      </c>
      <c r="AC216" s="163">
        <f t="shared" si="64"/>
        <v>0</v>
      </c>
      <c r="AD216" s="163">
        <f t="shared" si="64"/>
        <v>0</v>
      </c>
      <c r="AE216" s="163">
        <f t="shared" si="64"/>
        <v>0</v>
      </c>
      <c r="AF216" s="176">
        <f t="shared" si="64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v>0</v>
      </c>
      <c r="D217" s="163">
        <v>0</v>
      </c>
      <c r="E217" s="163">
        <v>0</v>
      </c>
      <c r="F217" s="163">
        <v>0</v>
      </c>
      <c r="G217" s="163">
        <f t="shared" ref="G217:W232" si="65">F217</f>
        <v>0</v>
      </c>
      <c r="H217" s="163">
        <f t="shared" si="65"/>
        <v>0</v>
      </c>
      <c r="I217" s="163">
        <f t="shared" si="65"/>
        <v>0</v>
      </c>
      <c r="J217" s="163">
        <f t="shared" si="65"/>
        <v>0</v>
      </c>
      <c r="K217" s="163">
        <f t="shared" si="65"/>
        <v>0</v>
      </c>
      <c r="L217" s="163">
        <f t="shared" si="65"/>
        <v>0</v>
      </c>
      <c r="M217" s="163">
        <f t="shared" si="65"/>
        <v>0</v>
      </c>
      <c r="N217" s="163">
        <f t="shared" si="65"/>
        <v>0</v>
      </c>
      <c r="O217" s="163">
        <f t="shared" si="65"/>
        <v>0</v>
      </c>
      <c r="P217" s="163">
        <f t="shared" si="65"/>
        <v>0</v>
      </c>
      <c r="Q217" s="163">
        <f t="shared" si="65"/>
        <v>0</v>
      </c>
      <c r="R217" s="163">
        <f t="shared" si="65"/>
        <v>0</v>
      </c>
      <c r="S217" s="163">
        <f t="shared" si="65"/>
        <v>0</v>
      </c>
      <c r="T217" s="163">
        <f t="shared" si="65"/>
        <v>0</v>
      </c>
      <c r="U217" s="163">
        <f t="shared" si="65"/>
        <v>0</v>
      </c>
      <c r="V217" s="163">
        <f t="shared" si="65"/>
        <v>0</v>
      </c>
      <c r="W217" s="163">
        <f t="shared" si="65"/>
        <v>0</v>
      </c>
      <c r="X217" s="163">
        <f t="shared" si="64"/>
        <v>0</v>
      </c>
      <c r="Y217" s="163">
        <f t="shared" si="64"/>
        <v>0</v>
      </c>
      <c r="Z217" s="163">
        <f t="shared" si="64"/>
        <v>0</v>
      </c>
      <c r="AA217" s="163">
        <f t="shared" si="64"/>
        <v>0</v>
      </c>
      <c r="AB217" s="163">
        <f t="shared" si="64"/>
        <v>0</v>
      </c>
      <c r="AC217" s="163">
        <f t="shared" si="64"/>
        <v>0</v>
      </c>
      <c r="AD217" s="163">
        <f t="shared" si="64"/>
        <v>0</v>
      </c>
      <c r="AE217" s="163">
        <f t="shared" si="64"/>
        <v>0</v>
      </c>
      <c r="AF217" s="176">
        <f t="shared" si="64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v>0</v>
      </c>
      <c r="D218" s="163">
        <v>0</v>
      </c>
      <c r="E218" s="163">
        <v>0</v>
      </c>
      <c r="F218" s="163">
        <v>0</v>
      </c>
      <c r="G218" s="163">
        <f t="shared" si="65"/>
        <v>0</v>
      </c>
      <c r="H218" s="163">
        <f t="shared" si="65"/>
        <v>0</v>
      </c>
      <c r="I218" s="163">
        <f t="shared" si="65"/>
        <v>0</v>
      </c>
      <c r="J218" s="163">
        <f t="shared" si="65"/>
        <v>0</v>
      </c>
      <c r="K218" s="163">
        <f t="shared" si="65"/>
        <v>0</v>
      </c>
      <c r="L218" s="163">
        <f t="shared" si="65"/>
        <v>0</v>
      </c>
      <c r="M218" s="163">
        <f t="shared" si="65"/>
        <v>0</v>
      </c>
      <c r="N218" s="163">
        <f t="shared" si="65"/>
        <v>0</v>
      </c>
      <c r="O218" s="163">
        <f t="shared" si="65"/>
        <v>0</v>
      </c>
      <c r="P218" s="163">
        <f t="shared" si="65"/>
        <v>0</v>
      </c>
      <c r="Q218" s="163">
        <f t="shared" si="65"/>
        <v>0</v>
      </c>
      <c r="R218" s="163">
        <f t="shared" si="65"/>
        <v>0</v>
      </c>
      <c r="S218" s="163">
        <f t="shared" si="65"/>
        <v>0</v>
      </c>
      <c r="T218" s="163">
        <f t="shared" si="65"/>
        <v>0</v>
      </c>
      <c r="U218" s="163">
        <f t="shared" si="65"/>
        <v>0</v>
      </c>
      <c r="V218" s="163">
        <f t="shared" si="65"/>
        <v>0</v>
      </c>
      <c r="W218" s="163">
        <f t="shared" si="65"/>
        <v>0</v>
      </c>
      <c r="X218" s="163">
        <f t="shared" si="64"/>
        <v>0</v>
      </c>
      <c r="Y218" s="163">
        <f t="shared" si="64"/>
        <v>0</v>
      </c>
      <c r="Z218" s="163">
        <f t="shared" si="64"/>
        <v>0</v>
      </c>
      <c r="AA218" s="163">
        <f t="shared" si="64"/>
        <v>0</v>
      </c>
      <c r="AB218" s="163">
        <f t="shared" si="64"/>
        <v>0</v>
      </c>
      <c r="AC218" s="163">
        <f t="shared" si="64"/>
        <v>0</v>
      </c>
      <c r="AD218" s="163">
        <f t="shared" si="64"/>
        <v>0</v>
      </c>
      <c r="AE218" s="163">
        <f t="shared" si="64"/>
        <v>0</v>
      </c>
      <c r="AF218" s="176">
        <f t="shared" si="64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v>0</v>
      </c>
      <c r="D219" s="163">
        <v>0</v>
      </c>
      <c r="E219" s="163">
        <v>0</v>
      </c>
      <c r="F219" s="163">
        <v>0</v>
      </c>
      <c r="G219" s="163">
        <f t="shared" si="65"/>
        <v>0</v>
      </c>
      <c r="H219" s="163">
        <f t="shared" si="65"/>
        <v>0</v>
      </c>
      <c r="I219" s="163">
        <f t="shared" si="65"/>
        <v>0</v>
      </c>
      <c r="J219" s="163">
        <f t="shared" si="65"/>
        <v>0</v>
      </c>
      <c r="K219" s="163">
        <f t="shared" si="65"/>
        <v>0</v>
      </c>
      <c r="L219" s="163">
        <f t="shared" si="65"/>
        <v>0</v>
      </c>
      <c r="M219" s="163">
        <f t="shared" si="65"/>
        <v>0</v>
      </c>
      <c r="N219" s="163">
        <f t="shared" si="65"/>
        <v>0</v>
      </c>
      <c r="O219" s="163">
        <f t="shared" si="65"/>
        <v>0</v>
      </c>
      <c r="P219" s="163">
        <f t="shared" si="65"/>
        <v>0</v>
      </c>
      <c r="Q219" s="163">
        <f t="shared" si="65"/>
        <v>0</v>
      </c>
      <c r="R219" s="163">
        <f t="shared" si="65"/>
        <v>0</v>
      </c>
      <c r="S219" s="163">
        <f t="shared" si="65"/>
        <v>0</v>
      </c>
      <c r="T219" s="163">
        <f t="shared" si="65"/>
        <v>0</v>
      </c>
      <c r="U219" s="163">
        <f t="shared" si="65"/>
        <v>0</v>
      </c>
      <c r="V219" s="163">
        <f t="shared" si="65"/>
        <v>0</v>
      </c>
      <c r="W219" s="163">
        <f t="shared" si="65"/>
        <v>0</v>
      </c>
      <c r="X219" s="163">
        <f t="shared" si="64"/>
        <v>0</v>
      </c>
      <c r="Y219" s="163">
        <f t="shared" si="64"/>
        <v>0</v>
      </c>
      <c r="Z219" s="163">
        <f t="shared" si="64"/>
        <v>0</v>
      </c>
      <c r="AA219" s="163">
        <f t="shared" si="64"/>
        <v>0</v>
      </c>
      <c r="AB219" s="163">
        <f t="shared" si="64"/>
        <v>0</v>
      </c>
      <c r="AC219" s="163">
        <f t="shared" si="64"/>
        <v>0</v>
      </c>
      <c r="AD219" s="163">
        <f t="shared" si="64"/>
        <v>0</v>
      </c>
      <c r="AE219" s="163">
        <f t="shared" si="64"/>
        <v>0</v>
      </c>
      <c r="AF219" s="176">
        <f t="shared" si="64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v>0</v>
      </c>
      <c r="D220" s="163">
        <v>0</v>
      </c>
      <c r="E220" s="163">
        <v>0</v>
      </c>
      <c r="F220" s="163">
        <v>0</v>
      </c>
      <c r="G220" s="163">
        <f t="shared" si="65"/>
        <v>0</v>
      </c>
      <c r="H220" s="163">
        <f t="shared" si="65"/>
        <v>0</v>
      </c>
      <c r="I220" s="163">
        <f t="shared" si="65"/>
        <v>0</v>
      </c>
      <c r="J220" s="163">
        <f t="shared" si="65"/>
        <v>0</v>
      </c>
      <c r="K220" s="163">
        <f t="shared" si="65"/>
        <v>0</v>
      </c>
      <c r="L220" s="163">
        <f t="shared" si="65"/>
        <v>0</v>
      </c>
      <c r="M220" s="163">
        <f t="shared" si="65"/>
        <v>0</v>
      </c>
      <c r="N220" s="163">
        <f t="shared" si="65"/>
        <v>0</v>
      </c>
      <c r="O220" s="163">
        <f t="shared" si="65"/>
        <v>0</v>
      </c>
      <c r="P220" s="163">
        <f t="shared" si="65"/>
        <v>0</v>
      </c>
      <c r="Q220" s="163">
        <f t="shared" si="65"/>
        <v>0</v>
      </c>
      <c r="R220" s="163">
        <f t="shared" si="65"/>
        <v>0</v>
      </c>
      <c r="S220" s="163">
        <f t="shared" si="65"/>
        <v>0</v>
      </c>
      <c r="T220" s="163">
        <f t="shared" si="65"/>
        <v>0</v>
      </c>
      <c r="U220" s="163">
        <f t="shared" si="65"/>
        <v>0</v>
      </c>
      <c r="V220" s="163">
        <f t="shared" si="65"/>
        <v>0</v>
      </c>
      <c r="W220" s="163">
        <f t="shared" si="65"/>
        <v>0</v>
      </c>
      <c r="X220" s="163">
        <f t="shared" si="64"/>
        <v>0</v>
      </c>
      <c r="Y220" s="163">
        <f t="shared" si="64"/>
        <v>0</v>
      </c>
      <c r="Z220" s="163">
        <f t="shared" si="64"/>
        <v>0</v>
      </c>
      <c r="AA220" s="163">
        <f t="shared" si="64"/>
        <v>0</v>
      </c>
      <c r="AB220" s="163">
        <f t="shared" si="64"/>
        <v>0</v>
      </c>
      <c r="AC220" s="163">
        <f t="shared" si="64"/>
        <v>0</v>
      </c>
      <c r="AD220" s="163">
        <f t="shared" si="64"/>
        <v>0</v>
      </c>
      <c r="AE220" s="163">
        <f t="shared" si="64"/>
        <v>0</v>
      </c>
      <c r="AF220" s="176">
        <f t="shared" si="64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v>0</v>
      </c>
      <c r="D221" s="163">
        <v>0</v>
      </c>
      <c r="E221" s="163">
        <v>0</v>
      </c>
      <c r="F221" s="163">
        <v>0</v>
      </c>
      <c r="G221" s="163">
        <f t="shared" si="65"/>
        <v>0</v>
      </c>
      <c r="H221" s="163">
        <f t="shared" si="65"/>
        <v>0</v>
      </c>
      <c r="I221" s="163">
        <f t="shared" si="65"/>
        <v>0</v>
      </c>
      <c r="J221" s="163">
        <f t="shared" si="65"/>
        <v>0</v>
      </c>
      <c r="K221" s="163">
        <f t="shared" si="65"/>
        <v>0</v>
      </c>
      <c r="L221" s="163">
        <f t="shared" si="65"/>
        <v>0</v>
      </c>
      <c r="M221" s="163">
        <f t="shared" si="65"/>
        <v>0</v>
      </c>
      <c r="N221" s="163">
        <f t="shared" si="65"/>
        <v>0</v>
      </c>
      <c r="O221" s="163">
        <f t="shared" si="65"/>
        <v>0</v>
      </c>
      <c r="P221" s="163">
        <f t="shared" si="65"/>
        <v>0</v>
      </c>
      <c r="Q221" s="163">
        <f t="shared" si="65"/>
        <v>0</v>
      </c>
      <c r="R221" s="163">
        <f t="shared" si="65"/>
        <v>0</v>
      </c>
      <c r="S221" s="163">
        <f t="shared" si="65"/>
        <v>0</v>
      </c>
      <c r="T221" s="163">
        <f t="shared" si="65"/>
        <v>0</v>
      </c>
      <c r="U221" s="163">
        <f t="shared" si="65"/>
        <v>0</v>
      </c>
      <c r="V221" s="163">
        <f t="shared" si="65"/>
        <v>0</v>
      </c>
      <c r="W221" s="163">
        <f t="shared" ref="W221:X231" si="66">V221</f>
        <v>0</v>
      </c>
      <c r="X221" s="163">
        <f t="shared" si="66"/>
        <v>0</v>
      </c>
      <c r="Y221" s="163">
        <f t="shared" si="64"/>
        <v>0</v>
      </c>
      <c r="Z221" s="163">
        <f t="shared" si="64"/>
        <v>0</v>
      </c>
      <c r="AA221" s="163">
        <f t="shared" si="64"/>
        <v>0</v>
      </c>
      <c r="AB221" s="163">
        <f t="shared" si="64"/>
        <v>0</v>
      </c>
      <c r="AC221" s="163">
        <f t="shared" si="64"/>
        <v>0</v>
      </c>
      <c r="AD221" s="163">
        <f t="shared" si="64"/>
        <v>0</v>
      </c>
      <c r="AE221" s="163">
        <f t="shared" si="64"/>
        <v>0</v>
      </c>
      <c r="AF221" s="176">
        <f t="shared" si="64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v>0</v>
      </c>
      <c r="D222" s="163">
        <v>0</v>
      </c>
      <c r="E222" s="163">
        <v>0</v>
      </c>
      <c r="F222" s="163">
        <v>0</v>
      </c>
      <c r="G222" s="163">
        <f t="shared" si="65"/>
        <v>0</v>
      </c>
      <c r="H222" s="163">
        <f t="shared" si="65"/>
        <v>0</v>
      </c>
      <c r="I222" s="163">
        <f t="shared" si="65"/>
        <v>0</v>
      </c>
      <c r="J222" s="163">
        <f t="shared" si="65"/>
        <v>0</v>
      </c>
      <c r="K222" s="163">
        <f t="shared" si="65"/>
        <v>0</v>
      </c>
      <c r="L222" s="163">
        <f t="shared" si="65"/>
        <v>0</v>
      </c>
      <c r="M222" s="163">
        <f t="shared" si="65"/>
        <v>0</v>
      </c>
      <c r="N222" s="163">
        <f t="shared" si="65"/>
        <v>0</v>
      </c>
      <c r="O222" s="163">
        <f t="shared" si="65"/>
        <v>0</v>
      </c>
      <c r="P222" s="163">
        <f t="shared" si="65"/>
        <v>0</v>
      </c>
      <c r="Q222" s="163">
        <f t="shared" si="65"/>
        <v>0</v>
      </c>
      <c r="R222" s="163">
        <f t="shared" si="65"/>
        <v>0</v>
      </c>
      <c r="S222" s="163">
        <f t="shared" si="65"/>
        <v>0</v>
      </c>
      <c r="T222" s="163">
        <f t="shared" si="65"/>
        <v>0</v>
      </c>
      <c r="U222" s="163">
        <f t="shared" si="65"/>
        <v>0</v>
      </c>
      <c r="V222" s="163">
        <f t="shared" si="65"/>
        <v>0</v>
      </c>
      <c r="W222" s="163">
        <f t="shared" si="66"/>
        <v>0</v>
      </c>
      <c r="X222" s="163">
        <f t="shared" si="66"/>
        <v>0</v>
      </c>
      <c r="Y222" s="163">
        <f t="shared" si="64"/>
        <v>0</v>
      </c>
      <c r="Z222" s="163">
        <f t="shared" si="64"/>
        <v>0</v>
      </c>
      <c r="AA222" s="163">
        <f t="shared" si="64"/>
        <v>0</v>
      </c>
      <c r="AB222" s="163">
        <f t="shared" si="64"/>
        <v>0</v>
      </c>
      <c r="AC222" s="163">
        <f t="shared" si="64"/>
        <v>0</v>
      </c>
      <c r="AD222" s="163">
        <f t="shared" si="64"/>
        <v>0</v>
      </c>
      <c r="AE222" s="163">
        <f t="shared" si="64"/>
        <v>0</v>
      </c>
      <c r="AF222" s="176">
        <f t="shared" si="64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v>0</v>
      </c>
      <c r="D223" s="163">
        <v>0</v>
      </c>
      <c r="E223" s="163">
        <v>0</v>
      </c>
      <c r="F223" s="163">
        <v>0</v>
      </c>
      <c r="G223" s="163">
        <f t="shared" si="65"/>
        <v>0</v>
      </c>
      <c r="H223" s="163">
        <f t="shared" si="65"/>
        <v>0</v>
      </c>
      <c r="I223" s="163">
        <f t="shared" si="65"/>
        <v>0</v>
      </c>
      <c r="J223" s="163">
        <f t="shared" si="65"/>
        <v>0</v>
      </c>
      <c r="K223" s="163">
        <f t="shared" si="65"/>
        <v>0</v>
      </c>
      <c r="L223" s="163">
        <f t="shared" si="65"/>
        <v>0</v>
      </c>
      <c r="M223" s="163">
        <f t="shared" si="65"/>
        <v>0</v>
      </c>
      <c r="N223" s="163">
        <f t="shared" si="65"/>
        <v>0</v>
      </c>
      <c r="O223" s="163">
        <f t="shared" si="65"/>
        <v>0</v>
      </c>
      <c r="P223" s="163">
        <f t="shared" si="65"/>
        <v>0</v>
      </c>
      <c r="Q223" s="163">
        <f t="shared" si="65"/>
        <v>0</v>
      </c>
      <c r="R223" s="163">
        <f t="shared" si="65"/>
        <v>0</v>
      </c>
      <c r="S223" s="163">
        <f t="shared" si="65"/>
        <v>0</v>
      </c>
      <c r="T223" s="163">
        <f t="shared" si="65"/>
        <v>0</v>
      </c>
      <c r="U223" s="163">
        <f t="shared" si="65"/>
        <v>0</v>
      </c>
      <c r="V223" s="163">
        <f t="shared" si="65"/>
        <v>0</v>
      </c>
      <c r="W223" s="163">
        <f t="shared" si="66"/>
        <v>0</v>
      </c>
      <c r="X223" s="163">
        <f t="shared" si="66"/>
        <v>0</v>
      </c>
      <c r="Y223" s="163">
        <f t="shared" si="64"/>
        <v>0</v>
      </c>
      <c r="Z223" s="163">
        <f t="shared" si="64"/>
        <v>0</v>
      </c>
      <c r="AA223" s="163">
        <f t="shared" si="64"/>
        <v>0</v>
      </c>
      <c r="AB223" s="163">
        <f t="shared" si="64"/>
        <v>0</v>
      </c>
      <c r="AC223" s="163">
        <f t="shared" si="64"/>
        <v>0</v>
      </c>
      <c r="AD223" s="163">
        <f t="shared" si="64"/>
        <v>0</v>
      </c>
      <c r="AE223" s="163">
        <f t="shared" si="64"/>
        <v>0</v>
      </c>
      <c r="AF223" s="176">
        <f t="shared" si="64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v>0</v>
      </c>
      <c r="D224" s="163">
        <v>0</v>
      </c>
      <c r="E224" s="163">
        <v>0</v>
      </c>
      <c r="F224" s="163">
        <v>0</v>
      </c>
      <c r="G224" s="163">
        <f t="shared" si="65"/>
        <v>0</v>
      </c>
      <c r="H224" s="163">
        <f t="shared" si="65"/>
        <v>0</v>
      </c>
      <c r="I224" s="163">
        <f t="shared" si="65"/>
        <v>0</v>
      </c>
      <c r="J224" s="163">
        <f t="shared" si="65"/>
        <v>0</v>
      </c>
      <c r="K224" s="163">
        <f t="shared" si="65"/>
        <v>0</v>
      </c>
      <c r="L224" s="163">
        <f t="shared" si="65"/>
        <v>0</v>
      </c>
      <c r="M224" s="163">
        <f t="shared" si="65"/>
        <v>0</v>
      </c>
      <c r="N224" s="163">
        <f t="shared" si="65"/>
        <v>0</v>
      </c>
      <c r="O224" s="163">
        <f t="shared" si="65"/>
        <v>0</v>
      </c>
      <c r="P224" s="163">
        <f t="shared" si="65"/>
        <v>0</v>
      </c>
      <c r="Q224" s="163">
        <f t="shared" si="65"/>
        <v>0</v>
      </c>
      <c r="R224" s="163">
        <f t="shared" si="65"/>
        <v>0</v>
      </c>
      <c r="S224" s="163">
        <f t="shared" si="65"/>
        <v>0</v>
      </c>
      <c r="T224" s="163">
        <f t="shared" si="65"/>
        <v>0</v>
      </c>
      <c r="U224" s="163">
        <f t="shared" si="65"/>
        <v>0</v>
      </c>
      <c r="V224" s="163">
        <f t="shared" si="65"/>
        <v>0</v>
      </c>
      <c r="W224" s="163">
        <f t="shared" si="66"/>
        <v>0</v>
      </c>
      <c r="X224" s="163">
        <f t="shared" si="66"/>
        <v>0</v>
      </c>
      <c r="Y224" s="163">
        <f t="shared" si="64"/>
        <v>0</v>
      </c>
      <c r="Z224" s="163">
        <f t="shared" si="64"/>
        <v>0</v>
      </c>
      <c r="AA224" s="163">
        <f t="shared" si="64"/>
        <v>0</v>
      </c>
      <c r="AB224" s="163">
        <f t="shared" si="64"/>
        <v>0</v>
      </c>
      <c r="AC224" s="163">
        <f t="shared" si="64"/>
        <v>0</v>
      </c>
      <c r="AD224" s="163">
        <f t="shared" si="64"/>
        <v>0</v>
      </c>
      <c r="AE224" s="163">
        <f t="shared" si="64"/>
        <v>0</v>
      </c>
      <c r="AF224" s="176">
        <f t="shared" si="64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v>0</v>
      </c>
      <c r="D225" s="163">
        <v>0</v>
      </c>
      <c r="E225" s="163">
        <v>0</v>
      </c>
      <c r="F225" s="163">
        <v>0</v>
      </c>
      <c r="G225" s="163">
        <f t="shared" si="65"/>
        <v>0</v>
      </c>
      <c r="H225" s="163">
        <f t="shared" si="65"/>
        <v>0</v>
      </c>
      <c r="I225" s="163">
        <f t="shared" si="65"/>
        <v>0</v>
      </c>
      <c r="J225" s="163">
        <f t="shared" si="65"/>
        <v>0</v>
      </c>
      <c r="K225" s="163">
        <f t="shared" si="65"/>
        <v>0</v>
      </c>
      <c r="L225" s="163">
        <f t="shared" si="65"/>
        <v>0</v>
      </c>
      <c r="M225" s="163">
        <f t="shared" si="65"/>
        <v>0</v>
      </c>
      <c r="N225" s="163">
        <f t="shared" si="65"/>
        <v>0</v>
      </c>
      <c r="O225" s="163">
        <f t="shared" si="65"/>
        <v>0</v>
      </c>
      <c r="P225" s="163">
        <f t="shared" si="65"/>
        <v>0</v>
      </c>
      <c r="Q225" s="163">
        <f t="shared" si="65"/>
        <v>0</v>
      </c>
      <c r="R225" s="163">
        <f t="shared" si="65"/>
        <v>0</v>
      </c>
      <c r="S225" s="163">
        <f t="shared" si="65"/>
        <v>0</v>
      </c>
      <c r="T225" s="163">
        <f t="shared" si="65"/>
        <v>0</v>
      </c>
      <c r="U225" s="163">
        <f t="shared" si="65"/>
        <v>0</v>
      </c>
      <c r="V225" s="163">
        <f t="shared" si="65"/>
        <v>0</v>
      </c>
      <c r="W225" s="163">
        <f t="shared" si="66"/>
        <v>0</v>
      </c>
      <c r="X225" s="163">
        <f t="shared" si="66"/>
        <v>0</v>
      </c>
      <c r="Y225" s="163">
        <f t="shared" si="64"/>
        <v>0</v>
      </c>
      <c r="Z225" s="163">
        <f t="shared" si="64"/>
        <v>0</v>
      </c>
      <c r="AA225" s="163">
        <f t="shared" si="64"/>
        <v>0</v>
      </c>
      <c r="AB225" s="163">
        <f t="shared" si="64"/>
        <v>0</v>
      </c>
      <c r="AC225" s="163">
        <f t="shared" si="64"/>
        <v>0</v>
      </c>
      <c r="AD225" s="163">
        <f t="shared" si="64"/>
        <v>0</v>
      </c>
      <c r="AE225" s="163">
        <f t="shared" si="64"/>
        <v>0</v>
      </c>
      <c r="AF225" s="176">
        <f t="shared" si="64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v>0</v>
      </c>
      <c r="D226" s="163">
        <v>0</v>
      </c>
      <c r="E226" s="163">
        <v>0</v>
      </c>
      <c r="F226" s="163">
        <v>0</v>
      </c>
      <c r="G226" s="163">
        <f t="shared" si="65"/>
        <v>0</v>
      </c>
      <c r="H226" s="163">
        <f t="shared" si="65"/>
        <v>0</v>
      </c>
      <c r="I226" s="163">
        <f t="shared" si="65"/>
        <v>0</v>
      </c>
      <c r="J226" s="163">
        <f t="shared" si="65"/>
        <v>0</v>
      </c>
      <c r="K226" s="163">
        <f t="shared" si="65"/>
        <v>0</v>
      </c>
      <c r="L226" s="163">
        <f t="shared" si="65"/>
        <v>0</v>
      </c>
      <c r="M226" s="163">
        <f t="shared" si="65"/>
        <v>0</v>
      </c>
      <c r="N226" s="163">
        <f t="shared" si="65"/>
        <v>0</v>
      </c>
      <c r="O226" s="163">
        <f t="shared" si="65"/>
        <v>0</v>
      </c>
      <c r="P226" s="163">
        <f t="shared" si="65"/>
        <v>0</v>
      </c>
      <c r="Q226" s="163">
        <f t="shared" si="65"/>
        <v>0</v>
      </c>
      <c r="R226" s="163">
        <f t="shared" si="65"/>
        <v>0</v>
      </c>
      <c r="S226" s="163">
        <f t="shared" si="65"/>
        <v>0</v>
      </c>
      <c r="T226" s="163">
        <f t="shared" si="65"/>
        <v>0</v>
      </c>
      <c r="U226" s="163">
        <f t="shared" si="65"/>
        <v>0</v>
      </c>
      <c r="V226" s="163">
        <f t="shared" si="65"/>
        <v>0</v>
      </c>
      <c r="W226" s="163">
        <f t="shared" si="66"/>
        <v>0</v>
      </c>
      <c r="X226" s="163">
        <f t="shared" si="66"/>
        <v>0</v>
      </c>
      <c r="Y226" s="163">
        <f t="shared" si="64"/>
        <v>0</v>
      </c>
      <c r="Z226" s="163">
        <f t="shared" si="64"/>
        <v>0</v>
      </c>
      <c r="AA226" s="163">
        <f t="shared" si="64"/>
        <v>0</v>
      </c>
      <c r="AB226" s="163">
        <f t="shared" si="64"/>
        <v>0</v>
      </c>
      <c r="AC226" s="163">
        <f t="shared" si="64"/>
        <v>0</v>
      </c>
      <c r="AD226" s="163">
        <f t="shared" si="64"/>
        <v>0</v>
      </c>
      <c r="AE226" s="163">
        <f t="shared" si="64"/>
        <v>0</v>
      </c>
      <c r="AF226" s="176">
        <f t="shared" si="64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v>0</v>
      </c>
      <c r="D227" s="163">
        <v>0</v>
      </c>
      <c r="E227" s="163">
        <v>0</v>
      </c>
      <c r="F227" s="163">
        <v>0</v>
      </c>
      <c r="G227" s="163">
        <f t="shared" si="65"/>
        <v>0</v>
      </c>
      <c r="H227" s="163">
        <f t="shared" si="65"/>
        <v>0</v>
      </c>
      <c r="I227" s="163">
        <f t="shared" si="65"/>
        <v>0</v>
      </c>
      <c r="J227" s="163">
        <f t="shared" si="65"/>
        <v>0</v>
      </c>
      <c r="K227" s="163">
        <f t="shared" si="65"/>
        <v>0</v>
      </c>
      <c r="L227" s="163">
        <f t="shared" si="65"/>
        <v>0</v>
      </c>
      <c r="M227" s="163">
        <f t="shared" si="65"/>
        <v>0</v>
      </c>
      <c r="N227" s="163">
        <f t="shared" si="65"/>
        <v>0</v>
      </c>
      <c r="O227" s="163">
        <f t="shared" si="65"/>
        <v>0</v>
      </c>
      <c r="P227" s="163">
        <f t="shared" si="65"/>
        <v>0</v>
      </c>
      <c r="Q227" s="163">
        <f t="shared" si="65"/>
        <v>0</v>
      </c>
      <c r="R227" s="163">
        <f t="shared" si="65"/>
        <v>0</v>
      </c>
      <c r="S227" s="163">
        <f t="shared" si="65"/>
        <v>0</v>
      </c>
      <c r="T227" s="163">
        <f t="shared" si="65"/>
        <v>0</v>
      </c>
      <c r="U227" s="163">
        <f t="shared" si="65"/>
        <v>0</v>
      </c>
      <c r="V227" s="163">
        <f t="shared" si="65"/>
        <v>0</v>
      </c>
      <c r="W227" s="163">
        <f t="shared" si="66"/>
        <v>0</v>
      </c>
      <c r="X227" s="163">
        <f t="shared" si="66"/>
        <v>0</v>
      </c>
      <c r="Y227" s="163">
        <f t="shared" si="64"/>
        <v>0</v>
      </c>
      <c r="Z227" s="163">
        <f t="shared" si="64"/>
        <v>0</v>
      </c>
      <c r="AA227" s="163">
        <f t="shared" si="64"/>
        <v>0</v>
      </c>
      <c r="AB227" s="163">
        <f t="shared" si="64"/>
        <v>0</v>
      </c>
      <c r="AC227" s="163">
        <f t="shared" si="64"/>
        <v>0</v>
      </c>
      <c r="AD227" s="163">
        <f t="shared" si="64"/>
        <v>0</v>
      </c>
      <c r="AE227" s="163">
        <f t="shared" si="64"/>
        <v>0</v>
      </c>
      <c r="AF227" s="176">
        <f t="shared" si="64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v>0</v>
      </c>
      <c r="D228" s="163">
        <v>0</v>
      </c>
      <c r="E228" s="163">
        <v>0</v>
      </c>
      <c r="F228" s="163">
        <v>0</v>
      </c>
      <c r="G228" s="163">
        <f t="shared" si="65"/>
        <v>0</v>
      </c>
      <c r="H228" s="163">
        <f t="shared" si="65"/>
        <v>0</v>
      </c>
      <c r="I228" s="163">
        <f t="shared" si="65"/>
        <v>0</v>
      </c>
      <c r="J228" s="163">
        <f t="shared" si="65"/>
        <v>0</v>
      </c>
      <c r="K228" s="163">
        <f t="shared" si="65"/>
        <v>0</v>
      </c>
      <c r="L228" s="163">
        <f t="shared" si="65"/>
        <v>0</v>
      </c>
      <c r="M228" s="163">
        <f t="shared" si="65"/>
        <v>0</v>
      </c>
      <c r="N228" s="163">
        <f t="shared" si="65"/>
        <v>0</v>
      </c>
      <c r="O228" s="163">
        <f t="shared" si="65"/>
        <v>0</v>
      </c>
      <c r="P228" s="163">
        <f t="shared" si="65"/>
        <v>0</v>
      </c>
      <c r="Q228" s="163">
        <f t="shared" si="65"/>
        <v>0</v>
      </c>
      <c r="R228" s="163">
        <f t="shared" si="65"/>
        <v>0</v>
      </c>
      <c r="S228" s="163">
        <f t="shared" si="65"/>
        <v>0</v>
      </c>
      <c r="T228" s="163">
        <f t="shared" si="65"/>
        <v>0</v>
      </c>
      <c r="U228" s="163">
        <f t="shared" si="65"/>
        <v>0</v>
      </c>
      <c r="V228" s="163">
        <f t="shared" si="65"/>
        <v>0</v>
      </c>
      <c r="W228" s="163">
        <f t="shared" si="66"/>
        <v>0</v>
      </c>
      <c r="X228" s="163">
        <f t="shared" si="66"/>
        <v>0</v>
      </c>
      <c r="Y228" s="163">
        <f t="shared" si="64"/>
        <v>0</v>
      </c>
      <c r="Z228" s="163">
        <f t="shared" si="64"/>
        <v>0</v>
      </c>
      <c r="AA228" s="163">
        <f t="shared" si="64"/>
        <v>0</v>
      </c>
      <c r="AB228" s="163">
        <f t="shared" si="64"/>
        <v>0</v>
      </c>
      <c r="AC228" s="163">
        <f t="shared" si="64"/>
        <v>0</v>
      </c>
      <c r="AD228" s="163">
        <f t="shared" si="64"/>
        <v>0</v>
      </c>
      <c r="AE228" s="163">
        <f t="shared" si="64"/>
        <v>0</v>
      </c>
      <c r="AF228" s="176">
        <f t="shared" si="64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v>0</v>
      </c>
      <c r="D229" s="163">
        <v>0</v>
      </c>
      <c r="E229" s="163">
        <v>0</v>
      </c>
      <c r="F229" s="163">
        <v>0</v>
      </c>
      <c r="G229" s="163">
        <f t="shared" si="65"/>
        <v>0</v>
      </c>
      <c r="H229" s="163">
        <f t="shared" si="65"/>
        <v>0</v>
      </c>
      <c r="I229" s="163">
        <f t="shared" si="65"/>
        <v>0</v>
      </c>
      <c r="J229" s="163">
        <f t="shared" si="65"/>
        <v>0</v>
      </c>
      <c r="K229" s="163">
        <f t="shared" si="65"/>
        <v>0</v>
      </c>
      <c r="L229" s="163">
        <f t="shared" si="65"/>
        <v>0</v>
      </c>
      <c r="M229" s="163">
        <f t="shared" si="65"/>
        <v>0</v>
      </c>
      <c r="N229" s="163">
        <f t="shared" si="65"/>
        <v>0</v>
      </c>
      <c r="O229" s="163">
        <f t="shared" si="65"/>
        <v>0</v>
      </c>
      <c r="P229" s="163">
        <f t="shared" si="65"/>
        <v>0</v>
      </c>
      <c r="Q229" s="163">
        <f t="shared" si="65"/>
        <v>0</v>
      </c>
      <c r="R229" s="163">
        <f t="shared" si="65"/>
        <v>0</v>
      </c>
      <c r="S229" s="163">
        <f t="shared" si="65"/>
        <v>0</v>
      </c>
      <c r="T229" s="163">
        <f t="shared" si="65"/>
        <v>0</v>
      </c>
      <c r="U229" s="163">
        <f t="shared" si="65"/>
        <v>0</v>
      </c>
      <c r="V229" s="163">
        <f t="shared" si="65"/>
        <v>0</v>
      </c>
      <c r="W229" s="163">
        <f t="shared" si="66"/>
        <v>0</v>
      </c>
      <c r="X229" s="163">
        <f t="shared" si="66"/>
        <v>0</v>
      </c>
      <c r="Y229" s="163">
        <f t="shared" si="64"/>
        <v>0</v>
      </c>
      <c r="Z229" s="163">
        <f t="shared" si="64"/>
        <v>0</v>
      </c>
      <c r="AA229" s="163">
        <f t="shared" si="64"/>
        <v>0</v>
      </c>
      <c r="AB229" s="163">
        <f t="shared" si="64"/>
        <v>0</v>
      </c>
      <c r="AC229" s="163">
        <f t="shared" si="64"/>
        <v>0</v>
      </c>
      <c r="AD229" s="163">
        <f t="shared" si="64"/>
        <v>0</v>
      </c>
      <c r="AE229" s="163">
        <f t="shared" si="64"/>
        <v>0</v>
      </c>
      <c r="AF229" s="176">
        <f t="shared" si="64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v>0</v>
      </c>
      <c r="D230" s="163">
        <v>0</v>
      </c>
      <c r="E230" s="163">
        <v>0</v>
      </c>
      <c r="F230" s="163">
        <v>0</v>
      </c>
      <c r="G230" s="163">
        <f t="shared" si="65"/>
        <v>0</v>
      </c>
      <c r="H230" s="163">
        <f t="shared" si="65"/>
        <v>0</v>
      </c>
      <c r="I230" s="163">
        <f t="shared" si="65"/>
        <v>0</v>
      </c>
      <c r="J230" s="163">
        <f t="shared" si="65"/>
        <v>0</v>
      </c>
      <c r="K230" s="163">
        <f t="shared" si="65"/>
        <v>0</v>
      </c>
      <c r="L230" s="163">
        <f t="shared" si="65"/>
        <v>0</v>
      </c>
      <c r="M230" s="163">
        <f t="shared" si="65"/>
        <v>0</v>
      </c>
      <c r="N230" s="163">
        <f t="shared" si="65"/>
        <v>0</v>
      </c>
      <c r="O230" s="163">
        <f t="shared" si="65"/>
        <v>0</v>
      </c>
      <c r="P230" s="163">
        <f t="shared" si="65"/>
        <v>0</v>
      </c>
      <c r="Q230" s="163">
        <f t="shared" si="65"/>
        <v>0</v>
      </c>
      <c r="R230" s="163">
        <f t="shared" si="65"/>
        <v>0</v>
      </c>
      <c r="S230" s="163">
        <f t="shared" si="65"/>
        <v>0</v>
      </c>
      <c r="T230" s="163">
        <f t="shared" si="65"/>
        <v>0</v>
      </c>
      <c r="U230" s="163">
        <f t="shared" si="65"/>
        <v>0</v>
      </c>
      <c r="V230" s="163">
        <f t="shared" si="65"/>
        <v>0</v>
      </c>
      <c r="W230" s="163">
        <f t="shared" si="66"/>
        <v>0</v>
      </c>
      <c r="X230" s="163">
        <f t="shared" si="66"/>
        <v>0</v>
      </c>
      <c r="Y230" s="163">
        <f t="shared" si="64"/>
        <v>0</v>
      </c>
      <c r="Z230" s="163">
        <f t="shared" si="64"/>
        <v>0</v>
      </c>
      <c r="AA230" s="163">
        <f t="shared" si="64"/>
        <v>0</v>
      </c>
      <c r="AB230" s="163">
        <f t="shared" si="64"/>
        <v>0</v>
      </c>
      <c r="AC230" s="163">
        <f t="shared" si="64"/>
        <v>0</v>
      </c>
      <c r="AD230" s="163">
        <f t="shared" si="64"/>
        <v>0</v>
      </c>
      <c r="AE230" s="163">
        <f t="shared" si="64"/>
        <v>0</v>
      </c>
      <c r="AF230" s="176">
        <f t="shared" si="64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v>0</v>
      </c>
      <c r="D231" s="163">
        <v>0</v>
      </c>
      <c r="E231" s="163">
        <v>0</v>
      </c>
      <c r="F231" s="163">
        <v>0</v>
      </c>
      <c r="G231" s="163">
        <f t="shared" si="65"/>
        <v>0</v>
      </c>
      <c r="H231" s="163">
        <f t="shared" si="65"/>
        <v>0</v>
      </c>
      <c r="I231" s="163">
        <f t="shared" si="65"/>
        <v>0</v>
      </c>
      <c r="J231" s="163">
        <f t="shared" si="65"/>
        <v>0</v>
      </c>
      <c r="K231" s="163">
        <f t="shared" si="65"/>
        <v>0</v>
      </c>
      <c r="L231" s="163">
        <f t="shared" si="65"/>
        <v>0</v>
      </c>
      <c r="M231" s="163">
        <f t="shared" si="65"/>
        <v>0</v>
      </c>
      <c r="N231" s="163">
        <f t="shared" si="65"/>
        <v>0</v>
      </c>
      <c r="O231" s="163">
        <f t="shared" si="65"/>
        <v>0</v>
      </c>
      <c r="P231" s="163">
        <f t="shared" si="65"/>
        <v>0</v>
      </c>
      <c r="Q231" s="163">
        <f t="shared" si="65"/>
        <v>0</v>
      </c>
      <c r="R231" s="163">
        <f t="shared" si="65"/>
        <v>0</v>
      </c>
      <c r="S231" s="163">
        <f t="shared" si="65"/>
        <v>0</v>
      </c>
      <c r="T231" s="163">
        <f t="shared" si="65"/>
        <v>0</v>
      </c>
      <c r="U231" s="163">
        <f t="shared" si="65"/>
        <v>0</v>
      </c>
      <c r="V231" s="163">
        <f t="shared" si="65"/>
        <v>0</v>
      </c>
      <c r="W231" s="163">
        <f t="shared" si="66"/>
        <v>0</v>
      </c>
      <c r="X231" s="163">
        <f t="shared" si="66"/>
        <v>0</v>
      </c>
      <c r="Y231" s="163">
        <f t="shared" si="64"/>
        <v>0</v>
      </c>
      <c r="Z231" s="163">
        <f t="shared" si="64"/>
        <v>0</v>
      </c>
      <c r="AA231" s="163">
        <f t="shared" si="64"/>
        <v>0</v>
      </c>
      <c r="AB231" s="163">
        <f t="shared" si="64"/>
        <v>0</v>
      </c>
      <c r="AC231" s="163">
        <f t="shared" si="64"/>
        <v>0</v>
      </c>
      <c r="AD231" s="163">
        <f t="shared" si="64"/>
        <v>0</v>
      </c>
      <c r="AE231" s="163">
        <f t="shared" si="64"/>
        <v>0</v>
      </c>
      <c r="AF231" s="176">
        <f t="shared" si="64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v>0</v>
      </c>
      <c r="D232" s="163">
        <v>0</v>
      </c>
      <c r="E232" s="163">
        <v>0</v>
      </c>
      <c r="F232" s="163">
        <v>0</v>
      </c>
      <c r="G232" s="163">
        <f t="shared" si="65"/>
        <v>0</v>
      </c>
      <c r="H232" s="163">
        <f t="shared" si="65"/>
        <v>0</v>
      </c>
      <c r="I232" s="163">
        <f t="shared" si="65"/>
        <v>0</v>
      </c>
      <c r="J232" s="163">
        <f t="shared" si="65"/>
        <v>0</v>
      </c>
      <c r="K232" s="163">
        <f t="shared" si="65"/>
        <v>0</v>
      </c>
      <c r="L232" s="163">
        <f t="shared" si="65"/>
        <v>0</v>
      </c>
      <c r="M232" s="163">
        <f t="shared" si="65"/>
        <v>0</v>
      </c>
      <c r="N232" s="163">
        <f t="shared" si="65"/>
        <v>0</v>
      </c>
      <c r="O232" s="163">
        <f t="shared" si="65"/>
        <v>0</v>
      </c>
      <c r="P232" s="163">
        <f t="shared" si="65"/>
        <v>0</v>
      </c>
      <c r="Q232" s="163">
        <f t="shared" si="65"/>
        <v>0</v>
      </c>
      <c r="R232" s="163">
        <f t="shared" ref="R232:AF247" si="67">Q232</f>
        <v>0</v>
      </c>
      <c r="S232" s="163">
        <f t="shared" si="67"/>
        <v>0</v>
      </c>
      <c r="T232" s="163">
        <f t="shared" si="67"/>
        <v>0</v>
      </c>
      <c r="U232" s="163">
        <f t="shared" si="67"/>
        <v>0</v>
      </c>
      <c r="V232" s="163">
        <f t="shared" si="67"/>
        <v>0</v>
      </c>
      <c r="W232" s="163">
        <f t="shared" si="67"/>
        <v>0</v>
      </c>
      <c r="X232" s="163">
        <f t="shared" si="67"/>
        <v>0</v>
      </c>
      <c r="Y232" s="163">
        <f t="shared" si="67"/>
        <v>0</v>
      </c>
      <c r="Z232" s="163">
        <f t="shared" si="67"/>
        <v>0</v>
      </c>
      <c r="AA232" s="163">
        <f t="shared" si="67"/>
        <v>0</v>
      </c>
      <c r="AB232" s="163">
        <f t="shared" si="67"/>
        <v>0</v>
      </c>
      <c r="AC232" s="163">
        <f t="shared" si="67"/>
        <v>0</v>
      </c>
      <c r="AD232" s="163">
        <f t="shared" si="67"/>
        <v>0</v>
      </c>
      <c r="AE232" s="163">
        <f t="shared" si="67"/>
        <v>0</v>
      </c>
      <c r="AF232" s="176">
        <f t="shared" si="67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v>0</v>
      </c>
      <c r="D233" s="163">
        <v>0</v>
      </c>
      <c r="E233" s="163">
        <v>0</v>
      </c>
      <c r="F233" s="163">
        <v>0</v>
      </c>
      <c r="G233" s="163">
        <f t="shared" ref="G233:W248" si="68">F233</f>
        <v>0</v>
      </c>
      <c r="H233" s="163">
        <f t="shared" si="68"/>
        <v>0</v>
      </c>
      <c r="I233" s="163">
        <f t="shared" si="68"/>
        <v>0</v>
      </c>
      <c r="J233" s="163">
        <f t="shared" si="68"/>
        <v>0</v>
      </c>
      <c r="K233" s="163">
        <f t="shared" si="68"/>
        <v>0</v>
      </c>
      <c r="L233" s="163">
        <f t="shared" si="68"/>
        <v>0</v>
      </c>
      <c r="M233" s="163">
        <f t="shared" si="68"/>
        <v>0</v>
      </c>
      <c r="N233" s="163">
        <f t="shared" si="68"/>
        <v>0</v>
      </c>
      <c r="O233" s="163">
        <f t="shared" si="68"/>
        <v>0</v>
      </c>
      <c r="P233" s="163">
        <f t="shared" si="68"/>
        <v>0</v>
      </c>
      <c r="Q233" s="163">
        <f t="shared" si="68"/>
        <v>0</v>
      </c>
      <c r="R233" s="163">
        <f t="shared" si="68"/>
        <v>0</v>
      </c>
      <c r="S233" s="163">
        <f t="shared" si="68"/>
        <v>0</v>
      </c>
      <c r="T233" s="163">
        <f t="shared" si="68"/>
        <v>0</v>
      </c>
      <c r="U233" s="163">
        <f t="shared" si="68"/>
        <v>0</v>
      </c>
      <c r="V233" s="163">
        <f t="shared" si="68"/>
        <v>0</v>
      </c>
      <c r="W233" s="163">
        <f t="shared" si="68"/>
        <v>0</v>
      </c>
      <c r="X233" s="163">
        <f t="shared" si="67"/>
        <v>0</v>
      </c>
      <c r="Y233" s="163">
        <f t="shared" si="67"/>
        <v>0</v>
      </c>
      <c r="Z233" s="163">
        <f t="shared" si="67"/>
        <v>0</v>
      </c>
      <c r="AA233" s="163">
        <f t="shared" si="67"/>
        <v>0</v>
      </c>
      <c r="AB233" s="163">
        <f t="shared" si="67"/>
        <v>0</v>
      </c>
      <c r="AC233" s="163">
        <f t="shared" si="67"/>
        <v>0</v>
      </c>
      <c r="AD233" s="163">
        <f t="shared" si="67"/>
        <v>0</v>
      </c>
      <c r="AE233" s="163">
        <f t="shared" si="67"/>
        <v>0</v>
      </c>
      <c r="AF233" s="176">
        <f t="shared" si="67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v>0</v>
      </c>
      <c r="D234" s="163">
        <v>0</v>
      </c>
      <c r="E234" s="163">
        <v>0</v>
      </c>
      <c r="F234" s="163">
        <v>0</v>
      </c>
      <c r="G234" s="163">
        <f t="shared" si="68"/>
        <v>0</v>
      </c>
      <c r="H234" s="163">
        <f t="shared" si="68"/>
        <v>0</v>
      </c>
      <c r="I234" s="163">
        <f t="shared" si="68"/>
        <v>0</v>
      </c>
      <c r="J234" s="163">
        <f t="shared" si="68"/>
        <v>0</v>
      </c>
      <c r="K234" s="163">
        <f t="shared" si="68"/>
        <v>0</v>
      </c>
      <c r="L234" s="163">
        <f t="shared" si="68"/>
        <v>0</v>
      </c>
      <c r="M234" s="163">
        <f t="shared" si="68"/>
        <v>0</v>
      </c>
      <c r="N234" s="163">
        <f t="shared" si="68"/>
        <v>0</v>
      </c>
      <c r="O234" s="163">
        <f t="shared" si="68"/>
        <v>0</v>
      </c>
      <c r="P234" s="163">
        <f t="shared" si="68"/>
        <v>0</v>
      </c>
      <c r="Q234" s="163">
        <f t="shared" si="68"/>
        <v>0</v>
      </c>
      <c r="R234" s="163">
        <f t="shared" si="68"/>
        <v>0</v>
      </c>
      <c r="S234" s="163">
        <f t="shared" si="68"/>
        <v>0</v>
      </c>
      <c r="T234" s="163">
        <f t="shared" si="68"/>
        <v>0</v>
      </c>
      <c r="U234" s="163">
        <f t="shared" si="68"/>
        <v>0</v>
      </c>
      <c r="V234" s="163">
        <f t="shared" si="68"/>
        <v>0</v>
      </c>
      <c r="W234" s="163">
        <f t="shared" si="68"/>
        <v>0</v>
      </c>
      <c r="X234" s="163">
        <f t="shared" si="67"/>
        <v>0</v>
      </c>
      <c r="Y234" s="163">
        <f t="shared" si="67"/>
        <v>0</v>
      </c>
      <c r="Z234" s="163">
        <f t="shared" si="67"/>
        <v>0</v>
      </c>
      <c r="AA234" s="163">
        <f t="shared" si="67"/>
        <v>0</v>
      </c>
      <c r="AB234" s="163">
        <f t="shared" si="67"/>
        <v>0</v>
      </c>
      <c r="AC234" s="163">
        <f t="shared" si="67"/>
        <v>0</v>
      </c>
      <c r="AD234" s="163">
        <f t="shared" si="67"/>
        <v>0</v>
      </c>
      <c r="AE234" s="163">
        <f t="shared" si="67"/>
        <v>0</v>
      </c>
      <c r="AF234" s="176">
        <f t="shared" si="67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v>0</v>
      </c>
      <c r="D235" s="163">
        <v>0</v>
      </c>
      <c r="E235" s="163">
        <v>0</v>
      </c>
      <c r="F235" s="163">
        <v>0</v>
      </c>
      <c r="G235" s="163">
        <f t="shared" si="68"/>
        <v>0</v>
      </c>
      <c r="H235" s="163">
        <f t="shared" si="68"/>
        <v>0</v>
      </c>
      <c r="I235" s="163">
        <f t="shared" si="68"/>
        <v>0</v>
      </c>
      <c r="J235" s="163">
        <f t="shared" si="68"/>
        <v>0</v>
      </c>
      <c r="K235" s="163">
        <f t="shared" si="68"/>
        <v>0</v>
      </c>
      <c r="L235" s="163">
        <f t="shared" si="68"/>
        <v>0</v>
      </c>
      <c r="M235" s="163">
        <f t="shared" si="68"/>
        <v>0</v>
      </c>
      <c r="N235" s="163">
        <f t="shared" si="68"/>
        <v>0</v>
      </c>
      <c r="O235" s="163">
        <f t="shared" si="68"/>
        <v>0</v>
      </c>
      <c r="P235" s="163">
        <f t="shared" si="68"/>
        <v>0</v>
      </c>
      <c r="Q235" s="163">
        <f t="shared" si="68"/>
        <v>0</v>
      </c>
      <c r="R235" s="163">
        <f t="shared" si="68"/>
        <v>0</v>
      </c>
      <c r="S235" s="163">
        <f t="shared" si="68"/>
        <v>0</v>
      </c>
      <c r="T235" s="163">
        <f t="shared" si="68"/>
        <v>0</v>
      </c>
      <c r="U235" s="163">
        <f t="shared" si="68"/>
        <v>0</v>
      </c>
      <c r="V235" s="163">
        <f t="shared" si="68"/>
        <v>0</v>
      </c>
      <c r="W235" s="163">
        <f t="shared" si="68"/>
        <v>0</v>
      </c>
      <c r="X235" s="163">
        <f t="shared" si="67"/>
        <v>0</v>
      </c>
      <c r="Y235" s="163">
        <f t="shared" si="67"/>
        <v>0</v>
      </c>
      <c r="Z235" s="163">
        <f t="shared" si="67"/>
        <v>0</v>
      </c>
      <c r="AA235" s="163">
        <f t="shared" si="67"/>
        <v>0</v>
      </c>
      <c r="AB235" s="163">
        <f t="shared" si="67"/>
        <v>0</v>
      </c>
      <c r="AC235" s="163">
        <f t="shared" si="67"/>
        <v>0</v>
      </c>
      <c r="AD235" s="163">
        <f t="shared" si="67"/>
        <v>0</v>
      </c>
      <c r="AE235" s="163">
        <f t="shared" si="67"/>
        <v>0</v>
      </c>
      <c r="AF235" s="176">
        <f t="shared" si="67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v>0</v>
      </c>
      <c r="D236" s="163">
        <v>0</v>
      </c>
      <c r="E236" s="163">
        <v>0</v>
      </c>
      <c r="F236" s="163">
        <v>0</v>
      </c>
      <c r="G236" s="163">
        <f t="shared" si="68"/>
        <v>0</v>
      </c>
      <c r="H236" s="163">
        <f t="shared" si="68"/>
        <v>0</v>
      </c>
      <c r="I236" s="163">
        <f t="shared" si="68"/>
        <v>0</v>
      </c>
      <c r="J236" s="163">
        <f t="shared" si="68"/>
        <v>0</v>
      </c>
      <c r="K236" s="163">
        <f t="shared" si="68"/>
        <v>0</v>
      </c>
      <c r="L236" s="163">
        <f t="shared" si="68"/>
        <v>0</v>
      </c>
      <c r="M236" s="163">
        <f t="shared" si="68"/>
        <v>0</v>
      </c>
      <c r="N236" s="163">
        <f t="shared" si="68"/>
        <v>0</v>
      </c>
      <c r="O236" s="163">
        <f t="shared" si="68"/>
        <v>0</v>
      </c>
      <c r="P236" s="163">
        <f t="shared" si="68"/>
        <v>0</v>
      </c>
      <c r="Q236" s="163">
        <f t="shared" si="68"/>
        <v>0</v>
      </c>
      <c r="R236" s="163">
        <f t="shared" si="68"/>
        <v>0</v>
      </c>
      <c r="S236" s="163">
        <f t="shared" si="68"/>
        <v>0</v>
      </c>
      <c r="T236" s="163">
        <f t="shared" si="68"/>
        <v>0</v>
      </c>
      <c r="U236" s="163">
        <f t="shared" si="68"/>
        <v>0</v>
      </c>
      <c r="V236" s="163">
        <f t="shared" si="68"/>
        <v>0</v>
      </c>
      <c r="W236" s="163">
        <f t="shared" si="68"/>
        <v>0</v>
      </c>
      <c r="X236" s="163">
        <f t="shared" si="67"/>
        <v>0</v>
      </c>
      <c r="Y236" s="163">
        <f t="shared" si="67"/>
        <v>0</v>
      </c>
      <c r="Z236" s="163">
        <f t="shared" si="67"/>
        <v>0</v>
      </c>
      <c r="AA236" s="163">
        <f t="shared" si="67"/>
        <v>0</v>
      </c>
      <c r="AB236" s="163">
        <f t="shared" si="67"/>
        <v>0</v>
      </c>
      <c r="AC236" s="163">
        <f t="shared" si="67"/>
        <v>0</v>
      </c>
      <c r="AD236" s="163">
        <f t="shared" si="67"/>
        <v>0</v>
      </c>
      <c r="AE236" s="163">
        <f t="shared" si="67"/>
        <v>0</v>
      </c>
      <c r="AF236" s="176">
        <f t="shared" si="67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v>0</v>
      </c>
      <c r="D237" s="163">
        <v>0</v>
      </c>
      <c r="E237" s="163">
        <v>0</v>
      </c>
      <c r="F237" s="163">
        <v>0</v>
      </c>
      <c r="G237" s="163">
        <f t="shared" si="68"/>
        <v>0</v>
      </c>
      <c r="H237" s="163">
        <f t="shared" si="68"/>
        <v>0</v>
      </c>
      <c r="I237" s="163">
        <f t="shared" si="68"/>
        <v>0</v>
      </c>
      <c r="J237" s="163">
        <f t="shared" si="68"/>
        <v>0</v>
      </c>
      <c r="K237" s="163">
        <f t="shared" si="68"/>
        <v>0</v>
      </c>
      <c r="L237" s="163">
        <f t="shared" si="68"/>
        <v>0</v>
      </c>
      <c r="M237" s="163">
        <f t="shared" si="68"/>
        <v>0</v>
      </c>
      <c r="N237" s="163">
        <f t="shared" si="68"/>
        <v>0</v>
      </c>
      <c r="O237" s="163">
        <f t="shared" si="68"/>
        <v>0</v>
      </c>
      <c r="P237" s="163">
        <f t="shared" si="68"/>
        <v>0</v>
      </c>
      <c r="Q237" s="163">
        <f t="shared" si="68"/>
        <v>0</v>
      </c>
      <c r="R237" s="163">
        <f t="shared" si="68"/>
        <v>0</v>
      </c>
      <c r="S237" s="163">
        <f t="shared" si="68"/>
        <v>0</v>
      </c>
      <c r="T237" s="163">
        <f t="shared" si="68"/>
        <v>0</v>
      </c>
      <c r="U237" s="163">
        <f t="shared" si="68"/>
        <v>0</v>
      </c>
      <c r="V237" s="163">
        <f t="shared" si="68"/>
        <v>0</v>
      </c>
      <c r="W237" s="163">
        <f t="shared" ref="W237:X247" si="69">V237</f>
        <v>0</v>
      </c>
      <c r="X237" s="163">
        <f t="shared" si="69"/>
        <v>0</v>
      </c>
      <c r="Y237" s="163">
        <f t="shared" si="67"/>
        <v>0</v>
      </c>
      <c r="Z237" s="163">
        <f t="shared" si="67"/>
        <v>0</v>
      </c>
      <c r="AA237" s="163">
        <f t="shared" si="67"/>
        <v>0</v>
      </c>
      <c r="AB237" s="163">
        <f t="shared" si="67"/>
        <v>0</v>
      </c>
      <c r="AC237" s="163">
        <f t="shared" si="67"/>
        <v>0</v>
      </c>
      <c r="AD237" s="163">
        <f t="shared" si="67"/>
        <v>0</v>
      </c>
      <c r="AE237" s="163">
        <f t="shared" si="67"/>
        <v>0</v>
      </c>
      <c r="AF237" s="176">
        <f t="shared" si="67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v>0</v>
      </c>
      <c r="D238" s="163">
        <v>0</v>
      </c>
      <c r="E238" s="163">
        <v>0</v>
      </c>
      <c r="F238" s="163">
        <v>0</v>
      </c>
      <c r="G238" s="163">
        <f t="shared" si="68"/>
        <v>0</v>
      </c>
      <c r="H238" s="163">
        <f t="shared" si="68"/>
        <v>0</v>
      </c>
      <c r="I238" s="163">
        <f t="shared" si="68"/>
        <v>0</v>
      </c>
      <c r="J238" s="163">
        <f t="shared" si="68"/>
        <v>0</v>
      </c>
      <c r="K238" s="163">
        <f t="shared" si="68"/>
        <v>0</v>
      </c>
      <c r="L238" s="163">
        <f t="shared" si="68"/>
        <v>0</v>
      </c>
      <c r="M238" s="163">
        <f t="shared" si="68"/>
        <v>0</v>
      </c>
      <c r="N238" s="163">
        <f t="shared" si="68"/>
        <v>0</v>
      </c>
      <c r="O238" s="163">
        <f t="shared" si="68"/>
        <v>0</v>
      </c>
      <c r="P238" s="163">
        <f t="shared" si="68"/>
        <v>0</v>
      </c>
      <c r="Q238" s="163">
        <f t="shared" si="68"/>
        <v>0</v>
      </c>
      <c r="R238" s="163">
        <f t="shared" si="68"/>
        <v>0</v>
      </c>
      <c r="S238" s="163">
        <f t="shared" si="68"/>
        <v>0</v>
      </c>
      <c r="T238" s="163">
        <f t="shared" si="68"/>
        <v>0</v>
      </c>
      <c r="U238" s="163">
        <f t="shared" si="68"/>
        <v>0</v>
      </c>
      <c r="V238" s="163">
        <f t="shared" si="68"/>
        <v>0</v>
      </c>
      <c r="W238" s="163">
        <f t="shared" si="69"/>
        <v>0</v>
      </c>
      <c r="X238" s="163">
        <f t="shared" si="69"/>
        <v>0</v>
      </c>
      <c r="Y238" s="163">
        <f t="shared" si="67"/>
        <v>0</v>
      </c>
      <c r="Z238" s="163">
        <f t="shared" si="67"/>
        <v>0</v>
      </c>
      <c r="AA238" s="163">
        <f t="shared" si="67"/>
        <v>0</v>
      </c>
      <c r="AB238" s="163">
        <f t="shared" si="67"/>
        <v>0</v>
      </c>
      <c r="AC238" s="163">
        <f t="shared" si="67"/>
        <v>0</v>
      </c>
      <c r="AD238" s="163">
        <f t="shared" si="67"/>
        <v>0</v>
      </c>
      <c r="AE238" s="163">
        <f t="shared" si="67"/>
        <v>0</v>
      </c>
      <c r="AF238" s="176">
        <f t="shared" si="67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v>0</v>
      </c>
      <c r="D239" s="163">
        <v>0</v>
      </c>
      <c r="E239" s="163">
        <v>0</v>
      </c>
      <c r="F239" s="163">
        <v>0</v>
      </c>
      <c r="G239" s="163">
        <f t="shared" si="68"/>
        <v>0</v>
      </c>
      <c r="H239" s="163">
        <f t="shared" si="68"/>
        <v>0</v>
      </c>
      <c r="I239" s="163">
        <f t="shared" si="68"/>
        <v>0</v>
      </c>
      <c r="J239" s="163">
        <f t="shared" si="68"/>
        <v>0</v>
      </c>
      <c r="K239" s="163">
        <f t="shared" si="68"/>
        <v>0</v>
      </c>
      <c r="L239" s="163">
        <f t="shared" si="68"/>
        <v>0</v>
      </c>
      <c r="M239" s="163">
        <f t="shared" si="68"/>
        <v>0</v>
      </c>
      <c r="N239" s="163">
        <f t="shared" si="68"/>
        <v>0</v>
      </c>
      <c r="O239" s="163">
        <f t="shared" si="68"/>
        <v>0</v>
      </c>
      <c r="P239" s="163">
        <f t="shared" si="68"/>
        <v>0</v>
      </c>
      <c r="Q239" s="163">
        <f t="shared" si="68"/>
        <v>0</v>
      </c>
      <c r="R239" s="163">
        <f t="shared" si="68"/>
        <v>0</v>
      </c>
      <c r="S239" s="163">
        <f t="shared" si="68"/>
        <v>0</v>
      </c>
      <c r="T239" s="163">
        <f t="shared" si="68"/>
        <v>0</v>
      </c>
      <c r="U239" s="163">
        <f t="shared" si="68"/>
        <v>0</v>
      </c>
      <c r="V239" s="163">
        <f t="shared" si="68"/>
        <v>0</v>
      </c>
      <c r="W239" s="163">
        <f t="shared" si="69"/>
        <v>0</v>
      </c>
      <c r="X239" s="163">
        <f t="shared" si="69"/>
        <v>0</v>
      </c>
      <c r="Y239" s="163">
        <f t="shared" si="67"/>
        <v>0</v>
      </c>
      <c r="Z239" s="163">
        <f t="shared" si="67"/>
        <v>0</v>
      </c>
      <c r="AA239" s="163">
        <f t="shared" si="67"/>
        <v>0</v>
      </c>
      <c r="AB239" s="163">
        <f t="shared" si="67"/>
        <v>0</v>
      </c>
      <c r="AC239" s="163">
        <f t="shared" si="67"/>
        <v>0</v>
      </c>
      <c r="AD239" s="163">
        <f t="shared" si="67"/>
        <v>0</v>
      </c>
      <c r="AE239" s="163">
        <f t="shared" si="67"/>
        <v>0</v>
      </c>
      <c r="AF239" s="176">
        <f t="shared" si="67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v>0</v>
      </c>
      <c r="D240" s="163">
        <v>0</v>
      </c>
      <c r="E240" s="163">
        <v>0</v>
      </c>
      <c r="F240" s="163">
        <v>0</v>
      </c>
      <c r="G240" s="163">
        <f t="shared" si="68"/>
        <v>0</v>
      </c>
      <c r="H240" s="163">
        <f t="shared" si="68"/>
        <v>0</v>
      </c>
      <c r="I240" s="163">
        <f t="shared" si="68"/>
        <v>0</v>
      </c>
      <c r="J240" s="163">
        <f t="shared" si="68"/>
        <v>0</v>
      </c>
      <c r="K240" s="163">
        <f t="shared" si="68"/>
        <v>0</v>
      </c>
      <c r="L240" s="163">
        <f t="shared" si="68"/>
        <v>0</v>
      </c>
      <c r="M240" s="163">
        <f t="shared" si="68"/>
        <v>0</v>
      </c>
      <c r="N240" s="163">
        <f t="shared" si="68"/>
        <v>0</v>
      </c>
      <c r="O240" s="163">
        <f t="shared" si="68"/>
        <v>0</v>
      </c>
      <c r="P240" s="163">
        <f t="shared" si="68"/>
        <v>0</v>
      </c>
      <c r="Q240" s="163">
        <f t="shared" si="68"/>
        <v>0</v>
      </c>
      <c r="R240" s="163">
        <f t="shared" si="68"/>
        <v>0</v>
      </c>
      <c r="S240" s="163">
        <f t="shared" si="68"/>
        <v>0</v>
      </c>
      <c r="T240" s="163">
        <f t="shared" si="68"/>
        <v>0</v>
      </c>
      <c r="U240" s="163">
        <f t="shared" si="68"/>
        <v>0</v>
      </c>
      <c r="V240" s="163">
        <f t="shared" si="68"/>
        <v>0</v>
      </c>
      <c r="W240" s="163">
        <f t="shared" si="69"/>
        <v>0</v>
      </c>
      <c r="X240" s="163">
        <f t="shared" si="69"/>
        <v>0</v>
      </c>
      <c r="Y240" s="163">
        <f t="shared" si="67"/>
        <v>0</v>
      </c>
      <c r="Z240" s="163">
        <f t="shared" si="67"/>
        <v>0</v>
      </c>
      <c r="AA240" s="163">
        <f t="shared" si="67"/>
        <v>0</v>
      </c>
      <c r="AB240" s="163">
        <f t="shared" si="67"/>
        <v>0</v>
      </c>
      <c r="AC240" s="163">
        <f t="shared" si="67"/>
        <v>0</v>
      </c>
      <c r="AD240" s="163">
        <f t="shared" si="67"/>
        <v>0</v>
      </c>
      <c r="AE240" s="163">
        <f t="shared" si="67"/>
        <v>0</v>
      </c>
      <c r="AF240" s="176">
        <f t="shared" si="67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v>0</v>
      </c>
      <c r="D241" s="163">
        <v>0</v>
      </c>
      <c r="E241" s="163">
        <v>0</v>
      </c>
      <c r="F241" s="163">
        <v>0</v>
      </c>
      <c r="G241" s="163">
        <f t="shared" si="68"/>
        <v>0</v>
      </c>
      <c r="H241" s="163">
        <f t="shared" si="68"/>
        <v>0</v>
      </c>
      <c r="I241" s="163">
        <f t="shared" si="68"/>
        <v>0</v>
      </c>
      <c r="J241" s="163">
        <f t="shared" si="68"/>
        <v>0</v>
      </c>
      <c r="K241" s="163">
        <f t="shared" si="68"/>
        <v>0</v>
      </c>
      <c r="L241" s="163">
        <f t="shared" si="68"/>
        <v>0</v>
      </c>
      <c r="M241" s="163">
        <f t="shared" si="68"/>
        <v>0</v>
      </c>
      <c r="N241" s="163">
        <f t="shared" si="68"/>
        <v>0</v>
      </c>
      <c r="O241" s="163">
        <f t="shared" si="68"/>
        <v>0</v>
      </c>
      <c r="P241" s="163">
        <f t="shared" si="68"/>
        <v>0</v>
      </c>
      <c r="Q241" s="163">
        <f t="shared" si="68"/>
        <v>0</v>
      </c>
      <c r="R241" s="163">
        <f t="shared" si="68"/>
        <v>0</v>
      </c>
      <c r="S241" s="163">
        <f t="shared" si="68"/>
        <v>0</v>
      </c>
      <c r="T241" s="163">
        <f t="shared" si="68"/>
        <v>0</v>
      </c>
      <c r="U241" s="163">
        <f t="shared" si="68"/>
        <v>0</v>
      </c>
      <c r="V241" s="163">
        <f t="shared" si="68"/>
        <v>0</v>
      </c>
      <c r="W241" s="163">
        <f t="shared" si="69"/>
        <v>0</v>
      </c>
      <c r="X241" s="163">
        <f t="shared" si="69"/>
        <v>0</v>
      </c>
      <c r="Y241" s="163">
        <f t="shared" si="67"/>
        <v>0</v>
      </c>
      <c r="Z241" s="163">
        <f t="shared" si="67"/>
        <v>0</v>
      </c>
      <c r="AA241" s="163">
        <f t="shared" si="67"/>
        <v>0</v>
      </c>
      <c r="AB241" s="163">
        <f t="shared" si="67"/>
        <v>0</v>
      </c>
      <c r="AC241" s="163">
        <f t="shared" si="67"/>
        <v>0</v>
      </c>
      <c r="AD241" s="163">
        <f t="shared" si="67"/>
        <v>0</v>
      </c>
      <c r="AE241" s="163">
        <f t="shared" si="67"/>
        <v>0</v>
      </c>
      <c r="AF241" s="176">
        <f t="shared" si="67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v>0</v>
      </c>
      <c r="D242" s="163">
        <v>0</v>
      </c>
      <c r="E242" s="163">
        <v>0</v>
      </c>
      <c r="F242" s="163">
        <v>0</v>
      </c>
      <c r="G242" s="163">
        <f t="shared" si="68"/>
        <v>0</v>
      </c>
      <c r="H242" s="163">
        <f t="shared" si="68"/>
        <v>0</v>
      </c>
      <c r="I242" s="163">
        <f t="shared" si="68"/>
        <v>0</v>
      </c>
      <c r="J242" s="163">
        <f t="shared" si="68"/>
        <v>0</v>
      </c>
      <c r="K242" s="163">
        <f t="shared" si="68"/>
        <v>0</v>
      </c>
      <c r="L242" s="163">
        <f t="shared" si="68"/>
        <v>0</v>
      </c>
      <c r="M242" s="163">
        <f t="shared" si="68"/>
        <v>0</v>
      </c>
      <c r="N242" s="163">
        <f t="shared" si="68"/>
        <v>0</v>
      </c>
      <c r="O242" s="163">
        <f t="shared" si="68"/>
        <v>0</v>
      </c>
      <c r="P242" s="163">
        <f t="shared" si="68"/>
        <v>0</v>
      </c>
      <c r="Q242" s="163">
        <f t="shared" si="68"/>
        <v>0</v>
      </c>
      <c r="R242" s="163">
        <f t="shared" si="68"/>
        <v>0</v>
      </c>
      <c r="S242" s="163">
        <f t="shared" si="68"/>
        <v>0</v>
      </c>
      <c r="T242" s="163">
        <f t="shared" si="68"/>
        <v>0</v>
      </c>
      <c r="U242" s="163">
        <f t="shared" si="68"/>
        <v>0</v>
      </c>
      <c r="V242" s="163">
        <f t="shared" si="68"/>
        <v>0</v>
      </c>
      <c r="W242" s="163">
        <f t="shared" si="69"/>
        <v>0</v>
      </c>
      <c r="X242" s="163">
        <f t="shared" si="69"/>
        <v>0</v>
      </c>
      <c r="Y242" s="163">
        <f t="shared" si="67"/>
        <v>0</v>
      </c>
      <c r="Z242" s="163">
        <f t="shared" si="67"/>
        <v>0</v>
      </c>
      <c r="AA242" s="163">
        <f t="shared" si="67"/>
        <v>0</v>
      </c>
      <c r="AB242" s="163">
        <f t="shared" si="67"/>
        <v>0</v>
      </c>
      <c r="AC242" s="163">
        <f t="shared" si="67"/>
        <v>0</v>
      </c>
      <c r="AD242" s="163">
        <f t="shared" si="67"/>
        <v>0</v>
      </c>
      <c r="AE242" s="163">
        <f t="shared" si="67"/>
        <v>0</v>
      </c>
      <c r="AF242" s="176">
        <f t="shared" si="67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v>0</v>
      </c>
      <c r="D243" s="163">
        <v>0</v>
      </c>
      <c r="E243" s="163">
        <v>0</v>
      </c>
      <c r="F243" s="163">
        <v>0</v>
      </c>
      <c r="G243" s="163">
        <f t="shared" si="68"/>
        <v>0</v>
      </c>
      <c r="H243" s="163">
        <f t="shared" si="68"/>
        <v>0</v>
      </c>
      <c r="I243" s="163">
        <f t="shared" si="68"/>
        <v>0</v>
      </c>
      <c r="J243" s="163">
        <f t="shared" si="68"/>
        <v>0</v>
      </c>
      <c r="K243" s="163">
        <f t="shared" si="68"/>
        <v>0</v>
      </c>
      <c r="L243" s="163">
        <f t="shared" si="68"/>
        <v>0</v>
      </c>
      <c r="M243" s="163">
        <f t="shared" si="68"/>
        <v>0</v>
      </c>
      <c r="N243" s="163">
        <f t="shared" si="68"/>
        <v>0</v>
      </c>
      <c r="O243" s="163">
        <f t="shared" si="68"/>
        <v>0</v>
      </c>
      <c r="P243" s="163">
        <f t="shared" si="68"/>
        <v>0</v>
      </c>
      <c r="Q243" s="163">
        <f t="shared" si="68"/>
        <v>0</v>
      </c>
      <c r="R243" s="163">
        <f t="shared" si="68"/>
        <v>0</v>
      </c>
      <c r="S243" s="163">
        <f t="shared" si="68"/>
        <v>0</v>
      </c>
      <c r="T243" s="163">
        <f t="shared" si="68"/>
        <v>0</v>
      </c>
      <c r="U243" s="163">
        <f t="shared" si="68"/>
        <v>0</v>
      </c>
      <c r="V243" s="163">
        <f t="shared" si="68"/>
        <v>0</v>
      </c>
      <c r="W243" s="163">
        <f t="shared" si="69"/>
        <v>0</v>
      </c>
      <c r="X243" s="163">
        <f t="shared" si="69"/>
        <v>0</v>
      </c>
      <c r="Y243" s="163">
        <f t="shared" si="67"/>
        <v>0</v>
      </c>
      <c r="Z243" s="163">
        <f t="shared" si="67"/>
        <v>0</v>
      </c>
      <c r="AA243" s="163">
        <f t="shared" si="67"/>
        <v>0</v>
      </c>
      <c r="AB243" s="163">
        <f t="shared" si="67"/>
        <v>0</v>
      </c>
      <c r="AC243" s="163">
        <f t="shared" si="67"/>
        <v>0</v>
      </c>
      <c r="AD243" s="163">
        <f t="shared" si="67"/>
        <v>0</v>
      </c>
      <c r="AE243" s="163">
        <f t="shared" si="67"/>
        <v>0</v>
      </c>
      <c r="AF243" s="176">
        <f t="shared" si="67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v>0</v>
      </c>
      <c r="D244" s="163">
        <v>0</v>
      </c>
      <c r="E244" s="163">
        <v>0</v>
      </c>
      <c r="F244" s="163">
        <v>0</v>
      </c>
      <c r="G244" s="163">
        <f t="shared" si="68"/>
        <v>0</v>
      </c>
      <c r="H244" s="163">
        <f t="shared" si="68"/>
        <v>0</v>
      </c>
      <c r="I244" s="163">
        <f t="shared" si="68"/>
        <v>0</v>
      </c>
      <c r="J244" s="163">
        <f t="shared" si="68"/>
        <v>0</v>
      </c>
      <c r="K244" s="163">
        <f t="shared" si="68"/>
        <v>0</v>
      </c>
      <c r="L244" s="163">
        <f t="shared" si="68"/>
        <v>0</v>
      </c>
      <c r="M244" s="163">
        <f t="shared" si="68"/>
        <v>0</v>
      </c>
      <c r="N244" s="163">
        <f t="shared" si="68"/>
        <v>0</v>
      </c>
      <c r="O244" s="163">
        <f t="shared" si="68"/>
        <v>0</v>
      </c>
      <c r="P244" s="163">
        <f t="shared" si="68"/>
        <v>0</v>
      </c>
      <c r="Q244" s="163">
        <f t="shared" si="68"/>
        <v>0</v>
      </c>
      <c r="R244" s="163">
        <f t="shared" si="68"/>
        <v>0</v>
      </c>
      <c r="S244" s="163">
        <f t="shared" si="68"/>
        <v>0</v>
      </c>
      <c r="T244" s="163">
        <f t="shared" si="68"/>
        <v>0</v>
      </c>
      <c r="U244" s="163">
        <f t="shared" si="68"/>
        <v>0</v>
      </c>
      <c r="V244" s="163">
        <f t="shared" si="68"/>
        <v>0</v>
      </c>
      <c r="W244" s="163">
        <f t="shared" si="69"/>
        <v>0</v>
      </c>
      <c r="X244" s="163">
        <f t="shared" si="69"/>
        <v>0</v>
      </c>
      <c r="Y244" s="163">
        <f t="shared" si="67"/>
        <v>0</v>
      </c>
      <c r="Z244" s="163">
        <f t="shared" si="67"/>
        <v>0</v>
      </c>
      <c r="AA244" s="163">
        <f t="shared" si="67"/>
        <v>0</v>
      </c>
      <c r="AB244" s="163">
        <f t="shared" si="67"/>
        <v>0</v>
      </c>
      <c r="AC244" s="163">
        <f t="shared" si="67"/>
        <v>0</v>
      </c>
      <c r="AD244" s="163">
        <f t="shared" si="67"/>
        <v>0</v>
      </c>
      <c r="AE244" s="163">
        <f t="shared" si="67"/>
        <v>0</v>
      </c>
      <c r="AF244" s="176">
        <f t="shared" si="67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v>0</v>
      </c>
      <c r="D245" s="163">
        <v>0</v>
      </c>
      <c r="E245" s="163">
        <v>0</v>
      </c>
      <c r="F245" s="163">
        <v>0</v>
      </c>
      <c r="G245" s="163">
        <f t="shared" si="68"/>
        <v>0</v>
      </c>
      <c r="H245" s="163">
        <f t="shared" si="68"/>
        <v>0</v>
      </c>
      <c r="I245" s="163">
        <f t="shared" si="68"/>
        <v>0</v>
      </c>
      <c r="J245" s="163">
        <f t="shared" si="68"/>
        <v>0</v>
      </c>
      <c r="K245" s="163">
        <f t="shared" si="68"/>
        <v>0</v>
      </c>
      <c r="L245" s="163">
        <f t="shared" si="68"/>
        <v>0</v>
      </c>
      <c r="M245" s="163">
        <f t="shared" si="68"/>
        <v>0</v>
      </c>
      <c r="N245" s="163">
        <f t="shared" si="68"/>
        <v>0</v>
      </c>
      <c r="O245" s="163">
        <f t="shared" si="68"/>
        <v>0</v>
      </c>
      <c r="P245" s="163">
        <f t="shared" si="68"/>
        <v>0</v>
      </c>
      <c r="Q245" s="163">
        <f t="shared" si="68"/>
        <v>0</v>
      </c>
      <c r="R245" s="163">
        <f t="shared" si="68"/>
        <v>0</v>
      </c>
      <c r="S245" s="163">
        <f t="shared" si="68"/>
        <v>0</v>
      </c>
      <c r="T245" s="163">
        <f t="shared" si="68"/>
        <v>0</v>
      </c>
      <c r="U245" s="163">
        <f t="shared" si="68"/>
        <v>0</v>
      </c>
      <c r="V245" s="163">
        <f t="shared" si="68"/>
        <v>0</v>
      </c>
      <c r="W245" s="163">
        <f t="shared" si="69"/>
        <v>0</v>
      </c>
      <c r="X245" s="163">
        <f t="shared" si="69"/>
        <v>0</v>
      </c>
      <c r="Y245" s="163">
        <f t="shared" si="67"/>
        <v>0</v>
      </c>
      <c r="Z245" s="163">
        <f t="shared" si="67"/>
        <v>0</v>
      </c>
      <c r="AA245" s="163">
        <f t="shared" si="67"/>
        <v>0</v>
      </c>
      <c r="AB245" s="163">
        <f t="shared" si="67"/>
        <v>0</v>
      </c>
      <c r="AC245" s="163">
        <f t="shared" si="67"/>
        <v>0</v>
      </c>
      <c r="AD245" s="163">
        <f t="shared" si="67"/>
        <v>0</v>
      </c>
      <c r="AE245" s="163">
        <f t="shared" si="67"/>
        <v>0</v>
      </c>
      <c r="AF245" s="176">
        <f t="shared" si="67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v>0</v>
      </c>
      <c r="D246" s="163">
        <v>0</v>
      </c>
      <c r="E246" s="163">
        <v>0</v>
      </c>
      <c r="F246" s="163">
        <v>0</v>
      </c>
      <c r="G246" s="163">
        <f t="shared" si="68"/>
        <v>0</v>
      </c>
      <c r="H246" s="163">
        <f t="shared" si="68"/>
        <v>0</v>
      </c>
      <c r="I246" s="163">
        <f t="shared" si="68"/>
        <v>0</v>
      </c>
      <c r="J246" s="163">
        <f t="shared" si="68"/>
        <v>0</v>
      </c>
      <c r="K246" s="163">
        <f t="shared" si="68"/>
        <v>0</v>
      </c>
      <c r="L246" s="163">
        <f t="shared" si="68"/>
        <v>0</v>
      </c>
      <c r="M246" s="163">
        <f t="shared" si="68"/>
        <v>0</v>
      </c>
      <c r="N246" s="163">
        <f t="shared" si="68"/>
        <v>0</v>
      </c>
      <c r="O246" s="163">
        <f t="shared" si="68"/>
        <v>0</v>
      </c>
      <c r="P246" s="163">
        <f t="shared" si="68"/>
        <v>0</v>
      </c>
      <c r="Q246" s="163">
        <f t="shared" si="68"/>
        <v>0</v>
      </c>
      <c r="R246" s="163">
        <f t="shared" si="68"/>
        <v>0</v>
      </c>
      <c r="S246" s="163">
        <f t="shared" si="68"/>
        <v>0</v>
      </c>
      <c r="T246" s="163">
        <f t="shared" si="68"/>
        <v>0</v>
      </c>
      <c r="U246" s="163">
        <f t="shared" si="68"/>
        <v>0</v>
      </c>
      <c r="V246" s="163">
        <f t="shared" si="68"/>
        <v>0</v>
      </c>
      <c r="W246" s="163">
        <f t="shared" si="69"/>
        <v>0</v>
      </c>
      <c r="X246" s="163">
        <f t="shared" si="69"/>
        <v>0</v>
      </c>
      <c r="Y246" s="163">
        <f t="shared" si="67"/>
        <v>0</v>
      </c>
      <c r="Z246" s="163">
        <f t="shared" si="67"/>
        <v>0</v>
      </c>
      <c r="AA246" s="163">
        <f t="shared" si="67"/>
        <v>0</v>
      </c>
      <c r="AB246" s="163">
        <f t="shared" si="67"/>
        <v>0</v>
      </c>
      <c r="AC246" s="163">
        <f t="shared" si="67"/>
        <v>0</v>
      </c>
      <c r="AD246" s="163">
        <f t="shared" si="67"/>
        <v>0</v>
      </c>
      <c r="AE246" s="163">
        <f t="shared" si="67"/>
        <v>0</v>
      </c>
      <c r="AF246" s="176">
        <f t="shared" si="67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v>0</v>
      </c>
      <c r="D247" s="163">
        <v>0</v>
      </c>
      <c r="E247" s="163">
        <v>0</v>
      </c>
      <c r="F247" s="163">
        <v>0</v>
      </c>
      <c r="G247" s="163">
        <f t="shared" si="68"/>
        <v>0</v>
      </c>
      <c r="H247" s="163">
        <f t="shared" si="68"/>
        <v>0</v>
      </c>
      <c r="I247" s="163">
        <f t="shared" si="68"/>
        <v>0</v>
      </c>
      <c r="J247" s="163">
        <f t="shared" si="68"/>
        <v>0</v>
      </c>
      <c r="K247" s="163">
        <f t="shared" si="68"/>
        <v>0</v>
      </c>
      <c r="L247" s="163">
        <f t="shared" si="68"/>
        <v>0</v>
      </c>
      <c r="M247" s="163">
        <f t="shared" si="68"/>
        <v>0</v>
      </c>
      <c r="N247" s="163">
        <f t="shared" si="68"/>
        <v>0</v>
      </c>
      <c r="O247" s="163">
        <f t="shared" si="68"/>
        <v>0</v>
      </c>
      <c r="P247" s="163">
        <f t="shared" si="68"/>
        <v>0</v>
      </c>
      <c r="Q247" s="163">
        <f t="shared" si="68"/>
        <v>0</v>
      </c>
      <c r="R247" s="163">
        <f t="shared" si="68"/>
        <v>0</v>
      </c>
      <c r="S247" s="163">
        <f t="shared" si="68"/>
        <v>0</v>
      </c>
      <c r="T247" s="163">
        <f t="shared" si="68"/>
        <v>0</v>
      </c>
      <c r="U247" s="163">
        <f t="shared" si="68"/>
        <v>0</v>
      </c>
      <c r="V247" s="163">
        <f t="shared" si="68"/>
        <v>0</v>
      </c>
      <c r="W247" s="163">
        <f t="shared" si="69"/>
        <v>0</v>
      </c>
      <c r="X247" s="163">
        <f t="shared" si="69"/>
        <v>0</v>
      </c>
      <c r="Y247" s="163">
        <f t="shared" si="67"/>
        <v>0</v>
      </c>
      <c r="Z247" s="163">
        <f t="shared" si="67"/>
        <v>0</v>
      </c>
      <c r="AA247" s="163">
        <f t="shared" si="67"/>
        <v>0</v>
      </c>
      <c r="AB247" s="163">
        <f t="shared" si="67"/>
        <v>0</v>
      </c>
      <c r="AC247" s="163">
        <f t="shared" si="67"/>
        <v>0</v>
      </c>
      <c r="AD247" s="163">
        <f t="shared" si="67"/>
        <v>0</v>
      </c>
      <c r="AE247" s="163">
        <f t="shared" si="67"/>
        <v>0</v>
      </c>
      <c r="AF247" s="176">
        <f t="shared" si="67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v>0</v>
      </c>
      <c r="D248" s="163">
        <v>0</v>
      </c>
      <c r="E248" s="163">
        <v>0</v>
      </c>
      <c r="F248" s="163">
        <v>0</v>
      </c>
      <c r="G248" s="163">
        <f t="shared" si="68"/>
        <v>0</v>
      </c>
      <c r="H248" s="163">
        <f t="shared" si="68"/>
        <v>0</v>
      </c>
      <c r="I248" s="163">
        <f t="shared" si="68"/>
        <v>0</v>
      </c>
      <c r="J248" s="163">
        <f t="shared" si="68"/>
        <v>0</v>
      </c>
      <c r="K248" s="163">
        <f t="shared" si="68"/>
        <v>0</v>
      </c>
      <c r="L248" s="163">
        <f t="shared" si="68"/>
        <v>0</v>
      </c>
      <c r="M248" s="163">
        <f t="shared" si="68"/>
        <v>0</v>
      </c>
      <c r="N248" s="163">
        <f t="shared" si="68"/>
        <v>0</v>
      </c>
      <c r="O248" s="163">
        <f t="shared" si="68"/>
        <v>0</v>
      </c>
      <c r="P248" s="163">
        <f t="shared" si="68"/>
        <v>0</v>
      </c>
      <c r="Q248" s="163">
        <f t="shared" si="68"/>
        <v>0</v>
      </c>
      <c r="R248" s="163">
        <f t="shared" ref="R248:AF263" si="70">Q248</f>
        <v>0</v>
      </c>
      <c r="S248" s="163">
        <f t="shared" si="70"/>
        <v>0</v>
      </c>
      <c r="T248" s="163">
        <f t="shared" si="70"/>
        <v>0</v>
      </c>
      <c r="U248" s="163">
        <f t="shared" si="70"/>
        <v>0</v>
      </c>
      <c r="V248" s="163">
        <f t="shared" si="70"/>
        <v>0</v>
      </c>
      <c r="W248" s="163">
        <f t="shared" si="70"/>
        <v>0</v>
      </c>
      <c r="X248" s="163">
        <f t="shared" si="70"/>
        <v>0</v>
      </c>
      <c r="Y248" s="163">
        <f t="shared" si="70"/>
        <v>0</v>
      </c>
      <c r="Z248" s="163">
        <f t="shared" si="70"/>
        <v>0</v>
      </c>
      <c r="AA248" s="163">
        <f t="shared" si="70"/>
        <v>0</v>
      </c>
      <c r="AB248" s="163">
        <f t="shared" si="70"/>
        <v>0</v>
      </c>
      <c r="AC248" s="163">
        <f t="shared" si="70"/>
        <v>0</v>
      </c>
      <c r="AD248" s="163">
        <f t="shared" si="70"/>
        <v>0</v>
      </c>
      <c r="AE248" s="163">
        <f t="shared" si="70"/>
        <v>0</v>
      </c>
      <c r="AF248" s="176">
        <f t="shared" si="70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v>0</v>
      </c>
      <c r="D249" s="163">
        <v>0</v>
      </c>
      <c r="E249" s="163">
        <v>0</v>
      </c>
      <c r="F249" s="163">
        <v>0</v>
      </c>
      <c r="G249" s="163">
        <f t="shared" ref="G249:W264" si="71">F249</f>
        <v>0</v>
      </c>
      <c r="H249" s="163">
        <f t="shared" si="71"/>
        <v>0</v>
      </c>
      <c r="I249" s="163">
        <f t="shared" si="71"/>
        <v>0</v>
      </c>
      <c r="J249" s="163">
        <f t="shared" si="71"/>
        <v>0</v>
      </c>
      <c r="K249" s="163">
        <f t="shared" si="71"/>
        <v>0</v>
      </c>
      <c r="L249" s="163">
        <f t="shared" si="71"/>
        <v>0</v>
      </c>
      <c r="M249" s="163">
        <f t="shared" si="71"/>
        <v>0</v>
      </c>
      <c r="N249" s="163">
        <f t="shared" si="71"/>
        <v>0</v>
      </c>
      <c r="O249" s="163">
        <f t="shared" si="71"/>
        <v>0</v>
      </c>
      <c r="P249" s="163">
        <f t="shared" si="71"/>
        <v>0</v>
      </c>
      <c r="Q249" s="163">
        <f t="shared" si="71"/>
        <v>0</v>
      </c>
      <c r="R249" s="163">
        <f t="shared" si="70"/>
        <v>0</v>
      </c>
      <c r="S249" s="163">
        <f t="shared" si="70"/>
        <v>0</v>
      </c>
      <c r="T249" s="163">
        <f t="shared" si="70"/>
        <v>0</v>
      </c>
      <c r="U249" s="163">
        <f t="shared" si="70"/>
        <v>0</v>
      </c>
      <c r="V249" s="163">
        <f t="shared" si="70"/>
        <v>0</v>
      </c>
      <c r="W249" s="163">
        <f t="shared" si="70"/>
        <v>0</v>
      </c>
      <c r="X249" s="163">
        <f t="shared" si="70"/>
        <v>0</v>
      </c>
      <c r="Y249" s="163">
        <f t="shared" si="70"/>
        <v>0</v>
      </c>
      <c r="Z249" s="163">
        <f t="shared" si="70"/>
        <v>0</v>
      </c>
      <c r="AA249" s="163">
        <f t="shared" si="70"/>
        <v>0</v>
      </c>
      <c r="AB249" s="163">
        <f t="shared" si="70"/>
        <v>0</v>
      </c>
      <c r="AC249" s="163">
        <f t="shared" si="70"/>
        <v>0</v>
      </c>
      <c r="AD249" s="163">
        <f t="shared" si="70"/>
        <v>0</v>
      </c>
      <c r="AE249" s="163">
        <f t="shared" si="70"/>
        <v>0</v>
      </c>
      <c r="AF249" s="176">
        <f t="shared" si="70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v>0</v>
      </c>
      <c r="D250" s="163">
        <v>0</v>
      </c>
      <c r="E250" s="163">
        <v>0</v>
      </c>
      <c r="F250" s="163">
        <v>0</v>
      </c>
      <c r="G250" s="163">
        <f t="shared" si="71"/>
        <v>0</v>
      </c>
      <c r="H250" s="163">
        <f t="shared" si="71"/>
        <v>0</v>
      </c>
      <c r="I250" s="163">
        <f t="shared" si="71"/>
        <v>0</v>
      </c>
      <c r="J250" s="163">
        <f t="shared" si="71"/>
        <v>0</v>
      </c>
      <c r="K250" s="163">
        <f t="shared" si="71"/>
        <v>0</v>
      </c>
      <c r="L250" s="163">
        <f t="shared" si="71"/>
        <v>0</v>
      </c>
      <c r="M250" s="163">
        <f t="shared" si="71"/>
        <v>0</v>
      </c>
      <c r="N250" s="163">
        <f t="shared" si="71"/>
        <v>0</v>
      </c>
      <c r="O250" s="163">
        <f t="shared" si="71"/>
        <v>0</v>
      </c>
      <c r="P250" s="163">
        <f t="shared" si="71"/>
        <v>0</v>
      </c>
      <c r="Q250" s="163">
        <f t="shared" si="71"/>
        <v>0</v>
      </c>
      <c r="R250" s="163">
        <f t="shared" si="71"/>
        <v>0</v>
      </c>
      <c r="S250" s="163">
        <f t="shared" si="71"/>
        <v>0</v>
      </c>
      <c r="T250" s="163">
        <f t="shared" si="71"/>
        <v>0</v>
      </c>
      <c r="U250" s="163">
        <f t="shared" si="71"/>
        <v>0</v>
      </c>
      <c r="V250" s="163">
        <f t="shared" si="71"/>
        <v>0</v>
      </c>
      <c r="W250" s="163">
        <f t="shared" si="71"/>
        <v>0</v>
      </c>
      <c r="X250" s="163">
        <f t="shared" si="70"/>
        <v>0</v>
      </c>
      <c r="Y250" s="163">
        <f t="shared" si="70"/>
        <v>0</v>
      </c>
      <c r="Z250" s="163">
        <f t="shared" si="70"/>
        <v>0</v>
      </c>
      <c r="AA250" s="163">
        <f t="shared" si="70"/>
        <v>0</v>
      </c>
      <c r="AB250" s="163">
        <f t="shared" si="70"/>
        <v>0</v>
      </c>
      <c r="AC250" s="163">
        <f t="shared" si="70"/>
        <v>0</v>
      </c>
      <c r="AD250" s="163">
        <f t="shared" si="70"/>
        <v>0</v>
      </c>
      <c r="AE250" s="163">
        <f t="shared" si="70"/>
        <v>0</v>
      </c>
      <c r="AF250" s="176">
        <f t="shared" si="70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v>0</v>
      </c>
      <c r="D251" s="163">
        <v>0</v>
      </c>
      <c r="E251" s="163">
        <v>0</v>
      </c>
      <c r="F251" s="163">
        <v>0</v>
      </c>
      <c r="G251" s="163">
        <f t="shared" si="71"/>
        <v>0</v>
      </c>
      <c r="H251" s="163">
        <f t="shared" si="71"/>
        <v>0</v>
      </c>
      <c r="I251" s="163">
        <f t="shared" si="71"/>
        <v>0</v>
      </c>
      <c r="J251" s="163">
        <f t="shared" si="71"/>
        <v>0</v>
      </c>
      <c r="K251" s="163">
        <f t="shared" si="71"/>
        <v>0</v>
      </c>
      <c r="L251" s="163">
        <f t="shared" si="71"/>
        <v>0</v>
      </c>
      <c r="M251" s="163">
        <f t="shared" si="71"/>
        <v>0</v>
      </c>
      <c r="N251" s="163">
        <f t="shared" si="71"/>
        <v>0</v>
      </c>
      <c r="O251" s="163">
        <f t="shared" si="71"/>
        <v>0</v>
      </c>
      <c r="P251" s="163">
        <f t="shared" si="71"/>
        <v>0</v>
      </c>
      <c r="Q251" s="163">
        <f t="shared" si="71"/>
        <v>0</v>
      </c>
      <c r="R251" s="163">
        <f t="shared" si="71"/>
        <v>0</v>
      </c>
      <c r="S251" s="163">
        <f t="shared" si="71"/>
        <v>0</v>
      </c>
      <c r="T251" s="163">
        <f t="shared" si="71"/>
        <v>0</v>
      </c>
      <c r="U251" s="163">
        <f t="shared" si="71"/>
        <v>0</v>
      </c>
      <c r="V251" s="163">
        <f t="shared" si="71"/>
        <v>0</v>
      </c>
      <c r="W251" s="163">
        <f t="shared" si="71"/>
        <v>0</v>
      </c>
      <c r="X251" s="163">
        <f t="shared" si="70"/>
        <v>0</v>
      </c>
      <c r="Y251" s="163">
        <f t="shared" si="70"/>
        <v>0</v>
      </c>
      <c r="Z251" s="163">
        <f t="shared" si="70"/>
        <v>0</v>
      </c>
      <c r="AA251" s="163">
        <f t="shared" si="70"/>
        <v>0</v>
      </c>
      <c r="AB251" s="163">
        <f t="shared" si="70"/>
        <v>0</v>
      </c>
      <c r="AC251" s="163">
        <f t="shared" si="70"/>
        <v>0</v>
      </c>
      <c r="AD251" s="163">
        <f t="shared" si="70"/>
        <v>0</v>
      </c>
      <c r="AE251" s="163">
        <f t="shared" si="70"/>
        <v>0</v>
      </c>
      <c r="AF251" s="176">
        <f t="shared" si="70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v>0</v>
      </c>
      <c r="D252" s="163">
        <v>0</v>
      </c>
      <c r="E252" s="163">
        <v>0</v>
      </c>
      <c r="F252" s="163">
        <v>0</v>
      </c>
      <c r="G252" s="163">
        <f t="shared" si="71"/>
        <v>0</v>
      </c>
      <c r="H252" s="163">
        <f t="shared" si="71"/>
        <v>0</v>
      </c>
      <c r="I252" s="163">
        <f t="shared" si="71"/>
        <v>0</v>
      </c>
      <c r="J252" s="163">
        <f t="shared" si="71"/>
        <v>0</v>
      </c>
      <c r="K252" s="163">
        <f t="shared" si="71"/>
        <v>0</v>
      </c>
      <c r="L252" s="163">
        <f t="shared" si="71"/>
        <v>0</v>
      </c>
      <c r="M252" s="163">
        <f t="shared" si="71"/>
        <v>0</v>
      </c>
      <c r="N252" s="163">
        <f t="shared" si="71"/>
        <v>0</v>
      </c>
      <c r="O252" s="163">
        <f t="shared" si="71"/>
        <v>0</v>
      </c>
      <c r="P252" s="163">
        <f t="shared" si="71"/>
        <v>0</v>
      </c>
      <c r="Q252" s="163">
        <f t="shared" si="71"/>
        <v>0</v>
      </c>
      <c r="R252" s="163">
        <f t="shared" si="71"/>
        <v>0</v>
      </c>
      <c r="S252" s="163">
        <f t="shared" si="71"/>
        <v>0</v>
      </c>
      <c r="T252" s="163">
        <f t="shared" si="71"/>
        <v>0</v>
      </c>
      <c r="U252" s="163">
        <f t="shared" si="71"/>
        <v>0</v>
      </c>
      <c r="V252" s="163">
        <f t="shared" si="71"/>
        <v>0</v>
      </c>
      <c r="W252" s="163">
        <f t="shared" si="71"/>
        <v>0</v>
      </c>
      <c r="X252" s="163">
        <f t="shared" si="70"/>
        <v>0</v>
      </c>
      <c r="Y252" s="163">
        <f t="shared" si="70"/>
        <v>0</v>
      </c>
      <c r="Z252" s="163">
        <f t="shared" si="70"/>
        <v>0</v>
      </c>
      <c r="AA252" s="163">
        <f t="shared" si="70"/>
        <v>0</v>
      </c>
      <c r="AB252" s="163">
        <f t="shared" si="70"/>
        <v>0</v>
      </c>
      <c r="AC252" s="163">
        <f t="shared" si="70"/>
        <v>0</v>
      </c>
      <c r="AD252" s="163">
        <f t="shared" si="70"/>
        <v>0</v>
      </c>
      <c r="AE252" s="163">
        <f t="shared" si="70"/>
        <v>0</v>
      </c>
      <c r="AF252" s="176">
        <f t="shared" si="70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v>0</v>
      </c>
      <c r="D253" s="163">
        <v>0</v>
      </c>
      <c r="E253" s="163">
        <v>0</v>
      </c>
      <c r="F253" s="163">
        <v>0</v>
      </c>
      <c r="G253" s="163">
        <f t="shared" si="71"/>
        <v>0</v>
      </c>
      <c r="H253" s="163">
        <f t="shared" si="71"/>
        <v>0</v>
      </c>
      <c r="I253" s="163">
        <f t="shared" si="71"/>
        <v>0</v>
      </c>
      <c r="J253" s="163">
        <f t="shared" si="71"/>
        <v>0</v>
      </c>
      <c r="K253" s="163">
        <f t="shared" si="71"/>
        <v>0</v>
      </c>
      <c r="L253" s="163">
        <f t="shared" si="71"/>
        <v>0</v>
      </c>
      <c r="M253" s="163">
        <f t="shared" si="71"/>
        <v>0</v>
      </c>
      <c r="N253" s="163">
        <f t="shared" si="71"/>
        <v>0</v>
      </c>
      <c r="O253" s="163">
        <f t="shared" si="71"/>
        <v>0</v>
      </c>
      <c r="P253" s="163">
        <f t="shared" si="71"/>
        <v>0</v>
      </c>
      <c r="Q253" s="163">
        <f t="shared" si="71"/>
        <v>0</v>
      </c>
      <c r="R253" s="163">
        <f t="shared" si="71"/>
        <v>0</v>
      </c>
      <c r="S253" s="163">
        <f t="shared" si="71"/>
        <v>0</v>
      </c>
      <c r="T253" s="163">
        <f t="shared" si="71"/>
        <v>0</v>
      </c>
      <c r="U253" s="163">
        <f t="shared" si="71"/>
        <v>0</v>
      </c>
      <c r="V253" s="163">
        <f t="shared" si="71"/>
        <v>0</v>
      </c>
      <c r="W253" s="163">
        <f t="shared" si="71"/>
        <v>0</v>
      </c>
      <c r="X253" s="163">
        <f t="shared" si="70"/>
        <v>0</v>
      </c>
      <c r="Y253" s="163">
        <f t="shared" si="70"/>
        <v>0</v>
      </c>
      <c r="Z253" s="163">
        <f t="shared" si="70"/>
        <v>0</v>
      </c>
      <c r="AA253" s="163">
        <f t="shared" si="70"/>
        <v>0</v>
      </c>
      <c r="AB253" s="163">
        <f t="shared" si="70"/>
        <v>0</v>
      </c>
      <c r="AC253" s="163">
        <f t="shared" si="70"/>
        <v>0</v>
      </c>
      <c r="AD253" s="163">
        <f t="shared" si="70"/>
        <v>0</v>
      </c>
      <c r="AE253" s="163">
        <f t="shared" si="70"/>
        <v>0</v>
      </c>
      <c r="AF253" s="176">
        <f t="shared" si="70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v>0</v>
      </c>
      <c r="D254" s="163">
        <v>0</v>
      </c>
      <c r="E254" s="163">
        <v>0</v>
      </c>
      <c r="F254" s="163">
        <v>0</v>
      </c>
      <c r="G254" s="163">
        <f t="shared" si="71"/>
        <v>0</v>
      </c>
      <c r="H254" s="163">
        <f t="shared" si="71"/>
        <v>0</v>
      </c>
      <c r="I254" s="163">
        <f t="shared" si="71"/>
        <v>0</v>
      </c>
      <c r="J254" s="163">
        <f t="shared" si="71"/>
        <v>0</v>
      </c>
      <c r="K254" s="163">
        <f t="shared" si="71"/>
        <v>0</v>
      </c>
      <c r="L254" s="163">
        <f t="shared" si="71"/>
        <v>0</v>
      </c>
      <c r="M254" s="163">
        <f t="shared" si="71"/>
        <v>0</v>
      </c>
      <c r="N254" s="163">
        <f t="shared" si="71"/>
        <v>0</v>
      </c>
      <c r="O254" s="163">
        <f t="shared" si="71"/>
        <v>0</v>
      </c>
      <c r="P254" s="163">
        <f t="shared" si="71"/>
        <v>0</v>
      </c>
      <c r="Q254" s="163">
        <f t="shared" si="71"/>
        <v>0</v>
      </c>
      <c r="R254" s="163">
        <f t="shared" si="71"/>
        <v>0</v>
      </c>
      <c r="S254" s="163">
        <f t="shared" si="71"/>
        <v>0</v>
      </c>
      <c r="T254" s="163">
        <f t="shared" si="71"/>
        <v>0</v>
      </c>
      <c r="U254" s="163">
        <f t="shared" si="71"/>
        <v>0</v>
      </c>
      <c r="V254" s="163">
        <f t="shared" si="71"/>
        <v>0</v>
      </c>
      <c r="W254" s="163">
        <f t="shared" ref="W254:X264" si="72">V254</f>
        <v>0</v>
      </c>
      <c r="X254" s="163">
        <f t="shared" si="72"/>
        <v>0</v>
      </c>
      <c r="Y254" s="163">
        <f t="shared" si="70"/>
        <v>0</v>
      </c>
      <c r="Z254" s="163">
        <f t="shared" si="70"/>
        <v>0</v>
      </c>
      <c r="AA254" s="163">
        <f t="shared" si="70"/>
        <v>0</v>
      </c>
      <c r="AB254" s="163">
        <f t="shared" si="70"/>
        <v>0</v>
      </c>
      <c r="AC254" s="163">
        <f t="shared" si="70"/>
        <v>0</v>
      </c>
      <c r="AD254" s="163">
        <f t="shared" si="70"/>
        <v>0</v>
      </c>
      <c r="AE254" s="163">
        <f t="shared" si="70"/>
        <v>0</v>
      </c>
      <c r="AF254" s="176">
        <f t="shared" si="70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v>0</v>
      </c>
      <c r="D255" s="163">
        <v>0</v>
      </c>
      <c r="E255" s="163">
        <v>0</v>
      </c>
      <c r="F255" s="163">
        <v>0</v>
      </c>
      <c r="G255" s="163">
        <f t="shared" si="71"/>
        <v>0</v>
      </c>
      <c r="H255" s="163">
        <f t="shared" si="71"/>
        <v>0</v>
      </c>
      <c r="I255" s="163">
        <f t="shared" si="71"/>
        <v>0</v>
      </c>
      <c r="J255" s="163">
        <f t="shared" si="71"/>
        <v>0</v>
      </c>
      <c r="K255" s="163">
        <f t="shared" si="71"/>
        <v>0</v>
      </c>
      <c r="L255" s="163">
        <f t="shared" si="71"/>
        <v>0</v>
      </c>
      <c r="M255" s="163">
        <f t="shared" si="71"/>
        <v>0</v>
      </c>
      <c r="N255" s="163">
        <f t="shared" si="71"/>
        <v>0</v>
      </c>
      <c r="O255" s="163">
        <f t="shared" si="71"/>
        <v>0</v>
      </c>
      <c r="P255" s="163">
        <f t="shared" si="71"/>
        <v>0</v>
      </c>
      <c r="Q255" s="163">
        <f t="shared" si="71"/>
        <v>0</v>
      </c>
      <c r="R255" s="163">
        <f t="shared" si="71"/>
        <v>0</v>
      </c>
      <c r="S255" s="163">
        <f t="shared" si="71"/>
        <v>0</v>
      </c>
      <c r="T255" s="163">
        <f t="shared" si="71"/>
        <v>0</v>
      </c>
      <c r="U255" s="163">
        <f t="shared" si="71"/>
        <v>0</v>
      </c>
      <c r="V255" s="163">
        <f t="shared" si="71"/>
        <v>0</v>
      </c>
      <c r="W255" s="163">
        <f t="shared" si="72"/>
        <v>0</v>
      </c>
      <c r="X255" s="163">
        <f t="shared" si="72"/>
        <v>0</v>
      </c>
      <c r="Y255" s="163">
        <f t="shared" si="70"/>
        <v>0</v>
      </c>
      <c r="Z255" s="163">
        <f t="shared" si="70"/>
        <v>0</v>
      </c>
      <c r="AA255" s="163">
        <f t="shared" si="70"/>
        <v>0</v>
      </c>
      <c r="AB255" s="163">
        <f t="shared" si="70"/>
        <v>0</v>
      </c>
      <c r="AC255" s="163">
        <f t="shared" si="70"/>
        <v>0</v>
      </c>
      <c r="AD255" s="163">
        <f t="shared" si="70"/>
        <v>0</v>
      </c>
      <c r="AE255" s="163">
        <f t="shared" si="70"/>
        <v>0</v>
      </c>
      <c r="AF255" s="176">
        <f t="shared" si="70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v>0</v>
      </c>
      <c r="D256" s="163">
        <v>0</v>
      </c>
      <c r="E256" s="163">
        <v>0</v>
      </c>
      <c r="F256" s="163">
        <v>0</v>
      </c>
      <c r="G256" s="163">
        <f t="shared" si="71"/>
        <v>0</v>
      </c>
      <c r="H256" s="163">
        <f t="shared" si="71"/>
        <v>0</v>
      </c>
      <c r="I256" s="163">
        <f t="shared" si="71"/>
        <v>0</v>
      </c>
      <c r="J256" s="163">
        <f t="shared" si="71"/>
        <v>0</v>
      </c>
      <c r="K256" s="163">
        <f t="shared" si="71"/>
        <v>0</v>
      </c>
      <c r="L256" s="163">
        <f t="shared" si="71"/>
        <v>0</v>
      </c>
      <c r="M256" s="163">
        <f t="shared" si="71"/>
        <v>0</v>
      </c>
      <c r="N256" s="163">
        <f t="shared" si="71"/>
        <v>0</v>
      </c>
      <c r="O256" s="163">
        <f t="shared" si="71"/>
        <v>0</v>
      </c>
      <c r="P256" s="163">
        <f t="shared" si="71"/>
        <v>0</v>
      </c>
      <c r="Q256" s="163">
        <f t="shared" si="71"/>
        <v>0</v>
      </c>
      <c r="R256" s="163">
        <f t="shared" si="71"/>
        <v>0</v>
      </c>
      <c r="S256" s="163">
        <f t="shared" si="71"/>
        <v>0</v>
      </c>
      <c r="T256" s="163">
        <f t="shared" si="71"/>
        <v>0</v>
      </c>
      <c r="U256" s="163">
        <f t="shared" si="71"/>
        <v>0</v>
      </c>
      <c r="V256" s="163">
        <f t="shared" si="71"/>
        <v>0</v>
      </c>
      <c r="W256" s="163">
        <f t="shared" si="72"/>
        <v>0</v>
      </c>
      <c r="X256" s="163">
        <f t="shared" si="72"/>
        <v>0</v>
      </c>
      <c r="Y256" s="163">
        <f t="shared" si="70"/>
        <v>0</v>
      </c>
      <c r="Z256" s="163">
        <f t="shared" si="70"/>
        <v>0</v>
      </c>
      <c r="AA256" s="163">
        <f t="shared" si="70"/>
        <v>0</v>
      </c>
      <c r="AB256" s="163">
        <f t="shared" si="70"/>
        <v>0</v>
      </c>
      <c r="AC256" s="163">
        <f t="shared" si="70"/>
        <v>0</v>
      </c>
      <c r="AD256" s="163">
        <f t="shared" si="70"/>
        <v>0</v>
      </c>
      <c r="AE256" s="163">
        <f t="shared" si="70"/>
        <v>0</v>
      </c>
      <c r="AF256" s="176">
        <f t="shared" si="70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v>0</v>
      </c>
      <c r="D257" s="163">
        <v>0</v>
      </c>
      <c r="E257" s="163">
        <v>0</v>
      </c>
      <c r="F257" s="163">
        <v>0</v>
      </c>
      <c r="G257" s="163">
        <f t="shared" si="71"/>
        <v>0</v>
      </c>
      <c r="H257" s="163">
        <f t="shared" si="71"/>
        <v>0</v>
      </c>
      <c r="I257" s="163">
        <f t="shared" si="71"/>
        <v>0</v>
      </c>
      <c r="J257" s="163">
        <f t="shared" si="71"/>
        <v>0</v>
      </c>
      <c r="K257" s="163">
        <f t="shared" si="71"/>
        <v>0</v>
      </c>
      <c r="L257" s="163">
        <f t="shared" si="71"/>
        <v>0</v>
      </c>
      <c r="M257" s="163">
        <f t="shared" si="71"/>
        <v>0</v>
      </c>
      <c r="N257" s="163">
        <f t="shared" si="71"/>
        <v>0</v>
      </c>
      <c r="O257" s="163">
        <f t="shared" si="71"/>
        <v>0</v>
      </c>
      <c r="P257" s="163">
        <f t="shared" si="71"/>
        <v>0</v>
      </c>
      <c r="Q257" s="163">
        <f t="shared" si="71"/>
        <v>0</v>
      </c>
      <c r="R257" s="163">
        <f t="shared" si="71"/>
        <v>0</v>
      </c>
      <c r="S257" s="163">
        <f t="shared" si="71"/>
        <v>0</v>
      </c>
      <c r="T257" s="163">
        <f t="shared" si="71"/>
        <v>0</v>
      </c>
      <c r="U257" s="163">
        <f t="shared" si="71"/>
        <v>0</v>
      </c>
      <c r="V257" s="163">
        <f t="shared" si="71"/>
        <v>0</v>
      </c>
      <c r="W257" s="163">
        <f t="shared" si="72"/>
        <v>0</v>
      </c>
      <c r="X257" s="163">
        <f t="shared" si="72"/>
        <v>0</v>
      </c>
      <c r="Y257" s="163">
        <f t="shared" si="70"/>
        <v>0</v>
      </c>
      <c r="Z257" s="163">
        <f t="shared" si="70"/>
        <v>0</v>
      </c>
      <c r="AA257" s="163">
        <f t="shared" si="70"/>
        <v>0</v>
      </c>
      <c r="AB257" s="163">
        <f t="shared" si="70"/>
        <v>0</v>
      </c>
      <c r="AC257" s="163">
        <f t="shared" si="70"/>
        <v>0</v>
      </c>
      <c r="AD257" s="163">
        <f t="shared" si="70"/>
        <v>0</v>
      </c>
      <c r="AE257" s="163">
        <f t="shared" si="70"/>
        <v>0</v>
      </c>
      <c r="AF257" s="176">
        <f t="shared" si="70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v>0</v>
      </c>
      <c r="D258" s="163">
        <v>0</v>
      </c>
      <c r="E258" s="163">
        <v>0</v>
      </c>
      <c r="F258" s="163">
        <v>0</v>
      </c>
      <c r="G258" s="163">
        <f t="shared" si="71"/>
        <v>0</v>
      </c>
      <c r="H258" s="163">
        <f t="shared" si="71"/>
        <v>0</v>
      </c>
      <c r="I258" s="163">
        <f t="shared" si="71"/>
        <v>0</v>
      </c>
      <c r="J258" s="163">
        <f t="shared" si="71"/>
        <v>0</v>
      </c>
      <c r="K258" s="163">
        <f t="shared" si="71"/>
        <v>0</v>
      </c>
      <c r="L258" s="163">
        <f t="shared" si="71"/>
        <v>0</v>
      </c>
      <c r="M258" s="163">
        <f t="shared" si="71"/>
        <v>0</v>
      </c>
      <c r="N258" s="163">
        <f t="shared" si="71"/>
        <v>0</v>
      </c>
      <c r="O258" s="163">
        <f t="shared" si="71"/>
        <v>0</v>
      </c>
      <c r="P258" s="163">
        <f t="shared" si="71"/>
        <v>0</v>
      </c>
      <c r="Q258" s="163">
        <f t="shared" si="71"/>
        <v>0</v>
      </c>
      <c r="R258" s="163">
        <f t="shared" si="71"/>
        <v>0</v>
      </c>
      <c r="S258" s="163">
        <f t="shared" si="71"/>
        <v>0</v>
      </c>
      <c r="T258" s="163">
        <f t="shared" si="71"/>
        <v>0</v>
      </c>
      <c r="U258" s="163">
        <f t="shared" si="71"/>
        <v>0</v>
      </c>
      <c r="V258" s="163">
        <f t="shared" si="71"/>
        <v>0</v>
      </c>
      <c r="W258" s="163">
        <f t="shared" si="72"/>
        <v>0</v>
      </c>
      <c r="X258" s="163">
        <f t="shared" si="72"/>
        <v>0</v>
      </c>
      <c r="Y258" s="163">
        <f t="shared" si="70"/>
        <v>0</v>
      </c>
      <c r="Z258" s="163">
        <f t="shared" si="70"/>
        <v>0</v>
      </c>
      <c r="AA258" s="163">
        <f t="shared" si="70"/>
        <v>0</v>
      </c>
      <c r="AB258" s="163">
        <f t="shared" si="70"/>
        <v>0</v>
      </c>
      <c r="AC258" s="163">
        <f t="shared" si="70"/>
        <v>0</v>
      </c>
      <c r="AD258" s="163">
        <f t="shared" si="70"/>
        <v>0</v>
      </c>
      <c r="AE258" s="163">
        <f t="shared" si="70"/>
        <v>0</v>
      </c>
      <c r="AF258" s="176">
        <f t="shared" si="70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v>0</v>
      </c>
      <c r="D259" s="163">
        <v>0</v>
      </c>
      <c r="E259" s="163">
        <v>0</v>
      </c>
      <c r="F259" s="163">
        <v>0</v>
      </c>
      <c r="G259" s="163">
        <f t="shared" si="71"/>
        <v>0</v>
      </c>
      <c r="H259" s="163">
        <f t="shared" si="71"/>
        <v>0</v>
      </c>
      <c r="I259" s="163">
        <f t="shared" si="71"/>
        <v>0</v>
      </c>
      <c r="J259" s="163">
        <f t="shared" si="71"/>
        <v>0</v>
      </c>
      <c r="K259" s="163">
        <f t="shared" si="71"/>
        <v>0</v>
      </c>
      <c r="L259" s="163">
        <f t="shared" si="71"/>
        <v>0</v>
      </c>
      <c r="M259" s="163">
        <f t="shared" si="71"/>
        <v>0</v>
      </c>
      <c r="N259" s="163">
        <f t="shared" si="71"/>
        <v>0</v>
      </c>
      <c r="O259" s="163">
        <f t="shared" si="71"/>
        <v>0</v>
      </c>
      <c r="P259" s="163">
        <f t="shared" si="71"/>
        <v>0</v>
      </c>
      <c r="Q259" s="163">
        <f t="shared" si="71"/>
        <v>0</v>
      </c>
      <c r="R259" s="163">
        <f t="shared" si="71"/>
        <v>0</v>
      </c>
      <c r="S259" s="163">
        <f t="shared" si="71"/>
        <v>0</v>
      </c>
      <c r="T259" s="163">
        <f t="shared" si="71"/>
        <v>0</v>
      </c>
      <c r="U259" s="163">
        <f t="shared" si="71"/>
        <v>0</v>
      </c>
      <c r="V259" s="163">
        <f t="shared" si="71"/>
        <v>0</v>
      </c>
      <c r="W259" s="163">
        <f t="shared" si="72"/>
        <v>0</v>
      </c>
      <c r="X259" s="163">
        <f t="shared" si="72"/>
        <v>0</v>
      </c>
      <c r="Y259" s="163">
        <f t="shared" si="70"/>
        <v>0</v>
      </c>
      <c r="Z259" s="163">
        <f t="shared" si="70"/>
        <v>0</v>
      </c>
      <c r="AA259" s="163">
        <f t="shared" si="70"/>
        <v>0</v>
      </c>
      <c r="AB259" s="163">
        <f t="shared" si="70"/>
        <v>0</v>
      </c>
      <c r="AC259" s="163">
        <f t="shared" si="70"/>
        <v>0</v>
      </c>
      <c r="AD259" s="163">
        <f t="shared" si="70"/>
        <v>0</v>
      </c>
      <c r="AE259" s="163">
        <f t="shared" si="70"/>
        <v>0</v>
      </c>
      <c r="AF259" s="176">
        <f t="shared" si="70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v>0</v>
      </c>
      <c r="D260" s="163">
        <v>0</v>
      </c>
      <c r="E260" s="163">
        <v>0</v>
      </c>
      <c r="F260" s="163">
        <v>0</v>
      </c>
      <c r="G260" s="163">
        <f t="shared" si="71"/>
        <v>0</v>
      </c>
      <c r="H260" s="163">
        <f t="shared" si="71"/>
        <v>0</v>
      </c>
      <c r="I260" s="163">
        <f t="shared" si="71"/>
        <v>0</v>
      </c>
      <c r="J260" s="163">
        <f t="shared" si="71"/>
        <v>0</v>
      </c>
      <c r="K260" s="163">
        <f t="shared" si="71"/>
        <v>0</v>
      </c>
      <c r="L260" s="163">
        <f t="shared" si="71"/>
        <v>0</v>
      </c>
      <c r="M260" s="163">
        <f t="shared" si="71"/>
        <v>0</v>
      </c>
      <c r="N260" s="163">
        <f t="shared" si="71"/>
        <v>0</v>
      </c>
      <c r="O260" s="163">
        <f t="shared" si="71"/>
        <v>0</v>
      </c>
      <c r="P260" s="163">
        <f t="shared" si="71"/>
        <v>0</v>
      </c>
      <c r="Q260" s="163">
        <f t="shared" si="71"/>
        <v>0</v>
      </c>
      <c r="R260" s="163">
        <f t="shared" si="71"/>
        <v>0</v>
      </c>
      <c r="S260" s="163">
        <f t="shared" si="71"/>
        <v>0</v>
      </c>
      <c r="T260" s="163">
        <f t="shared" si="71"/>
        <v>0</v>
      </c>
      <c r="U260" s="163">
        <f t="shared" si="71"/>
        <v>0</v>
      </c>
      <c r="V260" s="163">
        <f t="shared" si="71"/>
        <v>0</v>
      </c>
      <c r="W260" s="163">
        <f t="shared" si="72"/>
        <v>0</v>
      </c>
      <c r="X260" s="163">
        <f t="shared" si="72"/>
        <v>0</v>
      </c>
      <c r="Y260" s="163">
        <f t="shared" si="70"/>
        <v>0</v>
      </c>
      <c r="Z260" s="163">
        <f t="shared" si="70"/>
        <v>0</v>
      </c>
      <c r="AA260" s="163">
        <f t="shared" si="70"/>
        <v>0</v>
      </c>
      <c r="AB260" s="163">
        <f t="shared" si="70"/>
        <v>0</v>
      </c>
      <c r="AC260" s="163">
        <f t="shared" si="70"/>
        <v>0</v>
      </c>
      <c r="AD260" s="163">
        <f t="shared" si="70"/>
        <v>0</v>
      </c>
      <c r="AE260" s="163">
        <f t="shared" si="70"/>
        <v>0</v>
      </c>
      <c r="AF260" s="176">
        <f t="shared" si="70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v>0</v>
      </c>
      <c r="D261" s="163">
        <v>0</v>
      </c>
      <c r="E261" s="163">
        <v>0</v>
      </c>
      <c r="F261" s="163">
        <v>0</v>
      </c>
      <c r="G261" s="163">
        <f t="shared" si="71"/>
        <v>0</v>
      </c>
      <c r="H261" s="163">
        <f t="shared" si="71"/>
        <v>0</v>
      </c>
      <c r="I261" s="163">
        <f t="shared" si="71"/>
        <v>0</v>
      </c>
      <c r="J261" s="163">
        <f t="shared" si="71"/>
        <v>0</v>
      </c>
      <c r="K261" s="163">
        <f t="shared" si="71"/>
        <v>0</v>
      </c>
      <c r="L261" s="163">
        <f t="shared" si="71"/>
        <v>0</v>
      </c>
      <c r="M261" s="163">
        <f t="shared" si="71"/>
        <v>0</v>
      </c>
      <c r="N261" s="163">
        <f t="shared" si="71"/>
        <v>0</v>
      </c>
      <c r="O261" s="163">
        <f t="shared" si="71"/>
        <v>0</v>
      </c>
      <c r="P261" s="163">
        <f t="shared" si="71"/>
        <v>0</v>
      </c>
      <c r="Q261" s="163">
        <f t="shared" si="71"/>
        <v>0</v>
      </c>
      <c r="R261" s="163">
        <f t="shared" si="71"/>
        <v>0</v>
      </c>
      <c r="S261" s="163">
        <f t="shared" si="71"/>
        <v>0</v>
      </c>
      <c r="T261" s="163">
        <f t="shared" si="71"/>
        <v>0</v>
      </c>
      <c r="U261" s="163">
        <f t="shared" si="71"/>
        <v>0</v>
      </c>
      <c r="V261" s="163">
        <f t="shared" si="71"/>
        <v>0</v>
      </c>
      <c r="W261" s="163">
        <f t="shared" si="72"/>
        <v>0</v>
      </c>
      <c r="X261" s="163">
        <f t="shared" si="72"/>
        <v>0</v>
      </c>
      <c r="Y261" s="163">
        <f t="shared" si="70"/>
        <v>0</v>
      </c>
      <c r="Z261" s="163">
        <f t="shared" si="70"/>
        <v>0</v>
      </c>
      <c r="AA261" s="163">
        <f t="shared" si="70"/>
        <v>0</v>
      </c>
      <c r="AB261" s="163">
        <f t="shared" si="70"/>
        <v>0</v>
      </c>
      <c r="AC261" s="163">
        <f t="shared" si="70"/>
        <v>0</v>
      </c>
      <c r="AD261" s="163">
        <f t="shared" si="70"/>
        <v>0</v>
      </c>
      <c r="AE261" s="163">
        <f t="shared" si="70"/>
        <v>0</v>
      </c>
      <c r="AF261" s="176">
        <f t="shared" si="70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v>0</v>
      </c>
      <c r="D262" s="163">
        <v>0</v>
      </c>
      <c r="E262" s="163">
        <v>0</v>
      </c>
      <c r="F262" s="163">
        <v>0</v>
      </c>
      <c r="G262" s="163">
        <f t="shared" si="71"/>
        <v>0</v>
      </c>
      <c r="H262" s="163">
        <f t="shared" si="71"/>
        <v>0</v>
      </c>
      <c r="I262" s="163">
        <f t="shared" si="71"/>
        <v>0</v>
      </c>
      <c r="J262" s="163">
        <f t="shared" si="71"/>
        <v>0</v>
      </c>
      <c r="K262" s="163">
        <f t="shared" si="71"/>
        <v>0</v>
      </c>
      <c r="L262" s="163">
        <f t="shared" si="71"/>
        <v>0</v>
      </c>
      <c r="M262" s="163">
        <f t="shared" si="71"/>
        <v>0</v>
      </c>
      <c r="N262" s="163">
        <f t="shared" si="71"/>
        <v>0</v>
      </c>
      <c r="O262" s="163">
        <f t="shared" si="71"/>
        <v>0</v>
      </c>
      <c r="P262" s="163">
        <f t="shared" si="71"/>
        <v>0</v>
      </c>
      <c r="Q262" s="163">
        <f t="shared" si="71"/>
        <v>0</v>
      </c>
      <c r="R262" s="163">
        <f t="shared" si="71"/>
        <v>0</v>
      </c>
      <c r="S262" s="163">
        <f t="shared" si="71"/>
        <v>0</v>
      </c>
      <c r="T262" s="163">
        <f t="shared" si="71"/>
        <v>0</v>
      </c>
      <c r="U262" s="163">
        <f t="shared" si="71"/>
        <v>0</v>
      </c>
      <c r="V262" s="163">
        <f t="shared" si="71"/>
        <v>0</v>
      </c>
      <c r="W262" s="163">
        <f t="shared" si="72"/>
        <v>0</v>
      </c>
      <c r="X262" s="163">
        <f t="shared" si="72"/>
        <v>0</v>
      </c>
      <c r="Y262" s="163">
        <f t="shared" si="70"/>
        <v>0</v>
      </c>
      <c r="Z262" s="163">
        <f t="shared" si="70"/>
        <v>0</v>
      </c>
      <c r="AA262" s="163">
        <f t="shared" si="70"/>
        <v>0</v>
      </c>
      <c r="AB262" s="163">
        <f t="shared" si="70"/>
        <v>0</v>
      </c>
      <c r="AC262" s="163">
        <f t="shared" si="70"/>
        <v>0</v>
      </c>
      <c r="AD262" s="163">
        <f t="shared" si="70"/>
        <v>0</v>
      </c>
      <c r="AE262" s="163">
        <f t="shared" si="70"/>
        <v>0</v>
      </c>
      <c r="AF262" s="176">
        <f t="shared" si="70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v>0</v>
      </c>
      <c r="D263" s="163">
        <v>0</v>
      </c>
      <c r="E263" s="163">
        <v>0</v>
      </c>
      <c r="F263" s="163">
        <v>0</v>
      </c>
      <c r="G263" s="163">
        <f t="shared" si="71"/>
        <v>0</v>
      </c>
      <c r="H263" s="163">
        <f t="shared" si="71"/>
        <v>0</v>
      </c>
      <c r="I263" s="163">
        <f t="shared" si="71"/>
        <v>0</v>
      </c>
      <c r="J263" s="163">
        <f t="shared" si="71"/>
        <v>0</v>
      </c>
      <c r="K263" s="163">
        <f t="shared" si="71"/>
        <v>0</v>
      </c>
      <c r="L263" s="163">
        <f t="shared" si="71"/>
        <v>0</v>
      </c>
      <c r="M263" s="163">
        <f t="shared" si="71"/>
        <v>0</v>
      </c>
      <c r="N263" s="163">
        <f t="shared" si="71"/>
        <v>0</v>
      </c>
      <c r="O263" s="163">
        <f t="shared" si="71"/>
        <v>0</v>
      </c>
      <c r="P263" s="163">
        <f t="shared" si="71"/>
        <v>0</v>
      </c>
      <c r="Q263" s="163">
        <f t="shared" si="71"/>
        <v>0</v>
      </c>
      <c r="R263" s="163">
        <f t="shared" si="71"/>
        <v>0</v>
      </c>
      <c r="S263" s="163">
        <f t="shared" si="71"/>
        <v>0</v>
      </c>
      <c r="T263" s="163">
        <f t="shared" si="71"/>
        <v>0</v>
      </c>
      <c r="U263" s="163">
        <f t="shared" si="71"/>
        <v>0</v>
      </c>
      <c r="V263" s="163">
        <f t="shared" si="71"/>
        <v>0</v>
      </c>
      <c r="W263" s="163">
        <f t="shared" si="72"/>
        <v>0</v>
      </c>
      <c r="X263" s="163">
        <f t="shared" si="72"/>
        <v>0</v>
      </c>
      <c r="Y263" s="163">
        <f t="shared" si="70"/>
        <v>0</v>
      </c>
      <c r="Z263" s="163">
        <f t="shared" si="70"/>
        <v>0</v>
      </c>
      <c r="AA263" s="163">
        <f t="shared" si="70"/>
        <v>0</v>
      </c>
      <c r="AB263" s="163">
        <f t="shared" si="70"/>
        <v>0</v>
      </c>
      <c r="AC263" s="163">
        <f t="shared" si="70"/>
        <v>0</v>
      </c>
      <c r="AD263" s="163">
        <f t="shared" si="70"/>
        <v>0</v>
      </c>
      <c r="AE263" s="163">
        <f t="shared" si="70"/>
        <v>0</v>
      </c>
      <c r="AF263" s="176">
        <f t="shared" si="70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v>0</v>
      </c>
      <c r="D264" s="163">
        <v>0</v>
      </c>
      <c r="E264" s="163">
        <v>0</v>
      </c>
      <c r="F264" s="163">
        <v>0</v>
      </c>
      <c r="G264" s="163">
        <f t="shared" si="71"/>
        <v>0</v>
      </c>
      <c r="H264" s="163">
        <f t="shared" si="71"/>
        <v>0</v>
      </c>
      <c r="I264" s="163">
        <f t="shared" si="71"/>
        <v>0</v>
      </c>
      <c r="J264" s="163">
        <f t="shared" si="71"/>
        <v>0</v>
      </c>
      <c r="K264" s="163">
        <f t="shared" si="71"/>
        <v>0</v>
      </c>
      <c r="L264" s="163">
        <f t="shared" si="71"/>
        <v>0</v>
      </c>
      <c r="M264" s="163">
        <f t="shared" si="71"/>
        <v>0</v>
      </c>
      <c r="N264" s="163">
        <f t="shared" si="71"/>
        <v>0</v>
      </c>
      <c r="O264" s="163">
        <f t="shared" si="71"/>
        <v>0</v>
      </c>
      <c r="P264" s="163">
        <f t="shared" si="71"/>
        <v>0</v>
      </c>
      <c r="Q264" s="163">
        <f t="shared" si="71"/>
        <v>0</v>
      </c>
      <c r="R264" s="163">
        <f t="shared" si="71"/>
        <v>0</v>
      </c>
      <c r="S264" s="163">
        <f t="shared" si="71"/>
        <v>0</v>
      </c>
      <c r="T264" s="163">
        <f t="shared" si="71"/>
        <v>0</v>
      </c>
      <c r="U264" s="163">
        <f t="shared" si="71"/>
        <v>0</v>
      </c>
      <c r="V264" s="163">
        <f t="shared" si="71"/>
        <v>0</v>
      </c>
      <c r="W264" s="163">
        <f t="shared" si="72"/>
        <v>0</v>
      </c>
      <c r="X264" s="163">
        <f t="shared" si="72"/>
        <v>0</v>
      </c>
      <c r="Y264" s="163">
        <f t="shared" ref="Y264:AF273" si="73">X264</f>
        <v>0</v>
      </c>
      <c r="Z264" s="163">
        <f t="shared" si="73"/>
        <v>0</v>
      </c>
      <c r="AA264" s="163">
        <f t="shared" si="73"/>
        <v>0</v>
      </c>
      <c r="AB264" s="163">
        <f t="shared" si="73"/>
        <v>0</v>
      </c>
      <c r="AC264" s="163">
        <f t="shared" si="73"/>
        <v>0</v>
      </c>
      <c r="AD264" s="163">
        <f t="shared" si="73"/>
        <v>0</v>
      </c>
      <c r="AE264" s="163">
        <f t="shared" si="73"/>
        <v>0</v>
      </c>
      <c r="AF264" s="176">
        <f t="shared" si="73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v>0</v>
      </c>
      <c r="D265" s="163">
        <v>0</v>
      </c>
      <c r="E265" s="163">
        <v>0</v>
      </c>
      <c r="F265" s="163">
        <v>0</v>
      </c>
      <c r="G265" s="163">
        <f t="shared" ref="G265:X273" si="74">F265</f>
        <v>0</v>
      </c>
      <c r="H265" s="163">
        <f t="shared" si="74"/>
        <v>0</v>
      </c>
      <c r="I265" s="163">
        <f t="shared" si="74"/>
        <v>0</v>
      </c>
      <c r="J265" s="163">
        <f t="shared" si="74"/>
        <v>0</v>
      </c>
      <c r="K265" s="163">
        <f t="shared" si="74"/>
        <v>0</v>
      </c>
      <c r="L265" s="163">
        <f t="shared" si="74"/>
        <v>0</v>
      </c>
      <c r="M265" s="163">
        <f t="shared" si="74"/>
        <v>0</v>
      </c>
      <c r="N265" s="163">
        <f t="shared" si="74"/>
        <v>0</v>
      </c>
      <c r="O265" s="163">
        <f t="shared" si="74"/>
        <v>0</v>
      </c>
      <c r="P265" s="163">
        <f t="shared" si="74"/>
        <v>0</v>
      </c>
      <c r="Q265" s="163">
        <f t="shared" si="74"/>
        <v>0</v>
      </c>
      <c r="R265" s="163">
        <f t="shared" si="74"/>
        <v>0</v>
      </c>
      <c r="S265" s="163">
        <f t="shared" si="74"/>
        <v>0</v>
      </c>
      <c r="T265" s="163">
        <f t="shared" si="74"/>
        <v>0</v>
      </c>
      <c r="U265" s="163">
        <f t="shared" si="74"/>
        <v>0</v>
      </c>
      <c r="V265" s="163">
        <f t="shared" si="74"/>
        <v>0</v>
      </c>
      <c r="W265" s="163">
        <f t="shared" si="74"/>
        <v>0</v>
      </c>
      <c r="X265" s="163">
        <f t="shared" si="74"/>
        <v>0</v>
      </c>
      <c r="Y265" s="163">
        <f t="shared" si="73"/>
        <v>0</v>
      </c>
      <c r="Z265" s="163">
        <f t="shared" si="73"/>
        <v>0</v>
      </c>
      <c r="AA265" s="163">
        <f t="shared" si="73"/>
        <v>0</v>
      </c>
      <c r="AB265" s="163">
        <f t="shared" si="73"/>
        <v>0</v>
      </c>
      <c r="AC265" s="163">
        <f t="shared" si="73"/>
        <v>0</v>
      </c>
      <c r="AD265" s="163">
        <f t="shared" si="73"/>
        <v>0</v>
      </c>
      <c r="AE265" s="163">
        <f t="shared" si="73"/>
        <v>0</v>
      </c>
      <c r="AF265" s="176">
        <f t="shared" si="73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v>0</v>
      </c>
      <c r="D266" s="163">
        <v>0</v>
      </c>
      <c r="E266" s="163">
        <v>0</v>
      </c>
      <c r="F266" s="163">
        <v>0</v>
      </c>
      <c r="G266" s="163">
        <f t="shared" si="74"/>
        <v>0</v>
      </c>
      <c r="H266" s="163">
        <f t="shared" si="74"/>
        <v>0</v>
      </c>
      <c r="I266" s="163">
        <f t="shared" si="74"/>
        <v>0</v>
      </c>
      <c r="J266" s="163">
        <f t="shared" si="74"/>
        <v>0</v>
      </c>
      <c r="K266" s="163">
        <f t="shared" si="74"/>
        <v>0</v>
      </c>
      <c r="L266" s="163">
        <f t="shared" si="74"/>
        <v>0</v>
      </c>
      <c r="M266" s="163">
        <f t="shared" si="74"/>
        <v>0</v>
      </c>
      <c r="N266" s="163">
        <f t="shared" si="74"/>
        <v>0</v>
      </c>
      <c r="O266" s="163">
        <f t="shared" si="74"/>
        <v>0</v>
      </c>
      <c r="P266" s="163">
        <f t="shared" si="74"/>
        <v>0</v>
      </c>
      <c r="Q266" s="163">
        <f t="shared" si="74"/>
        <v>0</v>
      </c>
      <c r="R266" s="163">
        <f t="shared" si="74"/>
        <v>0</v>
      </c>
      <c r="S266" s="163">
        <f t="shared" si="74"/>
        <v>0</v>
      </c>
      <c r="T266" s="163">
        <f t="shared" si="74"/>
        <v>0</v>
      </c>
      <c r="U266" s="163">
        <f t="shared" si="74"/>
        <v>0</v>
      </c>
      <c r="V266" s="163">
        <f t="shared" si="74"/>
        <v>0</v>
      </c>
      <c r="W266" s="163">
        <f t="shared" si="74"/>
        <v>0</v>
      </c>
      <c r="X266" s="163">
        <f t="shared" si="74"/>
        <v>0</v>
      </c>
      <c r="Y266" s="163">
        <f t="shared" si="73"/>
        <v>0</v>
      </c>
      <c r="Z266" s="163">
        <f t="shared" si="73"/>
        <v>0</v>
      </c>
      <c r="AA266" s="163">
        <f t="shared" si="73"/>
        <v>0</v>
      </c>
      <c r="AB266" s="163">
        <f t="shared" si="73"/>
        <v>0</v>
      </c>
      <c r="AC266" s="163">
        <f t="shared" si="73"/>
        <v>0</v>
      </c>
      <c r="AD266" s="163">
        <f t="shared" si="73"/>
        <v>0</v>
      </c>
      <c r="AE266" s="163">
        <f t="shared" si="73"/>
        <v>0</v>
      </c>
      <c r="AF266" s="176">
        <f t="shared" si="73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v>0</v>
      </c>
      <c r="D267" s="163">
        <v>0</v>
      </c>
      <c r="E267" s="163">
        <v>0</v>
      </c>
      <c r="F267" s="163">
        <v>0</v>
      </c>
      <c r="G267" s="163">
        <f t="shared" si="74"/>
        <v>0</v>
      </c>
      <c r="H267" s="163">
        <f t="shared" si="74"/>
        <v>0</v>
      </c>
      <c r="I267" s="163">
        <f t="shared" si="74"/>
        <v>0</v>
      </c>
      <c r="J267" s="163">
        <f t="shared" si="74"/>
        <v>0</v>
      </c>
      <c r="K267" s="163">
        <f t="shared" si="74"/>
        <v>0</v>
      </c>
      <c r="L267" s="163">
        <f t="shared" si="74"/>
        <v>0</v>
      </c>
      <c r="M267" s="163">
        <f t="shared" si="74"/>
        <v>0</v>
      </c>
      <c r="N267" s="163">
        <f t="shared" si="74"/>
        <v>0</v>
      </c>
      <c r="O267" s="163">
        <f t="shared" si="74"/>
        <v>0</v>
      </c>
      <c r="P267" s="163">
        <f t="shared" si="74"/>
        <v>0</v>
      </c>
      <c r="Q267" s="163">
        <f t="shared" si="74"/>
        <v>0</v>
      </c>
      <c r="R267" s="163">
        <f t="shared" si="74"/>
        <v>0</v>
      </c>
      <c r="S267" s="163">
        <f t="shared" si="74"/>
        <v>0</v>
      </c>
      <c r="T267" s="163">
        <f t="shared" si="74"/>
        <v>0</v>
      </c>
      <c r="U267" s="163">
        <f t="shared" si="74"/>
        <v>0</v>
      </c>
      <c r="V267" s="163">
        <f t="shared" si="74"/>
        <v>0</v>
      </c>
      <c r="W267" s="163">
        <f t="shared" si="74"/>
        <v>0</v>
      </c>
      <c r="X267" s="163">
        <f t="shared" si="74"/>
        <v>0</v>
      </c>
      <c r="Y267" s="163">
        <f t="shared" si="73"/>
        <v>0</v>
      </c>
      <c r="Z267" s="163">
        <f t="shared" si="73"/>
        <v>0</v>
      </c>
      <c r="AA267" s="163">
        <f t="shared" si="73"/>
        <v>0</v>
      </c>
      <c r="AB267" s="163">
        <f t="shared" si="73"/>
        <v>0</v>
      </c>
      <c r="AC267" s="163">
        <f t="shared" si="73"/>
        <v>0</v>
      </c>
      <c r="AD267" s="163">
        <f t="shared" si="73"/>
        <v>0</v>
      </c>
      <c r="AE267" s="163">
        <f t="shared" si="73"/>
        <v>0</v>
      </c>
      <c r="AF267" s="176">
        <f t="shared" si="73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v>0</v>
      </c>
      <c r="D268" s="163">
        <v>0</v>
      </c>
      <c r="E268" s="163">
        <v>0</v>
      </c>
      <c r="F268" s="163">
        <v>0</v>
      </c>
      <c r="G268" s="163">
        <f t="shared" si="74"/>
        <v>0</v>
      </c>
      <c r="H268" s="163">
        <f t="shared" si="74"/>
        <v>0</v>
      </c>
      <c r="I268" s="163">
        <f t="shared" si="74"/>
        <v>0</v>
      </c>
      <c r="J268" s="163">
        <f t="shared" si="74"/>
        <v>0</v>
      </c>
      <c r="K268" s="163">
        <f t="shared" si="74"/>
        <v>0</v>
      </c>
      <c r="L268" s="163">
        <f t="shared" si="74"/>
        <v>0</v>
      </c>
      <c r="M268" s="163">
        <f t="shared" si="74"/>
        <v>0</v>
      </c>
      <c r="N268" s="163">
        <f t="shared" si="74"/>
        <v>0</v>
      </c>
      <c r="O268" s="163">
        <f t="shared" si="74"/>
        <v>0</v>
      </c>
      <c r="P268" s="163">
        <f t="shared" si="74"/>
        <v>0</v>
      </c>
      <c r="Q268" s="163">
        <f t="shared" si="74"/>
        <v>0</v>
      </c>
      <c r="R268" s="163">
        <f t="shared" si="74"/>
        <v>0</v>
      </c>
      <c r="S268" s="163">
        <f t="shared" si="74"/>
        <v>0</v>
      </c>
      <c r="T268" s="163">
        <f t="shared" si="74"/>
        <v>0</v>
      </c>
      <c r="U268" s="163">
        <f t="shared" si="74"/>
        <v>0</v>
      </c>
      <c r="V268" s="163">
        <f t="shared" si="74"/>
        <v>0</v>
      </c>
      <c r="W268" s="163">
        <f t="shared" si="74"/>
        <v>0</v>
      </c>
      <c r="X268" s="163">
        <f t="shared" si="74"/>
        <v>0</v>
      </c>
      <c r="Y268" s="163">
        <f t="shared" si="73"/>
        <v>0</v>
      </c>
      <c r="Z268" s="163">
        <f t="shared" si="73"/>
        <v>0</v>
      </c>
      <c r="AA268" s="163">
        <f t="shared" si="73"/>
        <v>0</v>
      </c>
      <c r="AB268" s="163">
        <f t="shared" si="73"/>
        <v>0</v>
      </c>
      <c r="AC268" s="163">
        <f t="shared" si="73"/>
        <v>0</v>
      </c>
      <c r="AD268" s="163">
        <f t="shared" si="73"/>
        <v>0</v>
      </c>
      <c r="AE268" s="163">
        <f t="shared" si="73"/>
        <v>0</v>
      </c>
      <c r="AF268" s="176">
        <f t="shared" si="73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v>0</v>
      </c>
      <c r="D269" s="163">
        <v>0</v>
      </c>
      <c r="E269" s="163">
        <v>0</v>
      </c>
      <c r="F269" s="163">
        <v>0</v>
      </c>
      <c r="G269" s="163">
        <f t="shared" si="74"/>
        <v>0</v>
      </c>
      <c r="H269" s="163">
        <f t="shared" si="74"/>
        <v>0</v>
      </c>
      <c r="I269" s="163">
        <f t="shared" si="74"/>
        <v>0</v>
      </c>
      <c r="J269" s="163">
        <f t="shared" si="74"/>
        <v>0</v>
      </c>
      <c r="K269" s="163">
        <f t="shared" si="74"/>
        <v>0</v>
      </c>
      <c r="L269" s="163">
        <f t="shared" si="74"/>
        <v>0</v>
      </c>
      <c r="M269" s="163">
        <f t="shared" si="74"/>
        <v>0</v>
      </c>
      <c r="N269" s="163">
        <f t="shared" si="74"/>
        <v>0</v>
      </c>
      <c r="O269" s="163">
        <f t="shared" si="74"/>
        <v>0</v>
      </c>
      <c r="P269" s="163">
        <f t="shared" si="74"/>
        <v>0</v>
      </c>
      <c r="Q269" s="163">
        <f t="shared" si="74"/>
        <v>0</v>
      </c>
      <c r="R269" s="163">
        <f t="shared" si="74"/>
        <v>0</v>
      </c>
      <c r="S269" s="163">
        <f t="shared" si="74"/>
        <v>0</v>
      </c>
      <c r="T269" s="163">
        <f t="shared" si="74"/>
        <v>0</v>
      </c>
      <c r="U269" s="163">
        <f t="shared" si="74"/>
        <v>0</v>
      </c>
      <c r="V269" s="163">
        <f t="shared" si="74"/>
        <v>0</v>
      </c>
      <c r="W269" s="163">
        <f t="shared" si="74"/>
        <v>0</v>
      </c>
      <c r="X269" s="163">
        <f t="shared" si="74"/>
        <v>0</v>
      </c>
      <c r="Y269" s="163">
        <f t="shared" si="73"/>
        <v>0</v>
      </c>
      <c r="Z269" s="163">
        <f t="shared" si="73"/>
        <v>0</v>
      </c>
      <c r="AA269" s="163">
        <f t="shared" si="73"/>
        <v>0</v>
      </c>
      <c r="AB269" s="163">
        <f t="shared" si="73"/>
        <v>0</v>
      </c>
      <c r="AC269" s="163">
        <f t="shared" si="73"/>
        <v>0</v>
      </c>
      <c r="AD269" s="163">
        <f t="shared" si="73"/>
        <v>0</v>
      </c>
      <c r="AE269" s="163">
        <f t="shared" si="73"/>
        <v>0</v>
      </c>
      <c r="AF269" s="176">
        <f t="shared" si="73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v>0</v>
      </c>
      <c r="D270" s="163">
        <v>0</v>
      </c>
      <c r="E270" s="163">
        <v>0</v>
      </c>
      <c r="F270" s="163">
        <v>0</v>
      </c>
      <c r="G270" s="163">
        <f t="shared" si="74"/>
        <v>0</v>
      </c>
      <c r="H270" s="163">
        <f t="shared" si="74"/>
        <v>0</v>
      </c>
      <c r="I270" s="163">
        <f t="shared" si="74"/>
        <v>0</v>
      </c>
      <c r="J270" s="163">
        <f t="shared" si="74"/>
        <v>0</v>
      </c>
      <c r="K270" s="163">
        <f t="shared" si="74"/>
        <v>0</v>
      </c>
      <c r="L270" s="163">
        <f t="shared" si="74"/>
        <v>0</v>
      </c>
      <c r="M270" s="163">
        <f t="shared" si="74"/>
        <v>0</v>
      </c>
      <c r="N270" s="163">
        <f t="shared" si="74"/>
        <v>0</v>
      </c>
      <c r="O270" s="163">
        <f t="shared" si="74"/>
        <v>0</v>
      </c>
      <c r="P270" s="163">
        <f t="shared" si="74"/>
        <v>0</v>
      </c>
      <c r="Q270" s="163">
        <f t="shared" si="74"/>
        <v>0</v>
      </c>
      <c r="R270" s="163">
        <f t="shared" si="74"/>
        <v>0</v>
      </c>
      <c r="S270" s="163">
        <f t="shared" si="74"/>
        <v>0</v>
      </c>
      <c r="T270" s="163">
        <f t="shared" si="74"/>
        <v>0</v>
      </c>
      <c r="U270" s="163">
        <f t="shared" si="74"/>
        <v>0</v>
      </c>
      <c r="V270" s="163">
        <f t="shared" si="74"/>
        <v>0</v>
      </c>
      <c r="W270" s="163">
        <f t="shared" si="74"/>
        <v>0</v>
      </c>
      <c r="X270" s="163">
        <f t="shared" si="74"/>
        <v>0</v>
      </c>
      <c r="Y270" s="163">
        <f t="shared" si="73"/>
        <v>0</v>
      </c>
      <c r="Z270" s="163">
        <f t="shared" si="73"/>
        <v>0</v>
      </c>
      <c r="AA270" s="163">
        <f t="shared" si="73"/>
        <v>0</v>
      </c>
      <c r="AB270" s="163">
        <f t="shared" si="73"/>
        <v>0</v>
      </c>
      <c r="AC270" s="163">
        <f t="shared" si="73"/>
        <v>0</v>
      </c>
      <c r="AD270" s="163">
        <f t="shared" si="73"/>
        <v>0</v>
      </c>
      <c r="AE270" s="163">
        <f t="shared" si="73"/>
        <v>0</v>
      </c>
      <c r="AF270" s="176">
        <f t="shared" si="73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v>0</v>
      </c>
      <c r="D271" s="163">
        <v>0</v>
      </c>
      <c r="E271" s="163">
        <v>0</v>
      </c>
      <c r="F271" s="163">
        <v>0</v>
      </c>
      <c r="G271" s="163">
        <f t="shared" si="74"/>
        <v>0</v>
      </c>
      <c r="H271" s="163">
        <f t="shared" si="74"/>
        <v>0</v>
      </c>
      <c r="I271" s="163">
        <f t="shared" si="74"/>
        <v>0</v>
      </c>
      <c r="J271" s="163">
        <f t="shared" si="74"/>
        <v>0</v>
      </c>
      <c r="K271" s="163">
        <f t="shared" si="74"/>
        <v>0</v>
      </c>
      <c r="L271" s="163">
        <f t="shared" si="74"/>
        <v>0</v>
      </c>
      <c r="M271" s="163">
        <f t="shared" si="74"/>
        <v>0</v>
      </c>
      <c r="N271" s="163">
        <f t="shared" si="74"/>
        <v>0</v>
      </c>
      <c r="O271" s="163">
        <f t="shared" si="74"/>
        <v>0</v>
      </c>
      <c r="P271" s="163">
        <f t="shared" si="74"/>
        <v>0</v>
      </c>
      <c r="Q271" s="163">
        <f t="shared" si="74"/>
        <v>0</v>
      </c>
      <c r="R271" s="163">
        <f t="shared" si="74"/>
        <v>0</v>
      </c>
      <c r="S271" s="163">
        <f t="shared" si="74"/>
        <v>0</v>
      </c>
      <c r="T271" s="163">
        <f t="shared" si="74"/>
        <v>0</v>
      </c>
      <c r="U271" s="163">
        <f t="shared" si="74"/>
        <v>0</v>
      </c>
      <c r="V271" s="163">
        <f t="shared" si="74"/>
        <v>0</v>
      </c>
      <c r="W271" s="163">
        <f t="shared" si="74"/>
        <v>0</v>
      </c>
      <c r="X271" s="163">
        <f t="shared" si="74"/>
        <v>0</v>
      </c>
      <c r="Y271" s="163">
        <f t="shared" si="73"/>
        <v>0</v>
      </c>
      <c r="Z271" s="163">
        <f t="shared" si="73"/>
        <v>0</v>
      </c>
      <c r="AA271" s="163">
        <f t="shared" si="73"/>
        <v>0</v>
      </c>
      <c r="AB271" s="163">
        <f t="shared" si="73"/>
        <v>0</v>
      </c>
      <c r="AC271" s="163">
        <f t="shared" si="73"/>
        <v>0</v>
      </c>
      <c r="AD271" s="163">
        <f t="shared" si="73"/>
        <v>0</v>
      </c>
      <c r="AE271" s="163">
        <f t="shared" si="73"/>
        <v>0</v>
      </c>
      <c r="AF271" s="176">
        <f t="shared" si="73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v>0</v>
      </c>
      <c r="D272" s="163">
        <v>0</v>
      </c>
      <c r="E272" s="163">
        <v>0</v>
      </c>
      <c r="F272" s="163">
        <v>0</v>
      </c>
      <c r="G272" s="163">
        <f t="shared" si="74"/>
        <v>0</v>
      </c>
      <c r="H272" s="163">
        <f t="shared" si="74"/>
        <v>0</v>
      </c>
      <c r="I272" s="163">
        <f t="shared" si="74"/>
        <v>0</v>
      </c>
      <c r="J272" s="163">
        <f t="shared" si="74"/>
        <v>0</v>
      </c>
      <c r="K272" s="163">
        <f t="shared" si="74"/>
        <v>0</v>
      </c>
      <c r="L272" s="163">
        <f t="shared" si="74"/>
        <v>0</v>
      </c>
      <c r="M272" s="163">
        <f t="shared" si="74"/>
        <v>0</v>
      </c>
      <c r="N272" s="163">
        <f t="shared" si="74"/>
        <v>0</v>
      </c>
      <c r="O272" s="163">
        <f t="shared" si="74"/>
        <v>0</v>
      </c>
      <c r="P272" s="163">
        <f t="shared" si="74"/>
        <v>0</v>
      </c>
      <c r="Q272" s="163">
        <f t="shared" si="74"/>
        <v>0</v>
      </c>
      <c r="R272" s="163">
        <f t="shared" si="74"/>
        <v>0</v>
      </c>
      <c r="S272" s="163">
        <f t="shared" si="74"/>
        <v>0</v>
      </c>
      <c r="T272" s="163">
        <f t="shared" si="74"/>
        <v>0</v>
      </c>
      <c r="U272" s="163">
        <f t="shared" si="74"/>
        <v>0</v>
      </c>
      <c r="V272" s="163">
        <f t="shared" si="74"/>
        <v>0</v>
      </c>
      <c r="W272" s="163">
        <f t="shared" si="74"/>
        <v>0</v>
      </c>
      <c r="X272" s="163">
        <f t="shared" si="74"/>
        <v>0</v>
      </c>
      <c r="Y272" s="163">
        <f t="shared" si="73"/>
        <v>0</v>
      </c>
      <c r="Z272" s="163">
        <f t="shared" si="73"/>
        <v>0</v>
      </c>
      <c r="AA272" s="163">
        <f t="shared" si="73"/>
        <v>0</v>
      </c>
      <c r="AB272" s="163">
        <f t="shared" si="73"/>
        <v>0</v>
      </c>
      <c r="AC272" s="163">
        <f t="shared" si="73"/>
        <v>0</v>
      </c>
      <c r="AD272" s="163">
        <f t="shared" si="73"/>
        <v>0</v>
      </c>
      <c r="AE272" s="163">
        <f t="shared" si="73"/>
        <v>0</v>
      </c>
      <c r="AF272" s="176">
        <f t="shared" si="73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v>0</v>
      </c>
      <c r="D273" s="179">
        <v>0</v>
      </c>
      <c r="E273" s="179">
        <v>0</v>
      </c>
      <c r="F273" s="179">
        <v>0</v>
      </c>
      <c r="G273" s="179">
        <f t="shared" si="74"/>
        <v>0</v>
      </c>
      <c r="H273" s="179">
        <f t="shared" si="74"/>
        <v>0</v>
      </c>
      <c r="I273" s="179">
        <f t="shared" si="74"/>
        <v>0</v>
      </c>
      <c r="J273" s="179">
        <f t="shared" si="74"/>
        <v>0</v>
      </c>
      <c r="K273" s="179">
        <f t="shared" si="74"/>
        <v>0</v>
      </c>
      <c r="L273" s="179">
        <f t="shared" si="74"/>
        <v>0</v>
      </c>
      <c r="M273" s="179">
        <f t="shared" si="74"/>
        <v>0</v>
      </c>
      <c r="N273" s="179">
        <f t="shared" si="74"/>
        <v>0</v>
      </c>
      <c r="O273" s="179">
        <f t="shared" si="74"/>
        <v>0</v>
      </c>
      <c r="P273" s="179">
        <f t="shared" si="74"/>
        <v>0</v>
      </c>
      <c r="Q273" s="179">
        <f t="shared" si="74"/>
        <v>0</v>
      </c>
      <c r="R273" s="179">
        <f t="shared" si="74"/>
        <v>0</v>
      </c>
      <c r="S273" s="179">
        <f t="shared" si="74"/>
        <v>0</v>
      </c>
      <c r="T273" s="179">
        <f t="shared" si="74"/>
        <v>0</v>
      </c>
      <c r="U273" s="179">
        <f t="shared" si="74"/>
        <v>0</v>
      </c>
      <c r="V273" s="179">
        <f t="shared" si="74"/>
        <v>0</v>
      </c>
      <c r="W273" s="179">
        <f t="shared" si="74"/>
        <v>0</v>
      </c>
      <c r="X273" s="179">
        <f t="shared" si="74"/>
        <v>0</v>
      </c>
      <c r="Y273" s="179">
        <f t="shared" si="73"/>
        <v>0</v>
      </c>
      <c r="Z273" s="179">
        <f t="shared" si="73"/>
        <v>0</v>
      </c>
      <c r="AA273" s="179">
        <f t="shared" si="73"/>
        <v>0</v>
      </c>
      <c r="AB273" s="179">
        <f t="shared" si="73"/>
        <v>0</v>
      </c>
      <c r="AC273" s="179">
        <f t="shared" si="73"/>
        <v>0</v>
      </c>
      <c r="AD273" s="179">
        <f t="shared" si="73"/>
        <v>0</v>
      </c>
      <c r="AE273" s="179">
        <f t="shared" si="73"/>
        <v>0</v>
      </c>
      <c r="AF273" s="180">
        <f t="shared" si="73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75">SUM(B169:B273)</f>
        <v>0</v>
      </c>
      <c r="C274" s="182">
        <f>SUM(C169:C273)</f>
        <v>0</v>
      </c>
      <c r="D274" s="182">
        <f>SUM(D169:D273)</f>
        <v>0</v>
      </c>
      <c r="E274" s="182">
        <f>SUM(E169:E273)</f>
        <v>0</v>
      </c>
      <c r="F274" s="182">
        <f>SUM(F169:F273)</f>
        <v>0</v>
      </c>
      <c r="G274" s="182">
        <f t="shared" si="75"/>
        <v>0</v>
      </c>
      <c r="H274" s="182">
        <f t="shared" si="75"/>
        <v>0</v>
      </c>
      <c r="I274" s="182">
        <f t="shared" si="75"/>
        <v>0</v>
      </c>
      <c r="J274" s="182">
        <f t="shared" si="75"/>
        <v>0</v>
      </c>
      <c r="K274" s="182">
        <f t="shared" si="75"/>
        <v>0</v>
      </c>
      <c r="L274" s="182">
        <f t="shared" si="75"/>
        <v>0</v>
      </c>
      <c r="M274" s="182">
        <f t="shared" si="75"/>
        <v>0</v>
      </c>
      <c r="N274" s="182">
        <f t="shared" si="75"/>
        <v>0</v>
      </c>
      <c r="O274" s="182">
        <f t="shared" si="75"/>
        <v>0</v>
      </c>
      <c r="P274" s="182">
        <f t="shared" si="75"/>
        <v>0</v>
      </c>
      <c r="Q274" s="182">
        <f t="shared" si="75"/>
        <v>0</v>
      </c>
      <c r="R274" s="182">
        <f t="shared" si="75"/>
        <v>0</v>
      </c>
      <c r="S274" s="182">
        <f t="shared" ref="S274:X274" si="76">SUM(S169:S273)</f>
        <v>0</v>
      </c>
      <c r="T274" s="182">
        <f t="shared" si="76"/>
        <v>0</v>
      </c>
      <c r="U274" s="182">
        <f t="shared" si="76"/>
        <v>0</v>
      </c>
      <c r="V274" s="182">
        <f t="shared" si="76"/>
        <v>0</v>
      </c>
      <c r="W274" s="182">
        <f t="shared" si="76"/>
        <v>0</v>
      </c>
      <c r="X274" s="182">
        <f t="shared" si="76"/>
        <v>0</v>
      </c>
      <c r="Y274" s="182">
        <f t="shared" si="75"/>
        <v>0</v>
      </c>
      <c r="Z274" s="182">
        <f t="shared" si="75"/>
        <v>0</v>
      </c>
      <c r="AA274" s="182">
        <f t="shared" si="75"/>
        <v>0</v>
      </c>
      <c r="AB274" s="182">
        <f t="shared" si="75"/>
        <v>0</v>
      </c>
      <c r="AC274" s="182">
        <f t="shared" si="75"/>
        <v>0</v>
      </c>
      <c r="AD274" s="182">
        <f t="shared" si="75"/>
        <v>0</v>
      </c>
      <c r="AE274" s="182">
        <f t="shared" si="75"/>
        <v>0</v>
      </c>
      <c r="AF274" s="183">
        <f t="shared" si="75"/>
        <v>0</v>
      </c>
      <c r="AG274" s="184">
        <f t="shared" si="7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2826" priority="21">
      <formula>$AH11=0</formula>
    </cfRule>
  </conditionalFormatting>
  <conditionalFormatting sqref="A101:A102">
    <cfRule type="expression" dxfId="2825" priority="189">
      <formula>$AH106=0</formula>
    </cfRule>
  </conditionalFormatting>
  <conditionalFormatting sqref="A103:A107">
    <cfRule type="expression" dxfId="2824" priority="137">
      <formula>$AH102=0</formula>
    </cfRule>
  </conditionalFormatting>
  <conditionalFormatting sqref="A160:A167">
    <cfRule type="expression" dxfId="2823" priority="190">
      <formula>$AH267=0</formula>
    </cfRule>
  </conditionalFormatting>
  <conditionalFormatting sqref="A168:A275">
    <cfRule type="expression" dxfId="2822" priority="60">
      <formula>$AH168=0</formula>
    </cfRule>
  </conditionalFormatting>
  <conditionalFormatting sqref="B8">
    <cfRule type="expression" dxfId="2821" priority="185">
      <formula>AND(C$9&gt;=14/24,C$9&lt;20/24)</formula>
    </cfRule>
    <cfRule type="expression" dxfId="2820" priority="186">
      <formula>AND(C$9&gt;=8/24,C$9&lt;14/24)</formula>
    </cfRule>
    <cfRule type="expression" dxfId="2819" priority="187">
      <formula>C$9&lt;8/24</formula>
    </cfRule>
    <cfRule type="expression" dxfId="2818" priority="188">
      <formula>C$9&gt;=20/24</formula>
    </cfRule>
  </conditionalFormatting>
  <conditionalFormatting sqref="B9:AF10 G117:L125 G152:R159 B76:F80 B113:F115 B108:F108 B117:F124 B153:F153 G134:L134 G79:H80 B81:E81 B93:L96 J97:L97 J126:L133 J137:R151 G103:X115 B82:X90 M93:X97 B72:X72 G76:AF77 Y85:AF90 M117:AF134 S137:AF159 Y93:AF115">
    <cfRule type="expression" dxfId="2817" priority="102">
      <formula>B$9&gt;=20/24</formula>
    </cfRule>
  </conditionalFormatting>
  <conditionalFormatting sqref="B9:AF10 G117:L125 G152:R159 B76:F80 B113:F115 B108:F108 B117:F124 B153:F153 G134:L134 G79:H80 B81:E81 B93:L96 J97:L97 J126:L133 J137:R151 G103:X115 B82:X90 M93:X97 B72:X72 G76:AF77 Y85:AF90 M117:AF134 S137:AF159 Y93:AF115">
    <cfRule type="expression" dxfId="2816" priority="103">
      <formula>AND(B$9&gt;=14/24,B$9&lt;20/24)</formula>
    </cfRule>
    <cfRule type="expression" dxfId="2815" priority="104">
      <formula>AND(B$9&gt;=8/24,B$9&lt;14/24)</formula>
    </cfRule>
    <cfRule type="expression" dxfId="2814" priority="105">
      <formula>B$9&lt;8/24</formula>
    </cfRule>
  </conditionalFormatting>
  <conditionalFormatting sqref="B29:AF53">
    <cfRule type="expression" dxfId="2813" priority="45">
      <formula>B29&gt;$AG29*1</formula>
    </cfRule>
    <cfRule type="expression" dxfId="2812" priority="46">
      <formula>B$9&gt;=20/24</formula>
    </cfRule>
    <cfRule type="expression" dxfId="2811" priority="47">
      <formula>AND(B$9&gt;=14/24,B$9&lt;20/24)</formula>
    </cfRule>
    <cfRule type="expression" dxfId="2810" priority="48">
      <formula>AND(B$9&gt;=8/24,B$9&lt;14/24)</formula>
    </cfRule>
    <cfRule type="expression" dxfId="2809" priority="49">
      <formula>B$9&lt;8/24</formula>
    </cfRule>
  </conditionalFormatting>
  <conditionalFormatting sqref="B54:AF68">
    <cfRule type="expression" dxfId="2808" priority="38">
      <formula>B$9&lt;8/24</formula>
    </cfRule>
  </conditionalFormatting>
  <conditionalFormatting sqref="B54:AF70">
    <cfRule type="expression" dxfId="2807" priority="35">
      <formula>B$9&gt;=20/24</formula>
    </cfRule>
    <cfRule type="expression" dxfId="2806" priority="36">
      <formula>AND(B$9&gt;=14/24,B$9&lt;20/24)</formula>
    </cfRule>
    <cfRule type="expression" dxfId="2805" priority="37">
      <formula>AND(B$9&gt;=8/24,B$9&lt;14/24)</formula>
    </cfRule>
  </conditionalFormatting>
  <conditionalFormatting sqref="B63:AF65">
    <cfRule type="expression" dxfId="2804" priority="39">
      <formula>B63&gt;$AG63</formula>
    </cfRule>
  </conditionalFormatting>
  <conditionalFormatting sqref="B69:AF70">
    <cfRule type="expression" dxfId="2803" priority="110">
      <formula>B$9&lt;8/24</formula>
    </cfRule>
  </conditionalFormatting>
  <conditionalFormatting sqref="B72:AF75">
    <cfRule type="expression" dxfId="2802" priority="26">
      <formula>B72&gt;$AG72*1</formula>
    </cfRule>
  </conditionalFormatting>
  <conditionalFormatting sqref="B73:AF75">
    <cfRule type="expression" dxfId="2801" priority="27">
      <formula>B$9&gt;=20/24</formula>
    </cfRule>
    <cfRule type="expression" dxfId="2800" priority="28">
      <formula>AND(B$9&gt;=14/24,B$9&lt;20/24)</formula>
    </cfRule>
    <cfRule type="expression" dxfId="2799" priority="29">
      <formula>AND(B$9&gt;=8/24,B$9&lt;14/24)</formula>
    </cfRule>
    <cfRule type="expression" dxfId="2798" priority="30">
      <formula>B$9&lt;8/24</formula>
    </cfRule>
  </conditionalFormatting>
  <conditionalFormatting sqref="G161:AF167">
    <cfRule type="expression" dxfId="2797" priority="61">
      <formula>G$9&gt;=20/24</formula>
    </cfRule>
    <cfRule type="expression" dxfId="2796" priority="62">
      <formula>AND(G$9&gt;=14/24,G$9&lt;20/24)</formula>
    </cfRule>
    <cfRule type="expression" dxfId="2795" priority="63">
      <formula>AND(G$9&gt;=8/24,G$9&lt;14/24)</formula>
    </cfRule>
    <cfRule type="expression" dxfId="2794" priority="64">
      <formula>G$9&lt;8/24</formula>
    </cfRule>
  </conditionalFormatting>
  <conditionalFormatting sqref="G169:AF274">
    <cfRule type="expression" dxfId="2793" priority="22">
      <formula>G$9&gt;=20/24</formula>
    </cfRule>
    <cfRule type="expression" dxfId="2792" priority="23">
      <formula>AND(G$9&gt;=14/24,G$9&lt;20/24)</formula>
    </cfRule>
    <cfRule type="expression" dxfId="2791" priority="24">
      <formula>AND(G$9&gt;=8/24,G$9&lt;14/24)</formula>
    </cfRule>
    <cfRule type="expression" dxfId="2790" priority="25">
      <formula>G$9&lt;8/24</formula>
    </cfRule>
  </conditionalFormatting>
  <conditionalFormatting sqref="AF92:AF95 AF96:AG96 Y92:AE96 Y78:AG78 Y91:AF91 B71:AG71 B76:X96 Y79:AC90 B69:AF69 Y76:AF77 AD80:AF90">
    <cfRule type="expression" dxfId="2789" priority="101">
      <formula>B69&gt;$AG69*1</formula>
    </cfRule>
  </conditionalFormatting>
  <conditionalFormatting sqref="G79:I80 F81:I81 G82:L83 J80:X83">
    <cfRule type="expression" dxfId="2788" priority="111">
      <formula>F$9&gt;=20/24</formula>
    </cfRule>
    <cfRule type="expression" dxfId="2787" priority="112">
      <formula>AND(F$9&gt;=14/24,F$9&lt;20/24)</formula>
    </cfRule>
    <cfRule type="expression" dxfId="2786" priority="113">
      <formula>AND(F$9&gt;=8/24,F$9&lt;14/24)</formula>
    </cfRule>
    <cfRule type="expression" dxfId="2785" priority="114">
      <formula>F$9&lt;8/24</formula>
    </cfRule>
  </conditionalFormatting>
  <conditionalFormatting sqref="G84:X84">
    <cfRule type="expression" dxfId="2784" priority="106">
      <formula>G$9&gt;=20/24</formula>
    </cfRule>
    <cfRule type="expression" dxfId="2783" priority="107">
      <formula>AND(G$9&gt;=14/24,G$9&lt;20/24)</formula>
    </cfRule>
    <cfRule type="expression" dxfId="2782" priority="108">
      <formula>AND(G$9&gt;=8/24,G$9&lt;14/24)</formula>
    </cfRule>
    <cfRule type="expression" dxfId="2781" priority="109">
      <formula>G$9&lt;8/24</formula>
    </cfRule>
  </conditionalFormatting>
  <conditionalFormatting sqref="G78:AF78 B72:AF72 Y76:AF77">
    <cfRule type="expression" dxfId="2780" priority="121">
      <formula>B$9&gt;=20/24</formula>
    </cfRule>
    <cfRule type="expression" dxfId="2779" priority="122">
      <formula>AND(B$9&gt;=14/24,B$9&lt;20/24)</formula>
    </cfRule>
    <cfRule type="expression" dxfId="2778" priority="123">
      <formula>AND(B$9&gt;=8/24,B$9&lt;14/24)</formula>
    </cfRule>
    <cfRule type="expression" dxfId="2777" priority="124">
      <formula>B$9&lt;8/24</formula>
    </cfRule>
  </conditionalFormatting>
  <conditionalFormatting sqref="Y73:AF75">
    <cfRule type="expression" dxfId="2776" priority="31">
      <formula>Y$9&gt;=20/24</formula>
    </cfRule>
    <cfRule type="expression" dxfId="2775" priority="32">
      <formula>AND(Y$9&gt;=14/24,Y$9&lt;20/24)</formula>
    </cfRule>
    <cfRule type="expression" dxfId="2774" priority="33">
      <formula>AND(Y$9&gt;=8/24,Y$9&lt;14/24)</formula>
    </cfRule>
    <cfRule type="expression" dxfId="2773" priority="34">
      <formula>Y$9&lt;8/24</formula>
    </cfRule>
  </conditionalFormatting>
  <conditionalFormatting sqref="G79:L80 F81:L81 M79:X81">
    <cfRule type="expression" dxfId="2772" priority="129">
      <formula>F$9&gt;=20/24</formula>
    </cfRule>
    <cfRule type="expression" dxfId="2771" priority="130">
      <formula>AND(F$9&gt;=14/24,F$9&lt;20/24)</formula>
    </cfRule>
    <cfRule type="expression" dxfId="2770" priority="131">
      <formula>AND(F$9&gt;=8/24,F$9&lt;14/24)</formula>
    </cfRule>
    <cfRule type="expression" dxfId="2769" priority="132">
      <formula>F$9&lt;8/24</formula>
    </cfRule>
  </conditionalFormatting>
  <conditionalFormatting sqref="Y84:AF84">
    <cfRule type="expression" dxfId="2768" priority="125">
      <formula>Y$9&gt;=20/24</formula>
    </cfRule>
    <cfRule type="expression" dxfId="2767" priority="126">
      <formula>AND(Y$9&gt;=14/24,Y$9&lt;20/24)</formula>
    </cfRule>
    <cfRule type="expression" dxfId="2766" priority="127">
      <formula>AND(Y$9&gt;=8/24,Y$9&lt;14/24)</formula>
    </cfRule>
    <cfRule type="expression" dxfId="2765" priority="128">
      <formula>Y$9&lt;8/24</formula>
    </cfRule>
  </conditionalFormatting>
  <conditionalFormatting sqref="M8 S8 AB8">
    <cfRule type="expression" dxfId="2764" priority="178">
      <formula>AND(N$9&gt;=14/24,N$9&lt;20/24)</formula>
    </cfRule>
    <cfRule type="expression" dxfId="2763" priority="179">
      <formula>AND(N$9&gt;=8/24,N$9&lt;14/24)</formula>
    </cfRule>
    <cfRule type="expression" dxfId="2762" priority="180">
      <formula>N$9&lt;8/24</formula>
    </cfRule>
  </conditionalFormatting>
  <conditionalFormatting sqref="Y79:Y83 Z80:AC83 AD82:AF83">
    <cfRule type="expression" dxfId="2761" priority="133">
      <formula>Y$9&gt;=20/24</formula>
    </cfRule>
    <cfRule type="expression" dxfId="2760" priority="134">
      <formula>AND(Y$9&gt;=14/24,Y$9&lt;20/24)</formula>
    </cfRule>
    <cfRule type="expression" dxfId="2759" priority="135">
      <formula>AND(Y$9&gt;=8/24,Y$9&lt;14/24)</formula>
    </cfRule>
    <cfRule type="expression" dxfId="2758" priority="136">
      <formula>Y$9&lt;8/24</formula>
    </cfRule>
  </conditionalFormatting>
  <conditionalFormatting sqref="O3:P3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757" priority="177">
      <formula>N$9&gt;=20/24</formula>
    </cfRule>
  </conditionalFormatting>
  <conditionalFormatting sqref="S8">
    <cfRule type="expression" dxfId="2756" priority="168">
      <formula>U$9&gt;=20/24</formula>
    </cfRule>
    <cfRule type="expression" dxfId="2755" priority="169">
      <formula>AND(U$9&gt;=14/24,U$9&lt;20/24)</formula>
    </cfRule>
    <cfRule type="expression" dxfId="2754" priority="170">
      <formula>AND(U$9&gt;=8/24,U$9&lt;14/24)</formula>
    </cfRule>
    <cfRule type="expression" dxfId="2753" priority="171">
      <formula>U$9&lt;8/24</formula>
    </cfRule>
  </conditionalFormatting>
  <conditionalFormatting sqref="Y79:AF84">
    <cfRule type="expression" dxfId="2752" priority="55">
      <formula>Y$9&gt;=20/24</formula>
    </cfRule>
    <cfRule type="expression" dxfId="2751" priority="56">
      <formula>AND(Y$9&gt;=14/24,Y$9&lt;20/24)</formula>
    </cfRule>
    <cfRule type="expression" dxfId="2750" priority="57">
      <formula>AND(Y$9&gt;=8/24,Y$9&lt;14/24)</formula>
    </cfRule>
    <cfRule type="expression" dxfId="2749" priority="58">
      <formula>Y$9&lt;8/24</formula>
    </cfRule>
  </conditionalFormatting>
  <conditionalFormatting sqref="V3 AB3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2748" priority="115">
      <formula>B54&gt;$AG54</formula>
    </cfRule>
  </conditionalFormatting>
  <conditionalFormatting sqref="AB8">
    <cfRule type="expression" dxfId="2747" priority="164">
      <formula>AD$9&gt;=20/24</formula>
    </cfRule>
    <cfRule type="expression" dxfId="2746" priority="165">
      <formula>AND(AD$9&gt;=14/24,AD$9&lt;20/24)</formula>
    </cfRule>
    <cfRule type="expression" dxfId="2745" priority="166">
      <formula>AND(AD$9&gt;=8/24,AD$9&lt;14/24)</formula>
    </cfRule>
    <cfRule type="expression" dxfId="2744" priority="167">
      <formula>AD$9&lt;8/24</formula>
    </cfRule>
  </conditionalFormatting>
  <conditionalFormatting sqref="AD79:AF79">
    <cfRule type="expression" dxfId="2743" priority="191">
      <formula>AD79&gt;$AG80*1</formula>
    </cfRule>
  </conditionalFormatting>
  <conditionalFormatting sqref="AG78">
    <cfRule type="expression" dxfId="2742" priority="143">
      <formula>AG$9&gt;=20/24</formula>
    </cfRule>
    <cfRule type="expression" dxfId="2741" priority="144">
      <formula>AND(AG$9&gt;=14/24,AG$9&lt;20/24)</formula>
    </cfRule>
    <cfRule type="expression" dxfId="2740" priority="145">
      <formula>AND(AG$9&gt;=8/24,AG$9&lt;14/24)</formula>
    </cfRule>
    <cfRule type="expression" dxfId="2739" priority="146">
      <formula>AG$9&lt;8/24</formula>
    </cfRule>
  </conditionalFormatting>
  <conditionalFormatting sqref="AG91:AG92">
    <cfRule type="expression" dxfId="2738" priority="138">
      <formula>AG91&gt;$AG91</formula>
    </cfRule>
  </conditionalFormatting>
  <conditionalFormatting sqref="AG96">
    <cfRule type="expression" dxfId="2737" priority="139">
      <formula>AG$9&gt;=20/24</formula>
    </cfRule>
    <cfRule type="expression" dxfId="2736" priority="140">
      <formula>AND(AG$9&gt;=14/24,AG$9&lt;20/24)</formula>
    </cfRule>
    <cfRule type="expression" dxfId="2735" priority="141">
      <formula>AND(AG$9&gt;=8/24,AG$9&lt;14/24)</formula>
    </cfRule>
    <cfRule type="expression" dxfId="2734" priority="142">
      <formula>AG$9&lt;8/24</formula>
    </cfRule>
  </conditionalFormatting>
  <conditionalFormatting sqref="AG113">
    <cfRule type="expression" dxfId="2733" priority="160">
      <formula>AG$9&gt;=20/24</formula>
    </cfRule>
    <cfRule type="expression" dxfId="2732" priority="161">
      <formula>AND(AG$9&gt;=14/24,AG$9&lt;20/24)</formula>
    </cfRule>
    <cfRule type="expression" dxfId="2731" priority="162">
      <formula>AND(AG$9&gt;=8/24,AG$9&lt;14/24)</formula>
    </cfRule>
    <cfRule type="expression" dxfId="2730" priority="163">
      <formula>AG$9&lt;8/24</formula>
    </cfRule>
  </conditionalFormatting>
  <conditionalFormatting sqref="AH8:AI10">
    <cfRule type="expression" dxfId="2729" priority="51">
      <formula>AH$9&gt;=20/24</formula>
    </cfRule>
    <cfRule type="expression" dxfId="2728" priority="52">
      <formula>AND(AH$9&gt;=14/24,AH$9&lt;20/24)</formula>
    </cfRule>
    <cfRule type="expression" dxfId="2727" priority="53">
      <formula>AND(AH$9&gt;=8/24,AH$9&lt;14/24)</formula>
    </cfRule>
    <cfRule type="expression" dxfId="2726" priority="54">
      <formula>AH$9&lt;8/24</formula>
    </cfRule>
  </conditionalFormatting>
  <conditionalFormatting sqref="AL4:AL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58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0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48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57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59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59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4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2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47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725" priority="181">
      <formula>AJ$9&gt;=20/24</formula>
    </cfRule>
    <cfRule type="expression" dxfId="2724" priority="182">
      <formula>AND(AJ$9&gt;=14/24,AJ$9&lt;20/24)</formula>
    </cfRule>
    <cfRule type="expression" dxfId="2723" priority="183">
      <formula>AND(AJ$9&gt;=8/24,AJ$9&lt;14/24)</formula>
    </cfRule>
    <cfRule type="expression" dxfId="2722" priority="184">
      <formula>AJ$9&lt;8/24</formula>
    </cfRule>
  </conditionalFormatting>
  <conditionalFormatting sqref="AL99:AN99 AL105:AN105">
    <cfRule type="expression" dxfId="2721" priority="153">
      <formula>AL$9&gt;=20/24</formula>
    </cfRule>
    <cfRule type="expression" dxfId="2720" priority="154">
      <formula>AND(AL$9&gt;=14/24,AL$9&lt;20/24)</formula>
    </cfRule>
    <cfRule type="expression" dxfId="2719" priority="155">
      <formula>AND(AL$9&gt;=8/24,AL$9&lt;14/24)</formula>
    </cfRule>
    <cfRule type="expression" dxfId="2718" priority="156">
      <formula>AL$9&lt;8/24</formula>
    </cfRule>
  </conditionalFormatting>
  <conditionalFormatting sqref="AM15:AM21 AN16:AR21">
    <cfRule type="expression" dxfId="2717" priority="77">
      <formula>AX$9&gt;=20/24</formula>
    </cfRule>
    <cfRule type="expression" dxfId="2716" priority="78">
      <formula>AND(AX$9&gt;=14/24,AX$9&lt;20/24)</formula>
    </cfRule>
    <cfRule type="expression" dxfId="2715" priority="79">
      <formula>AND(AX$9&gt;=8/24,AX$9&lt;14/24)</formula>
    </cfRule>
    <cfRule type="expression" dxfId="2714" priority="80">
      <formula>AX$9&lt;8/24</formula>
    </cfRule>
  </conditionalFormatting>
  <conditionalFormatting sqref="AN100:AN103">
    <cfRule type="expression" dxfId="2713" priority="149">
      <formula>AN$9&gt;=20/24</formula>
    </cfRule>
    <cfRule type="expression" dxfId="2712" priority="150">
      <formula>AND(AN$9&gt;=14/24,AN$9&lt;20/24)</formula>
    </cfRule>
    <cfRule type="expression" dxfId="2711" priority="151">
      <formula>AND(AN$9&gt;=8/24,AN$9&lt;14/24)</formula>
    </cfRule>
    <cfRule type="expression" dxfId="2710" priority="152">
      <formula>AN$9&lt;8/24</formula>
    </cfRule>
  </conditionalFormatting>
  <conditionalFormatting sqref="AN15:AR15">
    <cfRule type="expression" dxfId="2709" priority="65">
      <formula>U$9&gt;=20/24</formula>
    </cfRule>
    <cfRule type="expression" dxfId="2708" priority="66">
      <formula>AND(U$9&gt;=14/24,U$9&lt;20/24)</formula>
    </cfRule>
    <cfRule type="expression" dxfId="2707" priority="67">
      <formula>AND(U$9&gt;=8/24,U$9&lt;14/24)</formula>
    </cfRule>
    <cfRule type="expression" dxfId="2706" priority="68">
      <formula>U$9&lt;8/24</formula>
    </cfRule>
  </conditionalFormatting>
  <conditionalFormatting sqref="AS15">
    <cfRule type="expression" dxfId="2705" priority="73">
      <formula>AA$9&gt;=20/24</formula>
    </cfRule>
    <cfRule type="expression" dxfId="2704" priority="74">
      <formula>AND(AA$9&gt;=14/24,AA$9&lt;20/24)</formula>
    </cfRule>
    <cfRule type="expression" dxfId="2703" priority="75">
      <formula>AND(AA$9&gt;=8/24,AA$9&lt;14/24)</formula>
    </cfRule>
    <cfRule type="expression" dxfId="2702" priority="76">
      <formula>AA$9&lt;8/24</formula>
    </cfRule>
  </conditionalFormatting>
  <conditionalFormatting sqref="AS16:AS21">
    <cfRule type="expression" dxfId="2701" priority="81">
      <formula>BE$9&gt;=20/24</formula>
    </cfRule>
    <cfRule type="expression" dxfId="2700" priority="82">
      <formula>AND(BE$9&gt;=14/24,BE$9&lt;20/24)</formula>
    </cfRule>
    <cfRule type="expression" dxfId="2699" priority="83">
      <formula>AND(BE$9&gt;=8/24,BE$9&lt;14/24)</formula>
    </cfRule>
    <cfRule type="expression" dxfId="2698" priority="84">
      <formula>BE$9&lt;8/24</formula>
    </cfRule>
  </conditionalFormatting>
  <conditionalFormatting sqref="AT15 AX15:BJ15">
    <cfRule type="expression" dxfId="2697" priority="85">
      <formula>AC$9&gt;=20/24</formula>
    </cfRule>
    <cfRule type="expression" dxfId="2696" priority="86">
      <formula>AND(AC$9&gt;=14/24,AC$9&lt;20/24)</formula>
    </cfRule>
    <cfRule type="expression" dxfId="2695" priority="87">
      <formula>AND(AC$9&gt;=8/24,AC$9&lt;14/24)</formula>
    </cfRule>
    <cfRule type="expression" dxfId="2694" priority="88">
      <formula>AC$9&lt;8/24</formula>
    </cfRule>
  </conditionalFormatting>
  <conditionalFormatting sqref="AT16:AT21">
    <cfRule type="expression" dxfId="2693" priority="89">
      <formula>BG$9&gt;=20/24</formula>
    </cfRule>
    <cfRule type="expression" dxfId="2692" priority="90">
      <formula>AND(BG$9&gt;=14/24,BG$9&lt;20/24)</formula>
    </cfRule>
    <cfRule type="expression" dxfId="2691" priority="91">
      <formula>AND(BG$9&gt;=8/24,BG$9&lt;14/24)</formula>
    </cfRule>
    <cfRule type="expression" dxfId="2690" priority="92">
      <formula>BG$9&lt;8/24</formula>
    </cfRule>
  </conditionalFormatting>
  <conditionalFormatting sqref="AU15:AV15">
    <cfRule type="expression" dxfId="2689" priority="93">
      <formula>AE$9&gt;=20/24</formula>
    </cfRule>
    <cfRule type="expression" dxfId="2688" priority="94">
      <formula>AND(AE$9&gt;=14/24,AE$9&lt;20/24)</formula>
    </cfRule>
    <cfRule type="expression" dxfId="2687" priority="95">
      <formula>AND(AE$9&gt;=8/24,AE$9&lt;14/24)</formula>
    </cfRule>
    <cfRule type="expression" dxfId="2686" priority="96">
      <formula>AE$9&lt;8/24</formula>
    </cfRule>
  </conditionalFormatting>
  <conditionalFormatting sqref="AU16:BJ21">
    <cfRule type="expression" dxfId="2685" priority="97">
      <formula>BI$9&gt;=20/24</formula>
    </cfRule>
    <cfRule type="expression" dxfId="2684" priority="98">
      <formula>AND(BI$9&gt;=14/24,BI$9&lt;20/24)</formula>
    </cfRule>
    <cfRule type="expression" dxfId="2683" priority="99">
      <formula>AND(BI$9&gt;=8/24,BI$9&lt;14/24)</formula>
    </cfRule>
    <cfRule type="expression" dxfId="2682" priority="100">
      <formula>BI$9&lt;8/24</formula>
    </cfRule>
  </conditionalFormatting>
  <conditionalFormatting sqref="AW15">
    <cfRule type="expression" dxfId="2681" priority="69">
      <formula>B$9&gt;=20/24</formula>
    </cfRule>
    <cfRule type="expression" dxfId="2680" priority="70">
      <formula>AND(B$9&gt;=14/24,B$9&lt;20/24)</formula>
    </cfRule>
    <cfRule type="expression" dxfId="2679" priority="71">
      <formula>AND(B$9&gt;=8/24,B$9&lt;14/24)</formula>
    </cfRule>
    <cfRule type="expression" dxfId="2678" priority="72">
      <formula>B$9&lt;8/24</formula>
    </cfRule>
  </conditionalFormatting>
  <conditionalFormatting sqref="A73">
    <cfRule type="expression" dxfId="2677" priority="20">
      <formula>$AH73=0</formula>
    </cfRule>
  </conditionalFormatting>
  <conditionalFormatting sqref="B97:F107 B137:F152 B109:F112 B125:F134 B154:F159 G97:I102 G126:I133 G137:I151 J98:X102 B11:AF13">
    <cfRule type="expression" dxfId="2676" priority="16">
      <formula>B$9&gt;=20/24</formula>
    </cfRule>
  </conditionalFormatting>
  <conditionalFormatting sqref="B97:F107 B137:F152 B109:F112 B125:F134 B154:F159 G97:I102 G126:I133 G137:I151 J98:X102 B11:AF13">
    <cfRule type="expression" dxfId="2675" priority="17">
      <formula>AND(B$9&gt;=14/24,B$9&lt;20/24)</formula>
    </cfRule>
    <cfRule type="expression" dxfId="2674" priority="18">
      <formula>AND(B$9&gt;=8/24,B$9&lt;14/24)</formula>
    </cfRule>
    <cfRule type="expression" dxfId="2673" priority="19">
      <formula>B$9&lt;8/24</formula>
    </cfRule>
  </conditionalFormatting>
  <conditionalFormatting sqref="B14:AF28">
    <cfRule type="expression" dxfId="2672" priority="6">
      <formula>B14&gt;$AG14*1</formula>
    </cfRule>
    <cfRule type="expression" dxfId="2671" priority="7">
      <formula>B$9&gt;=20/24</formula>
    </cfRule>
    <cfRule type="expression" dxfId="2670" priority="8">
      <formula>AND(B$9&gt;=14/24,B$9&lt;20/24)</formula>
    </cfRule>
    <cfRule type="expression" dxfId="2669" priority="9">
      <formula>AND(B$9&gt;=8/24,B$9&lt;14/24)</formula>
    </cfRule>
    <cfRule type="expression" dxfId="2668" priority="10">
      <formula>B$9&lt;8/24</formula>
    </cfRule>
  </conditionalFormatting>
  <conditionalFormatting sqref="B161:F167">
    <cfRule type="expression" dxfId="2667" priority="11">
      <formula>B$9&gt;=20/24</formula>
    </cfRule>
    <cfRule type="expression" dxfId="2666" priority="12">
      <formula>AND(B$9&gt;=14/24,B$9&lt;20/24)</formula>
    </cfRule>
    <cfRule type="expression" dxfId="2665" priority="13">
      <formula>AND(B$9&gt;=8/24,B$9&lt;14/24)</formula>
    </cfRule>
    <cfRule type="expression" dxfId="2664" priority="14">
      <formula>B$9&lt;8/24</formula>
    </cfRule>
  </conditionalFormatting>
  <conditionalFormatting sqref="B169:F274">
    <cfRule type="expression" dxfId="2663" priority="2">
      <formula>B$9&gt;=20/24</formula>
    </cfRule>
    <cfRule type="expression" dxfId="2662" priority="3">
      <formula>AND(B$9&gt;=14/24,B$9&lt;20/24)</formula>
    </cfRule>
    <cfRule type="expression" dxfId="2661" priority="4">
      <formula>AND(B$9&gt;=8/24,B$9&lt;14/24)</formula>
    </cfRule>
    <cfRule type="expression" dxfId="2660" priority="5">
      <formula>B$9&lt;8/24</formula>
    </cfRule>
  </conditionalFormatting>
  <conditionalFormatting sqref="B11:AF13">
    <cfRule type="expression" dxfId="2659" priority="15">
      <formula>B11&gt;$AG11*1</formula>
    </cfRule>
  </conditionalFormatting>
  <conditionalFormatting sqref="A153">
    <cfRule type="expression" dxfId="2658" priority="1">
      <formula>AND(ISNUMBER(SEARCH("Hrs", $A$153)), VALUE(TRIM(MID($A$153, SEARCH("m3/s,", $A$153)+5, SEARCH("Hrs", $A$153) - SEARCH("m3/s,", $A$153) - 5))) &lt;= 2)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4"/>
  <dimension ref="A1:CJ305"/>
  <sheetViews>
    <sheetView zoomScaleNormal="100" workbookViewId="0">
      <pane xSplit="1" ySplit="10" topLeftCell="B79" activePane="bottomRight" state="frozen"/>
      <selection activeCell="C158" sqref="C158"/>
      <selection pane="topRight" activeCell="C158" sqref="C158"/>
      <selection pane="bottomLeft" activeCell="C158" sqref="C158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39" width="18" style="1" customWidth="1"/>
    <col min="40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2080/10/13</v>
      </c>
      <c r="C4" s="230"/>
      <c r="D4" s="230"/>
      <c r="E4" s="231" t="str">
        <f ca="1">"2080/"&amp;"10/"&amp;INT(MID(CELL("filename",G6),FIND("]",CELL("filename",G6))+1,200))</f>
        <v>2080/10/13</v>
      </c>
      <c r="F4" s="231"/>
      <c r="G4" s="231"/>
      <c r="H4" s="231" t="str">
        <f ca="1">TEXT(E4,"dddd")</f>
        <v>Sunday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51.2</v>
      </c>
      <c r="C5" s="30">
        <f t="shared" si="0"/>
        <v>52.4</v>
      </c>
      <c r="D5" s="30">
        <f t="shared" si="0"/>
        <v>52.2</v>
      </c>
      <c r="E5" s="30">
        <f t="shared" si="0"/>
        <v>48.8</v>
      </c>
      <c r="F5" s="30">
        <f t="shared" si="0"/>
        <v>57.24</v>
      </c>
      <c r="G5" s="30">
        <f t="shared" si="0"/>
        <v>72.7</v>
      </c>
      <c r="H5" s="30">
        <f t="shared" si="0"/>
        <v>68.3</v>
      </c>
      <c r="I5" s="30">
        <f t="shared" si="0"/>
        <v>65.3</v>
      </c>
      <c r="J5" s="30">
        <f t="shared" si="0"/>
        <v>62.9</v>
      </c>
      <c r="K5" s="30">
        <f t="shared" si="0"/>
        <v>223.3</v>
      </c>
      <c r="L5" s="30">
        <f t="shared" si="0"/>
        <v>213.40000000000003</v>
      </c>
      <c r="M5" s="30">
        <f t="shared" si="0"/>
        <v>127.4</v>
      </c>
      <c r="N5" s="30">
        <f t="shared" si="0"/>
        <v>80.199999999999989</v>
      </c>
      <c r="O5" s="30">
        <f t="shared" si="0"/>
        <v>81.099999999999994</v>
      </c>
      <c r="P5" s="30">
        <f t="shared" si="0"/>
        <v>83</v>
      </c>
      <c r="Q5" s="30">
        <f t="shared" si="0"/>
        <v>97.02</v>
      </c>
      <c r="R5" s="30">
        <f t="shared" si="0"/>
        <v>108.9</v>
      </c>
      <c r="S5" s="30">
        <f t="shared" si="0"/>
        <v>250</v>
      </c>
      <c r="T5" s="30">
        <f t="shared" si="0"/>
        <v>356.7</v>
      </c>
      <c r="U5" s="30">
        <f t="shared" si="0"/>
        <v>337.5</v>
      </c>
      <c r="V5" s="30">
        <f t="shared" si="0"/>
        <v>317</v>
      </c>
      <c r="W5" s="30">
        <f t="shared" si="0"/>
        <v>293.60000000000002</v>
      </c>
      <c r="X5" s="30">
        <f t="shared" si="0"/>
        <v>116.7</v>
      </c>
      <c r="Y5" s="30">
        <f t="shared" si="0"/>
        <v>102.89999999999999</v>
      </c>
      <c r="Z5" s="30">
        <f t="shared" si="0"/>
        <v>68.300000000000011</v>
      </c>
      <c r="AA5" s="30">
        <f>AB108</f>
        <v>59.4</v>
      </c>
      <c r="AB5" s="30">
        <f t="shared" si="0"/>
        <v>61</v>
      </c>
      <c r="AC5" s="30">
        <f t="shared" si="0"/>
        <v>66</v>
      </c>
      <c r="AD5" s="30">
        <f t="shared" si="0"/>
        <v>66</v>
      </c>
      <c r="AE5" s="30">
        <f t="shared" si="0"/>
        <v>35</v>
      </c>
      <c r="AF5" s="30">
        <f>B108</f>
        <v>53.599999999999994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Load=1238</v>
      </c>
      <c r="B7" s="35">
        <f t="shared" ref="B7:AF7" si="1">B116</f>
        <v>1591.63</v>
      </c>
      <c r="C7" s="35">
        <f t="shared" si="1"/>
        <v>1419.8300000000002</v>
      </c>
      <c r="D7" s="35">
        <f t="shared" si="1"/>
        <v>1386.13</v>
      </c>
      <c r="E7" s="35">
        <f t="shared" si="1"/>
        <v>1414.13</v>
      </c>
      <c r="F7" s="35">
        <f t="shared" si="1"/>
        <v>1347.73</v>
      </c>
      <c r="G7" s="35">
        <f t="shared" si="1"/>
        <v>1348.07</v>
      </c>
      <c r="H7" s="35">
        <f t="shared" si="1"/>
        <v>1406.53</v>
      </c>
      <c r="I7" s="35">
        <f t="shared" si="1"/>
        <v>1427.43</v>
      </c>
      <c r="J7" s="35">
        <f t="shared" si="1"/>
        <v>1431.9299999999998</v>
      </c>
      <c r="K7" s="35">
        <f t="shared" si="1"/>
        <v>1437.93</v>
      </c>
      <c r="L7" s="35">
        <f t="shared" si="1"/>
        <v>1704.4299999999998</v>
      </c>
      <c r="M7" s="35">
        <f t="shared" si="1"/>
        <v>1450.93</v>
      </c>
      <c r="N7" s="35">
        <f t="shared" si="1"/>
        <v>1533.3300000000002</v>
      </c>
      <c r="O7" s="35">
        <f t="shared" si="1"/>
        <v>1483.1299999999999</v>
      </c>
      <c r="P7" s="35">
        <f t="shared" si="1"/>
        <v>1532.3299999999997</v>
      </c>
      <c r="Q7" s="35">
        <f t="shared" si="1"/>
        <v>1498.83</v>
      </c>
      <c r="R7" s="35">
        <f t="shared" si="1"/>
        <v>1584.7500000000002</v>
      </c>
      <c r="S7" s="35">
        <f t="shared" si="1"/>
        <v>1636.03</v>
      </c>
      <c r="T7" s="35">
        <f t="shared" si="1"/>
        <v>1852.2500000000002</v>
      </c>
      <c r="U7" s="35">
        <f t="shared" si="1"/>
        <v>1566.1500000000003</v>
      </c>
      <c r="V7" s="35">
        <f t="shared" si="1"/>
        <v>1576.0500000000002</v>
      </c>
      <c r="W7" s="35">
        <f t="shared" si="1"/>
        <v>1543.4500000000003</v>
      </c>
      <c r="X7" s="35">
        <f t="shared" si="1"/>
        <v>1599.0500000000002</v>
      </c>
      <c r="Y7" s="35">
        <f t="shared" si="1"/>
        <v>1652.9500000000003</v>
      </c>
      <c r="Z7" s="35">
        <f t="shared" si="1"/>
        <v>1730.5500000000002</v>
      </c>
      <c r="AA7" s="35">
        <f t="shared" si="1"/>
        <v>1662.3500000000001</v>
      </c>
      <c r="AB7" s="35">
        <f>AB116</f>
        <v>1629.0500000000002</v>
      </c>
      <c r="AC7" s="35">
        <f t="shared" si="1"/>
        <v>1567.65</v>
      </c>
      <c r="AD7" s="35">
        <f t="shared" si="1"/>
        <v>1530.35</v>
      </c>
      <c r="AE7" s="35">
        <f t="shared" si="1"/>
        <v>1365.35</v>
      </c>
      <c r="AF7" s="35">
        <f t="shared" si="1"/>
        <v>1238.05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1852.25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1852.25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26</v>
      </c>
      <c r="K11" s="43">
        <v>26</v>
      </c>
      <c r="L11" s="43">
        <v>26</v>
      </c>
      <c r="M11" s="43">
        <v>26</v>
      </c>
      <c r="N11" s="43">
        <v>26</v>
      </c>
      <c r="O11" s="43">
        <v>26</v>
      </c>
      <c r="P11" s="43">
        <v>26</v>
      </c>
      <c r="Q11" s="43">
        <v>26</v>
      </c>
      <c r="R11" s="43">
        <v>26</v>
      </c>
      <c r="S11" s="43">
        <v>26</v>
      </c>
      <c r="T11" s="43">
        <v>14.6</v>
      </c>
      <c r="U11" s="43">
        <v>14.6</v>
      </c>
      <c r="V11" s="43">
        <v>14.6</v>
      </c>
      <c r="W11" s="43">
        <v>14.6</v>
      </c>
      <c r="X11" s="43">
        <v>14.6</v>
      </c>
      <c r="Y11" s="43">
        <v>14.6</v>
      </c>
      <c r="Z11" s="44">
        <v>28.1</v>
      </c>
      <c r="AA11" s="44">
        <v>28.1</v>
      </c>
      <c r="AB11" s="44">
        <v>28.1</v>
      </c>
      <c r="AC11" s="44">
        <v>28.1</v>
      </c>
      <c r="AD11" s="44">
        <v>28.1</v>
      </c>
      <c r="AE11" s="44">
        <v>28.1</v>
      </c>
      <c r="AF11" s="44">
        <v>28.1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14.6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22</v>
      </c>
      <c r="K12" s="43">
        <v>22</v>
      </c>
      <c r="L12" s="43">
        <v>22</v>
      </c>
      <c r="M12" s="43">
        <v>22</v>
      </c>
      <c r="N12" s="43">
        <v>22</v>
      </c>
      <c r="O12" s="43">
        <v>22</v>
      </c>
      <c r="P12" s="43">
        <v>22</v>
      </c>
      <c r="Q12" s="43">
        <v>22</v>
      </c>
      <c r="R12" s="43">
        <v>22</v>
      </c>
      <c r="S12" s="43">
        <v>22</v>
      </c>
      <c r="T12" s="43">
        <v>19</v>
      </c>
      <c r="U12" s="43">
        <v>19</v>
      </c>
      <c r="V12" s="43">
        <v>19</v>
      </c>
      <c r="W12" s="43">
        <v>19</v>
      </c>
      <c r="X12" s="43">
        <v>19</v>
      </c>
      <c r="Y12" s="43">
        <v>19</v>
      </c>
      <c r="Z12" s="44">
        <v>24</v>
      </c>
      <c r="AA12" s="44">
        <v>24</v>
      </c>
      <c r="AB12" s="44">
        <v>24</v>
      </c>
      <c r="AC12" s="44">
        <v>24</v>
      </c>
      <c r="AD12" s="44">
        <v>24</v>
      </c>
      <c r="AE12" s="44">
        <v>24</v>
      </c>
      <c r="AF12" s="44">
        <v>24</v>
      </c>
      <c r="AG12" s="48">
        <v>82</v>
      </c>
      <c r="AH12" s="46">
        <f t="shared" si="2"/>
        <v>25</v>
      </c>
      <c r="AI12" s="47">
        <f t="shared" si="3"/>
        <v>19</v>
      </c>
      <c r="AK12" s="49"/>
      <c r="AL12" s="50" t="str">
        <f ca="1">MID(CELL("filename",C7),FIND("]",CELL("filename",C7))+1,600)</f>
        <v>13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42.4</v>
      </c>
      <c r="C13" s="43">
        <v>42.4</v>
      </c>
      <c r="D13" s="43">
        <v>42.4</v>
      </c>
      <c r="E13" s="43">
        <v>42.4</v>
      </c>
      <c r="F13" s="43">
        <v>42.4</v>
      </c>
      <c r="G13" s="43">
        <v>42.4</v>
      </c>
      <c r="H13" s="43">
        <v>42.4</v>
      </c>
      <c r="I13" s="43">
        <v>42.4</v>
      </c>
      <c r="J13" s="43">
        <v>40.6</v>
      </c>
      <c r="K13" s="43">
        <v>40.6</v>
      </c>
      <c r="L13" s="43">
        <v>40.6</v>
      </c>
      <c r="M13" s="43">
        <v>40.6</v>
      </c>
      <c r="N13" s="43">
        <v>40.6</v>
      </c>
      <c r="O13" s="43">
        <v>40.6</v>
      </c>
      <c r="P13" s="43">
        <v>40.6</v>
      </c>
      <c r="Q13" s="43">
        <v>40.6</v>
      </c>
      <c r="R13" s="43">
        <v>40.6</v>
      </c>
      <c r="S13" s="43">
        <v>40.6</v>
      </c>
      <c r="T13" s="43">
        <v>38.6</v>
      </c>
      <c r="U13" s="43">
        <v>38.6</v>
      </c>
      <c r="V13" s="43">
        <v>38.6</v>
      </c>
      <c r="W13" s="43">
        <v>38.6</v>
      </c>
      <c r="X13" s="43">
        <v>38.6</v>
      </c>
      <c r="Y13" s="43">
        <v>38.6</v>
      </c>
      <c r="Z13" s="44">
        <v>44.4</v>
      </c>
      <c r="AA13" s="44">
        <v>44.4</v>
      </c>
      <c r="AB13" s="44">
        <v>44.4</v>
      </c>
      <c r="AC13" s="44">
        <v>44.4</v>
      </c>
      <c r="AD13" s="44">
        <v>44.4</v>
      </c>
      <c r="AE13" s="44">
        <v>44.4</v>
      </c>
      <c r="AF13" s="44">
        <v>44.4</v>
      </c>
      <c r="AG13" s="48">
        <v>78</v>
      </c>
      <c r="AH13" s="46">
        <f t="shared" si="2"/>
        <v>44.4</v>
      </c>
      <c r="AI13" s="47">
        <f t="shared" si="3"/>
        <v>38.6</v>
      </c>
      <c r="AK13" s="49"/>
      <c r="AL13" s="50" t="str">
        <f ca="1">"Daily Load Curve(Excluding of Export) of Nepal ("&amp;A4&amp;" "&amp;B4&amp;")"</f>
        <v>Daily Load Curve(Excluding of Export) of Nepal (Nepali Date: 2080/10/13)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22.7</v>
      </c>
      <c r="C14" s="43">
        <v>22.7</v>
      </c>
      <c r="D14" s="43">
        <v>22.7</v>
      </c>
      <c r="E14" s="43">
        <v>22.7</v>
      </c>
      <c r="F14" s="43">
        <v>22.7</v>
      </c>
      <c r="G14" s="43">
        <v>23.1</v>
      </c>
      <c r="H14" s="43">
        <v>23.1</v>
      </c>
      <c r="I14" s="43">
        <v>23.1</v>
      </c>
      <c r="J14" s="43">
        <v>21</v>
      </c>
      <c r="K14" s="43">
        <v>21</v>
      </c>
      <c r="L14" s="43">
        <v>21</v>
      </c>
      <c r="M14" s="43">
        <v>21</v>
      </c>
      <c r="N14" s="43">
        <v>21</v>
      </c>
      <c r="O14" s="43">
        <v>21</v>
      </c>
      <c r="P14" s="43">
        <v>21</v>
      </c>
      <c r="Q14" s="43">
        <v>21</v>
      </c>
      <c r="R14" s="43">
        <v>21</v>
      </c>
      <c r="S14" s="43">
        <v>21</v>
      </c>
      <c r="T14" s="43">
        <v>21.3</v>
      </c>
      <c r="U14" s="43">
        <v>21.3</v>
      </c>
      <c r="V14" s="43">
        <v>21.3</v>
      </c>
      <c r="W14" s="43">
        <v>21.3</v>
      </c>
      <c r="X14" s="43">
        <v>21.3</v>
      </c>
      <c r="Y14" s="43">
        <v>21.3</v>
      </c>
      <c r="Z14" s="44">
        <v>21.4</v>
      </c>
      <c r="AA14" s="44">
        <v>21.4</v>
      </c>
      <c r="AB14" s="44">
        <v>21.4</v>
      </c>
      <c r="AC14" s="44">
        <v>21.4</v>
      </c>
      <c r="AD14" s="44">
        <v>21.4</v>
      </c>
      <c r="AE14" s="44">
        <v>21.4</v>
      </c>
      <c r="AF14" s="44">
        <v>21.4</v>
      </c>
      <c r="AG14" s="48">
        <v>77</v>
      </c>
      <c r="AH14" s="46">
        <f t="shared" si="2"/>
        <v>23.1</v>
      </c>
      <c r="AI14" s="47">
        <f t="shared" si="3"/>
        <v>21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50.4</v>
      </c>
      <c r="C15" s="43">
        <v>50.4</v>
      </c>
      <c r="D15" s="43">
        <v>50.4</v>
      </c>
      <c r="E15" s="43">
        <v>50.4</v>
      </c>
      <c r="F15" s="43">
        <v>50.4</v>
      </c>
      <c r="G15" s="43">
        <v>39.799999999999997</v>
      </c>
      <c r="H15" s="43">
        <v>39.799999999999997</v>
      </c>
      <c r="I15" s="43">
        <v>39.799999999999997</v>
      </c>
      <c r="J15" s="43">
        <v>40</v>
      </c>
      <c r="K15" s="43">
        <v>40</v>
      </c>
      <c r="L15" s="43">
        <v>40</v>
      </c>
      <c r="M15" s="43">
        <v>40</v>
      </c>
      <c r="N15" s="43">
        <v>40</v>
      </c>
      <c r="O15" s="43">
        <v>40</v>
      </c>
      <c r="P15" s="43">
        <v>40</v>
      </c>
      <c r="Q15" s="43">
        <v>40</v>
      </c>
      <c r="R15" s="43">
        <v>40</v>
      </c>
      <c r="S15" s="43">
        <v>40</v>
      </c>
      <c r="T15" s="43">
        <v>40</v>
      </c>
      <c r="U15" s="43">
        <v>40</v>
      </c>
      <c r="V15" s="43">
        <v>40</v>
      </c>
      <c r="W15" s="43">
        <v>40</v>
      </c>
      <c r="X15" s="43">
        <v>40</v>
      </c>
      <c r="Y15" s="43">
        <v>40</v>
      </c>
      <c r="Z15" s="44">
        <v>40</v>
      </c>
      <c r="AA15" s="44">
        <v>40</v>
      </c>
      <c r="AB15" s="44">
        <v>40</v>
      </c>
      <c r="AC15" s="44">
        <v>40</v>
      </c>
      <c r="AD15" s="44">
        <v>40</v>
      </c>
      <c r="AE15" s="44">
        <v>40</v>
      </c>
      <c r="AF15" s="44">
        <v>40</v>
      </c>
      <c r="AG15" s="48">
        <v>73</v>
      </c>
      <c r="AH15" s="46">
        <f t="shared" si="2"/>
        <v>50.4</v>
      </c>
      <c r="AI15" s="47">
        <f t="shared" si="3"/>
        <v>39.799999999999997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20.2</v>
      </c>
      <c r="C16" s="43">
        <v>20.2</v>
      </c>
      <c r="D16" s="43">
        <v>20.2</v>
      </c>
      <c r="E16" s="43">
        <v>20.2</v>
      </c>
      <c r="F16" s="43">
        <v>20.2</v>
      </c>
      <c r="G16" s="43">
        <v>22.2</v>
      </c>
      <c r="H16" s="43">
        <v>22.2</v>
      </c>
      <c r="I16" s="43">
        <v>22.2</v>
      </c>
      <c r="J16" s="43">
        <v>21.2</v>
      </c>
      <c r="K16" s="43">
        <v>21.2</v>
      </c>
      <c r="L16" s="43">
        <v>21.2</v>
      </c>
      <c r="M16" s="43">
        <v>21.2</v>
      </c>
      <c r="N16" s="43">
        <v>21.2</v>
      </c>
      <c r="O16" s="43">
        <v>21.2</v>
      </c>
      <c r="P16" s="43">
        <v>21.2</v>
      </c>
      <c r="Q16" s="43">
        <v>21.2</v>
      </c>
      <c r="R16" s="43">
        <v>21.2</v>
      </c>
      <c r="S16" s="43">
        <v>21.2</v>
      </c>
      <c r="T16" s="43">
        <v>22.1</v>
      </c>
      <c r="U16" s="43">
        <v>22.1</v>
      </c>
      <c r="V16" s="43">
        <v>22.1</v>
      </c>
      <c r="W16" s="43">
        <v>22.1</v>
      </c>
      <c r="X16" s="43">
        <v>22.1</v>
      </c>
      <c r="Y16" s="43">
        <v>22.1</v>
      </c>
      <c r="Z16" s="44">
        <v>30.1</v>
      </c>
      <c r="AA16" s="44">
        <v>30.1</v>
      </c>
      <c r="AB16" s="44">
        <v>30.1</v>
      </c>
      <c r="AC16" s="44">
        <v>30.1</v>
      </c>
      <c r="AD16" s="44">
        <v>30.1</v>
      </c>
      <c r="AE16" s="44">
        <v>30.1</v>
      </c>
      <c r="AF16" s="44">
        <v>30.1</v>
      </c>
      <c r="AG16" s="48">
        <v>71</v>
      </c>
      <c r="AH16" s="46">
        <f t="shared" si="2"/>
        <v>30.1</v>
      </c>
      <c r="AI16" s="47">
        <f t="shared" si="3"/>
        <v>20.2</v>
      </c>
      <c r="AK16" s="49"/>
      <c r="AL16" s="52" t="s">
        <v>7</v>
      </c>
      <c r="AM16" s="57">
        <f t="shared" ref="AM16:AR16" si="4">B71</f>
        <v>864.03</v>
      </c>
      <c r="AN16" s="57">
        <f t="shared" si="4"/>
        <v>864.03</v>
      </c>
      <c r="AO16" s="57">
        <f t="shared" si="4"/>
        <v>864.03</v>
      </c>
      <c r="AP16" s="57">
        <f t="shared" si="4"/>
        <v>871.23</v>
      </c>
      <c r="AQ16" s="57">
        <f t="shared" si="4"/>
        <v>871.23</v>
      </c>
      <c r="AR16" s="57">
        <f t="shared" si="4"/>
        <v>860.53</v>
      </c>
      <c r="AS16" s="57">
        <f>I71</f>
        <v>862.23</v>
      </c>
      <c r="AT16" s="57">
        <f>K71</f>
        <v>867.43</v>
      </c>
      <c r="AU16" s="57">
        <f t="shared" ref="AU16:BD16" si="5">M71</f>
        <v>867.43</v>
      </c>
      <c r="AV16" s="57">
        <f t="shared" si="5"/>
        <v>867.43</v>
      </c>
      <c r="AW16" s="57">
        <f t="shared" si="5"/>
        <v>867.43</v>
      </c>
      <c r="AX16" s="57">
        <f t="shared" si="5"/>
        <v>867.43</v>
      </c>
      <c r="AY16" s="57">
        <f t="shared" si="5"/>
        <v>867.43</v>
      </c>
      <c r="AZ16" s="57">
        <f t="shared" si="5"/>
        <v>867.43</v>
      </c>
      <c r="BA16" s="57">
        <f t="shared" si="5"/>
        <v>867.43</v>
      </c>
      <c r="BB16" s="57">
        <f t="shared" si="5"/>
        <v>827.5500000000003</v>
      </c>
      <c r="BC16" s="57">
        <f t="shared" si="5"/>
        <v>827.5500000000003</v>
      </c>
      <c r="BD16" s="57">
        <f t="shared" si="5"/>
        <v>827.5500000000003</v>
      </c>
      <c r="BE16" s="58">
        <f>X71</f>
        <v>827.5500000000003</v>
      </c>
      <c r="BF16" s="58">
        <f>Z71</f>
        <v>876.35</v>
      </c>
      <c r="BG16" s="58">
        <f>AB71</f>
        <v>876.35</v>
      </c>
      <c r="BH16" s="58">
        <f>AD71</f>
        <v>876.35</v>
      </c>
      <c r="BI16" s="58">
        <f>AE71</f>
        <v>876.35</v>
      </c>
      <c r="BJ16" s="58">
        <f>AF71</f>
        <v>876.35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</v>
      </c>
      <c r="C17" s="44">
        <v>29</v>
      </c>
      <c r="D17" s="44">
        <v>29</v>
      </c>
      <c r="E17" s="44">
        <v>29</v>
      </c>
      <c r="F17" s="44">
        <v>29</v>
      </c>
      <c r="G17" s="44">
        <v>28</v>
      </c>
      <c r="H17" s="44">
        <v>28</v>
      </c>
      <c r="I17" s="44">
        <v>28</v>
      </c>
      <c r="J17" s="44">
        <v>29</v>
      </c>
      <c r="K17" s="44">
        <v>29</v>
      </c>
      <c r="L17" s="44">
        <v>29</v>
      </c>
      <c r="M17" s="44">
        <v>29</v>
      </c>
      <c r="N17" s="44">
        <v>29</v>
      </c>
      <c r="O17" s="44">
        <v>29</v>
      </c>
      <c r="P17" s="44">
        <v>29</v>
      </c>
      <c r="Q17" s="44">
        <v>29</v>
      </c>
      <c r="R17" s="44">
        <v>29</v>
      </c>
      <c r="S17" s="44">
        <v>29</v>
      </c>
      <c r="T17" s="44">
        <v>24.9</v>
      </c>
      <c r="U17" s="44">
        <v>24.9</v>
      </c>
      <c r="V17" s="44">
        <v>24.9</v>
      </c>
      <c r="W17" s="44">
        <v>24.9</v>
      </c>
      <c r="X17" s="44">
        <v>24.9</v>
      </c>
      <c r="Y17" s="44">
        <v>24.9</v>
      </c>
      <c r="Z17" s="44">
        <v>29.4</v>
      </c>
      <c r="AA17" s="44">
        <v>29.4</v>
      </c>
      <c r="AB17" s="44">
        <v>29.4</v>
      </c>
      <c r="AC17" s="44">
        <v>29.4</v>
      </c>
      <c r="AD17" s="44">
        <v>29.4</v>
      </c>
      <c r="AE17" s="44">
        <v>29.4</v>
      </c>
      <c r="AF17" s="44">
        <v>29.4</v>
      </c>
      <c r="AG17" s="45">
        <v>54</v>
      </c>
      <c r="AH17" s="46">
        <f t="shared" si="2"/>
        <v>29.4</v>
      </c>
      <c r="AI17" s="47">
        <f t="shared" si="3"/>
        <v>24.9</v>
      </c>
      <c r="AK17" s="49"/>
      <c r="AL17" s="52" t="s">
        <v>29</v>
      </c>
      <c r="AM17" s="57">
        <f t="shared" ref="AM17:AR17" si="6">B78</f>
        <v>430.1</v>
      </c>
      <c r="AN17" s="57">
        <f t="shared" si="6"/>
        <v>358.8</v>
      </c>
      <c r="AO17" s="57">
        <f t="shared" si="6"/>
        <v>359.8</v>
      </c>
      <c r="AP17" s="57">
        <f t="shared" si="6"/>
        <v>320.8</v>
      </c>
      <c r="AQ17" s="57">
        <f t="shared" si="6"/>
        <v>298.8</v>
      </c>
      <c r="AR17" s="57">
        <f t="shared" si="6"/>
        <v>318.8</v>
      </c>
      <c r="AS17" s="57">
        <f>I78</f>
        <v>278.8</v>
      </c>
      <c r="AT17" s="57">
        <f>K78</f>
        <v>273.5</v>
      </c>
      <c r="AU17" s="57">
        <f t="shared" ref="AU17:BD17" si="7">M78</f>
        <v>184.00000000000003</v>
      </c>
      <c r="AV17" s="57">
        <f t="shared" si="7"/>
        <v>241.00000000000003</v>
      </c>
      <c r="AW17" s="57">
        <f t="shared" si="7"/>
        <v>423.49999999999994</v>
      </c>
      <c r="AX17" s="57">
        <f t="shared" si="7"/>
        <v>443.6</v>
      </c>
      <c r="AY17" s="57">
        <f t="shared" si="7"/>
        <v>474</v>
      </c>
      <c r="AZ17" s="57">
        <f t="shared" si="7"/>
        <v>481.20000000000005</v>
      </c>
      <c r="BA17" s="57">
        <f t="shared" si="7"/>
        <v>408.5</v>
      </c>
      <c r="BB17" s="57">
        <f t="shared" si="7"/>
        <v>408.5</v>
      </c>
      <c r="BC17" s="57">
        <f t="shared" si="7"/>
        <v>136.5</v>
      </c>
      <c r="BD17" s="57">
        <f t="shared" si="7"/>
        <v>136.5</v>
      </c>
      <c r="BE17" s="58">
        <f>X78</f>
        <v>136.5</v>
      </c>
      <c r="BF17" s="58">
        <f>Z78</f>
        <v>321.09999999999997</v>
      </c>
      <c r="BG17" s="58">
        <f>AB78</f>
        <v>394</v>
      </c>
      <c r="BH17" s="58">
        <f>AD78</f>
        <v>420.5</v>
      </c>
      <c r="BI17" s="58">
        <f>AE78</f>
        <v>300.5</v>
      </c>
      <c r="BJ17" s="58">
        <f>AF78</f>
        <v>270.5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12</v>
      </c>
      <c r="C18" s="44">
        <v>12</v>
      </c>
      <c r="D18" s="44">
        <v>12</v>
      </c>
      <c r="E18" s="44">
        <v>12</v>
      </c>
      <c r="F18" s="44">
        <v>12</v>
      </c>
      <c r="G18" s="44">
        <v>10.5</v>
      </c>
      <c r="H18" s="44">
        <v>10.5</v>
      </c>
      <c r="I18" s="44">
        <v>10.5</v>
      </c>
      <c r="J18" s="44">
        <v>12</v>
      </c>
      <c r="K18" s="44">
        <v>12</v>
      </c>
      <c r="L18" s="44">
        <v>12</v>
      </c>
      <c r="M18" s="44">
        <v>12</v>
      </c>
      <c r="N18" s="44">
        <v>12</v>
      </c>
      <c r="O18" s="44">
        <v>12</v>
      </c>
      <c r="P18" s="44">
        <v>12</v>
      </c>
      <c r="Q18" s="44">
        <v>12</v>
      </c>
      <c r="R18" s="44">
        <v>12</v>
      </c>
      <c r="S18" s="44">
        <v>12</v>
      </c>
      <c r="T18" s="44">
        <v>11.2</v>
      </c>
      <c r="U18" s="44">
        <v>11.2</v>
      </c>
      <c r="V18" s="44">
        <v>11.2</v>
      </c>
      <c r="W18" s="44">
        <v>11.2</v>
      </c>
      <c r="X18" s="44">
        <v>11.2</v>
      </c>
      <c r="Y18" s="44">
        <v>11.2</v>
      </c>
      <c r="Z18" s="44">
        <v>11.8</v>
      </c>
      <c r="AA18" s="44">
        <v>11.8</v>
      </c>
      <c r="AB18" s="44">
        <v>11.8</v>
      </c>
      <c r="AC18" s="44">
        <v>11.8</v>
      </c>
      <c r="AD18" s="44">
        <v>11.8</v>
      </c>
      <c r="AE18" s="44">
        <v>11.8</v>
      </c>
      <c r="AF18" s="44">
        <v>11.8</v>
      </c>
      <c r="AG18" s="48">
        <v>52.465000000000003</v>
      </c>
      <c r="AH18" s="46">
        <f t="shared" si="2"/>
        <v>12</v>
      </c>
      <c r="AI18" s="47">
        <f t="shared" si="3"/>
        <v>10.5</v>
      </c>
      <c r="AK18" s="49"/>
      <c r="AL18" s="52" t="s">
        <v>31</v>
      </c>
      <c r="AM18" s="57">
        <f t="shared" ref="AM18:AR18" si="8">B92</f>
        <v>370.90000000000003</v>
      </c>
      <c r="AN18" s="57">
        <f t="shared" si="8"/>
        <v>295.80000000000007</v>
      </c>
      <c r="AO18" s="57">
        <f t="shared" si="8"/>
        <v>275.90000000000003</v>
      </c>
      <c r="AP18" s="57">
        <f t="shared" si="8"/>
        <v>275.90000000000003</v>
      </c>
      <c r="AQ18" s="57">
        <f t="shared" si="8"/>
        <v>275.90000000000003</v>
      </c>
      <c r="AR18" s="57">
        <f t="shared" si="8"/>
        <v>279.10000000000002</v>
      </c>
      <c r="AS18" s="57">
        <f>I92</f>
        <v>286.10000000000002</v>
      </c>
      <c r="AT18" s="57">
        <f>K92</f>
        <v>269.20000000000005</v>
      </c>
      <c r="AU18" s="57">
        <f t="shared" ref="AU18:BD18" si="9">M92</f>
        <v>186.1</v>
      </c>
      <c r="AV18" s="57">
        <f t="shared" si="9"/>
        <v>297.5</v>
      </c>
      <c r="AW18" s="57">
        <f t="shared" si="9"/>
        <v>345.2</v>
      </c>
      <c r="AX18" s="57">
        <f t="shared" si="9"/>
        <v>315.09999999999997</v>
      </c>
      <c r="AY18" s="57">
        <f t="shared" si="9"/>
        <v>307.89999999999998</v>
      </c>
      <c r="AZ18" s="57">
        <f t="shared" si="9"/>
        <v>299.40000000000003</v>
      </c>
      <c r="BA18" s="57">
        <f t="shared" si="9"/>
        <v>266.2</v>
      </c>
      <c r="BB18" s="57">
        <f t="shared" si="9"/>
        <v>266.2</v>
      </c>
      <c r="BC18" s="57">
        <f t="shared" si="9"/>
        <v>235.5</v>
      </c>
      <c r="BD18" s="57">
        <f t="shared" si="9"/>
        <v>225.5</v>
      </c>
      <c r="BE18" s="58">
        <f>X92</f>
        <v>266.40000000000003</v>
      </c>
      <c r="BF18" s="58">
        <f>Z92</f>
        <v>363.20000000000005</v>
      </c>
      <c r="BG18" s="58">
        <f>AB92</f>
        <v>352.80000000000007</v>
      </c>
      <c r="BH18" s="58">
        <f>AD92</f>
        <v>340.50000000000006</v>
      </c>
      <c r="BI18" s="58">
        <f>AE92</f>
        <v>335.50000000000006</v>
      </c>
      <c r="BJ18" s="58">
        <f>AF92</f>
        <v>307.2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53.599999999999994</v>
      </c>
      <c r="AN19" s="57">
        <f t="shared" si="10"/>
        <v>51.2</v>
      </c>
      <c r="AO19" s="57">
        <f t="shared" si="10"/>
        <v>52.4</v>
      </c>
      <c r="AP19" s="57">
        <f t="shared" si="10"/>
        <v>52.2</v>
      </c>
      <c r="AQ19" s="57">
        <f t="shared" si="10"/>
        <v>48.8</v>
      </c>
      <c r="AR19" s="57">
        <f t="shared" si="10"/>
        <v>57.24</v>
      </c>
      <c r="AS19" s="57">
        <f>I108</f>
        <v>68.3</v>
      </c>
      <c r="AT19" s="57">
        <f>K108</f>
        <v>62.9</v>
      </c>
      <c r="AU19" s="57">
        <f t="shared" ref="AU19:BD19" si="11">M108</f>
        <v>213.40000000000003</v>
      </c>
      <c r="AV19" s="57">
        <f t="shared" si="11"/>
        <v>127.4</v>
      </c>
      <c r="AW19" s="57">
        <f t="shared" si="11"/>
        <v>80.199999999999989</v>
      </c>
      <c r="AX19" s="57">
        <f t="shared" si="11"/>
        <v>81.099999999999994</v>
      </c>
      <c r="AY19" s="57">
        <f t="shared" si="11"/>
        <v>83</v>
      </c>
      <c r="AZ19" s="57">
        <f t="shared" si="11"/>
        <v>97.02</v>
      </c>
      <c r="BA19" s="57">
        <f t="shared" si="11"/>
        <v>108.9</v>
      </c>
      <c r="BB19" s="57">
        <f t="shared" si="11"/>
        <v>250</v>
      </c>
      <c r="BC19" s="57">
        <f t="shared" si="11"/>
        <v>356.7</v>
      </c>
      <c r="BD19" s="57">
        <f t="shared" si="11"/>
        <v>337.5</v>
      </c>
      <c r="BE19" s="58">
        <f>X108</f>
        <v>293.60000000000002</v>
      </c>
      <c r="BF19" s="58">
        <f>Z108</f>
        <v>102.89999999999999</v>
      </c>
      <c r="BG19" s="58">
        <f>AB108</f>
        <v>59.4</v>
      </c>
      <c r="BH19" s="58">
        <f>AD108</f>
        <v>66</v>
      </c>
      <c r="BI19" s="58">
        <f>AE108</f>
        <v>66</v>
      </c>
      <c r="BJ19" s="58">
        <f>AF108</f>
        <v>35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49.5</v>
      </c>
      <c r="C20" s="44">
        <v>49.5</v>
      </c>
      <c r="D20" s="44">
        <v>49.5</v>
      </c>
      <c r="E20" s="44">
        <v>49.5</v>
      </c>
      <c r="F20" s="44">
        <v>49.5</v>
      </c>
      <c r="G20" s="44">
        <v>49.5</v>
      </c>
      <c r="H20" s="44">
        <v>49.5</v>
      </c>
      <c r="I20" s="44">
        <v>49.5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50.7</v>
      </c>
      <c r="U20" s="44">
        <v>50.7</v>
      </c>
      <c r="V20" s="44">
        <v>50.7</v>
      </c>
      <c r="W20" s="44">
        <v>50.7</v>
      </c>
      <c r="X20" s="44">
        <v>50.7</v>
      </c>
      <c r="Y20" s="44">
        <v>50.7</v>
      </c>
      <c r="Z20" s="44">
        <v>50.7</v>
      </c>
      <c r="AA20" s="44">
        <v>50.7</v>
      </c>
      <c r="AB20" s="44">
        <v>50.7</v>
      </c>
      <c r="AC20" s="44">
        <v>50.7</v>
      </c>
      <c r="AD20" s="44">
        <v>50.7</v>
      </c>
      <c r="AE20" s="44">
        <v>50.7</v>
      </c>
      <c r="AF20" s="44">
        <v>50.7</v>
      </c>
      <c r="AG20" s="48">
        <v>50</v>
      </c>
      <c r="AH20" s="46">
        <f t="shared" si="2"/>
        <v>50.7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62</v>
      </c>
      <c r="AN20" s="57">
        <f t="shared" si="12"/>
        <v>62</v>
      </c>
      <c r="AO20" s="57">
        <f t="shared" si="12"/>
        <v>62</v>
      </c>
      <c r="AP20" s="57">
        <f t="shared" si="12"/>
        <v>100</v>
      </c>
      <c r="AQ20" s="57">
        <f t="shared" si="12"/>
        <v>100</v>
      </c>
      <c r="AR20" s="57">
        <f t="shared" si="12"/>
        <v>85</v>
      </c>
      <c r="AS20" s="57">
        <f>I96</f>
        <v>71</v>
      </c>
      <c r="AT20" s="57">
        <f>K96</f>
        <v>71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85</v>
      </c>
      <c r="BB20" s="57">
        <f t="shared" si="13"/>
        <v>100</v>
      </c>
      <c r="BC20" s="57">
        <f t="shared" si="13"/>
        <v>9.9</v>
      </c>
      <c r="BD20" s="57">
        <f t="shared" si="13"/>
        <v>49</v>
      </c>
      <c r="BE20" s="58">
        <f>X96</f>
        <v>75</v>
      </c>
      <c r="BF20" s="58">
        <f>Z96</f>
        <v>67</v>
      </c>
      <c r="BG20" s="58">
        <f>AB96</f>
        <v>67</v>
      </c>
      <c r="BH20" s="58">
        <f>AD96</f>
        <v>67</v>
      </c>
      <c r="BI20" s="58">
        <f>AE96</f>
        <v>67</v>
      </c>
      <c r="BJ20" s="58">
        <f>AF96</f>
        <v>34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23.9</v>
      </c>
      <c r="C21" s="44">
        <v>23.9</v>
      </c>
      <c r="D21" s="44">
        <v>23.9</v>
      </c>
      <c r="E21" s="44">
        <v>23.9</v>
      </c>
      <c r="F21" s="44">
        <v>23.9</v>
      </c>
      <c r="G21" s="44">
        <v>23.9</v>
      </c>
      <c r="H21" s="44">
        <v>23.9</v>
      </c>
      <c r="I21" s="44">
        <v>23.9</v>
      </c>
      <c r="J21" s="44">
        <v>24.1</v>
      </c>
      <c r="K21" s="44">
        <v>24.1</v>
      </c>
      <c r="L21" s="44">
        <v>24.1</v>
      </c>
      <c r="M21" s="44">
        <v>24.1</v>
      </c>
      <c r="N21" s="44">
        <v>24.1</v>
      </c>
      <c r="O21" s="44">
        <v>24.1</v>
      </c>
      <c r="P21" s="44">
        <v>24.1</v>
      </c>
      <c r="Q21" s="44">
        <v>24.1</v>
      </c>
      <c r="R21" s="44">
        <v>24.1</v>
      </c>
      <c r="S21" s="44">
        <v>24.1</v>
      </c>
      <c r="T21" s="44">
        <v>24.1</v>
      </c>
      <c r="U21" s="44">
        <v>24.1</v>
      </c>
      <c r="V21" s="44">
        <v>24.1</v>
      </c>
      <c r="W21" s="44">
        <v>24.1</v>
      </c>
      <c r="X21" s="44">
        <v>24.1</v>
      </c>
      <c r="Y21" s="44">
        <v>24.1</v>
      </c>
      <c r="Z21" s="44">
        <v>24.1</v>
      </c>
      <c r="AA21" s="44">
        <v>24.1</v>
      </c>
      <c r="AB21" s="44">
        <v>24.1</v>
      </c>
      <c r="AC21" s="44">
        <v>24.1</v>
      </c>
      <c r="AD21" s="44">
        <v>24.1</v>
      </c>
      <c r="AE21" s="44">
        <v>24.1</v>
      </c>
      <c r="AF21" s="44">
        <v>24.1</v>
      </c>
      <c r="AG21" s="48">
        <v>45</v>
      </c>
      <c r="AH21" s="46">
        <f t="shared" si="2"/>
        <v>24.1</v>
      </c>
      <c r="AI21" s="47">
        <f t="shared" si="3"/>
        <v>23.9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30.4</v>
      </c>
      <c r="C22" s="44">
        <v>30.4</v>
      </c>
      <c r="D22" s="44">
        <v>30.4</v>
      </c>
      <c r="E22" s="44">
        <v>30.4</v>
      </c>
      <c r="F22" s="44">
        <v>30.4</v>
      </c>
      <c r="G22" s="44">
        <v>30.4</v>
      </c>
      <c r="H22" s="44">
        <v>30.4</v>
      </c>
      <c r="I22" s="44">
        <v>30.4</v>
      </c>
      <c r="J22" s="44">
        <v>39</v>
      </c>
      <c r="K22" s="44">
        <v>39</v>
      </c>
      <c r="L22" s="44">
        <v>39</v>
      </c>
      <c r="M22" s="44">
        <v>39</v>
      </c>
      <c r="N22" s="44">
        <v>39</v>
      </c>
      <c r="O22" s="44">
        <v>39</v>
      </c>
      <c r="P22" s="44">
        <v>39</v>
      </c>
      <c r="Q22" s="44">
        <v>39</v>
      </c>
      <c r="R22" s="44">
        <v>39</v>
      </c>
      <c r="S22" s="44">
        <v>39</v>
      </c>
      <c r="T22" s="44">
        <v>35.299999999999997</v>
      </c>
      <c r="U22" s="44">
        <v>35.299999999999997</v>
      </c>
      <c r="V22" s="44">
        <v>35.299999999999997</v>
      </c>
      <c r="W22" s="44">
        <v>35.299999999999997</v>
      </c>
      <c r="X22" s="44">
        <v>35.299999999999997</v>
      </c>
      <c r="Y22" s="44">
        <v>35.299999999999997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39</v>
      </c>
      <c r="AI22" s="47">
        <f t="shared" si="3"/>
        <v>30.4</v>
      </c>
      <c r="AK22" s="49"/>
      <c r="AL22" s="59" t="s">
        <v>39</v>
      </c>
      <c r="AM22" s="60">
        <f t="shared" ref="AM22:BJ22" si="16">SUM(AM16:AM21)</f>
        <v>1780.63</v>
      </c>
      <c r="AN22" s="60">
        <f t="shared" si="16"/>
        <v>1631.8300000000002</v>
      </c>
      <c r="AO22" s="60">
        <f t="shared" si="16"/>
        <v>1614.13</v>
      </c>
      <c r="AP22" s="60">
        <f t="shared" si="16"/>
        <v>1620.13</v>
      </c>
      <c r="AQ22" s="60">
        <f t="shared" si="16"/>
        <v>1594.73</v>
      </c>
      <c r="AR22" s="60">
        <f t="shared" si="16"/>
        <v>1600.6699999999998</v>
      </c>
      <c r="AS22" s="60">
        <f t="shared" si="16"/>
        <v>1566.43</v>
      </c>
      <c r="AT22" s="60">
        <f t="shared" si="16"/>
        <v>1544.03</v>
      </c>
      <c r="AU22" s="60">
        <f t="shared" si="16"/>
        <v>1450.93</v>
      </c>
      <c r="AV22" s="60">
        <f t="shared" si="16"/>
        <v>1533.3300000000002</v>
      </c>
      <c r="AW22" s="60">
        <f t="shared" si="16"/>
        <v>1716.33</v>
      </c>
      <c r="AX22" s="60">
        <f t="shared" si="16"/>
        <v>1707.2299999999998</v>
      </c>
      <c r="AY22" s="60">
        <f t="shared" si="16"/>
        <v>1732.33</v>
      </c>
      <c r="AZ22" s="60">
        <f t="shared" si="16"/>
        <v>1745.0500000000002</v>
      </c>
      <c r="BA22" s="60">
        <f t="shared" si="16"/>
        <v>1736.03</v>
      </c>
      <c r="BB22" s="60">
        <f t="shared" si="16"/>
        <v>1852.2500000000002</v>
      </c>
      <c r="BC22" s="60">
        <f t="shared" si="16"/>
        <v>1566.1500000000003</v>
      </c>
      <c r="BD22" s="60">
        <f t="shared" si="16"/>
        <v>1576.0500000000002</v>
      </c>
      <c r="BE22" s="60">
        <f t="shared" si="16"/>
        <v>1599.0500000000002</v>
      </c>
      <c r="BF22" s="60">
        <f t="shared" si="16"/>
        <v>1730.5500000000002</v>
      </c>
      <c r="BG22" s="60">
        <f t="shared" si="16"/>
        <v>1749.5500000000002</v>
      </c>
      <c r="BH22" s="60">
        <f t="shared" si="16"/>
        <v>1770.35</v>
      </c>
      <c r="BI22" s="60">
        <f t="shared" si="16"/>
        <v>1645.35</v>
      </c>
      <c r="BJ22" s="60">
        <f t="shared" si="16"/>
        <v>1523.05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15</v>
      </c>
      <c r="C23" s="44">
        <v>15</v>
      </c>
      <c r="D23" s="44">
        <v>15</v>
      </c>
      <c r="E23" s="44">
        <v>15</v>
      </c>
      <c r="F23" s="44">
        <v>15</v>
      </c>
      <c r="G23" s="44">
        <v>15</v>
      </c>
      <c r="H23" s="44">
        <v>15</v>
      </c>
      <c r="I23" s="44">
        <v>15</v>
      </c>
      <c r="J23" s="44">
        <v>16</v>
      </c>
      <c r="K23" s="44">
        <v>16</v>
      </c>
      <c r="L23" s="44">
        <v>16</v>
      </c>
      <c r="M23" s="44">
        <v>16</v>
      </c>
      <c r="N23" s="44">
        <v>16</v>
      </c>
      <c r="O23" s="44">
        <v>16</v>
      </c>
      <c r="P23" s="44">
        <v>16</v>
      </c>
      <c r="Q23" s="44">
        <v>16</v>
      </c>
      <c r="R23" s="44">
        <v>16</v>
      </c>
      <c r="S23" s="44">
        <v>16</v>
      </c>
      <c r="T23" s="44">
        <v>14</v>
      </c>
      <c r="U23" s="44">
        <v>14</v>
      </c>
      <c r="V23" s="44">
        <v>14</v>
      </c>
      <c r="W23" s="44">
        <v>14</v>
      </c>
      <c r="X23" s="44">
        <v>14</v>
      </c>
      <c r="Y23" s="44">
        <v>14</v>
      </c>
      <c r="Z23" s="44">
        <v>20</v>
      </c>
      <c r="AA23" s="44">
        <v>20</v>
      </c>
      <c r="AB23" s="44">
        <v>20</v>
      </c>
      <c r="AC23" s="44">
        <v>20</v>
      </c>
      <c r="AD23" s="44">
        <v>20</v>
      </c>
      <c r="AE23" s="44">
        <v>20</v>
      </c>
      <c r="AF23" s="44">
        <v>20</v>
      </c>
      <c r="AG23" s="48">
        <v>42</v>
      </c>
      <c r="AH23" s="46">
        <f t="shared" si="2"/>
        <v>20</v>
      </c>
      <c r="AI23" s="47">
        <f t="shared" si="3"/>
        <v>14</v>
      </c>
      <c r="AK23" s="49"/>
      <c r="AL23" s="59" t="s">
        <v>41</v>
      </c>
      <c r="AM23" s="60">
        <f t="shared" ref="AM23:AR23" si="17">B123*-1</f>
        <v>-189</v>
      </c>
      <c r="AN23" s="60">
        <f t="shared" si="17"/>
        <v>-212</v>
      </c>
      <c r="AO23" s="60">
        <f t="shared" si="17"/>
        <v>-228</v>
      </c>
      <c r="AP23" s="60">
        <f t="shared" si="17"/>
        <v>-206</v>
      </c>
      <c r="AQ23" s="60">
        <f t="shared" si="17"/>
        <v>-247</v>
      </c>
      <c r="AR23" s="60">
        <f t="shared" si="17"/>
        <v>-252.6</v>
      </c>
      <c r="AS23" s="60">
        <f>I123*-1</f>
        <v>-139</v>
      </c>
      <c r="AT23" s="60">
        <f>K123*-1</f>
        <v>-106.1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-233.2</v>
      </c>
      <c r="AX23" s="60">
        <f t="shared" si="18"/>
        <v>-174.9</v>
      </c>
      <c r="AY23" s="60">
        <f t="shared" si="18"/>
        <v>-233.5</v>
      </c>
      <c r="AZ23" s="60">
        <f t="shared" si="18"/>
        <v>-160.30000000000001</v>
      </c>
      <c r="BA23" s="60">
        <f t="shared" si="18"/>
        <v>-100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-120.5</v>
      </c>
      <c r="BH23" s="60">
        <f>AD123*-1</f>
        <v>-240</v>
      </c>
      <c r="BI23" s="60">
        <f>AE123*-1</f>
        <v>-280</v>
      </c>
      <c r="BJ23" s="60">
        <f>AF123*-1</f>
        <v>-285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21.5</v>
      </c>
      <c r="C24" s="44">
        <v>21.5</v>
      </c>
      <c r="D24" s="44">
        <v>21.5</v>
      </c>
      <c r="E24" s="44">
        <v>21.5</v>
      </c>
      <c r="F24" s="44">
        <v>21.5</v>
      </c>
      <c r="G24" s="44">
        <v>21.5</v>
      </c>
      <c r="H24" s="44">
        <v>21.5</v>
      </c>
      <c r="I24" s="44">
        <v>21.5</v>
      </c>
      <c r="J24" s="44">
        <v>23.6</v>
      </c>
      <c r="K24" s="44">
        <v>23.6</v>
      </c>
      <c r="L24" s="44">
        <v>23.6</v>
      </c>
      <c r="M24" s="44">
        <v>23.6</v>
      </c>
      <c r="N24" s="44">
        <v>23.6</v>
      </c>
      <c r="O24" s="44">
        <v>23.6</v>
      </c>
      <c r="P24" s="44">
        <v>23.6</v>
      </c>
      <c r="Q24" s="44">
        <v>23.6</v>
      </c>
      <c r="R24" s="44">
        <v>23.6</v>
      </c>
      <c r="S24" s="44">
        <v>23.6</v>
      </c>
      <c r="T24" s="44">
        <v>20.5</v>
      </c>
      <c r="U24" s="44">
        <v>20.5</v>
      </c>
      <c r="V24" s="44">
        <v>20.5</v>
      </c>
      <c r="W24" s="44">
        <v>20.5</v>
      </c>
      <c r="X24" s="44">
        <v>20.5</v>
      </c>
      <c r="Y24" s="44">
        <v>20.5</v>
      </c>
      <c r="Z24" s="44">
        <v>20.5</v>
      </c>
      <c r="AA24" s="44">
        <v>20.5</v>
      </c>
      <c r="AB24" s="44">
        <v>20.5</v>
      </c>
      <c r="AC24" s="44">
        <v>20.5</v>
      </c>
      <c r="AD24" s="44">
        <v>20.5</v>
      </c>
      <c r="AE24" s="44">
        <v>20.5</v>
      </c>
      <c r="AF24" s="44">
        <v>20.5</v>
      </c>
      <c r="AG24" s="48">
        <v>40</v>
      </c>
      <c r="AH24" s="46">
        <f t="shared" si="2"/>
        <v>23.6</v>
      </c>
      <c r="AI24" s="47">
        <f t="shared" si="3"/>
        <v>20.5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21.3</v>
      </c>
      <c r="K25" s="44">
        <v>21.3</v>
      </c>
      <c r="L25" s="44">
        <v>21.3</v>
      </c>
      <c r="M25" s="44">
        <v>21.3</v>
      </c>
      <c r="N25" s="44">
        <v>21.3</v>
      </c>
      <c r="O25" s="44">
        <v>21.3</v>
      </c>
      <c r="P25" s="44">
        <v>21.3</v>
      </c>
      <c r="Q25" s="44">
        <v>21.3</v>
      </c>
      <c r="R25" s="44">
        <v>21.3</v>
      </c>
      <c r="S25" s="44">
        <v>21.3</v>
      </c>
      <c r="T25" s="44">
        <v>17.7</v>
      </c>
      <c r="U25" s="44">
        <v>17.7</v>
      </c>
      <c r="V25" s="44">
        <v>17.7</v>
      </c>
      <c r="W25" s="44">
        <v>17.7</v>
      </c>
      <c r="X25" s="44">
        <v>17.7</v>
      </c>
      <c r="Y25" s="44">
        <v>17.7</v>
      </c>
      <c r="Z25" s="44">
        <v>17.8</v>
      </c>
      <c r="AA25" s="44">
        <v>17.8</v>
      </c>
      <c r="AB25" s="44">
        <v>17.8</v>
      </c>
      <c r="AC25" s="44">
        <v>17.8</v>
      </c>
      <c r="AD25" s="44">
        <v>17.8</v>
      </c>
      <c r="AE25" s="44">
        <v>17.8</v>
      </c>
      <c r="AF25" s="44">
        <v>17.8</v>
      </c>
      <c r="AG25" s="48">
        <v>38.46</v>
      </c>
      <c r="AH25" s="46">
        <f t="shared" si="2"/>
        <v>21.3</v>
      </c>
      <c r="AI25" s="47">
        <f t="shared" si="3"/>
        <v>17.7</v>
      </c>
      <c r="AK25" s="49"/>
      <c r="AL25" s="59" t="s">
        <v>44</v>
      </c>
      <c r="AM25" s="60">
        <f t="shared" ref="AM25:BJ25" si="19">AM22+AM23</f>
        <v>1591.63</v>
      </c>
      <c r="AN25" s="60">
        <f t="shared" si="19"/>
        <v>1419.8300000000002</v>
      </c>
      <c r="AO25" s="60">
        <f t="shared" si="19"/>
        <v>1386.13</v>
      </c>
      <c r="AP25" s="60">
        <f t="shared" si="19"/>
        <v>1414.13</v>
      </c>
      <c r="AQ25" s="60">
        <f t="shared" si="19"/>
        <v>1347.73</v>
      </c>
      <c r="AR25" s="60">
        <f t="shared" si="19"/>
        <v>1348.07</v>
      </c>
      <c r="AS25" s="60">
        <f t="shared" si="19"/>
        <v>1427.43</v>
      </c>
      <c r="AT25" s="60">
        <f t="shared" si="19"/>
        <v>1437.93</v>
      </c>
      <c r="AU25" s="60">
        <f t="shared" si="19"/>
        <v>1450.93</v>
      </c>
      <c r="AV25" s="60">
        <f t="shared" si="19"/>
        <v>1533.3300000000002</v>
      </c>
      <c r="AW25" s="60">
        <f t="shared" si="19"/>
        <v>1483.1299999999999</v>
      </c>
      <c r="AX25" s="60">
        <f t="shared" si="19"/>
        <v>1532.3299999999997</v>
      </c>
      <c r="AY25" s="60">
        <f t="shared" si="19"/>
        <v>1498.83</v>
      </c>
      <c r="AZ25" s="60">
        <f t="shared" si="19"/>
        <v>1584.7500000000002</v>
      </c>
      <c r="BA25" s="60">
        <f t="shared" si="19"/>
        <v>1636.03</v>
      </c>
      <c r="BB25" s="60">
        <f t="shared" si="19"/>
        <v>1852.2500000000002</v>
      </c>
      <c r="BC25" s="60">
        <f t="shared" si="19"/>
        <v>1566.1500000000003</v>
      </c>
      <c r="BD25" s="60">
        <f t="shared" si="19"/>
        <v>1576.0500000000002</v>
      </c>
      <c r="BE25" s="60">
        <f t="shared" si="19"/>
        <v>1599.0500000000002</v>
      </c>
      <c r="BF25" s="60">
        <f t="shared" si="19"/>
        <v>1730.5500000000002</v>
      </c>
      <c r="BG25" s="60">
        <f t="shared" si="19"/>
        <v>1629.0500000000002</v>
      </c>
      <c r="BH25" s="60">
        <f t="shared" si="19"/>
        <v>1530.35</v>
      </c>
      <c r="BI25" s="60">
        <f t="shared" si="19"/>
        <v>1365.35</v>
      </c>
      <c r="BJ25" s="60">
        <f t="shared" si="19"/>
        <v>1238.05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10.5</v>
      </c>
      <c r="C26" s="44">
        <v>10.5</v>
      </c>
      <c r="D26" s="44">
        <v>10.5</v>
      </c>
      <c r="E26" s="44">
        <v>10.5</v>
      </c>
      <c r="F26" s="44">
        <v>10.5</v>
      </c>
      <c r="G26" s="44">
        <v>10.5</v>
      </c>
      <c r="H26" s="44">
        <v>10.5</v>
      </c>
      <c r="I26" s="44">
        <v>10.5</v>
      </c>
      <c r="J26" s="44">
        <v>11.8</v>
      </c>
      <c r="K26" s="44">
        <v>11.8</v>
      </c>
      <c r="L26" s="44">
        <v>11.8</v>
      </c>
      <c r="M26" s="44">
        <v>11.8</v>
      </c>
      <c r="N26" s="44">
        <v>11.8</v>
      </c>
      <c r="O26" s="44">
        <v>11.8</v>
      </c>
      <c r="P26" s="44">
        <v>11.8</v>
      </c>
      <c r="Q26" s="44">
        <v>11.8</v>
      </c>
      <c r="R26" s="44">
        <v>11.8</v>
      </c>
      <c r="S26" s="44">
        <v>11.8</v>
      </c>
      <c r="T26" s="44">
        <v>11.7</v>
      </c>
      <c r="U26" s="44">
        <v>11.7</v>
      </c>
      <c r="V26" s="44">
        <v>11.7</v>
      </c>
      <c r="W26" s="44">
        <v>11.7</v>
      </c>
      <c r="X26" s="44">
        <v>11.7</v>
      </c>
      <c r="Y26" s="44">
        <v>11.7</v>
      </c>
      <c r="Z26" s="44">
        <v>16.5</v>
      </c>
      <c r="AA26" s="44">
        <v>16.5</v>
      </c>
      <c r="AB26" s="44">
        <v>16.5</v>
      </c>
      <c r="AC26" s="44">
        <v>16.5</v>
      </c>
      <c r="AD26" s="44">
        <v>16.5</v>
      </c>
      <c r="AE26" s="44">
        <v>16.5</v>
      </c>
      <c r="AF26" s="44">
        <v>16.5</v>
      </c>
      <c r="AG26" s="61">
        <v>38</v>
      </c>
      <c r="AH26" s="46">
        <f t="shared" si="2"/>
        <v>16.5</v>
      </c>
      <c r="AI26" s="47">
        <f t="shared" si="3"/>
        <v>10.5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21.7</v>
      </c>
      <c r="C28" s="44">
        <v>21.7</v>
      </c>
      <c r="D28" s="44">
        <v>21.7</v>
      </c>
      <c r="E28" s="44">
        <v>21.7</v>
      </c>
      <c r="F28" s="44">
        <v>21.7</v>
      </c>
      <c r="G28" s="44">
        <v>21.7</v>
      </c>
      <c r="H28" s="44">
        <v>21.7</v>
      </c>
      <c r="I28" s="44">
        <v>21.7</v>
      </c>
      <c r="J28" s="44">
        <v>21.9</v>
      </c>
      <c r="K28" s="44">
        <v>21.9</v>
      </c>
      <c r="L28" s="44">
        <v>21.9</v>
      </c>
      <c r="M28" s="44">
        <v>21.9</v>
      </c>
      <c r="N28" s="44">
        <v>21.9</v>
      </c>
      <c r="O28" s="44">
        <v>21.9</v>
      </c>
      <c r="P28" s="44">
        <v>21.9</v>
      </c>
      <c r="Q28" s="44">
        <v>21.9</v>
      </c>
      <c r="R28" s="44">
        <v>21.9</v>
      </c>
      <c r="S28" s="44">
        <v>21.9</v>
      </c>
      <c r="T28" s="44">
        <v>23.2</v>
      </c>
      <c r="U28" s="44">
        <v>23.2</v>
      </c>
      <c r="V28" s="44">
        <v>23.2</v>
      </c>
      <c r="W28" s="44">
        <v>23.2</v>
      </c>
      <c r="X28" s="44">
        <v>23.2</v>
      </c>
      <c r="Y28" s="44">
        <v>23.2</v>
      </c>
      <c r="Z28" s="44">
        <v>27.4</v>
      </c>
      <c r="AA28" s="44">
        <v>27.4</v>
      </c>
      <c r="AB28" s="44">
        <v>27.4</v>
      </c>
      <c r="AC28" s="44">
        <v>27.4</v>
      </c>
      <c r="AD28" s="44">
        <v>27.4</v>
      </c>
      <c r="AE28" s="44">
        <v>27.4</v>
      </c>
      <c r="AF28" s="44">
        <v>27.4</v>
      </c>
      <c r="AG28" s="48">
        <v>35.5</v>
      </c>
      <c r="AH28" s="46">
        <f t="shared" si="2"/>
        <v>27.4</v>
      </c>
      <c r="AI28" s="47">
        <f t="shared" si="3"/>
        <v>21.7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11.63</v>
      </c>
      <c r="C29" s="44">
        <v>11.63</v>
      </c>
      <c r="D29" s="44">
        <v>11.63</v>
      </c>
      <c r="E29" s="44">
        <v>11.63</v>
      </c>
      <c r="F29" s="44">
        <v>11.63</v>
      </c>
      <c r="G29" s="44">
        <v>11.63</v>
      </c>
      <c r="H29" s="44">
        <v>11.63</v>
      </c>
      <c r="I29" s="44">
        <v>11.63</v>
      </c>
      <c r="J29" s="44">
        <v>11.63</v>
      </c>
      <c r="K29" s="44">
        <v>11.63</v>
      </c>
      <c r="L29" s="44">
        <v>11.63</v>
      </c>
      <c r="M29" s="44">
        <v>11.63</v>
      </c>
      <c r="N29" s="44">
        <v>11.63</v>
      </c>
      <c r="O29" s="44">
        <v>11.63</v>
      </c>
      <c r="P29" s="44">
        <v>11.63</v>
      </c>
      <c r="Q29" s="44">
        <v>11.63</v>
      </c>
      <c r="R29" s="44">
        <v>11.63</v>
      </c>
      <c r="S29" s="44">
        <v>11.63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</v>
      </c>
      <c r="AA29" s="44">
        <v>11</v>
      </c>
      <c r="AB29" s="44">
        <v>11</v>
      </c>
      <c r="AC29" s="44">
        <v>11</v>
      </c>
      <c r="AD29" s="44">
        <v>11</v>
      </c>
      <c r="AE29" s="44">
        <v>11</v>
      </c>
      <c r="AF29" s="44">
        <v>11</v>
      </c>
      <c r="AG29" s="61">
        <v>32</v>
      </c>
      <c r="AH29" s="46">
        <f t="shared" si="2"/>
        <v>11.63</v>
      </c>
      <c r="AI29" s="47">
        <f t="shared" si="3"/>
        <v>11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14.4</v>
      </c>
      <c r="C30" s="44">
        <v>14.4</v>
      </c>
      <c r="D30" s="44">
        <v>14.4</v>
      </c>
      <c r="E30" s="44">
        <v>14.4</v>
      </c>
      <c r="F30" s="44">
        <v>14.4</v>
      </c>
      <c r="G30" s="44">
        <v>14.4</v>
      </c>
      <c r="H30" s="44">
        <v>14.4</v>
      </c>
      <c r="I30" s="44">
        <v>14.4</v>
      </c>
      <c r="J30" s="44">
        <v>12.5</v>
      </c>
      <c r="K30" s="44">
        <v>12.5</v>
      </c>
      <c r="L30" s="44">
        <v>12.5</v>
      </c>
      <c r="M30" s="44">
        <v>12.5</v>
      </c>
      <c r="N30" s="44">
        <v>12.5</v>
      </c>
      <c r="O30" s="44">
        <v>12.5</v>
      </c>
      <c r="P30" s="44">
        <v>12.5</v>
      </c>
      <c r="Q30" s="44">
        <v>12.5</v>
      </c>
      <c r="R30" s="44">
        <v>12.5</v>
      </c>
      <c r="S30" s="44">
        <v>12.5</v>
      </c>
      <c r="T30" s="44">
        <v>13.2</v>
      </c>
      <c r="U30" s="44">
        <v>13.2</v>
      </c>
      <c r="V30" s="44">
        <v>13.2</v>
      </c>
      <c r="W30" s="44">
        <v>13.2</v>
      </c>
      <c r="X30" s="44">
        <v>13.2</v>
      </c>
      <c r="Y30" s="44">
        <v>13.2</v>
      </c>
      <c r="Z30" s="44">
        <v>13</v>
      </c>
      <c r="AA30" s="44">
        <v>13</v>
      </c>
      <c r="AB30" s="44">
        <v>13</v>
      </c>
      <c r="AC30" s="44">
        <v>13</v>
      </c>
      <c r="AD30" s="44">
        <v>13</v>
      </c>
      <c r="AE30" s="44">
        <v>13</v>
      </c>
      <c r="AF30" s="44">
        <v>13</v>
      </c>
      <c r="AG30" s="48">
        <v>30</v>
      </c>
      <c r="AH30" s="46">
        <f t="shared" si="2"/>
        <v>14.4</v>
      </c>
      <c r="AI30" s="47">
        <f t="shared" si="3"/>
        <v>12.5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9.8000000000000007</v>
      </c>
      <c r="C31" s="44">
        <v>9.8000000000000007</v>
      </c>
      <c r="D31" s="44">
        <v>9.8000000000000007</v>
      </c>
      <c r="E31" s="44">
        <v>9.8000000000000007</v>
      </c>
      <c r="F31" s="44">
        <v>9.8000000000000007</v>
      </c>
      <c r="G31" s="44">
        <v>9.8000000000000007</v>
      </c>
      <c r="H31" s="44">
        <v>9.8000000000000007</v>
      </c>
      <c r="I31" s="44">
        <v>9.8000000000000007</v>
      </c>
      <c r="J31" s="44">
        <v>8.8000000000000007</v>
      </c>
      <c r="K31" s="44">
        <v>8.8000000000000007</v>
      </c>
      <c r="L31" s="44">
        <v>8.8000000000000007</v>
      </c>
      <c r="M31" s="44">
        <v>8.8000000000000007</v>
      </c>
      <c r="N31" s="44">
        <v>8.8000000000000007</v>
      </c>
      <c r="O31" s="44">
        <v>8.8000000000000007</v>
      </c>
      <c r="P31" s="44">
        <v>8.8000000000000007</v>
      </c>
      <c r="Q31" s="44">
        <v>8.8000000000000007</v>
      </c>
      <c r="R31" s="44">
        <v>8.8000000000000007</v>
      </c>
      <c r="S31" s="44">
        <v>8.8000000000000007</v>
      </c>
      <c r="T31" s="44">
        <v>9</v>
      </c>
      <c r="U31" s="44">
        <v>9</v>
      </c>
      <c r="V31" s="44">
        <v>9</v>
      </c>
      <c r="W31" s="44">
        <v>9</v>
      </c>
      <c r="X31" s="44">
        <v>9</v>
      </c>
      <c r="Y31" s="44">
        <v>9</v>
      </c>
      <c r="Z31" s="44">
        <v>9</v>
      </c>
      <c r="AA31" s="44">
        <v>9</v>
      </c>
      <c r="AB31" s="44">
        <v>9</v>
      </c>
      <c r="AC31" s="44">
        <v>9</v>
      </c>
      <c r="AD31" s="44">
        <v>9</v>
      </c>
      <c r="AE31" s="44">
        <v>9</v>
      </c>
      <c r="AF31" s="44">
        <v>9</v>
      </c>
      <c r="AG31" s="48">
        <v>29.04</v>
      </c>
      <c r="AH31" s="46">
        <f t="shared" si="2"/>
        <v>9.8000000000000007</v>
      </c>
      <c r="AI31" s="47">
        <f t="shared" si="3"/>
        <v>8.8000000000000007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10.8</v>
      </c>
      <c r="C32" s="44">
        <v>10.8</v>
      </c>
      <c r="D32" s="44">
        <v>10.8</v>
      </c>
      <c r="E32" s="44">
        <v>10.8</v>
      </c>
      <c r="F32" s="44">
        <v>10.8</v>
      </c>
      <c r="G32" s="44">
        <v>10.8</v>
      </c>
      <c r="H32" s="44">
        <v>10.8</v>
      </c>
      <c r="I32" s="44">
        <v>10.8</v>
      </c>
      <c r="J32" s="44">
        <v>10.9</v>
      </c>
      <c r="K32" s="44">
        <v>10.9</v>
      </c>
      <c r="L32" s="44">
        <v>10.9</v>
      </c>
      <c r="M32" s="44">
        <v>10.9</v>
      </c>
      <c r="N32" s="44">
        <v>10.9</v>
      </c>
      <c r="O32" s="44">
        <v>10.9</v>
      </c>
      <c r="P32" s="44">
        <v>10.9</v>
      </c>
      <c r="Q32" s="44">
        <v>10.9</v>
      </c>
      <c r="R32" s="44">
        <v>10.9</v>
      </c>
      <c r="S32" s="44">
        <v>10.9</v>
      </c>
      <c r="T32" s="44">
        <v>11.3</v>
      </c>
      <c r="U32" s="44">
        <v>11.3</v>
      </c>
      <c r="V32" s="44">
        <v>11.3</v>
      </c>
      <c r="W32" s="44">
        <v>11.3</v>
      </c>
      <c r="X32" s="44">
        <v>11.3</v>
      </c>
      <c r="Y32" s="44">
        <v>11.3</v>
      </c>
      <c r="Z32" s="44">
        <v>9.9</v>
      </c>
      <c r="AA32" s="44">
        <v>9.9</v>
      </c>
      <c r="AB32" s="44">
        <v>9.9</v>
      </c>
      <c r="AC32" s="44">
        <v>9.9</v>
      </c>
      <c r="AD32" s="44">
        <v>9.9</v>
      </c>
      <c r="AE32" s="44">
        <v>9.9</v>
      </c>
      <c r="AF32" s="44">
        <v>9.9</v>
      </c>
      <c r="AG32" s="48">
        <v>28.1</v>
      </c>
      <c r="AH32" s="46">
        <f t="shared" si="2"/>
        <v>11.3</v>
      </c>
      <c r="AI32" s="47">
        <f t="shared" si="3"/>
        <v>9.9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5.8</v>
      </c>
      <c r="C33" s="44">
        <v>5.8</v>
      </c>
      <c r="D33" s="44">
        <v>5.8</v>
      </c>
      <c r="E33" s="44">
        <v>5.8</v>
      </c>
      <c r="F33" s="44">
        <v>5.8</v>
      </c>
      <c r="G33" s="44">
        <v>5.8</v>
      </c>
      <c r="H33" s="44">
        <v>5.8</v>
      </c>
      <c r="I33" s="44">
        <v>5.8</v>
      </c>
      <c r="J33" s="44">
        <v>5.2</v>
      </c>
      <c r="K33" s="44">
        <v>5.2</v>
      </c>
      <c r="L33" s="44">
        <v>5.2</v>
      </c>
      <c r="M33" s="44">
        <v>5.2</v>
      </c>
      <c r="N33" s="44">
        <v>5.2</v>
      </c>
      <c r="O33" s="44">
        <v>5.2</v>
      </c>
      <c r="P33" s="44">
        <v>5.2</v>
      </c>
      <c r="Q33" s="44">
        <v>5.2</v>
      </c>
      <c r="R33" s="44">
        <v>5.2</v>
      </c>
      <c r="S33" s="44">
        <v>5.2</v>
      </c>
      <c r="T33" s="44">
        <v>9.8000000000000007</v>
      </c>
      <c r="U33" s="44">
        <v>9.8000000000000007</v>
      </c>
      <c r="V33" s="44">
        <v>9.8000000000000007</v>
      </c>
      <c r="W33" s="44">
        <v>9.8000000000000007</v>
      </c>
      <c r="X33" s="44">
        <v>9.8000000000000007</v>
      </c>
      <c r="Y33" s="44">
        <v>9.8000000000000007</v>
      </c>
      <c r="Z33" s="44">
        <v>9.4</v>
      </c>
      <c r="AA33" s="44">
        <v>9.4</v>
      </c>
      <c r="AB33" s="44">
        <v>9.4</v>
      </c>
      <c r="AC33" s="44">
        <v>9.4</v>
      </c>
      <c r="AD33" s="44">
        <v>9.4</v>
      </c>
      <c r="AE33" s="44">
        <v>9.4</v>
      </c>
      <c r="AF33" s="44">
        <v>9.4</v>
      </c>
      <c r="AG33" s="48">
        <v>27</v>
      </c>
      <c r="AH33" s="46">
        <f t="shared" si="2"/>
        <v>9.8000000000000007</v>
      </c>
      <c r="AI33" s="47">
        <f t="shared" si="3"/>
        <v>5.2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11.5</v>
      </c>
      <c r="K36" s="44">
        <v>11.5</v>
      </c>
      <c r="L36" s="44">
        <v>11.5</v>
      </c>
      <c r="M36" s="44">
        <v>11.5</v>
      </c>
      <c r="N36" s="44">
        <v>11.5</v>
      </c>
      <c r="O36" s="44">
        <v>11.5</v>
      </c>
      <c r="P36" s="44">
        <v>11.5</v>
      </c>
      <c r="Q36" s="44">
        <v>11.5</v>
      </c>
      <c r="R36" s="44">
        <v>11.5</v>
      </c>
      <c r="S36" s="44">
        <v>11.5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12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16.100000000000001</v>
      </c>
      <c r="C37" s="44">
        <v>16.100000000000001</v>
      </c>
      <c r="D37" s="44">
        <v>16.100000000000001</v>
      </c>
      <c r="E37" s="44">
        <v>16.100000000000001</v>
      </c>
      <c r="F37" s="44">
        <v>16.100000000000001</v>
      </c>
      <c r="G37" s="44">
        <v>16.100000000000001</v>
      </c>
      <c r="H37" s="44">
        <v>16.100000000000001</v>
      </c>
      <c r="I37" s="44">
        <v>16.100000000000001</v>
      </c>
      <c r="J37" s="44">
        <v>16.100000000000001</v>
      </c>
      <c r="K37" s="44">
        <v>16.100000000000001</v>
      </c>
      <c r="L37" s="44">
        <v>16.100000000000001</v>
      </c>
      <c r="M37" s="44">
        <v>16.100000000000001</v>
      </c>
      <c r="N37" s="44">
        <v>16.100000000000001</v>
      </c>
      <c r="O37" s="44">
        <v>16.100000000000001</v>
      </c>
      <c r="P37" s="44">
        <v>16.100000000000001</v>
      </c>
      <c r="Q37" s="44">
        <v>16.100000000000001</v>
      </c>
      <c r="R37" s="44">
        <v>16.100000000000001</v>
      </c>
      <c r="S37" s="44">
        <v>16.100000000000001</v>
      </c>
      <c r="T37" s="44">
        <v>13.2</v>
      </c>
      <c r="U37" s="44">
        <v>13.2</v>
      </c>
      <c r="V37" s="44">
        <v>13.2</v>
      </c>
      <c r="W37" s="44">
        <v>13.2</v>
      </c>
      <c r="X37" s="44">
        <v>13.2</v>
      </c>
      <c r="Y37" s="44">
        <v>13.2</v>
      </c>
      <c r="Z37" s="44">
        <v>0</v>
      </c>
      <c r="AA37" s="44">
        <v>0</v>
      </c>
      <c r="AB37" s="44">
        <v>0</v>
      </c>
      <c r="AC37" s="44">
        <v>0</v>
      </c>
      <c r="AD37" s="44">
        <v>0</v>
      </c>
      <c r="AE37" s="44">
        <v>0</v>
      </c>
      <c r="AF37" s="44">
        <v>0</v>
      </c>
      <c r="AG37" s="48">
        <v>25</v>
      </c>
      <c r="AH37" s="46">
        <f t="shared" si="2"/>
        <v>16.100000000000001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12.1</v>
      </c>
      <c r="K38" s="44">
        <v>12.1</v>
      </c>
      <c r="L38" s="44">
        <v>12.1</v>
      </c>
      <c r="M38" s="44">
        <v>12.1</v>
      </c>
      <c r="N38" s="44">
        <v>12.1</v>
      </c>
      <c r="O38" s="44">
        <v>12.1</v>
      </c>
      <c r="P38" s="44">
        <v>12.1</v>
      </c>
      <c r="Q38" s="44">
        <v>12.1</v>
      </c>
      <c r="R38" s="44">
        <v>12.1</v>
      </c>
      <c r="S38" s="44">
        <v>12.1</v>
      </c>
      <c r="T38" s="44">
        <v>12.1</v>
      </c>
      <c r="U38" s="44">
        <v>12.1</v>
      </c>
      <c r="V38" s="44">
        <v>12.1</v>
      </c>
      <c r="W38" s="44">
        <v>12.1</v>
      </c>
      <c r="X38" s="44">
        <v>12.1</v>
      </c>
      <c r="Y38" s="44">
        <v>12.1</v>
      </c>
      <c r="Z38" s="44">
        <v>12.1</v>
      </c>
      <c r="AA38" s="44">
        <v>12.1</v>
      </c>
      <c r="AB38" s="44">
        <v>12.1</v>
      </c>
      <c r="AC38" s="44">
        <v>12.1</v>
      </c>
      <c r="AD38" s="44">
        <v>12.1</v>
      </c>
      <c r="AE38" s="44">
        <v>12.1</v>
      </c>
      <c r="AF38" s="44">
        <v>12.1</v>
      </c>
      <c r="AG38" s="48">
        <v>25</v>
      </c>
      <c r="AH38" s="46">
        <f t="shared" si="2"/>
        <v>12.1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8.8000000000000007</v>
      </c>
      <c r="C39" s="44">
        <v>8.8000000000000007</v>
      </c>
      <c r="D39" s="44">
        <v>8.8000000000000007</v>
      </c>
      <c r="E39" s="44">
        <v>8.8000000000000007</v>
      </c>
      <c r="F39" s="44">
        <v>8.8000000000000007</v>
      </c>
      <c r="G39" s="44">
        <v>8.8000000000000007</v>
      </c>
      <c r="H39" s="44">
        <v>8.8000000000000007</v>
      </c>
      <c r="I39" s="44">
        <v>8.8000000000000007</v>
      </c>
      <c r="J39" s="44">
        <v>12.1</v>
      </c>
      <c r="K39" s="44">
        <v>12.1</v>
      </c>
      <c r="L39" s="44">
        <v>12.1</v>
      </c>
      <c r="M39" s="44">
        <v>12.1</v>
      </c>
      <c r="N39" s="44">
        <v>12.1</v>
      </c>
      <c r="O39" s="44">
        <v>12.1</v>
      </c>
      <c r="P39" s="44">
        <v>12.1</v>
      </c>
      <c r="Q39" s="44">
        <v>12.1</v>
      </c>
      <c r="R39" s="44">
        <v>12.1</v>
      </c>
      <c r="S39" s="44">
        <v>12.1</v>
      </c>
      <c r="T39" s="44">
        <v>7.3</v>
      </c>
      <c r="U39" s="44">
        <v>7.3</v>
      </c>
      <c r="V39" s="44">
        <v>7.3</v>
      </c>
      <c r="W39" s="44">
        <v>7.3</v>
      </c>
      <c r="X39" s="44">
        <v>7.3</v>
      </c>
      <c r="Y39" s="44">
        <v>7.3</v>
      </c>
      <c r="Z39" s="44">
        <v>7.3</v>
      </c>
      <c r="AA39" s="44">
        <v>7.3</v>
      </c>
      <c r="AB39" s="44">
        <v>7.3</v>
      </c>
      <c r="AC39" s="44">
        <v>7.3</v>
      </c>
      <c r="AD39" s="44">
        <v>7.3</v>
      </c>
      <c r="AE39" s="44">
        <v>7.3</v>
      </c>
      <c r="AF39" s="44">
        <v>7.3</v>
      </c>
      <c r="AG39" s="48">
        <v>23.5</v>
      </c>
      <c r="AH39" s="46">
        <f t="shared" si="2"/>
        <v>12.1</v>
      </c>
      <c r="AI39" s="47">
        <f t="shared" si="3"/>
        <v>7.3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6.8</v>
      </c>
      <c r="K42" s="44">
        <v>6.8</v>
      </c>
      <c r="L42" s="44">
        <v>6.8</v>
      </c>
      <c r="M42" s="44">
        <v>6.8</v>
      </c>
      <c r="N42" s="44">
        <v>6.8</v>
      </c>
      <c r="O42" s="44">
        <v>6.8</v>
      </c>
      <c r="P42" s="44">
        <v>6.8</v>
      </c>
      <c r="Q42" s="44">
        <v>6.8</v>
      </c>
      <c r="R42" s="44">
        <v>6.8</v>
      </c>
      <c r="S42" s="44">
        <v>6.8</v>
      </c>
      <c r="T42" s="44">
        <v>4.0999999999999996</v>
      </c>
      <c r="U42" s="44">
        <v>4.0999999999999996</v>
      </c>
      <c r="V42" s="44">
        <v>4.0999999999999996</v>
      </c>
      <c r="W42" s="44">
        <v>4.0999999999999996</v>
      </c>
      <c r="X42" s="44">
        <v>4.0999999999999996</v>
      </c>
      <c r="Y42" s="44">
        <v>4.0999999999999996</v>
      </c>
      <c r="Z42" s="44">
        <v>5.5</v>
      </c>
      <c r="AA42" s="44">
        <v>5.5</v>
      </c>
      <c r="AB42" s="44">
        <v>5.5</v>
      </c>
      <c r="AC42" s="44">
        <v>5.5</v>
      </c>
      <c r="AD42" s="44">
        <v>5.5</v>
      </c>
      <c r="AE42" s="44">
        <v>5.5</v>
      </c>
      <c r="AF42" s="44">
        <v>5.5</v>
      </c>
      <c r="AG42" s="48">
        <v>22</v>
      </c>
      <c r="AH42" s="46">
        <f t="shared" si="2"/>
        <v>6.8</v>
      </c>
      <c r="AI42" s="47">
        <f t="shared" si="3"/>
        <v>4.0999999999999996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12.2</v>
      </c>
      <c r="C44" s="44">
        <v>12.2</v>
      </c>
      <c r="D44" s="44">
        <v>12.2</v>
      </c>
      <c r="E44" s="44">
        <v>12.2</v>
      </c>
      <c r="F44" s="44">
        <v>12.2</v>
      </c>
      <c r="G44" s="44">
        <v>12.2</v>
      </c>
      <c r="H44" s="44">
        <v>12.2</v>
      </c>
      <c r="I44" s="44">
        <v>12.2</v>
      </c>
      <c r="J44" s="44">
        <v>12.2</v>
      </c>
      <c r="K44" s="44">
        <v>12.2</v>
      </c>
      <c r="L44" s="44">
        <v>12.2</v>
      </c>
      <c r="M44" s="44">
        <v>12.2</v>
      </c>
      <c r="N44" s="44">
        <v>12.2</v>
      </c>
      <c r="O44" s="44">
        <v>12.2</v>
      </c>
      <c r="P44" s="44">
        <v>12.2</v>
      </c>
      <c r="Q44" s="44">
        <v>12.2</v>
      </c>
      <c r="R44" s="44">
        <v>12.2</v>
      </c>
      <c r="S44" s="44">
        <v>12.2</v>
      </c>
      <c r="T44" s="44">
        <v>12.2</v>
      </c>
      <c r="U44" s="44">
        <v>12.2</v>
      </c>
      <c r="V44" s="44">
        <v>12.2</v>
      </c>
      <c r="W44" s="44">
        <v>12.2</v>
      </c>
      <c r="X44" s="44">
        <v>12.2</v>
      </c>
      <c r="Y44" s="44">
        <v>12.2</v>
      </c>
      <c r="Z44" s="44">
        <v>6.7</v>
      </c>
      <c r="AA44" s="44">
        <v>6.7</v>
      </c>
      <c r="AB44" s="44">
        <v>6.7</v>
      </c>
      <c r="AC44" s="44">
        <v>6.7</v>
      </c>
      <c r="AD44" s="44">
        <v>6.7</v>
      </c>
      <c r="AE44" s="44">
        <v>6.7</v>
      </c>
      <c r="AF44" s="44">
        <v>6.7</v>
      </c>
      <c r="AG44" s="48">
        <v>21.93</v>
      </c>
      <c r="AH44" s="46">
        <f t="shared" si="2"/>
        <v>12.2</v>
      </c>
      <c r="AI44" s="47">
        <f t="shared" si="3"/>
        <v>6.7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15.9</v>
      </c>
      <c r="C45" s="44">
        <v>15.9</v>
      </c>
      <c r="D45" s="44">
        <v>15.9</v>
      </c>
      <c r="E45" s="44">
        <v>15.9</v>
      </c>
      <c r="F45" s="44">
        <v>15.9</v>
      </c>
      <c r="G45" s="44">
        <v>15.9</v>
      </c>
      <c r="H45" s="44">
        <v>15.9</v>
      </c>
      <c r="I45" s="44">
        <v>15.9</v>
      </c>
      <c r="J45" s="44">
        <v>15.6</v>
      </c>
      <c r="K45" s="44">
        <v>15.6</v>
      </c>
      <c r="L45" s="44">
        <v>15.6</v>
      </c>
      <c r="M45" s="44">
        <v>15.6</v>
      </c>
      <c r="N45" s="44">
        <v>15.6</v>
      </c>
      <c r="O45" s="44">
        <v>15.6</v>
      </c>
      <c r="P45" s="44">
        <v>15.6</v>
      </c>
      <c r="Q45" s="44">
        <v>15.6</v>
      </c>
      <c r="R45" s="44">
        <v>15.6</v>
      </c>
      <c r="S45" s="44">
        <v>15.6</v>
      </c>
      <c r="T45" s="44">
        <v>18.7</v>
      </c>
      <c r="U45" s="44">
        <v>18.7</v>
      </c>
      <c r="V45" s="44">
        <v>18.7</v>
      </c>
      <c r="W45" s="44">
        <v>18.7</v>
      </c>
      <c r="X45" s="44">
        <v>18.7</v>
      </c>
      <c r="Y45" s="44">
        <v>18.7</v>
      </c>
      <c r="Z45" s="44">
        <v>20.9</v>
      </c>
      <c r="AA45" s="44">
        <v>20.9</v>
      </c>
      <c r="AB45" s="44">
        <v>20.9</v>
      </c>
      <c r="AC45" s="44">
        <v>20.9</v>
      </c>
      <c r="AD45" s="44">
        <v>20.9</v>
      </c>
      <c r="AE45" s="44">
        <v>20.9</v>
      </c>
      <c r="AF45" s="44">
        <v>20.9</v>
      </c>
      <c r="AG45" s="48">
        <v>21.3</v>
      </c>
      <c r="AH45" s="46">
        <f t="shared" si="2"/>
        <v>20.9</v>
      </c>
      <c r="AI45" s="47">
        <f t="shared" si="3"/>
        <v>15.6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5.6</v>
      </c>
      <c r="C47" s="44">
        <v>5.6</v>
      </c>
      <c r="D47" s="44">
        <v>5.6</v>
      </c>
      <c r="E47" s="44">
        <v>5.6</v>
      </c>
      <c r="F47" s="44">
        <v>5.6</v>
      </c>
      <c r="G47" s="44">
        <v>5.6</v>
      </c>
      <c r="H47" s="44">
        <v>5.6</v>
      </c>
      <c r="I47" s="44">
        <v>5.6</v>
      </c>
      <c r="J47" s="44">
        <v>5.0999999999999996</v>
      </c>
      <c r="K47" s="44">
        <v>5.0999999999999996</v>
      </c>
      <c r="L47" s="44">
        <v>5.0999999999999996</v>
      </c>
      <c r="M47" s="44">
        <v>5.0999999999999996</v>
      </c>
      <c r="N47" s="44">
        <v>5.0999999999999996</v>
      </c>
      <c r="O47" s="44">
        <v>5.0999999999999996</v>
      </c>
      <c r="P47" s="44">
        <v>5.0999999999999996</v>
      </c>
      <c r="Q47" s="44">
        <v>5.0999999999999996</v>
      </c>
      <c r="R47" s="44">
        <v>5.0999999999999996</v>
      </c>
      <c r="S47" s="44">
        <v>5.0999999999999996</v>
      </c>
      <c r="T47" s="44">
        <v>4.5</v>
      </c>
      <c r="U47" s="44">
        <v>4.5</v>
      </c>
      <c r="V47" s="44">
        <v>4.5</v>
      </c>
      <c r="W47" s="44">
        <v>4.5</v>
      </c>
      <c r="X47" s="44">
        <v>4.5</v>
      </c>
      <c r="Y47" s="44">
        <v>4.5</v>
      </c>
      <c r="Z47" s="44">
        <v>4.5</v>
      </c>
      <c r="AA47" s="44">
        <v>4.5</v>
      </c>
      <c r="AB47" s="44">
        <v>4.5</v>
      </c>
      <c r="AC47" s="44">
        <v>4.5</v>
      </c>
      <c r="AD47" s="44">
        <v>4.5</v>
      </c>
      <c r="AE47" s="44">
        <v>4.5</v>
      </c>
      <c r="AF47" s="44">
        <v>4.5</v>
      </c>
      <c r="AG47" s="48">
        <v>19.8</v>
      </c>
      <c r="AH47" s="46">
        <f t="shared" si="2"/>
        <v>5.6</v>
      </c>
      <c r="AI47" s="47">
        <f t="shared" si="3"/>
        <v>4.5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7.2</v>
      </c>
      <c r="C49" s="44">
        <v>7.2</v>
      </c>
      <c r="D49" s="44">
        <v>7.2</v>
      </c>
      <c r="E49" s="44">
        <v>7.2</v>
      </c>
      <c r="F49" s="44">
        <v>7.2</v>
      </c>
      <c r="G49" s="44">
        <v>7.2</v>
      </c>
      <c r="H49" s="44">
        <v>7.2</v>
      </c>
      <c r="I49" s="44">
        <v>7.2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6.6</v>
      </c>
      <c r="U49" s="44">
        <v>6.6</v>
      </c>
      <c r="V49" s="44">
        <v>6.6</v>
      </c>
      <c r="W49" s="44">
        <v>6.6</v>
      </c>
      <c r="X49" s="44">
        <v>6.6</v>
      </c>
      <c r="Y49" s="44">
        <v>6.6</v>
      </c>
      <c r="Z49" s="44">
        <v>17.8</v>
      </c>
      <c r="AA49" s="44">
        <v>17.8</v>
      </c>
      <c r="AB49" s="44">
        <v>17.8</v>
      </c>
      <c r="AC49" s="44">
        <v>17.8</v>
      </c>
      <c r="AD49" s="44">
        <v>17.8</v>
      </c>
      <c r="AE49" s="44">
        <v>17.8</v>
      </c>
      <c r="AF49" s="44">
        <v>17.8</v>
      </c>
      <c r="AG49" s="48">
        <v>15.33</v>
      </c>
      <c r="AH49" s="46">
        <f t="shared" si="2"/>
        <v>17.8</v>
      </c>
      <c r="AI49" s="47">
        <f t="shared" si="3"/>
        <v>6.6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</v>
      </c>
      <c r="C51" s="44">
        <v>4</v>
      </c>
      <c r="D51" s="44">
        <v>4</v>
      </c>
      <c r="E51" s="44">
        <v>4</v>
      </c>
      <c r="F51" s="44">
        <v>4</v>
      </c>
      <c r="G51" s="44">
        <v>4</v>
      </c>
      <c r="H51" s="44">
        <v>4</v>
      </c>
      <c r="I51" s="44">
        <v>4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4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9.5</v>
      </c>
      <c r="C52" s="44">
        <v>9.5</v>
      </c>
      <c r="D52" s="44">
        <v>9.5</v>
      </c>
      <c r="E52" s="44">
        <v>9.5</v>
      </c>
      <c r="F52" s="44">
        <v>9.5</v>
      </c>
      <c r="G52" s="44">
        <v>9.5</v>
      </c>
      <c r="H52" s="44">
        <v>9.5</v>
      </c>
      <c r="I52" s="44">
        <v>9.5</v>
      </c>
      <c r="J52" s="44">
        <v>8.1999999999999993</v>
      </c>
      <c r="K52" s="44">
        <v>8.1999999999999993</v>
      </c>
      <c r="L52" s="44">
        <v>8.1999999999999993</v>
      </c>
      <c r="M52" s="44">
        <v>8.1999999999999993</v>
      </c>
      <c r="N52" s="44">
        <v>8.1999999999999993</v>
      </c>
      <c r="O52" s="44">
        <v>8.1999999999999993</v>
      </c>
      <c r="P52" s="44">
        <v>8.1999999999999993</v>
      </c>
      <c r="Q52" s="44">
        <v>8.1999999999999993</v>
      </c>
      <c r="R52" s="44">
        <v>8.1999999999999993</v>
      </c>
      <c r="S52" s="44">
        <v>8.1999999999999993</v>
      </c>
      <c r="T52" s="44">
        <v>7.5</v>
      </c>
      <c r="U52" s="44">
        <v>7.5</v>
      </c>
      <c r="V52" s="44">
        <v>7.5</v>
      </c>
      <c r="W52" s="44">
        <v>7.5</v>
      </c>
      <c r="X52" s="44">
        <v>7.5</v>
      </c>
      <c r="Y52" s="44">
        <v>7.5</v>
      </c>
      <c r="Z52" s="44">
        <v>7.8</v>
      </c>
      <c r="AA52" s="44">
        <v>7.8</v>
      </c>
      <c r="AB52" s="44">
        <v>7.8</v>
      </c>
      <c r="AC52" s="44">
        <v>7.8</v>
      </c>
      <c r="AD52" s="44">
        <v>7.8</v>
      </c>
      <c r="AE52" s="44">
        <v>7.8</v>
      </c>
      <c r="AF52" s="44">
        <v>7.8</v>
      </c>
      <c r="AG52" s="48">
        <v>14.3</v>
      </c>
      <c r="AH52" s="46">
        <f t="shared" si="2"/>
        <v>9.5</v>
      </c>
      <c r="AI52" s="47">
        <f t="shared" si="3"/>
        <v>7.5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2.4</v>
      </c>
      <c r="C53" s="44">
        <v>2.4</v>
      </c>
      <c r="D53" s="44">
        <v>2.4</v>
      </c>
      <c r="E53" s="44">
        <v>2.4</v>
      </c>
      <c r="F53" s="44">
        <v>2.4</v>
      </c>
      <c r="G53" s="44">
        <v>2.4</v>
      </c>
      <c r="H53" s="44">
        <v>2.4</v>
      </c>
      <c r="I53" s="44">
        <v>2.4</v>
      </c>
      <c r="J53" s="44">
        <v>2.2999999999999998</v>
      </c>
      <c r="K53" s="44">
        <v>2.2999999999999998</v>
      </c>
      <c r="L53" s="44">
        <v>2.2999999999999998</v>
      </c>
      <c r="M53" s="44">
        <v>2.2999999999999998</v>
      </c>
      <c r="N53" s="44">
        <v>2.2999999999999998</v>
      </c>
      <c r="O53" s="44">
        <v>2.2999999999999998</v>
      </c>
      <c r="P53" s="44">
        <v>2.2999999999999998</v>
      </c>
      <c r="Q53" s="44">
        <v>2.2999999999999998</v>
      </c>
      <c r="R53" s="44">
        <v>2.2999999999999998</v>
      </c>
      <c r="S53" s="44">
        <v>2.2999999999999998</v>
      </c>
      <c r="T53" s="44">
        <v>2.5</v>
      </c>
      <c r="U53" s="44">
        <v>2.5</v>
      </c>
      <c r="V53" s="44">
        <v>2.5</v>
      </c>
      <c r="W53" s="44">
        <v>2.5</v>
      </c>
      <c r="X53" s="44">
        <v>2.5</v>
      </c>
      <c r="Y53" s="44">
        <v>2.5</v>
      </c>
      <c r="Z53" s="44">
        <v>2.5</v>
      </c>
      <c r="AA53" s="44">
        <v>2.5</v>
      </c>
      <c r="AB53" s="44">
        <v>2.5</v>
      </c>
      <c r="AC53" s="44">
        <v>2.5</v>
      </c>
      <c r="AD53" s="44">
        <v>2.5</v>
      </c>
      <c r="AE53" s="44">
        <v>2.5</v>
      </c>
      <c r="AF53" s="44">
        <v>2.5</v>
      </c>
      <c r="AG53" s="48">
        <v>14</v>
      </c>
      <c r="AH53" s="46">
        <f t="shared" si="2"/>
        <v>2.5</v>
      </c>
      <c r="AI53" s="47">
        <f t="shared" si="3"/>
        <v>2.2999999999999998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7</v>
      </c>
      <c r="C54" s="44">
        <v>7</v>
      </c>
      <c r="D54" s="44">
        <v>7</v>
      </c>
      <c r="E54" s="44">
        <v>7</v>
      </c>
      <c r="F54" s="44">
        <v>7</v>
      </c>
      <c r="G54" s="44">
        <v>7</v>
      </c>
      <c r="H54" s="44">
        <v>7</v>
      </c>
      <c r="I54" s="44">
        <v>7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7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7.5</v>
      </c>
      <c r="C55" s="44">
        <v>7.5</v>
      </c>
      <c r="D55" s="44">
        <v>7.5</v>
      </c>
      <c r="E55" s="44">
        <v>7.5</v>
      </c>
      <c r="F55" s="44">
        <v>7.5</v>
      </c>
      <c r="G55" s="44">
        <v>7.5</v>
      </c>
      <c r="H55" s="44">
        <v>7.5</v>
      </c>
      <c r="I55" s="44">
        <v>7.5</v>
      </c>
      <c r="J55" s="44">
        <v>7.5</v>
      </c>
      <c r="K55" s="44">
        <v>7.5</v>
      </c>
      <c r="L55" s="44">
        <v>7.5</v>
      </c>
      <c r="M55" s="44">
        <v>7.5</v>
      </c>
      <c r="N55" s="44">
        <v>7.5</v>
      </c>
      <c r="O55" s="44">
        <v>7.5</v>
      </c>
      <c r="P55" s="44">
        <v>7.5</v>
      </c>
      <c r="Q55" s="44">
        <v>7.5</v>
      </c>
      <c r="R55" s="44">
        <v>7.5</v>
      </c>
      <c r="S55" s="44">
        <v>7.5</v>
      </c>
      <c r="T55" s="44">
        <v>6.7</v>
      </c>
      <c r="U55" s="44">
        <v>6.7</v>
      </c>
      <c r="V55" s="44">
        <v>6.7</v>
      </c>
      <c r="W55" s="44">
        <v>6.7</v>
      </c>
      <c r="X55" s="44">
        <v>6.7</v>
      </c>
      <c r="Y55" s="44">
        <v>6.7</v>
      </c>
      <c r="Z55" s="44">
        <v>7.5</v>
      </c>
      <c r="AA55" s="44">
        <v>7.5</v>
      </c>
      <c r="AB55" s="44">
        <v>7.5</v>
      </c>
      <c r="AC55" s="44">
        <v>7.5</v>
      </c>
      <c r="AD55" s="44">
        <v>7.5</v>
      </c>
      <c r="AE55" s="44">
        <v>7.5</v>
      </c>
      <c r="AF55" s="44">
        <v>7.5</v>
      </c>
      <c r="AG55" s="48">
        <v>13.5</v>
      </c>
      <c r="AH55" s="46">
        <f t="shared" si="2"/>
        <v>7.5</v>
      </c>
      <c r="AI55" s="47">
        <f t="shared" si="3"/>
        <v>6.7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2.2999999999999998</v>
      </c>
      <c r="C57" s="44">
        <v>2.2999999999999998</v>
      </c>
      <c r="D57" s="44">
        <v>2.2999999999999998</v>
      </c>
      <c r="E57" s="44">
        <v>2.2999999999999998</v>
      </c>
      <c r="F57" s="44">
        <v>2.2999999999999998</v>
      </c>
      <c r="G57" s="44">
        <v>2.2999999999999998</v>
      </c>
      <c r="H57" s="44">
        <v>2.2999999999999998</v>
      </c>
      <c r="I57" s="44">
        <v>0</v>
      </c>
      <c r="J57" s="44">
        <v>2.9</v>
      </c>
      <c r="K57" s="44">
        <v>2.9</v>
      </c>
      <c r="L57" s="44">
        <v>2.9</v>
      </c>
      <c r="M57" s="44">
        <v>2.9</v>
      </c>
      <c r="N57" s="44">
        <v>2.9</v>
      </c>
      <c r="O57" s="44">
        <v>2.9</v>
      </c>
      <c r="P57" s="44">
        <v>2.9</v>
      </c>
      <c r="Q57" s="44">
        <v>2.9</v>
      </c>
      <c r="R57" s="44">
        <v>2.9</v>
      </c>
      <c r="S57" s="44">
        <v>2.9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3.9</v>
      </c>
      <c r="C58" s="44">
        <v>3.9</v>
      </c>
      <c r="D58" s="44">
        <v>3.9</v>
      </c>
      <c r="E58" s="44">
        <v>3.9</v>
      </c>
      <c r="F58" s="44">
        <v>3.9</v>
      </c>
      <c r="G58" s="44">
        <v>3.9</v>
      </c>
      <c r="H58" s="44">
        <v>3.9</v>
      </c>
      <c r="I58" s="44">
        <v>3.9</v>
      </c>
      <c r="J58" s="44">
        <v>3.3</v>
      </c>
      <c r="K58" s="44">
        <v>3.3</v>
      </c>
      <c r="L58" s="44">
        <v>3.3</v>
      </c>
      <c r="M58" s="44">
        <v>3.3</v>
      </c>
      <c r="N58" s="44">
        <v>3.3</v>
      </c>
      <c r="O58" s="44">
        <v>3.3</v>
      </c>
      <c r="P58" s="44">
        <v>3.3</v>
      </c>
      <c r="Q58" s="44">
        <v>3.3</v>
      </c>
      <c r="R58" s="44">
        <v>3.3</v>
      </c>
      <c r="S58" s="44">
        <v>3.3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3.2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3.9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0.8</v>
      </c>
      <c r="C59" s="44">
        <v>0.8</v>
      </c>
      <c r="D59" s="44">
        <v>0.8</v>
      </c>
      <c r="E59" s="44">
        <v>8</v>
      </c>
      <c r="F59" s="44">
        <v>8</v>
      </c>
      <c r="G59" s="44">
        <v>8</v>
      </c>
      <c r="H59" s="44">
        <v>12</v>
      </c>
      <c r="I59" s="44">
        <v>12</v>
      </c>
      <c r="J59" s="44">
        <v>12</v>
      </c>
      <c r="K59" s="44">
        <v>12</v>
      </c>
      <c r="L59" s="44">
        <v>12</v>
      </c>
      <c r="M59" s="44">
        <v>12</v>
      </c>
      <c r="N59" s="44">
        <v>12</v>
      </c>
      <c r="O59" s="44">
        <v>12</v>
      </c>
      <c r="P59" s="44">
        <v>12</v>
      </c>
      <c r="Q59" s="44">
        <v>12</v>
      </c>
      <c r="R59" s="44">
        <v>12</v>
      </c>
      <c r="S59" s="44">
        <v>12</v>
      </c>
      <c r="T59" s="44">
        <v>4.4000000000000004</v>
      </c>
      <c r="U59" s="44">
        <v>4.4000000000000004</v>
      </c>
      <c r="V59" s="44">
        <v>4.4000000000000004</v>
      </c>
      <c r="W59" s="44">
        <v>4.4000000000000004</v>
      </c>
      <c r="X59" s="44">
        <v>4.4000000000000004</v>
      </c>
      <c r="Y59" s="44">
        <v>4.4000000000000004</v>
      </c>
      <c r="Z59" s="44">
        <v>2.2999999999999998</v>
      </c>
      <c r="AA59" s="44">
        <v>2.2999999999999998</v>
      </c>
      <c r="AB59" s="44">
        <v>2.2999999999999998</v>
      </c>
      <c r="AC59" s="44">
        <v>2.2999999999999998</v>
      </c>
      <c r="AD59" s="44">
        <v>2.2999999999999998</v>
      </c>
      <c r="AE59" s="44">
        <v>2.2999999999999998</v>
      </c>
      <c r="AF59" s="44">
        <v>2.2999999999999998</v>
      </c>
      <c r="AG59" s="48">
        <v>12</v>
      </c>
      <c r="AH59" s="46">
        <f t="shared" si="2"/>
        <v>12</v>
      </c>
      <c r="AI59" s="47">
        <f t="shared" si="3"/>
        <v>0.8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6.7</v>
      </c>
      <c r="C60" s="44">
        <v>6.7</v>
      </c>
      <c r="D60" s="44">
        <v>6.7</v>
      </c>
      <c r="E60" s="44">
        <v>6.7</v>
      </c>
      <c r="F60" s="44">
        <v>6.7</v>
      </c>
      <c r="G60" s="44">
        <v>6.7</v>
      </c>
      <c r="H60" s="44">
        <v>6.7</v>
      </c>
      <c r="I60" s="44">
        <v>6.7</v>
      </c>
      <c r="J60" s="44">
        <v>6.7</v>
      </c>
      <c r="K60" s="44">
        <v>6.7</v>
      </c>
      <c r="L60" s="44">
        <v>6.7</v>
      </c>
      <c r="M60" s="44">
        <v>6.7</v>
      </c>
      <c r="N60" s="44">
        <v>6.7</v>
      </c>
      <c r="O60" s="44">
        <v>6.7</v>
      </c>
      <c r="P60" s="44">
        <v>6.7</v>
      </c>
      <c r="Q60" s="44">
        <v>6.7</v>
      </c>
      <c r="R60" s="44">
        <v>6.7</v>
      </c>
      <c r="S60" s="44">
        <v>6.7</v>
      </c>
      <c r="T60" s="44">
        <v>6.7</v>
      </c>
      <c r="U60" s="44">
        <v>6.7</v>
      </c>
      <c r="V60" s="44">
        <v>6.7</v>
      </c>
      <c r="W60" s="44">
        <v>6.7</v>
      </c>
      <c r="X60" s="44">
        <v>6.7</v>
      </c>
      <c r="Y60" s="44">
        <v>6.7</v>
      </c>
      <c r="Z60" s="44">
        <v>6.7</v>
      </c>
      <c r="AA60" s="44">
        <v>6.7</v>
      </c>
      <c r="AB60" s="44">
        <v>6.7</v>
      </c>
      <c r="AC60" s="44">
        <v>6.7</v>
      </c>
      <c r="AD60" s="44">
        <v>6.7</v>
      </c>
      <c r="AE60" s="44">
        <v>6.7</v>
      </c>
      <c r="AF60" s="44">
        <v>6.7</v>
      </c>
      <c r="AG60" s="48">
        <v>12</v>
      </c>
      <c r="AH60" s="46">
        <f t="shared" si="2"/>
        <v>6.7</v>
      </c>
      <c r="AI60" s="47">
        <f t="shared" si="3"/>
        <v>6.7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13.4</v>
      </c>
      <c r="C61" s="44">
        <v>13.4</v>
      </c>
      <c r="D61" s="44">
        <v>13.4</v>
      </c>
      <c r="E61" s="44">
        <v>13.4</v>
      </c>
      <c r="F61" s="44">
        <v>13.4</v>
      </c>
      <c r="G61" s="44">
        <v>13.4</v>
      </c>
      <c r="H61" s="44">
        <v>13.4</v>
      </c>
      <c r="I61" s="44">
        <v>13.4</v>
      </c>
      <c r="J61" s="44">
        <v>13.4</v>
      </c>
      <c r="K61" s="44">
        <v>13.4</v>
      </c>
      <c r="L61" s="44">
        <v>13.4</v>
      </c>
      <c r="M61" s="44">
        <v>13.4</v>
      </c>
      <c r="N61" s="44">
        <v>13.4</v>
      </c>
      <c r="O61" s="44">
        <v>13.4</v>
      </c>
      <c r="P61" s="44">
        <v>13.4</v>
      </c>
      <c r="Q61" s="44">
        <v>13.4</v>
      </c>
      <c r="R61" s="44">
        <v>13.4</v>
      </c>
      <c r="S61" s="44">
        <v>13.4</v>
      </c>
      <c r="T61" s="44">
        <v>12.85</v>
      </c>
      <c r="U61" s="44">
        <v>12.85</v>
      </c>
      <c r="V61" s="44">
        <v>12.85</v>
      </c>
      <c r="W61" s="44">
        <v>12.85</v>
      </c>
      <c r="X61" s="44">
        <v>12.85</v>
      </c>
      <c r="Y61" s="44">
        <v>12.85</v>
      </c>
      <c r="Z61" s="44">
        <v>12.85</v>
      </c>
      <c r="AA61" s="44">
        <v>12.85</v>
      </c>
      <c r="AB61" s="44">
        <v>12.85</v>
      </c>
      <c r="AC61" s="44">
        <v>12.85</v>
      </c>
      <c r="AD61" s="44">
        <v>12.85</v>
      </c>
      <c r="AE61" s="44">
        <v>12.85</v>
      </c>
      <c r="AF61" s="44">
        <v>12.85</v>
      </c>
      <c r="AG61" s="48">
        <v>12</v>
      </c>
      <c r="AH61" s="46">
        <f t="shared" si="2"/>
        <v>13.4</v>
      </c>
      <c r="AI61" s="47">
        <f t="shared" si="3"/>
        <v>12.85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4.4000000000000004</v>
      </c>
      <c r="C63" s="44">
        <v>4.4000000000000004</v>
      </c>
      <c r="D63" s="44">
        <v>4.4000000000000004</v>
      </c>
      <c r="E63" s="44">
        <v>4.4000000000000004</v>
      </c>
      <c r="F63" s="44">
        <v>4.4000000000000004</v>
      </c>
      <c r="G63" s="44">
        <v>4.4000000000000004</v>
      </c>
      <c r="H63" s="44">
        <v>4.4000000000000004</v>
      </c>
      <c r="I63" s="44">
        <v>4.4000000000000004</v>
      </c>
      <c r="J63" s="44">
        <v>4.8</v>
      </c>
      <c r="K63" s="44">
        <v>4.8</v>
      </c>
      <c r="L63" s="44">
        <v>4.8</v>
      </c>
      <c r="M63" s="44">
        <v>4.8</v>
      </c>
      <c r="N63" s="44">
        <v>4.8</v>
      </c>
      <c r="O63" s="44">
        <v>4.8</v>
      </c>
      <c r="P63" s="44">
        <v>4.8</v>
      </c>
      <c r="Q63" s="44">
        <v>4.8</v>
      </c>
      <c r="R63" s="44">
        <v>4.8</v>
      </c>
      <c r="S63" s="44">
        <v>4.8</v>
      </c>
      <c r="T63" s="44">
        <v>4.8</v>
      </c>
      <c r="U63" s="44">
        <v>4.8</v>
      </c>
      <c r="V63" s="44">
        <v>4.8</v>
      </c>
      <c r="W63" s="44">
        <v>4.8</v>
      </c>
      <c r="X63" s="44">
        <v>4.8</v>
      </c>
      <c r="Y63" s="44">
        <v>4.8</v>
      </c>
      <c r="Z63" s="44">
        <v>4.8</v>
      </c>
      <c r="AA63" s="44">
        <v>4.8</v>
      </c>
      <c r="AB63" s="44">
        <v>4.8</v>
      </c>
      <c r="AC63" s="44">
        <v>4.8</v>
      </c>
      <c r="AD63" s="44">
        <v>4.8</v>
      </c>
      <c r="AE63" s="44">
        <v>4.8</v>
      </c>
      <c r="AF63" s="44">
        <v>4.8</v>
      </c>
      <c r="AG63" s="48">
        <v>11</v>
      </c>
      <c r="AH63" s="46">
        <f t="shared" si="2"/>
        <v>4.8</v>
      </c>
      <c r="AI63" s="47">
        <f t="shared" si="3"/>
        <v>4.4000000000000004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3.2</v>
      </c>
      <c r="C66" s="44">
        <v>3.2</v>
      </c>
      <c r="D66" s="44">
        <v>3.2</v>
      </c>
      <c r="E66" s="44">
        <v>3.2</v>
      </c>
      <c r="F66" s="44">
        <v>3.2</v>
      </c>
      <c r="G66" s="44">
        <v>3.2</v>
      </c>
      <c r="H66" s="44">
        <v>3.2</v>
      </c>
      <c r="I66" s="44">
        <v>3.2</v>
      </c>
      <c r="J66" s="44">
        <v>3.2</v>
      </c>
      <c r="K66" s="44">
        <v>3.2</v>
      </c>
      <c r="L66" s="44">
        <v>3.2</v>
      </c>
      <c r="M66" s="44">
        <v>3.2</v>
      </c>
      <c r="N66" s="44">
        <v>3.2</v>
      </c>
      <c r="O66" s="44">
        <v>3.2</v>
      </c>
      <c r="P66" s="44">
        <v>3.2</v>
      </c>
      <c r="Q66" s="44">
        <v>3.2</v>
      </c>
      <c r="R66" s="44">
        <v>3.2</v>
      </c>
      <c r="S66" s="44">
        <v>3.2</v>
      </c>
      <c r="T66" s="44">
        <v>3.2</v>
      </c>
      <c r="U66" s="44">
        <v>3.2</v>
      </c>
      <c r="V66" s="44">
        <v>3.2</v>
      </c>
      <c r="W66" s="44">
        <v>3.2</v>
      </c>
      <c r="X66" s="44">
        <v>3.2</v>
      </c>
      <c r="Y66" s="44">
        <v>3.2</v>
      </c>
      <c r="Z66" s="44">
        <v>3.2</v>
      </c>
      <c r="AA66" s="44">
        <v>3.2</v>
      </c>
      <c r="AB66" s="44">
        <v>3.2</v>
      </c>
      <c r="AC66" s="44">
        <v>3.2</v>
      </c>
      <c r="AD66" s="44">
        <v>3.2</v>
      </c>
      <c r="AE66" s="44">
        <v>3.2</v>
      </c>
      <c r="AF66" s="44">
        <v>3.2</v>
      </c>
      <c r="AG66" s="62">
        <v>10.3</v>
      </c>
      <c r="AH66" s="46">
        <f t="shared" si="2"/>
        <v>3.2</v>
      </c>
      <c r="AI66" s="47">
        <f t="shared" si="3"/>
        <v>3.2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4.8</v>
      </c>
      <c r="K67" s="44">
        <v>4.8</v>
      </c>
      <c r="L67" s="44">
        <v>4.8</v>
      </c>
      <c r="M67" s="44">
        <v>4.8</v>
      </c>
      <c r="N67" s="44">
        <v>4.8</v>
      </c>
      <c r="O67" s="44">
        <v>4.8</v>
      </c>
      <c r="P67" s="44">
        <v>4.8</v>
      </c>
      <c r="Q67" s="44">
        <v>4.8</v>
      </c>
      <c r="R67" s="44">
        <v>4.8</v>
      </c>
      <c r="S67" s="44">
        <v>4.8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4.8</v>
      </c>
      <c r="AA67" s="44">
        <v>4.8</v>
      </c>
      <c r="AB67" s="44">
        <v>4.8</v>
      </c>
      <c r="AC67" s="44">
        <v>4.8</v>
      </c>
      <c r="AD67" s="44">
        <v>4.8</v>
      </c>
      <c r="AE67" s="44">
        <v>4.8</v>
      </c>
      <c r="AF67" s="44">
        <v>4.8</v>
      </c>
      <c r="AG67" s="61">
        <v>10</v>
      </c>
      <c r="AH67" s="46">
        <f t="shared" si="2"/>
        <v>4.8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4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v>69</v>
      </c>
      <c r="C70" s="66">
        <v>69</v>
      </c>
      <c r="D70" s="66">
        <v>69</v>
      </c>
      <c r="E70" s="66">
        <v>69</v>
      </c>
      <c r="F70" s="66">
        <v>69</v>
      </c>
      <c r="G70" s="66">
        <v>69</v>
      </c>
      <c r="H70" s="66">
        <v>69</v>
      </c>
      <c r="I70" s="66">
        <v>69</v>
      </c>
      <c r="J70" s="66">
        <v>69</v>
      </c>
      <c r="K70" s="66">
        <v>69</v>
      </c>
      <c r="L70" s="66">
        <v>69</v>
      </c>
      <c r="M70" s="66">
        <v>69</v>
      </c>
      <c r="N70" s="66">
        <v>69</v>
      </c>
      <c r="O70" s="66">
        <v>69</v>
      </c>
      <c r="P70" s="66">
        <v>69</v>
      </c>
      <c r="Q70" s="66">
        <v>69</v>
      </c>
      <c r="R70" s="66">
        <v>69</v>
      </c>
      <c r="S70" s="66">
        <v>69</v>
      </c>
      <c r="T70" s="66">
        <v>99.7</v>
      </c>
      <c r="U70" s="66">
        <v>99.7</v>
      </c>
      <c r="V70" s="66">
        <v>99.7</v>
      </c>
      <c r="W70" s="66">
        <v>99.7</v>
      </c>
      <c r="X70" s="66">
        <v>99.7</v>
      </c>
      <c r="Y70" s="66">
        <v>99.7</v>
      </c>
      <c r="Z70" s="66">
        <v>91</v>
      </c>
      <c r="AA70" s="66">
        <v>91</v>
      </c>
      <c r="AB70" s="66">
        <v>91</v>
      </c>
      <c r="AC70" s="66">
        <v>91</v>
      </c>
      <c r="AD70" s="66">
        <v>91</v>
      </c>
      <c r="AE70" s="66">
        <v>91</v>
      </c>
      <c r="AF70" s="66">
        <v>91</v>
      </c>
      <c r="AG70" s="64">
        <v>240</v>
      </c>
      <c r="AH70" s="46">
        <f t="shared" si="2"/>
        <v>99.7</v>
      </c>
      <c r="AI70" s="47">
        <f t="shared" si="3"/>
        <v>69</v>
      </c>
      <c r="AK70" s="49"/>
    </row>
    <row r="71" spans="1:88" ht="15.75" thickBot="1">
      <c r="A71" s="69" t="s">
        <v>90</v>
      </c>
      <c r="B71" s="70">
        <f t="shared" ref="B71:AG71" si="20">SUM(B11:B69)</f>
        <v>864.03</v>
      </c>
      <c r="C71" s="70">
        <f t="shared" si="20"/>
        <v>864.03</v>
      </c>
      <c r="D71" s="70">
        <f t="shared" si="20"/>
        <v>864.03</v>
      </c>
      <c r="E71" s="70">
        <f t="shared" si="20"/>
        <v>871.23</v>
      </c>
      <c r="F71" s="70">
        <f t="shared" si="20"/>
        <v>871.23</v>
      </c>
      <c r="G71" s="70">
        <f t="shared" si="20"/>
        <v>860.53</v>
      </c>
      <c r="H71" s="70">
        <f t="shared" si="20"/>
        <v>864.53</v>
      </c>
      <c r="I71" s="70">
        <f t="shared" si="20"/>
        <v>862.23</v>
      </c>
      <c r="J71" s="70">
        <f t="shared" si="20"/>
        <v>867.43</v>
      </c>
      <c r="K71" s="70">
        <f t="shared" si="20"/>
        <v>867.43</v>
      </c>
      <c r="L71" s="70">
        <f t="shared" si="20"/>
        <v>867.43</v>
      </c>
      <c r="M71" s="70">
        <f t="shared" si="20"/>
        <v>867.43</v>
      </c>
      <c r="N71" s="70">
        <f t="shared" si="20"/>
        <v>867.43</v>
      </c>
      <c r="O71" s="70">
        <f t="shared" si="20"/>
        <v>867.43</v>
      </c>
      <c r="P71" s="70">
        <f t="shared" si="20"/>
        <v>867.43</v>
      </c>
      <c r="Q71" s="70">
        <f t="shared" si="20"/>
        <v>867.43</v>
      </c>
      <c r="R71" s="70">
        <f t="shared" si="20"/>
        <v>867.43</v>
      </c>
      <c r="S71" s="70">
        <f t="shared" si="20"/>
        <v>867.43</v>
      </c>
      <c r="T71" s="70">
        <f t="shared" si="20"/>
        <v>827.5500000000003</v>
      </c>
      <c r="U71" s="70">
        <f t="shared" si="20"/>
        <v>827.5500000000003</v>
      </c>
      <c r="V71" s="70">
        <f t="shared" si="20"/>
        <v>827.5500000000003</v>
      </c>
      <c r="W71" s="70">
        <f t="shared" si="20"/>
        <v>827.5500000000003</v>
      </c>
      <c r="X71" s="70">
        <f t="shared" si="20"/>
        <v>827.5500000000003</v>
      </c>
      <c r="Y71" s="70">
        <f t="shared" si="20"/>
        <v>827.5500000000003</v>
      </c>
      <c r="Z71" s="70">
        <f t="shared" si="20"/>
        <v>876.35</v>
      </c>
      <c r="AA71" s="70">
        <f t="shared" si="20"/>
        <v>876.35</v>
      </c>
      <c r="AB71" s="70">
        <f t="shared" si="20"/>
        <v>876.35</v>
      </c>
      <c r="AC71" s="70">
        <f t="shared" si="20"/>
        <v>876.35</v>
      </c>
      <c r="AD71" s="70">
        <f t="shared" ref="AD71:AE71" si="21">SUM(AD11:AD69)</f>
        <v>876.35</v>
      </c>
      <c r="AE71" s="70">
        <f t="shared" si="21"/>
        <v>876.35</v>
      </c>
      <c r="AF71" s="70">
        <f t="shared" ref="AF71" si="22">SUM(AF11:AF69)</f>
        <v>876.35</v>
      </c>
      <c r="AG71" s="70">
        <f t="shared" si="20"/>
        <v>1812.2049999999999</v>
      </c>
      <c r="AH71" s="46">
        <f t="shared" si="2"/>
        <v>876.35</v>
      </c>
      <c r="AI71" s="47">
        <f t="shared" si="3"/>
        <v>827.5500000000003</v>
      </c>
      <c r="AK71" s="49"/>
    </row>
    <row r="72" spans="1:88">
      <c r="A72" s="71" t="s">
        <v>91</v>
      </c>
      <c r="B72" s="44">
        <v>280</v>
      </c>
      <c r="C72" s="44">
        <v>210</v>
      </c>
      <c r="D72" s="44">
        <v>211</v>
      </c>
      <c r="E72" s="44">
        <v>172</v>
      </c>
      <c r="F72" s="44">
        <v>150</v>
      </c>
      <c r="G72" s="44">
        <v>170</v>
      </c>
      <c r="H72" s="44">
        <v>180</v>
      </c>
      <c r="I72" s="44">
        <v>130</v>
      </c>
      <c r="J72" s="44">
        <v>130.80000000000001</v>
      </c>
      <c r="K72" s="44">
        <v>130.80000000000001</v>
      </c>
      <c r="L72" s="44">
        <v>130.80000000000001</v>
      </c>
      <c r="M72" s="44">
        <v>40.5</v>
      </c>
      <c r="N72" s="44">
        <v>99.5</v>
      </c>
      <c r="O72" s="44">
        <v>282</v>
      </c>
      <c r="P72" s="44">
        <v>301.3</v>
      </c>
      <c r="Q72" s="44">
        <v>331.7</v>
      </c>
      <c r="R72" s="44">
        <v>341.5</v>
      </c>
      <c r="S72" s="44">
        <v>272</v>
      </c>
      <c r="T72" s="44">
        <v>272</v>
      </c>
      <c r="U72" s="44">
        <v>0</v>
      </c>
      <c r="V72" s="44">
        <v>0</v>
      </c>
      <c r="W72" s="44">
        <v>0</v>
      </c>
      <c r="X72" s="44">
        <v>0</v>
      </c>
      <c r="Y72" s="44">
        <v>120</v>
      </c>
      <c r="Z72" s="44">
        <v>203</v>
      </c>
      <c r="AA72" s="44">
        <v>187</v>
      </c>
      <c r="AB72" s="44">
        <v>253.5</v>
      </c>
      <c r="AC72" s="44">
        <v>240</v>
      </c>
      <c r="AD72" s="44">
        <v>280</v>
      </c>
      <c r="AE72" s="44">
        <v>160</v>
      </c>
      <c r="AF72" s="44">
        <v>130</v>
      </c>
      <c r="AG72" s="61">
        <v>456</v>
      </c>
      <c r="AH72" s="46">
        <f t="shared" si="2"/>
        <v>341.5</v>
      </c>
      <c r="AI72" s="47">
        <f t="shared" si="3"/>
        <v>0</v>
      </c>
      <c r="AK72" s="49"/>
    </row>
    <row r="73" spans="1:88">
      <c r="A73" s="72" t="s">
        <v>92</v>
      </c>
      <c r="B73" s="43">
        <v>59.8</v>
      </c>
      <c r="C73" s="43">
        <v>59.8</v>
      </c>
      <c r="D73" s="43">
        <v>59.8</v>
      </c>
      <c r="E73" s="43">
        <v>59.8</v>
      </c>
      <c r="F73" s="43">
        <v>59.8</v>
      </c>
      <c r="G73" s="43">
        <v>59.8</v>
      </c>
      <c r="H73" s="43">
        <v>59.8</v>
      </c>
      <c r="I73" s="43">
        <v>59.8</v>
      </c>
      <c r="J73" s="43">
        <v>56</v>
      </c>
      <c r="K73" s="43">
        <v>56</v>
      </c>
      <c r="L73" s="43">
        <v>56</v>
      </c>
      <c r="M73" s="43">
        <v>57.9</v>
      </c>
      <c r="N73" s="43">
        <v>55.9</v>
      </c>
      <c r="O73" s="43">
        <v>55.9</v>
      </c>
      <c r="P73" s="43">
        <v>58.8</v>
      </c>
      <c r="Q73" s="43">
        <v>58.8</v>
      </c>
      <c r="R73" s="43">
        <v>58</v>
      </c>
      <c r="S73" s="43">
        <v>53</v>
      </c>
      <c r="T73" s="43">
        <v>53</v>
      </c>
      <c r="U73" s="43">
        <v>53</v>
      </c>
      <c r="V73" s="43">
        <v>53</v>
      </c>
      <c r="W73" s="43">
        <v>53</v>
      </c>
      <c r="X73" s="43">
        <v>53</v>
      </c>
      <c r="Y73" s="43">
        <v>53</v>
      </c>
      <c r="Z73" s="43">
        <v>57</v>
      </c>
      <c r="AA73" s="43">
        <v>57</v>
      </c>
      <c r="AB73" s="43">
        <v>60</v>
      </c>
      <c r="AC73" s="43">
        <v>60</v>
      </c>
      <c r="AD73" s="43">
        <v>60</v>
      </c>
      <c r="AE73" s="43">
        <v>60</v>
      </c>
      <c r="AF73" s="43">
        <v>60</v>
      </c>
      <c r="AG73" s="64">
        <v>111</v>
      </c>
      <c r="AH73" s="46">
        <f t="shared" si="2"/>
        <v>60</v>
      </c>
      <c r="AI73" s="47">
        <f t="shared" si="3"/>
        <v>53</v>
      </c>
      <c r="AK73" s="49"/>
    </row>
    <row r="74" spans="1:88">
      <c r="A74" s="73" t="s">
        <v>93</v>
      </c>
      <c r="B74" s="43">
        <v>28.7</v>
      </c>
      <c r="C74" s="43">
        <v>31</v>
      </c>
      <c r="D74" s="43">
        <v>31</v>
      </c>
      <c r="E74" s="43">
        <v>31</v>
      </c>
      <c r="F74" s="43">
        <v>31</v>
      </c>
      <c r="G74" s="43">
        <v>31</v>
      </c>
      <c r="H74" s="43">
        <v>31</v>
      </c>
      <c r="I74" s="43">
        <v>31</v>
      </c>
      <c r="J74" s="43">
        <v>30.9</v>
      </c>
      <c r="K74" s="43">
        <v>30.9</v>
      </c>
      <c r="L74" s="43">
        <v>30.9</v>
      </c>
      <c r="M74" s="43">
        <v>30</v>
      </c>
      <c r="N74" s="43">
        <v>30</v>
      </c>
      <c r="O74" s="43">
        <v>30</v>
      </c>
      <c r="P74" s="43">
        <v>30</v>
      </c>
      <c r="Q74" s="43">
        <v>30</v>
      </c>
      <c r="R74" s="43">
        <v>29.1</v>
      </c>
      <c r="S74" s="43">
        <v>30.9</v>
      </c>
      <c r="T74" s="43">
        <v>30.9</v>
      </c>
      <c r="U74" s="43">
        <v>30.9</v>
      </c>
      <c r="V74" s="43">
        <v>30.9</v>
      </c>
      <c r="W74" s="43">
        <v>30.9</v>
      </c>
      <c r="X74" s="43">
        <v>30.9</v>
      </c>
      <c r="Y74" s="43">
        <v>30.9</v>
      </c>
      <c r="Z74" s="43">
        <v>30.9</v>
      </c>
      <c r="AA74" s="43">
        <v>30.9</v>
      </c>
      <c r="AB74" s="43">
        <v>28.1</v>
      </c>
      <c r="AC74" s="43">
        <v>28.1</v>
      </c>
      <c r="AD74" s="43">
        <v>28.1</v>
      </c>
      <c r="AE74" s="43">
        <v>28.1</v>
      </c>
      <c r="AF74" s="43">
        <v>28.1</v>
      </c>
      <c r="AG74" s="64">
        <v>60</v>
      </c>
      <c r="AH74" s="46">
        <f t="shared" si="2"/>
        <v>31</v>
      </c>
      <c r="AI74" s="47">
        <f t="shared" si="3"/>
        <v>28.1</v>
      </c>
      <c r="AK74" s="49"/>
    </row>
    <row r="75" spans="1:88">
      <c r="A75" s="74" t="s">
        <v>94</v>
      </c>
      <c r="B75" s="43">
        <v>29.6</v>
      </c>
      <c r="C75" s="43">
        <v>26</v>
      </c>
      <c r="D75" s="43">
        <v>26</v>
      </c>
      <c r="E75" s="43">
        <v>26</v>
      </c>
      <c r="F75" s="43">
        <v>26</v>
      </c>
      <c r="G75" s="43">
        <v>26</v>
      </c>
      <c r="H75" s="43">
        <v>26</v>
      </c>
      <c r="I75" s="43">
        <v>26</v>
      </c>
      <c r="J75" s="43">
        <v>25.5</v>
      </c>
      <c r="K75" s="43">
        <v>25.5</v>
      </c>
      <c r="L75" s="43">
        <v>25.5</v>
      </c>
      <c r="M75" s="43">
        <v>25.4</v>
      </c>
      <c r="N75" s="43">
        <v>25.4</v>
      </c>
      <c r="O75" s="43">
        <v>25.4</v>
      </c>
      <c r="P75" s="43">
        <v>23.3</v>
      </c>
      <c r="Q75" s="43">
        <v>23.3</v>
      </c>
      <c r="R75" s="43">
        <v>23.3</v>
      </c>
      <c r="S75" s="43">
        <v>23.3</v>
      </c>
      <c r="T75" s="43">
        <v>23.3</v>
      </c>
      <c r="U75" s="43">
        <v>23.3</v>
      </c>
      <c r="V75" s="43">
        <v>23.3</v>
      </c>
      <c r="W75" s="43">
        <v>23.3</v>
      </c>
      <c r="X75" s="43">
        <v>23.3</v>
      </c>
      <c r="Y75" s="43">
        <v>23.3</v>
      </c>
      <c r="Z75" s="43">
        <v>23.3</v>
      </c>
      <c r="AA75" s="43">
        <v>23.3</v>
      </c>
      <c r="AB75" s="43">
        <v>23.2</v>
      </c>
      <c r="AC75" s="43">
        <v>23.2</v>
      </c>
      <c r="AD75" s="43">
        <v>23.2</v>
      </c>
      <c r="AE75" s="43">
        <v>23.2</v>
      </c>
      <c r="AF75" s="43">
        <v>23.2</v>
      </c>
      <c r="AG75" s="75">
        <v>42.5</v>
      </c>
      <c r="AH75" s="46">
        <f t="shared" ref="AH75:AH138" si="23">MAX(B75:AF75)</f>
        <v>29.6</v>
      </c>
      <c r="AI75" s="47">
        <f t="shared" ref="AI75:AI138" si="24">MIN(B75:AF75)</f>
        <v>23.2</v>
      </c>
      <c r="AK75" s="49"/>
    </row>
    <row r="76" spans="1:88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0</v>
      </c>
      <c r="AA76" s="43">
        <v>0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3"/>
        <v>22.3</v>
      </c>
      <c r="AI76" s="47">
        <f t="shared" si="24"/>
        <v>0</v>
      </c>
      <c r="AK76" s="49"/>
    </row>
    <row r="77" spans="1:88" ht="15.75" thickBot="1">
      <c r="A77" s="76" t="s">
        <v>96</v>
      </c>
      <c r="B77" s="77">
        <v>9.6999999999999993</v>
      </c>
      <c r="C77" s="77">
        <v>9.6999999999999993</v>
      </c>
      <c r="D77" s="77">
        <v>9.6999999999999993</v>
      </c>
      <c r="E77" s="77">
        <v>9.6999999999999993</v>
      </c>
      <c r="F77" s="77">
        <v>9.6999999999999993</v>
      </c>
      <c r="G77" s="77">
        <v>9.6999999999999993</v>
      </c>
      <c r="H77" s="77">
        <v>9.6999999999999993</v>
      </c>
      <c r="I77" s="77">
        <v>9.6999999999999993</v>
      </c>
      <c r="J77" s="77">
        <v>8</v>
      </c>
      <c r="K77" s="77">
        <v>8</v>
      </c>
      <c r="L77" s="77">
        <v>8</v>
      </c>
      <c r="M77" s="77">
        <v>7.9</v>
      </c>
      <c r="N77" s="77">
        <v>7.9</v>
      </c>
      <c r="O77" s="77">
        <v>7.9</v>
      </c>
      <c r="P77" s="77">
        <v>7.9</v>
      </c>
      <c r="Q77" s="77">
        <v>7.9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7</v>
      </c>
      <c r="Z77" s="77">
        <v>6.9</v>
      </c>
      <c r="AA77" s="77">
        <v>6.9</v>
      </c>
      <c r="AB77" s="77">
        <v>7</v>
      </c>
      <c r="AC77" s="77">
        <v>7</v>
      </c>
      <c r="AD77" s="77">
        <v>7</v>
      </c>
      <c r="AE77" s="77">
        <v>7</v>
      </c>
      <c r="AF77" s="77">
        <v>7</v>
      </c>
      <c r="AG77" s="78">
        <v>14.8</v>
      </c>
      <c r="AH77" s="46">
        <f t="shared" si="23"/>
        <v>9.6999999999999993</v>
      </c>
      <c r="AI77" s="47">
        <f t="shared" si="24"/>
        <v>6.9</v>
      </c>
      <c r="AK77" s="49"/>
    </row>
    <row r="78" spans="1:88" ht="15.75" thickBot="1">
      <c r="A78" s="79" t="s">
        <v>97</v>
      </c>
      <c r="B78" s="70">
        <f t="shared" ref="B78:AG78" si="25">SUM(B72:B77)</f>
        <v>430.1</v>
      </c>
      <c r="C78" s="70">
        <f t="shared" si="25"/>
        <v>358.8</v>
      </c>
      <c r="D78" s="70">
        <f t="shared" si="25"/>
        <v>359.8</v>
      </c>
      <c r="E78" s="70">
        <f t="shared" si="25"/>
        <v>320.8</v>
      </c>
      <c r="F78" s="70">
        <f t="shared" si="25"/>
        <v>298.8</v>
      </c>
      <c r="G78" s="70">
        <f t="shared" si="25"/>
        <v>318.8</v>
      </c>
      <c r="H78" s="70">
        <f t="shared" si="25"/>
        <v>328.8</v>
      </c>
      <c r="I78" s="70">
        <f t="shared" si="25"/>
        <v>278.8</v>
      </c>
      <c r="J78" s="70">
        <f t="shared" si="25"/>
        <v>273.5</v>
      </c>
      <c r="K78" s="70">
        <f t="shared" si="25"/>
        <v>273.5</v>
      </c>
      <c r="L78" s="70">
        <f t="shared" si="25"/>
        <v>273.5</v>
      </c>
      <c r="M78" s="70">
        <f t="shared" si="25"/>
        <v>184.00000000000003</v>
      </c>
      <c r="N78" s="70">
        <f t="shared" si="25"/>
        <v>241.00000000000003</v>
      </c>
      <c r="O78" s="70">
        <f t="shared" si="25"/>
        <v>423.49999999999994</v>
      </c>
      <c r="P78" s="70">
        <f t="shared" si="25"/>
        <v>443.6</v>
      </c>
      <c r="Q78" s="70">
        <f t="shared" si="25"/>
        <v>474</v>
      </c>
      <c r="R78" s="70">
        <f t="shared" si="25"/>
        <v>481.20000000000005</v>
      </c>
      <c r="S78" s="70">
        <f t="shared" si="25"/>
        <v>408.5</v>
      </c>
      <c r="T78" s="70">
        <f t="shared" si="25"/>
        <v>408.5</v>
      </c>
      <c r="U78" s="70">
        <f t="shared" si="25"/>
        <v>136.5</v>
      </c>
      <c r="V78" s="70">
        <f t="shared" si="25"/>
        <v>136.5</v>
      </c>
      <c r="W78" s="70">
        <f t="shared" si="25"/>
        <v>136.5</v>
      </c>
      <c r="X78" s="70">
        <f t="shared" si="25"/>
        <v>136.5</v>
      </c>
      <c r="Y78" s="70">
        <f t="shared" si="25"/>
        <v>256.5</v>
      </c>
      <c r="Z78" s="70">
        <f t="shared" si="25"/>
        <v>321.09999999999997</v>
      </c>
      <c r="AA78" s="70">
        <f t="shared" si="25"/>
        <v>305.09999999999997</v>
      </c>
      <c r="AB78" s="70">
        <f t="shared" si="25"/>
        <v>394</v>
      </c>
      <c r="AC78" s="70">
        <f t="shared" si="25"/>
        <v>380.5</v>
      </c>
      <c r="AD78" s="70">
        <f t="shared" si="25"/>
        <v>420.5</v>
      </c>
      <c r="AE78" s="70">
        <f t="shared" si="25"/>
        <v>300.5</v>
      </c>
      <c r="AF78" s="70">
        <f t="shared" si="25"/>
        <v>270.5</v>
      </c>
      <c r="AG78" s="80">
        <f t="shared" si="25"/>
        <v>706.4</v>
      </c>
      <c r="AH78" s="46">
        <f t="shared" si="23"/>
        <v>481.20000000000005</v>
      </c>
      <c r="AI78" s="47">
        <f t="shared" si="24"/>
        <v>136.5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113</v>
      </c>
      <c r="C79" s="44">
        <v>90</v>
      </c>
      <c r="D79" s="44">
        <v>90</v>
      </c>
      <c r="E79" s="44">
        <v>90</v>
      </c>
      <c r="F79" s="44">
        <v>90</v>
      </c>
      <c r="G79" s="44">
        <v>80</v>
      </c>
      <c r="H79" s="44">
        <v>90</v>
      </c>
      <c r="I79" s="44">
        <v>72.5</v>
      </c>
      <c r="J79" s="44">
        <v>72.3</v>
      </c>
      <c r="K79" s="44">
        <v>72.3</v>
      </c>
      <c r="L79" s="44">
        <v>72.3</v>
      </c>
      <c r="M79" s="44">
        <v>32.799999999999997</v>
      </c>
      <c r="N79" s="44">
        <v>73.400000000000006</v>
      </c>
      <c r="O79" s="44">
        <v>98</v>
      </c>
      <c r="P79" s="44">
        <v>96.5</v>
      </c>
      <c r="Q79" s="44">
        <v>96.6</v>
      </c>
      <c r="R79" s="44">
        <v>97</v>
      </c>
      <c r="S79" s="44">
        <v>97</v>
      </c>
      <c r="T79" s="44">
        <v>97</v>
      </c>
      <c r="U79" s="44">
        <v>97</v>
      </c>
      <c r="V79" s="44">
        <v>96.1</v>
      </c>
      <c r="W79" s="44">
        <v>113</v>
      </c>
      <c r="X79" s="44">
        <v>143</v>
      </c>
      <c r="Y79" s="44">
        <v>143</v>
      </c>
      <c r="Z79" s="44">
        <v>143</v>
      </c>
      <c r="AA79" s="44">
        <v>124</v>
      </c>
      <c r="AB79" s="44">
        <v>124.9</v>
      </c>
      <c r="AC79" s="44">
        <v>124.9</v>
      </c>
      <c r="AD79" s="44">
        <v>124.9</v>
      </c>
      <c r="AE79" s="44">
        <v>124.9</v>
      </c>
      <c r="AF79" s="44">
        <v>110</v>
      </c>
      <c r="AG79" s="61">
        <v>144</v>
      </c>
      <c r="AH79" s="46">
        <f t="shared" si="23"/>
        <v>143</v>
      </c>
      <c r="AI79" s="47">
        <f t="shared" si="24"/>
        <v>32.799999999999997</v>
      </c>
      <c r="AK79" s="49"/>
      <c r="AY79" s="1" t="s">
        <v>99</v>
      </c>
      <c r="AZ79" s="82">
        <f>ROUND(C97,0)</f>
        <v>-212</v>
      </c>
      <c r="BA79" s="81">
        <f t="shared" ref="BA79:BD83" si="26">D97</f>
        <v>-228</v>
      </c>
      <c r="BB79" s="81">
        <f t="shared" si="26"/>
        <v>-206</v>
      </c>
      <c r="BC79" s="81">
        <f t="shared" si="26"/>
        <v>-247</v>
      </c>
      <c r="BD79" s="81">
        <f t="shared" si="26"/>
        <v>-252.6</v>
      </c>
      <c r="BE79" s="82">
        <f>I97</f>
        <v>-139</v>
      </c>
      <c r="BF79" s="82">
        <f>K97</f>
        <v>-106.1</v>
      </c>
      <c r="BG79" s="82">
        <f t="shared" ref="BG79:BP83" si="27">M97</f>
        <v>48.6</v>
      </c>
      <c r="BH79" s="82">
        <f t="shared" si="27"/>
        <v>50.2</v>
      </c>
      <c r="BI79" s="82">
        <f t="shared" si="27"/>
        <v>-233.2</v>
      </c>
      <c r="BJ79" s="82">
        <f t="shared" si="27"/>
        <v>-174.9</v>
      </c>
      <c r="BK79" s="82">
        <f t="shared" si="27"/>
        <v>-233.5</v>
      </c>
      <c r="BL79" s="82">
        <f t="shared" si="27"/>
        <v>-160.30000000000001</v>
      </c>
      <c r="BM79" s="82">
        <f t="shared" si="27"/>
        <v>-100</v>
      </c>
      <c r="BN79" s="82">
        <f t="shared" si="27"/>
        <v>67</v>
      </c>
      <c r="BO79" s="82">
        <f t="shared" si="27"/>
        <v>180</v>
      </c>
      <c r="BP79" s="82">
        <f t="shared" si="27"/>
        <v>160</v>
      </c>
      <c r="BQ79" s="82">
        <f>X97</f>
        <v>124</v>
      </c>
      <c r="BR79" s="82">
        <f>Z97</f>
        <v>60</v>
      </c>
      <c r="BS79" s="81">
        <f>AB97</f>
        <v>-120.5</v>
      </c>
      <c r="BT79" s="81">
        <f t="shared" ref="BT79:BV83" si="28">AD97</f>
        <v>-240</v>
      </c>
      <c r="BU79" s="81">
        <f t="shared" si="28"/>
        <v>-280</v>
      </c>
      <c r="BV79" s="81">
        <f t="shared" si="28"/>
        <v>-285</v>
      </c>
      <c r="BW79" s="81">
        <f>B97</f>
        <v>-189</v>
      </c>
    </row>
    <row r="80" spans="1:88">
      <c r="A80" s="63" t="s">
        <v>100</v>
      </c>
      <c r="B80" s="43">
        <v>70</v>
      </c>
      <c r="C80" s="43">
        <v>59</v>
      </c>
      <c r="D80" s="43">
        <v>50</v>
      </c>
      <c r="E80" s="43">
        <v>50</v>
      </c>
      <c r="F80" s="43">
        <v>50</v>
      </c>
      <c r="G80" s="43">
        <v>49</v>
      </c>
      <c r="H80" s="43">
        <v>49</v>
      </c>
      <c r="I80" s="43">
        <v>49.5</v>
      </c>
      <c r="J80" s="43">
        <v>49.5</v>
      </c>
      <c r="K80" s="43">
        <v>49.5</v>
      </c>
      <c r="L80" s="43">
        <v>49.5</v>
      </c>
      <c r="M80" s="43">
        <v>25.2</v>
      </c>
      <c r="N80" s="43">
        <v>35.4</v>
      </c>
      <c r="O80" s="43">
        <v>53.9</v>
      </c>
      <c r="P80" s="43">
        <v>69.099999999999994</v>
      </c>
      <c r="Q80" s="43">
        <v>68.8</v>
      </c>
      <c r="R80" s="43">
        <v>68.5</v>
      </c>
      <c r="S80" s="43">
        <v>59</v>
      </c>
      <c r="T80" s="43">
        <v>59</v>
      </c>
      <c r="U80" s="43">
        <v>0</v>
      </c>
      <c r="V80" s="43">
        <v>0</v>
      </c>
      <c r="W80" s="43">
        <v>0</v>
      </c>
      <c r="X80" s="43">
        <v>0</v>
      </c>
      <c r="Y80" s="43">
        <v>50.6</v>
      </c>
      <c r="Z80" s="43">
        <v>50.6</v>
      </c>
      <c r="AA80" s="43">
        <v>52</v>
      </c>
      <c r="AB80" s="43">
        <v>52.4</v>
      </c>
      <c r="AC80" s="43">
        <v>52.4</v>
      </c>
      <c r="AD80" s="43">
        <v>52.4</v>
      </c>
      <c r="AE80" s="43">
        <v>52.4</v>
      </c>
      <c r="AF80" s="43">
        <v>52.4</v>
      </c>
      <c r="AG80" s="64">
        <v>70</v>
      </c>
      <c r="AH80" s="46">
        <f t="shared" si="23"/>
        <v>70</v>
      </c>
      <c r="AI80" s="47">
        <f t="shared" si="24"/>
        <v>0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10.199999999999999</v>
      </c>
      <c r="BI80" s="82">
        <f t="shared" si="27"/>
        <v>9.4</v>
      </c>
      <c r="BJ80" s="82">
        <f t="shared" si="27"/>
        <v>3.3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>
      <c r="A81" s="63" t="s">
        <v>102</v>
      </c>
      <c r="B81" s="43">
        <v>70</v>
      </c>
      <c r="C81" s="43">
        <v>46.2</v>
      </c>
      <c r="D81" s="43">
        <v>35.299999999999997</v>
      </c>
      <c r="E81" s="43">
        <v>35.299999999999997</v>
      </c>
      <c r="F81" s="43">
        <v>35.299999999999997</v>
      </c>
      <c r="G81" s="43">
        <v>60</v>
      </c>
      <c r="H81" s="43">
        <v>60</v>
      </c>
      <c r="I81" s="43">
        <v>69.599999999999994</v>
      </c>
      <c r="J81" s="43">
        <v>51.1</v>
      </c>
      <c r="K81" s="43">
        <v>51.1</v>
      </c>
      <c r="L81" s="43">
        <v>51.1</v>
      </c>
      <c r="M81" s="43">
        <v>32.4</v>
      </c>
      <c r="N81" s="43">
        <v>65.400000000000006</v>
      </c>
      <c r="O81" s="43">
        <v>70</v>
      </c>
      <c r="P81" s="43">
        <v>69.8</v>
      </c>
      <c r="Q81" s="43">
        <v>69.7</v>
      </c>
      <c r="R81" s="43">
        <v>69.599999999999994</v>
      </c>
      <c r="S81" s="43">
        <v>69.599999999999994</v>
      </c>
      <c r="T81" s="43">
        <v>69.599999999999994</v>
      </c>
      <c r="U81" s="43">
        <v>61</v>
      </c>
      <c r="V81" s="43">
        <v>51</v>
      </c>
      <c r="W81" s="43">
        <v>36</v>
      </c>
      <c r="X81" s="43">
        <v>45</v>
      </c>
      <c r="Y81" s="43">
        <v>63</v>
      </c>
      <c r="Z81" s="43">
        <v>63</v>
      </c>
      <c r="AA81" s="43">
        <v>63</v>
      </c>
      <c r="AB81" s="43">
        <v>63.4</v>
      </c>
      <c r="AC81" s="43">
        <v>63.4</v>
      </c>
      <c r="AD81" s="43">
        <v>63.4</v>
      </c>
      <c r="AE81" s="43">
        <v>63.4</v>
      </c>
      <c r="AF81" s="43">
        <v>50</v>
      </c>
      <c r="AG81" s="64">
        <v>69</v>
      </c>
      <c r="AH81" s="46">
        <f t="shared" si="23"/>
        <v>70</v>
      </c>
      <c r="AI81" s="47">
        <f t="shared" si="24"/>
        <v>32.4</v>
      </c>
      <c r="AK81" s="49"/>
      <c r="AL81" s="83"/>
      <c r="AO81" s="83"/>
      <c r="AY81" s="1" t="s">
        <v>103</v>
      </c>
      <c r="AZ81" s="82">
        <f>ROUND(C99,0)</f>
        <v>19</v>
      </c>
      <c r="BA81" s="81">
        <f t="shared" si="26"/>
        <v>21.3</v>
      </c>
      <c r="BB81" s="81">
        <f t="shared" si="26"/>
        <v>21</v>
      </c>
      <c r="BC81" s="81">
        <f t="shared" si="26"/>
        <v>20.399999999999999</v>
      </c>
      <c r="BD81" s="81">
        <f t="shared" si="26"/>
        <v>16.739999999999998</v>
      </c>
      <c r="BE81" s="82">
        <f>I99</f>
        <v>53.5</v>
      </c>
      <c r="BF81" s="82">
        <f>K99</f>
        <v>51</v>
      </c>
      <c r="BG81" s="82">
        <f t="shared" si="27"/>
        <v>90.3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23.5</v>
      </c>
      <c r="BL81" s="82">
        <f t="shared" si="27"/>
        <v>33.1</v>
      </c>
      <c r="BM81" s="82">
        <f t="shared" si="27"/>
        <v>29.9</v>
      </c>
      <c r="BN81" s="82">
        <f t="shared" si="27"/>
        <v>132</v>
      </c>
      <c r="BO81" s="82">
        <f t="shared" si="27"/>
        <v>127.5</v>
      </c>
      <c r="BP81" s="82">
        <f t="shared" si="27"/>
        <v>127.5</v>
      </c>
      <c r="BQ81" s="82">
        <f>X99</f>
        <v>123</v>
      </c>
      <c r="BR81" s="82">
        <f>Z99</f>
        <v>37.1</v>
      </c>
      <c r="BS81" s="81">
        <f>AB99</f>
        <v>39.799999999999997</v>
      </c>
      <c r="BT81" s="81">
        <f t="shared" si="28"/>
        <v>29</v>
      </c>
      <c r="BU81" s="81">
        <f t="shared" si="28"/>
        <v>29</v>
      </c>
      <c r="BV81" s="81">
        <f t="shared" si="28"/>
        <v>10</v>
      </c>
      <c r="BW81" s="81">
        <f>B99</f>
        <v>21</v>
      </c>
    </row>
    <row r="82" spans="1:75" s="83" customFormat="1">
      <c r="A82" s="63" t="s">
        <v>104</v>
      </c>
      <c r="B82" s="43">
        <v>59.9</v>
      </c>
      <c r="C82" s="43">
        <v>59.9</v>
      </c>
      <c r="D82" s="43">
        <v>59.9</v>
      </c>
      <c r="E82" s="43">
        <v>59.9</v>
      </c>
      <c r="F82" s="43">
        <v>59.9</v>
      </c>
      <c r="G82" s="43">
        <v>59.9</v>
      </c>
      <c r="H82" s="43">
        <v>59.6</v>
      </c>
      <c r="I82" s="43">
        <v>59.6</v>
      </c>
      <c r="J82" s="43">
        <v>59.9</v>
      </c>
      <c r="K82" s="43">
        <v>59.9</v>
      </c>
      <c r="L82" s="43">
        <v>59.9</v>
      </c>
      <c r="M82" s="43">
        <v>59.3</v>
      </c>
      <c r="N82" s="43">
        <v>59.3</v>
      </c>
      <c r="O82" s="43">
        <v>59.3</v>
      </c>
      <c r="P82" s="43">
        <v>0</v>
      </c>
      <c r="Q82" s="43">
        <v>0</v>
      </c>
      <c r="R82" s="43">
        <v>0</v>
      </c>
      <c r="S82" s="43">
        <v>0</v>
      </c>
      <c r="T82" s="43">
        <v>0</v>
      </c>
      <c r="U82" s="43">
        <v>60</v>
      </c>
      <c r="V82" s="43">
        <v>60</v>
      </c>
      <c r="W82" s="43">
        <v>60</v>
      </c>
      <c r="X82" s="43">
        <v>60</v>
      </c>
      <c r="Y82" s="43">
        <v>60</v>
      </c>
      <c r="Z82" s="43">
        <v>60</v>
      </c>
      <c r="AA82" s="43">
        <v>60</v>
      </c>
      <c r="AB82" s="43">
        <v>59.5</v>
      </c>
      <c r="AC82" s="43">
        <v>59.5</v>
      </c>
      <c r="AD82" s="43">
        <v>59.5</v>
      </c>
      <c r="AE82" s="43">
        <v>59.5</v>
      </c>
      <c r="AF82" s="43">
        <v>59.5</v>
      </c>
      <c r="AG82" s="64">
        <v>60</v>
      </c>
      <c r="AH82" s="46">
        <f t="shared" si="23"/>
        <v>60</v>
      </c>
      <c r="AI82" s="47">
        <f t="shared" si="24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6"/>
        <v>21</v>
      </c>
      <c r="BB82" s="81">
        <f t="shared" si="26"/>
        <v>21</v>
      </c>
      <c r="BC82" s="81">
        <f t="shared" si="26"/>
        <v>20</v>
      </c>
      <c r="BD82" s="81">
        <f t="shared" si="26"/>
        <v>20.6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15.1</v>
      </c>
      <c r="BI82" s="82">
        <f t="shared" si="27"/>
        <v>35.299999999999997</v>
      </c>
      <c r="BJ82" s="82">
        <f t="shared" si="27"/>
        <v>34.4</v>
      </c>
      <c r="BK82" s="82">
        <f t="shared" si="27"/>
        <v>17.2</v>
      </c>
      <c r="BL82" s="82">
        <f t="shared" si="27"/>
        <v>16.7</v>
      </c>
      <c r="BM82" s="82">
        <f t="shared" si="27"/>
        <v>18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17.399999999999999</v>
      </c>
    </row>
    <row r="83" spans="1:75">
      <c r="A83" s="63" t="s">
        <v>106</v>
      </c>
      <c r="B83" s="44">
        <v>27.8</v>
      </c>
      <c r="C83" s="44">
        <v>10.5</v>
      </c>
      <c r="D83" s="44">
        <v>10.5</v>
      </c>
      <c r="E83" s="44">
        <v>10.5</v>
      </c>
      <c r="F83" s="44">
        <v>10.5</v>
      </c>
      <c r="G83" s="44">
        <v>0</v>
      </c>
      <c r="H83" s="44">
        <v>0</v>
      </c>
      <c r="I83" s="44">
        <v>0</v>
      </c>
      <c r="J83" s="44">
        <v>0</v>
      </c>
      <c r="K83" s="44">
        <v>0</v>
      </c>
      <c r="L83" s="44">
        <v>0</v>
      </c>
      <c r="M83" s="44">
        <v>0</v>
      </c>
      <c r="N83" s="44">
        <v>28.9</v>
      </c>
      <c r="O83" s="44">
        <v>28.9</v>
      </c>
      <c r="P83" s="44">
        <v>28.2</v>
      </c>
      <c r="Q83" s="44">
        <v>27.5</v>
      </c>
      <c r="R83" s="44">
        <v>28.7</v>
      </c>
      <c r="S83" s="44">
        <v>14</v>
      </c>
      <c r="T83" s="44">
        <v>14</v>
      </c>
      <c r="U83" s="44">
        <v>0</v>
      </c>
      <c r="V83" s="44">
        <v>0</v>
      </c>
      <c r="W83" s="44">
        <v>0</v>
      </c>
      <c r="X83" s="44">
        <v>0</v>
      </c>
      <c r="Y83" s="44">
        <v>28.2</v>
      </c>
      <c r="Z83" s="43">
        <v>28.2</v>
      </c>
      <c r="AA83" s="43">
        <v>28.2</v>
      </c>
      <c r="AB83" s="43">
        <v>27.3</v>
      </c>
      <c r="AC83" s="43">
        <v>27.3</v>
      </c>
      <c r="AD83" s="43">
        <v>15</v>
      </c>
      <c r="AE83" s="43">
        <v>10</v>
      </c>
      <c r="AF83" s="43">
        <v>10</v>
      </c>
      <c r="AG83" s="64">
        <v>30</v>
      </c>
      <c r="AH83" s="46">
        <f t="shared" si="23"/>
        <v>28.9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57.2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0.5</v>
      </c>
      <c r="I84" s="44">
        <v>0.5</v>
      </c>
      <c r="J84" s="44">
        <v>2</v>
      </c>
      <c r="K84" s="44">
        <v>2</v>
      </c>
      <c r="L84" s="44">
        <v>2</v>
      </c>
      <c r="M84" s="44">
        <v>2</v>
      </c>
      <c r="N84" s="44">
        <v>0.6</v>
      </c>
      <c r="O84" s="44">
        <v>0.6</v>
      </c>
      <c r="P84" s="44">
        <v>16.2</v>
      </c>
      <c r="Q84" s="44">
        <v>16.2</v>
      </c>
      <c r="R84" s="44">
        <v>15.3</v>
      </c>
      <c r="S84" s="44">
        <v>10.1</v>
      </c>
      <c r="T84" s="44">
        <v>10.1</v>
      </c>
      <c r="U84" s="44">
        <v>1</v>
      </c>
      <c r="V84" s="44">
        <v>0</v>
      </c>
      <c r="W84" s="44">
        <v>0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3"/>
        <v>16.2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6.5</v>
      </c>
      <c r="C85" s="43">
        <v>6.5</v>
      </c>
      <c r="D85" s="43">
        <v>6.5</v>
      </c>
      <c r="E85" s="43">
        <v>6.5</v>
      </c>
      <c r="F85" s="43">
        <v>6.5</v>
      </c>
      <c r="G85" s="43">
        <v>6.5</v>
      </c>
      <c r="H85" s="43">
        <v>9.5</v>
      </c>
      <c r="I85" s="43">
        <v>9.5</v>
      </c>
      <c r="J85" s="43">
        <v>9.5</v>
      </c>
      <c r="K85" s="43">
        <v>9.5</v>
      </c>
      <c r="L85" s="43">
        <v>9.5</v>
      </c>
      <c r="M85" s="43">
        <v>9.5</v>
      </c>
      <c r="N85" s="43">
        <v>9.5</v>
      </c>
      <c r="O85" s="43">
        <v>9.5</v>
      </c>
      <c r="P85" s="43">
        <v>10.3</v>
      </c>
      <c r="Q85" s="43">
        <v>4.0999999999999996</v>
      </c>
      <c r="R85" s="43">
        <v>0</v>
      </c>
      <c r="S85" s="43">
        <v>0</v>
      </c>
      <c r="T85" s="43">
        <v>0</v>
      </c>
      <c r="U85" s="43">
        <v>0</v>
      </c>
      <c r="V85" s="43">
        <v>0</v>
      </c>
      <c r="W85" s="43">
        <v>0</v>
      </c>
      <c r="X85" s="43">
        <v>0</v>
      </c>
      <c r="Y85" s="43">
        <v>0</v>
      </c>
      <c r="Z85" s="43">
        <v>0</v>
      </c>
      <c r="AA85" s="43">
        <v>0</v>
      </c>
      <c r="AB85" s="43">
        <v>6.7</v>
      </c>
      <c r="AC85" s="43">
        <v>6.7</v>
      </c>
      <c r="AD85" s="43">
        <v>6.7</v>
      </c>
      <c r="AE85" s="43">
        <v>6.7</v>
      </c>
      <c r="AF85" s="43">
        <v>6.7</v>
      </c>
      <c r="AG85" s="64">
        <v>24</v>
      </c>
      <c r="AH85" s="46">
        <f t="shared" si="23"/>
        <v>10.3</v>
      </c>
      <c r="AI85" s="47">
        <f t="shared" si="24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0">VALUE(AZ79)</f>
        <v>-212</v>
      </c>
      <c r="BA86" s="82">
        <f t="shared" si="30"/>
        <v>-228</v>
      </c>
      <c r="BB86" s="82">
        <f t="shared" si="30"/>
        <v>-206</v>
      </c>
      <c r="BC86" s="82">
        <f t="shared" si="30"/>
        <v>-247</v>
      </c>
      <c r="BD86" s="82">
        <f t="shared" si="30"/>
        <v>-252.6</v>
      </c>
      <c r="BE86" s="82">
        <f t="shared" si="30"/>
        <v>-139</v>
      </c>
      <c r="BF86" s="82">
        <f t="shared" si="30"/>
        <v>-106.1</v>
      </c>
      <c r="BG86" s="82">
        <f t="shared" si="30"/>
        <v>48.6</v>
      </c>
      <c r="BH86" s="82">
        <f t="shared" si="30"/>
        <v>50.2</v>
      </c>
      <c r="BI86" s="82">
        <f t="shared" si="30"/>
        <v>-233.2</v>
      </c>
      <c r="BJ86" s="82">
        <f t="shared" si="30"/>
        <v>-174.9</v>
      </c>
      <c r="BK86" s="82">
        <f t="shared" si="30"/>
        <v>-233.5</v>
      </c>
      <c r="BL86" s="82">
        <f t="shared" si="30"/>
        <v>-160.30000000000001</v>
      </c>
      <c r="BM86" s="82">
        <f t="shared" si="30"/>
        <v>-100</v>
      </c>
      <c r="BN86" s="82">
        <f t="shared" si="30"/>
        <v>67</v>
      </c>
      <c r="BO86" s="82">
        <f t="shared" si="30"/>
        <v>180</v>
      </c>
      <c r="BP86" s="82">
        <f t="shared" si="30"/>
        <v>160</v>
      </c>
      <c r="BQ86" s="82">
        <f t="shared" si="30"/>
        <v>124</v>
      </c>
      <c r="BR86" s="82">
        <f t="shared" si="30"/>
        <v>60</v>
      </c>
      <c r="BS86" s="82">
        <f t="shared" si="30"/>
        <v>-120.5</v>
      </c>
      <c r="BT86" s="82">
        <f t="shared" si="30"/>
        <v>-240</v>
      </c>
      <c r="BU86" s="82">
        <f t="shared" si="30"/>
        <v>-280</v>
      </c>
      <c r="BV86" s="82">
        <f t="shared" si="30"/>
        <v>-285</v>
      </c>
      <c r="BW86" s="82">
        <f t="shared" si="30"/>
        <v>-189</v>
      </c>
    </row>
    <row r="87" spans="1:75">
      <c r="A87" s="63" t="s">
        <v>112</v>
      </c>
      <c r="B87" s="43">
        <v>6.6</v>
      </c>
      <c r="C87" s="43">
        <v>6.6</v>
      </c>
      <c r="D87" s="43">
        <v>6.6</v>
      </c>
      <c r="E87" s="43">
        <v>6.6</v>
      </c>
      <c r="F87" s="43">
        <v>6.6</v>
      </c>
      <c r="G87" s="43">
        <v>6.6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6.4</v>
      </c>
      <c r="O87" s="43">
        <v>6.4</v>
      </c>
      <c r="P87" s="43">
        <v>6.4</v>
      </c>
      <c r="Q87" s="43">
        <v>6.4</v>
      </c>
      <c r="R87" s="43">
        <v>4.4000000000000004</v>
      </c>
      <c r="S87" s="43">
        <v>0</v>
      </c>
      <c r="T87" s="43">
        <v>0</v>
      </c>
      <c r="U87" s="43">
        <v>0</v>
      </c>
      <c r="V87" s="43">
        <v>0</v>
      </c>
      <c r="W87" s="43">
        <v>0</v>
      </c>
      <c r="X87" s="43">
        <v>0</v>
      </c>
      <c r="Y87" s="43">
        <v>0</v>
      </c>
      <c r="Z87" s="43">
        <v>0</v>
      </c>
      <c r="AA87" s="43">
        <v>0</v>
      </c>
      <c r="AB87" s="43">
        <v>0</v>
      </c>
      <c r="AC87" s="43">
        <v>0</v>
      </c>
      <c r="AD87" s="43">
        <v>0</v>
      </c>
      <c r="AE87" s="43">
        <v>0</v>
      </c>
      <c r="AF87" s="43">
        <v>0</v>
      </c>
      <c r="AG87" s="64">
        <v>14.1</v>
      </c>
      <c r="AH87" s="46">
        <f t="shared" si="23"/>
        <v>7.8</v>
      </c>
      <c r="AI87" s="47">
        <f t="shared" si="24"/>
        <v>0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10.199999999999999</v>
      </c>
      <c r="BI87" s="82">
        <f t="shared" si="30"/>
        <v>9.4</v>
      </c>
      <c r="BJ87" s="82">
        <f t="shared" si="30"/>
        <v>3.3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9.5</v>
      </c>
      <c r="O88" s="43">
        <v>9.5</v>
      </c>
      <c r="P88" s="43">
        <v>9.5</v>
      </c>
      <c r="Q88" s="43">
        <v>9.5</v>
      </c>
      <c r="R88" s="43">
        <v>6.8</v>
      </c>
      <c r="S88" s="43">
        <v>7.4</v>
      </c>
      <c r="T88" s="43">
        <v>7.4</v>
      </c>
      <c r="U88" s="43">
        <v>7.4</v>
      </c>
      <c r="V88" s="43">
        <v>9.3000000000000007</v>
      </c>
      <c r="W88" s="43">
        <v>9.3000000000000007</v>
      </c>
      <c r="X88" s="43">
        <v>9.3000000000000007</v>
      </c>
      <c r="Y88" s="43">
        <v>9.3000000000000007</v>
      </c>
      <c r="Z88" s="43">
        <v>9.3000000000000007</v>
      </c>
      <c r="AA88" s="43">
        <v>9.3000000000000007</v>
      </c>
      <c r="AB88" s="43">
        <v>9.5</v>
      </c>
      <c r="AC88" s="43">
        <v>9.5</v>
      </c>
      <c r="AD88" s="43">
        <v>9.5</v>
      </c>
      <c r="AE88" s="43">
        <v>9.5</v>
      </c>
      <c r="AF88" s="43">
        <v>9.5</v>
      </c>
      <c r="AG88" s="64">
        <v>14</v>
      </c>
      <c r="AH88" s="46">
        <f t="shared" si="23"/>
        <v>9.5</v>
      </c>
      <c r="AI88" s="47">
        <f t="shared" si="24"/>
        <v>6.8</v>
      </c>
      <c r="AK88" s="49"/>
      <c r="AZ88" s="82">
        <f t="shared" si="30"/>
        <v>19</v>
      </c>
      <c r="BA88" s="82">
        <f t="shared" si="30"/>
        <v>21.3</v>
      </c>
      <c r="BB88" s="82">
        <f t="shared" si="30"/>
        <v>21</v>
      </c>
      <c r="BC88" s="82">
        <f t="shared" si="30"/>
        <v>20.399999999999999</v>
      </c>
      <c r="BD88" s="82">
        <f t="shared" si="30"/>
        <v>16.739999999999998</v>
      </c>
      <c r="BE88" s="82">
        <f t="shared" si="30"/>
        <v>53.5</v>
      </c>
      <c r="BF88" s="82">
        <f t="shared" si="30"/>
        <v>51</v>
      </c>
      <c r="BG88" s="82">
        <f t="shared" si="30"/>
        <v>90.3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23.5</v>
      </c>
      <c r="BL88" s="82">
        <f t="shared" si="30"/>
        <v>33.1</v>
      </c>
      <c r="BM88" s="82">
        <f t="shared" si="30"/>
        <v>29.9</v>
      </c>
      <c r="BN88" s="82">
        <f t="shared" si="30"/>
        <v>132</v>
      </c>
      <c r="BO88" s="82">
        <f t="shared" si="30"/>
        <v>127.5</v>
      </c>
      <c r="BP88" s="82">
        <f t="shared" si="30"/>
        <v>127.5</v>
      </c>
      <c r="BQ88" s="82">
        <f t="shared" si="30"/>
        <v>123</v>
      </c>
      <c r="BR88" s="82">
        <f t="shared" si="30"/>
        <v>37.1</v>
      </c>
      <c r="BS88" s="82">
        <f t="shared" si="30"/>
        <v>39.799999999999997</v>
      </c>
      <c r="BT88" s="82">
        <f t="shared" si="30"/>
        <v>29</v>
      </c>
      <c r="BU88" s="82">
        <f t="shared" si="30"/>
        <v>29</v>
      </c>
      <c r="BV88" s="82">
        <f t="shared" si="30"/>
        <v>10</v>
      </c>
      <c r="BW88" s="82">
        <f t="shared" si="30"/>
        <v>21</v>
      </c>
    </row>
    <row r="89" spans="1:75">
      <c r="A89" s="63" t="s">
        <v>114</v>
      </c>
      <c r="B89" s="43">
        <v>5.0999999999999996</v>
      </c>
      <c r="C89" s="43">
        <v>5.0999999999999996</v>
      </c>
      <c r="D89" s="43">
        <v>5.0999999999999996</v>
      </c>
      <c r="E89" s="43">
        <v>5.0999999999999996</v>
      </c>
      <c r="F89" s="43">
        <v>5.0999999999999996</v>
      </c>
      <c r="G89" s="43">
        <v>5.0999999999999996</v>
      </c>
      <c r="H89" s="43">
        <v>5.0999999999999996</v>
      </c>
      <c r="I89" s="43">
        <v>5.0999999999999996</v>
      </c>
      <c r="J89" s="43">
        <v>5.0999999999999996</v>
      </c>
      <c r="K89" s="43">
        <v>5.0999999999999996</v>
      </c>
      <c r="L89" s="43">
        <v>5.0999999999999996</v>
      </c>
      <c r="M89" s="43">
        <v>5.0999999999999996</v>
      </c>
      <c r="N89" s="43">
        <v>5.0999999999999996</v>
      </c>
      <c r="O89" s="43">
        <v>5.0999999999999996</v>
      </c>
      <c r="P89" s="43">
        <v>5.0999999999999996</v>
      </c>
      <c r="Q89" s="43">
        <v>5.0999999999999996</v>
      </c>
      <c r="R89" s="43">
        <v>5.0999999999999996</v>
      </c>
      <c r="S89" s="43">
        <v>5.0999999999999996</v>
      </c>
      <c r="T89" s="43">
        <v>5.0999999999999996</v>
      </c>
      <c r="U89" s="43">
        <v>5.0999999999999996</v>
      </c>
      <c r="V89" s="43">
        <v>5.0999999999999996</v>
      </c>
      <c r="W89" s="43">
        <v>5.0999999999999996</v>
      </c>
      <c r="X89" s="43">
        <v>5.0999999999999996</v>
      </c>
      <c r="Y89" s="43">
        <v>5.0999999999999996</v>
      </c>
      <c r="Z89" s="43">
        <v>5.0999999999999996</v>
      </c>
      <c r="AA89" s="43">
        <v>5.0999999999999996</v>
      </c>
      <c r="AB89" s="43">
        <v>5.0999999999999996</v>
      </c>
      <c r="AC89" s="43">
        <v>5.0999999999999996</v>
      </c>
      <c r="AD89" s="43">
        <v>5.0999999999999996</v>
      </c>
      <c r="AE89" s="43">
        <v>5.0999999999999996</v>
      </c>
      <c r="AF89" s="43">
        <v>5.0999999999999996</v>
      </c>
      <c r="AG89" s="64">
        <v>10.050000000000001</v>
      </c>
      <c r="AH89" s="46">
        <f t="shared" si="23"/>
        <v>5.0999999999999996</v>
      </c>
      <c r="AI89" s="47">
        <f t="shared" si="24"/>
        <v>5.0999999999999996</v>
      </c>
      <c r="AK89" s="49"/>
      <c r="AZ89" s="82">
        <f t="shared" si="30"/>
        <v>20</v>
      </c>
      <c r="BA89" s="82">
        <f t="shared" si="30"/>
        <v>21</v>
      </c>
      <c r="BB89" s="82">
        <f t="shared" si="30"/>
        <v>21</v>
      </c>
      <c r="BC89" s="82">
        <f t="shared" si="30"/>
        <v>20</v>
      </c>
      <c r="BD89" s="82">
        <f t="shared" si="30"/>
        <v>20.6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15.1</v>
      </c>
      <c r="BI89" s="82">
        <f t="shared" si="30"/>
        <v>35.299999999999997</v>
      </c>
      <c r="BJ89" s="82">
        <f t="shared" si="30"/>
        <v>34.4</v>
      </c>
      <c r="BK89" s="82">
        <f t="shared" si="30"/>
        <v>17.2</v>
      </c>
      <c r="BL89" s="82">
        <f t="shared" si="30"/>
        <v>16.7</v>
      </c>
      <c r="BM89" s="82">
        <f t="shared" si="30"/>
        <v>18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17.399999999999999</v>
      </c>
    </row>
    <row r="90" spans="1:75">
      <c r="A90" s="63" t="s">
        <v>115</v>
      </c>
      <c r="B90" s="43">
        <v>2</v>
      </c>
      <c r="C90" s="43">
        <v>2</v>
      </c>
      <c r="D90" s="43">
        <v>2</v>
      </c>
      <c r="E90" s="43">
        <v>2</v>
      </c>
      <c r="F90" s="43">
        <v>2</v>
      </c>
      <c r="G90" s="43">
        <v>2</v>
      </c>
      <c r="H90" s="43">
        <v>2</v>
      </c>
      <c r="I90" s="43">
        <v>2</v>
      </c>
      <c r="J90" s="43">
        <v>2</v>
      </c>
      <c r="K90" s="43">
        <v>2</v>
      </c>
      <c r="L90" s="43">
        <v>2</v>
      </c>
      <c r="M90" s="43">
        <v>2</v>
      </c>
      <c r="N90" s="43">
        <v>2</v>
      </c>
      <c r="O90" s="43">
        <v>2</v>
      </c>
      <c r="P90" s="43">
        <v>2</v>
      </c>
      <c r="Q90" s="43">
        <v>2</v>
      </c>
      <c r="R90" s="43">
        <v>2</v>
      </c>
      <c r="S90" s="43">
        <v>2</v>
      </c>
      <c r="T90" s="43">
        <v>2</v>
      </c>
      <c r="U90" s="43">
        <v>2</v>
      </c>
      <c r="V90" s="43">
        <v>2</v>
      </c>
      <c r="W90" s="43">
        <v>2</v>
      </c>
      <c r="X90" s="43">
        <v>2</v>
      </c>
      <c r="Y90" s="43">
        <v>2</v>
      </c>
      <c r="Z90" s="43">
        <v>2</v>
      </c>
      <c r="AA90" s="43">
        <v>2</v>
      </c>
      <c r="AB90" s="43">
        <v>2</v>
      </c>
      <c r="AC90" s="43">
        <v>2</v>
      </c>
      <c r="AD90" s="43">
        <v>2</v>
      </c>
      <c r="AE90" s="43">
        <v>2</v>
      </c>
      <c r="AF90" s="43">
        <v>2</v>
      </c>
      <c r="AG90" s="64">
        <v>6.2</v>
      </c>
      <c r="AH90" s="46">
        <f t="shared" si="23"/>
        <v>2</v>
      </c>
      <c r="AI90" s="47">
        <f t="shared" si="24"/>
        <v>2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57.2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>
      <c r="A92" s="87" t="s">
        <v>117</v>
      </c>
      <c r="B92" s="70">
        <f t="shared" ref="B92:Y92" si="31">SUM(B79:B91)</f>
        <v>370.90000000000003</v>
      </c>
      <c r="C92" s="70">
        <f t="shared" si="31"/>
        <v>295.80000000000007</v>
      </c>
      <c r="D92" s="70">
        <f t="shared" si="31"/>
        <v>275.90000000000003</v>
      </c>
      <c r="E92" s="70">
        <f t="shared" si="31"/>
        <v>275.90000000000003</v>
      </c>
      <c r="F92" s="70">
        <f t="shared" si="31"/>
        <v>275.90000000000003</v>
      </c>
      <c r="G92" s="70">
        <f t="shared" si="31"/>
        <v>279.10000000000002</v>
      </c>
      <c r="H92" s="70">
        <f t="shared" si="31"/>
        <v>293.50000000000006</v>
      </c>
      <c r="I92" s="70">
        <f t="shared" si="31"/>
        <v>286.10000000000002</v>
      </c>
      <c r="J92" s="70">
        <f t="shared" si="31"/>
        <v>269.20000000000005</v>
      </c>
      <c r="K92" s="70">
        <f t="shared" si="31"/>
        <v>269.20000000000005</v>
      </c>
      <c r="L92" s="70">
        <f t="shared" si="31"/>
        <v>269.20000000000005</v>
      </c>
      <c r="M92" s="70">
        <f t="shared" si="31"/>
        <v>186.1</v>
      </c>
      <c r="N92" s="70">
        <f t="shared" si="31"/>
        <v>297.5</v>
      </c>
      <c r="O92" s="70">
        <f t="shared" si="31"/>
        <v>345.2</v>
      </c>
      <c r="P92" s="70">
        <f t="shared" si="31"/>
        <v>315.09999999999997</v>
      </c>
      <c r="Q92" s="70">
        <f t="shared" si="31"/>
        <v>307.89999999999998</v>
      </c>
      <c r="R92" s="70">
        <f t="shared" si="31"/>
        <v>299.40000000000003</v>
      </c>
      <c r="S92" s="70">
        <f t="shared" si="31"/>
        <v>266.2</v>
      </c>
      <c r="T92" s="70">
        <f t="shared" si="31"/>
        <v>266.2</v>
      </c>
      <c r="U92" s="70">
        <f t="shared" si="31"/>
        <v>235.5</v>
      </c>
      <c r="V92" s="70">
        <f t="shared" si="31"/>
        <v>225.5</v>
      </c>
      <c r="W92" s="70">
        <f t="shared" si="31"/>
        <v>227.4</v>
      </c>
      <c r="X92" s="70">
        <f t="shared" si="31"/>
        <v>266.40000000000003</v>
      </c>
      <c r="Y92" s="70">
        <f t="shared" si="31"/>
        <v>363.20000000000005</v>
      </c>
      <c r="Z92" s="70">
        <f t="shared" ref="Z92:AG92" si="32">SUM(Z79:Z91)</f>
        <v>363.20000000000005</v>
      </c>
      <c r="AA92" s="70">
        <f t="shared" ref="AA92:AF92" si="33">SUM(AA79:AA91)</f>
        <v>345.6</v>
      </c>
      <c r="AB92" s="70">
        <f t="shared" si="33"/>
        <v>352.80000000000007</v>
      </c>
      <c r="AC92" s="70">
        <f t="shared" si="33"/>
        <v>352.80000000000007</v>
      </c>
      <c r="AD92" s="70">
        <f t="shared" si="33"/>
        <v>340.50000000000006</v>
      </c>
      <c r="AE92" s="70">
        <f t="shared" si="33"/>
        <v>335.50000000000006</v>
      </c>
      <c r="AF92" s="70">
        <f t="shared" si="33"/>
        <v>307.2</v>
      </c>
      <c r="AG92" s="80">
        <f t="shared" si="32"/>
        <v>489.91</v>
      </c>
      <c r="AH92" s="46">
        <f t="shared" si="23"/>
        <v>370.90000000000003</v>
      </c>
      <c r="AI92" s="47">
        <f t="shared" si="24"/>
        <v>186.1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60</v>
      </c>
      <c r="F93" s="44">
        <v>60</v>
      </c>
      <c r="G93" s="44">
        <v>50</v>
      </c>
      <c r="H93" s="44">
        <v>50</v>
      </c>
      <c r="I93" s="44">
        <v>40</v>
      </c>
      <c r="J93" s="44">
        <v>40</v>
      </c>
      <c r="K93" s="44">
        <v>40</v>
      </c>
      <c r="L93" s="44">
        <v>40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50</v>
      </c>
      <c r="T93" s="44">
        <v>60</v>
      </c>
      <c r="U93" s="44">
        <v>9.9</v>
      </c>
      <c r="V93" s="44">
        <v>34</v>
      </c>
      <c r="W93" s="44">
        <v>20</v>
      </c>
      <c r="X93" s="44">
        <v>50</v>
      </c>
      <c r="Y93" s="44">
        <v>50</v>
      </c>
      <c r="Z93" s="44">
        <v>40</v>
      </c>
      <c r="AA93" s="44">
        <v>40</v>
      </c>
      <c r="AB93" s="44">
        <v>40</v>
      </c>
      <c r="AC93" s="44">
        <v>40</v>
      </c>
      <c r="AD93" s="44">
        <v>40</v>
      </c>
      <c r="AE93" s="44">
        <v>40</v>
      </c>
      <c r="AF93" s="44">
        <v>20</v>
      </c>
      <c r="AG93" s="61">
        <v>60</v>
      </c>
      <c r="AH93" s="46">
        <f t="shared" si="23"/>
        <v>60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15</v>
      </c>
      <c r="C94" s="43">
        <v>15</v>
      </c>
      <c r="D94" s="43">
        <v>15</v>
      </c>
      <c r="E94" s="43">
        <v>28</v>
      </c>
      <c r="F94" s="43">
        <v>28</v>
      </c>
      <c r="G94" s="43">
        <v>24</v>
      </c>
      <c r="H94" s="43">
        <v>24</v>
      </c>
      <c r="I94" s="43">
        <v>21</v>
      </c>
      <c r="J94" s="43">
        <v>21</v>
      </c>
      <c r="K94" s="43">
        <v>21</v>
      </c>
      <c r="L94" s="43">
        <v>21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24</v>
      </c>
      <c r="T94" s="43">
        <v>28</v>
      </c>
      <c r="U94" s="43">
        <v>0</v>
      </c>
      <c r="V94" s="43">
        <v>10</v>
      </c>
      <c r="W94" s="43">
        <v>10</v>
      </c>
      <c r="X94" s="43">
        <v>20</v>
      </c>
      <c r="Y94" s="43">
        <v>28</v>
      </c>
      <c r="Z94" s="43">
        <v>20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10</v>
      </c>
      <c r="AG94" s="64">
        <v>32</v>
      </c>
      <c r="AH94" s="46">
        <f t="shared" si="23"/>
        <v>28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7</v>
      </c>
      <c r="D95" s="77">
        <v>7</v>
      </c>
      <c r="E95" s="77">
        <v>12</v>
      </c>
      <c r="F95" s="77">
        <v>12</v>
      </c>
      <c r="G95" s="77">
        <v>11</v>
      </c>
      <c r="H95" s="77">
        <v>11</v>
      </c>
      <c r="I95" s="77">
        <v>10</v>
      </c>
      <c r="J95" s="77">
        <v>10</v>
      </c>
      <c r="K95" s="77">
        <v>10</v>
      </c>
      <c r="L95" s="77">
        <v>10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11</v>
      </c>
      <c r="T95" s="77">
        <v>12</v>
      </c>
      <c r="U95" s="77">
        <v>0</v>
      </c>
      <c r="V95" s="77">
        <v>5</v>
      </c>
      <c r="W95" s="77">
        <v>5</v>
      </c>
      <c r="X95" s="77">
        <v>5</v>
      </c>
      <c r="Y95" s="77">
        <v>11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4</v>
      </c>
      <c r="AG95" s="78">
        <v>14</v>
      </c>
      <c r="AH95" s="46">
        <f t="shared" si="23"/>
        <v>12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-212</v>
      </c>
      <c r="BH95" s="82">
        <v>0</v>
      </c>
      <c r="BI95" s="82">
        <v>19</v>
      </c>
      <c r="BJ95" s="82">
        <v>20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Z96" si="34">B93+B94+B95</f>
        <v>62</v>
      </c>
      <c r="C96" s="70">
        <f t="shared" si="34"/>
        <v>62</v>
      </c>
      <c r="D96" s="70">
        <f t="shared" si="34"/>
        <v>62</v>
      </c>
      <c r="E96" s="70">
        <f t="shared" si="34"/>
        <v>100</v>
      </c>
      <c r="F96" s="70">
        <f t="shared" si="34"/>
        <v>100</v>
      </c>
      <c r="G96" s="70">
        <f t="shared" si="34"/>
        <v>85</v>
      </c>
      <c r="H96" s="70">
        <f t="shared" si="34"/>
        <v>85</v>
      </c>
      <c r="I96" s="70">
        <f t="shared" si="34"/>
        <v>71</v>
      </c>
      <c r="J96" s="70">
        <f t="shared" si="34"/>
        <v>71</v>
      </c>
      <c r="K96" s="70">
        <f t="shared" si="34"/>
        <v>71</v>
      </c>
      <c r="L96" s="70">
        <f t="shared" si="34"/>
        <v>71</v>
      </c>
      <c r="M96" s="70">
        <f t="shared" ref="M96:Y96" si="35">M93+M94+M95</f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85</v>
      </c>
      <c r="T96" s="70">
        <f t="shared" si="35"/>
        <v>100</v>
      </c>
      <c r="U96" s="70">
        <f t="shared" si="35"/>
        <v>9.9</v>
      </c>
      <c r="V96" s="70">
        <f t="shared" si="35"/>
        <v>49</v>
      </c>
      <c r="W96" s="70">
        <f t="shared" si="35"/>
        <v>35</v>
      </c>
      <c r="X96" s="70">
        <f t="shared" si="35"/>
        <v>75</v>
      </c>
      <c r="Y96" s="70">
        <f t="shared" si="35"/>
        <v>89</v>
      </c>
      <c r="Z96" s="70">
        <f t="shared" si="34"/>
        <v>67</v>
      </c>
      <c r="AA96" s="70">
        <f t="shared" ref="AA96:AF96" si="36">AA93+AA94+AA95</f>
        <v>67</v>
      </c>
      <c r="AB96" s="70">
        <f t="shared" si="36"/>
        <v>67</v>
      </c>
      <c r="AC96" s="70">
        <f t="shared" si="36"/>
        <v>67</v>
      </c>
      <c r="AD96" s="70">
        <f t="shared" si="36"/>
        <v>67</v>
      </c>
      <c r="AE96" s="70">
        <f t="shared" si="36"/>
        <v>67</v>
      </c>
      <c r="AF96" s="70">
        <f t="shared" si="36"/>
        <v>34</v>
      </c>
      <c r="AG96" s="80">
        <f>SUM(AG93:AG95)</f>
        <v>106</v>
      </c>
      <c r="AH96" s="46">
        <f t="shared" si="23"/>
        <v>100</v>
      </c>
      <c r="AI96" s="47">
        <f t="shared" si="24"/>
        <v>0</v>
      </c>
      <c r="AK96" s="49"/>
      <c r="AY96" s="82"/>
      <c r="BF96" s="81"/>
      <c r="BG96" s="82">
        <v>-228</v>
      </c>
      <c r="BH96" s="82">
        <v>0</v>
      </c>
      <c r="BI96" s="82">
        <v>21.3</v>
      </c>
      <c r="BJ96" s="82">
        <v>21</v>
      </c>
      <c r="BK96" s="82">
        <v>0</v>
      </c>
      <c r="BL96" s="82">
        <v>0</v>
      </c>
    </row>
    <row r="97" spans="1:64">
      <c r="A97" s="42" t="s">
        <v>122</v>
      </c>
      <c r="B97" s="44">
        <v>-189</v>
      </c>
      <c r="C97" s="44">
        <v>-212</v>
      </c>
      <c r="D97" s="44">
        <v>-228</v>
      </c>
      <c r="E97" s="44">
        <v>-206</v>
      </c>
      <c r="F97" s="44">
        <v>-247</v>
      </c>
      <c r="G97" s="44">
        <v>-252.6</v>
      </c>
      <c r="H97" s="44">
        <v>-238</v>
      </c>
      <c r="I97" s="44">
        <v>-139</v>
      </c>
      <c r="J97" s="44">
        <v>-114.5</v>
      </c>
      <c r="K97" s="44">
        <v>-106.1</v>
      </c>
      <c r="L97" s="44">
        <v>38.6</v>
      </c>
      <c r="M97" s="44">
        <v>48.6</v>
      </c>
      <c r="N97" s="44">
        <v>50.2</v>
      </c>
      <c r="O97" s="44">
        <v>-233.2</v>
      </c>
      <c r="P97" s="44">
        <v>-174.9</v>
      </c>
      <c r="Q97" s="44">
        <v>-233.5</v>
      </c>
      <c r="R97" s="44">
        <v>-160.30000000000001</v>
      </c>
      <c r="S97" s="44">
        <v>-100</v>
      </c>
      <c r="T97" s="44">
        <v>67</v>
      </c>
      <c r="U97" s="44">
        <v>180</v>
      </c>
      <c r="V97" s="44">
        <v>160</v>
      </c>
      <c r="W97" s="44">
        <v>145</v>
      </c>
      <c r="X97" s="44">
        <v>124</v>
      </c>
      <c r="Y97" s="44">
        <v>60</v>
      </c>
      <c r="Z97" s="44">
        <v>60</v>
      </c>
      <c r="AA97" s="44">
        <v>5.2</v>
      </c>
      <c r="AB97" s="44">
        <v>-120.5</v>
      </c>
      <c r="AC97" s="44">
        <v>-170</v>
      </c>
      <c r="AD97" s="44">
        <v>-240</v>
      </c>
      <c r="AE97" s="44">
        <v>-280</v>
      </c>
      <c r="AF97" s="44">
        <v>-285</v>
      </c>
      <c r="AG97" s="61"/>
      <c r="AH97" s="46">
        <f t="shared" si="23"/>
        <v>180</v>
      </c>
      <c r="AI97" s="47">
        <f t="shared" si="24"/>
        <v>-285</v>
      </c>
      <c r="AK97" s="49"/>
      <c r="AY97" s="82"/>
      <c r="BF97" s="81"/>
      <c r="BG97" s="82">
        <v>-206</v>
      </c>
      <c r="BH97" s="82">
        <v>0</v>
      </c>
      <c r="BI97" s="82">
        <v>21</v>
      </c>
      <c r="BJ97" s="82">
        <v>21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>
        <v>10.199999999999999</v>
      </c>
      <c r="O98" s="43">
        <v>9.4</v>
      </c>
      <c r="P98" s="43">
        <v>3.3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3"/>
        <v>10.199999999999999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-247</v>
      </c>
      <c r="BH98" s="82">
        <v>0</v>
      </c>
      <c r="BI98" s="82">
        <v>20.399999999999999</v>
      </c>
      <c r="BJ98" s="82">
        <v>20</v>
      </c>
      <c r="BK98" s="82">
        <v>0</v>
      </c>
      <c r="BL98" s="82">
        <v>0</v>
      </c>
    </row>
    <row r="99" spans="1:64">
      <c r="A99" s="63" t="s">
        <v>125</v>
      </c>
      <c r="B99" s="43">
        <v>21</v>
      </c>
      <c r="C99" s="43">
        <v>19</v>
      </c>
      <c r="D99" s="43">
        <v>21.3</v>
      </c>
      <c r="E99" s="43">
        <v>21</v>
      </c>
      <c r="F99" s="43">
        <v>20.399999999999999</v>
      </c>
      <c r="G99" s="43">
        <v>16.739999999999998</v>
      </c>
      <c r="H99" s="43">
        <v>55.2</v>
      </c>
      <c r="I99" s="43">
        <v>53.5</v>
      </c>
      <c r="J99" s="43">
        <v>54</v>
      </c>
      <c r="K99" s="43">
        <v>51</v>
      </c>
      <c r="L99" s="43">
        <v>117.8</v>
      </c>
      <c r="M99" s="43">
        <v>90.3</v>
      </c>
      <c r="N99" s="43">
        <v>0</v>
      </c>
      <c r="O99" s="43">
        <v>0</v>
      </c>
      <c r="P99" s="43">
        <v>0</v>
      </c>
      <c r="Q99" s="43">
        <v>23.5</v>
      </c>
      <c r="R99" s="43">
        <v>33.1</v>
      </c>
      <c r="S99" s="43">
        <v>29.9</v>
      </c>
      <c r="T99" s="43">
        <v>132</v>
      </c>
      <c r="U99" s="43">
        <v>127.5</v>
      </c>
      <c r="V99" s="43">
        <v>127.5</v>
      </c>
      <c r="W99" s="43">
        <v>128</v>
      </c>
      <c r="X99" s="43">
        <v>123</v>
      </c>
      <c r="Y99" s="43">
        <v>40</v>
      </c>
      <c r="Z99" s="43">
        <v>37.1</v>
      </c>
      <c r="AA99" s="43">
        <v>41.1</v>
      </c>
      <c r="AB99" s="43">
        <v>39.799999999999997</v>
      </c>
      <c r="AC99" s="43">
        <v>40</v>
      </c>
      <c r="AD99" s="43">
        <v>29</v>
      </c>
      <c r="AE99" s="43">
        <v>29</v>
      </c>
      <c r="AF99" s="43">
        <v>10</v>
      </c>
      <c r="AG99" s="89"/>
      <c r="AH99" s="46">
        <f t="shared" si="23"/>
        <v>132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-252.6</v>
      </c>
      <c r="BH99" s="82">
        <v>0</v>
      </c>
      <c r="BI99" s="82">
        <v>16.739999999999998</v>
      </c>
      <c r="BJ99" s="82">
        <v>20.6</v>
      </c>
      <c r="BK99" s="82">
        <v>0</v>
      </c>
      <c r="BL99" s="82">
        <v>0</v>
      </c>
    </row>
    <row r="100" spans="1:64">
      <c r="A100" s="63" t="s">
        <v>126</v>
      </c>
      <c r="B100" s="43">
        <v>17.399999999999999</v>
      </c>
      <c r="C100" s="43">
        <v>20</v>
      </c>
      <c r="D100" s="43">
        <v>21</v>
      </c>
      <c r="E100" s="93">
        <v>21</v>
      </c>
      <c r="F100" s="93">
        <v>20</v>
      </c>
      <c r="G100" s="93">
        <v>20.6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15.1</v>
      </c>
      <c r="O100" s="93">
        <v>35.299999999999997</v>
      </c>
      <c r="P100" s="93">
        <v>34.4</v>
      </c>
      <c r="Q100" s="93">
        <v>17.2</v>
      </c>
      <c r="R100" s="93">
        <v>16.7</v>
      </c>
      <c r="S100" s="93">
        <v>18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3"/>
        <v>35.299999999999997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-139</v>
      </c>
      <c r="BH100" s="82">
        <v>0</v>
      </c>
      <c r="BI100" s="82">
        <v>53.5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52.4</v>
      </c>
      <c r="M101" s="44">
        <v>57.2</v>
      </c>
      <c r="N101" s="44">
        <v>0</v>
      </c>
      <c r="O101" s="44">
        <v>0</v>
      </c>
      <c r="P101" s="44">
        <v>0</v>
      </c>
      <c r="Q101" s="44">
        <v>0</v>
      </c>
      <c r="R101" s="44">
        <v>0</v>
      </c>
      <c r="S101" s="44">
        <v>0</v>
      </c>
      <c r="T101" s="44">
        <v>0</v>
      </c>
      <c r="U101" s="44">
        <v>0</v>
      </c>
      <c r="V101" s="44">
        <v>0</v>
      </c>
      <c r="W101" s="44">
        <v>0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3"/>
        <v>57.2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-106.1</v>
      </c>
      <c r="BH101" s="82">
        <v>0</v>
      </c>
      <c r="BI101" s="82">
        <v>51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15.2</v>
      </c>
      <c r="C102" s="97">
        <v>12.2</v>
      </c>
      <c r="D102" s="97">
        <v>10.1</v>
      </c>
      <c r="E102" s="97">
        <v>10.199999999999999</v>
      </c>
      <c r="F102" s="97">
        <v>8.4</v>
      </c>
      <c r="G102" s="97">
        <v>19.899999999999999</v>
      </c>
      <c r="H102" s="97">
        <v>17.5</v>
      </c>
      <c r="I102" s="97">
        <v>14.8</v>
      </c>
      <c r="J102" s="97">
        <v>11.3</v>
      </c>
      <c r="K102" s="97">
        <v>11.9</v>
      </c>
      <c r="L102" s="97">
        <v>14.5</v>
      </c>
      <c r="M102" s="97">
        <v>17.3</v>
      </c>
      <c r="N102" s="97">
        <v>51.9</v>
      </c>
      <c r="O102" s="97">
        <v>35.5</v>
      </c>
      <c r="P102" s="97">
        <v>43.4</v>
      </c>
      <c r="Q102" s="97">
        <v>42.3</v>
      </c>
      <c r="R102" s="97">
        <v>47.22</v>
      </c>
      <c r="S102" s="97">
        <v>61</v>
      </c>
      <c r="T102" s="97">
        <v>51</v>
      </c>
      <c r="U102" s="97">
        <v>49.2</v>
      </c>
      <c r="V102" s="97">
        <v>50</v>
      </c>
      <c r="W102" s="97">
        <v>44</v>
      </c>
      <c r="X102" s="97">
        <v>46.6</v>
      </c>
      <c r="Y102" s="97">
        <v>16.7</v>
      </c>
      <c r="Z102" s="97">
        <v>5.8</v>
      </c>
      <c r="AA102" s="97">
        <v>22</v>
      </c>
      <c r="AB102" s="97">
        <v>19.600000000000001</v>
      </c>
      <c r="AC102" s="97">
        <v>21</v>
      </c>
      <c r="AD102" s="97">
        <v>37</v>
      </c>
      <c r="AE102" s="97">
        <v>37</v>
      </c>
      <c r="AF102" s="97">
        <v>25</v>
      </c>
      <c r="AG102" s="89"/>
      <c r="AH102" s="46">
        <f t="shared" si="23"/>
        <v>61</v>
      </c>
      <c r="AI102" s="47">
        <f t="shared" si="24"/>
        <v>5.8</v>
      </c>
      <c r="AK102" s="94"/>
      <c r="AL102" s="44"/>
      <c r="AM102" s="44"/>
      <c r="AN102" s="98"/>
      <c r="AY102" s="82"/>
      <c r="BF102" s="82"/>
      <c r="BG102" s="82">
        <v>48.6</v>
      </c>
      <c r="BH102" s="82">
        <v>0</v>
      </c>
      <c r="BI102" s="82">
        <v>90.3</v>
      </c>
      <c r="BJ102" s="82">
        <v>0</v>
      </c>
      <c r="BK102" s="82">
        <v>57.2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2"/>
      <c r="AY103" s="82"/>
      <c r="BF103" s="82"/>
      <c r="BG103" s="82">
        <v>50.2</v>
      </c>
      <c r="BH103" s="82">
        <v>10.199999999999999</v>
      </c>
      <c r="BI103" s="82">
        <v>0</v>
      </c>
      <c r="BJ103" s="82">
        <v>15.1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3"/>
      <c r="BF104" s="82"/>
      <c r="BG104" s="82">
        <v>-233.2</v>
      </c>
      <c r="BH104" s="82">
        <v>9.4</v>
      </c>
      <c r="BI104" s="82">
        <v>0</v>
      </c>
      <c r="BJ104" s="82">
        <v>35.299999999999997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-174.9</v>
      </c>
      <c r="BH105" s="82">
        <v>3.3</v>
      </c>
      <c r="BI105" s="82">
        <v>0</v>
      </c>
      <c r="BJ105" s="82">
        <v>34.4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-233.5</v>
      </c>
      <c r="BH106" s="82">
        <v>0</v>
      </c>
      <c r="BI106" s="82">
        <v>23.5</v>
      </c>
      <c r="BJ106" s="82">
        <v>17.2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-160.30000000000001</v>
      </c>
      <c r="BH107" s="82">
        <v>0</v>
      </c>
      <c r="BI107" s="82">
        <v>33.1</v>
      </c>
      <c r="BJ107" s="82">
        <v>16.7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Z108" si="37">SUMIF(B97:B107,"&gt;0")</f>
        <v>53.599999999999994</v>
      </c>
      <c r="C108" s="70">
        <f t="shared" si="37"/>
        <v>51.2</v>
      </c>
      <c r="D108" s="70">
        <f t="shared" si="37"/>
        <v>52.4</v>
      </c>
      <c r="E108" s="70">
        <f t="shared" si="37"/>
        <v>52.2</v>
      </c>
      <c r="F108" s="70">
        <f t="shared" si="37"/>
        <v>48.8</v>
      </c>
      <c r="G108" s="70">
        <f t="shared" si="37"/>
        <v>57.24</v>
      </c>
      <c r="H108" s="70">
        <f t="shared" si="37"/>
        <v>72.7</v>
      </c>
      <c r="I108" s="70">
        <f t="shared" si="37"/>
        <v>68.3</v>
      </c>
      <c r="J108" s="70">
        <f t="shared" si="37"/>
        <v>65.3</v>
      </c>
      <c r="K108" s="70">
        <f t="shared" si="37"/>
        <v>62.9</v>
      </c>
      <c r="L108" s="70">
        <f t="shared" si="37"/>
        <v>223.3</v>
      </c>
      <c r="M108" s="70">
        <f t="shared" ref="M108:U108" si="38">SUMIF(M97:M107,"&gt;0")</f>
        <v>213.40000000000003</v>
      </c>
      <c r="N108" s="70">
        <f t="shared" si="38"/>
        <v>127.4</v>
      </c>
      <c r="O108" s="70">
        <f t="shared" si="38"/>
        <v>80.199999999999989</v>
      </c>
      <c r="P108" s="70">
        <f t="shared" si="38"/>
        <v>81.099999999999994</v>
      </c>
      <c r="Q108" s="70">
        <f t="shared" si="38"/>
        <v>83</v>
      </c>
      <c r="R108" s="70">
        <f t="shared" si="38"/>
        <v>97.02</v>
      </c>
      <c r="S108" s="70">
        <f t="shared" si="38"/>
        <v>108.9</v>
      </c>
      <c r="T108" s="70">
        <f t="shared" si="38"/>
        <v>250</v>
      </c>
      <c r="U108" s="70">
        <f t="shared" si="38"/>
        <v>356.7</v>
      </c>
      <c r="V108" s="70">
        <f t="shared" si="37"/>
        <v>337.5</v>
      </c>
      <c r="W108" s="70">
        <f>SUMIF(W97:W107,"&gt;0")</f>
        <v>317</v>
      </c>
      <c r="X108" s="70">
        <f>SUMIF(X97:X107,"&gt;0")</f>
        <v>293.60000000000002</v>
      </c>
      <c r="Y108" s="70">
        <f>SUMIF(Y97:Y107,"&gt;0")</f>
        <v>116.7</v>
      </c>
      <c r="Z108" s="70">
        <f t="shared" si="37"/>
        <v>102.89999999999999</v>
      </c>
      <c r="AA108" s="70">
        <f t="shared" ref="AA108:AF108" si="39">SUMIF(AA97:AA107,"&gt;0")</f>
        <v>68.300000000000011</v>
      </c>
      <c r="AB108" s="70">
        <f t="shared" si="39"/>
        <v>59.4</v>
      </c>
      <c r="AC108" s="70">
        <f t="shared" si="39"/>
        <v>61</v>
      </c>
      <c r="AD108" s="70">
        <f t="shared" si="39"/>
        <v>66</v>
      </c>
      <c r="AE108" s="70">
        <f t="shared" si="39"/>
        <v>66</v>
      </c>
      <c r="AF108" s="70">
        <f t="shared" si="39"/>
        <v>35</v>
      </c>
      <c r="AG108" s="104">
        <f>SUM(AG97:AG107)</f>
        <v>0</v>
      </c>
      <c r="AH108" s="46">
        <f t="shared" si="23"/>
        <v>356.7</v>
      </c>
      <c r="AI108" s="47">
        <f t="shared" si="24"/>
        <v>35</v>
      </c>
      <c r="AJ108" s="105">
        <f t="array" ref="AJ108">MIN(IF(B108:AF108&lt;&gt;0,B108:AF108))</f>
        <v>35</v>
      </c>
      <c r="BF108" s="82"/>
      <c r="BG108" s="82">
        <v>-100</v>
      </c>
      <c r="BH108" s="82">
        <v>0</v>
      </c>
      <c r="BI108" s="82">
        <v>29.9</v>
      </c>
      <c r="BJ108" s="82">
        <v>18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67</v>
      </c>
      <c r="BH109" s="82">
        <v>0</v>
      </c>
      <c r="BI109" s="82">
        <v>132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180</v>
      </c>
      <c r="BH110" s="82">
        <v>0</v>
      </c>
      <c r="BI110" s="82">
        <v>127.5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160</v>
      </c>
      <c r="BH111" s="82">
        <v>0</v>
      </c>
      <c r="BI111" s="82">
        <v>127.5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124</v>
      </c>
      <c r="BH112" s="82">
        <v>0</v>
      </c>
      <c r="BI112" s="82">
        <v>123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40">B71+B78+B96+B92+B108+B112</f>
        <v>1780.63</v>
      </c>
      <c r="C113" s="108">
        <f t="shared" si="40"/>
        <v>1631.8300000000002</v>
      </c>
      <c r="D113" s="108">
        <f t="shared" si="40"/>
        <v>1614.13</v>
      </c>
      <c r="E113" s="108">
        <f t="shared" si="40"/>
        <v>1620.13</v>
      </c>
      <c r="F113" s="108">
        <f t="shared" si="40"/>
        <v>1594.73</v>
      </c>
      <c r="G113" s="108">
        <f t="shared" si="40"/>
        <v>1600.6699999999998</v>
      </c>
      <c r="H113" s="108">
        <f t="shared" si="40"/>
        <v>1644.53</v>
      </c>
      <c r="I113" s="108">
        <f t="shared" si="40"/>
        <v>1566.43</v>
      </c>
      <c r="J113" s="108">
        <f t="shared" si="40"/>
        <v>1546.4299999999998</v>
      </c>
      <c r="K113" s="108">
        <f t="shared" si="40"/>
        <v>1544.03</v>
      </c>
      <c r="L113" s="108">
        <f t="shared" si="40"/>
        <v>1704.4299999999998</v>
      </c>
      <c r="M113" s="108">
        <f t="shared" ref="M113:U113" si="41">M71+M78+M96+M92+M108+M112</f>
        <v>1450.93</v>
      </c>
      <c r="N113" s="108">
        <f t="shared" si="41"/>
        <v>1533.3300000000002</v>
      </c>
      <c r="O113" s="108">
        <f t="shared" si="41"/>
        <v>1716.33</v>
      </c>
      <c r="P113" s="108">
        <f t="shared" si="41"/>
        <v>1707.2299999999998</v>
      </c>
      <c r="Q113" s="108">
        <f t="shared" si="41"/>
        <v>1732.33</v>
      </c>
      <c r="R113" s="108">
        <f t="shared" si="41"/>
        <v>1745.0500000000002</v>
      </c>
      <c r="S113" s="108">
        <f t="shared" si="41"/>
        <v>1736.03</v>
      </c>
      <c r="T113" s="108">
        <f t="shared" si="41"/>
        <v>1852.2500000000002</v>
      </c>
      <c r="U113" s="108">
        <f t="shared" si="41"/>
        <v>1566.1500000000003</v>
      </c>
      <c r="V113" s="108">
        <f t="shared" si="40"/>
        <v>1576.0500000000002</v>
      </c>
      <c r="W113" s="108">
        <f>W71+W78+W96+W92+W108+W112</f>
        <v>1543.4500000000003</v>
      </c>
      <c r="X113" s="108">
        <f>X71+X78+X96+X92+X108+X112</f>
        <v>1599.0500000000002</v>
      </c>
      <c r="Y113" s="108">
        <f>Y71+Y78+Y96+Y92+Y108+Y112</f>
        <v>1652.9500000000003</v>
      </c>
      <c r="Z113" s="108">
        <f t="shared" si="40"/>
        <v>1730.5500000000002</v>
      </c>
      <c r="AA113" s="108">
        <f t="shared" ref="AA113:AF113" si="42">AA71+AA78+AA96+AA92+AA108+AA112</f>
        <v>1662.3500000000001</v>
      </c>
      <c r="AB113" s="108">
        <f t="shared" si="42"/>
        <v>1749.5500000000002</v>
      </c>
      <c r="AC113" s="108">
        <f t="shared" si="42"/>
        <v>1737.65</v>
      </c>
      <c r="AD113" s="108">
        <f t="shared" si="42"/>
        <v>1770.35</v>
      </c>
      <c r="AE113" s="108">
        <f t="shared" si="42"/>
        <v>1645.35</v>
      </c>
      <c r="AF113" s="108">
        <f t="shared" si="42"/>
        <v>1523.05</v>
      </c>
      <c r="AG113" s="80">
        <f t="shared" si="40"/>
        <v>3169.915</v>
      </c>
      <c r="AH113" s="46">
        <f t="shared" si="23"/>
        <v>1852.2500000000002</v>
      </c>
      <c r="AI113" s="47">
        <f t="shared" si="24"/>
        <v>1450.93</v>
      </c>
      <c r="BF113" s="81"/>
      <c r="BG113" s="82">
        <v>60</v>
      </c>
      <c r="BH113" s="82">
        <v>0</v>
      </c>
      <c r="BI113" s="82">
        <v>37.1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-120.5</v>
      </c>
      <c r="BH114" s="82">
        <v>0</v>
      </c>
      <c r="BI114" s="82">
        <v>39.799999999999997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Z115" si="43">B113+B114</f>
        <v>1780.63</v>
      </c>
      <c r="C115" s="108">
        <f t="shared" si="43"/>
        <v>1631.8300000000002</v>
      </c>
      <c r="D115" s="108">
        <f t="shared" si="43"/>
        <v>1614.13</v>
      </c>
      <c r="E115" s="108">
        <f t="shared" si="43"/>
        <v>1620.13</v>
      </c>
      <c r="F115" s="108">
        <f t="shared" si="43"/>
        <v>1594.73</v>
      </c>
      <c r="G115" s="108">
        <f t="shared" si="43"/>
        <v>1600.6699999999998</v>
      </c>
      <c r="H115" s="108">
        <f t="shared" si="43"/>
        <v>1644.53</v>
      </c>
      <c r="I115" s="108">
        <f t="shared" si="43"/>
        <v>1566.43</v>
      </c>
      <c r="J115" s="108">
        <f t="shared" si="43"/>
        <v>1546.4299999999998</v>
      </c>
      <c r="K115" s="108">
        <f t="shared" si="43"/>
        <v>1544.03</v>
      </c>
      <c r="L115" s="108">
        <f t="shared" si="43"/>
        <v>1704.4299999999998</v>
      </c>
      <c r="M115" s="108">
        <f t="shared" ref="M115:U115" si="44">M113+M114</f>
        <v>1450.93</v>
      </c>
      <c r="N115" s="108">
        <f t="shared" si="44"/>
        <v>1533.3300000000002</v>
      </c>
      <c r="O115" s="108">
        <f t="shared" si="44"/>
        <v>1716.33</v>
      </c>
      <c r="P115" s="108">
        <f t="shared" si="44"/>
        <v>1707.2299999999998</v>
      </c>
      <c r="Q115" s="108">
        <f t="shared" si="44"/>
        <v>1732.33</v>
      </c>
      <c r="R115" s="108">
        <f t="shared" si="44"/>
        <v>1745.0500000000002</v>
      </c>
      <c r="S115" s="108">
        <f t="shared" si="44"/>
        <v>1736.03</v>
      </c>
      <c r="T115" s="108">
        <f t="shared" si="44"/>
        <v>1852.2500000000002</v>
      </c>
      <c r="U115" s="108">
        <f t="shared" si="44"/>
        <v>1566.1500000000003</v>
      </c>
      <c r="V115" s="108">
        <f t="shared" si="43"/>
        <v>1576.0500000000002</v>
      </c>
      <c r="W115" s="108">
        <f>W113+W114</f>
        <v>1543.4500000000003</v>
      </c>
      <c r="X115" s="108">
        <f>X113+X114</f>
        <v>1599.0500000000002</v>
      </c>
      <c r="Y115" s="108">
        <f>Y113+Y114</f>
        <v>1652.9500000000003</v>
      </c>
      <c r="Z115" s="108">
        <f t="shared" si="43"/>
        <v>1730.5500000000002</v>
      </c>
      <c r="AA115" s="108">
        <f t="shared" ref="AA115:AF115" si="45">AA113+AA114</f>
        <v>1662.3500000000001</v>
      </c>
      <c r="AB115" s="108">
        <f t="shared" si="45"/>
        <v>1749.5500000000002</v>
      </c>
      <c r="AC115" s="108">
        <f t="shared" si="45"/>
        <v>1737.65</v>
      </c>
      <c r="AD115" s="108">
        <f t="shared" si="45"/>
        <v>1770.35</v>
      </c>
      <c r="AE115" s="108">
        <f t="shared" si="45"/>
        <v>1645.35</v>
      </c>
      <c r="AF115" s="108">
        <f t="shared" si="45"/>
        <v>1523.05</v>
      </c>
      <c r="AG115" s="104">
        <f>AG112+AG108+AG96+AG92+AG71+AG114</f>
        <v>2463.5149999999999</v>
      </c>
      <c r="AH115" s="46">
        <f t="shared" si="23"/>
        <v>1852.2500000000002</v>
      </c>
      <c r="AI115" s="47">
        <f t="shared" si="24"/>
        <v>1450.93</v>
      </c>
      <c r="BF115" s="81"/>
      <c r="BG115" s="82">
        <v>-240</v>
      </c>
      <c r="BH115" s="82">
        <v>0</v>
      </c>
      <c r="BI115" s="82">
        <v>29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Z116" si="46">B115-(B123)</f>
        <v>1591.63</v>
      </c>
      <c r="C116" s="108">
        <f t="shared" si="46"/>
        <v>1419.8300000000002</v>
      </c>
      <c r="D116" s="108">
        <f t="shared" si="46"/>
        <v>1386.13</v>
      </c>
      <c r="E116" s="108">
        <f t="shared" si="46"/>
        <v>1414.13</v>
      </c>
      <c r="F116" s="108">
        <f t="shared" si="46"/>
        <v>1347.73</v>
      </c>
      <c r="G116" s="108">
        <f t="shared" si="46"/>
        <v>1348.07</v>
      </c>
      <c r="H116" s="108">
        <f t="shared" si="46"/>
        <v>1406.53</v>
      </c>
      <c r="I116" s="108">
        <f t="shared" si="46"/>
        <v>1427.43</v>
      </c>
      <c r="J116" s="108">
        <f t="shared" si="46"/>
        <v>1431.9299999999998</v>
      </c>
      <c r="K116" s="108">
        <f t="shared" si="46"/>
        <v>1437.93</v>
      </c>
      <c r="L116" s="108">
        <f t="shared" si="46"/>
        <v>1704.4299999999998</v>
      </c>
      <c r="M116" s="108">
        <f t="shared" ref="M116:U116" si="47">M115-(M123)</f>
        <v>1450.93</v>
      </c>
      <c r="N116" s="108">
        <f t="shared" si="47"/>
        <v>1533.3300000000002</v>
      </c>
      <c r="O116" s="108">
        <f t="shared" si="47"/>
        <v>1483.1299999999999</v>
      </c>
      <c r="P116" s="108">
        <f t="shared" si="47"/>
        <v>1532.3299999999997</v>
      </c>
      <c r="Q116" s="108">
        <f t="shared" si="47"/>
        <v>1498.83</v>
      </c>
      <c r="R116" s="108">
        <f t="shared" si="47"/>
        <v>1584.7500000000002</v>
      </c>
      <c r="S116" s="108">
        <f t="shared" si="47"/>
        <v>1636.03</v>
      </c>
      <c r="T116" s="108">
        <f t="shared" si="47"/>
        <v>1852.2500000000002</v>
      </c>
      <c r="U116" s="108">
        <f t="shared" si="47"/>
        <v>1566.1500000000003</v>
      </c>
      <c r="V116" s="108">
        <f t="shared" si="46"/>
        <v>1576.0500000000002</v>
      </c>
      <c r="W116" s="108">
        <f>W115-(W123)</f>
        <v>1543.4500000000003</v>
      </c>
      <c r="X116" s="108">
        <f>X115-(X123)</f>
        <v>1599.0500000000002</v>
      </c>
      <c r="Y116" s="108">
        <f>Y115-(Y123)</f>
        <v>1652.9500000000003</v>
      </c>
      <c r="Z116" s="108">
        <f t="shared" si="46"/>
        <v>1730.5500000000002</v>
      </c>
      <c r="AA116" s="108">
        <f t="shared" ref="AA116:AF116" si="48">AA115-(AA123)</f>
        <v>1662.3500000000001</v>
      </c>
      <c r="AB116" s="108">
        <f t="shared" si="48"/>
        <v>1629.0500000000002</v>
      </c>
      <c r="AC116" s="108">
        <f t="shared" si="48"/>
        <v>1567.65</v>
      </c>
      <c r="AD116" s="108">
        <f t="shared" si="48"/>
        <v>1530.35</v>
      </c>
      <c r="AE116" s="108">
        <f t="shared" si="48"/>
        <v>1365.35</v>
      </c>
      <c r="AF116" s="108">
        <f t="shared" si="48"/>
        <v>1238.05</v>
      </c>
      <c r="AG116" s="104"/>
      <c r="AH116" s="46">
        <f t="shared" si="23"/>
        <v>1852.2500000000002</v>
      </c>
      <c r="AI116" s="47">
        <f t="shared" si="24"/>
        <v>1238.05</v>
      </c>
      <c r="BF116" s="81"/>
      <c r="BG116" s="82">
        <v>-280</v>
      </c>
      <c r="BH116" s="82">
        <v>0</v>
      </c>
      <c r="BI116" s="82">
        <v>29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Z122" si="49">IF(B97&lt;0,B97*-1,0)</f>
        <v>189</v>
      </c>
      <c r="C117" s="93">
        <f t="shared" si="49"/>
        <v>212</v>
      </c>
      <c r="D117" s="93">
        <f t="shared" si="49"/>
        <v>228</v>
      </c>
      <c r="E117" s="93">
        <f t="shared" si="49"/>
        <v>206</v>
      </c>
      <c r="F117" s="93">
        <f t="shared" si="49"/>
        <v>247</v>
      </c>
      <c r="G117" s="93">
        <f t="shared" si="49"/>
        <v>252.6</v>
      </c>
      <c r="H117" s="93">
        <f t="shared" si="49"/>
        <v>238</v>
      </c>
      <c r="I117" s="93">
        <f t="shared" si="49"/>
        <v>139</v>
      </c>
      <c r="J117" s="93">
        <f t="shared" si="49"/>
        <v>114.5</v>
      </c>
      <c r="K117" s="93">
        <f t="shared" si="49"/>
        <v>106.1</v>
      </c>
      <c r="L117" s="93">
        <f t="shared" si="49"/>
        <v>0</v>
      </c>
      <c r="M117" s="93">
        <f t="shared" ref="M117:U117" si="50">IF(M97&lt;0,M97*-1,0)</f>
        <v>0</v>
      </c>
      <c r="N117" s="93">
        <f t="shared" si="50"/>
        <v>0</v>
      </c>
      <c r="O117" s="93">
        <f t="shared" si="50"/>
        <v>233.2</v>
      </c>
      <c r="P117" s="93">
        <f t="shared" si="50"/>
        <v>174.9</v>
      </c>
      <c r="Q117" s="93">
        <f t="shared" si="50"/>
        <v>233.5</v>
      </c>
      <c r="R117" s="93">
        <f t="shared" si="50"/>
        <v>160.30000000000001</v>
      </c>
      <c r="S117" s="93">
        <f t="shared" si="50"/>
        <v>100</v>
      </c>
      <c r="T117" s="93">
        <f t="shared" si="50"/>
        <v>0</v>
      </c>
      <c r="U117" s="93">
        <f t="shared" si="50"/>
        <v>0</v>
      </c>
      <c r="V117" s="93">
        <f t="shared" si="49"/>
        <v>0</v>
      </c>
      <c r="W117" s="93">
        <f t="shared" ref="W117:Y122" si="51">IF(W97&lt;0,W97*-1,0)</f>
        <v>0</v>
      </c>
      <c r="X117" s="93">
        <f t="shared" si="51"/>
        <v>0</v>
      </c>
      <c r="Y117" s="93">
        <f t="shared" si="51"/>
        <v>0</v>
      </c>
      <c r="Z117" s="93">
        <f t="shared" si="49"/>
        <v>0</v>
      </c>
      <c r="AA117" s="93">
        <f t="shared" ref="AA117:AC122" si="52">IF(AA97&lt;0,AA97*-1,0)</f>
        <v>0</v>
      </c>
      <c r="AB117" s="93">
        <f t="shared" si="52"/>
        <v>120.5</v>
      </c>
      <c r="AC117" s="93">
        <f t="shared" si="52"/>
        <v>170</v>
      </c>
      <c r="AD117" s="93">
        <f t="shared" ref="AD117:AE117" si="53">IF(AD97&lt;0,AD97*-1,0)</f>
        <v>240</v>
      </c>
      <c r="AE117" s="93">
        <f t="shared" si="53"/>
        <v>280</v>
      </c>
      <c r="AF117" s="93">
        <f t="shared" ref="AF117" si="54">IF(AF97&lt;0,AF97*-1,0)</f>
        <v>285</v>
      </c>
      <c r="AG117" s="61"/>
      <c r="AH117" s="46">
        <f t="shared" si="23"/>
        <v>285</v>
      </c>
      <c r="AI117" s="47">
        <f t="shared" si="24"/>
        <v>0</v>
      </c>
      <c r="BG117" s="82">
        <v>-285</v>
      </c>
      <c r="BH117" s="82">
        <v>0</v>
      </c>
      <c r="BI117" s="82">
        <v>10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9"/>
        <v>0</v>
      </c>
      <c r="C118" s="93">
        <f t="shared" si="49"/>
        <v>0</v>
      </c>
      <c r="D118" s="93">
        <f t="shared" si="49"/>
        <v>0</v>
      </c>
      <c r="E118" s="93">
        <f t="shared" si="49"/>
        <v>0</v>
      </c>
      <c r="F118" s="93">
        <f t="shared" si="49"/>
        <v>0</v>
      </c>
      <c r="G118" s="93">
        <f t="shared" si="49"/>
        <v>0</v>
      </c>
      <c r="H118" s="93">
        <f t="shared" si="49"/>
        <v>0</v>
      </c>
      <c r="I118" s="93">
        <f t="shared" si="49"/>
        <v>0</v>
      </c>
      <c r="J118" s="93">
        <f t="shared" si="49"/>
        <v>0</v>
      </c>
      <c r="K118" s="93">
        <f t="shared" si="49"/>
        <v>0</v>
      </c>
      <c r="L118" s="93">
        <f t="shared" si="49"/>
        <v>0</v>
      </c>
      <c r="M118" s="93">
        <f t="shared" si="49"/>
        <v>0</v>
      </c>
      <c r="N118" s="93">
        <f t="shared" si="49"/>
        <v>0</v>
      </c>
      <c r="O118" s="93">
        <f t="shared" si="49"/>
        <v>0</v>
      </c>
      <c r="P118" s="93">
        <f t="shared" si="49"/>
        <v>0</v>
      </c>
      <c r="Q118" s="93">
        <f t="shared" si="49"/>
        <v>0</v>
      </c>
      <c r="R118" s="93">
        <f t="shared" si="49"/>
        <v>0</v>
      </c>
      <c r="S118" s="93">
        <f t="shared" si="49"/>
        <v>0</v>
      </c>
      <c r="T118" s="93">
        <f t="shared" si="49"/>
        <v>0</v>
      </c>
      <c r="U118" s="93">
        <f t="shared" si="49"/>
        <v>0</v>
      </c>
      <c r="V118" s="93">
        <f t="shared" si="49"/>
        <v>0</v>
      </c>
      <c r="W118" s="93">
        <f t="shared" si="51"/>
        <v>0</v>
      </c>
      <c r="X118" s="93">
        <f t="shared" si="51"/>
        <v>0</v>
      </c>
      <c r="Y118" s="93">
        <f t="shared" si="51"/>
        <v>0</v>
      </c>
      <c r="Z118" s="93">
        <f t="shared" si="49"/>
        <v>0</v>
      </c>
      <c r="AA118" s="93">
        <f t="shared" si="52"/>
        <v>0</v>
      </c>
      <c r="AB118" s="93">
        <f t="shared" si="52"/>
        <v>0</v>
      </c>
      <c r="AC118" s="93">
        <f t="shared" si="52"/>
        <v>0</v>
      </c>
      <c r="AD118" s="93">
        <f t="shared" ref="AD118:AE118" si="55">IF(AD98&lt;0,AD98*-1,0)</f>
        <v>0</v>
      </c>
      <c r="AE118" s="93">
        <f t="shared" si="55"/>
        <v>0</v>
      </c>
      <c r="AF118" s="93">
        <f t="shared" ref="AF118" si="56">IF(AF98&lt;0,AF98*-1,0)</f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-189</v>
      </c>
      <c r="BH118" s="82">
        <v>0</v>
      </c>
      <c r="BI118" s="82">
        <v>21</v>
      </c>
      <c r="BJ118" s="82">
        <v>17.399999999999999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9"/>
        <v>0</v>
      </c>
      <c r="C119" s="93">
        <f t="shared" si="49"/>
        <v>0</v>
      </c>
      <c r="D119" s="93">
        <f t="shared" si="49"/>
        <v>0</v>
      </c>
      <c r="E119" s="93">
        <f t="shared" si="49"/>
        <v>0</v>
      </c>
      <c r="F119" s="93">
        <f t="shared" si="49"/>
        <v>0</v>
      </c>
      <c r="G119" s="93">
        <f t="shared" si="49"/>
        <v>0</v>
      </c>
      <c r="H119" s="93">
        <f t="shared" si="49"/>
        <v>0</v>
      </c>
      <c r="I119" s="93">
        <f t="shared" si="49"/>
        <v>0</v>
      </c>
      <c r="J119" s="93">
        <f t="shared" si="49"/>
        <v>0</v>
      </c>
      <c r="K119" s="93">
        <f t="shared" si="49"/>
        <v>0</v>
      </c>
      <c r="L119" s="93">
        <f t="shared" si="49"/>
        <v>0</v>
      </c>
      <c r="M119" s="93">
        <f t="shared" si="49"/>
        <v>0</v>
      </c>
      <c r="N119" s="93">
        <f t="shared" si="49"/>
        <v>0</v>
      </c>
      <c r="O119" s="93">
        <f t="shared" si="49"/>
        <v>0</v>
      </c>
      <c r="P119" s="93">
        <f t="shared" si="49"/>
        <v>0</v>
      </c>
      <c r="Q119" s="93">
        <f t="shared" si="49"/>
        <v>0</v>
      </c>
      <c r="R119" s="93">
        <f t="shared" si="49"/>
        <v>0</v>
      </c>
      <c r="S119" s="93">
        <f t="shared" si="49"/>
        <v>0</v>
      </c>
      <c r="T119" s="93">
        <f t="shared" si="49"/>
        <v>0</v>
      </c>
      <c r="U119" s="93">
        <f t="shared" si="49"/>
        <v>0</v>
      </c>
      <c r="V119" s="93">
        <f t="shared" si="49"/>
        <v>0</v>
      </c>
      <c r="W119" s="93">
        <f t="shared" si="51"/>
        <v>0</v>
      </c>
      <c r="X119" s="93">
        <f t="shared" si="51"/>
        <v>0</v>
      </c>
      <c r="Y119" s="93">
        <f t="shared" si="51"/>
        <v>0</v>
      </c>
      <c r="Z119" s="93">
        <f t="shared" si="49"/>
        <v>0</v>
      </c>
      <c r="AA119" s="93">
        <f t="shared" si="52"/>
        <v>0</v>
      </c>
      <c r="AB119" s="93">
        <f t="shared" si="52"/>
        <v>0</v>
      </c>
      <c r="AC119" s="93">
        <f t="shared" si="52"/>
        <v>0</v>
      </c>
      <c r="AD119" s="93">
        <f t="shared" ref="AD119:AE119" si="57">IF(AD99&lt;0,AD99*-1,0)</f>
        <v>0</v>
      </c>
      <c r="AE119" s="93">
        <f t="shared" si="57"/>
        <v>0</v>
      </c>
      <c r="AF119" s="93">
        <f t="shared" ref="AF119" si="58">IF(AF99&lt;0,AF99*-1,0)</f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9"/>
        <v>0</v>
      </c>
      <c r="C120" s="93">
        <f t="shared" si="49"/>
        <v>0</v>
      </c>
      <c r="D120" s="93">
        <f t="shared" si="49"/>
        <v>0</v>
      </c>
      <c r="E120" s="93">
        <f t="shared" si="49"/>
        <v>0</v>
      </c>
      <c r="F120" s="93">
        <f t="shared" si="49"/>
        <v>0</v>
      </c>
      <c r="G120" s="93">
        <f t="shared" si="49"/>
        <v>0</v>
      </c>
      <c r="H120" s="93">
        <f t="shared" si="49"/>
        <v>0</v>
      </c>
      <c r="I120" s="93">
        <f t="shared" si="49"/>
        <v>0</v>
      </c>
      <c r="J120" s="93">
        <f t="shared" si="49"/>
        <v>0</v>
      </c>
      <c r="K120" s="93">
        <f t="shared" si="49"/>
        <v>0</v>
      </c>
      <c r="L120" s="93">
        <f t="shared" si="49"/>
        <v>0</v>
      </c>
      <c r="M120" s="93">
        <f t="shared" si="49"/>
        <v>0</v>
      </c>
      <c r="N120" s="93">
        <f t="shared" si="49"/>
        <v>0</v>
      </c>
      <c r="O120" s="93">
        <f t="shared" si="49"/>
        <v>0</v>
      </c>
      <c r="P120" s="93">
        <f t="shared" si="49"/>
        <v>0</v>
      </c>
      <c r="Q120" s="93">
        <f t="shared" si="49"/>
        <v>0</v>
      </c>
      <c r="R120" s="93">
        <f t="shared" si="49"/>
        <v>0</v>
      </c>
      <c r="S120" s="93">
        <f t="shared" si="49"/>
        <v>0</v>
      </c>
      <c r="T120" s="93">
        <f t="shared" si="49"/>
        <v>0</v>
      </c>
      <c r="U120" s="93">
        <f t="shared" si="49"/>
        <v>0</v>
      </c>
      <c r="V120" s="93">
        <f t="shared" si="49"/>
        <v>0</v>
      </c>
      <c r="W120" s="93">
        <f t="shared" si="51"/>
        <v>0</v>
      </c>
      <c r="X120" s="93">
        <f t="shared" si="51"/>
        <v>0</v>
      </c>
      <c r="Y120" s="93">
        <f t="shared" si="51"/>
        <v>0</v>
      </c>
      <c r="Z120" s="93">
        <f t="shared" si="49"/>
        <v>0</v>
      </c>
      <c r="AA120" s="93">
        <f t="shared" si="52"/>
        <v>0</v>
      </c>
      <c r="AB120" s="93">
        <f t="shared" si="52"/>
        <v>0</v>
      </c>
      <c r="AC120" s="93">
        <f t="shared" si="52"/>
        <v>0</v>
      </c>
      <c r="AD120" s="93">
        <f t="shared" ref="AD120:AE120" si="59">IF(AD100&lt;0,AD100*-1,0)</f>
        <v>0</v>
      </c>
      <c r="AE120" s="93">
        <f t="shared" si="59"/>
        <v>0</v>
      </c>
      <c r="AF120" s="93">
        <f t="shared" ref="AF120" si="60">IF(AF100&lt;0,AF100*-1,0)</f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9"/>
        <v>0</v>
      </c>
      <c r="C121" s="93">
        <f t="shared" si="49"/>
        <v>0</v>
      </c>
      <c r="D121" s="93">
        <f t="shared" si="49"/>
        <v>0</v>
      </c>
      <c r="E121" s="93">
        <f t="shared" si="49"/>
        <v>0</v>
      </c>
      <c r="F121" s="93">
        <f t="shared" si="49"/>
        <v>0</v>
      </c>
      <c r="G121" s="93">
        <f t="shared" si="49"/>
        <v>0</v>
      </c>
      <c r="H121" s="93">
        <f t="shared" si="49"/>
        <v>0</v>
      </c>
      <c r="I121" s="93">
        <f t="shared" si="49"/>
        <v>0</v>
      </c>
      <c r="J121" s="93">
        <f t="shared" si="49"/>
        <v>0</v>
      </c>
      <c r="K121" s="93">
        <f t="shared" si="49"/>
        <v>0</v>
      </c>
      <c r="L121" s="93">
        <f t="shared" si="49"/>
        <v>0</v>
      </c>
      <c r="M121" s="93">
        <f t="shared" si="49"/>
        <v>0</v>
      </c>
      <c r="N121" s="93">
        <f t="shared" si="49"/>
        <v>0</v>
      </c>
      <c r="O121" s="93">
        <f t="shared" si="49"/>
        <v>0</v>
      </c>
      <c r="P121" s="93">
        <f t="shared" si="49"/>
        <v>0</v>
      </c>
      <c r="Q121" s="93">
        <f t="shared" si="49"/>
        <v>0</v>
      </c>
      <c r="R121" s="93">
        <f t="shared" si="49"/>
        <v>0</v>
      </c>
      <c r="S121" s="93">
        <f t="shared" si="49"/>
        <v>0</v>
      </c>
      <c r="T121" s="93">
        <f t="shared" si="49"/>
        <v>0</v>
      </c>
      <c r="U121" s="93">
        <f t="shared" si="49"/>
        <v>0</v>
      </c>
      <c r="V121" s="93">
        <f t="shared" si="49"/>
        <v>0</v>
      </c>
      <c r="W121" s="93">
        <f t="shared" si="51"/>
        <v>0</v>
      </c>
      <c r="X121" s="93">
        <f t="shared" si="51"/>
        <v>0</v>
      </c>
      <c r="Y121" s="93">
        <f t="shared" si="51"/>
        <v>0</v>
      </c>
      <c r="Z121" s="93">
        <f t="shared" si="49"/>
        <v>0</v>
      </c>
      <c r="AA121" s="93">
        <f t="shared" si="52"/>
        <v>0</v>
      </c>
      <c r="AB121" s="93">
        <f t="shared" si="52"/>
        <v>0</v>
      </c>
      <c r="AC121" s="93">
        <f t="shared" si="52"/>
        <v>0</v>
      </c>
      <c r="AD121" s="93">
        <f t="shared" ref="AD121:AE121" si="61">IF(AD101&lt;0,AD101*-1,0)</f>
        <v>0</v>
      </c>
      <c r="AE121" s="93">
        <f t="shared" si="61"/>
        <v>0</v>
      </c>
      <c r="AF121" s="93">
        <f t="shared" ref="AF121" si="62">IF(AF101&lt;0,AF101*-1,0)</f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9"/>
        <v>0</v>
      </c>
      <c r="C122" s="93">
        <f t="shared" si="49"/>
        <v>0</v>
      </c>
      <c r="D122" s="93">
        <f t="shared" si="49"/>
        <v>0</v>
      </c>
      <c r="E122" s="93">
        <f t="shared" si="49"/>
        <v>0</v>
      </c>
      <c r="F122" s="93">
        <f t="shared" si="49"/>
        <v>0</v>
      </c>
      <c r="G122" s="93">
        <f t="shared" si="49"/>
        <v>0</v>
      </c>
      <c r="H122" s="93">
        <f t="shared" si="49"/>
        <v>0</v>
      </c>
      <c r="I122" s="93">
        <f t="shared" si="49"/>
        <v>0</v>
      </c>
      <c r="J122" s="93">
        <f t="shared" si="49"/>
        <v>0</v>
      </c>
      <c r="K122" s="93">
        <f t="shared" si="49"/>
        <v>0</v>
      </c>
      <c r="L122" s="93">
        <f t="shared" si="49"/>
        <v>0</v>
      </c>
      <c r="M122" s="93">
        <f t="shared" si="49"/>
        <v>0</v>
      </c>
      <c r="N122" s="93">
        <f t="shared" si="49"/>
        <v>0</v>
      </c>
      <c r="O122" s="93">
        <f t="shared" si="49"/>
        <v>0</v>
      </c>
      <c r="P122" s="93">
        <f t="shared" si="49"/>
        <v>0</v>
      </c>
      <c r="Q122" s="93">
        <f t="shared" si="49"/>
        <v>0</v>
      </c>
      <c r="R122" s="93">
        <f t="shared" si="49"/>
        <v>0</v>
      </c>
      <c r="S122" s="93">
        <f t="shared" si="49"/>
        <v>0</v>
      </c>
      <c r="T122" s="93">
        <f t="shared" si="49"/>
        <v>0</v>
      </c>
      <c r="U122" s="93">
        <f t="shared" si="49"/>
        <v>0</v>
      </c>
      <c r="V122" s="93">
        <f t="shared" si="49"/>
        <v>0</v>
      </c>
      <c r="W122" s="93">
        <f t="shared" si="51"/>
        <v>0</v>
      </c>
      <c r="X122" s="93">
        <f t="shared" si="51"/>
        <v>0</v>
      </c>
      <c r="Y122" s="93">
        <f t="shared" si="51"/>
        <v>0</v>
      </c>
      <c r="Z122" s="93">
        <f t="shared" si="49"/>
        <v>0</v>
      </c>
      <c r="AA122" s="93">
        <f t="shared" si="52"/>
        <v>0</v>
      </c>
      <c r="AB122" s="93">
        <f t="shared" si="52"/>
        <v>0</v>
      </c>
      <c r="AC122" s="93">
        <f t="shared" si="52"/>
        <v>0</v>
      </c>
      <c r="AD122" s="93">
        <f t="shared" ref="AD122:AE122" si="63">IF(AD102&lt;0,AD102*-1,0)</f>
        <v>0</v>
      </c>
      <c r="AE122" s="93">
        <f t="shared" si="63"/>
        <v>0</v>
      </c>
      <c r="AF122" s="93">
        <f t="shared" ref="AF122" si="64">IF(AF102&lt;0,AF102*-1,0)</f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:Z123" si="65">SUM(B117:B122)</f>
        <v>189</v>
      </c>
      <c r="C123" s="70">
        <f t="shared" si="65"/>
        <v>212</v>
      </c>
      <c r="D123" s="70">
        <f t="shared" si="65"/>
        <v>228</v>
      </c>
      <c r="E123" s="70">
        <f t="shared" si="65"/>
        <v>206</v>
      </c>
      <c r="F123" s="70">
        <f t="shared" si="65"/>
        <v>247</v>
      </c>
      <c r="G123" s="70">
        <f t="shared" si="65"/>
        <v>252.6</v>
      </c>
      <c r="H123" s="70">
        <f t="shared" si="65"/>
        <v>238</v>
      </c>
      <c r="I123" s="70">
        <f t="shared" si="65"/>
        <v>139</v>
      </c>
      <c r="J123" s="70">
        <f t="shared" si="65"/>
        <v>114.5</v>
      </c>
      <c r="K123" s="70">
        <f t="shared" si="65"/>
        <v>106.1</v>
      </c>
      <c r="L123" s="70">
        <f t="shared" si="65"/>
        <v>0</v>
      </c>
      <c r="M123" s="70">
        <f t="shared" ref="M123:U123" si="66">SUM(M117:M122)</f>
        <v>0</v>
      </c>
      <c r="N123" s="70">
        <f t="shared" si="66"/>
        <v>0</v>
      </c>
      <c r="O123" s="70">
        <f t="shared" si="66"/>
        <v>233.2</v>
      </c>
      <c r="P123" s="70">
        <f t="shared" si="66"/>
        <v>174.9</v>
      </c>
      <c r="Q123" s="70">
        <f t="shared" si="66"/>
        <v>233.5</v>
      </c>
      <c r="R123" s="70">
        <f t="shared" si="66"/>
        <v>160.30000000000001</v>
      </c>
      <c r="S123" s="70">
        <f t="shared" si="66"/>
        <v>100</v>
      </c>
      <c r="T123" s="70">
        <f t="shared" si="66"/>
        <v>0</v>
      </c>
      <c r="U123" s="70">
        <f t="shared" si="66"/>
        <v>0</v>
      </c>
      <c r="V123" s="70">
        <f t="shared" si="65"/>
        <v>0</v>
      </c>
      <c r="W123" s="70">
        <f>SUM(W117:W122)</f>
        <v>0</v>
      </c>
      <c r="X123" s="70">
        <f>SUM(X117:X122)</f>
        <v>0</v>
      </c>
      <c r="Y123" s="70">
        <f>SUM(Y117:Y122)</f>
        <v>0</v>
      </c>
      <c r="Z123" s="70">
        <f t="shared" si="65"/>
        <v>0</v>
      </c>
      <c r="AA123" s="70">
        <f t="shared" ref="AA123:AF123" si="67">SUM(AA117:AA122)</f>
        <v>0</v>
      </c>
      <c r="AB123" s="70">
        <f t="shared" si="67"/>
        <v>120.5</v>
      </c>
      <c r="AC123" s="70">
        <f t="shared" si="67"/>
        <v>170</v>
      </c>
      <c r="AD123" s="70">
        <f t="shared" si="67"/>
        <v>240</v>
      </c>
      <c r="AE123" s="70">
        <f t="shared" si="67"/>
        <v>280</v>
      </c>
      <c r="AF123" s="70">
        <f t="shared" si="67"/>
        <v>285</v>
      </c>
      <c r="AG123" s="104"/>
      <c r="AH123" s="46">
        <f t="shared" si="23"/>
        <v>285</v>
      </c>
      <c r="AI123" s="47">
        <f t="shared" si="24"/>
        <v>0</v>
      </c>
      <c r="AJ123" s="105">
        <f t="array" ref="AJ123">MIN(IF(B123:AF123&lt;&gt;0,B123:AF123))</f>
        <v>100</v>
      </c>
    </row>
    <row r="124" spans="1:64" ht="15.75" thickBot="1">
      <c r="A124" s="87" t="s">
        <v>146</v>
      </c>
      <c r="B124" s="70">
        <f t="shared" ref="B124:Z124" si="68">B108-B123</f>
        <v>-135.4</v>
      </c>
      <c r="C124" s="70">
        <f t="shared" si="68"/>
        <v>-160.80000000000001</v>
      </c>
      <c r="D124" s="70">
        <f t="shared" si="68"/>
        <v>-175.6</v>
      </c>
      <c r="E124" s="70">
        <f t="shared" si="68"/>
        <v>-153.80000000000001</v>
      </c>
      <c r="F124" s="70">
        <f t="shared" si="68"/>
        <v>-198.2</v>
      </c>
      <c r="G124" s="70">
        <f t="shared" si="68"/>
        <v>-195.35999999999999</v>
      </c>
      <c r="H124" s="70">
        <f t="shared" si="68"/>
        <v>-165.3</v>
      </c>
      <c r="I124" s="70">
        <f t="shared" si="68"/>
        <v>-70.7</v>
      </c>
      <c r="J124" s="70">
        <f t="shared" si="68"/>
        <v>-49.2</v>
      </c>
      <c r="K124" s="70">
        <f t="shared" si="68"/>
        <v>-43.199999999999996</v>
      </c>
      <c r="L124" s="70">
        <f t="shared" si="68"/>
        <v>223.3</v>
      </c>
      <c r="M124" s="70">
        <f t="shared" ref="M124:U124" si="69">M108-M123</f>
        <v>213.40000000000003</v>
      </c>
      <c r="N124" s="70">
        <f t="shared" si="69"/>
        <v>127.4</v>
      </c>
      <c r="O124" s="70">
        <f t="shared" si="69"/>
        <v>-153</v>
      </c>
      <c r="P124" s="70">
        <f t="shared" si="69"/>
        <v>-93.800000000000011</v>
      </c>
      <c r="Q124" s="70">
        <f t="shared" si="69"/>
        <v>-150.5</v>
      </c>
      <c r="R124" s="70">
        <f t="shared" si="69"/>
        <v>-63.280000000000015</v>
      </c>
      <c r="S124" s="70">
        <f t="shared" si="69"/>
        <v>8.9000000000000057</v>
      </c>
      <c r="T124" s="70">
        <f t="shared" si="69"/>
        <v>250</v>
      </c>
      <c r="U124" s="70">
        <f t="shared" si="69"/>
        <v>356.7</v>
      </c>
      <c r="V124" s="70">
        <f t="shared" si="68"/>
        <v>337.5</v>
      </c>
      <c r="W124" s="70">
        <f>W108-W123</f>
        <v>317</v>
      </c>
      <c r="X124" s="70">
        <f>X108-X123</f>
        <v>293.60000000000002</v>
      </c>
      <c r="Y124" s="70">
        <f>Y108-Y123</f>
        <v>116.7</v>
      </c>
      <c r="Z124" s="70">
        <f t="shared" si="68"/>
        <v>102.89999999999999</v>
      </c>
      <c r="AA124" s="70">
        <f t="shared" ref="AA124:AF124" si="70">AA108-AA123</f>
        <v>68.300000000000011</v>
      </c>
      <c r="AB124" s="70">
        <f t="shared" si="70"/>
        <v>-61.1</v>
      </c>
      <c r="AC124" s="70">
        <f t="shared" si="70"/>
        <v>-109</v>
      </c>
      <c r="AD124" s="70">
        <f t="shared" si="70"/>
        <v>-174</v>
      </c>
      <c r="AE124" s="70">
        <f t="shared" si="70"/>
        <v>-214</v>
      </c>
      <c r="AF124" s="70">
        <f t="shared" si="70"/>
        <v>-250</v>
      </c>
      <c r="AG124" s="104"/>
      <c r="AH124" s="46">
        <f t="shared" si="23"/>
        <v>356.7</v>
      </c>
      <c r="AI124" s="47">
        <f t="shared" si="24"/>
        <v>-250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49.97</v>
      </c>
      <c r="C126" s="117">
        <v>49.97</v>
      </c>
      <c r="D126" s="117">
        <v>50.048000000000002</v>
      </c>
      <c r="E126" s="117">
        <v>50.048000000000002</v>
      </c>
      <c r="F126" s="117">
        <v>50.048000000000002</v>
      </c>
      <c r="G126" s="117">
        <v>50.026000000000003</v>
      </c>
      <c r="H126" s="117">
        <v>50</v>
      </c>
      <c r="I126" s="117">
        <v>50</v>
      </c>
      <c r="J126" s="117">
        <v>50</v>
      </c>
      <c r="K126" s="117">
        <v>50.03</v>
      </c>
      <c r="L126" s="117">
        <v>50.03</v>
      </c>
      <c r="M126" s="117">
        <v>50.055</v>
      </c>
      <c r="N126" s="117">
        <v>50.026000000000003</v>
      </c>
      <c r="O126" s="117">
        <v>49.966999999999999</v>
      </c>
      <c r="P126" s="117">
        <v>50.012999999999998</v>
      </c>
      <c r="Q126" s="117">
        <v>49.993000000000002</v>
      </c>
      <c r="R126" s="117">
        <v>50.006999999999998</v>
      </c>
      <c r="S126" s="117">
        <v>50.131999999999998</v>
      </c>
      <c r="T126" s="117">
        <v>50.03</v>
      </c>
      <c r="U126" s="117">
        <v>49.97</v>
      </c>
      <c r="V126" s="117">
        <v>49.97</v>
      </c>
      <c r="W126" s="117">
        <v>50.015999999999998</v>
      </c>
      <c r="X126" s="117">
        <v>50.04</v>
      </c>
      <c r="Y126" s="117">
        <v>50.04</v>
      </c>
      <c r="Z126" s="117">
        <v>50.057000000000002</v>
      </c>
      <c r="AA126" s="117">
        <v>50.057000000000002</v>
      </c>
      <c r="AB126" s="117">
        <v>50.008000000000003</v>
      </c>
      <c r="AC126" s="117">
        <v>49.97</v>
      </c>
      <c r="AD126" s="117">
        <v>49.84</v>
      </c>
      <c r="AE126" s="117">
        <v>49.84</v>
      </c>
      <c r="AF126" s="117">
        <v>50</v>
      </c>
      <c r="AG126" s="118"/>
      <c r="AH126" s="46">
        <f t="shared" si="23"/>
        <v>50.131999999999998</v>
      </c>
      <c r="AI126" s="47">
        <f t="shared" si="24"/>
        <v>49.84</v>
      </c>
    </row>
    <row r="127" spans="1:64">
      <c r="A127" s="119" t="s">
        <v>149</v>
      </c>
      <c r="B127" s="43">
        <v>132.69999999999999</v>
      </c>
      <c r="C127" s="43">
        <v>132.69999999999999</v>
      </c>
      <c r="D127" s="43">
        <v>132.69999999999999</v>
      </c>
      <c r="E127" s="43">
        <v>132.69999999999999</v>
      </c>
      <c r="F127" s="43">
        <v>132.69999999999999</v>
      </c>
      <c r="G127" s="43">
        <v>133.1</v>
      </c>
      <c r="H127" s="43">
        <v>132.80000000000001</v>
      </c>
      <c r="I127" s="43">
        <v>132.80000000000001</v>
      </c>
      <c r="J127" s="43">
        <v>131.19999999999999</v>
      </c>
      <c r="K127" s="43">
        <v>132.5</v>
      </c>
      <c r="L127" s="43">
        <v>132.5</v>
      </c>
      <c r="M127" s="43">
        <v>134.6</v>
      </c>
      <c r="N127" s="43">
        <v>131.30000000000001</v>
      </c>
      <c r="O127" s="43">
        <v>129.69999999999999</v>
      </c>
      <c r="P127" s="43">
        <v>132.1</v>
      </c>
      <c r="Q127" s="43">
        <v>133.19999999999999</v>
      </c>
      <c r="R127" s="43">
        <v>131.69999999999999</v>
      </c>
      <c r="S127" s="43">
        <v>132.9</v>
      </c>
      <c r="T127" s="43">
        <v>132.9</v>
      </c>
      <c r="U127" s="43">
        <v>131.1</v>
      </c>
      <c r="V127" s="43">
        <v>131.1</v>
      </c>
      <c r="W127" s="43">
        <v>132.1</v>
      </c>
      <c r="X127" s="43">
        <v>132.5</v>
      </c>
      <c r="Y127" s="43">
        <v>132.5</v>
      </c>
      <c r="Z127" s="43">
        <v>129.19999999999999</v>
      </c>
      <c r="AA127" s="43">
        <v>129.19999999999999</v>
      </c>
      <c r="AB127" s="43">
        <v>133.4</v>
      </c>
      <c r="AC127" s="43">
        <v>133.4</v>
      </c>
      <c r="AD127" s="43">
        <v>133.4</v>
      </c>
      <c r="AE127" s="43">
        <v>133.4</v>
      </c>
      <c r="AF127" s="43">
        <v>133.4</v>
      </c>
      <c r="AG127" s="120"/>
      <c r="AH127" s="46">
        <f t="shared" si="23"/>
        <v>134.6</v>
      </c>
      <c r="AI127" s="47">
        <f t="shared" si="24"/>
        <v>129.19999999999999</v>
      </c>
    </row>
    <row r="128" spans="1:64">
      <c r="A128" s="119" t="s">
        <v>150</v>
      </c>
      <c r="B128" s="43">
        <v>132.19999999999999</v>
      </c>
      <c r="C128" s="43">
        <v>132.30000000000001</v>
      </c>
      <c r="D128" s="43">
        <v>132.30000000000001</v>
      </c>
      <c r="E128" s="43">
        <v>132.30000000000001</v>
      </c>
      <c r="F128" s="43">
        <v>132.30000000000001</v>
      </c>
      <c r="G128" s="43">
        <v>130.9</v>
      </c>
      <c r="H128" s="43">
        <v>130.6</v>
      </c>
      <c r="I128" s="43">
        <v>130.6</v>
      </c>
      <c r="J128" s="43">
        <v>130</v>
      </c>
      <c r="K128" s="43">
        <v>132.56</v>
      </c>
      <c r="L128" s="43">
        <v>132.56</v>
      </c>
      <c r="M128" s="43">
        <v>132.19999999999999</v>
      </c>
      <c r="N128" s="43">
        <v>130.19999999999999</v>
      </c>
      <c r="O128" s="43">
        <v>129.9</v>
      </c>
      <c r="P128" s="43">
        <v>132.30000000000001</v>
      </c>
      <c r="Q128" s="43">
        <v>133.9</v>
      </c>
      <c r="R128" s="43">
        <v>129.4</v>
      </c>
      <c r="S128" s="43">
        <v>130.4</v>
      </c>
      <c r="T128" s="43">
        <v>130.4</v>
      </c>
      <c r="U128" s="43">
        <v>130.19999999999999</v>
      </c>
      <c r="V128" s="43">
        <v>130.19999999999999</v>
      </c>
      <c r="W128" s="43">
        <v>130.1</v>
      </c>
      <c r="X128" s="43">
        <v>131.30000000000001</v>
      </c>
      <c r="Y128" s="43">
        <v>131.30000000000001</v>
      </c>
      <c r="Z128" s="43">
        <v>130.69999999999999</v>
      </c>
      <c r="AA128" s="43">
        <v>130.69999999999999</v>
      </c>
      <c r="AB128" s="43">
        <v>130.80000000000001</v>
      </c>
      <c r="AC128" s="43">
        <v>130.80000000000001</v>
      </c>
      <c r="AD128" s="43">
        <v>130.80000000000001</v>
      </c>
      <c r="AE128" s="43">
        <v>130.80000000000001</v>
      </c>
      <c r="AF128" s="43">
        <v>130.80000000000001</v>
      </c>
      <c r="AG128" s="120"/>
      <c r="AH128" s="46">
        <f t="shared" si="23"/>
        <v>133.9</v>
      </c>
      <c r="AI128" s="47">
        <f t="shared" si="24"/>
        <v>129.4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134.69999999999999</v>
      </c>
      <c r="C130" s="43">
        <v>134.1</v>
      </c>
      <c r="D130" s="43">
        <v>134.1</v>
      </c>
      <c r="E130" s="43">
        <v>134.1</v>
      </c>
      <c r="F130" s="43">
        <v>134.1</v>
      </c>
      <c r="G130" s="43">
        <v>137</v>
      </c>
      <c r="H130" s="43">
        <v>136.4</v>
      </c>
      <c r="I130" s="43">
        <v>136.4</v>
      </c>
      <c r="J130" s="43">
        <v>135.6</v>
      </c>
      <c r="K130" s="43">
        <v>137</v>
      </c>
      <c r="L130" s="43">
        <v>137</v>
      </c>
      <c r="M130" s="43">
        <v>135.69999999999999</v>
      </c>
      <c r="N130" s="43">
        <v>132.80000000000001</v>
      </c>
      <c r="O130" s="43">
        <v>131.69999999999999</v>
      </c>
      <c r="P130" s="43">
        <v>132.80000000000001</v>
      </c>
      <c r="Q130" s="43">
        <v>132.30000000000001</v>
      </c>
      <c r="R130" s="43">
        <v>134</v>
      </c>
      <c r="S130" s="43">
        <v>135.1</v>
      </c>
      <c r="T130" s="43">
        <v>135.1</v>
      </c>
      <c r="U130" s="43">
        <v>135.1</v>
      </c>
      <c r="V130" s="43">
        <v>135.1</v>
      </c>
      <c r="W130" s="43">
        <v>135.1</v>
      </c>
      <c r="X130" s="43">
        <v>136.6</v>
      </c>
      <c r="Y130" s="43">
        <v>136.6</v>
      </c>
      <c r="Z130" s="43">
        <v>131.4</v>
      </c>
      <c r="AA130" s="43">
        <v>131.4</v>
      </c>
      <c r="AB130" s="43">
        <v>136.30000000000001</v>
      </c>
      <c r="AC130" s="43">
        <v>136.30000000000001</v>
      </c>
      <c r="AD130" s="43">
        <v>136.30000000000001</v>
      </c>
      <c r="AE130" s="43">
        <v>136.30000000000001</v>
      </c>
      <c r="AF130" s="43">
        <v>136.30000000000001</v>
      </c>
      <c r="AG130" s="120"/>
      <c r="AH130" s="46">
        <f t="shared" si="23"/>
        <v>137</v>
      </c>
      <c r="AI130" s="47">
        <f t="shared" si="24"/>
        <v>131.4</v>
      </c>
    </row>
    <row r="131" spans="1:35">
      <c r="A131" s="121" t="s">
        <v>153</v>
      </c>
      <c r="B131" s="122">
        <v>135.30000000000001</v>
      </c>
      <c r="C131" s="122">
        <v>131.5</v>
      </c>
      <c r="D131" s="122">
        <v>131.5</v>
      </c>
      <c r="E131" s="122">
        <v>131.5</v>
      </c>
      <c r="F131" s="122">
        <v>131.5</v>
      </c>
      <c r="G131" s="122">
        <v>135.1</v>
      </c>
      <c r="H131" s="122">
        <v>134.4</v>
      </c>
      <c r="I131" s="122">
        <v>134.4</v>
      </c>
      <c r="J131" s="122">
        <v>134.80000000000001</v>
      </c>
      <c r="K131" s="122">
        <v>134.6</v>
      </c>
      <c r="L131" s="122">
        <v>134.6</v>
      </c>
      <c r="M131" s="122">
        <v>133.1</v>
      </c>
      <c r="N131" s="122">
        <v>133</v>
      </c>
      <c r="O131" s="122">
        <v>134.9</v>
      </c>
      <c r="P131" s="122">
        <v>135.30000000000001</v>
      </c>
      <c r="Q131" s="122">
        <v>133.1</v>
      </c>
      <c r="R131" s="122">
        <v>134.69999999999999</v>
      </c>
      <c r="S131" s="122">
        <v>135.4</v>
      </c>
      <c r="T131" s="122">
        <v>135.4</v>
      </c>
      <c r="U131" s="122">
        <v>135.4</v>
      </c>
      <c r="V131" s="122">
        <v>135.4</v>
      </c>
      <c r="W131" s="122">
        <v>135.4</v>
      </c>
      <c r="X131" s="122">
        <v>133.69999999999999</v>
      </c>
      <c r="Y131" s="122">
        <v>133.69999999999999</v>
      </c>
      <c r="Z131" s="122">
        <v>132.6</v>
      </c>
      <c r="AA131" s="122">
        <v>132.6</v>
      </c>
      <c r="AB131" s="122">
        <v>135.4</v>
      </c>
      <c r="AC131" s="122">
        <v>135.4</v>
      </c>
      <c r="AD131" s="122">
        <v>135.4</v>
      </c>
      <c r="AE131" s="122">
        <v>135.4</v>
      </c>
      <c r="AF131" s="122">
        <v>135.4</v>
      </c>
      <c r="AG131" s="123"/>
      <c r="AH131" s="46">
        <f t="shared" si="23"/>
        <v>135.4</v>
      </c>
      <c r="AI131" s="47">
        <f t="shared" si="24"/>
        <v>131.5</v>
      </c>
    </row>
    <row r="132" spans="1:35">
      <c r="A132" s="119" t="s">
        <v>154</v>
      </c>
      <c r="B132" s="43">
        <v>128</v>
      </c>
      <c r="C132" s="43">
        <v>121</v>
      </c>
      <c r="D132" s="43">
        <v>121</v>
      </c>
      <c r="E132" s="43">
        <v>121</v>
      </c>
      <c r="F132" s="43">
        <v>121</v>
      </c>
      <c r="G132" s="43">
        <v>131.19999999999999</v>
      </c>
      <c r="H132" s="43">
        <v>130.1</v>
      </c>
      <c r="I132" s="43">
        <v>130.1</v>
      </c>
      <c r="J132" s="43">
        <v>132.6</v>
      </c>
      <c r="K132" s="43">
        <v>128.9</v>
      </c>
      <c r="L132" s="43">
        <v>128.9</v>
      </c>
      <c r="M132" s="43">
        <v>129.9</v>
      </c>
      <c r="N132" s="43">
        <v>131.1</v>
      </c>
      <c r="O132" s="43">
        <v>134.4</v>
      </c>
      <c r="P132" s="43">
        <v>134</v>
      </c>
      <c r="Q132" s="43">
        <v>128.5</v>
      </c>
      <c r="R132" s="43">
        <v>129.30000000000001</v>
      </c>
      <c r="S132" s="43">
        <v>129.80000000000001</v>
      </c>
      <c r="T132" s="43">
        <v>129.80000000000001</v>
      </c>
      <c r="U132" s="43">
        <v>133.69999999999999</v>
      </c>
      <c r="V132" s="43">
        <v>133.69999999999999</v>
      </c>
      <c r="W132" s="43">
        <v>133.69999999999999</v>
      </c>
      <c r="X132" s="43">
        <v>130</v>
      </c>
      <c r="Y132" s="43">
        <v>130</v>
      </c>
      <c r="Z132" s="43">
        <v>130.19999999999999</v>
      </c>
      <c r="AA132" s="43">
        <v>130.19999999999999</v>
      </c>
      <c r="AB132" s="43">
        <v>131.19999999999999</v>
      </c>
      <c r="AC132" s="43">
        <v>131.19999999999999</v>
      </c>
      <c r="AD132" s="43">
        <v>131.19999999999999</v>
      </c>
      <c r="AE132" s="43">
        <v>131.19999999999999</v>
      </c>
      <c r="AF132" s="43">
        <v>131.19999999999999</v>
      </c>
      <c r="AG132" s="120"/>
      <c r="AH132" s="46">
        <f t="shared" si="23"/>
        <v>134.4</v>
      </c>
      <c r="AI132" s="47">
        <f t="shared" si="24"/>
        <v>121</v>
      </c>
    </row>
    <row r="133" spans="1:35" ht="15.75" thickBot="1">
      <c r="A133" s="119" t="s">
        <v>155</v>
      </c>
      <c r="B133" s="101">
        <v>66.5</v>
      </c>
      <c r="C133" s="101">
        <v>66.5</v>
      </c>
      <c r="D133" s="101">
        <v>66.5</v>
      </c>
      <c r="E133" s="101">
        <v>66.5</v>
      </c>
      <c r="F133" s="101">
        <v>66.5</v>
      </c>
      <c r="G133" s="101">
        <v>68.599999999999994</v>
      </c>
      <c r="H133" s="101">
        <v>68.599999999999994</v>
      </c>
      <c r="I133" s="101">
        <v>68.599999999999994</v>
      </c>
      <c r="J133" s="101">
        <v>67.099999999999994</v>
      </c>
      <c r="K133" s="101">
        <v>67</v>
      </c>
      <c r="L133" s="101">
        <v>67</v>
      </c>
      <c r="M133" s="101">
        <v>66.599999999999994</v>
      </c>
      <c r="N133" s="101">
        <v>65.5</v>
      </c>
      <c r="O133" s="101">
        <v>65.3</v>
      </c>
      <c r="P133" s="101">
        <v>65.3</v>
      </c>
      <c r="Q133" s="101">
        <v>65.3</v>
      </c>
      <c r="R133" s="101">
        <v>66</v>
      </c>
      <c r="S133" s="101">
        <v>66</v>
      </c>
      <c r="T133" s="101">
        <v>66</v>
      </c>
      <c r="U133" s="101">
        <v>67.599999999999994</v>
      </c>
      <c r="V133" s="101">
        <v>67.599999999999994</v>
      </c>
      <c r="W133" s="101">
        <v>67.599999999999994</v>
      </c>
      <c r="X133" s="101">
        <v>67.599999999999994</v>
      </c>
      <c r="Y133" s="101">
        <v>67.599999999999994</v>
      </c>
      <c r="Z133" s="101">
        <v>66.099999999999994</v>
      </c>
      <c r="AA133" s="101">
        <v>66.099999999999994</v>
      </c>
      <c r="AB133" s="101">
        <v>67.599999999999994</v>
      </c>
      <c r="AC133" s="101">
        <v>67.599999999999994</v>
      </c>
      <c r="AD133" s="101">
        <v>67.599999999999994</v>
      </c>
      <c r="AE133" s="101">
        <v>67.599999999999994</v>
      </c>
      <c r="AF133" s="101">
        <v>67.599999999999994</v>
      </c>
      <c r="AG133" s="124"/>
      <c r="AH133" s="46">
        <f t="shared" si="23"/>
        <v>68.599999999999994</v>
      </c>
      <c r="AI133" s="47">
        <f t="shared" si="24"/>
        <v>65.3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L135" si="71">SUM(C26,C32,C45:C46,C82,C84:C85,C87,C89,C137:C142,C177,C183,C189,C198,C200,C212,C219,C222:C223,C230,C232,C234,C238:C240,C242:C244,C249,C255:C256,C258:C260,C161,C166)</f>
        <v>243.33999999999997</v>
      </c>
      <c r="D135" s="114">
        <f t="shared" si="71"/>
        <v>243.33999999999997</v>
      </c>
      <c r="E135" s="114">
        <f t="shared" si="71"/>
        <v>243.33999999999997</v>
      </c>
      <c r="F135" s="114">
        <f t="shared" si="71"/>
        <v>243.33999999999997</v>
      </c>
      <c r="G135" s="114">
        <f t="shared" si="71"/>
        <v>188.13999999999996</v>
      </c>
      <c r="H135" s="114">
        <f>SUM(H26,H32,H45:H46,H82,H84:H85,H87,H89,H137:H142,H177,H183,H189,H198,H200,H212,H219,H222:H223,H230,H232,H234,H238:H240,H242:H244,H249,H255:H256,H258:H260,H161,H166)</f>
        <v>210.04</v>
      </c>
      <c r="I135" s="114">
        <f t="shared" si="71"/>
        <v>210.04</v>
      </c>
      <c r="J135" s="114">
        <f t="shared" si="71"/>
        <v>225.54</v>
      </c>
      <c r="K135" s="114">
        <f>SUM(K26,K32,K45:K46,K82,K84:K85,K87,K89,K137:K142,K177,K183,K189,K198,K200,K212,K219,K222:K223,K230,K232,K234,K238:K240,K242:K244,K249,K255:K256,K258:K260,K161,K166)</f>
        <v>262.44</v>
      </c>
      <c r="L135" s="114">
        <f t="shared" si="71"/>
        <v>262.44</v>
      </c>
      <c r="M135" s="114">
        <f>SUM(M26,M32,M45:M46,M82,M84:M85,M87,M89,M137:M142,M177,M183,M189,M198,M200,M212,M219,M222:M223,M230,M232,M234,M238:M240,M242:M244,M249,M255:M256,M258:M260,M161,M166)</f>
        <v>276.73999999999995</v>
      </c>
      <c r="N135" s="114">
        <f>SUM(N26,N32,N45:N46,N82,N84:N85,N87,N89,N137:N142,N177,N183,N189,N198,N200,N212,N219,N222:N223,N230,N232,N234,N238:N240,N242:N244,N249,N255:N256,N258:N260,N161,N166)</f>
        <v>299.83999999999997</v>
      </c>
      <c r="O135" s="114">
        <f>SUM(O26,O32,O45:O46,O82,O84:O85,O87,O89,O137:O142,O177,O183,O189,O198,O200,O212,O219,O222:O223,O230,O232,O234,O238:O240,O242:O244,O249,O255:O256,O258:O260,O161,O166)</f>
        <v>284.04000000000002</v>
      </c>
      <c r="P135" s="114">
        <f>SUM(P26,P32,P45:P46,P82,P84:P85,P87,P89,P137:P142,P177,P183,P189,P198,P200,P212,P219,P222:P223,P230,P232,P234,P238:P240,P242:P244,P249,P255:P256,P258:P260,P161,P166)</f>
        <v>247.44000000000003</v>
      </c>
      <c r="Q135" s="114">
        <f>SUM(Q26,Q32,Q45:Q46,Q82,Q84:Q85,Q87,Q89,Q137:Q142,Q177,Q183,Q189,Q198,Q200,Q212,Q219,Q222:Q223,Q230,Q232,Q234,Q238:Q240,Q242:Q244,Q249,Q255:Q256,Q258:Q260,Q161,Q166)</f>
        <v>228.73999999999998</v>
      </c>
      <c r="R135" s="114">
        <v>338.6</v>
      </c>
      <c r="S135" s="114">
        <v>338.6</v>
      </c>
      <c r="T135" s="114">
        <v>338.6</v>
      </c>
      <c r="U135" s="114">
        <v>338.6</v>
      </c>
      <c r="V135" s="114">
        <v>338.6</v>
      </c>
      <c r="W135" s="114">
        <v>338.6</v>
      </c>
      <c r="X135" s="114">
        <v>338.6</v>
      </c>
      <c r="Y135" s="114">
        <v>338.6</v>
      </c>
      <c r="Z135" s="114">
        <f>SUM(Z23,Z30,Z51:Z52,Z82,Z84:Z85,Z87,Z89,Z137:Z143,Z170,Z176,Z182,Z191,Z193,Z205,Z212,Z215:Z216,Z223,Z225,Z227,Z231:Z233,Z235:Z237,Z242,Z248:Z249,Z251:Z253,Z261,Z266)</f>
        <v>528.6</v>
      </c>
      <c r="AA135" s="114">
        <f>SUM(AA23,AA30,AA51:AA52,AA82,AA84:AA85,AA87,AA89,AA137:AA143,AA170,AA176,AA182,AA191,AA193,AA205,AA212,AA215:AA216,AA223,AA225,AA227,AA231:AA233,AA235:AA237,AA242,AA248:AA249,AA251:AA253,AA261,AA266)</f>
        <v>528.6</v>
      </c>
      <c r="AB135" s="114">
        <v>367.9</v>
      </c>
      <c r="AC135" s="114">
        <v>367.9</v>
      </c>
      <c r="AD135" s="114">
        <v>367.9</v>
      </c>
      <c r="AE135" s="114">
        <v>367.9</v>
      </c>
      <c r="AF135" s="114">
        <v>367.9</v>
      </c>
      <c r="AG135" s="127"/>
      <c r="AH135" s="46">
        <f t="shared" si="23"/>
        <v>528.6</v>
      </c>
      <c r="AI135" s="47">
        <f t="shared" si="24"/>
        <v>124.14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42</v>
      </c>
      <c r="C137" s="132">
        <v>42</v>
      </c>
      <c r="D137" s="132">
        <v>42</v>
      </c>
      <c r="E137" s="132">
        <v>42</v>
      </c>
      <c r="F137" s="132">
        <v>42</v>
      </c>
      <c r="G137" s="133">
        <v>45.5</v>
      </c>
      <c r="H137" s="133">
        <v>34.5</v>
      </c>
      <c r="I137" s="133">
        <v>34.5</v>
      </c>
      <c r="J137" s="133">
        <v>33.9</v>
      </c>
      <c r="K137" s="133">
        <v>20.8</v>
      </c>
      <c r="L137" s="133">
        <v>20.8</v>
      </c>
      <c r="M137" s="133">
        <v>25.4</v>
      </c>
      <c r="N137" s="133">
        <v>55.6</v>
      </c>
      <c r="O137" s="133">
        <v>73</v>
      </c>
      <c r="P137" s="133">
        <v>78</v>
      </c>
      <c r="Q137" s="133">
        <v>72.599999999999994</v>
      </c>
      <c r="R137" s="133">
        <v>50.4</v>
      </c>
      <c r="S137" s="133">
        <v>51.5</v>
      </c>
      <c r="T137" s="133">
        <v>51.5</v>
      </c>
      <c r="U137" s="133">
        <v>34.200000000000003</v>
      </c>
      <c r="V137" s="133">
        <v>34.200000000000003</v>
      </c>
      <c r="W137" s="133">
        <v>34.200000000000003</v>
      </c>
      <c r="X137" s="133">
        <v>42.7</v>
      </c>
      <c r="Y137" s="133">
        <v>42.7</v>
      </c>
      <c r="Z137" s="133">
        <v>51.6</v>
      </c>
      <c r="AA137" s="133">
        <v>51.6</v>
      </c>
      <c r="AB137" s="133">
        <v>47</v>
      </c>
      <c r="AC137" s="133">
        <v>47</v>
      </c>
      <c r="AD137" s="133">
        <v>47</v>
      </c>
      <c r="AE137" s="133">
        <v>47</v>
      </c>
      <c r="AF137" s="133">
        <v>47</v>
      </c>
      <c r="AG137" s="134">
        <v>75</v>
      </c>
      <c r="AH137" s="46">
        <f t="shared" si="23"/>
        <v>78</v>
      </c>
      <c r="AI137" s="47">
        <f t="shared" si="24"/>
        <v>20.8</v>
      </c>
    </row>
    <row r="138" spans="1:35">
      <c r="A138" s="135" t="s">
        <v>160</v>
      </c>
      <c r="B138" s="132">
        <v>-5.0999999999999996</v>
      </c>
      <c r="C138" s="132">
        <v>-5.0999999999999996</v>
      </c>
      <c r="D138" s="132">
        <v>-5.0999999999999996</v>
      </c>
      <c r="E138" s="132">
        <v>-5.0999999999999996</v>
      </c>
      <c r="F138" s="132">
        <v>-5.0999999999999996</v>
      </c>
      <c r="G138" s="136">
        <v>0</v>
      </c>
      <c r="H138" s="136">
        <v>0</v>
      </c>
      <c r="I138" s="136">
        <v>0</v>
      </c>
      <c r="J138" s="136">
        <v>0</v>
      </c>
      <c r="K138" s="136">
        <v>0</v>
      </c>
      <c r="L138" s="136">
        <v>0</v>
      </c>
      <c r="M138" s="136">
        <v>0</v>
      </c>
      <c r="N138" s="136">
        <v>0</v>
      </c>
      <c r="O138" s="136">
        <v>0</v>
      </c>
      <c r="P138" s="136">
        <v>0</v>
      </c>
      <c r="Q138" s="136">
        <v>0</v>
      </c>
      <c r="R138" s="136">
        <v>28.6</v>
      </c>
      <c r="S138" s="136">
        <v>10.9</v>
      </c>
      <c r="T138" s="136">
        <v>10.9</v>
      </c>
      <c r="U138" s="136">
        <v>-17.334</v>
      </c>
      <c r="V138" s="136">
        <v>-17.334</v>
      </c>
      <c r="W138" s="136">
        <v>-17.334</v>
      </c>
      <c r="X138" s="136">
        <v>3.1</v>
      </c>
      <c r="Y138" s="136">
        <v>3.1</v>
      </c>
      <c r="Z138" s="136">
        <v>14.1</v>
      </c>
      <c r="AA138" s="136">
        <v>14.1</v>
      </c>
      <c r="AB138" s="136">
        <v>9.6</v>
      </c>
      <c r="AC138" s="136">
        <v>9.6</v>
      </c>
      <c r="AD138" s="136">
        <v>9.6</v>
      </c>
      <c r="AE138" s="136">
        <v>9.6</v>
      </c>
      <c r="AF138" s="136">
        <v>9.6</v>
      </c>
      <c r="AG138" s="134">
        <v>240</v>
      </c>
      <c r="AH138" s="46">
        <f t="shared" si="23"/>
        <v>28.6</v>
      </c>
      <c r="AI138" s="47">
        <f t="shared" si="24"/>
        <v>-17.334</v>
      </c>
    </row>
    <row r="139" spans="1:35">
      <c r="A139" s="135" t="s">
        <v>161</v>
      </c>
      <c r="B139" s="132">
        <v>-54.6</v>
      </c>
      <c r="C139" s="132">
        <v>-54.6</v>
      </c>
      <c r="D139" s="132">
        <v>-54.6</v>
      </c>
      <c r="E139" s="132">
        <v>-54.6</v>
      </c>
      <c r="F139" s="132">
        <v>-54.6</v>
      </c>
      <c r="G139" s="136">
        <v>-73.900000000000006</v>
      </c>
      <c r="H139" s="136">
        <v>-59.2</v>
      </c>
      <c r="I139" s="136">
        <v>-59.2</v>
      </c>
      <c r="J139" s="136">
        <v>-48.3</v>
      </c>
      <c r="K139" s="136">
        <v>-14.8</v>
      </c>
      <c r="L139" s="136">
        <v>-14.8</v>
      </c>
      <c r="M139" s="136">
        <v>-14.8</v>
      </c>
      <c r="N139" s="136">
        <v>-25.7</v>
      </c>
      <c r="O139" s="136">
        <v>-34.1</v>
      </c>
      <c r="P139" s="136">
        <v>-20.100000000000001</v>
      </c>
      <c r="Q139" s="136">
        <v>-20.6</v>
      </c>
      <c r="R139" s="136">
        <v>-20.3</v>
      </c>
      <c r="S139" s="136">
        <v>-45</v>
      </c>
      <c r="T139" s="136">
        <v>-45</v>
      </c>
      <c r="U139" s="136">
        <v>-19</v>
      </c>
      <c r="V139" s="136">
        <v>-19</v>
      </c>
      <c r="W139" s="136">
        <v>-19</v>
      </c>
      <c r="X139" s="136">
        <v>-35.5</v>
      </c>
      <c r="Y139" s="136">
        <v>-35.5</v>
      </c>
      <c r="Z139" s="136">
        <v>-27</v>
      </c>
      <c r="AA139" s="136">
        <v>-27</v>
      </c>
      <c r="AB139" s="136">
        <v>-45.5</v>
      </c>
      <c r="AC139" s="136">
        <v>-45.5</v>
      </c>
      <c r="AD139" s="136">
        <v>-45.5</v>
      </c>
      <c r="AE139" s="136">
        <v>-45.5</v>
      </c>
      <c r="AF139" s="136">
        <v>-45.5</v>
      </c>
      <c r="AG139" s="134">
        <v>240</v>
      </c>
      <c r="AH139" s="46">
        <f>MAX(B139:AF139)</f>
        <v>-14.8</v>
      </c>
      <c r="AI139" s="47">
        <f>MIN(B139:AF139)</f>
        <v>-73.900000000000006</v>
      </c>
    </row>
    <row r="140" spans="1:35">
      <c r="A140" s="135" t="s">
        <v>162</v>
      </c>
      <c r="B140" s="132">
        <v>58.3</v>
      </c>
      <c r="C140" s="132">
        <v>58.3</v>
      </c>
      <c r="D140" s="132">
        <v>58.3</v>
      </c>
      <c r="E140" s="132">
        <v>58.3</v>
      </c>
      <c r="F140" s="132">
        <v>58.3</v>
      </c>
      <c r="G140" s="137">
        <v>95.1</v>
      </c>
      <c r="H140" s="137">
        <v>81.2</v>
      </c>
      <c r="I140" s="137">
        <v>81.2</v>
      </c>
      <c r="J140" s="137">
        <v>64.599999999999994</v>
      </c>
      <c r="K140" s="137">
        <v>14.4</v>
      </c>
      <c r="L140" s="137">
        <v>14.4</v>
      </c>
      <c r="M140" s="137">
        <v>13.9</v>
      </c>
      <c r="N140" s="137">
        <v>24.7</v>
      </c>
      <c r="O140" s="137">
        <v>31.7</v>
      </c>
      <c r="P140" s="137">
        <v>21.3</v>
      </c>
      <c r="Q140" s="137">
        <v>19</v>
      </c>
      <c r="R140" s="137">
        <v>18.8</v>
      </c>
      <c r="S140" s="137">
        <v>63.1</v>
      </c>
      <c r="T140" s="137">
        <v>63.1</v>
      </c>
      <c r="U140" s="137">
        <v>22.5</v>
      </c>
      <c r="V140" s="137">
        <v>22.5</v>
      </c>
      <c r="W140" s="137">
        <v>22.5</v>
      </c>
      <c r="X140" s="137">
        <v>49.9</v>
      </c>
      <c r="Y140" s="137">
        <v>49.9</v>
      </c>
      <c r="Z140" s="137">
        <v>48.2</v>
      </c>
      <c r="AA140" s="137">
        <v>48.2</v>
      </c>
      <c r="AB140" s="137">
        <v>67</v>
      </c>
      <c r="AC140" s="137">
        <v>67</v>
      </c>
      <c r="AD140" s="137">
        <v>67</v>
      </c>
      <c r="AE140" s="137">
        <v>67</v>
      </c>
      <c r="AF140" s="137">
        <v>67</v>
      </c>
      <c r="AG140" s="134"/>
      <c r="AH140" s="46">
        <f>MAX(B140:AF140)</f>
        <v>95.1</v>
      </c>
      <c r="AI140" s="47">
        <f>MIN(B140:AF140)</f>
        <v>13.9</v>
      </c>
    </row>
    <row r="141" spans="1:35">
      <c r="A141" s="135" t="s">
        <v>163</v>
      </c>
      <c r="B141" s="132">
        <v>16.600000000000001</v>
      </c>
      <c r="C141" s="132">
        <v>16.600000000000001</v>
      </c>
      <c r="D141" s="132">
        <v>16.600000000000001</v>
      </c>
      <c r="E141" s="132">
        <v>16.600000000000001</v>
      </c>
      <c r="F141" s="132">
        <v>16.600000000000001</v>
      </c>
      <c r="G141" s="136">
        <v>20.2</v>
      </c>
      <c r="H141" s="136">
        <v>20.100000000000001</v>
      </c>
      <c r="I141" s="136">
        <v>20.100000000000001</v>
      </c>
      <c r="J141" s="136">
        <v>23.6</v>
      </c>
      <c r="K141" s="136">
        <v>15.4</v>
      </c>
      <c r="L141" s="136">
        <v>15.4</v>
      </c>
      <c r="M141" s="136">
        <v>15.7</v>
      </c>
      <c r="N141" s="136">
        <v>11.1</v>
      </c>
      <c r="O141" s="136">
        <v>7.8</v>
      </c>
      <c r="P141" s="136">
        <v>7.1</v>
      </c>
      <c r="Q141" s="136">
        <v>7.2</v>
      </c>
      <c r="R141" s="136">
        <v>7.6</v>
      </c>
      <c r="S141" s="136">
        <v>18.5</v>
      </c>
      <c r="T141" s="136">
        <v>18.5</v>
      </c>
      <c r="U141" s="136">
        <v>14.2</v>
      </c>
      <c r="V141" s="136">
        <v>14.2</v>
      </c>
      <c r="W141" s="136">
        <v>14.2</v>
      </c>
      <c r="X141" s="136">
        <v>39</v>
      </c>
      <c r="Y141" s="136">
        <v>39</v>
      </c>
      <c r="Z141" s="137">
        <v>36.299999999999997</v>
      </c>
      <c r="AA141" s="137">
        <v>36.299999999999997</v>
      </c>
      <c r="AB141" s="137">
        <v>28.8</v>
      </c>
      <c r="AC141" s="137">
        <v>28.8</v>
      </c>
      <c r="AD141" s="137">
        <v>28.8</v>
      </c>
      <c r="AE141" s="137">
        <v>28.8</v>
      </c>
      <c r="AF141" s="137">
        <v>28.8</v>
      </c>
      <c r="AG141" s="134">
        <v>60</v>
      </c>
      <c r="AH141" s="46">
        <f>MAX(B141:AF141)</f>
        <v>39</v>
      </c>
      <c r="AI141" s="47">
        <f>MIN(B141:AF141)</f>
        <v>7.1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69.900000000000006</v>
      </c>
      <c r="G142" s="137">
        <v>-15</v>
      </c>
      <c r="H142" s="137">
        <v>12.8</v>
      </c>
      <c r="I142" s="137">
        <v>12.8</v>
      </c>
      <c r="J142" s="137">
        <v>28.2</v>
      </c>
      <c r="K142" s="137">
        <v>103.1</v>
      </c>
      <c r="L142" s="137">
        <v>103.1</v>
      </c>
      <c r="M142" s="137">
        <v>113.6</v>
      </c>
      <c r="N142" s="137">
        <v>114</v>
      </c>
      <c r="O142" s="137">
        <v>85.5</v>
      </c>
      <c r="P142" s="137">
        <v>83.9</v>
      </c>
      <c r="Q142" s="137">
        <v>79.5</v>
      </c>
      <c r="R142" s="137">
        <v>78.3</v>
      </c>
      <c r="S142" s="137">
        <v>90.1</v>
      </c>
      <c r="T142" s="137">
        <v>90.1</v>
      </c>
      <c r="U142" s="137">
        <v>105.1</v>
      </c>
      <c r="V142" s="137">
        <v>105.1</v>
      </c>
      <c r="W142" s="137">
        <v>105.1</v>
      </c>
      <c r="X142" s="137">
        <v>120.1</v>
      </c>
      <c r="Y142" s="137">
        <v>120.1</v>
      </c>
      <c r="Z142" s="136">
        <v>120</v>
      </c>
      <c r="AA142" s="136">
        <v>120</v>
      </c>
      <c r="AB142" s="136">
        <v>96.6</v>
      </c>
      <c r="AC142" s="136">
        <v>96.6</v>
      </c>
      <c r="AD142" s="136">
        <v>96.6</v>
      </c>
      <c r="AE142" s="136">
        <v>96.6</v>
      </c>
      <c r="AF142" s="136">
        <v>96.6</v>
      </c>
      <c r="AG142" s="138">
        <v>120</v>
      </c>
      <c r="AH142" s="46">
        <f>MAX(B142:AF142)</f>
        <v>120.1</v>
      </c>
      <c r="AI142" s="47">
        <f>MIN(B142:AF142)</f>
        <v>-15</v>
      </c>
    </row>
    <row r="143" spans="1:35">
      <c r="A143" s="135" t="s">
        <v>165</v>
      </c>
      <c r="B143" s="132">
        <v>64.8</v>
      </c>
      <c r="C143" s="132">
        <v>64.8</v>
      </c>
      <c r="D143" s="132">
        <v>64.8</v>
      </c>
      <c r="E143" s="132">
        <v>64.8</v>
      </c>
      <c r="F143" s="132">
        <v>64.8</v>
      </c>
      <c r="G143" s="137">
        <f>21.5*2</f>
        <v>43</v>
      </c>
      <c r="H143" s="137">
        <f>36*2</f>
        <v>72</v>
      </c>
      <c r="I143" s="137">
        <f>36*2</f>
        <v>72</v>
      </c>
      <c r="J143" s="137">
        <v>86.9</v>
      </c>
      <c r="K143" s="137">
        <f>81.1*2</f>
        <v>162.19999999999999</v>
      </c>
      <c r="L143" s="137">
        <f>81.1*2</f>
        <v>162.19999999999999</v>
      </c>
      <c r="M143" s="137">
        <v>85.1</v>
      </c>
      <c r="N143" s="137">
        <v>83.5</v>
      </c>
      <c r="O143" s="137">
        <v>70</v>
      </c>
      <c r="P143" s="137">
        <v>69.400000000000006</v>
      </c>
      <c r="Q143" s="137">
        <v>66.8</v>
      </c>
      <c r="R143" s="137">
        <v>132</v>
      </c>
      <c r="S143" s="137">
        <v>146</v>
      </c>
      <c r="T143" s="137">
        <v>146</v>
      </c>
      <c r="U143" s="137">
        <v>158</v>
      </c>
      <c r="V143" s="137">
        <v>158</v>
      </c>
      <c r="W143" s="137">
        <v>158</v>
      </c>
      <c r="X143" s="137">
        <v>156</v>
      </c>
      <c r="Y143" s="137">
        <v>156</v>
      </c>
      <c r="Z143" s="137">
        <v>176</v>
      </c>
      <c r="AA143" s="137">
        <v>176</v>
      </c>
      <c r="AB143" s="137">
        <v>157.19999999999999</v>
      </c>
      <c r="AC143" s="137">
        <v>157.19999999999999</v>
      </c>
      <c r="AD143" s="137">
        <v>157.19999999999999</v>
      </c>
      <c r="AE143" s="137">
        <v>157.19999999999999</v>
      </c>
      <c r="AF143" s="137">
        <v>157.19999999999999</v>
      </c>
      <c r="AG143" s="138"/>
      <c r="AH143" s="46"/>
      <c r="AI143" s="47"/>
    </row>
    <row r="144" spans="1:35">
      <c r="A144" s="135" t="s">
        <v>166</v>
      </c>
      <c r="B144" s="132">
        <v>-35.9</v>
      </c>
      <c r="C144" s="132">
        <v>-35.9</v>
      </c>
      <c r="D144" s="132">
        <v>-35.9</v>
      </c>
      <c r="E144" s="132">
        <v>-35.9</v>
      </c>
      <c r="F144" s="132">
        <v>-35.9</v>
      </c>
      <c r="G144" s="137">
        <v>-43.6</v>
      </c>
      <c r="H144" s="137">
        <v>-46</v>
      </c>
      <c r="I144" s="137">
        <v>-46</v>
      </c>
      <c r="J144" s="137">
        <v>-51.1</v>
      </c>
      <c r="K144" s="137">
        <v>-46.1</v>
      </c>
      <c r="L144" s="137">
        <v>-46.1</v>
      </c>
      <c r="M144" s="137">
        <v>-4</v>
      </c>
      <c r="N144" s="137">
        <v>-4.2</v>
      </c>
      <c r="O144" s="137">
        <v>-2.8</v>
      </c>
      <c r="P144" s="137">
        <v>14.1</v>
      </c>
      <c r="Q144" s="137">
        <v>9.3000000000000007</v>
      </c>
      <c r="R144" s="137">
        <v>6.8</v>
      </c>
      <c r="S144" s="137">
        <v>-3.7</v>
      </c>
      <c r="T144" s="137">
        <v>-3.7</v>
      </c>
      <c r="U144" s="137">
        <v>5.2</v>
      </c>
      <c r="V144" s="137">
        <v>5.2</v>
      </c>
      <c r="W144" s="137">
        <v>5.2</v>
      </c>
      <c r="X144" s="137">
        <v>-13.7</v>
      </c>
      <c r="Y144" s="137">
        <v>-13.7</v>
      </c>
      <c r="Z144" s="137">
        <v>-27.4</v>
      </c>
      <c r="AA144" s="137">
        <v>-27.4</v>
      </c>
      <c r="AB144" s="137">
        <v>-8.77</v>
      </c>
      <c r="AC144" s="137">
        <v>-8.77</v>
      </c>
      <c r="AD144" s="137">
        <v>-8.77</v>
      </c>
      <c r="AE144" s="137">
        <v>-8.77</v>
      </c>
      <c r="AF144" s="137">
        <v>-8.77</v>
      </c>
      <c r="AG144" s="138"/>
      <c r="AH144" s="46"/>
      <c r="AI144" s="47"/>
    </row>
    <row r="145" spans="1:39">
      <c r="A145" s="135" t="s">
        <v>167</v>
      </c>
      <c r="B145" s="132">
        <v>-43.9</v>
      </c>
      <c r="C145" s="132">
        <v>-43.9</v>
      </c>
      <c r="D145" s="132">
        <v>-43.9</v>
      </c>
      <c r="E145" s="132">
        <v>-43.9</v>
      </c>
      <c r="F145" s="132">
        <v>-43.9</v>
      </c>
      <c r="G145" s="137">
        <v>0</v>
      </c>
      <c r="H145" s="137">
        <v>-19.100000000000001</v>
      </c>
      <c r="I145" s="137">
        <v>-19.100000000000001</v>
      </c>
      <c r="J145" s="137">
        <v>-28</v>
      </c>
      <c r="K145" s="137">
        <v>-24.3</v>
      </c>
      <c r="L145" s="137">
        <v>-24.3</v>
      </c>
      <c r="M145" s="137">
        <v>-37.1</v>
      </c>
      <c r="N145" s="137">
        <v>-49.5</v>
      </c>
      <c r="O145" s="137">
        <v>-43.8</v>
      </c>
      <c r="P145" s="137">
        <v>-55.9</v>
      </c>
      <c r="Q145" s="137">
        <v>-55.7</v>
      </c>
      <c r="R145" s="137">
        <v>-90.2</v>
      </c>
      <c r="S145" s="137">
        <v>-42</v>
      </c>
      <c r="T145" s="137">
        <v>-42</v>
      </c>
      <c r="U145" s="137">
        <v>-74</v>
      </c>
      <c r="V145" s="137">
        <v>-74</v>
      </c>
      <c r="W145" s="137">
        <v>-74</v>
      </c>
      <c r="X145" s="137">
        <v>14.3</v>
      </c>
      <c r="Y145" s="137">
        <v>14.3</v>
      </c>
      <c r="Z145" s="137">
        <v>-41.4</v>
      </c>
      <c r="AA145" s="137">
        <v>-41.4</v>
      </c>
      <c r="AB145" s="137">
        <v>-4.4000000000000004</v>
      </c>
      <c r="AC145" s="137">
        <v>-4.4000000000000004</v>
      </c>
      <c r="AD145" s="137">
        <v>-4.4000000000000004</v>
      </c>
      <c r="AE145" s="137">
        <v>-4.4000000000000004</v>
      </c>
      <c r="AF145" s="137">
        <v>-4.4000000000000004</v>
      </c>
      <c r="AG145" s="138"/>
      <c r="AH145" s="46"/>
      <c r="AI145" s="47"/>
    </row>
    <row r="146" spans="1:39">
      <c r="A146" s="135" t="s">
        <v>168</v>
      </c>
      <c r="B146" s="132">
        <v>-228</v>
      </c>
      <c r="C146" s="132">
        <v>-228</v>
      </c>
      <c r="D146" s="132">
        <v>-228</v>
      </c>
      <c r="E146" s="132">
        <v>-228</v>
      </c>
      <c r="F146" s="132">
        <v>-228</v>
      </c>
      <c r="G146" s="137">
        <v>-149.1</v>
      </c>
      <c r="H146" s="137">
        <v>-123.5</v>
      </c>
      <c r="I146" s="137">
        <v>-123.5</v>
      </c>
      <c r="J146" s="137">
        <v>-118.6</v>
      </c>
      <c r="K146" s="137">
        <v>-38.5</v>
      </c>
      <c r="L146" s="137">
        <v>-38.5</v>
      </c>
      <c r="M146" s="137">
        <v>-31.6</v>
      </c>
      <c r="N146" s="137">
        <v>-58.9</v>
      </c>
      <c r="O146" s="137">
        <v>-161.5</v>
      </c>
      <c r="P146" s="137">
        <v>-174.3</v>
      </c>
      <c r="Q146" s="137">
        <v>-191.7</v>
      </c>
      <c r="R146" s="137">
        <v>195</v>
      </c>
      <c r="S146" s="137">
        <v>-30.9</v>
      </c>
      <c r="T146" s="137">
        <v>-30.9</v>
      </c>
      <c r="U146" s="137">
        <v>-13</v>
      </c>
      <c r="V146" s="137">
        <v>-13</v>
      </c>
      <c r="W146" s="137">
        <v>-13</v>
      </c>
      <c r="X146" s="137">
        <v>-27</v>
      </c>
      <c r="Y146" s="137">
        <v>-27</v>
      </c>
      <c r="Z146" s="137">
        <v>-118</v>
      </c>
      <c r="AA146" s="137">
        <v>-118</v>
      </c>
      <c r="AB146" s="137">
        <v>-298.52</v>
      </c>
      <c r="AC146" s="137">
        <v>-298.52</v>
      </c>
      <c r="AD146" s="137">
        <v>-298.52</v>
      </c>
      <c r="AE146" s="137">
        <v>-298.52</v>
      </c>
      <c r="AF146" s="137">
        <v>-298.52</v>
      </c>
      <c r="AG146" s="138"/>
      <c r="AH146" s="46">
        <f t="shared" ref="AH146:AH158" si="72">MAX(B146:AF146)</f>
        <v>195</v>
      </c>
      <c r="AI146" s="47">
        <f t="shared" ref="AI146:AI158" si="73">MIN(B146:AF146)</f>
        <v>-298.52</v>
      </c>
    </row>
    <row r="147" spans="1:39">
      <c r="A147" s="135" t="s">
        <v>169</v>
      </c>
      <c r="B147" s="132"/>
      <c r="C147" s="132"/>
      <c r="D147" s="132"/>
      <c r="E147" s="132"/>
      <c r="F147" s="132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2"/>
        <v>0</v>
      </c>
      <c r="AI147" s="47">
        <f t="shared" si="73"/>
        <v>0</v>
      </c>
    </row>
    <row r="148" spans="1:39">
      <c r="A148" s="135" t="s">
        <v>170</v>
      </c>
      <c r="B148" s="132">
        <v>1.2</v>
      </c>
      <c r="C148" s="132">
        <v>1.2</v>
      </c>
      <c r="D148" s="132">
        <v>1.2</v>
      </c>
      <c r="E148" s="132">
        <v>1.2</v>
      </c>
      <c r="F148" s="132">
        <v>1.2</v>
      </c>
      <c r="G148" s="137">
        <v>9.5</v>
      </c>
      <c r="H148" s="137">
        <v>9.3000000000000007</v>
      </c>
      <c r="I148" s="137">
        <v>9.3000000000000007</v>
      </c>
      <c r="J148" s="137">
        <v>15.7</v>
      </c>
      <c r="K148" s="137">
        <v>19.8</v>
      </c>
      <c r="L148" s="137">
        <v>19.8</v>
      </c>
      <c r="M148" s="137">
        <v>17.8</v>
      </c>
      <c r="N148" s="137">
        <v>4.7</v>
      </c>
      <c r="O148" s="137">
        <v>25.4</v>
      </c>
      <c r="P148" s="137">
        <v>31.4</v>
      </c>
      <c r="Q148" s="137">
        <v>19.5</v>
      </c>
      <c r="R148" s="137">
        <v>15.8</v>
      </c>
      <c r="S148" s="137">
        <v>11.1</v>
      </c>
      <c r="T148" s="137">
        <v>11.1</v>
      </c>
      <c r="U148" s="137">
        <v>15.1</v>
      </c>
      <c r="V148" s="137">
        <v>15.1</v>
      </c>
      <c r="W148" s="137">
        <v>15.1</v>
      </c>
      <c r="X148" s="137">
        <v>18.77</v>
      </c>
      <c r="Y148" s="137">
        <v>18.77</v>
      </c>
      <c r="Z148" s="137">
        <v>13.2</v>
      </c>
      <c r="AA148" s="137">
        <v>13.2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72"/>
        <v>31.4</v>
      </c>
      <c r="AI148" s="47">
        <f t="shared" si="73"/>
        <v>1.2</v>
      </c>
    </row>
    <row r="149" spans="1:39">
      <c r="A149" s="135" t="s">
        <v>171</v>
      </c>
      <c r="B149" s="122">
        <f t="shared" ref="B149:G149" si="74">105.1+103</f>
        <v>208.1</v>
      </c>
      <c r="C149" s="122">
        <f t="shared" si="74"/>
        <v>208.1</v>
      </c>
      <c r="D149" s="122">
        <f t="shared" si="74"/>
        <v>208.1</v>
      </c>
      <c r="E149" s="122">
        <f t="shared" si="74"/>
        <v>208.1</v>
      </c>
      <c r="F149" s="122">
        <f t="shared" si="74"/>
        <v>208.1</v>
      </c>
      <c r="G149" s="122">
        <f t="shared" si="74"/>
        <v>208.1</v>
      </c>
      <c r="H149" s="122">
        <f>103.7+101.7</f>
        <v>205.4</v>
      </c>
      <c r="I149" s="122">
        <f>103.7+101.7</f>
        <v>205.4</v>
      </c>
      <c r="J149" s="122">
        <v>204.2</v>
      </c>
      <c r="K149" s="122">
        <v>203.4</v>
      </c>
      <c r="L149" s="122">
        <v>203.4</v>
      </c>
      <c r="M149" s="122">
        <v>101.4</v>
      </c>
      <c r="N149" s="122">
        <v>118.5</v>
      </c>
      <c r="O149" s="122">
        <v>197.8</v>
      </c>
      <c r="P149" s="122">
        <v>139.19999999999999</v>
      </c>
      <c r="Q149" s="122">
        <v>141</v>
      </c>
      <c r="R149" s="122">
        <v>135</v>
      </c>
      <c r="S149" s="122">
        <v>198</v>
      </c>
      <c r="T149" s="122">
        <v>198</v>
      </c>
      <c r="U149" s="122">
        <v>190</v>
      </c>
      <c r="V149" s="122">
        <v>190</v>
      </c>
      <c r="W149" s="122">
        <v>190</v>
      </c>
      <c r="X149" s="122">
        <v>196</v>
      </c>
      <c r="Y149" s="122">
        <v>196</v>
      </c>
      <c r="Z149" s="122">
        <v>197</v>
      </c>
      <c r="AA149" s="122">
        <v>197</v>
      </c>
      <c r="AB149" s="122">
        <v>199.2</v>
      </c>
      <c r="AC149" s="122">
        <v>199.2</v>
      </c>
      <c r="AD149" s="122">
        <v>199.2</v>
      </c>
      <c r="AE149" s="122">
        <v>199.2</v>
      </c>
      <c r="AF149" s="122">
        <v>199.2</v>
      </c>
      <c r="AG149" s="134"/>
      <c r="AH149" s="46">
        <f t="shared" si="72"/>
        <v>208.1</v>
      </c>
      <c r="AI149" s="47">
        <f t="shared" si="73"/>
        <v>101.4</v>
      </c>
    </row>
    <row r="150" spans="1:39">
      <c r="A150" s="135" t="s">
        <v>172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30.2</v>
      </c>
      <c r="H150" s="122">
        <v>29.6</v>
      </c>
      <c r="I150" s="122">
        <v>29.6</v>
      </c>
      <c r="J150" s="122">
        <v>29.4</v>
      </c>
      <c r="K150" s="122">
        <v>28</v>
      </c>
      <c r="L150" s="122">
        <v>28</v>
      </c>
      <c r="M150" s="122">
        <v>14.2</v>
      </c>
      <c r="N150" s="122">
        <v>14.1</v>
      </c>
      <c r="O150" s="122">
        <v>14.7</v>
      </c>
      <c r="P150" s="122">
        <v>15</v>
      </c>
      <c r="Q150" s="122">
        <v>11.8</v>
      </c>
      <c r="R150" s="122">
        <v>19.8</v>
      </c>
      <c r="S150" s="122">
        <v>19.8</v>
      </c>
      <c r="T150" s="122">
        <v>19.8</v>
      </c>
      <c r="U150" s="122">
        <v>18.5</v>
      </c>
      <c r="V150" s="122">
        <v>18.5</v>
      </c>
      <c r="W150" s="122">
        <v>18.5</v>
      </c>
      <c r="X150" s="122">
        <v>18.5</v>
      </c>
      <c r="Y150" s="122">
        <v>18.5</v>
      </c>
      <c r="Z150" s="122">
        <v>0</v>
      </c>
      <c r="AA150" s="122">
        <v>0</v>
      </c>
      <c r="AB150" s="122">
        <v>23.9</v>
      </c>
      <c r="AC150" s="122">
        <v>23.9</v>
      </c>
      <c r="AD150" s="122">
        <v>23.9</v>
      </c>
      <c r="AE150" s="122">
        <v>23.9</v>
      </c>
      <c r="AF150" s="122">
        <v>23.9</v>
      </c>
      <c r="AG150" s="134"/>
      <c r="AH150" s="46">
        <f t="shared" si="72"/>
        <v>30.5</v>
      </c>
      <c r="AI150" s="47">
        <f t="shared" si="73"/>
        <v>0</v>
      </c>
    </row>
    <row r="151" spans="1:39" ht="15.75" thickBot="1">
      <c r="A151" s="139" t="s">
        <v>173</v>
      </c>
      <c r="B151" s="132">
        <v>12.6</v>
      </c>
      <c r="C151" s="132">
        <v>12.6</v>
      </c>
      <c r="D151" s="132">
        <v>12.6</v>
      </c>
      <c r="E151" s="132">
        <v>12.6</v>
      </c>
      <c r="F151" s="132">
        <v>12.6</v>
      </c>
      <c r="G151" s="122">
        <v>12.1</v>
      </c>
      <c r="H151" s="122">
        <v>10.1</v>
      </c>
      <c r="I151" s="122">
        <v>10.1</v>
      </c>
      <c r="J151" s="122">
        <v>11.1</v>
      </c>
      <c r="K151" s="122">
        <v>6.8</v>
      </c>
      <c r="L151" s="122">
        <v>6.8</v>
      </c>
      <c r="M151" s="122">
        <v>6.9</v>
      </c>
      <c r="N151" s="122">
        <v>6.9</v>
      </c>
      <c r="O151" s="122">
        <v>12.1</v>
      </c>
      <c r="P151" s="122">
        <v>24.1</v>
      </c>
      <c r="Q151" s="122">
        <v>24.5</v>
      </c>
      <c r="R151" s="122">
        <v>21.1</v>
      </c>
      <c r="S151" s="122">
        <v>0</v>
      </c>
      <c r="T151" s="122">
        <v>0</v>
      </c>
      <c r="U151" s="122">
        <v>3</v>
      </c>
      <c r="V151" s="122">
        <v>3</v>
      </c>
      <c r="W151" s="122">
        <v>3</v>
      </c>
      <c r="X151" s="122">
        <v>0</v>
      </c>
      <c r="Y151" s="122">
        <v>0</v>
      </c>
      <c r="Z151" s="122">
        <v>0</v>
      </c>
      <c r="AA151" s="122"/>
      <c r="AB151" s="122">
        <v>0</v>
      </c>
      <c r="AC151" s="122">
        <v>0</v>
      </c>
      <c r="AD151" s="122">
        <v>0</v>
      </c>
      <c r="AE151" s="122">
        <v>0</v>
      </c>
      <c r="AF151" s="122">
        <v>0</v>
      </c>
      <c r="AG151" s="134"/>
      <c r="AH151" s="46">
        <f t="shared" si="72"/>
        <v>24.5</v>
      </c>
      <c r="AI151" s="47">
        <f t="shared" si="73"/>
        <v>0</v>
      </c>
    </row>
    <row r="152" spans="1:39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2"/>
        <v>0</v>
      </c>
      <c r="AI152" s="47">
        <f t="shared" si="73"/>
        <v>0</v>
      </c>
      <c r="AM152" s="212" t="s">
        <v>316</v>
      </c>
    </row>
    <row r="153" spans="1:39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24 m3/s, Fill Time: 28.77 Hrs)</v>
      </c>
      <c r="B153" s="146"/>
      <c r="C153" s="146">
        <v>1985.55</v>
      </c>
      <c r="D153" s="146"/>
      <c r="E153" s="146"/>
      <c r="F153" s="146">
        <v>1985.52</v>
      </c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>
        <v>1984.1</v>
      </c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>
        <v>1985.6</v>
      </c>
      <c r="AC153" s="146">
        <v>1985.29</v>
      </c>
      <c r="AD153" s="146">
        <v>1985</v>
      </c>
      <c r="AE153" s="146">
        <v>1985.1</v>
      </c>
      <c r="AF153" s="147">
        <v>1985</v>
      </c>
      <c r="AG153" s="148"/>
      <c r="AH153" s="46">
        <f t="shared" si="72"/>
        <v>1985.6</v>
      </c>
      <c r="AI153" s="47">
        <f t="shared" si="73"/>
        <v>1984.1</v>
      </c>
      <c r="AK153" s="204">
        <v>24</v>
      </c>
      <c r="AL153" s="212" t="s">
        <v>315</v>
      </c>
      <c r="AM153" s="122">
        <f>AK153*456/66</f>
        <v>165.81818181818181</v>
      </c>
    </row>
    <row r="154" spans="1:39">
      <c r="A154" s="135" t="s">
        <v>176</v>
      </c>
      <c r="B154" s="149"/>
      <c r="C154" s="150">
        <v>521.5</v>
      </c>
      <c r="D154" s="150"/>
      <c r="E154" s="150"/>
      <c r="F154" s="150">
        <v>521.46</v>
      </c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>
        <v>522.54999999999995</v>
      </c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>
        <v>521.83000000000004</v>
      </c>
      <c r="AC154" s="150"/>
      <c r="AD154" s="150">
        <v>521.54999999999995</v>
      </c>
      <c r="AE154" s="150">
        <v>521.41999999999996</v>
      </c>
      <c r="AF154" s="151"/>
      <c r="AG154" s="148"/>
      <c r="AH154" s="46">
        <f t="shared" si="72"/>
        <v>522.54999999999995</v>
      </c>
      <c r="AI154" s="47">
        <f t="shared" si="73"/>
        <v>521.41999999999996</v>
      </c>
      <c r="AK154" s="49"/>
    </row>
    <row r="155" spans="1:39">
      <c r="A155" s="135" t="s">
        <v>177</v>
      </c>
      <c r="B155" s="149"/>
      <c r="C155" s="150">
        <v>624.15</v>
      </c>
      <c r="D155" s="150"/>
      <c r="E155" s="150"/>
      <c r="F155" s="150">
        <v>624.14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>
        <v>623.99</v>
      </c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>
        <v>625.1</v>
      </c>
      <c r="AC155" s="150"/>
      <c r="AD155" s="150">
        <v>625</v>
      </c>
      <c r="AE155" s="150">
        <v>624.96</v>
      </c>
      <c r="AF155" s="151"/>
      <c r="AG155" s="148"/>
      <c r="AH155" s="46">
        <f t="shared" si="72"/>
        <v>625.1</v>
      </c>
      <c r="AI155" s="47">
        <f t="shared" si="73"/>
        <v>623.99</v>
      </c>
      <c r="AK155" s="49"/>
    </row>
    <row r="156" spans="1:39">
      <c r="A156" s="135" t="s">
        <v>178</v>
      </c>
      <c r="B156" s="149"/>
      <c r="C156" s="150">
        <v>336.46</v>
      </c>
      <c r="D156" s="150"/>
      <c r="E156" s="150"/>
      <c r="F156" s="150">
        <v>337.16</v>
      </c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>
        <v>336.83</v>
      </c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>
        <v>336.77</v>
      </c>
      <c r="AC156" s="150"/>
      <c r="AD156" s="150">
        <v>336.57</v>
      </c>
      <c r="AE156" s="150"/>
      <c r="AF156" s="151"/>
      <c r="AG156" s="148"/>
      <c r="AH156" s="46">
        <f t="shared" si="72"/>
        <v>337.16</v>
      </c>
      <c r="AI156" s="47">
        <f t="shared" si="73"/>
        <v>336.46</v>
      </c>
      <c r="AK156" s="49"/>
    </row>
    <row r="157" spans="1:39">
      <c r="A157" s="135" t="s">
        <v>179</v>
      </c>
      <c r="B157" s="149"/>
      <c r="C157" s="150">
        <v>883.4</v>
      </c>
      <c r="D157" s="150"/>
      <c r="E157" s="150"/>
      <c r="F157" s="150">
        <v>884.2</v>
      </c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>
        <v>883.6</v>
      </c>
      <c r="AC157" s="150"/>
      <c r="AD157" s="150">
        <v>881.5</v>
      </c>
      <c r="AE157" s="150"/>
      <c r="AF157" s="151"/>
      <c r="AG157" s="148"/>
      <c r="AH157" s="46">
        <f t="shared" si="72"/>
        <v>884.2</v>
      </c>
      <c r="AI157" s="47">
        <f t="shared" si="73"/>
        <v>881.5</v>
      </c>
      <c r="AK157" s="49"/>
    </row>
    <row r="158" spans="1:39">
      <c r="A158" s="152" t="s">
        <v>180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72"/>
        <v>0</v>
      </c>
      <c r="AI158" s="47">
        <f t="shared" si="73"/>
        <v>0</v>
      </c>
      <c r="AK158" s="49"/>
    </row>
    <row r="159" spans="1:39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9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75">B161</f>
        <v>0.3</v>
      </c>
      <c r="D161" s="161">
        <f t="shared" si="75"/>
        <v>0.3</v>
      </c>
      <c r="E161" s="161">
        <f t="shared" si="75"/>
        <v>0.3</v>
      </c>
      <c r="F161" s="161">
        <f t="shared" si="75"/>
        <v>0.3</v>
      </c>
      <c r="G161" s="161">
        <f t="shared" si="75"/>
        <v>0.3</v>
      </c>
      <c r="H161" s="161">
        <f t="shared" si="75"/>
        <v>0.3</v>
      </c>
      <c r="I161" s="161">
        <f t="shared" si="75"/>
        <v>0.3</v>
      </c>
      <c r="J161" s="161">
        <f t="shared" si="75"/>
        <v>0.3</v>
      </c>
      <c r="K161" s="161">
        <f t="shared" si="75"/>
        <v>0.3</v>
      </c>
      <c r="L161" s="161">
        <f t="shared" si="75"/>
        <v>0.3</v>
      </c>
      <c r="M161" s="161">
        <f t="shared" si="75"/>
        <v>0.3</v>
      </c>
      <c r="N161" s="161">
        <f t="shared" si="75"/>
        <v>0.3</v>
      </c>
      <c r="O161" s="161">
        <f t="shared" si="75"/>
        <v>0.3</v>
      </c>
      <c r="P161" s="161">
        <f t="shared" si="75"/>
        <v>0.3</v>
      </c>
      <c r="Q161" s="161">
        <f t="shared" si="75"/>
        <v>0.3</v>
      </c>
      <c r="R161" s="161">
        <f t="shared" si="75"/>
        <v>0.3</v>
      </c>
      <c r="S161" s="161">
        <f t="shared" ref="S161:AF166" si="76">R161</f>
        <v>0.3</v>
      </c>
      <c r="T161" s="161">
        <f t="shared" si="76"/>
        <v>0.3</v>
      </c>
      <c r="U161" s="161">
        <f t="shared" si="76"/>
        <v>0.3</v>
      </c>
      <c r="V161" s="161">
        <f t="shared" si="76"/>
        <v>0.3</v>
      </c>
      <c r="W161" s="161">
        <f t="shared" si="76"/>
        <v>0.3</v>
      </c>
      <c r="X161" s="161">
        <f t="shared" si="76"/>
        <v>0.3</v>
      </c>
      <c r="Y161" s="161">
        <f t="shared" si="76"/>
        <v>0.3</v>
      </c>
      <c r="Z161" s="161">
        <f t="shared" ref="Z161:AB166" si="77">Y161</f>
        <v>0.3</v>
      </c>
      <c r="AA161" s="161">
        <f t="shared" si="77"/>
        <v>0.3</v>
      </c>
      <c r="AB161" s="161">
        <f t="shared" si="77"/>
        <v>0.3</v>
      </c>
      <c r="AC161" s="161">
        <f t="shared" si="76"/>
        <v>0.3</v>
      </c>
      <c r="AD161" s="161">
        <f t="shared" si="76"/>
        <v>0.3</v>
      </c>
      <c r="AE161" s="161">
        <f t="shared" si="76"/>
        <v>0.3</v>
      </c>
      <c r="AF161" s="161">
        <f t="shared" si="76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75"/>
        <v>0.4</v>
      </c>
      <c r="D162" s="163">
        <f t="shared" si="75"/>
        <v>0.4</v>
      </c>
      <c r="E162" s="163">
        <f t="shared" si="75"/>
        <v>0.4</v>
      </c>
      <c r="F162" s="163">
        <f t="shared" si="75"/>
        <v>0.4</v>
      </c>
      <c r="G162" s="163">
        <f t="shared" si="75"/>
        <v>0.4</v>
      </c>
      <c r="H162" s="163">
        <f t="shared" si="75"/>
        <v>0.4</v>
      </c>
      <c r="I162" s="163">
        <f t="shared" si="75"/>
        <v>0.4</v>
      </c>
      <c r="J162" s="163">
        <f t="shared" si="75"/>
        <v>0.4</v>
      </c>
      <c r="K162" s="163">
        <f t="shared" si="75"/>
        <v>0.4</v>
      </c>
      <c r="L162" s="163">
        <f t="shared" si="75"/>
        <v>0.4</v>
      </c>
      <c r="M162" s="163">
        <f t="shared" si="75"/>
        <v>0.4</v>
      </c>
      <c r="N162" s="163">
        <f t="shared" si="75"/>
        <v>0.4</v>
      </c>
      <c r="O162" s="163">
        <f t="shared" si="75"/>
        <v>0.4</v>
      </c>
      <c r="P162" s="163">
        <f t="shared" si="75"/>
        <v>0.4</v>
      </c>
      <c r="Q162" s="163">
        <f t="shared" si="75"/>
        <v>0.4</v>
      </c>
      <c r="R162" s="163">
        <f t="shared" si="75"/>
        <v>0.4</v>
      </c>
      <c r="S162" s="163">
        <f t="shared" si="76"/>
        <v>0.4</v>
      </c>
      <c r="T162" s="163">
        <f t="shared" si="76"/>
        <v>0.4</v>
      </c>
      <c r="U162" s="163">
        <f t="shared" si="76"/>
        <v>0.4</v>
      </c>
      <c r="V162" s="163">
        <f t="shared" si="76"/>
        <v>0.4</v>
      </c>
      <c r="W162" s="163">
        <f t="shared" si="76"/>
        <v>0.4</v>
      </c>
      <c r="X162" s="163">
        <f t="shared" si="76"/>
        <v>0.4</v>
      </c>
      <c r="Y162" s="163">
        <f t="shared" si="76"/>
        <v>0.4</v>
      </c>
      <c r="Z162" s="163">
        <f t="shared" si="77"/>
        <v>0.4</v>
      </c>
      <c r="AA162" s="163">
        <f t="shared" si="77"/>
        <v>0.4</v>
      </c>
      <c r="AB162" s="163">
        <f t="shared" si="77"/>
        <v>0.4</v>
      </c>
      <c r="AC162" s="163">
        <f t="shared" si="76"/>
        <v>0.4</v>
      </c>
      <c r="AD162" s="163">
        <f t="shared" si="76"/>
        <v>0.4</v>
      </c>
      <c r="AE162" s="163">
        <f t="shared" si="76"/>
        <v>0.4</v>
      </c>
      <c r="AF162" s="163">
        <f t="shared" si="76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75"/>
        <v>1.5</v>
      </c>
      <c r="D163" s="163">
        <f t="shared" si="75"/>
        <v>1.5</v>
      </c>
      <c r="E163" s="163">
        <f t="shared" si="75"/>
        <v>1.5</v>
      </c>
      <c r="F163" s="163">
        <f t="shared" si="75"/>
        <v>1.5</v>
      </c>
      <c r="G163" s="163">
        <f t="shared" si="75"/>
        <v>1.5</v>
      </c>
      <c r="H163" s="163">
        <f t="shared" si="75"/>
        <v>1.5</v>
      </c>
      <c r="I163" s="163">
        <f t="shared" si="75"/>
        <v>1.5</v>
      </c>
      <c r="J163" s="163">
        <f t="shared" si="75"/>
        <v>1.5</v>
      </c>
      <c r="K163" s="163">
        <f t="shared" si="75"/>
        <v>1.5</v>
      </c>
      <c r="L163" s="163">
        <f t="shared" si="75"/>
        <v>1.5</v>
      </c>
      <c r="M163" s="163">
        <f t="shared" si="75"/>
        <v>1.5</v>
      </c>
      <c r="N163" s="163">
        <f t="shared" si="75"/>
        <v>1.5</v>
      </c>
      <c r="O163" s="163">
        <f t="shared" si="75"/>
        <v>1.5</v>
      </c>
      <c r="P163" s="163">
        <f t="shared" si="75"/>
        <v>1.5</v>
      </c>
      <c r="Q163" s="163">
        <f t="shared" si="75"/>
        <v>1.5</v>
      </c>
      <c r="R163" s="163">
        <f t="shared" si="75"/>
        <v>1.5</v>
      </c>
      <c r="S163" s="163">
        <f t="shared" si="76"/>
        <v>1.5</v>
      </c>
      <c r="T163" s="163">
        <f t="shared" si="76"/>
        <v>1.5</v>
      </c>
      <c r="U163" s="163">
        <f t="shared" si="76"/>
        <v>1.5</v>
      </c>
      <c r="V163" s="163">
        <f t="shared" si="76"/>
        <v>1.5</v>
      </c>
      <c r="W163" s="163">
        <f t="shared" si="76"/>
        <v>1.5</v>
      </c>
      <c r="X163" s="163">
        <f t="shared" si="76"/>
        <v>1.5</v>
      </c>
      <c r="Y163" s="163">
        <f t="shared" si="76"/>
        <v>1.5</v>
      </c>
      <c r="Z163" s="163">
        <f t="shared" si="77"/>
        <v>1.5</v>
      </c>
      <c r="AA163" s="163">
        <f t="shared" si="77"/>
        <v>1.5</v>
      </c>
      <c r="AB163" s="163">
        <f t="shared" si="77"/>
        <v>1.5</v>
      </c>
      <c r="AC163" s="163">
        <f t="shared" si="76"/>
        <v>1.5</v>
      </c>
      <c r="AD163" s="163">
        <f t="shared" si="76"/>
        <v>1.5</v>
      </c>
      <c r="AE163" s="163">
        <f t="shared" si="76"/>
        <v>1.5</v>
      </c>
      <c r="AF163" s="163">
        <f t="shared" si="76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75"/>
        <v>0.3</v>
      </c>
      <c r="D164" s="163">
        <f t="shared" si="75"/>
        <v>0.3</v>
      </c>
      <c r="E164" s="163">
        <f t="shared" si="75"/>
        <v>0.3</v>
      </c>
      <c r="F164" s="163">
        <f t="shared" si="75"/>
        <v>0.3</v>
      </c>
      <c r="G164" s="163">
        <f t="shared" si="75"/>
        <v>0.3</v>
      </c>
      <c r="H164" s="163">
        <f t="shared" si="75"/>
        <v>0.3</v>
      </c>
      <c r="I164" s="163">
        <f t="shared" si="75"/>
        <v>0.3</v>
      </c>
      <c r="J164" s="163">
        <f t="shared" si="75"/>
        <v>0.3</v>
      </c>
      <c r="K164" s="163">
        <f t="shared" si="75"/>
        <v>0.3</v>
      </c>
      <c r="L164" s="163">
        <f t="shared" si="75"/>
        <v>0.3</v>
      </c>
      <c r="M164" s="163">
        <f t="shared" si="75"/>
        <v>0.3</v>
      </c>
      <c r="N164" s="163">
        <f t="shared" si="75"/>
        <v>0.3</v>
      </c>
      <c r="O164" s="163">
        <f t="shared" si="75"/>
        <v>0.3</v>
      </c>
      <c r="P164" s="163">
        <f t="shared" si="75"/>
        <v>0.3</v>
      </c>
      <c r="Q164" s="163">
        <f t="shared" si="75"/>
        <v>0.3</v>
      </c>
      <c r="R164" s="163">
        <f t="shared" si="75"/>
        <v>0.3</v>
      </c>
      <c r="S164" s="163">
        <f t="shared" si="76"/>
        <v>0.3</v>
      </c>
      <c r="T164" s="163">
        <f t="shared" si="76"/>
        <v>0.3</v>
      </c>
      <c r="U164" s="163">
        <f t="shared" si="76"/>
        <v>0.3</v>
      </c>
      <c r="V164" s="163">
        <f t="shared" si="76"/>
        <v>0.3</v>
      </c>
      <c r="W164" s="163">
        <f t="shared" si="76"/>
        <v>0.3</v>
      </c>
      <c r="X164" s="163">
        <f t="shared" si="76"/>
        <v>0.3</v>
      </c>
      <c r="Y164" s="163">
        <f t="shared" si="76"/>
        <v>0.3</v>
      </c>
      <c r="Z164" s="163">
        <f t="shared" si="77"/>
        <v>0.3</v>
      </c>
      <c r="AA164" s="163">
        <f t="shared" si="77"/>
        <v>0.3</v>
      </c>
      <c r="AB164" s="163">
        <f t="shared" si="77"/>
        <v>0.3</v>
      </c>
      <c r="AC164" s="163">
        <f t="shared" si="76"/>
        <v>0.3</v>
      </c>
      <c r="AD164" s="163">
        <f t="shared" si="76"/>
        <v>0.3</v>
      </c>
      <c r="AE164" s="163">
        <f t="shared" si="76"/>
        <v>0.3</v>
      </c>
      <c r="AF164" s="163">
        <f t="shared" si="76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75"/>
        <v>0.4</v>
      </c>
      <c r="D165" s="163">
        <f t="shared" si="75"/>
        <v>0.4</v>
      </c>
      <c r="E165" s="163">
        <f t="shared" si="75"/>
        <v>0.4</v>
      </c>
      <c r="F165" s="163">
        <f t="shared" si="75"/>
        <v>0.4</v>
      </c>
      <c r="G165" s="163">
        <f t="shared" si="75"/>
        <v>0.4</v>
      </c>
      <c r="H165" s="163">
        <f t="shared" si="75"/>
        <v>0.4</v>
      </c>
      <c r="I165" s="163">
        <f t="shared" si="75"/>
        <v>0.4</v>
      </c>
      <c r="J165" s="163">
        <f t="shared" si="75"/>
        <v>0.4</v>
      </c>
      <c r="K165" s="163">
        <f t="shared" si="75"/>
        <v>0.4</v>
      </c>
      <c r="L165" s="163">
        <f t="shared" si="75"/>
        <v>0.4</v>
      </c>
      <c r="M165" s="163">
        <f t="shared" si="75"/>
        <v>0.4</v>
      </c>
      <c r="N165" s="163">
        <f t="shared" si="75"/>
        <v>0.4</v>
      </c>
      <c r="O165" s="163">
        <f t="shared" si="75"/>
        <v>0.4</v>
      </c>
      <c r="P165" s="163">
        <f t="shared" si="75"/>
        <v>0.4</v>
      </c>
      <c r="Q165" s="163">
        <f t="shared" si="75"/>
        <v>0.4</v>
      </c>
      <c r="R165" s="163">
        <f t="shared" si="75"/>
        <v>0.4</v>
      </c>
      <c r="S165" s="163">
        <f t="shared" si="76"/>
        <v>0.4</v>
      </c>
      <c r="T165" s="163">
        <f t="shared" si="76"/>
        <v>0.4</v>
      </c>
      <c r="U165" s="163">
        <f t="shared" si="76"/>
        <v>0.4</v>
      </c>
      <c r="V165" s="163">
        <f t="shared" si="76"/>
        <v>0.4</v>
      </c>
      <c r="W165" s="163">
        <f t="shared" si="76"/>
        <v>0.4</v>
      </c>
      <c r="X165" s="163">
        <f t="shared" si="76"/>
        <v>0.4</v>
      </c>
      <c r="Y165" s="163">
        <f t="shared" si="76"/>
        <v>0.4</v>
      </c>
      <c r="Z165" s="163">
        <f t="shared" si="77"/>
        <v>0.4</v>
      </c>
      <c r="AA165" s="163">
        <f t="shared" si="77"/>
        <v>0.4</v>
      </c>
      <c r="AB165" s="163">
        <f t="shared" si="77"/>
        <v>0.4</v>
      </c>
      <c r="AC165" s="163">
        <f t="shared" si="76"/>
        <v>0.4</v>
      </c>
      <c r="AD165" s="163">
        <f t="shared" si="76"/>
        <v>0.4</v>
      </c>
      <c r="AE165" s="163">
        <f t="shared" si="76"/>
        <v>0.4</v>
      </c>
      <c r="AF165" s="163">
        <f t="shared" si="76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75"/>
        <v>0.64</v>
      </c>
      <c r="D166" s="166">
        <f t="shared" si="75"/>
        <v>0.64</v>
      </c>
      <c r="E166" s="166">
        <f t="shared" si="75"/>
        <v>0.64</v>
      </c>
      <c r="F166" s="166">
        <f t="shared" si="75"/>
        <v>0.64</v>
      </c>
      <c r="G166" s="166">
        <f t="shared" si="75"/>
        <v>0.64</v>
      </c>
      <c r="H166" s="166">
        <f t="shared" si="75"/>
        <v>0.64</v>
      </c>
      <c r="I166" s="166">
        <f t="shared" si="75"/>
        <v>0.64</v>
      </c>
      <c r="J166" s="166">
        <f t="shared" si="75"/>
        <v>0.64</v>
      </c>
      <c r="K166" s="166">
        <f t="shared" si="75"/>
        <v>0.64</v>
      </c>
      <c r="L166" s="166">
        <f t="shared" si="75"/>
        <v>0.64</v>
      </c>
      <c r="M166" s="166">
        <f t="shared" si="75"/>
        <v>0.64</v>
      </c>
      <c r="N166" s="166">
        <f t="shared" si="75"/>
        <v>0.64</v>
      </c>
      <c r="O166" s="166">
        <f t="shared" si="75"/>
        <v>0.64</v>
      </c>
      <c r="P166" s="166">
        <f t="shared" si="75"/>
        <v>0.64</v>
      </c>
      <c r="Q166" s="166">
        <f t="shared" si="75"/>
        <v>0.64</v>
      </c>
      <c r="R166" s="166">
        <f t="shared" si="75"/>
        <v>0.64</v>
      </c>
      <c r="S166" s="166">
        <f t="shared" si="76"/>
        <v>0.64</v>
      </c>
      <c r="T166" s="166">
        <f t="shared" si="76"/>
        <v>0.64</v>
      </c>
      <c r="U166" s="166">
        <f t="shared" si="76"/>
        <v>0.64</v>
      </c>
      <c r="V166" s="166">
        <f t="shared" si="76"/>
        <v>0.64</v>
      </c>
      <c r="W166" s="166">
        <f t="shared" si="76"/>
        <v>0.64</v>
      </c>
      <c r="X166" s="166">
        <f t="shared" si="76"/>
        <v>0.64</v>
      </c>
      <c r="Y166" s="166">
        <f t="shared" si="76"/>
        <v>0.64</v>
      </c>
      <c r="Z166" s="166">
        <f t="shared" si="77"/>
        <v>0.64</v>
      </c>
      <c r="AA166" s="166">
        <f t="shared" si="77"/>
        <v>0.64</v>
      </c>
      <c r="AB166" s="166">
        <f t="shared" si="77"/>
        <v>0.64</v>
      </c>
      <c r="AC166" s="166">
        <f t="shared" si="76"/>
        <v>0.64</v>
      </c>
      <c r="AD166" s="166">
        <f t="shared" si="76"/>
        <v>0.64</v>
      </c>
      <c r="AE166" s="166">
        <f t="shared" si="76"/>
        <v>0.64</v>
      </c>
      <c r="AF166" s="166">
        <f t="shared" si="76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78">SUM(C161:C166)</f>
        <v>3.54</v>
      </c>
      <c r="D167" s="169">
        <f t="shared" si="78"/>
        <v>3.54</v>
      </c>
      <c r="E167" s="169">
        <f t="shared" si="78"/>
        <v>3.54</v>
      </c>
      <c r="F167" s="169">
        <f t="shared" si="78"/>
        <v>3.54</v>
      </c>
      <c r="G167" s="169">
        <f t="shared" si="78"/>
        <v>3.54</v>
      </c>
      <c r="H167" s="169">
        <f t="shared" si="78"/>
        <v>3.54</v>
      </c>
      <c r="I167" s="169">
        <f t="shared" si="78"/>
        <v>3.54</v>
      </c>
      <c r="J167" s="169">
        <f t="shared" si="78"/>
        <v>3.54</v>
      </c>
      <c r="K167" s="169">
        <f t="shared" si="78"/>
        <v>3.54</v>
      </c>
      <c r="L167" s="169">
        <f t="shared" si="78"/>
        <v>3.54</v>
      </c>
      <c r="M167" s="169">
        <f t="shared" ref="M167:R167" si="79">SUM(M161:M166)</f>
        <v>3.54</v>
      </c>
      <c r="N167" s="169">
        <f t="shared" si="79"/>
        <v>3.54</v>
      </c>
      <c r="O167" s="169">
        <f t="shared" si="79"/>
        <v>3.54</v>
      </c>
      <c r="P167" s="169">
        <f t="shared" si="79"/>
        <v>3.54</v>
      </c>
      <c r="Q167" s="169">
        <f t="shared" si="79"/>
        <v>3.54</v>
      </c>
      <c r="R167" s="169">
        <f t="shared" si="79"/>
        <v>3.54</v>
      </c>
      <c r="S167" s="169">
        <f t="shared" si="78"/>
        <v>3.54</v>
      </c>
      <c r="T167" s="169">
        <f t="shared" si="78"/>
        <v>3.54</v>
      </c>
      <c r="U167" s="169">
        <f t="shared" si="78"/>
        <v>3.54</v>
      </c>
      <c r="V167" s="169">
        <f t="shared" si="78"/>
        <v>3.54</v>
      </c>
      <c r="W167" s="169">
        <f t="shared" si="78"/>
        <v>3.54</v>
      </c>
      <c r="X167" s="169">
        <f t="shared" si="78"/>
        <v>3.54</v>
      </c>
      <c r="Y167" s="169">
        <f t="shared" si="78"/>
        <v>3.54</v>
      </c>
      <c r="Z167" s="169">
        <f t="shared" si="78"/>
        <v>3.54</v>
      </c>
      <c r="AA167" s="169">
        <f t="shared" si="78"/>
        <v>3.54</v>
      </c>
      <c r="AB167" s="169">
        <f>SUM(AB161:AB166)</f>
        <v>3.54</v>
      </c>
      <c r="AC167" s="169">
        <f t="shared" si="78"/>
        <v>3.54</v>
      </c>
      <c r="AD167" s="169">
        <f t="shared" si="78"/>
        <v>3.54</v>
      </c>
      <c r="AE167" s="169">
        <f t="shared" si="78"/>
        <v>3.54</v>
      </c>
      <c r="AF167" s="169">
        <f t="shared" si="78"/>
        <v>3.54</v>
      </c>
      <c r="AG167" s="170">
        <f t="shared" si="78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L184" si="80">B169</f>
        <v>0</v>
      </c>
      <c r="D169" s="161">
        <f t="shared" si="80"/>
        <v>0</v>
      </c>
      <c r="E169" s="161">
        <f t="shared" si="80"/>
        <v>0</v>
      </c>
      <c r="F169" s="161">
        <f t="shared" si="80"/>
        <v>0</v>
      </c>
      <c r="G169" s="161">
        <f t="shared" si="80"/>
        <v>0</v>
      </c>
      <c r="H169" s="161">
        <f t="shared" si="80"/>
        <v>0</v>
      </c>
      <c r="I169" s="161">
        <f t="shared" si="80"/>
        <v>0</v>
      </c>
      <c r="J169" s="161">
        <f t="shared" si="80"/>
        <v>0</v>
      </c>
      <c r="K169" s="161">
        <f t="shared" si="80"/>
        <v>0</v>
      </c>
      <c r="L169" s="161">
        <f t="shared" si="80"/>
        <v>0</v>
      </c>
      <c r="M169" s="161">
        <f t="shared" ref="M169:P232" si="81">L169</f>
        <v>0</v>
      </c>
      <c r="N169" s="161">
        <f t="shared" si="81"/>
        <v>0</v>
      </c>
      <c r="O169" s="161">
        <f t="shared" si="81"/>
        <v>0</v>
      </c>
      <c r="P169" s="161">
        <f t="shared" si="81"/>
        <v>0</v>
      </c>
      <c r="Q169" s="161">
        <f t="shared" ref="Q169:R231" si="82">P169</f>
        <v>0</v>
      </c>
      <c r="R169" s="161">
        <f t="shared" si="82"/>
        <v>0</v>
      </c>
      <c r="S169" s="161">
        <f t="shared" ref="S169:AF184" si="83">R169</f>
        <v>0</v>
      </c>
      <c r="T169" s="161">
        <f t="shared" si="83"/>
        <v>0</v>
      </c>
      <c r="U169" s="161">
        <f t="shared" si="83"/>
        <v>0</v>
      </c>
      <c r="V169" s="161">
        <f t="shared" si="83"/>
        <v>0</v>
      </c>
      <c r="W169" s="161">
        <f t="shared" si="83"/>
        <v>0</v>
      </c>
      <c r="X169" s="161">
        <f t="shared" si="83"/>
        <v>0</v>
      </c>
      <c r="Y169" s="161">
        <f t="shared" si="83"/>
        <v>0</v>
      </c>
      <c r="Z169" s="161">
        <f t="shared" ref="Z169:AB188" si="84">Y169</f>
        <v>0</v>
      </c>
      <c r="AA169" s="161">
        <f t="shared" si="84"/>
        <v>0</v>
      </c>
      <c r="AB169" s="161">
        <f t="shared" si="84"/>
        <v>0</v>
      </c>
      <c r="AC169" s="161">
        <f t="shared" si="83"/>
        <v>0</v>
      </c>
      <c r="AD169" s="161">
        <f t="shared" si="83"/>
        <v>0</v>
      </c>
      <c r="AE169" s="161">
        <f t="shared" si="83"/>
        <v>0</v>
      </c>
      <c r="AF169" s="174">
        <f t="shared" si="83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80"/>
        <v>0</v>
      </c>
      <c r="D170" s="163">
        <f t="shared" si="80"/>
        <v>0</v>
      </c>
      <c r="E170" s="163">
        <f t="shared" si="80"/>
        <v>0</v>
      </c>
      <c r="F170" s="163">
        <f t="shared" si="80"/>
        <v>0</v>
      </c>
      <c r="G170" s="163">
        <f t="shared" si="80"/>
        <v>0</v>
      </c>
      <c r="H170" s="163">
        <f t="shared" si="80"/>
        <v>0</v>
      </c>
      <c r="I170" s="163">
        <f t="shared" si="80"/>
        <v>0</v>
      </c>
      <c r="J170" s="163">
        <f t="shared" si="80"/>
        <v>0</v>
      </c>
      <c r="K170" s="163">
        <f t="shared" si="80"/>
        <v>0</v>
      </c>
      <c r="L170" s="163">
        <f t="shared" si="80"/>
        <v>0</v>
      </c>
      <c r="M170" s="163">
        <f t="shared" si="81"/>
        <v>0</v>
      </c>
      <c r="N170" s="163">
        <f t="shared" si="81"/>
        <v>0</v>
      </c>
      <c r="O170" s="163">
        <f t="shared" si="81"/>
        <v>0</v>
      </c>
      <c r="P170" s="163">
        <f t="shared" si="81"/>
        <v>0</v>
      </c>
      <c r="Q170" s="163">
        <f t="shared" si="82"/>
        <v>0</v>
      </c>
      <c r="R170" s="163">
        <f t="shared" si="82"/>
        <v>0</v>
      </c>
      <c r="S170" s="163">
        <f t="shared" si="83"/>
        <v>0</v>
      </c>
      <c r="T170" s="163">
        <f t="shared" si="83"/>
        <v>0</v>
      </c>
      <c r="U170" s="163">
        <f t="shared" si="83"/>
        <v>0</v>
      </c>
      <c r="V170" s="163">
        <f t="shared" si="83"/>
        <v>0</v>
      </c>
      <c r="W170" s="163">
        <f t="shared" si="83"/>
        <v>0</v>
      </c>
      <c r="X170" s="163">
        <f t="shared" si="83"/>
        <v>0</v>
      </c>
      <c r="Y170" s="163">
        <f t="shared" si="83"/>
        <v>0</v>
      </c>
      <c r="Z170" s="163">
        <f t="shared" si="84"/>
        <v>0</v>
      </c>
      <c r="AA170" s="163">
        <f t="shared" si="84"/>
        <v>0</v>
      </c>
      <c r="AB170" s="163">
        <f t="shared" si="84"/>
        <v>0</v>
      </c>
      <c r="AC170" s="163">
        <f t="shared" si="83"/>
        <v>0</v>
      </c>
      <c r="AD170" s="163">
        <f t="shared" si="83"/>
        <v>0</v>
      </c>
      <c r="AE170" s="163">
        <f t="shared" si="83"/>
        <v>0</v>
      </c>
      <c r="AF170" s="176">
        <f t="shared" si="83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80"/>
        <v>0</v>
      </c>
      <c r="D171" s="163">
        <f t="shared" si="80"/>
        <v>0</v>
      </c>
      <c r="E171" s="163">
        <f t="shared" si="80"/>
        <v>0</v>
      </c>
      <c r="F171" s="163">
        <f t="shared" si="80"/>
        <v>0</v>
      </c>
      <c r="G171" s="163">
        <f t="shared" si="80"/>
        <v>0</v>
      </c>
      <c r="H171" s="163">
        <f t="shared" si="80"/>
        <v>0</v>
      </c>
      <c r="I171" s="163">
        <f t="shared" si="80"/>
        <v>0</v>
      </c>
      <c r="J171" s="163">
        <f t="shared" si="80"/>
        <v>0</v>
      </c>
      <c r="K171" s="163">
        <f t="shared" si="80"/>
        <v>0</v>
      </c>
      <c r="L171" s="163">
        <f t="shared" si="80"/>
        <v>0</v>
      </c>
      <c r="M171" s="163">
        <f t="shared" si="81"/>
        <v>0</v>
      </c>
      <c r="N171" s="163">
        <f t="shared" si="81"/>
        <v>0</v>
      </c>
      <c r="O171" s="163">
        <f t="shared" si="81"/>
        <v>0</v>
      </c>
      <c r="P171" s="163">
        <f t="shared" si="81"/>
        <v>0</v>
      </c>
      <c r="Q171" s="163">
        <f t="shared" si="82"/>
        <v>0</v>
      </c>
      <c r="R171" s="163">
        <f t="shared" si="82"/>
        <v>0</v>
      </c>
      <c r="S171" s="163">
        <f t="shared" si="83"/>
        <v>0</v>
      </c>
      <c r="T171" s="163">
        <f t="shared" si="83"/>
        <v>0</v>
      </c>
      <c r="U171" s="163">
        <f t="shared" si="83"/>
        <v>0</v>
      </c>
      <c r="V171" s="163">
        <f t="shared" si="83"/>
        <v>0</v>
      </c>
      <c r="W171" s="163">
        <f t="shared" si="83"/>
        <v>0</v>
      </c>
      <c r="X171" s="163">
        <f t="shared" si="83"/>
        <v>0</v>
      </c>
      <c r="Y171" s="163">
        <f t="shared" si="83"/>
        <v>0</v>
      </c>
      <c r="Z171" s="163">
        <f t="shared" si="84"/>
        <v>0</v>
      </c>
      <c r="AA171" s="163">
        <f t="shared" si="84"/>
        <v>0</v>
      </c>
      <c r="AB171" s="163">
        <f t="shared" si="84"/>
        <v>0</v>
      </c>
      <c r="AC171" s="163">
        <f t="shared" si="83"/>
        <v>0</v>
      </c>
      <c r="AD171" s="163">
        <f t="shared" si="83"/>
        <v>0</v>
      </c>
      <c r="AE171" s="163">
        <f t="shared" si="83"/>
        <v>0</v>
      </c>
      <c r="AF171" s="176">
        <f t="shared" si="83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80"/>
        <v>0</v>
      </c>
      <c r="D172" s="163">
        <f t="shared" si="80"/>
        <v>0</v>
      </c>
      <c r="E172" s="163">
        <f t="shared" si="80"/>
        <v>0</v>
      </c>
      <c r="F172" s="163">
        <f t="shared" si="80"/>
        <v>0</v>
      </c>
      <c r="G172" s="163">
        <f t="shared" si="80"/>
        <v>0</v>
      </c>
      <c r="H172" s="163">
        <f t="shared" si="80"/>
        <v>0</v>
      </c>
      <c r="I172" s="163">
        <f t="shared" si="80"/>
        <v>0</v>
      </c>
      <c r="J172" s="163">
        <f t="shared" si="80"/>
        <v>0</v>
      </c>
      <c r="K172" s="163">
        <f t="shared" si="80"/>
        <v>0</v>
      </c>
      <c r="L172" s="163">
        <f t="shared" si="80"/>
        <v>0</v>
      </c>
      <c r="M172" s="163">
        <f t="shared" si="81"/>
        <v>0</v>
      </c>
      <c r="N172" s="163">
        <f t="shared" si="81"/>
        <v>0</v>
      </c>
      <c r="O172" s="163">
        <f t="shared" si="81"/>
        <v>0</v>
      </c>
      <c r="P172" s="163">
        <f t="shared" si="81"/>
        <v>0</v>
      </c>
      <c r="Q172" s="163">
        <f t="shared" si="82"/>
        <v>0</v>
      </c>
      <c r="R172" s="163">
        <f t="shared" si="82"/>
        <v>0</v>
      </c>
      <c r="S172" s="163">
        <f t="shared" si="83"/>
        <v>0</v>
      </c>
      <c r="T172" s="163">
        <f t="shared" si="83"/>
        <v>0</v>
      </c>
      <c r="U172" s="163">
        <f t="shared" si="83"/>
        <v>0</v>
      </c>
      <c r="V172" s="163">
        <f t="shared" si="83"/>
        <v>0</v>
      </c>
      <c r="W172" s="163">
        <f t="shared" si="83"/>
        <v>0</v>
      </c>
      <c r="X172" s="163">
        <f t="shared" si="83"/>
        <v>0</v>
      </c>
      <c r="Y172" s="163">
        <f t="shared" si="83"/>
        <v>0</v>
      </c>
      <c r="Z172" s="163">
        <f t="shared" si="84"/>
        <v>0</v>
      </c>
      <c r="AA172" s="163">
        <f t="shared" si="84"/>
        <v>0</v>
      </c>
      <c r="AB172" s="163">
        <f t="shared" si="84"/>
        <v>0</v>
      </c>
      <c r="AC172" s="163">
        <f t="shared" si="83"/>
        <v>0</v>
      </c>
      <c r="AD172" s="163">
        <f t="shared" si="83"/>
        <v>0</v>
      </c>
      <c r="AE172" s="163">
        <f t="shared" si="83"/>
        <v>0</v>
      </c>
      <c r="AF172" s="176">
        <f t="shared" si="83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80"/>
        <v>0</v>
      </c>
      <c r="D173" s="163">
        <f t="shared" si="80"/>
        <v>0</v>
      </c>
      <c r="E173" s="163">
        <f t="shared" si="80"/>
        <v>0</v>
      </c>
      <c r="F173" s="163">
        <f t="shared" si="80"/>
        <v>0</v>
      </c>
      <c r="G173" s="163">
        <f t="shared" si="80"/>
        <v>0</v>
      </c>
      <c r="H173" s="163">
        <f t="shared" si="80"/>
        <v>0</v>
      </c>
      <c r="I173" s="163">
        <f t="shared" si="80"/>
        <v>0</v>
      </c>
      <c r="J173" s="163">
        <f t="shared" si="80"/>
        <v>0</v>
      </c>
      <c r="K173" s="163">
        <f t="shared" si="80"/>
        <v>0</v>
      </c>
      <c r="L173" s="163">
        <f t="shared" si="80"/>
        <v>0</v>
      </c>
      <c r="M173" s="163">
        <f t="shared" si="81"/>
        <v>0</v>
      </c>
      <c r="N173" s="163">
        <f t="shared" si="81"/>
        <v>0</v>
      </c>
      <c r="O173" s="163">
        <f t="shared" si="81"/>
        <v>0</v>
      </c>
      <c r="P173" s="163">
        <f t="shared" si="81"/>
        <v>0</v>
      </c>
      <c r="Q173" s="163">
        <f t="shared" si="82"/>
        <v>0</v>
      </c>
      <c r="R173" s="163">
        <f t="shared" si="82"/>
        <v>0</v>
      </c>
      <c r="S173" s="163">
        <f t="shared" si="83"/>
        <v>0</v>
      </c>
      <c r="T173" s="163">
        <f t="shared" si="83"/>
        <v>0</v>
      </c>
      <c r="U173" s="163">
        <f t="shared" si="83"/>
        <v>0</v>
      </c>
      <c r="V173" s="163">
        <f t="shared" si="83"/>
        <v>0</v>
      </c>
      <c r="W173" s="163">
        <f t="shared" si="83"/>
        <v>0</v>
      </c>
      <c r="X173" s="163">
        <f t="shared" si="83"/>
        <v>0</v>
      </c>
      <c r="Y173" s="163">
        <f t="shared" si="83"/>
        <v>0</v>
      </c>
      <c r="Z173" s="163">
        <f t="shared" si="84"/>
        <v>0</v>
      </c>
      <c r="AA173" s="163">
        <f t="shared" si="84"/>
        <v>0</v>
      </c>
      <c r="AB173" s="163">
        <f t="shared" si="84"/>
        <v>0</v>
      </c>
      <c r="AC173" s="163">
        <f t="shared" si="83"/>
        <v>0</v>
      </c>
      <c r="AD173" s="163">
        <f t="shared" si="83"/>
        <v>0</v>
      </c>
      <c r="AE173" s="163">
        <f t="shared" si="83"/>
        <v>0</v>
      </c>
      <c r="AF173" s="176">
        <f t="shared" si="83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80"/>
        <v>0</v>
      </c>
      <c r="D174" s="163">
        <f t="shared" si="80"/>
        <v>0</v>
      </c>
      <c r="E174" s="163">
        <f t="shared" si="80"/>
        <v>0</v>
      </c>
      <c r="F174" s="163">
        <f t="shared" si="80"/>
        <v>0</v>
      </c>
      <c r="G174" s="163">
        <f t="shared" si="80"/>
        <v>0</v>
      </c>
      <c r="H174" s="163">
        <f t="shared" si="80"/>
        <v>0</v>
      </c>
      <c r="I174" s="163">
        <f t="shared" si="80"/>
        <v>0</v>
      </c>
      <c r="J174" s="163">
        <f t="shared" si="80"/>
        <v>0</v>
      </c>
      <c r="K174" s="163">
        <f t="shared" si="80"/>
        <v>0</v>
      </c>
      <c r="L174" s="163">
        <f t="shared" si="80"/>
        <v>0</v>
      </c>
      <c r="M174" s="163">
        <f t="shared" si="81"/>
        <v>0</v>
      </c>
      <c r="N174" s="163">
        <f t="shared" si="81"/>
        <v>0</v>
      </c>
      <c r="O174" s="163">
        <f t="shared" si="81"/>
        <v>0</v>
      </c>
      <c r="P174" s="163">
        <f t="shared" si="81"/>
        <v>0</v>
      </c>
      <c r="Q174" s="163">
        <f t="shared" si="82"/>
        <v>0</v>
      </c>
      <c r="R174" s="163">
        <f t="shared" si="82"/>
        <v>0</v>
      </c>
      <c r="S174" s="163">
        <f t="shared" si="83"/>
        <v>0</v>
      </c>
      <c r="T174" s="163">
        <f t="shared" si="83"/>
        <v>0</v>
      </c>
      <c r="U174" s="163">
        <f t="shared" si="83"/>
        <v>0</v>
      </c>
      <c r="V174" s="163">
        <f t="shared" si="83"/>
        <v>0</v>
      </c>
      <c r="W174" s="163">
        <f t="shared" si="83"/>
        <v>0</v>
      </c>
      <c r="X174" s="163">
        <f t="shared" si="83"/>
        <v>0</v>
      </c>
      <c r="Y174" s="163">
        <f t="shared" si="83"/>
        <v>0</v>
      </c>
      <c r="Z174" s="163">
        <f t="shared" si="84"/>
        <v>0</v>
      </c>
      <c r="AA174" s="163">
        <f t="shared" si="84"/>
        <v>0</v>
      </c>
      <c r="AB174" s="163">
        <f t="shared" si="84"/>
        <v>0</v>
      </c>
      <c r="AC174" s="163">
        <f t="shared" si="83"/>
        <v>0</v>
      </c>
      <c r="AD174" s="163">
        <f t="shared" si="83"/>
        <v>0</v>
      </c>
      <c r="AE174" s="163">
        <f t="shared" si="83"/>
        <v>0</v>
      </c>
      <c r="AF174" s="176">
        <f t="shared" si="83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80"/>
        <v>0</v>
      </c>
      <c r="D175" s="163">
        <f t="shared" si="80"/>
        <v>0</v>
      </c>
      <c r="E175" s="163">
        <f t="shared" si="80"/>
        <v>0</v>
      </c>
      <c r="F175" s="163">
        <f t="shared" si="80"/>
        <v>0</v>
      </c>
      <c r="G175" s="163">
        <f t="shared" si="80"/>
        <v>0</v>
      </c>
      <c r="H175" s="163">
        <f t="shared" si="80"/>
        <v>0</v>
      </c>
      <c r="I175" s="163">
        <f t="shared" si="80"/>
        <v>0</v>
      </c>
      <c r="J175" s="163">
        <f t="shared" si="80"/>
        <v>0</v>
      </c>
      <c r="K175" s="163">
        <f t="shared" si="80"/>
        <v>0</v>
      </c>
      <c r="L175" s="163">
        <f t="shared" si="80"/>
        <v>0</v>
      </c>
      <c r="M175" s="163">
        <f t="shared" si="81"/>
        <v>0</v>
      </c>
      <c r="N175" s="163">
        <f t="shared" si="81"/>
        <v>0</v>
      </c>
      <c r="O175" s="163">
        <f t="shared" si="81"/>
        <v>0</v>
      </c>
      <c r="P175" s="163">
        <f t="shared" si="81"/>
        <v>0</v>
      </c>
      <c r="Q175" s="163">
        <f t="shared" si="82"/>
        <v>0</v>
      </c>
      <c r="R175" s="163">
        <f t="shared" si="82"/>
        <v>0</v>
      </c>
      <c r="S175" s="163">
        <f t="shared" si="83"/>
        <v>0</v>
      </c>
      <c r="T175" s="163">
        <f t="shared" si="83"/>
        <v>0</v>
      </c>
      <c r="U175" s="163">
        <f t="shared" si="83"/>
        <v>0</v>
      </c>
      <c r="V175" s="163">
        <f t="shared" si="83"/>
        <v>0</v>
      </c>
      <c r="W175" s="163">
        <f t="shared" si="83"/>
        <v>0</v>
      </c>
      <c r="X175" s="163">
        <f t="shared" si="83"/>
        <v>0</v>
      </c>
      <c r="Y175" s="163">
        <f t="shared" si="83"/>
        <v>0</v>
      </c>
      <c r="Z175" s="163">
        <f t="shared" si="84"/>
        <v>0</v>
      </c>
      <c r="AA175" s="163">
        <f t="shared" si="84"/>
        <v>0</v>
      </c>
      <c r="AB175" s="163">
        <f t="shared" si="84"/>
        <v>0</v>
      </c>
      <c r="AC175" s="163">
        <f t="shared" si="83"/>
        <v>0</v>
      </c>
      <c r="AD175" s="163">
        <f t="shared" si="83"/>
        <v>0</v>
      </c>
      <c r="AE175" s="163">
        <f t="shared" si="83"/>
        <v>0</v>
      </c>
      <c r="AF175" s="176">
        <f t="shared" si="83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80"/>
        <v>0</v>
      </c>
      <c r="D176" s="163">
        <f t="shared" si="80"/>
        <v>0</v>
      </c>
      <c r="E176" s="163">
        <f t="shared" si="80"/>
        <v>0</v>
      </c>
      <c r="F176" s="163">
        <f t="shared" si="80"/>
        <v>0</v>
      </c>
      <c r="G176" s="163">
        <f t="shared" si="80"/>
        <v>0</v>
      </c>
      <c r="H176" s="163">
        <f t="shared" si="80"/>
        <v>0</v>
      </c>
      <c r="I176" s="163">
        <f t="shared" si="80"/>
        <v>0</v>
      </c>
      <c r="J176" s="163">
        <f t="shared" si="80"/>
        <v>0</v>
      </c>
      <c r="K176" s="163">
        <f t="shared" si="80"/>
        <v>0</v>
      </c>
      <c r="L176" s="163">
        <f t="shared" si="80"/>
        <v>0</v>
      </c>
      <c r="M176" s="163">
        <f t="shared" si="81"/>
        <v>0</v>
      </c>
      <c r="N176" s="163">
        <f t="shared" si="81"/>
        <v>0</v>
      </c>
      <c r="O176" s="163">
        <f t="shared" si="81"/>
        <v>0</v>
      </c>
      <c r="P176" s="163">
        <f t="shared" si="81"/>
        <v>0</v>
      </c>
      <c r="Q176" s="163">
        <f t="shared" si="82"/>
        <v>0</v>
      </c>
      <c r="R176" s="163">
        <f t="shared" si="82"/>
        <v>0</v>
      </c>
      <c r="S176" s="163">
        <f t="shared" si="83"/>
        <v>0</v>
      </c>
      <c r="T176" s="163">
        <f t="shared" si="83"/>
        <v>0</v>
      </c>
      <c r="U176" s="163">
        <f t="shared" si="83"/>
        <v>0</v>
      </c>
      <c r="V176" s="163">
        <f t="shared" si="83"/>
        <v>0</v>
      </c>
      <c r="W176" s="163">
        <f t="shared" si="83"/>
        <v>0</v>
      </c>
      <c r="X176" s="163">
        <f t="shared" si="83"/>
        <v>0</v>
      </c>
      <c r="Y176" s="163">
        <f t="shared" si="83"/>
        <v>0</v>
      </c>
      <c r="Z176" s="163">
        <f t="shared" si="84"/>
        <v>0</v>
      </c>
      <c r="AA176" s="163">
        <f t="shared" si="84"/>
        <v>0</v>
      </c>
      <c r="AB176" s="163">
        <f t="shared" si="84"/>
        <v>0</v>
      </c>
      <c r="AC176" s="163">
        <f t="shared" si="83"/>
        <v>0</v>
      </c>
      <c r="AD176" s="163">
        <f t="shared" si="83"/>
        <v>0</v>
      </c>
      <c r="AE176" s="163">
        <f t="shared" si="83"/>
        <v>0</v>
      </c>
      <c r="AF176" s="176">
        <f t="shared" si="83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80"/>
        <v>0</v>
      </c>
      <c r="D177" s="163">
        <f t="shared" si="80"/>
        <v>0</v>
      </c>
      <c r="E177" s="163">
        <f t="shared" si="80"/>
        <v>0</v>
      </c>
      <c r="F177" s="163">
        <f t="shared" si="80"/>
        <v>0</v>
      </c>
      <c r="G177" s="163">
        <f t="shared" si="80"/>
        <v>0</v>
      </c>
      <c r="H177" s="163">
        <f t="shared" si="80"/>
        <v>0</v>
      </c>
      <c r="I177" s="163">
        <f t="shared" si="80"/>
        <v>0</v>
      </c>
      <c r="J177" s="163">
        <f t="shared" si="80"/>
        <v>0</v>
      </c>
      <c r="K177" s="163">
        <f t="shared" si="80"/>
        <v>0</v>
      </c>
      <c r="L177" s="163">
        <f t="shared" si="80"/>
        <v>0</v>
      </c>
      <c r="M177" s="163">
        <f t="shared" si="81"/>
        <v>0</v>
      </c>
      <c r="N177" s="163">
        <f t="shared" si="81"/>
        <v>0</v>
      </c>
      <c r="O177" s="163">
        <f t="shared" si="81"/>
        <v>0</v>
      </c>
      <c r="P177" s="163">
        <f t="shared" si="81"/>
        <v>0</v>
      </c>
      <c r="Q177" s="163">
        <f t="shared" si="82"/>
        <v>0</v>
      </c>
      <c r="R177" s="163">
        <f t="shared" si="82"/>
        <v>0</v>
      </c>
      <c r="S177" s="163">
        <f t="shared" si="83"/>
        <v>0</v>
      </c>
      <c r="T177" s="163">
        <f t="shared" si="83"/>
        <v>0</v>
      </c>
      <c r="U177" s="163">
        <f t="shared" si="83"/>
        <v>0</v>
      </c>
      <c r="V177" s="163">
        <f t="shared" si="83"/>
        <v>0</v>
      </c>
      <c r="W177" s="163">
        <f t="shared" si="83"/>
        <v>0</v>
      </c>
      <c r="X177" s="163">
        <f t="shared" si="83"/>
        <v>0</v>
      </c>
      <c r="Y177" s="163">
        <f t="shared" si="83"/>
        <v>0</v>
      </c>
      <c r="Z177" s="163">
        <f t="shared" si="84"/>
        <v>0</v>
      </c>
      <c r="AA177" s="163">
        <f t="shared" si="84"/>
        <v>0</v>
      </c>
      <c r="AB177" s="163">
        <f t="shared" si="84"/>
        <v>0</v>
      </c>
      <c r="AC177" s="163">
        <f t="shared" si="83"/>
        <v>0</v>
      </c>
      <c r="AD177" s="163">
        <f t="shared" si="83"/>
        <v>0</v>
      </c>
      <c r="AE177" s="163">
        <f t="shared" si="83"/>
        <v>0</v>
      </c>
      <c r="AF177" s="176">
        <f t="shared" si="83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80"/>
        <v>0</v>
      </c>
      <c r="D178" s="163">
        <f t="shared" si="80"/>
        <v>0</v>
      </c>
      <c r="E178" s="163">
        <f t="shared" si="80"/>
        <v>0</v>
      </c>
      <c r="F178" s="163">
        <f t="shared" si="80"/>
        <v>0</v>
      </c>
      <c r="G178" s="163">
        <f t="shared" si="80"/>
        <v>0</v>
      </c>
      <c r="H178" s="163">
        <f t="shared" si="80"/>
        <v>0</v>
      </c>
      <c r="I178" s="163">
        <f t="shared" si="80"/>
        <v>0</v>
      </c>
      <c r="J178" s="163">
        <f t="shared" si="80"/>
        <v>0</v>
      </c>
      <c r="K178" s="163">
        <f t="shared" si="80"/>
        <v>0</v>
      </c>
      <c r="L178" s="163">
        <f t="shared" si="80"/>
        <v>0</v>
      </c>
      <c r="M178" s="163">
        <f t="shared" si="81"/>
        <v>0</v>
      </c>
      <c r="N178" s="163">
        <f t="shared" si="81"/>
        <v>0</v>
      </c>
      <c r="O178" s="163">
        <f t="shared" si="81"/>
        <v>0</v>
      </c>
      <c r="P178" s="163">
        <f t="shared" si="81"/>
        <v>0</v>
      </c>
      <c r="Q178" s="163">
        <f t="shared" si="82"/>
        <v>0</v>
      </c>
      <c r="R178" s="163">
        <f t="shared" si="82"/>
        <v>0</v>
      </c>
      <c r="S178" s="163">
        <f t="shared" si="83"/>
        <v>0</v>
      </c>
      <c r="T178" s="163">
        <f t="shared" si="83"/>
        <v>0</v>
      </c>
      <c r="U178" s="163">
        <f t="shared" si="83"/>
        <v>0</v>
      </c>
      <c r="V178" s="163">
        <f t="shared" si="83"/>
        <v>0</v>
      </c>
      <c r="W178" s="163">
        <f t="shared" si="83"/>
        <v>0</v>
      </c>
      <c r="X178" s="163">
        <f t="shared" si="83"/>
        <v>0</v>
      </c>
      <c r="Y178" s="163">
        <f t="shared" si="83"/>
        <v>0</v>
      </c>
      <c r="Z178" s="163">
        <f t="shared" si="84"/>
        <v>0</v>
      </c>
      <c r="AA178" s="163">
        <f t="shared" si="84"/>
        <v>0</v>
      </c>
      <c r="AB178" s="163">
        <f t="shared" si="84"/>
        <v>0</v>
      </c>
      <c r="AC178" s="163">
        <f t="shared" si="83"/>
        <v>0</v>
      </c>
      <c r="AD178" s="163">
        <f t="shared" si="83"/>
        <v>0</v>
      </c>
      <c r="AE178" s="163">
        <f t="shared" si="83"/>
        <v>0</v>
      </c>
      <c r="AF178" s="176">
        <f t="shared" si="83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80"/>
        <v>0</v>
      </c>
      <c r="D179" s="163">
        <f t="shared" si="80"/>
        <v>0</v>
      </c>
      <c r="E179" s="163">
        <f t="shared" si="80"/>
        <v>0</v>
      </c>
      <c r="F179" s="163">
        <f t="shared" si="80"/>
        <v>0</v>
      </c>
      <c r="G179" s="163">
        <f t="shared" si="80"/>
        <v>0</v>
      </c>
      <c r="H179" s="163">
        <f t="shared" si="80"/>
        <v>0</v>
      </c>
      <c r="I179" s="163">
        <f t="shared" si="80"/>
        <v>0</v>
      </c>
      <c r="J179" s="163">
        <f t="shared" si="80"/>
        <v>0</v>
      </c>
      <c r="K179" s="163">
        <f t="shared" si="80"/>
        <v>0</v>
      </c>
      <c r="L179" s="163">
        <f t="shared" si="80"/>
        <v>0</v>
      </c>
      <c r="M179" s="163">
        <f t="shared" si="81"/>
        <v>0</v>
      </c>
      <c r="N179" s="163">
        <f t="shared" si="81"/>
        <v>0</v>
      </c>
      <c r="O179" s="163">
        <f t="shared" si="81"/>
        <v>0</v>
      </c>
      <c r="P179" s="163">
        <f t="shared" si="81"/>
        <v>0</v>
      </c>
      <c r="Q179" s="163">
        <f t="shared" si="82"/>
        <v>0</v>
      </c>
      <c r="R179" s="163">
        <f t="shared" si="82"/>
        <v>0</v>
      </c>
      <c r="S179" s="163">
        <f t="shared" si="83"/>
        <v>0</v>
      </c>
      <c r="T179" s="163">
        <f t="shared" si="83"/>
        <v>0</v>
      </c>
      <c r="U179" s="163">
        <f t="shared" si="83"/>
        <v>0</v>
      </c>
      <c r="V179" s="163">
        <f t="shared" si="83"/>
        <v>0</v>
      </c>
      <c r="W179" s="163">
        <f t="shared" si="83"/>
        <v>0</v>
      </c>
      <c r="X179" s="163">
        <f t="shared" si="83"/>
        <v>0</v>
      </c>
      <c r="Y179" s="163">
        <f t="shared" si="83"/>
        <v>0</v>
      </c>
      <c r="Z179" s="163">
        <f t="shared" si="84"/>
        <v>0</v>
      </c>
      <c r="AA179" s="163">
        <f t="shared" si="84"/>
        <v>0</v>
      </c>
      <c r="AB179" s="163">
        <f t="shared" si="84"/>
        <v>0</v>
      </c>
      <c r="AC179" s="163">
        <f t="shared" si="83"/>
        <v>0</v>
      </c>
      <c r="AD179" s="163">
        <f t="shared" si="83"/>
        <v>0</v>
      </c>
      <c r="AE179" s="163">
        <f t="shared" si="83"/>
        <v>0</v>
      </c>
      <c r="AF179" s="176">
        <f t="shared" si="83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80"/>
        <v>0</v>
      </c>
      <c r="D180" s="163">
        <f t="shared" si="80"/>
        <v>0</v>
      </c>
      <c r="E180" s="163">
        <f t="shared" si="80"/>
        <v>0</v>
      </c>
      <c r="F180" s="163">
        <f t="shared" si="80"/>
        <v>0</v>
      </c>
      <c r="G180" s="163">
        <f t="shared" si="80"/>
        <v>0</v>
      </c>
      <c r="H180" s="163">
        <f t="shared" si="80"/>
        <v>0</v>
      </c>
      <c r="I180" s="163">
        <f t="shared" si="80"/>
        <v>0</v>
      </c>
      <c r="J180" s="163">
        <f t="shared" si="80"/>
        <v>0</v>
      </c>
      <c r="K180" s="163">
        <f t="shared" si="80"/>
        <v>0</v>
      </c>
      <c r="L180" s="163">
        <f t="shared" si="80"/>
        <v>0</v>
      </c>
      <c r="M180" s="163">
        <f t="shared" si="81"/>
        <v>0</v>
      </c>
      <c r="N180" s="163">
        <f t="shared" si="81"/>
        <v>0</v>
      </c>
      <c r="O180" s="163">
        <f t="shared" si="81"/>
        <v>0</v>
      </c>
      <c r="P180" s="163">
        <f t="shared" si="81"/>
        <v>0</v>
      </c>
      <c r="Q180" s="163">
        <f t="shared" si="82"/>
        <v>0</v>
      </c>
      <c r="R180" s="163">
        <f t="shared" si="82"/>
        <v>0</v>
      </c>
      <c r="S180" s="163">
        <f t="shared" si="83"/>
        <v>0</v>
      </c>
      <c r="T180" s="163">
        <f t="shared" si="83"/>
        <v>0</v>
      </c>
      <c r="U180" s="163">
        <f t="shared" si="83"/>
        <v>0</v>
      </c>
      <c r="V180" s="163">
        <f t="shared" si="83"/>
        <v>0</v>
      </c>
      <c r="W180" s="163">
        <f t="shared" si="83"/>
        <v>0</v>
      </c>
      <c r="X180" s="163">
        <f t="shared" si="83"/>
        <v>0</v>
      </c>
      <c r="Y180" s="163">
        <f t="shared" si="83"/>
        <v>0</v>
      </c>
      <c r="Z180" s="163">
        <f t="shared" si="84"/>
        <v>0</v>
      </c>
      <c r="AA180" s="163">
        <f t="shared" si="84"/>
        <v>0</v>
      </c>
      <c r="AB180" s="163">
        <f t="shared" si="84"/>
        <v>0</v>
      </c>
      <c r="AC180" s="163">
        <f t="shared" si="83"/>
        <v>0</v>
      </c>
      <c r="AD180" s="163">
        <f t="shared" si="83"/>
        <v>0</v>
      </c>
      <c r="AE180" s="163">
        <f t="shared" si="83"/>
        <v>0</v>
      </c>
      <c r="AF180" s="176">
        <f t="shared" si="83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80"/>
        <v>0</v>
      </c>
      <c r="D181" s="163">
        <f t="shared" si="80"/>
        <v>0</v>
      </c>
      <c r="E181" s="163">
        <f t="shared" si="80"/>
        <v>0</v>
      </c>
      <c r="F181" s="163">
        <f t="shared" si="80"/>
        <v>0</v>
      </c>
      <c r="G181" s="163">
        <f t="shared" si="80"/>
        <v>0</v>
      </c>
      <c r="H181" s="163">
        <f t="shared" si="80"/>
        <v>0</v>
      </c>
      <c r="I181" s="163">
        <f t="shared" si="80"/>
        <v>0</v>
      </c>
      <c r="J181" s="163">
        <f t="shared" si="80"/>
        <v>0</v>
      </c>
      <c r="K181" s="163">
        <f t="shared" si="80"/>
        <v>0</v>
      </c>
      <c r="L181" s="163">
        <f t="shared" si="80"/>
        <v>0</v>
      </c>
      <c r="M181" s="163">
        <f t="shared" si="81"/>
        <v>0</v>
      </c>
      <c r="N181" s="163">
        <f t="shared" si="81"/>
        <v>0</v>
      </c>
      <c r="O181" s="163">
        <f t="shared" si="81"/>
        <v>0</v>
      </c>
      <c r="P181" s="163">
        <f t="shared" si="81"/>
        <v>0</v>
      </c>
      <c r="Q181" s="163">
        <f t="shared" si="82"/>
        <v>0</v>
      </c>
      <c r="R181" s="163">
        <f t="shared" si="82"/>
        <v>0</v>
      </c>
      <c r="S181" s="163">
        <f t="shared" si="83"/>
        <v>0</v>
      </c>
      <c r="T181" s="163">
        <f t="shared" si="83"/>
        <v>0</v>
      </c>
      <c r="U181" s="163">
        <f t="shared" si="83"/>
        <v>0</v>
      </c>
      <c r="V181" s="163">
        <f t="shared" si="83"/>
        <v>0</v>
      </c>
      <c r="W181" s="163">
        <f t="shared" si="83"/>
        <v>0</v>
      </c>
      <c r="X181" s="163">
        <f t="shared" si="83"/>
        <v>0</v>
      </c>
      <c r="Y181" s="163">
        <f t="shared" si="83"/>
        <v>0</v>
      </c>
      <c r="Z181" s="163">
        <f t="shared" si="84"/>
        <v>0</v>
      </c>
      <c r="AA181" s="163">
        <f t="shared" si="84"/>
        <v>0</v>
      </c>
      <c r="AB181" s="163">
        <f t="shared" si="84"/>
        <v>0</v>
      </c>
      <c r="AC181" s="163">
        <f t="shared" si="83"/>
        <v>0</v>
      </c>
      <c r="AD181" s="163">
        <f t="shared" si="83"/>
        <v>0</v>
      </c>
      <c r="AE181" s="163">
        <f t="shared" si="83"/>
        <v>0</v>
      </c>
      <c r="AF181" s="176">
        <f t="shared" si="83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80"/>
        <v>0</v>
      </c>
      <c r="D182" s="163">
        <f t="shared" si="80"/>
        <v>0</v>
      </c>
      <c r="E182" s="163">
        <f t="shared" si="80"/>
        <v>0</v>
      </c>
      <c r="F182" s="163">
        <f t="shared" si="80"/>
        <v>0</v>
      </c>
      <c r="G182" s="163">
        <f t="shared" si="80"/>
        <v>0</v>
      </c>
      <c r="H182" s="163">
        <f t="shared" si="80"/>
        <v>0</v>
      </c>
      <c r="I182" s="163">
        <f t="shared" si="80"/>
        <v>0</v>
      </c>
      <c r="J182" s="163">
        <f t="shared" si="80"/>
        <v>0</v>
      </c>
      <c r="K182" s="163">
        <f t="shared" si="80"/>
        <v>0</v>
      </c>
      <c r="L182" s="163">
        <f t="shared" si="80"/>
        <v>0</v>
      </c>
      <c r="M182" s="163">
        <f t="shared" si="81"/>
        <v>0</v>
      </c>
      <c r="N182" s="163">
        <f t="shared" si="81"/>
        <v>0</v>
      </c>
      <c r="O182" s="163">
        <f t="shared" si="81"/>
        <v>0</v>
      </c>
      <c r="P182" s="163">
        <f t="shared" si="81"/>
        <v>0</v>
      </c>
      <c r="Q182" s="163">
        <f t="shared" si="82"/>
        <v>0</v>
      </c>
      <c r="R182" s="163">
        <f t="shared" si="82"/>
        <v>0</v>
      </c>
      <c r="S182" s="163">
        <f t="shared" si="83"/>
        <v>0</v>
      </c>
      <c r="T182" s="163">
        <f t="shared" si="83"/>
        <v>0</v>
      </c>
      <c r="U182" s="163">
        <f t="shared" si="83"/>
        <v>0</v>
      </c>
      <c r="V182" s="163">
        <f t="shared" si="83"/>
        <v>0</v>
      </c>
      <c r="W182" s="163">
        <f t="shared" si="83"/>
        <v>0</v>
      </c>
      <c r="X182" s="163">
        <f t="shared" si="83"/>
        <v>0</v>
      </c>
      <c r="Y182" s="163">
        <f t="shared" si="83"/>
        <v>0</v>
      </c>
      <c r="Z182" s="163">
        <f t="shared" si="84"/>
        <v>0</v>
      </c>
      <c r="AA182" s="163">
        <f t="shared" si="84"/>
        <v>0</v>
      </c>
      <c r="AB182" s="163">
        <f t="shared" si="84"/>
        <v>0</v>
      </c>
      <c r="AC182" s="163">
        <f t="shared" si="83"/>
        <v>0</v>
      </c>
      <c r="AD182" s="163">
        <f t="shared" si="83"/>
        <v>0</v>
      </c>
      <c r="AE182" s="163">
        <f t="shared" si="83"/>
        <v>0</v>
      </c>
      <c r="AF182" s="176">
        <f t="shared" si="83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80"/>
        <v>0</v>
      </c>
      <c r="D183" s="163">
        <f t="shared" si="80"/>
        <v>0</v>
      </c>
      <c r="E183" s="163">
        <f t="shared" si="80"/>
        <v>0</v>
      </c>
      <c r="F183" s="163">
        <f t="shared" si="80"/>
        <v>0</v>
      </c>
      <c r="G183" s="163">
        <f t="shared" si="80"/>
        <v>0</v>
      </c>
      <c r="H183" s="163">
        <f t="shared" si="80"/>
        <v>0</v>
      </c>
      <c r="I183" s="163">
        <f t="shared" si="80"/>
        <v>0</v>
      </c>
      <c r="J183" s="163">
        <f t="shared" si="80"/>
        <v>0</v>
      </c>
      <c r="K183" s="163">
        <f t="shared" si="80"/>
        <v>0</v>
      </c>
      <c r="L183" s="163">
        <f t="shared" si="80"/>
        <v>0</v>
      </c>
      <c r="M183" s="163">
        <f t="shared" si="81"/>
        <v>0</v>
      </c>
      <c r="N183" s="163">
        <f t="shared" si="81"/>
        <v>0</v>
      </c>
      <c r="O183" s="163">
        <f t="shared" si="81"/>
        <v>0</v>
      </c>
      <c r="P183" s="163">
        <f t="shared" si="81"/>
        <v>0</v>
      </c>
      <c r="Q183" s="163">
        <f t="shared" si="82"/>
        <v>0</v>
      </c>
      <c r="R183" s="163">
        <f t="shared" si="82"/>
        <v>0</v>
      </c>
      <c r="S183" s="163">
        <f t="shared" si="83"/>
        <v>0</v>
      </c>
      <c r="T183" s="163">
        <f t="shared" si="83"/>
        <v>0</v>
      </c>
      <c r="U183" s="163">
        <f t="shared" si="83"/>
        <v>0</v>
      </c>
      <c r="V183" s="163">
        <f t="shared" si="83"/>
        <v>0</v>
      </c>
      <c r="W183" s="163">
        <f t="shared" si="83"/>
        <v>0</v>
      </c>
      <c r="X183" s="163">
        <f t="shared" si="83"/>
        <v>0</v>
      </c>
      <c r="Y183" s="163">
        <f t="shared" si="83"/>
        <v>0</v>
      </c>
      <c r="Z183" s="163">
        <f t="shared" si="84"/>
        <v>0</v>
      </c>
      <c r="AA183" s="163">
        <f t="shared" si="84"/>
        <v>0</v>
      </c>
      <c r="AB183" s="163">
        <f t="shared" si="84"/>
        <v>0</v>
      </c>
      <c r="AC183" s="163">
        <f t="shared" si="83"/>
        <v>0</v>
      </c>
      <c r="AD183" s="163">
        <f t="shared" si="83"/>
        <v>0</v>
      </c>
      <c r="AE183" s="163">
        <f t="shared" si="83"/>
        <v>0</v>
      </c>
      <c r="AF183" s="176">
        <f t="shared" si="83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80"/>
        <v>0</v>
      </c>
      <c r="D184" s="163">
        <f t="shared" si="80"/>
        <v>0</v>
      </c>
      <c r="E184" s="163">
        <f t="shared" si="80"/>
        <v>0</v>
      </c>
      <c r="F184" s="163">
        <f t="shared" si="80"/>
        <v>0</v>
      </c>
      <c r="G184" s="163">
        <f t="shared" si="80"/>
        <v>0</v>
      </c>
      <c r="H184" s="163">
        <f t="shared" si="80"/>
        <v>0</v>
      </c>
      <c r="I184" s="163">
        <f t="shared" si="80"/>
        <v>0</v>
      </c>
      <c r="J184" s="163">
        <f t="shared" si="80"/>
        <v>0</v>
      </c>
      <c r="K184" s="163">
        <f t="shared" si="80"/>
        <v>0</v>
      </c>
      <c r="L184" s="163">
        <f t="shared" si="80"/>
        <v>0</v>
      </c>
      <c r="M184" s="163">
        <f t="shared" si="81"/>
        <v>0</v>
      </c>
      <c r="N184" s="163">
        <f t="shared" si="81"/>
        <v>0</v>
      </c>
      <c r="O184" s="163">
        <f t="shared" si="81"/>
        <v>0</v>
      </c>
      <c r="P184" s="163">
        <f t="shared" si="81"/>
        <v>0</v>
      </c>
      <c r="Q184" s="163">
        <f t="shared" si="82"/>
        <v>0</v>
      </c>
      <c r="R184" s="163">
        <f t="shared" si="82"/>
        <v>0</v>
      </c>
      <c r="S184" s="163">
        <f t="shared" ref="S184:AF199" si="85">R184</f>
        <v>0</v>
      </c>
      <c r="T184" s="163">
        <f t="shared" si="85"/>
        <v>0</v>
      </c>
      <c r="U184" s="163">
        <f t="shared" si="85"/>
        <v>0</v>
      </c>
      <c r="V184" s="163">
        <f t="shared" si="85"/>
        <v>0</v>
      </c>
      <c r="W184" s="163">
        <f t="shared" si="85"/>
        <v>0</v>
      </c>
      <c r="X184" s="163">
        <f t="shared" si="85"/>
        <v>0</v>
      </c>
      <c r="Y184" s="163">
        <f t="shared" si="85"/>
        <v>0</v>
      </c>
      <c r="Z184" s="163">
        <f t="shared" si="84"/>
        <v>0</v>
      </c>
      <c r="AA184" s="163">
        <f t="shared" si="84"/>
        <v>0</v>
      </c>
      <c r="AB184" s="163">
        <f t="shared" si="84"/>
        <v>0</v>
      </c>
      <c r="AC184" s="163">
        <f t="shared" si="83"/>
        <v>0</v>
      </c>
      <c r="AD184" s="163">
        <f t="shared" si="85"/>
        <v>0</v>
      </c>
      <c r="AE184" s="163">
        <f t="shared" si="85"/>
        <v>0</v>
      </c>
      <c r="AF184" s="176">
        <f t="shared" si="85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L200" si="86">B185</f>
        <v>0</v>
      </c>
      <c r="D185" s="163">
        <f t="shared" si="86"/>
        <v>0</v>
      </c>
      <c r="E185" s="163">
        <f t="shared" si="86"/>
        <v>0</v>
      </c>
      <c r="F185" s="163">
        <f t="shared" si="86"/>
        <v>0</v>
      </c>
      <c r="G185" s="163">
        <f t="shared" si="86"/>
        <v>0</v>
      </c>
      <c r="H185" s="163">
        <f t="shared" si="86"/>
        <v>0</v>
      </c>
      <c r="I185" s="163">
        <f t="shared" si="86"/>
        <v>0</v>
      </c>
      <c r="J185" s="163">
        <f t="shared" si="86"/>
        <v>0</v>
      </c>
      <c r="K185" s="163">
        <f t="shared" si="86"/>
        <v>0</v>
      </c>
      <c r="L185" s="163">
        <f t="shared" si="86"/>
        <v>0</v>
      </c>
      <c r="M185" s="163">
        <f t="shared" si="81"/>
        <v>0</v>
      </c>
      <c r="N185" s="163">
        <f t="shared" si="81"/>
        <v>0</v>
      </c>
      <c r="O185" s="163">
        <f t="shared" si="81"/>
        <v>0</v>
      </c>
      <c r="P185" s="163">
        <f t="shared" si="81"/>
        <v>0</v>
      </c>
      <c r="Q185" s="163">
        <f t="shared" si="82"/>
        <v>0</v>
      </c>
      <c r="R185" s="163">
        <f t="shared" si="82"/>
        <v>0</v>
      </c>
      <c r="S185" s="163">
        <f t="shared" si="85"/>
        <v>0</v>
      </c>
      <c r="T185" s="163">
        <f t="shared" si="85"/>
        <v>0</v>
      </c>
      <c r="U185" s="163">
        <f t="shared" si="85"/>
        <v>0</v>
      </c>
      <c r="V185" s="163">
        <f t="shared" si="85"/>
        <v>0</v>
      </c>
      <c r="W185" s="163">
        <f t="shared" si="85"/>
        <v>0</v>
      </c>
      <c r="X185" s="163">
        <f t="shared" si="85"/>
        <v>0</v>
      </c>
      <c r="Y185" s="163">
        <f t="shared" si="85"/>
        <v>0</v>
      </c>
      <c r="Z185" s="163">
        <f t="shared" si="84"/>
        <v>0</v>
      </c>
      <c r="AA185" s="163">
        <f t="shared" si="84"/>
        <v>0</v>
      </c>
      <c r="AB185" s="163">
        <f t="shared" si="84"/>
        <v>0</v>
      </c>
      <c r="AC185" s="163">
        <f t="shared" si="85"/>
        <v>0</v>
      </c>
      <c r="AD185" s="163">
        <f t="shared" si="85"/>
        <v>0</v>
      </c>
      <c r="AE185" s="163">
        <f t="shared" si="85"/>
        <v>0</v>
      </c>
      <c r="AF185" s="176">
        <f t="shared" si="85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86"/>
        <v>0</v>
      </c>
      <c r="D186" s="163">
        <f t="shared" si="86"/>
        <v>0</v>
      </c>
      <c r="E186" s="163">
        <f t="shared" si="86"/>
        <v>0</v>
      </c>
      <c r="F186" s="163">
        <f t="shared" si="86"/>
        <v>0</v>
      </c>
      <c r="G186" s="163">
        <f t="shared" si="86"/>
        <v>0</v>
      </c>
      <c r="H186" s="163">
        <f t="shared" si="86"/>
        <v>0</v>
      </c>
      <c r="I186" s="163">
        <f t="shared" si="86"/>
        <v>0</v>
      </c>
      <c r="J186" s="163">
        <f t="shared" si="86"/>
        <v>0</v>
      </c>
      <c r="K186" s="163">
        <f t="shared" si="86"/>
        <v>0</v>
      </c>
      <c r="L186" s="163">
        <f t="shared" si="86"/>
        <v>0</v>
      </c>
      <c r="M186" s="163">
        <f t="shared" si="81"/>
        <v>0</v>
      </c>
      <c r="N186" s="163">
        <f t="shared" si="81"/>
        <v>0</v>
      </c>
      <c r="O186" s="163">
        <f t="shared" si="81"/>
        <v>0</v>
      </c>
      <c r="P186" s="163">
        <f t="shared" si="81"/>
        <v>0</v>
      </c>
      <c r="Q186" s="163">
        <f t="shared" si="82"/>
        <v>0</v>
      </c>
      <c r="R186" s="163">
        <f t="shared" si="82"/>
        <v>0</v>
      </c>
      <c r="S186" s="163">
        <f t="shared" si="85"/>
        <v>0</v>
      </c>
      <c r="T186" s="163">
        <f t="shared" si="85"/>
        <v>0</v>
      </c>
      <c r="U186" s="163">
        <f t="shared" si="85"/>
        <v>0</v>
      </c>
      <c r="V186" s="163">
        <f t="shared" si="85"/>
        <v>0</v>
      </c>
      <c r="W186" s="163">
        <f t="shared" si="85"/>
        <v>0</v>
      </c>
      <c r="X186" s="163">
        <f t="shared" si="85"/>
        <v>0</v>
      </c>
      <c r="Y186" s="163">
        <f t="shared" si="85"/>
        <v>0</v>
      </c>
      <c r="Z186" s="163">
        <f t="shared" si="84"/>
        <v>0</v>
      </c>
      <c r="AA186" s="163">
        <f t="shared" si="84"/>
        <v>0</v>
      </c>
      <c r="AB186" s="163">
        <f t="shared" si="84"/>
        <v>0</v>
      </c>
      <c r="AC186" s="163">
        <f t="shared" si="85"/>
        <v>0</v>
      </c>
      <c r="AD186" s="163">
        <f t="shared" si="85"/>
        <v>0</v>
      </c>
      <c r="AE186" s="163">
        <f t="shared" si="85"/>
        <v>0</v>
      </c>
      <c r="AF186" s="176">
        <f t="shared" si="85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86"/>
        <v>0</v>
      </c>
      <c r="D187" s="163">
        <f t="shared" si="86"/>
        <v>0</v>
      </c>
      <c r="E187" s="163">
        <f t="shared" si="86"/>
        <v>0</v>
      </c>
      <c r="F187" s="163">
        <f t="shared" si="86"/>
        <v>0</v>
      </c>
      <c r="G187" s="163">
        <f t="shared" si="86"/>
        <v>0</v>
      </c>
      <c r="H187" s="163">
        <f t="shared" si="86"/>
        <v>0</v>
      </c>
      <c r="I187" s="163">
        <f t="shared" si="86"/>
        <v>0</v>
      </c>
      <c r="J187" s="163">
        <f t="shared" si="86"/>
        <v>0</v>
      </c>
      <c r="K187" s="163">
        <f t="shared" si="86"/>
        <v>0</v>
      </c>
      <c r="L187" s="163">
        <f t="shared" si="86"/>
        <v>0</v>
      </c>
      <c r="M187" s="163">
        <f t="shared" si="81"/>
        <v>0</v>
      </c>
      <c r="N187" s="163">
        <f t="shared" si="81"/>
        <v>0</v>
      </c>
      <c r="O187" s="163">
        <f t="shared" si="81"/>
        <v>0</v>
      </c>
      <c r="P187" s="163">
        <f t="shared" si="81"/>
        <v>0</v>
      </c>
      <c r="Q187" s="163">
        <f t="shared" si="82"/>
        <v>0</v>
      </c>
      <c r="R187" s="163">
        <f t="shared" si="82"/>
        <v>0</v>
      </c>
      <c r="S187" s="163">
        <f t="shared" si="85"/>
        <v>0</v>
      </c>
      <c r="T187" s="163">
        <f t="shared" si="85"/>
        <v>0</v>
      </c>
      <c r="U187" s="163">
        <f t="shared" si="85"/>
        <v>0</v>
      </c>
      <c r="V187" s="163">
        <f t="shared" si="85"/>
        <v>0</v>
      </c>
      <c r="W187" s="163">
        <f t="shared" si="85"/>
        <v>0</v>
      </c>
      <c r="X187" s="163">
        <f t="shared" si="85"/>
        <v>0</v>
      </c>
      <c r="Y187" s="163">
        <f t="shared" si="85"/>
        <v>0</v>
      </c>
      <c r="Z187" s="163">
        <f t="shared" si="84"/>
        <v>0</v>
      </c>
      <c r="AA187" s="163">
        <f t="shared" si="84"/>
        <v>0</v>
      </c>
      <c r="AB187" s="163">
        <f t="shared" si="84"/>
        <v>0</v>
      </c>
      <c r="AC187" s="163">
        <f t="shared" si="85"/>
        <v>0</v>
      </c>
      <c r="AD187" s="163">
        <f t="shared" si="85"/>
        <v>0</v>
      </c>
      <c r="AE187" s="163">
        <f t="shared" si="85"/>
        <v>0</v>
      </c>
      <c r="AF187" s="176">
        <f t="shared" si="85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86"/>
        <v>0</v>
      </c>
      <c r="D188" s="163">
        <f t="shared" si="86"/>
        <v>0</v>
      </c>
      <c r="E188" s="163">
        <f t="shared" si="86"/>
        <v>0</v>
      </c>
      <c r="F188" s="163">
        <f t="shared" si="86"/>
        <v>0</v>
      </c>
      <c r="G188" s="163">
        <f t="shared" si="86"/>
        <v>0</v>
      </c>
      <c r="H188" s="163">
        <f t="shared" si="86"/>
        <v>0</v>
      </c>
      <c r="I188" s="163">
        <f t="shared" si="86"/>
        <v>0</v>
      </c>
      <c r="J188" s="163">
        <f t="shared" si="86"/>
        <v>0</v>
      </c>
      <c r="K188" s="163">
        <f t="shared" si="86"/>
        <v>0</v>
      </c>
      <c r="L188" s="163">
        <f t="shared" si="86"/>
        <v>0</v>
      </c>
      <c r="M188" s="163">
        <f t="shared" si="81"/>
        <v>0</v>
      </c>
      <c r="N188" s="163">
        <f t="shared" si="81"/>
        <v>0</v>
      </c>
      <c r="O188" s="163">
        <f t="shared" si="81"/>
        <v>0</v>
      </c>
      <c r="P188" s="163">
        <f t="shared" si="81"/>
        <v>0</v>
      </c>
      <c r="Q188" s="163">
        <f t="shared" si="82"/>
        <v>0</v>
      </c>
      <c r="R188" s="163">
        <f t="shared" si="82"/>
        <v>0</v>
      </c>
      <c r="S188" s="163">
        <f t="shared" si="85"/>
        <v>0</v>
      </c>
      <c r="T188" s="163">
        <f t="shared" si="85"/>
        <v>0</v>
      </c>
      <c r="U188" s="163">
        <f t="shared" si="85"/>
        <v>0</v>
      </c>
      <c r="V188" s="163">
        <f t="shared" si="85"/>
        <v>0</v>
      </c>
      <c r="W188" s="163">
        <f t="shared" si="85"/>
        <v>0</v>
      </c>
      <c r="X188" s="163">
        <f t="shared" si="85"/>
        <v>0</v>
      </c>
      <c r="Y188" s="163">
        <f t="shared" si="85"/>
        <v>0</v>
      </c>
      <c r="Z188" s="163">
        <f t="shared" si="84"/>
        <v>0</v>
      </c>
      <c r="AA188" s="163">
        <f t="shared" si="84"/>
        <v>0</v>
      </c>
      <c r="AB188" s="163">
        <f t="shared" si="84"/>
        <v>0</v>
      </c>
      <c r="AC188" s="163">
        <f t="shared" si="85"/>
        <v>0</v>
      </c>
      <c r="AD188" s="163">
        <f t="shared" si="85"/>
        <v>0</v>
      </c>
      <c r="AE188" s="163">
        <f t="shared" si="85"/>
        <v>0</v>
      </c>
      <c r="AF188" s="176">
        <f t="shared" si="85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86"/>
        <v>0</v>
      </c>
      <c r="D189" s="163">
        <f t="shared" si="86"/>
        <v>0</v>
      </c>
      <c r="E189" s="163">
        <f t="shared" si="86"/>
        <v>0</v>
      </c>
      <c r="F189" s="163">
        <f t="shared" si="86"/>
        <v>0</v>
      </c>
      <c r="G189" s="163">
        <f t="shared" si="86"/>
        <v>0</v>
      </c>
      <c r="H189" s="163">
        <f t="shared" si="86"/>
        <v>0</v>
      </c>
      <c r="I189" s="163">
        <f t="shared" si="86"/>
        <v>0</v>
      </c>
      <c r="J189" s="163">
        <f t="shared" si="86"/>
        <v>0</v>
      </c>
      <c r="K189" s="163">
        <f t="shared" si="86"/>
        <v>0</v>
      </c>
      <c r="L189" s="163">
        <f t="shared" si="86"/>
        <v>0</v>
      </c>
      <c r="M189" s="163">
        <f t="shared" si="81"/>
        <v>0</v>
      </c>
      <c r="N189" s="163">
        <f t="shared" si="81"/>
        <v>0</v>
      </c>
      <c r="O189" s="163">
        <f t="shared" si="81"/>
        <v>0</v>
      </c>
      <c r="P189" s="163">
        <f t="shared" si="81"/>
        <v>0</v>
      </c>
      <c r="Q189" s="163">
        <f t="shared" si="82"/>
        <v>0</v>
      </c>
      <c r="R189" s="163">
        <f t="shared" si="82"/>
        <v>0</v>
      </c>
      <c r="S189" s="163">
        <f t="shared" si="85"/>
        <v>0</v>
      </c>
      <c r="T189" s="163">
        <f t="shared" si="85"/>
        <v>0</v>
      </c>
      <c r="U189" s="163">
        <f t="shared" si="85"/>
        <v>0</v>
      </c>
      <c r="V189" s="163">
        <f t="shared" si="85"/>
        <v>0</v>
      </c>
      <c r="W189" s="163">
        <f t="shared" si="85"/>
        <v>0</v>
      </c>
      <c r="X189" s="163">
        <f t="shared" si="85"/>
        <v>0</v>
      </c>
      <c r="Y189" s="163">
        <f t="shared" si="85"/>
        <v>0</v>
      </c>
      <c r="Z189" s="163">
        <f t="shared" si="85"/>
        <v>0</v>
      </c>
      <c r="AA189" s="163">
        <f t="shared" si="85"/>
        <v>0</v>
      </c>
      <c r="AB189" s="163">
        <f t="shared" si="85"/>
        <v>0</v>
      </c>
      <c r="AC189" s="163">
        <f t="shared" si="85"/>
        <v>0</v>
      </c>
      <c r="AD189" s="163">
        <f t="shared" si="85"/>
        <v>0</v>
      </c>
      <c r="AE189" s="163">
        <f t="shared" si="85"/>
        <v>0</v>
      </c>
      <c r="AF189" s="176">
        <f t="shared" si="85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86"/>
        <v>0</v>
      </c>
      <c r="D190" s="163">
        <f t="shared" si="86"/>
        <v>0</v>
      </c>
      <c r="E190" s="163">
        <f t="shared" si="86"/>
        <v>0</v>
      </c>
      <c r="F190" s="163">
        <f t="shared" si="86"/>
        <v>0</v>
      </c>
      <c r="G190" s="163">
        <f t="shared" si="86"/>
        <v>0</v>
      </c>
      <c r="H190" s="163">
        <f t="shared" si="86"/>
        <v>0</v>
      </c>
      <c r="I190" s="163">
        <f t="shared" si="86"/>
        <v>0</v>
      </c>
      <c r="J190" s="163">
        <f t="shared" si="86"/>
        <v>0</v>
      </c>
      <c r="K190" s="163">
        <f t="shared" si="86"/>
        <v>0</v>
      </c>
      <c r="L190" s="163">
        <f t="shared" si="86"/>
        <v>0</v>
      </c>
      <c r="M190" s="163">
        <f t="shared" si="81"/>
        <v>0</v>
      </c>
      <c r="N190" s="163">
        <f t="shared" si="81"/>
        <v>0</v>
      </c>
      <c r="O190" s="163">
        <f t="shared" si="81"/>
        <v>0</v>
      </c>
      <c r="P190" s="163">
        <f t="shared" si="81"/>
        <v>0</v>
      </c>
      <c r="Q190" s="163">
        <f t="shared" si="82"/>
        <v>0</v>
      </c>
      <c r="R190" s="163">
        <f t="shared" si="82"/>
        <v>0</v>
      </c>
      <c r="S190" s="163">
        <f t="shared" si="85"/>
        <v>0</v>
      </c>
      <c r="T190" s="163">
        <f t="shared" si="85"/>
        <v>0</v>
      </c>
      <c r="U190" s="163">
        <f t="shared" si="85"/>
        <v>0</v>
      </c>
      <c r="V190" s="163">
        <f t="shared" si="85"/>
        <v>0</v>
      </c>
      <c r="W190" s="163">
        <f t="shared" si="85"/>
        <v>0</v>
      </c>
      <c r="X190" s="163">
        <f t="shared" si="85"/>
        <v>0</v>
      </c>
      <c r="Y190" s="163">
        <f t="shared" si="85"/>
        <v>0</v>
      </c>
      <c r="Z190" s="163">
        <f t="shared" si="85"/>
        <v>0</v>
      </c>
      <c r="AA190" s="163">
        <f t="shared" si="85"/>
        <v>0</v>
      </c>
      <c r="AB190" s="163">
        <f t="shared" si="85"/>
        <v>0</v>
      </c>
      <c r="AC190" s="163">
        <f t="shared" si="85"/>
        <v>0</v>
      </c>
      <c r="AD190" s="163">
        <f t="shared" si="85"/>
        <v>0</v>
      </c>
      <c r="AE190" s="163">
        <f t="shared" si="85"/>
        <v>0</v>
      </c>
      <c r="AF190" s="176">
        <f t="shared" si="85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86"/>
        <v>0</v>
      </c>
      <c r="D191" s="163">
        <f t="shared" si="86"/>
        <v>0</v>
      </c>
      <c r="E191" s="163">
        <f t="shared" si="86"/>
        <v>0</v>
      </c>
      <c r="F191" s="163">
        <f t="shared" si="86"/>
        <v>0</v>
      </c>
      <c r="G191" s="163">
        <f t="shared" si="86"/>
        <v>0</v>
      </c>
      <c r="H191" s="163">
        <f t="shared" si="86"/>
        <v>0</v>
      </c>
      <c r="I191" s="163">
        <f t="shared" si="86"/>
        <v>0</v>
      </c>
      <c r="J191" s="163">
        <f t="shared" si="86"/>
        <v>0</v>
      </c>
      <c r="K191" s="163">
        <f t="shared" si="86"/>
        <v>0</v>
      </c>
      <c r="L191" s="163">
        <f t="shared" si="86"/>
        <v>0</v>
      </c>
      <c r="M191" s="163">
        <f t="shared" si="81"/>
        <v>0</v>
      </c>
      <c r="N191" s="163">
        <f t="shared" si="81"/>
        <v>0</v>
      </c>
      <c r="O191" s="163">
        <f t="shared" si="81"/>
        <v>0</v>
      </c>
      <c r="P191" s="163">
        <f t="shared" si="81"/>
        <v>0</v>
      </c>
      <c r="Q191" s="163">
        <f t="shared" si="82"/>
        <v>0</v>
      </c>
      <c r="R191" s="163">
        <f t="shared" si="82"/>
        <v>0</v>
      </c>
      <c r="S191" s="163">
        <f t="shared" si="85"/>
        <v>0</v>
      </c>
      <c r="T191" s="163">
        <f t="shared" si="85"/>
        <v>0</v>
      </c>
      <c r="U191" s="163">
        <f t="shared" si="85"/>
        <v>0</v>
      </c>
      <c r="V191" s="163">
        <f t="shared" si="85"/>
        <v>0</v>
      </c>
      <c r="W191" s="163">
        <f t="shared" si="85"/>
        <v>0</v>
      </c>
      <c r="X191" s="163">
        <f t="shared" si="85"/>
        <v>0</v>
      </c>
      <c r="Y191" s="163">
        <f t="shared" si="85"/>
        <v>0</v>
      </c>
      <c r="Z191" s="163">
        <f t="shared" si="85"/>
        <v>0</v>
      </c>
      <c r="AA191" s="163">
        <f t="shared" si="85"/>
        <v>0</v>
      </c>
      <c r="AB191" s="163">
        <f t="shared" si="85"/>
        <v>0</v>
      </c>
      <c r="AC191" s="163">
        <f t="shared" si="85"/>
        <v>0</v>
      </c>
      <c r="AD191" s="163">
        <f t="shared" si="85"/>
        <v>0</v>
      </c>
      <c r="AE191" s="163">
        <f t="shared" si="85"/>
        <v>0</v>
      </c>
      <c r="AF191" s="176">
        <f t="shared" si="85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86"/>
        <v>0</v>
      </c>
      <c r="D192" s="163">
        <f t="shared" si="86"/>
        <v>0</v>
      </c>
      <c r="E192" s="163">
        <f t="shared" si="86"/>
        <v>0</v>
      </c>
      <c r="F192" s="163">
        <f t="shared" si="86"/>
        <v>0</v>
      </c>
      <c r="G192" s="163">
        <f t="shared" si="86"/>
        <v>0</v>
      </c>
      <c r="H192" s="163">
        <f t="shared" si="86"/>
        <v>0</v>
      </c>
      <c r="I192" s="163">
        <f t="shared" si="86"/>
        <v>0</v>
      </c>
      <c r="J192" s="163">
        <f t="shared" si="86"/>
        <v>0</v>
      </c>
      <c r="K192" s="163">
        <f t="shared" si="86"/>
        <v>0</v>
      </c>
      <c r="L192" s="163">
        <f t="shared" si="86"/>
        <v>0</v>
      </c>
      <c r="M192" s="163">
        <f t="shared" si="81"/>
        <v>0</v>
      </c>
      <c r="N192" s="163">
        <f t="shared" si="81"/>
        <v>0</v>
      </c>
      <c r="O192" s="163">
        <f t="shared" si="81"/>
        <v>0</v>
      </c>
      <c r="P192" s="163">
        <f t="shared" si="81"/>
        <v>0</v>
      </c>
      <c r="Q192" s="163">
        <f t="shared" si="82"/>
        <v>0</v>
      </c>
      <c r="R192" s="163">
        <f t="shared" si="82"/>
        <v>0</v>
      </c>
      <c r="S192" s="163">
        <f t="shared" si="85"/>
        <v>0</v>
      </c>
      <c r="T192" s="163">
        <f t="shared" si="85"/>
        <v>0</v>
      </c>
      <c r="U192" s="163">
        <f t="shared" si="85"/>
        <v>0</v>
      </c>
      <c r="V192" s="163">
        <f t="shared" si="85"/>
        <v>0</v>
      </c>
      <c r="W192" s="163">
        <f t="shared" si="85"/>
        <v>0</v>
      </c>
      <c r="X192" s="163">
        <f t="shared" si="85"/>
        <v>0</v>
      </c>
      <c r="Y192" s="163">
        <f t="shared" si="85"/>
        <v>0</v>
      </c>
      <c r="Z192" s="163">
        <f t="shared" si="85"/>
        <v>0</v>
      </c>
      <c r="AA192" s="163">
        <f t="shared" si="85"/>
        <v>0</v>
      </c>
      <c r="AB192" s="163">
        <f t="shared" si="85"/>
        <v>0</v>
      </c>
      <c r="AC192" s="163">
        <f t="shared" si="85"/>
        <v>0</v>
      </c>
      <c r="AD192" s="163">
        <f t="shared" si="85"/>
        <v>0</v>
      </c>
      <c r="AE192" s="163">
        <f t="shared" si="85"/>
        <v>0</v>
      </c>
      <c r="AF192" s="176">
        <f t="shared" si="85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86"/>
        <v>0</v>
      </c>
      <c r="D193" s="163">
        <f t="shared" si="86"/>
        <v>0</v>
      </c>
      <c r="E193" s="163">
        <f t="shared" si="86"/>
        <v>0</v>
      </c>
      <c r="F193" s="163">
        <f t="shared" si="86"/>
        <v>0</v>
      </c>
      <c r="G193" s="163">
        <f t="shared" si="86"/>
        <v>0</v>
      </c>
      <c r="H193" s="163">
        <f t="shared" si="86"/>
        <v>0</v>
      </c>
      <c r="I193" s="163">
        <f t="shared" si="86"/>
        <v>0</v>
      </c>
      <c r="J193" s="163">
        <f t="shared" si="86"/>
        <v>0</v>
      </c>
      <c r="K193" s="163">
        <f t="shared" si="86"/>
        <v>0</v>
      </c>
      <c r="L193" s="163">
        <f t="shared" si="86"/>
        <v>0</v>
      </c>
      <c r="M193" s="163">
        <f t="shared" si="81"/>
        <v>0</v>
      </c>
      <c r="N193" s="163">
        <f t="shared" si="81"/>
        <v>0</v>
      </c>
      <c r="O193" s="163">
        <f t="shared" si="81"/>
        <v>0</v>
      </c>
      <c r="P193" s="163">
        <f t="shared" si="81"/>
        <v>0</v>
      </c>
      <c r="Q193" s="163">
        <f t="shared" si="82"/>
        <v>0</v>
      </c>
      <c r="R193" s="163">
        <f t="shared" si="82"/>
        <v>0</v>
      </c>
      <c r="S193" s="163">
        <f t="shared" si="85"/>
        <v>0</v>
      </c>
      <c r="T193" s="163">
        <f t="shared" si="85"/>
        <v>0</v>
      </c>
      <c r="U193" s="163">
        <f t="shared" si="85"/>
        <v>0</v>
      </c>
      <c r="V193" s="163">
        <f t="shared" si="85"/>
        <v>0</v>
      </c>
      <c r="W193" s="163">
        <f t="shared" si="85"/>
        <v>0</v>
      </c>
      <c r="X193" s="163">
        <f t="shared" si="85"/>
        <v>0</v>
      </c>
      <c r="Y193" s="163">
        <f t="shared" si="85"/>
        <v>0</v>
      </c>
      <c r="Z193" s="163">
        <f t="shared" si="85"/>
        <v>0</v>
      </c>
      <c r="AA193" s="163">
        <f t="shared" si="85"/>
        <v>0</v>
      </c>
      <c r="AB193" s="163">
        <f t="shared" si="85"/>
        <v>0</v>
      </c>
      <c r="AC193" s="163">
        <f t="shared" si="85"/>
        <v>0</v>
      </c>
      <c r="AD193" s="163">
        <f t="shared" si="85"/>
        <v>0</v>
      </c>
      <c r="AE193" s="163">
        <f t="shared" si="85"/>
        <v>0</v>
      </c>
      <c r="AF193" s="176">
        <f t="shared" si="85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86"/>
        <v>0</v>
      </c>
      <c r="D194" s="163">
        <f t="shared" si="86"/>
        <v>0</v>
      </c>
      <c r="E194" s="163">
        <f t="shared" si="86"/>
        <v>0</v>
      </c>
      <c r="F194" s="163">
        <f t="shared" si="86"/>
        <v>0</v>
      </c>
      <c r="G194" s="163">
        <f t="shared" si="86"/>
        <v>0</v>
      </c>
      <c r="H194" s="163">
        <f t="shared" si="86"/>
        <v>0</v>
      </c>
      <c r="I194" s="163">
        <f t="shared" si="86"/>
        <v>0</v>
      </c>
      <c r="J194" s="163">
        <f t="shared" si="86"/>
        <v>0</v>
      </c>
      <c r="K194" s="163">
        <f t="shared" si="86"/>
        <v>0</v>
      </c>
      <c r="L194" s="163">
        <f t="shared" si="86"/>
        <v>0</v>
      </c>
      <c r="M194" s="163">
        <f t="shared" si="81"/>
        <v>0</v>
      </c>
      <c r="N194" s="163">
        <f t="shared" si="81"/>
        <v>0</v>
      </c>
      <c r="O194" s="163">
        <f t="shared" si="81"/>
        <v>0</v>
      </c>
      <c r="P194" s="163">
        <f t="shared" si="81"/>
        <v>0</v>
      </c>
      <c r="Q194" s="163">
        <f t="shared" si="82"/>
        <v>0</v>
      </c>
      <c r="R194" s="163">
        <f t="shared" si="82"/>
        <v>0</v>
      </c>
      <c r="S194" s="163">
        <f t="shared" si="85"/>
        <v>0</v>
      </c>
      <c r="T194" s="163">
        <f t="shared" si="85"/>
        <v>0</v>
      </c>
      <c r="U194" s="163">
        <f t="shared" si="85"/>
        <v>0</v>
      </c>
      <c r="V194" s="163">
        <f t="shared" si="85"/>
        <v>0</v>
      </c>
      <c r="W194" s="163">
        <f t="shared" si="85"/>
        <v>0</v>
      </c>
      <c r="X194" s="163">
        <f t="shared" si="85"/>
        <v>0</v>
      </c>
      <c r="Y194" s="163">
        <f t="shared" si="85"/>
        <v>0</v>
      </c>
      <c r="Z194" s="163">
        <f t="shared" si="85"/>
        <v>0</v>
      </c>
      <c r="AA194" s="163">
        <f t="shared" si="85"/>
        <v>0</v>
      </c>
      <c r="AB194" s="163">
        <f t="shared" si="85"/>
        <v>0</v>
      </c>
      <c r="AC194" s="163">
        <f t="shared" si="85"/>
        <v>0</v>
      </c>
      <c r="AD194" s="163">
        <f t="shared" si="85"/>
        <v>0</v>
      </c>
      <c r="AE194" s="163">
        <f t="shared" si="85"/>
        <v>0</v>
      </c>
      <c r="AF194" s="176">
        <f t="shared" si="85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86"/>
        <v>0</v>
      </c>
      <c r="D195" s="163">
        <f t="shared" si="86"/>
        <v>0</v>
      </c>
      <c r="E195" s="163">
        <f t="shared" si="86"/>
        <v>0</v>
      </c>
      <c r="F195" s="163">
        <f t="shared" si="86"/>
        <v>0</v>
      </c>
      <c r="G195" s="163">
        <f t="shared" si="86"/>
        <v>0</v>
      </c>
      <c r="H195" s="163">
        <f t="shared" si="86"/>
        <v>0</v>
      </c>
      <c r="I195" s="163">
        <f t="shared" si="86"/>
        <v>0</v>
      </c>
      <c r="J195" s="163">
        <f t="shared" si="86"/>
        <v>0</v>
      </c>
      <c r="K195" s="163">
        <f t="shared" si="86"/>
        <v>0</v>
      </c>
      <c r="L195" s="163">
        <f t="shared" si="86"/>
        <v>0</v>
      </c>
      <c r="M195" s="163">
        <f t="shared" si="81"/>
        <v>0</v>
      </c>
      <c r="N195" s="163">
        <f t="shared" si="81"/>
        <v>0</v>
      </c>
      <c r="O195" s="163">
        <f t="shared" si="81"/>
        <v>0</v>
      </c>
      <c r="P195" s="163">
        <f t="shared" si="81"/>
        <v>0</v>
      </c>
      <c r="Q195" s="163">
        <f t="shared" si="82"/>
        <v>0</v>
      </c>
      <c r="R195" s="163">
        <f t="shared" si="82"/>
        <v>0</v>
      </c>
      <c r="S195" s="163">
        <f t="shared" si="85"/>
        <v>0</v>
      </c>
      <c r="T195" s="163">
        <f t="shared" si="85"/>
        <v>0</v>
      </c>
      <c r="U195" s="163">
        <f t="shared" si="85"/>
        <v>0</v>
      </c>
      <c r="V195" s="163">
        <f t="shared" si="85"/>
        <v>0</v>
      </c>
      <c r="W195" s="163">
        <f t="shared" si="85"/>
        <v>0</v>
      </c>
      <c r="X195" s="163">
        <f t="shared" si="85"/>
        <v>0</v>
      </c>
      <c r="Y195" s="163">
        <f t="shared" si="85"/>
        <v>0</v>
      </c>
      <c r="Z195" s="163">
        <f t="shared" si="85"/>
        <v>0</v>
      </c>
      <c r="AA195" s="163">
        <f t="shared" si="85"/>
        <v>0</v>
      </c>
      <c r="AB195" s="163">
        <f t="shared" si="85"/>
        <v>0</v>
      </c>
      <c r="AC195" s="163">
        <f t="shared" si="85"/>
        <v>0</v>
      </c>
      <c r="AD195" s="163">
        <f t="shared" si="85"/>
        <v>0</v>
      </c>
      <c r="AE195" s="163">
        <f t="shared" si="85"/>
        <v>0</v>
      </c>
      <c r="AF195" s="176">
        <f t="shared" si="85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86"/>
        <v>0</v>
      </c>
      <c r="D196" s="163">
        <f t="shared" si="86"/>
        <v>0</v>
      </c>
      <c r="E196" s="163">
        <f t="shared" si="86"/>
        <v>0</v>
      </c>
      <c r="F196" s="163">
        <f t="shared" si="86"/>
        <v>0</v>
      </c>
      <c r="G196" s="163">
        <f t="shared" si="86"/>
        <v>0</v>
      </c>
      <c r="H196" s="163">
        <f t="shared" si="86"/>
        <v>0</v>
      </c>
      <c r="I196" s="163">
        <f t="shared" si="86"/>
        <v>0</v>
      </c>
      <c r="J196" s="163">
        <f t="shared" si="86"/>
        <v>0</v>
      </c>
      <c r="K196" s="163">
        <f t="shared" si="86"/>
        <v>0</v>
      </c>
      <c r="L196" s="163">
        <f t="shared" si="86"/>
        <v>0</v>
      </c>
      <c r="M196" s="163">
        <f t="shared" si="81"/>
        <v>0</v>
      </c>
      <c r="N196" s="163">
        <f t="shared" si="81"/>
        <v>0</v>
      </c>
      <c r="O196" s="163">
        <f t="shared" si="81"/>
        <v>0</v>
      </c>
      <c r="P196" s="163">
        <f t="shared" si="81"/>
        <v>0</v>
      </c>
      <c r="Q196" s="163">
        <f t="shared" si="82"/>
        <v>0</v>
      </c>
      <c r="R196" s="163">
        <f t="shared" si="82"/>
        <v>0</v>
      </c>
      <c r="S196" s="163">
        <f t="shared" si="85"/>
        <v>0</v>
      </c>
      <c r="T196" s="163">
        <f t="shared" si="85"/>
        <v>0</v>
      </c>
      <c r="U196" s="163">
        <f t="shared" si="85"/>
        <v>0</v>
      </c>
      <c r="V196" s="163">
        <f t="shared" si="85"/>
        <v>0</v>
      </c>
      <c r="W196" s="163">
        <f t="shared" si="85"/>
        <v>0</v>
      </c>
      <c r="X196" s="163">
        <f t="shared" si="85"/>
        <v>0</v>
      </c>
      <c r="Y196" s="163">
        <f t="shared" si="85"/>
        <v>0</v>
      </c>
      <c r="Z196" s="163">
        <f t="shared" si="85"/>
        <v>0</v>
      </c>
      <c r="AA196" s="163">
        <f t="shared" si="85"/>
        <v>0</v>
      </c>
      <c r="AB196" s="163">
        <f t="shared" si="85"/>
        <v>0</v>
      </c>
      <c r="AC196" s="163">
        <f t="shared" si="85"/>
        <v>0</v>
      </c>
      <c r="AD196" s="163">
        <f t="shared" si="85"/>
        <v>0</v>
      </c>
      <c r="AE196" s="163">
        <f t="shared" si="85"/>
        <v>0</v>
      </c>
      <c r="AF196" s="176">
        <f t="shared" si="85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86"/>
        <v>0</v>
      </c>
      <c r="D197" s="163">
        <f t="shared" si="86"/>
        <v>0</v>
      </c>
      <c r="E197" s="163">
        <f t="shared" si="86"/>
        <v>0</v>
      </c>
      <c r="F197" s="163">
        <f t="shared" si="86"/>
        <v>0</v>
      </c>
      <c r="G197" s="163">
        <f t="shared" si="86"/>
        <v>0</v>
      </c>
      <c r="H197" s="163">
        <f t="shared" si="86"/>
        <v>0</v>
      </c>
      <c r="I197" s="163">
        <f t="shared" si="86"/>
        <v>0</v>
      </c>
      <c r="J197" s="163">
        <f t="shared" si="86"/>
        <v>0</v>
      </c>
      <c r="K197" s="163">
        <f t="shared" si="86"/>
        <v>0</v>
      </c>
      <c r="L197" s="163">
        <f t="shared" si="86"/>
        <v>0</v>
      </c>
      <c r="M197" s="163">
        <f t="shared" si="81"/>
        <v>0</v>
      </c>
      <c r="N197" s="163">
        <f t="shared" si="81"/>
        <v>0</v>
      </c>
      <c r="O197" s="163">
        <f t="shared" si="81"/>
        <v>0</v>
      </c>
      <c r="P197" s="163">
        <f t="shared" si="81"/>
        <v>0</v>
      </c>
      <c r="Q197" s="163">
        <f t="shared" si="82"/>
        <v>0</v>
      </c>
      <c r="R197" s="163">
        <f t="shared" si="82"/>
        <v>0</v>
      </c>
      <c r="S197" s="163">
        <f t="shared" si="85"/>
        <v>0</v>
      </c>
      <c r="T197" s="163">
        <f t="shared" si="85"/>
        <v>0</v>
      </c>
      <c r="U197" s="163">
        <f t="shared" si="85"/>
        <v>0</v>
      </c>
      <c r="V197" s="163">
        <f t="shared" si="85"/>
        <v>0</v>
      </c>
      <c r="W197" s="163">
        <f t="shared" si="85"/>
        <v>0</v>
      </c>
      <c r="X197" s="163">
        <f t="shared" si="85"/>
        <v>0</v>
      </c>
      <c r="Y197" s="163">
        <f t="shared" si="85"/>
        <v>0</v>
      </c>
      <c r="Z197" s="163">
        <f t="shared" si="85"/>
        <v>0</v>
      </c>
      <c r="AA197" s="163">
        <f t="shared" si="85"/>
        <v>0</v>
      </c>
      <c r="AB197" s="163">
        <f t="shared" si="85"/>
        <v>0</v>
      </c>
      <c r="AC197" s="163">
        <f t="shared" si="85"/>
        <v>0</v>
      </c>
      <c r="AD197" s="163">
        <f t="shared" si="85"/>
        <v>0</v>
      </c>
      <c r="AE197" s="163">
        <f t="shared" si="85"/>
        <v>0</v>
      </c>
      <c r="AF197" s="176">
        <f t="shared" si="85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86"/>
        <v>0</v>
      </c>
      <c r="D198" s="163">
        <f t="shared" si="86"/>
        <v>0</v>
      </c>
      <c r="E198" s="163">
        <f t="shared" si="86"/>
        <v>0</v>
      </c>
      <c r="F198" s="163">
        <f t="shared" si="86"/>
        <v>0</v>
      </c>
      <c r="G198" s="163">
        <f t="shared" si="86"/>
        <v>0</v>
      </c>
      <c r="H198" s="163">
        <f t="shared" si="86"/>
        <v>0</v>
      </c>
      <c r="I198" s="163">
        <f t="shared" si="86"/>
        <v>0</v>
      </c>
      <c r="J198" s="163">
        <f t="shared" si="86"/>
        <v>0</v>
      </c>
      <c r="K198" s="163">
        <f t="shared" si="86"/>
        <v>0</v>
      </c>
      <c r="L198" s="163">
        <f t="shared" si="86"/>
        <v>0</v>
      </c>
      <c r="M198" s="163">
        <f t="shared" si="81"/>
        <v>0</v>
      </c>
      <c r="N198" s="163">
        <f t="shared" si="81"/>
        <v>0</v>
      </c>
      <c r="O198" s="163">
        <f t="shared" si="81"/>
        <v>0</v>
      </c>
      <c r="P198" s="163">
        <f t="shared" si="81"/>
        <v>0</v>
      </c>
      <c r="Q198" s="163">
        <f t="shared" si="82"/>
        <v>0</v>
      </c>
      <c r="R198" s="163">
        <f t="shared" si="82"/>
        <v>0</v>
      </c>
      <c r="S198" s="163">
        <f t="shared" si="85"/>
        <v>0</v>
      </c>
      <c r="T198" s="163">
        <f t="shared" si="85"/>
        <v>0</v>
      </c>
      <c r="U198" s="163">
        <f t="shared" si="85"/>
        <v>0</v>
      </c>
      <c r="V198" s="163">
        <f t="shared" si="85"/>
        <v>0</v>
      </c>
      <c r="W198" s="163">
        <f t="shared" si="85"/>
        <v>0</v>
      </c>
      <c r="X198" s="163">
        <f t="shared" si="85"/>
        <v>0</v>
      </c>
      <c r="Y198" s="163">
        <f t="shared" si="85"/>
        <v>0</v>
      </c>
      <c r="Z198" s="163">
        <f t="shared" si="85"/>
        <v>0</v>
      </c>
      <c r="AA198" s="163">
        <f t="shared" si="85"/>
        <v>0</v>
      </c>
      <c r="AB198" s="163">
        <f t="shared" si="85"/>
        <v>0</v>
      </c>
      <c r="AC198" s="163">
        <f t="shared" si="85"/>
        <v>0</v>
      </c>
      <c r="AD198" s="163">
        <f t="shared" si="85"/>
        <v>0</v>
      </c>
      <c r="AE198" s="163">
        <f t="shared" si="85"/>
        <v>0</v>
      </c>
      <c r="AF198" s="176">
        <f t="shared" si="85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86"/>
        <v>0</v>
      </c>
      <c r="D199" s="163">
        <f t="shared" si="86"/>
        <v>0</v>
      </c>
      <c r="E199" s="163">
        <f t="shared" si="86"/>
        <v>0</v>
      </c>
      <c r="F199" s="163">
        <f t="shared" si="86"/>
        <v>0</v>
      </c>
      <c r="G199" s="163">
        <f t="shared" si="86"/>
        <v>0</v>
      </c>
      <c r="H199" s="163">
        <f t="shared" si="86"/>
        <v>0</v>
      </c>
      <c r="I199" s="163">
        <f t="shared" si="86"/>
        <v>0</v>
      </c>
      <c r="J199" s="163">
        <f t="shared" si="86"/>
        <v>0</v>
      </c>
      <c r="K199" s="163">
        <f t="shared" si="86"/>
        <v>0</v>
      </c>
      <c r="L199" s="163">
        <f t="shared" si="86"/>
        <v>0</v>
      </c>
      <c r="M199" s="163">
        <f t="shared" si="81"/>
        <v>0</v>
      </c>
      <c r="N199" s="163">
        <f t="shared" si="81"/>
        <v>0</v>
      </c>
      <c r="O199" s="163">
        <f t="shared" si="81"/>
        <v>0</v>
      </c>
      <c r="P199" s="163">
        <f t="shared" si="81"/>
        <v>0</v>
      </c>
      <c r="Q199" s="163">
        <f t="shared" si="82"/>
        <v>0</v>
      </c>
      <c r="R199" s="163">
        <f t="shared" si="82"/>
        <v>0</v>
      </c>
      <c r="S199" s="163">
        <f t="shared" si="85"/>
        <v>0</v>
      </c>
      <c r="T199" s="163">
        <f t="shared" si="85"/>
        <v>0</v>
      </c>
      <c r="U199" s="163">
        <f t="shared" si="85"/>
        <v>0</v>
      </c>
      <c r="V199" s="163">
        <f t="shared" si="85"/>
        <v>0</v>
      </c>
      <c r="W199" s="163">
        <f t="shared" si="85"/>
        <v>0</v>
      </c>
      <c r="X199" s="163">
        <f t="shared" si="85"/>
        <v>0</v>
      </c>
      <c r="Y199" s="163">
        <f t="shared" si="85"/>
        <v>0</v>
      </c>
      <c r="Z199" s="163">
        <f t="shared" si="85"/>
        <v>0</v>
      </c>
      <c r="AA199" s="163">
        <f t="shared" si="85"/>
        <v>0</v>
      </c>
      <c r="AB199" s="163">
        <f t="shared" si="85"/>
        <v>0</v>
      </c>
      <c r="AC199" s="163">
        <f t="shared" si="85"/>
        <v>0</v>
      </c>
      <c r="AD199" s="163">
        <f t="shared" si="85"/>
        <v>0</v>
      </c>
      <c r="AE199" s="163">
        <f t="shared" si="85"/>
        <v>0</v>
      </c>
      <c r="AF199" s="176">
        <f t="shared" si="85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86"/>
        <v>0</v>
      </c>
      <c r="D200" s="163">
        <f t="shared" si="86"/>
        <v>0</v>
      </c>
      <c r="E200" s="163">
        <f t="shared" si="86"/>
        <v>0</v>
      </c>
      <c r="F200" s="163">
        <f t="shared" si="86"/>
        <v>0</v>
      </c>
      <c r="G200" s="163">
        <f t="shared" si="86"/>
        <v>0</v>
      </c>
      <c r="H200" s="163">
        <f t="shared" si="86"/>
        <v>0</v>
      </c>
      <c r="I200" s="163">
        <f t="shared" si="86"/>
        <v>0</v>
      </c>
      <c r="J200" s="163">
        <f t="shared" si="86"/>
        <v>0</v>
      </c>
      <c r="K200" s="163">
        <f t="shared" si="86"/>
        <v>0</v>
      </c>
      <c r="L200" s="163">
        <f t="shared" si="86"/>
        <v>0</v>
      </c>
      <c r="M200" s="163">
        <f t="shared" si="81"/>
        <v>0</v>
      </c>
      <c r="N200" s="163">
        <f t="shared" si="81"/>
        <v>0</v>
      </c>
      <c r="O200" s="163">
        <f t="shared" si="81"/>
        <v>0</v>
      </c>
      <c r="P200" s="163">
        <f t="shared" si="81"/>
        <v>0</v>
      </c>
      <c r="Q200" s="163">
        <f t="shared" si="82"/>
        <v>0</v>
      </c>
      <c r="R200" s="163">
        <f t="shared" si="82"/>
        <v>0</v>
      </c>
      <c r="S200" s="163">
        <f t="shared" ref="S200:AF215" si="87">R200</f>
        <v>0</v>
      </c>
      <c r="T200" s="163">
        <f t="shared" si="87"/>
        <v>0</v>
      </c>
      <c r="U200" s="163">
        <f t="shared" si="87"/>
        <v>0</v>
      </c>
      <c r="V200" s="163">
        <f t="shared" si="87"/>
        <v>0</v>
      </c>
      <c r="W200" s="163">
        <f t="shared" si="87"/>
        <v>0</v>
      </c>
      <c r="X200" s="163">
        <f t="shared" si="87"/>
        <v>0</v>
      </c>
      <c r="Y200" s="163">
        <f t="shared" si="87"/>
        <v>0</v>
      </c>
      <c r="Z200" s="163">
        <f t="shared" si="87"/>
        <v>0</v>
      </c>
      <c r="AA200" s="163">
        <f t="shared" si="87"/>
        <v>0</v>
      </c>
      <c r="AB200" s="163">
        <f t="shared" si="87"/>
        <v>0</v>
      </c>
      <c r="AC200" s="163">
        <f t="shared" si="87"/>
        <v>0</v>
      </c>
      <c r="AD200" s="163">
        <f t="shared" si="87"/>
        <v>0</v>
      </c>
      <c r="AE200" s="163">
        <f t="shared" si="87"/>
        <v>0</v>
      </c>
      <c r="AF200" s="176">
        <f t="shared" si="87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L216" si="88">B201</f>
        <v>0</v>
      </c>
      <c r="D201" s="163">
        <f t="shared" si="88"/>
        <v>0</v>
      </c>
      <c r="E201" s="163">
        <f t="shared" si="88"/>
        <v>0</v>
      </c>
      <c r="F201" s="163">
        <f t="shared" si="88"/>
        <v>0</v>
      </c>
      <c r="G201" s="163">
        <f t="shared" si="88"/>
        <v>0</v>
      </c>
      <c r="H201" s="163">
        <f t="shared" si="88"/>
        <v>0</v>
      </c>
      <c r="I201" s="163">
        <f t="shared" si="88"/>
        <v>0</v>
      </c>
      <c r="J201" s="163">
        <f t="shared" si="88"/>
        <v>0</v>
      </c>
      <c r="K201" s="163">
        <f t="shared" si="88"/>
        <v>0</v>
      </c>
      <c r="L201" s="163">
        <f t="shared" si="88"/>
        <v>0</v>
      </c>
      <c r="M201" s="163">
        <f t="shared" si="81"/>
        <v>0</v>
      </c>
      <c r="N201" s="163">
        <f t="shared" si="81"/>
        <v>0</v>
      </c>
      <c r="O201" s="163">
        <f t="shared" si="81"/>
        <v>0</v>
      </c>
      <c r="P201" s="163">
        <f t="shared" si="81"/>
        <v>0</v>
      </c>
      <c r="Q201" s="163">
        <f t="shared" si="82"/>
        <v>0</v>
      </c>
      <c r="R201" s="163">
        <f t="shared" si="82"/>
        <v>0</v>
      </c>
      <c r="S201" s="163">
        <f t="shared" si="87"/>
        <v>0</v>
      </c>
      <c r="T201" s="163">
        <f t="shared" si="87"/>
        <v>0</v>
      </c>
      <c r="U201" s="163">
        <f t="shared" si="87"/>
        <v>0</v>
      </c>
      <c r="V201" s="163">
        <f t="shared" si="87"/>
        <v>0</v>
      </c>
      <c r="W201" s="163">
        <f t="shared" si="87"/>
        <v>0</v>
      </c>
      <c r="X201" s="163">
        <f t="shared" si="87"/>
        <v>0</v>
      </c>
      <c r="Y201" s="163">
        <f t="shared" si="87"/>
        <v>0</v>
      </c>
      <c r="Z201" s="163">
        <f t="shared" si="87"/>
        <v>0</v>
      </c>
      <c r="AA201" s="163">
        <f t="shared" si="87"/>
        <v>0</v>
      </c>
      <c r="AB201" s="163">
        <f t="shared" si="87"/>
        <v>0</v>
      </c>
      <c r="AC201" s="163">
        <f t="shared" si="87"/>
        <v>0</v>
      </c>
      <c r="AD201" s="163">
        <f t="shared" si="87"/>
        <v>0</v>
      </c>
      <c r="AE201" s="163">
        <f t="shared" si="87"/>
        <v>0</v>
      </c>
      <c r="AF201" s="176">
        <f t="shared" si="87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88"/>
        <v>0</v>
      </c>
      <c r="D202" s="163">
        <f t="shared" si="88"/>
        <v>0</v>
      </c>
      <c r="E202" s="163">
        <f t="shared" si="88"/>
        <v>0</v>
      </c>
      <c r="F202" s="163">
        <f t="shared" si="88"/>
        <v>0</v>
      </c>
      <c r="G202" s="163">
        <f t="shared" si="88"/>
        <v>0</v>
      </c>
      <c r="H202" s="163">
        <f t="shared" si="88"/>
        <v>0</v>
      </c>
      <c r="I202" s="163">
        <f t="shared" si="88"/>
        <v>0</v>
      </c>
      <c r="J202" s="163">
        <f t="shared" si="88"/>
        <v>0</v>
      </c>
      <c r="K202" s="163">
        <f t="shared" si="88"/>
        <v>0</v>
      </c>
      <c r="L202" s="163">
        <f t="shared" si="88"/>
        <v>0</v>
      </c>
      <c r="M202" s="163">
        <f t="shared" si="81"/>
        <v>0</v>
      </c>
      <c r="N202" s="163">
        <f t="shared" si="81"/>
        <v>0</v>
      </c>
      <c r="O202" s="163">
        <f t="shared" si="81"/>
        <v>0</v>
      </c>
      <c r="P202" s="163">
        <f t="shared" si="81"/>
        <v>0</v>
      </c>
      <c r="Q202" s="163">
        <f t="shared" si="82"/>
        <v>0</v>
      </c>
      <c r="R202" s="163">
        <f t="shared" si="82"/>
        <v>0</v>
      </c>
      <c r="S202" s="163">
        <f t="shared" si="87"/>
        <v>0</v>
      </c>
      <c r="T202" s="163">
        <f t="shared" si="87"/>
        <v>0</v>
      </c>
      <c r="U202" s="163">
        <f t="shared" si="87"/>
        <v>0</v>
      </c>
      <c r="V202" s="163">
        <f t="shared" si="87"/>
        <v>0</v>
      </c>
      <c r="W202" s="163">
        <f t="shared" si="87"/>
        <v>0</v>
      </c>
      <c r="X202" s="163">
        <f t="shared" si="87"/>
        <v>0</v>
      </c>
      <c r="Y202" s="163">
        <f t="shared" si="87"/>
        <v>0</v>
      </c>
      <c r="Z202" s="163">
        <f t="shared" si="87"/>
        <v>0</v>
      </c>
      <c r="AA202" s="163">
        <f t="shared" si="87"/>
        <v>0</v>
      </c>
      <c r="AB202" s="163">
        <f t="shared" si="87"/>
        <v>0</v>
      </c>
      <c r="AC202" s="163">
        <f t="shared" si="87"/>
        <v>0</v>
      </c>
      <c r="AD202" s="163">
        <f t="shared" si="87"/>
        <v>0</v>
      </c>
      <c r="AE202" s="163">
        <f t="shared" si="87"/>
        <v>0</v>
      </c>
      <c r="AF202" s="176">
        <f t="shared" si="87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88"/>
        <v>0</v>
      </c>
      <c r="D203" s="163">
        <f t="shared" si="88"/>
        <v>0</v>
      </c>
      <c r="E203" s="163">
        <f t="shared" si="88"/>
        <v>0</v>
      </c>
      <c r="F203" s="163">
        <f t="shared" si="88"/>
        <v>0</v>
      </c>
      <c r="G203" s="163">
        <f t="shared" si="88"/>
        <v>0</v>
      </c>
      <c r="H203" s="163">
        <f t="shared" si="88"/>
        <v>0</v>
      </c>
      <c r="I203" s="163">
        <f t="shared" si="88"/>
        <v>0</v>
      </c>
      <c r="J203" s="163">
        <f t="shared" si="88"/>
        <v>0</v>
      </c>
      <c r="K203" s="163">
        <f t="shared" si="88"/>
        <v>0</v>
      </c>
      <c r="L203" s="163">
        <f t="shared" si="88"/>
        <v>0</v>
      </c>
      <c r="M203" s="163">
        <f t="shared" si="81"/>
        <v>0</v>
      </c>
      <c r="N203" s="163">
        <f t="shared" si="81"/>
        <v>0</v>
      </c>
      <c r="O203" s="163">
        <f t="shared" si="81"/>
        <v>0</v>
      </c>
      <c r="P203" s="163">
        <f t="shared" si="81"/>
        <v>0</v>
      </c>
      <c r="Q203" s="163">
        <f t="shared" si="82"/>
        <v>0</v>
      </c>
      <c r="R203" s="163">
        <f t="shared" si="82"/>
        <v>0</v>
      </c>
      <c r="S203" s="163">
        <f t="shared" si="87"/>
        <v>0</v>
      </c>
      <c r="T203" s="163">
        <f t="shared" si="87"/>
        <v>0</v>
      </c>
      <c r="U203" s="163">
        <f t="shared" si="87"/>
        <v>0</v>
      </c>
      <c r="V203" s="163">
        <f t="shared" si="87"/>
        <v>0</v>
      </c>
      <c r="W203" s="163">
        <f t="shared" si="87"/>
        <v>0</v>
      </c>
      <c r="X203" s="163">
        <f t="shared" si="87"/>
        <v>0</v>
      </c>
      <c r="Y203" s="163">
        <f t="shared" si="87"/>
        <v>0</v>
      </c>
      <c r="Z203" s="163">
        <f t="shared" si="87"/>
        <v>0</v>
      </c>
      <c r="AA203" s="163">
        <f t="shared" si="87"/>
        <v>0</v>
      </c>
      <c r="AB203" s="163">
        <f t="shared" si="87"/>
        <v>0</v>
      </c>
      <c r="AC203" s="163">
        <f t="shared" si="87"/>
        <v>0</v>
      </c>
      <c r="AD203" s="163">
        <f t="shared" si="87"/>
        <v>0</v>
      </c>
      <c r="AE203" s="163">
        <f t="shared" si="87"/>
        <v>0</v>
      </c>
      <c r="AF203" s="176">
        <f t="shared" si="87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88"/>
        <v>0</v>
      </c>
      <c r="D204" s="163">
        <f t="shared" si="88"/>
        <v>0</v>
      </c>
      <c r="E204" s="163">
        <f t="shared" si="88"/>
        <v>0</v>
      </c>
      <c r="F204" s="163">
        <f t="shared" si="88"/>
        <v>0</v>
      </c>
      <c r="G204" s="163">
        <f t="shared" si="88"/>
        <v>0</v>
      </c>
      <c r="H204" s="163">
        <f t="shared" si="88"/>
        <v>0</v>
      </c>
      <c r="I204" s="163">
        <f t="shared" si="88"/>
        <v>0</v>
      </c>
      <c r="J204" s="163">
        <f t="shared" si="88"/>
        <v>0</v>
      </c>
      <c r="K204" s="163">
        <f t="shared" si="88"/>
        <v>0</v>
      </c>
      <c r="L204" s="163">
        <f t="shared" si="88"/>
        <v>0</v>
      </c>
      <c r="M204" s="163">
        <f t="shared" si="81"/>
        <v>0</v>
      </c>
      <c r="N204" s="163">
        <f t="shared" si="81"/>
        <v>0</v>
      </c>
      <c r="O204" s="163">
        <f t="shared" si="81"/>
        <v>0</v>
      </c>
      <c r="P204" s="163">
        <f t="shared" si="81"/>
        <v>0</v>
      </c>
      <c r="Q204" s="163">
        <f t="shared" si="82"/>
        <v>0</v>
      </c>
      <c r="R204" s="163">
        <f t="shared" si="82"/>
        <v>0</v>
      </c>
      <c r="S204" s="163">
        <f t="shared" si="87"/>
        <v>0</v>
      </c>
      <c r="T204" s="163">
        <f t="shared" si="87"/>
        <v>0</v>
      </c>
      <c r="U204" s="163">
        <f t="shared" si="87"/>
        <v>0</v>
      </c>
      <c r="V204" s="163">
        <f t="shared" si="87"/>
        <v>0</v>
      </c>
      <c r="W204" s="163">
        <f t="shared" si="87"/>
        <v>0</v>
      </c>
      <c r="X204" s="163">
        <f t="shared" si="87"/>
        <v>0</v>
      </c>
      <c r="Y204" s="163">
        <f t="shared" si="87"/>
        <v>0</v>
      </c>
      <c r="Z204" s="163">
        <f t="shared" si="87"/>
        <v>0</v>
      </c>
      <c r="AA204" s="163">
        <f t="shared" si="87"/>
        <v>0</v>
      </c>
      <c r="AB204" s="163">
        <f t="shared" si="87"/>
        <v>0</v>
      </c>
      <c r="AC204" s="163">
        <f t="shared" si="87"/>
        <v>0</v>
      </c>
      <c r="AD204" s="163">
        <f t="shared" si="87"/>
        <v>0</v>
      </c>
      <c r="AE204" s="163">
        <f t="shared" si="87"/>
        <v>0</v>
      </c>
      <c r="AF204" s="176">
        <f t="shared" si="87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88"/>
        <v>0</v>
      </c>
      <c r="D205" s="163">
        <f t="shared" si="88"/>
        <v>0</v>
      </c>
      <c r="E205" s="163">
        <f t="shared" si="88"/>
        <v>0</v>
      </c>
      <c r="F205" s="163">
        <f t="shared" si="88"/>
        <v>0</v>
      </c>
      <c r="G205" s="163">
        <f t="shared" si="88"/>
        <v>0</v>
      </c>
      <c r="H205" s="163">
        <f t="shared" si="88"/>
        <v>0</v>
      </c>
      <c r="I205" s="163">
        <f t="shared" si="88"/>
        <v>0</v>
      </c>
      <c r="J205" s="163">
        <f t="shared" si="88"/>
        <v>0</v>
      </c>
      <c r="K205" s="163">
        <f t="shared" si="88"/>
        <v>0</v>
      </c>
      <c r="L205" s="163">
        <f t="shared" si="88"/>
        <v>0</v>
      </c>
      <c r="M205" s="163">
        <f t="shared" si="81"/>
        <v>0</v>
      </c>
      <c r="N205" s="163">
        <f t="shared" si="81"/>
        <v>0</v>
      </c>
      <c r="O205" s="163">
        <f t="shared" si="81"/>
        <v>0</v>
      </c>
      <c r="P205" s="163">
        <f t="shared" si="81"/>
        <v>0</v>
      </c>
      <c r="Q205" s="163">
        <f t="shared" si="82"/>
        <v>0</v>
      </c>
      <c r="R205" s="163">
        <f t="shared" si="82"/>
        <v>0</v>
      </c>
      <c r="S205" s="163">
        <f t="shared" si="87"/>
        <v>0</v>
      </c>
      <c r="T205" s="163">
        <f t="shared" si="87"/>
        <v>0</v>
      </c>
      <c r="U205" s="163">
        <f t="shared" si="87"/>
        <v>0</v>
      </c>
      <c r="V205" s="163">
        <f t="shared" si="87"/>
        <v>0</v>
      </c>
      <c r="W205" s="163">
        <f t="shared" si="87"/>
        <v>0</v>
      </c>
      <c r="X205" s="163">
        <f t="shared" si="87"/>
        <v>0</v>
      </c>
      <c r="Y205" s="163">
        <f t="shared" si="87"/>
        <v>0</v>
      </c>
      <c r="Z205" s="163">
        <f t="shared" si="87"/>
        <v>0</v>
      </c>
      <c r="AA205" s="163">
        <f t="shared" si="87"/>
        <v>0</v>
      </c>
      <c r="AB205" s="163">
        <f t="shared" si="87"/>
        <v>0</v>
      </c>
      <c r="AC205" s="163">
        <f t="shared" si="87"/>
        <v>0</v>
      </c>
      <c r="AD205" s="163">
        <f t="shared" si="87"/>
        <v>0</v>
      </c>
      <c r="AE205" s="163">
        <f t="shared" si="87"/>
        <v>0</v>
      </c>
      <c r="AF205" s="176">
        <f t="shared" si="87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88"/>
        <v>0</v>
      </c>
      <c r="D206" s="163">
        <f t="shared" si="88"/>
        <v>0</v>
      </c>
      <c r="E206" s="163">
        <f t="shared" si="88"/>
        <v>0</v>
      </c>
      <c r="F206" s="163">
        <f t="shared" si="88"/>
        <v>0</v>
      </c>
      <c r="G206" s="163">
        <f t="shared" si="88"/>
        <v>0</v>
      </c>
      <c r="H206" s="163">
        <f t="shared" si="88"/>
        <v>0</v>
      </c>
      <c r="I206" s="163">
        <f t="shared" si="88"/>
        <v>0</v>
      </c>
      <c r="J206" s="163">
        <f t="shared" si="88"/>
        <v>0</v>
      </c>
      <c r="K206" s="163">
        <f t="shared" si="88"/>
        <v>0</v>
      </c>
      <c r="L206" s="163">
        <f t="shared" si="88"/>
        <v>0</v>
      </c>
      <c r="M206" s="163">
        <f t="shared" si="81"/>
        <v>0</v>
      </c>
      <c r="N206" s="163">
        <f t="shared" si="81"/>
        <v>0</v>
      </c>
      <c r="O206" s="163">
        <f t="shared" si="81"/>
        <v>0</v>
      </c>
      <c r="P206" s="163">
        <f t="shared" si="81"/>
        <v>0</v>
      </c>
      <c r="Q206" s="163">
        <f t="shared" si="82"/>
        <v>0</v>
      </c>
      <c r="R206" s="163">
        <f t="shared" si="82"/>
        <v>0</v>
      </c>
      <c r="S206" s="163">
        <f t="shared" si="87"/>
        <v>0</v>
      </c>
      <c r="T206" s="163">
        <f t="shared" si="87"/>
        <v>0</v>
      </c>
      <c r="U206" s="163">
        <f t="shared" si="87"/>
        <v>0</v>
      </c>
      <c r="V206" s="163">
        <f t="shared" si="87"/>
        <v>0</v>
      </c>
      <c r="W206" s="163">
        <f t="shared" si="87"/>
        <v>0</v>
      </c>
      <c r="X206" s="163">
        <f t="shared" si="87"/>
        <v>0</v>
      </c>
      <c r="Y206" s="163">
        <f t="shared" si="87"/>
        <v>0</v>
      </c>
      <c r="Z206" s="163">
        <f t="shared" si="87"/>
        <v>0</v>
      </c>
      <c r="AA206" s="163">
        <f t="shared" si="87"/>
        <v>0</v>
      </c>
      <c r="AB206" s="163">
        <f t="shared" si="87"/>
        <v>0</v>
      </c>
      <c r="AC206" s="163">
        <f t="shared" si="87"/>
        <v>0</v>
      </c>
      <c r="AD206" s="163">
        <f t="shared" si="87"/>
        <v>0</v>
      </c>
      <c r="AE206" s="163">
        <f t="shared" si="87"/>
        <v>0</v>
      </c>
      <c r="AF206" s="176">
        <f t="shared" si="87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88"/>
        <v>0</v>
      </c>
      <c r="D207" s="163">
        <f t="shared" si="88"/>
        <v>0</v>
      </c>
      <c r="E207" s="163">
        <f t="shared" si="88"/>
        <v>0</v>
      </c>
      <c r="F207" s="163">
        <f t="shared" si="88"/>
        <v>0</v>
      </c>
      <c r="G207" s="163">
        <f t="shared" si="88"/>
        <v>0</v>
      </c>
      <c r="H207" s="163">
        <f t="shared" si="88"/>
        <v>0</v>
      </c>
      <c r="I207" s="163">
        <f t="shared" si="88"/>
        <v>0</v>
      </c>
      <c r="J207" s="163">
        <f t="shared" si="88"/>
        <v>0</v>
      </c>
      <c r="K207" s="163">
        <f t="shared" si="88"/>
        <v>0</v>
      </c>
      <c r="L207" s="163">
        <f t="shared" si="88"/>
        <v>0</v>
      </c>
      <c r="M207" s="163">
        <f t="shared" si="81"/>
        <v>0</v>
      </c>
      <c r="N207" s="163">
        <f t="shared" si="81"/>
        <v>0</v>
      </c>
      <c r="O207" s="163">
        <f t="shared" si="81"/>
        <v>0</v>
      </c>
      <c r="P207" s="163">
        <f t="shared" si="81"/>
        <v>0</v>
      </c>
      <c r="Q207" s="163">
        <f t="shared" si="82"/>
        <v>0</v>
      </c>
      <c r="R207" s="163">
        <f t="shared" si="82"/>
        <v>0</v>
      </c>
      <c r="S207" s="163">
        <f t="shared" si="87"/>
        <v>0</v>
      </c>
      <c r="T207" s="163">
        <f t="shared" si="87"/>
        <v>0</v>
      </c>
      <c r="U207" s="163">
        <f t="shared" si="87"/>
        <v>0</v>
      </c>
      <c r="V207" s="163">
        <f t="shared" si="87"/>
        <v>0</v>
      </c>
      <c r="W207" s="163">
        <f t="shared" si="87"/>
        <v>0</v>
      </c>
      <c r="X207" s="163">
        <f t="shared" si="87"/>
        <v>0</v>
      </c>
      <c r="Y207" s="163">
        <f t="shared" si="87"/>
        <v>0</v>
      </c>
      <c r="Z207" s="163">
        <f t="shared" si="87"/>
        <v>0</v>
      </c>
      <c r="AA207" s="163">
        <f t="shared" si="87"/>
        <v>0</v>
      </c>
      <c r="AB207" s="163">
        <f t="shared" si="87"/>
        <v>0</v>
      </c>
      <c r="AC207" s="163">
        <f t="shared" si="87"/>
        <v>0</v>
      </c>
      <c r="AD207" s="163">
        <f t="shared" si="87"/>
        <v>0</v>
      </c>
      <c r="AE207" s="163">
        <f t="shared" si="87"/>
        <v>0</v>
      </c>
      <c r="AF207" s="176">
        <f t="shared" si="87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88"/>
        <v>0</v>
      </c>
      <c r="D208" s="163">
        <f t="shared" si="88"/>
        <v>0</v>
      </c>
      <c r="E208" s="163">
        <f t="shared" si="88"/>
        <v>0</v>
      </c>
      <c r="F208" s="163">
        <f t="shared" si="88"/>
        <v>0</v>
      </c>
      <c r="G208" s="163">
        <f t="shared" si="88"/>
        <v>0</v>
      </c>
      <c r="H208" s="163">
        <f t="shared" si="88"/>
        <v>0</v>
      </c>
      <c r="I208" s="163">
        <f t="shared" si="88"/>
        <v>0</v>
      </c>
      <c r="J208" s="163">
        <f t="shared" si="88"/>
        <v>0</v>
      </c>
      <c r="K208" s="163">
        <f t="shared" si="88"/>
        <v>0</v>
      </c>
      <c r="L208" s="163">
        <f t="shared" si="88"/>
        <v>0</v>
      </c>
      <c r="M208" s="163">
        <f t="shared" si="81"/>
        <v>0</v>
      </c>
      <c r="N208" s="163">
        <f t="shared" si="81"/>
        <v>0</v>
      </c>
      <c r="O208" s="163">
        <f t="shared" si="81"/>
        <v>0</v>
      </c>
      <c r="P208" s="163">
        <f t="shared" si="81"/>
        <v>0</v>
      </c>
      <c r="Q208" s="163">
        <f t="shared" si="82"/>
        <v>0</v>
      </c>
      <c r="R208" s="163">
        <f t="shared" si="82"/>
        <v>0</v>
      </c>
      <c r="S208" s="163">
        <f t="shared" si="87"/>
        <v>0</v>
      </c>
      <c r="T208" s="163">
        <f t="shared" si="87"/>
        <v>0</v>
      </c>
      <c r="U208" s="163">
        <f t="shared" si="87"/>
        <v>0</v>
      </c>
      <c r="V208" s="163">
        <f t="shared" si="87"/>
        <v>0</v>
      </c>
      <c r="W208" s="163">
        <f t="shared" si="87"/>
        <v>0</v>
      </c>
      <c r="X208" s="163">
        <f t="shared" si="87"/>
        <v>0</v>
      </c>
      <c r="Y208" s="163">
        <f t="shared" si="87"/>
        <v>0</v>
      </c>
      <c r="Z208" s="163">
        <f t="shared" si="87"/>
        <v>0</v>
      </c>
      <c r="AA208" s="163">
        <f t="shared" si="87"/>
        <v>0</v>
      </c>
      <c r="AB208" s="163">
        <f t="shared" si="87"/>
        <v>0</v>
      </c>
      <c r="AC208" s="163">
        <f t="shared" si="87"/>
        <v>0</v>
      </c>
      <c r="AD208" s="163">
        <f t="shared" si="87"/>
        <v>0</v>
      </c>
      <c r="AE208" s="163">
        <f t="shared" si="87"/>
        <v>0</v>
      </c>
      <c r="AF208" s="176">
        <f t="shared" si="87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88"/>
        <v>0</v>
      </c>
      <c r="D209" s="163">
        <f t="shared" si="88"/>
        <v>0</v>
      </c>
      <c r="E209" s="163">
        <f t="shared" si="88"/>
        <v>0</v>
      </c>
      <c r="F209" s="163">
        <f t="shared" si="88"/>
        <v>0</v>
      </c>
      <c r="G209" s="163">
        <f t="shared" si="88"/>
        <v>0</v>
      </c>
      <c r="H209" s="163">
        <f t="shared" si="88"/>
        <v>0</v>
      </c>
      <c r="I209" s="163">
        <f t="shared" si="88"/>
        <v>0</v>
      </c>
      <c r="J209" s="163">
        <f t="shared" si="88"/>
        <v>0</v>
      </c>
      <c r="K209" s="163">
        <f t="shared" si="88"/>
        <v>0</v>
      </c>
      <c r="L209" s="163">
        <f t="shared" si="88"/>
        <v>0</v>
      </c>
      <c r="M209" s="163">
        <f t="shared" si="81"/>
        <v>0</v>
      </c>
      <c r="N209" s="163">
        <f t="shared" si="81"/>
        <v>0</v>
      </c>
      <c r="O209" s="163">
        <f t="shared" si="81"/>
        <v>0</v>
      </c>
      <c r="P209" s="163">
        <f t="shared" si="81"/>
        <v>0</v>
      </c>
      <c r="Q209" s="163">
        <f t="shared" si="82"/>
        <v>0</v>
      </c>
      <c r="R209" s="163">
        <f t="shared" si="82"/>
        <v>0</v>
      </c>
      <c r="S209" s="163">
        <f t="shared" si="87"/>
        <v>0</v>
      </c>
      <c r="T209" s="163">
        <f t="shared" si="87"/>
        <v>0</v>
      </c>
      <c r="U209" s="163">
        <f t="shared" si="87"/>
        <v>0</v>
      </c>
      <c r="V209" s="163">
        <f t="shared" si="87"/>
        <v>0</v>
      </c>
      <c r="W209" s="163">
        <f t="shared" si="87"/>
        <v>0</v>
      </c>
      <c r="X209" s="163">
        <f t="shared" si="87"/>
        <v>0</v>
      </c>
      <c r="Y209" s="163">
        <f t="shared" si="87"/>
        <v>0</v>
      </c>
      <c r="Z209" s="163">
        <f t="shared" si="87"/>
        <v>0</v>
      </c>
      <c r="AA209" s="163">
        <f t="shared" si="87"/>
        <v>0</v>
      </c>
      <c r="AB209" s="163">
        <f t="shared" si="87"/>
        <v>0</v>
      </c>
      <c r="AC209" s="163">
        <f t="shared" si="87"/>
        <v>0</v>
      </c>
      <c r="AD209" s="163">
        <f t="shared" si="87"/>
        <v>0</v>
      </c>
      <c r="AE209" s="163">
        <f t="shared" si="87"/>
        <v>0</v>
      </c>
      <c r="AF209" s="176">
        <f t="shared" si="87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88"/>
        <v>0</v>
      </c>
      <c r="D210" s="163">
        <f t="shared" si="88"/>
        <v>0</v>
      </c>
      <c r="E210" s="163">
        <f t="shared" si="88"/>
        <v>0</v>
      </c>
      <c r="F210" s="163">
        <f t="shared" si="88"/>
        <v>0</v>
      </c>
      <c r="G210" s="163">
        <f t="shared" si="88"/>
        <v>0</v>
      </c>
      <c r="H210" s="163">
        <f t="shared" si="88"/>
        <v>0</v>
      </c>
      <c r="I210" s="163">
        <f t="shared" si="88"/>
        <v>0</v>
      </c>
      <c r="J210" s="163">
        <f t="shared" si="88"/>
        <v>0</v>
      </c>
      <c r="K210" s="163">
        <f t="shared" si="88"/>
        <v>0</v>
      </c>
      <c r="L210" s="163">
        <f t="shared" si="88"/>
        <v>0</v>
      </c>
      <c r="M210" s="163">
        <f t="shared" si="81"/>
        <v>0</v>
      </c>
      <c r="N210" s="163">
        <f t="shared" si="81"/>
        <v>0</v>
      </c>
      <c r="O210" s="163">
        <f t="shared" si="81"/>
        <v>0</v>
      </c>
      <c r="P210" s="163">
        <f t="shared" si="81"/>
        <v>0</v>
      </c>
      <c r="Q210" s="163">
        <f t="shared" si="82"/>
        <v>0</v>
      </c>
      <c r="R210" s="163">
        <f t="shared" si="82"/>
        <v>0</v>
      </c>
      <c r="S210" s="163">
        <f t="shared" si="87"/>
        <v>0</v>
      </c>
      <c r="T210" s="163">
        <f t="shared" si="87"/>
        <v>0</v>
      </c>
      <c r="U210" s="163">
        <f t="shared" si="87"/>
        <v>0</v>
      </c>
      <c r="V210" s="163">
        <f t="shared" si="87"/>
        <v>0</v>
      </c>
      <c r="W210" s="163">
        <f t="shared" si="87"/>
        <v>0</v>
      </c>
      <c r="X210" s="163">
        <f t="shared" si="87"/>
        <v>0</v>
      </c>
      <c r="Y210" s="163">
        <f t="shared" si="87"/>
        <v>0</v>
      </c>
      <c r="Z210" s="163">
        <f t="shared" si="87"/>
        <v>0</v>
      </c>
      <c r="AA210" s="163">
        <f t="shared" si="87"/>
        <v>0</v>
      </c>
      <c r="AB210" s="163">
        <f t="shared" si="87"/>
        <v>0</v>
      </c>
      <c r="AC210" s="163">
        <f t="shared" si="87"/>
        <v>0</v>
      </c>
      <c r="AD210" s="163">
        <f t="shared" si="87"/>
        <v>0</v>
      </c>
      <c r="AE210" s="163">
        <f t="shared" si="87"/>
        <v>0</v>
      </c>
      <c r="AF210" s="176">
        <f t="shared" si="87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88"/>
        <v>0</v>
      </c>
      <c r="D211" s="163">
        <f t="shared" si="88"/>
        <v>0</v>
      </c>
      <c r="E211" s="163">
        <f t="shared" si="88"/>
        <v>0</v>
      </c>
      <c r="F211" s="163">
        <f t="shared" si="88"/>
        <v>0</v>
      </c>
      <c r="G211" s="163">
        <f t="shared" si="88"/>
        <v>0</v>
      </c>
      <c r="H211" s="163">
        <f t="shared" si="88"/>
        <v>0</v>
      </c>
      <c r="I211" s="163">
        <f t="shared" si="88"/>
        <v>0</v>
      </c>
      <c r="J211" s="163">
        <f t="shared" si="88"/>
        <v>0</v>
      </c>
      <c r="K211" s="163">
        <f t="shared" si="88"/>
        <v>0</v>
      </c>
      <c r="L211" s="163">
        <f t="shared" si="88"/>
        <v>0</v>
      </c>
      <c r="M211" s="163">
        <f t="shared" si="81"/>
        <v>0</v>
      </c>
      <c r="N211" s="163">
        <f t="shared" si="81"/>
        <v>0</v>
      </c>
      <c r="O211" s="163">
        <f t="shared" si="81"/>
        <v>0</v>
      </c>
      <c r="P211" s="163">
        <f t="shared" si="81"/>
        <v>0</v>
      </c>
      <c r="Q211" s="163">
        <f t="shared" si="82"/>
        <v>0</v>
      </c>
      <c r="R211" s="163">
        <f t="shared" si="82"/>
        <v>0</v>
      </c>
      <c r="S211" s="163">
        <f t="shared" si="87"/>
        <v>0</v>
      </c>
      <c r="T211" s="163">
        <f t="shared" si="87"/>
        <v>0</v>
      </c>
      <c r="U211" s="163">
        <f t="shared" si="87"/>
        <v>0</v>
      </c>
      <c r="V211" s="163">
        <f t="shared" si="87"/>
        <v>0</v>
      </c>
      <c r="W211" s="163">
        <f t="shared" si="87"/>
        <v>0</v>
      </c>
      <c r="X211" s="163">
        <f t="shared" si="87"/>
        <v>0</v>
      </c>
      <c r="Y211" s="163">
        <f t="shared" si="87"/>
        <v>0</v>
      </c>
      <c r="Z211" s="163">
        <f t="shared" si="87"/>
        <v>0</v>
      </c>
      <c r="AA211" s="163">
        <f t="shared" si="87"/>
        <v>0</v>
      </c>
      <c r="AB211" s="163">
        <f t="shared" si="87"/>
        <v>0</v>
      </c>
      <c r="AC211" s="163">
        <f t="shared" si="87"/>
        <v>0</v>
      </c>
      <c r="AD211" s="163">
        <f t="shared" si="87"/>
        <v>0</v>
      </c>
      <c r="AE211" s="163">
        <f t="shared" si="87"/>
        <v>0</v>
      </c>
      <c r="AF211" s="176">
        <f t="shared" si="87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88"/>
        <v>0</v>
      </c>
      <c r="D212" s="163">
        <f t="shared" si="88"/>
        <v>0</v>
      </c>
      <c r="E212" s="163">
        <f t="shared" si="88"/>
        <v>0</v>
      </c>
      <c r="F212" s="163">
        <f t="shared" si="88"/>
        <v>0</v>
      </c>
      <c r="G212" s="163">
        <f t="shared" si="88"/>
        <v>0</v>
      </c>
      <c r="H212" s="163">
        <f t="shared" si="88"/>
        <v>0</v>
      </c>
      <c r="I212" s="163">
        <f t="shared" si="88"/>
        <v>0</v>
      </c>
      <c r="J212" s="163">
        <f t="shared" si="88"/>
        <v>0</v>
      </c>
      <c r="K212" s="163">
        <f t="shared" si="88"/>
        <v>0</v>
      </c>
      <c r="L212" s="163">
        <f t="shared" si="88"/>
        <v>0</v>
      </c>
      <c r="M212" s="163">
        <f t="shared" si="81"/>
        <v>0</v>
      </c>
      <c r="N212" s="163">
        <f t="shared" si="81"/>
        <v>0</v>
      </c>
      <c r="O212" s="163">
        <f t="shared" si="81"/>
        <v>0</v>
      </c>
      <c r="P212" s="163">
        <f t="shared" si="81"/>
        <v>0</v>
      </c>
      <c r="Q212" s="163">
        <f t="shared" si="82"/>
        <v>0</v>
      </c>
      <c r="R212" s="163">
        <f t="shared" si="82"/>
        <v>0</v>
      </c>
      <c r="S212" s="163">
        <f t="shared" si="87"/>
        <v>0</v>
      </c>
      <c r="T212" s="163">
        <f t="shared" si="87"/>
        <v>0</v>
      </c>
      <c r="U212" s="163">
        <f t="shared" si="87"/>
        <v>0</v>
      </c>
      <c r="V212" s="163">
        <f t="shared" si="87"/>
        <v>0</v>
      </c>
      <c r="W212" s="163">
        <f t="shared" si="87"/>
        <v>0</v>
      </c>
      <c r="X212" s="163">
        <f t="shared" si="87"/>
        <v>0</v>
      </c>
      <c r="Y212" s="163">
        <f t="shared" si="87"/>
        <v>0</v>
      </c>
      <c r="Z212" s="163">
        <f t="shared" si="87"/>
        <v>0</v>
      </c>
      <c r="AA212" s="163">
        <f t="shared" si="87"/>
        <v>0</v>
      </c>
      <c r="AB212" s="163">
        <f t="shared" si="87"/>
        <v>0</v>
      </c>
      <c r="AC212" s="163">
        <f t="shared" si="87"/>
        <v>0</v>
      </c>
      <c r="AD212" s="163">
        <f t="shared" si="87"/>
        <v>0</v>
      </c>
      <c r="AE212" s="163">
        <f t="shared" si="87"/>
        <v>0</v>
      </c>
      <c r="AF212" s="176">
        <f t="shared" si="87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88"/>
        <v>0</v>
      </c>
      <c r="D213" s="163">
        <f t="shared" si="88"/>
        <v>0</v>
      </c>
      <c r="E213" s="163">
        <f t="shared" si="88"/>
        <v>0</v>
      </c>
      <c r="F213" s="163">
        <f t="shared" si="88"/>
        <v>0</v>
      </c>
      <c r="G213" s="163">
        <f t="shared" si="88"/>
        <v>0</v>
      </c>
      <c r="H213" s="163">
        <f t="shared" si="88"/>
        <v>0</v>
      </c>
      <c r="I213" s="163">
        <f t="shared" si="88"/>
        <v>0</v>
      </c>
      <c r="J213" s="163">
        <f t="shared" si="88"/>
        <v>0</v>
      </c>
      <c r="K213" s="163">
        <f t="shared" si="88"/>
        <v>0</v>
      </c>
      <c r="L213" s="163">
        <f t="shared" si="88"/>
        <v>0</v>
      </c>
      <c r="M213" s="163">
        <f t="shared" si="81"/>
        <v>0</v>
      </c>
      <c r="N213" s="163">
        <f t="shared" si="81"/>
        <v>0</v>
      </c>
      <c r="O213" s="163">
        <f t="shared" si="81"/>
        <v>0</v>
      </c>
      <c r="P213" s="163">
        <f t="shared" si="81"/>
        <v>0</v>
      </c>
      <c r="Q213" s="163">
        <f t="shared" si="82"/>
        <v>0</v>
      </c>
      <c r="R213" s="163">
        <f t="shared" si="82"/>
        <v>0</v>
      </c>
      <c r="S213" s="163">
        <f t="shared" si="87"/>
        <v>0</v>
      </c>
      <c r="T213" s="163">
        <f t="shared" si="87"/>
        <v>0</v>
      </c>
      <c r="U213" s="163">
        <f t="shared" si="87"/>
        <v>0</v>
      </c>
      <c r="V213" s="163">
        <f t="shared" si="87"/>
        <v>0</v>
      </c>
      <c r="W213" s="163">
        <f t="shared" si="87"/>
        <v>0</v>
      </c>
      <c r="X213" s="163">
        <f t="shared" si="87"/>
        <v>0</v>
      </c>
      <c r="Y213" s="163">
        <f t="shared" si="87"/>
        <v>0</v>
      </c>
      <c r="Z213" s="163">
        <f t="shared" si="87"/>
        <v>0</v>
      </c>
      <c r="AA213" s="163">
        <f t="shared" si="87"/>
        <v>0</v>
      </c>
      <c r="AB213" s="163">
        <f t="shared" si="87"/>
        <v>0</v>
      </c>
      <c r="AC213" s="163">
        <f t="shared" si="87"/>
        <v>0</v>
      </c>
      <c r="AD213" s="163">
        <f t="shared" si="87"/>
        <v>0</v>
      </c>
      <c r="AE213" s="163">
        <f t="shared" si="87"/>
        <v>0</v>
      </c>
      <c r="AF213" s="176">
        <f t="shared" si="87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88"/>
        <v>0</v>
      </c>
      <c r="D214" s="163">
        <f t="shared" si="88"/>
        <v>0</v>
      </c>
      <c r="E214" s="163">
        <f t="shared" si="88"/>
        <v>0</v>
      </c>
      <c r="F214" s="163">
        <f t="shared" si="88"/>
        <v>0</v>
      </c>
      <c r="G214" s="163">
        <f t="shared" si="88"/>
        <v>0</v>
      </c>
      <c r="H214" s="163">
        <f t="shared" si="88"/>
        <v>0</v>
      </c>
      <c r="I214" s="163">
        <f t="shared" si="88"/>
        <v>0</v>
      </c>
      <c r="J214" s="163">
        <f t="shared" si="88"/>
        <v>0</v>
      </c>
      <c r="K214" s="163">
        <f t="shared" si="88"/>
        <v>0</v>
      </c>
      <c r="L214" s="163">
        <f t="shared" si="88"/>
        <v>0</v>
      </c>
      <c r="M214" s="163">
        <f t="shared" si="81"/>
        <v>0</v>
      </c>
      <c r="N214" s="163">
        <f t="shared" si="81"/>
        <v>0</v>
      </c>
      <c r="O214" s="163">
        <f t="shared" si="81"/>
        <v>0</v>
      </c>
      <c r="P214" s="163">
        <f t="shared" si="81"/>
        <v>0</v>
      </c>
      <c r="Q214" s="163">
        <f t="shared" si="82"/>
        <v>0</v>
      </c>
      <c r="R214" s="163">
        <f t="shared" si="82"/>
        <v>0</v>
      </c>
      <c r="S214" s="163">
        <f t="shared" si="87"/>
        <v>0</v>
      </c>
      <c r="T214" s="163">
        <f t="shared" si="87"/>
        <v>0</v>
      </c>
      <c r="U214" s="163">
        <f t="shared" si="87"/>
        <v>0</v>
      </c>
      <c r="V214" s="163">
        <f t="shared" si="87"/>
        <v>0</v>
      </c>
      <c r="W214" s="163">
        <f t="shared" si="87"/>
        <v>0</v>
      </c>
      <c r="X214" s="163">
        <f t="shared" si="87"/>
        <v>0</v>
      </c>
      <c r="Y214" s="163">
        <f t="shared" si="87"/>
        <v>0</v>
      </c>
      <c r="Z214" s="163">
        <f t="shared" si="87"/>
        <v>0</v>
      </c>
      <c r="AA214" s="163">
        <f t="shared" si="87"/>
        <v>0</v>
      </c>
      <c r="AB214" s="163">
        <f t="shared" si="87"/>
        <v>0</v>
      </c>
      <c r="AC214" s="163">
        <f t="shared" si="87"/>
        <v>0</v>
      </c>
      <c r="AD214" s="163">
        <f t="shared" si="87"/>
        <v>0</v>
      </c>
      <c r="AE214" s="163">
        <f t="shared" si="87"/>
        <v>0</v>
      </c>
      <c r="AF214" s="176">
        <f t="shared" si="87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88"/>
        <v>0</v>
      </c>
      <c r="D215" s="163">
        <f t="shared" si="88"/>
        <v>0</v>
      </c>
      <c r="E215" s="163">
        <f t="shared" si="88"/>
        <v>0</v>
      </c>
      <c r="F215" s="163">
        <f t="shared" si="88"/>
        <v>0</v>
      </c>
      <c r="G215" s="163">
        <f t="shared" si="88"/>
        <v>0</v>
      </c>
      <c r="H215" s="163">
        <f t="shared" si="88"/>
        <v>0</v>
      </c>
      <c r="I215" s="163">
        <f t="shared" si="88"/>
        <v>0</v>
      </c>
      <c r="J215" s="163">
        <f t="shared" si="88"/>
        <v>0</v>
      </c>
      <c r="K215" s="163">
        <f t="shared" si="88"/>
        <v>0</v>
      </c>
      <c r="L215" s="163">
        <f t="shared" si="88"/>
        <v>0</v>
      </c>
      <c r="M215" s="163">
        <f t="shared" si="81"/>
        <v>0</v>
      </c>
      <c r="N215" s="163">
        <f t="shared" si="81"/>
        <v>0</v>
      </c>
      <c r="O215" s="163">
        <f t="shared" si="81"/>
        <v>0</v>
      </c>
      <c r="P215" s="163">
        <f t="shared" si="81"/>
        <v>0</v>
      </c>
      <c r="Q215" s="163">
        <f t="shared" si="82"/>
        <v>0</v>
      </c>
      <c r="R215" s="163">
        <f t="shared" si="82"/>
        <v>0</v>
      </c>
      <c r="S215" s="163">
        <f t="shared" si="87"/>
        <v>0</v>
      </c>
      <c r="T215" s="163">
        <f t="shared" si="87"/>
        <v>0</v>
      </c>
      <c r="U215" s="163">
        <f t="shared" si="87"/>
        <v>0</v>
      </c>
      <c r="V215" s="163">
        <f t="shared" si="87"/>
        <v>0</v>
      </c>
      <c r="W215" s="163">
        <f t="shared" si="87"/>
        <v>0</v>
      </c>
      <c r="X215" s="163">
        <f t="shared" si="87"/>
        <v>0</v>
      </c>
      <c r="Y215" s="163">
        <f t="shared" si="87"/>
        <v>0</v>
      </c>
      <c r="Z215" s="163">
        <f t="shared" si="87"/>
        <v>0</v>
      </c>
      <c r="AA215" s="163">
        <f t="shared" si="87"/>
        <v>0</v>
      </c>
      <c r="AB215" s="163">
        <f t="shared" si="87"/>
        <v>0</v>
      </c>
      <c r="AC215" s="163">
        <f t="shared" si="87"/>
        <v>0</v>
      </c>
      <c r="AD215" s="163">
        <f t="shared" si="87"/>
        <v>0</v>
      </c>
      <c r="AE215" s="163">
        <f t="shared" si="87"/>
        <v>0</v>
      </c>
      <c r="AF215" s="176">
        <f t="shared" si="87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88"/>
        <v>0</v>
      </c>
      <c r="D216" s="163">
        <f t="shared" si="88"/>
        <v>0</v>
      </c>
      <c r="E216" s="163">
        <f t="shared" si="88"/>
        <v>0</v>
      </c>
      <c r="F216" s="163">
        <f t="shared" si="88"/>
        <v>0</v>
      </c>
      <c r="G216" s="163">
        <f t="shared" si="88"/>
        <v>0</v>
      </c>
      <c r="H216" s="163">
        <f t="shared" si="88"/>
        <v>0</v>
      </c>
      <c r="I216" s="163">
        <f t="shared" si="88"/>
        <v>0</v>
      </c>
      <c r="J216" s="163">
        <f t="shared" si="88"/>
        <v>0</v>
      </c>
      <c r="K216" s="163">
        <f t="shared" si="88"/>
        <v>0</v>
      </c>
      <c r="L216" s="163">
        <f t="shared" si="88"/>
        <v>0</v>
      </c>
      <c r="M216" s="163">
        <f t="shared" si="81"/>
        <v>0</v>
      </c>
      <c r="N216" s="163">
        <f t="shared" si="81"/>
        <v>0</v>
      </c>
      <c r="O216" s="163">
        <f t="shared" si="81"/>
        <v>0</v>
      </c>
      <c r="P216" s="163">
        <f t="shared" si="81"/>
        <v>0</v>
      </c>
      <c r="Q216" s="163">
        <f t="shared" si="82"/>
        <v>0</v>
      </c>
      <c r="R216" s="163">
        <f t="shared" si="82"/>
        <v>0</v>
      </c>
      <c r="S216" s="163">
        <f t="shared" ref="S216:AF231" si="89">R216</f>
        <v>0</v>
      </c>
      <c r="T216" s="163">
        <f t="shared" si="89"/>
        <v>0</v>
      </c>
      <c r="U216" s="163">
        <f t="shared" si="89"/>
        <v>0</v>
      </c>
      <c r="V216" s="163">
        <f t="shared" si="89"/>
        <v>0</v>
      </c>
      <c r="W216" s="163">
        <f t="shared" si="89"/>
        <v>0</v>
      </c>
      <c r="X216" s="163">
        <f t="shared" si="89"/>
        <v>0</v>
      </c>
      <c r="Y216" s="163">
        <f t="shared" si="89"/>
        <v>0</v>
      </c>
      <c r="Z216" s="163">
        <f t="shared" si="89"/>
        <v>0</v>
      </c>
      <c r="AA216" s="163">
        <f t="shared" si="89"/>
        <v>0</v>
      </c>
      <c r="AB216" s="163">
        <f t="shared" si="89"/>
        <v>0</v>
      </c>
      <c r="AC216" s="163">
        <f t="shared" si="89"/>
        <v>0</v>
      </c>
      <c r="AD216" s="163">
        <f t="shared" si="89"/>
        <v>0</v>
      </c>
      <c r="AE216" s="163">
        <f t="shared" si="89"/>
        <v>0</v>
      </c>
      <c r="AF216" s="176">
        <f t="shared" si="89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L232" si="90">B217</f>
        <v>0</v>
      </c>
      <c r="D217" s="163">
        <f t="shared" si="90"/>
        <v>0</v>
      </c>
      <c r="E217" s="163">
        <f t="shared" si="90"/>
        <v>0</v>
      </c>
      <c r="F217" s="163">
        <f t="shared" si="90"/>
        <v>0</v>
      </c>
      <c r="G217" s="163">
        <f t="shared" si="90"/>
        <v>0</v>
      </c>
      <c r="H217" s="163">
        <f t="shared" si="90"/>
        <v>0</v>
      </c>
      <c r="I217" s="163">
        <f t="shared" si="90"/>
        <v>0</v>
      </c>
      <c r="J217" s="163">
        <f t="shared" si="90"/>
        <v>0</v>
      </c>
      <c r="K217" s="163">
        <f t="shared" si="90"/>
        <v>0</v>
      </c>
      <c r="L217" s="163">
        <f t="shared" si="90"/>
        <v>0</v>
      </c>
      <c r="M217" s="163">
        <f t="shared" si="81"/>
        <v>0</v>
      </c>
      <c r="N217" s="163">
        <f t="shared" si="81"/>
        <v>0</v>
      </c>
      <c r="O217" s="163">
        <f t="shared" si="81"/>
        <v>0</v>
      </c>
      <c r="P217" s="163">
        <f t="shared" si="81"/>
        <v>0</v>
      </c>
      <c r="Q217" s="163">
        <f t="shared" si="82"/>
        <v>0</v>
      </c>
      <c r="R217" s="163">
        <f t="shared" si="82"/>
        <v>0</v>
      </c>
      <c r="S217" s="163">
        <f t="shared" si="89"/>
        <v>0</v>
      </c>
      <c r="T217" s="163">
        <f t="shared" si="89"/>
        <v>0</v>
      </c>
      <c r="U217" s="163">
        <f t="shared" si="89"/>
        <v>0</v>
      </c>
      <c r="V217" s="163">
        <f t="shared" si="89"/>
        <v>0</v>
      </c>
      <c r="W217" s="163">
        <f t="shared" si="89"/>
        <v>0</v>
      </c>
      <c r="X217" s="163">
        <f t="shared" si="89"/>
        <v>0</v>
      </c>
      <c r="Y217" s="163">
        <f t="shared" si="89"/>
        <v>0</v>
      </c>
      <c r="Z217" s="163">
        <f t="shared" si="89"/>
        <v>0</v>
      </c>
      <c r="AA217" s="163">
        <f t="shared" si="89"/>
        <v>0</v>
      </c>
      <c r="AB217" s="163">
        <f t="shared" si="89"/>
        <v>0</v>
      </c>
      <c r="AC217" s="163">
        <f t="shared" si="89"/>
        <v>0</v>
      </c>
      <c r="AD217" s="163">
        <f t="shared" si="89"/>
        <v>0</v>
      </c>
      <c r="AE217" s="163">
        <f t="shared" si="89"/>
        <v>0</v>
      </c>
      <c r="AF217" s="176">
        <f t="shared" si="89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90"/>
        <v>0</v>
      </c>
      <c r="D218" s="163">
        <f t="shared" si="90"/>
        <v>0</v>
      </c>
      <c r="E218" s="163">
        <f t="shared" si="90"/>
        <v>0</v>
      </c>
      <c r="F218" s="163">
        <f t="shared" si="90"/>
        <v>0</v>
      </c>
      <c r="G218" s="163">
        <f t="shared" si="90"/>
        <v>0</v>
      </c>
      <c r="H218" s="163">
        <f t="shared" si="90"/>
        <v>0</v>
      </c>
      <c r="I218" s="163">
        <f t="shared" si="90"/>
        <v>0</v>
      </c>
      <c r="J218" s="163">
        <f t="shared" si="90"/>
        <v>0</v>
      </c>
      <c r="K218" s="163">
        <f t="shared" si="90"/>
        <v>0</v>
      </c>
      <c r="L218" s="163">
        <f t="shared" si="90"/>
        <v>0</v>
      </c>
      <c r="M218" s="163">
        <f t="shared" si="81"/>
        <v>0</v>
      </c>
      <c r="N218" s="163">
        <f t="shared" si="81"/>
        <v>0</v>
      </c>
      <c r="O218" s="163">
        <f t="shared" si="81"/>
        <v>0</v>
      </c>
      <c r="P218" s="163">
        <f t="shared" si="81"/>
        <v>0</v>
      </c>
      <c r="Q218" s="163">
        <f t="shared" si="82"/>
        <v>0</v>
      </c>
      <c r="R218" s="163">
        <f t="shared" si="82"/>
        <v>0</v>
      </c>
      <c r="S218" s="163">
        <f t="shared" si="89"/>
        <v>0</v>
      </c>
      <c r="T218" s="163">
        <f t="shared" si="89"/>
        <v>0</v>
      </c>
      <c r="U218" s="163">
        <f t="shared" si="89"/>
        <v>0</v>
      </c>
      <c r="V218" s="163">
        <f t="shared" si="89"/>
        <v>0</v>
      </c>
      <c r="W218" s="163">
        <f t="shared" si="89"/>
        <v>0</v>
      </c>
      <c r="X218" s="163">
        <f t="shared" si="89"/>
        <v>0</v>
      </c>
      <c r="Y218" s="163">
        <f t="shared" si="89"/>
        <v>0</v>
      </c>
      <c r="Z218" s="163">
        <f t="shared" si="89"/>
        <v>0</v>
      </c>
      <c r="AA218" s="163">
        <f t="shared" si="89"/>
        <v>0</v>
      </c>
      <c r="AB218" s="163">
        <f t="shared" si="89"/>
        <v>0</v>
      </c>
      <c r="AC218" s="163">
        <f t="shared" si="89"/>
        <v>0</v>
      </c>
      <c r="AD218" s="163">
        <f t="shared" si="89"/>
        <v>0</v>
      </c>
      <c r="AE218" s="163">
        <f t="shared" si="89"/>
        <v>0</v>
      </c>
      <c r="AF218" s="176">
        <f t="shared" si="89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90"/>
        <v>0</v>
      </c>
      <c r="D219" s="163">
        <f t="shared" si="90"/>
        <v>0</v>
      </c>
      <c r="E219" s="163">
        <f t="shared" si="90"/>
        <v>0</v>
      </c>
      <c r="F219" s="163">
        <f t="shared" si="90"/>
        <v>0</v>
      </c>
      <c r="G219" s="163">
        <f t="shared" si="90"/>
        <v>0</v>
      </c>
      <c r="H219" s="163">
        <f t="shared" si="90"/>
        <v>0</v>
      </c>
      <c r="I219" s="163">
        <f t="shared" si="90"/>
        <v>0</v>
      </c>
      <c r="J219" s="163">
        <f t="shared" si="90"/>
        <v>0</v>
      </c>
      <c r="K219" s="163">
        <f t="shared" si="90"/>
        <v>0</v>
      </c>
      <c r="L219" s="163">
        <f t="shared" si="90"/>
        <v>0</v>
      </c>
      <c r="M219" s="163">
        <f t="shared" si="81"/>
        <v>0</v>
      </c>
      <c r="N219" s="163">
        <f t="shared" si="81"/>
        <v>0</v>
      </c>
      <c r="O219" s="163">
        <f t="shared" si="81"/>
        <v>0</v>
      </c>
      <c r="P219" s="163">
        <f t="shared" si="81"/>
        <v>0</v>
      </c>
      <c r="Q219" s="163">
        <f t="shared" si="82"/>
        <v>0</v>
      </c>
      <c r="R219" s="163">
        <f t="shared" si="82"/>
        <v>0</v>
      </c>
      <c r="S219" s="163">
        <f t="shared" si="89"/>
        <v>0</v>
      </c>
      <c r="T219" s="163">
        <f t="shared" si="89"/>
        <v>0</v>
      </c>
      <c r="U219" s="163">
        <f t="shared" si="89"/>
        <v>0</v>
      </c>
      <c r="V219" s="163">
        <f t="shared" si="89"/>
        <v>0</v>
      </c>
      <c r="W219" s="163">
        <f t="shared" si="89"/>
        <v>0</v>
      </c>
      <c r="X219" s="163">
        <f t="shared" si="89"/>
        <v>0</v>
      </c>
      <c r="Y219" s="163">
        <f t="shared" si="89"/>
        <v>0</v>
      </c>
      <c r="Z219" s="163">
        <f t="shared" si="89"/>
        <v>0</v>
      </c>
      <c r="AA219" s="163">
        <f t="shared" si="89"/>
        <v>0</v>
      </c>
      <c r="AB219" s="163">
        <f t="shared" si="89"/>
        <v>0</v>
      </c>
      <c r="AC219" s="163">
        <f t="shared" si="89"/>
        <v>0</v>
      </c>
      <c r="AD219" s="163">
        <f t="shared" si="89"/>
        <v>0</v>
      </c>
      <c r="AE219" s="163">
        <f t="shared" si="89"/>
        <v>0</v>
      </c>
      <c r="AF219" s="176">
        <f t="shared" si="89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90"/>
        <v>0</v>
      </c>
      <c r="D220" s="163">
        <f t="shared" si="90"/>
        <v>0</v>
      </c>
      <c r="E220" s="163">
        <f t="shared" si="90"/>
        <v>0</v>
      </c>
      <c r="F220" s="163">
        <f t="shared" si="90"/>
        <v>0</v>
      </c>
      <c r="G220" s="163">
        <f t="shared" si="90"/>
        <v>0</v>
      </c>
      <c r="H220" s="163">
        <f t="shared" si="90"/>
        <v>0</v>
      </c>
      <c r="I220" s="163">
        <f t="shared" si="90"/>
        <v>0</v>
      </c>
      <c r="J220" s="163">
        <f t="shared" si="90"/>
        <v>0</v>
      </c>
      <c r="K220" s="163">
        <f t="shared" si="90"/>
        <v>0</v>
      </c>
      <c r="L220" s="163">
        <f t="shared" si="90"/>
        <v>0</v>
      </c>
      <c r="M220" s="163">
        <f t="shared" si="81"/>
        <v>0</v>
      </c>
      <c r="N220" s="163">
        <f t="shared" si="81"/>
        <v>0</v>
      </c>
      <c r="O220" s="163">
        <f t="shared" si="81"/>
        <v>0</v>
      </c>
      <c r="P220" s="163">
        <f t="shared" si="81"/>
        <v>0</v>
      </c>
      <c r="Q220" s="163">
        <f t="shared" si="82"/>
        <v>0</v>
      </c>
      <c r="R220" s="163">
        <f t="shared" si="82"/>
        <v>0</v>
      </c>
      <c r="S220" s="163">
        <f t="shared" si="89"/>
        <v>0</v>
      </c>
      <c r="T220" s="163">
        <f t="shared" si="89"/>
        <v>0</v>
      </c>
      <c r="U220" s="163">
        <f t="shared" si="89"/>
        <v>0</v>
      </c>
      <c r="V220" s="163">
        <f t="shared" si="89"/>
        <v>0</v>
      </c>
      <c r="W220" s="163">
        <f t="shared" si="89"/>
        <v>0</v>
      </c>
      <c r="X220" s="163">
        <f t="shared" si="89"/>
        <v>0</v>
      </c>
      <c r="Y220" s="163">
        <f t="shared" si="89"/>
        <v>0</v>
      </c>
      <c r="Z220" s="163">
        <f t="shared" si="89"/>
        <v>0</v>
      </c>
      <c r="AA220" s="163">
        <f t="shared" si="89"/>
        <v>0</v>
      </c>
      <c r="AB220" s="163">
        <f t="shared" si="89"/>
        <v>0</v>
      </c>
      <c r="AC220" s="163">
        <f t="shared" si="89"/>
        <v>0</v>
      </c>
      <c r="AD220" s="163">
        <f t="shared" si="89"/>
        <v>0</v>
      </c>
      <c r="AE220" s="163">
        <f t="shared" si="89"/>
        <v>0</v>
      </c>
      <c r="AF220" s="176">
        <f t="shared" si="89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90"/>
        <v>0</v>
      </c>
      <c r="D221" s="163">
        <f t="shared" si="90"/>
        <v>0</v>
      </c>
      <c r="E221" s="163">
        <f t="shared" si="90"/>
        <v>0</v>
      </c>
      <c r="F221" s="163">
        <f t="shared" si="90"/>
        <v>0</v>
      </c>
      <c r="G221" s="163">
        <f t="shared" si="90"/>
        <v>0</v>
      </c>
      <c r="H221" s="163">
        <f t="shared" si="90"/>
        <v>0</v>
      </c>
      <c r="I221" s="163">
        <f t="shared" si="90"/>
        <v>0</v>
      </c>
      <c r="J221" s="163">
        <f t="shared" si="90"/>
        <v>0</v>
      </c>
      <c r="K221" s="163">
        <f t="shared" si="90"/>
        <v>0</v>
      </c>
      <c r="L221" s="163">
        <f t="shared" si="90"/>
        <v>0</v>
      </c>
      <c r="M221" s="163">
        <f t="shared" si="81"/>
        <v>0</v>
      </c>
      <c r="N221" s="163">
        <f t="shared" si="81"/>
        <v>0</v>
      </c>
      <c r="O221" s="163">
        <f t="shared" si="81"/>
        <v>0</v>
      </c>
      <c r="P221" s="163">
        <f t="shared" si="81"/>
        <v>0</v>
      </c>
      <c r="Q221" s="163">
        <f t="shared" si="82"/>
        <v>0</v>
      </c>
      <c r="R221" s="163">
        <f t="shared" si="82"/>
        <v>0</v>
      </c>
      <c r="S221" s="163">
        <f t="shared" si="89"/>
        <v>0</v>
      </c>
      <c r="T221" s="163">
        <f t="shared" si="89"/>
        <v>0</v>
      </c>
      <c r="U221" s="163">
        <f t="shared" si="89"/>
        <v>0</v>
      </c>
      <c r="V221" s="163">
        <f t="shared" si="89"/>
        <v>0</v>
      </c>
      <c r="W221" s="163">
        <f t="shared" si="89"/>
        <v>0</v>
      </c>
      <c r="X221" s="163">
        <f t="shared" si="89"/>
        <v>0</v>
      </c>
      <c r="Y221" s="163">
        <f t="shared" si="89"/>
        <v>0</v>
      </c>
      <c r="Z221" s="163">
        <f t="shared" si="89"/>
        <v>0</v>
      </c>
      <c r="AA221" s="163">
        <f t="shared" si="89"/>
        <v>0</v>
      </c>
      <c r="AB221" s="163">
        <f t="shared" si="89"/>
        <v>0</v>
      </c>
      <c r="AC221" s="163">
        <f t="shared" si="89"/>
        <v>0</v>
      </c>
      <c r="AD221" s="163">
        <f t="shared" si="89"/>
        <v>0</v>
      </c>
      <c r="AE221" s="163">
        <f t="shared" si="89"/>
        <v>0</v>
      </c>
      <c r="AF221" s="176">
        <f t="shared" si="89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90"/>
        <v>0</v>
      </c>
      <c r="D222" s="163">
        <f t="shared" si="90"/>
        <v>0</v>
      </c>
      <c r="E222" s="163">
        <f t="shared" si="90"/>
        <v>0</v>
      </c>
      <c r="F222" s="163">
        <f t="shared" si="90"/>
        <v>0</v>
      </c>
      <c r="G222" s="163">
        <f t="shared" si="90"/>
        <v>0</v>
      </c>
      <c r="H222" s="163">
        <f t="shared" si="90"/>
        <v>0</v>
      </c>
      <c r="I222" s="163">
        <f t="shared" si="90"/>
        <v>0</v>
      </c>
      <c r="J222" s="163">
        <f t="shared" si="90"/>
        <v>0</v>
      </c>
      <c r="K222" s="163">
        <f t="shared" si="90"/>
        <v>0</v>
      </c>
      <c r="L222" s="163">
        <f t="shared" si="90"/>
        <v>0</v>
      </c>
      <c r="M222" s="163">
        <f t="shared" si="81"/>
        <v>0</v>
      </c>
      <c r="N222" s="163">
        <f t="shared" si="81"/>
        <v>0</v>
      </c>
      <c r="O222" s="163">
        <f t="shared" si="81"/>
        <v>0</v>
      </c>
      <c r="P222" s="163">
        <f t="shared" si="81"/>
        <v>0</v>
      </c>
      <c r="Q222" s="163">
        <f t="shared" si="82"/>
        <v>0</v>
      </c>
      <c r="R222" s="163">
        <f t="shared" si="82"/>
        <v>0</v>
      </c>
      <c r="S222" s="163">
        <f t="shared" si="89"/>
        <v>0</v>
      </c>
      <c r="T222" s="163">
        <f t="shared" si="89"/>
        <v>0</v>
      </c>
      <c r="U222" s="163">
        <f t="shared" si="89"/>
        <v>0</v>
      </c>
      <c r="V222" s="163">
        <f t="shared" si="89"/>
        <v>0</v>
      </c>
      <c r="W222" s="163">
        <f t="shared" si="89"/>
        <v>0</v>
      </c>
      <c r="X222" s="163">
        <f t="shared" si="89"/>
        <v>0</v>
      </c>
      <c r="Y222" s="163">
        <f t="shared" si="89"/>
        <v>0</v>
      </c>
      <c r="Z222" s="163">
        <f t="shared" si="89"/>
        <v>0</v>
      </c>
      <c r="AA222" s="163">
        <f t="shared" si="89"/>
        <v>0</v>
      </c>
      <c r="AB222" s="163">
        <f t="shared" si="89"/>
        <v>0</v>
      </c>
      <c r="AC222" s="163">
        <f t="shared" si="89"/>
        <v>0</v>
      </c>
      <c r="AD222" s="163">
        <f t="shared" si="89"/>
        <v>0</v>
      </c>
      <c r="AE222" s="163">
        <f t="shared" si="89"/>
        <v>0</v>
      </c>
      <c r="AF222" s="176">
        <f t="shared" si="89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90"/>
        <v>0</v>
      </c>
      <c r="D223" s="163">
        <f t="shared" si="90"/>
        <v>0</v>
      </c>
      <c r="E223" s="163">
        <f t="shared" si="90"/>
        <v>0</v>
      </c>
      <c r="F223" s="163">
        <f t="shared" si="90"/>
        <v>0</v>
      </c>
      <c r="G223" s="163">
        <f t="shared" si="90"/>
        <v>0</v>
      </c>
      <c r="H223" s="163">
        <f t="shared" si="90"/>
        <v>0</v>
      </c>
      <c r="I223" s="163">
        <f t="shared" si="90"/>
        <v>0</v>
      </c>
      <c r="J223" s="163">
        <f t="shared" si="90"/>
        <v>0</v>
      </c>
      <c r="K223" s="163">
        <f t="shared" si="90"/>
        <v>0</v>
      </c>
      <c r="L223" s="163">
        <f t="shared" si="90"/>
        <v>0</v>
      </c>
      <c r="M223" s="163">
        <f t="shared" si="81"/>
        <v>0</v>
      </c>
      <c r="N223" s="163">
        <f t="shared" si="81"/>
        <v>0</v>
      </c>
      <c r="O223" s="163">
        <f t="shared" si="81"/>
        <v>0</v>
      </c>
      <c r="P223" s="163">
        <f t="shared" si="81"/>
        <v>0</v>
      </c>
      <c r="Q223" s="163">
        <f t="shared" si="82"/>
        <v>0</v>
      </c>
      <c r="R223" s="163">
        <f t="shared" si="82"/>
        <v>0</v>
      </c>
      <c r="S223" s="163">
        <f t="shared" si="89"/>
        <v>0</v>
      </c>
      <c r="T223" s="163">
        <f t="shared" si="89"/>
        <v>0</v>
      </c>
      <c r="U223" s="163">
        <f t="shared" si="89"/>
        <v>0</v>
      </c>
      <c r="V223" s="163">
        <f t="shared" si="89"/>
        <v>0</v>
      </c>
      <c r="W223" s="163">
        <f t="shared" si="89"/>
        <v>0</v>
      </c>
      <c r="X223" s="163">
        <f t="shared" si="89"/>
        <v>0</v>
      </c>
      <c r="Y223" s="163">
        <f t="shared" si="89"/>
        <v>0</v>
      </c>
      <c r="Z223" s="163">
        <f t="shared" si="89"/>
        <v>0</v>
      </c>
      <c r="AA223" s="163">
        <f t="shared" si="89"/>
        <v>0</v>
      </c>
      <c r="AB223" s="163">
        <f t="shared" si="89"/>
        <v>0</v>
      </c>
      <c r="AC223" s="163">
        <f t="shared" si="89"/>
        <v>0</v>
      </c>
      <c r="AD223" s="163">
        <f t="shared" si="89"/>
        <v>0</v>
      </c>
      <c r="AE223" s="163">
        <f t="shared" si="89"/>
        <v>0</v>
      </c>
      <c r="AF223" s="176">
        <f t="shared" si="89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90"/>
        <v>0</v>
      </c>
      <c r="D224" s="163">
        <f t="shared" si="90"/>
        <v>0</v>
      </c>
      <c r="E224" s="163">
        <f t="shared" si="90"/>
        <v>0</v>
      </c>
      <c r="F224" s="163">
        <f t="shared" si="90"/>
        <v>0</v>
      </c>
      <c r="G224" s="163">
        <f t="shared" si="90"/>
        <v>0</v>
      </c>
      <c r="H224" s="163">
        <f t="shared" si="90"/>
        <v>0</v>
      </c>
      <c r="I224" s="163">
        <f t="shared" si="90"/>
        <v>0</v>
      </c>
      <c r="J224" s="163">
        <f t="shared" si="90"/>
        <v>0</v>
      </c>
      <c r="K224" s="163">
        <f t="shared" si="90"/>
        <v>0</v>
      </c>
      <c r="L224" s="163">
        <f t="shared" si="90"/>
        <v>0</v>
      </c>
      <c r="M224" s="163">
        <f t="shared" si="81"/>
        <v>0</v>
      </c>
      <c r="N224" s="163">
        <f t="shared" si="81"/>
        <v>0</v>
      </c>
      <c r="O224" s="163">
        <f t="shared" si="81"/>
        <v>0</v>
      </c>
      <c r="P224" s="163">
        <f t="shared" si="81"/>
        <v>0</v>
      </c>
      <c r="Q224" s="163">
        <f t="shared" si="82"/>
        <v>0</v>
      </c>
      <c r="R224" s="163">
        <f t="shared" si="82"/>
        <v>0</v>
      </c>
      <c r="S224" s="163">
        <f t="shared" si="89"/>
        <v>0</v>
      </c>
      <c r="T224" s="163">
        <f t="shared" si="89"/>
        <v>0</v>
      </c>
      <c r="U224" s="163">
        <f t="shared" si="89"/>
        <v>0</v>
      </c>
      <c r="V224" s="163">
        <f t="shared" si="89"/>
        <v>0</v>
      </c>
      <c r="W224" s="163">
        <f t="shared" si="89"/>
        <v>0</v>
      </c>
      <c r="X224" s="163">
        <f t="shared" si="89"/>
        <v>0</v>
      </c>
      <c r="Y224" s="163">
        <f t="shared" si="89"/>
        <v>0</v>
      </c>
      <c r="Z224" s="163">
        <f t="shared" si="89"/>
        <v>0</v>
      </c>
      <c r="AA224" s="163">
        <f t="shared" si="89"/>
        <v>0</v>
      </c>
      <c r="AB224" s="163">
        <f t="shared" si="89"/>
        <v>0</v>
      </c>
      <c r="AC224" s="163">
        <f t="shared" si="89"/>
        <v>0</v>
      </c>
      <c r="AD224" s="163">
        <f t="shared" si="89"/>
        <v>0</v>
      </c>
      <c r="AE224" s="163">
        <f t="shared" si="89"/>
        <v>0</v>
      </c>
      <c r="AF224" s="176">
        <f t="shared" si="89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90"/>
        <v>0</v>
      </c>
      <c r="D225" s="163">
        <f t="shared" si="90"/>
        <v>0</v>
      </c>
      <c r="E225" s="163">
        <f t="shared" si="90"/>
        <v>0</v>
      </c>
      <c r="F225" s="163">
        <f t="shared" si="90"/>
        <v>0</v>
      </c>
      <c r="G225" s="163">
        <f t="shared" si="90"/>
        <v>0</v>
      </c>
      <c r="H225" s="163">
        <f t="shared" si="90"/>
        <v>0</v>
      </c>
      <c r="I225" s="163">
        <f t="shared" si="90"/>
        <v>0</v>
      </c>
      <c r="J225" s="163">
        <f t="shared" si="90"/>
        <v>0</v>
      </c>
      <c r="K225" s="163">
        <f t="shared" si="90"/>
        <v>0</v>
      </c>
      <c r="L225" s="163">
        <f t="shared" si="90"/>
        <v>0</v>
      </c>
      <c r="M225" s="163">
        <f t="shared" si="81"/>
        <v>0</v>
      </c>
      <c r="N225" s="163">
        <f t="shared" si="81"/>
        <v>0</v>
      </c>
      <c r="O225" s="163">
        <f t="shared" si="81"/>
        <v>0</v>
      </c>
      <c r="P225" s="163">
        <f t="shared" si="81"/>
        <v>0</v>
      </c>
      <c r="Q225" s="163">
        <f t="shared" si="82"/>
        <v>0</v>
      </c>
      <c r="R225" s="163">
        <f t="shared" si="82"/>
        <v>0</v>
      </c>
      <c r="S225" s="163">
        <f t="shared" si="89"/>
        <v>0</v>
      </c>
      <c r="T225" s="163">
        <f t="shared" si="89"/>
        <v>0</v>
      </c>
      <c r="U225" s="163">
        <f t="shared" si="89"/>
        <v>0</v>
      </c>
      <c r="V225" s="163">
        <f t="shared" si="89"/>
        <v>0</v>
      </c>
      <c r="W225" s="163">
        <f t="shared" si="89"/>
        <v>0</v>
      </c>
      <c r="X225" s="163">
        <f t="shared" si="89"/>
        <v>0</v>
      </c>
      <c r="Y225" s="163">
        <f t="shared" si="89"/>
        <v>0</v>
      </c>
      <c r="Z225" s="163">
        <f t="shared" si="89"/>
        <v>0</v>
      </c>
      <c r="AA225" s="163">
        <f t="shared" si="89"/>
        <v>0</v>
      </c>
      <c r="AB225" s="163">
        <f t="shared" si="89"/>
        <v>0</v>
      </c>
      <c r="AC225" s="163">
        <f t="shared" si="89"/>
        <v>0</v>
      </c>
      <c r="AD225" s="163">
        <f t="shared" si="89"/>
        <v>0</v>
      </c>
      <c r="AE225" s="163">
        <f t="shared" si="89"/>
        <v>0</v>
      </c>
      <c r="AF225" s="176">
        <f t="shared" si="89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90"/>
        <v>0</v>
      </c>
      <c r="D226" s="163">
        <f t="shared" si="90"/>
        <v>0</v>
      </c>
      <c r="E226" s="163">
        <f t="shared" si="90"/>
        <v>0</v>
      </c>
      <c r="F226" s="163">
        <f t="shared" si="90"/>
        <v>0</v>
      </c>
      <c r="G226" s="163">
        <f t="shared" si="90"/>
        <v>0</v>
      </c>
      <c r="H226" s="163">
        <f t="shared" si="90"/>
        <v>0</v>
      </c>
      <c r="I226" s="163">
        <f t="shared" si="90"/>
        <v>0</v>
      </c>
      <c r="J226" s="163">
        <f t="shared" si="90"/>
        <v>0</v>
      </c>
      <c r="K226" s="163">
        <f t="shared" si="90"/>
        <v>0</v>
      </c>
      <c r="L226" s="163">
        <f t="shared" si="90"/>
        <v>0</v>
      </c>
      <c r="M226" s="163">
        <f t="shared" si="81"/>
        <v>0</v>
      </c>
      <c r="N226" s="163">
        <f t="shared" si="81"/>
        <v>0</v>
      </c>
      <c r="O226" s="163">
        <f t="shared" si="81"/>
        <v>0</v>
      </c>
      <c r="P226" s="163">
        <f t="shared" si="81"/>
        <v>0</v>
      </c>
      <c r="Q226" s="163">
        <f t="shared" si="82"/>
        <v>0</v>
      </c>
      <c r="R226" s="163">
        <f t="shared" si="82"/>
        <v>0</v>
      </c>
      <c r="S226" s="163">
        <f t="shared" si="89"/>
        <v>0</v>
      </c>
      <c r="T226" s="163">
        <f t="shared" si="89"/>
        <v>0</v>
      </c>
      <c r="U226" s="163">
        <f t="shared" si="89"/>
        <v>0</v>
      </c>
      <c r="V226" s="163">
        <f t="shared" si="89"/>
        <v>0</v>
      </c>
      <c r="W226" s="163">
        <f t="shared" si="89"/>
        <v>0</v>
      </c>
      <c r="X226" s="163">
        <f t="shared" si="89"/>
        <v>0</v>
      </c>
      <c r="Y226" s="163">
        <f t="shared" si="89"/>
        <v>0</v>
      </c>
      <c r="Z226" s="163">
        <f t="shared" si="89"/>
        <v>0</v>
      </c>
      <c r="AA226" s="163">
        <f t="shared" si="89"/>
        <v>0</v>
      </c>
      <c r="AB226" s="163">
        <f t="shared" si="89"/>
        <v>0</v>
      </c>
      <c r="AC226" s="163">
        <f t="shared" si="89"/>
        <v>0</v>
      </c>
      <c r="AD226" s="163">
        <f t="shared" si="89"/>
        <v>0</v>
      </c>
      <c r="AE226" s="163">
        <f t="shared" si="89"/>
        <v>0</v>
      </c>
      <c r="AF226" s="176">
        <f t="shared" si="89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90"/>
        <v>0</v>
      </c>
      <c r="D227" s="163">
        <f t="shared" si="90"/>
        <v>0</v>
      </c>
      <c r="E227" s="163">
        <f t="shared" si="90"/>
        <v>0</v>
      </c>
      <c r="F227" s="163">
        <f t="shared" si="90"/>
        <v>0</v>
      </c>
      <c r="G227" s="163">
        <f t="shared" si="90"/>
        <v>0</v>
      </c>
      <c r="H227" s="163">
        <f t="shared" si="90"/>
        <v>0</v>
      </c>
      <c r="I227" s="163">
        <f t="shared" si="90"/>
        <v>0</v>
      </c>
      <c r="J227" s="163">
        <f t="shared" si="90"/>
        <v>0</v>
      </c>
      <c r="K227" s="163">
        <f t="shared" si="90"/>
        <v>0</v>
      </c>
      <c r="L227" s="163">
        <f t="shared" si="90"/>
        <v>0</v>
      </c>
      <c r="M227" s="163">
        <f t="shared" si="81"/>
        <v>0</v>
      </c>
      <c r="N227" s="163">
        <f t="shared" si="81"/>
        <v>0</v>
      </c>
      <c r="O227" s="163">
        <f t="shared" si="81"/>
        <v>0</v>
      </c>
      <c r="P227" s="163">
        <f t="shared" si="81"/>
        <v>0</v>
      </c>
      <c r="Q227" s="163">
        <f t="shared" si="82"/>
        <v>0</v>
      </c>
      <c r="R227" s="163">
        <f t="shared" si="82"/>
        <v>0</v>
      </c>
      <c r="S227" s="163">
        <f t="shared" si="89"/>
        <v>0</v>
      </c>
      <c r="T227" s="163">
        <f t="shared" si="89"/>
        <v>0</v>
      </c>
      <c r="U227" s="163">
        <f t="shared" si="89"/>
        <v>0</v>
      </c>
      <c r="V227" s="163">
        <f t="shared" si="89"/>
        <v>0</v>
      </c>
      <c r="W227" s="163">
        <f t="shared" si="89"/>
        <v>0</v>
      </c>
      <c r="X227" s="163">
        <f t="shared" si="89"/>
        <v>0</v>
      </c>
      <c r="Y227" s="163">
        <f t="shared" si="89"/>
        <v>0</v>
      </c>
      <c r="Z227" s="163">
        <f t="shared" si="89"/>
        <v>0</v>
      </c>
      <c r="AA227" s="163">
        <f t="shared" si="89"/>
        <v>0</v>
      </c>
      <c r="AB227" s="163">
        <f t="shared" si="89"/>
        <v>0</v>
      </c>
      <c r="AC227" s="163">
        <f t="shared" si="89"/>
        <v>0</v>
      </c>
      <c r="AD227" s="163">
        <f t="shared" si="89"/>
        <v>0</v>
      </c>
      <c r="AE227" s="163">
        <f t="shared" si="89"/>
        <v>0</v>
      </c>
      <c r="AF227" s="176">
        <f t="shared" si="89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90"/>
        <v>0</v>
      </c>
      <c r="D228" s="163">
        <f t="shared" si="90"/>
        <v>0</v>
      </c>
      <c r="E228" s="163">
        <f t="shared" si="90"/>
        <v>0</v>
      </c>
      <c r="F228" s="163">
        <f t="shared" si="90"/>
        <v>0</v>
      </c>
      <c r="G228" s="163">
        <f t="shared" si="90"/>
        <v>0</v>
      </c>
      <c r="H228" s="163">
        <f t="shared" si="90"/>
        <v>0</v>
      </c>
      <c r="I228" s="163">
        <f t="shared" si="90"/>
        <v>0</v>
      </c>
      <c r="J228" s="163">
        <f t="shared" si="90"/>
        <v>0</v>
      </c>
      <c r="K228" s="163">
        <f t="shared" si="90"/>
        <v>0</v>
      </c>
      <c r="L228" s="163">
        <f t="shared" si="90"/>
        <v>0</v>
      </c>
      <c r="M228" s="163">
        <f t="shared" si="81"/>
        <v>0</v>
      </c>
      <c r="N228" s="163">
        <f t="shared" si="81"/>
        <v>0</v>
      </c>
      <c r="O228" s="163">
        <f t="shared" si="81"/>
        <v>0</v>
      </c>
      <c r="P228" s="163">
        <f t="shared" si="81"/>
        <v>0</v>
      </c>
      <c r="Q228" s="163">
        <f t="shared" si="82"/>
        <v>0</v>
      </c>
      <c r="R228" s="163">
        <f t="shared" si="82"/>
        <v>0</v>
      </c>
      <c r="S228" s="163">
        <f t="shared" si="89"/>
        <v>0</v>
      </c>
      <c r="T228" s="163">
        <f t="shared" si="89"/>
        <v>0</v>
      </c>
      <c r="U228" s="163">
        <f t="shared" si="89"/>
        <v>0</v>
      </c>
      <c r="V228" s="163">
        <f t="shared" si="89"/>
        <v>0</v>
      </c>
      <c r="W228" s="163">
        <f t="shared" si="89"/>
        <v>0</v>
      </c>
      <c r="X228" s="163">
        <f t="shared" si="89"/>
        <v>0</v>
      </c>
      <c r="Y228" s="163">
        <f t="shared" si="89"/>
        <v>0</v>
      </c>
      <c r="Z228" s="163">
        <f t="shared" si="89"/>
        <v>0</v>
      </c>
      <c r="AA228" s="163">
        <f t="shared" si="89"/>
        <v>0</v>
      </c>
      <c r="AB228" s="163">
        <f t="shared" si="89"/>
        <v>0</v>
      </c>
      <c r="AC228" s="163">
        <f t="shared" si="89"/>
        <v>0</v>
      </c>
      <c r="AD228" s="163">
        <f t="shared" si="89"/>
        <v>0</v>
      </c>
      <c r="AE228" s="163">
        <f t="shared" si="89"/>
        <v>0</v>
      </c>
      <c r="AF228" s="176">
        <f t="shared" si="89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90"/>
        <v>0</v>
      </c>
      <c r="D229" s="163">
        <f t="shared" si="90"/>
        <v>0</v>
      </c>
      <c r="E229" s="163">
        <f t="shared" si="90"/>
        <v>0</v>
      </c>
      <c r="F229" s="163">
        <f t="shared" si="90"/>
        <v>0</v>
      </c>
      <c r="G229" s="163">
        <f t="shared" si="90"/>
        <v>0</v>
      </c>
      <c r="H229" s="163">
        <f t="shared" si="90"/>
        <v>0</v>
      </c>
      <c r="I229" s="163">
        <f t="shared" si="90"/>
        <v>0</v>
      </c>
      <c r="J229" s="163">
        <f t="shared" si="90"/>
        <v>0</v>
      </c>
      <c r="K229" s="163">
        <f t="shared" si="90"/>
        <v>0</v>
      </c>
      <c r="L229" s="163">
        <f t="shared" si="90"/>
        <v>0</v>
      </c>
      <c r="M229" s="163">
        <f t="shared" si="81"/>
        <v>0</v>
      </c>
      <c r="N229" s="163">
        <f t="shared" si="81"/>
        <v>0</v>
      </c>
      <c r="O229" s="163">
        <f t="shared" si="81"/>
        <v>0</v>
      </c>
      <c r="P229" s="163">
        <f t="shared" si="81"/>
        <v>0</v>
      </c>
      <c r="Q229" s="163">
        <f t="shared" si="82"/>
        <v>0</v>
      </c>
      <c r="R229" s="163">
        <f t="shared" si="82"/>
        <v>0</v>
      </c>
      <c r="S229" s="163">
        <f t="shared" si="89"/>
        <v>0</v>
      </c>
      <c r="T229" s="163">
        <f t="shared" si="89"/>
        <v>0</v>
      </c>
      <c r="U229" s="163">
        <f t="shared" si="89"/>
        <v>0</v>
      </c>
      <c r="V229" s="163">
        <f t="shared" si="89"/>
        <v>0</v>
      </c>
      <c r="W229" s="163">
        <f t="shared" si="89"/>
        <v>0</v>
      </c>
      <c r="X229" s="163">
        <f t="shared" si="89"/>
        <v>0</v>
      </c>
      <c r="Y229" s="163">
        <f t="shared" si="89"/>
        <v>0</v>
      </c>
      <c r="Z229" s="163">
        <f t="shared" si="89"/>
        <v>0</v>
      </c>
      <c r="AA229" s="163">
        <f t="shared" si="89"/>
        <v>0</v>
      </c>
      <c r="AB229" s="163">
        <f t="shared" si="89"/>
        <v>0</v>
      </c>
      <c r="AC229" s="163">
        <f t="shared" si="89"/>
        <v>0</v>
      </c>
      <c r="AD229" s="163">
        <f t="shared" si="89"/>
        <v>0</v>
      </c>
      <c r="AE229" s="163">
        <f t="shared" si="89"/>
        <v>0</v>
      </c>
      <c r="AF229" s="176">
        <f t="shared" si="89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90"/>
        <v>0</v>
      </c>
      <c r="D230" s="163">
        <f t="shared" si="90"/>
        <v>0</v>
      </c>
      <c r="E230" s="163">
        <f t="shared" si="90"/>
        <v>0</v>
      </c>
      <c r="F230" s="163">
        <f t="shared" si="90"/>
        <v>0</v>
      </c>
      <c r="G230" s="163">
        <f t="shared" si="90"/>
        <v>0</v>
      </c>
      <c r="H230" s="163">
        <f t="shared" si="90"/>
        <v>0</v>
      </c>
      <c r="I230" s="163">
        <f t="shared" si="90"/>
        <v>0</v>
      </c>
      <c r="J230" s="163">
        <f t="shared" si="90"/>
        <v>0</v>
      </c>
      <c r="K230" s="163">
        <f t="shared" si="90"/>
        <v>0</v>
      </c>
      <c r="L230" s="163">
        <f t="shared" si="90"/>
        <v>0</v>
      </c>
      <c r="M230" s="163">
        <f t="shared" si="81"/>
        <v>0</v>
      </c>
      <c r="N230" s="163">
        <f t="shared" si="81"/>
        <v>0</v>
      </c>
      <c r="O230" s="163">
        <f t="shared" si="81"/>
        <v>0</v>
      </c>
      <c r="P230" s="163">
        <f t="shared" si="81"/>
        <v>0</v>
      </c>
      <c r="Q230" s="163">
        <f t="shared" si="82"/>
        <v>0</v>
      </c>
      <c r="R230" s="163">
        <f t="shared" si="82"/>
        <v>0</v>
      </c>
      <c r="S230" s="163">
        <f t="shared" si="89"/>
        <v>0</v>
      </c>
      <c r="T230" s="163">
        <f t="shared" si="89"/>
        <v>0</v>
      </c>
      <c r="U230" s="163">
        <f t="shared" si="89"/>
        <v>0</v>
      </c>
      <c r="V230" s="163">
        <f t="shared" si="89"/>
        <v>0</v>
      </c>
      <c r="W230" s="163">
        <f t="shared" si="89"/>
        <v>0</v>
      </c>
      <c r="X230" s="163">
        <f t="shared" si="89"/>
        <v>0</v>
      </c>
      <c r="Y230" s="163">
        <f t="shared" si="89"/>
        <v>0</v>
      </c>
      <c r="Z230" s="163">
        <f t="shared" si="89"/>
        <v>0</v>
      </c>
      <c r="AA230" s="163">
        <f t="shared" si="89"/>
        <v>0</v>
      </c>
      <c r="AB230" s="163">
        <f t="shared" si="89"/>
        <v>0</v>
      </c>
      <c r="AC230" s="163">
        <f t="shared" si="89"/>
        <v>0</v>
      </c>
      <c r="AD230" s="163">
        <f t="shared" si="89"/>
        <v>0</v>
      </c>
      <c r="AE230" s="163">
        <f t="shared" si="89"/>
        <v>0</v>
      </c>
      <c r="AF230" s="176">
        <f t="shared" si="89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90"/>
        <v>0</v>
      </c>
      <c r="D231" s="163">
        <f t="shared" si="90"/>
        <v>0</v>
      </c>
      <c r="E231" s="163">
        <f t="shared" si="90"/>
        <v>0</v>
      </c>
      <c r="F231" s="163">
        <f t="shared" si="90"/>
        <v>0</v>
      </c>
      <c r="G231" s="163">
        <f t="shared" si="90"/>
        <v>0</v>
      </c>
      <c r="H231" s="163">
        <f t="shared" si="90"/>
        <v>0</v>
      </c>
      <c r="I231" s="163">
        <f t="shared" si="90"/>
        <v>0</v>
      </c>
      <c r="J231" s="163">
        <f t="shared" si="90"/>
        <v>0</v>
      </c>
      <c r="K231" s="163">
        <f t="shared" si="90"/>
        <v>0</v>
      </c>
      <c r="L231" s="163">
        <f t="shared" si="90"/>
        <v>0</v>
      </c>
      <c r="M231" s="163">
        <f t="shared" si="81"/>
        <v>0</v>
      </c>
      <c r="N231" s="163">
        <f t="shared" si="81"/>
        <v>0</v>
      </c>
      <c r="O231" s="163">
        <f t="shared" si="81"/>
        <v>0</v>
      </c>
      <c r="P231" s="163">
        <f t="shared" si="81"/>
        <v>0</v>
      </c>
      <c r="Q231" s="163">
        <f t="shared" si="82"/>
        <v>0</v>
      </c>
      <c r="R231" s="163">
        <f t="shared" si="82"/>
        <v>0</v>
      </c>
      <c r="S231" s="163">
        <f t="shared" si="89"/>
        <v>0</v>
      </c>
      <c r="T231" s="163">
        <f t="shared" si="89"/>
        <v>0</v>
      </c>
      <c r="U231" s="163">
        <f t="shared" si="89"/>
        <v>0</v>
      </c>
      <c r="V231" s="163">
        <f t="shared" si="89"/>
        <v>0</v>
      </c>
      <c r="W231" s="163">
        <f t="shared" si="89"/>
        <v>0</v>
      </c>
      <c r="X231" s="163">
        <f t="shared" si="89"/>
        <v>0</v>
      </c>
      <c r="Y231" s="163">
        <f t="shared" si="89"/>
        <v>0</v>
      </c>
      <c r="Z231" s="163">
        <f t="shared" si="89"/>
        <v>0</v>
      </c>
      <c r="AA231" s="163">
        <f t="shared" si="89"/>
        <v>0</v>
      </c>
      <c r="AB231" s="163">
        <f t="shared" si="89"/>
        <v>0</v>
      </c>
      <c r="AC231" s="163">
        <f t="shared" si="89"/>
        <v>0</v>
      </c>
      <c r="AD231" s="163">
        <f t="shared" si="89"/>
        <v>0</v>
      </c>
      <c r="AE231" s="163">
        <f t="shared" si="89"/>
        <v>0</v>
      </c>
      <c r="AF231" s="176">
        <f t="shared" si="89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90"/>
        <v>0</v>
      </c>
      <c r="D232" s="163">
        <f t="shared" si="90"/>
        <v>0</v>
      </c>
      <c r="E232" s="163">
        <f t="shared" si="90"/>
        <v>0</v>
      </c>
      <c r="F232" s="163">
        <f t="shared" si="90"/>
        <v>0</v>
      </c>
      <c r="G232" s="163">
        <f t="shared" si="90"/>
        <v>0</v>
      </c>
      <c r="H232" s="163">
        <f t="shared" si="90"/>
        <v>0</v>
      </c>
      <c r="I232" s="163">
        <f t="shared" si="90"/>
        <v>0</v>
      </c>
      <c r="J232" s="163">
        <f t="shared" si="90"/>
        <v>0</v>
      </c>
      <c r="K232" s="163">
        <f t="shared" si="90"/>
        <v>0</v>
      </c>
      <c r="L232" s="163">
        <f t="shared" si="90"/>
        <v>0</v>
      </c>
      <c r="M232" s="163">
        <f t="shared" si="81"/>
        <v>0</v>
      </c>
      <c r="N232" s="163">
        <f t="shared" si="81"/>
        <v>0</v>
      </c>
      <c r="O232" s="163">
        <f t="shared" si="81"/>
        <v>0</v>
      </c>
      <c r="P232" s="163">
        <f>O232</f>
        <v>0</v>
      </c>
      <c r="Q232" s="163">
        <f>P232</f>
        <v>0</v>
      </c>
      <c r="R232" s="163">
        <f>Q232</f>
        <v>0</v>
      </c>
      <c r="S232" s="163">
        <f t="shared" ref="S232:AF247" si="91">R232</f>
        <v>0</v>
      </c>
      <c r="T232" s="163">
        <f t="shared" si="91"/>
        <v>0</v>
      </c>
      <c r="U232" s="163">
        <f t="shared" si="91"/>
        <v>0</v>
      </c>
      <c r="V232" s="163">
        <f t="shared" si="91"/>
        <v>0</v>
      </c>
      <c r="W232" s="163">
        <f t="shared" si="91"/>
        <v>0</v>
      </c>
      <c r="X232" s="163">
        <f t="shared" si="91"/>
        <v>0</v>
      </c>
      <c r="Y232" s="163">
        <f t="shared" si="91"/>
        <v>0</v>
      </c>
      <c r="Z232" s="163">
        <f t="shared" si="91"/>
        <v>0</v>
      </c>
      <c r="AA232" s="163">
        <f t="shared" si="91"/>
        <v>0</v>
      </c>
      <c r="AB232" s="163">
        <f t="shared" si="91"/>
        <v>0</v>
      </c>
      <c r="AC232" s="163">
        <f t="shared" si="91"/>
        <v>0</v>
      </c>
      <c r="AD232" s="163">
        <f t="shared" si="91"/>
        <v>0</v>
      </c>
      <c r="AE232" s="163">
        <f t="shared" si="91"/>
        <v>0</v>
      </c>
      <c r="AF232" s="176">
        <f t="shared" si="91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L248" si="92">B233</f>
        <v>0</v>
      </c>
      <c r="D233" s="163">
        <f t="shared" si="92"/>
        <v>0</v>
      </c>
      <c r="E233" s="163">
        <f t="shared" si="92"/>
        <v>0</v>
      </c>
      <c r="F233" s="163">
        <f t="shared" si="92"/>
        <v>0</v>
      </c>
      <c r="G233" s="163">
        <f t="shared" si="92"/>
        <v>0</v>
      </c>
      <c r="H233" s="163">
        <f t="shared" si="92"/>
        <v>0</v>
      </c>
      <c r="I233" s="163">
        <f t="shared" si="92"/>
        <v>0</v>
      </c>
      <c r="J233" s="163">
        <f t="shared" si="92"/>
        <v>0</v>
      </c>
      <c r="K233" s="163">
        <f t="shared" si="92"/>
        <v>0</v>
      </c>
      <c r="L233" s="163">
        <f t="shared" si="92"/>
        <v>0</v>
      </c>
      <c r="M233" s="163">
        <f t="shared" ref="M233:R264" si="93">L233</f>
        <v>0</v>
      </c>
      <c r="N233" s="163">
        <f t="shared" si="93"/>
        <v>0</v>
      </c>
      <c r="O233" s="163">
        <f t="shared" si="93"/>
        <v>0</v>
      </c>
      <c r="P233" s="163">
        <f t="shared" si="93"/>
        <v>0</v>
      </c>
      <c r="Q233" s="163">
        <f t="shared" si="93"/>
        <v>0</v>
      </c>
      <c r="R233" s="163">
        <f t="shared" si="93"/>
        <v>0</v>
      </c>
      <c r="S233" s="163">
        <f t="shared" si="91"/>
        <v>0</v>
      </c>
      <c r="T233" s="163">
        <f t="shared" si="91"/>
        <v>0</v>
      </c>
      <c r="U233" s="163">
        <f t="shared" si="91"/>
        <v>0</v>
      </c>
      <c r="V233" s="163">
        <f t="shared" si="91"/>
        <v>0</v>
      </c>
      <c r="W233" s="163">
        <f t="shared" si="91"/>
        <v>0</v>
      </c>
      <c r="X233" s="163">
        <f t="shared" si="91"/>
        <v>0</v>
      </c>
      <c r="Y233" s="163">
        <f t="shared" si="91"/>
        <v>0</v>
      </c>
      <c r="Z233" s="163">
        <f t="shared" si="91"/>
        <v>0</v>
      </c>
      <c r="AA233" s="163">
        <f t="shared" si="91"/>
        <v>0</v>
      </c>
      <c r="AB233" s="163">
        <f t="shared" si="91"/>
        <v>0</v>
      </c>
      <c r="AC233" s="163">
        <f t="shared" si="91"/>
        <v>0</v>
      </c>
      <c r="AD233" s="163">
        <f t="shared" si="91"/>
        <v>0</v>
      </c>
      <c r="AE233" s="163">
        <f t="shared" si="91"/>
        <v>0</v>
      </c>
      <c r="AF233" s="176">
        <f t="shared" si="91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92"/>
        <v>0</v>
      </c>
      <c r="D234" s="163">
        <f t="shared" si="92"/>
        <v>0</v>
      </c>
      <c r="E234" s="163">
        <f t="shared" si="92"/>
        <v>0</v>
      </c>
      <c r="F234" s="163">
        <f t="shared" si="92"/>
        <v>0</v>
      </c>
      <c r="G234" s="163">
        <f t="shared" si="92"/>
        <v>0</v>
      </c>
      <c r="H234" s="163">
        <f t="shared" si="92"/>
        <v>0</v>
      </c>
      <c r="I234" s="163">
        <f t="shared" si="92"/>
        <v>0</v>
      </c>
      <c r="J234" s="163">
        <f t="shared" si="92"/>
        <v>0</v>
      </c>
      <c r="K234" s="163">
        <f t="shared" si="92"/>
        <v>0</v>
      </c>
      <c r="L234" s="163">
        <f t="shared" si="92"/>
        <v>0</v>
      </c>
      <c r="M234" s="163">
        <f t="shared" si="93"/>
        <v>0</v>
      </c>
      <c r="N234" s="163">
        <f t="shared" si="93"/>
        <v>0</v>
      </c>
      <c r="O234" s="163">
        <f t="shared" si="93"/>
        <v>0</v>
      </c>
      <c r="P234" s="163">
        <f t="shared" si="93"/>
        <v>0</v>
      </c>
      <c r="Q234" s="163">
        <f t="shared" si="93"/>
        <v>0</v>
      </c>
      <c r="R234" s="163">
        <f t="shared" si="93"/>
        <v>0</v>
      </c>
      <c r="S234" s="163">
        <f t="shared" si="91"/>
        <v>0</v>
      </c>
      <c r="T234" s="163">
        <f t="shared" si="91"/>
        <v>0</v>
      </c>
      <c r="U234" s="163">
        <f t="shared" si="91"/>
        <v>0</v>
      </c>
      <c r="V234" s="163">
        <f t="shared" si="91"/>
        <v>0</v>
      </c>
      <c r="W234" s="163">
        <f t="shared" si="91"/>
        <v>0</v>
      </c>
      <c r="X234" s="163">
        <f t="shared" si="91"/>
        <v>0</v>
      </c>
      <c r="Y234" s="163">
        <f t="shared" si="91"/>
        <v>0</v>
      </c>
      <c r="Z234" s="163">
        <f t="shared" si="91"/>
        <v>0</v>
      </c>
      <c r="AA234" s="163">
        <f t="shared" si="91"/>
        <v>0</v>
      </c>
      <c r="AB234" s="163">
        <f t="shared" si="91"/>
        <v>0</v>
      </c>
      <c r="AC234" s="163">
        <f t="shared" si="91"/>
        <v>0</v>
      </c>
      <c r="AD234" s="163">
        <f t="shared" si="91"/>
        <v>0</v>
      </c>
      <c r="AE234" s="163">
        <f t="shared" si="91"/>
        <v>0</v>
      </c>
      <c r="AF234" s="176">
        <f t="shared" si="91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92"/>
        <v>0</v>
      </c>
      <c r="D235" s="163">
        <f t="shared" si="92"/>
        <v>0</v>
      </c>
      <c r="E235" s="163">
        <f t="shared" si="92"/>
        <v>0</v>
      </c>
      <c r="F235" s="163">
        <f t="shared" si="92"/>
        <v>0</v>
      </c>
      <c r="G235" s="163">
        <f t="shared" si="92"/>
        <v>0</v>
      </c>
      <c r="H235" s="163">
        <f t="shared" si="92"/>
        <v>0</v>
      </c>
      <c r="I235" s="163">
        <f t="shared" si="92"/>
        <v>0</v>
      </c>
      <c r="J235" s="163">
        <f t="shared" si="92"/>
        <v>0</v>
      </c>
      <c r="K235" s="163">
        <f t="shared" si="92"/>
        <v>0</v>
      </c>
      <c r="L235" s="163">
        <f t="shared" si="92"/>
        <v>0</v>
      </c>
      <c r="M235" s="163">
        <f t="shared" si="93"/>
        <v>0</v>
      </c>
      <c r="N235" s="163">
        <f t="shared" si="93"/>
        <v>0</v>
      </c>
      <c r="O235" s="163">
        <f t="shared" si="93"/>
        <v>0</v>
      </c>
      <c r="P235" s="163">
        <f t="shared" si="93"/>
        <v>0</v>
      </c>
      <c r="Q235" s="163">
        <f t="shared" si="93"/>
        <v>0</v>
      </c>
      <c r="R235" s="163">
        <f t="shared" si="93"/>
        <v>0</v>
      </c>
      <c r="S235" s="163">
        <f t="shared" si="91"/>
        <v>0</v>
      </c>
      <c r="T235" s="163">
        <f t="shared" si="91"/>
        <v>0</v>
      </c>
      <c r="U235" s="163">
        <f t="shared" si="91"/>
        <v>0</v>
      </c>
      <c r="V235" s="163">
        <f t="shared" si="91"/>
        <v>0</v>
      </c>
      <c r="W235" s="163">
        <f t="shared" si="91"/>
        <v>0</v>
      </c>
      <c r="X235" s="163">
        <f t="shared" si="91"/>
        <v>0</v>
      </c>
      <c r="Y235" s="163">
        <f t="shared" si="91"/>
        <v>0</v>
      </c>
      <c r="Z235" s="163">
        <f t="shared" si="91"/>
        <v>0</v>
      </c>
      <c r="AA235" s="163">
        <f t="shared" si="91"/>
        <v>0</v>
      </c>
      <c r="AB235" s="163">
        <f t="shared" si="91"/>
        <v>0</v>
      </c>
      <c r="AC235" s="163">
        <f t="shared" si="91"/>
        <v>0</v>
      </c>
      <c r="AD235" s="163">
        <f t="shared" si="91"/>
        <v>0</v>
      </c>
      <c r="AE235" s="163">
        <f t="shared" si="91"/>
        <v>0</v>
      </c>
      <c r="AF235" s="176">
        <f t="shared" si="91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92"/>
        <v>0</v>
      </c>
      <c r="D236" s="163">
        <f t="shared" si="92"/>
        <v>0</v>
      </c>
      <c r="E236" s="163">
        <f t="shared" si="92"/>
        <v>0</v>
      </c>
      <c r="F236" s="163">
        <f t="shared" si="92"/>
        <v>0</v>
      </c>
      <c r="G236" s="163">
        <f t="shared" si="92"/>
        <v>0</v>
      </c>
      <c r="H236" s="163">
        <f t="shared" si="92"/>
        <v>0</v>
      </c>
      <c r="I236" s="163">
        <f t="shared" si="92"/>
        <v>0</v>
      </c>
      <c r="J236" s="163">
        <f t="shared" si="92"/>
        <v>0</v>
      </c>
      <c r="K236" s="163">
        <f t="shared" si="92"/>
        <v>0</v>
      </c>
      <c r="L236" s="163">
        <f t="shared" si="92"/>
        <v>0</v>
      </c>
      <c r="M236" s="163">
        <f t="shared" si="93"/>
        <v>0</v>
      </c>
      <c r="N236" s="163">
        <f t="shared" si="93"/>
        <v>0</v>
      </c>
      <c r="O236" s="163">
        <f t="shared" si="93"/>
        <v>0</v>
      </c>
      <c r="P236" s="163">
        <f t="shared" si="93"/>
        <v>0</v>
      </c>
      <c r="Q236" s="163">
        <f t="shared" si="93"/>
        <v>0</v>
      </c>
      <c r="R236" s="163">
        <f t="shared" si="93"/>
        <v>0</v>
      </c>
      <c r="S236" s="163">
        <f t="shared" si="91"/>
        <v>0</v>
      </c>
      <c r="T236" s="163">
        <f t="shared" si="91"/>
        <v>0</v>
      </c>
      <c r="U236" s="163">
        <f t="shared" si="91"/>
        <v>0</v>
      </c>
      <c r="V236" s="163">
        <f t="shared" si="91"/>
        <v>0</v>
      </c>
      <c r="W236" s="163">
        <f t="shared" si="91"/>
        <v>0</v>
      </c>
      <c r="X236" s="163">
        <f t="shared" si="91"/>
        <v>0</v>
      </c>
      <c r="Y236" s="163">
        <f t="shared" si="91"/>
        <v>0</v>
      </c>
      <c r="Z236" s="163">
        <f t="shared" si="91"/>
        <v>0</v>
      </c>
      <c r="AA236" s="163">
        <f t="shared" si="91"/>
        <v>0</v>
      </c>
      <c r="AB236" s="163">
        <f t="shared" si="91"/>
        <v>0</v>
      </c>
      <c r="AC236" s="163">
        <f t="shared" si="91"/>
        <v>0</v>
      </c>
      <c r="AD236" s="163">
        <f t="shared" si="91"/>
        <v>0</v>
      </c>
      <c r="AE236" s="163">
        <f t="shared" si="91"/>
        <v>0</v>
      </c>
      <c r="AF236" s="176">
        <f t="shared" si="91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92"/>
        <v>0</v>
      </c>
      <c r="D237" s="163">
        <f t="shared" si="92"/>
        <v>0</v>
      </c>
      <c r="E237" s="163">
        <f t="shared" si="92"/>
        <v>0</v>
      </c>
      <c r="F237" s="163">
        <f t="shared" si="92"/>
        <v>0</v>
      </c>
      <c r="G237" s="163">
        <f t="shared" si="92"/>
        <v>0</v>
      </c>
      <c r="H237" s="163">
        <f t="shared" si="92"/>
        <v>0</v>
      </c>
      <c r="I237" s="163">
        <f t="shared" si="92"/>
        <v>0</v>
      </c>
      <c r="J237" s="163">
        <f t="shared" si="92"/>
        <v>0</v>
      </c>
      <c r="K237" s="163">
        <f t="shared" si="92"/>
        <v>0</v>
      </c>
      <c r="L237" s="163">
        <f t="shared" si="92"/>
        <v>0</v>
      </c>
      <c r="M237" s="163">
        <f t="shared" si="93"/>
        <v>0</v>
      </c>
      <c r="N237" s="163">
        <f t="shared" si="93"/>
        <v>0</v>
      </c>
      <c r="O237" s="163">
        <f t="shared" si="93"/>
        <v>0</v>
      </c>
      <c r="P237" s="163">
        <f t="shared" si="93"/>
        <v>0</v>
      </c>
      <c r="Q237" s="163">
        <f t="shared" si="93"/>
        <v>0</v>
      </c>
      <c r="R237" s="163">
        <f t="shared" si="93"/>
        <v>0</v>
      </c>
      <c r="S237" s="163">
        <f t="shared" si="91"/>
        <v>0</v>
      </c>
      <c r="T237" s="163">
        <f t="shared" si="91"/>
        <v>0</v>
      </c>
      <c r="U237" s="163">
        <f t="shared" si="91"/>
        <v>0</v>
      </c>
      <c r="V237" s="163">
        <f t="shared" si="91"/>
        <v>0</v>
      </c>
      <c r="W237" s="163">
        <f t="shared" si="91"/>
        <v>0</v>
      </c>
      <c r="X237" s="163">
        <f t="shared" si="91"/>
        <v>0</v>
      </c>
      <c r="Y237" s="163">
        <f t="shared" si="91"/>
        <v>0</v>
      </c>
      <c r="Z237" s="163">
        <f t="shared" si="91"/>
        <v>0</v>
      </c>
      <c r="AA237" s="163">
        <f t="shared" si="91"/>
        <v>0</v>
      </c>
      <c r="AB237" s="163">
        <f t="shared" si="91"/>
        <v>0</v>
      </c>
      <c r="AC237" s="163">
        <f t="shared" si="91"/>
        <v>0</v>
      </c>
      <c r="AD237" s="163">
        <f t="shared" si="91"/>
        <v>0</v>
      </c>
      <c r="AE237" s="163">
        <f t="shared" si="91"/>
        <v>0</v>
      </c>
      <c r="AF237" s="176">
        <f t="shared" si="91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92"/>
        <v>0</v>
      </c>
      <c r="D238" s="163">
        <f t="shared" si="92"/>
        <v>0</v>
      </c>
      <c r="E238" s="163">
        <f t="shared" si="92"/>
        <v>0</v>
      </c>
      <c r="F238" s="163">
        <f t="shared" si="92"/>
        <v>0</v>
      </c>
      <c r="G238" s="163">
        <f t="shared" si="92"/>
        <v>0</v>
      </c>
      <c r="H238" s="163">
        <f t="shared" si="92"/>
        <v>0</v>
      </c>
      <c r="I238" s="163">
        <f t="shared" si="92"/>
        <v>0</v>
      </c>
      <c r="J238" s="163">
        <f t="shared" si="92"/>
        <v>0</v>
      </c>
      <c r="K238" s="163">
        <f t="shared" si="92"/>
        <v>0</v>
      </c>
      <c r="L238" s="163">
        <f t="shared" si="92"/>
        <v>0</v>
      </c>
      <c r="M238" s="163">
        <f t="shared" si="93"/>
        <v>0</v>
      </c>
      <c r="N238" s="163">
        <f t="shared" si="93"/>
        <v>0</v>
      </c>
      <c r="O238" s="163">
        <f t="shared" si="93"/>
        <v>0</v>
      </c>
      <c r="P238" s="163">
        <f t="shared" si="93"/>
        <v>0</v>
      </c>
      <c r="Q238" s="163">
        <f t="shared" si="93"/>
        <v>0</v>
      </c>
      <c r="R238" s="163">
        <f t="shared" si="93"/>
        <v>0</v>
      </c>
      <c r="S238" s="163">
        <f t="shared" si="91"/>
        <v>0</v>
      </c>
      <c r="T238" s="163">
        <f t="shared" si="91"/>
        <v>0</v>
      </c>
      <c r="U238" s="163">
        <f t="shared" si="91"/>
        <v>0</v>
      </c>
      <c r="V238" s="163">
        <f t="shared" si="91"/>
        <v>0</v>
      </c>
      <c r="W238" s="163">
        <f t="shared" si="91"/>
        <v>0</v>
      </c>
      <c r="X238" s="163">
        <f t="shared" si="91"/>
        <v>0</v>
      </c>
      <c r="Y238" s="163">
        <f t="shared" si="91"/>
        <v>0</v>
      </c>
      <c r="Z238" s="163">
        <f t="shared" si="91"/>
        <v>0</v>
      </c>
      <c r="AA238" s="163">
        <f t="shared" si="91"/>
        <v>0</v>
      </c>
      <c r="AB238" s="163">
        <f t="shared" si="91"/>
        <v>0</v>
      </c>
      <c r="AC238" s="163">
        <f t="shared" si="91"/>
        <v>0</v>
      </c>
      <c r="AD238" s="163">
        <f t="shared" si="91"/>
        <v>0</v>
      </c>
      <c r="AE238" s="163">
        <f t="shared" si="91"/>
        <v>0</v>
      </c>
      <c r="AF238" s="176">
        <f t="shared" si="91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92"/>
        <v>0</v>
      </c>
      <c r="D239" s="163">
        <f t="shared" si="92"/>
        <v>0</v>
      </c>
      <c r="E239" s="163">
        <f t="shared" si="92"/>
        <v>0</v>
      </c>
      <c r="F239" s="163">
        <f t="shared" si="92"/>
        <v>0</v>
      </c>
      <c r="G239" s="163">
        <f t="shared" si="92"/>
        <v>0</v>
      </c>
      <c r="H239" s="163">
        <f t="shared" si="92"/>
        <v>0</v>
      </c>
      <c r="I239" s="163">
        <f t="shared" si="92"/>
        <v>0</v>
      </c>
      <c r="J239" s="163">
        <f t="shared" si="92"/>
        <v>0</v>
      </c>
      <c r="K239" s="163">
        <f t="shared" si="92"/>
        <v>0</v>
      </c>
      <c r="L239" s="163">
        <f t="shared" si="92"/>
        <v>0</v>
      </c>
      <c r="M239" s="163">
        <f t="shared" si="93"/>
        <v>0</v>
      </c>
      <c r="N239" s="163">
        <f t="shared" si="93"/>
        <v>0</v>
      </c>
      <c r="O239" s="163">
        <f t="shared" si="93"/>
        <v>0</v>
      </c>
      <c r="P239" s="163">
        <f t="shared" si="93"/>
        <v>0</v>
      </c>
      <c r="Q239" s="163">
        <f t="shared" si="93"/>
        <v>0</v>
      </c>
      <c r="R239" s="163">
        <f t="shared" si="93"/>
        <v>0</v>
      </c>
      <c r="S239" s="163">
        <f t="shared" si="91"/>
        <v>0</v>
      </c>
      <c r="T239" s="163">
        <f t="shared" si="91"/>
        <v>0</v>
      </c>
      <c r="U239" s="163">
        <f t="shared" si="91"/>
        <v>0</v>
      </c>
      <c r="V239" s="163">
        <f t="shared" si="91"/>
        <v>0</v>
      </c>
      <c r="W239" s="163">
        <f t="shared" si="91"/>
        <v>0</v>
      </c>
      <c r="X239" s="163">
        <f t="shared" si="91"/>
        <v>0</v>
      </c>
      <c r="Y239" s="163">
        <f t="shared" si="91"/>
        <v>0</v>
      </c>
      <c r="Z239" s="163">
        <f t="shared" si="91"/>
        <v>0</v>
      </c>
      <c r="AA239" s="163">
        <f t="shared" si="91"/>
        <v>0</v>
      </c>
      <c r="AB239" s="163">
        <f t="shared" si="91"/>
        <v>0</v>
      </c>
      <c r="AC239" s="163">
        <f t="shared" si="91"/>
        <v>0</v>
      </c>
      <c r="AD239" s="163">
        <f t="shared" si="91"/>
        <v>0</v>
      </c>
      <c r="AE239" s="163">
        <f t="shared" si="91"/>
        <v>0</v>
      </c>
      <c r="AF239" s="176">
        <f t="shared" si="91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92"/>
        <v>0</v>
      </c>
      <c r="D240" s="163">
        <f t="shared" si="92"/>
        <v>0</v>
      </c>
      <c r="E240" s="163">
        <f t="shared" si="92"/>
        <v>0</v>
      </c>
      <c r="F240" s="163">
        <f t="shared" si="92"/>
        <v>0</v>
      </c>
      <c r="G240" s="163">
        <f t="shared" si="92"/>
        <v>0</v>
      </c>
      <c r="H240" s="163">
        <f t="shared" si="92"/>
        <v>0</v>
      </c>
      <c r="I240" s="163">
        <f t="shared" si="92"/>
        <v>0</v>
      </c>
      <c r="J240" s="163">
        <f t="shared" si="92"/>
        <v>0</v>
      </c>
      <c r="K240" s="163">
        <f t="shared" si="92"/>
        <v>0</v>
      </c>
      <c r="L240" s="163">
        <f t="shared" si="92"/>
        <v>0</v>
      </c>
      <c r="M240" s="163">
        <f t="shared" si="93"/>
        <v>0</v>
      </c>
      <c r="N240" s="163">
        <f t="shared" si="93"/>
        <v>0</v>
      </c>
      <c r="O240" s="163">
        <f t="shared" si="93"/>
        <v>0</v>
      </c>
      <c r="P240" s="163">
        <f t="shared" si="93"/>
        <v>0</v>
      </c>
      <c r="Q240" s="163">
        <f t="shared" si="93"/>
        <v>0</v>
      </c>
      <c r="R240" s="163">
        <f t="shared" si="93"/>
        <v>0</v>
      </c>
      <c r="S240" s="163">
        <f t="shared" si="91"/>
        <v>0</v>
      </c>
      <c r="T240" s="163">
        <f t="shared" si="91"/>
        <v>0</v>
      </c>
      <c r="U240" s="163">
        <f t="shared" si="91"/>
        <v>0</v>
      </c>
      <c r="V240" s="163">
        <f t="shared" si="91"/>
        <v>0</v>
      </c>
      <c r="W240" s="163">
        <f t="shared" si="91"/>
        <v>0</v>
      </c>
      <c r="X240" s="163">
        <f t="shared" si="91"/>
        <v>0</v>
      </c>
      <c r="Y240" s="163">
        <f t="shared" si="91"/>
        <v>0</v>
      </c>
      <c r="Z240" s="163">
        <f t="shared" si="91"/>
        <v>0</v>
      </c>
      <c r="AA240" s="163">
        <f t="shared" si="91"/>
        <v>0</v>
      </c>
      <c r="AB240" s="163">
        <f t="shared" si="91"/>
        <v>0</v>
      </c>
      <c r="AC240" s="163">
        <f t="shared" si="91"/>
        <v>0</v>
      </c>
      <c r="AD240" s="163">
        <f t="shared" si="91"/>
        <v>0</v>
      </c>
      <c r="AE240" s="163">
        <f t="shared" si="91"/>
        <v>0</v>
      </c>
      <c r="AF240" s="176">
        <f t="shared" si="91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92"/>
        <v>0</v>
      </c>
      <c r="D241" s="163">
        <f t="shared" si="92"/>
        <v>0</v>
      </c>
      <c r="E241" s="163">
        <f t="shared" si="92"/>
        <v>0</v>
      </c>
      <c r="F241" s="163">
        <f t="shared" si="92"/>
        <v>0</v>
      </c>
      <c r="G241" s="163">
        <f t="shared" si="92"/>
        <v>0</v>
      </c>
      <c r="H241" s="163">
        <f t="shared" si="92"/>
        <v>0</v>
      </c>
      <c r="I241" s="163">
        <f t="shared" si="92"/>
        <v>0</v>
      </c>
      <c r="J241" s="163">
        <f t="shared" si="92"/>
        <v>0</v>
      </c>
      <c r="K241" s="163">
        <f t="shared" si="92"/>
        <v>0</v>
      </c>
      <c r="L241" s="163">
        <f t="shared" si="92"/>
        <v>0</v>
      </c>
      <c r="M241" s="163">
        <f t="shared" si="93"/>
        <v>0</v>
      </c>
      <c r="N241" s="163">
        <f t="shared" si="93"/>
        <v>0</v>
      </c>
      <c r="O241" s="163">
        <f t="shared" si="93"/>
        <v>0</v>
      </c>
      <c r="P241" s="163">
        <f t="shared" si="93"/>
        <v>0</v>
      </c>
      <c r="Q241" s="163">
        <f t="shared" si="93"/>
        <v>0</v>
      </c>
      <c r="R241" s="163">
        <f t="shared" si="93"/>
        <v>0</v>
      </c>
      <c r="S241" s="163">
        <f t="shared" si="91"/>
        <v>0</v>
      </c>
      <c r="T241" s="163">
        <f t="shared" si="91"/>
        <v>0</v>
      </c>
      <c r="U241" s="163">
        <f t="shared" si="91"/>
        <v>0</v>
      </c>
      <c r="V241" s="163">
        <f t="shared" si="91"/>
        <v>0</v>
      </c>
      <c r="W241" s="163">
        <f t="shared" si="91"/>
        <v>0</v>
      </c>
      <c r="X241" s="163">
        <f t="shared" si="91"/>
        <v>0</v>
      </c>
      <c r="Y241" s="163">
        <f t="shared" si="91"/>
        <v>0</v>
      </c>
      <c r="Z241" s="163">
        <f t="shared" si="91"/>
        <v>0</v>
      </c>
      <c r="AA241" s="163">
        <f t="shared" si="91"/>
        <v>0</v>
      </c>
      <c r="AB241" s="163">
        <f t="shared" si="91"/>
        <v>0</v>
      </c>
      <c r="AC241" s="163">
        <f t="shared" si="91"/>
        <v>0</v>
      </c>
      <c r="AD241" s="163">
        <f t="shared" si="91"/>
        <v>0</v>
      </c>
      <c r="AE241" s="163">
        <f t="shared" si="91"/>
        <v>0</v>
      </c>
      <c r="AF241" s="176">
        <f t="shared" si="91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92"/>
        <v>0</v>
      </c>
      <c r="D242" s="163">
        <f t="shared" si="92"/>
        <v>0</v>
      </c>
      <c r="E242" s="163">
        <f t="shared" si="92"/>
        <v>0</v>
      </c>
      <c r="F242" s="163">
        <f t="shared" si="92"/>
        <v>0</v>
      </c>
      <c r="G242" s="163">
        <f t="shared" si="92"/>
        <v>0</v>
      </c>
      <c r="H242" s="163">
        <f t="shared" si="92"/>
        <v>0</v>
      </c>
      <c r="I242" s="163">
        <f t="shared" si="92"/>
        <v>0</v>
      </c>
      <c r="J242" s="163">
        <f t="shared" si="92"/>
        <v>0</v>
      </c>
      <c r="K242" s="163">
        <f t="shared" si="92"/>
        <v>0</v>
      </c>
      <c r="L242" s="163">
        <f t="shared" si="92"/>
        <v>0</v>
      </c>
      <c r="M242" s="163">
        <f t="shared" si="93"/>
        <v>0</v>
      </c>
      <c r="N242" s="163">
        <f t="shared" si="93"/>
        <v>0</v>
      </c>
      <c r="O242" s="163">
        <f t="shared" si="93"/>
        <v>0</v>
      </c>
      <c r="P242" s="163">
        <f t="shared" si="93"/>
        <v>0</v>
      </c>
      <c r="Q242" s="163">
        <f t="shared" si="93"/>
        <v>0</v>
      </c>
      <c r="R242" s="163">
        <f t="shared" si="93"/>
        <v>0</v>
      </c>
      <c r="S242" s="163">
        <f t="shared" si="91"/>
        <v>0</v>
      </c>
      <c r="T242" s="163">
        <f t="shared" si="91"/>
        <v>0</v>
      </c>
      <c r="U242" s="163">
        <f t="shared" si="91"/>
        <v>0</v>
      </c>
      <c r="V242" s="163">
        <f t="shared" si="91"/>
        <v>0</v>
      </c>
      <c r="W242" s="163">
        <f t="shared" si="91"/>
        <v>0</v>
      </c>
      <c r="X242" s="163">
        <f t="shared" si="91"/>
        <v>0</v>
      </c>
      <c r="Y242" s="163">
        <f t="shared" si="91"/>
        <v>0</v>
      </c>
      <c r="Z242" s="163">
        <f t="shared" si="91"/>
        <v>0</v>
      </c>
      <c r="AA242" s="163">
        <f t="shared" si="91"/>
        <v>0</v>
      </c>
      <c r="AB242" s="163">
        <f t="shared" si="91"/>
        <v>0</v>
      </c>
      <c r="AC242" s="163">
        <f t="shared" si="91"/>
        <v>0</v>
      </c>
      <c r="AD242" s="163">
        <f t="shared" si="91"/>
        <v>0</v>
      </c>
      <c r="AE242" s="163">
        <f t="shared" si="91"/>
        <v>0</v>
      </c>
      <c r="AF242" s="176">
        <f t="shared" si="91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92"/>
        <v>0</v>
      </c>
      <c r="D243" s="163">
        <f t="shared" si="92"/>
        <v>0</v>
      </c>
      <c r="E243" s="163">
        <f t="shared" si="92"/>
        <v>0</v>
      </c>
      <c r="F243" s="163">
        <f t="shared" si="92"/>
        <v>0</v>
      </c>
      <c r="G243" s="163">
        <f t="shared" si="92"/>
        <v>0</v>
      </c>
      <c r="H243" s="163">
        <f t="shared" si="92"/>
        <v>0</v>
      </c>
      <c r="I243" s="163">
        <f t="shared" si="92"/>
        <v>0</v>
      </c>
      <c r="J243" s="163">
        <f t="shared" si="92"/>
        <v>0</v>
      </c>
      <c r="K243" s="163">
        <f t="shared" si="92"/>
        <v>0</v>
      </c>
      <c r="L243" s="163">
        <f t="shared" si="92"/>
        <v>0</v>
      </c>
      <c r="M243" s="163">
        <f t="shared" si="93"/>
        <v>0</v>
      </c>
      <c r="N243" s="163">
        <f t="shared" si="93"/>
        <v>0</v>
      </c>
      <c r="O243" s="163">
        <f t="shared" si="93"/>
        <v>0</v>
      </c>
      <c r="P243" s="163">
        <f t="shared" si="93"/>
        <v>0</v>
      </c>
      <c r="Q243" s="163">
        <f t="shared" si="93"/>
        <v>0</v>
      </c>
      <c r="R243" s="163">
        <f t="shared" si="93"/>
        <v>0</v>
      </c>
      <c r="S243" s="163">
        <f t="shared" si="91"/>
        <v>0</v>
      </c>
      <c r="T243" s="163">
        <f t="shared" si="91"/>
        <v>0</v>
      </c>
      <c r="U243" s="163">
        <f t="shared" si="91"/>
        <v>0</v>
      </c>
      <c r="V243" s="163">
        <f t="shared" si="91"/>
        <v>0</v>
      </c>
      <c r="W243" s="163">
        <f t="shared" si="91"/>
        <v>0</v>
      </c>
      <c r="X243" s="163">
        <f t="shared" si="91"/>
        <v>0</v>
      </c>
      <c r="Y243" s="163">
        <f t="shared" si="91"/>
        <v>0</v>
      </c>
      <c r="Z243" s="163">
        <f t="shared" si="91"/>
        <v>0</v>
      </c>
      <c r="AA243" s="163">
        <f t="shared" si="91"/>
        <v>0</v>
      </c>
      <c r="AB243" s="163">
        <f t="shared" si="91"/>
        <v>0</v>
      </c>
      <c r="AC243" s="163">
        <f t="shared" si="91"/>
        <v>0</v>
      </c>
      <c r="AD243" s="163">
        <f t="shared" si="91"/>
        <v>0</v>
      </c>
      <c r="AE243" s="163">
        <f t="shared" si="91"/>
        <v>0</v>
      </c>
      <c r="AF243" s="176">
        <f t="shared" si="91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92"/>
        <v>0</v>
      </c>
      <c r="D244" s="163">
        <f t="shared" si="92"/>
        <v>0</v>
      </c>
      <c r="E244" s="163">
        <f t="shared" si="92"/>
        <v>0</v>
      </c>
      <c r="F244" s="163">
        <f t="shared" si="92"/>
        <v>0</v>
      </c>
      <c r="G244" s="163">
        <f t="shared" si="92"/>
        <v>0</v>
      </c>
      <c r="H244" s="163">
        <f t="shared" si="92"/>
        <v>0</v>
      </c>
      <c r="I244" s="163">
        <f t="shared" si="92"/>
        <v>0</v>
      </c>
      <c r="J244" s="163">
        <f t="shared" si="92"/>
        <v>0</v>
      </c>
      <c r="K244" s="163">
        <f t="shared" si="92"/>
        <v>0</v>
      </c>
      <c r="L244" s="163">
        <f t="shared" si="92"/>
        <v>0</v>
      </c>
      <c r="M244" s="163">
        <f t="shared" si="93"/>
        <v>0</v>
      </c>
      <c r="N244" s="163">
        <f t="shared" si="93"/>
        <v>0</v>
      </c>
      <c r="O244" s="163">
        <f t="shared" si="93"/>
        <v>0</v>
      </c>
      <c r="P244" s="163">
        <f t="shared" si="93"/>
        <v>0</v>
      </c>
      <c r="Q244" s="163">
        <f t="shared" si="93"/>
        <v>0</v>
      </c>
      <c r="R244" s="163">
        <f t="shared" si="93"/>
        <v>0</v>
      </c>
      <c r="S244" s="163">
        <f t="shared" si="91"/>
        <v>0</v>
      </c>
      <c r="T244" s="163">
        <f t="shared" si="91"/>
        <v>0</v>
      </c>
      <c r="U244" s="163">
        <f t="shared" si="91"/>
        <v>0</v>
      </c>
      <c r="V244" s="163">
        <f t="shared" si="91"/>
        <v>0</v>
      </c>
      <c r="W244" s="163">
        <f t="shared" si="91"/>
        <v>0</v>
      </c>
      <c r="X244" s="163">
        <f t="shared" si="91"/>
        <v>0</v>
      </c>
      <c r="Y244" s="163">
        <f t="shared" si="91"/>
        <v>0</v>
      </c>
      <c r="Z244" s="163">
        <f t="shared" si="91"/>
        <v>0</v>
      </c>
      <c r="AA244" s="163">
        <f t="shared" si="91"/>
        <v>0</v>
      </c>
      <c r="AB244" s="163">
        <f t="shared" si="91"/>
        <v>0</v>
      </c>
      <c r="AC244" s="163">
        <f t="shared" si="91"/>
        <v>0</v>
      </c>
      <c r="AD244" s="163">
        <f t="shared" si="91"/>
        <v>0</v>
      </c>
      <c r="AE244" s="163">
        <f t="shared" si="91"/>
        <v>0</v>
      </c>
      <c r="AF244" s="176">
        <f t="shared" si="91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92"/>
        <v>0</v>
      </c>
      <c r="D245" s="163">
        <f t="shared" si="92"/>
        <v>0</v>
      </c>
      <c r="E245" s="163">
        <f t="shared" si="92"/>
        <v>0</v>
      </c>
      <c r="F245" s="163">
        <f t="shared" si="92"/>
        <v>0</v>
      </c>
      <c r="G245" s="163">
        <f t="shared" si="92"/>
        <v>0</v>
      </c>
      <c r="H245" s="163">
        <f t="shared" si="92"/>
        <v>0</v>
      </c>
      <c r="I245" s="163">
        <f t="shared" si="92"/>
        <v>0</v>
      </c>
      <c r="J245" s="163">
        <f t="shared" si="92"/>
        <v>0</v>
      </c>
      <c r="K245" s="163">
        <f t="shared" si="92"/>
        <v>0</v>
      </c>
      <c r="L245" s="163">
        <f t="shared" si="92"/>
        <v>0</v>
      </c>
      <c r="M245" s="163">
        <f t="shared" si="93"/>
        <v>0</v>
      </c>
      <c r="N245" s="163">
        <f t="shared" si="93"/>
        <v>0</v>
      </c>
      <c r="O245" s="163">
        <f t="shared" si="93"/>
        <v>0</v>
      </c>
      <c r="P245" s="163">
        <f t="shared" si="93"/>
        <v>0</v>
      </c>
      <c r="Q245" s="163">
        <f t="shared" si="93"/>
        <v>0</v>
      </c>
      <c r="R245" s="163">
        <f t="shared" si="93"/>
        <v>0</v>
      </c>
      <c r="S245" s="163">
        <f t="shared" si="91"/>
        <v>0</v>
      </c>
      <c r="T245" s="163">
        <f t="shared" si="91"/>
        <v>0</v>
      </c>
      <c r="U245" s="163">
        <f t="shared" si="91"/>
        <v>0</v>
      </c>
      <c r="V245" s="163">
        <f t="shared" si="91"/>
        <v>0</v>
      </c>
      <c r="W245" s="163">
        <f t="shared" si="91"/>
        <v>0</v>
      </c>
      <c r="X245" s="163">
        <f t="shared" si="91"/>
        <v>0</v>
      </c>
      <c r="Y245" s="163">
        <f t="shared" si="91"/>
        <v>0</v>
      </c>
      <c r="Z245" s="163">
        <f t="shared" si="91"/>
        <v>0</v>
      </c>
      <c r="AA245" s="163">
        <f t="shared" si="91"/>
        <v>0</v>
      </c>
      <c r="AB245" s="163">
        <f t="shared" si="91"/>
        <v>0</v>
      </c>
      <c r="AC245" s="163">
        <f t="shared" si="91"/>
        <v>0</v>
      </c>
      <c r="AD245" s="163">
        <f t="shared" si="91"/>
        <v>0</v>
      </c>
      <c r="AE245" s="163">
        <f t="shared" si="91"/>
        <v>0</v>
      </c>
      <c r="AF245" s="176">
        <f t="shared" si="91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92"/>
        <v>0</v>
      </c>
      <c r="D246" s="163">
        <f t="shared" si="92"/>
        <v>0</v>
      </c>
      <c r="E246" s="163">
        <f t="shared" si="92"/>
        <v>0</v>
      </c>
      <c r="F246" s="163">
        <f t="shared" si="92"/>
        <v>0</v>
      </c>
      <c r="G246" s="163">
        <f t="shared" si="92"/>
        <v>0</v>
      </c>
      <c r="H246" s="163">
        <f t="shared" si="92"/>
        <v>0</v>
      </c>
      <c r="I246" s="163">
        <f t="shared" si="92"/>
        <v>0</v>
      </c>
      <c r="J246" s="163">
        <f t="shared" si="92"/>
        <v>0</v>
      </c>
      <c r="K246" s="163">
        <f t="shared" si="92"/>
        <v>0</v>
      </c>
      <c r="L246" s="163">
        <f t="shared" si="92"/>
        <v>0</v>
      </c>
      <c r="M246" s="163">
        <f t="shared" si="93"/>
        <v>0</v>
      </c>
      <c r="N246" s="163">
        <f t="shared" si="93"/>
        <v>0</v>
      </c>
      <c r="O246" s="163">
        <f t="shared" si="93"/>
        <v>0</v>
      </c>
      <c r="P246" s="163">
        <f t="shared" si="93"/>
        <v>0</v>
      </c>
      <c r="Q246" s="163">
        <f t="shared" si="93"/>
        <v>0</v>
      </c>
      <c r="R246" s="163">
        <f t="shared" si="93"/>
        <v>0</v>
      </c>
      <c r="S246" s="163">
        <f t="shared" si="91"/>
        <v>0</v>
      </c>
      <c r="T246" s="163">
        <f t="shared" si="91"/>
        <v>0</v>
      </c>
      <c r="U246" s="163">
        <f t="shared" si="91"/>
        <v>0</v>
      </c>
      <c r="V246" s="163">
        <f t="shared" si="91"/>
        <v>0</v>
      </c>
      <c r="W246" s="163">
        <f t="shared" si="91"/>
        <v>0</v>
      </c>
      <c r="X246" s="163">
        <f t="shared" si="91"/>
        <v>0</v>
      </c>
      <c r="Y246" s="163">
        <f t="shared" si="91"/>
        <v>0</v>
      </c>
      <c r="Z246" s="163">
        <f t="shared" si="91"/>
        <v>0</v>
      </c>
      <c r="AA246" s="163">
        <f t="shared" si="91"/>
        <v>0</v>
      </c>
      <c r="AB246" s="163">
        <f t="shared" si="91"/>
        <v>0</v>
      </c>
      <c r="AC246" s="163">
        <f t="shared" si="91"/>
        <v>0</v>
      </c>
      <c r="AD246" s="163">
        <f t="shared" si="91"/>
        <v>0</v>
      </c>
      <c r="AE246" s="163">
        <f t="shared" si="91"/>
        <v>0</v>
      </c>
      <c r="AF246" s="176">
        <f t="shared" si="91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92"/>
        <v>0</v>
      </c>
      <c r="D247" s="163">
        <f t="shared" si="92"/>
        <v>0</v>
      </c>
      <c r="E247" s="163">
        <f t="shared" si="92"/>
        <v>0</v>
      </c>
      <c r="F247" s="163">
        <f t="shared" si="92"/>
        <v>0</v>
      </c>
      <c r="G247" s="163">
        <f t="shared" si="92"/>
        <v>0</v>
      </c>
      <c r="H247" s="163">
        <f t="shared" si="92"/>
        <v>0</v>
      </c>
      <c r="I247" s="163">
        <f t="shared" si="92"/>
        <v>0</v>
      </c>
      <c r="J247" s="163">
        <f t="shared" si="92"/>
        <v>0</v>
      </c>
      <c r="K247" s="163">
        <f t="shared" si="92"/>
        <v>0</v>
      </c>
      <c r="L247" s="163">
        <f t="shared" si="92"/>
        <v>0</v>
      </c>
      <c r="M247" s="163">
        <f t="shared" si="93"/>
        <v>0</v>
      </c>
      <c r="N247" s="163">
        <f t="shared" si="93"/>
        <v>0</v>
      </c>
      <c r="O247" s="163">
        <f t="shared" si="93"/>
        <v>0</v>
      </c>
      <c r="P247" s="163">
        <f t="shared" si="93"/>
        <v>0</v>
      </c>
      <c r="Q247" s="163">
        <f t="shared" si="93"/>
        <v>0</v>
      </c>
      <c r="R247" s="163">
        <f t="shared" si="93"/>
        <v>0</v>
      </c>
      <c r="S247" s="163">
        <f t="shared" si="91"/>
        <v>0</v>
      </c>
      <c r="T247" s="163">
        <f t="shared" si="91"/>
        <v>0</v>
      </c>
      <c r="U247" s="163">
        <f t="shared" si="91"/>
        <v>0</v>
      </c>
      <c r="V247" s="163">
        <f t="shared" si="91"/>
        <v>0</v>
      </c>
      <c r="W247" s="163">
        <f t="shared" si="91"/>
        <v>0</v>
      </c>
      <c r="X247" s="163">
        <f t="shared" si="91"/>
        <v>0</v>
      </c>
      <c r="Y247" s="163">
        <f t="shared" si="91"/>
        <v>0</v>
      </c>
      <c r="Z247" s="163">
        <f t="shared" si="91"/>
        <v>0</v>
      </c>
      <c r="AA247" s="163">
        <f t="shared" si="91"/>
        <v>0</v>
      </c>
      <c r="AB247" s="163">
        <f t="shared" si="91"/>
        <v>0</v>
      </c>
      <c r="AC247" s="163">
        <f t="shared" si="91"/>
        <v>0</v>
      </c>
      <c r="AD247" s="163">
        <f t="shared" si="91"/>
        <v>0</v>
      </c>
      <c r="AE247" s="163">
        <f t="shared" si="91"/>
        <v>0</v>
      </c>
      <c r="AF247" s="176">
        <f t="shared" si="91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92"/>
        <v>0</v>
      </c>
      <c r="D248" s="163">
        <f t="shared" si="92"/>
        <v>0</v>
      </c>
      <c r="E248" s="163">
        <f t="shared" si="92"/>
        <v>0</v>
      </c>
      <c r="F248" s="163">
        <f t="shared" si="92"/>
        <v>0</v>
      </c>
      <c r="G248" s="163">
        <f t="shared" si="92"/>
        <v>0</v>
      </c>
      <c r="H248" s="163">
        <f t="shared" si="92"/>
        <v>0</v>
      </c>
      <c r="I248" s="163">
        <f t="shared" si="92"/>
        <v>0</v>
      </c>
      <c r="J248" s="163">
        <f t="shared" si="92"/>
        <v>0</v>
      </c>
      <c r="K248" s="163">
        <f t="shared" si="92"/>
        <v>0</v>
      </c>
      <c r="L248" s="163">
        <f t="shared" si="92"/>
        <v>0</v>
      </c>
      <c r="M248" s="163">
        <f t="shared" si="93"/>
        <v>0</v>
      </c>
      <c r="N248" s="163">
        <f t="shared" si="93"/>
        <v>0</v>
      </c>
      <c r="O248" s="163">
        <f t="shared" si="93"/>
        <v>0</v>
      </c>
      <c r="P248" s="163">
        <f t="shared" si="93"/>
        <v>0</v>
      </c>
      <c r="Q248" s="163">
        <f t="shared" si="93"/>
        <v>0</v>
      </c>
      <c r="R248" s="163">
        <f t="shared" si="93"/>
        <v>0</v>
      </c>
      <c r="S248" s="163">
        <f t="shared" ref="S248:AF263" si="94">R248</f>
        <v>0</v>
      </c>
      <c r="T248" s="163">
        <f t="shared" si="94"/>
        <v>0</v>
      </c>
      <c r="U248" s="163">
        <f t="shared" si="94"/>
        <v>0</v>
      </c>
      <c r="V248" s="163">
        <f t="shared" si="94"/>
        <v>0</v>
      </c>
      <c r="W248" s="163">
        <f t="shared" si="94"/>
        <v>0</v>
      </c>
      <c r="X248" s="163">
        <f t="shared" si="94"/>
        <v>0</v>
      </c>
      <c r="Y248" s="163">
        <f t="shared" si="94"/>
        <v>0</v>
      </c>
      <c r="Z248" s="163">
        <f t="shared" si="94"/>
        <v>0</v>
      </c>
      <c r="AA248" s="163">
        <f t="shared" si="94"/>
        <v>0</v>
      </c>
      <c r="AB248" s="163">
        <f t="shared" si="94"/>
        <v>0</v>
      </c>
      <c r="AC248" s="163">
        <f t="shared" si="94"/>
        <v>0</v>
      </c>
      <c r="AD248" s="163">
        <f t="shared" si="94"/>
        <v>0</v>
      </c>
      <c r="AE248" s="163">
        <f t="shared" si="94"/>
        <v>0</v>
      </c>
      <c r="AF248" s="176">
        <f t="shared" si="94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L264" si="95">B249</f>
        <v>0</v>
      </c>
      <c r="D249" s="163">
        <f t="shared" si="95"/>
        <v>0</v>
      </c>
      <c r="E249" s="163">
        <f t="shared" si="95"/>
        <v>0</v>
      </c>
      <c r="F249" s="163">
        <f t="shared" si="95"/>
        <v>0</v>
      </c>
      <c r="G249" s="163">
        <f t="shared" si="95"/>
        <v>0</v>
      </c>
      <c r="H249" s="163">
        <f t="shared" si="95"/>
        <v>0</v>
      </c>
      <c r="I249" s="163">
        <f t="shared" si="95"/>
        <v>0</v>
      </c>
      <c r="J249" s="163">
        <f t="shared" si="95"/>
        <v>0</v>
      </c>
      <c r="K249" s="163">
        <f t="shared" si="95"/>
        <v>0</v>
      </c>
      <c r="L249" s="163">
        <f t="shared" si="95"/>
        <v>0</v>
      </c>
      <c r="M249" s="163">
        <f t="shared" si="93"/>
        <v>0</v>
      </c>
      <c r="N249" s="163">
        <f t="shared" si="93"/>
        <v>0</v>
      </c>
      <c r="O249" s="163">
        <f t="shared" si="93"/>
        <v>0</v>
      </c>
      <c r="P249" s="163">
        <f t="shared" si="93"/>
        <v>0</v>
      </c>
      <c r="Q249" s="163">
        <f t="shared" si="93"/>
        <v>0</v>
      </c>
      <c r="R249" s="163">
        <f t="shared" si="93"/>
        <v>0</v>
      </c>
      <c r="S249" s="163">
        <f t="shared" si="94"/>
        <v>0</v>
      </c>
      <c r="T249" s="163">
        <f t="shared" si="94"/>
        <v>0</v>
      </c>
      <c r="U249" s="163">
        <f t="shared" si="94"/>
        <v>0</v>
      </c>
      <c r="V249" s="163">
        <f t="shared" si="94"/>
        <v>0</v>
      </c>
      <c r="W249" s="163">
        <f t="shared" si="94"/>
        <v>0</v>
      </c>
      <c r="X249" s="163">
        <f t="shared" si="94"/>
        <v>0</v>
      </c>
      <c r="Y249" s="163">
        <f t="shared" si="94"/>
        <v>0</v>
      </c>
      <c r="Z249" s="163">
        <f t="shared" si="94"/>
        <v>0</v>
      </c>
      <c r="AA249" s="163">
        <f t="shared" si="94"/>
        <v>0</v>
      </c>
      <c r="AB249" s="163">
        <f t="shared" si="94"/>
        <v>0</v>
      </c>
      <c r="AC249" s="163">
        <f t="shared" si="94"/>
        <v>0</v>
      </c>
      <c r="AD249" s="163">
        <f t="shared" si="94"/>
        <v>0</v>
      </c>
      <c r="AE249" s="163">
        <f t="shared" si="94"/>
        <v>0</v>
      </c>
      <c r="AF249" s="176">
        <f t="shared" si="94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95"/>
        <v>0</v>
      </c>
      <c r="D250" s="163">
        <f t="shared" si="95"/>
        <v>0</v>
      </c>
      <c r="E250" s="163">
        <f t="shared" si="95"/>
        <v>0</v>
      </c>
      <c r="F250" s="163">
        <f t="shared" si="95"/>
        <v>0</v>
      </c>
      <c r="G250" s="163">
        <f t="shared" si="95"/>
        <v>0</v>
      </c>
      <c r="H250" s="163">
        <f t="shared" si="95"/>
        <v>0</v>
      </c>
      <c r="I250" s="163">
        <f t="shared" si="95"/>
        <v>0</v>
      </c>
      <c r="J250" s="163">
        <f t="shared" si="95"/>
        <v>0</v>
      </c>
      <c r="K250" s="163">
        <f t="shared" si="95"/>
        <v>0</v>
      </c>
      <c r="L250" s="163">
        <f t="shared" si="95"/>
        <v>0</v>
      </c>
      <c r="M250" s="163">
        <f t="shared" si="93"/>
        <v>0</v>
      </c>
      <c r="N250" s="163">
        <f t="shared" si="93"/>
        <v>0</v>
      </c>
      <c r="O250" s="163">
        <f t="shared" si="93"/>
        <v>0</v>
      </c>
      <c r="P250" s="163">
        <f t="shared" si="93"/>
        <v>0</v>
      </c>
      <c r="Q250" s="163">
        <f t="shared" si="93"/>
        <v>0</v>
      </c>
      <c r="R250" s="163">
        <f t="shared" si="93"/>
        <v>0</v>
      </c>
      <c r="S250" s="163">
        <f t="shared" si="94"/>
        <v>0</v>
      </c>
      <c r="T250" s="163">
        <f t="shared" si="94"/>
        <v>0</v>
      </c>
      <c r="U250" s="163">
        <f t="shared" si="94"/>
        <v>0</v>
      </c>
      <c r="V250" s="163">
        <f t="shared" si="94"/>
        <v>0</v>
      </c>
      <c r="W250" s="163">
        <f t="shared" si="94"/>
        <v>0</v>
      </c>
      <c r="X250" s="163">
        <f t="shared" si="94"/>
        <v>0</v>
      </c>
      <c r="Y250" s="163">
        <f t="shared" si="94"/>
        <v>0</v>
      </c>
      <c r="Z250" s="163">
        <f t="shared" si="94"/>
        <v>0</v>
      </c>
      <c r="AA250" s="163">
        <f t="shared" si="94"/>
        <v>0</v>
      </c>
      <c r="AB250" s="163">
        <f t="shared" si="94"/>
        <v>0</v>
      </c>
      <c r="AC250" s="163">
        <f t="shared" si="94"/>
        <v>0</v>
      </c>
      <c r="AD250" s="163">
        <f t="shared" si="94"/>
        <v>0</v>
      </c>
      <c r="AE250" s="163">
        <f t="shared" si="94"/>
        <v>0</v>
      </c>
      <c r="AF250" s="176">
        <f t="shared" si="94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95"/>
        <v>0</v>
      </c>
      <c r="D251" s="163">
        <f t="shared" si="95"/>
        <v>0</v>
      </c>
      <c r="E251" s="163">
        <f t="shared" si="95"/>
        <v>0</v>
      </c>
      <c r="F251" s="163">
        <f t="shared" si="95"/>
        <v>0</v>
      </c>
      <c r="G251" s="163">
        <f t="shared" si="95"/>
        <v>0</v>
      </c>
      <c r="H251" s="163">
        <f t="shared" si="95"/>
        <v>0</v>
      </c>
      <c r="I251" s="163">
        <f t="shared" si="95"/>
        <v>0</v>
      </c>
      <c r="J251" s="163">
        <f t="shared" si="95"/>
        <v>0</v>
      </c>
      <c r="K251" s="163">
        <f t="shared" si="95"/>
        <v>0</v>
      </c>
      <c r="L251" s="163">
        <f t="shared" si="95"/>
        <v>0</v>
      </c>
      <c r="M251" s="163">
        <f t="shared" si="93"/>
        <v>0</v>
      </c>
      <c r="N251" s="163">
        <f t="shared" si="93"/>
        <v>0</v>
      </c>
      <c r="O251" s="163">
        <f t="shared" si="93"/>
        <v>0</v>
      </c>
      <c r="P251" s="163">
        <f t="shared" si="93"/>
        <v>0</v>
      </c>
      <c r="Q251" s="163">
        <f t="shared" si="93"/>
        <v>0</v>
      </c>
      <c r="R251" s="163">
        <f t="shared" si="93"/>
        <v>0</v>
      </c>
      <c r="S251" s="163">
        <f t="shared" si="94"/>
        <v>0</v>
      </c>
      <c r="T251" s="163">
        <f t="shared" si="94"/>
        <v>0</v>
      </c>
      <c r="U251" s="163">
        <f t="shared" si="94"/>
        <v>0</v>
      </c>
      <c r="V251" s="163">
        <f t="shared" si="94"/>
        <v>0</v>
      </c>
      <c r="W251" s="163">
        <f t="shared" si="94"/>
        <v>0</v>
      </c>
      <c r="X251" s="163">
        <f t="shared" si="94"/>
        <v>0</v>
      </c>
      <c r="Y251" s="163">
        <f t="shared" si="94"/>
        <v>0</v>
      </c>
      <c r="Z251" s="163">
        <f t="shared" si="94"/>
        <v>0</v>
      </c>
      <c r="AA251" s="163">
        <f t="shared" si="94"/>
        <v>0</v>
      </c>
      <c r="AB251" s="163">
        <f t="shared" si="94"/>
        <v>0</v>
      </c>
      <c r="AC251" s="163">
        <f t="shared" si="94"/>
        <v>0</v>
      </c>
      <c r="AD251" s="163">
        <f t="shared" si="94"/>
        <v>0</v>
      </c>
      <c r="AE251" s="163">
        <f t="shared" si="94"/>
        <v>0</v>
      </c>
      <c r="AF251" s="176">
        <f t="shared" si="94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95"/>
        <v>0</v>
      </c>
      <c r="D252" s="163">
        <f t="shared" si="95"/>
        <v>0</v>
      </c>
      <c r="E252" s="163">
        <f t="shared" si="95"/>
        <v>0</v>
      </c>
      <c r="F252" s="163">
        <f t="shared" si="95"/>
        <v>0</v>
      </c>
      <c r="G252" s="163">
        <f t="shared" si="95"/>
        <v>0</v>
      </c>
      <c r="H252" s="163">
        <f t="shared" si="95"/>
        <v>0</v>
      </c>
      <c r="I252" s="163">
        <f t="shared" si="95"/>
        <v>0</v>
      </c>
      <c r="J252" s="163">
        <f t="shared" si="95"/>
        <v>0</v>
      </c>
      <c r="K252" s="163">
        <f t="shared" si="95"/>
        <v>0</v>
      </c>
      <c r="L252" s="163">
        <f t="shared" si="95"/>
        <v>0</v>
      </c>
      <c r="M252" s="163">
        <f t="shared" si="93"/>
        <v>0</v>
      </c>
      <c r="N252" s="163">
        <f t="shared" si="93"/>
        <v>0</v>
      </c>
      <c r="O252" s="163">
        <f t="shared" si="93"/>
        <v>0</v>
      </c>
      <c r="P252" s="163">
        <f t="shared" si="93"/>
        <v>0</v>
      </c>
      <c r="Q252" s="163">
        <f t="shared" si="93"/>
        <v>0</v>
      </c>
      <c r="R252" s="163">
        <f t="shared" si="93"/>
        <v>0</v>
      </c>
      <c r="S252" s="163">
        <f t="shared" si="94"/>
        <v>0</v>
      </c>
      <c r="T252" s="163">
        <f t="shared" si="94"/>
        <v>0</v>
      </c>
      <c r="U252" s="163">
        <f t="shared" si="94"/>
        <v>0</v>
      </c>
      <c r="V252" s="163">
        <f t="shared" si="94"/>
        <v>0</v>
      </c>
      <c r="W252" s="163">
        <f t="shared" si="94"/>
        <v>0</v>
      </c>
      <c r="X252" s="163">
        <f t="shared" si="94"/>
        <v>0</v>
      </c>
      <c r="Y252" s="163">
        <f t="shared" si="94"/>
        <v>0</v>
      </c>
      <c r="Z252" s="163">
        <f t="shared" si="94"/>
        <v>0</v>
      </c>
      <c r="AA252" s="163">
        <f t="shared" si="94"/>
        <v>0</v>
      </c>
      <c r="AB252" s="163">
        <f t="shared" si="94"/>
        <v>0</v>
      </c>
      <c r="AC252" s="163">
        <f t="shared" si="94"/>
        <v>0</v>
      </c>
      <c r="AD252" s="163">
        <f t="shared" si="94"/>
        <v>0</v>
      </c>
      <c r="AE252" s="163">
        <f t="shared" si="94"/>
        <v>0</v>
      </c>
      <c r="AF252" s="176">
        <f t="shared" si="94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95"/>
        <v>0</v>
      </c>
      <c r="D253" s="163">
        <f t="shared" si="95"/>
        <v>0</v>
      </c>
      <c r="E253" s="163">
        <f t="shared" si="95"/>
        <v>0</v>
      </c>
      <c r="F253" s="163">
        <f t="shared" si="95"/>
        <v>0</v>
      </c>
      <c r="G253" s="163">
        <f t="shared" si="95"/>
        <v>0</v>
      </c>
      <c r="H253" s="163">
        <f t="shared" si="95"/>
        <v>0</v>
      </c>
      <c r="I253" s="163">
        <f t="shared" si="95"/>
        <v>0</v>
      </c>
      <c r="J253" s="163">
        <f t="shared" si="95"/>
        <v>0</v>
      </c>
      <c r="K253" s="163">
        <f t="shared" si="95"/>
        <v>0</v>
      </c>
      <c r="L253" s="163">
        <f t="shared" si="95"/>
        <v>0</v>
      </c>
      <c r="M253" s="163">
        <f t="shared" si="93"/>
        <v>0</v>
      </c>
      <c r="N253" s="163">
        <f t="shared" si="93"/>
        <v>0</v>
      </c>
      <c r="O253" s="163">
        <f t="shared" si="93"/>
        <v>0</v>
      </c>
      <c r="P253" s="163">
        <f t="shared" si="93"/>
        <v>0</v>
      </c>
      <c r="Q253" s="163">
        <f t="shared" si="93"/>
        <v>0</v>
      </c>
      <c r="R253" s="163">
        <f t="shared" si="93"/>
        <v>0</v>
      </c>
      <c r="S253" s="163">
        <f t="shared" si="94"/>
        <v>0</v>
      </c>
      <c r="T253" s="163">
        <f t="shared" si="94"/>
        <v>0</v>
      </c>
      <c r="U253" s="163">
        <f t="shared" si="94"/>
        <v>0</v>
      </c>
      <c r="V253" s="163">
        <f t="shared" si="94"/>
        <v>0</v>
      </c>
      <c r="W253" s="163">
        <f t="shared" si="94"/>
        <v>0</v>
      </c>
      <c r="X253" s="163">
        <f t="shared" si="94"/>
        <v>0</v>
      </c>
      <c r="Y253" s="163">
        <f t="shared" si="94"/>
        <v>0</v>
      </c>
      <c r="Z253" s="163">
        <f t="shared" si="94"/>
        <v>0</v>
      </c>
      <c r="AA253" s="163">
        <f t="shared" si="94"/>
        <v>0</v>
      </c>
      <c r="AB253" s="163">
        <f t="shared" si="94"/>
        <v>0</v>
      </c>
      <c r="AC253" s="163">
        <f t="shared" si="94"/>
        <v>0</v>
      </c>
      <c r="AD253" s="163">
        <f t="shared" si="94"/>
        <v>0</v>
      </c>
      <c r="AE253" s="163">
        <f t="shared" si="94"/>
        <v>0</v>
      </c>
      <c r="AF253" s="176">
        <f t="shared" si="94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95"/>
        <v>0</v>
      </c>
      <c r="D254" s="163">
        <f t="shared" si="95"/>
        <v>0</v>
      </c>
      <c r="E254" s="163">
        <f t="shared" si="95"/>
        <v>0</v>
      </c>
      <c r="F254" s="163">
        <f t="shared" si="95"/>
        <v>0</v>
      </c>
      <c r="G254" s="163">
        <f t="shared" si="95"/>
        <v>0</v>
      </c>
      <c r="H254" s="163">
        <f t="shared" si="95"/>
        <v>0</v>
      </c>
      <c r="I254" s="163">
        <f t="shared" si="95"/>
        <v>0</v>
      </c>
      <c r="J254" s="163">
        <f t="shared" si="95"/>
        <v>0</v>
      </c>
      <c r="K254" s="163">
        <f t="shared" si="95"/>
        <v>0</v>
      </c>
      <c r="L254" s="163">
        <f t="shared" si="95"/>
        <v>0</v>
      </c>
      <c r="M254" s="163">
        <f t="shared" si="93"/>
        <v>0</v>
      </c>
      <c r="N254" s="163">
        <f t="shared" si="93"/>
        <v>0</v>
      </c>
      <c r="O254" s="163">
        <f t="shared" si="93"/>
        <v>0</v>
      </c>
      <c r="P254" s="163">
        <f t="shared" si="93"/>
        <v>0</v>
      </c>
      <c r="Q254" s="163">
        <f t="shared" si="93"/>
        <v>0</v>
      </c>
      <c r="R254" s="163">
        <f t="shared" si="93"/>
        <v>0</v>
      </c>
      <c r="S254" s="163">
        <f t="shared" si="94"/>
        <v>0</v>
      </c>
      <c r="T254" s="163">
        <f t="shared" si="94"/>
        <v>0</v>
      </c>
      <c r="U254" s="163">
        <f t="shared" si="94"/>
        <v>0</v>
      </c>
      <c r="V254" s="163">
        <f t="shared" si="94"/>
        <v>0</v>
      </c>
      <c r="W254" s="163">
        <f t="shared" si="94"/>
        <v>0</v>
      </c>
      <c r="X254" s="163">
        <f t="shared" si="94"/>
        <v>0</v>
      </c>
      <c r="Y254" s="163">
        <f t="shared" si="94"/>
        <v>0</v>
      </c>
      <c r="Z254" s="163">
        <f t="shared" si="94"/>
        <v>0</v>
      </c>
      <c r="AA254" s="163">
        <f t="shared" si="94"/>
        <v>0</v>
      </c>
      <c r="AB254" s="163">
        <f t="shared" si="94"/>
        <v>0</v>
      </c>
      <c r="AC254" s="163">
        <f t="shared" si="94"/>
        <v>0</v>
      </c>
      <c r="AD254" s="163">
        <f t="shared" si="94"/>
        <v>0</v>
      </c>
      <c r="AE254" s="163">
        <f t="shared" si="94"/>
        <v>0</v>
      </c>
      <c r="AF254" s="176">
        <f t="shared" si="94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95"/>
        <v>0</v>
      </c>
      <c r="D255" s="163">
        <f t="shared" si="95"/>
        <v>0</v>
      </c>
      <c r="E255" s="163">
        <f t="shared" si="95"/>
        <v>0</v>
      </c>
      <c r="F255" s="163">
        <f t="shared" si="95"/>
        <v>0</v>
      </c>
      <c r="G255" s="163">
        <f t="shared" si="95"/>
        <v>0</v>
      </c>
      <c r="H255" s="163">
        <f t="shared" si="95"/>
        <v>0</v>
      </c>
      <c r="I255" s="163">
        <f t="shared" si="95"/>
        <v>0</v>
      </c>
      <c r="J255" s="163">
        <f t="shared" si="95"/>
        <v>0</v>
      </c>
      <c r="K255" s="163">
        <f t="shared" si="95"/>
        <v>0</v>
      </c>
      <c r="L255" s="163">
        <f t="shared" si="95"/>
        <v>0</v>
      </c>
      <c r="M255" s="163">
        <f t="shared" si="93"/>
        <v>0</v>
      </c>
      <c r="N255" s="163">
        <f t="shared" si="93"/>
        <v>0</v>
      </c>
      <c r="O255" s="163">
        <f t="shared" si="93"/>
        <v>0</v>
      </c>
      <c r="P255" s="163">
        <f t="shared" si="93"/>
        <v>0</v>
      </c>
      <c r="Q255" s="163">
        <f t="shared" si="93"/>
        <v>0</v>
      </c>
      <c r="R255" s="163">
        <f t="shared" si="93"/>
        <v>0</v>
      </c>
      <c r="S255" s="163">
        <f t="shared" si="94"/>
        <v>0</v>
      </c>
      <c r="T255" s="163">
        <f t="shared" si="94"/>
        <v>0</v>
      </c>
      <c r="U255" s="163">
        <f t="shared" si="94"/>
        <v>0</v>
      </c>
      <c r="V255" s="163">
        <f t="shared" si="94"/>
        <v>0</v>
      </c>
      <c r="W255" s="163">
        <f t="shared" si="94"/>
        <v>0</v>
      </c>
      <c r="X255" s="163">
        <f t="shared" si="94"/>
        <v>0</v>
      </c>
      <c r="Y255" s="163">
        <f t="shared" si="94"/>
        <v>0</v>
      </c>
      <c r="Z255" s="163">
        <f t="shared" si="94"/>
        <v>0</v>
      </c>
      <c r="AA255" s="163">
        <f t="shared" si="94"/>
        <v>0</v>
      </c>
      <c r="AB255" s="163">
        <f t="shared" si="94"/>
        <v>0</v>
      </c>
      <c r="AC255" s="163">
        <f t="shared" si="94"/>
        <v>0</v>
      </c>
      <c r="AD255" s="163">
        <f t="shared" si="94"/>
        <v>0</v>
      </c>
      <c r="AE255" s="163">
        <f t="shared" si="94"/>
        <v>0</v>
      </c>
      <c r="AF255" s="176">
        <f t="shared" si="94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95"/>
        <v>0</v>
      </c>
      <c r="D256" s="163">
        <f t="shared" si="95"/>
        <v>0</v>
      </c>
      <c r="E256" s="163">
        <f t="shared" si="95"/>
        <v>0</v>
      </c>
      <c r="F256" s="163">
        <f t="shared" si="95"/>
        <v>0</v>
      </c>
      <c r="G256" s="163">
        <f t="shared" si="95"/>
        <v>0</v>
      </c>
      <c r="H256" s="163">
        <f t="shared" si="95"/>
        <v>0</v>
      </c>
      <c r="I256" s="163">
        <f t="shared" si="95"/>
        <v>0</v>
      </c>
      <c r="J256" s="163">
        <f t="shared" si="95"/>
        <v>0</v>
      </c>
      <c r="K256" s="163">
        <f t="shared" si="95"/>
        <v>0</v>
      </c>
      <c r="L256" s="163">
        <f t="shared" si="95"/>
        <v>0</v>
      </c>
      <c r="M256" s="163">
        <f t="shared" si="93"/>
        <v>0</v>
      </c>
      <c r="N256" s="163">
        <f t="shared" si="93"/>
        <v>0</v>
      </c>
      <c r="O256" s="163">
        <f t="shared" si="93"/>
        <v>0</v>
      </c>
      <c r="P256" s="163">
        <f t="shared" si="93"/>
        <v>0</v>
      </c>
      <c r="Q256" s="163">
        <f t="shared" si="93"/>
        <v>0</v>
      </c>
      <c r="R256" s="163">
        <f t="shared" si="93"/>
        <v>0</v>
      </c>
      <c r="S256" s="163">
        <f t="shared" si="94"/>
        <v>0</v>
      </c>
      <c r="T256" s="163">
        <f t="shared" si="94"/>
        <v>0</v>
      </c>
      <c r="U256" s="163">
        <f t="shared" si="94"/>
        <v>0</v>
      </c>
      <c r="V256" s="163">
        <f t="shared" si="94"/>
        <v>0</v>
      </c>
      <c r="W256" s="163">
        <f t="shared" si="94"/>
        <v>0</v>
      </c>
      <c r="X256" s="163">
        <f t="shared" si="94"/>
        <v>0</v>
      </c>
      <c r="Y256" s="163">
        <f t="shared" si="94"/>
        <v>0</v>
      </c>
      <c r="Z256" s="163">
        <f t="shared" si="94"/>
        <v>0</v>
      </c>
      <c r="AA256" s="163">
        <f t="shared" si="94"/>
        <v>0</v>
      </c>
      <c r="AB256" s="163">
        <f t="shared" si="94"/>
        <v>0</v>
      </c>
      <c r="AC256" s="163">
        <f t="shared" si="94"/>
        <v>0</v>
      </c>
      <c r="AD256" s="163">
        <f t="shared" si="94"/>
        <v>0</v>
      </c>
      <c r="AE256" s="163">
        <f t="shared" si="94"/>
        <v>0</v>
      </c>
      <c r="AF256" s="176">
        <f t="shared" si="94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95"/>
        <v>0</v>
      </c>
      <c r="D257" s="163">
        <f t="shared" si="95"/>
        <v>0</v>
      </c>
      <c r="E257" s="163">
        <f t="shared" si="95"/>
        <v>0</v>
      </c>
      <c r="F257" s="163">
        <f t="shared" si="95"/>
        <v>0</v>
      </c>
      <c r="G257" s="163">
        <f t="shared" si="95"/>
        <v>0</v>
      </c>
      <c r="H257" s="163">
        <f t="shared" si="95"/>
        <v>0</v>
      </c>
      <c r="I257" s="163">
        <f t="shared" si="95"/>
        <v>0</v>
      </c>
      <c r="J257" s="163">
        <f t="shared" si="95"/>
        <v>0</v>
      </c>
      <c r="K257" s="163">
        <f t="shared" si="95"/>
        <v>0</v>
      </c>
      <c r="L257" s="163">
        <f t="shared" si="95"/>
        <v>0</v>
      </c>
      <c r="M257" s="163">
        <f t="shared" si="93"/>
        <v>0</v>
      </c>
      <c r="N257" s="163">
        <f t="shared" si="93"/>
        <v>0</v>
      </c>
      <c r="O257" s="163">
        <f t="shared" si="93"/>
        <v>0</v>
      </c>
      <c r="P257" s="163">
        <f t="shared" si="93"/>
        <v>0</v>
      </c>
      <c r="Q257" s="163">
        <f t="shared" si="93"/>
        <v>0</v>
      </c>
      <c r="R257" s="163">
        <f t="shared" si="93"/>
        <v>0</v>
      </c>
      <c r="S257" s="163">
        <f t="shared" si="94"/>
        <v>0</v>
      </c>
      <c r="T257" s="163">
        <f t="shared" si="94"/>
        <v>0</v>
      </c>
      <c r="U257" s="163">
        <f t="shared" si="94"/>
        <v>0</v>
      </c>
      <c r="V257" s="163">
        <f t="shared" si="94"/>
        <v>0</v>
      </c>
      <c r="W257" s="163">
        <f t="shared" si="94"/>
        <v>0</v>
      </c>
      <c r="X257" s="163">
        <f t="shared" si="94"/>
        <v>0</v>
      </c>
      <c r="Y257" s="163">
        <f t="shared" si="94"/>
        <v>0</v>
      </c>
      <c r="Z257" s="163">
        <f t="shared" si="94"/>
        <v>0</v>
      </c>
      <c r="AA257" s="163">
        <f t="shared" si="94"/>
        <v>0</v>
      </c>
      <c r="AB257" s="163">
        <f t="shared" si="94"/>
        <v>0</v>
      </c>
      <c r="AC257" s="163">
        <f t="shared" si="94"/>
        <v>0</v>
      </c>
      <c r="AD257" s="163">
        <f t="shared" si="94"/>
        <v>0</v>
      </c>
      <c r="AE257" s="163">
        <f t="shared" si="94"/>
        <v>0</v>
      </c>
      <c r="AF257" s="176">
        <f t="shared" si="94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95"/>
        <v>0</v>
      </c>
      <c r="D258" s="163">
        <f t="shared" si="95"/>
        <v>0</v>
      </c>
      <c r="E258" s="163">
        <f t="shared" si="95"/>
        <v>0</v>
      </c>
      <c r="F258" s="163">
        <f t="shared" si="95"/>
        <v>0</v>
      </c>
      <c r="G258" s="163">
        <f t="shared" si="95"/>
        <v>0</v>
      </c>
      <c r="H258" s="163">
        <f t="shared" si="95"/>
        <v>0</v>
      </c>
      <c r="I258" s="163">
        <f t="shared" si="95"/>
        <v>0</v>
      </c>
      <c r="J258" s="163">
        <f t="shared" si="95"/>
        <v>0</v>
      </c>
      <c r="K258" s="163">
        <f t="shared" si="95"/>
        <v>0</v>
      </c>
      <c r="L258" s="163">
        <f t="shared" si="95"/>
        <v>0</v>
      </c>
      <c r="M258" s="163">
        <f t="shared" si="93"/>
        <v>0</v>
      </c>
      <c r="N258" s="163">
        <f t="shared" si="93"/>
        <v>0</v>
      </c>
      <c r="O258" s="163">
        <f t="shared" si="93"/>
        <v>0</v>
      </c>
      <c r="P258" s="163">
        <f t="shared" si="93"/>
        <v>0</v>
      </c>
      <c r="Q258" s="163">
        <f t="shared" si="93"/>
        <v>0</v>
      </c>
      <c r="R258" s="163">
        <f t="shared" si="93"/>
        <v>0</v>
      </c>
      <c r="S258" s="163">
        <f t="shared" si="94"/>
        <v>0</v>
      </c>
      <c r="T258" s="163">
        <f t="shared" si="94"/>
        <v>0</v>
      </c>
      <c r="U258" s="163">
        <f t="shared" si="94"/>
        <v>0</v>
      </c>
      <c r="V258" s="163">
        <f t="shared" si="94"/>
        <v>0</v>
      </c>
      <c r="W258" s="163">
        <f t="shared" si="94"/>
        <v>0</v>
      </c>
      <c r="X258" s="163">
        <f t="shared" si="94"/>
        <v>0</v>
      </c>
      <c r="Y258" s="163">
        <f t="shared" si="94"/>
        <v>0</v>
      </c>
      <c r="Z258" s="163">
        <f t="shared" si="94"/>
        <v>0</v>
      </c>
      <c r="AA258" s="163">
        <f t="shared" si="94"/>
        <v>0</v>
      </c>
      <c r="AB258" s="163">
        <f t="shared" si="94"/>
        <v>0</v>
      </c>
      <c r="AC258" s="163">
        <f t="shared" si="94"/>
        <v>0</v>
      </c>
      <c r="AD258" s="163">
        <f t="shared" si="94"/>
        <v>0</v>
      </c>
      <c r="AE258" s="163">
        <f t="shared" si="94"/>
        <v>0</v>
      </c>
      <c r="AF258" s="176">
        <f t="shared" si="94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95"/>
        <v>0</v>
      </c>
      <c r="D259" s="163">
        <f t="shared" si="95"/>
        <v>0</v>
      </c>
      <c r="E259" s="163">
        <f t="shared" si="95"/>
        <v>0</v>
      </c>
      <c r="F259" s="163">
        <f t="shared" si="95"/>
        <v>0</v>
      </c>
      <c r="G259" s="163">
        <f t="shared" si="95"/>
        <v>0</v>
      </c>
      <c r="H259" s="163">
        <f t="shared" si="95"/>
        <v>0</v>
      </c>
      <c r="I259" s="163">
        <f t="shared" si="95"/>
        <v>0</v>
      </c>
      <c r="J259" s="163">
        <f t="shared" si="95"/>
        <v>0</v>
      </c>
      <c r="K259" s="163">
        <f t="shared" si="95"/>
        <v>0</v>
      </c>
      <c r="L259" s="163">
        <f t="shared" si="95"/>
        <v>0</v>
      </c>
      <c r="M259" s="163">
        <f t="shared" si="93"/>
        <v>0</v>
      </c>
      <c r="N259" s="163">
        <f t="shared" si="93"/>
        <v>0</v>
      </c>
      <c r="O259" s="163">
        <f t="shared" si="93"/>
        <v>0</v>
      </c>
      <c r="P259" s="163">
        <f t="shared" si="93"/>
        <v>0</v>
      </c>
      <c r="Q259" s="163">
        <f t="shared" si="93"/>
        <v>0</v>
      </c>
      <c r="R259" s="163">
        <f t="shared" si="93"/>
        <v>0</v>
      </c>
      <c r="S259" s="163">
        <f t="shared" si="94"/>
        <v>0</v>
      </c>
      <c r="T259" s="163">
        <f t="shared" si="94"/>
        <v>0</v>
      </c>
      <c r="U259" s="163">
        <f t="shared" si="94"/>
        <v>0</v>
      </c>
      <c r="V259" s="163">
        <f t="shared" si="94"/>
        <v>0</v>
      </c>
      <c r="W259" s="163">
        <f t="shared" si="94"/>
        <v>0</v>
      </c>
      <c r="X259" s="163">
        <f t="shared" si="94"/>
        <v>0</v>
      </c>
      <c r="Y259" s="163">
        <f t="shared" si="94"/>
        <v>0</v>
      </c>
      <c r="Z259" s="163">
        <f t="shared" si="94"/>
        <v>0</v>
      </c>
      <c r="AA259" s="163">
        <f t="shared" si="94"/>
        <v>0</v>
      </c>
      <c r="AB259" s="163">
        <f t="shared" si="94"/>
        <v>0</v>
      </c>
      <c r="AC259" s="163">
        <f t="shared" si="94"/>
        <v>0</v>
      </c>
      <c r="AD259" s="163">
        <f t="shared" si="94"/>
        <v>0</v>
      </c>
      <c r="AE259" s="163">
        <f t="shared" si="94"/>
        <v>0</v>
      </c>
      <c r="AF259" s="176">
        <f t="shared" si="94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95"/>
        <v>0</v>
      </c>
      <c r="D260" s="163">
        <f t="shared" si="95"/>
        <v>0</v>
      </c>
      <c r="E260" s="163">
        <f t="shared" si="95"/>
        <v>0</v>
      </c>
      <c r="F260" s="163">
        <f t="shared" si="95"/>
        <v>0</v>
      </c>
      <c r="G260" s="163">
        <f t="shared" si="95"/>
        <v>0</v>
      </c>
      <c r="H260" s="163">
        <f t="shared" si="95"/>
        <v>0</v>
      </c>
      <c r="I260" s="163">
        <f t="shared" si="95"/>
        <v>0</v>
      </c>
      <c r="J260" s="163">
        <f t="shared" si="95"/>
        <v>0</v>
      </c>
      <c r="K260" s="163">
        <f t="shared" si="95"/>
        <v>0</v>
      </c>
      <c r="L260" s="163">
        <f t="shared" si="95"/>
        <v>0</v>
      </c>
      <c r="M260" s="163">
        <f t="shared" si="93"/>
        <v>0</v>
      </c>
      <c r="N260" s="163">
        <f t="shared" si="93"/>
        <v>0</v>
      </c>
      <c r="O260" s="163">
        <f t="shared" si="93"/>
        <v>0</v>
      </c>
      <c r="P260" s="163">
        <f t="shared" si="93"/>
        <v>0</v>
      </c>
      <c r="Q260" s="163">
        <f t="shared" si="93"/>
        <v>0</v>
      </c>
      <c r="R260" s="163">
        <f t="shared" si="93"/>
        <v>0</v>
      </c>
      <c r="S260" s="163">
        <f t="shared" si="94"/>
        <v>0</v>
      </c>
      <c r="T260" s="163">
        <f t="shared" si="94"/>
        <v>0</v>
      </c>
      <c r="U260" s="163">
        <f t="shared" si="94"/>
        <v>0</v>
      </c>
      <c r="V260" s="163">
        <f t="shared" si="94"/>
        <v>0</v>
      </c>
      <c r="W260" s="163">
        <f t="shared" si="94"/>
        <v>0</v>
      </c>
      <c r="X260" s="163">
        <f t="shared" si="94"/>
        <v>0</v>
      </c>
      <c r="Y260" s="163">
        <f t="shared" si="94"/>
        <v>0</v>
      </c>
      <c r="Z260" s="163">
        <f t="shared" si="94"/>
        <v>0</v>
      </c>
      <c r="AA260" s="163">
        <f t="shared" si="94"/>
        <v>0</v>
      </c>
      <c r="AB260" s="163">
        <f t="shared" si="94"/>
        <v>0</v>
      </c>
      <c r="AC260" s="163">
        <f t="shared" si="94"/>
        <v>0</v>
      </c>
      <c r="AD260" s="163">
        <f t="shared" si="94"/>
        <v>0</v>
      </c>
      <c r="AE260" s="163">
        <f t="shared" si="94"/>
        <v>0</v>
      </c>
      <c r="AF260" s="176">
        <f t="shared" si="94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95"/>
        <v>0</v>
      </c>
      <c r="D261" s="163">
        <f t="shared" si="95"/>
        <v>0</v>
      </c>
      <c r="E261" s="163">
        <f t="shared" si="95"/>
        <v>0</v>
      </c>
      <c r="F261" s="163">
        <f t="shared" si="95"/>
        <v>0</v>
      </c>
      <c r="G261" s="163">
        <f t="shared" si="95"/>
        <v>0</v>
      </c>
      <c r="H261" s="163">
        <f t="shared" si="95"/>
        <v>0</v>
      </c>
      <c r="I261" s="163">
        <f t="shared" si="95"/>
        <v>0</v>
      </c>
      <c r="J261" s="163">
        <f t="shared" si="95"/>
        <v>0</v>
      </c>
      <c r="K261" s="163">
        <f t="shared" si="95"/>
        <v>0</v>
      </c>
      <c r="L261" s="163">
        <f t="shared" si="95"/>
        <v>0</v>
      </c>
      <c r="M261" s="163">
        <f t="shared" si="93"/>
        <v>0</v>
      </c>
      <c r="N261" s="163">
        <f t="shared" si="93"/>
        <v>0</v>
      </c>
      <c r="O261" s="163">
        <f t="shared" si="93"/>
        <v>0</v>
      </c>
      <c r="P261" s="163">
        <f t="shared" si="93"/>
        <v>0</v>
      </c>
      <c r="Q261" s="163">
        <f t="shared" si="93"/>
        <v>0</v>
      </c>
      <c r="R261" s="163">
        <f t="shared" si="93"/>
        <v>0</v>
      </c>
      <c r="S261" s="163">
        <f t="shared" si="94"/>
        <v>0</v>
      </c>
      <c r="T261" s="163">
        <f t="shared" si="94"/>
        <v>0</v>
      </c>
      <c r="U261" s="163">
        <f t="shared" si="94"/>
        <v>0</v>
      </c>
      <c r="V261" s="163">
        <f t="shared" si="94"/>
        <v>0</v>
      </c>
      <c r="W261" s="163">
        <f t="shared" si="94"/>
        <v>0</v>
      </c>
      <c r="X261" s="163">
        <f t="shared" si="94"/>
        <v>0</v>
      </c>
      <c r="Y261" s="163">
        <f t="shared" si="94"/>
        <v>0</v>
      </c>
      <c r="Z261" s="163">
        <f t="shared" si="94"/>
        <v>0</v>
      </c>
      <c r="AA261" s="163">
        <f t="shared" si="94"/>
        <v>0</v>
      </c>
      <c r="AB261" s="163">
        <f t="shared" si="94"/>
        <v>0</v>
      </c>
      <c r="AC261" s="163">
        <f t="shared" si="94"/>
        <v>0</v>
      </c>
      <c r="AD261" s="163">
        <f t="shared" si="94"/>
        <v>0</v>
      </c>
      <c r="AE261" s="163">
        <f t="shared" si="94"/>
        <v>0</v>
      </c>
      <c r="AF261" s="176">
        <f t="shared" si="94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95"/>
        <v>0</v>
      </c>
      <c r="D262" s="163">
        <f t="shared" si="95"/>
        <v>0</v>
      </c>
      <c r="E262" s="163">
        <f t="shared" si="95"/>
        <v>0</v>
      </c>
      <c r="F262" s="163">
        <f t="shared" si="95"/>
        <v>0</v>
      </c>
      <c r="G262" s="163">
        <f t="shared" si="95"/>
        <v>0</v>
      </c>
      <c r="H262" s="163">
        <f t="shared" si="95"/>
        <v>0</v>
      </c>
      <c r="I262" s="163">
        <f t="shared" si="95"/>
        <v>0</v>
      </c>
      <c r="J262" s="163">
        <f t="shared" si="95"/>
        <v>0</v>
      </c>
      <c r="K262" s="163">
        <f t="shared" si="95"/>
        <v>0</v>
      </c>
      <c r="L262" s="163">
        <f t="shared" si="95"/>
        <v>0</v>
      </c>
      <c r="M262" s="163">
        <f t="shared" si="93"/>
        <v>0</v>
      </c>
      <c r="N262" s="163">
        <f t="shared" si="93"/>
        <v>0</v>
      </c>
      <c r="O262" s="163">
        <f t="shared" si="93"/>
        <v>0</v>
      </c>
      <c r="P262" s="163">
        <f t="shared" si="93"/>
        <v>0</v>
      </c>
      <c r="Q262" s="163">
        <f t="shared" si="93"/>
        <v>0</v>
      </c>
      <c r="R262" s="163">
        <f t="shared" si="93"/>
        <v>0</v>
      </c>
      <c r="S262" s="163">
        <f t="shared" si="94"/>
        <v>0</v>
      </c>
      <c r="T262" s="163">
        <f t="shared" si="94"/>
        <v>0</v>
      </c>
      <c r="U262" s="163">
        <f t="shared" si="94"/>
        <v>0</v>
      </c>
      <c r="V262" s="163">
        <f t="shared" si="94"/>
        <v>0</v>
      </c>
      <c r="W262" s="163">
        <f t="shared" si="94"/>
        <v>0</v>
      </c>
      <c r="X262" s="163">
        <f t="shared" si="94"/>
        <v>0</v>
      </c>
      <c r="Y262" s="163">
        <f t="shared" si="94"/>
        <v>0</v>
      </c>
      <c r="Z262" s="163">
        <f t="shared" si="94"/>
        <v>0</v>
      </c>
      <c r="AA262" s="163">
        <f t="shared" si="94"/>
        <v>0</v>
      </c>
      <c r="AB262" s="163">
        <f t="shared" si="94"/>
        <v>0</v>
      </c>
      <c r="AC262" s="163">
        <f t="shared" si="94"/>
        <v>0</v>
      </c>
      <c r="AD262" s="163">
        <f t="shared" si="94"/>
        <v>0</v>
      </c>
      <c r="AE262" s="163">
        <f t="shared" si="94"/>
        <v>0</v>
      </c>
      <c r="AF262" s="176">
        <f t="shared" si="94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95"/>
        <v>0</v>
      </c>
      <c r="D263" s="163">
        <f t="shared" si="95"/>
        <v>0</v>
      </c>
      <c r="E263" s="163">
        <f t="shared" si="95"/>
        <v>0</v>
      </c>
      <c r="F263" s="163">
        <f t="shared" si="95"/>
        <v>0</v>
      </c>
      <c r="G263" s="163">
        <f t="shared" si="95"/>
        <v>0</v>
      </c>
      <c r="H263" s="163">
        <f t="shared" si="95"/>
        <v>0</v>
      </c>
      <c r="I263" s="163">
        <f t="shared" si="95"/>
        <v>0</v>
      </c>
      <c r="J263" s="163">
        <f t="shared" si="95"/>
        <v>0</v>
      </c>
      <c r="K263" s="163">
        <f t="shared" si="95"/>
        <v>0</v>
      </c>
      <c r="L263" s="163">
        <f t="shared" si="95"/>
        <v>0</v>
      </c>
      <c r="M263" s="163">
        <f t="shared" si="93"/>
        <v>0</v>
      </c>
      <c r="N263" s="163">
        <f t="shared" si="93"/>
        <v>0</v>
      </c>
      <c r="O263" s="163">
        <f t="shared" si="93"/>
        <v>0</v>
      </c>
      <c r="P263" s="163">
        <f t="shared" si="93"/>
        <v>0</v>
      </c>
      <c r="Q263" s="163">
        <f t="shared" si="93"/>
        <v>0</v>
      </c>
      <c r="R263" s="163">
        <f t="shared" si="93"/>
        <v>0</v>
      </c>
      <c r="S263" s="163">
        <f t="shared" si="94"/>
        <v>0</v>
      </c>
      <c r="T263" s="163">
        <f t="shared" si="94"/>
        <v>0</v>
      </c>
      <c r="U263" s="163">
        <f t="shared" si="94"/>
        <v>0</v>
      </c>
      <c r="V263" s="163">
        <f t="shared" si="94"/>
        <v>0</v>
      </c>
      <c r="W263" s="163">
        <f t="shared" si="94"/>
        <v>0</v>
      </c>
      <c r="X263" s="163">
        <f t="shared" si="94"/>
        <v>0</v>
      </c>
      <c r="Y263" s="163">
        <f t="shared" si="94"/>
        <v>0</v>
      </c>
      <c r="Z263" s="163">
        <f t="shared" si="94"/>
        <v>0</v>
      </c>
      <c r="AA263" s="163">
        <f t="shared" si="94"/>
        <v>0</v>
      </c>
      <c r="AB263" s="163">
        <f t="shared" si="94"/>
        <v>0</v>
      </c>
      <c r="AC263" s="163">
        <f t="shared" si="94"/>
        <v>0</v>
      </c>
      <c r="AD263" s="163">
        <f t="shared" si="94"/>
        <v>0</v>
      </c>
      <c r="AE263" s="163">
        <f t="shared" si="94"/>
        <v>0</v>
      </c>
      <c r="AF263" s="176">
        <f t="shared" si="94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95"/>
        <v>0</v>
      </c>
      <c r="D264" s="163">
        <f t="shared" si="95"/>
        <v>0</v>
      </c>
      <c r="E264" s="163">
        <f t="shared" si="95"/>
        <v>0</v>
      </c>
      <c r="F264" s="163">
        <f t="shared" si="95"/>
        <v>0</v>
      </c>
      <c r="G264" s="163">
        <f t="shared" si="95"/>
        <v>0</v>
      </c>
      <c r="H264" s="163">
        <f t="shared" si="95"/>
        <v>0</v>
      </c>
      <c r="I264" s="163">
        <f t="shared" si="95"/>
        <v>0</v>
      </c>
      <c r="J264" s="163">
        <f t="shared" si="95"/>
        <v>0</v>
      </c>
      <c r="K264" s="163">
        <f t="shared" si="95"/>
        <v>0</v>
      </c>
      <c r="L264" s="163">
        <f t="shared" si="95"/>
        <v>0</v>
      </c>
      <c r="M264" s="163">
        <f t="shared" si="93"/>
        <v>0</v>
      </c>
      <c r="N264" s="163">
        <f t="shared" si="93"/>
        <v>0</v>
      </c>
      <c r="O264" s="163">
        <f t="shared" si="93"/>
        <v>0</v>
      </c>
      <c r="P264" s="163">
        <f t="shared" si="93"/>
        <v>0</v>
      </c>
      <c r="Q264" s="163">
        <f t="shared" si="93"/>
        <v>0</v>
      </c>
      <c r="R264" s="163">
        <f t="shared" si="93"/>
        <v>0</v>
      </c>
      <c r="S264" s="163">
        <f t="shared" ref="S264:AF273" si="96">R264</f>
        <v>0</v>
      </c>
      <c r="T264" s="163">
        <f t="shared" si="96"/>
        <v>0</v>
      </c>
      <c r="U264" s="163">
        <f t="shared" si="96"/>
        <v>0</v>
      </c>
      <c r="V264" s="163">
        <f t="shared" si="96"/>
        <v>0</v>
      </c>
      <c r="W264" s="163">
        <f t="shared" si="96"/>
        <v>0</v>
      </c>
      <c r="X264" s="163">
        <f t="shared" si="96"/>
        <v>0</v>
      </c>
      <c r="Y264" s="163">
        <f t="shared" si="96"/>
        <v>0</v>
      </c>
      <c r="Z264" s="163">
        <f t="shared" si="96"/>
        <v>0</v>
      </c>
      <c r="AA264" s="163">
        <f t="shared" si="96"/>
        <v>0</v>
      </c>
      <c r="AB264" s="163">
        <f t="shared" si="96"/>
        <v>0</v>
      </c>
      <c r="AC264" s="163">
        <f t="shared" si="96"/>
        <v>0</v>
      </c>
      <c r="AD264" s="163">
        <f t="shared" si="96"/>
        <v>0</v>
      </c>
      <c r="AE264" s="163">
        <f t="shared" si="96"/>
        <v>0</v>
      </c>
      <c r="AF264" s="176">
        <f t="shared" si="96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97">B265</f>
        <v>0</v>
      </c>
      <c r="D265" s="163">
        <f t="shared" si="97"/>
        <v>0</v>
      </c>
      <c r="E265" s="163">
        <f t="shared" si="97"/>
        <v>0</v>
      </c>
      <c r="F265" s="163">
        <f t="shared" si="97"/>
        <v>0</v>
      </c>
      <c r="G265" s="163">
        <f t="shared" si="97"/>
        <v>0</v>
      </c>
      <c r="H265" s="163">
        <f t="shared" si="97"/>
        <v>0</v>
      </c>
      <c r="I265" s="163">
        <f t="shared" si="97"/>
        <v>0</v>
      </c>
      <c r="J265" s="163">
        <f t="shared" si="97"/>
        <v>0</v>
      </c>
      <c r="K265" s="163">
        <f t="shared" si="97"/>
        <v>0</v>
      </c>
      <c r="L265" s="163">
        <f t="shared" si="97"/>
        <v>0</v>
      </c>
      <c r="M265" s="163">
        <f t="shared" si="97"/>
        <v>0</v>
      </c>
      <c r="N265" s="163">
        <f t="shared" si="97"/>
        <v>0</v>
      </c>
      <c r="O265" s="163">
        <f t="shared" si="97"/>
        <v>0</v>
      </c>
      <c r="P265" s="163">
        <f t="shared" si="97"/>
        <v>0</v>
      </c>
      <c r="Q265" s="163">
        <f t="shared" si="97"/>
        <v>0</v>
      </c>
      <c r="R265" s="163">
        <f t="shared" si="97"/>
        <v>0</v>
      </c>
      <c r="S265" s="163">
        <f t="shared" si="96"/>
        <v>0</v>
      </c>
      <c r="T265" s="163">
        <f t="shared" si="96"/>
        <v>0</v>
      </c>
      <c r="U265" s="163">
        <f t="shared" si="96"/>
        <v>0</v>
      </c>
      <c r="V265" s="163">
        <f t="shared" si="96"/>
        <v>0</v>
      </c>
      <c r="W265" s="163">
        <f t="shared" si="96"/>
        <v>0</v>
      </c>
      <c r="X265" s="163">
        <f t="shared" si="96"/>
        <v>0</v>
      </c>
      <c r="Y265" s="163">
        <f t="shared" si="96"/>
        <v>0</v>
      </c>
      <c r="Z265" s="163">
        <f t="shared" si="96"/>
        <v>0</v>
      </c>
      <c r="AA265" s="163">
        <f t="shared" si="96"/>
        <v>0</v>
      </c>
      <c r="AB265" s="163">
        <f t="shared" si="96"/>
        <v>0</v>
      </c>
      <c r="AC265" s="163">
        <f t="shared" si="96"/>
        <v>0</v>
      </c>
      <c r="AD265" s="163">
        <f t="shared" si="96"/>
        <v>0</v>
      </c>
      <c r="AE265" s="163">
        <f t="shared" si="96"/>
        <v>0</v>
      </c>
      <c r="AF265" s="176">
        <f t="shared" si="96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97"/>
        <v>0</v>
      </c>
      <c r="D266" s="163">
        <f t="shared" si="97"/>
        <v>0</v>
      </c>
      <c r="E266" s="163">
        <f t="shared" si="97"/>
        <v>0</v>
      </c>
      <c r="F266" s="163">
        <f t="shared" si="97"/>
        <v>0</v>
      </c>
      <c r="G266" s="163">
        <f t="shared" si="97"/>
        <v>0</v>
      </c>
      <c r="H266" s="163">
        <f t="shared" si="97"/>
        <v>0</v>
      </c>
      <c r="I266" s="163">
        <f t="shared" si="97"/>
        <v>0</v>
      </c>
      <c r="J266" s="163">
        <f t="shared" si="97"/>
        <v>0</v>
      </c>
      <c r="K266" s="163">
        <f t="shared" si="97"/>
        <v>0</v>
      </c>
      <c r="L266" s="163">
        <f t="shared" si="97"/>
        <v>0</v>
      </c>
      <c r="M266" s="163">
        <f t="shared" si="97"/>
        <v>0</v>
      </c>
      <c r="N266" s="163">
        <f t="shared" si="97"/>
        <v>0</v>
      </c>
      <c r="O266" s="163">
        <f t="shared" si="97"/>
        <v>0</v>
      </c>
      <c r="P266" s="163">
        <f t="shared" si="97"/>
        <v>0</v>
      </c>
      <c r="Q266" s="163">
        <f t="shared" si="97"/>
        <v>0</v>
      </c>
      <c r="R266" s="163">
        <f t="shared" si="97"/>
        <v>0</v>
      </c>
      <c r="S266" s="163">
        <f t="shared" si="96"/>
        <v>0</v>
      </c>
      <c r="T266" s="163">
        <f t="shared" si="96"/>
        <v>0</v>
      </c>
      <c r="U266" s="163">
        <f t="shared" si="96"/>
        <v>0</v>
      </c>
      <c r="V266" s="163">
        <f t="shared" si="96"/>
        <v>0</v>
      </c>
      <c r="W266" s="163">
        <f t="shared" si="96"/>
        <v>0</v>
      </c>
      <c r="X266" s="163">
        <f t="shared" si="96"/>
        <v>0</v>
      </c>
      <c r="Y266" s="163">
        <f t="shared" si="96"/>
        <v>0</v>
      </c>
      <c r="Z266" s="163">
        <f t="shared" si="96"/>
        <v>0</v>
      </c>
      <c r="AA266" s="163">
        <f t="shared" si="96"/>
        <v>0</v>
      </c>
      <c r="AB266" s="163">
        <f t="shared" si="96"/>
        <v>0</v>
      </c>
      <c r="AC266" s="163">
        <f t="shared" si="96"/>
        <v>0</v>
      </c>
      <c r="AD266" s="163">
        <f t="shared" si="96"/>
        <v>0</v>
      </c>
      <c r="AE266" s="163">
        <f t="shared" si="96"/>
        <v>0</v>
      </c>
      <c r="AF266" s="176">
        <f t="shared" si="96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97"/>
        <v>0</v>
      </c>
      <c r="D267" s="163">
        <f t="shared" si="97"/>
        <v>0</v>
      </c>
      <c r="E267" s="163">
        <f t="shared" si="97"/>
        <v>0</v>
      </c>
      <c r="F267" s="163">
        <f t="shared" si="97"/>
        <v>0</v>
      </c>
      <c r="G267" s="163">
        <f t="shared" si="97"/>
        <v>0</v>
      </c>
      <c r="H267" s="163">
        <f t="shared" si="97"/>
        <v>0</v>
      </c>
      <c r="I267" s="163">
        <f t="shared" si="97"/>
        <v>0</v>
      </c>
      <c r="J267" s="163">
        <f t="shared" si="97"/>
        <v>0</v>
      </c>
      <c r="K267" s="163">
        <f t="shared" si="97"/>
        <v>0</v>
      </c>
      <c r="L267" s="163">
        <f t="shared" si="97"/>
        <v>0</v>
      </c>
      <c r="M267" s="163">
        <f t="shared" si="97"/>
        <v>0</v>
      </c>
      <c r="N267" s="163">
        <f t="shared" si="97"/>
        <v>0</v>
      </c>
      <c r="O267" s="163">
        <f t="shared" si="97"/>
        <v>0</v>
      </c>
      <c r="P267" s="163">
        <f t="shared" si="97"/>
        <v>0</v>
      </c>
      <c r="Q267" s="163">
        <f t="shared" si="97"/>
        <v>0</v>
      </c>
      <c r="R267" s="163">
        <f t="shared" si="97"/>
        <v>0</v>
      </c>
      <c r="S267" s="163">
        <f t="shared" si="96"/>
        <v>0</v>
      </c>
      <c r="T267" s="163">
        <f t="shared" si="96"/>
        <v>0</v>
      </c>
      <c r="U267" s="163">
        <f t="shared" si="96"/>
        <v>0</v>
      </c>
      <c r="V267" s="163">
        <f t="shared" si="96"/>
        <v>0</v>
      </c>
      <c r="W267" s="163">
        <f t="shared" si="96"/>
        <v>0</v>
      </c>
      <c r="X267" s="163">
        <f t="shared" si="96"/>
        <v>0</v>
      </c>
      <c r="Y267" s="163">
        <f t="shared" si="96"/>
        <v>0</v>
      </c>
      <c r="Z267" s="163">
        <f t="shared" si="96"/>
        <v>0</v>
      </c>
      <c r="AA267" s="163">
        <f t="shared" si="96"/>
        <v>0</v>
      </c>
      <c r="AB267" s="163">
        <f t="shared" si="96"/>
        <v>0</v>
      </c>
      <c r="AC267" s="163">
        <f t="shared" si="96"/>
        <v>0</v>
      </c>
      <c r="AD267" s="163">
        <f t="shared" si="96"/>
        <v>0</v>
      </c>
      <c r="AE267" s="163">
        <f t="shared" si="96"/>
        <v>0</v>
      </c>
      <c r="AF267" s="176">
        <f t="shared" si="96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97"/>
        <v>0</v>
      </c>
      <c r="D268" s="163">
        <f t="shared" si="97"/>
        <v>0</v>
      </c>
      <c r="E268" s="163">
        <f t="shared" si="97"/>
        <v>0</v>
      </c>
      <c r="F268" s="163">
        <f t="shared" si="97"/>
        <v>0</v>
      </c>
      <c r="G268" s="163">
        <f t="shared" si="97"/>
        <v>0</v>
      </c>
      <c r="H268" s="163">
        <f t="shared" si="97"/>
        <v>0</v>
      </c>
      <c r="I268" s="163">
        <f t="shared" si="97"/>
        <v>0</v>
      </c>
      <c r="J268" s="163">
        <f t="shared" si="97"/>
        <v>0</v>
      </c>
      <c r="K268" s="163">
        <f t="shared" si="97"/>
        <v>0</v>
      </c>
      <c r="L268" s="163">
        <f t="shared" si="97"/>
        <v>0</v>
      </c>
      <c r="M268" s="163">
        <f t="shared" si="97"/>
        <v>0</v>
      </c>
      <c r="N268" s="163">
        <f t="shared" si="97"/>
        <v>0</v>
      </c>
      <c r="O268" s="163">
        <f t="shared" si="97"/>
        <v>0</v>
      </c>
      <c r="P268" s="163">
        <f t="shared" si="97"/>
        <v>0</v>
      </c>
      <c r="Q268" s="163">
        <f t="shared" si="97"/>
        <v>0</v>
      </c>
      <c r="R268" s="163">
        <f t="shared" si="97"/>
        <v>0</v>
      </c>
      <c r="S268" s="163">
        <f t="shared" si="96"/>
        <v>0</v>
      </c>
      <c r="T268" s="163">
        <f t="shared" si="96"/>
        <v>0</v>
      </c>
      <c r="U268" s="163">
        <f t="shared" si="96"/>
        <v>0</v>
      </c>
      <c r="V268" s="163">
        <f t="shared" si="96"/>
        <v>0</v>
      </c>
      <c r="W268" s="163">
        <f t="shared" si="96"/>
        <v>0</v>
      </c>
      <c r="X268" s="163">
        <f t="shared" si="96"/>
        <v>0</v>
      </c>
      <c r="Y268" s="163">
        <f t="shared" si="96"/>
        <v>0</v>
      </c>
      <c r="Z268" s="163">
        <f t="shared" si="96"/>
        <v>0</v>
      </c>
      <c r="AA268" s="163">
        <f t="shared" si="96"/>
        <v>0</v>
      </c>
      <c r="AB268" s="163">
        <f t="shared" si="96"/>
        <v>0</v>
      </c>
      <c r="AC268" s="163">
        <f t="shared" si="96"/>
        <v>0</v>
      </c>
      <c r="AD268" s="163">
        <f t="shared" si="96"/>
        <v>0</v>
      </c>
      <c r="AE268" s="163">
        <f t="shared" si="96"/>
        <v>0</v>
      </c>
      <c r="AF268" s="176">
        <f t="shared" si="96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97"/>
        <v>0</v>
      </c>
      <c r="D269" s="163">
        <f t="shared" si="97"/>
        <v>0</v>
      </c>
      <c r="E269" s="163">
        <f t="shared" si="97"/>
        <v>0</v>
      </c>
      <c r="F269" s="163">
        <f t="shared" si="97"/>
        <v>0</v>
      </c>
      <c r="G269" s="163">
        <f t="shared" si="97"/>
        <v>0</v>
      </c>
      <c r="H269" s="163">
        <f t="shared" si="97"/>
        <v>0</v>
      </c>
      <c r="I269" s="163">
        <f t="shared" si="97"/>
        <v>0</v>
      </c>
      <c r="J269" s="163">
        <f t="shared" si="97"/>
        <v>0</v>
      </c>
      <c r="K269" s="163">
        <f t="shared" si="97"/>
        <v>0</v>
      </c>
      <c r="L269" s="163">
        <f t="shared" si="97"/>
        <v>0</v>
      </c>
      <c r="M269" s="163">
        <f t="shared" si="97"/>
        <v>0</v>
      </c>
      <c r="N269" s="163">
        <f t="shared" si="97"/>
        <v>0</v>
      </c>
      <c r="O269" s="163">
        <f t="shared" si="97"/>
        <v>0</v>
      </c>
      <c r="P269" s="163">
        <f t="shared" si="97"/>
        <v>0</v>
      </c>
      <c r="Q269" s="163">
        <f t="shared" si="97"/>
        <v>0</v>
      </c>
      <c r="R269" s="163">
        <f t="shared" si="97"/>
        <v>0</v>
      </c>
      <c r="S269" s="163">
        <f t="shared" si="96"/>
        <v>0</v>
      </c>
      <c r="T269" s="163">
        <f t="shared" si="96"/>
        <v>0</v>
      </c>
      <c r="U269" s="163">
        <f t="shared" si="96"/>
        <v>0</v>
      </c>
      <c r="V269" s="163">
        <f t="shared" si="96"/>
        <v>0</v>
      </c>
      <c r="W269" s="163">
        <f t="shared" si="96"/>
        <v>0</v>
      </c>
      <c r="X269" s="163">
        <f t="shared" si="96"/>
        <v>0</v>
      </c>
      <c r="Y269" s="163">
        <f t="shared" si="96"/>
        <v>0</v>
      </c>
      <c r="Z269" s="163">
        <f t="shared" si="96"/>
        <v>0</v>
      </c>
      <c r="AA269" s="163">
        <f t="shared" si="96"/>
        <v>0</v>
      </c>
      <c r="AB269" s="163">
        <f t="shared" si="96"/>
        <v>0</v>
      </c>
      <c r="AC269" s="163">
        <f t="shared" si="96"/>
        <v>0</v>
      </c>
      <c r="AD269" s="163">
        <f t="shared" si="96"/>
        <v>0</v>
      </c>
      <c r="AE269" s="163">
        <f t="shared" si="96"/>
        <v>0</v>
      </c>
      <c r="AF269" s="176">
        <f t="shared" si="96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97"/>
        <v>0</v>
      </c>
      <c r="D270" s="163">
        <f t="shared" si="97"/>
        <v>0</v>
      </c>
      <c r="E270" s="163">
        <f t="shared" si="97"/>
        <v>0</v>
      </c>
      <c r="F270" s="163">
        <f t="shared" si="97"/>
        <v>0</v>
      </c>
      <c r="G270" s="163">
        <f t="shared" si="97"/>
        <v>0</v>
      </c>
      <c r="H270" s="163">
        <f t="shared" si="97"/>
        <v>0</v>
      </c>
      <c r="I270" s="163">
        <f t="shared" si="97"/>
        <v>0</v>
      </c>
      <c r="J270" s="163">
        <f t="shared" si="97"/>
        <v>0</v>
      </c>
      <c r="K270" s="163">
        <f t="shared" si="97"/>
        <v>0</v>
      </c>
      <c r="L270" s="163">
        <f t="shared" si="97"/>
        <v>0</v>
      </c>
      <c r="M270" s="163">
        <f t="shared" si="97"/>
        <v>0</v>
      </c>
      <c r="N270" s="163">
        <f t="shared" si="97"/>
        <v>0</v>
      </c>
      <c r="O270" s="163">
        <f t="shared" si="97"/>
        <v>0</v>
      </c>
      <c r="P270" s="163">
        <f t="shared" si="97"/>
        <v>0</v>
      </c>
      <c r="Q270" s="163">
        <f t="shared" si="97"/>
        <v>0</v>
      </c>
      <c r="R270" s="163">
        <f t="shared" si="97"/>
        <v>0</v>
      </c>
      <c r="S270" s="163">
        <f t="shared" si="96"/>
        <v>0</v>
      </c>
      <c r="T270" s="163">
        <f t="shared" si="96"/>
        <v>0</v>
      </c>
      <c r="U270" s="163">
        <f t="shared" si="96"/>
        <v>0</v>
      </c>
      <c r="V270" s="163">
        <f t="shared" si="96"/>
        <v>0</v>
      </c>
      <c r="W270" s="163">
        <f t="shared" si="96"/>
        <v>0</v>
      </c>
      <c r="X270" s="163">
        <f t="shared" si="96"/>
        <v>0</v>
      </c>
      <c r="Y270" s="163">
        <f t="shared" si="96"/>
        <v>0</v>
      </c>
      <c r="Z270" s="163">
        <f t="shared" si="96"/>
        <v>0</v>
      </c>
      <c r="AA270" s="163">
        <f t="shared" si="96"/>
        <v>0</v>
      </c>
      <c r="AB270" s="163">
        <f t="shared" si="96"/>
        <v>0</v>
      </c>
      <c r="AC270" s="163">
        <f t="shared" si="96"/>
        <v>0</v>
      </c>
      <c r="AD270" s="163">
        <f t="shared" si="96"/>
        <v>0</v>
      </c>
      <c r="AE270" s="163">
        <f t="shared" si="96"/>
        <v>0</v>
      </c>
      <c r="AF270" s="176">
        <f t="shared" si="96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97"/>
        <v>0</v>
      </c>
      <c r="D271" s="163">
        <f t="shared" si="97"/>
        <v>0</v>
      </c>
      <c r="E271" s="163">
        <f t="shared" si="97"/>
        <v>0</v>
      </c>
      <c r="F271" s="163">
        <f t="shared" si="97"/>
        <v>0</v>
      </c>
      <c r="G271" s="163">
        <f t="shared" si="97"/>
        <v>0</v>
      </c>
      <c r="H271" s="163">
        <f t="shared" si="97"/>
        <v>0</v>
      </c>
      <c r="I271" s="163">
        <f t="shared" si="97"/>
        <v>0</v>
      </c>
      <c r="J271" s="163">
        <f t="shared" si="97"/>
        <v>0</v>
      </c>
      <c r="K271" s="163">
        <f t="shared" si="97"/>
        <v>0</v>
      </c>
      <c r="L271" s="163">
        <f t="shared" si="97"/>
        <v>0</v>
      </c>
      <c r="M271" s="163">
        <f t="shared" si="97"/>
        <v>0</v>
      </c>
      <c r="N271" s="163">
        <f t="shared" si="97"/>
        <v>0</v>
      </c>
      <c r="O271" s="163">
        <f t="shared" si="97"/>
        <v>0</v>
      </c>
      <c r="P271" s="163">
        <f t="shared" si="97"/>
        <v>0</v>
      </c>
      <c r="Q271" s="163">
        <f t="shared" si="97"/>
        <v>0</v>
      </c>
      <c r="R271" s="163">
        <f t="shared" si="97"/>
        <v>0</v>
      </c>
      <c r="S271" s="163">
        <f t="shared" si="96"/>
        <v>0</v>
      </c>
      <c r="T271" s="163">
        <f t="shared" si="96"/>
        <v>0</v>
      </c>
      <c r="U271" s="163">
        <f t="shared" si="96"/>
        <v>0</v>
      </c>
      <c r="V271" s="163">
        <f t="shared" si="96"/>
        <v>0</v>
      </c>
      <c r="W271" s="163">
        <f t="shared" si="96"/>
        <v>0</v>
      </c>
      <c r="X271" s="163">
        <f t="shared" si="96"/>
        <v>0</v>
      </c>
      <c r="Y271" s="163">
        <f t="shared" si="96"/>
        <v>0</v>
      </c>
      <c r="Z271" s="163">
        <f t="shared" si="96"/>
        <v>0</v>
      </c>
      <c r="AA271" s="163">
        <f t="shared" si="96"/>
        <v>0</v>
      </c>
      <c r="AB271" s="163">
        <f t="shared" si="96"/>
        <v>0</v>
      </c>
      <c r="AC271" s="163">
        <f t="shared" si="96"/>
        <v>0</v>
      </c>
      <c r="AD271" s="163">
        <f t="shared" si="96"/>
        <v>0</v>
      </c>
      <c r="AE271" s="163">
        <f t="shared" si="96"/>
        <v>0</v>
      </c>
      <c r="AF271" s="176">
        <f t="shared" si="96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97"/>
        <v>0</v>
      </c>
      <c r="D272" s="163">
        <f t="shared" si="97"/>
        <v>0</v>
      </c>
      <c r="E272" s="163">
        <f t="shared" si="97"/>
        <v>0</v>
      </c>
      <c r="F272" s="163">
        <f t="shared" si="97"/>
        <v>0</v>
      </c>
      <c r="G272" s="163">
        <f t="shared" si="97"/>
        <v>0</v>
      </c>
      <c r="H272" s="163">
        <f t="shared" si="97"/>
        <v>0</v>
      </c>
      <c r="I272" s="163">
        <f t="shared" si="97"/>
        <v>0</v>
      </c>
      <c r="J272" s="163">
        <f t="shared" si="97"/>
        <v>0</v>
      </c>
      <c r="K272" s="163">
        <f t="shared" si="97"/>
        <v>0</v>
      </c>
      <c r="L272" s="163">
        <f t="shared" si="97"/>
        <v>0</v>
      </c>
      <c r="M272" s="163">
        <f t="shared" si="97"/>
        <v>0</v>
      </c>
      <c r="N272" s="163">
        <f t="shared" si="97"/>
        <v>0</v>
      </c>
      <c r="O272" s="163">
        <f t="shared" si="97"/>
        <v>0</v>
      </c>
      <c r="P272" s="163">
        <f t="shared" si="97"/>
        <v>0</v>
      </c>
      <c r="Q272" s="163">
        <f t="shared" si="97"/>
        <v>0</v>
      </c>
      <c r="R272" s="163">
        <f t="shared" si="97"/>
        <v>0</v>
      </c>
      <c r="S272" s="163">
        <f t="shared" si="96"/>
        <v>0</v>
      </c>
      <c r="T272" s="163">
        <f t="shared" si="96"/>
        <v>0</v>
      </c>
      <c r="U272" s="163">
        <f t="shared" si="96"/>
        <v>0</v>
      </c>
      <c r="V272" s="163">
        <f t="shared" si="96"/>
        <v>0</v>
      </c>
      <c r="W272" s="163">
        <f t="shared" si="96"/>
        <v>0</v>
      </c>
      <c r="X272" s="163">
        <f t="shared" si="96"/>
        <v>0</v>
      </c>
      <c r="Y272" s="163">
        <f t="shared" si="96"/>
        <v>0</v>
      </c>
      <c r="Z272" s="163">
        <f t="shared" si="96"/>
        <v>0</v>
      </c>
      <c r="AA272" s="163">
        <f t="shared" si="96"/>
        <v>0</v>
      </c>
      <c r="AB272" s="163">
        <f t="shared" si="96"/>
        <v>0</v>
      </c>
      <c r="AC272" s="163">
        <f t="shared" si="96"/>
        <v>0</v>
      </c>
      <c r="AD272" s="163">
        <f t="shared" si="96"/>
        <v>0</v>
      </c>
      <c r="AE272" s="163">
        <f t="shared" si="96"/>
        <v>0</v>
      </c>
      <c r="AF272" s="176">
        <f t="shared" si="96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97"/>
        <v>0</v>
      </c>
      <c r="D273" s="179">
        <f t="shared" si="97"/>
        <v>0</v>
      </c>
      <c r="E273" s="179">
        <f t="shared" si="97"/>
        <v>0</v>
      </c>
      <c r="F273" s="179">
        <f t="shared" si="97"/>
        <v>0</v>
      </c>
      <c r="G273" s="179">
        <f t="shared" si="97"/>
        <v>0</v>
      </c>
      <c r="H273" s="179">
        <f t="shared" si="97"/>
        <v>0</v>
      </c>
      <c r="I273" s="179">
        <f t="shared" si="97"/>
        <v>0</v>
      </c>
      <c r="J273" s="179">
        <f t="shared" si="97"/>
        <v>0</v>
      </c>
      <c r="K273" s="179">
        <f t="shared" si="97"/>
        <v>0</v>
      </c>
      <c r="L273" s="179">
        <f t="shared" si="97"/>
        <v>0</v>
      </c>
      <c r="M273" s="179">
        <f t="shared" si="97"/>
        <v>0</v>
      </c>
      <c r="N273" s="179">
        <f t="shared" si="97"/>
        <v>0</v>
      </c>
      <c r="O273" s="179">
        <f t="shared" si="97"/>
        <v>0</v>
      </c>
      <c r="P273" s="179">
        <f t="shared" si="97"/>
        <v>0</v>
      </c>
      <c r="Q273" s="179">
        <f t="shared" si="97"/>
        <v>0</v>
      </c>
      <c r="R273" s="179">
        <f t="shared" si="97"/>
        <v>0</v>
      </c>
      <c r="S273" s="179">
        <f t="shared" si="96"/>
        <v>0</v>
      </c>
      <c r="T273" s="179">
        <f t="shared" si="96"/>
        <v>0</v>
      </c>
      <c r="U273" s="179">
        <f t="shared" si="96"/>
        <v>0</v>
      </c>
      <c r="V273" s="179">
        <f t="shared" si="96"/>
        <v>0</v>
      </c>
      <c r="W273" s="179">
        <f t="shared" si="96"/>
        <v>0</v>
      </c>
      <c r="X273" s="179">
        <f t="shared" si="96"/>
        <v>0</v>
      </c>
      <c r="Y273" s="179">
        <f t="shared" si="96"/>
        <v>0</v>
      </c>
      <c r="Z273" s="179">
        <f t="shared" si="96"/>
        <v>0</v>
      </c>
      <c r="AA273" s="179">
        <f t="shared" si="96"/>
        <v>0</v>
      </c>
      <c r="AB273" s="179">
        <f t="shared" si="96"/>
        <v>0</v>
      </c>
      <c r="AC273" s="179">
        <f t="shared" si="96"/>
        <v>0</v>
      </c>
      <c r="AD273" s="179">
        <f t="shared" si="96"/>
        <v>0</v>
      </c>
      <c r="AE273" s="179">
        <f t="shared" si="96"/>
        <v>0</v>
      </c>
      <c r="AF273" s="180">
        <f t="shared" si="96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98">SUM(B169:B273)</f>
        <v>0</v>
      </c>
      <c r="C274" s="182">
        <f t="shared" si="98"/>
        <v>0</v>
      </c>
      <c r="D274" s="182">
        <f t="shared" si="98"/>
        <v>0</v>
      </c>
      <c r="E274" s="182">
        <f t="shared" si="98"/>
        <v>0</v>
      </c>
      <c r="F274" s="182">
        <f t="shared" si="98"/>
        <v>0</v>
      </c>
      <c r="G274" s="182">
        <f t="shared" si="98"/>
        <v>0</v>
      </c>
      <c r="H274" s="182">
        <f t="shared" si="98"/>
        <v>0</v>
      </c>
      <c r="I274" s="182">
        <f t="shared" si="98"/>
        <v>0</v>
      </c>
      <c r="J274" s="182">
        <f t="shared" si="98"/>
        <v>0</v>
      </c>
      <c r="K274" s="182">
        <f t="shared" si="98"/>
        <v>0</v>
      </c>
      <c r="L274" s="182">
        <f t="shared" si="98"/>
        <v>0</v>
      </c>
      <c r="M274" s="182">
        <f t="shared" ref="M274:R274" si="99">SUM(M169:M273)</f>
        <v>0</v>
      </c>
      <c r="N274" s="182">
        <f t="shared" si="99"/>
        <v>0</v>
      </c>
      <c r="O274" s="182">
        <f t="shared" si="99"/>
        <v>0</v>
      </c>
      <c r="P274" s="182">
        <f t="shared" si="99"/>
        <v>0</v>
      </c>
      <c r="Q274" s="182">
        <f t="shared" si="99"/>
        <v>0</v>
      </c>
      <c r="R274" s="182">
        <f t="shared" si="99"/>
        <v>0</v>
      </c>
      <c r="S274" s="182">
        <f t="shared" si="98"/>
        <v>0</v>
      </c>
      <c r="T274" s="182">
        <f t="shared" si="98"/>
        <v>0</v>
      </c>
      <c r="U274" s="182">
        <f t="shared" si="98"/>
        <v>0</v>
      </c>
      <c r="V274" s="182">
        <f t="shared" si="98"/>
        <v>0</v>
      </c>
      <c r="W274" s="182">
        <f t="shared" si="98"/>
        <v>0</v>
      </c>
      <c r="X274" s="182">
        <f t="shared" si="98"/>
        <v>0</v>
      </c>
      <c r="Y274" s="182">
        <f t="shared" si="98"/>
        <v>0</v>
      </c>
      <c r="Z274" s="182">
        <f t="shared" si="98"/>
        <v>0</v>
      </c>
      <c r="AA274" s="182">
        <f t="shared" si="98"/>
        <v>0</v>
      </c>
      <c r="AB274" s="182">
        <f>SUM(AB169:AB273)</f>
        <v>0</v>
      </c>
      <c r="AC274" s="182">
        <f t="shared" si="98"/>
        <v>0</v>
      </c>
      <c r="AD274" s="182">
        <f t="shared" si="98"/>
        <v>0</v>
      </c>
      <c r="AE274" s="182">
        <f t="shared" si="98"/>
        <v>0</v>
      </c>
      <c r="AF274" s="183">
        <f t="shared" si="98"/>
        <v>0</v>
      </c>
      <c r="AG274" s="184">
        <f t="shared" si="98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2657" priority="25">
      <formula>$AH11=0</formula>
    </cfRule>
  </conditionalFormatting>
  <conditionalFormatting sqref="A101:A102">
    <cfRule type="expression" dxfId="2656" priority="193">
      <formula>$AH106=0</formula>
    </cfRule>
  </conditionalFormatting>
  <conditionalFormatting sqref="A103:A107">
    <cfRule type="expression" dxfId="2655" priority="141">
      <formula>$AH102=0</formula>
    </cfRule>
  </conditionalFormatting>
  <conditionalFormatting sqref="A160:A167">
    <cfRule type="expression" dxfId="2654" priority="194">
      <formula>$AH267=0</formula>
    </cfRule>
  </conditionalFormatting>
  <conditionalFormatting sqref="A168:A275">
    <cfRule type="expression" dxfId="2653" priority="64">
      <formula>$AH168=0</formula>
    </cfRule>
  </conditionalFormatting>
  <conditionalFormatting sqref="B8">
    <cfRule type="expression" dxfId="2652" priority="189">
      <formula>AND(C$9&gt;=14/24,C$9&lt;20/24)</formula>
    </cfRule>
    <cfRule type="expression" dxfId="2651" priority="190">
      <formula>AND(C$9&gt;=8/24,C$9&lt;14/24)</formula>
    </cfRule>
    <cfRule type="expression" dxfId="2650" priority="191">
      <formula>C$9&lt;8/24</formula>
    </cfRule>
    <cfRule type="expression" dxfId="2649" priority="192">
      <formula>C$9&gt;=20/24</formula>
    </cfRule>
  </conditionalFormatting>
  <conditionalFormatting sqref="C97:L107 B9:AF10 B113:B115 C109:L115 B108:L108 B117:B124 C152:L152 C154:L159 B153:L153 B76:D90 B149:F149 B93:L96 B72:Y72 E79:Y90 G137:Z139 G140:Y151 Z140:Z150 AA137:AA150 Z151:AA159 M152:Y159 Z11:AF13 Z85:AF90 E76:AF77 M93:AF115 C117:AF134 AB137:AF159">
    <cfRule type="expression" dxfId="2648" priority="106">
      <formula>B$9&gt;=20/24</formula>
    </cfRule>
  </conditionalFormatting>
  <conditionalFormatting sqref="B9:AF10 C97:L107 B113:B115 C109:L115 B108:L108 B117:B124 C152:L152 C154:L159 B153:L153 B76:D90 B149:F149 B93:L96 B72:Y72 E79:Y90 G137:Z139 G140:Y151 Z140:Z150 AA137:AA150 Z151:AA159 M152:Y159 Z11:AF13 Z85:AF90 E76:AF77 M93:AF115 C117:AF134 AB137:AF159">
    <cfRule type="expression" dxfId="2647" priority="107">
      <formula>AND(B$9&gt;=14/24,B$9&lt;20/24)</formula>
    </cfRule>
    <cfRule type="expression" dxfId="2646" priority="108">
      <formula>AND(B$9&gt;=8/24,B$9&lt;14/24)</formula>
    </cfRule>
    <cfRule type="expression" dxfId="2645" priority="109">
      <formula>B$9&lt;8/24</formula>
    </cfRule>
  </conditionalFormatting>
  <conditionalFormatting sqref="B29:Y53 Z14:AF53">
    <cfRule type="expression" dxfId="2644" priority="49">
      <formula>B14&gt;$AG14*1</formula>
    </cfRule>
    <cfRule type="expression" dxfId="2643" priority="50">
      <formula>B$9&gt;=20/24</formula>
    </cfRule>
    <cfRule type="expression" dxfId="2642" priority="51">
      <formula>AND(B$9&gt;=14/24,B$9&lt;20/24)</formula>
    </cfRule>
    <cfRule type="expression" dxfId="2641" priority="52">
      <formula>AND(B$9&gt;=8/24,B$9&lt;14/24)</formula>
    </cfRule>
    <cfRule type="expression" dxfId="2640" priority="53">
      <formula>B$9&lt;8/24</formula>
    </cfRule>
  </conditionalFormatting>
  <conditionalFormatting sqref="B54:AF68">
    <cfRule type="expression" dxfId="2639" priority="42">
      <formula>B$9&lt;8/24</formula>
    </cfRule>
  </conditionalFormatting>
  <conditionalFormatting sqref="B54:AF70">
    <cfRule type="expression" dxfId="2638" priority="39">
      <formula>B$9&gt;=20/24</formula>
    </cfRule>
    <cfRule type="expression" dxfId="2637" priority="40">
      <formula>AND(B$9&gt;=14/24,B$9&lt;20/24)</formula>
    </cfRule>
    <cfRule type="expression" dxfId="2636" priority="41">
      <formula>AND(B$9&gt;=8/24,B$9&lt;14/24)</formula>
    </cfRule>
  </conditionalFormatting>
  <conditionalFormatting sqref="B63:AF65">
    <cfRule type="expression" dxfId="2635" priority="43">
      <formula>B63&gt;$AG63</formula>
    </cfRule>
  </conditionalFormatting>
  <conditionalFormatting sqref="B69:AF70">
    <cfRule type="expression" dxfId="2634" priority="114">
      <formula>B$9&lt;8/24</formula>
    </cfRule>
  </conditionalFormatting>
  <conditionalFormatting sqref="B72:AF75">
    <cfRule type="expression" dxfId="2633" priority="30">
      <formula>B72&gt;$AG72*1</formula>
    </cfRule>
  </conditionalFormatting>
  <conditionalFormatting sqref="C161:AF167 C169:AF274 B73:AF75">
    <cfRule type="expression" dxfId="2632" priority="31">
      <formula>B$9&gt;=20/24</formula>
    </cfRule>
    <cfRule type="expression" dxfId="2631" priority="32">
      <formula>AND(B$9&gt;=14/24,B$9&lt;20/24)</formula>
    </cfRule>
    <cfRule type="expression" dxfId="2630" priority="33">
      <formula>AND(B$9&gt;=8/24,B$9&lt;14/24)</formula>
    </cfRule>
    <cfRule type="expression" dxfId="2629" priority="34">
      <formula>B$9&lt;8/24</formula>
    </cfRule>
  </conditionalFormatting>
  <conditionalFormatting sqref="AG96 AG78 Z11:AF13 B76:AF96 B71:AG71 B69:AF69">
    <cfRule type="expression" dxfId="2628" priority="105">
      <formula>B11&gt;$AG11*1</formula>
    </cfRule>
  </conditionalFormatting>
  <conditionalFormatting sqref="E79:Y83">
    <cfRule type="expression" dxfId="2627" priority="115">
      <formula>E$9&gt;=20/24</formula>
    </cfRule>
    <cfRule type="expression" dxfId="2626" priority="116">
      <formula>AND(E$9&gt;=14/24,E$9&lt;20/24)</formula>
    </cfRule>
    <cfRule type="expression" dxfId="2625" priority="117">
      <formula>AND(E$9&gt;=8/24,E$9&lt;14/24)</formula>
    </cfRule>
    <cfRule type="expression" dxfId="2624" priority="118">
      <formula>E$9&lt;8/24</formula>
    </cfRule>
  </conditionalFormatting>
  <conditionalFormatting sqref="E84:Y84">
    <cfRule type="expression" dxfId="2623" priority="110">
      <formula>E$9&gt;=20/24</formula>
    </cfRule>
    <cfRule type="expression" dxfId="2622" priority="111">
      <formula>AND(E$9&gt;=14/24,E$9&lt;20/24)</formula>
    </cfRule>
    <cfRule type="expression" dxfId="2621" priority="112">
      <formula>AND(E$9&gt;=8/24,E$9&lt;14/24)</formula>
    </cfRule>
    <cfRule type="expression" dxfId="2620" priority="113">
      <formula>E$9&lt;8/24</formula>
    </cfRule>
  </conditionalFormatting>
  <conditionalFormatting sqref="E78:Y78 Z76:AF78 B72:AF72">
    <cfRule type="expression" dxfId="2619" priority="125">
      <formula>B$9&gt;=20/24</formula>
    </cfRule>
    <cfRule type="expression" dxfId="2618" priority="126">
      <formula>AND(B$9&gt;=14/24,B$9&lt;20/24)</formula>
    </cfRule>
    <cfRule type="expression" dxfId="2617" priority="127">
      <formula>AND(B$9&gt;=8/24,B$9&lt;14/24)</formula>
    </cfRule>
    <cfRule type="expression" dxfId="2616" priority="128">
      <formula>B$9&lt;8/24</formula>
    </cfRule>
  </conditionalFormatting>
  <conditionalFormatting sqref="Z73:AF75">
    <cfRule type="expression" dxfId="2615" priority="35">
      <formula>Z$9&gt;=20/24</formula>
    </cfRule>
    <cfRule type="expression" dxfId="2614" priority="36">
      <formula>AND(Z$9&gt;=14/24,Z$9&lt;20/24)</formula>
    </cfRule>
    <cfRule type="expression" dxfId="2613" priority="37">
      <formula>AND(Z$9&gt;=8/24,Z$9&lt;14/24)</formula>
    </cfRule>
    <cfRule type="expression" dxfId="2612" priority="38">
      <formula>Z$9&lt;8/24</formula>
    </cfRule>
  </conditionalFormatting>
  <conditionalFormatting sqref="F79:Y81">
    <cfRule type="expression" dxfId="2611" priority="133">
      <formula>F$9&gt;=20/24</formula>
    </cfRule>
    <cfRule type="expression" dxfId="2610" priority="134">
      <formula>AND(F$9&gt;=14/24,F$9&lt;20/24)</formula>
    </cfRule>
    <cfRule type="expression" dxfId="2609" priority="135">
      <formula>AND(F$9&gt;=8/24,F$9&lt;14/24)</formula>
    </cfRule>
    <cfRule type="expression" dxfId="2608" priority="136">
      <formula>F$9&lt;8/24</formula>
    </cfRule>
  </conditionalFormatting>
  <conditionalFormatting sqref="Z84:AF84">
    <cfRule type="expression" dxfId="2607" priority="129">
      <formula>Z$9&gt;=20/24</formula>
    </cfRule>
    <cfRule type="expression" dxfId="2606" priority="130">
      <formula>AND(Z$9&gt;=14/24,Z$9&lt;20/24)</formula>
    </cfRule>
    <cfRule type="expression" dxfId="2605" priority="131">
      <formula>AND(Z$9&gt;=8/24,Z$9&lt;14/24)</formula>
    </cfRule>
    <cfRule type="expression" dxfId="2604" priority="132">
      <formula>Z$9&lt;8/24</formula>
    </cfRule>
  </conditionalFormatting>
  <conditionalFormatting sqref="M8 S8 AB8">
    <cfRule type="expression" dxfId="2603" priority="182">
      <formula>AND(N$9&gt;=14/24,N$9&lt;20/24)</formula>
    </cfRule>
    <cfRule type="expression" dxfId="2602" priority="183">
      <formula>AND(N$9&gt;=8/24,N$9&lt;14/24)</formula>
    </cfRule>
    <cfRule type="expression" dxfId="2601" priority="184">
      <formula>N$9&lt;8/24</formula>
    </cfRule>
  </conditionalFormatting>
  <conditionalFormatting sqref="Z80:AF83">
    <cfRule type="expression" dxfId="2600" priority="137">
      <formula>Z$9&gt;=20/24</formula>
    </cfRule>
    <cfRule type="expression" dxfId="2599" priority="138">
      <formula>AND(Z$9&gt;=14/24,Z$9&lt;20/24)</formula>
    </cfRule>
    <cfRule type="expression" dxfId="2598" priority="139">
      <formula>AND(Z$9&gt;=8/24,Z$9&lt;14/24)</formula>
    </cfRule>
    <cfRule type="expression" dxfId="2597" priority="140">
      <formula>Z$9&lt;8/24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596" priority="181">
      <formula>N$9&gt;=20/24</formula>
    </cfRule>
  </conditionalFormatting>
  <conditionalFormatting sqref="S8">
    <cfRule type="expression" dxfId="2595" priority="172">
      <formula>U$9&gt;=20/24</formula>
    </cfRule>
    <cfRule type="expression" dxfId="2594" priority="173">
      <formula>AND(U$9&gt;=14/24,U$9&lt;20/24)</formula>
    </cfRule>
    <cfRule type="expression" dxfId="2593" priority="174">
      <formula>AND(U$9&gt;=8/24,U$9&lt;14/24)</formula>
    </cfRule>
    <cfRule type="expression" dxfId="2592" priority="175">
      <formula>U$9&lt;8/24</formula>
    </cfRule>
  </conditionalFormatting>
  <conditionalFormatting sqref="Z79:AF84">
    <cfRule type="expression" dxfId="2591" priority="59">
      <formula>Z$9&gt;=20/24</formula>
    </cfRule>
    <cfRule type="expression" dxfId="2590" priority="60">
      <formula>AND(Z$9&gt;=14/24,Z$9&lt;20/24)</formula>
    </cfRule>
    <cfRule type="expression" dxfId="2589" priority="61">
      <formula>AND(Z$9&gt;=8/24,Z$9&lt;14/24)</formula>
    </cfRule>
    <cfRule type="expression" dxfId="25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587" priority="44">
      <formula>Z$9&gt;=20/24</formula>
    </cfRule>
    <cfRule type="expression" dxfId="2586" priority="45">
      <formula>AND(Z$9&gt;=14/24,Z$9&lt;20/24)</formula>
    </cfRule>
    <cfRule type="expression" dxfId="2585" priority="46">
      <formula>AND(Z$9&gt;=8/24,Z$9&lt;14/24)</formula>
    </cfRule>
    <cfRule type="expression" dxfId="2584" priority="47">
      <formula>Z$9&lt;8/24</formula>
    </cfRule>
  </conditionalFormatting>
  <conditionalFormatting sqref="Z69:AF70">
    <cfRule type="expression" dxfId="2583" priority="124">
      <formula>Z69&gt;$AG69</formula>
    </cfRule>
  </conditionalFormatting>
  <conditionalFormatting sqref="B66:Y70 Z66:AF69 B54:AF62">
    <cfRule type="expression" dxfId="2582" priority="119">
      <formula>B54&gt;$AG54</formula>
    </cfRule>
  </conditionalFormatting>
  <conditionalFormatting sqref="AB8">
    <cfRule type="expression" dxfId="2581" priority="168">
      <formula>AD$9&gt;=20/24</formula>
    </cfRule>
    <cfRule type="expression" dxfId="2580" priority="169">
      <formula>AND(AD$9&gt;=14/24,AD$9&lt;20/24)</formula>
    </cfRule>
    <cfRule type="expression" dxfId="2579" priority="170">
      <formula>AND(AD$9&gt;=8/24,AD$9&lt;14/24)</formula>
    </cfRule>
    <cfRule type="expression" dxfId="2578" priority="171">
      <formula>AD$9&lt;8/24</formula>
    </cfRule>
  </conditionalFormatting>
  <conditionalFormatting sqref="AG78">
    <cfRule type="expression" dxfId="2577" priority="147">
      <formula>AG$9&gt;=20/24</formula>
    </cfRule>
    <cfRule type="expression" dxfId="2576" priority="148">
      <formula>AND(AG$9&gt;=14/24,AG$9&lt;20/24)</formula>
    </cfRule>
    <cfRule type="expression" dxfId="2575" priority="149">
      <formula>AND(AG$9&gt;=8/24,AG$9&lt;14/24)</formula>
    </cfRule>
    <cfRule type="expression" dxfId="2574" priority="150">
      <formula>AG$9&lt;8/24</formula>
    </cfRule>
  </conditionalFormatting>
  <conditionalFormatting sqref="AG91:AG92">
    <cfRule type="expression" dxfId="2573" priority="142">
      <formula>AG91&gt;$AG91</formula>
    </cfRule>
  </conditionalFormatting>
  <conditionalFormatting sqref="AG96">
    <cfRule type="expression" dxfId="2572" priority="143">
      <formula>AG$9&gt;=20/24</formula>
    </cfRule>
    <cfRule type="expression" dxfId="2571" priority="144">
      <formula>AND(AG$9&gt;=14/24,AG$9&lt;20/24)</formula>
    </cfRule>
    <cfRule type="expression" dxfId="2570" priority="145">
      <formula>AND(AG$9&gt;=8/24,AG$9&lt;14/24)</formula>
    </cfRule>
    <cfRule type="expression" dxfId="2569" priority="146">
      <formula>AG$9&lt;8/24</formula>
    </cfRule>
  </conditionalFormatting>
  <conditionalFormatting sqref="AG113">
    <cfRule type="expression" dxfId="2568" priority="164">
      <formula>AG$9&gt;=20/24</formula>
    </cfRule>
    <cfRule type="expression" dxfId="2567" priority="165">
      <formula>AND(AG$9&gt;=14/24,AG$9&lt;20/24)</formula>
    </cfRule>
    <cfRule type="expression" dxfId="2566" priority="166">
      <formula>AND(AG$9&gt;=8/24,AG$9&lt;14/24)</formula>
    </cfRule>
    <cfRule type="expression" dxfId="2565" priority="167">
      <formula>AG$9&lt;8/24</formula>
    </cfRule>
  </conditionalFormatting>
  <conditionalFormatting sqref="AH8:AI10">
    <cfRule type="expression" dxfId="2564" priority="55">
      <formula>AH$9&gt;=20/24</formula>
    </cfRule>
    <cfRule type="expression" dxfId="2563" priority="56">
      <formula>AND(AH$9&gt;=14/24,AH$9&lt;20/24)</formula>
    </cfRule>
    <cfRule type="expression" dxfId="2562" priority="57">
      <formula>AND(AH$9&gt;=8/24,AH$9&lt;14/24)</formula>
    </cfRule>
    <cfRule type="expression" dxfId="256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60" priority="185">
      <formula>AJ$9&gt;=20/24</formula>
    </cfRule>
    <cfRule type="expression" dxfId="2559" priority="186">
      <formula>AND(AJ$9&gt;=14/24,AJ$9&lt;20/24)</formula>
    </cfRule>
    <cfRule type="expression" dxfId="2558" priority="187">
      <formula>AND(AJ$9&gt;=8/24,AJ$9&lt;14/24)</formula>
    </cfRule>
    <cfRule type="expression" dxfId="2557" priority="188">
      <formula>AJ$9&lt;8/24</formula>
    </cfRule>
  </conditionalFormatting>
  <conditionalFormatting sqref="AL99:AN99 AL105:AN105">
    <cfRule type="expression" dxfId="2556" priority="157">
      <formula>AL$9&gt;=20/24</formula>
    </cfRule>
    <cfRule type="expression" dxfId="2555" priority="158">
      <formula>AND(AL$9&gt;=14/24,AL$9&lt;20/24)</formula>
    </cfRule>
    <cfRule type="expression" dxfId="2554" priority="159">
      <formula>AND(AL$9&gt;=8/24,AL$9&lt;14/24)</formula>
    </cfRule>
    <cfRule type="expression" dxfId="2553" priority="160">
      <formula>AL$9&lt;8/24</formula>
    </cfRule>
  </conditionalFormatting>
  <conditionalFormatting sqref="AM15:AM21 AN16:AR21">
    <cfRule type="expression" dxfId="2552" priority="81">
      <formula>AX$9&gt;=20/24</formula>
    </cfRule>
    <cfRule type="expression" dxfId="2551" priority="82">
      <formula>AND(AX$9&gt;=14/24,AX$9&lt;20/24)</formula>
    </cfRule>
    <cfRule type="expression" dxfId="2550" priority="83">
      <formula>AND(AX$9&gt;=8/24,AX$9&lt;14/24)</formula>
    </cfRule>
    <cfRule type="expression" dxfId="2549" priority="84">
      <formula>AX$9&lt;8/24</formula>
    </cfRule>
  </conditionalFormatting>
  <conditionalFormatting sqref="AN100:AN103">
    <cfRule type="expression" dxfId="2548" priority="153">
      <formula>AN$9&gt;=20/24</formula>
    </cfRule>
    <cfRule type="expression" dxfId="2547" priority="154">
      <formula>AND(AN$9&gt;=14/24,AN$9&lt;20/24)</formula>
    </cfRule>
    <cfRule type="expression" dxfId="2546" priority="155">
      <formula>AND(AN$9&gt;=8/24,AN$9&lt;14/24)</formula>
    </cfRule>
    <cfRule type="expression" dxfId="2545" priority="156">
      <formula>AN$9&lt;8/24</formula>
    </cfRule>
  </conditionalFormatting>
  <conditionalFormatting sqref="AN15:AR15">
    <cfRule type="expression" dxfId="2544" priority="69">
      <formula>U$9&gt;=20/24</formula>
    </cfRule>
    <cfRule type="expression" dxfId="2543" priority="70">
      <formula>AND(U$9&gt;=14/24,U$9&lt;20/24)</formula>
    </cfRule>
    <cfRule type="expression" dxfId="2542" priority="71">
      <formula>AND(U$9&gt;=8/24,U$9&lt;14/24)</formula>
    </cfRule>
    <cfRule type="expression" dxfId="2541" priority="72">
      <formula>U$9&lt;8/24</formula>
    </cfRule>
  </conditionalFormatting>
  <conditionalFormatting sqref="AS15">
    <cfRule type="expression" dxfId="2540" priority="77">
      <formula>AA$9&gt;=20/24</formula>
    </cfRule>
    <cfRule type="expression" dxfId="2539" priority="78">
      <formula>AND(AA$9&gt;=14/24,AA$9&lt;20/24)</formula>
    </cfRule>
    <cfRule type="expression" dxfId="2538" priority="79">
      <formula>AND(AA$9&gt;=8/24,AA$9&lt;14/24)</formula>
    </cfRule>
    <cfRule type="expression" dxfId="2537" priority="80">
      <formula>AA$9&lt;8/24</formula>
    </cfRule>
  </conditionalFormatting>
  <conditionalFormatting sqref="AS16:AS21">
    <cfRule type="expression" dxfId="2536" priority="85">
      <formula>BE$9&gt;=20/24</formula>
    </cfRule>
    <cfRule type="expression" dxfId="2535" priority="86">
      <formula>AND(BE$9&gt;=14/24,BE$9&lt;20/24)</formula>
    </cfRule>
    <cfRule type="expression" dxfId="2534" priority="87">
      <formula>AND(BE$9&gt;=8/24,BE$9&lt;14/24)</formula>
    </cfRule>
    <cfRule type="expression" dxfId="2533" priority="88">
      <formula>BE$9&lt;8/24</formula>
    </cfRule>
  </conditionalFormatting>
  <conditionalFormatting sqref="AT15 AX15:BJ15">
    <cfRule type="expression" dxfId="2532" priority="89">
      <formula>AC$9&gt;=20/24</formula>
    </cfRule>
    <cfRule type="expression" dxfId="2531" priority="90">
      <formula>AND(AC$9&gt;=14/24,AC$9&lt;20/24)</formula>
    </cfRule>
    <cfRule type="expression" dxfId="2530" priority="91">
      <formula>AND(AC$9&gt;=8/24,AC$9&lt;14/24)</formula>
    </cfRule>
    <cfRule type="expression" dxfId="2529" priority="92">
      <formula>AC$9&lt;8/24</formula>
    </cfRule>
  </conditionalFormatting>
  <conditionalFormatting sqref="AT16:AT21">
    <cfRule type="expression" dxfId="2528" priority="93">
      <formula>BG$9&gt;=20/24</formula>
    </cfRule>
    <cfRule type="expression" dxfId="2527" priority="94">
      <formula>AND(BG$9&gt;=14/24,BG$9&lt;20/24)</formula>
    </cfRule>
    <cfRule type="expression" dxfId="2526" priority="95">
      <formula>AND(BG$9&gt;=8/24,BG$9&lt;14/24)</formula>
    </cfRule>
    <cfRule type="expression" dxfId="2525" priority="96">
      <formula>BG$9&lt;8/24</formula>
    </cfRule>
  </conditionalFormatting>
  <conditionalFormatting sqref="AU15:AV15">
    <cfRule type="expression" dxfId="2524" priority="97">
      <formula>AE$9&gt;=20/24</formula>
    </cfRule>
    <cfRule type="expression" dxfId="2523" priority="98">
      <formula>AND(AE$9&gt;=14/24,AE$9&lt;20/24)</formula>
    </cfRule>
    <cfRule type="expression" dxfId="2522" priority="99">
      <formula>AND(AE$9&gt;=8/24,AE$9&lt;14/24)</formula>
    </cfRule>
    <cfRule type="expression" dxfId="2521" priority="100">
      <formula>AE$9&lt;8/24</formula>
    </cfRule>
  </conditionalFormatting>
  <conditionalFormatting sqref="AU16:BJ21">
    <cfRule type="expression" dxfId="2520" priority="101">
      <formula>BI$9&gt;=20/24</formula>
    </cfRule>
    <cfRule type="expression" dxfId="2519" priority="102">
      <formula>AND(BI$9&gt;=14/24,BI$9&lt;20/24)</formula>
    </cfRule>
    <cfRule type="expression" dxfId="2518" priority="103">
      <formula>AND(BI$9&gt;=8/24,BI$9&lt;14/24)</formula>
    </cfRule>
    <cfRule type="expression" dxfId="2517" priority="104">
      <formula>BI$9&lt;8/24</formula>
    </cfRule>
  </conditionalFormatting>
  <conditionalFormatting sqref="AW15">
    <cfRule type="expression" dxfId="2516" priority="73">
      <formula>B$9&gt;=20/24</formula>
    </cfRule>
    <cfRule type="expression" dxfId="2515" priority="74">
      <formula>AND(B$9&gt;=14/24,B$9&lt;20/24)</formula>
    </cfRule>
    <cfRule type="expression" dxfId="2514" priority="75">
      <formula>AND(B$9&gt;=8/24,B$9&lt;14/24)</formula>
    </cfRule>
    <cfRule type="expression" dxfId="2513" priority="76">
      <formula>B$9&lt;8/24</formula>
    </cfRule>
  </conditionalFormatting>
  <conditionalFormatting sqref="A73">
    <cfRule type="expression" dxfId="2512" priority="24">
      <formula>$AH73=0</formula>
    </cfRule>
  </conditionalFormatting>
  <conditionalFormatting sqref="B97:B107 B109:B112 B125:B134 B154:B159 B137:F148 B152 B150:F151 B11:Y13">
    <cfRule type="expression" dxfId="2511" priority="20">
      <formula>B$9&gt;=20/24</formula>
    </cfRule>
  </conditionalFormatting>
  <conditionalFormatting sqref="B97:B107 B109:B112 B125:B134 B154:B159 B137:F148 B152 B150:F151 B11:Y13">
    <cfRule type="expression" dxfId="2510" priority="21">
      <formula>AND(B$9&gt;=14/24,B$9&lt;20/24)</formula>
    </cfRule>
    <cfRule type="expression" dxfId="2509" priority="22">
      <formula>AND(B$9&gt;=8/24,B$9&lt;14/24)</formula>
    </cfRule>
    <cfRule type="expression" dxfId="2508" priority="23">
      <formula>B$9&lt;8/24</formula>
    </cfRule>
  </conditionalFormatting>
  <conditionalFormatting sqref="B14:Y28">
    <cfRule type="expression" dxfId="2507" priority="10">
      <formula>B14&gt;$AG14*1</formula>
    </cfRule>
    <cfRule type="expression" dxfId="2506" priority="11">
      <formula>B$9&gt;=20/24</formula>
    </cfRule>
    <cfRule type="expression" dxfId="2505" priority="12">
      <formula>AND(B$9&gt;=14/24,B$9&lt;20/24)</formula>
    </cfRule>
    <cfRule type="expression" dxfId="2504" priority="13">
      <formula>AND(B$9&gt;=8/24,B$9&lt;14/24)</formula>
    </cfRule>
    <cfRule type="expression" dxfId="2503" priority="14">
      <formula>B$9&lt;8/24</formula>
    </cfRule>
  </conditionalFormatting>
  <conditionalFormatting sqref="B161:B167">
    <cfRule type="expression" dxfId="2502" priority="15">
      <formula>B$9&gt;=20/24</formula>
    </cfRule>
    <cfRule type="expression" dxfId="2501" priority="16">
      <formula>AND(B$9&gt;=14/24,B$9&lt;20/24)</formula>
    </cfRule>
    <cfRule type="expression" dxfId="2500" priority="17">
      <formula>AND(B$9&gt;=8/24,B$9&lt;14/24)</formula>
    </cfRule>
    <cfRule type="expression" dxfId="2499" priority="18">
      <formula>B$9&lt;8/24</formula>
    </cfRule>
  </conditionalFormatting>
  <conditionalFormatting sqref="B169:B274">
    <cfRule type="expression" dxfId="2498" priority="6">
      <formula>B$9&gt;=20/24</formula>
    </cfRule>
    <cfRule type="expression" dxfId="2497" priority="7">
      <formula>AND(B$9&gt;=14/24,B$9&lt;20/24)</formula>
    </cfRule>
    <cfRule type="expression" dxfId="2496" priority="8">
      <formula>AND(B$9&gt;=8/24,B$9&lt;14/24)</formula>
    </cfRule>
    <cfRule type="expression" dxfId="2495" priority="9">
      <formula>B$9&lt;8/24</formula>
    </cfRule>
  </conditionalFormatting>
  <conditionalFormatting sqref="B11:Y13">
    <cfRule type="expression" dxfId="2494" priority="19">
      <formula>B11&gt;$AG11*1</formula>
    </cfRule>
  </conditionalFormatting>
  <conditionalFormatting sqref="A153">
    <cfRule type="expression" dxfId="2493" priority="5">
      <formula>AND(ISNUMBER(SEARCH("Hrs", $A$153)), VALUE(TRIM(MID($A$153, SEARCH("m3/s,", $A$153)+5, SEARCH("Hrs", $A$153) - SEARCH("m3/s,", $A$153) - 5))) &lt;= 2)</formula>
    </cfRule>
  </conditionalFormatting>
  <conditionalFormatting sqref="AM153">
    <cfRule type="expression" dxfId="2492" priority="1">
      <formula>AM$9&gt;=20/24</formula>
    </cfRule>
  </conditionalFormatting>
  <conditionalFormatting sqref="AM153">
    <cfRule type="expression" dxfId="2491" priority="2">
      <formula>AND(AM$9&gt;=14/24,AM$9&lt;20/24)</formula>
    </cfRule>
    <cfRule type="expression" dxfId="2490" priority="3">
      <formula>AND(AM$9&gt;=8/24,AM$9&lt;14/24)</formula>
    </cfRule>
    <cfRule type="expression" dxfId="2489" priority="4">
      <formula>AM$9&lt;8/24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5"/>
  <dimension ref="A1:CJ305"/>
  <sheetViews>
    <sheetView zoomScale="85" zoomScaleNormal="85" workbookViewId="0">
      <pane xSplit="1" ySplit="10" topLeftCell="I87" activePane="bottomRight" state="frozen"/>
      <selection activeCell="C158" sqref="C158"/>
      <selection pane="topRight" activeCell="C158" sqref="C158"/>
      <selection pane="bottomLeft" activeCell="C158" sqref="C158"/>
      <selection pane="bottomRight" activeCell="A102" sqref="A102:XFD10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2080/10/14</v>
      </c>
      <c r="C4" s="230"/>
      <c r="D4" s="230"/>
      <c r="E4" s="231" t="str">
        <f ca="1">"2080/"&amp;"10/"&amp;INT(MID(CELL("filename",G6),FIND("]",CELL("filename",G6))+1,200))</f>
        <v>2080/10/14</v>
      </c>
      <c r="F4" s="231"/>
      <c r="G4" s="231"/>
      <c r="H4" s="231" t="str">
        <f ca="1">TEXT(E4,"dddd")</f>
        <v>Monday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64.300000000000011</v>
      </c>
      <c r="C5" s="30">
        <f t="shared" si="0"/>
        <v>63.1</v>
      </c>
      <c r="D5" s="30">
        <f t="shared" si="0"/>
        <v>65</v>
      </c>
      <c r="E5" s="30">
        <f t="shared" si="0"/>
        <v>66</v>
      </c>
      <c r="F5" s="30">
        <f t="shared" si="0"/>
        <v>69.3</v>
      </c>
      <c r="G5" s="30">
        <f t="shared" si="0"/>
        <v>83</v>
      </c>
      <c r="H5" s="30">
        <f t="shared" si="0"/>
        <v>87.5</v>
      </c>
      <c r="I5" s="30">
        <f t="shared" si="0"/>
        <v>86.7</v>
      </c>
      <c r="J5" s="30">
        <f t="shared" si="0"/>
        <v>89.800000000000011</v>
      </c>
      <c r="K5" s="30">
        <f t="shared" si="0"/>
        <v>85.800000000000011</v>
      </c>
      <c r="L5" s="30">
        <f t="shared" si="0"/>
        <v>141.10000000000002</v>
      </c>
      <c r="M5" s="30">
        <f t="shared" si="0"/>
        <v>102.2</v>
      </c>
      <c r="N5" s="30">
        <f t="shared" si="0"/>
        <v>101.2</v>
      </c>
      <c r="O5" s="30">
        <f t="shared" si="0"/>
        <v>110.78</v>
      </c>
      <c r="P5" s="30">
        <f t="shared" si="0"/>
        <v>108.9</v>
      </c>
      <c r="Q5" s="30">
        <f t="shared" si="0"/>
        <v>139</v>
      </c>
      <c r="R5" s="30">
        <f t="shared" si="0"/>
        <v>116.7</v>
      </c>
      <c r="S5" s="30">
        <f t="shared" si="0"/>
        <v>271.59999999999997</v>
      </c>
      <c r="T5" s="30">
        <f t="shared" si="0"/>
        <v>267.20000000000005</v>
      </c>
      <c r="U5" s="30">
        <f t="shared" si="0"/>
        <v>98.7</v>
      </c>
      <c r="V5" s="30">
        <f t="shared" si="0"/>
        <v>98.7</v>
      </c>
      <c r="W5" s="30">
        <f t="shared" si="0"/>
        <v>70.699999999999989</v>
      </c>
      <c r="X5" s="30">
        <f t="shared" si="0"/>
        <v>41.7</v>
      </c>
      <c r="Y5" s="30">
        <f t="shared" si="0"/>
        <v>71.099999999999994</v>
      </c>
      <c r="Z5" s="30">
        <f t="shared" si="0"/>
        <v>72.400000000000006</v>
      </c>
      <c r="AA5" s="30">
        <f>AB108</f>
        <v>74</v>
      </c>
      <c r="AB5" s="30">
        <f t="shared" si="0"/>
        <v>74</v>
      </c>
      <c r="AC5" s="30">
        <f t="shared" si="0"/>
        <v>73</v>
      </c>
      <c r="AD5" s="30">
        <f t="shared" si="0"/>
        <v>70.599999999999994</v>
      </c>
      <c r="AE5" s="30">
        <f t="shared" si="0"/>
        <v>65.3</v>
      </c>
      <c r="AF5" s="30">
        <f>B108</f>
        <v>63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Load=1081</v>
      </c>
      <c r="B7" s="35">
        <f t="shared" ref="B7:AF7" si="1">B116</f>
        <v>1190.6499999999999</v>
      </c>
      <c r="C7" s="35">
        <f t="shared" si="1"/>
        <v>1140.95</v>
      </c>
      <c r="D7" s="35">
        <f t="shared" si="1"/>
        <v>1109.4499999999998</v>
      </c>
      <c r="E7" s="35">
        <f t="shared" si="1"/>
        <v>1080.6500000000001</v>
      </c>
      <c r="F7" s="35">
        <f t="shared" si="1"/>
        <v>1138.75</v>
      </c>
      <c r="G7" s="35">
        <f t="shared" si="1"/>
        <v>1213.05</v>
      </c>
      <c r="H7" s="35">
        <f t="shared" si="1"/>
        <v>1222.05</v>
      </c>
      <c r="I7" s="35">
        <f t="shared" si="1"/>
        <v>1279.55</v>
      </c>
      <c r="J7" s="35">
        <f t="shared" si="1"/>
        <v>1361.0500000000002</v>
      </c>
      <c r="K7" s="35">
        <f t="shared" si="1"/>
        <v>1432.6499999999999</v>
      </c>
      <c r="L7" s="35">
        <f t="shared" si="1"/>
        <v>1481.55</v>
      </c>
      <c r="M7" s="35">
        <f t="shared" si="1"/>
        <v>1548.75</v>
      </c>
      <c r="N7" s="35">
        <f t="shared" si="1"/>
        <v>1593.7500000000002</v>
      </c>
      <c r="O7" s="35">
        <f t="shared" si="1"/>
        <v>1593.8500000000001</v>
      </c>
      <c r="P7" s="35">
        <f t="shared" si="1"/>
        <v>1525.23</v>
      </c>
      <c r="Q7" s="35">
        <f t="shared" si="1"/>
        <v>1505.75</v>
      </c>
      <c r="R7" s="35">
        <f t="shared" si="1"/>
        <v>1537.0499999999997</v>
      </c>
      <c r="S7" s="35">
        <f t="shared" si="1"/>
        <v>1571.55</v>
      </c>
      <c r="T7" s="35">
        <f t="shared" si="1"/>
        <v>1558.9499999999998</v>
      </c>
      <c r="U7" s="35">
        <f t="shared" si="1"/>
        <v>1528.05</v>
      </c>
      <c r="V7" s="35">
        <f t="shared" si="1"/>
        <v>1358.3500000000001</v>
      </c>
      <c r="W7" s="35">
        <f t="shared" si="1"/>
        <v>1358.3500000000001</v>
      </c>
      <c r="X7" s="35">
        <f t="shared" si="1"/>
        <v>1422.25</v>
      </c>
      <c r="Y7" s="35">
        <f t="shared" si="1"/>
        <v>1481.7500000000002</v>
      </c>
      <c r="Z7" s="35">
        <f t="shared" si="1"/>
        <v>1724.55</v>
      </c>
      <c r="AA7" s="35">
        <f t="shared" si="1"/>
        <v>1678.15</v>
      </c>
      <c r="AB7" s="35">
        <f>AB116</f>
        <v>1551.75</v>
      </c>
      <c r="AC7" s="35">
        <f t="shared" si="1"/>
        <v>1551.75</v>
      </c>
      <c r="AD7" s="35">
        <f t="shared" si="1"/>
        <v>1475.55</v>
      </c>
      <c r="AE7" s="35">
        <f t="shared" si="1"/>
        <v>1391.1499999999999</v>
      </c>
      <c r="AF7" s="35">
        <f t="shared" si="1"/>
        <v>1393.85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1871.75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1724.55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28.1</v>
      </c>
      <c r="C11" s="43">
        <v>28.1</v>
      </c>
      <c r="D11" s="43">
        <v>28.1</v>
      </c>
      <c r="E11" s="43">
        <v>28.1</v>
      </c>
      <c r="F11" s="43">
        <v>28.1</v>
      </c>
      <c r="G11" s="43">
        <v>28.1</v>
      </c>
      <c r="H11" s="43">
        <v>28.1</v>
      </c>
      <c r="I11" s="43">
        <v>28.1</v>
      </c>
      <c r="J11" s="43">
        <v>28.1</v>
      </c>
      <c r="K11" s="43">
        <v>28.1</v>
      </c>
      <c r="L11" s="43">
        <v>28.1</v>
      </c>
      <c r="M11" s="43">
        <v>28.1</v>
      </c>
      <c r="N11" s="43">
        <v>28.1</v>
      </c>
      <c r="O11" s="43">
        <v>28.1</v>
      </c>
      <c r="P11" s="43">
        <v>34.299999999999997</v>
      </c>
      <c r="Q11" s="43">
        <v>34.299999999999997</v>
      </c>
      <c r="R11" s="43">
        <v>34.299999999999997</v>
      </c>
      <c r="S11" s="43">
        <v>34.299999999999997</v>
      </c>
      <c r="T11" s="43">
        <v>34.299999999999997</v>
      </c>
      <c r="U11" s="43">
        <v>34.299999999999997</v>
      </c>
      <c r="V11" s="43">
        <v>34.299999999999997</v>
      </c>
      <c r="W11" s="43">
        <v>34.299999999999997</v>
      </c>
      <c r="X11" s="43">
        <v>34.299999999999997</v>
      </c>
      <c r="Y11" s="43">
        <v>34.299999999999997</v>
      </c>
      <c r="Z11" s="44">
        <v>28</v>
      </c>
      <c r="AA11" s="44">
        <v>28</v>
      </c>
      <c r="AB11" s="44">
        <v>28</v>
      </c>
      <c r="AC11" s="44">
        <v>28</v>
      </c>
      <c r="AD11" s="44">
        <v>28</v>
      </c>
      <c r="AE11" s="44">
        <v>28</v>
      </c>
      <c r="AF11" s="44">
        <v>28</v>
      </c>
      <c r="AG11" s="45">
        <v>86</v>
      </c>
      <c r="AH11" s="46">
        <f t="shared" ref="AH11:AH74" si="2">MAX(B11:AF11)</f>
        <v>34.299999999999997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24</v>
      </c>
      <c r="O12" s="43">
        <v>24</v>
      </c>
      <c r="P12" s="43">
        <v>28</v>
      </c>
      <c r="Q12" s="43">
        <v>28</v>
      </c>
      <c r="R12" s="43">
        <v>28</v>
      </c>
      <c r="S12" s="43">
        <v>28</v>
      </c>
      <c r="T12" s="43">
        <v>28</v>
      </c>
      <c r="U12" s="43">
        <v>28</v>
      </c>
      <c r="V12" s="43">
        <v>28</v>
      </c>
      <c r="W12" s="43">
        <v>28</v>
      </c>
      <c r="X12" s="43">
        <v>28</v>
      </c>
      <c r="Y12" s="43">
        <v>28</v>
      </c>
      <c r="Z12" s="44">
        <v>25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28</v>
      </c>
      <c r="AI12" s="47">
        <f t="shared" si="3"/>
        <v>24</v>
      </c>
      <c r="AK12" s="49"/>
      <c r="AL12" s="50" t="str">
        <f ca="1">MID(CELL("filename",C7),FIND("]",CELL("filename",C7))+1,600)</f>
        <v>14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44.4</v>
      </c>
      <c r="C13" s="43">
        <v>44.4</v>
      </c>
      <c r="D13" s="43">
        <v>44.4</v>
      </c>
      <c r="E13" s="43">
        <v>44.4</v>
      </c>
      <c r="F13" s="43">
        <v>44.4</v>
      </c>
      <c r="G13" s="43">
        <v>44.4</v>
      </c>
      <c r="H13" s="43">
        <v>44.4</v>
      </c>
      <c r="I13" s="43">
        <v>44.4</v>
      </c>
      <c r="J13" s="43">
        <v>44.4</v>
      </c>
      <c r="K13" s="43">
        <v>44.4</v>
      </c>
      <c r="L13" s="43">
        <v>44.4</v>
      </c>
      <c r="M13" s="43">
        <v>44.4</v>
      </c>
      <c r="N13" s="43">
        <v>44.4</v>
      </c>
      <c r="O13" s="43">
        <v>44.4</v>
      </c>
      <c r="P13" s="43">
        <v>35.6</v>
      </c>
      <c r="Q13" s="43">
        <v>35.6</v>
      </c>
      <c r="R13" s="43">
        <v>35.6</v>
      </c>
      <c r="S13" s="43">
        <v>35.6</v>
      </c>
      <c r="T13" s="43">
        <v>35.6</v>
      </c>
      <c r="U13" s="43">
        <v>35.6</v>
      </c>
      <c r="V13" s="43">
        <v>35.6</v>
      </c>
      <c r="W13" s="43">
        <v>35.6</v>
      </c>
      <c r="X13" s="43">
        <v>35.6</v>
      </c>
      <c r="Y13" s="43">
        <v>35.6</v>
      </c>
      <c r="Z13" s="44">
        <v>65.599999999999994</v>
      </c>
      <c r="AA13" s="44">
        <v>65.599999999999994</v>
      </c>
      <c r="AB13" s="44">
        <v>65.599999999999994</v>
      </c>
      <c r="AC13" s="44">
        <v>65.599999999999994</v>
      </c>
      <c r="AD13" s="44">
        <v>65.599999999999994</v>
      </c>
      <c r="AE13" s="44">
        <v>65.599999999999994</v>
      </c>
      <c r="AF13" s="44">
        <v>65.599999999999994</v>
      </c>
      <c r="AG13" s="48">
        <v>78</v>
      </c>
      <c r="AH13" s="46">
        <f t="shared" si="2"/>
        <v>65.599999999999994</v>
      </c>
      <c r="AI13" s="47">
        <f t="shared" si="3"/>
        <v>35.6</v>
      </c>
      <c r="AK13" s="49"/>
      <c r="AL13" s="50" t="str">
        <f ca="1">"Daily Load Curve(Excluding of Export) of Nepal ("&amp;A4&amp;" "&amp;B4&amp;")"</f>
        <v>Daily Load Curve(Excluding of Export) of Nepal (Nepali Date: 2080/10/14)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21.4</v>
      </c>
      <c r="C14" s="43">
        <v>21.4</v>
      </c>
      <c r="D14" s="43">
        <v>21.4</v>
      </c>
      <c r="E14" s="43">
        <v>21.4</v>
      </c>
      <c r="F14" s="43">
        <v>21.4</v>
      </c>
      <c r="G14" s="43">
        <v>21.4</v>
      </c>
      <c r="H14" s="43">
        <v>21.4</v>
      </c>
      <c r="I14" s="43">
        <v>21.4</v>
      </c>
      <c r="J14" s="43">
        <v>21.4</v>
      </c>
      <c r="K14" s="43">
        <v>21.4</v>
      </c>
      <c r="L14" s="43">
        <v>21.4</v>
      </c>
      <c r="M14" s="43">
        <v>21.4</v>
      </c>
      <c r="N14" s="43">
        <v>21.4</v>
      </c>
      <c r="O14" s="43">
        <v>21.4</v>
      </c>
      <c r="P14" s="43">
        <v>22.2</v>
      </c>
      <c r="Q14" s="43">
        <v>22.2</v>
      </c>
      <c r="R14" s="43">
        <v>22.2</v>
      </c>
      <c r="S14" s="43">
        <v>22.2</v>
      </c>
      <c r="T14" s="43">
        <v>22.2</v>
      </c>
      <c r="U14" s="43">
        <v>22.2</v>
      </c>
      <c r="V14" s="43">
        <v>22.2</v>
      </c>
      <c r="W14" s="43">
        <v>22.2</v>
      </c>
      <c r="X14" s="43">
        <v>22.2</v>
      </c>
      <c r="Y14" s="43">
        <v>22.2</v>
      </c>
      <c r="Z14" s="44">
        <v>28.1</v>
      </c>
      <c r="AA14" s="44">
        <v>28.1</v>
      </c>
      <c r="AB14" s="44">
        <v>28.1</v>
      </c>
      <c r="AC14" s="44">
        <v>28.1</v>
      </c>
      <c r="AD14" s="44">
        <v>28.1</v>
      </c>
      <c r="AE14" s="44">
        <v>28.1</v>
      </c>
      <c r="AF14" s="44">
        <v>28.1</v>
      </c>
      <c r="AG14" s="48">
        <v>77</v>
      </c>
      <c r="AH14" s="46">
        <f t="shared" si="2"/>
        <v>28.1</v>
      </c>
      <c r="AI14" s="47">
        <f t="shared" si="3"/>
        <v>21.4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40</v>
      </c>
      <c r="C15" s="43">
        <v>40</v>
      </c>
      <c r="D15" s="43">
        <v>40</v>
      </c>
      <c r="E15" s="43">
        <v>40</v>
      </c>
      <c r="F15" s="43">
        <v>40</v>
      </c>
      <c r="G15" s="43">
        <v>40</v>
      </c>
      <c r="H15" s="43">
        <v>40</v>
      </c>
      <c r="I15" s="43">
        <v>40</v>
      </c>
      <c r="J15" s="43">
        <v>40</v>
      </c>
      <c r="K15" s="43">
        <v>40</v>
      </c>
      <c r="L15" s="43">
        <v>40</v>
      </c>
      <c r="M15" s="43">
        <v>40</v>
      </c>
      <c r="N15" s="43">
        <v>40</v>
      </c>
      <c r="O15" s="43">
        <v>40</v>
      </c>
      <c r="P15" s="43">
        <v>36.299999999999997</v>
      </c>
      <c r="Q15" s="43">
        <v>36.299999999999997</v>
      </c>
      <c r="R15" s="43">
        <v>36.299999999999997</v>
      </c>
      <c r="S15" s="43">
        <v>36.299999999999997</v>
      </c>
      <c r="T15" s="43">
        <v>36.299999999999997</v>
      </c>
      <c r="U15" s="43">
        <v>36.299999999999997</v>
      </c>
      <c r="V15" s="43">
        <v>36.299999999999997</v>
      </c>
      <c r="W15" s="43">
        <v>36.299999999999997</v>
      </c>
      <c r="X15" s="43">
        <v>36.299999999999997</v>
      </c>
      <c r="Y15" s="43">
        <v>36.299999999999997</v>
      </c>
      <c r="Z15" s="44">
        <v>40</v>
      </c>
      <c r="AA15" s="44">
        <v>40</v>
      </c>
      <c r="AB15" s="44">
        <v>40</v>
      </c>
      <c r="AC15" s="44">
        <v>40</v>
      </c>
      <c r="AD15" s="44">
        <v>40</v>
      </c>
      <c r="AE15" s="44">
        <v>40</v>
      </c>
      <c r="AF15" s="44">
        <v>40</v>
      </c>
      <c r="AG15" s="48">
        <v>73</v>
      </c>
      <c r="AH15" s="46">
        <f t="shared" si="2"/>
        <v>40</v>
      </c>
      <c r="AI15" s="47">
        <f t="shared" si="3"/>
        <v>36.299999999999997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30.1</v>
      </c>
      <c r="C16" s="43">
        <v>30.1</v>
      </c>
      <c r="D16" s="43">
        <v>30.1</v>
      </c>
      <c r="E16" s="43">
        <v>30.1</v>
      </c>
      <c r="F16" s="43">
        <v>30.1</v>
      </c>
      <c r="G16" s="43">
        <v>30.1</v>
      </c>
      <c r="H16" s="43">
        <v>30.1</v>
      </c>
      <c r="I16" s="43">
        <v>30.1</v>
      </c>
      <c r="J16" s="43">
        <v>30.1</v>
      </c>
      <c r="K16" s="43">
        <v>30.1</v>
      </c>
      <c r="L16" s="43">
        <v>30.1</v>
      </c>
      <c r="M16" s="43">
        <v>30.1</v>
      </c>
      <c r="N16" s="43">
        <v>30.1</v>
      </c>
      <c r="O16" s="43">
        <v>30.1</v>
      </c>
      <c r="P16" s="43">
        <v>21.3</v>
      </c>
      <c r="Q16" s="43">
        <v>21.3</v>
      </c>
      <c r="R16" s="43">
        <v>21.3</v>
      </c>
      <c r="S16" s="43">
        <v>21.3</v>
      </c>
      <c r="T16" s="43">
        <v>21.3</v>
      </c>
      <c r="U16" s="43">
        <v>21.3</v>
      </c>
      <c r="V16" s="43">
        <v>21.3</v>
      </c>
      <c r="W16" s="43">
        <v>21.3</v>
      </c>
      <c r="X16" s="43">
        <v>21.3</v>
      </c>
      <c r="Y16" s="43">
        <v>21.3</v>
      </c>
      <c r="Z16" s="44">
        <v>39.1</v>
      </c>
      <c r="AA16" s="44">
        <v>39.1</v>
      </c>
      <c r="AB16" s="44">
        <v>39.1</v>
      </c>
      <c r="AC16" s="44">
        <v>39.1</v>
      </c>
      <c r="AD16" s="44">
        <v>39.1</v>
      </c>
      <c r="AE16" s="44">
        <v>39.1</v>
      </c>
      <c r="AF16" s="44">
        <v>39.1</v>
      </c>
      <c r="AG16" s="48">
        <v>71</v>
      </c>
      <c r="AH16" s="46">
        <f t="shared" si="2"/>
        <v>39.1</v>
      </c>
      <c r="AI16" s="47">
        <f t="shared" si="3"/>
        <v>21.3</v>
      </c>
      <c r="AK16" s="49"/>
      <c r="AL16" s="52" t="s">
        <v>7</v>
      </c>
      <c r="AM16" s="57">
        <f t="shared" ref="AM16:AR16" si="4">B71</f>
        <v>876.35</v>
      </c>
      <c r="AN16" s="57">
        <f t="shared" si="4"/>
        <v>876.35</v>
      </c>
      <c r="AO16" s="57">
        <f t="shared" si="4"/>
        <v>876.35</v>
      </c>
      <c r="AP16" s="57">
        <f t="shared" si="4"/>
        <v>876.35</v>
      </c>
      <c r="AQ16" s="57">
        <f t="shared" si="4"/>
        <v>876.35</v>
      </c>
      <c r="AR16" s="57">
        <f t="shared" si="4"/>
        <v>876.35</v>
      </c>
      <c r="AS16" s="57">
        <f>I71</f>
        <v>876.35</v>
      </c>
      <c r="AT16" s="57">
        <f>K71</f>
        <v>876.35</v>
      </c>
      <c r="AU16" s="57">
        <f t="shared" ref="AU16:BD16" si="5">M71</f>
        <v>876.35</v>
      </c>
      <c r="AV16" s="57">
        <f t="shared" si="5"/>
        <v>876.35</v>
      </c>
      <c r="AW16" s="57">
        <f t="shared" si="5"/>
        <v>876.35</v>
      </c>
      <c r="AX16" s="57">
        <f t="shared" si="5"/>
        <v>860.84999999999991</v>
      </c>
      <c r="AY16" s="57">
        <f t="shared" si="5"/>
        <v>860.84999999999991</v>
      </c>
      <c r="AZ16" s="57">
        <f t="shared" si="5"/>
        <v>860.84999999999991</v>
      </c>
      <c r="BA16" s="57">
        <f t="shared" si="5"/>
        <v>860.84999999999991</v>
      </c>
      <c r="BB16" s="57">
        <f t="shared" si="5"/>
        <v>860.84999999999991</v>
      </c>
      <c r="BC16" s="57">
        <f t="shared" si="5"/>
        <v>860.84999999999991</v>
      </c>
      <c r="BD16" s="57">
        <f t="shared" si="5"/>
        <v>860.84999999999991</v>
      </c>
      <c r="BE16" s="58">
        <f>X71</f>
        <v>860.84999999999991</v>
      </c>
      <c r="BF16" s="58">
        <f>Z71</f>
        <v>984.95</v>
      </c>
      <c r="BG16" s="58">
        <f>AB71</f>
        <v>984.95</v>
      </c>
      <c r="BH16" s="58">
        <f>AD71</f>
        <v>984.95</v>
      </c>
      <c r="BI16" s="58">
        <f>AE71</f>
        <v>984.95</v>
      </c>
      <c r="BJ16" s="58">
        <f>AF71</f>
        <v>984.95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29.4</v>
      </c>
      <c r="C17" s="44">
        <v>29.4</v>
      </c>
      <c r="D17" s="44">
        <v>29.4</v>
      </c>
      <c r="E17" s="44">
        <v>29.4</v>
      </c>
      <c r="F17" s="44">
        <v>29.4</v>
      </c>
      <c r="G17" s="44">
        <v>29.4</v>
      </c>
      <c r="H17" s="44">
        <v>29.4</v>
      </c>
      <c r="I17" s="44">
        <v>29.4</v>
      </c>
      <c r="J17" s="44">
        <v>29.4</v>
      </c>
      <c r="K17" s="44">
        <v>29.4</v>
      </c>
      <c r="L17" s="44">
        <v>29.4</v>
      </c>
      <c r="M17" s="44">
        <v>29.4</v>
      </c>
      <c r="N17" s="44">
        <v>29.4</v>
      </c>
      <c r="O17" s="44">
        <v>29.4</v>
      </c>
      <c r="P17" s="44">
        <v>24.2</v>
      </c>
      <c r="Q17" s="44">
        <v>24.2</v>
      </c>
      <c r="R17" s="44">
        <v>24.2</v>
      </c>
      <c r="S17" s="44">
        <v>24.2</v>
      </c>
      <c r="T17" s="44">
        <v>24.2</v>
      </c>
      <c r="U17" s="44">
        <v>24.2</v>
      </c>
      <c r="V17" s="44">
        <v>24.2</v>
      </c>
      <c r="W17" s="44">
        <v>24.2</v>
      </c>
      <c r="X17" s="44">
        <v>24.2</v>
      </c>
      <c r="Y17" s="44">
        <v>24.2</v>
      </c>
      <c r="Z17" s="44">
        <v>39.799999999999997</v>
      </c>
      <c r="AA17" s="44">
        <v>39.799999999999997</v>
      </c>
      <c r="AB17" s="44">
        <v>39.799999999999997</v>
      </c>
      <c r="AC17" s="44">
        <v>39.799999999999997</v>
      </c>
      <c r="AD17" s="44">
        <v>39.799999999999997</v>
      </c>
      <c r="AE17" s="44">
        <v>39.799999999999997</v>
      </c>
      <c r="AF17" s="44">
        <v>39.799999999999997</v>
      </c>
      <c r="AG17" s="45">
        <v>54</v>
      </c>
      <c r="AH17" s="46">
        <f t="shared" si="2"/>
        <v>39.799999999999997</v>
      </c>
      <c r="AI17" s="47">
        <f t="shared" si="3"/>
        <v>24.2</v>
      </c>
      <c r="AK17" s="49"/>
      <c r="AL17" s="52" t="s">
        <v>29</v>
      </c>
      <c r="AM17" s="57">
        <f t="shared" ref="AM17:AR17" si="6">B78</f>
        <v>270.5</v>
      </c>
      <c r="AN17" s="57">
        <f t="shared" si="6"/>
        <v>205.89999999999998</v>
      </c>
      <c r="AO17" s="57">
        <f t="shared" si="6"/>
        <v>243.1</v>
      </c>
      <c r="AP17" s="57">
        <f t="shared" si="6"/>
        <v>229.39999999999998</v>
      </c>
      <c r="AQ17" s="57">
        <f t="shared" si="6"/>
        <v>272.2</v>
      </c>
      <c r="AR17" s="57">
        <f t="shared" si="6"/>
        <v>357.40000000000003</v>
      </c>
      <c r="AS17" s="57">
        <f>I78</f>
        <v>357.9</v>
      </c>
      <c r="AT17" s="57">
        <f>K78</f>
        <v>438.5</v>
      </c>
      <c r="AU17" s="57">
        <f t="shared" ref="AU17:BD17" si="7">M78</f>
        <v>242.7</v>
      </c>
      <c r="AV17" s="57">
        <f t="shared" si="7"/>
        <v>436.3</v>
      </c>
      <c r="AW17" s="57">
        <f t="shared" si="7"/>
        <v>436.3</v>
      </c>
      <c r="AX17" s="57">
        <f t="shared" si="7"/>
        <v>370.90000000000003</v>
      </c>
      <c r="AY17" s="57">
        <f t="shared" si="7"/>
        <v>350.90000000000003</v>
      </c>
      <c r="AZ17" s="57">
        <f t="shared" si="7"/>
        <v>219.79999999999998</v>
      </c>
      <c r="BA17" s="57">
        <f t="shared" si="7"/>
        <v>228.29999999999998</v>
      </c>
      <c r="BB17" s="57">
        <f t="shared" si="7"/>
        <v>140.69999999999999</v>
      </c>
      <c r="BC17" s="57">
        <f t="shared" si="7"/>
        <v>140.69999999999999</v>
      </c>
      <c r="BD17" s="57">
        <f t="shared" si="7"/>
        <v>140.69999999999999</v>
      </c>
      <c r="BE17" s="58">
        <f>X78</f>
        <v>252.29999999999998</v>
      </c>
      <c r="BF17" s="58">
        <f>Z78</f>
        <v>392.3</v>
      </c>
      <c r="BG17" s="58">
        <f>AB78</f>
        <v>468.59999999999997</v>
      </c>
      <c r="BH17" s="58">
        <f>AD78</f>
        <v>424.59999999999997</v>
      </c>
      <c r="BI17" s="58">
        <f>AE78</f>
        <v>352.59999999999997</v>
      </c>
      <c r="BJ17" s="58">
        <f>AF78</f>
        <v>355.59999999999997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11.8</v>
      </c>
      <c r="C18" s="44">
        <v>11.8</v>
      </c>
      <c r="D18" s="44">
        <v>11.8</v>
      </c>
      <c r="E18" s="44">
        <v>11.8</v>
      </c>
      <c r="F18" s="44">
        <v>11.8</v>
      </c>
      <c r="G18" s="44">
        <v>11.8</v>
      </c>
      <c r="H18" s="44">
        <v>11.8</v>
      </c>
      <c r="I18" s="44">
        <v>11.8</v>
      </c>
      <c r="J18" s="44">
        <v>11.8</v>
      </c>
      <c r="K18" s="44">
        <v>11.8</v>
      </c>
      <c r="L18" s="44">
        <v>11.8</v>
      </c>
      <c r="M18" s="44">
        <v>11.8</v>
      </c>
      <c r="N18" s="44">
        <v>11.8</v>
      </c>
      <c r="O18" s="44">
        <v>11.8</v>
      </c>
      <c r="P18" s="44">
        <v>11.8</v>
      </c>
      <c r="Q18" s="44">
        <v>11.8</v>
      </c>
      <c r="R18" s="44">
        <v>11.8</v>
      </c>
      <c r="S18" s="44">
        <v>11.8</v>
      </c>
      <c r="T18" s="44">
        <v>11.8</v>
      </c>
      <c r="U18" s="44">
        <v>11.8</v>
      </c>
      <c r="V18" s="44">
        <v>11.8</v>
      </c>
      <c r="W18" s="44">
        <v>11.8</v>
      </c>
      <c r="X18" s="44">
        <v>11.8</v>
      </c>
      <c r="Y18" s="44">
        <v>11.8</v>
      </c>
      <c r="Z18" s="44">
        <v>14.3</v>
      </c>
      <c r="AA18" s="44">
        <v>14.3</v>
      </c>
      <c r="AB18" s="44">
        <v>14.3</v>
      </c>
      <c r="AC18" s="44">
        <v>14.3</v>
      </c>
      <c r="AD18" s="44">
        <v>14.3</v>
      </c>
      <c r="AE18" s="44">
        <v>14.3</v>
      </c>
      <c r="AF18" s="44">
        <v>14.3</v>
      </c>
      <c r="AG18" s="48">
        <v>52.465000000000003</v>
      </c>
      <c r="AH18" s="46">
        <f t="shared" si="2"/>
        <v>14.3</v>
      </c>
      <c r="AI18" s="47">
        <f t="shared" si="3"/>
        <v>11.8</v>
      </c>
      <c r="AK18" s="49"/>
      <c r="AL18" s="52" t="s">
        <v>31</v>
      </c>
      <c r="AM18" s="57">
        <f t="shared" ref="AM18:AR18" si="8">B92</f>
        <v>270.8</v>
      </c>
      <c r="AN18" s="57">
        <f t="shared" si="8"/>
        <v>290.39999999999998</v>
      </c>
      <c r="AO18" s="57">
        <f t="shared" si="8"/>
        <v>279.89999999999998</v>
      </c>
      <c r="AP18" s="57">
        <f t="shared" si="8"/>
        <v>279.89999999999998</v>
      </c>
      <c r="AQ18" s="57">
        <f t="shared" si="8"/>
        <v>280.19999999999993</v>
      </c>
      <c r="AR18" s="57">
        <f t="shared" si="8"/>
        <v>274</v>
      </c>
      <c r="AS18" s="57">
        <f>I92</f>
        <v>298.79999999999995</v>
      </c>
      <c r="AT18" s="57">
        <f>K92</f>
        <v>283.7</v>
      </c>
      <c r="AU18" s="57">
        <f t="shared" ref="AU18:BD18" si="9">M92</f>
        <v>288.59999999999997</v>
      </c>
      <c r="AV18" s="57">
        <f t="shared" si="9"/>
        <v>293.99999999999994</v>
      </c>
      <c r="AW18" s="57">
        <f t="shared" si="9"/>
        <v>308.59999999999997</v>
      </c>
      <c r="AX18" s="57">
        <f t="shared" si="9"/>
        <v>301.99999999999994</v>
      </c>
      <c r="AY18" s="57">
        <f t="shared" si="9"/>
        <v>302.39999999999992</v>
      </c>
      <c r="AZ18" s="57">
        <f t="shared" si="9"/>
        <v>317.39999999999992</v>
      </c>
      <c r="BA18" s="57">
        <f t="shared" si="9"/>
        <v>315.2</v>
      </c>
      <c r="BB18" s="57">
        <f t="shared" si="9"/>
        <v>285.8</v>
      </c>
      <c r="BC18" s="57">
        <f t="shared" si="9"/>
        <v>259.3</v>
      </c>
      <c r="BD18" s="57">
        <f t="shared" si="9"/>
        <v>258.10000000000002</v>
      </c>
      <c r="BE18" s="58">
        <f>X92</f>
        <v>346.1</v>
      </c>
      <c r="BF18" s="58">
        <f>Z92</f>
        <v>372.40000000000003</v>
      </c>
      <c r="BG18" s="58">
        <f>AB92</f>
        <v>344.20000000000005</v>
      </c>
      <c r="BH18" s="58">
        <f>AD92</f>
        <v>328.00000000000006</v>
      </c>
      <c r="BI18" s="58">
        <f>AE92</f>
        <v>308.00000000000006</v>
      </c>
      <c r="BJ18" s="58">
        <f>AF92</f>
        <v>308.00000000000006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63</v>
      </c>
      <c r="AN19" s="57">
        <f t="shared" si="10"/>
        <v>64.300000000000011</v>
      </c>
      <c r="AO19" s="57">
        <f t="shared" si="10"/>
        <v>63.1</v>
      </c>
      <c r="AP19" s="57">
        <f t="shared" si="10"/>
        <v>65</v>
      </c>
      <c r="AQ19" s="57">
        <f t="shared" si="10"/>
        <v>66</v>
      </c>
      <c r="AR19" s="57">
        <f t="shared" si="10"/>
        <v>69.3</v>
      </c>
      <c r="AS19" s="57">
        <f>I108</f>
        <v>87.5</v>
      </c>
      <c r="AT19" s="57">
        <f>K108</f>
        <v>89.800000000000011</v>
      </c>
      <c r="AU19" s="57">
        <f t="shared" ref="AU19:BD19" si="11">M108</f>
        <v>141.10000000000002</v>
      </c>
      <c r="AV19" s="57">
        <f t="shared" si="11"/>
        <v>102.2</v>
      </c>
      <c r="AW19" s="57">
        <f t="shared" si="11"/>
        <v>101.2</v>
      </c>
      <c r="AX19" s="57">
        <f t="shared" si="11"/>
        <v>110.78</v>
      </c>
      <c r="AY19" s="57">
        <f t="shared" si="11"/>
        <v>108.9</v>
      </c>
      <c r="AZ19" s="57">
        <f t="shared" si="11"/>
        <v>139</v>
      </c>
      <c r="BA19" s="57">
        <f t="shared" si="11"/>
        <v>116.7</v>
      </c>
      <c r="BB19" s="57">
        <f t="shared" si="11"/>
        <v>271.59999999999997</v>
      </c>
      <c r="BC19" s="57">
        <f t="shared" si="11"/>
        <v>267.20000000000005</v>
      </c>
      <c r="BD19" s="57">
        <f t="shared" si="11"/>
        <v>98.7</v>
      </c>
      <c r="BE19" s="58">
        <f>X108</f>
        <v>70.699999999999989</v>
      </c>
      <c r="BF19" s="58">
        <f>Z108</f>
        <v>71.099999999999994</v>
      </c>
      <c r="BG19" s="58">
        <f>AB108</f>
        <v>74</v>
      </c>
      <c r="BH19" s="58">
        <f>AD108</f>
        <v>73</v>
      </c>
      <c r="BI19" s="58">
        <f>AE108</f>
        <v>70.599999999999994</v>
      </c>
      <c r="BJ19" s="58">
        <f>AF108</f>
        <v>65.3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50.7</v>
      </c>
      <c r="C20" s="44">
        <v>50.7</v>
      </c>
      <c r="D20" s="44">
        <v>50.7</v>
      </c>
      <c r="E20" s="44">
        <v>50.7</v>
      </c>
      <c r="F20" s="44">
        <v>50.7</v>
      </c>
      <c r="G20" s="44">
        <v>50.7</v>
      </c>
      <c r="H20" s="44">
        <v>50.7</v>
      </c>
      <c r="I20" s="44">
        <v>50.7</v>
      </c>
      <c r="J20" s="44">
        <v>50.7</v>
      </c>
      <c r="K20" s="44">
        <v>50.7</v>
      </c>
      <c r="L20" s="44">
        <v>50.7</v>
      </c>
      <c r="M20" s="44">
        <v>50.7</v>
      </c>
      <c r="N20" s="44">
        <v>50.7</v>
      </c>
      <c r="O20" s="44">
        <v>50.7</v>
      </c>
      <c r="P20" s="44">
        <v>50.7</v>
      </c>
      <c r="Q20" s="44">
        <v>50.7</v>
      </c>
      <c r="R20" s="44">
        <v>50.7</v>
      </c>
      <c r="S20" s="44">
        <v>50.7</v>
      </c>
      <c r="T20" s="44">
        <v>50.7</v>
      </c>
      <c r="U20" s="44">
        <v>50.7</v>
      </c>
      <c r="V20" s="44">
        <v>50.7</v>
      </c>
      <c r="W20" s="44">
        <v>50.7</v>
      </c>
      <c r="X20" s="44">
        <v>50.7</v>
      </c>
      <c r="Y20" s="44">
        <v>50.7</v>
      </c>
      <c r="Z20" s="44">
        <v>50.7</v>
      </c>
      <c r="AA20" s="44">
        <v>50.7</v>
      </c>
      <c r="AB20" s="44">
        <v>50.7</v>
      </c>
      <c r="AC20" s="44">
        <v>50.7</v>
      </c>
      <c r="AD20" s="44">
        <v>50.7</v>
      </c>
      <c r="AE20" s="44">
        <v>50.7</v>
      </c>
      <c r="AF20" s="44">
        <v>50.7</v>
      </c>
      <c r="AG20" s="48">
        <v>50</v>
      </c>
      <c r="AH20" s="46">
        <f t="shared" si="2"/>
        <v>50.7</v>
      </c>
      <c r="AI20" s="47">
        <f t="shared" si="3"/>
        <v>50.7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50.5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18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15</v>
      </c>
      <c r="BJ20" s="58">
        <f>AF96</f>
        <v>15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24.1</v>
      </c>
      <c r="C21" s="44">
        <v>24.1</v>
      </c>
      <c r="D21" s="44">
        <v>24.1</v>
      </c>
      <c r="E21" s="44">
        <v>24.1</v>
      </c>
      <c r="F21" s="44">
        <v>24.1</v>
      </c>
      <c r="G21" s="44">
        <v>24.1</v>
      </c>
      <c r="H21" s="44">
        <v>24.1</v>
      </c>
      <c r="I21" s="44">
        <v>24.1</v>
      </c>
      <c r="J21" s="44">
        <v>24.1</v>
      </c>
      <c r="K21" s="44">
        <v>24.1</v>
      </c>
      <c r="L21" s="44">
        <v>24.1</v>
      </c>
      <c r="M21" s="44">
        <v>24.1</v>
      </c>
      <c r="N21" s="44">
        <v>24.1</v>
      </c>
      <c r="O21" s="44">
        <v>24.1</v>
      </c>
      <c r="P21" s="44">
        <v>24.1</v>
      </c>
      <c r="Q21" s="44">
        <v>24.1</v>
      </c>
      <c r="R21" s="44">
        <v>24.1</v>
      </c>
      <c r="S21" s="44">
        <v>24.1</v>
      </c>
      <c r="T21" s="44">
        <v>24.1</v>
      </c>
      <c r="U21" s="44">
        <v>24.1</v>
      </c>
      <c r="V21" s="44">
        <v>24.1</v>
      </c>
      <c r="W21" s="44">
        <v>24.1</v>
      </c>
      <c r="X21" s="44">
        <v>24.1</v>
      </c>
      <c r="Y21" s="44">
        <v>24.1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24.3</v>
      </c>
      <c r="AI21" s="47">
        <f t="shared" si="3"/>
        <v>24.1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36.799999999999997</v>
      </c>
      <c r="F22" s="44">
        <v>36.799999999999997</v>
      </c>
      <c r="G22" s="44">
        <v>36.799999999999997</v>
      </c>
      <c r="H22" s="44">
        <v>36.799999999999997</v>
      </c>
      <c r="I22" s="44">
        <v>36.799999999999997</v>
      </c>
      <c r="J22" s="44">
        <v>36.799999999999997</v>
      </c>
      <c r="K22" s="44">
        <v>36.799999999999997</v>
      </c>
      <c r="L22" s="44">
        <v>36.799999999999997</v>
      </c>
      <c r="M22" s="44">
        <v>36.799999999999997</v>
      </c>
      <c r="N22" s="44">
        <v>36.799999999999997</v>
      </c>
      <c r="O22" s="44">
        <v>36.799999999999997</v>
      </c>
      <c r="P22" s="44">
        <v>36.799999999999997</v>
      </c>
      <c r="Q22" s="44">
        <v>36.799999999999997</v>
      </c>
      <c r="R22" s="44">
        <v>36.799999999999997</v>
      </c>
      <c r="S22" s="44">
        <v>36.799999999999997</v>
      </c>
      <c r="T22" s="44">
        <v>36.799999999999997</v>
      </c>
      <c r="U22" s="44">
        <v>36.799999999999997</v>
      </c>
      <c r="V22" s="44">
        <v>36.799999999999997</v>
      </c>
      <c r="W22" s="44">
        <v>36.799999999999997</v>
      </c>
      <c r="X22" s="44">
        <v>36.799999999999997</v>
      </c>
      <c r="Y22" s="44">
        <v>36.799999999999997</v>
      </c>
      <c r="Z22" s="44">
        <v>45</v>
      </c>
      <c r="AA22" s="44">
        <v>45</v>
      </c>
      <c r="AB22" s="44">
        <v>45</v>
      </c>
      <c r="AC22" s="44">
        <v>45</v>
      </c>
      <c r="AD22" s="44">
        <v>45</v>
      </c>
      <c r="AE22" s="44">
        <v>45</v>
      </c>
      <c r="AF22" s="44">
        <v>45</v>
      </c>
      <c r="AG22" s="48">
        <v>44</v>
      </c>
      <c r="AH22" s="46">
        <f t="shared" si="2"/>
        <v>45</v>
      </c>
      <c r="AI22" s="47">
        <f t="shared" si="3"/>
        <v>36.799999999999997</v>
      </c>
      <c r="AK22" s="49"/>
      <c r="AL22" s="59" t="s">
        <v>39</v>
      </c>
      <c r="AM22" s="60">
        <f t="shared" ref="AM22:BJ22" si="16">SUM(AM16:AM21)</f>
        <v>1480.6499999999999</v>
      </c>
      <c r="AN22" s="60">
        <f t="shared" si="16"/>
        <v>1436.95</v>
      </c>
      <c r="AO22" s="60">
        <f t="shared" si="16"/>
        <v>1462.4499999999998</v>
      </c>
      <c r="AP22" s="60">
        <f t="shared" si="16"/>
        <v>1450.65</v>
      </c>
      <c r="AQ22" s="60">
        <f t="shared" si="16"/>
        <v>1494.75</v>
      </c>
      <c r="AR22" s="60">
        <f t="shared" si="16"/>
        <v>1577.05</v>
      </c>
      <c r="AS22" s="60">
        <f t="shared" si="16"/>
        <v>1620.55</v>
      </c>
      <c r="AT22" s="60">
        <f t="shared" si="16"/>
        <v>1688.35</v>
      </c>
      <c r="AU22" s="60">
        <f t="shared" si="16"/>
        <v>1548.75</v>
      </c>
      <c r="AV22" s="60">
        <f t="shared" si="16"/>
        <v>1708.8500000000001</v>
      </c>
      <c r="AW22" s="60">
        <f t="shared" si="16"/>
        <v>1722.45</v>
      </c>
      <c r="AX22" s="60">
        <f t="shared" si="16"/>
        <v>1644.53</v>
      </c>
      <c r="AY22" s="60">
        <f t="shared" si="16"/>
        <v>1623.05</v>
      </c>
      <c r="AZ22" s="60">
        <f t="shared" si="16"/>
        <v>1537.0499999999997</v>
      </c>
      <c r="BA22" s="60">
        <f t="shared" si="16"/>
        <v>1571.55</v>
      </c>
      <c r="BB22" s="60">
        <f t="shared" si="16"/>
        <v>1558.9499999999998</v>
      </c>
      <c r="BC22" s="60">
        <f t="shared" si="16"/>
        <v>1528.05</v>
      </c>
      <c r="BD22" s="60">
        <f t="shared" si="16"/>
        <v>1358.3500000000001</v>
      </c>
      <c r="BE22" s="60">
        <f t="shared" si="16"/>
        <v>1547.95</v>
      </c>
      <c r="BF22" s="60">
        <f t="shared" si="16"/>
        <v>1820.75</v>
      </c>
      <c r="BG22" s="60">
        <f t="shared" si="16"/>
        <v>1871.75</v>
      </c>
      <c r="BH22" s="60">
        <f t="shared" si="16"/>
        <v>1810.55</v>
      </c>
      <c r="BI22" s="60">
        <f t="shared" si="16"/>
        <v>1731.1499999999999</v>
      </c>
      <c r="BJ22" s="60">
        <f t="shared" si="16"/>
        <v>1728.85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20</v>
      </c>
      <c r="C23" s="44">
        <v>20</v>
      </c>
      <c r="D23" s="44">
        <v>20</v>
      </c>
      <c r="E23" s="44">
        <v>20</v>
      </c>
      <c r="F23" s="44">
        <v>20</v>
      </c>
      <c r="G23" s="44">
        <v>20</v>
      </c>
      <c r="H23" s="44">
        <v>20</v>
      </c>
      <c r="I23" s="44">
        <v>20</v>
      </c>
      <c r="J23" s="44">
        <v>20</v>
      </c>
      <c r="K23" s="44">
        <v>20</v>
      </c>
      <c r="L23" s="44">
        <v>20</v>
      </c>
      <c r="M23" s="44">
        <v>20</v>
      </c>
      <c r="N23" s="44">
        <v>20</v>
      </c>
      <c r="O23" s="44">
        <v>20</v>
      </c>
      <c r="P23" s="44">
        <v>20</v>
      </c>
      <c r="Q23" s="44">
        <v>20</v>
      </c>
      <c r="R23" s="44">
        <v>20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-290</v>
      </c>
      <c r="AN23" s="60">
        <f t="shared" si="17"/>
        <v>-296</v>
      </c>
      <c r="AO23" s="60">
        <f t="shared" si="17"/>
        <v>-353</v>
      </c>
      <c r="AP23" s="60">
        <f t="shared" si="17"/>
        <v>-370</v>
      </c>
      <c r="AQ23" s="60">
        <f t="shared" si="17"/>
        <v>-356</v>
      </c>
      <c r="AR23" s="60">
        <f t="shared" si="17"/>
        <v>-364</v>
      </c>
      <c r="AS23" s="60">
        <f>I123*-1</f>
        <v>-341</v>
      </c>
      <c r="AT23" s="60">
        <f>K123*-1</f>
        <v>-255.7</v>
      </c>
      <c r="AU23" s="60">
        <f t="shared" ref="AU23:BD23" si="18">M123*-1</f>
        <v>0</v>
      </c>
      <c r="AV23" s="60">
        <f t="shared" si="18"/>
        <v>-115.1</v>
      </c>
      <c r="AW23" s="60">
        <f t="shared" si="18"/>
        <v>-128.6</v>
      </c>
      <c r="AX23" s="60">
        <f t="shared" si="18"/>
        <v>-119.3</v>
      </c>
      <c r="AY23" s="60">
        <f t="shared" si="18"/>
        <v>-117.3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-125.7</v>
      </c>
      <c r="BF23" s="60">
        <f>Z123*-1</f>
        <v>-96.2</v>
      </c>
      <c r="BG23" s="60">
        <f>AB123*-1</f>
        <v>-320</v>
      </c>
      <c r="BH23" s="60">
        <f>AD123*-1</f>
        <v>-335</v>
      </c>
      <c r="BI23" s="60">
        <f>AE123*-1</f>
        <v>-340</v>
      </c>
      <c r="BJ23" s="60">
        <f>AF123*-1</f>
        <v>-335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20.5</v>
      </c>
      <c r="C24" s="44">
        <v>20.5</v>
      </c>
      <c r="D24" s="44">
        <v>20.5</v>
      </c>
      <c r="E24" s="44">
        <v>20.5</v>
      </c>
      <c r="F24" s="44">
        <v>20.5</v>
      </c>
      <c r="G24" s="44">
        <v>20.5</v>
      </c>
      <c r="H24" s="44">
        <v>20.5</v>
      </c>
      <c r="I24" s="44">
        <v>20.5</v>
      </c>
      <c r="J24" s="44">
        <v>20.5</v>
      </c>
      <c r="K24" s="44">
        <v>20.5</v>
      </c>
      <c r="L24" s="44">
        <v>20.5</v>
      </c>
      <c r="M24" s="44">
        <v>20.5</v>
      </c>
      <c r="N24" s="44">
        <v>20.5</v>
      </c>
      <c r="O24" s="44">
        <v>20.5</v>
      </c>
      <c r="P24" s="44">
        <v>20.5</v>
      </c>
      <c r="Q24" s="44">
        <v>20.5</v>
      </c>
      <c r="R24" s="44">
        <v>20.5</v>
      </c>
      <c r="S24" s="44">
        <v>20.5</v>
      </c>
      <c r="T24" s="44">
        <v>20.5</v>
      </c>
      <c r="U24" s="44">
        <v>20.5</v>
      </c>
      <c r="V24" s="44">
        <v>20.5</v>
      </c>
      <c r="W24" s="44">
        <v>20.5</v>
      </c>
      <c r="X24" s="44">
        <v>20.5</v>
      </c>
      <c r="Y24" s="44">
        <v>20.5</v>
      </c>
      <c r="Z24" s="44">
        <v>21.4</v>
      </c>
      <c r="AA24" s="44">
        <v>21.4</v>
      </c>
      <c r="AB24" s="44">
        <v>21.4</v>
      </c>
      <c r="AC24" s="44">
        <v>21.4</v>
      </c>
      <c r="AD24" s="44">
        <v>21.4</v>
      </c>
      <c r="AE24" s="44">
        <v>21.4</v>
      </c>
      <c r="AF24" s="44">
        <v>21.4</v>
      </c>
      <c r="AG24" s="48">
        <v>40</v>
      </c>
      <c r="AH24" s="46">
        <f t="shared" si="2"/>
        <v>21.4</v>
      </c>
      <c r="AI24" s="47">
        <f t="shared" si="3"/>
        <v>20.5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17.8</v>
      </c>
      <c r="C25" s="44">
        <v>17.8</v>
      </c>
      <c r="D25" s="44">
        <v>17.8</v>
      </c>
      <c r="E25" s="44">
        <v>17.8</v>
      </c>
      <c r="F25" s="44">
        <v>17.8</v>
      </c>
      <c r="G25" s="44">
        <v>17.8</v>
      </c>
      <c r="H25" s="44">
        <v>17.8</v>
      </c>
      <c r="I25" s="44">
        <v>17.8</v>
      </c>
      <c r="J25" s="44">
        <v>17.8</v>
      </c>
      <c r="K25" s="44">
        <v>17.8</v>
      </c>
      <c r="L25" s="44">
        <v>17.8</v>
      </c>
      <c r="M25" s="44">
        <v>17.8</v>
      </c>
      <c r="N25" s="44">
        <v>17.8</v>
      </c>
      <c r="O25" s="44">
        <v>17.8</v>
      </c>
      <c r="P25" s="44">
        <v>17.8</v>
      </c>
      <c r="Q25" s="44">
        <v>17.8</v>
      </c>
      <c r="R25" s="44">
        <v>17.8</v>
      </c>
      <c r="S25" s="44">
        <v>17.8</v>
      </c>
      <c r="T25" s="44">
        <v>17.8</v>
      </c>
      <c r="U25" s="44">
        <v>17.8</v>
      </c>
      <c r="V25" s="44">
        <v>17.8</v>
      </c>
      <c r="W25" s="44">
        <v>17.8</v>
      </c>
      <c r="X25" s="44">
        <v>17.8</v>
      </c>
      <c r="Y25" s="44">
        <v>17.8</v>
      </c>
      <c r="Z25" s="44">
        <v>16.899999999999999</v>
      </c>
      <c r="AA25" s="44">
        <v>16.899999999999999</v>
      </c>
      <c r="AB25" s="44">
        <v>16.899999999999999</v>
      </c>
      <c r="AC25" s="44">
        <v>16.899999999999999</v>
      </c>
      <c r="AD25" s="44">
        <v>16.899999999999999</v>
      </c>
      <c r="AE25" s="44">
        <v>16.899999999999999</v>
      </c>
      <c r="AF25" s="44">
        <v>16.899999999999999</v>
      </c>
      <c r="AG25" s="48">
        <v>38.46</v>
      </c>
      <c r="AH25" s="46">
        <f t="shared" si="2"/>
        <v>17.8</v>
      </c>
      <c r="AI25" s="47">
        <f t="shared" si="3"/>
        <v>16.899999999999999</v>
      </c>
      <c r="AK25" s="49"/>
      <c r="AL25" s="59" t="s">
        <v>44</v>
      </c>
      <c r="AM25" s="60">
        <f t="shared" ref="AM25:BJ25" si="19">AM22+AM23</f>
        <v>1190.6499999999999</v>
      </c>
      <c r="AN25" s="60">
        <f t="shared" si="19"/>
        <v>1140.95</v>
      </c>
      <c r="AO25" s="60">
        <f t="shared" si="19"/>
        <v>1109.4499999999998</v>
      </c>
      <c r="AP25" s="60">
        <f t="shared" si="19"/>
        <v>1080.6500000000001</v>
      </c>
      <c r="AQ25" s="60">
        <f t="shared" si="19"/>
        <v>1138.75</v>
      </c>
      <c r="AR25" s="60">
        <f t="shared" si="19"/>
        <v>1213.05</v>
      </c>
      <c r="AS25" s="60">
        <f t="shared" si="19"/>
        <v>1279.55</v>
      </c>
      <c r="AT25" s="60">
        <f t="shared" si="19"/>
        <v>1432.6499999999999</v>
      </c>
      <c r="AU25" s="60">
        <f t="shared" si="19"/>
        <v>1548.75</v>
      </c>
      <c r="AV25" s="60">
        <f t="shared" si="19"/>
        <v>1593.7500000000002</v>
      </c>
      <c r="AW25" s="60">
        <f t="shared" si="19"/>
        <v>1593.8500000000001</v>
      </c>
      <c r="AX25" s="60">
        <f t="shared" si="19"/>
        <v>1525.23</v>
      </c>
      <c r="AY25" s="60">
        <f t="shared" si="19"/>
        <v>1505.75</v>
      </c>
      <c r="AZ25" s="60">
        <f t="shared" si="19"/>
        <v>1537.0499999999997</v>
      </c>
      <c r="BA25" s="60">
        <f t="shared" si="19"/>
        <v>1571.55</v>
      </c>
      <c r="BB25" s="60">
        <f t="shared" si="19"/>
        <v>1558.9499999999998</v>
      </c>
      <c r="BC25" s="60">
        <f t="shared" si="19"/>
        <v>1528.05</v>
      </c>
      <c r="BD25" s="60">
        <f t="shared" si="19"/>
        <v>1358.3500000000001</v>
      </c>
      <c r="BE25" s="60">
        <f t="shared" si="19"/>
        <v>1422.25</v>
      </c>
      <c r="BF25" s="60">
        <f t="shared" si="19"/>
        <v>1724.55</v>
      </c>
      <c r="BG25" s="60">
        <f t="shared" si="19"/>
        <v>1551.75</v>
      </c>
      <c r="BH25" s="60">
        <f t="shared" si="19"/>
        <v>1475.55</v>
      </c>
      <c r="BI25" s="60">
        <f t="shared" si="19"/>
        <v>1391.1499999999999</v>
      </c>
      <c r="BJ25" s="60">
        <f t="shared" si="19"/>
        <v>1393.85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16.5</v>
      </c>
      <c r="C26" s="44">
        <v>16.5</v>
      </c>
      <c r="D26" s="44">
        <v>16.5</v>
      </c>
      <c r="E26" s="44">
        <v>16.5</v>
      </c>
      <c r="F26" s="44">
        <v>16.5</v>
      </c>
      <c r="G26" s="44">
        <v>16.5</v>
      </c>
      <c r="H26" s="44">
        <v>16.5</v>
      </c>
      <c r="I26" s="44">
        <v>16.5</v>
      </c>
      <c r="J26" s="44">
        <v>16.5</v>
      </c>
      <c r="K26" s="44">
        <v>16.5</v>
      </c>
      <c r="L26" s="44">
        <v>16.5</v>
      </c>
      <c r="M26" s="44">
        <v>16.5</v>
      </c>
      <c r="N26" s="44">
        <v>16.5</v>
      </c>
      <c r="O26" s="44">
        <v>16.5</v>
      </c>
      <c r="P26" s="44">
        <v>16.5</v>
      </c>
      <c r="Q26" s="44">
        <v>16.5</v>
      </c>
      <c r="R26" s="44">
        <v>16.5</v>
      </c>
      <c r="S26" s="44">
        <v>16.5</v>
      </c>
      <c r="T26" s="44">
        <v>16.5</v>
      </c>
      <c r="U26" s="44">
        <v>16.5</v>
      </c>
      <c r="V26" s="44">
        <v>16.5</v>
      </c>
      <c r="W26" s="44">
        <v>16.5</v>
      </c>
      <c r="X26" s="44">
        <v>16.5</v>
      </c>
      <c r="Y26" s="44">
        <v>16.5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16.5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27.4</v>
      </c>
      <c r="C28" s="44">
        <v>27.4</v>
      </c>
      <c r="D28" s="44">
        <v>27.4</v>
      </c>
      <c r="E28" s="44">
        <v>27.4</v>
      </c>
      <c r="F28" s="44">
        <v>27.4</v>
      </c>
      <c r="G28" s="44">
        <v>27.4</v>
      </c>
      <c r="H28" s="44">
        <v>27.4</v>
      </c>
      <c r="I28" s="44">
        <v>27.4</v>
      </c>
      <c r="J28" s="44">
        <v>27.4</v>
      </c>
      <c r="K28" s="44">
        <v>27.4</v>
      </c>
      <c r="L28" s="44">
        <v>27.4</v>
      </c>
      <c r="M28" s="44">
        <v>27.4</v>
      </c>
      <c r="N28" s="44">
        <v>27.4</v>
      </c>
      <c r="O28" s="44">
        <v>27.4</v>
      </c>
      <c r="P28" s="44">
        <v>27.4</v>
      </c>
      <c r="Q28" s="44">
        <v>27.4</v>
      </c>
      <c r="R28" s="44">
        <v>27.4</v>
      </c>
      <c r="S28" s="44">
        <v>27.4</v>
      </c>
      <c r="T28" s="44">
        <v>27.4</v>
      </c>
      <c r="U28" s="44">
        <v>27.4</v>
      </c>
      <c r="V28" s="44">
        <v>27.4</v>
      </c>
      <c r="W28" s="44">
        <v>27.4</v>
      </c>
      <c r="X28" s="44">
        <v>27.4</v>
      </c>
      <c r="Y28" s="44">
        <v>27.4</v>
      </c>
      <c r="Z28" s="44">
        <v>35</v>
      </c>
      <c r="AA28" s="44">
        <v>35</v>
      </c>
      <c r="AB28" s="44">
        <v>35</v>
      </c>
      <c r="AC28" s="44">
        <v>35</v>
      </c>
      <c r="AD28" s="44">
        <v>35</v>
      </c>
      <c r="AE28" s="44">
        <v>35</v>
      </c>
      <c r="AF28" s="44">
        <v>35</v>
      </c>
      <c r="AG28" s="48">
        <v>35.5</v>
      </c>
      <c r="AH28" s="46">
        <f t="shared" si="2"/>
        <v>35</v>
      </c>
      <c r="AI28" s="47">
        <f t="shared" si="3"/>
        <v>27.4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</v>
      </c>
      <c r="C29" s="44">
        <v>11</v>
      </c>
      <c r="D29" s="44">
        <v>11</v>
      </c>
      <c r="E29" s="44">
        <v>11</v>
      </c>
      <c r="F29" s="44">
        <v>11</v>
      </c>
      <c r="G29" s="44">
        <v>11</v>
      </c>
      <c r="H29" s="44">
        <v>11</v>
      </c>
      <c r="I29" s="44">
        <v>11</v>
      </c>
      <c r="J29" s="44">
        <v>11</v>
      </c>
      <c r="K29" s="44">
        <v>11</v>
      </c>
      <c r="L29" s="44">
        <v>11</v>
      </c>
      <c r="M29" s="44">
        <v>11</v>
      </c>
      <c r="N29" s="44">
        <v>11</v>
      </c>
      <c r="O29" s="44">
        <v>11</v>
      </c>
      <c r="P29" s="44">
        <v>11</v>
      </c>
      <c r="Q29" s="44">
        <v>11</v>
      </c>
      <c r="R29" s="44">
        <v>11</v>
      </c>
      <c r="S29" s="44">
        <v>11</v>
      </c>
      <c r="T29" s="44">
        <v>11</v>
      </c>
      <c r="U29" s="44">
        <v>11</v>
      </c>
      <c r="V29" s="44">
        <v>11</v>
      </c>
      <c r="W29" s="44">
        <v>11</v>
      </c>
      <c r="X29" s="44">
        <v>11</v>
      </c>
      <c r="Y29" s="44">
        <v>11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13</v>
      </c>
      <c r="C30" s="44">
        <v>13</v>
      </c>
      <c r="D30" s="44">
        <v>13</v>
      </c>
      <c r="E30" s="44">
        <v>13</v>
      </c>
      <c r="F30" s="44">
        <v>13</v>
      </c>
      <c r="G30" s="44">
        <v>13</v>
      </c>
      <c r="H30" s="44">
        <v>13</v>
      </c>
      <c r="I30" s="44">
        <v>13</v>
      </c>
      <c r="J30" s="44">
        <v>13</v>
      </c>
      <c r="K30" s="44">
        <v>13</v>
      </c>
      <c r="L30" s="44">
        <v>13</v>
      </c>
      <c r="M30" s="44">
        <v>13</v>
      </c>
      <c r="N30" s="44">
        <v>13</v>
      </c>
      <c r="O30" s="44">
        <v>13</v>
      </c>
      <c r="P30" s="44">
        <v>13</v>
      </c>
      <c r="Q30" s="44">
        <v>13</v>
      </c>
      <c r="R30" s="44">
        <v>13</v>
      </c>
      <c r="S30" s="44">
        <v>13</v>
      </c>
      <c r="T30" s="44">
        <v>13</v>
      </c>
      <c r="U30" s="44">
        <v>13</v>
      </c>
      <c r="V30" s="44">
        <v>13</v>
      </c>
      <c r="W30" s="44">
        <v>13</v>
      </c>
      <c r="X30" s="44">
        <v>13</v>
      </c>
      <c r="Y30" s="44">
        <v>13</v>
      </c>
      <c r="Z30" s="44">
        <v>17.8</v>
      </c>
      <c r="AA30" s="44">
        <v>17.8</v>
      </c>
      <c r="AB30" s="44">
        <v>17.8</v>
      </c>
      <c r="AC30" s="44">
        <v>17.8</v>
      </c>
      <c r="AD30" s="44">
        <v>17.8</v>
      </c>
      <c r="AE30" s="44">
        <v>17.8</v>
      </c>
      <c r="AF30" s="44">
        <v>17.8</v>
      </c>
      <c r="AG30" s="48">
        <v>30</v>
      </c>
      <c r="AH30" s="46">
        <f t="shared" si="2"/>
        <v>17.8</v>
      </c>
      <c r="AI30" s="47">
        <f t="shared" si="3"/>
        <v>13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9</v>
      </c>
      <c r="C31" s="44">
        <v>9</v>
      </c>
      <c r="D31" s="44">
        <v>9</v>
      </c>
      <c r="E31" s="44">
        <v>9</v>
      </c>
      <c r="F31" s="44">
        <v>9</v>
      </c>
      <c r="G31" s="44">
        <v>9</v>
      </c>
      <c r="H31" s="44">
        <v>9</v>
      </c>
      <c r="I31" s="44">
        <v>9</v>
      </c>
      <c r="J31" s="44">
        <v>9</v>
      </c>
      <c r="K31" s="44">
        <v>9</v>
      </c>
      <c r="L31" s="44">
        <v>9</v>
      </c>
      <c r="M31" s="44">
        <v>9</v>
      </c>
      <c r="N31" s="44">
        <v>9</v>
      </c>
      <c r="O31" s="44">
        <v>9</v>
      </c>
      <c r="P31" s="44">
        <v>9</v>
      </c>
      <c r="Q31" s="44">
        <v>9</v>
      </c>
      <c r="R31" s="44">
        <v>9</v>
      </c>
      <c r="S31" s="44">
        <v>9</v>
      </c>
      <c r="T31" s="44">
        <v>9</v>
      </c>
      <c r="U31" s="44">
        <v>9</v>
      </c>
      <c r="V31" s="44">
        <v>9</v>
      </c>
      <c r="W31" s="44">
        <v>9</v>
      </c>
      <c r="X31" s="44">
        <v>9</v>
      </c>
      <c r="Y31" s="44">
        <v>9</v>
      </c>
      <c r="Z31" s="44">
        <v>11.5</v>
      </c>
      <c r="AA31" s="44">
        <v>11.5</v>
      </c>
      <c r="AB31" s="44">
        <v>11.5</v>
      </c>
      <c r="AC31" s="44">
        <v>11.5</v>
      </c>
      <c r="AD31" s="44">
        <v>11.5</v>
      </c>
      <c r="AE31" s="44">
        <v>11.5</v>
      </c>
      <c r="AF31" s="44">
        <v>11.5</v>
      </c>
      <c r="AG31" s="48">
        <v>29.04</v>
      </c>
      <c r="AH31" s="46">
        <f t="shared" si="2"/>
        <v>11.5</v>
      </c>
      <c r="AI31" s="47">
        <f t="shared" si="3"/>
        <v>9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9.9</v>
      </c>
      <c r="C32" s="44">
        <v>9.9</v>
      </c>
      <c r="D32" s="44">
        <v>9.9</v>
      </c>
      <c r="E32" s="44">
        <v>9.9</v>
      </c>
      <c r="F32" s="44">
        <v>9.9</v>
      </c>
      <c r="G32" s="44">
        <v>9.9</v>
      </c>
      <c r="H32" s="44">
        <v>9.9</v>
      </c>
      <c r="I32" s="44">
        <v>9.9</v>
      </c>
      <c r="J32" s="44">
        <v>9.9</v>
      </c>
      <c r="K32" s="44">
        <v>9.9</v>
      </c>
      <c r="L32" s="44">
        <v>9.9</v>
      </c>
      <c r="M32" s="44">
        <v>9.9</v>
      </c>
      <c r="N32" s="44">
        <v>9.9</v>
      </c>
      <c r="O32" s="44">
        <v>9.9</v>
      </c>
      <c r="P32" s="44">
        <v>9.9</v>
      </c>
      <c r="Q32" s="44">
        <v>9.9</v>
      </c>
      <c r="R32" s="44">
        <v>9.9</v>
      </c>
      <c r="S32" s="44">
        <v>9.9</v>
      </c>
      <c r="T32" s="44">
        <v>9.9</v>
      </c>
      <c r="U32" s="44">
        <v>9.9</v>
      </c>
      <c r="V32" s="44">
        <v>9.9</v>
      </c>
      <c r="W32" s="44">
        <v>9.9</v>
      </c>
      <c r="X32" s="44">
        <v>9.9</v>
      </c>
      <c r="Y32" s="44">
        <v>9.9</v>
      </c>
      <c r="Z32" s="44">
        <v>10.9</v>
      </c>
      <c r="AA32" s="44">
        <v>10.9</v>
      </c>
      <c r="AB32" s="44">
        <v>10.9</v>
      </c>
      <c r="AC32" s="44">
        <v>10.9</v>
      </c>
      <c r="AD32" s="44">
        <v>10.9</v>
      </c>
      <c r="AE32" s="44">
        <v>10.9</v>
      </c>
      <c r="AF32" s="44">
        <v>10.9</v>
      </c>
      <c r="AG32" s="48">
        <v>28.1</v>
      </c>
      <c r="AH32" s="46">
        <f t="shared" si="2"/>
        <v>10.9</v>
      </c>
      <c r="AI32" s="47">
        <f t="shared" si="3"/>
        <v>9.9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9.4</v>
      </c>
      <c r="C33" s="44">
        <v>9.4</v>
      </c>
      <c r="D33" s="44">
        <v>9.4</v>
      </c>
      <c r="E33" s="44">
        <v>9.4</v>
      </c>
      <c r="F33" s="44">
        <v>9.4</v>
      </c>
      <c r="G33" s="44">
        <v>9.4</v>
      </c>
      <c r="H33" s="44">
        <v>9.4</v>
      </c>
      <c r="I33" s="44">
        <v>9.4</v>
      </c>
      <c r="J33" s="44">
        <v>9.4</v>
      </c>
      <c r="K33" s="44">
        <v>9.4</v>
      </c>
      <c r="L33" s="44">
        <v>9.4</v>
      </c>
      <c r="M33" s="44">
        <v>9.4</v>
      </c>
      <c r="N33" s="44">
        <v>9.4</v>
      </c>
      <c r="O33" s="44">
        <v>9.4</v>
      </c>
      <c r="P33" s="44">
        <v>9.4</v>
      </c>
      <c r="Q33" s="44">
        <v>9.4</v>
      </c>
      <c r="R33" s="44">
        <v>9.4</v>
      </c>
      <c r="S33" s="44">
        <v>9.4</v>
      </c>
      <c r="T33" s="44">
        <v>9.4</v>
      </c>
      <c r="U33" s="44">
        <v>9.4</v>
      </c>
      <c r="V33" s="44">
        <v>9.4</v>
      </c>
      <c r="W33" s="44">
        <v>9.4</v>
      </c>
      <c r="X33" s="44">
        <v>9.4</v>
      </c>
      <c r="Y33" s="44">
        <v>9.4</v>
      </c>
      <c r="Z33" s="44">
        <v>10.5</v>
      </c>
      <c r="AA33" s="44">
        <v>10.5</v>
      </c>
      <c r="AB33" s="44">
        <v>10.5</v>
      </c>
      <c r="AC33" s="44">
        <v>10.5</v>
      </c>
      <c r="AD33" s="44">
        <v>10.5</v>
      </c>
      <c r="AE33" s="44">
        <v>10.5</v>
      </c>
      <c r="AF33" s="44">
        <v>10.5</v>
      </c>
      <c r="AG33" s="48">
        <v>27</v>
      </c>
      <c r="AH33" s="46">
        <f t="shared" si="2"/>
        <v>10.5</v>
      </c>
      <c r="AI33" s="47">
        <f t="shared" si="3"/>
        <v>9.4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>
        <v>11.5</v>
      </c>
      <c r="H36" s="44">
        <v>11.5</v>
      </c>
      <c r="I36" s="44">
        <v>11.5</v>
      </c>
      <c r="J36" s="44">
        <v>11.5</v>
      </c>
      <c r="K36" s="44">
        <v>11.5</v>
      </c>
      <c r="L36" s="44">
        <v>11.5</v>
      </c>
      <c r="M36" s="44">
        <v>11.5</v>
      </c>
      <c r="N36" s="44">
        <v>11.5</v>
      </c>
      <c r="O36" s="44">
        <v>11.5</v>
      </c>
      <c r="P36" s="44">
        <v>11.5</v>
      </c>
      <c r="Q36" s="44">
        <v>11.5</v>
      </c>
      <c r="R36" s="44">
        <v>11.5</v>
      </c>
      <c r="S36" s="44">
        <v>11.5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11.5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v>0</v>
      </c>
      <c r="L37" s="44">
        <v>0</v>
      </c>
      <c r="M37" s="44">
        <v>0</v>
      </c>
      <c r="N37" s="44">
        <v>0</v>
      </c>
      <c r="O37" s="44">
        <v>0</v>
      </c>
      <c r="P37" s="44">
        <v>0</v>
      </c>
      <c r="Q37" s="44">
        <v>0</v>
      </c>
      <c r="R37" s="44">
        <v>0</v>
      </c>
      <c r="S37" s="44">
        <v>0</v>
      </c>
      <c r="T37" s="44">
        <v>0</v>
      </c>
      <c r="U37" s="44">
        <v>0</v>
      </c>
      <c r="V37" s="44">
        <v>0</v>
      </c>
      <c r="W37" s="44">
        <v>0</v>
      </c>
      <c r="X37" s="44">
        <v>0</v>
      </c>
      <c r="Y37" s="44">
        <v>0</v>
      </c>
      <c r="Z37" s="44">
        <v>20.9</v>
      </c>
      <c r="AA37" s="44">
        <v>20.9</v>
      </c>
      <c r="AB37" s="44">
        <v>20.9</v>
      </c>
      <c r="AC37" s="44">
        <v>20.9</v>
      </c>
      <c r="AD37" s="44">
        <v>20.9</v>
      </c>
      <c r="AE37" s="44">
        <v>20.9</v>
      </c>
      <c r="AF37" s="44">
        <v>20.9</v>
      </c>
      <c r="AG37" s="48">
        <v>25</v>
      </c>
      <c r="AH37" s="46">
        <f t="shared" si="2"/>
        <v>20.9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12.1</v>
      </c>
      <c r="C38" s="44">
        <v>12.1</v>
      </c>
      <c r="D38" s="44">
        <v>12.1</v>
      </c>
      <c r="E38" s="44">
        <v>12.1</v>
      </c>
      <c r="F38" s="44">
        <v>12.1</v>
      </c>
      <c r="G38" s="44">
        <v>12.1</v>
      </c>
      <c r="H38" s="44">
        <v>12.1</v>
      </c>
      <c r="I38" s="44">
        <v>12.1</v>
      </c>
      <c r="J38" s="44">
        <v>12.1</v>
      </c>
      <c r="K38" s="44">
        <v>12.1</v>
      </c>
      <c r="L38" s="44">
        <v>12.1</v>
      </c>
      <c r="M38" s="44">
        <v>12.1</v>
      </c>
      <c r="N38" s="44">
        <v>12.1</v>
      </c>
      <c r="O38" s="44">
        <v>12.1</v>
      </c>
      <c r="P38" s="44">
        <v>12.1</v>
      </c>
      <c r="Q38" s="44">
        <v>12.1</v>
      </c>
      <c r="R38" s="44">
        <v>12.1</v>
      </c>
      <c r="S38" s="44">
        <v>12.1</v>
      </c>
      <c r="T38" s="44">
        <v>12.1</v>
      </c>
      <c r="U38" s="44">
        <v>12.1</v>
      </c>
      <c r="V38" s="44">
        <v>12.1</v>
      </c>
      <c r="W38" s="44">
        <v>12.1</v>
      </c>
      <c r="X38" s="44">
        <v>12.1</v>
      </c>
      <c r="Y38" s="44">
        <v>12.1</v>
      </c>
      <c r="Z38" s="44">
        <v>12.1</v>
      </c>
      <c r="AA38" s="44">
        <v>12.1</v>
      </c>
      <c r="AB38" s="44">
        <v>12.1</v>
      </c>
      <c r="AC38" s="44">
        <v>12.1</v>
      </c>
      <c r="AD38" s="44">
        <v>12.1</v>
      </c>
      <c r="AE38" s="44">
        <v>12.1</v>
      </c>
      <c r="AF38" s="44">
        <v>12.1</v>
      </c>
      <c r="AG38" s="48">
        <v>25</v>
      </c>
      <c r="AH38" s="46">
        <f t="shared" si="2"/>
        <v>12.1</v>
      </c>
      <c r="AI38" s="47">
        <f t="shared" si="3"/>
        <v>12.1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7.3</v>
      </c>
      <c r="C39" s="44">
        <v>7.3</v>
      </c>
      <c r="D39" s="44">
        <v>7.3</v>
      </c>
      <c r="E39" s="44">
        <v>7.3</v>
      </c>
      <c r="F39" s="44">
        <v>7.3</v>
      </c>
      <c r="G39" s="44">
        <v>7.3</v>
      </c>
      <c r="H39" s="44">
        <v>7.3</v>
      </c>
      <c r="I39" s="44">
        <v>7.3</v>
      </c>
      <c r="J39" s="44">
        <v>7.3</v>
      </c>
      <c r="K39" s="44">
        <v>7.3</v>
      </c>
      <c r="L39" s="44">
        <v>7.3</v>
      </c>
      <c r="M39" s="44">
        <v>7.3</v>
      </c>
      <c r="N39" s="44">
        <v>7.3</v>
      </c>
      <c r="O39" s="44">
        <v>7.3</v>
      </c>
      <c r="P39" s="44">
        <v>7.3</v>
      </c>
      <c r="Q39" s="44">
        <v>7.3</v>
      </c>
      <c r="R39" s="44">
        <v>7.3</v>
      </c>
      <c r="S39" s="44">
        <v>7.3</v>
      </c>
      <c r="T39" s="44">
        <v>7.3</v>
      </c>
      <c r="U39" s="44">
        <v>7.3</v>
      </c>
      <c r="V39" s="44">
        <v>7.3</v>
      </c>
      <c r="W39" s="44">
        <v>7.3</v>
      </c>
      <c r="X39" s="44">
        <v>7.3</v>
      </c>
      <c r="Y39" s="44">
        <v>7.3</v>
      </c>
      <c r="Z39" s="44">
        <v>8.6999999999999993</v>
      </c>
      <c r="AA39" s="44">
        <v>8.6999999999999993</v>
      </c>
      <c r="AB39" s="44">
        <v>8.6999999999999993</v>
      </c>
      <c r="AC39" s="44">
        <v>8.6999999999999993</v>
      </c>
      <c r="AD39" s="44">
        <v>8.6999999999999993</v>
      </c>
      <c r="AE39" s="44">
        <v>8.6999999999999993</v>
      </c>
      <c r="AF39" s="44">
        <v>8.6999999999999993</v>
      </c>
      <c r="AG39" s="48">
        <v>23.5</v>
      </c>
      <c r="AH39" s="46">
        <f t="shared" si="2"/>
        <v>8.6999999999999993</v>
      </c>
      <c r="AI39" s="47">
        <f t="shared" si="3"/>
        <v>7.3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5.5</v>
      </c>
      <c r="C42" s="44">
        <v>5.5</v>
      </c>
      <c r="D42" s="44">
        <v>5.5</v>
      </c>
      <c r="E42" s="44">
        <v>5.5</v>
      </c>
      <c r="F42" s="44">
        <v>5.5</v>
      </c>
      <c r="G42" s="44">
        <v>5.5</v>
      </c>
      <c r="H42" s="44">
        <v>5.5</v>
      </c>
      <c r="I42" s="44">
        <v>5.5</v>
      </c>
      <c r="J42" s="44">
        <v>5.5</v>
      </c>
      <c r="K42" s="44">
        <v>5.5</v>
      </c>
      <c r="L42" s="44">
        <v>5.5</v>
      </c>
      <c r="M42" s="44">
        <v>5.5</v>
      </c>
      <c r="N42" s="44">
        <v>5.5</v>
      </c>
      <c r="O42" s="44">
        <v>5.5</v>
      </c>
      <c r="P42" s="44">
        <v>5.5</v>
      </c>
      <c r="Q42" s="44">
        <v>5.5</v>
      </c>
      <c r="R42" s="44">
        <v>5.5</v>
      </c>
      <c r="S42" s="44">
        <v>5.5</v>
      </c>
      <c r="T42" s="44">
        <v>5.5</v>
      </c>
      <c r="U42" s="44">
        <v>5.5</v>
      </c>
      <c r="V42" s="44">
        <v>5.5</v>
      </c>
      <c r="W42" s="44">
        <v>5.5</v>
      </c>
      <c r="X42" s="44">
        <v>5.5</v>
      </c>
      <c r="Y42" s="44">
        <v>5.5</v>
      </c>
      <c r="Z42" s="44">
        <v>8.4</v>
      </c>
      <c r="AA42" s="44">
        <v>8.4</v>
      </c>
      <c r="AB42" s="44">
        <v>8.4</v>
      </c>
      <c r="AC42" s="44">
        <v>8.4</v>
      </c>
      <c r="AD42" s="44">
        <v>8.4</v>
      </c>
      <c r="AE42" s="44">
        <v>8.4</v>
      </c>
      <c r="AF42" s="44">
        <v>8.4</v>
      </c>
      <c r="AG42" s="48">
        <v>22</v>
      </c>
      <c r="AH42" s="46">
        <f t="shared" si="2"/>
        <v>8.4</v>
      </c>
      <c r="AI42" s="47">
        <f t="shared" si="3"/>
        <v>5.5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6.7</v>
      </c>
      <c r="C44" s="44">
        <v>6.7</v>
      </c>
      <c r="D44" s="44">
        <v>6.7</v>
      </c>
      <c r="E44" s="44">
        <v>6.7</v>
      </c>
      <c r="F44" s="44">
        <v>6.7</v>
      </c>
      <c r="G44" s="44">
        <v>6.7</v>
      </c>
      <c r="H44" s="44">
        <v>6.7</v>
      </c>
      <c r="I44" s="44">
        <v>6.7</v>
      </c>
      <c r="J44" s="44">
        <v>6.7</v>
      </c>
      <c r="K44" s="44">
        <v>6.7</v>
      </c>
      <c r="L44" s="44">
        <v>6.7</v>
      </c>
      <c r="M44" s="44">
        <v>6.7</v>
      </c>
      <c r="N44" s="44">
        <v>6.7</v>
      </c>
      <c r="O44" s="44">
        <v>6.7</v>
      </c>
      <c r="P44" s="44">
        <v>6.7</v>
      </c>
      <c r="Q44" s="44">
        <v>6.7</v>
      </c>
      <c r="R44" s="44">
        <v>6.7</v>
      </c>
      <c r="S44" s="44">
        <v>6.7</v>
      </c>
      <c r="T44" s="44">
        <v>6.7</v>
      </c>
      <c r="U44" s="44">
        <v>6.7</v>
      </c>
      <c r="V44" s="44">
        <v>6.7</v>
      </c>
      <c r="W44" s="44">
        <v>6.7</v>
      </c>
      <c r="X44" s="44">
        <v>6.7</v>
      </c>
      <c r="Y44" s="44">
        <v>6.7</v>
      </c>
      <c r="Z44" s="44">
        <v>12.2</v>
      </c>
      <c r="AA44" s="44">
        <v>12.2</v>
      </c>
      <c r="AB44" s="44">
        <v>12.2</v>
      </c>
      <c r="AC44" s="44">
        <v>12.2</v>
      </c>
      <c r="AD44" s="44">
        <v>12.2</v>
      </c>
      <c r="AE44" s="44">
        <v>12.2</v>
      </c>
      <c r="AF44" s="44">
        <v>12.2</v>
      </c>
      <c r="AG44" s="48">
        <v>21.93</v>
      </c>
      <c r="AH44" s="46">
        <f t="shared" si="2"/>
        <v>12.2</v>
      </c>
      <c r="AI44" s="47">
        <f t="shared" si="3"/>
        <v>6.7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20.9</v>
      </c>
      <c r="C45" s="44">
        <v>20.9</v>
      </c>
      <c r="D45" s="44">
        <v>20.9</v>
      </c>
      <c r="E45" s="44">
        <v>20.9</v>
      </c>
      <c r="F45" s="44">
        <v>20.9</v>
      </c>
      <c r="G45" s="44">
        <v>20.9</v>
      </c>
      <c r="H45" s="44">
        <v>20.9</v>
      </c>
      <c r="I45" s="44">
        <v>20.9</v>
      </c>
      <c r="J45" s="44">
        <v>20.9</v>
      </c>
      <c r="K45" s="44">
        <v>20.9</v>
      </c>
      <c r="L45" s="44">
        <v>20.9</v>
      </c>
      <c r="M45" s="44">
        <v>20.9</v>
      </c>
      <c r="N45" s="44">
        <v>20.9</v>
      </c>
      <c r="O45" s="44">
        <v>20.9</v>
      </c>
      <c r="P45" s="44">
        <v>20.9</v>
      </c>
      <c r="Q45" s="44">
        <v>20.9</v>
      </c>
      <c r="R45" s="44">
        <v>20.9</v>
      </c>
      <c r="S45" s="44">
        <v>20.9</v>
      </c>
      <c r="T45" s="44">
        <v>20.9</v>
      </c>
      <c r="U45" s="44">
        <v>20.9</v>
      </c>
      <c r="V45" s="44">
        <v>20.9</v>
      </c>
      <c r="W45" s="44">
        <v>20.9</v>
      </c>
      <c r="X45" s="44">
        <v>20.9</v>
      </c>
      <c r="Y45" s="44">
        <v>20.9</v>
      </c>
      <c r="Z45" s="44">
        <v>23.5</v>
      </c>
      <c r="AA45" s="44">
        <v>23.5</v>
      </c>
      <c r="AB45" s="44">
        <v>23.5</v>
      </c>
      <c r="AC45" s="44">
        <v>23.5</v>
      </c>
      <c r="AD45" s="44">
        <v>23.5</v>
      </c>
      <c r="AE45" s="44">
        <v>23.5</v>
      </c>
      <c r="AF45" s="44">
        <v>23.5</v>
      </c>
      <c r="AG45" s="48">
        <v>21.3</v>
      </c>
      <c r="AH45" s="46">
        <f t="shared" si="2"/>
        <v>23.5</v>
      </c>
      <c r="AI45" s="47">
        <f t="shared" si="3"/>
        <v>20.9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4.5</v>
      </c>
      <c r="C47" s="44">
        <v>4.5</v>
      </c>
      <c r="D47" s="44">
        <v>4.5</v>
      </c>
      <c r="E47" s="44">
        <v>4.5</v>
      </c>
      <c r="F47" s="44">
        <v>4.5</v>
      </c>
      <c r="G47" s="44">
        <v>4.5</v>
      </c>
      <c r="H47" s="44">
        <v>4.5</v>
      </c>
      <c r="I47" s="44">
        <v>4.5</v>
      </c>
      <c r="J47" s="44">
        <v>4.5</v>
      </c>
      <c r="K47" s="44">
        <v>4.5</v>
      </c>
      <c r="L47" s="44">
        <v>4.5</v>
      </c>
      <c r="M47" s="44">
        <v>4.5</v>
      </c>
      <c r="N47" s="44">
        <v>4.5</v>
      </c>
      <c r="O47" s="44">
        <v>4.5</v>
      </c>
      <c r="P47" s="44">
        <v>4.5</v>
      </c>
      <c r="Q47" s="44">
        <v>4.5</v>
      </c>
      <c r="R47" s="44">
        <v>4.5</v>
      </c>
      <c r="S47" s="44">
        <v>4.5</v>
      </c>
      <c r="T47" s="44">
        <v>4.5</v>
      </c>
      <c r="U47" s="44">
        <v>4.5</v>
      </c>
      <c r="V47" s="44">
        <v>4.5</v>
      </c>
      <c r="W47" s="44">
        <v>4.5</v>
      </c>
      <c r="X47" s="44">
        <v>4.5</v>
      </c>
      <c r="Y47" s="44">
        <v>4.5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4.5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17.8</v>
      </c>
      <c r="C49" s="44">
        <v>17.8</v>
      </c>
      <c r="D49" s="44">
        <v>17.8</v>
      </c>
      <c r="E49" s="44">
        <v>17.8</v>
      </c>
      <c r="F49" s="44">
        <v>17.8</v>
      </c>
      <c r="G49" s="44">
        <v>17.8</v>
      </c>
      <c r="H49" s="44">
        <v>17.8</v>
      </c>
      <c r="I49" s="44">
        <v>17.8</v>
      </c>
      <c r="J49" s="44">
        <v>17.8</v>
      </c>
      <c r="K49" s="44">
        <v>17.8</v>
      </c>
      <c r="L49" s="44">
        <v>17.8</v>
      </c>
      <c r="M49" s="44">
        <v>17.8</v>
      </c>
      <c r="N49" s="44">
        <v>17.8</v>
      </c>
      <c r="O49" s="44">
        <v>17.8</v>
      </c>
      <c r="P49" s="44">
        <v>17.8</v>
      </c>
      <c r="Q49" s="44">
        <v>17.8</v>
      </c>
      <c r="R49" s="44">
        <v>17.8</v>
      </c>
      <c r="S49" s="44">
        <v>17.8</v>
      </c>
      <c r="T49" s="44">
        <v>17.8</v>
      </c>
      <c r="U49" s="44">
        <v>17.8</v>
      </c>
      <c r="V49" s="44">
        <v>17.8</v>
      </c>
      <c r="W49" s="44">
        <v>17.8</v>
      </c>
      <c r="X49" s="44">
        <v>17.8</v>
      </c>
      <c r="Y49" s="44">
        <v>17.8</v>
      </c>
      <c r="Z49" s="44">
        <v>6.2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17.8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7.8</v>
      </c>
      <c r="C52" s="44">
        <v>7.8</v>
      </c>
      <c r="D52" s="44">
        <v>7.8</v>
      </c>
      <c r="E52" s="44">
        <v>7.8</v>
      </c>
      <c r="F52" s="44">
        <v>7.8</v>
      </c>
      <c r="G52" s="44">
        <v>7.8</v>
      </c>
      <c r="H52" s="44">
        <v>7.8</v>
      </c>
      <c r="I52" s="44">
        <v>7.8</v>
      </c>
      <c r="J52" s="44">
        <v>7.8</v>
      </c>
      <c r="K52" s="44">
        <v>7.8</v>
      </c>
      <c r="L52" s="44">
        <v>7.8</v>
      </c>
      <c r="M52" s="44">
        <v>7.8</v>
      </c>
      <c r="N52" s="44">
        <v>7.8</v>
      </c>
      <c r="O52" s="44">
        <v>7.8</v>
      </c>
      <c r="P52" s="44">
        <v>7.8</v>
      </c>
      <c r="Q52" s="44">
        <v>7.8</v>
      </c>
      <c r="R52" s="44">
        <v>7.8</v>
      </c>
      <c r="S52" s="44">
        <v>7.8</v>
      </c>
      <c r="T52" s="44">
        <v>7.8</v>
      </c>
      <c r="U52" s="44">
        <v>7.8</v>
      </c>
      <c r="V52" s="44">
        <v>7.8</v>
      </c>
      <c r="W52" s="44">
        <v>7.8</v>
      </c>
      <c r="X52" s="44">
        <v>7.8</v>
      </c>
      <c r="Y52" s="44">
        <v>7.8</v>
      </c>
      <c r="Z52" s="44">
        <v>7.8</v>
      </c>
      <c r="AA52" s="44">
        <v>7.8</v>
      </c>
      <c r="AB52" s="44">
        <v>7.8</v>
      </c>
      <c r="AC52" s="44">
        <v>7.8</v>
      </c>
      <c r="AD52" s="44">
        <v>7.8</v>
      </c>
      <c r="AE52" s="44">
        <v>7.8</v>
      </c>
      <c r="AF52" s="44">
        <v>7.8</v>
      </c>
      <c r="AG52" s="48">
        <v>14.3</v>
      </c>
      <c r="AH52" s="46">
        <f t="shared" si="2"/>
        <v>7.8</v>
      </c>
      <c r="AI52" s="47">
        <f t="shared" si="3"/>
        <v>7.8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2.5</v>
      </c>
      <c r="C53" s="44">
        <v>2.5</v>
      </c>
      <c r="D53" s="44">
        <v>2.5</v>
      </c>
      <c r="E53" s="44">
        <v>2.5</v>
      </c>
      <c r="F53" s="44">
        <v>2.5</v>
      </c>
      <c r="G53" s="44">
        <v>2.5</v>
      </c>
      <c r="H53" s="44">
        <v>2.5</v>
      </c>
      <c r="I53" s="44">
        <v>2.5</v>
      </c>
      <c r="J53" s="44">
        <v>2.5</v>
      </c>
      <c r="K53" s="44">
        <v>2.5</v>
      </c>
      <c r="L53" s="44">
        <v>2.5</v>
      </c>
      <c r="M53" s="44">
        <v>2.5</v>
      </c>
      <c r="N53" s="44">
        <v>2.5</v>
      </c>
      <c r="O53" s="44">
        <v>2.5</v>
      </c>
      <c r="P53" s="44">
        <v>2.5</v>
      </c>
      <c r="Q53" s="44">
        <v>2.5</v>
      </c>
      <c r="R53" s="44">
        <v>2.5</v>
      </c>
      <c r="S53" s="44">
        <v>2.5</v>
      </c>
      <c r="T53" s="44">
        <v>2.5</v>
      </c>
      <c r="U53" s="44">
        <v>2.5</v>
      </c>
      <c r="V53" s="44">
        <v>2.5</v>
      </c>
      <c r="W53" s="44">
        <v>2.5</v>
      </c>
      <c r="X53" s="44">
        <v>2.5</v>
      </c>
      <c r="Y53" s="44">
        <v>2.5</v>
      </c>
      <c r="Z53" s="44">
        <v>2.5</v>
      </c>
      <c r="AA53" s="44">
        <v>2.5</v>
      </c>
      <c r="AB53" s="44">
        <v>2.5</v>
      </c>
      <c r="AC53" s="44">
        <v>2.5</v>
      </c>
      <c r="AD53" s="44">
        <v>2.5</v>
      </c>
      <c r="AE53" s="44">
        <v>2.5</v>
      </c>
      <c r="AF53" s="44">
        <v>2.5</v>
      </c>
      <c r="AG53" s="48">
        <v>14</v>
      </c>
      <c r="AH53" s="46">
        <f t="shared" si="2"/>
        <v>2.5</v>
      </c>
      <c r="AI53" s="47">
        <f t="shared" si="3"/>
        <v>2.5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7.5</v>
      </c>
      <c r="C55" s="44">
        <v>7.5</v>
      </c>
      <c r="D55" s="44">
        <v>7.5</v>
      </c>
      <c r="E55" s="44">
        <v>7.5</v>
      </c>
      <c r="F55" s="44">
        <v>7.5</v>
      </c>
      <c r="G55" s="44">
        <v>7.5</v>
      </c>
      <c r="H55" s="44">
        <v>7.5</v>
      </c>
      <c r="I55" s="44">
        <v>7.5</v>
      </c>
      <c r="J55" s="44">
        <v>7.5</v>
      </c>
      <c r="K55" s="44">
        <v>7.5</v>
      </c>
      <c r="L55" s="44">
        <v>7.5</v>
      </c>
      <c r="M55" s="44">
        <v>7.5</v>
      </c>
      <c r="N55" s="44">
        <v>7.5</v>
      </c>
      <c r="O55" s="44">
        <v>7.5</v>
      </c>
      <c r="P55" s="44">
        <v>7.5</v>
      </c>
      <c r="Q55" s="44">
        <v>7.5</v>
      </c>
      <c r="R55" s="44">
        <v>7.5</v>
      </c>
      <c r="S55" s="44">
        <v>7.5</v>
      </c>
      <c r="T55" s="44">
        <v>7.5</v>
      </c>
      <c r="U55" s="44">
        <v>7.5</v>
      </c>
      <c r="V55" s="44">
        <v>7.5</v>
      </c>
      <c r="W55" s="44">
        <v>7.5</v>
      </c>
      <c r="X55" s="44">
        <v>7.5</v>
      </c>
      <c r="Y55" s="44">
        <v>7.5</v>
      </c>
      <c r="Z55" s="44">
        <v>7.5</v>
      </c>
      <c r="AA55" s="44">
        <v>7.5</v>
      </c>
      <c r="AB55" s="44">
        <v>7.5</v>
      </c>
      <c r="AC55" s="44">
        <v>7.5</v>
      </c>
      <c r="AD55" s="44">
        <v>7.5</v>
      </c>
      <c r="AE55" s="44">
        <v>7.5</v>
      </c>
      <c r="AF55" s="44">
        <v>7.5</v>
      </c>
      <c r="AG55" s="48">
        <v>13.5</v>
      </c>
      <c r="AH55" s="46">
        <f t="shared" si="2"/>
        <v>7.5</v>
      </c>
      <c r="AI55" s="47">
        <f t="shared" si="3"/>
        <v>7.5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0</v>
      </c>
      <c r="AA58" s="44">
        <v>0</v>
      </c>
      <c r="AB58" s="44">
        <v>0</v>
      </c>
      <c r="AC58" s="44">
        <v>0</v>
      </c>
      <c r="AD58" s="44">
        <v>0</v>
      </c>
      <c r="AE58" s="44">
        <v>0</v>
      </c>
      <c r="AF58" s="44">
        <v>0</v>
      </c>
      <c r="AG58" s="48">
        <v>12</v>
      </c>
      <c r="AH58" s="46">
        <f t="shared" si="2"/>
        <v>3.2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2.2999999999999998</v>
      </c>
      <c r="C59" s="44">
        <v>2.2999999999999998</v>
      </c>
      <c r="D59" s="44">
        <v>2.2999999999999998</v>
      </c>
      <c r="E59" s="44">
        <v>2.2999999999999998</v>
      </c>
      <c r="F59" s="44">
        <v>2.2999999999999998</v>
      </c>
      <c r="G59" s="44">
        <v>2.2999999999999998</v>
      </c>
      <c r="H59" s="44">
        <v>2.2999999999999998</v>
      </c>
      <c r="I59" s="44">
        <v>2.2999999999999998</v>
      </c>
      <c r="J59" s="44">
        <v>2.2999999999999998</v>
      </c>
      <c r="K59" s="44">
        <v>2.2999999999999998</v>
      </c>
      <c r="L59" s="44">
        <v>2.2999999999999998</v>
      </c>
      <c r="M59" s="44">
        <v>2.2999999999999998</v>
      </c>
      <c r="N59" s="44">
        <v>2.2999999999999998</v>
      </c>
      <c r="O59" s="44">
        <v>2.2999999999999998</v>
      </c>
      <c r="P59" s="44">
        <v>2.2999999999999998</v>
      </c>
      <c r="Q59" s="44">
        <v>2.2999999999999998</v>
      </c>
      <c r="R59" s="44">
        <v>2.2999999999999998</v>
      </c>
      <c r="S59" s="44">
        <v>2.2999999999999998</v>
      </c>
      <c r="T59" s="44">
        <v>2.2999999999999998</v>
      </c>
      <c r="U59" s="44">
        <v>2.2999999999999998</v>
      </c>
      <c r="V59" s="44">
        <v>2.2999999999999998</v>
      </c>
      <c r="W59" s="44">
        <v>2.2999999999999998</v>
      </c>
      <c r="X59" s="44">
        <v>2.2999999999999998</v>
      </c>
      <c r="Y59" s="44">
        <v>2.2999999999999998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</v>
      </c>
      <c r="AI59" s="47">
        <f t="shared" si="3"/>
        <v>2.2999999999999998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6.7</v>
      </c>
      <c r="C60" s="44">
        <v>6.7</v>
      </c>
      <c r="D60" s="44">
        <v>6.7</v>
      </c>
      <c r="E60" s="44">
        <v>6.7</v>
      </c>
      <c r="F60" s="44">
        <v>6.7</v>
      </c>
      <c r="G60" s="44">
        <v>6.7</v>
      </c>
      <c r="H60" s="44">
        <v>6.7</v>
      </c>
      <c r="I60" s="44">
        <v>6.7</v>
      </c>
      <c r="J60" s="44">
        <v>6.7</v>
      </c>
      <c r="K60" s="44">
        <v>6.7</v>
      </c>
      <c r="L60" s="44">
        <v>6.7</v>
      </c>
      <c r="M60" s="44">
        <v>6.7</v>
      </c>
      <c r="N60" s="44">
        <v>6.7</v>
      </c>
      <c r="O60" s="44">
        <v>6.7</v>
      </c>
      <c r="P60" s="44">
        <v>6.7</v>
      </c>
      <c r="Q60" s="44">
        <v>6.7</v>
      </c>
      <c r="R60" s="44">
        <v>6.7</v>
      </c>
      <c r="S60" s="44">
        <v>6.7</v>
      </c>
      <c r="T60" s="44">
        <v>6.7</v>
      </c>
      <c r="U60" s="44">
        <v>6.7</v>
      </c>
      <c r="V60" s="44">
        <v>6.7</v>
      </c>
      <c r="W60" s="44">
        <v>6.7</v>
      </c>
      <c r="X60" s="44">
        <v>6.7</v>
      </c>
      <c r="Y60" s="44">
        <v>6.7</v>
      </c>
      <c r="Z60" s="44">
        <v>6.7</v>
      </c>
      <c r="AA60" s="44">
        <v>6.7</v>
      </c>
      <c r="AB60" s="44">
        <v>6.7</v>
      </c>
      <c r="AC60" s="44">
        <v>6.7</v>
      </c>
      <c r="AD60" s="44">
        <v>6.7</v>
      </c>
      <c r="AE60" s="44">
        <v>6.7</v>
      </c>
      <c r="AF60" s="44">
        <v>6.7</v>
      </c>
      <c r="AG60" s="48">
        <v>12</v>
      </c>
      <c r="AH60" s="46">
        <f t="shared" si="2"/>
        <v>6.7</v>
      </c>
      <c r="AI60" s="47">
        <f t="shared" si="3"/>
        <v>6.7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12.85</v>
      </c>
      <c r="C61" s="44">
        <v>12.85</v>
      </c>
      <c r="D61" s="44">
        <v>12.85</v>
      </c>
      <c r="E61" s="44">
        <v>12.85</v>
      </c>
      <c r="F61" s="44">
        <v>12.85</v>
      </c>
      <c r="G61" s="44">
        <v>12.85</v>
      </c>
      <c r="H61" s="44">
        <v>12.85</v>
      </c>
      <c r="I61" s="44">
        <v>12.85</v>
      </c>
      <c r="J61" s="44">
        <v>12.85</v>
      </c>
      <c r="K61" s="44">
        <v>12.85</v>
      </c>
      <c r="L61" s="44">
        <v>12.85</v>
      </c>
      <c r="M61" s="44">
        <v>12.85</v>
      </c>
      <c r="N61" s="44">
        <v>12.85</v>
      </c>
      <c r="O61" s="44">
        <v>12.85</v>
      </c>
      <c r="P61" s="44">
        <v>12.85</v>
      </c>
      <c r="Q61" s="44">
        <v>12.85</v>
      </c>
      <c r="R61" s="44">
        <v>12.85</v>
      </c>
      <c r="S61" s="44">
        <v>12.85</v>
      </c>
      <c r="T61" s="44">
        <v>12.85</v>
      </c>
      <c r="U61" s="44">
        <v>12.85</v>
      </c>
      <c r="V61" s="44">
        <v>12.85</v>
      </c>
      <c r="W61" s="44">
        <v>12.85</v>
      </c>
      <c r="X61" s="44">
        <v>12.85</v>
      </c>
      <c r="Y61" s="44">
        <v>12.85</v>
      </c>
      <c r="Z61" s="44">
        <v>12.85</v>
      </c>
      <c r="AA61" s="44">
        <v>12.85</v>
      </c>
      <c r="AB61" s="44">
        <v>12.85</v>
      </c>
      <c r="AC61" s="44">
        <v>12.85</v>
      </c>
      <c r="AD61" s="44">
        <v>12.85</v>
      </c>
      <c r="AE61" s="44">
        <v>12.85</v>
      </c>
      <c r="AF61" s="44">
        <v>12.85</v>
      </c>
      <c r="AG61" s="48">
        <v>12</v>
      </c>
      <c r="AH61" s="46">
        <f t="shared" si="2"/>
        <v>12.85</v>
      </c>
      <c r="AI61" s="47">
        <f t="shared" si="3"/>
        <v>12.85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4.8</v>
      </c>
      <c r="C63" s="44">
        <v>4.8</v>
      </c>
      <c r="D63" s="44">
        <v>4.8</v>
      </c>
      <c r="E63" s="44">
        <v>4.8</v>
      </c>
      <c r="F63" s="44">
        <v>4.8</v>
      </c>
      <c r="G63" s="44">
        <v>4.8</v>
      </c>
      <c r="H63" s="44">
        <v>4.8</v>
      </c>
      <c r="I63" s="44">
        <v>4.8</v>
      </c>
      <c r="J63" s="44">
        <v>4.8</v>
      </c>
      <c r="K63" s="44">
        <v>4.8</v>
      </c>
      <c r="L63" s="44">
        <v>4.8</v>
      </c>
      <c r="M63" s="44">
        <v>4.8</v>
      </c>
      <c r="N63" s="44">
        <v>4.8</v>
      </c>
      <c r="O63" s="44">
        <v>4.8</v>
      </c>
      <c r="P63" s="44">
        <v>4.8</v>
      </c>
      <c r="Q63" s="44">
        <v>4.8</v>
      </c>
      <c r="R63" s="44">
        <v>4.8</v>
      </c>
      <c r="S63" s="44">
        <v>4.8</v>
      </c>
      <c r="T63" s="44">
        <v>4.8</v>
      </c>
      <c r="U63" s="44">
        <v>4.8</v>
      </c>
      <c r="V63" s="44">
        <v>4.8</v>
      </c>
      <c r="W63" s="44">
        <v>4.8</v>
      </c>
      <c r="X63" s="44">
        <v>4.8</v>
      </c>
      <c r="Y63" s="44">
        <v>4.8</v>
      </c>
      <c r="Z63" s="44">
        <v>4.8</v>
      </c>
      <c r="AA63" s="44">
        <v>4.8</v>
      </c>
      <c r="AB63" s="44">
        <v>4.8</v>
      </c>
      <c r="AC63" s="44">
        <v>4.8</v>
      </c>
      <c r="AD63" s="44">
        <v>4.8</v>
      </c>
      <c r="AE63" s="44">
        <v>4.8</v>
      </c>
      <c r="AF63" s="44">
        <v>4.8</v>
      </c>
      <c r="AG63" s="48">
        <v>11</v>
      </c>
      <c r="AH63" s="46">
        <f t="shared" si="2"/>
        <v>4.8</v>
      </c>
      <c r="AI63" s="47">
        <f t="shared" si="3"/>
        <v>4.8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3.2</v>
      </c>
      <c r="C66" s="44">
        <v>3.2</v>
      </c>
      <c r="D66" s="44">
        <v>3.2</v>
      </c>
      <c r="E66" s="44">
        <v>3.2</v>
      </c>
      <c r="F66" s="44">
        <v>3.2</v>
      </c>
      <c r="G66" s="44">
        <v>3.2</v>
      </c>
      <c r="H66" s="44">
        <v>3.2</v>
      </c>
      <c r="I66" s="44">
        <v>3.2</v>
      </c>
      <c r="J66" s="44">
        <v>3.2</v>
      </c>
      <c r="K66" s="44">
        <v>3.2</v>
      </c>
      <c r="L66" s="44">
        <v>3.2</v>
      </c>
      <c r="M66" s="44">
        <v>3.2</v>
      </c>
      <c r="N66" s="44">
        <v>3.2</v>
      </c>
      <c r="O66" s="44">
        <v>3.2</v>
      </c>
      <c r="P66" s="44">
        <v>3.2</v>
      </c>
      <c r="Q66" s="44">
        <v>3.2</v>
      </c>
      <c r="R66" s="44">
        <v>3.2</v>
      </c>
      <c r="S66" s="44">
        <v>3.2</v>
      </c>
      <c r="T66" s="44">
        <v>3.2</v>
      </c>
      <c r="U66" s="44">
        <v>3.2</v>
      </c>
      <c r="V66" s="44">
        <v>3.2</v>
      </c>
      <c r="W66" s="44">
        <v>3.2</v>
      </c>
      <c r="X66" s="44">
        <v>3.2</v>
      </c>
      <c r="Y66" s="44">
        <v>3.2</v>
      </c>
      <c r="Z66" s="44">
        <v>3.2</v>
      </c>
      <c r="AA66" s="44">
        <v>3.2</v>
      </c>
      <c r="AB66" s="44">
        <v>3.2</v>
      </c>
      <c r="AC66" s="44">
        <v>3.2</v>
      </c>
      <c r="AD66" s="44">
        <v>3.2</v>
      </c>
      <c r="AE66" s="44">
        <v>3.2</v>
      </c>
      <c r="AF66" s="44">
        <v>3.2</v>
      </c>
      <c r="AG66" s="62">
        <v>10.3</v>
      </c>
      <c r="AH66" s="46">
        <f t="shared" si="2"/>
        <v>3.2</v>
      </c>
      <c r="AI66" s="47">
        <f t="shared" si="3"/>
        <v>3.2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4.8</v>
      </c>
      <c r="C67" s="44">
        <v>4.8</v>
      </c>
      <c r="D67" s="44">
        <v>4.8</v>
      </c>
      <c r="E67" s="44">
        <v>4.8</v>
      </c>
      <c r="F67" s="44">
        <v>4.8</v>
      </c>
      <c r="G67" s="44">
        <v>4.8</v>
      </c>
      <c r="H67" s="44">
        <v>4.8</v>
      </c>
      <c r="I67" s="44">
        <v>4.8</v>
      </c>
      <c r="J67" s="44">
        <v>4.8</v>
      </c>
      <c r="K67" s="44">
        <v>4.8</v>
      </c>
      <c r="L67" s="44">
        <v>4.8</v>
      </c>
      <c r="M67" s="44">
        <v>4.8</v>
      </c>
      <c r="N67" s="44">
        <v>4.8</v>
      </c>
      <c r="O67" s="44">
        <v>4.8</v>
      </c>
      <c r="P67" s="44">
        <v>4.8</v>
      </c>
      <c r="Q67" s="44">
        <v>4.8</v>
      </c>
      <c r="R67" s="44">
        <v>4.8</v>
      </c>
      <c r="S67" s="44">
        <v>4.8</v>
      </c>
      <c r="T67" s="44">
        <v>4.8</v>
      </c>
      <c r="U67" s="44">
        <v>4.8</v>
      </c>
      <c r="V67" s="44">
        <v>4.8</v>
      </c>
      <c r="W67" s="44">
        <v>4.8</v>
      </c>
      <c r="X67" s="44">
        <v>4.8</v>
      </c>
      <c r="Y67" s="44">
        <v>4.8</v>
      </c>
      <c r="Z67" s="44">
        <v>5.0999999999999996</v>
      </c>
      <c r="AA67" s="44">
        <v>5.0999999999999996</v>
      </c>
      <c r="AB67" s="44">
        <v>5.0999999999999996</v>
      </c>
      <c r="AC67" s="44">
        <v>5.0999999999999996</v>
      </c>
      <c r="AD67" s="44">
        <v>5.0999999999999996</v>
      </c>
      <c r="AE67" s="44">
        <v>5.0999999999999996</v>
      </c>
      <c r="AF67" s="44">
        <v>5.0999999999999996</v>
      </c>
      <c r="AG67" s="61">
        <v>10</v>
      </c>
      <c r="AH67" s="46">
        <f t="shared" si="2"/>
        <v>5.0999999999999996</v>
      </c>
      <c r="AI67" s="47">
        <f t="shared" si="3"/>
        <v>4.8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v>91</v>
      </c>
      <c r="C70" s="66">
        <v>91</v>
      </c>
      <c r="D70" s="66">
        <v>91</v>
      </c>
      <c r="E70" s="66">
        <v>91</v>
      </c>
      <c r="F70" s="66">
        <v>91</v>
      </c>
      <c r="G70" s="66">
        <v>91</v>
      </c>
      <c r="H70" s="66">
        <v>91</v>
      </c>
      <c r="I70" s="66">
        <v>91</v>
      </c>
      <c r="J70" s="66">
        <v>91</v>
      </c>
      <c r="K70" s="66">
        <v>91</v>
      </c>
      <c r="L70" s="66">
        <v>91</v>
      </c>
      <c r="M70" s="66">
        <f>40.77+52.3</f>
        <v>93.07</v>
      </c>
      <c r="N70" s="66">
        <v>89.4</v>
      </c>
      <c r="O70" s="66">
        <v>89.4</v>
      </c>
      <c r="P70" s="66">
        <v>89.4</v>
      </c>
      <c r="Q70" s="66">
        <v>89.4</v>
      </c>
      <c r="R70" s="66">
        <f t="shared" ref="R70:Y70" si="20">51.3+40.3</f>
        <v>91.6</v>
      </c>
      <c r="S70" s="66">
        <f t="shared" si="20"/>
        <v>91.6</v>
      </c>
      <c r="T70" s="66">
        <f t="shared" si="20"/>
        <v>91.6</v>
      </c>
      <c r="U70" s="66">
        <f t="shared" si="20"/>
        <v>91.6</v>
      </c>
      <c r="V70" s="66">
        <f t="shared" si="20"/>
        <v>91.6</v>
      </c>
      <c r="W70" s="66">
        <f t="shared" si="20"/>
        <v>91.6</v>
      </c>
      <c r="X70" s="66">
        <f t="shared" si="20"/>
        <v>91.6</v>
      </c>
      <c r="Y70" s="66">
        <f t="shared" si="20"/>
        <v>91.6</v>
      </c>
      <c r="Z70" s="66">
        <v>91</v>
      </c>
      <c r="AA70" s="66">
        <v>91</v>
      </c>
      <c r="AB70" s="66">
        <v>85</v>
      </c>
      <c r="AC70" s="66">
        <v>93.77</v>
      </c>
      <c r="AD70" s="66">
        <v>93.77</v>
      </c>
      <c r="AE70" s="66">
        <v>93.2</v>
      </c>
      <c r="AF70" s="66">
        <v>93.2</v>
      </c>
      <c r="AG70" s="64">
        <v>240</v>
      </c>
      <c r="AH70" s="46">
        <f t="shared" si="2"/>
        <v>93.77</v>
      </c>
      <c r="AI70" s="47">
        <f t="shared" si="3"/>
        <v>85</v>
      </c>
      <c r="AK70" s="49"/>
    </row>
    <row r="71" spans="1:88" ht="15.75" thickBot="1">
      <c r="A71" s="69" t="s">
        <v>90</v>
      </c>
      <c r="B71" s="70">
        <f t="shared" ref="B71" si="21">SUM(B11:B69)</f>
        <v>876.35</v>
      </c>
      <c r="C71" s="70">
        <f>SUM(C11:C69)</f>
        <v>876.35</v>
      </c>
      <c r="D71" s="70">
        <f t="shared" ref="D71:AG71" si="22">SUM(D11:D69)</f>
        <v>876.35</v>
      </c>
      <c r="E71" s="70">
        <f t="shared" si="22"/>
        <v>876.35</v>
      </c>
      <c r="F71" s="70">
        <f t="shared" si="22"/>
        <v>876.35</v>
      </c>
      <c r="G71" s="70">
        <f t="shared" ref="G71:H71" si="23">SUM(G11:G69)</f>
        <v>876.35</v>
      </c>
      <c r="H71" s="70">
        <f t="shared" si="23"/>
        <v>876.35</v>
      </c>
      <c r="I71" s="70">
        <f t="shared" ref="I71:J71" si="24">SUM(I11:I69)</f>
        <v>876.35</v>
      </c>
      <c r="J71" s="70">
        <f t="shared" si="24"/>
        <v>876.35</v>
      </c>
      <c r="K71" s="70">
        <f t="shared" ref="K71:L71" si="25">SUM(K11:K69)</f>
        <v>876.35</v>
      </c>
      <c r="L71" s="70">
        <f t="shared" si="25"/>
        <v>876.35</v>
      </c>
      <c r="M71" s="70">
        <f t="shared" si="22"/>
        <v>876.35</v>
      </c>
      <c r="N71" s="70">
        <f t="shared" ref="N71:O71" si="26">SUM(N11:N69)</f>
        <v>876.35</v>
      </c>
      <c r="O71" s="70">
        <f t="shared" si="26"/>
        <v>876.35</v>
      </c>
      <c r="P71" s="70">
        <f t="shared" ref="P71:Q71" si="27">SUM(P11:P69)</f>
        <v>860.84999999999991</v>
      </c>
      <c r="Q71" s="70">
        <f t="shared" si="27"/>
        <v>860.84999999999991</v>
      </c>
      <c r="R71" s="70">
        <f t="shared" si="22"/>
        <v>860.84999999999991</v>
      </c>
      <c r="S71" s="70">
        <f t="shared" ref="S71:T71" si="28">SUM(S11:S69)</f>
        <v>860.84999999999991</v>
      </c>
      <c r="T71" s="70">
        <f t="shared" si="28"/>
        <v>860.84999999999991</v>
      </c>
      <c r="U71" s="70">
        <f t="shared" ref="U71:V71" si="29">SUM(U11:U69)</f>
        <v>860.84999999999991</v>
      </c>
      <c r="V71" s="70">
        <f t="shared" si="29"/>
        <v>860.84999999999991</v>
      </c>
      <c r="W71" s="70">
        <f t="shared" ref="W71:X71" si="30">SUM(W11:W69)</f>
        <v>860.84999999999991</v>
      </c>
      <c r="X71" s="70">
        <f t="shared" si="30"/>
        <v>860.84999999999991</v>
      </c>
      <c r="Y71" s="70">
        <f t="shared" ref="Y71" si="31">SUM(Y11:Y69)</f>
        <v>860.84999999999991</v>
      </c>
      <c r="Z71" s="70">
        <f>SUM(Z11:Z69)</f>
        <v>984.95</v>
      </c>
      <c r="AA71" s="70">
        <f>SUM(AA11:AA69)</f>
        <v>984.95</v>
      </c>
      <c r="AB71" s="70">
        <f>SUM(AB11:AB69)</f>
        <v>984.95</v>
      </c>
      <c r="AC71" s="70">
        <f t="shared" si="22"/>
        <v>984.95</v>
      </c>
      <c r="AD71" s="70">
        <f t="shared" si="22"/>
        <v>984.95</v>
      </c>
      <c r="AE71" s="70">
        <f t="shared" si="22"/>
        <v>984.95</v>
      </c>
      <c r="AF71" s="70">
        <f t="shared" si="22"/>
        <v>984.95</v>
      </c>
      <c r="AG71" s="70">
        <f t="shared" si="22"/>
        <v>1812.2049999999999</v>
      </c>
      <c r="AH71" s="46">
        <f t="shared" si="2"/>
        <v>984.95</v>
      </c>
      <c r="AI71" s="47">
        <f t="shared" si="3"/>
        <v>860.84999999999991</v>
      </c>
      <c r="AK71" s="49"/>
    </row>
    <row r="72" spans="1:88">
      <c r="A72" s="71" t="s">
        <v>91</v>
      </c>
      <c r="B72" s="44">
        <v>130</v>
      </c>
      <c r="C72" s="44">
        <v>70</v>
      </c>
      <c r="D72" s="44">
        <v>100</v>
      </c>
      <c r="E72" s="44">
        <v>90.5</v>
      </c>
      <c r="F72" s="44">
        <v>130</v>
      </c>
      <c r="G72" s="44">
        <v>189.7</v>
      </c>
      <c r="H72" s="44">
        <v>200.5</v>
      </c>
      <c r="I72" s="44">
        <v>201.5</v>
      </c>
      <c r="J72" s="44">
        <v>213.1</v>
      </c>
      <c r="K72" s="44">
        <v>281.5</v>
      </c>
      <c r="L72" s="44">
        <v>305.3</v>
      </c>
      <c r="M72" s="44">
        <v>87.7</v>
      </c>
      <c r="N72" s="44">
        <v>281.3</v>
      </c>
      <c r="O72" s="44">
        <v>281.3</v>
      </c>
      <c r="P72" s="44">
        <v>221.3</v>
      </c>
      <c r="Q72" s="44">
        <v>201.3</v>
      </c>
      <c r="R72" s="44">
        <v>70.2</v>
      </c>
      <c r="S72" s="44">
        <v>70.2</v>
      </c>
      <c r="T72" s="44">
        <v>0</v>
      </c>
      <c r="U72" s="44">
        <v>0</v>
      </c>
      <c r="V72" s="44">
        <v>0</v>
      </c>
      <c r="W72" s="44">
        <v>0</v>
      </c>
      <c r="X72" s="44">
        <v>100.6</v>
      </c>
      <c r="Y72" s="44">
        <v>80.599999999999994</v>
      </c>
      <c r="Z72" s="44">
        <v>240</v>
      </c>
      <c r="AA72" s="44">
        <v>210.7</v>
      </c>
      <c r="AB72" s="44">
        <v>314</v>
      </c>
      <c r="AC72" s="44">
        <v>314</v>
      </c>
      <c r="AD72" s="44">
        <v>270</v>
      </c>
      <c r="AE72" s="44">
        <v>198</v>
      </c>
      <c r="AF72" s="44">
        <v>201</v>
      </c>
      <c r="AG72" s="61">
        <v>456</v>
      </c>
      <c r="AH72" s="46">
        <f t="shared" si="2"/>
        <v>314</v>
      </c>
      <c r="AI72" s="47">
        <f t="shared" si="3"/>
        <v>0</v>
      </c>
      <c r="AK72" s="49"/>
    </row>
    <row r="73" spans="1:88">
      <c r="A73" s="72" t="s">
        <v>92</v>
      </c>
      <c r="B73" s="43">
        <v>60</v>
      </c>
      <c r="C73" s="43">
        <v>51.9</v>
      </c>
      <c r="D73" s="43">
        <v>59.9</v>
      </c>
      <c r="E73" s="43">
        <v>50</v>
      </c>
      <c r="F73" s="43">
        <v>50</v>
      </c>
      <c r="G73" s="43">
        <v>61.9</v>
      </c>
      <c r="H73" s="43">
        <v>55.9</v>
      </c>
      <c r="I73" s="43">
        <v>55.9</v>
      </c>
      <c r="J73" s="43">
        <v>58</v>
      </c>
      <c r="K73" s="43">
        <v>57.9</v>
      </c>
      <c r="L73" s="43">
        <v>58</v>
      </c>
      <c r="M73" s="43">
        <v>58</v>
      </c>
      <c r="N73" s="43">
        <v>58</v>
      </c>
      <c r="O73" s="43">
        <v>58</v>
      </c>
      <c r="P73" s="43">
        <v>58</v>
      </c>
      <c r="Q73" s="43">
        <v>58</v>
      </c>
      <c r="R73" s="43">
        <v>58</v>
      </c>
      <c r="S73" s="43">
        <v>54</v>
      </c>
      <c r="T73" s="43">
        <v>53.9</v>
      </c>
      <c r="U73" s="43">
        <v>53.9</v>
      </c>
      <c r="V73" s="43">
        <v>53.9</v>
      </c>
      <c r="W73" s="43">
        <v>53.9</v>
      </c>
      <c r="X73" s="43">
        <v>58</v>
      </c>
      <c r="Y73" s="43">
        <v>58</v>
      </c>
      <c r="Z73" s="43">
        <v>57.8</v>
      </c>
      <c r="AA73" s="43">
        <v>58.9</v>
      </c>
      <c r="AB73" s="43">
        <v>58.9</v>
      </c>
      <c r="AC73" s="43">
        <v>58.9</v>
      </c>
      <c r="AD73" s="43">
        <v>58.9</v>
      </c>
      <c r="AE73" s="43">
        <v>58.9</v>
      </c>
      <c r="AF73" s="43">
        <v>58.9</v>
      </c>
      <c r="AG73" s="64">
        <v>111</v>
      </c>
      <c r="AH73" s="46">
        <f t="shared" si="2"/>
        <v>61.9</v>
      </c>
      <c r="AI73" s="47">
        <f t="shared" si="3"/>
        <v>50</v>
      </c>
      <c r="AK73" s="49"/>
    </row>
    <row r="74" spans="1:88">
      <c r="A74" s="73" t="s">
        <v>93</v>
      </c>
      <c r="B74" s="43">
        <v>28.1</v>
      </c>
      <c r="C74" s="43">
        <v>31.7</v>
      </c>
      <c r="D74" s="43">
        <v>30.9</v>
      </c>
      <c r="E74" s="43">
        <v>36.5</v>
      </c>
      <c r="F74" s="43">
        <v>39.9</v>
      </c>
      <c r="G74" s="43">
        <v>53.5</v>
      </c>
      <c r="H74" s="43">
        <v>49.7</v>
      </c>
      <c r="I74" s="43">
        <v>48.5</v>
      </c>
      <c r="J74" s="43">
        <v>47.7</v>
      </c>
      <c r="K74" s="43">
        <v>47.1</v>
      </c>
      <c r="L74" s="43">
        <v>45</v>
      </c>
      <c r="M74" s="43">
        <v>45</v>
      </c>
      <c r="N74" s="43">
        <v>45</v>
      </c>
      <c r="O74" s="43">
        <v>45</v>
      </c>
      <c r="P74" s="43">
        <v>39.6</v>
      </c>
      <c r="Q74" s="43">
        <v>39.6</v>
      </c>
      <c r="R74" s="43">
        <v>39.6</v>
      </c>
      <c r="S74" s="43">
        <v>34.299999999999997</v>
      </c>
      <c r="T74" s="43">
        <v>32.799999999999997</v>
      </c>
      <c r="U74" s="43">
        <v>32.799999999999997</v>
      </c>
      <c r="V74" s="43">
        <v>32.799999999999997</v>
      </c>
      <c r="W74" s="43">
        <v>32.799999999999997</v>
      </c>
      <c r="X74" s="43">
        <v>31.9</v>
      </c>
      <c r="Y74" s="43">
        <v>33.1</v>
      </c>
      <c r="Z74" s="43">
        <v>32.299999999999997</v>
      </c>
      <c r="AA74" s="43">
        <v>33.5</v>
      </c>
      <c r="AB74" s="43">
        <v>33.5</v>
      </c>
      <c r="AC74" s="43">
        <v>33.5</v>
      </c>
      <c r="AD74" s="43">
        <v>33.5</v>
      </c>
      <c r="AE74" s="43">
        <v>33.5</v>
      </c>
      <c r="AF74" s="43">
        <v>33.5</v>
      </c>
      <c r="AG74" s="64">
        <v>60</v>
      </c>
      <c r="AH74" s="46">
        <f t="shared" si="2"/>
        <v>53.5</v>
      </c>
      <c r="AI74" s="47">
        <f t="shared" si="3"/>
        <v>28.1</v>
      </c>
      <c r="AK74" s="49"/>
    </row>
    <row r="75" spans="1:88">
      <c r="A75" s="74" t="s">
        <v>94</v>
      </c>
      <c r="B75" s="43">
        <v>23.2</v>
      </c>
      <c r="C75" s="43">
        <v>23.1</v>
      </c>
      <c r="D75" s="43">
        <v>23.1</v>
      </c>
      <c r="E75" s="43">
        <v>23.1</v>
      </c>
      <c r="F75" s="43">
        <v>23.1</v>
      </c>
      <c r="G75" s="43">
        <v>23.1</v>
      </c>
      <c r="H75" s="43">
        <v>23.1</v>
      </c>
      <c r="I75" s="43">
        <v>22.8</v>
      </c>
      <c r="J75" s="43">
        <v>22.8</v>
      </c>
      <c r="K75" s="43">
        <v>22.8</v>
      </c>
      <c r="L75" s="43">
        <v>22.8</v>
      </c>
      <c r="M75" s="43">
        <v>22.8</v>
      </c>
      <c r="N75" s="43">
        <v>22.8</v>
      </c>
      <c r="O75" s="43">
        <v>22.8</v>
      </c>
      <c r="P75" s="43">
        <v>22.8</v>
      </c>
      <c r="Q75" s="43">
        <v>22.8</v>
      </c>
      <c r="R75" s="43">
        <v>22.8</v>
      </c>
      <c r="S75" s="43">
        <v>40.5</v>
      </c>
      <c r="T75" s="43">
        <v>24.8</v>
      </c>
      <c r="U75" s="43">
        <v>24.8</v>
      </c>
      <c r="V75" s="43">
        <v>24.8</v>
      </c>
      <c r="W75" s="43">
        <v>24.8</v>
      </c>
      <c r="X75" s="43">
        <v>29.6</v>
      </c>
      <c r="Y75" s="43">
        <v>29.7</v>
      </c>
      <c r="Z75" s="43">
        <v>29.7</v>
      </c>
      <c r="AA75" s="43">
        <v>29.7</v>
      </c>
      <c r="AB75" s="43">
        <v>29.7</v>
      </c>
      <c r="AC75" s="43">
        <v>29.7</v>
      </c>
      <c r="AD75" s="43">
        <v>29.7</v>
      </c>
      <c r="AE75" s="43">
        <v>29.7</v>
      </c>
      <c r="AF75" s="43">
        <v>29.7</v>
      </c>
      <c r="AG75" s="75">
        <v>42.5</v>
      </c>
      <c r="AH75" s="46">
        <f t="shared" ref="AH75:AH138" si="32">MAX(B75:AF75)</f>
        <v>40.5</v>
      </c>
      <c r="AI75" s="47">
        <f t="shared" ref="AI75:AI138" si="33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22.2</v>
      </c>
      <c r="AI76" s="47">
        <f t="shared" si="33"/>
        <v>22.2</v>
      </c>
      <c r="AK76" s="49"/>
    </row>
    <row r="77" spans="1:88" ht="15.75" thickBot="1">
      <c r="A77" s="76" t="s">
        <v>96</v>
      </c>
      <c r="B77" s="77">
        <v>7</v>
      </c>
      <c r="C77" s="77">
        <v>7</v>
      </c>
      <c r="D77" s="77">
        <v>7</v>
      </c>
      <c r="E77" s="77">
        <v>7.1</v>
      </c>
      <c r="F77" s="77">
        <v>7</v>
      </c>
      <c r="G77" s="77">
        <v>7</v>
      </c>
      <c r="H77" s="77">
        <v>7</v>
      </c>
      <c r="I77" s="77">
        <v>7</v>
      </c>
      <c r="J77" s="77">
        <v>7</v>
      </c>
      <c r="K77" s="77">
        <v>7</v>
      </c>
      <c r="L77" s="77">
        <v>7</v>
      </c>
      <c r="M77" s="77">
        <v>7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7.1</v>
      </c>
      <c r="T77" s="77">
        <v>7</v>
      </c>
      <c r="U77" s="77">
        <v>7</v>
      </c>
      <c r="V77" s="77">
        <v>7</v>
      </c>
      <c r="W77" s="77">
        <v>7</v>
      </c>
      <c r="X77" s="77">
        <v>10</v>
      </c>
      <c r="Y77" s="77">
        <v>10.3</v>
      </c>
      <c r="Z77" s="77">
        <v>10.3</v>
      </c>
      <c r="AA77" s="77">
        <v>10.3</v>
      </c>
      <c r="AB77" s="77">
        <v>10.3</v>
      </c>
      <c r="AC77" s="77">
        <v>10.3</v>
      </c>
      <c r="AD77" s="77">
        <v>10.3</v>
      </c>
      <c r="AE77" s="77">
        <v>10.3</v>
      </c>
      <c r="AF77" s="77">
        <v>10.3</v>
      </c>
      <c r="AG77" s="78">
        <v>14.8</v>
      </c>
      <c r="AH77" s="46">
        <f t="shared" si="32"/>
        <v>10.3</v>
      </c>
      <c r="AI77" s="47">
        <f t="shared" si="33"/>
        <v>7</v>
      </c>
      <c r="AK77" s="49"/>
    </row>
    <row r="78" spans="1:88" ht="15.75" thickBot="1">
      <c r="A78" s="79" t="s">
        <v>97</v>
      </c>
      <c r="B78" s="70">
        <f t="shared" ref="B78" si="34">SUM(B72:B77)</f>
        <v>270.5</v>
      </c>
      <c r="C78" s="70">
        <f>SUM(C72:C77)</f>
        <v>205.89999999999998</v>
      </c>
      <c r="D78" s="70">
        <f t="shared" ref="D78:AG78" si="35">SUM(D72:D77)</f>
        <v>243.1</v>
      </c>
      <c r="E78" s="70">
        <f t="shared" si="35"/>
        <v>229.39999999999998</v>
      </c>
      <c r="F78" s="70">
        <f t="shared" si="35"/>
        <v>272.2</v>
      </c>
      <c r="G78" s="70">
        <f t="shared" ref="G78:H78" si="36">SUM(G72:G77)</f>
        <v>357.40000000000003</v>
      </c>
      <c r="H78" s="70">
        <f t="shared" si="36"/>
        <v>358.4</v>
      </c>
      <c r="I78" s="70">
        <f t="shared" ref="I78:J78" si="37">SUM(I72:I77)</f>
        <v>357.9</v>
      </c>
      <c r="J78" s="70">
        <f t="shared" si="37"/>
        <v>370.8</v>
      </c>
      <c r="K78" s="70">
        <f t="shared" ref="K78:L78" si="38">SUM(K72:K77)</f>
        <v>438.5</v>
      </c>
      <c r="L78" s="70">
        <f t="shared" si="38"/>
        <v>460.3</v>
      </c>
      <c r="M78" s="70">
        <f t="shared" si="35"/>
        <v>242.7</v>
      </c>
      <c r="N78" s="70">
        <f t="shared" ref="N78:O78" si="39">SUM(N72:N77)</f>
        <v>436.3</v>
      </c>
      <c r="O78" s="70">
        <f t="shared" si="39"/>
        <v>436.3</v>
      </c>
      <c r="P78" s="70">
        <f t="shared" ref="P78:Q78" si="40">SUM(P72:P77)</f>
        <v>370.90000000000003</v>
      </c>
      <c r="Q78" s="70">
        <f t="shared" si="40"/>
        <v>350.90000000000003</v>
      </c>
      <c r="R78" s="70">
        <f t="shared" si="35"/>
        <v>219.79999999999998</v>
      </c>
      <c r="S78" s="70">
        <f t="shared" ref="S78:T78" si="41">SUM(S72:S77)</f>
        <v>228.29999999999998</v>
      </c>
      <c r="T78" s="70">
        <f t="shared" si="41"/>
        <v>140.69999999999999</v>
      </c>
      <c r="U78" s="70">
        <f t="shared" ref="U78:V78" si="42">SUM(U72:U77)</f>
        <v>140.69999999999999</v>
      </c>
      <c r="V78" s="70">
        <f t="shared" si="42"/>
        <v>140.69999999999999</v>
      </c>
      <c r="W78" s="70">
        <f t="shared" ref="W78:X78" si="43">SUM(W72:W77)</f>
        <v>140.69999999999999</v>
      </c>
      <c r="X78" s="70">
        <f t="shared" si="43"/>
        <v>252.29999999999998</v>
      </c>
      <c r="Y78" s="70">
        <f t="shared" ref="Y78" si="44">SUM(Y72:Y77)</f>
        <v>233.89999999999998</v>
      </c>
      <c r="Z78" s="70">
        <f>SUM(Z72:Z77)</f>
        <v>392.3</v>
      </c>
      <c r="AA78" s="70">
        <f>SUM(AA72:AA77)</f>
        <v>365.29999999999995</v>
      </c>
      <c r="AB78" s="70">
        <f t="shared" si="35"/>
        <v>468.59999999999997</v>
      </c>
      <c r="AC78" s="70">
        <f t="shared" si="35"/>
        <v>468.59999999999997</v>
      </c>
      <c r="AD78" s="70">
        <f t="shared" si="35"/>
        <v>424.59999999999997</v>
      </c>
      <c r="AE78" s="70">
        <f t="shared" si="35"/>
        <v>352.59999999999997</v>
      </c>
      <c r="AF78" s="70">
        <f t="shared" si="35"/>
        <v>355.59999999999997</v>
      </c>
      <c r="AG78" s="80">
        <f t="shared" si="35"/>
        <v>706.4</v>
      </c>
      <c r="AH78" s="46">
        <f t="shared" si="32"/>
        <v>468.59999999999997</v>
      </c>
      <c r="AI78" s="47">
        <f t="shared" si="33"/>
        <v>140.69999999999999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91</v>
      </c>
      <c r="C79" s="44">
        <v>97</v>
      </c>
      <c r="D79" s="44">
        <v>96.5</v>
      </c>
      <c r="E79" s="44">
        <v>96.7</v>
      </c>
      <c r="F79" s="44">
        <v>97</v>
      </c>
      <c r="G79" s="44">
        <v>72.599999999999994</v>
      </c>
      <c r="H79" s="44">
        <v>72.599999999999994</v>
      </c>
      <c r="I79" s="44">
        <v>72.599999999999994</v>
      </c>
      <c r="J79" s="44">
        <v>71.900000000000006</v>
      </c>
      <c r="K79" s="44">
        <v>72.8</v>
      </c>
      <c r="L79" s="44">
        <v>96</v>
      </c>
      <c r="M79" s="44">
        <v>72.900000000000006</v>
      </c>
      <c r="N79" s="44">
        <v>72.900000000000006</v>
      </c>
      <c r="O79" s="44">
        <v>72.900000000000006</v>
      </c>
      <c r="P79" s="44">
        <v>79.599999999999994</v>
      </c>
      <c r="Q79" s="44">
        <v>80</v>
      </c>
      <c r="R79" s="44">
        <v>95</v>
      </c>
      <c r="S79" s="44">
        <v>97</v>
      </c>
      <c r="T79" s="44">
        <v>96.9</v>
      </c>
      <c r="U79" s="44">
        <v>75.3</v>
      </c>
      <c r="V79" s="44">
        <v>72.099999999999994</v>
      </c>
      <c r="W79" s="44">
        <v>72.099999999999994</v>
      </c>
      <c r="X79" s="44">
        <v>104</v>
      </c>
      <c r="Y79" s="44">
        <v>118.3</v>
      </c>
      <c r="Z79" s="44">
        <v>132.9</v>
      </c>
      <c r="AA79" s="44">
        <v>131</v>
      </c>
      <c r="AB79" s="44">
        <v>132</v>
      </c>
      <c r="AC79" s="44">
        <v>132</v>
      </c>
      <c r="AD79" s="44">
        <v>132</v>
      </c>
      <c r="AE79" s="44">
        <v>112</v>
      </c>
      <c r="AF79" s="44">
        <v>112</v>
      </c>
      <c r="AG79" s="61">
        <v>144</v>
      </c>
      <c r="AH79" s="46">
        <f t="shared" si="32"/>
        <v>132.9</v>
      </c>
      <c r="AI79" s="47">
        <f t="shared" si="33"/>
        <v>71.900000000000006</v>
      </c>
      <c r="AK79" s="49"/>
      <c r="AY79" s="1" t="s">
        <v>99</v>
      </c>
      <c r="AZ79" s="82">
        <f>ROUND(C97,0)</f>
        <v>-296</v>
      </c>
      <c r="BA79" s="81">
        <f t="shared" ref="BA79:BD83" si="45">D97</f>
        <v>-353</v>
      </c>
      <c r="BB79" s="81">
        <f t="shared" si="45"/>
        <v>-370</v>
      </c>
      <c r="BC79" s="81">
        <f t="shared" si="45"/>
        <v>-356</v>
      </c>
      <c r="BD79" s="81">
        <f t="shared" si="45"/>
        <v>-364</v>
      </c>
      <c r="BE79" s="82">
        <f>I97</f>
        <v>-341</v>
      </c>
      <c r="BF79" s="82">
        <f>K97</f>
        <v>-255.7</v>
      </c>
      <c r="BG79" s="82">
        <f t="shared" ref="BG79:BP83" si="46">M97</f>
        <v>47.4</v>
      </c>
      <c r="BH79" s="82">
        <f t="shared" si="46"/>
        <v>-115.1</v>
      </c>
      <c r="BI79" s="82">
        <f t="shared" si="46"/>
        <v>-128.6</v>
      </c>
      <c r="BJ79" s="82">
        <f t="shared" si="46"/>
        <v>-119.3</v>
      </c>
      <c r="BK79" s="82">
        <f t="shared" si="46"/>
        <v>-117.3</v>
      </c>
      <c r="BL79" s="82">
        <f t="shared" si="46"/>
        <v>38.9</v>
      </c>
      <c r="BM79" s="82">
        <f t="shared" si="46"/>
        <v>6.5</v>
      </c>
      <c r="BN79" s="82">
        <f t="shared" si="46"/>
        <v>173</v>
      </c>
      <c r="BO79" s="82">
        <f t="shared" si="46"/>
        <v>170.8</v>
      </c>
      <c r="BP79" s="82">
        <f t="shared" si="46"/>
        <v>17.5</v>
      </c>
      <c r="BQ79" s="82">
        <f>X97</f>
        <v>-125.7</v>
      </c>
      <c r="BR79" s="82">
        <f>Z97</f>
        <v>-96.2</v>
      </c>
      <c r="BS79" s="81">
        <f>AB97</f>
        <v>-320</v>
      </c>
      <c r="BT79" s="81">
        <f t="shared" ref="BT79:BV83" si="47">AD97</f>
        <v>-335</v>
      </c>
      <c r="BU79" s="81">
        <f t="shared" si="47"/>
        <v>-340</v>
      </c>
      <c r="BV79" s="81">
        <f t="shared" si="47"/>
        <v>-335</v>
      </c>
      <c r="BW79" s="81">
        <f>B97</f>
        <v>-290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34.6</v>
      </c>
      <c r="F80" s="43">
        <v>34.6</v>
      </c>
      <c r="G80" s="43">
        <v>53.4</v>
      </c>
      <c r="H80" s="43">
        <v>52</v>
      </c>
      <c r="I80" s="43">
        <v>69.8</v>
      </c>
      <c r="J80" s="43">
        <v>54.3</v>
      </c>
      <c r="K80" s="43">
        <v>54.3</v>
      </c>
      <c r="L80" s="43">
        <v>68.7</v>
      </c>
      <c r="M80" s="43">
        <v>69</v>
      </c>
      <c r="N80" s="43">
        <v>69</v>
      </c>
      <c r="O80" s="43">
        <v>69</v>
      </c>
      <c r="P80" s="43">
        <v>54.6</v>
      </c>
      <c r="Q80" s="43">
        <v>54.6</v>
      </c>
      <c r="R80" s="43">
        <v>54.6</v>
      </c>
      <c r="S80" s="43">
        <v>34.9</v>
      </c>
      <c r="T80" s="43">
        <v>34.700000000000003</v>
      </c>
      <c r="U80" s="43">
        <v>34.799999999999997</v>
      </c>
      <c r="V80" s="43">
        <v>35.200000000000003</v>
      </c>
      <c r="W80" s="43">
        <v>35.200000000000003</v>
      </c>
      <c r="X80" s="43">
        <v>69.099999999999994</v>
      </c>
      <c r="Y80" s="43">
        <v>51.6</v>
      </c>
      <c r="Z80" s="43">
        <v>68.8</v>
      </c>
      <c r="AA80" s="43">
        <v>69.400000000000006</v>
      </c>
      <c r="AB80" s="44">
        <v>70</v>
      </c>
      <c r="AC80" s="44">
        <v>70</v>
      </c>
      <c r="AD80" s="44">
        <v>54.2</v>
      </c>
      <c r="AE80" s="44">
        <v>54.2</v>
      </c>
      <c r="AF80" s="44">
        <v>54.2</v>
      </c>
      <c r="AG80" s="64">
        <v>70</v>
      </c>
      <c r="AH80" s="46">
        <f t="shared" si="32"/>
        <v>70</v>
      </c>
      <c r="AI80" s="47">
        <f t="shared" si="33"/>
        <v>34.6</v>
      </c>
      <c r="AK80" s="49"/>
      <c r="AY80" s="1" t="s">
        <v>101</v>
      </c>
      <c r="AZ80" s="82">
        <f>ROUND(C98,0)</f>
        <v>33</v>
      </c>
      <c r="BA80" s="81">
        <f t="shared" si="45"/>
        <v>32</v>
      </c>
      <c r="BB80" s="81">
        <f t="shared" si="45"/>
        <v>28</v>
      </c>
      <c r="BC80" s="81">
        <f t="shared" si="45"/>
        <v>29</v>
      </c>
      <c r="BD80" s="81">
        <f t="shared" si="45"/>
        <v>31.5</v>
      </c>
      <c r="BE80" s="82">
        <f>I98</f>
        <v>32.6</v>
      </c>
      <c r="BF80" s="82">
        <f>K98</f>
        <v>30.6</v>
      </c>
      <c r="BG80" s="82">
        <f t="shared" si="46"/>
        <v>30.8</v>
      </c>
      <c r="BH80" s="82">
        <f t="shared" si="46"/>
        <v>30.5</v>
      </c>
      <c r="BI80" s="82">
        <f t="shared" si="46"/>
        <v>28.8</v>
      </c>
      <c r="BJ80" s="82">
        <f t="shared" si="46"/>
        <v>30.3</v>
      </c>
      <c r="BK80" s="82">
        <f t="shared" si="46"/>
        <v>26.3</v>
      </c>
      <c r="BL80" s="82">
        <f t="shared" si="46"/>
        <v>0</v>
      </c>
      <c r="BM80" s="82">
        <f t="shared" si="46"/>
        <v>0</v>
      </c>
      <c r="BN80" s="82">
        <f t="shared" si="46"/>
        <v>0</v>
      </c>
      <c r="BO80" s="82">
        <f t="shared" si="46"/>
        <v>0</v>
      </c>
      <c r="BP80" s="82">
        <f t="shared" si="46"/>
        <v>0</v>
      </c>
      <c r="BQ80" s="82">
        <f>X98</f>
        <v>0</v>
      </c>
      <c r="BR80" s="82">
        <f>Z98</f>
        <v>25.5</v>
      </c>
      <c r="BS80" s="81">
        <f>AB98</f>
        <v>24</v>
      </c>
      <c r="BT80" s="81">
        <f t="shared" si="47"/>
        <v>25</v>
      </c>
      <c r="BU80" s="81">
        <f t="shared" si="47"/>
        <v>22.6</v>
      </c>
      <c r="BV80" s="81">
        <f t="shared" si="47"/>
        <v>22</v>
      </c>
      <c r="BW80" s="81">
        <f>B98</f>
        <v>30</v>
      </c>
    </row>
    <row r="81" spans="1:75">
      <c r="A81" s="63" t="s">
        <v>102</v>
      </c>
      <c r="B81" s="43">
        <v>50</v>
      </c>
      <c r="C81" s="43">
        <v>46.1</v>
      </c>
      <c r="D81" s="43">
        <v>46.2</v>
      </c>
      <c r="E81" s="43">
        <v>46.3</v>
      </c>
      <c r="F81" s="43">
        <v>46.3</v>
      </c>
      <c r="G81" s="43">
        <v>46.3</v>
      </c>
      <c r="H81" s="43">
        <v>46.3</v>
      </c>
      <c r="I81" s="43">
        <v>46.2</v>
      </c>
      <c r="J81" s="43">
        <v>46.2</v>
      </c>
      <c r="K81" s="43">
        <v>46.2</v>
      </c>
      <c r="L81" s="43">
        <v>47.4</v>
      </c>
      <c r="M81" s="43">
        <v>33.200000000000003</v>
      </c>
      <c r="N81" s="43">
        <v>33.200000000000003</v>
      </c>
      <c r="O81" s="43">
        <v>33.200000000000003</v>
      </c>
      <c r="P81" s="43">
        <v>33.299999999999997</v>
      </c>
      <c r="Q81" s="43">
        <v>33.299999999999997</v>
      </c>
      <c r="R81" s="43">
        <v>33.299999999999997</v>
      </c>
      <c r="S81" s="43">
        <v>46.7</v>
      </c>
      <c r="T81" s="43">
        <v>46.7</v>
      </c>
      <c r="U81" s="43">
        <v>46.5</v>
      </c>
      <c r="V81" s="43">
        <v>50.6</v>
      </c>
      <c r="W81" s="43">
        <v>50.6</v>
      </c>
      <c r="X81" s="43">
        <v>50.4</v>
      </c>
      <c r="Y81" s="43">
        <v>50.3</v>
      </c>
      <c r="Z81" s="43">
        <v>50.5</v>
      </c>
      <c r="AA81" s="43">
        <v>50.5</v>
      </c>
      <c r="AB81" s="44">
        <v>50.4</v>
      </c>
      <c r="AC81" s="44">
        <v>50.4</v>
      </c>
      <c r="AD81" s="44">
        <v>50</v>
      </c>
      <c r="AE81" s="44">
        <v>50</v>
      </c>
      <c r="AF81" s="44">
        <v>50</v>
      </c>
      <c r="AG81" s="64">
        <v>69</v>
      </c>
      <c r="AH81" s="46">
        <f t="shared" si="32"/>
        <v>50.6</v>
      </c>
      <c r="AI81" s="47">
        <f t="shared" si="33"/>
        <v>33.200000000000003</v>
      </c>
      <c r="AK81" s="49"/>
      <c r="AL81" s="83"/>
      <c r="AO81" s="83"/>
      <c r="AY81" s="1" t="s">
        <v>103</v>
      </c>
      <c r="AZ81" s="82">
        <f>ROUND(C99,0)</f>
        <v>8</v>
      </c>
      <c r="BA81" s="81">
        <f t="shared" si="45"/>
        <v>11.1</v>
      </c>
      <c r="BB81" s="81">
        <f t="shared" si="45"/>
        <v>16</v>
      </c>
      <c r="BC81" s="81">
        <f t="shared" si="45"/>
        <v>16</v>
      </c>
      <c r="BD81" s="81">
        <f t="shared" si="45"/>
        <v>16.8</v>
      </c>
      <c r="BE81" s="82">
        <f>I99</f>
        <v>17.3</v>
      </c>
      <c r="BF81" s="82">
        <f>K99</f>
        <v>22</v>
      </c>
      <c r="BG81" s="82">
        <f t="shared" si="46"/>
        <v>20.100000000000001</v>
      </c>
      <c r="BH81" s="82">
        <f t="shared" si="46"/>
        <v>19.600000000000001</v>
      </c>
      <c r="BI81" s="82">
        <f t="shared" si="46"/>
        <v>21.3</v>
      </c>
      <c r="BJ81" s="82">
        <f t="shared" si="46"/>
        <v>24.9</v>
      </c>
      <c r="BK81" s="82">
        <f t="shared" si="46"/>
        <v>24.3</v>
      </c>
      <c r="BL81" s="82">
        <f t="shared" si="46"/>
        <v>23.6</v>
      </c>
      <c r="BM81" s="82">
        <f t="shared" si="46"/>
        <v>27.1</v>
      </c>
      <c r="BN81" s="82">
        <f t="shared" si="46"/>
        <v>28.2</v>
      </c>
      <c r="BO81" s="82">
        <f t="shared" si="46"/>
        <v>26.1</v>
      </c>
      <c r="BP81" s="82">
        <f t="shared" si="46"/>
        <v>26.7</v>
      </c>
      <c r="BQ81" s="82">
        <f>X99</f>
        <v>26.9</v>
      </c>
      <c r="BR81" s="82">
        <f>Z99</f>
        <v>30</v>
      </c>
      <c r="BS81" s="81">
        <f>AB99</f>
        <v>28</v>
      </c>
      <c r="BT81" s="81">
        <f t="shared" si="47"/>
        <v>28</v>
      </c>
      <c r="BU81" s="81">
        <f t="shared" si="47"/>
        <v>25</v>
      </c>
      <c r="BV81" s="81">
        <f t="shared" si="47"/>
        <v>26.3</v>
      </c>
      <c r="BW81" s="81">
        <f>B99</f>
        <v>8</v>
      </c>
    </row>
    <row r="82" spans="1:75" s="83" customFormat="1">
      <c r="A82" s="63" t="s">
        <v>104</v>
      </c>
      <c r="B82" s="43">
        <v>59.5</v>
      </c>
      <c r="C82" s="43">
        <v>59.5</v>
      </c>
      <c r="D82" s="43">
        <v>59.3</v>
      </c>
      <c r="E82" s="43">
        <v>59.5</v>
      </c>
      <c r="F82" s="43">
        <v>59.5</v>
      </c>
      <c r="G82" s="43">
        <v>59.4</v>
      </c>
      <c r="H82" s="43">
        <v>59.1</v>
      </c>
      <c r="I82" s="43">
        <v>59.1</v>
      </c>
      <c r="J82" s="43">
        <v>59.6</v>
      </c>
      <c r="K82" s="43">
        <v>59.6</v>
      </c>
      <c r="L82" s="43">
        <v>59.3</v>
      </c>
      <c r="M82" s="43">
        <v>59.4</v>
      </c>
      <c r="N82" s="43">
        <v>59.4</v>
      </c>
      <c r="O82" s="43">
        <v>59.4</v>
      </c>
      <c r="P82" s="43">
        <v>59.4</v>
      </c>
      <c r="Q82" s="43">
        <v>59.4</v>
      </c>
      <c r="R82" s="43">
        <v>59.4</v>
      </c>
      <c r="S82" s="43">
        <v>59.4</v>
      </c>
      <c r="T82" s="43">
        <v>59.2</v>
      </c>
      <c r="U82" s="43">
        <v>59.2</v>
      </c>
      <c r="V82" s="43">
        <v>59.2</v>
      </c>
      <c r="W82" s="43">
        <v>59.2</v>
      </c>
      <c r="X82" s="43">
        <v>59.3</v>
      </c>
      <c r="Y82" s="43">
        <v>59.3</v>
      </c>
      <c r="Z82" s="43">
        <v>59.2</v>
      </c>
      <c r="AA82" s="43">
        <v>31</v>
      </c>
      <c r="AB82" s="43">
        <v>31</v>
      </c>
      <c r="AC82" s="43">
        <v>31</v>
      </c>
      <c r="AD82" s="43">
        <v>31</v>
      </c>
      <c r="AE82" s="43">
        <v>31</v>
      </c>
      <c r="AF82" s="43">
        <v>31</v>
      </c>
      <c r="AG82" s="64">
        <v>60</v>
      </c>
      <c r="AH82" s="46">
        <f t="shared" si="32"/>
        <v>59.6</v>
      </c>
      <c r="AI82" s="47">
        <f t="shared" si="33"/>
        <v>31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5"/>
        <v>0</v>
      </c>
      <c r="BB82" s="81">
        <f t="shared" si="45"/>
        <v>0</v>
      </c>
      <c r="BC82" s="81">
        <f t="shared" si="45"/>
        <v>0</v>
      </c>
      <c r="BD82" s="81">
        <f t="shared" si="45"/>
        <v>0</v>
      </c>
      <c r="BE82" s="82">
        <f>I100</f>
        <v>0</v>
      </c>
      <c r="BF82" s="82">
        <f>K100</f>
        <v>0</v>
      </c>
      <c r="BG82" s="82">
        <f t="shared" si="46"/>
        <v>0</v>
      </c>
      <c r="BH82" s="82">
        <f t="shared" si="46"/>
        <v>0</v>
      </c>
      <c r="BI82" s="82">
        <f t="shared" si="46"/>
        <v>0</v>
      </c>
      <c r="BJ82" s="82">
        <f t="shared" si="46"/>
        <v>0</v>
      </c>
      <c r="BK82" s="82">
        <f t="shared" si="46"/>
        <v>0</v>
      </c>
      <c r="BL82" s="82">
        <f t="shared" si="46"/>
        <v>16.899999999999999</v>
      </c>
      <c r="BM82" s="82">
        <f t="shared" si="46"/>
        <v>17.2</v>
      </c>
      <c r="BN82" s="82">
        <f t="shared" si="46"/>
        <v>20.100000000000001</v>
      </c>
      <c r="BO82" s="82">
        <f t="shared" si="46"/>
        <v>20.8</v>
      </c>
      <c r="BP82" s="82">
        <f t="shared" si="46"/>
        <v>17.399999999999999</v>
      </c>
      <c r="BQ82" s="82">
        <f>X100</f>
        <v>15.4</v>
      </c>
      <c r="BR82" s="82">
        <f>Z100</f>
        <v>0</v>
      </c>
      <c r="BS82" s="81">
        <f>AB100</f>
        <v>0</v>
      </c>
      <c r="BT82" s="81">
        <f t="shared" si="47"/>
        <v>0</v>
      </c>
      <c r="BU82" s="81">
        <f t="shared" si="47"/>
        <v>0</v>
      </c>
      <c r="BV82" s="81">
        <f t="shared" si="47"/>
        <v>0</v>
      </c>
      <c r="BW82" s="81">
        <f>B100</f>
        <v>0</v>
      </c>
    </row>
    <row r="83" spans="1:75">
      <c r="A83" s="63" t="s">
        <v>106</v>
      </c>
      <c r="B83" s="44">
        <v>10</v>
      </c>
      <c r="C83" s="44">
        <v>10.1</v>
      </c>
      <c r="D83" s="44">
        <v>0</v>
      </c>
      <c r="E83" s="44">
        <v>0</v>
      </c>
      <c r="F83" s="44">
        <v>0</v>
      </c>
      <c r="G83" s="44">
        <v>0</v>
      </c>
      <c r="H83" s="44">
        <v>14.9</v>
      </c>
      <c r="I83" s="44">
        <v>9.9</v>
      </c>
      <c r="J83" s="44">
        <v>9.6</v>
      </c>
      <c r="K83" s="44">
        <v>9.5</v>
      </c>
      <c r="L83" s="44">
        <v>9.8000000000000007</v>
      </c>
      <c r="M83" s="44">
        <v>9.6999999999999993</v>
      </c>
      <c r="N83" s="44">
        <v>10.199999999999999</v>
      </c>
      <c r="O83" s="44">
        <v>20.3</v>
      </c>
      <c r="P83" s="44">
        <v>20.3</v>
      </c>
      <c r="Q83" s="44">
        <v>20.3</v>
      </c>
      <c r="R83" s="44">
        <v>20.3</v>
      </c>
      <c r="S83" s="44">
        <v>25</v>
      </c>
      <c r="T83" s="44">
        <v>0</v>
      </c>
      <c r="U83" s="44">
        <v>0</v>
      </c>
      <c r="V83" s="44">
        <v>0</v>
      </c>
      <c r="W83" s="44">
        <v>0</v>
      </c>
      <c r="X83" s="44">
        <v>20.5</v>
      </c>
      <c r="Y83" s="44">
        <v>25.1</v>
      </c>
      <c r="Z83" s="43">
        <v>24.7</v>
      </c>
      <c r="AA83" s="43">
        <v>24.5</v>
      </c>
      <c r="AB83" s="43">
        <v>24.5</v>
      </c>
      <c r="AC83" s="43">
        <v>24.5</v>
      </c>
      <c r="AD83" s="43">
        <v>24.5</v>
      </c>
      <c r="AE83" s="43">
        <v>24.5</v>
      </c>
      <c r="AF83" s="43">
        <v>24.5</v>
      </c>
      <c r="AG83" s="64">
        <v>30</v>
      </c>
      <c r="AH83" s="46">
        <f t="shared" si="32"/>
        <v>25.1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5"/>
        <v>0</v>
      </c>
      <c r="BB83" s="81">
        <f t="shared" si="45"/>
        <v>0</v>
      </c>
      <c r="BC83" s="81">
        <f t="shared" si="45"/>
        <v>0</v>
      </c>
      <c r="BD83" s="81">
        <f t="shared" si="45"/>
        <v>0</v>
      </c>
      <c r="BE83" s="82">
        <f>I101</f>
        <v>0</v>
      </c>
      <c r="BF83" s="82">
        <f>K101</f>
        <v>0</v>
      </c>
      <c r="BG83" s="82">
        <f t="shared" si="46"/>
        <v>0</v>
      </c>
      <c r="BH83" s="82">
        <f t="shared" si="46"/>
        <v>0</v>
      </c>
      <c r="BI83" s="82">
        <f t="shared" si="46"/>
        <v>0</v>
      </c>
      <c r="BJ83" s="82">
        <f t="shared" si="46"/>
        <v>0</v>
      </c>
      <c r="BK83" s="82">
        <f t="shared" si="46"/>
        <v>0</v>
      </c>
      <c r="BL83" s="82">
        <f t="shared" si="46"/>
        <v>0</v>
      </c>
      <c r="BM83" s="82">
        <f t="shared" si="46"/>
        <v>0</v>
      </c>
      <c r="BN83" s="82">
        <f t="shared" si="46"/>
        <v>0</v>
      </c>
      <c r="BO83" s="82">
        <f t="shared" si="46"/>
        <v>0</v>
      </c>
      <c r="BP83" s="82">
        <f t="shared" si="4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7"/>
        <v>0</v>
      </c>
      <c r="BU83" s="81">
        <f t="shared" si="47"/>
        <v>0</v>
      </c>
      <c r="BV83" s="81">
        <f t="shared" si="47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0.7</v>
      </c>
      <c r="K84" s="44">
        <v>1.5</v>
      </c>
      <c r="L84" s="44">
        <v>2.1</v>
      </c>
      <c r="M84" s="44">
        <v>6.9</v>
      </c>
      <c r="N84" s="44">
        <v>11.8</v>
      </c>
      <c r="O84" s="44">
        <v>16.3</v>
      </c>
      <c r="P84" s="44">
        <v>17.3</v>
      </c>
      <c r="Q84" s="44">
        <v>17.3</v>
      </c>
      <c r="R84" s="44">
        <v>17.3</v>
      </c>
      <c r="S84" s="44">
        <v>12</v>
      </c>
      <c r="T84" s="44">
        <v>9.3000000000000007</v>
      </c>
      <c r="U84" s="44">
        <v>4.5</v>
      </c>
      <c r="V84" s="44">
        <v>2</v>
      </c>
      <c r="W84" s="44">
        <v>2</v>
      </c>
      <c r="X84" s="44">
        <v>0.4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17.3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8">M107</f>
        <v>0</v>
      </c>
      <c r="BH84" s="82">
        <f t="shared" si="48"/>
        <v>0</v>
      </c>
      <c r="BI84" s="82">
        <f t="shared" si="48"/>
        <v>0</v>
      </c>
      <c r="BJ84" s="82">
        <f t="shared" si="48"/>
        <v>0</v>
      </c>
      <c r="BK84" s="82">
        <f t="shared" si="48"/>
        <v>0</v>
      </c>
      <c r="BL84" s="82">
        <f t="shared" si="48"/>
        <v>0</v>
      </c>
      <c r="BM84" s="82">
        <f t="shared" si="48"/>
        <v>0</v>
      </c>
      <c r="BN84" s="82">
        <f t="shared" si="48"/>
        <v>0</v>
      </c>
      <c r="BO84" s="82">
        <f t="shared" si="48"/>
        <v>0</v>
      </c>
      <c r="BP84" s="82">
        <f t="shared" si="4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6.7</v>
      </c>
      <c r="C85" s="43">
        <v>9.8000000000000007</v>
      </c>
      <c r="D85" s="43">
        <v>9.8000000000000007</v>
      </c>
      <c r="E85" s="43">
        <v>9.8000000000000007</v>
      </c>
      <c r="F85" s="43">
        <v>9.8000000000000007</v>
      </c>
      <c r="G85" s="43">
        <v>9.6999999999999993</v>
      </c>
      <c r="H85" s="43">
        <v>9.6999999999999993</v>
      </c>
      <c r="I85" s="43">
        <v>9.6999999999999993</v>
      </c>
      <c r="J85" s="43">
        <v>9.8000000000000007</v>
      </c>
      <c r="K85" s="43">
        <v>9.8000000000000007</v>
      </c>
      <c r="L85" s="43">
        <v>10.199999999999999</v>
      </c>
      <c r="M85" s="43">
        <v>10.199999999999999</v>
      </c>
      <c r="N85" s="43">
        <v>10.199999999999999</v>
      </c>
      <c r="O85" s="43">
        <v>10.199999999999999</v>
      </c>
      <c r="P85" s="43">
        <v>10.199999999999999</v>
      </c>
      <c r="Q85" s="43">
        <v>10.199999999999999</v>
      </c>
      <c r="R85" s="43">
        <v>10.199999999999999</v>
      </c>
      <c r="S85" s="43">
        <v>12.3</v>
      </c>
      <c r="T85" s="43">
        <v>11.4</v>
      </c>
      <c r="U85" s="43">
        <v>11.4</v>
      </c>
      <c r="V85" s="43">
        <v>11.4</v>
      </c>
      <c r="W85" s="43">
        <v>11.4</v>
      </c>
      <c r="X85" s="43">
        <v>13.1</v>
      </c>
      <c r="Y85" s="43">
        <v>13.1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32"/>
        <v>13.1</v>
      </c>
      <c r="AI85" s="47">
        <f t="shared" si="33"/>
        <v>6.7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49">VALUE(AZ79)</f>
        <v>-296</v>
      </c>
      <c r="BA86" s="82">
        <f t="shared" si="49"/>
        <v>-353</v>
      </c>
      <c r="BB86" s="82">
        <f t="shared" si="49"/>
        <v>-370</v>
      </c>
      <c r="BC86" s="82">
        <f t="shared" si="49"/>
        <v>-356</v>
      </c>
      <c r="BD86" s="82">
        <f t="shared" si="49"/>
        <v>-364</v>
      </c>
      <c r="BE86" s="82">
        <f t="shared" si="49"/>
        <v>-341</v>
      </c>
      <c r="BF86" s="82">
        <f t="shared" si="49"/>
        <v>-255.7</v>
      </c>
      <c r="BG86" s="82">
        <f t="shared" si="49"/>
        <v>47.4</v>
      </c>
      <c r="BH86" s="82">
        <f t="shared" si="49"/>
        <v>-115.1</v>
      </c>
      <c r="BI86" s="82">
        <f t="shared" si="49"/>
        <v>-128.6</v>
      </c>
      <c r="BJ86" s="82">
        <f t="shared" si="49"/>
        <v>-119.3</v>
      </c>
      <c r="BK86" s="82">
        <f t="shared" si="49"/>
        <v>-117.3</v>
      </c>
      <c r="BL86" s="82">
        <f t="shared" si="49"/>
        <v>38.9</v>
      </c>
      <c r="BM86" s="82">
        <f t="shared" si="49"/>
        <v>6.5</v>
      </c>
      <c r="BN86" s="82">
        <f t="shared" si="49"/>
        <v>173</v>
      </c>
      <c r="BO86" s="82">
        <f t="shared" si="49"/>
        <v>170.8</v>
      </c>
      <c r="BP86" s="82">
        <f t="shared" si="49"/>
        <v>17.5</v>
      </c>
      <c r="BQ86" s="82">
        <f t="shared" si="49"/>
        <v>-125.7</v>
      </c>
      <c r="BR86" s="82">
        <f t="shared" si="49"/>
        <v>-96.2</v>
      </c>
      <c r="BS86" s="82">
        <f t="shared" si="49"/>
        <v>-320</v>
      </c>
      <c r="BT86" s="82">
        <f t="shared" si="49"/>
        <v>-335</v>
      </c>
      <c r="BU86" s="82">
        <f t="shared" si="49"/>
        <v>-340</v>
      </c>
      <c r="BV86" s="82">
        <f t="shared" si="49"/>
        <v>-335</v>
      </c>
      <c r="BW86" s="82">
        <f t="shared" si="49"/>
        <v>-290</v>
      </c>
    </row>
    <row r="87" spans="1:75">
      <c r="A87" s="63" t="s">
        <v>112</v>
      </c>
      <c r="B87" s="43">
        <v>0</v>
      </c>
      <c r="C87" s="43">
        <v>8</v>
      </c>
      <c r="D87" s="43">
        <v>8</v>
      </c>
      <c r="E87" s="43">
        <v>8.1</v>
      </c>
      <c r="F87" s="43">
        <v>8.1</v>
      </c>
      <c r="G87" s="43">
        <v>8</v>
      </c>
      <c r="H87" s="43">
        <v>7.6</v>
      </c>
      <c r="I87" s="43">
        <v>7.1</v>
      </c>
      <c r="J87" s="43">
        <v>7.1</v>
      </c>
      <c r="K87" s="43">
        <v>6.4</v>
      </c>
      <c r="L87" s="43">
        <v>5.9</v>
      </c>
      <c r="M87" s="43">
        <v>5.9</v>
      </c>
      <c r="N87" s="43">
        <v>5.9</v>
      </c>
      <c r="O87" s="43">
        <v>5.9</v>
      </c>
      <c r="P87" s="43">
        <v>5.9</v>
      </c>
      <c r="Q87" s="43">
        <v>5.9</v>
      </c>
      <c r="R87" s="43">
        <v>5.9</v>
      </c>
      <c r="S87" s="43">
        <v>8.1999999999999993</v>
      </c>
      <c r="T87" s="43">
        <v>8</v>
      </c>
      <c r="U87" s="43">
        <v>8</v>
      </c>
      <c r="V87" s="43">
        <v>8</v>
      </c>
      <c r="W87" s="43">
        <v>8</v>
      </c>
      <c r="X87" s="43">
        <v>8.1</v>
      </c>
      <c r="Y87" s="43">
        <v>7.5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32"/>
        <v>8.1999999999999993</v>
      </c>
      <c r="AI87" s="47">
        <f t="shared" si="33"/>
        <v>0</v>
      </c>
      <c r="AK87" s="49"/>
      <c r="AZ87" s="82">
        <f t="shared" si="49"/>
        <v>33</v>
      </c>
      <c r="BA87" s="82">
        <f t="shared" si="49"/>
        <v>32</v>
      </c>
      <c r="BB87" s="82">
        <f t="shared" si="49"/>
        <v>28</v>
      </c>
      <c r="BC87" s="82">
        <f t="shared" si="49"/>
        <v>29</v>
      </c>
      <c r="BD87" s="82">
        <f t="shared" si="49"/>
        <v>31.5</v>
      </c>
      <c r="BE87" s="82">
        <f t="shared" si="49"/>
        <v>32.6</v>
      </c>
      <c r="BF87" s="82">
        <f t="shared" si="49"/>
        <v>30.6</v>
      </c>
      <c r="BG87" s="82">
        <f t="shared" si="49"/>
        <v>30.8</v>
      </c>
      <c r="BH87" s="82">
        <f t="shared" si="49"/>
        <v>30.5</v>
      </c>
      <c r="BI87" s="82">
        <f t="shared" si="49"/>
        <v>28.8</v>
      </c>
      <c r="BJ87" s="82">
        <f t="shared" si="49"/>
        <v>30.3</v>
      </c>
      <c r="BK87" s="82">
        <f t="shared" si="49"/>
        <v>26.3</v>
      </c>
      <c r="BL87" s="82">
        <f t="shared" si="49"/>
        <v>0</v>
      </c>
      <c r="BM87" s="82">
        <f t="shared" si="49"/>
        <v>0</v>
      </c>
      <c r="BN87" s="82">
        <f t="shared" si="49"/>
        <v>0</v>
      </c>
      <c r="BO87" s="82">
        <f t="shared" si="49"/>
        <v>0</v>
      </c>
      <c r="BP87" s="82">
        <f t="shared" si="49"/>
        <v>0</v>
      </c>
      <c r="BQ87" s="82">
        <f t="shared" si="49"/>
        <v>0</v>
      </c>
      <c r="BR87" s="82">
        <f t="shared" si="49"/>
        <v>25.5</v>
      </c>
      <c r="BS87" s="82">
        <f t="shared" si="49"/>
        <v>24</v>
      </c>
      <c r="BT87" s="82">
        <f t="shared" si="49"/>
        <v>25</v>
      </c>
      <c r="BU87" s="82">
        <f t="shared" si="49"/>
        <v>22.6</v>
      </c>
      <c r="BV87" s="82">
        <f t="shared" si="49"/>
        <v>22</v>
      </c>
      <c r="BW87" s="82">
        <f t="shared" si="49"/>
        <v>30</v>
      </c>
    </row>
    <row r="88" spans="1:75">
      <c r="A88" s="84" t="s">
        <v>113</v>
      </c>
      <c r="B88" s="43">
        <v>9.5</v>
      </c>
      <c r="C88" s="43">
        <v>12.4</v>
      </c>
      <c r="D88" s="43">
        <v>12.7</v>
      </c>
      <c r="E88" s="43">
        <v>12.5</v>
      </c>
      <c r="F88" s="43">
        <v>12.5</v>
      </c>
      <c r="G88" s="43">
        <v>12.2</v>
      </c>
      <c r="H88" s="43">
        <v>11.7</v>
      </c>
      <c r="I88" s="43">
        <v>12</v>
      </c>
      <c r="J88" s="43">
        <v>11.6</v>
      </c>
      <c r="K88" s="43">
        <v>11.2</v>
      </c>
      <c r="L88" s="43">
        <v>9</v>
      </c>
      <c r="M88" s="43">
        <v>9</v>
      </c>
      <c r="N88" s="43">
        <v>9</v>
      </c>
      <c r="O88" s="43">
        <v>9</v>
      </c>
      <c r="P88" s="43">
        <v>9</v>
      </c>
      <c r="Q88" s="43">
        <v>9</v>
      </c>
      <c r="R88" s="43">
        <v>9</v>
      </c>
      <c r="S88" s="43">
        <v>7.2</v>
      </c>
      <c r="T88" s="43">
        <v>7.1</v>
      </c>
      <c r="U88" s="43">
        <v>7.1</v>
      </c>
      <c r="V88" s="43">
        <v>7.1</v>
      </c>
      <c r="W88" s="43">
        <v>7.1</v>
      </c>
      <c r="X88" s="43">
        <v>8.6999999999999993</v>
      </c>
      <c r="Y88" s="43">
        <v>7.6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32"/>
        <v>12.7</v>
      </c>
      <c r="AI88" s="47">
        <f t="shared" si="33"/>
        <v>7.1</v>
      </c>
      <c r="AK88" s="49"/>
      <c r="AZ88" s="82">
        <f t="shared" si="49"/>
        <v>8</v>
      </c>
      <c r="BA88" s="82">
        <f t="shared" si="49"/>
        <v>11.1</v>
      </c>
      <c r="BB88" s="82">
        <f t="shared" si="49"/>
        <v>16</v>
      </c>
      <c r="BC88" s="82">
        <f t="shared" si="49"/>
        <v>16</v>
      </c>
      <c r="BD88" s="82">
        <f t="shared" si="49"/>
        <v>16.8</v>
      </c>
      <c r="BE88" s="82">
        <f t="shared" si="49"/>
        <v>17.3</v>
      </c>
      <c r="BF88" s="82">
        <f t="shared" si="49"/>
        <v>22</v>
      </c>
      <c r="BG88" s="82">
        <f t="shared" si="49"/>
        <v>20.100000000000001</v>
      </c>
      <c r="BH88" s="82">
        <f t="shared" si="49"/>
        <v>19.600000000000001</v>
      </c>
      <c r="BI88" s="82">
        <f t="shared" si="49"/>
        <v>21.3</v>
      </c>
      <c r="BJ88" s="82">
        <f t="shared" si="49"/>
        <v>24.9</v>
      </c>
      <c r="BK88" s="82">
        <f t="shared" si="49"/>
        <v>24.3</v>
      </c>
      <c r="BL88" s="82">
        <f t="shared" si="49"/>
        <v>23.6</v>
      </c>
      <c r="BM88" s="82">
        <f t="shared" si="49"/>
        <v>27.1</v>
      </c>
      <c r="BN88" s="82">
        <f t="shared" si="49"/>
        <v>28.2</v>
      </c>
      <c r="BO88" s="82">
        <f t="shared" si="49"/>
        <v>26.1</v>
      </c>
      <c r="BP88" s="82">
        <f t="shared" si="49"/>
        <v>26.7</v>
      </c>
      <c r="BQ88" s="82">
        <f t="shared" si="49"/>
        <v>26.9</v>
      </c>
      <c r="BR88" s="82">
        <f t="shared" si="49"/>
        <v>30</v>
      </c>
      <c r="BS88" s="82">
        <f t="shared" si="49"/>
        <v>28</v>
      </c>
      <c r="BT88" s="82">
        <f t="shared" si="49"/>
        <v>28</v>
      </c>
      <c r="BU88" s="82">
        <f t="shared" si="49"/>
        <v>25</v>
      </c>
      <c r="BV88" s="82">
        <f t="shared" si="49"/>
        <v>26.3</v>
      </c>
      <c r="BW88" s="82">
        <f t="shared" si="49"/>
        <v>8</v>
      </c>
    </row>
    <row r="89" spans="1:75">
      <c r="A89" s="63" t="s">
        <v>114</v>
      </c>
      <c r="B89" s="43">
        <v>5.0999999999999996</v>
      </c>
      <c r="C89" s="43">
        <v>8.5</v>
      </c>
      <c r="D89" s="43">
        <v>8.4</v>
      </c>
      <c r="E89" s="43">
        <v>8.4</v>
      </c>
      <c r="F89" s="43">
        <v>8.4</v>
      </c>
      <c r="G89" s="43">
        <v>8.4</v>
      </c>
      <c r="H89" s="43">
        <v>8.4</v>
      </c>
      <c r="I89" s="43">
        <v>8.4</v>
      </c>
      <c r="J89" s="43">
        <v>8.4</v>
      </c>
      <c r="K89" s="43">
        <v>8.4</v>
      </c>
      <c r="L89" s="43">
        <v>8.4</v>
      </c>
      <c r="M89" s="43">
        <v>8.4</v>
      </c>
      <c r="N89" s="43">
        <v>8.4</v>
      </c>
      <c r="O89" s="43">
        <v>8.4</v>
      </c>
      <c r="P89" s="43">
        <v>8.4</v>
      </c>
      <c r="Q89" s="43">
        <v>8.4</v>
      </c>
      <c r="R89" s="43">
        <v>8.4</v>
      </c>
      <c r="S89" s="43">
        <v>8.5</v>
      </c>
      <c r="T89" s="43">
        <v>8.5</v>
      </c>
      <c r="U89" s="43">
        <v>8.5</v>
      </c>
      <c r="V89" s="43">
        <v>8.5</v>
      </c>
      <c r="W89" s="43">
        <v>8.5</v>
      </c>
      <c r="X89" s="43">
        <v>8.5</v>
      </c>
      <c r="Y89" s="43">
        <v>8.5</v>
      </c>
      <c r="Z89" s="43">
        <v>5.0999999999999996</v>
      </c>
      <c r="AA89" s="43">
        <v>5.0999999999999996</v>
      </c>
      <c r="AB89" s="43">
        <v>5.0999999999999996</v>
      </c>
      <c r="AC89" s="43">
        <v>5.0999999999999996</v>
      </c>
      <c r="AD89" s="43">
        <v>5.0999999999999996</v>
      </c>
      <c r="AE89" s="43">
        <v>5.0999999999999996</v>
      </c>
      <c r="AF89" s="43">
        <v>5.0999999999999996</v>
      </c>
      <c r="AG89" s="64">
        <v>10.050000000000001</v>
      </c>
      <c r="AH89" s="46">
        <f t="shared" si="32"/>
        <v>8.5</v>
      </c>
      <c r="AI89" s="47">
        <f t="shared" si="33"/>
        <v>5.0999999999999996</v>
      </c>
      <c r="AK89" s="49"/>
      <c r="AZ89" s="82">
        <f t="shared" si="49"/>
        <v>0</v>
      </c>
      <c r="BA89" s="82">
        <f t="shared" si="49"/>
        <v>0</v>
      </c>
      <c r="BB89" s="82">
        <f t="shared" si="49"/>
        <v>0</v>
      </c>
      <c r="BC89" s="82">
        <f t="shared" si="49"/>
        <v>0</v>
      </c>
      <c r="BD89" s="82">
        <f t="shared" si="49"/>
        <v>0</v>
      </c>
      <c r="BE89" s="82">
        <f t="shared" si="49"/>
        <v>0</v>
      </c>
      <c r="BF89" s="82">
        <f t="shared" si="49"/>
        <v>0</v>
      </c>
      <c r="BG89" s="82">
        <f t="shared" si="49"/>
        <v>0</v>
      </c>
      <c r="BH89" s="82">
        <f t="shared" si="49"/>
        <v>0</v>
      </c>
      <c r="BI89" s="82">
        <f t="shared" si="49"/>
        <v>0</v>
      </c>
      <c r="BJ89" s="82">
        <f t="shared" si="49"/>
        <v>0</v>
      </c>
      <c r="BK89" s="82">
        <f t="shared" si="49"/>
        <v>0</v>
      </c>
      <c r="BL89" s="82">
        <f t="shared" si="49"/>
        <v>16.899999999999999</v>
      </c>
      <c r="BM89" s="82">
        <f t="shared" si="49"/>
        <v>17.2</v>
      </c>
      <c r="BN89" s="82">
        <f t="shared" si="49"/>
        <v>20.100000000000001</v>
      </c>
      <c r="BO89" s="82">
        <f t="shared" si="49"/>
        <v>20.8</v>
      </c>
      <c r="BP89" s="82">
        <f t="shared" si="49"/>
        <v>17.399999999999999</v>
      </c>
      <c r="BQ89" s="82">
        <f t="shared" si="49"/>
        <v>15.4</v>
      </c>
      <c r="BR89" s="82">
        <f t="shared" si="49"/>
        <v>0</v>
      </c>
      <c r="BS89" s="82">
        <f t="shared" si="49"/>
        <v>0</v>
      </c>
      <c r="BT89" s="82">
        <f t="shared" si="49"/>
        <v>0</v>
      </c>
      <c r="BU89" s="82">
        <f t="shared" si="49"/>
        <v>0</v>
      </c>
      <c r="BV89" s="82">
        <f t="shared" si="49"/>
        <v>0</v>
      </c>
      <c r="BW89" s="82">
        <f t="shared" si="49"/>
        <v>0</v>
      </c>
    </row>
    <row r="90" spans="1:75">
      <c r="A90" s="63" t="s">
        <v>115</v>
      </c>
      <c r="B90" s="43">
        <v>2</v>
      </c>
      <c r="C90" s="43">
        <v>2</v>
      </c>
      <c r="D90" s="43">
        <v>2</v>
      </c>
      <c r="E90" s="43">
        <v>2</v>
      </c>
      <c r="F90" s="43">
        <v>2</v>
      </c>
      <c r="G90" s="43">
        <v>2</v>
      </c>
      <c r="H90" s="43">
        <v>2</v>
      </c>
      <c r="I90" s="43">
        <v>2</v>
      </c>
      <c r="J90" s="43">
        <v>2</v>
      </c>
      <c r="K90" s="43">
        <v>2</v>
      </c>
      <c r="L90" s="43">
        <v>2</v>
      </c>
      <c r="M90" s="43">
        <v>2</v>
      </c>
      <c r="N90" s="43">
        <v>2</v>
      </c>
      <c r="O90" s="43">
        <v>2</v>
      </c>
      <c r="P90" s="43">
        <v>2</v>
      </c>
      <c r="Q90" s="43">
        <v>2</v>
      </c>
      <c r="R90" s="43">
        <v>2</v>
      </c>
      <c r="S90" s="43">
        <v>2</v>
      </c>
      <c r="T90" s="43">
        <v>2</v>
      </c>
      <c r="U90" s="43">
        <v>2</v>
      </c>
      <c r="V90" s="43">
        <v>2</v>
      </c>
      <c r="W90" s="43">
        <v>2</v>
      </c>
      <c r="X90" s="43">
        <v>2</v>
      </c>
      <c r="Y90" s="43">
        <v>2</v>
      </c>
      <c r="Z90" s="43">
        <v>2</v>
      </c>
      <c r="AA90" s="43">
        <v>2</v>
      </c>
      <c r="AB90" s="43">
        <v>2</v>
      </c>
      <c r="AC90" s="43">
        <v>2</v>
      </c>
      <c r="AD90" s="43">
        <v>2</v>
      </c>
      <c r="AE90" s="43">
        <v>2</v>
      </c>
      <c r="AF90" s="43">
        <v>2</v>
      </c>
      <c r="AG90" s="64">
        <v>6.2</v>
      </c>
      <c r="AH90" s="46">
        <f t="shared" si="32"/>
        <v>2</v>
      </c>
      <c r="AI90" s="47">
        <f t="shared" si="33"/>
        <v>2</v>
      </c>
      <c r="AK90" s="49"/>
      <c r="AZ90" s="82">
        <f t="shared" si="49"/>
        <v>0</v>
      </c>
      <c r="BA90" s="82">
        <f t="shared" si="49"/>
        <v>0</v>
      </c>
      <c r="BB90" s="82">
        <f t="shared" si="49"/>
        <v>0</v>
      </c>
      <c r="BC90" s="82">
        <f t="shared" si="49"/>
        <v>0</v>
      </c>
      <c r="BD90" s="82">
        <f t="shared" si="49"/>
        <v>0</v>
      </c>
      <c r="BE90" s="82">
        <f t="shared" si="49"/>
        <v>0</v>
      </c>
      <c r="BF90" s="82">
        <f t="shared" si="49"/>
        <v>0</v>
      </c>
      <c r="BG90" s="82">
        <f t="shared" si="49"/>
        <v>0</v>
      </c>
      <c r="BH90" s="82">
        <f t="shared" si="49"/>
        <v>0</v>
      </c>
      <c r="BI90" s="82">
        <f t="shared" si="49"/>
        <v>0</v>
      </c>
      <c r="BJ90" s="82">
        <f t="shared" si="49"/>
        <v>0</v>
      </c>
      <c r="BK90" s="82">
        <f t="shared" si="49"/>
        <v>0</v>
      </c>
      <c r="BL90" s="82">
        <f t="shared" si="49"/>
        <v>0</v>
      </c>
      <c r="BM90" s="82">
        <f t="shared" si="49"/>
        <v>0</v>
      </c>
      <c r="BN90" s="82">
        <f t="shared" si="49"/>
        <v>0</v>
      </c>
      <c r="BO90" s="82">
        <f t="shared" si="49"/>
        <v>0</v>
      </c>
      <c r="BP90" s="82">
        <f t="shared" si="49"/>
        <v>0</v>
      </c>
      <c r="BQ90" s="82">
        <f t="shared" si="49"/>
        <v>0</v>
      </c>
      <c r="BR90" s="82">
        <f t="shared" si="49"/>
        <v>0</v>
      </c>
      <c r="BS90" s="82">
        <f t="shared" si="49"/>
        <v>0</v>
      </c>
      <c r="BT90" s="82">
        <f t="shared" si="49"/>
        <v>0</v>
      </c>
      <c r="BU90" s="82">
        <f t="shared" si="49"/>
        <v>0</v>
      </c>
      <c r="BV90" s="82">
        <f t="shared" si="49"/>
        <v>0</v>
      </c>
      <c r="BW90" s="82">
        <f t="shared" si="4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49"/>
        <v>0</v>
      </c>
      <c r="BA91" s="82">
        <f t="shared" si="49"/>
        <v>0</v>
      </c>
      <c r="BB91" s="82">
        <f t="shared" si="49"/>
        <v>0</v>
      </c>
      <c r="BC91" s="82">
        <f t="shared" si="49"/>
        <v>0</v>
      </c>
      <c r="BD91" s="82">
        <f t="shared" si="49"/>
        <v>0</v>
      </c>
      <c r="BE91" s="82">
        <f t="shared" si="49"/>
        <v>0</v>
      </c>
      <c r="BF91" s="82">
        <f t="shared" si="49"/>
        <v>0</v>
      </c>
      <c r="BG91" s="82">
        <f t="shared" si="49"/>
        <v>0</v>
      </c>
      <c r="BH91" s="82">
        <f t="shared" si="49"/>
        <v>0</v>
      </c>
      <c r="BI91" s="82">
        <f t="shared" si="49"/>
        <v>0</v>
      </c>
      <c r="BJ91" s="82">
        <f t="shared" si="49"/>
        <v>0</v>
      </c>
      <c r="BK91" s="82">
        <f t="shared" si="49"/>
        <v>0</v>
      </c>
      <c r="BL91" s="82">
        <f t="shared" si="49"/>
        <v>0</v>
      </c>
      <c r="BM91" s="82">
        <f t="shared" si="49"/>
        <v>0</v>
      </c>
      <c r="BN91" s="82">
        <f t="shared" si="49"/>
        <v>0</v>
      </c>
      <c r="BO91" s="82">
        <f t="shared" si="49"/>
        <v>0</v>
      </c>
      <c r="BP91" s="82">
        <f t="shared" si="49"/>
        <v>0</v>
      </c>
      <c r="BQ91" s="82">
        <f t="shared" si="49"/>
        <v>0</v>
      </c>
      <c r="BR91" s="82">
        <f t="shared" si="49"/>
        <v>0</v>
      </c>
      <c r="BS91" s="82">
        <f t="shared" si="49"/>
        <v>0</v>
      </c>
      <c r="BT91" s="82">
        <f t="shared" si="49"/>
        <v>0</v>
      </c>
      <c r="BU91" s="82">
        <f t="shared" si="49"/>
        <v>0</v>
      </c>
      <c r="BV91" s="82">
        <f t="shared" si="49"/>
        <v>0</v>
      </c>
      <c r="BW91" s="82">
        <f t="shared" si="49"/>
        <v>0</v>
      </c>
    </row>
    <row r="92" spans="1:75" ht="15.75" thickBot="1">
      <c r="A92" s="87" t="s">
        <v>117</v>
      </c>
      <c r="B92" s="70">
        <f>SUM(B79:B91)</f>
        <v>270.8</v>
      </c>
      <c r="C92" s="70">
        <f t="shared" ref="C92:AG92" si="50">SUM(C79:C91)</f>
        <v>290.39999999999998</v>
      </c>
      <c r="D92" s="70">
        <f t="shared" si="50"/>
        <v>279.89999999999998</v>
      </c>
      <c r="E92" s="70">
        <f t="shared" si="50"/>
        <v>279.89999999999998</v>
      </c>
      <c r="F92" s="70">
        <f t="shared" si="50"/>
        <v>280.19999999999993</v>
      </c>
      <c r="G92" s="70">
        <f t="shared" ref="G92:H92" si="51">SUM(G79:G91)</f>
        <v>274</v>
      </c>
      <c r="H92" s="70">
        <f t="shared" si="51"/>
        <v>286.29999999999995</v>
      </c>
      <c r="I92" s="70">
        <f t="shared" ref="I92:J92" si="52">SUM(I79:I91)</f>
        <v>298.79999999999995</v>
      </c>
      <c r="J92" s="70">
        <f t="shared" si="52"/>
        <v>283.2</v>
      </c>
      <c r="K92" s="70">
        <f t="shared" ref="K92:L92" si="53">SUM(K79:K91)</f>
        <v>283.7</v>
      </c>
      <c r="L92" s="70">
        <f t="shared" si="53"/>
        <v>320.79999999999995</v>
      </c>
      <c r="M92" s="70">
        <f t="shared" si="50"/>
        <v>288.59999999999997</v>
      </c>
      <c r="N92" s="70">
        <f t="shared" ref="N92:O92" si="54">SUM(N79:N91)</f>
        <v>293.99999999999994</v>
      </c>
      <c r="O92" s="70">
        <f t="shared" si="54"/>
        <v>308.59999999999997</v>
      </c>
      <c r="P92" s="70">
        <f t="shared" ref="P92:Q92" si="55">SUM(P79:P91)</f>
        <v>301.99999999999994</v>
      </c>
      <c r="Q92" s="70">
        <f t="shared" si="55"/>
        <v>302.39999999999992</v>
      </c>
      <c r="R92" s="70">
        <f t="shared" si="50"/>
        <v>317.39999999999992</v>
      </c>
      <c r="S92" s="70">
        <f t="shared" ref="S92:T92" si="56">SUM(S79:S91)</f>
        <v>315.2</v>
      </c>
      <c r="T92" s="70">
        <f t="shared" si="56"/>
        <v>285.8</v>
      </c>
      <c r="U92" s="70">
        <f t="shared" ref="U92:V92" si="57">SUM(U79:U91)</f>
        <v>259.3</v>
      </c>
      <c r="V92" s="70">
        <f t="shared" si="57"/>
        <v>258.10000000000002</v>
      </c>
      <c r="W92" s="70">
        <f t="shared" ref="W92:X92" si="58">SUM(W79:W91)</f>
        <v>258.10000000000002</v>
      </c>
      <c r="X92" s="70">
        <f t="shared" si="58"/>
        <v>346.1</v>
      </c>
      <c r="Y92" s="70">
        <f t="shared" ref="Y92" si="59">SUM(Y79:Y91)</f>
        <v>345.30000000000007</v>
      </c>
      <c r="Z92" s="70">
        <f>SUM(Z79:Z91)</f>
        <v>372.40000000000003</v>
      </c>
      <c r="AA92" s="70">
        <f>SUM(AA79:AA91)</f>
        <v>342.70000000000005</v>
      </c>
      <c r="AB92" s="70">
        <f t="shared" si="50"/>
        <v>344.20000000000005</v>
      </c>
      <c r="AC92" s="70">
        <f t="shared" si="50"/>
        <v>344.20000000000005</v>
      </c>
      <c r="AD92" s="70">
        <f t="shared" si="50"/>
        <v>328.00000000000006</v>
      </c>
      <c r="AE92" s="70">
        <f t="shared" si="50"/>
        <v>308.00000000000006</v>
      </c>
      <c r="AF92" s="70">
        <f t="shared" si="50"/>
        <v>308.00000000000006</v>
      </c>
      <c r="AG92" s="80">
        <f t="shared" si="50"/>
        <v>489.91</v>
      </c>
      <c r="AH92" s="46">
        <f t="shared" si="32"/>
        <v>372.40000000000003</v>
      </c>
      <c r="AI92" s="47">
        <f t="shared" si="33"/>
        <v>258.10000000000002</v>
      </c>
      <c r="AK92" s="49"/>
      <c r="AY92" s="82"/>
    </row>
    <row r="93" spans="1:7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>
        <v>30</v>
      </c>
      <c r="T93" s="44">
        <v>0</v>
      </c>
      <c r="U93" s="44">
        <v>0</v>
      </c>
      <c r="V93" s="44">
        <v>0</v>
      </c>
      <c r="W93" s="44">
        <v>0</v>
      </c>
      <c r="X93" s="44">
        <v>10</v>
      </c>
      <c r="Y93" s="44">
        <v>0</v>
      </c>
      <c r="Z93" s="44">
        <v>0</v>
      </c>
      <c r="AA93" s="44">
        <v>0</v>
      </c>
      <c r="AB93" s="44">
        <v>0</v>
      </c>
      <c r="AC93" s="44">
        <v>0</v>
      </c>
      <c r="AD93" s="44">
        <v>0</v>
      </c>
      <c r="AE93" s="44">
        <v>15</v>
      </c>
      <c r="AF93" s="44">
        <v>15</v>
      </c>
      <c r="AG93" s="61">
        <v>60</v>
      </c>
      <c r="AH93" s="46">
        <f t="shared" si="32"/>
        <v>30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>
        <v>14</v>
      </c>
      <c r="T94" s="43">
        <v>0</v>
      </c>
      <c r="U94" s="43">
        <v>0</v>
      </c>
      <c r="V94" s="43">
        <v>0</v>
      </c>
      <c r="W94" s="43">
        <v>0</v>
      </c>
      <c r="X94" s="43">
        <v>5</v>
      </c>
      <c r="Y94" s="43">
        <v>0</v>
      </c>
      <c r="Z94" s="43">
        <v>0</v>
      </c>
      <c r="AA94" s="43">
        <v>0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2"/>
        <v>14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>
        <v>3</v>
      </c>
      <c r="M95" s="77"/>
      <c r="N95" s="77"/>
      <c r="O95" s="77"/>
      <c r="P95" s="77"/>
      <c r="Q95" s="77"/>
      <c r="R95" s="77"/>
      <c r="S95" s="77">
        <v>6.5</v>
      </c>
      <c r="T95" s="77">
        <v>0</v>
      </c>
      <c r="U95" s="77">
        <v>0</v>
      </c>
      <c r="V95" s="77">
        <v>0</v>
      </c>
      <c r="W95" s="77">
        <v>0</v>
      </c>
      <c r="X95" s="77">
        <v>3</v>
      </c>
      <c r="Y95" s="77">
        <v>0</v>
      </c>
      <c r="Z95" s="77">
        <v>0</v>
      </c>
      <c r="AA95" s="77">
        <v>0</v>
      </c>
      <c r="AB95" s="77">
        <v>0</v>
      </c>
      <c r="AC95" s="77">
        <v>0</v>
      </c>
      <c r="AD95" s="77">
        <v>0</v>
      </c>
      <c r="AE95" s="77"/>
      <c r="AF95" s="77"/>
      <c r="AG95" s="78">
        <v>14</v>
      </c>
      <c r="AH95" s="46">
        <f t="shared" si="32"/>
        <v>6.5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-296</v>
      </c>
      <c r="BH95" s="82">
        <v>33</v>
      </c>
      <c r="BI95" s="82">
        <v>8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>B93+B94+B95</f>
        <v>0</v>
      </c>
      <c r="C96" s="70">
        <f t="shared" ref="C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ref="G96:H96" si="61">G93+G94+G95</f>
        <v>0</v>
      </c>
      <c r="H96" s="70">
        <f t="shared" si="61"/>
        <v>0</v>
      </c>
      <c r="I96" s="70">
        <f t="shared" ref="I96:J96" si="62">I93+I94+I95</f>
        <v>0</v>
      </c>
      <c r="J96" s="70">
        <f t="shared" si="62"/>
        <v>0</v>
      </c>
      <c r="K96" s="70">
        <f t="shared" ref="K96:L96" si="63">K93+K94+K95</f>
        <v>0</v>
      </c>
      <c r="L96" s="70">
        <f t="shared" si="63"/>
        <v>3</v>
      </c>
      <c r="M96" s="70">
        <f t="shared" si="60"/>
        <v>0</v>
      </c>
      <c r="N96" s="70">
        <f t="shared" ref="N96:O96" si="64">N93+N94+N95</f>
        <v>0</v>
      </c>
      <c r="O96" s="70">
        <f t="shared" si="64"/>
        <v>0</v>
      </c>
      <c r="P96" s="70">
        <f t="shared" ref="P96:Q96" si="65">P93+P94+P95</f>
        <v>0</v>
      </c>
      <c r="Q96" s="70">
        <f t="shared" si="65"/>
        <v>0</v>
      </c>
      <c r="R96" s="70">
        <f t="shared" si="60"/>
        <v>0</v>
      </c>
      <c r="S96" s="70">
        <f t="shared" ref="S96:T96" si="66">S93+S94+S95</f>
        <v>50.5</v>
      </c>
      <c r="T96" s="70">
        <f t="shared" si="66"/>
        <v>0</v>
      </c>
      <c r="U96" s="70">
        <f t="shared" ref="U96:V96" si="67">U93+U94+U95</f>
        <v>0</v>
      </c>
      <c r="V96" s="70">
        <f t="shared" si="67"/>
        <v>0</v>
      </c>
      <c r="W96" s="70">
        <f t="shared" ref="W96:X96" si="68">W93+W94+W95</f>
        <v>0</v>
      </c>
      <c r="X96" s="70">
        <f t="shared" si="68"/>
        <v>18</v>
      </c>
      <c r="Y96" s="70">
        <f t="shared" ref="Y96" si="69">Y93+Y94+Y95</f>
        <v>0</v>
      </c>
      <c r="Z96" s="70">
        <f>SUM(Z93:Z95)</f>
        <v>0</v>
      </c>
      <c r="AA96" s="70">
        <f>SUM(AA93:AA95)</f>
        <v>0</v>
      </c>
      <c r="AB96" s="70">
        <f t="shared" si="60"/>
        <v>0</v>
      </c>
      <c r="AC96" s="70">
        <f t="shared" si="60"/>
        <v>0</v>
      </c>
      <c r="AD96" s="70">
        <f t="shared" si="60"/>
        <v>0</v>
      </c>
      <c r="AE96" s="70">
        <f t="shared" si="60"/>
        <v>15</v>
      </c>
      <c r="AF96" s="70">
        <f t="shared" si="60"/>
        <v>15</v>
      </c>
      <c r="AG96" s="80">
        <f>SUM(AG93:AG95)</f>
        <v>106</v>
      </c>
      <c r="AH96" s="46">
        <f t="shared" si="32"/>
        <v>50.5</v>
      </c>
      <c r="AI96" s="47">
        <f t="shared" si="33"/>
        <v>0</v>
      </c>
      <c r="AK96" s="49"/>
      <c r="AY96" s="82"/>
      <c r="BF96" s="81"/>
      <c r="BG96" s="82">
        <v>-353</v>
      </c>
      <c r="BH96" s="82">
        <v>32</v>
      </c>
      <c r="BI96" s="82">
        <v>11.1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-290</v>
      </c>
      <c r="C97" s="44">
        <v>-296</v>
      </c>
      <c r="D97" s="44">
        <v>-353</v>
      </c>
      <c r="E97" s="44">
        <v>-370</v>
      </c>
      <c r="F97" s="44">
        <v>-356</v>
      </c>
      <c r="G97" s="44">
        <v>-364</v>
      </c>
      <c r="H97" s="44">
        <v>-382</v>
      </c>
      <c r="I97" s="44">
        <v>-341</v>
      </c>
      <c r="J97" s="44">
        <v>-256</v>
      </c>
      <c r="K97" s="44">
        <v>-255.7</v>
      </c>
      <c r="L97" s="44">
        <v>-264.7</v>
      </c>
      <c r="M97" s="44">
        <v>47.4</v>
      </c>
      <c r="N97" s="44">
        <v>-115.1</v>
      </c>
      <c r="O97" s="44">
        <v>-128.6</v>
      </c>
      <c r="P97" s="44">
        <v>-119.3</v>
      </c>
      <c r="Q97" s="44">
        <v>-117.3</v>
      </c>
      <c r="R97" s="44">
        <v>38.9</v>
      </c>
      <c r="S97" s="44">
        <v>6.5</v>
      </c>
      <c r="T97" s="44">
        <v>173</v>
      </c>
      <c r="U97" s="44">
        <v>170.8</v>
      </c>
      <c r="V97" s="44">
        <v>17.5</v>
      </c>
      <c r="W97" s="44">
        <v>17.5</v>
      </c>
      <c r="X97" s="44">
        <v>-125.7</v>
      </c>
      <c r="Y97" s="44">
        <v>0</v>
      </c>
      <c r="Z97" s="44">
        <v>-96.2</v>
      </c>
      <c r="AA97" s="44">
        <v>-87.2</v>
      </c>
      <c r="AB97" s="44">
        <v>-320</v>
      </c>
      <c r="AC97" s="44">
        <v>-320</v>
      </c>
      <c r="AD97" s="44">
        <v>-335</v>
      </c>
      <c r="AE97" s="44">
        <v>-340</v>
      </c>
      <c r="AF97" s="44">
        <v>-335</v>
      </c>
      <c r="AG97" s="61"/>
      <c r="AH97" s="46">
        <f t="shared" si="32"/>
        <v>173</v>
      </c>
      <c r="AI97" s="47">
        <f t="shared" si="33"/>
        <v>-382</v>
      </c>
      <c r="AK97" s="49"/>
      <c r="AY97" s="82"/>
      <c r="BF97" s="81"/>
      <c r="BG97" s="82">
        <v>-370</v>
      </c>
      <c r="BH97" s="82">
        <v>28</v>
      </c>
      <c r="BI97" s="82">
        <v>16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30</v>
      </c>
      <c r="C98" s="43">
        <v>33</v>
      </c>
      <c r="D98" s="43">
        <v>32</v>
      </c>
      <c r="E98" s="43">
        <v>28</v>
      </c>
      <c r="F98" s="43">
        <v>29</v>
      </c>
      <c r="G98" s="43">
        <v>31.5</v>
      </c>
      <c r="H98" s="43">
        <v>31.1</v>
      </c>
      <c r="I98" s="43">
        <v>32.6</v>
      </c>
      <c r="J98" s="43">
        <v>32.4</v>
      </c>
      <c r="K98" s="43">
        <v>30.6</v>
      </c>
      <c r="L98" s="43">
        <v>30.7</v>
      </c>
      <c r="M98" s="43">
        <v>30.8</v>
      </c>
      <c r="N98" s="43">
        <v>30.5</v>
      </c>
      <c r="O98" s="43">
        <v>28.8</v>
      </c>
      <c r="P98" s="43">
        <v>30.3</v>
      </c>
      <c r="Q98" s="43">
        <v>26.3</v>
      </c>
      <c r="R98" s="43"/>
      <c r="S98" s="43"/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25.5</v>
      </c>
      <c r="AA98" s="43">
        <v>25.3</v>
      </c>
      <c r="AB98" s="43">
        <v>24</v>
      </c>
      <c r="AC98" s="43">
        <v>24</v>
      </c>
      <c r="AD98" s="43">
        <v>25</v>
      </c>
      <c r="AE98" s="43">
        <v>22.6</v>
      </c>
      <c r="AF98" s="43">
        <v>22</v>
      </c>
      <c r="AG98" s="64"/>
      <c r="AH98" s="46">
        <f t="shared" si="32"/>
        <v>33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-356</v>
      </c>
      <c r="BH98" s="82">
        <v>29</v>
      </c>
      <c r="BI98" s="82">
        <v>16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8</v>
      </c>
      <c r="C99" s="43">
        <v>8.1999999999999993</v>
      </c>
      <c r="D99" s="43">
        <v>11.1</v>
      </c>
      <c r="E99" s="43">
        <v>16</v>
      </c>
      <c r="F99" s="43">
        <v>16</v>
      </c>
      <c r="G99" s="43">
        <v>16.8</v>
      </c>
      <c r="H99" s="43">
        <v>16.8</v>
      </c>
      <c r="I99" s="43">
        <v>17.3</v>
      </c>
      <c r="J99" s="43">
        <v>19.100000000000001</v>
      </c>
      <c r="K99" s="43">
        <v>22</v>
      </c>
      <c r="L99" s="43">
        <v>22</v>
      </c>
      <c r="M99" s="43">
        <v>20.100000000000001</v>
      </c>
      <c r="N99" s="43">
        <v>19.600000000000001</v>
      </c>
      <c r="O99" s="43">
        <v>21.3</v>
      </c>
      <c r="P99" s="43">
        <v>24.9</v>
      </c>
      <c r="Q99" s="43">
        <v>24.3</v>
      </c>
      <c r="R99" s="43">
        <v>23.6</v>
      </c>
      <c r="S99" s="43">
        <v>27.1</v>
      </c>
      <c r="T99" s="43">
        <v>28.2</v>
      </c>
      <c r="U99" s="43">
        <v>26.1</v>
      </c>
      <c r="V99" s="43">
        <v>26.7</v>
      </c>
      <c r="W99" s="43">
        <v>26.7</v>
      </c>
      <c r="X99" s="43">
        <v>26.9</v>
      </c>
      <c r="Y99" s="43">
        <v>25.2</v>
      </c>
      <c r="Z99" s="43">
        <v>30</v>
      </c>
      <c r="AA99" s="43">
        <v>29.6</v>
      </c>
      <c r="AB99" s="43">
        <v>28</v>
      </c>
      <c r="AC99" s="43">
        <v>28</v>
      </c>
      <c r="AD99" s="43">
        <v>28</v>
      </c>
      <c r="AE99" s="43">
        <v>25</v>
      </c>
      <c r="AF99" s="43">
        <v>26.3</v>
      </c>
      <c r="AG99" s="89"/>
      <c r="AH99" s="46">
        <f t="shared" si="32"/>
        <v>30</v>
      </c>
      <c r="AI99" s="47">
        <f t="shared" si="33"/>
        <v>8</v>
      </c>
      <c r="AK99" s="90"/>
      <c r="AL99" s="91"/>
      <c r="AM99" s="91"/>
      <c r="AN99" s="92"/>
      <c r="AY99" s="82"/>
      <c r="BF99" s="82"/>
      <c r="BG99" s="82">
        <v>-364</v>
      </c>
      <c r="BH99" s="82">
        <v>31.5</v>
      </c>
      <c r="BI99" s="82">
        <v>16.8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16.899999999999999</v>
      </c>
      <c r="S100" s="93">
        <v>17.2</v>
      </c>
      <c r="T100" s="93">
        <v>20.100000000000001</v>
      </c>
      <c r="U100" s="93">
        <v>20.8</v>
      </c>
      <c r="V100" s="93">
        <v>17.399999999999999</v>
      </c>
      <c r="W100" s="93">
        <v>17.399999999999999</v>
      </c>
      <c r="X100" s="93">
        <v>15.4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2"/>
        <v>20.8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-341</v>
      </c>
      <c r="BH100" s="82">
        <v>32.6</v>
      </c>
      <c r="BI100" s="82">
        <v>17.3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0</v>
      </c>
      <c r="N101" s="44">
        <v>0</v>
      </c>
      <c r="O101" s="44">
        <v>0</v>
      </c>
      <c r="P101" s="44">
        <v>0</v>
      </c>
      <c r="Q101" s="44">
        <v>0</v>
      </c>
      <c r="R101" s="44"/>
      <c r="S101" s="44"/>
      <c r="T101" s="44">
        <v>0</v>
      </c>
      <c r="U101" s="44">
        <v>0</v>
      </c>
      <c r="V101" s="44">
        <v>0</v>
      </c>
      <c r="W101" s="44">
        <v>0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0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-255.7</v>
      </c>
      <c r="BH101" s="82">
        <v>30.6</v>
      </c>
      <c r="BI101" s="82">
        <v>22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25</v>
      </c>
      <c r="C102" s="97">
        <v>23.1</v>
      </c>
      <c r="D102" s="97">
        <v>20</v>
      </c>
      <c r="E102" s="97">
        <v>21</v>
      </c>
      <c r="F102" s="97">
        <v>21</v>
      </c>
      <c r="G102" s="97">
        <v>21</v>
      </c>
      <c r="H102" s="97">
        <v>35.1</v>
      </c>
      <c r="I102" s="97">
        <v>37.6</v>
      </c>
      <c r="J102" s="97">
        <v>35.200000000000003</v>
      </c>
      <c r="K102" s="97">
        <v>37.200000000000003</v>
      </c>
      <c r="L102" s="97">
        <v>33.1</v>
      </c>
      <c r="M102" s="97">
        <v>42.8</v>
      </c>
      <c r="N102" s="97">
        <v>52.1</v>
      </c>
      <c r="O102" s="97">
        <v>51.1</v>
      </c>
      <c r="P102" s="97">
        <v>55.58</v>
      </c>
      <c r="Q102" s="97">
        <v>58.3</v>
      </c>
      <c r="R102" s="97">
        <v>59.6</v>
      </c>
      <c r="S102" s="97">
        <v>65.900000000000006</v>
      </c>
      <c r="T102" s="97">
        <v>50.3</v>
      </c>
      <c r="U102" s="97">
        <v>49.5</v>
      </c>
      <c r="V102" s="97">
        <v>37.1</v>
      </c>
      <c r="W102" s="97">
        <v>37.1</v>
      </c>
      <c r="X102" s="97">
        <v>28.4</v>
      </c>
      <c r="Y102" s="97">
        <v>16.5</v>
      </c>
      <c r="Z102" s="97">
        <v>15.6</v>
      </c>
      <c r="AA102" s="97">
        <v>17.5</v>
      </c>
      <c r="AB102" s="97">
        <v>22</v>
      </c>
      <c r="AC102" s="97">
        <v>22</v>
      </c>
      <c r="AD102" s="97">
        <v>20</v>
      </c>
      <c r="AE102" s="97">
        <v>23</v>
      </c>
      <c r="AF102" s="97">
        <v>17</v>
      </c>
      <c r="AG102" s="89"/>
      <c r="AH102" s="46">
        <f t="shared" si="32"/>
        <v>65.900000000000006</v>
      </c>
      <c r="AI102" s="47">
        <f t="shared" si="33"/>
        <v>15.6</v>
      </c>
      <c r="AK102" s="94"/>
      <c r="AL102" s="44"/>
      <c r="AM102" s="44"/>
      <c r="AN102" s="98"/>
      <c r="AY102" s="82"/>
      <c r="BF102" s="82"/>
      <c r="BG102" s="82">
        <v>47.4</v>
      </c>
      <c r="BH102" s="82">
        <v>30.8</v>
      </c>
      <c r="BI102" s="82">
        <v>20.100000000000001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42"/>
      <c r="AY103" s="82"/>
      <c r="BF103" s="82"/>
      <c r="BG103" s="82">
        <v>-115.1</v>
      </c>
      <c r="BH103" s="82">
        <v>30.5</v>
      </c>
      <c r="BI103" s="82">
        <v>19.600000000000001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43"/>
      <c r="BF104" s="82"/>
      <c r="BG104" s="82">
        <v>-128.6</v>
      </c>
      <c r="BH104" s="82">
        <v>28.8</v>
      </c>
      <c r="BI104" s="82">
        <v>21.3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-119.3</v>
      </c>
      <c r="BH105" s="82">
        <v>30.3</v>
      </c>
      <c r="BI105" s="82">
        <v>24.9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-117.3</v>
      </c>
      <c r="BH106" s="82">
        <v>26.3</v>
      </c>
      <c r="BI106" s="82">
        <v>24.3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38.9</v>
      </c>
      <c r="BH107" s="82">
        <v>0</v>
      </c>
      <c r="BI107" s="82">
        <v>23.6</v>
      </c>
      <c r="BJ107" s="82">
        <v>16.899999999999999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>SUMIF(B97:B107,"&gt;0")</f>
        <v>63</v>
      </c>
      <c r="C108" s="70">
        <f t="shared" ref="C108:AF108" si="70">SUMIF(C97:C107,"&gt;0")</f>
        <v>64.300000000000011</v>
      </c>
      <c r="D108" s="70">
        <f t="shared" si="70"/>
        <v>63.1</v>
      </c>
      <c r="E108" s="70">
        <f t="shared" si="70"/>
        <v>65</v>
      </c>
      <c r="F108" s="70">
        <f t="shared" si="70"/>
        <v>66</v>
      </c>
      <c r="G108" s="70">
        <f t="shared" ref="G108:H108" si="71">SUMIF(G97:G107,"&gt;0")</f>
        <v>69.3</v>
      </c>
      <c r="H108" s="70">
        <f t="shared" si="71"/>
        <v>83</v>
      </c>
      <c r="I108" s="70">
        <f t="shared" ref="I108:J108" si="72">SUMIF(I97:I107,"&gt;0")</f>
        <v>87.5</v>
      </c>
      <c r="J108" s="70">
        <f t="shared" si="72"/>
        <v>86.7</v>
      </c>
      <c r="K108" s="70">
        <f t="shared" ref="K108:L108" si="73">SUMIF(K97:K107,"&gt;0")</f>
        <v>89.800000000000011</v>
      </c>
      <c r="L108" s="70">
        <f t="shared" si="73"/>
        <v>85.800000000000011</v>
      </c>
      <c r="M108" s="70">
        <f t="shared" si="70"/>
        <v>141.10000000000002</v>
      </c>
      <c r="N108" s="70">
        <f t="shared" ref="N108:O108" si="74">SUMIF(N97:N107,"&gt;0")</f>
        <v>102.2</v>
      </c>
      <c r="O108" s="70">
        <f t="shared" si="74"/>
        <v>101.2</v>
      </c>
      <c r="P108" s="70">
        <f t="shared" ref="P108:Q108" si="75">SUMIF(P97:P107,"&gt;0")</f>
        <v>110.78</v>
      </c>
      <c r="Q108" s="70">
        <f t="shared" si="75"/>
        <v>108.9</v>
      </c>
      <c r="R108" s="70">
        <f t="shared" si="70"/>
        <v>139</v>
      </c>
      <c r="S108" s="70">
        <f t="shared" ref="S108:T108" si="76">SUMIF(S97:S107,"&gt;0")</f>
        <v>116.7</v>
      </c>
      <c r="T108" s="70">
        <f t="shared" si="76"/>
        <v>271.59999999999997</v>
      </c>
      <c r="U108" s="70">
        <f t="shared" ref="U108:V108" si="77">SUMIF(U97:U107,"&gt;0")</f>
        <v>267.20000000000005</v>
      </c>
      <c r="V108" s="70">
        <f t="shared" si="77"/>
        <v>98.7</v>
      </c>
      <c r="W108" s="70">
        <f t="shared" ref="W108:X108" si="78">SUMIF(W97:W107,"&gt;0")</f>
        <v>98.7</v>
      </c>
      <c r="X108" s="70">
        <f t="shared" si="78"/>
        <v>70.699999999999989</v>
      </c>
      <c r="Y108" s="70">
        <f t="shared" ref="Y108" si="79">SUMIF(Y97:Y107,"&gt;0")</f>
        <v>41.7</v>
      </c>
      <c r="Z108" s="70">
        <f>SUMIF(Z97:Z107,"&gt;0")</f>
        <v>71.099999999999994</v>
      </c>
      <c r="AA108" s="70">
        <f>SUMIF(AA97:AA107,"&gt;0")</f>
        <v>72.400000000000006</v>
      </c>
      <c r="AB108" s="70">
        <f t="shared" si="70"/>
        <v>74</v>
      </c>
      <c r="AC108" s="70">
        <f t="shared" si="70"/>
        <v>74</v>
      </c>
      <c r="AD108" s="70">
        <f t="shared" si="70"/>
        <v>73</v>
      </c>
      <c r="AE108" s="70">
        <f t="shared" si="70"/>
        <v>70.599999999999994</v>
      </c>
      <c r="AF108" s="70">
        <f t="shared" si="70"/>
        <v>65.3</v>
      </c>
      <c r="AG108" s="104">
        <f>SUM(AG97:AG107)</f>
        <v>0</v>
      </c>
      <c r="AH108" s="46">
        <f t="shared" si="32"/>
        <v>271.59999999999997</v>
      </c>
      <c r="AI108" s="47">
        <f t="shared" si="33"/>
        <v>41.7</v>
      </c>
      <c r="AJ108" s="105">
        <f t="array" ref="AJ108">MIN(IF(B108:AF108&lt;&gt;0,B108:AF108))</f>
        <v>41.7</v>
      </c>
      <c r="BF108" s="82"/>
      <c r="BG108" s="82">
        <v>6.5</v>
      </c>
      <c r="BH108" s="82">
        <v>0</v>
      </c>
      <c r="BI108" s="82">
        <v>27.1</v>
      </c>
      <c r="BJ108" s="82">
        <v>17.2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173</v>
      </c>
      <c r="BH109" s="82">
        <v>0</v>
      </c>
      <c r="BI109" s="82">
        <v>28.2</v>
      </c>
      <c r="BJ109" s="82">
        <v>20.100000000000001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170.8</v>
      </c>
      <c r="BH110" s="82">
        <v>0</v>
      </c>
      <c r="BI110" s="82">
        <v>26.1</v>
      </c>
      <c r="BJ110" s="82">
        <v>20.8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17.5</v>
      </c>
      <c r="BH111" s="82">
        <v>0</v>
      </c>
      <c r="BI111" s="82">
        <v>26.7</v>
      </c>
      <c r="BJ111" s="82">
        <v>17.399999999999999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-125.7</v>
      </c>
      <c r="BH112" s="82">
        <v>0</v>
      </c>
      <c r="BI112" s="82">
        <v>26.9</v>
      </c>
      <c r="BJ112" s="82">
        <v>15.4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>B71+B78+B96+B92+B108+B112</f>
        <v>1480.6499999999999</v>
      </c>
      <c r="C113" s="108">
        <f t="shared" ref="C113:AG113" si="80">C71+C78+C96+C92+C108+C112</f>
        <v>1436.95</v>
      </c>
      <c r="D113" s="108">
        <f t="shared" si="80"/>
        <v>1462.4499999999998</v>
      </c>
      <c r="E113" s="108">
        <f t="shared" si="80"/>
        <v>1450.65</v>
      </c>
      <c r="F113" s="108">
        <f t="shared" si="80"/>
        <v>1494.75</v>
      </c>
      <c r="G113" s="108">
        <f t="shared" ref="G113:H113" si="81">G71+G78+G96+G92+G108+G112</f>
        <v>1577.05</v>
      </c>
      <c r="H113" s="108">
        <f t="shared" si="81"/>
        <v>1604.05</v>
      </c>
      <c r="I113" s="108">
        <f t="shared" ref="I113:J113" si="82">I71+I78+I96+I92+I108+I112</f>
        <v>1620.55</v>
      </c>
      <c r="J113" s="108">
        <f t="shared" si="82"/>
        <v>1617.0500000000002</v>
      </c>
      <c r="K113" s="108">
        <f t="shared" ref="K113:L113" si="83">K71+K78+K96+K92+K108+K112</f>
        <v>1688.35</v>
      </c>
      <c r="L113" s="108">
        <f t="shared" si="83"/>
        <v>1746.25</v>
      </c>
      <c r="M113" s="108">
        <f t="shared" si="80"/>
        <v>1548.75</v>
      </c>
      <c r="N113" s="108">
        <f t="shared" ref="N113:O113" si="84">N71+N78+N96+N92+N108+N112</f>
        <v>1708.8500000000001</v>
      </c>
      <c r="O113" s="108">
        <f t="shared" si="84"/>
        <v>1722.45</v>
      </c>
      <c r="P113" s="108">
        <f t="shared" ref="P113:Q113" si="85">P71+P78+P96+P92+P108+P112</f>
        <v>1644.53</v>
      </c>
      <c r="Q113" s="108">
        <f t="shared" si="85"/>
        <v>1623.05</v>
      </c>
      <c r="R113" s="108">
        <f t="shared" si="80"/>
        <v>1537.0499999999997</v>
      </c>
      <c r="S113" s="108">
        <f t="shared" ref="S113:T113" si="86">S71+S78+S96+S92+S108+S112</f>
        <v>1571.55</v>
      </c>
      <c r="T113" s="108">
        <f t="shared" si="86"/>
        <v>1558.9499999999998</v>
      </c>
      <c r="U113" s="108">
        <f t="shared" ref="U113:V113" si="87">U71+U78+U96+U92+U108+U112</f>
        <v>1528.05</v>
      </c>
      <c r="V113" s="108">
        <f t="shared" si="87"/>
        <v>1358.3500000000001</v>
      </c>
      <c r="W113" s="108">
        <f t="shared" ref="W113:X113" si="88">W71+W78+W96+W92+W108+W112</f>
        <v>1358.3500000000001</v>
      </c>
      <c r="X113" s="108">
        <f t="shared" si="88"/>
        <v>1547.95</v>
      </c>
      <c r="Y113" s="108">
        <f t="shared" ref="Y113" si="89">Y71+Y78+Y96+Y92+Y108+Y112</f>
        <v>1481.7500000000002</v>
      </c>
      <c r="Z113" s="108">
        <f>Z71+Z78+Z96+Z92+Z108+Z112</f>
        <v>1820.75</v>
      </c>
      <c r="AA113" s="108">
        <f>AA71+AA78+AA96+AA92+AA108+AA112</f>
        <v>1765.3500000000001</v>
      </c>
      <c r="AB113" s="108">
        <f t="shared" si="80"/>
        <v>1871.75</v>
      </c>
      <c r="AC113" s="108">
        <f t="shared" si="80"/>
        <v>1871.75</v>
      </c>
      <c r="AD113" s="108">
        <f t="shared" si="80"/>
        <v>1810.55</v>
      </c>
      <c r="AE113" s="108">
        <f t="shared" si="80"/>
        <v>1731.1499999999999</v>
      </c>
      <c r="AF113" s="108">
        <f t="shared" si="80"/>
        <v>1728.85</v>
      </c>
      <c r="AG113" s="80">
        <f t="shared" si="80"/>
        <v>3169.915</v>
      </c>
      <c r="AH113" s="46">
        <f t="shared" si="32"/>
        <v>1871.75</v>
      </c>
      <c r="AI113" s="47">
        <f t="shared" si="33"/>
        <v>1358.3500000000001</v>
      </c>
      <c r="BF113" s="81"/>
      <c r="BG113" s="82">
        <v>-96.2</v>
      </c>
      <c r="BH113" s="82">
        <v>25.5</v>
      </c>
      <c r="BI113" s="82">
        <v>30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2"/>
        <v>0</v>
      </c>
      <c r="AI114" s="47">
        <f t="shared" si="33"/>
        <v>0</v>
      </c>
      <c r="BF114" s="81"/>
      <c r="BG114" s="82">
        <v>-320</v>
      </c>
      <c r="BH114" s="82">
        <v>24</v>
      </c>
      <c r="BI114" s="82">
        <v>28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1480.6499999999999</v>
      </c>
      <c r="C115" s="108">
        <f t="shared" ref="C115:AF115" si="90">C113+C114</f>
        <v>1436.95</v>
      </c>
      <c r="D115" s="108">
        <f t="shared" si="90"/>
        <v>1462.4499999999998</v>
      </c>
      <c r="E115" s="108">
        <f t="shared" si="90"/>
        <v>1450.65</v>
      </c>
      <c r="F115" s="108">
        <f t="shared" si="90"/>
        <v>1494.75</v>
      </c>
      <c r="G115" s="108">
        <f t="shared" ref="G115:H115" si="91">G113+G114</f>
        <v>1577.05</v>
      </c>
      <c r="H115" s="108">
        <f t="shared" si="91"/>
        <v>1604.05</v>
      </c>
      <c r="I115" s="108">
        <f t="shared" ref="I115:J115" si="92">I113+I114</f>
        <v>1620.55</v>
      </c>
      <c r="J115" s="108">
        <f t="shared" si="92"/>
        <v>1617.0500000000002</v>
      </c>
      <c r="K115" s="108">
        <f t="shared" ref="K115:L115" si="93">K113+K114</f>
        <v>1688.35</v>
      </c>
      <c r="L115" s="108">
        <f t="shared" si="93"/>
        <v>1746.25</v>
      </c>
      <c r="M115" s="108">
        <f t="shared" si="90"/>
        <v>1548.75</v>
      </c>
      <c r="N115" s="108">
        <f t="shared" ref="N115:O115" si="94">N113+N114</f>
        <v>1708.8500000000001</v>
      </c>
      <c r="O115" s="108">
        <f t="shared" si="94"/>
        <v>1722.45</v>
      </c>
      <c r="P115" s="108">
        <f t="shared" ref="P115:Q115" si="95">P113+P114</f>
        <v>1644.53</v>
      </c>
      <c r="Q115" s="108">
        <f t="shared" si="95"/>
        <v>1623.05</v>
      </c>
      <c r="R115" s="108">
        <f t="shared" si="90"/>
        <v>1537.0499999999997</v>
      </c>
      <c r="S115" s="108">
        <f t="shared" ref="S115:T115" si="96">S113+S114</f>
        <v>1571.55</v>
      </c>
      <c r="T115" s="108">
        <f t="shared" si="96"/>
        <v>1558.9499999999998</v>
      </c>
      <c r="U115" s="108">
        <f t="shared" ref="U115:V115" si="97">U113+U114</f>
        <v>1528.05</v>
      </c>
      <c r="V115" s="108">
        <f t="shared" si="97"/>
        <v>1358.3500000000001</v>
      </c>
      <c r="W115" s="108">
        <f t="shared" ref="W115:X115" si="98">W113+W114</f>
        <v>1358.3500000000001</v>
      </c>
      <c r="X115" s="108">
        <f t="shared" si="98"/>
        <v>1547.95</v>
      </c>
      <c r="Y115" s="108">
        <f t="shared" ref="Y115" si="99">Y113+Y114</f>
        <v>1481.7500000000002</v>
      </c>
      <c r="Z115" s="108">
        <f>Z113+Z114</f>
        <v>1820.75</v>
      </c>
      <c r="AA115" s="108">
        <f>AA113+AA114</f>
        <v>1765.3500000000001</v>
      </c>
      <c r="AB115" s="108">
        <f t="shared" si="90"/>
        <v>1871.75</v>
      </c>
      <c r="AC115" s="108">
        <f t="shared" si="90"/>
        <v>1871.75</v>
      </c>
      <c r="AD115" s="108">
        <f t="shared" si="90"/>
        <v>1810.55</v>
      </c>
      <c r="AE115" s="108">
        <f t="shared" si="90"/>
        <v>1731.1499999999999</v>
      </c>
      <c r="AF115" s="108">
        <f t="shared" si="90"/>
        <v>1728.85</v>
      </c>
      <c r="AG115" s="104">
        <f>AG112+AG108+AG96+AG92+AG71+AG114</f>
        <v>2463.5149999999999</v>
      </c>
      <c r="AH115" s="46">
        <f t="shared" si="32"/>
        <v>1871.75</v>
      </c>
      <c r="AI115" s="47">
        <f t="shared" si="33"/>
        <v>1358.3500000000001</v>
      </c>
      <c r="BF115" s="81"/>
      <c r="BG115" s="82">
        <v>-335</v>
      </c>
      <c r="BH115" s="82">
        <v>25</v>
      </c>
      <c r="BI115" s="82">
        <v>28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1190.6499999999999</v>
      </c>
      <c r="C116" s="108">
        <f t="shared" ref="C116:AF116" si="100">C115-(C123)</f>
        <v>1140.95</v>
      </c>
      <c r="D116" s="108">
        <f t="shared" si="100"/>
        <v>1109.4499999999998</v>
      </c>
      <c r="E116" s="108">
        <f t="shared" si="100"/>
        <v>1080.6500000000001</v>
      </c>
      <c r="F116" s="108">
        <f t="shared" si="100"/>
        <v>1138.75</v>
      </c>
      <c r="G116" s="108">
        <f t="shared" ref="G116:H116" si="101">G115-(G123)</f>
        <v>1213.05</v>
      </c>
      <c r="H116" s="108">
        <f t="shared" si="101"/>
        <v>1222.05</v>
      </c>
      <c r="I116" s="108">
        <f t="shared" ref="I116:J116" si="102">I115-(I123)</f>
        <v>1279.55</v>
      </c>
      <c r="J116" s="108">
        <f t="shared" si="102"/>
        <v>1361.0500000000002</v>
      </c>
      <c r="K116" s="108">
        <f t="shared" ref="K116:L116" si="103">K115-(K123)</f>
        <v>1432.6499999999999</v>
      </c>
      <c r="L116" s="108">
        <f t="shared" si="103"/>
        <v>1481.55</v>
      </c>
      <c r="M116" s="108">
        <f t="shared" si="100"/>
        <v>1548.75</v>
      </c>
      <c r="N116" s="108">
        <f t="shared" ref="N116:O116" si="104">N115-(N123)</f>
        <v>1593.7500000000002</v>
      </c>
      <c r="O116" s="108">
        <f t="shared" si="104"/>
        <v>1593.8500000000001</v>
      </c>
      <c r="P116" s="108">
        <f t="shared" ref="P116:Q116" si="105">P115-(P123)</f>
        <v>1525.23</v>
      </c>
      <c r="Q116" s="108">
        <f t="shared" si="105"/>
        <v>1505.75</v>
      </c>
      <c r="R116" s="108">
        <f t="shared" si="100"/>
        <v>1537.0499999999997</v>
      </c>
      <c r="S116" s="108">
        <f t="shared" ref="S116:T116" si="106">S115-(S123)</f>
        <v>1571.55</v>
      </c>
      <c r="T116" s="108">
        <f t="shared" si="106"/>
        <v>1558.9499999999998</v>
      </c>
      <c r="U116" s="108">
        <f t="shared" ref="U116:V116" si="107">U115-(U123)</f>
        <v>1528.05</v>
      </c>
      <c r="V116" s="108">
        <f t="shared" si="107"/>
        <v>1358.3500000000001</v>
      </c>
      <c r="W116" s="108">
        <f t="shared" ref="W116:X116" si="108">W115-(W123)</f>
        <v>1358.3500000000001</v>
      </c>
      <c r="X116" s="108">
        <f t="shared" si="108"/>
        <v>1422.25</v>
      </c>
      <c r="Y116" s="108">
        <f t="shared" ref="Y116" si="109">Y115-(Y123)</f>
        <v>1481.7500000000002</v>
      </c>
      <c r="Z116" s="108">
        <f>Z115-(Z123)</f>
        <v>1724.55</v>
      </c>
      <c r="AA116" s="108">
        <f>AA115-(AA123)</f>
        <v>1678.15</v>
      </c>
      <c r="AB116" s="108">
        <f t="shared" si="100"/>
        <v>1551.75</v>
      </c>
      <c r="AC116" s="108">
        <f t="shared" si="100"/>
        <v>1551.75</v>
      </c>
      <c r="AD116" s="108">
        <f t="shared" si="100"/>
        <v>1475.55</v>
      </c>
      <c r="AE116" s="108">
        <f t="shared" si="100"/>
        <v>1391.1499999999999</v>
      </c>
      <c r="AF116" s="108">
        <f t="shared" si="100"/>
        <v>1393.85</v>
      </c>
      <c r="AG116" s="104"/>
      <c r="AH116" s="46">
        <f t="shared" si="32"/>
        <v>1724.55</v>
      </c>
      <c r="AI116" s="47">
        <f t="shared" si="33"/>
        <v>1080.6500000000001</v>
      </c>
      <c r="BF116" s="81"/>
      <c r="BG116" s="82">
        <v>-340</v>
      </c>
      <c r="BH116" s="82">
        <v>22.6</v>
      </c>
      <c r="BI116" s="82">
        <v>25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0">IF(B97&lt;0,B97*-1,0)</f>
        <v>290</v>
      </c>
      <c r="C117" s="93">
        <f t="shared" ref="C117:AF122" si="111">IF(C97&lt;0,C97*-1,0)</f>
        <v>296</v>
      </c>
      <c r="D117" s="93">
        <f t="shared" si="111"/>
        <v>353</v>
      </c>
      <c r="E117" s="93">
        <f t="shared" si="111"/>
        <v>370</v>
      </c>
      <c r="F117" s="93">
        <f t="shared" si="111"/>
        <v>356</v>
      </c>
      <c r="G117" s="93">
        <f t="shared" ref="G117:H117" si="112">IF(G97&lt;0,G97*-1,0)</f>
        <v>364</v>
      </c>
      <c r="H117" s="93">
        <f t="shared" si="112"/>
        <v>382</v>
      </c>
      <c r="I117" s="93">
        <f t="shared" ref="I117:J117" si="113">IF(I97&lt;0,I97*-1,0)</f>
        <v>341</v>
      </c>
      <c r="J117" s="93">
        <f t="shared" si="113"/>
        <v>256</v>
      </c>
      <c r="K117" s="93">
        <f t="shared" ref="K117:L117" si="114">IF(K97&lt;0,K97*-1,0)</f>
        <v>255.7</v>
      </c>
      <c r="L117" s="93">
        <f t="shared" si="114"/>
        <v>264.7</v>
      </c>
      <c r="M117" s="93">
        <f t="shared" si="111"/>
        <v>0</v>
      </c>
      <c r="N117" s="93">
        <f t="shared" ref="N117:O117" si="115">IF(N97&lt;0,N97*-1,0)</f>
        <v>115.1</v>
      </c>
      <c r="O117" s="93">
        <f t="shared" si="115"/>
        <v>128.6</v>
      </c>
      <c r="P117" s="93">
        <f t="shared" ref="P117:Q117" si="116">IF(P97&lt;0,P97*-1,0)</f>
        <v>119.3</v>
      </c>
      <c r="Q117" s="93">
        <f t="shared" si="116"/>
        <v>117.3</v>
      </c>
      <c r="R117" s="93">
        <f t="shared" si="111"/>
        <v>0</v>
      </c>
      <c r="S117" s="93">
        <f t="shared" ref="S117:T117" si="117">IF(S97&lt;0,S97*-1,0)</f>
        <v>0</v>
      </c>
      <c r="T117" s="93">
        <f t="shared" si="117"/>
        <v>0</v>
      </c>
      <c r="U117" s="93">
        <f t="shared" ref="U117:V117" si="118">IF(U97&lt;0,U97*-1,0)</f>
        <v>0</v>
      </c>
      <c r="V117" s="93">
        <f t="shared" si="118"/>
        <v>0</v>
      </c>
      <c r="W117" s="93">
        <f t="shared" ref="W117:X117" si="119">IF(W97&lt;0,W97*-1,0)</f>
        <v>0</v>
      </c>
      <c r="X117" s="93">
        <f t="shared" si="119"/>
        <v>125.7</v>
      </c>
      <c r="Y117" s="93">
        <f t="shared" ref="Y117:Z122" si="120">IF(Y97&lt;0,Y97*-1,0)</f>
        <v>0</v>
      </c>
      <c r="Z117" s="93">
        <f t="shared" si="120"/>
        <v>96.2</v>
      </c>
      <c r="AA117" s="93">
        <f t="shared" ref="AA117" si="121">IF(AA97&lt;0,AA97*-1,0)</f>
        <v>87.2</v>
      </c>
      <c r="AB117" s="93">
        <f t="shared" si="111"/>
        <v>320</v>
      </c>
      <c r="AC117" s="93">
        <f t="shared" si="111"/>
        <v>320</v>
      </c>
      <c r="AD117" s="93">
        <f t="shared" si="111"/>
        <v>335</v>
      </c>
      <c r="AE117" s="93">
        <f t="shared" si="111"/>
        <v>340</v>
      </c>
      <c r="AF117" s="93">
        <f t="shared" si="111"/>
        <v>335</v>
      </c>
      <c r="AG117" s="61"/>
      <c r="AH117" s="46">
        <f t="shared" si="32"/>
        <v>382</v>
      </c>
      <c r="AI117" s="47">
        <f t="shared" si="33"/>
        <v>0</v>
      </c>
      <c r="BG117" s="82">
        <v>-335</v>
      </c>
      <c r="BH117" s="82">
        <v>22</v>
      </c>
      <c r="BI117" s="82">
        <v>26.3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0"/>
        <v>0</v>
      </c>
      <c r="C118" s="93">
        <f t="shared" si="111"/>
        <v>0</v>
      </c>
      <c r="D118" s="93">
        <f t="shared" si="111"/>
        <v>0</v>
      </c>
      <c r="E118" s="93">
        <f t="shared" si="111"/>
        <v>0</v>
      </c>
      <c r="F118" s="93">
        <f t="shared" si="111"/>
        <v>0</v>
      </c>
      <c r="G118" s="93">
        <f t="shared" ref="G118:H118" si="122">IF(G98&lt;0,G98*-1,0)</f>
        <v>0</v>
      </c>
      <c r="H118" s="93">
        <f t="shared" si="122"/>
        <v>0</v>
      </c>
      <c r="I118" s="93">
        <f t="shared" ref="I118:J118" si="123">IF(I98&lt;0,I98*-1,0)</f>
        <v>0</v>
      </c>
      <c r="J118" s="93">
        <f t="shared" si="123"/>
        <v>0</v>
      </c>
      <c r="K118" s="93">
        <f t="shared" ref="K118:L118" si="124">IF(K98&lt;0,K98*-1,0)</f>
        <v>0</v>
      </c>
      <c r="L118" s="93">
        <f t="shared" si="124"/>
        <v>0</v>
      </c>
      <c r="M118" s="93">
        <f t="shared" si="111"/>
        <v>0</v>
      </c>
      <c r="N118" s="93">
        <f t="shared" ref="N118:O118" si="125">IF(N98&lt;0,N98*-1,0)</f>
        <v>0</v>
      </c>
      <c r="O118" s="93">
        <f t="shared" si="125"/>
        <v>0</v>
      </c>
      <c r="P118" s="93">
        <f t="shared" ref="P118:Q118" si="126">IF(P98&lt;0,P98*-1,0)</f>
        <v>0</v>
      </c>
      <c r="Q118" s="93">
        <f t="shared" si="126"/>
        <v>0</v>
      </c>
      <c r="R118" s="93">
        <f t="shared" si="111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0"/>
        <v>0</v>
      </c>
      <c r="AA118" s="93">
        <f t="shared" ref="AA118" si="131">IF(AA98&lt;0,AA98*-1,0)</f>
        <v>0</v>
      </c>
      <c r="AB118" s="93">
        <f t="shared" si="111"/>
        <v>0</v>
      </c>
      <c r="AC118" s="93">
        <f t="shared" si="111"/>
        <v>0</v>
      </c>
      <c r="AD118" s="93">
        <f t="shared" si="111"/>
        <v>0</v>
      </c>
      <c r="AE118" s="93">
        <f t="shared" si="111"/>
        <v>0</v>
      </c>
      <c r="AF118" s="93">
        <f t="shared" si="111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-290</v>
      </c>
      <c r="BH118" s="82">
        <v>30</v>
      </c>
      <c r="BI118" s="82">
        <v>8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0"/>
        <v>0</v>
      </c>
      <c r="C119" s="93">
        <f t="shared" si="111"/>
        <v>0</v>
      </c>
      <c r="D119" s="93">
        <f t="shared" si="111"/>
        <v>0</v>
      </c>
      <c r="E119" s="93">
        <f t="shared" si="111"/>
        <v>0</v>
      </c>
      <c r="F119" s="93">
        <f t="shared" si="111"/>
        <v>0</v>
      </c>
      <c r="G119" s="93">
        <f t="shared" ref="G119:H119" si="132">IF(G99&lt;0,G99*-1,0)</f>
        <v>0</v>
      </c>
      <c r="H119" s="93">
        <f t="shared" si="132"/>
        <v>0</v>
      </c>
      <c r="I119" s="93">
        <f t="shared" ref="I119:J119" si="133">IF(I99&lt;0,I99*-1,0)</f>
        <v>0</v>
      </c>
      <c r="J119" s="93">
        <f t="shared" si="133"/>
        <v>0</v>
      </c>
      <c r="K119" s="93">
        <f t="shared" ref="K119:L119" si="134">IF(K99&lt;0,K99*-1,0)</f>
        <v>0</v>
      </c>
      <c r="L119" s="93">
        <f t="shared" si="134"/>
        <v>0</v>
      </c>
      <c r="M119" s="93">
        <f t="shared" si="111"/>
        <v>0</v>
      </c>
      <c r="N119" s="93">
        <f t="shared" ref="N119:O119" si="135">IF(N99&lt;0,N99*-1,0)</f>
        <v>0</v>
      </c>
      <c r="O119" s="93">
        <f t="shared" si="135"/>
        <v>0</v>
      </c>
      <c r="P119" s="93">
        <f t="shared" ref="P119:Q119" si="136">IF(P99&lt;0,P99*-1,0)</f>
        <v>0</v>
      </c>
      <c r="Q119" s="93">
        <f t="shared" si="136"/>
        <v>0</v>
      </c>
      <c r="R119" s="93">
        <f t="shared" si="111"/>
        <v>0</v>
      </c>
      <c r="S119" s="93">
        <f t="shared" ref="S119:T119" si="137">IF(S99&lt;0,S99*-1,0)</f>
        <v>0</v>
      </c>
      <c r="T119" s="93">
        <f t="shared" si="137"/>
        <v>0</v>
      </c>
      <c r="U119" s="93">
        <f t="shared" ref="U119:V119" si="138">IF(U99&lt;0,U99*-1,0)</f>
        <v>0</v>
      </c>
      <c r="V119" s="93">
        <f t="shared" si="138"/>
        <v>0</v>
      </c>
      <c r="W119" s="93">
        <f t="shared" ref="W119:X119" si="139">IF(W99&lt;0,W99*-1,0)</f>
        <v>0</v>
      </c>
      <c r="X119" s="93">
        <f t="shared" si="139"/>
        <v>0</v>
      </c>
      <c r="Y119" s="93">
        <f t="shared" ref="Y119" si="140">IF(Y99&lt;0,Y99*-1,0)</f>
        <v>0</v>
      </c>
      <c r="Z119" s="93">
        <f t="shared" si="120"/>
        <v>0</v>
      </c>
      <c r="AA119" s="93">
        <f t="shared" ref="AA119" si="141">IF(AA99&lt;0,AA99*-1,0)</f>
        <v>0</v>
      </c>
      <c r="AB119" s="93">
        <f t="shared" si="111"/>
        <v>0</v>
      </c>
      <c r="AC119" s="93">
        <f t="shared" si="111"/>
        <v>0</v>
      </c>
      <c r="AD119" s="93">
        <f t="shared" si="111"/>
        <v>0</v>
      </c>
      <c r="AE119" s="93">
        <f t="shared" si="111"/>
        <v>0</v>
      </c>
      <c r="AF119" s="93">
        <f t="shared" si="11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0"/>
        <v>0</v>
      </c>
      <c r="C120" s="93">
        <f t="shared" si="111"/>
        <v>0</v>
      </c>
      <c r="D120" s="93">
        <f t="shared" si="111"/>
        <v>0</v>
      </c>
      <c r="E120" s="93">
        <f t="shared" si="111"/>
        <v>0</v>
      </c>
      <c r="F120" s="93">
        <f t="shared" si="111"/>
        <v>0</v>
      </c>
      <c r="G120" s="93">
        <f t="shared" ref="G120:H120" si="142">IF(G100&lt;0,G100*-1,0)</f>
        <v>0</v>
      </c>
      <c r="H120" s="93">
        <f t="shared" si="142"/>
        <v>0</v>
      </c>
      <c r="I120" s="93">
        <f t="shared" ref="I120:J120" si="143">IF(I100&lt;0,I100*-1,0)</f>
        <v>0</v>
      </c>
      <c r="J120" s="93">
        <f t="shared" si="143"/>
        <v>0</v>
      </c>
      <c r="K120" s="93">
        <f t="shared" ref="K120:L120" si="144">IF(K100&lt;0,K100*-1,0)</f>
        <v>0</v>
      </c>
      <c r="L120" s="93">
        <f t="shared" si="144"/>
        <v>0</v>
      </c>
      <c r="M120" s="93">
        <f t="shared" si="111"/>
        <v>0</v>
      </c>
      <c r="N120" s="93">
        <f t="shared" ref="N120:O120" si="145">IF(N100&lt;0,N100*-1,0)</f>
        <v>0</v>
      </c>
      <c r="O120" s="93">
        <f t="shared" si="145"/>
        <v>0</v>
      </c>
      <c r="P120" s="93">
        <f t="shared" ref="P120:Q120" si="146">IF(P100&lt;0,P100*-1,0)</f>
        <v>0</v>
      </c>
      <c r="Q120" s="93">
        <f t="shared" si="146"/>
        <v>0</v>
      </c>
      <c r="R120" s="93">
        <f t="shared" si="111"/>
        <v>0</v>
      </c>
      <c r="S120" s="93">
        <f t="shared" ref="S120:T120" si="147">IF(S100&lt;0,S100*-1,0)</f>
        <v>0</v>
      </c>
      <c r="T120" s="93">
        <f t="shared" si="147"/>
        <v>0</v>
      </c>
      <c r="U120" s="93">
        <f t="shared" ref="U120:V120" si="148">IF(U100&lt;0,U100*-1,0)</f>
        <v>0</v>
      </c>
      <c r="V120" s="93">
        <f t="shared" si="148"/>
        <v>0</v>
      </c>
      <c r="W120" s="93">
        <f t="shared" ref="W120:X120" si="149">IF(W100&lt;0,W100*-1,0)</f>
        <v>0</v>
      </c>
      <c r="X120" s="93">
        <f t="shared" si="149"/>
        <v>0</v>
      </c>
      <c r="Y120" s="93">
        <f t="shared" ref="Y120" si="150">IF(Y100&lt;0,Y100*-1,0)</f>
        <v>0</v>
      </c>
      <c r="Z120" s="93">
        <f t="shared" si="120"/>
        <v>0</v>
      </c>
      <c r="AA120" s="93">
        <f t="shared" ref="AA120" si="151">IF(AA100&lt;0,AA100*-1,0)</f>
        <v>0</v>
      </c>
      <c r="AB120" s="93">
        <f t="shared" si="111"/>
        <v>0</v>
      </c>
      <c r="AC120" s="93">
        <f t="shared" si="111"/>
        <v>0</v>
      </c>
      <c r="AD120" s="93">
        <f t="shared" si="111"/>
        <v>0</v>
      </c>
      <c r="AE120" s="93">
        <f t="shared" si="111"/>
        <v>0</v>
      </c>
      <c r="AF120" s="93">
        <f t="shared" si="111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0"/>
        <v>0</v>
      </c>
      <c r="C121" s="93">
        <f t="shared" si="111"/>
        <v>0</v>
      </c>
      <c r="D121" s="93">
        <f t="shared" si="111"/>
        <v>0</v>
      </c>
      <c r="E121" s="93">
        <f t="shared" si="111"/>
        <v>0</v>
      </c>
      <c r="F121" s="93">
        <f t="shared" si="111"/>
        <v>0</v>
      </c>
      <c r="G121" s="93">
        <f t="shared" ref="G121:H121" si="152">IF(G101&lt;0,G101*-1,0)</f>
        <v>0</v>
      </c>
      <c r="H121" s="93">
        <f t="shared" si="152"/>
        <v>0</v>
      </c>
      <c r="I121" s="93">
        <f t="shared" ref="I121:J121" si="153">IF(I101&lt;0,I101*-1,0)</f>
        <v>0</v>
      </c>
      <c r="J121" s="93">
        <f t="shared" si="153"/>
        <v>0</v>
      </c>
      <c r="K121" s="93">
        <f t="shared" ref="K121:L121" si="154">IF(K101&lt;0,K101*-1,0)</f>
        <v>0</v>
      </c>
      <c r="L121" s="93">
        <f t="shared" si="154"/>
        <v>0</v>
      </c>
      <c r="M121" s="93">
        <f t="shared" si="111"/>
        <v>0</v>
      </c>
      <c r="N121" s="93">
        <f t="shared" ref="N121:O121" si="155">IF(N101&lt;0,N101*-1,0)</f>
        <v>0</v>
      </c>
      <c r="O121" s="93">
        <f t="shared" si="155"/>
        <v>0</v>
      </c>
      <c r="P121" s="93">
        <f t="shared" ref="P121:Q121" si="156">IF(P101&lt;0,P101*-1,0)</f>
        <v>0</v>
      </c>
      <c r="Q121" s="93">
        <f t="shared" si="156"/>
        <v>0</v>
      </c>
      <c r="R121" s="93">
        <f t="shared" si="111"/>
        <v>0</v>
      </c>
      <c r="S121" s="93">
        <f t="shared" ref="S121:T121" si="157">IF(S101&lt;0,S101*-1,0)</f>
        <v>0</v>
      </c>
      <c r="T121" s="93">
        <f t="shared" si="157"/>
        <v>0</v>
      </c>
      <c r="U121" s="93">
        <f t="shared" ref="U121:V121" si="158">IF(U101&lt;0,U101*-1,0)</f>
        <v>0</v>
      </c>
      <c r="V121" s="93">
        <f t="shared" si="158"/>
        <v>0</v>
      </c>
      <c r="W121" s="93">
        <f t="shared" ref="W121:X121" si="159">IF(W101&lt;0,W101*-1,0)</f>
        <v>0</v>
      </c>
      <c r="X121" s="93">
        <f t="shared" si="159"/>
        <v>0</v>
      </c>
      <c r="Y121" s="93">
        <f t="shared" ref="Y121" si="160">IF(Y101&lt;0,Y101*-1,0)</f>
        <v>0</v>
      </c>
      <c r="Z121" s="93">
        <f t="shared" si="120"/>
        <v>0</v>
      </c>
      <c r="AA121" s="93">
        <f t="shared" ref="AA121" si="161">IF(AA101&lt;0,AA101*-1,0)</f>
        <v>0</v>
      </c>
      <c r="AB121" s="93">
        <f t="shared" si="111"/>
        <v>0</v>
      </c>
      <c r="AC121" s="93">
        <f t="shared" si="111"/>
        <v>0</v>
      </c>
      <c r="AD121" s="93">
        <f t="shared" si="111"/>
        <v>0</v>
      </c>
      <c r="AE121" s="93">
        <f t="shared" si="111"/>
        <v>0</v>
      </c>
      <c r="AF121" s="93">
        <f t="shared" si="111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0"/>
        <v>0</v>
      </c>
      <c r="C122" s="93">
        <f t="shared" si="111"/>
        <v>0</v>
      </c>
      <c r="D122" s="93">
        <f t="shared" si="111"/>
        <v>0</v>
      </c>
      <c r="E122" s="93">
        <f t="shared" si="111"/>
        <v>0</v>
      </c>
      <c r="F122" s="93">
        <f t="shared" si="111"/>
        <v>0</v>
      </c>
      <c r="G122" s="93">
        <f t="shared" ref="G122:H122" si="162">IF(G102&lt;0,G102*-1,0)</f>
        <v>0</v>
      </c>
      <c r="H122" s="93">
        <f t="shared" si="162"/>
        <v>0</v>
      </c>
      <c r="I122" s="93">
        <f t="shared" ref="I122:J122" si="163">IF(I102&lt;0,I102*-1,0)</f>
        <v>0</v>
      </c>
      <c r="J122" s="93">
        <f t="shared" si="163"/>
        <v>0</v>
      </c>
      <c r="K122" s="93">
        <f t="shared" ref="K122:L122" si="164">IF(K102&lt;0,K102*-1,0)</f>
        <v>0</v>
      </c>
      <c r="L122" s="93">
        <f t="shared" si="164"/>
        <v>0</v>
      </c>
      <c r="M122" s="93">
        <f t="shared" si="111"/>
        <v>0</v>
      </c>
      <c r="N122" s="93">
        <f t="shared" ref="N122:O122" si="165">IF(N102&lt;0,N102*-1,0)</f>
        <v>0</v>
      </c>
      <c r="O122" s="93">
        <f t="shared" si="165"/>
        <v>0</v>
      </c>
      <c r="P122" s="93">
        <f t="shared" ref="P122:Q122" si="166">IF(P102&lt;0,P102*-1,0)</f>
        <v>0</v>
      </c>
      <c r="Q122" s="93">
        <f t="shared" si="166"/>
        <v>0</v>
      </c>
      <c r="R122" s="93">
        <f t="shared" si="111"/>
        <v>0</v>
      </c>
      <c r="S122" s="93">
        <f t="shared" ref="S122:T122" si="167">IF(S102&lt;0,S102*-1,0)</f>
        <v>0</v>
      </c>
      <c r="T122" s="93">
        <f t="shared" si="167"/>
        <v>0</v>
      </c>
      <c r="U122" s="93">
        <f t="shared" ref="U122:V122" si="168">IF(U102&lt;0,U102*-1,0)</f>
        <v>0</v>
      </c>
      <c r="V122" s="93">
        <f t="shared" si="168"/>
        <v>0</v>
      </c>
      <c r="W122" s="93">
        <f t="shared" ref="W122:X122" si="169">IF(W102&lt;0,W102*-1,0)</f>
        <v>0</v>
      </c>
      <c r="X122" s="93">
        <f t="shared" si="169"/>
        <v>0</v>
      </c>
      <c r="Y122" s="93">
        <f t="shared" ref="Y122" si="170">IF(Y102&lt;0,Y102*-1,0)</f>
        <v>0</v>
      </c>
      <c r="Z122" s="93">
        <f t="shared" si="120"/>
        <v>0</v>
      </c>
      <c r="AA122" s="93">
        <f t="shared" ref="AA122" si="171">IF(AA102&lt;0,AA102*-1,0)</f>
        <v>0</v>
      </c>
      <c r="AB122" s="93">
        <f t="shared" si="111"/>
        <v>0</v>
      </c>
      <c r="AC122" s="93">
        <f t="shared" si="111"/>
        <v>0</v>
      </c>
      <c r="AD122" s="93">
        <f t="shared" si="111"/>
        <v>0</v>
      </c>
      <c r="AE122" s="93">
        <f t="shared" si="111"/>
        <v>0</v>
      </c>
      <c r="AF122" s="93">
        <f t="shared" si="111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>SUM(B117:B122)</f>
        <v>290</v>
      </c>
      <c r="C123" s="70">
        <f t="shared" ref="C123:AF123" si="172">SUM(C117:C122)</f>
        <v>296</v>
      </c>
      <c r="D123" s="70">
        <f t="shared" si="172"/>
        <v>353</v>
      </c>
      <c r="E123" s="70">
        <f t="shared" si="172"/>
        <v>370</v>
      </c>
      <c r="F123" s="70">
        <f t="shared" si="172"/>
        <v>356</v>
      </c>
      <c r="G123" s="70">
        <f t="shared" ref="G123:H123" si="173">SUM(G117:G122)</f>
        <v>364</v>
      </c>
      <c r="H123" s="70">
        <f t="shared" si="173"/>
        <v>382</v>
      </c>
      <c r="I123" s="70">
        <f t="shared" ref="I123:J123" si="174">SUM(I117:I122)</f>
        <v>341</v>
      </c>
      <c r="J123" s="70">
        <f t="shared" si="174"/>
        <v>256</v>
      </c>
      <c r="K123" s="70">
        <f t="shared" ref="K123:L123" si="175">SUM(K117:K122)</f>
        <v>255.7</v>
      </c>
      <c r="L123" s="70">
        <f t="shared" si="175"/>
        <v>264.7</v>
      </c>
      <c r="M123" s="70">
        <f t="shared" si="172"/>
        <v>0</v>
      </c>
      <c r="N123" s="70">
        <f t="shared" ref="N123:O123" si="176">SUM(N117:N122)</f>
        <v>115.1</v>
      </c>
      <c r="O123" s="70">
        <f t="shared" si="176"/>
        <v>128.6</v>
      </c>
      <c r="P123" s="70">
        <f t="shared" ref="P123:Q123" si="177">SUM(P117:P122)</f>
        <v>119.3</v>
      </c>
      <c r="Q123" s="70">
        <f t="shared" si="177"/>
        <v>117.3</v>
      </c>
      <c r="R123" s="70">
        <f t="shared" si="172"/>
        <v>0</v>
      </c>
      <c r="S123" s="70">
        <f t="shared" ref="S123:T123" si="178">SUM(S117:S122)</f>
        <v>0</v>
      </c>
      <c r="T123" s="70">
        <f t="shared" si="178"/>
        <v>0</v>
      </c>
      <c r="U123" s="70">
        <f t="shared" ref="U123:V123" si="179">SUM(U117:U122)</f>
        <v>0</v>
      </c>
      <c r="V123" s="70">
        <f t="shared" si="179"/>
        <v>0</v>
      </c>
      <c r="W123" s="70">
        <f t="shared" ref="W123:X123" si="180">SUM(W117:W122)</f>
        <v>0</v>
      </c>
      <c r="X123" s="70">
        <f t="shared" si="180"/>
        <v>125.7</v>
      </c>
      <c r="Y123" s="70">
        <f t="shared" ref="Y123" si="181">SUM(Y117:Y122)</f>
        <v>0</v>
      </c>
      <c r="Z123" s="70">
        <f>SUM(Z117:Z122)</f>
        <v>96.2</v>
      </c>
      <c r="AA123" s="70">
        <f>SUM(AA117:AA122)</f>
        <v>87.2</v>
      </c>
      <c r="AB123" s="70">
        <f t="shared" si="172"/>
        <v>320</v>
      </c>
      <c r="AC123" s="70">
        <f t="shared" si="172"/>
        <v>320</v>
      </c>
      <c r="AD123" s="70">
        <f t="shared" si="172"/>
        <v>335</v>
      </c>
      <c r="AE123" s="70">
        <f t="shared" si="172"/>
        <v>340</v>
      </c>
      <c r="AF123" s="70">
        <f t="shared" si="172"/>
        <v>335</v>
      </c>
      <c r="AG123" s="104"/>
      <c r="AH123" s="46">
        <f t="shared" si="32"/>
        <v>382</v>
      </c>
      <c r="AI123" s="47">
        <f t="shared" si="33"/>
        <v>0</v>
      </c>
      <c r="AJ123" s="105">
        <f t="array" ref="AJ123">MIN(IF(B123:AF123&lt;&gt;0,B123:AF123))</f>
        <v>87.2</v>
      </c>
    </row>
    <row r="124" spans="1:64" ht="15.75" thickBot="1">
      <c r="A124" s="87" t="s">
        <v>146</v>
      </c>
      <c r="B124" s="70">
        <f>B108-B123</f>
        <v>-227</v>
      </c>
      <c r="C124" s="70">
        <f t="shared" ref="C124:AF124" si="182">C108-C123</f>
        <v>-231.7</v>
      </c>
      <c r="D124" s="70">
        <f t="shared" si="182"/>
        <v>-289.89999999999998</v>
      </c>
      <c r="E124" s="70">
        <f t="shared" si="182"/>
        <v>-305</v>
      </c>
      <c r="F124" s="70">
        <f t="shared" si="182"/>
        <v>-290</v>
      </c>
      <c r="G124" s="70">
        <f t="shared" ref="G124:H124" si="183">G108-G123</f>
        <v>-294.7</v>
      </c>
      <c r="H124" s="70">
        <f t="shared" si="183"/>
        <v>-299</v>
      </c>
      <c r="I124" s="70">
        <f t="shared" ref="I124:J124" si="184">I108-I123</f>
        <v>-253.5</v>
      </c>
      <c r="J124" s="70">
        <f t="shared" si="184"/>
        <v>-169.3</v>
      </c>
      <c r="K124" s="70">
        <f t="shared" ref="K124:L124" si="185">K108-K123</f>
        <v>-165.89999999999998</v>
      </c>
      <c r="L124" s="70">
        <f t="shared" si="185"/>
        <v>-178.89999999999998</v>
      </c>
      <c r="M124" s="70">
        <f t="shared" si="182"/>
        <v>141.10000000000002</v>
      </c>
      <c r="N124" s="70">
        <f t="shared" ref="N124:O124" si="186">N108-N123</f>
        <v>-12.899999999999991</v>
      </c>
      <c r="O124" s="70">
        <f t="shared" si="186"/>
        <v>-27.399999999999991</v>
      </c>
      <c r="P124" s="70">
        <f t="shared" ref="P124:Q124" si="187">P108-P123</f>
        <v>-8.519999999999996</v>
      </c>
      <c r="Q124" s="70">
        <f t="shared" si="187"/>
        <v>-8.3999999999999915</v>
      </c>
      <c r="R124" s="70">
        <f t="shared" si="182"/>
        <v>139</v>
      </c>
      <c r="S124" s="70">
        <f t="shared" ref="S124:T124" si="188">S108-S123</f>
        <v>116.7</v>
      </c>
      <c r="T124" s="70">
        <f t="shared" si="188"/>
        <v>271.59999999999997</v>
      </c>
      <c r="U124" s="70">
        <f t="shared" ref="U124:V124" si="189">U108-U123</f>
        <v>267.20000000000005</v>
      </c>
      <c r="V124" s="70">
        <f t="shared" si="189"/>
        <v>98.7</v>
      </c>
      <c r="W124" s="70">
        <f t="shared" ref="W124:X124" si="190">W108-W123</f>
        <v>98.7</v>
      </c>
      <c r="X124" s="70">
        <f t="shared" si="190"/>
        <v>-55.000000000000014</v>
      </c>
      <c r="Y124" s="70">
        <f t="shared" ref="Y124" si="191">Y108-Y123</f>
        <v>41.7</v>
      </c>
      <c r="Z124" s="70">
        <f>Z108-Z123</f>
        <v>-25.100000000000009</v>
      </c>
      <c r="AA124" s="70">
        <f>AA108-AA123</f>
        <v>-14.799999999999997</v>
      </c>
      <c r="AB124" s="70">
        <f t="shared" si="182"/>
        <v>-246</v>
      </c>
      <c r="AC124" s="70">
        <f t="shared" si="182"/>
        <v>-246</v>
      </c>
      <c r="AD124" s="70">
        <f t="shared" si="182"/>
        <v>-262</v>
      </c>
      <c r="AE124" s="70">
        <f t="shared" si="182"/>
        <v>-269.39999999999998</v>
      </c>
      <c r="AF124" s="70">
        <f t="shared" si="182"/>
        <v>-269.7</v>
      </c>
      <c r="AG124" s="104"/>
      <c r="AH124" s="46">
        <f t="shared" si="32"/>
        <v>271.59999999999997</v>
      </c>
      <c r="AI124" s="47">
        <f t="shared" si="33"/>
        <v>-305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50.07</v>
      </c>
      <c r="C126" s="117">
        <v>50.44</v>
      </c>
      <c r="D126" s="117">
        <v>50.037999999999997</v>
      </c>
      <c r="E126" s="117">
        <v>50.052</v>
      </c>
      <c r="F126" s="117">
        <v>50.048999999999999</v>
      </c>
      <c r="G126" s="117">
        <v>50.072000000000003</v>
      </c>
      <c r="H126" s="117">
        <v>50.05</v>
      </c>
      <c r="I126" s="117">
        <v>50.015999999999998</v>
      </c>
      <c r="J126" s="117">
        <v>50.055999999999997</v>
      </c>
      <c r="K126" s="117">
        <v>50.302</v>
      </c>
      <c r="L126" s="117">
        <v>50.12</v>
      </c>
      <c r="M126" s="117">
        <v>50.264000000000003</v>
      </c>
      <c r="N126" s="117">
        <v>49.96</v>
      </c>
      <c r="O126" s="117">
        <v>50.04</v>
      </c>
      <c r="P126" s="117">
        <v>50.009</v>
      </c>
      <c r="Q126" s="117">
        <v>49.985999999999997</v>
      </c>
      <c r="R126" s="117">
        <v>49.932000000000002</v>
      </c>
      <c r="S126" s="117">
        <v>50.045000000000002</v>
      </c>
      <c r="T126" s="117">
        <v>50.076000000000001</v>
      </c>
      <c r="U126" s="117">
        <v>50.036999999999999</v>
      </c>
      <c r="V126" s="117">
        <v>49.978000000000002</v>
      </c>
      <c r="W126" s="117">
        <v>49.978000000000002</v>
      </c>
      <c r="X126" s="117">
        <v>49.978000000000002</v>
      </c>
      <c r="Y126" s="117">
        <v>50.030999999999999</v>
      </c>
      <c r="Z126" s="117">
        <v>50.119</v>
      </c>
      <c r="AA126" s="117">
        <v>50.061</v>
      </c>
      <c r="AB126" s="117">
        <v>50.05</v>
      </c>
      <c r="AC126" s="117">
        <v>50.05</v>
      </c>
      <c r="AD126" s="117">
        <v>50.07</v>
      </c>
      <c r="AE126" s="117">
        <v>49.98</v>
      </c>
      <c r="AF126" s="117">
        <v>50.03</v>
      </c>
      <c r="AG126" s="118"/>
      <c r="AH126" s="46">
        <f t="shared" si="32"/>
        <v>50.44</v>
      </c>
      <c r="AI126" s="47">
        <f t="shared" si="33"/>
        <v>49.932000000000002</v>
      </c>
    </row>
    <row r="127" spans="1:64">
      <c r="A127" s="119" t="s">
        <v>149</v>
      </c>
      <c r="B127" s="43">
        <v>133.4</v>
      </c>
      <c r="C127" s="43">
        <v>135.19999999999999</v>
      </c>
      <c r="D127" s="43">
        <v>134.4</v>
      </c>
      <c r="E127" s="43">
        <v>134.80000000000001</v>
      </c>
      <c r="F127" s="43">
        <v>135</v>
      </c>
      <c r="G127" s="43">
        <v>134.1</v>
      </c>
      <c r="H127" s="43">
        <v>133.19999999999999</v>
      </c>
      <c r="I127" s="43">
        <v>132.30000000000001</v>
      </c>
      <c r="J127" s="43">
        <v>131.30000000000001</v>
      </c>
      <c r="K127" s="43">
        <v>132.6</v>
      </c>
      <c r="L127" s="43">
        <v>130</v>
      </c>
      <c r="M127" s="43">
        <v>129.9</v>
      </c>
      <c r="N127" s="43">
        <v>132.30000000000001</v>
      </c>
      <c r="O127" s="43">
        <v>131.6</v>
      </c>
      <c r="P127" s="43">
        <v>131.19999999999999</v>
      </c>
      <c r="Q127" s="43">
        <v>134.30000000000001</v>
      </c>
      <c r="R127" s="43">
        <v>134.30000000000001</v>
      </c>
      <c r="S127" s="43">
        <v>130.9</v>
      </c>
      <c r="T127" s="43">
        <v>131.1</v>
      </c>
      <c r="U127" s="43">
        <v>132.9</v>
      </c>
      <c r="V127" s="43">
        <v>132.9</v>
      </c>
      <c r="W127" s="43">
        <v>132.9</v>
      </c>
      <c r="X127" s="43">
        <v>132.9</v>
      </c>
      <c r="Y127" s="43">
        <v>131.69999999999999</v>
      </c>
      <c r="Z127" s="43">
        <v>132</v>
      </c>
      <c r="AA127" s="43">
        <v>133.30000000000001</v>
      </c>
      <c r="AB127" s="43">
        <v>134.30000000000001</v>
      </c>
      <c r="AC127" s="43">
        <v>134.30000000000001</v>
      </c>
      <c r="AD127" s="43">
        <v>134.30000000000001</v>
      </c>
      <c r="AE127" s="43">
        <v>135.30000000000001</v>
      </c>
      <c r="AF127" s="43">
        <v>133.78</v>
      </c>
      <c r="AG127" s="120"/>
      <c r="AH127" s="46">
        <f t="shared" si="32"/>
        <v>135.30000000000001</v>
      </c>
      <c r="AI127" s="47">
        <f t="shared" si="33"/>
        <v>129.9</v>
      </c>
    </row>
    <row r="128" spans="1:64">
      <c r="A128" s="119" t="s">
        <v>150</v>
      </c>
      <c r="B128" s="43">
        <v>130.80000000000001</v>
      </c>
      <c r="C128" s="43">
        <v>132.19999999999999</v>
      </c>
      <c r="D128" s="43">
        <v>131.6</v>
      </c>
      <c r="E128" s="43">
        <v>132.1</v>
      </c>
      <c r="F128" s="43">
        <v>131.19999999999999</v>
      </c>
      <c r="G128" s="43">
        <v>130</v>
      </c>
      <c r="H128" s="43">
        <v>130</v>
      </c>
      <c r="I128" s="43">
        <v>129.6</v>
      </c>
      <c r="J128" s="43">
        <v>129.4</v>
      </c>
      <c r="K128" s="43">
        <v>130.4</v>
      </c>
      <c r="L128" s="43">
        <v>128.19999999999999</v>
      </c>
      <c r="M128" s="43">
        <v>129.5</v>
      </c>
      <c r="N128" s="43">
        <v>128.80000000000001</v>
      </c>
      <c r="O128" s="43">
        <v>128.37</v>
      </c>
      <c r="P128" s="43">
        <v>130.30000000000001</v>
      </c>
      <c r="Q128" s="43">
        <v>130.30000000000001</v>
      </c>
      <c r="R128" s="43">
        <v>130.30000000000001</v>
      </c>
      <c r="S128" s="43">
        <v>129.1</v>
      </c>
      <c r="T128" s="43">
        <v>128.19999999999999</v>
      </c>
      <c r="U128" s="43">
        <v>130.6</v>
      </c>
      <c r="V128" s="43">
        <v>131.4</v>
      </c>
      <c r="W128" s="43">
        <v>131.4</v>
      </c>
      <c r="X128" s="43">
        <v>131.4</v>
      </c>
      <c r="Y128" s="43">
        <v>130.19999999999999</v>
      </c>
      <c r="Z128" s="43">
        <v>130.69999999999999</v>
      </c>
      <c r="AA128" s="43">
        <v>131.6</v>
      </c>
      <c r="AB128" s="43">
        <v>132.6</v>
      </c>
      <c r="AC128" s="43">
        <v>132.6</v>
      </c>
      <c r="AD128" s="43">
        <v>133</v>
      </c>
      <c r="AE128" s="43">
        <v>133</v>
      </c>
      <c r="AF128" s="43">
        <v>132.4</v>
      </c>
      <c r="AG128" s="120"/>
      <c r="AH128" s="46">
        <f t="shared" si="32"/>
        <v>133</v>
      </c>
      <c r="AI128" s="47">
        <f t="shared" si="33"/>
        <v>128.19999999999999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>
        <v>0</v>
      </c>
      <c r="AA129" s="43">
        <v>0</v>
      </c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136.30000000000001</v>
      </c>
      <c r="C130" s="43">
        <v>137.19999999999999</v>
      </c>
      <c r="D130" s="43">
        <v>137.19999999999999</v>
      </c>
      <c r="E130" s="43">
        <v>137.80000000000001</v>
      </c>
      <c r="F130" s="43">
        <v>137.80000000000001</v>
      </c>
      <c r="G130" s="43">
        <v>137.30000000000001</v>
      </c>
      <c r="H130" s="43">
        <v>136.6</v>
      </c>
      <c r="I130" s="43">
        <v>135.30000000000001</v>
      </c>
      <c r="J130" s="43">
        <v>135.30000000000001</v>
      </c>
      <c r="K130" s="43">
        <v>135.19999999999999</v>
      </c>
      <c r="L130" s="43">
        <v>132.6</v>
      </c>
      <c r="M130" s="43">
        <v>132.5</v>
      </c>
      <c r="N130" s="43">
        <v>132.6</v>
      </c>
      <c r="O130" s="43">
        <v>132</v>
      </c>
      <c r="P130" s="43">
        <v>132.30000000000001</v>
      </c>
      <c r="Q130" s="43">
        <v>132.30000000000001</v>
      </c>
      <c r="R130" s="43">
        <v>132.30000000000001</v>
      </c>
      <c r="S130" s="43">
        <v>131.69999999999999</v>
      </c>
      <c r="T130" s="43">
        <v>131</v>
      </c>
      <c r="U130" s="43">
        <v>133.19999999999999</v>
      </c>
      <c r="V130" s="43">
        <v>134.19999999999999</v>
      </c>
      <c r="W130" s="43">
        <v>134.19999999999999</v>
      </c>
      <c r="X130" s="43">
        <v>134.19999999999999</v>
      </c>
      <c r="Y130" s="43">
        <v>134.6</v>
      </c>
      <c r="Z130" s="43">
        <v>132.69999999999999</v>
      </c>
      <c r="AA130" s="43">
        <v>134</v>
      </c>
      <c r="AB130" s="43">
        <v>134.6</v>
      </c>
      <c r="AC130" s="43">
        <v>134.6</v>
      </c>
      <c r="AD130" s="43">
        <v>134.30000000000001</v>
      </c>
      <c r="AE130" s="43">
        <v>135.30000000000001</v>
      </c>
      <c r="AF130" s="43">
        <v>135.5</v>
      </c>
      <c r="AG130" s="120"/>
      <c r="AH130" s="46">
        <f t="shared" si="32"/>
        <v>137.80000000000001</v>
      </c>
      <c r="AI130" s="47">
        <f t="shared" si="33"/>
        <v>131</v>
      </c>
    </row>
    <row r="131" spans="1:35">
      <c r="A131" s="121" t="s">
        <v>153</v>
      </c>
      <c r="B131" s="122">
        <v>135.4</v>
      </c>
      <c r="C131" s="122">
        <v>133.9</v>
      </c>
      <c r="D131" s="122">
        <v>133.4</v>
      </c>
      <c r="E131" s="122">
        <v>134.9</v>
      </c>
      <c r="F131" s="122">
        <v>136.5</v>
      </c>
      <c r="G131" s="122">
        <v>134.30000000000001</v>
      </c>
      <c r="H131" s="122">
        <v>135.19999999999999</v>
      </c>
      <c r="I131" s="122">
        <v>133.1</v>
      </c>
      <c r="J131" s="122">
        <v>133.6</v>
      </c>
      <c r="K131" s="122">
        <v>133.9</v>
      </c>
      <c r="L131" s="122">
        <v>132.9</v>
      </c>
      <c r="M131" s="122">
        <v>133.4</v>
      </c>
      <c r="N131" s="122">
        <v>132.4</v>
      </c>
      <c r="O131" s="122">
        <v>134.1</v>
      </c>
      <c r="P131" s="122">
        <v>134.1</v>
      </c>
      <c r="Q131" s="122">
        <v>134.1</v>
      </c>
      <c r="R131" s="122">
        <v>134.1</v>
      </c>
      <c r="S131" s="122">
        <v>134.19999999999999</v>
      </c>
      <c r="T131" s="122">
        <v>133</v>
      </c>
      <c r="U131" s="122">
        <v>134.69999999999999</v>
      </c>
      <c r="V131" s="122">
        <v>135</v>
      </c>
      <c r="W131" s="122">
        <v>135</v>
      </c>
      <c r="X131" s="122">
        <v>135</v>
      </c>
      <c r="Y131" s="122">
        <v>136</v>
      </c>
      <c r="Z131" s="122">
        <v>133.19999999999999</v>
      </c>
      <c r="AA131" s="122">
        <v>133.30000000000001</v>
      </c>
      <c r="AB131" s="122">
        <v>135</v>
      </c>
      <c r="AC131" s="122">
        <v>135</v>
      </c>
      <c r="AD131" s="122">
        <v>135.19999999999999</v>
      </c>
      <c r="AE131" s="122">
        <v>134.5</v>
      </c>
      <c r="AF131" s="122">
        <v>132.19999999999999</v>
      </c>
      <c r="AG131" s="123"/>
      <c r="AH131" s="46">
        <f t="shared" si="32"/>
        <v>136.5</v>
      </c>
      <c r="AI131" s="47">
        <f t="shared" si="33"/>
        <v>132.19999999999999</v>
      </c>
    </row>
    <row r="132" spans="1:35">
      <c r="A132" s="119" t="s">
        <v>154</v>
      </c>
      <c r="B132" s="43">
        <v>131.19999999999999</v>
      </c>
      <c r="C132" s="43">
        <v>130</v>
      </c>
      <c r="D132" s="43">
        <v>129.9</v>
      </c>
      <c r="E132" s="43">
        <v>131</v>
      </c>
      <c r="F132" s="43">
        <v>135.30000000000001</v>
      </c>
      <c r="G132" s="43">
        <v>130.1</v>
      </c>
      <c r="H132" s="43">
        <v>130.1</v>
      </c>
      <c r="I132" s="43">
        <v>129.30000000000001</v>
      </c>
      <c r="J132" s="43">
        <v>129.19999999999999</v>
      </c>
      <c r="K132" s="43">
        <v>129.4</v>
      </c>
      <c r="L132" s="43">
        <v>128.1</v>
      </c>
      <c r="M132" s="43">
        <v>132.6</v>
      </c>
      <c r="N132" s="43">
        <v>126.7</v>
      </c>
      <c r="O132" s="43">
        <v>135.19999999999999</v>
      </c>
      <c r="P132" s="43">
        <v>135.19999999999999</v>
      </c>
      <c r="Q132" s="43">
        <v>135.19999999999999</v>
      </c>
      <c r="R132" s="43">
        <v>135.19999999999999</v>
      </c>
      <c r="S132" s="43">
        <v>131.80000000000001</v>
      </c>
      <c r="T132" s="43">
        <v>124.4</v>
      </c>
      <c r="U132" s="43">
        <v>135.6</v>
      </c>
      <c r="V132" s="43">
        <v>133</v>
      </c>
      <c r="W132" s="43">
        <v>133</v>
      </c>
      <c r="X132" s="43">
        <v>133</v>
      </c>
      <c r="Y132" s="43">
        <v>133</v>
      </c>
      <c r="Z132" s="43">
        <v>125.4</v>
      </c>
      <c r="AA132" s="43">
        <v>120.9</v>
      </c>
      <c r="AB132" s="43">
        <v>130.80000000000001</v>
      </c>
      <c r="AC132" s="43">
        <v>130.80000000000001</v>
      </c>
      <c r="AD132" s="43">
        <v>135.69999999999999</v>
      </c>
      <c r="AE132" s="43">
        <v>131.30000000000001</v>
      </c>
      <c r="AF132" s="43">
        <v>124.5</v>
      </c>
      <c r="AG132" s="120"/>
      <c r="AH132" s="46">
        <f t="shared" si="32"/>
        <v>135.69999999999999</v>
      </c>
      <c r="AI132" s="47">
        <f t="shared" si="33"/>
        <v>120.9</v>
      </c>
    </row>
    <row r="133" spans="1:35" ht="15.75" thickBot="1">
      <c r="A133" s="119" t="s">
        <v>155</v>
      </c>
      <c r="B133" s="101">
        <v>67.599999999999994</v>
      </c>
      <c r="C133" s="101">
        <v>67.599999999999994</v>
      </c>
      <c r="D133" s="101">
        <v>67.599999999999994</v>
      </c>
      <c r="E133" s="101">
        <v>67.599999999999994</v>
      </c>
      <c r="F133" s="101">
        <v>67</v>
      </c>
      <c r="G133" s="101">
        <v>67.599999999999994</v>
      </c>
      <c r="H133" s="101">
        <v>67.599999999999994</v>
      </c>
      <c r="I133" s="101">
        <v>67.599999999999994</v>
      </c>
      <c r="J133" s="101">
        <v>67.599999999999994</v>
      </c>
      <c r="K133" s="101">
        <v>67.599999999999994</v>
      </c>
      <c r="L133" s="101">
        <v>66</v>
      </c>
      <c r="M133" s="101">
        <v>66</v>
      </c>
      <c r="N133" s="101">
        <v>64.400000000000006</v>
      </c>
      <c r="O133" s="101">
        <v>64.400000000000006</v>
      </c>
      <c r="P133" s="101">
        <v>64.400000000000006</v>
      </c>
      <c r="Q133" s="101">
        <v>64.400000000000006</v>
      </c>
      <c r="R133" s="101">
        <v>64.400000000000006</v>
      </c>
      <c r="S133" s="101">
        <v>65</v>
      </c>
      <c r="T133" s="101">
        <v>64.400000000000006</v>
      </c>
      <c r="U133" s="101">
        <v>65.599999999999994</v>
      </c>
      <c r="V133" s="101">
        <v>66.400000000000006</v>
      </c>
      <c r="W133" s="101">
        <v>66.400000000000006</v>
      </c>
      <c r="X133" s="101">
        <v>66.400000000000006</v>
      </c>
      <c r="Y133" s="101">
        <v>66.8</v>
      </c>
      <c r="Z133" s="101">
        <v>65.2</v>
      </c>
      <c r="AA133" s="101">
        <v>65.2</v>
      </c>
      <c r="AB133" s="101">
        <v>65.2</v>
      </c>
      <c r="AC133" s="101">
        <v>65.2</v>
      </c>
      <c r="AD133" s="101">
        <v>66.8</v>
      </c>
      <c r="AE133" s="101">
        <v>66.8</v>
      </c>
      <c r="AF133" s="101">
        <v>66.8</v>
      </c>
      <c r="AG133" s="124"/>
      <c r="AH133" s="46">
        <f t="shared" si="32"/>
        <v>67.599999999999994</v>
      </c>
      <c r="AI133" s="47">
        <f t="shared" si="33"/>
        <v>64.400000000000006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v>367.9</v>
      </c>
      <c r="C135" s="114">
        <f t="shared" ref="C135:M135" si="192">SUM(C26,C32,C45:C46,C82,C84:C85,C87,C89,C137:C142,C177,C183,C189,C198,C200,C212,C219,C222:C223,C230,C232,C234,C238:C240,C242:C244,C249,C255:C256,C258:C260,C161,C166)</f>
        <v>144.44000000000003</v>
      </c>
      <c r="D135" s="114">
        <f t="shared" si="192"/>
        <v>144.23999999999998</v>
      </c>
      <c r="E135" s="114">
        <f t="shared" si="192"/>
        <v>142.54</v>
      </c>
      <c r="F135" s="114">
        <f t="shared" si="192"/>
        <v>153.84</v>
      </c>
      <c r="G135" s="114">
        <v>184.4</v>
      </c>
      <c r="H135" s="114">
        <v>221.6</v>
      </c>
      <c r="I135" s="114">
        <v>263.2</v>
      </c>
      <c r="J135" s="114">
        <v>309.7</v>
      </c>
      <c r="K135" s="114">
        <v>352.3</v>
      </c>
      <c r="L135" s="114">
        <v>373.2</v>
      </c>
      <c r="M135" s="114">
        <f t="shared" si="192"/>
        <v>287.64</v>
      </c>
      <c r="N135" s="114">
        <f t="shared" ref="N135:O135" si="193">SUM(N26,N32,N45:N46,N82,N84:N85,N87,N89,N137:N142,N177,N183,N189,N198,N200,N212,N219,N222:N223,N230,N232,N234,N238:N240,N242:N244,N249,N255:N256,N258:N260,N161,N166)</f>
        <v>285.83999999999997</v>
      </c>
      <c r="O135" s="114">
        <f t="shared" si="193"/>
        <v>278.14000000000004</v>
      </c>
      <c r="P135" s="114">
        <f t="shared" ref="P135:Q135" si="194">SUM(P26,P32,P45:P46,P82,P84:P85,P87,P89,P137:P142,P177,P183,P189,P198,P200,P212,P219,P222:P223,P230,P232,P234,P238:P240,P242:P244,P249,P255:P256,P258:P260,P161,P166)</f>
        <v>261.24</v>
      </c>
      <c r="Q135" s="114">
        <f t="shared" si="194"/>
        <v>261.24</v>
      </c>
      <c r="R135" s="114">
        <f t="shared" ref="R135" si="195">SUM(R26,R32,R45:R46,R82,R84:R85,R87,R89,R137:R142,R177,R183,R189,R198,R200,R212,R219,R222:R223,R230,R232,R234,R238:R240,R242:R244,R249,R255:R256,R258:R260,R161,R166)</f>
        <v>261.24</v>
      </c>
      <c r="S135" s="114">
        <f t="shared" ref="S135" si="196">SUM(S26,S32,S45:S46,S82,S84:S85,S87,S89,S137:S142,S177,S183,S189,S198,S200,S212,S219,S222:S223,S230,S232,S234,S238:S240,S242:S244,S249,S255:S256,S258:S260,S161,S166)</f>
        <v>293.94</v>
      </c>
      <c r="T135" s="114">
        <v>353.3</v>
      </c>
      <c r="U135" s="114">
        <v>353.3</v>
      </c>
      <c r="V135" s="114">
        <v>353.3</v>
      </c>
      <c r="W135" s="114">
        <v>353.3</v>
      </c>
      <c r="X135" s="114">
        <v>353.3</v>
      </c>
      <c r="Y135" s="114">
        <v>401.9</v>
      </c>
      <c r="Z135" s="114">
        <v>463.4</v>
      </c>
      <c r="AA135" s="114">
        <v>457.4</v>
      </c>
      <c r="AB135" s="114">
        <f t="shared" ref="AB135:AF135" si="197">SUM(AB26,AB32,AB45:AB46,AB82,AB84:AB85,AB87,AB89,AB137:AB142,AB177,AB183,AB189,AB198,AB200,AB212,AB219,AB222:AB223,AB230,AB232,AB234,AB238:AB240,AB242:AB244,AB249,AB255:AB256,AB258:AB260,AB161,AB166)</f>
        <v>331.84</v>
      </c>
      <c r="AC135" s="114">
        <f t="shared" si="197"/>
        <v>331.84</v>
      </c>
      <c r="AD135" s="114">
        <f t="shared" si="197"/>
        <v>229.94</v>
      </c>
      <c r="AE135" s="114">
        <f t="shared" si="197"/>
        <v>181.04</v>
      </c>
      <c r="AF135" s="114">
        <f t="shared" si="197"/>
        <v>137.04</v>
      </c>
      <c r="AG135" s="127"/>
      <c r="AH135" s="46">
        <f t="shared" si="32"/>
        <v>463.4</v>
      </c>
      <c r="AI135" s="47">
        <f t="shared" si="33"/>
        <v>137.04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47</v>
      </c>
      <c r="C137" s="132">
        <v>40.200000000000003</v>
      </c>
      <c r="D137" s="133">
        <v>44.4</v>
      </c>
      <c r="E137" s="133">
        <v>44</v>
      </c>
      <c r="F137" s="133">
        <v>41.7</v>
      </c>
      <c r="G137" s="133">
        <v>43.4</v>
      </c>
      <c r="H137" s="133">
        <v>48.2</v>
      </c>
      <c r="I137" s="133">
        <v>54.1</v>
      </c>
      <c r="J137" s="133">
        <v>48.3</v>
      </c>
      <c r="K137" s="133">
        <v>47.9</v>
      </c>
      <c r="L137" s="133">
        <v>53.5</v>
      </c>
      <c r="M137" s="133">
        <v>43.6</v>
      </c>
      <c r="N137" s="133">
        <v>43.5</v>
      </c>
      <c r="O137" s="133">
        <v>41.8</v>
      </c>
      <c r="P137" s="133">
        <v>40.299999999999997</v>
      </c>
      <c r="Q137" s="133">
        <v>40.299999999999997</v>
      </c>
      <c r="R137" s="133">
        <v>40.299999999999997</v>
      </c>
      <c r="S137" s="133">
        <v>45.8</v>
      </c>
      <c r="T137" s="133">
        <v>47.7</v>
      </c>
      <c r="U137" s="133">
        <v>45.4</v>
      </c>
      <c r="V137" s="133">
        <v>59.6</v>
      </c>
      <c r="W137" s="133">
        <v>59.6</v>
      </c>
      <c r="X137" s="133">
        <v>66.5</v>
      </c>
      <c r="Y137" s="133">
        <v>61.7</v>
      </c>
      <c r="Z137" s="133">
        <v>61.8</v>
      </c>
      <c r="AA137" s="133">
        <v>59.8</v>
      </c>
      <c r="AB137" s="133">
        <v>61.3</v>
      </c>
      <c r="AC137" s="133">
        <v>61.3</v>
      </c>
      <c r="AD137" s="133">
        <v>60</v>
      </c>
      <c r="AE137" s="133">
        <v>60</v>
      </c>
      <c r="AF137" s="133">
        <v>50</v>
      </c>
      <c r="AG137" s="134">
        <v>75</v>
      </c>
      <c r="AH137" s="46">
        <f t="shared" si="32"/>
        <v>66.5</v>
      </c>
      <c r="AI137" s="47">
        <f t="shared" si="33"/>
        <v>40.200000000000003</v>
      </c>
    </row>
    <row r="138" spans="1:35">
      <c r="A138" s="135" t="s">
        <v>160</v>
      </c>
      <c r="B138" s="132">
        <v>9.6</v>
      </c>
      <c r="C138" s="132">
        <v>-3.6</v>
      </c>
      <c r="D138" s="136">
        <v>2</v>
      </c>
      <c r="E138" s="136">
        <v>0.8</v>
      </c>
      <c r="F138" s="136">
        <v>-0.9</v>
      </c>
      <c r="G138" s="136">
        <v>3</v>
      </c>
      <c r="H138" s="136">
        <v>9.4</v>
      </c>
      <c r="I138" s="136">
        <v>16.5</v>
      </c>
      <c r="J138" s="136">
        <v>7.8</v>
      </c>
      <c r="K138" s="136">
        <v>6</v>
      </c>
      <c r="L138" s="136">
        <v>17.3</v>
      </c>
      <c r="M138" s="136">
        <v>7.3</v>
      </c>
      <c r="N138" s="136">
        <v>9.5</v>
      </c>
      <c r="O138" s="136">
        <v>5.4</v>
      </c>
      <c r="P138" s="136">
        <v>3.3</v>
      </c>
      <c r="Q138" s="136">
        <v>3.3</v>
      </c>
      <c r="R138" s="136">
        <v>3.3</v>
      </c>
      <c r="S138" s="136">
        <v>10.1</v>
      </c>
      <c r="T138" s="136">
        <v>6.2</v>
      </c>
      <c r="U138" s="136">
        <v>-2.2000000000000002</v>
      </c>
      <c r="V138" s="136">
        <v>20.5</v>
      </c>
      <c r="W138" s="136">
        <v>20.5</v>
      </c>
      <c r="X138" s="136">
        <v>30.5</v>
      </c>
      <c r="Y138" s="136">
        <v>19.399999999999999</v>
      </c>
      <c r="Z138" s="136">
        <v>19.7</v>
      </c>
      <c r="AA138" s="136">
        <v>25.77</v>
      </c>
      <c r="AB138" s="136">
        <v>20</v>
      </c>
      <c r="AC138" s="136">
        <v>20</v>
      </c>
      <c r="AD138" s="136">
        <v>15.4</v>
      </c>
      <c r="AE138" s="136">
        <v>16</v>
      </c>
      <c r="AF138" s="136">
        <v>3</v>
      </c>
      <c r="AG138" s="134">
        <v>240</v>
      </c>
      <c r="AH138" s="46">
        <f t="shared" si="32"/>
        <v>30.5</v>
      </c>
      <c r="AI138" s="47">
        <f t="shared" si="33"/>
        <v>-3.6</v>
      </c>
    </row>
    <row r="139" spans="1:35">
      <c r="A139" s="135" t="s">
        <v>161</v>
      </c>
      <c r="B139" s="132">
        <v>-45.5</v>
      </c>
      <c r="C139" s="132">
        <v>-65.5</v>
      </c>
      <c r="D139" s="136">
        <v>-68</v>
      </c>
      <c r="E139" s="136">
        <v>-68</v>
      </c>
      <c r="F139" s="136">
        <v>-70.8</v>
      </c>
      <c r="G139" s="136">
        <v>-70</v>
      </c>
      <c r="H139" s="136">
        <v>-65.400000000000006</v>
      </c>
      <c r="I139" s="136">
        <v>-60.2</v>
      </c>
      <c r="J139" s="136">
        <v>-44.6</v>
      </c>
      <c r="K139" s="136">
        <v>-32.1</v>
      </c>
      <c r="L139" s="136">
        <v>-35.5</v>
      </c>
      <c r="M139" s="136">
        <v>-26.5</v>
      </c>
      <c r="N139" s="136">
        <v>-20.6</v>
      </c>
      <c r="O139" s="136">
        <v>-17.7</v>
      </c>
      <c r="P139" s="136">
        <v>-18.3</v>
      </c>
      <c r="Q139" s="136">
        <v>-18.3</v>
      </c>
      <c r="R139" s="136">
        <v>-18.3</v>
      </c>
      <c r="S139" s="136">
        <v>-38</v>
      </c>
      <c r="T139" s="136">
        <v>-28.7</v>
      </c>
      <c r="U139" s="136">
        <v>-34.200000000000003</v>
      </c>
      <c r="V139" s="136">
        <v>-60.7</v>
      </c>
      <c r="W139" s="136">
        <v>-60.7</v>
      </c>
      <c r="X139" s="136">
        <v>-75.2</v>
      </c>
      <c r="Y139" s="136">
        <v>-58.6</v>
      </c>
      <c r="Z139" s="136">
        <v>-48.2</v>
      </c>
      <c r="AA139" s="136">
        <v>-47</v>
      </c>
      <c r="AB139" s="136">
        <v>-68</v>
      </c>
      <c r="AC139" s="136">
        <v>-68</v>
      </c>
      <c r="AD139" s="136">
        <v>-64</v>
      </c>
      <c r="AE139" s="136">
        <v>-76</v>
      </c>
      <c r="AF139" s="136">
        <v>-80</v>
      </c>
      <c r="AG139" s="134">
        <v>240</v>
      </c>
      <c r="AH139" s="46">
        <f t="shared" ref="AH139:AH145" si="198">MAX(B139:AF139)</f>
        <v>-17.7</v>
      </c>
      <c r="AI139" s="47">
        <f t="shared" ref="AI139:AI145" si="199">MIN(B139:AF139)</f>
        <v>-80</v>
      </c>
    </row>
    <row r="140" spans="1:35">
      <c r="A140" s="135" t="s">
        <v>162</v>
      </c>
      <c r="B140" s="132">
        <v>67</v>
      </c>
      <c r="C140" s="132">
        <v>62.4</v>
      </c>
      <c r="D140" s="137">
        <v>65</v>
      </c>
      <c r="E140" s="137">
        <v>65</v>
      </c>
      <c r="F140" s="137">
        <v>67.8</v>
      </c>
      <c r="G140" s="137">
        <v>67.099999999999994</v>
      </c>
      <c r="H140" s="137">
        <v>62.1</v>
      </c>
      <c r="I140" s="137">
        <v>58.6</v>
      </c>
      <c r="J140" s="137">
        <v>42.2</v>
      </c>
      <c r="K140" s="137">
        <v>30.8</v>
      </c>
      <c r="L140" s="137">
        <v>37.9</v>
      </c>
      <c r="M140" s="137">
        <v>24.6</v>
      </c>
      <c r="N140" s="137">
        <v>20.7</v>
      </c>
      <c r="O140" s="137">
        <v>17.2</v>
      </c>
      <c r="P140" s="137">
        <v>18.3</v>
      </c>
      <c r="Q140" s="137">
        <v>18.3</v>
      </c>
      <c r="R140" s="137">
        <v>18.3</v>
      </c>
      <c r="S140" s="137">
        <v>52.5</v>
      </c>
      <c r="T140" s="137">
        <v>35.9</v>
      </c>
      <c r="U140" s="137">
        <v>32.1</v>
      </c>
      <c r="V140" s="137">
        <v>64.099999999999994</v>
      </c>
      <c r="W140" s="137">
        <v>64.099999999999994</v>
      </c>
      <c r="X140" s="137">
        <v>75.8</v>
      </c>
      <c r="Y140" s="137">
        <v>55.4</v>
      </c>
      <c r="Z140" s="137">
        <v>49.9</v>
      </c>
      <c r="AA140" s="137">
        <v>61</v>
      </c>
      <c r="AB140" s="137">
        <v>80</v>
      </c>
      <c r="AC140" s="137">
        <v>80</v>
      </c>
      <c r="AD140" s="137">
        <v>66</v>
      </c>
      <c r="AE140" s="137">
        <v>80</v>
      </c>
      <c r="AF140" s="137">
        <v>83</v>
      </c>
      <c r="AG140" s="134"/>
      <c r="AH140" s="46">
        <f t="shared" si="198"/>
        <v>83</v>
      </c>
      <c r="AI140" s="47">
        <f t="shared" si="199"/>
        <v>17.2</v>
      </c>
    </row>
    <row r="141" spans="1:35">
      <c r="A141" s="135" t="s">
        <v>163</v>
      </c>
      <c r="B141" s="132">
        <v>28.8</v>
      </c>
      <c r="C141" s="132">
        <v>2.5</v>
      </c>
      <c r="D141" s="136">
        <v>0.1</v>
      </c>
      <c r="E141" s="136">
        <v>0.7</v>
      </c>
      <c r="F141" s="136">
        <v>1.4</v>
      </c>
      <c r="G141" s="136">
        <v>-0.2</v>
      </c>
      <c r="H141" s="136">
        <v>1.5</v>
      </c>
      <c r="I141" s="136">
        <v>3</v>
      </c>
      <c r="J141" s="136">
        <v>8.8000000000000007</v>
      </c>
      <c r="K141" s="136">
        <v>13.5</v>
      </c>
      <c r="L141" s="136">
        <v>11.7</v>
      </c>
      <c r="M141" s="136">
        <v>15.3</v>
      </c>
      <c r="N141" s="136">
        <v>14.2</v>
      </c>
      <c r="O141" s="136">
        <v>13.5</v>
      </c>
      <c r="P141" s="136">
        <v>12.6</v>
      </c>
      <c r="Q141" s="136">
        <v>12.6</v>
      </c>
      <c r="R141" s="136">
        <v>12.6</v>
      </c>
      <c r="S141" s="136">
        <v>21.1</v>
      </c>
      <c r="T141" s="136">
        <v>8.8000000000000007</v>
      </c>
      <c r="U141" s="136">
        <v>11</v>
      </c>
      <c r="V141" s="136">
        <v>8.9</v>
      </c>
      <c r="W141" s="136">
        <v>8.9</v>
      </c>
      <c r="X141" s="136">
        <v>6.6</v>
      </c>
      <c r="Y141" s="136">
        <v>6.1</v>
      </c>
      <c r="Z141" s="136">
        <v>10.8</v>
      </c>
      <c r="AA141" s="136">
        <v>25.6</v>
      </c>
      <c r="AB141" s="136">
        <v>20</v>
      </c>
      <c r="AC141" s="136">
        <v>20</v>
      </c>
      <c r="AD141" s="136">
        <v>10</v>
      </c>
      <c r="AE141" s="136">
        <v>8</v>
      </c>
      <c r="AF141" s="136">
        <v>0</v>
      </c>
      <c r="AG141" s="134">
        <v>60</v>
      </c>
      <c r="AH141" s="46">
        <f t="shared" si="198"/>
        <v>28.8</v>
      </c>
      <c r="AI141" s="47">
        <f t="shared" si="199"/>
        <v>-0.2</v>
      </c>
    </row>
    <row r="142" spans="1:35">
      <c r="A142" s="135" t="s">
        <v>164</v>
      </c>
      <c r="B142" s="132">
        <v>96.6</v>
      </c>
      <c r="C142" s="132">
        <v>-25.6</v>
      </c>
      <c r="D142" s="137">
        <v>-33</v>
      </c>
      <c r="E142" s="137">
        <v>-34</v>
      </c>
      <c r="F142" s="137">
        <v>-19.399999999999999</v>
      </c>
      <c r="G142" s="137">
        <v>-1</v>
      </c>
      <c r="H142" s="137">
        <v>17.7</v>
      </c>
      <c r="I142" s="137">
        <v>34.9</v>
      </c>
      <c r="J142" s="137">
        <v>56.4</v>
      </c>
      <c r="K142" s="137">
        <v>76.400000000000006</v>
      </c>
      <c r="L142" s="137">
        <v>85.9</v>
      </c>
      <c r="M142" s="137">
        <v>84.3</v>
      </c>
      <c r="N142" s="137">
        <v>74.599999999999994</v>
      </c>
      <c r="O142" s="137">
        <v>69.5</v>
      </c>
      <c r="P142" s="137">
        <v>55.6</v>
      </c>
      <c r="Q142" s="137">
        <v>55.6</v>
      </c>
      <c r="R142" s="137">
        <v>55.6</v>
      </c>
      <c r="S142" s="137">
        <v>53.8</v>
      </c>
      <c r="T142" s="137">
        <v>57</v>
      </c>
      <c r="U142" s="137">
        <v>64.8</v>
      </c>
      <c r="V142" s="137">
        <v>69.8</v>
      </c>
      <c r="W142" s="137">
        <v>69.8</v>
      </c>
      <c r="X142" s="137">
        <v>77.400000000000006</v>
      </c>
      <c r="Y142" s="137">
        <v>99.9</v>
      </c>
      <c r="Z142" s="137">
        <v>128.4</v>
      </c>
      <c r="AA142" s="137">
        <v>128.5</v>
      </c>
      <c r="AB142" s="137">
        <v>105</v>
      </c>
      <c r="AC142" s="137">
        <v>105</v>
      </c>
      <c r="AD142" s="137">
        <v>29</v>
      </c>
      <c r="AE142" s="137">
        <v>-20.5</v>
      </c>
      <c r="AF142" s="137">
        <v>-32.5</v>
      </c>
      <c r="AG142" s="138">
        <v>120</v>
      </c>
      <c r="AH142" s="46">
        <f t="shared" si="198"/>
        <v>128.5</v>
      </c>
      <c r="AI142" s="47">
        <f t="shared" si="199"/>
        <v>-34</v>
      </c>
    </row>
    <row r="143" spans="1:35">
      <c r="A143" s="135" t="s">
        <v>165</v>
      </c>
      <c r="B143" s="132">
        <v>157.19999999999999</v>
      </c>
      <c r="C143" s="132">
        <v>20</v>
      </c>
      <c r="D143" s="137">
        <v>17</v>
      </c>
      <c r="E143" s="137">
        <v>15</v>
      </c>
      <c r="F143" s="137">
        <v>46</v>
      </c>
      <c r="G143" s="137">
        <v>65.8</v>
      </c>
      <c r="H143" s="137">
        <v>83.4</v>
      </c>
      <c r="I143" s="137">
        <v>102.5</v>
      </c>
      <c r="J143" s="137">
        <v>124</v>
      </c>
      <c r="K143" s="137">
        <v>142.9</v>
      </c>
      <c r="L143" s="137">
        <v>150.02000000000001</v>
      </c>
      <c r="M143" s="137">
        <f>74.5+74.4</f>
        <v>148.9</v>
      </c>
      <c r="N143" s="137">
        <v>68.3</v>
      </c>
      <c r="O143" s="137">
        <v>65</v>
      </c>
      <c r="P143" s="137">
        <v>58.6</v>
      </c>
      <c r="Q143" s="137">
        <v>58.6</v>
      </c>
      <c r="R143" s="137">
        <v>58.6</v>
      </c>
      <c r="S143" s="137">
        <v>57</v>
      </c>
      <c r="T143" s="137">
        <v>58</v>
      </c>
      <c r="U143" s="137">
        <v>62.7</v>
      </c>
      <c r="V143" s="137">
        <v>65.3</v>
      </c>
      <c r="W143" s="137">
        <v>65.3</v>
      </c>
      <c r="X143" s="137">
        <v>167.5</v>
      </c>
      <c r="Y143" s="137">
        <v>159.4</v>
      </c>
      <c r="Z143" s="137">
        <v>188.7</v>
      </c>
      <c r="AA143" s="137">
        <v>186.9</v>
      </c>
      <c r="AB143" s="137">
        <v>82.6</v>
      </c>
      <c r="AC143" s="137">
        <v>82.6</v>
      </c>
      <c r="AD143" s="137">
        <v>45</v>
      </c>
      <c r="AE143" s="137">
        <v>22</v>
      </c>
      <c r="AF143" s="137">
        <v>14</v>
      </c>
      <c r="AG143" s="138"/>
      <c r="AH143" s="46">
        <f t="shared" si="198"/>
        <v>188.7</v>
      </c>
      <c r="AI143" s="47">
        <f t="shared" si="199"/>
        <v>14</v>
      </c>
    </row>
    <row r="144" spans="1:35">
      <c r="A144" s="135" t="s">
        <v>166</v>
      </c>
      <c r="B144" s="132">
        <v>-8.77</v>
      </c>
      <c r="C144" s="132">
        <v>9.4</v>
      </c>
      <c r="D144" s="137">
        <v>10.4</v>
      </c>
      <c r="E144" s="137">
        <v>10.199999999999999</v>
      </c>
      <c r="F144" s="137">
        <v>11.5</v>
      </c>
      <c r="G144" s="137">
        <v>10.5</v>
      </c>
      <c r="H144" s="137">
        <v>7.9</v>
      </c>
      <c r="I144" s="137">
        <v>5.2</v>
      </c>
      <c r="J144" s="137">
        <v>3</v>
      </c>
      <c r="K144" s="137">
        <v>-1.2</v>
      </c>
      <c r="L144" s="137">
        <v>-1.4</v>
      </c>
      <c r="M144" s="137">
        <v>-46.7</v>
      </c>
      <c r="N144" s="137">
        <v>-45.8</v>
      </c>
      <c r="O144" s="137">
        <v>-45.8</v>
      </c>
      <c r="P144" s="137">
        <v>-42.3</v>
      </c>
      <c r="Q144" s="137">
        <v>-42.3</v>
      </c>
      <c r="R144" s="137">
        <v>-42.3</v>
      </c>
      <c r="S144" s="137">
        <v>-4</v>
      </c>
      <c r="T144" s="137">
        <v>-4.3</v>
      </c>
      <c r="U144" s="137">
        <v>-3.4</v>
      </c>
      <c r="V144" s="137">
        <v>-2</v>
      </c>
      <c r="W144" s="137">
        <v>-2</v>
      </c>
      <c r="X144" s="137">
        <v>0.4</v>
      </c>
      <c r="Y144" s="137">
        <v>-0.3</v>
      </c>
      <c r="Z144" s="137">
        <v>-2.7</v>
      </c>
      <c r="AA144" s="137">
        <v>-5.8</v>
      </c>
      <c r="AB144" s="137">
        <v>-48</v>
      </c>
      <c r="AC144" s="137">
        <v>-48</v>
      </c>
      <c r="AD144" s="137">
        <v>-71</v>
      </c>
      <c r="AE144" s="137">
        <v>-52.8</v>
      </c>
      <c r="AF144" s="137">
        <v>-43</v>
      </c>
      <c r="AG144" s="138"/>
      <c r="AH144" s="46">
        <f t="shared" si="198"/>
        <v>11.5</v>
      </c>
      <c r="AI144" s="47">
        <f t="shared" si="199"/>
        <v>-71</v>
      </c>
    </row>
    <row r="145" spans="1:38">
      <c r="A145" s="135" t="s">
        <v>167</v>
      </c>
      <c r="B145" s="132">
        <v>-4.4000000000000004</v>
      </c>
      <c r="C145" s="132">
        <v>25.2</v>
      </c>
      <c r="D145" s="137">
        <v>27.4</v>
      </c>
      <c r="E145" s="137">
        <v>36</v>
      </c>
      <c r="F145" s="137">
        <v>0</v>
      </c>
      <c r="G145" s="137">
        <v>3.3</v>
      </c>
      <c r="H145" s="137">
        <v>10</v>
      </c>
      <c r="I145" s="137">
        <v>5.7</v>
      </c>
      <c r="J145" s="137">
        <v>-17.600000000000001</v>
      </c>
      <c r="K145" s="137">
        <v>-38.5</v>
      </c>
      <c r="L145" s="137">
        <v>-45</v>
      </c>
      <c r="M145" s="137">
        <v>-51.4</v>
      </c>
      <c r="N145" s="137">
        <v>-62.7</v>
      </c>
      <c r="O145" s="137">
        <v>-62.7</v>
      </c>
      <c r="P145" s="137">
        <v>-62.7</v>
      </c>
      <c r="Q145" s="137">
        <v>-62.7</v>
      </c>
      <c r="R145" s="137">
        <v>-62.7</v>
      </c>
      <c r="S145" s="137">
        <v>-33.200000000000003</v>
      </c>
      <c r="T145" s="137">
        <v>-74.3</v>
      </c>
      <c r="U145" s="137">
        <v>-63.1</v>
      </c>
      <c r="V145" s="137">
        <v>10.4</v>
      </c>
      <c r="W145" s="137">
        <v>10.4</v>
      </c>
      <c r="X145" s="137">
        <v>40.5</v>
      </c>
      <c r="Y145" s="137">
        <v>15.9</v>
      </c>
      <c r="Z145" s="137">
        <v>-11.4</v>
      </c>
      <c r="AA145" s="137">
        <v>2</v>
      </c>
      <c r="AB145" s="137">
        <v>26</v>
      </c>
      <c r="AC145" s="137">
        <v>26</v>
      </c>
      <c r="AD145" s="137">
        <v>0</v>
      </c>
      <c r="AE145" s="137">
        <v>21</v>
      </c>
      <c r="AF145" s="137">
        <v>20</v>
      </c>
      <c r="AG145" s="138"/>
      <c r="AH145" s="46">
        <f t="shared" si="198"/>
        <v>40.5</v>
      </c>
      <c r="AI145" s="47">
        <f t="shared" si="199"/>
        <v>-74.3</v>
      </c>
    </row>
    <row r="146" spans="1:38">
      <c r="A146" s="135" t="s">
        <v>168</v>
      </c>
      <c r="B146" s="132">
        <v>-298.52</v>
      </c>
      <c r="C146" s="132">
        <v>-136</v>
      </c>
      <c r="D146" s="137">
        <v>-150</v>
      </c>
      <c r="E146" s="137">
        <v>-149</v>
      </c>
      <c r="F146" s="137">
        <v>-320.39999999999998</v>
      </c>
      <c r="G146" s="137">
        <v>-371.5</v>
      </c>
      <c r="H146" s="137">
        <v>-351.4</v>
      </c>
      <c r="I146" s="137">
        <v>-328</v>
      </c>
      <c r="J146" s="137">
        <v>-324.60000000000002</v>
      </c>
      <c r="K146" s="137">
        <v>-369.4</v>
      </c>
      <c r="L146" s="137">
        <v>-369.4</v>
      </c>
      <c r="M146" s="137">
        <v>-86.8</v>
      </c>
      <c r="N146" s="137">
        <v>-32.799999999999997</v>
      </c>
      <c r="O146" s="137">
        <v>-32.799999999999997</v>
      </c>
      <c r="P146" s="137">
        <v>-32.799999999999997</v>
      </c>
      <c r="Q146" s="137">
        <v>-32.799999999999997</v>
      </c>
      <c r="R146" s="137">
        <v>-32.799999999999997</v>
      </c>
      <c r="S146" s="137">
        <v>-80.5</v>
      </c>
      <c r="T146" s="137">
        <v>-91.4</v>
      </c>
      <c r="U146" s="137">
        <v>-43.1</v>
      </c>
      <c r="V146" s="137">
        <v>-40.799999999999997</v>
      </c>
      <c r="W146" s="137">
        <v>-40.799999999999997</v>
      </c>
      <c r="X146" s="137">
        <v>-181.5</v>
      </c>
      <c r="Y146" s="137">
        <v>-148.5</v>
      </c>
      <c r="Z146" s="137">
        <v>-272.5</v>
      </c>
      <c r="AA146" s="137">
        <v>249.5</v>
      </c>
      <c r="AB146" s="137">
        <v>-190</v>
      </c>
      <c r="AC146" s="137">
        <v>-190</v>
      </c>
      <c r="AD146" s="137">
        <v>-215</v>
      </c>
      <c r="AE146" s="137">
        <v>-203</v>
      </c>
      <c r="AF146" s="137">
        <v>-212</v>
      </c>
      <c r="AG146" s="138"/>
      <c r="AH146" s="46">
        <f t="shared" ref="AH146:AH158" si="200">MAX(B146:AF146)</f>
        <v>249.5</v>
      </c>
      <c r="AI146" s="47">
        <f t="shared" ref="AI146:AI158" si="201">MIN(B146:AF146)</f>
        <v>-371.5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>
        <v>0</v>
      </c>
      <c r="AA147" s="137">
        <v>0</v>
      </c>
      <c r="AB147" s="137"/>
      <c r="AC147" s="137"/>
      <c r="AD147" s="137"/>
      <c r="AE147" s="137"/>
      <c r="AF147" s="137"/>
      <c r="AG147" s="138"/>
      <c r="AH147" s="46">
        <f t="shared" si="200"/>
        <v>0</v>
      </c>
      <c r="AI147" s="47">
        <f t="shared" si="201"/>
        <v>0</v>
      </c>
    </row>
    <row r="148" spans="1:38">
      <c r="A148" s="135" t="s">
        <v>170</v>
      </c>
      <c r="B148" s="132">
        <v>11.2</v>
      </c>
      <c r="C148" s="132">
        <v>35</v>
      </c>
      <c r="D148" s="137">
        <v>38</v>
      </c>
      <c r="E148" s="137">
        <v>39</v>
      </c>
      <c r="F148" s="137">
        <v>38.9</v>
      </c>
      <c r="G148" s="137">
        <v>38.200000000000003</v>
      </c>
      <c r="H148" s="137">
        <v>38.799999999999997</v>
      </c>
      <c r="I148" s="137">
        <v>43.6</v>
      </c>
      <c r="J148" s="137">
        <v>32.6</v>
      </c>
      <c r="K148" s="137">
        <v>33</v>
      </c>
      <c r="L148" s="137">
        <v>34.4</v>
      </c>
      <c r="M148" s="137">
        <v>32.200000000000003</v>
      </c>
      <c r="N148" s="137">
        <v>32.200000000000003</v>
      </c>
      <c r="O148" s="137">
        <v>32.200000000000003</v>
      </c>
      <c r="P148" s="137">
        <v>32.200000000000003</v>
      </c>
      <c r="Q148" s="137">
        <v>32.200000000000003</v>
      </c>
      <c r="R148" s="137">
        <v>32.200000000000003</v>
      </c>
      <c r="S148" s="137">
        <v>28.2</v>
      </c>
      <c r="T148" s="137">
        <v>23</v>
      </c>
      <c r="U148" s="137">
        <v>22.9</v>
      </c>
      <c r="V148" s="137">
        <v>28.2</v>
      </c>
      <c r="W148" s="137">
        <v>28.2</v>
      </c>
      <c r="X148" s="137">
        <v>30.3</v>
      </c>
      <c r="Y148" s="137">
        <v>29.6</v>
      </c>
      <c r="Z148" s="137">
        <v>19</v>
      </c>
      <c r="AA148" s="137">
        <v>17.7</v>
      </c>
      <c r="AB148" s="137">
        <v>18</v>
      </c>
      <c r="AC148" s="137">
        <v>18</v>
      </c>
      <c r="AD148" s="137">
        <v>20</v>
      </c>
      <c r="AE148" s="137">
        <v>19</v>
      </c>
      <c r="AF148" s="137">
        <v>13</v>
      </c>
      <c r="AG148" s="134"/>
      <c r="AH148" s="46">
        <f t="shared" si="200"/>
        <v>43.6</v>
      </c>
      <c r="AI148" s="47">
        <f t="shared" si="201"/>
        <v>11.2</v>
      </c>
    </row>
    <row r="149" spans="1:38">
      <c r="A149" s="135" t="s">
        <v>171</v>
      </c>
      <c r="B149" s="132">
        <v>199.2</v>
      </c>
      <c r="C149" s="132">
        <v>100</v>
      </c>
      <c r="D149" s="122">
        <v>98</v>
      </c>
      <c r="E149" s="122">
        <v>99</v>
      </c>
      <c r="F149" s="122">
        <v>97.3</v>
      </c>
      <c r="G149" s="122">
        <v>193.6</v>
      </c>
      <c r="H149" s="122">
        <v>193.7</v>
      </c>
      <c r="I149" s="122">
        <v>193.4</v>
      </c>
      <c r="J149" s="122">
        <v>193.2</v>
      </c>
      <c r="K149" s="122">
        <v>190.4</v>
      </c>
      <c r="L149" s="122">
        <v>191</v>
      </c>
      <c r="M149" s="122">
        <f>96.1+94.6</f>
        <v>190.7</v>
      </c>
      <c r="N149" s="122">
        <v>183.65</v>
      </c>
      <c r="O149" s="122">
        <v>183.65</v>
      </c>
      <c r="P149" s="122">
        <v>183.65</v>
      </c>
      <c r="Q149" s="122">
        <v>183.65</v>
      </c>
      <c r="R149" s="122">
        <v>183.65</v>
      </c>
      <c r="S149" s="122">
        <v>191.2</v>
      </c>
      <c r="T149" s="122">
        <v>197.2</v>
      </c>
      <c r="U149" s="122">
        <v>219.8</v>
      </c>
      <c r="V149" s="122">
        <v>122.8</v>
      </c>
      <c r="W149" s="122">
        <v>122.8</v>
      </c>
      <c r="X149" s="122">
        <v>234.1</v>
      </c>
      <c r="Y149" s="122">
        <v>240.1</v>
      </c>
      <c r="Z149" s="122">
        <v>242.7</v>
      </c>
      <c r="AA149" s="122">
        <v>215.1</v>
      </c>
      <c r="AB149" s="122">
        <v>245.5</v>
      </c>
      <c r="AC149" s="122">
        <v>245.5</v>
      </c>
      <c r="AD149" s="122">
        <v>248</v>
      </c>
      <c r="AE149" s="122">
        <v>243</v>
      </c>
      <c r="AF149" s="122">
        <v>142.30000000000001</v>
      </c>
      <c r="AG149" s="134"/>
      <c r="AH149" s="46">
        <f t="shared" si="200"/>
        <v>248</v>
      </c>
      <c r="AI149" s="47">
        <f t="shared" si="201"/>
        <v>97.3</v>
      </c>
    </row>
    <row r="150" spans="1:38">
      <c r="A150" s="135" t="s">
        <v>172</v>
      </c>
      <c r="B150" s="132">
        <v>23.9</v>
      </c>
      <c r="C150" s="132">
        <v>30.3</v>
      </c>
      <c r="D150" s="122">
        <v>30.5</v>
      </c>
      <c r="E150" s="122">
        <v>30.5</v>
      </c>
      <c r="F150" s="122">
        <v>30.5</v>
      </c>
      <c r="G150" s="122">
        <v>30.1</v>
      </c>
      <c r="H150" s="122">
        <v>29.9</v>
      </c>
      <c r="I150" s="122">
        <v>29.5</v>
      </c>
      <c r="J150" s="122">
        <v>29.3</v>
      </c>
      <c r="K150" s="122">
        <v>28.9</v>
      </c>
      <c r="L150" s="122">
        <v>29.5</v>
      </c>
      <c r="M150" s="122">
        <v>28.7</v>
      </c>
      <c r="N150" s="122">
        <v>30.3</v>
      </c>
      <c r="O150" s="122">
        <v>30.3</v>
      </c>
      <c r="P150" s="122">
        <v>30.3</v>
      </c>
      <c r="Q150" s="122">
        <v>30.3</v>
      </c>
      <c r="R150" s="122">
        <v>30.3</v>
      </c>
      <c r="S150" s="122">
        <v>15.7</v>
      </c>
      <c r="T150" s="122">
        <v>30.1</v>
      </c>
      <c r="U150" s="122">
        <v>15</v>
      </c>
      <c r="V150" s="122">
        <v>15.8</v>
      </c>
      <c r="W150" s="122">
        <v>15.8</v>
      </c>
      <c r="X150" s="122">
        <v>32.01</v>
      </c>
      <c r="Y150" s="122">
        <v>31.6</v>
      </c>
      <c r="Z150" s="122">
        <v>30.4</v>
      </c>
      <c r="AA150" s="122">
        <v>29.9</v>
      </c>
      <c r="AB150" s="122">
        <v>30</v>
      </c>
      <c r="AC150" s="122">
        <v>30</v>
      </c>
      <c r="AD150" s="122">
        <v>30</v>
      </c>
      <c r="AE150" s="122">
        <v>31.2</v>
      </c>
      <c r="AF150" s="122">
        <v>32</v>
      </c>
      <c r="AG150" s="134"/>
      <c r="AH150" s="46">
        <f t="shared" si="200"/>
        <v>32.01</v>
      </c>
      <c r="AI150" s="47">
        <f t="shared" si="201"/>
        <v>15</v>
      </c>
    </row>
    <row r="151" spans="1:38" ht="15.75" thickBot="1">
      <c r="A151" s="139" t="s">
        <v>173</v>
      </c>
      <c r="B151" s="132">
        <v>0</v>
      </c>
      <c r="C151" s="132">
        <v>11.5</v>
      </c>
      <c r="D151" s="122">
        <v>11.6</v>
      </c>
      <c r="E151" s="122">
        <v>10.9</v>
      </c>
      <c r="F151" s="122">
        <v>10.7</v>
      </c>
      <c r="G151" s="122">
        <v>10.1</v>
      </c>
      <c r="H151" s="122">
        <v>9.5</v>
      </c>
      <c r="I151" s="122">
        <v>8.6999999999999993</v>
      </c>
      <c r="J151" s="122">
        <v>8.1</v>
      </c>
      <c r="K151" s="122">
        <v>8.1999999999999993</v>
      </c>
      <c r="L151" s="122">
        <v>8</v>
      </c>
      <c r="M151" s="122">
        <v>13.8</v>
      </c>
      <c r="N151" s="122">
        <v>17.600000000000001</v>
      </c>
      <c r="O151" s="122">
        <v>17.600000000000001</v>
      </c>
      <c r="P151" s="122">
        <v>25.6</v>
      </c>
      <c r="Q151" s="122">
        <v>25.6</v>
      </c>
      <c r="R151" s="122">
        <v>25.6</v>
      </c>
      <c r="S151" s="122">
        <v>21.4</v>
      </c>
      <c r="T151" s="122">
        <v>18.7</v>
      </c>
      <c r="U151" s="122">
        <v>12.4</v>
      </c>
      <c r="V151" s="122">
        <v>9.5</v>
      </c>
      <c r="W151" s="122">
        <v>9.5</v>
      </c>
      <c r="X151" s="122">
        <v>10.8</v>
      </c>
      <c r="Y151" s="122">
        <v>7.8</v>
      </c>
      <c r="Z151" s="122">
        <v>6.2</v>
      </c>
      <c r="AA151" s="122">
        <v>5.9</v>
      </c>
      <c r="AB151" s="122">
        <v>7.4</v>
      </c>
      <c r="AC151" s="122">
        <v>7.4</v>
      </c>
      <c r="AD151" s="122">
        <v>9</v>
      </c>
      <c r="AE151" s="122">
        <v>11.4</v>
      </c>
      <c r="AF151" s="122">
        <v>14</v>
      </c>
      <c r="AG151" s="134"/>
      <c r="AH151" s="46">
        <f t="shared" si="200"/>
        <v>25.6</v>
      </c>
      <c r="AI151" s="47">
        <f t="shared" si="201"/>
        <v>0</v>
      </c>
    </row>
    <row r="152" spans="1:38" ht="15.75" thickBot="1">
      <c r="A152" s="140" t="s">
        <v>174</v>
      </c>
      <c r="B152" s="141"/>
      <c r="C152" s="142"/>
      <c r="D152" s="142"/>
      <c r="E152" s="142" t="s">
        <v>189</v>
      </c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0"/>
        <v>0</v>
      </c>
      <c r="AI152" s="47">
        <f t="shared" si="201"/>
        <v>0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20 m3/s, Fill Time: 26.37 Hrs)</v>
      </c>
      <c r="B153" s="146">
        <v>1985.38</v>
      </c>
      <c r="C153" s="146"/>
      <c r="D153" s="146">
        <v>1985.8</v>
      </c>
      <c r="E153" s="146">
        <v>1985.95</v>
      </c>
      <c r="F153" s="146">
        <v>1986.08</v>
      </c>
      <c r="G153" s="146">
        <v>1986.14</v>
      </c>
      <c r="H153" s="146"/>
      <c r="I153" s="146"/>
      <c r="J153" s="146"/>
      <c r="K153" s="146">
        <v>1985.5</v>
      </c>
      <c r="L153" s="146">
        <v>1985.5</v>
      </c>
      <c r="M153" s="146"/>
      <c r="N153" s="146"/>
      <c r="O153" s="146"/>
      <c r="P153" s="146"/>
      <c r="Q153" s="146"/>
      <c r="R153" s="146"/>
      <c r="S153" s="146">
        <v>1984.5</v>
      </c>
      <c r="T153" s="146"/>
      <c r="U153" s="146"/>
      <c r="V153" s="146"/>
      <c r="W153" s="146"/>
      <c r="X153" s="146">
        <v>1986.4</v>
      </c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200"/>
        <v>1986.4</v>
      </c>
      <c r="AI153" s="47">
        <f t="shared" si="201"/>
        <v>1984.5</v>
      </c>
      <c r="AK153" s="204">
        <v>20</v>
      </c>
      <c r="AL153" s="137">
        <f>AK153*456/66</f>
        <v>138.18181818181819</v>
      </c>
    </row>
    <row r="154" spans="1:38">
      <c r="A154" s="135" t="s">
        <v>176</v>
      </c>
      <c r="B154" s="149">
        <v>521.25</v>
      </c>
      <c r="C154" s="150"/>
      <c r="D154" s="150">
        <v>521.17999999999995</v>
      </c>
      <c r="E154" s="150"/>
      <c r="F154" s="150">
        <v>521.16</v>
      </c>
      <c r="G154" s="150">
        <v>521.34</v>
      </c>
      <c r="H154" s="150"/>
      <c r="I154" s="150"/>
      <c r="J154" s="150"/>
      <c r="K154" s="150"/>
      <c r="L154" s="150">
        <v>521.85</v>
      </c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200"/>
        <v>521.85</v>
      </c>
      <c r="AI154" s="47">
        <f t="shared" si="201"/>
        <v>521.16</v>
      </c>
      <c r="AK154" s="204">
        <v>23.77</v>
      </c>
    </row>
    <row r="155" spans="1:38">
      <c r="A155" s="135" t="s">
        <v>177</v>
      </c>
      <c r="B155" s="149">
        <v>624.99</v>
      </c>
      <c r="C155" s="150"/>
      <c r="D155" s="150">
        <v>325.2</v>
      </c>
      <c r="E155" s="150"/>
      <c r="F155" s="150">
        <v>625.48</v>
      </c>
      <c r="G155" s="150">
        <v>625.5</v>
      </c>
      <c r="H155" s="150"/>
      <c r="I155" s="150"/>
      <c r="J155" s="150"/>
      <c r="K155" s="150"/>
      <c r="L155" s="150">
        <v>625.24</v>
      </c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200"/>
        <v>625.5</v>
      </c>
      <c r="AI155" s="47">
        <f t="shared" si="201"/>
        <v>325.2</v>
      </c>
      <c r="AK155" s="204"/>
    </row>
    <row r="156" spans="1:38">
      <c r="A156" s="135" t="s">
        <v>178</v>
      </c>
      <c r="B156" s="149">
        <v>335.55900000000003</v>
      </c>
      <c r="C156" s="150"/>
      <c r="D156" s="150">
        <v>335.74</v>
      </c>
      <c r="E156" s="150"/>
      <c r="F156" s="150">
        <v>335.93</v>
      </c>
      <c r="G156" s="150">
        <v>335.99</v>
      </c>
      <c r="H156" s="150"/>
      <c r="I156" s="150"/>
      <c r="J156" s="150"/>
      <c r="K156" s="150"/>
      <c r="L156" s="150">
        <v>335.9</v>
      </c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200"/>
        <v>335.99</v>
      </c>
      <c r="AI156" s="47">
        <f t="shared" si="201"/>
        <v>335.55900000000003</v>
      </c>
      <c r="AK156" s="204"/>
    </row>
    <row r="157" spans="1:38">
      <c r="A157" s="135" t="s">
        <v>179</v>
      </c>
      <c r="B157" s="149"/>
      <c r="C157" s="150"/>
      <c r="D157" s="150"/>
      <c r="E157" s="150"/>
      <c r="F157" s="150">
        <v>886</v>
      </c>
      <c r="G157" s="150">
        <v>886.9</v>
      </c>
      <c r="H157" s="150"/>
      <c r="I157" s="150"/>
      <c r="J157" s="150"/>
      <c r="K157" s="150"/>
      <c r="L157" s="150">
        <v>887.5</v>
      </c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200"/>
        <v>887.5</v>
      </c>
      <c r="AI157" s="47">
        <f t="shared" si="201"/>
        <v>886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200"/>
        <v>0</v>
      </c>
      <c r="AI158" s="47">
        <f t="shared" si="201"/>
        <v>0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X166" si="202">B161</f>
        <v>0.3</v>
      </c>
      <c r="D161" s="161">
        <f t="shared" si="202"/>
        <v>0.3</v>
      </c>
      <c r="E161" s="161">
        <f t="shared" si="202"/>
        <v>0.3</v>
      </c>
      <c r="F161" s="161">
        <f t="shared" si="202"/>
        <v>0.3</v>
      </c>
      <c r="G161" s="161">
        <f t="shared" si="202"/>
        <v>0.3</v>
      </c>
      <c r="H161" s="161">
        <f t="shared" si="202"/>
        <v>0.3</v>
      </c>
      <c r="I161" s="161">
        <f t="shared" si="202"/>
        <v>0.3</v>
      </c>
      <c r="J161" s="161">
        <f t="shared" si="202"/>
        <v>0.3</v>
      </c>
      <c r="K161" s="161">
        <f t="shared" si="202"/>
        <v>0.3</v>
      </c>
      <c r="L161" s="161">
        <f t="shared" si="202"/>
        <v>0.3</v>
      </c>
      <c r="M161" s="161">
        <f t="shared" si="202"/>
        <v>0.3</v>
      </c>
      <c r="N161" s="161">
        <f t="shared" si="202"/>
        <v>0.3</v>
      </c>
      <c r="O161" s="161">
        <f t="shared" si="202"/>
        <v>0.3</v>
      </c>
      <c r="P161" s="161">
        <f t="shared" si="202"/>
        <v>0.3</v>
      </c>
      <c r="Q161" s="161">
        <f t="shared" si="202"/>
        <v>0.3</v>
      </c>
      <c r="R161" s="161">
        <f t="shared" si="202"/>
        <v>0.3</v>
      </c>
      <c r="S161" s="161">
        <f t="shared" si="202"/>
        <v>0.3</v>
      </c>
      <c r="T161" s="161">
        <f t="shared" si="202"/>
        <v>0.3</v>
      </c>
      <c r="U161" s="161">
        <f t="shared" si="202"/>
        <v>0.3</v>
      </c>
      <c r="V161" s="161">
        <f t="shared" si="202"/>
        <v>0.3</v>
      </c>
      <c r="W161" s="161">
        <f t="shared" si="202"/>
        <v>0.3</v>
      </c>
      <c r="X161" s="161">
        <f t="shared" si="202"/>
        <v>0.3</v>
      </c>
      <c r="Y161" s="161">
        <f t="shared" ref="Y161:AF166" si="203">X161</f>
        <v>0.3</v>
      </c>
      <c r="Z161" s="161">
        <f t="shared" si="203"/>
        <v>0.3</v>
      </c>
      <c r="AA161" s="161">
        <f t="shared" si="203"/>
        <v>0.3</v>
      </c>
      <c r="AB161" s="161">
        <f t="shared" si="203"/>
        <v>0.3</v>
      </c>
      <c r="AC161" s="161">
        <f t="shared" si="203"/>
        <v>0.3</v>
      </c>
      <c r="AD161" s="161">
        <f t="shared" si="203"/>
        <v>0.3</v>
      </c>
      <c r="AE161" s="161">
        <f t="shared" si="203"/>
        <v>0.3</v>
      </c>
      <c r="AF161" s="161">
        <f t="shared" si="203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202"/>
        <v>0.4</v>
      </c>
      <c r="D162" s="163">
        <f t="shared" si="202"/>
        <v>0.4</v>
      </c>
      <c r="E162" s="163">
        <f t="shared" si="202"/>
        <v>0.4</v>
      </c>
      <c r="F162" s="163">
        <f t="shared" si="202"/>
        <v>0.4</v>
      </c>
      <c r="G162" s="163">
        <f t="shared" si="202"/>
        <v>0.4</v>
      </c>
      <c r="H162" s="163">
        <f t="shared" si="202"/>
        <v>0.4</v>
      </c>
      <c r="I162" s="163">
        <f t="shared" si="202"/>
        <v>0.4</v>
      </c>
      <c r="J162" s="163">
        <f t="shared" si="202"/>
        <v>0.4</v>
      </c>
      <c r="K162" s="163">
        <f t="shared" si="202"/>
        <v>0.4</v>
      </c>
      <c r="L162" s="163">
        <f t="shared" si="202"/>
        <v>0.4</v>
      </c>
      <c r="M162" s="163">
        <f t="shared" si="202"/>
        <v>0.4</v>
      </c>
      <c r="N162" s="163">
        <f t="shared" si="202"/>
        <v>0.4</v>
      </c>
      <c r="O162" s="163">
        <f t="shared" si="202"/>
        <v>0.4</v>
      </c>
      <c r="P162" s="163">
        <f t="shared" si="202"/>
        <v>0.4</v>
      </c>
      <c r="Q162" s="163">
        <f t="shared" si="202"/>
        <v>0.4</v>
      </c>
      <c r="R162" s="163">
        <f t="shared" si="202"/>
        <v>0.4</v>
      </c>
      <c r="S162" s="163">
        <f t="shared" si="202"/>
        <v>0.4</v>
      </c>
      <c r="T162" s="163">
        <f t="shared" si="202"/>
        <v>0.4</v>
      </c>
      <c r="U162" s="163">
        <f t="shared" si="202"/>
        <v>0.4</v>
      </c>
      <c r="V162" s="163">
        <f t="shared" si="202"/>
        <v>0.4</v>
      </c>
      <c r="W162" s="163">
        <f t="shared" si="202"/>
        <v>0.4</v>
      </c>
      <c r="X162" s="163">
        <f t="shared" si="202"/>
        <v>0.4</v>
      </c>
      <c r="Y162" s="163">
        <f t="shared" si="203"/>
        <v>0.4</v>
      </c>
      <c r="Z162" s="163">
        <f t="shared" si="203"/>
        <v>0.4</v>
      </c>
      <c r="AA162" s="163">
        <f t="shared" si="203"/>
        <v>0.4</v>
      </c>
      <c r="AB162" s="163">
        <f t="shared" si="203"/>
        <v>0.4</v>
      </c>
      <c r="AC162" s="163">
        <f t="shared" si="203"/>
        <v>0.4</v>
      </c>
      <c r="AD162" s="163">
        <f t="shared" si="203"/>
        <v>0.4</v>
      </c>
      <c r="AE162" s="163">
        <f t="shared" si="203"/>
        <v>0.4</v>
      </c>
      <c r="AF162" s="163">
        <f t="shared" si="203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202"/>
        <v>1.5</v>
      </c>
      <c r="D163" s="163">
        <f t="shared" si="202"/>
        <v>1.5</v>
      </c>
      <c r="E163" s="163">
        <f t="shared" si="202"/>
        <v>1.5</v>
      </c>
      <c r="F163" s="163">
        <f t="shared" si="202"/>
        <v>1.5</v>
      </c>
      <c r="G163" s="163">
        <f t="shared" si="202"/>
        <v>1.5</v>
      </c>
      <c r="H163" s="163">
        <f t="shared" si="202"/>
        <v>1.5</v>
      </c>
      <c r="I163" s="163">
        <f t="shared" si="202"/>
        <v>1.5</v>
      </c>
      <c r="J163" s="163">
        <f t="shared" si="202"/>
        <v>1.5</v>
      </c>
      <c r="K163" s="163">
        <f t="shared" si="202"/>
        <v>1.5</v>
      </c>
      <c r="L163" s="163">
        <f t="shared" si="202"/>
        <v>1.5</v>
      </c>
      <c r="M163" s="163">
        <f t="shared" si="202"/>
        <v>1.5</v>
      </c>
      <c r="N163" s="163">
        <f t="shared" si="202"/>
        <v>1.5</v>
      </c>
      <c r="O163" s="163">
        <f t="shared" si="202"/>
        <v>1.5</v>
      </c>
      <c r="P163" s="163">
        <f t="shared" si="202"/>
        <v>1.5</v>
      </c>
      <c r="Q163" s="163">
        <f t="shared" si="202"/>
        <v>1.5</v>
      </c>
      <c r="R163" s="163">
        <f t="shared" si="202"/>
        <v>1.5</v>
      </c>
      <c r="S163" s="163">
        <f t="shared" si="202"/>
        <v>1.5</v>
      </c>
      <c r="T163" s="163">
        <f t="shared" si="202"/>
        <v>1.5</v>
      </c>
      <c r="U163" s="163">
        <f t="shared" si="202"/>
        <v>1.5</v>
      </c>
      <c r="V163" s="163">
        <f t="shared" si="202"/>
        <v>1.5</v>
      </c>
      <c r="W163" s="163">
        <f t="shared" si="202"/>
        <v>1.5</v>
      </c>
      <c r="X163" s="163">
        <f t="shared" si="202"/>
        <v>1.5</v>
      </c>
      <c r="Y163" s="163">
        <f t="shared" si="203"/>
        <v>1.5</v>
      </c>
      <c r="Z163" s="163">
        <f t="shared" si="203"/>
        <v>1.5</v>
      </c>
      <c r="AA163" s="163">
        <f t="shared" si="203"/>
        <v>1.5</v>
      </c>
      <c r="AB163" s="163">
        <f t="shared" si="203"/>
        <v>1.5</v>
      </c>
      <c r="AC163" s="163">
        <f t="shared" si="203"/>
        <v>1.5</v>
      </c>
      <c r="AD163" s="163">
        <f t="shared" si="203"/>
        <v>1.5</v>
      </c>
      <c r="AE163" s="163">
        <f t="shared" si="203"/>
        <v>1.5</v>
      </c>
      <c r="AF163" s="163">
        <f t="shared" si="203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202"/>
        <v>0.3</v>
      </c>
      <c r="D164" s="163">
        <f t="shared" si="202"/>
        <v>0.3</v>
      </c>
      <c r="E164" s="163">
        <f t="shared" si="202"/>
        <v>0.3</v>
      </c>
      <c r="F164" s="163">
        <f t="shared" si="202"/>
        <v>0.3</v>
      </c>
      <c r="G164" s="163">
        <f t="shared" si="202"/>
        <v>0.3</v>
      </c>
      <c r="H164" s="163">
        <f t="shared" si="202"/>
        <v>0.3</v>
      </c>
      <c r="I164" s="163">
        <f t="shared" si="202"/>
        <v>0.3</v>
      </c>
      <c r="J164" s="163">
        <f t="shared" si="202"/>
        <v>0.3</v>
      </c>
      <c r="K164" s="163">
        <f t="shared" si="202"/>
        <v>0.3</v>
      </c>
      <c r="L164" s="163">
        <f t="shared" si="202"/>
        <v>0.3</v>
      </c>
      <c r="M164" s="163">
        <f t="shared" si="202"/>
        <v>0.3</v>
      </c>
      <c r="N164" s="163">
        <f t="shared" si="202"/>
        <v>0.3</v>
      </c>
      <c r="O164" s="163">
        <f t="shared" si="202"/>
        <v>0.3</v>
      </c>
      <c r="P164" s="163">
        <f t="shared" si="202"/>
        <v>0.3</v>
      </c>
      <c r="Q164" s="163">
        <f t="shared" si="202"/>
        <v>0.3</v>
      </c>
      <c r="R164" s="163">
        <f t="shared" si="202"/>
        <v>0.3</v>
      </c>
      <c r="S164" s="163">
        <f t="shared" si="202"/>
        <v>0.3</v>
      </c>
      <c r="T164" s="163">
        <f t="shared" si="202"/>
        <v>0.3</v>
      </c>
      <c r="U164" s="163">
        <f t="shared" si="202"/>
        <v>0.3</v>
      </c>
      <c r="V164" s="163">
        <f t="shared" si="202"/>
        <v>0.3</v>
      </c>
      <c r="W164" s="163">
        <f t="shared" si="202"/>
        <v>0.3</v>
      </c>
      <c r="X164" s="163">
        <f t="shared" si="202"/>
        <v>0.3</v>
      </c>
      <c r="Y164" s="163">
        <f t="shared" si="203"/>
        <v>0.3</v>
      </c>
      <c r="Z164" s="163">
        <f t="shared" si="203"/>
        <v>0.3</v>
      </c>
      <c r="AA164" s="163">
        <f t="shared" si="203"/>
        <v>0.3</v>
      </c>
      <c r="AB164" s="163">
        <f t="shared" si="203"/>
        <v>0.3</v>
      </c>
      <c r="AC164" s="163">
        <f t="shared" si="203"/>
        <v>0.3</v>
      </c>
      <c r="AD164" s="163">
        <f t="shared" si="203"/>
        <v>0.3</v>
      </c>
      <c r="AE164" s="163">
        <f t="shared" si="203"/>
        <v>0.3</v>
      </c>
      <c r="AF164" s="163">
        <f t="shared" si="203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202"/>
        <v>0.4</v>
      </c>
      <c r="D165" s="163">
        <f t="shared" si="202"/>
        <v>0.4</v>
      </c>
      <c r="E165" s="163">
        <f t="shared" si="202"/>
        <v>0.4</v>
      </c>
      <c r="F165" s="163">
        <f t="shared" si="202"/>
        <v>0.4</v>
      </c>
      <c r="G165" s="163">
        <f t="shared" si="202"/>
        <v>0.4</v>
      </c>
      <c r="H165" s="163">
        <f t="shared" si="202"/>
        <v>0.4</v>
      </c>
      <c r="I165" s="163">
        <f t="shared" si="202"/>
        <v>0.4</v>
      </c>
      <c r="J165" s="163">
        <f t="shared" si="202"/>
        <v>0.4</v>
      </c>
      <c r="K165" s="163">
        <f t="shared" si="202"/>
        <v>0.4</v>
      </c>
      <c r="L165" s="163">
        <f t="shared" si="202"/>
        <v>0.4</v>
      </c>
      <c r="M165" s="163">
        <f t="shared" si="202"/>
        <v>0.4</v>
      </c>
      <c r="N165" s="163">
        <f t="shared" si="202"/>
        <v>0.4</v>
      </c>
      <c r="O165" s="163">
        <f t="shared" si="202"/>
        <v>0.4</v>
      </c>
      <c r="P165" s="163">
        <f t="shared" si="202"/>
        <v>0.4</v>
      </c>
      <c r="Q165" s="163">
        <f t="shared" si="202"/>
        <v>0.4</v>
      </c>
      <c r="R165" s="163">
        <f t="shared" si="202"/>
        <v>0.4</v>
      </c>
      <c r="S165" s="163">
        <f t="shared" si="202"/>
        <v>0.4</v>
      </c>
      <c r="T165" s="163">
        <f t="shared" si="202"/>
        <v>0.4</v>
      </c>
      <c r="U165" s="163">
        <f t="shared" si="202"/>
        <v>0.4</v>
      </c>
      <c r="V165" s="163">
        <f t="shared" si="202"/>
        <v>0.4</v>
      </c>
      <c r="W165" s="163">
        <f t="shared" si="202"/>
        <v>0.4</v>
      </c>
      <c r="X165" s="163">
        <f t="shared" si="202"/>
        <v>0.4</v>
      </c>
      <c r="Y165" s="163">
        <f t="shared" si="203"/>
        <v>0.4</v>
      </c>
      <c r="Z165" s="163">
        <f t="shared" si="203"/>
        <v>0.4</v>
      </c>
      <c r="AA165" s="163">
        <f t="shared" si="203"/>
        <v>0.4</v>
      </c>
      <c r="AB165" s="163">
        <f t="shared" si="203"/>
        <v>0.4</v>
      </c>
      <c r="AC165" s="163">
        <f t="shared" si="203"/>
        <v>0.4</v>
      </c>
      <c r="AD165" s="163">
        <f t="shared" si="203"/>
        <v>0.4</v>
      </c>
      <c r="AE165" s="163">
        <f t="shared" si="203"/>
        <v>0.4</v>
      </c>
      <c r="AF165" s="163">
        <f t="shared" si="203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202"/>
        <v>0.64</v>
      </c>
      <c r="D166" s="166">
        <f t="shared" si="202"/>
        <v>0.64</v>
      </c>
      <c r="E166" s="166">
        <f t="shared" si="202"/>
        <v>0.64</v>
      </c>
      <c r="F166" s="166">
        <f t="shared" si="202"/>
        <v>0.64</v>
      </c>
      <c r="G166" s="166">
        <f t="shared" si="202"/>
        <v>0.64</v>
      </c>
      <c r="H166" s="166">
        <f t="shared" si="202"/>
        <v>0.64</v>
      </c>
      <c r="I166" s="166">
        <f t="shared" si="202"/>
        <v>0.64</v>
      </c>
      <c r="J166" s="166">
        <f t="shared" si="202"/>
        <v>0.64</v>
      </c>
      <c r="K166" s="166">
        <f t="shared" si="202"/>
        <v>0.64</v>
      </c>
      <c r="L166" s="166">
        <f t="shared" si="202"/>
        <v>0.64</v>
      </c>
      <c r="M166" s="166">
        <f t="shared" si="202"/>
        <v>0.64</v>
      </c>
      <c r="N166" s="166">
        <f t="shared" si="202"/>
        <v>0.64</v>
      </c>
      <c r="O166" s="166">
        <f t="shared" si="202"/>
        <v>0.64</v>
      </c>
      <c r="P166" s="166">
        <f t="shared" si="202"/>
        <v>0.64</v>
      </c>
      <c r="Q166" s="166">
        <f t="shared" si="202"/>
        <v>0.64</v>
      </c>
      <c r="R166" s="166">
        <f t="shared" si="202"/>
        <v>0.64</v>
      </c>
      <c r="S166" s="166">
        <f t="shared" si="202"/>
        <v>0.64</v>
      </c>
      <c r="T166" s="166">
        <f t="shared" si="202"/>
        <v>0.64</v>
      </c>
      <c r="U166" s="166">
        <f t="shared" si="202"/>
        <v>0.64</v>
      </c>
      <c r="V166" s="166">
        <f t="shared" si="202"/>
        <v>0.64</v>
      </c>
      <c r="W166" s="166">
        <f t="shared" si="202"/>
        <v>0.64</v>
      </c>
      <c r="X166" s="166">
        <f t="shared" si="202"/>
        <v>0.64</v>
      </c>
      <c r="Y166" s="166">
        <f t="shared" si="203"/>
        <v>0.64</v>
      </c>
      <c r="Z166" s="166">
        <f t="shared" si="203"/>
        <v>0.64</v>
      </c>
      <c r="AA166" s="166">
        <f t="shared" si="203"/>
        <v>0.64</v>
      </c>
      <c r="AB166" s="166">
        <f t="shared" si="203"/>
        <v>0.64</v>
      </c>
      <c r="AC166" s="166">
        <f t="shared" si="203"/>
        <v>0.64</v>
      </c>
      <c r="AD166" s="166">
        <f t="shared" si="203"/>
        <v>0.64</v>
      </c>
      <c r="AE166" s="166">
        <f t="shared" si="203"/>
        <v>0.64</v>
      </c>
      <c r="AF166" s="166">
        <f t="shared" si="203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204">SUM(C161:C166)</f>
        <v>3.54</v>
      </c>
      <c r="D167" s="169">
        <f t="shared" si="204"/>
        <v>3.54</v>
      </c>
      <c r="E167" s="169">
        <f t="shared" si="204"/>
        <v>3.54</v>
      </c>
      <c r="F167" s="169">
        <f t="shared" si="204"/>
        <v>3.54</v>
      </c>
      <c r="G167" s="169">
        <f t="shared" ref="G167:H167" si="205">SUM(G161:G166)</f>
        <v>3.54</v>
      </c>
      <c r="H167" s="169">
        <f t="shared" si="205"/>
        <v>3.54</v>
      </c>
      <c r="I167" s="169">
        <f t="shared" ref="I167:J167" si="206">SUM(I161:I166)</f>
        <v>3.54</v>
      </c>
      <c r="J167" s="169">
        <f t="shared" si="206"/>
        <v>3.54</v>
      </c>
      <c r="K167" s="169">
        <f t="shared" ref="K167:L167" si="207">SUM(K161:K166)</f>
        <v>3.54</v>
      </c>
      <c r="L167" s="169">
        <f t="shared" si="207"/>
        <v>3.54</v>
      </c>
      <c r="M167" s="169">
        <f t="shared" si="204"/>
        <v>3.54</v>
      </c>
      <c r="N167" s="169">
        <f t="shared" si="204"/>
        <v>3.54</v>
      </c>
      <c r="O167" s="169">
        <f t="shared" si="204"/>
        <v>3.54</v>
      </c>
      <c r="P167" s="169">
        <f t="shared" si="204"/>
        <v>3.54</v>
      </c>
      <c r="Q167" s="169">
        <f t="shared" ref="Q167" si="208">SUM(Q161:Q166)</f>
        <v>3.54</v>
      </c>
      <c r="R167" s="169">
        <f t="shared" si="204"/>
        <v>3.54</v>
      </c>
      <c r="S167" s="169">
        <f t="shared" ref="S167:T167" si="209">SUM(S161:S166)</f>
        <v>3.54</v>
      </c>
      <c r="T167" s="169">
        <f t="shared" si="209"/>
        <v>3.54</v>
      </c>
      <c r="U167" s="169">
        <f t="shared" ref="U167:V167" si="210">SUM(U161:U166)</f>
        <v>3.54</v>
      </c>
      <c r="V167" s="169">
        <f t="shared" si="210"/>
        <v>3.54</v>
      </c>
      <c r="W167" s="169">
        <f t="shared" ref="W167:X167" si="211">SUM(W161:W166)</f>
        <v>3.54</v>
      </c>
      <c r="X167" s="169">
        <f t="shared" si="211"/>
        <v>3.54</v>
      </c>
      <c r="Y167" s="169">
        <f t="shared" si="204"/>
        <v>3.54</v>
      </c>
      <c r="Z167" s="169">
        <f t="shared" si="204"/>
        <v>3.54</v>
      </c>
      <c r="AA167" s="169">
        <f t="shared" ref="AA167" si="212">SUM(AA161:AA166)</f>
        <v>3.54</v>
      </c>
      <c r="AB167" s="169">
        <f t="shared" si="204"/>
        <v>3.54</v>
      </c>
      <c r="AC167" s="169">
        <f t="shared" si="204"/>
        <v>3.54</v>
      </c>
      <c r="AD167" s="169">
        <f t="shared" si="204"/>
        <v>3.54</v>
      </c>
      <c r="AE167" s="169">
        <f t="shared" si="204"/>
        <v>3.54</v>
      </c>
      <c r="AF167" s="169">
        <f t="shared" si="204"/>
        <v>3.54</v>
      </c>
      <c r="AG167" s="170">
        <f t="shared" si="204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 t="s">
        <v>189</v>
      </c>
      <c r="H168" s="51" t="s">
        <v>189</v>
      </c>
      <c r="I168" s="51" t="s">
        <v>189</v>
      </c>
      <c r="J168" s="51" t="s">
        <v>189</v>
      </c>
      <c r="K168" s="51" t="s">
        <v>189</v>
      </c>
      <c r="L168" s="51" t="s">
        <v>189</v>
      </c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X184" si="213">B169</f>
        <v>0</v>
      </c>
      <c r="D169" s="161">
        <f t="shared" si="213"/>
        <v>0</v>
      </c>
      <c r="E169" s="161">
        <f t="shared" si="213"/>
        <v>0</v>
      </c>
      <c r="F169" s="161">
        <f t="shared" si="213"/>
        <v>0</v>
      </c>
      <c r="G169" s="161">
        <f t="shared" ref="G169:J232" si="214">F169</f>
        <v>0</v>
      </c>
      <c r="H169" s="161">
        <f t="shared" si="214"/>
        <v>0</v>
      </c>
      <c r="I169" s="161">
        <f t="shared" si="214"/>
        <v>0</v>
      </c>
      <c r="J169" s="161">
        <f t="shared" si="214"/>
        <v>0</v>
      </c>
      <c r="K169" s="161">
        <f t="shared" ref="K169:L231" si="215">J169</f>
        <v>0</v>
      </c>
      <c r="L169" s="161">
        <f t="shared" si="215"/>
        <v>0</v>
      </c>
      <c r="M169" s="161">
        <f t="shared" si="213"/>
        <v>0</v>
      </c>
      <c r="N169" s="161">
        <f t="shared" si="213"/>
        <v>0</v>
      </c>
      <c r="O169" s="161">
        <f t="shared" si="213"/>
        <v>0</v>
      </c>
      <c r="P169" s="161">
        <f t="shared" si="213"/>
        <v>0</v>
      </c>
      <c r="Q169" s="161">
        <f t="shared" si="213"/>
        <v>0</v>
      </c>
      <c r="R169" s="161">
        <f t="shared" si="213"/>
        <v>0</v>
      </c>
      <c r="S169" s="161">
        <f t="shared" si="213"/>
        <v>0</v>
      </c>
      <c r="T169" s="161">
        <f t="shared" si="213"/>
        <v>0</v>
      </c>
      <c r="U169" s="161">
        <f t="shared" si="213"/>
        <v>0</v>
      </c>
      <c r="V169" s="161">
        <f t="shared" si="213"/>
        <v>0</v>
      </c>
      <c r="W169" s="161">
        <f t="shared" si="213"/>
        <v>0</v>
      </c>
      <c r="X169" s="161">
        <f t="shared" si="213"/>
        <v>0</v>
      </c>
      <c r="Y169" s="161">
        <f t="shared" ref="Y169:AF184" si="216">X169</f>
        <v>0</v>
      </c>
      <c r="Z169" s="161">
        <f t="shared" si="216"/>
        <v>0</v>
      </c>
      <c r="AA169" s="161">
        <f t="shared" si="216"/>
        <v>0</v>
      </c>
      <c r="AB169" s="161">
        <f t="shared" si="216"/>
        <v>0</v>
      </c>
      <c r="AC169" s="161">
        <f t="shared" si="216"/>
        <v>0</v>
      </c>
      <c r="AD169" s="161">
        <f t="shared" si="216"/>
        <v>0</v>
      </c>
      <c r="AE169" s="161">
        <f t="shared" si="216"/>
        <v>0</v>
      </c>
      <c r="AF169" s="174">
        <f t="shared" si="216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213"/>
        <v>0</v>
      </c>
      <c r="D170" s="163">
        <f t="shared" si="213"/>
        <v>0</v>
      </c>
      <c r="E170" s="163">
        <f t="shared" si="213"/>
        <v>0</v>
      </c>
      <c r="F170" s="163">
        <f t="shared" si="213"/>
        <v>0</v>
      </c>
      <c r="G170" s="163">
        <f t="shared" si="214"/>
        <v>0</v>
      </c>
      <c r="H170" s="163">
        <f t="shared" si="214"/>
        <v>0</v>
      </c>
      <c r="I170" s="163">
        <f t="shared" si="214"/>
        <v>0</v>
      </c>
      <c r="J170" s="163">
        <f t="shared" si="214"/>
        <v>0</v>
      </c>
      <c r="K170" s="163">
        <f t="shared" si="215"/>
        <v>0</v>
      </c>
      <c r="L170" s="163">
        <f t="shared" si="215"/>
        <v>0</v>
      </c>
      <c r="M170" s="163">
        <f t="shared" si="213"/>
        <v>0</v>
      </c>
      <c r="N170" s="163">
        <f t="shared" si="213"/>
        <v>0</v>
      </c>
      <c r="O170" s="163">
        <f t="shared" si="213"/>
        <v>0</v>
      </c>
      <c r="P170" s="163">
        <f t="shared" si="213"/>
        <v>0</v>
      </c>
      <c r="Q170" s="163">
        <f t="shared" si="213"/>
        <v>0</v>
      </c>
      <c r="R170" s="163">
        <f t="shared" si="213"/>
        <v>0</v>
      </c>
      <c r="S170" s="163">
        <f t="shared" si="213"/>
        <v>0</v>
      </c>
      <c r="T170" s="163">
        <f t="shared" si="213"/>
        <v>0</v>
      </c>
      <c r="U170" s="163">
        <f t="shared" si="213"/>
        <v>0</v>
      </c>
      <c r="V170" s="163">
        <f t="shared" si="213"/>
        <v>0</v>
      </c>
      <c r="W170" s="163">
        <f t="shared" si="213"/>
        <v>0</v>
      </c>
      <c r="X170" s="163">
        <f t="shared" si="213"/>
        <v>0</v>
      </c>
      <c r="Y170" s="163">
        <f t="shared" si="216"/>
        <v>0</v>
      </c>
      <c r="Z170" s="163">
        <f t="shared" si="216"/>
        <v>0</v>
      </c>
      <c r="AA170" s="163">
        <f t="shared" si="216"/>
        <v>0</v>
      </c>
      <c r="AB170" s="163">
        <f t="shared" si="216"/>
        <v>0</v>
      </c>
      <c r="AC170" s="163">
        <f t="shared" si="216"/>
        <v>0</v>
      </c>
      <c r="AD170" s="163">
        <f t="shared" si="216"/>
        <v>0</v>
      </c>
      <c r="AE170" s="163">
        <f t="shared" si="216"/>
        <v>0</v>
      </c>
      <c r="AF170" s="176">
        <f t="shared" si="216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213"/>
        <v>0</v>
      </c>
      <c r="D171" s="163">
        <f t="shared" si="213"/>
        <v>0</v>
      </c>
      <c r="E171" s="163">
        <f t="shared" si="213"/>
        <v>0</v>
      </c>
      <c r="F171" s="163">
        <f t="shared" si="213"/>
        <v>0</v>
      </c>
      <c r="G171" s="163">
        <f t="shared" si="214"/>
        <v>0</v>
      </c>
      <c r="H171" s="163">
        <f t="shared" si="214"/>
        <v>0</v>
      </c>
      <c r="I171" s="163">
        <f t="shared" si="214"/>
        <v>0</v>
      </c>
      <c r="J171" s="163">
        <f t="shared" si="214"/>
        <v>0</v>
      </c>
      <c r="K171" s="163">
        <f t="shared" si="215"/>
        <v>0</v>
      </c>
      <c r="L171" s="163">
        <f t="shared" si="215"/>
        <v>0</v>
      </c>
      <c r="M171" s="163">
        <f t="shared" si="213"/>
        <v>0</v>
      </c>
      <c r="N171" s="163">
        <f t="shared" si="213"/>
        <v>0</v>
      </c>
      <c r="O171" s="163">
        <f t="shared" si="213"/>
        <v>0</v>
      </c>
      <c r="P171" s="163">
        <f t="shared" si="213"/>
        <v>0</v>
      </c>
      <c r="Q171" s="163">
        <f t="shared" si="213"/>
        <v>0</v>
      </c>
      <c r="R171" s="163">
        <f t="shared" si="213"/>
        <v>0</v>
      </c>
      <c r="S171" s="163">
        <f t="shared" si="213"/>
        <v>0</v>
      </c>
      <c r="T171" s="163">
        <f t="shared" si="213"/>
        <v>0</v>
      </c>
      <c r="U171" s="163">
        <f t="shared" si="213"/>
        <v>0</v>
      </c>
      <c r="V171" s="163">
        <f t="shared" si="213"/>
        <v>0</v>
      </c>
      <c r="W171" s="163">
        <f t="shared" si="213"/>
        <v>0</v>
      </c>
      <c r="X171" s="163">
        <f t="shared" si="213"/>
        <v>0</v>
      </c>
      <c r="Y171" s="163">
        <f t="shared" si="216"/>
        <v>0</v>
      </c>
      <c r="Z171" s="163">
        <f t="shared" si="216"/>
        <v>0</v>
      </c>
      <c r="AA171" s="163">
        <f t="shared" si="216"/>
        <v>0</v>
      </c>
      <c r="AB171" s="163">
        <f t="shared" si="216"/>
        <v>0</v>
      </c>
      <c r="AC171" s="163">
        <f t="shared" si="216"/>
        <v>0</v>
      </c>
      <c r="AD171" s="163">
        <f t="shared" si="216"/>
        <v>0</v>
      </c>
      <c r="AE171" s="163">
        <f t="shared" si="216"/>
        <v>0</v>
      </c>
      <c r="AF171" s="176">
        <f t="shared" si="216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213"/>
        <v>0</v>
      </c>
      <c r="D172" s="163">
        <f t="shared" si="213"/>
        <v>0</v>
      </c>
      <c r="E172" s="163">
        <f t="shared" si="213"/>
        <v>0</v>
      </c>
      <c r="F172" s="163">
        <f t="shared" si="213"/>
        <v>0</v>
      </c>
      <c r="G172" s="163">
        <f t="shared" si="214"/>
        <v>0</v>
      </c>
      <c r="H172" s="163">
        <f t="shared" si="214"/>
        <v>0</v>
      </c>
      <c r="I172" s="163">
        <f t="shared" si="214"/>
        <v>0</v>
      </c>
      <c r="J172" s="163">
        <f t="shared" si="214"/>
        <v>0</v>
      </c>
      <c r="K172" s="163">
        <f t="shared" si="215"/>
        <v>0</v>
      </c>
      <c r="L172" s="163">
        <f t="shared" si="215"/>
        <v>0</v>
      </c>
      <c r="M172" s="163">
        <f t="shared" si="213"/>
        <v>0</v>
      </c>
      <c r="N172" s="163">
        <f t="shared" si="213"/>
        <v>0</v>
      </c>
      <c r="O172" s="163">
        <f t="shared" si="213"/>
        <v>0</v>
      </c>
      <c r="P172" s="163">
        <f t="shared" si="213"/>
        <v>0</v>
      </c>
      <c r="Q172" s="163">
        <f t="shared" si="213"/>
        <v>0</v>
      </c>
      <c r="R172" s="163">
        <f t="shared" si="213"/>
        <v>0</v>
      </c>
      <c r="S172" s="163">
        <f t="shared" si="213"/>
        <v>0</v>
      </c>
      <c r="T172" s="163">
        <f t="shared" si="213"/>
        <v>0</v>
      </c>
      <c r="U172" s="163">
        <f t="shared" si="213"/>
        <v>0</v>
      </c>
      <c r="V172" s="163">
        <f t="shared" si="213"/>
        <v>0</v>
      </c>
      <c r="W172" s="163">
        <f t="shared" si="213"/>
        <v>0</v>
      </c>
      <c r="X172" s="163">
        <f t="shared" si="213"/>
        <v>0</v>
      </c>
      <c r="Y172" s="163">
        <f t="shared" si="216"/>
        <v>0</v>
      </c>
      <c r="Z172" s="163">
        <f t="shared" si="216"/>
        <v>0</v>
      </c>
      <c r="AA172" s="163">
        <f t="shared" si="216"/>
        <v>0</v>
      </c>
      <c r="AB172" s="163">
        <f t="shared" si="216"/>
        <v>0</v>
      </c>
      <c r="AC172" s="163">
        <f t="shared" si="216"/>
        <v>0</v>
      </c>
      <c r="AD172" s="163">
        <f t="shared" si="216"/>
        <v>0</v>
      </c>
      <c r="AE172" s="163">
        <f t="shared" si="216"/>
        <v>0</v>
      </c>
      <c r="AF172" s="176">
        <f t="shared" si="216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213"/>
        <v>0</v>
      </c>
      <c r="D173" s="163">
        <f t="shared" si="213"/>
        <v>0</v>
      </c>
      <c r="E173" s="163">
        <f t="shared" si="213"/>
        <v>0</v>
      </c>
      <c r="F173" s="163">
        <f t="shared" si="213"/>
        <v>0</v>
      </c>
      <c r="G173" s="163">
        <f t="shared" si="214"/>
        <v>0</v>
      </c>
      <c r="H173" s="163">
        <f t="shared" si="214"/>
        <v>0</v>
      </c>
      <c r="I173" s="163">
        <f t="shared" si="214"/>
        <v>0</v>
      </c>
      <c r="J173" s="163">
        <f t="shared" si="214"/>
        <v>0</v>
      </c>
      <c r="K173" s="163">
        <f t="shared" si="215"/>
        <v>0</v>
      </c>
      <c r="L173" s="163">
        <f t="shared" si="215"/>
        <v>0</v>
      </c>
      <c r="M173" s="163">
        <f t="shared" si="213"/>
        <v>0</v>
      </c>
      <c r="N173" s="163">
        <f t="shared" si="213"/>
        <v>0</v>
      </c>
      <c r="O173" s="163">
        <f t="shared" si="213"/>
        <v>0</v>
      </c>
      <c r="P173" s="163">
        <f t="shared" si="213"/>
        <v>0</v>
      </c>
      <c r="Q173" s="163">
        <f t="shared" si="213"/>
        <v>0</v>
      </c>
      <c r="R173" s="163">
        <f t="shared" si="213"/>
        <v>0</v>
      </c>
      <c r="S173" s="163">
        <f t="shared" si="213"/>
        <v>0</v>
      </c>
      <c r="T173" s="163">
        <f t="shared" si="213"/>
        <v>0</v>
      </c>
      <c r="U173" s="163">
        <f t="shared" si="213"/>
        <v>0</v>
      </c>
      <c r="V173" s="163">
        <f t="shared" si="213"/>
        <v>0</v>
      </c>
      <c r="W173" s="163">
        <f t="shared" si="213"/>
        <v>0</v>
      </c>
      <c r="X173" s="163">
        <f t="shared" si="213"/>
        <v>0</v>
      </c>
      <c r="Y173" s="163">
        <f t="shared" si="216"/>
        <v>0</v>
      </c>
      <c r="Z173" s="163">
        <f t="shared" si="216"/>
        <v>0</v>
      </c>
      <c r="AA173" s="163">
        <f t="shared" si="216"/>
        <v>0</v>
      </c>
      <c r="AB173" s="163">
        <f t="shared" si="216"/>
        <v>0</v>
      </c>
      <c r="AC173" s="163">
        <f t="shared" si="216"/>
        <v>0</v>
      </c>
      <c r="AD173" s="163">
        <f t="shared" si="216"/>
        <v>0</v>
      </c>
      <c r="AE173" s="163">
        <f t="shared" si="216"/>
        <v>0</v>
      </c>
      <c r="AF173" s="176">
        <f t="shared" si="216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213"/>
        <v>0</v>
      </c>
      <c r="D174" s="163">
        <f t="shared" si="213"/>
        <v>0</v>
      </c>
      <c r="E174" s="163">
        <f t="shared" si="213"/>
        <v>0</v>
      </c>
      <c r="F174" s="163">
        <f t="shared" si="213"/>
        <v>0</v>
      </c>
      <c r="G174" s="163">
        <f t="shared" si="214"/>
        <v>0</v>
      </c>
      <c r="H174" s="163">
        <f t="shared" si="214"/>
        <v>0</v>
      </c>
      <c r="I174" s="163">
        <f t="shared" si="214"/>
        <v>0</v>
      </c>
      <c r="J174" s="163">
        <f t="shared" si="214"/>
        <v>0</v>
      </c>
      <c r="K174" s="163">
        <f t="shared" si="215"/>
        <v>0</v>
      </c>
      <c r="L174" s="163">
        <f t="shared" si="215"/>
        <v>0</v>
      </c>
      <c r="M174" s="163">
        <f t="shared" si="213"/>
        <v>0</v>
      </c>
      <c r="N174" s="163">
        <f t="shared" si="213"/>
        <v>0</v>
      </c>
      <c r="O174" s="163">
        <f t="shared" si="213"/>
        <v>0</v>
      </c>
      <c r="P174" s="163">
        <f t="shared" si="213"/>
        <v>0</v>
      </c>
      <c r="Q174" s="163">
        <f t="shared" si="213"/>
        <v>0</v>
      </c>
      <c r="R174" s="163">
        <f t="shared" si="213"/>
        <v>0</v>
      </c>
      <c r="S174" s="163">
        <f t="shared" si="213"/>
        <v>0</v>
      </c>
      <c r="T174" s="163">
        <f t="shared" si="213"/>
        <v>0</v>
      </c>
      <c r="U174" s="163">
        <f t="shared" si="213"/>
        <v>0</v>
      </c>
      <c r="V174" s="163">
        <f t="shared" si="213"/>
        <v>0</v>
      </c>
      <c r="W174" s="163">
        <f t="shared" si="213"/>
        <v>0</v>
      </c>
      <c r="X174" s="163">
        <f t="shared" si="213"/>
        <v>0</v>
      </c>
      <c r="Y174" s="163">
        <f t="shared" si="216"/>
        <v>0</v>
      </c>
      <c r="Z174" s="163">
        <f t="shared" si="216"/>
        <v>0</v>
      </c>
      <c r="AA174" s="163">
        <f t="shared" si="216"/>
        <v>0</v>
      </c>
      <c r="AB174" s="163">
        <f t="shared" si="216"/>
        <v>0</v>
      </c>
      <c r="AC174" s="163">
        <f t="shared" si="216"/>
        <v>0</v>
      </c>
      <c r="AD174" s="163">
        <f t="shared" si="216"/>
        <v>0</v>
      </c>
      <c r="AE174" s="163">
        <f t="shared" si="216"/>
        <v>0</v>
      </c>
      <c r="AF174" s="176">
        <f t="shared" si="216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213"/>
        <v>0</v>
      </c>
      <c r="D175" s="163">
        <f t="shared" si="213"/>
        <v>0</v>
      </c>
      <c r="E175" s="163">
        <f t="shared" si="213"/>
        <v>0</v>
      </c>
      <c r="F175" s="163">
        <f t="shared" si="213"/>
        <v>0</v>
      </c>
      <c r="G175" s="163">
        <f t="shared" si="214"/>
        <v>0</v>
      </c>
      <c r="H175" s="163">
        <f t="shared" si="214"/>
        <v>0</v>
      </c>
      <c r="I175" s="163">
        <f t="shared" si="214"/>
        <v>0</v>
      </c>
      <c r="J175" s="163">
        <f t="shared" si="214"/>
        <v>0</v>
      </c>
      <c r="K175" s="163">
        <f t="shared" si="215"/>
        <v>0</v>
      </c>
      <c r="L175" s="163">
        <f t="shared" si="215"/>
        <v>0</v>
      </c>
      <c r="M175" s="163">
        <f t="shared" si="213"/>
        <v>0</v>
      </c>
      <c r="N175" s="163">
        <f t="shared" si="213"/>
        <v>0</v>
      </c>
      <c r="O175" s="163">
        <f t="shared" si="213"/>
        <v>0</v>
      </c>
      <c r="P175" s="163">
        <f t="shared" si="213"/>
        <v>0</v>
      </c>
      <c r="Q175" s="163">
        <f t="shared" si="213"/>
        <v>0</v>
      </c>
      <c r="R175" s="163">
        <f t="shared" si="213"/>
        <v>0</v>
      </c>
      <c r="S175" s="163">
        <f t="shared" si="213"/>
        <v>0</v>
      </c>
      <c r="T175" s="163">
        <f t="shared" si="213"/>
        <v>0</v>
      </c>
      <c r="U175" s="163">
        <f t="shared" si="213"/>
        <v>0</v>
      </c>
      <c r="V175" s="163">
        <f t="shared" si="213"/>
        <v>0</v>
      </c>
      <c r="W175" s="163">
        <f t="shared" si="213"/>
        <v>0</v>
      </c>
      <c r="X175" s="163">
        <f t="shared" si="213"/>
        <v>0</v>
      </c>
      <c r="Y175" s="163">
        <f t="shared" si="216"/>
        <v>0</v>
      </c>
      <c r="Z175" s="163">
        <f t="shared" si="216"/>
        <v>0</v>
      </c>
      <c r="AA175" s="163">
        <f t="shared" si="216"/>
        <v>0</v>
      </c>
      <c r="AB175" s="163">
        <f t="shared" si="216"/>
        <v>0</v>
      </c>
      <c r="AC175" s="163">
        <f t="shared" si="216"/>
        <v>0</v>
      </c>
      <c r="AD175" s="163">
        <f t="shared" si="216"/>
        <v>0</v>
      </c>
      <c r="AE175" s="163">
        <f t="shared" si="216"/>
        <v>0</v>
      </c>
      <c r="AF175" s="176">
        <f t="shared" si="216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213"/>
        <v>0</v>
      </c>
      <c r="D176" s="163">
        <f t="shared" si="213"/>
        <v>0</v>
      </c>
      <c r="E176" s="163">
        <f t="shared" si="213"/>
        <v>0</v>
      </c>
      <c r="F176" s="163">
        <f t="shared" si="213"/>
        <v>0</v>
      </c>
      <c r="G176" s="163">
        <f t="shared" si="214"/>
        <v>0</v>
      </c>
      <c r="H176" s="163">
        <f t="shared" si="214"/>
        <v>0</v>
      </c>
      <c r="I176" s="163">
        <f t="shared" si="214"/>
        <v>0</v>
      </c>
      <c r="J176" s="163">
        <f t="shared" si="214"/>
        <v>0</v>
      </c>
      <c r="K176" s="163">
        <f t="shared" si="215"/>
        <v>0</v>
      </c>
      <c r="L176" s="163">
        <f t="shared" si="215"/>
        <v>0</v>
      </c>
      <c r="M176" s="163">
        <f t="shared" si="213"/>
        <v>0</v>
      </c>
      <c r="N176" s="163">
        <f t="shared" si="213"/>
        <v>0</v>
      </c>
      <c r="O176" s="163">
        <f t="shared" si="213"/>
        <v>0</v>
      </c>
      <c r="P176" s="163">
        <f t="shared" si="213"/>
        <v>0</v>
      </c>
      <c r="Q176" s="163">
        <f t="shared" si="213"/>
        <v>0</v>
      </c>
      <c r="R176" s="163">
        <f t="shared" si="213"/>
        <v>0</v>
      </c>
      <c r="S176" s="163">
        <f t="shared" si="213"/>
        <v>0</v>
      </c>
      <c r="T176" s="163">
        <f t="shared" si="213"/>
        <v>0</v>
      </c>
      <c r="U176" s="163">
        <f t="shared" si="213"/>
        <v>0</v>
      </c>
      <c r="V176" s="163">
        <f t="shared" si="213"/>
        <v>0</v>
      </c>
      <c r="W176" s="163">
        <f t="shared" si="213"/>
        <v>0</v>
      </c>
      <c r="X176" s="163">
        <f t="shared" si="213"/>
        <v>0</v>
      </c>
      <c r="Y176" s="163">
        <f t="shared" si="216"/>
        <v>0</v>
      </c>
      <c r="Z176" s="163">
        <f t="shared" si="216"/>
        <v>0</v>
      </c>
      <c r="AA176" s="163">
        <f t="shared" si="216"/>
        <v>0</v>
      </c>
      <c r="AB176" s="163">
        <f t="shared" si="216"/>
        <v>0</v>
      </c>
      <c r="AC176" s="163">
        <f t="shared" si="216"/>
        <v>0</v>
      </c>
      <c r="AD176" s="163">
        <f t="shared" si="216"/>
        <v>0</v>
      </c>
      <c r="AE176" s="163">
        <f t="shared" si="216"/>
        <v>0</v>
      </c>
      <c r="AF176" s="176">
        <f t="shared" si="216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213"/>
        <v>0</v>
      </c>
      <c r="D177" s="163">
        <f t="shared" si="213"/>
        <v>0</v>
      </c>
      <c r="E177" s="163">
        <f t="shared" si="213"/>
        <v>0</v>
      </c>
      <c r="F177" s="163">
        <f t="shared" si="213"/>
        <v>0</v>
      </c>
      <c r="G177" s="163">
        <f t="shared" si="214"/>
        <v>0</v>
      </c>
      <c r="H177" s="163">
        <f t="shared" si="214"/>
        <v>0</v>
      </c>
      <c r="I177" s="163">
        <f t="shared" si="214"/>
        <v>0</v>
      </c>
      <c r="J177" s="163">
        <f t="shared" si="214"/>
        <v>0</v>
      </c>
      <c r="K177" s="163">
        <f t="shared" si="215"/>
        <v>0</v>
      </c>
      <c r="L177" s="163">
        <f t="shared" si="215"/>
        <v>0</v>
      </c>
      <c r="M177" s="163">
        <f t="shared" si="213"/>
        <v>0</v>
      </c>
      <c r="N177" s="163">
        <f t="shared" si="213"/>
        <v>0</v>
      </c>
      <c r="O177" s="163">
        <f t="shared" si="213"/>
        <v>0</v>
      </c>
      <c r="P177" s="163">
        <f t="shared" si="213"/>
        <v>0</v>
      </c>
      <c r="Q177" s="163">
        <f t="shared" si="213"/>
        <v>0</v>
      </c>
      <c r="R177" s="163">
        <f t="shared" si="213"/>
        <v>0</v>
      </c>
      <c r="S177" s="163">
        <f t="shared" si="213"/>
        <v>0</v>
      </c>
      <c r="T177" s="163">
        <f t="shared" si="213"/>
        <v>0</v>
      </c>
      <c r="U177" s="163">
        <f t="shared" si="213"/>
        <v>0</v>
      </c>
      <c r="V177" s="163">
        <f t="shared" si="213"/>
        <v>0</v>
      </c>
      <c r="W177" s="163">
        <f t="shared" si="213"/>
        <v>0</v>
      </c>
      <c r="X177" s="163">
        <f t="shared" si="213"/>
        <v>0</v>
      </c>
      <c r="Y177" s="163">
        <f t="shared" si="216"/>
        <v>0</v>
      </c>
      <c r="Z177" s="163">
        <f t="shared" si="216"/>
        <v>0</v>
      </c>
      <c r="AA177" s="163">
        <f t="shared" si="216"/>
        <v>0</v>
      </c>
      <c r="AB177" s="163">
        <f t="shared" si="216"/>
        <v>0</v>
      </c>
      <c r="AC177" s="163">
        <f t="shared" si="216"/>
        <v>0</v>
      </c>
      <c r="AD177" s="163">
        <f t="shared" si="216"/>
        <v>0</v>
      </c>
      <c r="AE177" s="163">
        <f t="shared" si="216"/>
        <v>0</v>
      </c>
      <c r="AF177" s="176">
        <f t="shared" si="216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213"/>
        <v>0</v>
      </c>
      <c r="D178" s="163">
        <f t="shared" si="213"/>
        <v>0</v>
      </c>
      <c r="E178" s="163">
        <f t="shared" si="213"/>
        <v>0</v>
      </c>
      <c r="F178" s="163">
        <f t="shared" si="213"/>
        <v>0</v>
      </c>
      <c r="G178" s="163">
        <f t="shared" si="214"/>
        <v>0</v>
      </c>
      <c r="H178" s="163">
        <f t="shared" si="214"/>
        <v>0</v>
      </c>
      <c r="I178" s="163">
        <f t="shared" si="214"/>
        <v>0</v>
      </c>
      <c r="J178" s="163">
        <f t="shared" si="214"/>
        <v>0</v>
      </c>
      <c r="K178" s="163">
        <f t="shared" si="215"/>
        <v>0</v>
      </c>
      <c r="L178" s="163">
        <f t="shared" si="215"/>
        <v>0</v>
      </c>
      <c r="M178" s="163">
        <f t="shared" si="213"/>
        <v>0</v>
      </c>
      <c r="N178" s="163">
        <f t="shared" si="213"/>
        <v>0</v>
      </c>
      <c r="O178" s="163">
        <f t="shared" si="213"/>
        <v>0</v>
      </c>
      <c r="P178" s="163">
        <f t="shared" si="213"/>
        <v>0</v>
      </c>
      <c r="Q178" s="163">
        <f t="shared" si="213"/>
        <v>0</v>
      </c>
      <c r="R178" s="163">
        <f t="shared" si="213"/>
        <v>0</v>
      </c>
      <c r="S178" s="163">
        <f t="shared" si="213"/>
        <v>0</v>
      </c>
      <c r="T178" s="163">
        <f t="shared" si="213"/>
        <v>0</v>
      </c>
      <c r="U178" s="163">
        <f t="shared" si="213"/>
        <v>0</v>
      </c>
      <c r="V178" s="163">
        <f t="shared" si="213"/>
        <v>0</v>
      </c>
      <c r="W178" s="163">
        <f t="shared" si="213"/>
        <v>0</v>
      </c>
      <c r="X178" s="163">
        <f t="shared" si="213"/>
        <v>0</v>
      </c>
      <c r="Y178" s="163">
        <f t="shared" si="216"/>
        <v>0</v>
      </c>
      <c r="Z178" s="163">
        <f t="shared" si="216"/>
        <v>0</v>
      </c>
      <c r="AA178" s="163">
        <f t="shared" si="216"/>
        <v>0</v>
      </c>
      <c r="AB178" s="163">
        <f t="shared" si="216"/>
        <v>0</v>
      </c>
      <c r="AC178" s="163">
        <f t="shared" si="216"/>
        <v>0</v>
      </c>
      <c r="AD178" s="163">
        <f t="shared" si="216"/>
        <v>0</v>
      </c>
      <c r="AE178" s="163">
        <f t="shared" si="216"/>
        <v>0</v>
      </c>
      <c r="AF178" s="176">
        <f t="shared" si="216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213"/>
        <v>0</v>
      </c>
      <c r="D179" s="163">
        <f t="shared" si="213"/>
        <v>0</v>
      </c>
      <c r="E179" s="163">
        <f t="shared" si="213"/>
        <v>0</v>
      </c>
      <c r="F179" s="163">
        <f t="shared" si="213"/>
        <v>0</v>
      </c>
      <c r="G179" s="163">
        <f t="shared" si="214"/>
        <v>0</v>
      </c>
      <c r="H179" s="163">
        <f t="shared" si="214"/>
        <v>0</v>
      </c>
      <c r="I179" s="163">
        <f t="shared" si="214"/>
        <v>0</v>
      </c>
      <c r="J179" s="163">
        <f t="shared" si="214"/>
        <v>0</v>
      </c>
      <c r="K179" s="163">
        <f t="shared" si="215"/>
        <v>0</v>
      </c>
      <c r="L179" s="163">
        <f t="shared" si="215"/>
        <v>0</v>
      </c>
      <c r="M179" s="163">
        <f t="shared" si="213"/>
        <v>0</v>
      </c>
      <c r="N179" s="163">
        <f t="shared" si="213"/>
        <v>0</v>
      </c>
      <c r="O179" s="163">
        <f t="shared" si="213"/>
        <v>0</v>
      </c>
      <c r="P179" s="163">
        <f t="shared" si="213"/>
        <v>0</v>
      </c>
      <c r="Q179" s="163">
        <f t="shared" si="213"/>
        <v>0</v>
      </c>
      <c r="R179" s="163">
        <f t="shared" si="213"/>
        <v>0</v>
      </c>
      <c r="S179" s="163">
        <f t="shared" si="213"/>
        <v>0</v>
      </c>
      <c r="T179" s="163">
        <f t="shared" si="213"/>
        <v>0</v>
      </c>
      <c r="U179" s="163">
        <f t="shared" si="213"/>
        <v>0</v>
      </c>
      <c r="V179" s="163">
        <f t="shared" si="213"/>
        <v>0</v>
      </c>
      <c r="W179" s="163">
        <f t="shared" si="213"/>
        <v>0</v>
      </c>
      <c r="X179" s="163">
        <f t="shared" si="213"/>
        <v>0</v>
      </c>
      <c r="Y179" s="163">
        <f t="shared" si="216"/>
        <v>0</v>
      </c>
      <c r="Z179" s="163">
        <f t="shared" si="216"/>
        <v>0</v>
      </c>
      <c r="AA179" s="163">
        <f t="shared" si="216"/>
        <v>0</v>
      </c>
      <c r="AB179" s="163">
        <f t="shared" si="216"/>
        <v>0</v>
      </c>
      <c r="AC179" s="163">
        <f t="shared" si="216"/>
        <v>0</v>
      </c>
      <c r="AD179" s="163">
        <f t="shared" si="216"/>
        <v>0</v>
      </c>
      <c r="AE179" s="163">
        <f t="shared" si="216"/>
        <v>0</v>
      </c>
      <c r="AF179" s="176">
        <f t="shared" si="216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213"/>
        <v>0</v>
      </c>
      <c r="D180" s="163">
        <f t="shared" si="213"/>
        <v>0</v>
      </c>
      <c r="E180" s="163">
        <f t="shared" si="213"/>
        <v>0</v>
      </c>
      <c r="F180" s="163">
        <f t="shared" si="213"/>
        <v>0</v>
      </c>
      <c r="G180" s="163">
        <f t="shared" si="214"/>
        <v>0</v>
      </c>
      <c r="H180" s="163">
        <f t="shared" si="214"/>
        <v>0</v>
      </c>
      <c r="I180" s="163">
        <f t="shared" si="214"/>
        <v>0</v>
      </c>
      <c r="J180" s="163">
        <f t="shared" si="214"/>
        <v>0</v>
      </c>
      <c r="K180" s="163">
        <f t="shared" si="215"/>
        <v>0</v>
      </c>
      <c r="L180" s="163">
        <f t="shared" si="215"/>
        <v>0</v>
      </c>
      <c r="M180" s="163">
        <f t="shared" si="213"/>
        <v>0</v>
      </c>
      <c r="N180" s="163">
        <f t="shared" si="213"/>
        <v>0</v>
      </c>
      <c r="O180" s="163">
        <f t="shared" si="213"/>
        <v>0</v>
      </c>
      <c r="P180" s="163">
        <f t="shared" si="213"/>
        <v>0</v>
      </c>
      <c r="Q180" s="163">
        <f t="shared" si="213"/>
        <v>0</v>
      </c>
      <c r="R180" s="163">
        <f t="shared" si="213"/>
        <v>0</v>
      </c>
      <c r="S180" s="163">
        <f t="shared" si="213"/>
        <v>0</v>
      </c>
      <c r="T180" s="163">
        <f t="shared" si="213"/>
        <v>0</v>
      </c>
      <c r="U180" s="163">
        <f t="shared" si="213"/>
        <v>0</v>
      </c>
      <c r="V180" s="163">
        <f t="shared" si="213"/>
        <v>0</v>
      </c>
      <c r="W180" s="163">
        <f t="shared" si="213"/>
        <v>0</v>
      </c>
      <c r="X180" s="163">
        <f t="shared" si="213"/>
        <v>0</v>
      </c>
      <c r="Y180" s="163">
        <f t="shared" si="216"/>
        <v>0</v>
      </c>
      <c r="Z180" s="163">
        <f t="shared" si="216"/>
        <v>0</v>
      </c>
      <c r="AA180" s="163">
        <f t="shared" si="216"/>
        <v>0</v>
      </c>
      <c r="AB180" s="163">
        <f t="shared" si="216"/>
        <v>0</v>
      </c>
      <c r="AC180" s="163">
        <f t="shared" si="216"/>
        <v>0</v>
      </c>
      <c r="AD180" s="163">
        <f t="shared" si="216"/>
        <v>0</v>
      </c>
      <c r="AE180" s="163">
        <f t="shared" si="216"/>
        <v>0</v>
      </c>
      <c r="AF180" s="176">
        <f t="shared" si="216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213"/>
        <v>0</v>
      </c>
      <c r="D181" s="163">
        <f t="shared" si="213"/>
        <v>0</v>
      </c>
      <c r="E181" s="163">
        <f t="shared" si="213"/>
        <v>0</v>
      </c>
      <c r="F181" s="163">
        <f t="shared" si="213"/>
        <v>0</v>
      </c>
      <c r="G181" s="163">
        <f t="shared" si="214"/>
        <v>0</v>
      </c>
      <c r="H181" s="163">
        <f t="shared" si="214"/>
        <v>0</v>
      </c>
      <c r="I181" s="163">
        <f t="shared" si="214"/>
        <v>0</v>
      </c>
      <c r="J181" s="163">
        <f t="shared" si="214"/>
        <v>0</v>
      </c>
      <c r="K181" s="163">
        <f t="shared" si="215"/>
        <v>0</v>
      </c>
      <c r="L181" s="163">
        <f t="shared" si="215"/>
        <v>0</v>
      </c>
      <c r="M181" s="163">
        <f t="shared" si="213"/>
        <v>0</v>
      </c>
      <c r="N181" s="163">
        <f t="shared" si="213"/>
        <v>0</v>
      </c>
      <c r="O181" s="163">
        <f t="shared" si="213"/>
        <v>0</v>
      </c>
      <c r="P181" s="163">
        <f t="shared" si="213"/>
        <v>0</v>
      </c>
      <c r="Q181" s="163">
        <f t="shared" si="213"/>
        <v>0</v>
      </c>
      <c r="R181" s="163">
        <f t="shared" si="213"/>
        <v>0</v>
      </c>
      <c r="S181" s="163">
        <f t="shared" si="213"/>
        <v>0</v>
      </c>
      <c r="T181" s="163">
        <f t="shared" si="213"/>
        <v>0</v>
      </c>
      <c r="U181" s="163">
        <f t="shared" si="213"/>
        <v>0</v>
      </c>
      <c r="V181" s="163">
        <f t="shared" si="213"/>
        <v>0</v>
      </c>
      <c r="W181" s="163">
        <f t="shared" si="213"/>
        <v>0</v>
      </c>
      <c r="X181" s="163">
        <f t="shared" si="213"/>
        <v>0</v>
      </c>
      <c r="Y181" s="163">
        <f t="shared" si="216"/>
        <v>0</v>
      </c>
      <c r="Z181" s="163">
        <f t="shared" si="216"/>
        <v>0</v>
      </c>
      <c r="AA181" s="163">
        <f t="shared" si="216"/>
        <v>0</v>
      </c>
      <c r="AB181" s="163">
        <f t="shared" si="216"/>
        <v>0</v>
      </c>
      <c r="AC181" s="163">
        <f t="shared" si="216"/>
        <v>0</v>
      </c>
      <c r="AD181" s="163">
        <f t="shared" si="216"/>
        <v>0</v>
      </c>
      <c r="AE181" s="163">
        <f t="shared" si="216"/>
        <v>0</v>
      </c>
      <c r="AF181" s="176">
        <f t="shared" si="216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213"/>
        <v>0</v>
      </c>
      <c r="D182" s="163">
        <f t="shared" si="213"/>
        <v>0</v>
      </c>
      <c r="E182" s="163">
        <f t="shared" si="213"/>
        <v>0</v>
      </c>
      <c r="F182" s="163">
        <f t="shared" si="213"/>
        <v>0</v>
      </c>
      <c r="G182" s="163">
        <f t="shared" si="214"/>
        <v>0</v>
      </c>
      <c r="H182" s="163">
        <f t="shared" si="214"/>
        <v>0</v>
      </c>
      <c r="I182" s="163">
        <f t="shared" si="214"/>
        <v>0</v>
      </c>
      <c r="J182" s="163">
        <f t="shared" si="214"/>
        <v>0</v>
      </c>
      <c r="K182" s="163">
        <f t="shared" si="215"/>
        <v>0</v>
      </c>
      <c r="L182" s="163">
        <f t="shared" si="215"/>
        <v>0</v>
      </c>
      <c r="M182" s="163">
        <f t="shared" si="213"/>
        <v>0</v>
      </c>
      <c r="N182" s="163">
        <f t="shared" si="213"/>
        <v>0</v>
      </c>
      <c r="O182" s="163">
        <f t="shared" si="213"/>
        <v>0</v>
      </c>
      <c r="P182" s="163">
        <f t="shared" si="213"/>
        <v>0</v>
      </c>
      <c r="Q182" s="163">
        <f t="shared" si="213"/>
        <v>0</v>
      </c>
      <c r="R182" s="163">
        <f t="shared" si="213"/>
        <v>0</v>
      </c>
      <c r="S182" s="163">
        <f t="shared" si="213"/>
        <v>0</v>
      </c>
      <c r="T182" s="163">
        <f t="shared" si="213"/>
        <v>0</v>
      </c>
      <c r="U182" s="163">
        <f t="shared" si="213"/>
        <v>0</v>
      </c>
      <c r="V182" s="163">
        <f t="shared" si="213"/>
        <v>0</v>
      </c>
      <c r="W182" s="163">
        <f t="shared" si="213"/>
        <v>0</v>
      </c>
      <c r="X182" s="163">
        <f t="shared" si="213"/>
        <v>0</v>
      </c>
      <c r="Y182" s="163">
        <f t="shared" si="216"/>
        <v>0</v>
      </c>
      <c r="Z182" s="163">
        <f t="shared" si="216"/>
        <v>0</v>
      </c>
      <c r="AA182" s="163">
        <f t="shared" si="216"/>
        <v>0</v>
      </c>
      <c r="AB182" s="163">
        <f t="shared" si="216"/>
        <v>0</v>
      </c>
      <c r="AC182" s="163">
        <f t="shared" si="216"/>
        <v>0</v>
      </c>
      <c r="AD182" s="163">
        <f t="shared" si="216"/>
        <v>0</v>
      </c>
      <c r="AE182" s="163">
        <f t="shared" si="216"/>
        <v>0</v>
      </c>
      <c r="AF182" s="176">
        <f t="shared" si="216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213"/>
        <v>0</v>
      </c>
      <c r="D183" s="163">
        <f t="shared" si="213"/>
        <v>0</v>
      </c>
      <c r="E183" s="163">
        <f t="shared" si="213"/>
        <v>0</v>
      </c>
      <c r="F183" s="163">
        <f t="shared" si="213"/>
        <v>0</v>
      </c>
      <c r="G183" s="163">
        <f t="shared" si="214"/>
        <v>0</v>
      </c>
      <c r="H183" s="163">
        <f t="shared" si="214"/>
        <v>0</v>
      </c>
      <c r="I183" s="163">
        <f t="shared" si="214"/>
        <v>0</v>
      </c>
      <c r="J183" s="163">
        <f t="shared" si="214"/>
        <v>0</v>
      </c>
      <c r="K183" s="163">
        <f t="shared" si="215"/>
        <v>0</v>
      </c>
      <c r="L183" s="163">
        <f t="shared" si="215"/>
        <v>0</v>
      </c>
      <c r="M183" s="163">
        <f t="shared" si="213"/>
        <v>0</v>
      </c>
      <c r="N183" s="163">
        <f t="shared" si="213"/>
        <v>0</v>
      </c>
      <c r="O183" s="163">
        <f t="shared" si="213"/>
        <v>0</v>
      </c>
      <c r="P183" s="163">
        <f t="shared" si="213"/>
        <v>0</v>
      </c>
      <c r="Q183" s="163">
        <f t="shared" si="213"/>
        <v>0</v>
      </c>
      <c r="R183" s="163">
        <f t="shared" si="213"/>
        <v>0</v>
      </c>
      <c r="S183" s="163">
        <f t="shared" si="213"/>
        <v>0</v>
      </c>
      <c r="T183" s="163">
        <f t="shared" si="213"/>
        <v>0</v>
      </c>
      <c r="U183" s="163">
        <f t="shared" si="213"/>
        <v>0</v>
      </c>
      <c r="V183" s="163">
        <f t="shared" si="213"/>
        <v>0</v>
      </c>
      <c r="W183" s="163">
        <f t="shared" si="213"/>
        <v>0</v>
      </c>
      <c r="X183" s="163">
        <f t="shared" si="213"/>
        <v>0</v>
      </c>
      <c r="Y183" s="163">
        <f t="shared" si="216"/>
        <v>0</v>
      </c>
      <c r="Z183" s="163">
        <f t="shared" si="216"/>
        <v>0</v>
      </c>
      <c r="AA183" s="163">
        <f t="shared" si="216"/>
        <v>0</v>
      </c>
      <c r="AB183" s="163">
        <f t="shared" si="216"/>
        <v>0</v>
      </c>
      <c r="AC183" s="163">
        <f t="shared" si="216"/>
        <v>0</v>
      </c>
      <c r="AD183" s="163">
        <f t="shared" si="216"/>
        <v>0</v>
      </c>
      <c r="AE183" s="163">
        <f t="shared" si="216"/>
        <v>0</v>
      </c>
      <c r="AF183" s="176">
        <f t="shared" si="216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213"/>
        <v>0</v>
      </c>
      <c r="D184" s="163">
        <f t="shared" si="213"/>
        <v>0</v>
      </c>
      <c r="E184" s="163">
        <f t="shared" si="213"/>
        <v>0</v>
      </c>
      <c r="F184" s="163">
        <f t="shared" si="213"/>
        <v>0</v>
      </c>
      <c r="G184" s="163">
        <f t="shared" si="214"/>
        <v>0</v>
      </c>
      <c r="H184" s="163">
        <f t="shared" si="214"/>
        <v>0</v>
      </c>
      <c r="I184" s="163">
        <f t="shared" si="214"/>
        <v>0</v>
      </c>
      <c r="J184" s="163">
        <f t="shared" si="214"/>
        <v>0</v>
      </c>
      <c r="K184" s="163">
        <f t="shared" si="215"/>
        <v>0</v>
      </c>
      <c r="L184" s="163">
        <f t="shared" si="215"/>
        <v>0</v>
      </c>
      <c r="M184" s="163">
        <f t="shared" si="213"/>
        <v>0</v>
      </c>
      <c r="N184" s="163">
        <f t="shared" si="213"/>
        <v>0</v>
      </c>
      <c r="O184" s="163">
        <f t="shared" si="213"/>
        <v>0</v>
      </c>
      <c r="P184" s="163">
        <f t="shared" si="213"/>
        <v>0</v>
      </c>
      <c r="Q184" s="163">
        <f t="shared" si="213"/>
        <v>0</v>
      </c>
      <c r="R184" s="163">
        <f t="shared" ref="R184:AF199" si="217">Q184</f>
        <v>0</v>
      </c>
      <c r="S184" s="163">
        <f t="shared" si="217"/>
        <v>0</v>
      </c>
      <c r="T184" s="163">
        <f t="shared" si="217"/>
        <v>0</v>
      </c>
      <c r="U184" s="163">
        <f t="shared" si="217"/>
        <v>0</v>
      </c>
      <c r="V184" s="163">
        <f t="shared" si="217"/>
        <v>0</v>
      </c>
      <c r="W184" s="163">
        <f t="shared" si="217"/>
        <v>0</v>
      </c>
      <c r="X184" s="163">
        <f t="shared" si="217"/>
        <v>0</v>
      </c>
      <c r="Y184" s="163">
        <f t="shared" si="217"/>
        <v>0</v>
      </c>
      <c r="Z184" s="163">
        <f t="shared" si="217"/>
        <v>0</v>
      </c>
      <c r="AA184" s="163">
        <f t="shared" si="217"/>
        <v>0</v>
      </c>
      <c r="AB184" s="163">
        <f t="shared" si="216"/>
        <v>0</v>
      </c>
      <c r="AC184" s="163">
        <f t="shared" si="216"/>
        <v>0</v>
      </c>
      <c r="AD184" s="163">
        <f t="shared" si="217"/>
        <v>0</v>
      </c>
      <c r="AE184" s="163">
        <f t="shared" si="217"/>
        <v>0</v>
      </c>
      <c r="AF184" s="176">
        <f t="shared" si="217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X200" si="218">B185</f>
        <v>0</v>
      </c>
      <c r="D185" s="163">
        <f t="shared" si="218"/>
        <v>0</v>
      </c>
      <c r="E185" s="163">
        <f t="shared" si="218"/>
        <v>0</v>
      </c>
      <c r="F185" s="163">
        <f t="shared" si="218"/>
        <v>0</v>
      </c>
      <c r="G185" s="163">
        <f t="shared" si="214"/>
        <v>0</v>
      </c>
      <c r="H185" s="163">
        <f t="shared" si="214"/>
        <v>0</v>
      </c>
      <c r="I185" s="163">
        <f t="shared" si="214"/>
        <v>0</v>
      </c>
      <c r="J185" s="163">
        <f t="shared" si="214"/>
        <v>0</v>
      </c>
      <c r="K185" s="163">
        <f t="shared" si="215"/>
        <v>0</v>
      </c>
      <c r="L185" s="163">
        <f t="shared" si="215"/>
        <v>0</v>
      </c>
      <c r="M185" s="163">
        <f t="shared" si="218"/>
        <v>0</v>
      </c>
      <c r="N185" s="163">
        <f t="shared" si="218"/>
        <v>0</v>
      </c>
      <c r="O185" s="163">
        <f t="shared" si="218"/>
        <v>0</v>
      </c>
      <c r="P185" s="163">
        <f t="shared" si="218"/>
        <v>0</v>
      </c>
      <c r="Q185" s="163">
        <f t="shared" si="218"/>
        <v>0</v>
      </c>
      <c r="R185" s="163">
        <f t="shared" si="218"/>
        <v>0</v>
      </c>
      <c r="S185" s="163">
        <f t="shared" si="218"/>
        <v>0</v>
      </c>
      <c r="T185" s="163">
        <f t="shared" si="218"/>
        <v>0</v>
      </c>
      <c r="U185" s="163">
        <f t="shared" si="218"/>
        <v>0</v>
      </c>
      <c r="V185" s="163">
        <f t="shared" si="218"/>
        <v>0</v>
      </c>
      <c r="W185" s="163">
        <f t="shared" si="218"/>
        <v>0</v>
      </c>
      <c r="X185" s="163">
        <f t="shared" si="218"/>
        <v>0</v>
      </c>
      <c r="Y185" s="163">
        <f t="shared" si="217"/>
        <v>0</v>
      </c>
      <c r="Z185" s="163">
        <f t="shared" si="217"/>
        <v>0</v>
      </c>
      <c r="AA185" s="163">
        <f t="shared" si="217"/>
        <v>0</v>
      </c>
      <c r="AB185" s="163">
        <f t="shared" si="217"/>
        <v>0</v>
      </c>
      <c r="AC185" s="163">
        <f t="shared" si="217"/>
        <v>0</v>
      </c>
      <c r="AD185" s="163">
        <f t="shared" si="217"/>
        <v>0</v>
      </c>
      <c r="AE185" s="163">
        <f t="shared" si="217"/>
        <v>0</v>
      </c>
      <c r="AF185" s="176">
        <f t="shared" si="217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218"/>
        <v>0</v>
      </c>
      <c r="D186" s="163">
        <f t="shared" si="218"/>
        <v>0</v>
      </c>
      <c r="E186" s="163">
        <f t="shared" si="218"/>
        <v>0</v>
      </c>
      <c r="F186" s="163">
        <f t="shared" si="218"/>
        <v>0</v>
      </c>
      <c r="G186" s="163">
        <f t="shared" si="214"/>
        <v>0</v>
      </c>
      <c r="H186" s="163">
        <f t="shared" si="214"/>
        <v>0</v>
      </c>
      <c r="I186" s="163">
        <f t="shared" si="214"/>
        <v>0</v>
      </c>
      <c r="J186" s="163">
        <f t="shared" si="214"/>
        <v>0</v>
      </c>
      <c r="K186" s="163">
        <f t="shared" si="215"/>
        <v>0</v>
      </c>
      <c r="L186" s="163">
        <f t="shared" si="215"/>
        <v>0</v>
      </c>
      <c r="M186" s="163">
        <f t="shared" si="218"/>
        <v>0</v>
      </c>
      <c r="N186" s="163">
        <f t="shared" si="218"/>
        <v>0</v>
      </c>
      <c r="O186" s="163">
        <f t="shared" si="218"/>
        <v>0</v>
      </c>
      <c r="P186" s="163">
        <f t="shared" si="218"/>
        <v>0</v>
      </c>
      <c r="Q186" s="163">
        <f t="shared" si="218"/>
        <v>0</v>
      </c>
      <c r="R186" s="163">
        <f t="shared" si="218"/>
        <v>0</v>
      </c>
      <c r="S186" s="163">
        <f t="shared" si="218"/>
        <v>0</v>
      </c>
      <c r="T186" s="163">
        <f t="shared" si="218"/>
        <v>0</v>
      </c>
      <c r="U186" s="163">
        <f t="shared" si="218"/>
        <v>0</v>
      </c>
      <c r="V186" s="163">
        <f t="shared" si="218"/>
        <v>0</v>
      </c>
      <c r="W186" s="163">
        <f t="shared" si="218"/>
        <v>0</v>
      </c>
      <c r="X186" s="163">
        <f t="shared" si="218"/>
        <v>0</v>
      </c>
      <c r="Y186" s="163">
        <f t="shared" si="217"/>
        <v>0</v>
      </c>
      <c r="Z186" s="163">
        <f t="shared" si="217"/>
        <v>0</v>
      </c>
      <c r="AA186" s="163">
        <f t="shared" si="217"/>
        <v>0</v>
      </c>
      <c r="AB186" s="163">
        <f t="shared" si="217"/>
        <v>0</v>
      </c>
      <c r="AC186" s="163">
        <f t="shared" si="217"/>
        <v>0</v>
      </c>
      <c r="AD186" s="163">
        <f t="shared" si="217"/>
        <v>0</v>
      </c>
      <c r="AE186" s="163">
        <f t="shared" si="217"/>
        <v>0</v>
      </c>
      <c r="AF186" s="176">
        <f t="shared" si="217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218"/>
        <v>0</v>
      </c>
      <c r="D187" s="163">
        <f t="shared" si="218"/>
        <v>0</v>
      </c>
      <c r="E187" s="163">
        <f t="shared" si="218"/>
        <v>0</v>
      </c>
      <c r="F187" s="163">
        <f t="shared" si="218"/>
        <v>0</v>
      </c>
      <c r="G187" s="163">
        <f t="shared" si="214"/>
        <v>0</v>
      </c>
      <c r="H187" s="163">
        <f t="shared" si="214"/>
        <v>0</v>
      </c>
      <c r="I187" s="163">
        <f t="shared" si="214"/>
        <v>0</v>
      </c>
      <c r="J187" s="163">
        <f t="shared" si="214"/>
        <v>0</v>
      </c>
      <c r="K187" s="163">
        <f t="shared" si="215"/>
        <v>0</v>
      </c>
      <c r="L187" s="163">
        <f t="shared" si="215"/>
        <v>0</v>
      </c>
      <c r="M187" s="163">
        <f t="shared" si="218"/>
        <v>0</v>
      </c>
      <c r="N187" s="163">
        <f t="shared" si="218"/>
        <v>0</v>
      </c>
      <c r="O187" s="163">
        <f t="shared" si="218"/>
        <v>0</v>
      </c>
      <c r="P187" s="163">
        <f t="shared" si="218"/>
        <v>0</v>
      </c>
      <c r="Q187" s="163">
        <f t="shared" si="218"/>
        <v>0</v>
      </c>
      <c r="R187" s="163">
        <f t="shared" si="218"/>
        <v>0</v>
      </c>
      <c r="S187" s="163">
        <f t="shared" si="218"/>
        <v>0</v>
      </c>
      <c r="T187" s="163">
        <f t="shared" si="218"/>
        <v>0</v>
      </c>
      <c r="U187" s="163">
        <f t="shared" si="218"/>
        <v>0</v>
      </c>
      <c r="V187" s="163">
        <f t="shared" si="218"/>
        <v>0</v>
      </c>
      <c r="W187" s="163">
        <f t="shared" si="218"/>
        <v>0</v>
      </c>
      <c r="X187" s="163">
        <f t="shared" si="218"/>
        <v>0</v>
      </c>
      <c r="Y187" s="163">
        <f t="shared" si="217"/>
        <v>0</v>
      </c>
      <c r="Z187" s="163">
        <f t="shared" si="217"/>
        <v>0</v>
      </c>
      <c r="AA187" s="163">
        <f t="shared" si="217"/>
        <v>0</v>
      </c>
      <c r="AB187" s="163">
        <f t="shared" si="217"/>
        <v>0</v>
      </c>
      <c r="AC187" s="163">
        <f t="shared" si="217"/>
        <v>0</v>
      </c>
      <c r="AD187" s="163">
        <f t="shared" si="217"/>
        <v>0</v>
      </c>
      <c r="AE187" s="163">
        <f t="shared" si="217"/>
        <v>0</v>
      </c>
      <c r="AF187" s="176">
        <f t="shared" si="217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218"/>
        <v>0</v>
      </c>
      <c r="D188" s="163">
        <f t="shared" si="218"/>
        <v>0</v>
      </c>
      <c r="E188" s="163">
        <f t="shared" si="218"/>
        <v>0</v>
      </c>
      <c r="F188" s="163">
        <f t="shared" si="218"/>
        <v>0</v>
      </c>
      <c r="G188" s="163">
        <f t="shared" si="214"/>
        <v>0</v>
      </c>
      <c r="H188" s="163">
        <f t="shared" si="214"/>
        <v>0</v>
      </c>
      <c r="I188" s="163">
        <f t="shared" si="214"/>
        <v>0</v>
      </c>
      <c r="J188" s="163">
        <f t="shared" si="214"/>
        <v>0</v>
      </c>
      <c r="K188" s="163">
        <f t="shared" si="215"/>
        <v>0</v>
      </c>
      <c r="L188" s="163">
        <f t="shared" si="215"/>
        <v>0</v>
      </c>
      <c r="M188" s="163">
        <f t="shared" si="218"/>
        <v>0</v>
      </c>
      <c r="N188" s="163">
        <f t="shared" si="218"/>
        <v>0</v>
      </c>
      <c r="O188" s="163">
        <f t="shared" si="218"/>
        <v>0</v>
      </c>
      <c r="P188" s="163">
        <f t="shared" si="218"/>
        <v>0</v>
      </c>
      <c r="Q188" s="163">
        <f t="shared" si="218"/>
        <v>0</v>
      </c>
      <c r="R188" s="163">
        <f t="shared" si="218"/>
        <v>0</v>
      </c>
      <c r="S188" s="163">
        <f t="shared" si="218"/>
        <v>0</v>
      </c>
      <c r="T188" s="163">
        <f t="shared" si="218"/>
        <v>0</v>
      </c>
      <c r="U188" s="163">
        <f t="shared" si="218"/>
        <v>0</v>
      </c>
      <c r="V188" s="163">
        <f t="shared" si="218"/>
        <v>0</v>
      </c>
      <c r="W188" s="163">
        <f t="shared" si="218"/>
        <v>0</v>
      </c>
      <c r="X188" s="163">
        <f t="shared" si="218"/>
        <v>0</v>
      </c>
      <c r="Y188" s="163">
        <f t="shared" si="217"/>
        <v>0</v>
      </c>
      <c r="Z188" s="163">
        <f t="shared" si="217"/>
        <v>0</v>
      </c>
      <c r="AA188" s="163">
        <f t="shared" si="217"/>
        <v>0</v>
      </c>
      <c r="AB188" s="163">
        <f t="shared" si="217"/>
        <v>0</v>
      </c>
      <c r="AC188" s="163">
        <f t="shared" si="217"/>
        <v>0</v>
      </c>
      <c r="AD188" s="163">
        <f t="shared" si="217"/>
        <v>0</v>
      </c>
      <c r="AE188" s="163">
        <f t="shared" si="217"/>
        <v>0</v>
      </c>
      <c r="AF188" s="176">
        <f t="shared" si="217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218"/>
        <v>0</v>
      </c>
      <c r="D189" s="163">
        <f t="shared" si="218"/>
        <v>0</v>
      </c>
      <c r="E189" s="163">
        <f t="shared" si="218"/>
        <v>0</v>
      </c>
      <c r="F189" s="163">
        <f t="shared" si="218"/>
        <v>0</v>
      </c>
      <c r="G189" s="163">
        <f t="shared" si="214"/>
        <v>0</v>
      </c>
      <c r="H189" s="163">
        <f t="shared" si="214"/>
        <v>0</v>
      </c>
      <c r="I189" s="163">
        <f t="shared" si="214"/>
        <v>0</v>
      </c>
      <c r="J189" s="163">
        <f t="shared" si="214"/>
        <v>0</v>
      </c>
      <c r="K189" s="163">
        <f t="shared" si="215"/>
        <v>0</v>
      </c>
      <c r="L189" s="163">
        <f t="shared" si="215"/>
        <v>0</v>
      </c>
      <c r="M189" s="163">
        <f t="shared" si="218"/>
        <v>0</v>
      </c>
      <c r="N189" s="163">
        <f t="shared" si="218"/>
        <v>0</v>
      </c>
      <c r="O189" s="163">
        <f t="shared" si="218"/>
        <v>0</v>
      </c>
      <c r="P189" s="163">
        <f t="shared" si="218"/>
        <v>0</v>
      </c>
      <c r="Q189" s="163">
        <f t="shared" si="218"/>
        <v>0</v>
      </c>
      <c r="R189" s="163">
        <f t="shared" si="218"/>
        <v>0</v>
      </c>
      <c r="S189" s="163">
        <f t="shared" si="218"/>
        <v>0</v>
      </c>
      <c r="T189" s="163">
        <f t="shared" si="218"/>
        <v>0</v>
      </c>
      <c r="U189" s="163">
        <f t="shared" si="218"/>
        <v>0</v>
      </c>
      <c r="V189" s="163">
        <f t="shared" si="218"/>
        <v>0</v>
      </c>
      <c r="W189" s="163">
        <f t="shared" si="218"/>
        <v>0</v>
      </c>
      <c r="X189" s="163">
        <f t="shared" si="218"/>
        <v>0</v>
      </c>
      <c r="Y189" s="163">
        <f t="shared" si="217"/>
        <v>0</v>
      </c>
      <c r="Z189" s="163">
        <f t="shared" si="217"/>
        <v>0</v>
      </c>
      <c r="AA189" s="163">
        <f t="shared" si="217"/>
        <v>0</v>
      </c>
      <c r="AB189" s="163">
        <f t="shared" si="217"/>
        <v>0</v>
      </c>
      <c r="AC189" s="163">
        <f t="shared" si="217"/>
        <v>0</v>
      </c>
      <c r="AD189" s="163">
        <f t="shared" si="217"/>
        <v>0</v>
      </c>
      <c r="AE189" s="163">
        <f t="shared" si="217"/>
        <v>0</v>
      </c>
      <c r="AF189" s="176">
        <f t="shared" si="217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218"/>
        <v>0</v>
      </c>
      <c r="D190" s="163">
        <f t="shared" si="218"/>
        <v>0</v>
      </c>
      <c r="E190" s="163">
        <f t="shared" si="218"/>
        <v>0</v>
      </c>
      <c r="F190" s="163">
        <f t="shared" si="218"/>
        <v>0</v>
      </c>
      <c r="G190" s="163">
        <f t="shared" si="214"/>
        <v>0</v>
      </c>
      <c r="H190" s="163">
        <f t="shared" si="214"/>
        <v>0</v>
      </c>
      <c r="I190" s="163">
        <f t="shared" si="214"/>
        <v>0</v>
      </c>
      <c r="J190" s="163">
        <f t="shared" si="214"/>
        <v>0</v>
      </c>
      <c r="K190" s="163">
        <f t="shared" si="215"/>
        <v>0</v>
      </c>
      <c r="L190" s="163">
        <f t="shared" si="215"/>
        <v>0</v>
      </c>
      <c r="M190" s="163">
        <f t="shared" si="218"/>
        <v>0</v>
      </c>
      <c r="N190" s="163">
        <f t="shared" si="218"/>
        <v>0</v>
      </c>
      <c r="O190" s="163">
        <f t="shared" si="218"/>
        <v>0</v>
      </c>
      <c r="P190" s="163">
        <f t="shared" si="218"/>
        <v>0</v>
      </c>
      <c r="Q190" s="163">
        <f t="shared" si="218"/>
        <v>0</v>
      </c>
      <c r="R190" s="163">
        <f t="shared" si="218"/>
        <v>0</v>
      </c>
      <c r="S190" s="163">
        <f t="shared" si="218"/>
        <v>0</v>
      </c>
      <c r="T190" s="163">
        <f t="shared" si="218"/>
        <v>0</v>
      </c>
      <c r="U190" s="163">
        <f t="shared" si="218"/>
        <v>0</v>
      </c>
      <c r="V190" s="163">
        <f t="shared" si="218"/>
        <v>0</v>
      </c>
      <c r="W190" s="163">
        <f t="shared" si="218"/>
        <v>0</v>
      </c>
      <c r="X190" s="163">
        <f t="shared" si="218"/>
        <v>0</v>
      </c>
      <c r="Y190" s="163">
        <f t="shared" si="217"/>
        <v>0</v>
      </c>
      <c r="Z190" s="163">
        <f t="shared" si="217"/>
        <v>0</v>
      </c>
      <c r="AA190" s="163">
        <f t="shared" si="217"/>
        <v>0</v>
      </c>
      <c r="AB190" s="163">
        <f t="shared" si="217"/>
        <v>0</v>
      </c>
      <c r="AC190" s="163">
        <f t="shared" si="217"/>
        <v>0</v>
      </c>
      <c r="AD190" s="163">
        <f t="shared" si="217"/>
        <v>0</v>
      </c>
      <c r="AE190" s="163">
        <f t="shared" si="217"/>
        <v>0</v>
      </c>
      <c r="AF190" s="176">
        <f t="shared" si="217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218"/>
        <v>0</v>
      </c>
      <c r="D191" s="163">
        <f t="shared" si="218"/>
        <v>0</v>
      </c>
      <c r="E191" s="163">
        <f t="shared" si="218"/>
        <v>0</v>
      </c>
      <c r="F191" s="163">
        <f t="shared" si="218"/>
        <v>0</v>
      </c>
      <c r="G191" s="163">
        <f t="shared" si="214"/>
        <v>0</v>
      </c>
      <c r="H191" s="163">
        <f t="shared" si="214"/>
        <v>0</v>
      </c>
      <c r="I191" s="163">
        <f t="shared" si="214"/>
        <v>0</v>
      </c>
      <c r="J191" s="163">
        <f t="shared" si="214"/>
        <v>0</v>
      </c>
      <c r="K191" s="163">
        <f t="shared" si="215"/>
        <v>0</v>
      </c>
      <c r="L191" s="163">
        <f t="shared" si="215"/>
        <v>0</v>
      </c>
      <c r="M191" s="163">
        <f t="shared" si="218"/>
        <v>0</v>
      </c>
      <c r="N191" s="163">
        <f t="shared" si="218"/>
        <v>0</v>
      </c>
      <c r="O191" s="163">
        <f t="shared" si="218"/>
        <v>0</v>
      </c>
      <c r="P191" s="163">
        <f t="shared" si="218"/>
        <v>0</v>
      </c>
      <c r="Q191" s="163">
        <f t="shared" si="218"/>
        <v>0</v>
      </c>
      <c r="R191" s="163">
        <f t="shared" si="218"/>
        <v>0</v>
      </c>
      <c r="S191" s="163">
        <f t="shared" si="218"/>
        <v>0</v>
      </c>
      <c r="T191" s="163">
        <f t="shared" si="218"/>
        <v>0</v>
      </c>
      <c r="U191" s="163">
        <f t="shared" si="218"/>
        <v>0</v>
      </c>
      <c r="V191" s="163">
        <f t="shared" si="218"/>
        <v>0</v>
      </c>
      <c r="W191" s="163">
        <f t="shared" si="218"/>
        <v>0</v>
      </c>
      <c r="X191" s="163">
        <f t="shared" si="218"/>
        <v>0</v>
      </c>
      <c r="Y191" s="163">
        <f t="shared" si="217"/>
        <v>0</v>
      </c>
      <c r="Z191" s="163">
        <f t="shared" si="217"/>
        <v>0</v>
      </c>
      <c r="AA191" s="163">
        <f t="shared" si="217"/>
        <v>0</v>
      </c>
      <c r="AB191" s="163">
        <f t="shared" si="217"/>
        <v>0</v>
      </c>
      <c r="AC191" s="163">
        <f t="shared" si="217"/>
        <v>0</v>
      </c>
      <c r="AD191" s="163">
        <f t="shared" si="217"/>
        <v>0</v>
      </c>
      <c r="AE191" s="163">
        <f t="shared" si="217"/>
        <v>0</v>
      </c>
      <c r="AF191" s="176">
        <f t="shared" si="217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218"/>
        <v>0</v>
      </c>
      <c r="D192" s="163">
        <f t="shared" si="218"/>
        <v>0</v>
      </c>
      <c r="E192" s="163">
        <f t="shared" si="218"/>
        <v>0</v>
      </c>
      <c r="F192" s="163">
        <f t="shared" si="218"/>
        <v>0</v>
      </c>
      <c r="G192" s="163">
        <f t="shared" si="214"/>
        <v>0</v>
      </c>
      <c r="H192" s="163">
        <f t="shared" si="214"/>
        <v>0</v>
      </c>
      <c r="I192" s="163">
        <f t="shared" si="214"/>
        <v>0</v>
      </c>
      <c r="J192" s="163">
        <f t="shared" si="214"/>
        <v>0</v>
      </c>
      <c r="K192" s="163">
        <f t="shared" si="215"/>
        <v>0</v>
      </c>
      <c r="L192" s="163">
        <f t="shared" si="215"/>
        <v>0</v>
      </c>
      <c r="M192" s="163">
        <f t="shared" si="218"/>
        <v>0</v>
      </c>
      <c r="N192" s="163">
        <f t="shared" si="218"/>
        <v>0</v>
      </c>
      <c r="O192" s="163">
        <f t="shared" si="218"/>
        <v>0</v>
      </c>
      <c r="P192" s="163">
        <f t="shared" si="218"/>
        <v>0</v>
      </c>
      <c r="Q192" s="163">
        <f t="shared" si="218"/>
        <v>0</v>
      </c>
      <c r="R192" s="163">
        <f t="shared" si="218"/>
        <v>0</v>
      </c>
      <c r="S192" s="163">
        <f t="shared" si="218"/>
        <v>0</v>
      </c>
      <c r="T192" s="163">
        <f t="shared" si="218"/>
        <v>0</v>
      </c>
      <c r="U192" s="163">
        <f t="shared" si="218"/>
        <v>0</v>
      </c>
      <c r="V192" s="163">
        <f t="shared" si="218"/>
        <v>0</v>
      </c>
      <c r="W192" s="163">
        <f t="shared" si="218"/>
        <v>0</v>
      </c>
      <c r="X192" s="163">
        <f t="shared" si="218"/>
        <v>0</v>
      </c>
      <c r="Y192" s="163">
        <f t="shared" si="217"/>
        <v>0</v>
      </c>
      <c r="Z192" s="163">
        <f t="shared" si="217"/>
        <v>0</v>
      </c>
      <c r="AA192" s="163">
        <f t="shared" si="217"/>
        <v>0</v>
      </c>
      <c r="AB192" s="163">
        <f t="shared" si="217"/>
        <v>0</v>
      </c>
      <c r="AC192" s="163">
        <f t="shared" si="217"/>
        <v>0</v>
      </c>
      <c r="AD192" s="163">
        <f t="shared" si="217"/>
        <v>0</v>
      </c>
      <c r="AE192" s="163">
        <f t="shared" si="217"/>
        <v>0</v>
      </c>
      <c r="AF192" s="176">
        <f t="shared" si="217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218"/>
        <v>0</v>
      </c>
      <c r="D193" s="163">
        <f t="shared" si="218"/>
        <v>0</v>
      </c>
      <c r="E193" s="163">
        <f t="shared" si="218"/>
        <v>0</v>
      </c>
      <c r="F193" s="163">
        <f t="shared" si="218"/>
        <v>0</v>
      </c>
      <c r="G193" s="163">
        <f t="shared" si="214"/>
        <v>0</v>
      </c>
      <c r="H193" s="163">
        <f t="shared" si="214"/>
        <v>0</v>
      </c>
      <c r="I193" s="163">
        <f t="shared" si="214"/>
        <v>0</v>
      </c>
      <c r="J193" s="163">
        <f t="shared" si="214"/>
        <v>0</v>
      </c>
      <c r="K193" s="163">
        <f t="shared" si="215"/>
        <v>0</v>
      </c>
      <c r="L193" s="163">
        <f t="shared" si="215"/>
        <v>0</v>
      </c>
      <c r="M193" s="163">
        <f t="shared" si="218"/>
        <v>0</v>
      </c>
      <c r="N193" s="163">
        <f t="shared" si="218"/>
        <v>0</v>
      </c>
      <c r="O193" s="163">
        <f t="shared" si="218"/>
        <v>0</v>
      </c>
      <c r="P193" s="163">
        <f t="shared" si="218"/>
        <v>0</v>
      </c>
      <c r="Q193" s="163">
        <f t="shared" si="218"/>
        <v>0</v>
      </c>
      <c r="R193" s="163">
        <f t="shared" si="218"/>
        <v>0</v>
      </c>
      <c r="S193" s="163">
        <f t="shared" si="218"/>
        <v>0</v>
      </c>
      <c r="T193" s="163">
        <f t="shared" si="218"/>
        <v>0</v>
      </c>
      <c r="U193" s="163">
        <f t="shared" si="218"/>
        <v>0</v>
      </c>
      <c r="V193" s="163">
        <f t="shared" si="218"/>
        <v>0</v>
      </c>
      <c r="W193" s="163">
        <f t="shared" si="218"/>
        <v>0</v>
      </c>
      <c r="X193" s="163">
        <f t="shared" si="218"/>
        <v>0</v>
      </c>
      <c r="Y193" s="163">
        <f t="shared" si="217"/>
        <v>0</v>
      </c>
      <c r="Z193" s="163">
        <f t="shared" si="217"/>
        <v>0</v>
      </c>
      <c r="AA193" s="163">
        <f t="shared" si="217"/>
        <v>0</v>
      </c>
      <c r="AB193" s="163">
        <f t="shared" si="217"/>
        <v>0</v>
      </c>
      <c r="AC193" s="163">
        <f t="shared" si="217"/>
        <v>0</v>
      </c>
      <c r="AD193" s="163">
        <f t="shared" si="217"/>
        <v>0</v>
      </c>
      <c r="AE193" s="163">
        <f t="shared" si="217"/>
        <v>0</v>
      </c>
      <c r="AF193" s="176">
        <f t="shared" si="217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218"/>
        <v>0</v>
      </c>
      <c r="D194" s="163">
        <f t="shared" si="218"/>
        <v>0</v>
      </c>
      <c r="E194" s="163">
        <f t="shared" si="218"/>
        <v>0</v>
      </c>
      <c r="F194" s="163">
        <f t="shared" si="218"/>
        <v>0</v>
      </c>
      <c r="G194" s="163">
        <f t="shared" si="214"/>
        <v>0</v>
      </c>
      <c r="H194" s="163">
        <f t="shared" si="214"/>
        <v>0</v>
      </c>
      <c r="I194" s="163">
        <f t="shared" si="214"/>
        <v>0</v>
      </c>
      <c r="J194" s="163">
        <f t="shared" si="214"/>
        <v>0</v>
      </c>
      <c r="K194" s="163">
        <f t="shared" si="215"/>
        <v>0</v>
      </c>
      <c r="L194" s="163">
        <f t="shared" si="215"/>
        <v>0</v>
      </c>
      <c r="M194" s="163">
        <f t="shared" si="218"/>
        <v>0</v>
      </c>
      <c r="N194" s="163">
        <f t="shared" si="218"/>
        <v>0</v>
      </c>
      <c r="O194" s="163">
        <f t="shared" si="218"/>
        <v>0</v>
      </c>
      <c r="P194" s="163">
        <f t="shared" si="218"/>
        <v>0</v>
      </c>
      <c r="Q194" s="163">
        <f t="shared" si="218"/>
        <v>0</v>
      </c>
      <c r="R194" s="163">
        <f t="shared" si="218"/>
        <v>0</v>
      </c>
      <c r="S194" s="163">
        <f t="shared" si="218"/>
        <v>0</v>
      </c>
      <c r="T194" s="163">
        <f t="shared" si="218"/>
        <v>0</v>
      </c>
      <c r="U194" s="163">
        <f t="shared" si="218"/>
        <v>0</v>
      </c>
      <c r="V194" s="163">
        <f t="shared" si="218"/>
        <v>0</v>
      </c>
      <c r="W194" s="163">
        <f t="shared" si="218"/>
        <v>0</v>
      </c>
      <c r="X194" s="163">
        <f t="shared" si="218"/>
        <v>0</v>
      </c>
      <c r="Y194" s="163">
        <f t="shared" si="217"/>
        <v>0</v>
      </c>
      <c r="Z194" s="163">
        <f t="shared" si="217"/>
        <v>0</v>
      </c>
      <c r="AA194" s="163">
        <f t="shared" si="217"/>
        <v>0</v>
      </c>
      <c r="AB194" s="163">
        <f t="shared" si="217"/>
        <v>0</v>
      </c>
      <c r="AC194" s="163">
        <f t="shared" si="217"/>
        <v>0</v>
      </c>
      <c r="AD194" s="163">
        <f t="shared" si="217"/>
        <v>0</v>
      </c>
      <c r="AE194" s="163">
        <f t="shared" si="217"/>
        <v>0</v>
      </c>
      <c r="AF194" s="176">
        <f t="shared" si="217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218"/>
        <v>0</v>
      </c>
      <c r="D195" s="163">
        <f t="shared" si="218"/>
        <v>0</v>
      </c>
      <c r="E195" s="163">
        <f t="shared" si="218"/>
        <v>0</v>
      </c>
      <c r="F195" s="163">
        <f t="shared" si="218"/>
        <v>0</v>
      </c>
      <c r="G195" s="163">
        <f t="shared" si="214"/>
        <v>0</v>
      </c>
      <c r="H195" s="163">
        <f t="shared" si="214"/>
        <v>0</v>
      </c>
      <c r="I195" s="163">
        <f t="shared" si="214"/>
        <v>0</v>
      </c>
      <c r="J195" s="163">
        <f t="shared" si="214"/>
        <v>0</v>
      </c>
      <c r="K195" s="163">
        <f t="shared" si="215"/>
        <v>0</v>
      </c>
      <c r="L195" s="163">
        <f t="shared" si="215"/>
        <v>0</v>
      </c>
      <c r="M195" s="163">
        <f t="shared" si="218"/>
        <v>0</v>
      </c>
      <c r="N195" s="163">
        <f t="shared" si="218"/>
        <v>0</v>
      </c>
      <c r="O195" s="163">
        <f t="shared" si="218"/>
        <v>0</v>
      </c>
      <c r="P195" s="163">
        <f t="shared" si="218"/>
        <v>0</v>
      </c>
      <c r="Q195" s="163">
        <f t="shared" si="218"/>
        <v>0</v>
      </c>
      <c r="R195" s="163">
        <f t="shared" si="218"/>
        <v>0</v>
      </c>
      <c r="S195" s="163">
        <f t="shared" si="218"/>
        <v>0</v>
      </c>
      <c r="T195" s="163">
        <f t="shared" si="218"/>
        <v>0</v>
      </c>
      <c r="U195" s="163">
        <f t="shared" si="218"/>
        <v>0</v>
      </c>
      <c r="V195" s="163">
        <f t="shared" si="218"/>
        <v>0</v>
      </c>
      <c r="W195" s="163">
        <f t="shared" si="218"/>
        <v>0</v>
      </c>
      <c r="X195" s="163">
        <f t="shared" si="218"/>
        <v>0</v>
      </c>
      <c r="Y195" s="163">
        <f t="shared" si="217"/>
        <v>0</v>
      </c>
      <c r="Z195" s="163">
        <f t="shared" si="217"/>
        <v>0</v>
      </c>
      <c r="AA195" s="163">
        <f t="shared" si="217"/>
        <v>0</v>
      </c>
      <c r="AB195" s="163">
        <f t="shared" si="217"/>
        <v>0</v>
      </c>
      <c r="AC195" s="163">
        <f t="shared" si="217"/>
        <v>0</v>
      </c>
      <c r="AD195" s="163">
        <f t="shared" si="217"/>
        <v>0</v>
      </c>
      <c r="AE195" s="163">
        <f t="shared" si="217"/>
        <v>0</v>
      </c>
      <c r="AF195" s="176">
        <f t="shared" si="217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218"/>
        <v>0</v>
      </c>
      <c r="D196" s="163">
        <f t="shared" si="218"/>
        <v>0</v>
      </c>
      <c r="E196" s="163">
        <f t="shared" si="218"/>
        <v>0</v>
      </c>
      <c r="F196" s="163">
        <f t="shared" si="218"/>
        <v>0</v>
      </c>
      <c r="G196" s="163">
        <f t="shared" si="214"/>
        <v>0</v>
      </c>
      <c r="H196" s="163">
        <f t="shared" si="214"/>
        <v>0</v>
      </c>
      <c r="I196" s="163">
        <f t="shared" si="214"/>
        <v>0</v>
      </c>
      <c r="J196" s="163">
        <f t="shared" si="214"/>
        <v>0</v>
      </c>
      <c r="K196" s="163">
        <f t="shared" si="215"/>
        <v>0</v>
      </c>
      <c r="L196" s="163">
        <f t="shared" si="215"/>
        <v>0</v>
      </c>
      <c r="M196" s="163">
        <f t="shared" si="218"/>
        <v>0</v>
      </c>
      <c r="N196" s="163">
        <f t="shared" si="218"/>
        <v>0</v>
      </c>
      <c r="O196" s="163">
        <f t="shared" si="218"/>
        <v>0</v>
      </c>
      <c r="P196" s="163">
        <f t="shared" si="218"/>
        <v>0</v>
      </c>
      <c r="Q196" s="163">
        <f t="shared" si="218"/>
        <v>0</v>
      </c>
      <c r="R196" s="163">
        <f t="shared" si="218"/>
        <v>0</v>
      </c>
      <c r="S196" s="163">
        <f t="shared" si="218"/>
        <v>0</v>
      </c>
      <c r="T196" s="163">
        <f t="shared" si="218"/>
        <v>0</v>
      </c>
      <c r="U196" s="163">
        <f t="shared" si="218"/>
        <v>0</v>
      </c>
      <c r="V196" s="163">
        <f t="shared" si="218"/>
        <v>0</v>
      </c>
      <c r="W196" s="163">
        <f t="shared" si="218"/>
        <v>0</v>
      </c>
      <c r="X196" s="163">
        <f t="shared" si="218"/>
        <v>0</v>
      </c>
      <c r="Y196" s="163">
        <f t="shared" si="217"/>
        <v>0</v>
      </c>
      <c r="Z196" s="163">
        <f t="shared" si="217"/>
        <v>0</v>
      </c>
      <c r="AA196" s="163">
        <f t="shared" si="217"/>
        <v>0</v>
      </c>
      <c r="AB196" s="163">
        <f t="shared" si="217"/>
        <v>0</v>
      </c>
      <c r="AC196" s="163">
        <f t="shared" si="217"/>
        <v>0</v>
      </c>
      <c r="AD196" s="163">
        <f t="shared" si="217"/>
        <v>0</v>
      </c>
      <c r="AE196" s="163">
        <f t="shared" si="217"/>
        <v>0</v>
      </c>
      <c r="AF196" s="176">
        <f t="shared" si="217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218"/>
        <v>0</v>
      </c>
      <c r="D197" s="163">
        <f t="shared" si="218"/>
        <v>0</v>
      </c>
      <c r="E197" s="163">
        <f t="shared" si="218"/>
        <v>0</v>
      </c>
      <c r="F197" s="163">
        <f t="shared" si="218"/>
        <v>0</v>
      </c>
      <c r="G197" s="163">
        <f t="shared" si="214"/>
        <v>0</v>
      </c>
      <c r="H197" s="163">
        <f t="shared" si="214"/>
        <v>0</v>
      </c>
      <c r="I197" s="163">
        <f t="shared" si="214"/>
        <v>0</v>
      </c>
      <c r="J197" s="163">
        <f t="shared" si="214"/>
        <v>0</v>
      </c>
      <c r="K197" s="163">
        <f t="shared" si="215"/>
        <v>0</v>
      </c>
      <c r="L197" s="163">
        <f t="shared" si="215"/>
        <v>0</v>
      </c>
      <c r="M197" s="163">
        <f t="shared" si="218"/>
        <v>0</v>
      </c>
      <c r="N197" s="163">
        <f t="shared" si="218"/>
        <v>0</v>
      </c>
      <c r="O197" s="163">
        <f t="shared" si="218"/>
        <v>0</v>
      </c>
      <c r="P197" s="163">
        <f t="shared" si="218"/>
        <v>0</v>
      </c>
      <c r="Q197" s="163">
        <f t="shared" si="218"/>
        <v>0</v>
      </c>
      <c r="R197" s="163">
        <f t="shared" si="218"/>
        <v>0</v>
      </c>
      <c r="S197" s="163">
        <f t="shared" si="218"/>
        <v>0</v>
      </c>
      <c r="T197" s="163">
        <f t="shared" si="218"/>
        <v>0</v>
      </c>
      <c r="U197" s="163">
        <f t="shared" si="218"/>
        <v>0</v>
      </c>
      <c r="V197" s="163">
        <f t="shared" si="218"/>
        <v>0</v>
      </c>
      <c r="W197" s="163">
        <f t="shared" si="218"/>
        <v>0</v>
      </c>
      <c r="X197" s="163">
        <f t="shared" si="218"/>
        <v>0</v>
      </c>
      <c r="Y197" s="163">
        <f t="shared" si="217"/>
        <v>0</v>
      </c>
      <c r="Z197" s="163">
        <f t="shared" si="217"/>
        <v>0</v>
      </c>
      <c r="AA197" s="163">
        <f t="shared" si="217"/>
        <v>0</v>
      </c>
      <c r="AB197" s="163">
        <f t="shared" si="217"/>
        <v>0</v>
      </c>
      <c r="AC197" s="163">
        <f t="shared" si="217"/>
        <v>0</v>
      </c>
      <c r="AD197" s="163">
        <f t="shared" si="217"/>
        <v>0</v>
      </c>
      <c r="AE197" s="163">
        <f t="shared" si="217"/>
        <v>0</v>
      </c>
      <c r="AF197" s="176">
        <f t="shared" si="217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218"/>
        <v>0</v>
      </c>
      <c r="D198" s="163">
        <f t="shared" si="218"/>
        <v>0</v>
      </c>
      <c r="E198" s="163">
        <f t="shared" si="218"/>
        <v>0</v>
      </c>
      <c r="F198" s="163">
        <f t="shared" si="218"/>
        <v>0</v>
      </c>
      <c r="G198" s="163">
        <f t="shared" si="214"/>
        <v>0</v>
      </c>
      <c r="H198" s="163">
        <f t="shared" si="214"/>
        <v>0</v>
      </c>
      <c r="I198" s="163">
        <f t="shared" si="214"/>
        <v>0</v>
      </c>
      <c r="J198" s="163">
        <f t="shared" si="214"/>
        <v>0</v>
      </c>
      <c r="K198" s="163">
        <f t="shared" si="215"/>
        <v>0</v>
      </c>
      <c r="L198" s="163">
        <f t="shared" si="215"/>
        <v>0</v>
      </c>
      <c r="M198" s="163">
        <f t="shared" si="218"/>
        <v>0</v>
      </c>
      <c r="N198" s="163">
        <f t="shared" si="218"/>
        <v>0</v>
      </c>
      <c r="O198" s="163">
        <f t="shared" si="218"/>
        <v>0</v>
      </c>
      <c r="P198" s="163">
        <f t="shared" si="218"/>
        <v>0</v>
      </c>
      <c r="Q198" s="163">
        <f t="shared" si="218"/>
        <v>0</v>
      </c>
      <c r="R198" s="163">
        <f t="shared" si="218"/>
        <v>0</v>
      </c>
      <c r="S198" s="163">
        <f t="shared" si="218"/>
        <v>0</v>
      </c>
      <c r="T198" s="163">
        <f t="shared" si="218"/>
        <v>0</v>
      </c>
      <c r="U198" s="163">
        <f t="shared" si="218"/>
        <v>0</v>
      </c>
      <c r="V198" s="163">
        <f t="shared" si="218"/>
        <v>0</v>
      </c>
      <c r="W198" s="163">
        <f t="shared" si="218"/>
        <v>0</v>
      </c>
      <c r="X198" s="163">
        <f t="shared" si="218"/>
        <v>0</v>
      </c>
      <c r="Y198" s="163">
        <f t="shared" si="217"/>
        <v>0</v>
      </c>
      <c r="Z198" s="163">
        <f t="shared" si="217"/>
        <v>0</v>
      </c>
      <c r="AA198" s="163">
        <f t="shared" si="217"/>
        <v>0</v>
      </c>
      <c r="AB198" s="163">
        <f t="shared" si="217"/>
        <v>0</v>
      </c>
      <c r="AC198" s="163">
        <f t="shared" si="217"/>
        <v>0</v>
      </c>
      <c r="AD198" s="163">
        <f t="shared" si="217"/>
        <v>0</v>
      </c>
      <c r="AE198" s="163">
        <f t="shared" si="217"/>
        <v>0</v>
      </c>
      <c r="AF198" s="176">
        <f t="shared" si="217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218"/>
        <v>0</v>
      </c>
      <c r="D199" s="163">
        <f t="shared" si="218"/>
        <v>0</v>
      </c>
      <c r="E199" s="163">
        <f t="shared" si="218"/>
        <v>0</v>
      </c>
      <c r="F199" s="163">
        <f t="shared" si="218"/>
        <v>0</v>
      </c>
      <c r="G199" s="163">
        <f t="shared" si="214"/>
        <v>0</v>
      </c>
      <c r="H199" s="163">
        <f t="shared" si="214"/>
        <v>0</v>
      </c>
      <c r="I199" s="163">
        <f t="shared" si="214"/>
        <v>0</v>
      </c>
      <c r="J199" s="163">
        <f t="shared" si="214"/>
        <v>0</v>
      </c>
      <c r="K199" s="163">
        <f t="shared" si="215"/>
        <v>0</v>
      </c>
      <c r="L199" s="163">
        <f t="shared" si="215"/>
        <v>0</v>
      </c>
      <c r="M199" s="163">
        <f t="shared" si="218"/>
        <v>0</v>
      </c>
      <c r="N199" s="163">
        <f t="shared" si="218"/>
        <v>0</v>
      </c>
      <c r="O199" s="163">
        <f t="shared" si="218"/>
        <v>0</v>
      </c>
      <c r="P199" s="163">
        <f t="shared" si="218"/>
        <v>0</v>
      </c>
      <c r="Q199" s="163">
        <f t="shared" si="218"/>
        <v>0</v>
      </c>
      <c r="R199" s="163">
        <f t="shared" si="218"/>
        <v>0</v>
      </c>
      <c r="S199" s="163">
        <f t="shared" si="218"/>
        <v>0</v>
      </c>
      <c r="T199" s="163">
        <f t="shared" si="218"/>
        <v>0</v>
      </c>
      <c r="U199" s="163">
        <f t="shared" si="218"/>
        <v>0</v>
      </c>
      <c r="V199" s="163">
        <f t="shared" si="218"/>
        <v>0</v>
      </c>
      <c r="W199" s="163">
        <f t="shared" si="218"/>
        <v>0</v>
      </c>
      <c r="X199" s="163">
        <f t="shared" si="218"/>
        <v>0</v>
      </c>
      <c r="Y199" s="163">
        <f t="shared" si="217"/>
        <v>0</v>
      </c>
      <c r="Z199" s="163">
        <f t="shared" si="217"/>
        <v>0</v>
      </c>
      <c r="AA199" s="163">
        <f t="shared" si="217"/>
        <v>0</v>
      </c>
      <c r="AB199" s="163">
        <f t="shared" si="217"/>
        <v>0</v>
      </c>
      <c r="AC199" s="163">
        <f t="shared" si="217"/>
        <v>0</v>
      </c>
      <c r="AD199" s="163">
        <f t="shared" si="217"/>
        <v>0</v>
      </c>
      <c r="AE199" s="163">
        <f t="shared" si="217"/>
        <v>0</v>
      </c>
      <c r="AF199" s="176">
        <f t="shared" si="217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218"/>
        <v>0</v>
      </c>
      <c r="D200" s="163">
        <f t="shared" si="218"/>
        <v>0</v>
      </c>
      <c r="E200" s="163">
        <f t="shared" si="218"/>
        <v>0</v>
      </c>
      <c r="F200" s="163">
        <f t="shared" si="218"/>
        <v>0</v>
      </c>
      <c r="G200" s="163">
        <f t="shared" si="214"/>
        <v>0</v>
      </c>
      <c r="H200" s="163">
        <f t="shared" si="214"/>
        <v>0</v>
      </c>
      <c r="I200" s="163">
        <f t="shared" si="214"/>
        <v>0</v>
      </c>
      <c r="J200" s="163">
        <f t="shared" si="214"/>
        <v>0</v>
      </c>
      <c r="K200" s="163">
        <f t="shared" si="215"/>
        <v>0</v>
      </c>
      <c r="L200" s="163">
        <f t="shared" si="215"/>
        <v>0</v>
      </c>
      <c r="M200" s="163">
        <f t="shared" si="218"/>
        <v>0</v>
      </c>
      <c r="N200" s="163">
        <f t="shared" si="218"/>
        <v>0</v>
      </c>
      <c r="O200" s="163">
        <f t="shared" si="218"/>
        <v>0</v>
      </c>
      <c r="P200" s="163">
        <f t="shared" si="218"/>
        <v>0</v>
      </c>
      <c r="Q200" s="163">
        <f t="shared" si="218"/>
        <v>0</v>
      </c>
      <c r="R200" s="163">
        <f t="shared" ref="R200:AF215" si="219">Q200</f>
        <v>0</v>
      </c>
      <c r="S200" s="163">
        <f t="shared" si="219"/>
        <v>0</v>
      </c>
      <c r="T200" s="163">
        <f t="shared" si="219"/>
        <v>0</v>
      </c>
      <c r="U200" s="163">
        <f t="shared" si="219"/>
        <v>0</v>
      </c>
      <c r="V200" s="163">
        <f t="shared" si="219"/>
        <v>0</v>
      </c>
      <c r="W200" s="163">
        <f t="shared" si="219"/>
        <v>0</v>
      </c>
      <c r="X200" s="163">
        <f t="shared" si="219"/>
        <v>0</v>
      </c>
      <c r="Y200" s="163">
        <f t="shared" si="219"/>
        <v>0</v>
      </c>
      <c r="Z200" s="163">
        <f t="shared" si="219"/>
        <v>0</v>
      </c>
      <c r="AA200" s="163">
        <f t="shared" si="219"/>
        <v>0</v>
      </c>
      <c r="AB200" s="163">
        <f t="shared" si="219"/>
        <v>0</v>
      </c>
      <c r="AC200" s="163">
        <f t="shared" si="219"/>
        <v>0</v>
      </c>
      <c r="AD200" s="163">
        <f t="shared" si="219"/>
        <v>0</v>
      </c>
      <c r="AE200" s="163">
        <f t="shared" si="219"/>
        <v>0</v>
      </c>
      <c r="AF200" s="176">
        <f t="shared" si="219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X216" si="220">B201</f>
        <v>0</v>
      </c>
      <c r="D201" s="163">
        <f t="shared" si="220"/>
        <v>0</v>
      </c>
      <c r="E201" s="163">
        <f t="shared" si="220"/>
        <v>0</v>
      </c>
      <c r="F201" s="163">
        <f t="shared" si="220"/>
        <v>0</v>
      </c>
      <c r="G201" s="163">
        <f t="shared" si="214"/>
        <v>0</v>
      </c>
      <c r="H201" s="163">
        <f t="shared" si="214"/>
        <v>0</v>
      </c>
      <c r="I201" s="163">
        <f t="shared" si="214"/>
        <v>0</v>
      </c>
      <c r="J201" s="163">
        <f t="shared" si="214"/>
        <v>0</v>
      </c>
      <c r="K201" s="163">
        <f t="shared" si="215"/>
        <v>0</v>
      </c>
      <c r="L201" s="163">
        <f t="shared" si="215"/>
        <v>0</v>
      </c>
      <c r="M201" s="163">
        <f t="shared" si="220"/>
        <v>0</v>
      </c>
      <c r="N201" s="163">
        <f t="shared" si="220"/>
        <v>0</v>
      </c>
      <c r="O201" s="163">
        <f t="shared" si="220"/>
        <v>0</v>
      </c>
      <c r="P201" s="163">
        <f t="shared" si="220"/>
        <v>0</v>
      </c>
      <c r="Q201" s="163">
        <f t="shared" si="220"/>
        <v>0</v>
      </c>
      <c r="R201" s="163">
        <f t="shared" si="220"/>
        <v>0</v>
      </c>
      <c r="S201" s="163">
        <f t="shared" si="220"/>
        <v>0</v>
      </c>
      <c r="T201" s="163">
        <f t="shared" si="220"/>
        <v>0</v>
      </c>
      <c r="U201" s="163">
        <f t="shared" si="220"/>
        <v>0</v>
      </c>
      <c r="V201" s="163">
        <f t="shared" si="220"/>
        <v>0</v>
      </c>
      <c r="W201" s="163">
        <f t="shared" si="220"/>
        <v>0</v>
      </c>
      <c r="X201" s="163">
        <f t="shared" si="220"/>
        <v>0</v>
      </c>
      <c r="Y201" s="163">
        <f t="shared" si="219"/>
        <v>0</v>
      </c>
      <c r="Z201" s="163">
        <f t="shared" si="219"/>
        <v>0</v>
      </c>
      <c r="AA201" s="163">
        <f t="shared" si="219"/>
        <v>0</v>
      </c>
      <c r="AB201" s="163">
        <f t="shared" si="219"/>
        <v>0</v>
      </c>
      <c r="AC201" s="163">
        <f t="shared" si="219"/>
        <v>0</v>
      </c>
      <c r="AD201" s="163">
        <f t="shared" si="219"/>
        <v>0</v>
      </c>
      <c r="AE201" s="163">
        <f t="shared" si="219"/>
        <v>0</v>
      </c>
      <c r="AF201" s="176">
        <f t="shared" si="219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220"/>
        <v>0</v>
      </c>
      <c r="D202" s="163">
        <f t="shared" si="220"/>
        <v>0</v>
      </c>
      <c r="E202" s="163">
        <f t="shared" si="220"/>
        <v>0</v>
      </c>
      <c r="F202" s="163">
        <f t="shared" si="220"/>
        <v>0</v>
      </c>
      <c r="G202" s="163">
        <f t="shared" si="214"/>
        <v>0</v>
      </c>
      <c r="H202" s="163">
        <f t="shared" si="214"/>
        <v>0</v>
      </c>
      <c r="I202" s="163">
        <f t="shared" si="214"/>
        <v>0</v>
      </c>
      <c r="J202" s="163">
        <f t="shared" si="214"/>
        <v>0</v>
      </c>
      <c r="K202" s="163">
        <f t="shared" si="215"/>
        <v>0</v>
      </c>
      <c r="L202" s="163">
        <f t="shared" si="215"/>
        <v>0</v>
      </c>
      <c r="M202" s="163">
        <f t="shared" si="220"/>
        <v>0</v>
      </c>
      <c r="N202" s="163">
        <f t="shared" si="220"/>
        <v>0</v>
      </c>
      <c r="O202" s="163">
        <f t="shared" si="220"/>
        <v>0</v>
      </c>
      <c r="P202" s="163">
        <f t="shared" si="220"/>
        <v>0</v>
      </c>
      <c r="Q202" s="163">
        <f t="shared" si="220"/>
        <v>0</v>
      </c>
      <c r="R202" s="163">
        <f t="shared" si="220"/>
        <v>0</v>
      </c>
      <c r="S202" s="163">
        <f t="shared" si="220"/>
        <v>0</v>
      </c>
      <c r="T202" s="163">
        <f t="shared" si="220"/>
        <v>0</v>
      </c>
      <c r="U202" s="163">
        <f t="shared" si="220"/>
        <v>0</v>
      </c>
      <c r="V202" s="163">
        <f t="shared" si="220"/>
        <v>0</v>
      </c>
      <c r="W202" s="163">
        <f t="shared" si="220"/>
        <v>0</v>
      </c>
      <c r="X202" s="163">
        <f t="shared" si="220"/>
        <v>0</v>
      </c>
      <c r="Y202" s="163">
        <f t="shared" si="219"/>
        <v>0</v>
      </c>
      <c r="Z202" s="163">
        <f t="shared" si="219"/>
        <v>0</v>
      </c>
      <c r="AA202" s="163">
        <f t="shared" si="219"/>
        <v>0</v>
      </c>
      <c r="AB202" s="163">
        <f t="shared" si="219"/>
        <v>0</v>
      </c>
      <c r="AC202" s="163">
        <f t="shared" si="219"/>
        <v>0</v>
      </c>
      <c r="AD202" s="163">
        <f t="shared" si="219"/>
        <v>0</v>
      </c>
      <c r="AE202" s="163">
        <f t="shared" si="219"/>
        <v>0</v>
      </c>
      <c r="AF202" s="176">
        <f t="shared" si="219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220"/>
        <v>0</v>
      </c>
      <c r="D203" s="163">
        <f t="shared" si="220"/>
        <v>0</v>
      </c>
      <c r="E203" s="163">
        <f t="shared" si="220"/>
        <v>0</v>
      </c>
      <c r="F203" s="163">
        <f t="shared" si="220"/>
        <v>0</v>
      </c>
      <c r="G203" s="163">
        <f t="shared" si="214"/>
        <v>0</v>
      </c>
      <c r="H203" s="163">
        <f t="shared" si="214"/>
        <v>0</v>
      </c>
      <c r="I203" s="163">
        <f t="shared" si="214"/>
        <v>0</v>
      </c>
      <c r="J203" s="163">
        <f t="shared" si="214"/>
        <v>0</v>
      </c>
      <c r="K203" s="163">
        <f t="shared" si="215"/>
        <v>0</v>
      </c>
      <c r="L203" s="163">
        <f t="shared" si="215"/>
        <v>0</v>
      </c>
      <c r="M203" s="163">
        <f t="shared" si="220"/>
        <v>0</v>
      </c>
      <c r="N203" s="163">
        <f t="shared" si="220"/>
        <v>0</v>
      </c>
      <c r="O203" s="163">
        <f t="shared" si="220"/>
        <v>0</v>
      </c>
      <c r="P203" s="163">
        <f t="shared" si="220"/>
        <v>0</v>
      </c>
      <c r="Q203" s="163">
        <f t="shared" si="220"/>
        <v>0</v>
      </c>
      <c r="R203" s="163">
        <f t="shared" si="220"/>
        <v>0</v>
      </c>
      <c r="S203" s="163">
        <f t="shared" si="220"/>
        <v>0</v>
      </c>
      <c r="T203" s="163">
        <f t="shared" si="220"/>
        <v>0</v>
      </c>
      <c r="U203" s="163">
        <f t="shared" si="220"/>
        <v>0</v>
      </c>
      <c r="V203" s="163">
        <f t="shared" si="220"/>
        <v>0</v>
      </c>
      <c r="W203" s="163">
        <f t="shared" si="220"/>
        <v>0</v>
      </c>
      <c r="X203" s="163">
        <f t="shared" si="220"/>
        <v>0</v>
      </c>
      <c r="Y203" s="163">
        <f t="shared" si="219"/>
        <v>0</v>
      </c>
      <c r="Z203" s="163">
        <f t="shared" si="219"/>
        <v>0</v>
      </c>
      <c r="AA203" s="163">
        <f t="shared" si="219"/>
        <v>0</v>
      </c>
      <c r="AB203" s="163">
        <f t="shared" si="219"/>
        <v>0</v>
      </c>
      <c r="AC203" s="163">
        <f t="shared" si="219"/>
        <v>0</v>
      </c>
      <c r="AD203" s="163">
        <f t="shared" si="219"/>
        <v>0</v>
      </c>
      <c r="AE203" s="163">
        <f t="shared" si="219"/>
        <v>0</v>
      </c>
      <c r="AF203" s="176">
        <f t="shared" si="219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220"/>
        <v>0</v>
      </c>
      <c r="D204" s="163">
        <f t="shared" si="220"/>
        <v>0</v>
      </c>
      <c r="E204" s="163">
        <f t="shared" si="220"/>
        <v>0</v>
      </c>
      <c r="F204" s="163">
        <f t="shared" si="220"/>
        <v>0</v>
      </c>
      <c r="G204" s="163">
        <f t="shared" si="214"/>
        <v>0</v>
      </c>
      <c r="H204" s="163">
        <f t="shared" si="214"/>
        <v>0</v>
      </c>
      <c r="I204" s="163">
        <f t="shared" si="214"/>
        <v>0</v>
      </c>
      <c r="J204" s="163">
        <f t="shared" si="214"/>
        <v>0</v>
      </c>
      <c r="K204" s="163">
        <f t="shared" si="215"/>
        <v>0</v>
      </c>
      <c r="L204" s="163">
        <f t="shared" si="215"/>
        <v>0</v>
      </c>
      <c r="M204" s="163">
        <f t="shared" si="220"/>
        <v>0</v>
      </c>
      <c r="N204" s="163">
        <f t="shared" si="220"/>
        <v>0</v>
      </c>
      <c r="O204" s="163">
        <f t="shared" si="220"/>
        <v>0</v>
      </c>
      <c r="P204" s="163">
        <f t="shared" si="220"/>
        <v>0</v>
      </c>
      <c r="Q204" s="163">
        <f t="shared" si="220"/>
        <v>0</v>
      </c>
      <c r="R204" s="163">
        <f t="shared" si="220"/>
        <v>0</v>
      </c>
      <c r="S204" s="163">
        <f t="shared" si="220"/>
        <v>0</v>
      </c>
      <c r="T204" s="163">
        <f t="shared" si="220"/>
        <v>0</v>
      </c>
      <c r="U204" s="163">
        <f t="shared" si="220"/>
        <v>0</v>
      </c>
      <c r="V204" s="163">
        <f t="shared" si="220"/>
        <v>0</v>
      </c>
      <c r="W204" s="163">
        <f t="shared" si="220"/>
        <v>0</v>
      </c>
      <c r="X204" s="163">
        <f t="shared" si="220"/>
        <v>0</v>
      </c>
      <c r="Y204" s="163">
        <f t="shared" si="219"/>
        <v>0</v>
      </c>
      <c r="Z204" s="163">
        <f t="shared" si="219"/>
        <v>0</v>
      </c>
      <c r="AA204" s="163">
        <f t="shared" si="219"/>
        <v>0</v>
      </c>
      <c r="AB204" s="163">
        <f t="shared" si="219"/>
        <v>0</v>
      </c>
      <c r="AC204" s="163">
        <f t="shared" si="219"/>
        <v>0</v>
      </c>
      <c r="AD204" s="163">
        <f t="shared" si="219"/>
        <v>0</v>
      </c>
      <c r="AE204" s="163">
        <f t="shared" si="219"/>
        <v>0</v>
      </c>
      <c r="AF204" s="176">
        <f t="shared" si="219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220"/>
        <v>0</v>
      </c>
      <c r="D205" s="163">
        <f t="shared" si="220"/>
        <v>0</v>
      </c>
      <c r="E205" s="163">
        <f t="shared" si="220"/>
        <v>0</v>
      </c>
      <c r="F205" s="163">
        <f t="shared" si="220"/>
        <v>0</v>
      </c>
      <c r="G205" s="163">
        <f t="shared" si="214"/>
        <v>0</v>
      </c>
      <c r="H205" s="163">
        <f t="shared" si="214"/>
        <v>0</v>
      </c>
      <c r="I205" s="163">
        <f t="shared" si="214"/>
        <v>0</v>
      </c>
      <c r="J205" s="163">
        <f t="shared" si="214"/>
        <v>0</v>
      </c>
      <c r="K205" s="163">
        <f t="shared" si="215"/>
        <v>0</v>
      </c>
      <c r="L205" s="163">
        <f t="shared" si="215"/>
        <v>0</v>
      </c>
      <c r="M205" s="163">
        <f t="shared" si="220"/>
        <v>0</v>
      </c>
      <c r="N205" s="163">
        <f t="shared" si="220"/>
        <v>0</v>
      </c>
      <c r="O205" s="163">
        <f t="shared" si="220"/>
        <v>0</v>
      </c>
      <c r="P205" s="163">
        <f t="shared" si="220"/>
        <v>0</v>
      </c>
      <c r="Q205" s="163">
        <f t="shared" si="220"/>
        <v>0</v>
      </c>
      <c r="R205" s="163">
        <f t="shared" si="220"/>
        <v>0</v>
      </c>
      <c r="S205" s="163">
        <f t="shared" si="220"/>
        <v>0</v>
      </c>
      <c r="T205" s="163">
        <f t="shared" si="220"/>
        <v>0</v>
      </c>
      <c r="U205" s="163">
        <f t="shared" si="220"/>
        <v>0</v>
      </c>
      <c r="V205" s="163">
        <f t="shared" si="220"/>
        <v>0</v>
      </c>
      <c r="W205" s="163">
        <f t="shared" si="220"/>
        <v>0</v>
      </c>
      <c r="X205" s="163">
        <f t="shared" si="220"/>
        <v>0</v>
      </c>
      <c r="Y205" s="163">
        <f t="shared" si="219"/>
        <v>0</v>
      </c>
      <c r="Z205" s="163">
        <f t="shared" si="219"/>
        <v>0</v>
      </c>
      <c r="AA205" s="163">
        <f t="shared" si="219"/>
        <v>0</v>
      </c>
      <c r="AB205" s="163">
        <f t="shared" si="219"/>
        <v>0</v>
      </c>
      <c r="AC205" s="163">
        <f t="shared" si="219"/>
        <v>0</v>
      </c>
      <c r="AD205" s="163">
        <f t="shared" si="219"/>
        <v>0</v>
      </c>
      <c r="AE205" s="163">
        <f t="shared" si="219"/>
        <v>0</v>
      </c>
      <c r="AF205" s="176">
        <f t="shared" si="219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220"/>
        <v>0</v>
      </c>
      <c r="D206" s="163">
        <f t="shared" si="220"/>
        <v>0</v>
      </c>
      <c r="E206" s="163">
        <f t="shared" si="220"/>
        <v>0</v>
      </c>
      <c r="F206" s="163">
        <f t="shared" si="220"/>
        <v>0</v>
      </c>
      <c r="G206" s="163">
        <f t="shared" si="214"/>
        <v>0</v>
      </c>
      <c r="H206" s="163">
        <f t="shared" si="214"/>
        <v>0</v>
      </c>
      <c r="I206" s="163">
        <f t="shared" si="214"/>
        <v>0</v>
      </c>
      <c r="J206" s="163">
        <f t="shared" si="214"/>
        <v>0</v>
      </c>
      <c r="K206" s="163">
        <f t="shared" si="215"/>
        <v>0</v>
      </c>
      <c r="L206" s="163">
        <f t="shared" si="215"/>
        <v>0</v>
      </c>
      <c r="M206" s="163">
        <f t="shared" si="220"/>
        <v>0</v>
      </c>
      <c r="N206" s="163">
        <f t="shared" si="220"/>
        <v>0</v>
      </c>
      <c r="O206" s="163">
        <f t="shared" si="220"/>
        <v>0</v>
      </c>
      <c r="P206" s="163">
        <f t="shared" si="220"/>
        <v>0</v>
      </c>
      <c r="Q206" s="163">
        <f t="shared" si="220"/>
        <v>0</v>
      </c>
      <c r="R206" s="163">
        <f t="shared" si="220"/>
        <v>0</v>
      </c>
      <c r="S206" s="163">
        <f t="shared" si="220"/>
        <v>0</v>
      </c>
      <c r="T206" s="163">
        <f t="shared" si="220"/>
        <v>0</v>
      </c>
      <c r="U206" s="163">
        <f t="shared" si="220"/>
        <v>0</v>
      </c>
      <c r="V206" s="163">
        <f t="shared" si="220"/>
        <v>0</v>
      </c>
      <c r="W206" s="163">
        <f t="shared" si="220"/>
        <v>0</v>
      </c>
      <c r="X206" s="163">
        <f t="shared" si="220"/>
        <v>0</v>
      </c>
      <c r="Y206" s="163">
        <f t="shared" si="219"/>
        <v>0</v>
      </c>
      <c r="Z206" s="163">
        <f t="shared" si="219"/>
        <v>0</v>
      </c>
      <c r="AA206" s="163">
        <f t="shared" si="219"/>
        <v>0</v>
      </c>
      <c r="AB206" s="163">
        <f t="shared" si="219"/>
        <v>0</v>
      </c>
      <c r="AC206" s="163">
        <f t="shared" si="219"/>
        <v>0</v>
      </c>
      <c r="AD206" s="163">
        <f t="shared" si="219"/>
        <v>0</v>
      </c>
      <c r="AE206" s="163">
        <f t="shared" si="219"/>
        <v>0</v>
      </c>
      <c r="AF206" s="176">
        <f t="shared" si="219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220"/>
        <v>0</v>
      </c>
      <c r="D207" s="163">
        <f t="shared" si="220"/>
        <v>0</v>
      </c>
      <c r="E207" s="163">
        <f t="shared" si="220"/>
        <v>0</v>
      </c>
      <c r="F207" s="163">
        <f t="shared" si="220"/>
        <v>0</v>
      </c>
      <c r="G207" s="163">
        <f t="shared" si="214"/>
        <v>0</v>
      </c>
      <c r="H207" s="163">
        <f t="shared" si="214"/>
        <v>0</v>
      </c>
      <c r="I207" s="163">
        <f t="shared" si="214"/>
        <v>0</v>
      </c>
      <c r="J207" s="163">
        <f t="shared" si="214"/>
        <v>0</v>
      </c>
      <c r="K207" s="163">
        <f t="shared" si="215"/>
        <v>0</v>
      </c>
      <c r="L207" s="163">
        <f t="shared" si="215"/>
        <v>0</v>
      </c>
      <c r="M207" s="163">
        <f t="shared" si="220"/>
        <v>0</v>
      </c>
      <c r="N207" s="163">
        <f t="shared" si="220"/>
        <v>0</v>
      </c>
      <c r="O207" s="163">
        <f t="shared" si="220"/>
        <v>0</v>
      </c>
      <c r="P207" s="163">
        <f t="shared" si="220"/>
        <v>0</v>
      </c>
      <c r="Q207" s="163">
        <f t="shared" si="220"/>
        <v>0</v>
      </c>
      <c r="R207" s="163">
        <f t="shared" si="220"/>
        <v>0</v>
      </c>
      <c r="S207" s="163">
        <f t="shared" si="220"/>
        <v>0</v>
      </c>
      <c r="T207" s="163">
        <f t="shared" si="220"/>
        <v>0</v>
      </c>
      <c r="U207" s="163">
        <f t="shared" si="220"/>
        <v>0</v>
      </c>
      <c r="V207" s="163">
        <f t="shared" si="220"/>
        <v>0</v>
      </c>
      <c r="W207" s="163">
        <f t="shared" si="220"/>
        <v>0</v>
      </c>
      <c r="X207" s="163">
        <f t="shared" si="220"/>
        <v>0</v>
      </c>
      <c r="Y207" s="163">
        <f t="shared" si="219"/>
        <v>0</v>
      </c>
      <c r="Z207" s="163">
        <f t="shared" si="219"/>
        <v>0</v>
      </c>
      <c r="AA207" s="163">
        <f t="shared" si="219"/>
        <v>0</v>
      </c>
      <c r="AB207" s="163">
        <f t="shared" si="219"/>
        <v>0</v>
      </c>
      <c r="AC207" s="163">
        <f t="shared" si="219"/>
        <v>0</v>
      </c>
      <c r="AD207" s="163">
        <f t="shared" si="219"/>
        <v>0</v>
      </c>
      <c r="AE207" s="163">
        <f t="shared" si="219"/>
        <v>0</v>
      </c>
      <c r="AF207" s="176">
        <f t="shared" si="219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220"/>
        <v>0</v>
      </c>
      <c r="D208" s="163">
        <f t="shared" si="220"/>
        <v>0</v>
      </c>
      <c r="E208" s="163">
        <f t="shared" si="220"/>
        <v>0</v>
      </c>
      <c r="F208" s="163">
        <f t="shared" si="220"/>
        <v>0</v>
      </c>
      <c r="G208" s="163">
        <f t="shared" si="214"/>
        <v>0</v>
      </c>
      <c r="H208" s="163">
        <f t="shared" si="214"/>
        <v>0</v>
      </c>
      <c r="I208" s="163">
        <f t="shared" si="214"/>
        <v>0</v>
      </c>
      <c r="J208" s="163">
        <f t="shared" si="214"/>
        <v>0</v>
      </c>
      <c r="K208" s="163">
        <f t="shared" si="215"/>
        <v>0</v>
      </c>
      <c r="L208" s="163">
        <f t="shared" si="215"/>
        <v>0</v>
      </c>
      <c r="M208" s="163">
        <f t="shared" si="220"/>
        <v>0</v>
      </c>
      <c r="N208" s="163">
        <f t="shared" si="220"/>
        <v>0</v>
      </c>
      <c r="O208" s="163">
        <f t="shared" si="220"/>
        <v>0</v>
      </c>
      <c r="P208" s="163">
        <f t="shared" si="220"/>
        <v>0</v>
      </c>
      <c r="Q208" s="163">
        <f t="shared" si="220"/>
        <v>0</v>
      </c>
      <c r="R208" s="163">
        <f t="shared" si="220"/>
        <v>0</v>
      </c>
      <c r="S208" s="163">
        <f t="shared" si="220"/>
        <v>0</v>
      </c>
      <c r="T208" s="163">
        <f t="shared" si="220"/>
        <v>0</v>
      </c>
      <c r="U208" s="163">
        <f t="shared" si="220"/>
        <v>0</v>
      </c>
      <c r="V208" s="163">
        <f t="shared" si="220"/>
        <v>0</v>
      </c>
      <c r="W208" s="163">
        <f t="shared" si="220"/>
        <v>0</v>
      </c>
      <c r="X208" s="163">
        <f t="shared" si="220"/>
        <v>0</v>
      </c>
      <c r="Y208" s="163">
        <f t="shared" si="219"/>
        <v>0</v>
      </c>
      <c r="Z208" s="163">
        <f t="shared" si="219"/>
        <v>0</v>
      </c>
      <c r="AA208" s="163">
        <f t="shared" si="219"/>
        <v>0</v>
      </c>
      <c r="AB208" s="163">
        <f t="shared" si="219"/>
        <v>0</v>
      </c>
      <c r="AC208" s="163">
        <f t="shared" si="219"/>
        <v>0</v>
      </c>
      <c r="AD208" s="163">
        <f t="shared" si="219"/>
        <v>0</v>
      </c>
      <c r="AE208" s="163">
        <f t="shared" si="219"/>
        <v>0</v>
      </c>
      <c r="AF208" s="176">
        <f t="shared" si="219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220"/>
        <v>0</v>
      </c>
      <c r="D209" s="163">
        <f t="shared" si="220"/>
        <v>0</v>
      </c>
      <c r="E209" s="163">
        <f t="shared" si="220"/>
        <v>0</v>
      </c>
      <c r="F209" s="163">
        <f t="shared" si="220"/>
        <v>0</v>
      </c>
      <c r="G209" s="163">
        <f t="shared" si="214"/>
        <v>0</v>
      </c>
      <c r="H209" s="163">
        <f t="shared" si="214"/>
        <v>0</v>
      </c>
      <c r="I209" s="163">
        <f t="shared" si="214"/>
        <v>0</v>
      </c>
      <c r="J209" s="163">
        <f t="shared" si="214"/>
        <v>0</v>
      </c>
      <c r="K209" s="163">
        <f t="shared" si="215"/>
        <v>0</v>
      </c>
      <c r="L209" s="163">
        <f t="shared" si="215"/>
        <v>0</v>
      </c>
      <c r="M209" s="163">
        <f t="shared" si="220"/>
        <v>0</v>
      </c>
      <c r="N209" s="163">
        <f t="shared" si="220"/>
        <v>0</v>
      </c>
      <c r="O209" s="163">
        <f t="shared" si="220"/>
        <v>0</v>
      </c>
      <c r="P209" s="163">
        <f t="shared" si="220"/>
        <v>0</v>
      </c>
      <c r="Q209" s="163">
        <f t="shared" si="220"/>
        <v>0</v>
      </c>
      <c r="R209" s="163">
        <f t="shared" si="220"/>
        <v>0</v>
      </c>
      <c r="S209" s="163">
        <f t="shared" si="220"/>
        <v>0</v>
      </c>
      <c r="T209" s="163">
        <f t="shared" si="220"/>
        <v>0</v>
      </c>
      <c r="U209" s="163">
        <f t="shared" si="220"/>
        <v>0</v>
      </c>
      <c r="V209" s="163">
        <f t="shared" si="220"/>
        <v>0</v>
      </c>
      <c r="W209" s="163">
        <f t="shared" si="220"/>
        <v>0</v>
      </c>
      <c r="X209" s="163">
        <f t="shared" si="220"/>
        <v>0</v>
      </c>
      <c r="Y209" s="163">
        <f t="shared" si="219"/>
        <v>0</v>
      </c>
      <c r="Z209" s="163">
        <f t="shared" si="219"/>
        <v>0</v>
      </c>
      <c r="AA209" s="163">
        <f t="shared" si="219"/>
        <v>0</v>
      </c>
      <c r="AB209" s="163">
        <f t="shared" si="219"/>
        <v>0</v>
      </c>
      <c r="AC209" s="163">
        <f t="shared" si="219"/>
        <v>0</v>
      </c>
      <c r="AD209" s="163">
        <f t="shared" si="219"/>
        <v>0</v>
      </c>
      <c r="AE209" s="163">
        <f t="shared" si="219"/>
        <v>0</v>
      </c>
      <c r="AF209" s="176">
        <f t="shared" si="219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220"/>
        <v>0</v>
      </c>
      <c r="D210" s="163">
        <f t="shared" si="220"/>
        <v>0</v>
      </c>
      <c r="E210" s="163">
        <f t="shared" si="220"/>
        <v>0</v>
      </c>
      <c r="F210" s="163">
        <f t="shared" si="220"/>
        <v>0</v>
      </c>
      <c r="G210" s="163">
        <f t="shared" si="214"/>
        <v>0</v>
      </c>
      <c r="H210" s="163">
        <f t="shared" si="214"/>
        <v>0</v>
      </c>
      <c r="I210" s="163">
        <f t="shared" si="214"/>
        <v>0</v>
      </c>
      <c r="J210" s="163">
        <f t="shared" si="214"/>
        <v>0</v>
      </c>
      <c r="K210" s="163">
        <f t="shared" si="215"/>
        <v>0</v>
      </c>
      <c r="L210" s="163">
        <f t="shared" si="215"/>
        <v>0</v>
      </c>
      <c r="M210" s="163">
        <f t="shared" si="220"/>
        <v>0</v>
      </c>
      <c r="N210" s="163">
        <f t="shared" si="220"/>
        <v>0</v>
      </c>
      <c r="O210" s="163">
        <f t="shared" si="220"/>
        <v>0</v>
      </c>
      <c r="P210" s="163">
        <f t="shared" si="220"/>
        <v>0</v>
      </c>
      <c r="Q210" s="163">
        <f t="shared" si="220"/>
        <v>0</v>
      </c>
      <c r="R210" s="163">
        <f t="shared" si="220"/>
        <v>0</v>
      </c>
      <c r="S210" s="163">
        <f t="shared" si="220"/>
        <v>0</v>
      </c>
      <c r="T210" s="163">
        <f t="shared" si="220"/>
        <v>0</v>
      </c>
      <c r="U210" s="163">
        <f t="shared" si="220"/>
        <v>0</v>
      </c>
      <c r="V210" s="163">
        <f t="shared" si="220"/>
        <v>0</v>
      </c>
      <c r="W210" s="163">
        <f t="shared" si="220"/>
        <v>0</v>
      </c>
      <c r="X210" s="163">
        <f t="shared" si="220"/>
        <v>0</v>
      </c>
      <c r="Y210" s="163">
        <f t="shared" si="219"/>
        <v>0</v>
      </c>
      <c r="Z210" s="163">
        <f t="shared" si="219"/>
        <v>0</v>
      </c>
      <c r="AA210" s="163">
        <f t="shared" si="219"/>
        <v>0</v>
      </c>
      <c r="AB210" s="163">
        <f t="shared" si="219"/>
        <v>0</v>
      </c>
      <c r="AC210" s="163">
        <f t="shared" si="219"/>
        <v>0</v>
      </c>
      <c r="AD210" s="163">
        <f t="shared" si="219"/>
        <v>0</v>
      </c>
      <c r="AE210" s="163">
        <f t="shared" si="219"/>
        <v>0</v>
      </c>
      <c r="AF210" s="176">
        <f t="shared" si="219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220"/>
        <v>0</v>
      </c>
      <c r="D211" s="163">
        <f t="shared" si="220"/>
        <v>0</v>
      </c>
      <c r="E211" s="163">
        <f t="shared" si="220"/>
        <v>0</v>
      </c>
      <c r="F211" s="163">
        <f t="shared" si="220"/>
        <v>0</v>
      </c>
      <c r="G211" s="163">
        <f t="shared" si="214"/>
        <v>0</v>
      </c>
      <c r="H211" s="163">
        <f t="shared" si="214"/>
        <v>0</v>
      </c>
      <c r="I211" s="163">
        <f t="shared" si="214"/>
        <v>0</v>
      </c>
      <c r="J211" s="163">
        <f t="shared" si="214"/>
        <v>0</v>
      </c>
      <c r="K211" s="163">
        <f t="shared" si="215"/>
        <v>0</v>
      </c>
      <c r="L211" s="163">
        <f t="shared" si="215"/>
        <v>0</v>
      </c>
      <c r="M211" s="163">
        <f t="shared" si="220"/>
        <v>0</v>
      </c>
      <c r="N211" s="163">
        <f t="shared" si="220"/>
        <v>0</v>
      </c>
      <c r="O211" s="163">
        <f t="shared" si="220"/>
        <v>0</v>
      </c>
      <c r="P211" s="163">
        <f t="shared" si="220"/>
        <v>0</v>
      </c>
      <c r="Q211" s="163">
        <f t="shared" si="220"/>
        <v>0</v>
      </c>
      <c r="R211" s="163">
        <f t="shared" si="220"/>
        <v>0</v>
      </c>
      <c r="S211" s="163">
        <f t="shared" si="220"/>
        <v>0</v>
      </c>
      <c r="T211" s="163">
        <f t="shared" si="220"/>
        <v>0</v>
      </c>
      <c r="U211" s="163">
        <f t="shared" si="220"/>
        <v>0</v>
      </c>
      <c r="V211" s="163">
        <f t="shared" si="220"/>
        <v>0</v>
      </c>
      <c r="W211" s="163">
        <f t="shared" si="220"/>
        <v>0</v>
      </c>
      <c r="X211" s="163">
        <f t="shared" si="220"/>
        <v>0</v>
      </c>
      <c r="Y211" s="163">
        <f t="shared" si="219"/>
        <v>0</v>
      </c>
      <c r="Z211" s="163">
        <f t="shared" si="219"/>
        <v>0</v>
      </c>
      <c r="AA211" s="163">
        <f t="shared" si="219"/>
        <v>0</v>
      </c>
      <c r="AB211" s="163">
        <f t="shared" si="219"/>
        <v>0</v>
      </c>
      <c r="AC211" s="163">
        <f t="shared" si="219"/>
        <v>0</v>
      </c>
      <c r="AD211" s="163">
        <f t="shared" si="219"/>
        <v>0</v>
      </c>
      <c r="AE211" s="163">
        <f t="shared" si="219"/>
        <v>0</v>
      </c>
      <c r="AF211" s="176">
        <f t="shared" si="219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220"/>
        <v>0</v>
      </c>
      <c r="D212" s="163">
        <f t="shared" si="220"/>
        <v>0</v>
      </c>
      <c r="E212" s="163">
        <f t="shared" si="220"/>
        <v>0</v>
      </c>
      <c r="F212" s="163">
        <f t="shared" si="220"/>
        <v>0</v>
      </c>
      <c r="G212" s="163">
        <f t="shared" si="214"/>
        <v>0</v>
      </c>
      <c r="H212" s="163">
        <f t="shared" si="214"/>
        <v>0</v>
      </c>
      <c r="I212" s="163">
        <f t="shared" si="214"/>
        <v>0</v>
      </c>
      <c r="J212" s="163">
        <f t="shared" si="214"/>
        <v>0</v>
      </c>
      <c r="K212" s="163">
        <f t="shared" si="215"/>
        <v>0</v>
      </c>
      <c r="L212" s="163">
        <f t="shared" si="215"/>
        <v>0</v>
      </c>
      <c r="M212" s="163">
        <f t="shared" si="220"/>
        <v>0</v>
      </c>
      <c r="N212" s="163">
        <f t="shared" si="220"/>
        <v>0</v>
      </c>
      <c r="O212" s="163">
        <f t="shared" si="220"/>
        <v>0</v>
      </c>
      <c r="P212" s="163">
        <f t="shared" si="220"/>
        <v>0</v>
      </c>
      <c r="Q212" s="163">
        <f t="shared" si="220"/>
        <v>0</v>
      </c>
      <c r="R212" s="163">
        <f t="shared" si="220"/>
        <v>0</v>
      </c>
      <c r="S212" s="163">
        <f t="shared" si="220"/>
        <v>0</v>
      </c>
      <c r="T212" s="163">
        <f t="shared" si="220"/>
        <v>0</v>
      </c>
      <c r="U212" s="163">
        <f t="shared" si="220"/>
        <v>0</v>
      </c>
      <c r="V212" s="163">
        <f t="shared" si="220"/>
        <v>0</v>
      </c>
      <c r="W212" s="163">
        <f t="shared" si="220"/>
        <v>0</v>
      </c>
      <c r="X212" s="163">
        <f t="shared" si="220"/>
        <v>0</v>
      </c>
      <c r="Y212" s="163">
        <f t="shared" si="219"/>
        <v>0</v>
      </c>
      <c r="Z212" s="163">
        <f t="shared" si="219"/>
        <v>0</v>
      </c>
      <c r="AA212" s="163">
        <f t="shared" si="219"/>
        <v>0</v>
      </c>
      <c r="AB212" s="163">
        <f t="shared" si="219"/>
        <v>0</v>
      </c>
      <c r="AC212" s="163">
        <f t="shared" si="219"/>
        <v>0</v>
      </c>
      <c r="AD212" s="163">
        <f t="shared" si="219"/>
        <v>0</v>
      </c>
      <c r="AE212" s="163">
        <f t="shared" si="219"/>
        <v>0</v>
      </c>
      <c r="AF212" s="176">
        <f t="shared" si="219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220"/>
        <v>0</v>
      </c>
      <c r="D213" s="163">
        <f t="shared" si="220"/>
        <v>0</v>
      </c>
      <c r="E213" s="163">
        <f t="shared" si="220"/>
        <v>0</v>
      </c>
      <c r="F213" s="163">
        <f t="shared" si="220"/>
        <v>0</v>
      </c>
      <c r="G213" s="163">
        <f t="shared" si="214"/>
        <v>0</v>
      </c>
      <c r="H213" s="163">
        <f t="shared" si="214"/>
        <v>0</v>
      </c>
      <c r="I213" s="163">
        <f t="shared" si="214"/>
        <v>0</v>
      </c>
      <c r="J213" s="163">
        <f t="shared" si="214"/>
        <v>0</v>
      </c>
      <c r="K213" s="163">
        <f t="shared" si="215"/>
        <v>0</v>
      </c>
      <c r="L213" s="163">
        <f t="shared" si="215"/>
        <v>0</v>
      </c>
      <c r="M213" s="163">
        <f t="shared" si="220"/>
        <v>0</v>
      </c>
      <c r="N213" s="163">
        <f t="shared" si="220"/>
        <v>0</v>
      </c>
      <c r="O213" s="163">
        <f t="shared" si="220"/>
        <v>0</v>
      </c>
      <c r="P213" s="163">
        <f t="shared" si="220"/>
        <v>0</v>
      </c>
      <c r="Q213" s="163">
        <f t="shared" si="220"/>
        <v>0</v>
      </c>
      <c r="R213" s="163">
        <f t="shared" si="220"/>
        <v>0</v>
      </c>
      <c r="S213" s="163">
        <f t="shared" si="220"/>
        <v>0</v>
      </c>
      <c r="T213" s="163">
        <f t="shared" si="220"/>
        <v>0</v>
      </c>
      <c r="U213" s="163">
        <f t="shared" si="220"/>
        <v>0</v>
      </c>
      <c r="V213" s="163">
        <f t="shared" si="220"/>
        <v>0</v>
      </c>
      <c r="W213" s="163">
        <f t="shared" si="220"/>
        <v>0</v>
      </c>
      <c r="X213" s="163">
        <f t="shared" si="220"/>
        <v>0</v>
      </c>
      <c r="Y213" s="163">
        <f t="shared" si="219"/>
        <v>0</v>
      </c>
      <c r="Z213" s="163">
        <f t="shared" si="219"/>
        <v>0</v>
      </c>
      <c r="AA213" s="163">
        <f t="shared" si="219"/>
        <v>0</v>
      </c>
      <c r="AB213" s="163">
        <f t="shared" si="219"/>
        <v>0</v>
      </c>
      <c r="AC213" s="163">
        <f t="shared" si="219"/>
        <v>0</v>
      </c>
      <c r="AD213" s="163">
        <f t="shared" si="219"/>
        <v>0</v>
      </c>
      <c r="AE213" s="163">
        <f t="shared" si="219"/>
        <v>0</v>
      </c>
      <c r="AF213" s="176">
        <f t="shared" si="219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220"/>
        <v>0</v>
      </c>
      <c r="D214" s="163">
        <f t="shared" si="220"/>
        <v>0</v>
      </c>
      <c r="E214" s="163">
        <f t="shared" si="220"/>
        <v>0</v>
      </c>
      <c r="F214" s="163">
        <f t="shared" si="220"/>
        <v>0</v>
      </c>
      <c r="G214" s="163">
        <f t="shared" si="214"/>
        <v>0</v>
      </c>
      <c r="H214" s="163">
        <f t="shared" si="214"/>
        <v>0</v>
      </c>
      <c r="I214" s="163">
        <f t="shared" si="214"/>
        <v>0</v>
      </c>
      <c r="J214" s="163">
        <f t="shared" si="214"/>
        <v>0</v>
      </c>
      <c r="K214" s="163">
        <f t="shared" si="215"/>
        <v>0</v>
      </c>
      <c r="L214" s="163">
        <f t="shared" si="215"/>
        <v>0</v>
      </c>
      <c r="M214" s="163">
        <f t="shared" si="220"/>
        <v>0</v>
      </c>
      <c r="N214" s="163">
        <f t="shared" si="220"/>
        <v>0</v>
      </c>
      <c r="O214" s="163">
        <f t="shared" si="220"/>
        <v>0</v>
      </c>
      <c r="P214" s="163">
        <f t="shared" si="220"/>
        <v>0</v>
      </c>
      <c r="Q214" s="163">
        <f t="shared" si="220"/>
        <v>0</v>
      </c>
      <c r="R214" s="163">
        <f t="shared" si="220"/>
        <v>0</v>
      </c>
      <c r="S214" s="163">
        <f t="shared" si="220"/>
        <v>0</v>
      </c>
      <c r="T214" s="163">
        <f t="shared" si="220"/>
        <v>0</v>
      </c>
      <c r="U214" s="163">
        <f t="shared" si="220"/>
        <v>0</v>
      </c>
      <c r="V214" s="163">
        <f t="shared" si="220"/>
        <v>0</v>
      </c>
      <c r="W214" s="163">
        <f t="shared" si="220"/>
        <v>0</v>
      </c>
      <c r="X214" s="163">
        <f t="shared" si="220"/>
        <v>0</v>
      </c>
      <c r="Y214" s="163">
        <f t="shared" si="219"/>
        <v>0</v>
      </c>
      <c r="Z214" s="163">
        <f t="shared" si="219"/>
        <v>0</v>
      </c>
      <c r="AA214" s="163">
        <f t="shared" si="219"/>
        <v>0</v>
      </c>
      <c r="AB214" s="163">
        <f t="shared" si="219"/>
        <v>0</v>
      </c>
      <c r="AC214" s="163">
        <f t="shared" si="219"/>
        <v>0</v>
      </c>
      <c r="AD214" s="163">
        <f t="shared" si="219"/>
        <v>0</v>
      </c>
      <c r="AE214" s="163">
        <f t="shared" si="219"/>
        <v>0</v>
      </c>
      <c r="AF214" s="176">
        <f t="shared" si="219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220"/>
        <v>0</v>
      </c>
      <c r="D215" s="163">
        <f t="shared" si="220"/>
        <v>0</v>
      </c>
      <c r="E215" s="163">
        <f t="shared" si="220"/>
        <v>0</v>
      </c>
      <c r="F215" s="163">
        <f t="shared" si="220"/>
        <v>0</v>
      </c>
      <c r="G215" s="163">
        <f t="shared" si="214"/>
        <v>0</v>
      </c>
      <c r="H215" s="163">
        <f t="shared" si="214"/>
        <v>0</v>
      </c>
      <c r="I215" s="163">
        <f t="shared" si="214"/>
        <v>0</v>
      </c>
      <c r="J215" s="163">
        <f t="shared" si="214"/>
        <v>0</v>
      </c>
      <c r="K215" s="163">
        <f t="shared" si="215"/>
        <v>0</v>
      </c>
      <c r="L215" s="163">
        <f t="shared" si="215"/>
        <v>0</v>
      </c>
      <c r="M215" s="163">
        <f t="shared" si="220"/>
        <v>0</v>
      </c>
      <c r="N215" s="163">
        <f t="shared" si="220"/>
        <v>0</v>
      </c>
      <c r="O215" s="163">
        <f t="shared" si="220"/>
        <v>0</v>
      </c>
      <c r="P215" s="163">
        <f t="shared" si="220"/>
        <v>0</v>
      </c>
      <c r="Q215" s="163">
        <f t="shared" si="220"/>
        <v>0</v>
      </c>
      <c r="R215" s="163">
        <f t="shared" si="220"/>
        <v>0</v>
      </c>
      <c r="S215" s="163">
        <f t="shared" si="220"/>
        <v>0</v>
      </c>
      <c r="T215" s="163">
        <f t="shared" si="220"/>
        <v>0</v>
      </c>
      <c r="U215" s="163">
        <f t="shared" si="220"/>
        <v>0</v>
      </c>
      <c r="V215" s="163">
        <f t="shared" si="220"/>
        <v>0</v>
      </c>
      <c r="W215" s="163">
        <f t="shared" si="220"/>
        <v>0</v>
      </c>
      <c r="X215" s="163">
        <f t="shared" si="220"/>
        <v>0</v>
      </c>
      <c r="Y215" s="163">
        <f t="shared" si="219"/>
        <v>0</v>
      </c>
      <c r="Z215" s="163">
        <f t="shared" si="219"/>
        <v>0</v>
      </c>
      <c r="AA215" s="163">
        <f t="shared" si="219"/>
        <v>0</v>
      </c>
      <c r="AB215" s="163">
        <f t="shared" si="219"/>
        <v>0</v>
      </c>
      <c r="AC215" s="163">
        <f t="shared" si="219"/>
        <v>0</v>
      </c>
      <c r="AD215" s="163">
        <f t="shared" si="219"/>
        <v>0</v>
      </c>
      <c r="AE215" s="163">
        <f t="shared" si="219"/>
        <v>0</v>
      </c>
      <c r="AF215" s="176">
        <f t="shared" si="219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220"/>
        <v>0</v>
      </c>
      <c r="D216" s="163">
        <f t="shared" si="220"/>
        <v>0</v>
      </c>
      <c r="E216" s="163">
        <f t="shared" si="220"/>
        <v>0</v>
      </c>
      <c r="F216" s="163">
        <f t="shared" si="220"/>
        <v>0</v>
      </c>
      <c r="G216" s="163">
        <f t="shared" si="214"/>
        <v>0</v>
      </c>
      <c r="H216" s="163">
        <f t="shared" si="214"/>
        <v>0</v>
      </c>
      <c r="I216" s="163">
        <f t="shared" si="214"/>
        <v>0</v>
      </c>
      <c r="J216" s="163">
        <f t="shared" si="214"/>
        <v>0</v>
      </c>
      <c r="K216" s="163">
        <f t="shared" si="215"/>
        <v>0</v>
      </c>
      <c r="L216" s="163">
        <f t="shared" si="215"/>
        <v>0</v>
      </c>
      <c r="M216" s="163">
        <f t="shared" si="220"/>
        <v>0</v>
      </c>
      <c r="N216" s="163">
        <f t="shared" si="220"/>
        <v>0</v>
      </c>
      <c r="O216" s="163">
        <f t="shared" si="220"/>
        <v>0</v>
      </c>
      <c r="P216" s="163">
        <f t="shared" si="220"/>
        <v>0</v>
      </c>
      <c r="Q216" s="163">
        <f t="shared" si="220"/>
        <v>0</v>
      </c>
      <c r="R216" s="163">
        <f t="shared" ref="R216:AF231" si="221">Q216</f>
        <v>0</v>
      </c>
      <c r="S216" s="163">
        <f t="shared" si="221"/>
        <v>0</v>
      </c>
      <c r="T216" s="163">
        <f t="shared" si="221"/>
        <v>0</v>
      </c>
      <c r="U216" s="163">
        <f t="shared" si="221"/>
        <v>0</v>
      </c>
      <c r="V216" s="163">
        <f t="shared" si="221"/>
        <v>0</v>
      </c>
      <c r="W216" s="163">
        <f t="shared" si="221"/>
        <v>0</v>
      </c>
      <c r="X216" s="163">
        <f t="shared" si="221"/>
        <v>0</v>
      </c>
      <c r="Y216" s="163">
        <f t="shared" si="221"/>
        <v>0</v>
      </c>
      <c r="Z216" s="163">
        <f t="shared" si="221"/>
        <v>0</v>
      </c>
      <c r="AA216" s="163">
        <f t="shared" si="221"/>
        <v>0</v>
      </c>
      <c r="AB216" s="163">
        <f t="shared" si="221"/>
        <v>0</v>
      </c>
      <c r="AC216" s="163">
        <f t="shared" si="221"/>
        <v>0</v>
      </c>
      <c r="AD216" s="163">
        <f t="shared" si="221"/>
        <v>0</v>
      </c>
      <c r="AE216" s="163">
        <f t="shared" si="221"/>
        <v>0</v>
      </c>
      <c r="AF216" s="176">
        <f t="shared" si="221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X232" si="222">B217</f>
        <v>0</v>
      </c>
      <c r="D217" s="163">
        <f t="shared" si="222"/>
        <v>0</v>
      </c>
      <c r="E217" s="163">
        <f t="shared" si="222"/>
        <v>0</v>
      </c>
      <c r="F217" s="163">
        <f t="shared" si="222"/>
        <v>0</v>
      </c>
      <c r="G217" s="163">
        <f t="shared" si="214"/>
        <v>0</v>
      </c>
      <c r="H217" s="163">
        <f t="shared" si="214"/>
        <v>0</v>
      </c>
      <c r="I217" s="163">
        <f t="shared" si="214"/>
        <v>0</v>
      </c>
      <c r="J217" s="163">
        <f t="shared" si="214"/>
        <v>0</v>
      </c>
      <c r="K217" s="163">
        <f t="shared" si="215"/>
        <v>0</v>
      </c>
      <c r="L217" s="163">
        <f t="shared" si="215"/>
        <v>0</v>
      </c>
      <c r="M217" s="163">
        <f t="shared" si="222"/>
        <v>0</v>
      </c>
      <c r="N217" s="163">
        <f t="shared" si="222"/>
        <v>0</v>
      </c>
      <c r="O217" s="163">
        <f t="shared" si="222"/>
        <v>0</v>
      </c>
      <c r="P217" s="163">
        <f t="shared" si="222"/>
        <v>0</v>
      </c>
      <c r="Q217" s="163">
        <f t="shared" si="222"/>
        <v>0</v>
      </c>
      <c r="R217" s="163">
        <f t="shared" si="222"/>
        <v>0</v>
      </c>
      <c r="S217" s="163">
        <f t="shared" si="222"/>
        <v>0</v>
      </c>
      <c r="T217" s="163">
        <f t="shared" si="222"/>
        <v>0</v>
      </c>
      <c r="U217" s="163">
        <f t="shared" si="222"/>
        <v>0</v>
      </c>
      <c r="V217" s="163">
        <f t="shared" si="222"/>
        <v>0</v>
      </c>
      <c r="W217" s="163">
        <f t="shared" si="222"/>
        <v>0</v>
      </c>
      <c r="X217" s="163">
        <f t="shared" si="222"/>
        <v>0</v>
      </c>
      <c r="Y217" s="163">
        <f t="shared" si="221"/>
        <v>0</v>
      </c>
      <c r="Z217" s="163">
        <f t="shared" si="221"/>
        <v>0</v>
      </c>
      <c r="AA217" s="163">
        <f t="shared" si="221"/>
        <v>0</v>
      </c>
      <c r="AB217" s="163">
        <f t="shared" si="221"/>
        <v>0</v>
      </c>
      <c r="AC217" s="163">
        <f t="shared" si="221"/>
        <v>0</v>
      </c>
      <c r="AD217" s="163">
        <f t="shared" si="221"/>
        <v>0</v>
      </c>
      <c r="AE217" s="163">
        <f t="shared" si="221"/>
        <v>0</v>
      </c>
      <c r="AF217" s="176">
        <f t="shared" si="221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222"/>
        <v>0</v>
      </c>
      <c r="D218" s="163">
        <f t="shared" si="222"/>
        <v>0</v>
      </c>
      <c r="E218" s="163">
        <f t="shared" si="222"/>
        <v>0</v>
      </c>
      <c r="F218" s="163">
        <f t="shared" si="222"/>
        <v>0</v>
      </c>
      <c r="G218" s="163">
        <f t="shared" si="214"/>
        <v>0</v>
      </c>
      <c r="H218" s="163">
        <f t="shared" si="214"/>
        <v>0</v>
      </c>
      <c r="I218" s="163">
        <f t="shared" si="214"/>
        <v>0</v>
      </c>
      <c r="J218" s="163">
        <f t="shared" si="214"/>
        <v>0</v>
      </c>
      <c r="K218" s="163">
        <f t="shared" si="215"/>
        <v>0</v>
      </c>
      <c r="L218" s="163">
        <f t="shared" si="215"/>
        <v>0</v>
      </c>
      <c r="M218" s="163">
        <f t="shared" si="222"/>
        <v>0</v>
      </c>
      <c r="N218" s="163">
        <f t="shared" si="222"/>
        <v>0</v>
      </c>
      <c r="O218" s="163">
        <f t="shared" si="222"/>
        <v>0</v>
      </c>
      <c r="P218" s="163">
        <f t="shared" si="222"/>
        <v>0</v>
      </c>
      <c r="Q218" s="163">
        <f t="shared" si="222"/>
        <v>0</v>
      </c>
      <c r="R218" s="163">
        <f t="shared" si="222"/>
        <v>0</v>
      </c>
      <c r="S218" s="163">
        <f t="shared" si="222"/>
        <v>0</v>
      </c>
      <c r="T218" s="163">
        <f t="shared" si="222"/>
        <v>0</v>
      </c>
      <c r="U218" s="163">
        <f t="shared" si="222"/>
        <v>0</v>
      </c>
      <c r="V218" s="163">
        <f t="shared" si="222"/>
        <v>0</v>
      </c>
      <c r="W218" s="163">
        <f t="shared" si="222"/>
        <v>0</v>
      </c>
      <c r="X218" s="163">
        <f t="shared" si="222"/>
        <v>0</v>
      </c>
      <c r="Y218" s="163">
        <f t="shared" si="221"/>
        <v>0</v>
      </c>
      <c r="Z218" s="163">
        <f t="shared" si="221"/>
        <v>0</v>
      </c>
      <c r="AA218" s="163">
        <f t="shared" si="221"/>
        <v>0</v>
      </c>
      <c r="AB218" s="163">
        <f t="shared" si="221"/>
        <v>0</v>
      </c>
      <c r="AC218" s="163">
        <f t="shared" si="221"/>
        <v>0</v>
      </c>
      <c r="AD218" s="163">
        <f t="shared" si="221"/>
        <v>0</v>
      </c>
      <c r="AE218" s="163">
        <f t="shared" si="221"/>
        <v>0</v>
      </c>
      <c r="AF218" s="176">
        <f t="shared" si="221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222"/>
        <v>0</v>
      </c>
      <c r="D219" s="163">
        <f t="shared" si="222"/>
        <v>0</v>
      </c>
      <c r="E219" s="163">
        <f t="shared" si="222"/>
        <v>0</v>
      </c>
      <c r="F219" s="163">
        <f t="shared" si="222"/>
        <v>0</v>
      </c>
      <c r="G219" s="163">
        <f t="shared" si="214"/>
        <v>0</v>
      </c>
      <c r="H219" s="163">
        <f t="shared" si="214"/>
        <v>0</v>
      </c>
      <c r="I219" s="163">
        <f t="shared" si="214"/>
        <v>0</v>
      </c>
      <c r="J219" s="163">
        <f t="shared" si="214"/>
        <v>0</v>
      </c>
      <c r="K219" s="163">
        <f t="shared" si="215"/>
        <v>0</v>
      </c>
      <c r="L219" s="163">
        <f t="shared" si="215"/>
        <v>0</v>
      </c>
      <c r="M219" s="163">
        <f t="shared" si="222"/>
        <v>0</v>
      </c>
      <c r="N219" s="163">
        <f t="shared" si="222"/>
        <v>0</v>
      </c>
      <c r="O219" s="163">
        <f t="shared" si="222"/>
        <v>0</v>
      </c>
      <c r="P219" s="163">
        <f t="shared" si="222"/>
        <v>0</v>
      </c>
      <c r="Q219" s="163">
        <f t="shared" si="222"/>
        <v>0</v>
      </c>
      <c r="R219" s="163">
        <f t="shared" si="222"/>
        <v>0</v>
      </c>
      <c r="S219" s="163">
        <f t="shared" si="222"/>
        <v>0</v>
      </c>
      <c r="T219" s="163">
        <f t="shared" si="222"/>
        <v>0</v>
      </c>
      <c r="U219" s="163">
        <f t="shared" si="222"/>
        <v>0</v>
      </c>
      <c r="V219" s="163">
        <f t="shared" si="222"/>
        <v>0</v>
      </c>
      <c r="W219" s="163">
        <f t="shared" si="222"/>
        <v>0</v>
      </c>
      <c r="X219" s="163">
        <f t="shared" si="222"/>
        <v>0</v>
      </c>
      <c r="Y219" s="163">
        <f t="shared" si="221"/>
        <v>0</v>
      </c>
      <c r="Z219" s="163">
        <f t="shared" si="221"/>
        <v>0</v>
      </c>
      <c r="AA219" s="163">
        <f t="shared" si="221"/>
        <v>0</v>
      </c>
      <c r="AB219" s="163">
        <f t="shared" si="221"/>
        <v>0</v>
      </c>
      <c r="AC219" s="163">
        <f t="shared" si="221"/>
        <v>0</v>
      </c>
      <c r="AD219" s="163">
        <f t="shared" si="221"/>
        <v>0</v>
      </c>
      <c r="AE219" s="163">
        <f t="shared" si="221"/>
        <v>0</v>
      </c>
      <c r="AF219" s="176">
        <f t="shared" si="221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222"/>
        <v>0</v>
      </c>
      <c r="D220" s="163">
        <f t="shared" si="222"/>
        <v>0</v>
      </c>
      <c r="E220" s="163">
        <f t="shared" si="222"/>
        <v>0</v>
      </c>
      <c r="F220" s="163">
        <f t="shared" si="222"/>
        <v>0</v>
      </c>
      <c r="G220" s="163">
        <f t="shared" si="214"/>
        <v>0</v>
      </c>
      <c r="H220" s="163">
        <f t="shared" si="214"/>
        <v>0</v>
      </c>
      <c r="I220" s="163">
        <f t="shared" si="214"/>
        <v>0</v>
      </c>
      <c r="J220" s="163">
        <f t="shared" si="214"/>
        <v>0</v>
      </c>
      <c r="K220" s="163">
        <f t="shared" si="215"/>
        <v>0</v>
      </c>
      <c r="L220" s="163">
        <f t="shared" si="215"/>
        <v>0</v>
      </c>
      <c r="M220" s="163">
        <f t="shared" si="222"/>
        <v>0</v>
      </c>
      <c r="N220" s="163">
        <f t="shared" si="222"/>
        <v>0</v>
      </c>
      <c r="O220" s="163">
        <f t="shared" si="222"/>
        <v>0</v>
      </c>
      <c r="P220" s="163">
        <f t="shared" si="222"/>
        <v>0</v>
      </c>
      <c r="Q220" s="163">
        <f t="shared" si="222"/>
        <v>0</v>
      </c>
      <c r="R220" s="163">
        <f t="shared" si="222"/>
        <v>0</v>
      </c>
      <c r="S220" s="163">
        <f t="shared" si="222"/>
        <v>0</v>
      </c>
      <c r="T220" s="163">
        <f t="shared" si="222"/>
        <v>0</v>
      </c>
      <c r="U220" s="163">
        <f t="shared" si="222"/>
        <v>0</v>
      </c>
      <c r="V220" s="163">
        <f t="shared" si="222"/>
        <v>0</v>
      </c>
      <c r="W220" s="163">
        <f t="shared" si="222"/>
        <v>0</v>
      </c>
      <c r="X220" s="163">
        <f t="shared" si="222"/>
        <v>0</v>
      </c>
      <c r="Y220" s="163">
        <f t="shared" si="221"/>
        <v>0</v>
      </c>
      <c r="Z220" s="163">
        <f t="shared" si="221"/>
        <v>0</v>
      </c>
      <c r="AA220" s="163">
        <f t="shared" si="221"/>
        <v>0</v>
      </c>
      <c r="AB220" s="163">
        <f t="shared" si="221"/>
        <v>0</v>
      </c>
      <c r="AC220" s="163">
        <f t="shared" si="221"/>
        <v>0</v>
      </c>
      <c r="AD220" s="163">
        <f t="shared" si="221"/>
        <v>0</v>
      </c>
      <c r="AE220" s="163">
        <f t="shared" si="221"/>
        <v>0</v>
      </c>
      <c r="AF220" s="176">
        <f t="shared" si="221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222"/>
        <v>0</v>
      </c>
      <c r="D221" s="163">
        <f t="shared" si="222"/>
        <v>0</v>
      </c>
      <c r="E221" s="163">
        <f t="shared" si="222"/>
        <v>0</v>
      </c>
      <c r="F221" s="163">
        <f t="shared" si="222"/>
        <v>0</v>
      </c>
      <c r="G221" s="163">
        <f t="shared" si="214"/>
        <v>0</v>
      </c>
      <c r="H221" s="163">
        <f t="shared" si="214"/>
        <v>0</v>
      </c>
      <c r="I221" s="163">
        <f t="shared" si="214"/>
        <v>0</v>
      </c>
      <c r="J221" s="163">
        <f t="shared" si="214"/>
        <v>0</v>
      </c>
      <c r="K221" s="163">
        <f t="shared" si="215"/>
        <v>0</v>
      </c>
      <c r="L221" s="163">
        <f t="shared" si="215"/>
        <v>0</v>
      </c>
      <c r="M221" s="163">
        <f t="shared" si="222"/>
        <v>0</v>
      </c>
      <c r="N221" s="163">
        <f t="shared" si="222"/>
        <v>0</v>
      </c>
      <c r="O221" s="163">
        <f t="shared" si="222"/>
        <v>0</v>
      </c>
      <c r="P221" s="163">
        <f t="shared" si="222"/>
        <v>0</v>
      </c>
      <c r="Q221" s="163">
        <f t="shared" si="222"/>
        <v>0</v>
      </c>
      <c r="R221" s="163">
        <f t="shared" si="222"/>
        <v>0</v>
      </c>
      <c r="S221" s="163">
        <f t="shared" si="222"/>
        <v>0</v>
      </c>
      <c r="T221" s="163">
        <f t="shared" si="222"/>
        <v>0</v>
      </c>
      <c r="U221" s="163">
        <f t="shared" si="222"/>
        <v>0</v>
      </c>
      <c r="V221" s="163">
        <f t="shared" si="222"/>
        <v>0</v>
      </c>
      <c r="W221" s="163">
        <f t="shared" si="222"/>
        <v>0</v>
      </c>
      <c r="X221" s="163">
        <f t="shared" si="222"/>
        <v>0</v>
      </c>
      <c r="Y221" s="163">
        <f t="shared" si="221"/>
        <v>0</v>
      </c>
      <c r="Z221" s="163">
        <f t="shared" si="221"/>
        <v>0</v>
      </c>
      <c r="AA221" s="163">
        <f t="shared" si="221"/>
        <v>0</v>
      </c>
      <c r="AB221" s="163">
        <f t="shared" si="221"/>
        <v>0</v>
      </c>
      <c r="AC221" s="163">
        <f t="shared" si="221"/>
        <v>0</v>
      </c>
      <c r="AD221" s="163">
        <f t="shared" si="221"/>
        <v>0</v>
      </c>
      <c r="AE221" s="163">
        <f t="shared" si="221"/>
        <v>0</v>
      </c>
      <c r="AF221" s="176">
        <f t="shared" si="221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222"/>
        <v>0</v>
      </c>
      <c r="D222" s="163">
        <f t="shared" si="222"/>
        <v>0</v>
      </c>
      <c r="E222" s="163">
        <f t="shared" si="222"/>
        <v>0</v>
      </c>
      <c r="F222" s="163">
        <f t="shared" si="222"/>
        <v>0</v>
      </c>
      <c r="G222" s="163">
        <f t="shared" si="214"/>
        <v>0</v>
      </c>
      <c r="H222" s="163">
        <f t="shared" si="214"/>
        <v>0</v>
      </c>
      <c r="I222" s="163">
        <f t="shared" si="214"/>
        <v>0</v>
      </c>
      <c r="J222" s="163">
        <f t="shared" si="214"/>
        <v>0</v>
      </c>
      <c r="K222" s="163">
        <f t="shared" si="215"/>
        <v>0</v>
      </c>
      <c r="L222" s="163">
        <f t="shared" si="215"/>
        <v>0</v>
      </c>
      <c r="M222" s="163">
        <f t="shared" si="222"/>
        <v>0</v>
      </c>
      <c r="N222" s="163">
        <f t="shared" si="222"/>
        <v>0</v>
      </c>
      <c r="O222" s="163">
        <f t="shared" si="222"/>
        <v>0</v>
      </c>
      <c r="P222" s="163">
        <f t="shared" si="222"/>
        <v>0</v>
      </c>
      <c r="Q222" s="163">
        <f t="shared" si="222"/>
        <v>0</v>
      </c>
      <c r="R222" s="163">
        <f t="shared" si="222"/>
        <v>0</v>
      </c>
      <c r="S222" s="163">
        <f t="shared" si="222"/>
        <v>0</v>
      </c>
      <c r="T222" s="163">
        <f t="shared" si="222"/>
        <v>0</v>
      </c>
      <c r="U222" s="163">
        <f t="shared" si="222"/>
        <v>0</v>
      </c>
      <c r="V222" s="163">
        <f t="shared" si="222"/>
        <v>0</v>
      </c>
      <c r="W222" s="163">
        <f t="shared" si="222"/>
        <v>0</v>
      </c>
      <c r="X222" s="163">
        <f t="shared" si="222"/>
        <v>0</v>
      </c>
      <c r="Y222" s="163">
        <f t="shared" si="221"/>
        <v>0</v>
      </c>
      <c r="Z222" s="163">
        <f t="shared" si="221"/>
        <v>0</v>
      </c>
      <c r="AA222" s="163">
        <f t="shared" si="221"/>
        <v>0</v>
      </c>
      <c r="AB222" s="163">
        <f t="shared" si="221"/>
        <v>0</v>
      </c>
      <c r="AC222" s="163">
        <f t="shared" si="221"/>
        <v>0</v>
      </c>
      <c r="AD222" s="163">
        <f t="shared" si="221"/>
        <v>0</v>
      </c>
      <c r="AE222" s="163">
        <f t="shared" si="221"/>
        <v>0</v>
      </c>
      <c r="AF222" s="176">
        <f t="shared" si="221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222"/>
        <v>0</v>
      </c>
      <c r="D223" s="163">
        <f t="shared" si="222"/>
        <v>0</v>
      </c>
      <c r="E223" s="163">
        <f t="shared" si="222"/>
        <v>0</v>
      </c>
      <c r="F223" s="163">
        <f t="shared" si="222"/>
        <v>0</v>
      </c>
      <c r="G223" s="163">
        <f t="shared" si="214"/>
        <v>0</v>
      </c>
      <c r="H223" s="163">
        <f t="shared" si="214"/>
        <v>0</v>
      </c>
      <c r="I223" s="163">
        <f t="shared" si="214"/>
        <v>0</v>
      </c>
      <c r="J223" s="163">
        <f t="shared" si="214"/>
        <v>0</v>
      </c>
      <c r="K223" s="163">
        <f t="shared" si="215"/>
        <v>0</v>
      </c>
      <c r="L223" s="163">
        <f t="shared" si="215"/>
        <v>0</v>
      </c>
      <c r="M223" s="163">
        <f t="shared" si="222"/>
        <v>0</v>
      </c>
      <c r="N223" s="163">
        <f t="shared" si="222"/>
        <v>0</v>
      </c>
      <c r="O223" s="163">
        <f t="shared" si="222"/>
        <v>0</v>
      </c>
      <c r="P223" s="163">
        <f t="shared" si="222"/>
        <v>0</v>
      </c>
      <c r="Q223" s="163">
        <f t="shared" si="222"/>
        <v>0</v>
      </c>
      <c r="R223" s="163">
        <f t="shared" si="222"/>
        <v>0</v>
      </c>
      <c r="S223" s="163">
        <f t="shared" si="222"/>
        <v>0</v>
      </c>
      <c r="T223" s="163">
        <f t="shared" si="222"/>
        <v>0</v>
      </c>
      <c r="U223" s="163">
        <f t="shared" si="222"/>
        <v>0</v>
      </c>
      <c r="V223" s="163">
        <f t="shared" si="222"/>
        <v>0</v>
      </c>
      <c r="W223" s="163">
        <f t="shared" si="222"/>
        <v>0</v>
      </c>
      <c r="X223" s="163">
        <f t="shared" si="222"/>
        <v>0</v>
      </c>
      <c r="Y223" s="163">
        <f t="shared" si="221"/>
        <v>0</v>
      </c>
      <c r="Z223" s="163">
        <f t="shared" si="221"/>
        <v>0</v>
      </c>
      <c r="AA223" s="163">
        <f t="shared" si="221"/>
        <v>0</v>
      </c>
      <c r="AB223" s="163">
        <f t="shared" si="221"/>
        <v>0</v>
      </c>
      <c r="AC223" s="163">
        <f t="shared" si="221"/>
        <v>0</v>
      </c>
      <c r="AD223" s="163">
        <f t="shared" si="221"/>
        <v>0</v>
      </c>
      <c r="AE223" s="163">
        <f t="shared" si="221"/>
        <v>0</v>
      </c>
      <c r="AF223" s="176">
        <f t="shared" si="221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222"/>
        <v>0</v>
      </c>
      <c r="D224" s="163">
        <f t="shared" si="222"/>
        <v>0</v>
      </c>
      <c r="E224" s="163">
        <f t="shared" si="222"/>
        <v>0</v>
      </c>
      <c r="F224" s="163">
        <f t="shared" si="222"/>
        <v>0</v>
      </c>
      <c r="G224" s="163">
        <f t="shared" si="214"/>
        <v>0</v>
      </c>
      <c r="H224" s="163">
        <f t="shared" si="214"/>
        <v>0</v>
      </c>
      <c r="I224" s="163">
        <f t="shared" si="214"/>
        <v>0</v>
      </c>
      <c r="J224" s="163">
        <f t="shared" si="214"/>
        <v>0</v>
      </c>
      <c r="K224" s="163">
        <f t="shared" si="215"/>
        <v>0</v>
      </c>
      <c r="L224" s="163">
        <f t="shared" si="215"/>
        <v>0</v>
      </c>
      <c r="M224" s="163">
        <f t="shared" si="222"/>
        <v>0</v>
      </c>
      <c r="N224" s="163">
        <f t="shared" si="222"/>
        <v>0</v>
      </c>
      <c r="O224" s="163">
        <f t="shared" si="222"/>
        <v>0</v>
      </c>
      <c r="P224" s="163">
        <f t="shared" si="222"/>
        <v>0</v>
      </c>
      <c r="Q224" s="163">
        <f t="shared" si="222"/>
        <v>0</v>
      </c>
      <c r="R224" s="163">
        <f t="shared" si="222"/>
        <v>0</v>
      </c>
      <c r="S224" s="163">
        <f t="shared" si="222"/>
        <v>0</v>
      </c>
      <c r="T224" s="163">
        <f t="shared" si="222"/>
        <v>0</v>
      </c>
      <c r="U224" s="163">
        <f t="shared" si="222"/>
        <v>0</v>
      </c>
      <c r="V224" s="163">
        <f t="shared" si="222"/>
        <v>0</v>
      </c>
      <c r="W224" s="163">
        <f t="shared" si="222"/>
        <v>0</v>
      </c>
      <c r="X224" s="163">
        <f t="shared" si="222"/>
        <v>0</v>
      </c>
      <c r="Y224" s="163">
        <f t="shared" si="221"/>
        <v>0</v>
      </c>
      <c r="Z224" s="163">
        <f t="shared" si="221"/>
        <v>0</v>
      </c>
      <c r="AA224" s="163">
        <f t="shared" si="221"/>
        <v>0</v>
      </c>
      <c r="AB224" s="163">
        <f t="shared" si="221"/>
        <v>0</v>
      </c>
      <c r="AC224" s="163">
        <f t="shared" si="221"/>
        <v>0</v>
      </c>
      <c r="AD224" s="163">
        <f t="shared" si="221"/>
        <v>0</v>
      </c>
      <c r="AE224" s="163">
        <f t="shared" si="221"/>
        <v>0</v>
      </c>
      <c r="AF224" s="176">
        <f t="shared" si="221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222"/>
        <v>0</v>
      </c>
      <c r="D225" s="163">
        <f t="shared" si="222"/>
        <v>0</v>
      </c>
      <c r="E225" s="163">
        <f t="shared" si="222"/>
        <v>0</v>
      </c>
      <c r="F225" s="163">
        <f t="shared" si="222"/>
        <v>0</v>
      </c>
      <c r="G225" s="163">
        <f t="shared" si="214"/>
        <v>0</v>
      </c>
      <c r="H225" s="163">
        <f t="shared" si="214"/>
        <v>0</v>
      </c>
      <c r="I225" s="163">
        <f t="shared" si="214"/>
        <v>0</v>
      </c>
      <c r="J225" s="163">
        <f t="shared" si="214"/>
        <v>0</v>
      </c>
      <c r="K225" s="163">
        <f t="shared" si="215"/>
        <v>0</v>
      </c>
      <c r="L225" s="163">
        <f t="shared" si="215"/>
        <v>0</v>
      </c>
      <c r="M225" s="163">
        <f t="shared" si="222"/>
        <v>0</v>
      </c>
      <c r="N225" s="163">
        <f t="shared" si="222"/>
        <v>0</v>
      </c>
      <c r="O225" s="163">
        <f t="shared" si="222"/>
        <v>0</v>
      </c>
      <c r="P225" s="163">
        <f t="shared" si="222"/>
        <v>0</v>
      </c>
      <c r="Q225" s="163">
        <f t="shared" si="222"/>
        <v>0</v>
      </c>
      <c r="R225" s="163">
        <f t="shared" si="222"/>
        <v>0</v>
      </c>
      <c r="S225" s="163">
        <f t="shared" si="222"/>
        <v>0</v>
      </c>
      <c r="T225" s="163">
        <f t="shared" si="222"/>
        <v>0</v>
      </c>
      <c r="U225" s="163">
        <f t="shared" si="222"/>
        <v>0</v>
      </c>
      <c r="V225" s="163">
        <f t="shared" si="222"/>
        <v>0</v>
      </c>
      <c r="W225" s="163">
        <f t="shared" si="222"/>
        <v>0</v>
      </c>
      <c r="X225" s="163">
        <f t="shared" si="222"/>
        <v>0</v>
      </c>
      <c r="Y225" s="163">
        <f t="shared" si="221"/>
        <v>0</v>
      </c>
      <c r="Z225" s="163">
        <f t="shared" si="221"/>
        <v>0</v>
      </c>
      <c r="AA225" s="163">
        <f t="shared" si="221"/>
        <v>0</v>
      </c>
      <c r="AB225" s="163">
        <f t="shared" si="221"/>
        <v>0</v>
      </c>
      <c r="AC225" s="163">
        <f t="shared" si="221"/>
        <v>0</v>
      </c>
      <c r="AD225" s="163">
        <f t="shared" si="221"/>
        <v>0</v>
      </c>
      <c r="AE225" s="163">
        <f t="shared" si="221"/>
        <v>0</v>
      </c>
      <c r="AF225" s="176">
        <f t="shared" si="221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222"/>
        <v>0</v>
      </c>
      <c r="D226" s="163">
        <f t="shared" si="222"/>
        <v>0</v>
      </c>
      <c r="E226" s="163">
        <f t="shared" si="222"/>
        <v>0</v>
      </c>
      <c r="F226" s="163">
        <f t="shared" si="222"/>
        <v>0</v>
      </c>
      <c r="G226" s="163">
        <f t="shared" si="214"/>
        <v>0</v>
      </c>
      <c r="H226" s="163">
        <f t="shared" si="214"/>
        <v>0</v>
      </c>
      <c r="I226" s="163">
        <f t="shared" si="214"/>
        <v>0</v>
      </c>
      <c r="J226" s="163">
        <f t="shared" si="214"/>
        <v>0</v>
      </c>
      <c r="K226" s="163">
        <f t="shared" si="215"/>
        <v>0</v>
      </c>
      <c r="L226" s="163">
        <f t="shared" si="215"/>
        <v>0</v>
      </c>
      <c r="M226" s="163">
        <f t="shared" si="222"/>
        <v>0</v>
      </c>
      <c r="N226" s="163">
        <f t="shared" si="222"/>
        <v>0</v>
      </c>
      <c r="O226" s="163">
        <f t="shared" si="222"/>
        <v>0</v>
      </c>
      <c r="P226" s="163">
        <f t="shared" si="222"/>
        <v>0</v>
      </c>
      <c r="Q226" s="163">
        <f t="shared" si="222"/>
        <v>0</v>
      </c>
      <c r="R226" s="163">
        <f t="shared" si="222"/>
        <v>0</v>
      </c>
      <c r="S226" s="163">
        <f t="shared" si="222"/>
        <v>0</v>
      </c>
      <c r="T226" s="163">
        <f t="shared" si="222"/>
        <v>0</v>
      </c>
      <c r="U226" s="163">
        <f t="shared" si="222"/>
        <v>0</v>
      </c>
      <c r="V226" s="163">
        <f t="shared" si="222"/>
        <v>0</v>
      </c>
      <c r="W226" s="163">
        <f t="shared" si="222"/>
        <v>0</v>
      </c>
      <c r="X226" s="163">
        <f t="shared" si="222"/>
        <v>0</v>
      </c>
      <c r="Y226" s="163">
        <f t="shared" si="221"/>
        <v>0</v>
      </c>
      <c r="Z226" s="163">
        <f t="shared" si="221"/>
        <v>0</v>
      </c>
      <c r="AA226" s="163">
        <f t="shared" si="221"/>
        <v>0</v>
      </c>
      <c r="AB226" s="163">
        <f t="shared" si="221"/>
        <v>0</v>
      </c>
      <c r="AC226" s="163">
        <f t="shared" si="221"/>
        <v>0</v>
      </c>
      <c r="AD226" s="163">
        <f t="shared" si="221"/>
        <v>0</v>
      </c>
      <c r="AE226" s="163">
        <f t="shared" si="221"/>
        <v>0</v>
      </c>
      <c r="AF226" s="176">
        <f t="shared" si="221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222"/>
        <v>0</v>
      </c>
      <c r="D227" s="163">
        <f t="shared" si="222"/>
        <v>0</v>
      </c>
      <c r="E227" s="163">
        <f t="shared" si="222"/>
        <v>0</v>
      </c>
      <c r="F227" s="163">
        <f t="shared" si="222"/>
        <v>0</v>
      </c>
      <c r="G227" s="163">
        <f t="shared" si="214"/>
        <v>0</v>
      </c>
      <c r="H227" s="163">
        <f t="shared" si="214"/>
        <v>0</v>
      </c>
      <c r="I227" s="163">
        <f t="shared" si="214"/>
        <v>0</v>
      </c>
      <c r="J227" s="163">
        <f t="shared" si="214"/>
        <v>0</v>
      </c>
      <c r="K227" s="163">
        <f t="shared" si="215"/>
        <v>0</v>
      </c>
      <c r="L227" s="163">
        <f t="shared" si="215"/>
        <v>0</v>
      </c>
      <c r="M227" s="163">
        <f t="shared" si="222"/>
        <v>0</v>
      </c>
      <c r="N227" s="163">
        <f t="shared" si="222"/>
        <v>0</v>
      </c>
      <c r="O227" s="163">
        <f t="shared" si="222"/>
        <v>0</v>
      </c>
      <c r="P227" s="163">
        <f t="shared" si="222"/>
        <v>0</v>
      </c>
      <c r="Q227" s="163">
        <f t="shared" si="222"/>
        <v>0</v>
      </c>
      <c r="R227" s="163">
        <f t="shared" si="222"/>
        <v>0</v>
      </c>
      <c r="S227" s="163">
        <f t="shared" si="222"/>
        <v>0</v>
      </c>
      <c r="T227" s="163">
        <f t="shared" si="222"/>
        <v>0</v>
      </c>
      <c r="U227" s="163">
        <f t="shared" si="222"/>
        <v>0</v>
      </c>
      <c r="V227" s="163">
        <f t="shared" si="222"/>
        <v>0</v>
      </c>
      <c r="W227" s="163">
        <f t="shared" si="222"/>
        <v>0</v>
      </c>
      <c r="X227" s="163">
        <f t="shared" si="222"/>
        <v>0</v>
      </c>
      <c r="Y227" s="163">
        <f t="shared" si="221"/>
        <v>0</v>
      </c>
      <c r="Z227" s="163">
        <f t="shared" si="221"/>
        <v>0</v>
      </c>
      <c r="AA227" s="163">
        <f t="shared" si="221"/>
        <v>0</v>
      </c>
      <c r="AB227" s="163">
        <f t="shared" si="221"/>
        <v>0</v>
      </c>
      <c r="AC227" s="163">
        <f t="shared" si="221"/>
        <v>0</v>
      </c>
      <c r="AD227" s="163">
        <f t="shared" si="221"/>
        <v>0</v>
      </c>
      <c r="AE227" s="163">
        <f t="shared" si="221"/>
        <v>0</v>
      </c>
      <c r="AF227" s="176">
        <f t="shared" si="221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222"/>
        <v>0</v>
      </c>
      <c r="D228" s="163">
        <f t="shared" si="222"/>
        <v>0</v>
      </c>
      <c r="E228" s="163">
        <f t="shared" si="222"/>
        <v>0</v>
      </c>
      <c r="F228" s="163">
        <f t="shared" si="222"/>
        <v>0</v>
      </c>
      <c r="G228" s="163">
        <f t="shared" si="214"/>
        <v>0</v>
      </c>
      <c r="H228" s="163">
        <f t="shared" si="214"/>
        <v>0</v>
      </c>
      <c r="I228" s="163">
        <f t="shared" si="214"/>
        <v>0</v>
      </c>
      <c r="J228" s="163">
        <f t="shared" si="214"/>
        <v>0</v>
      </c>
      <c r="K228" s="163">
        <f t="shared" si="215"/>
        <v>0</v>
      </c>
      <c r="L228" s="163">
        <f t="shared" si="215"/>
        <v>0</v>
      </c>
      <c r="M228" s="163">
        <f t="shared" si="222"/>
        <v>0</v>
      </c>
      <c r="N228" s="163">
        <f t="shared" si="222"/>
        <v>0</v>
      </c>
      <c r="O228" s="163">
        <f t="shared" si="222"/>
        <v>0</v>
      </c>
      <c r="P228" s="163">
        <f t="shared" si="222"/>
        <v>0</v>
      </c>
      <c r="Q228" s="163">
        <f t="shared" si="222"/>
        <v>0</v>
      </c>
      <c r="R228" s="163">
        <f t="shared" si="222"/>
        <v>0</v>
      </c>
      <c r="S228" s="163">
        <f t="shared" si="222"/>
        <v>0</v>
      </c>
      <c r="T228" s="163">
        <f t="shared" si="222"/>
        <v>0</v>
      </c>
      <c r="U228" s="163">
        <f t="shared" si="222"/>
        <v>0</v>
      </c>
      <c r="V228" s="163">
        <f t="shared" si="222"/>
        <v>0</v>
      </c>
      <c r="W228" s="163">
        <f t="shared" si="222"/>
        <v>0</v>
      </c>
      <c r="X228" s="163">
        <f t="shared" si="222"/>
        <v>0</v>
      </c>
      <c r="Y228" s="163">
        <f t="shared" si="221"/>
        <v>0</v>
      </c>
      <c r="Z228" s="163">
        <f t="shared" si="221"/>
        <v>0</v>
      </c>
      <c r="AA228" s="163">
        <f t="shared" si="221"/>
        <v>0</v>
      </c>
      <c r="AB228" s="163">
        <f t="shared" si="221"/>
        <v>0</v>
      </c>
      <c r="AC228" s="163">
        <f t="shared" si="221"/>
        <v>0</v>
      </c>
      <c r="AD228" s="163">
        <f t="shared" si="221"/>
        <v>0</v>
      </c>
      <c r="AE228" s="163">
        <f t="shared" si="221"/>
        <v>0</v>
      </c>
      <c r="AF228" s="176">
        <f t="shared" si="221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222"/>
        <v>0</v>
      </c>
      <c r="D229" s="163">
        <f t="shared" si="222"/>
        <v>0</v>
      </c>
      <c r="E229" s="163">
        <f t="shared" si="222"/>
        <v>0</v>
      </c>
      <c r="F229" s="163">
        <f t="shared" si="222"/>
        <v>0</v>
      </c>
      <c r="G229" s="163">
        <f t="shared" si="214"/>
        <v>0</v>
      </c>
      <c r="H229" s="163">
        <f t="shared" si="214"/>
        <v>0</v>
      </c>
      <c r="I229" s="163">
        <f t="shared" si="214"/>
        <v>0</v>
      </c>
      <c r="J229" s="163">
        <f t="shared" si="214"/>
        <v>0</v>
      </c>
      <c r="K229" s="163">
        <f t="shared" si="215"/>
        <v>0</v>
      </c>
      <c r="L229" s="163">
        <f t="shared" si="215"/>
        <v>0</v>
      </c>
      <c r="M229" s="163">
        <f t="shared" si="222"/>
        <v>0</v>
      </c>
      <c r="N229" s="163">
        <f t="shared" si="222"/>
        <v>0</v>
      </c>
      <c r="O229" s="163">
        <f t="shared" si="222"/>
        <v>0</v>
      </c>
      <c r="P229" s="163">
        <f t="shared" si="222"/>
        <v>0</v>
      </c>
      <c r="Q229" s="163">
        <f t="shared" si="222"/>
        <v>0</v>
      </c>
      <c r="R229" s="163">
        <f t="shared" si="222"/>
        <v>0</v>
      </c>
      <c r="S229" s="163">
        <f t="shared" si="222"/>
        <v>0</v>
      </c>
      <c r="T229" s="163">
        <f t="shared" si="222"/>
        <v>0</v>
      </c>
      <c r="U229" s="163">
        <f t="shared" si="222"/>
        <v>0</v>
      </c>
      <c r="V229" s="163">
        <f t="shared" si="222"/>
        <v>0</v>
      </c>
      <c r="W229" s="163">
        <f t="shared" si="222"/>
        <v>0</v>
      </c>
      <c r="X229" s="163">
        <f t="shared" si="222"/>
        <v>0</v>
      </c>
      <c r="Y229" s="163">
        <f t="shared" si="221"/>
        <v>0</v>
      </c>
      <c r="Z229" s="163">
        <f t="shared" si="221"/>
        <v>0</v>
      </c>
      <c r="AA229" s="163">
        <f t="shared" si="221"/>
        <v>0</v>
      </c>
      <c r="AB229" s="163">
        <f t="shared" si="221"/>
        <v>0</v>
      </c>
      <c r="AC229" s="163">
        <f t="shared" si="221"/>
        <v>0</v>
      </c>
      <c r="AD229" s="163">
        <f t="shared" si="221"/>
        <v>0</v>
      </c>
      <c r="AE229" s="163">
        <f t="shared" si="221"/>
        <v>0</v>
      </c>
      <c r="AF229" s="176">
        <f t="shared" si="221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222"/>
        <v>0</v>
      </c>
      <c r="D230" s="163">
        <f t="shared" si="222"/>
        <v>0</v>
      </c>
      <c r="E230" s="163">
        <f t="shared" si="222"/>
        <v>0</v>
      </c>
      <c r="F230" s="163">
        <f t="shared" si="222"/>
        <v>0</v>
      </c>
      <c r="G230" s="163">
        <f t="shared" si="214"/>
        <v>0</v>
      </c>
      <c r="H230" s="163">
        <f t="shared" si="214"/>
        <v>0</v>
      </c>
      <c r="I230" s="163">
        <f t="shared" si="214"/>
        <v>0</v>
      </c>
      <c r="J230" s="163">
        <f t="shared" si="214"/>
        <v>0</v>
      </c>
      <c r="K230" s="163">
        <f t="shared" si="215"/>
        <v>0</v>
      </c>
      <c r="L230" s="163">
        <f t="shared" si="215"/>
        <v>0</v>
      </c>
      <c r="M230" s="163">
        <f t="shared" si="222"/>
        <v>0</v>
      </c>
      <c r="N230" s="163">
        <f t="shared" si="222"/>
        <v>0</v>
      </c>
      <c r="O230" s="163">
        <f t="shared" si="222"/>
        <v>0</v>
      </c>
      <c r="P230" s="163">
        <f t="shared" si="222"/>
        <v>0</v>
      </c>
      <c r="Q230" s="163">
        <f t="shared" si="222"/>
        <v>0</v>
      </c>
      <c r="R230" s="163">
        <f t="shared" si="222"/>
        <v>0</v>
      </c>
      <c r="S230" s="163">
        <f t="shared" si="222"/>
        <v>0</v>
      </c>
      <c r="T230" s="163">
        <f t="shared" si="222"/>
        <v>0</v>
      </c>
      <c r="U230" s="163">
        <f t="shared" si="222"/>
        <v>0</v>
      </c>
      <c r="V230" s="163">
        <f t="shared" si="222"/>
        <v>0</v>
      </c>
      <c r="W230" s="163">
        <f t="shared" si="222"/>
        <v>0</v>
      </c>
      <c r="X230" s="163">
        <f t="shared" si="222"/>
        <v>0</v>
      </c>
      <c r="Y230" s="163">
        <f t="shared" si="221"/>
        <v>0</v>
      </c>
      <c r="Z230" s="163">
        <f t="shared" si="221"/>
        <v>0</v>
      </c>
      <c r="AA230" s="163">
        <f t="shared" si="221"/>
        <v>0</v>
      </c>
      <c r="AB230" s="163">
        <f t="shared" si="221"/>
        <v>0</v>
      </c>
      <c r="AC230" s="163">
        <f t="shared" si="221"/>
        <v>0</v>
      </c>
      <c r="AD230" s="163">
        <f t="shared" si="221"/>
        <v>0</v>
      </c>
      <c r="AE230" s="163">
        <f t="shared" si="221"/>
        <v>0</v>
      </c>
      <c r="AF230" s="176">
        <f t="shared" si="221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222"/>
        <v>0</v>
      </c>
      <c r="D231" s="163">
        <f t="shared" si="222"/>
        <v>0</v>
      </c>
      <c r="E231" s="163">
        <f t="shared" si="222"/>
        <v>0</v>
      </c>
      <c r="F231" s="163">
        <f t="shared" si="222"/>
        <v>0</v>
      </c>
      <c r="G231" s="163">
        <f t="shared" si="214"/>
        <v>0</v>
      </c>
      <c r="H231" s="163">
        <f t="shared" si="214"/>
        <v>0</v>
      </c>
      <c r="I231" s="163">
        <f t="shared" si="214"/>
        <v>0</v>
      </c>
      <c r="J231" s="163">
        <f t="shared" si="214"/>
        <v>0</v>
      </c>
      <c r="K231" s="163">
        <f t="shared" si="215"/>
        <v>0</v>
      </c>
      <c r="L231" s="163">
        <f t="shared" si="215"/>
        <v>0</v>
      </c>
      <c r="M231" s="163">
        <f t="shared" si="222"/>
        <v>0</v>
      </c>
      <c r="N231" s="163">
        <f t="shared" si="222"/>
        <v>0</v>
      </c>
      <c r="O231" s="163">
        <f t="shared" si="222"/>
        <v>0</v>
      </c>
      <c r="P231" s="163">
        <f t="shared" si="222"/>
        <v>0</v>
      </c>
      <c r="Q231" s="163">
        <f t="shared" si="222"/>
        <v>0</v>
      </c>
      <c r="R231" s="163">
        <f t="shared" si="222"/>
        <v>0</v>
      </c>
      <c r="S231" s="163">
        <f t="shared" si="222"/>
        <v>0</v>
      </c>
      <c r="T231" s="163">
        <f t="shared" si="222"/>
        <v>0</v>
      </c>
      <c r="U231" s="163">
        <f t="shared" si="222"/>
        <v>0</v>
      </c>
      <c r="V231" s="163">
        <f t="shared" si="222"/>
        <v>0</v>
      </c>
      <c r="W231" s="163">
        <f t="shared" si="222"/>
        <v>0</v>
      </c>
      <c r="X231" s="163">
        <f t="shared" si="222"/>
        <v>0</v>
      </c>
      <c r="Y231" s="163">
        <f t="shared" si="221"/>
        <v>0</v>
      </c>
      <c r="Z231" s="163">
        <f t="shared" si="221"/>
        <v>0</v>
      </c>
      <c r="AA231" s="163">
        <f t="shared" si="221"/>
        <v>0</v>
      </c>
      <c r="AB231" s="163">
        <f t="shared" si="221"/>
        <v>0</v>
      </c>
      <c r="AC231" s="163">
        <f t="shared" si="221"/>
        <v>0</v>
      </c>
      <c r="AD231" s="163">
        <f t="shared" si="221"/>
        <v>0</v>
      </c>
      <c r="AE231" s="163">
        <f t="shared" si="221"/>
        <v>0</v>
      </c>
      <c r="AF231" s="176">
        <f t="shared" si="221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222"/>
        <v>0</v>
      </c>
      <c r="D232" s="163">
        <f t="shared" si="222"/>
        <v>0</v>
      </c>
      <c r="E232" s="163">
        <f t="shared" si="222"/>
        <v>0</v>
      </c>
      <c r="F232" s="163">
        <f t="shared" si="222"/>
        <v>0</v>
      </c>
      <c r="G232" s="163">
        <f t="shared" si="214"/>
        <v>0</v>
      </c>
      <c r="H232" s="163">
        <f t="shared" si="214"/>
        <v>0</v>
      </c>
      <c r="I232" s="163">
        <f t="shared" si="214"/>
        <v>0</v>
      </c>
      <c r="J232" s="163">
        <f t="shared" ref="J232:L232" si="223">I232</f>
        <v>0</v>
      </c>
      <c r="K232" s="163">
        <f t="shared" si="223"/>
        <v>0</v>
      </c>
      <c r="L232" s="163">
        <f t="shared" si="223"/>
        <v>0</v>
      </c>
      <c r="M232" s="163">
        <f t="shared" si="222"/>
        <v>0</v>
      </c>
      <c r="N232" s="163">
        <f t="shared" si="222"/>
        <v>0</v>
      </c>
      <c r="O232" s="163">
        <f t="shared" si="222"/>
        <v>0</v>
      </c>
      <c r="P232" s="163">
        <f t="shared" si="222"/>
        <v>0</v>
      </c>
      <c r="Q232" s="163">
        <f t="shared" si="222"/>
        <v>0</v>
      </c>
      <c r="R232" s="163">
        <f t="shared" ref="R232:AF247" si="224">Q232</f>
        <v>0</v>
      </c>
      <c r="S232" s="163">
        <f t="shared" si="224"/>
        <v>0</v>
      </c>
      <c r="T232" s="163">
        <f t="shared" si="224"/>
        <v>0</v>
      </c>
      <c r="U232" s="163">
        <f t="shared" si="224"/>
        <v>0</v>
      </c>
      <c r="V232" s="163">
        <f t="shared" si="224"/>
        <v>0</v>
      </c>
      <c r="W232" s="163">
        <f t="shared" si="224"/>
        <v>0</v>
      </c>
      <c r="X232" s="163">
        <f t="shared" si="224"/>
        <v>0</v>
      </c>
      <c r="Y232" s="163">
        <f t="shared" si="224"/>
        <v>0</v>
      </c>
      <c r="Z232" s="163">
        <f t="shared" si="224"/>
        <v>0</v>
      </c>
      <c r="AA232" s="163">
        <f t="shared" si="224"/>
        <v>0</v>
      </c>
      <c r="AB232" s="163">
        <f t="shared" si="224"/>
        <v>0</v>
      </c>
      <c r="AC232" s="163">
        <f t="shared" si="224"/>
        <v>0</v>
      </c>
      <c r="AD232" s="163">
        <f t="shared" si="224"/>
        <v>0</v>
      </c>
      <c r="AE232" s="163">
        <f t="shared" si="224"/>
        <v>0</v>
      </c>
      <c r="AF232" s="176">
        <f t="shared" si="224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X248" si="225">B233</f>
        <v>0</v>
      </c>
      <c r="D233" s="163">
        <f t="shared" si="225"/>
        <v>0</v>
      </c>
      <c r="E233" s="163">
        <f t="shared" si="225"/>
        <v>0</v>
      </c>
      <c r="F233" s="163">
        <f t="shared" si="225"/>
        <v>0</v>
      </c>
      <c r="G233" s="163">
        <f t="shared" ref="G233:L264" si="226">F233</f>
        <v>0</v>
      </c>
      <c r="H233" s="163">
        <f t="shared" si="226"/>
        <v>0</v>
      </c>
      <c r="I233" s="163">
        <f t="shared" si="226"/>
        <v>0</v>
      </c>
      <c r="J233" s="163">
        <f t="shared" si="226"/>
        <v>0</v>
      </c>
      <c r="K233" s="163">
        <f t="shared" si="226"/>
        <v>0</v>
      </c>
      <c r="L233" s="163">
        <f t="shared" si="226"/>
        <v>0</v>
      </c>
      <c r="M233" s="163">
        <f t="shared" si="225"/>
        <v>0</v>
      </c>
      <c r="N233" s="163">
        <f t="shared" si="225"/>
        <v>0</v>
      </c>
      <c r="O233" s="163">
        <f t="shared" si="225"/>
        <v>0</v>
      </c>
      <c r="P233" s="163">
        <f t="shared" si="225"/>
        <v>0</v>
      </c>
      <c r="Q233" s="163">
        <f t="shared" si="225"/>
        <v>0</v>
      </c>
      <c r="R233" s="163">
        <f t="shared" si="225"/>
        <v>0</v>
      </c>
      <c r="S233" s="163">
        <f t="shared" si="225"/>
        <v>0</v>
      </c>
      <c r="T233" s="163">
        <f t="shared" si="225"/>
        <v>0</v>
      </c>
      <c r="U233" s="163">
        <f t="shared" si="225"/>
        <v>0</v>
      </c>
      <c r="V233" s="163">
        <f t="shared" si="225"/>
        <v>0</v>
      </c>
      <c r="W233" s="163">
        <f t="shared" si="225"/>
        <v>0</v>
      </c>
      <c r="X233" s="163">
        <f t="shared" si="225"/>
        <v>0</v>
      </c>
      <c r="Y233" s="163">
        <f t="shared" si="224"/>
        <v>0</v>
      </c>
      <c r="Z233" s="163">
        <f t="shared" si="224"/>
        <v>0</v>
      </c>
      <c r="AA233" s="163">
        <f t="shared" si="224"/>
        <v>0</v>
      </c>
      <c r="AB233" s="163">
        <f t="shared" si="224"/>
        <v>0</v>
      </c>
      <c r="AC233" s="163">
        <f t="shared" si="224"/>
        <v>0</v>
      </c>
      <c r="AD233" s="163">
        <f t="shared" si="224"/>
        <v>0</v>
      </c>
      <c r="AE233" s="163">
        <f t="shared" si="224"/>
        <v>0</v>
      </c>
      <c r="AF233" s="176">
        <f t="shared" si="224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225"/>
        <v>0</v>
      </c>
      <c r="D234" s="163">
        <f t="shared" si="225"/>
        <v>0</v>
      </c>
      <c r="E234" s="163">
        <f t="shared" si="225"/>
        <v>0</v>
      </c>
      <c r="F234" s="163">
        <f t="shared" si="225"/>
        <v>0</v>
      </c>
      <c r="G234" s="163">
        <f t="shared" si="226"/>
        <v>0</v>
      </c>
      <c r="H234" s="163">
        <f t="shared" si="226"/>
        <v>0</v>
      </c>
      <c r="I234" s="163">
        <f t="shared" si="226"/>
        <v>0</v>
      </c>
      <c r="J234" s="163">
        <f t="shared" si="226"/>
        <v>0</v>
      </c>
      <c r="K234" s="163">
        <f t="shared" si="226"/>
        <v>0</v>
      </c>
      <c r="L234" s="163">
        <f t="shared" si="226"/>
        <v>0</v>
      </c>
      <c r="M234" s="163">
        <f t="shared" si="225"/>
        <v>0</v>
      </c>
      <c r="N234" s="163">
        <f t="shared" si="225"/>
        <v>0</v>
      </c>
      <c r="O234" s="163">
        <f t="shared" si="225"/>
        <v>0</v>
      </c>
      <c r="P234" s="163">
        <f t="shared" si="225"/>
        <v>0</v>
      </c>
      <c r="Q234" s="163">
        <f t="shared" si="225"/>
        <v>0</v>
      </c>
      <c r="R234" s="163">
        <f t="shared" si="225"/>
        <v>0</v>
      </c>
      <c r="S234" s="163">
        <f t="shared" si="225"/>
        <v>0</v>
      </c>
      <c r="T234" s="163">
        <f t="shared" si="225"/>
        <v>0</v>
      </c>
      <c r="U234" s="163">
        <f t="shared" si="225"/>
        <v>0</v>
      </c>
      <c r="V234" s="163">
        <f t="shared" si="225"/>
        <v>0</v>
      </c>
      <c r="W234" s="163">
        <f t="shared" si="225"/>
        <v>0</v>
      </c>
      <c r="X234" s="163">
        <f t="shared" si="225"/>
        <v>0</v>
      </c>
      <c r="Y234" s="163">
        <f t="shared" si="224"/>
        <v>0</v>
      </c>
      <c r="Z234" s="163">
        <f t="shared" si="224"/>
        <v>0</v>
      </c>
      <c r="AA234" s="163">
        <f t="shared" si="224"/>
        <v>0</v>
      </c>
      <c r="AB234" s="163">
        <f t="shared" si="224"/>
        <v>0</v>
      </c>
      <c r="AC234" s="163">
        <f t="shared" si="224"/>
        <v>0</v>
      </c>
      <c r="AD234" s="163">
        <f t="shared" si="224"/>
        <v>0</v>
      </c>
      <c r="AE234" s="163">
        <f t="shared" si="224"/>
        <v>0</v>
      </c>
      <c r="AF234" s="176">
        <f t="shared" si="224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225"/>
        <v>0</v>
      </c>
      <c r="D235" s="163">
        <f t="shared" si="225"/>
        <v>0</v>
      </c>
      <c r="E235" s="163">
        <f t="shared" si="225"/>
        <v>0</v>
      </c>
      <c r="F235" s="163">
        <f t="shared" si="225"/>
        <v>0</v>
      </c>
      <c r="G235" s="163">
        <f t="shared" si="226"/>
        <v>0</v>
      </c>
      <c r="H235" s="163">
        <f t="shared" si="226"/>
        <v>0</v>
      </c>
      <c r="I235" s="163">
        <f t="shared" si="226"/>
        <v>0</v>
      </c>
      <c r="J235" s="163">
        <f t="shared" si="226"/>
        <v>0</v>
      </c>
      <c r="K235" s="163">
        <f t="shared" si="226"/>
        <v>0</v>
      </c>
      <c r="L235" s="163">
        <f t="shared" si="226"/>
        <v>0</v>
      </c>
      <c r="M235" s="163">
        <f t="shared" si="225"/>
        <v>0</v>
      </c>
      <c r="N235" s="163">
        <f t="shared" si="225"/>
        <v>0</v>
      </c>
      <c r="O235" s="163">
        <f t="shared" si="225"/>
        <v>0</v>
      </c>
      <c r="P235" s="163">
        <f t="shared" si="225"/>
        <v>0</v>
      </c>
      <c r="Q235" s="163">
        <f t="shared" si="225"/>
        <v>0</v>
      </c>
      <c r="R235" s="163">
        <f t="shared" si="225"/>
        <v>0</v>
      </c>
      <c r="S235" s="163">
        <f t="shared" si="225"/>
        <v>0</v>
      </c>
      <c r="T235" s="163">
        <f t="shared" si="225"/>
        <v>0</v>
      </c>
      <c r="U235" s="163">
        <f t="shared" si="225"/>
        <v>0</v>
      </c>
      <c r="V235" s="163">
        <f t="shared" si="225"/>
        <v>0</v>
      </c>
      <c r="W235" s="163">
        <f t="shared" si="225"/>
        <v>0</v>
      </c>
      <c r="X235" s="163">
        <f t="shared" si="225"/>
        <v>0</v>
      </c>
      <c r="Y235" s="163">
        <f t="shared" si="224"/>
        <v>0</v>
      </c>
      <c r="Z235" s="163">
        <f t="shared" si="224"/>
        <v>0</v>
      </c>
      <c r="AA235" s="163">
        <f t="shared" si="224"/>
        <v>0</v>
      </c>
      <c r="AB235" s="163">
        <f t="shared" si="224"/>
        <v>0</v>
      </c>
      <c r="AC235" s="163">
        <f t="shared" si="224"/>
        <v>0</v>
      </c>
      <c r="AD235" s="163">
        <f t="shared" si="224"/>
        <v>0</v>
      </c>
      <c r="AE235" s="163">
        <f t="shared" si="224"/>
        <v>0</v>
      </c>
      <c r="AF235" s="176">
        <f t="shared" si="224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225"/>
        <v>0</v>
      </c>
      <c r="D236" s="163">
        <f t="shared" si="225"/>
        <v>0</v>
      </c>
      <c r="E236" s="163">
        <f t="shared" si="225"/>
        <v>0</v>
      </c>
      <c r="F236" s="163">
        <f t="shared" si="225"/>
        <v>0</v>
      </c>
      <c r="G236" s="163">
        <f t="shared" si="226"/>
        <v>0</v>
      </c>
      <c r="H236" s="163">
        <f t="shared" si="226"/>
        <v>0</v>
      </c>
      <c r="I236" s="163">
        <f t="shared" si="226"/>
        <v>0</v>
      </c>
      <c r="J236" s="163">
        <f t="shared" si="226"/>
        <v>0</v>
      </c>
      <c r="K236" s="163">
        <f t="shared" si="226"/>
        <v>0</v>
      </c>
      <c r="L236" s="163">
        <f t="shared" si="226"/>
        <v>0</v>
      </c>
      <c r="M236" s="163">
        <f t="shared" si="225"/>
        <v>0</v>
      </c>
      <c r="N236" s="163">
        <f t="shared" si="225"/>
        <v>0</v>
      </c>
      <c r="O236" s="163">
        <f t="shared" si="225"/>
        <v>0</v>
      </c>
      <c r="P236" s="163">
        <f t="shared" si="225"/>
        <v>0</v>
      </c>
      <c r="Q236" s="163">
        <f t="shared" si="225"/>
        <v>0</v>
      </c>
      <c r="R236" s="163">
        <f t="shared" si="225"/>
        <v>0</v>
      </c>
      <c r="S236" s="163">
        <f t="shared" si="225"/>
        <v>0</v>
      </c>
      <c r="T236" s="163">
        <f t="shared" si="225"/>
        <v>0</v>
      </c>
      <c r="U236" s="163">
        <f t="shared" si="225"/>
        <v>0</v>
      </c>
      <c r="V236" s="163">
        <f t="shared" si="225"/>
        <v>0</v>
      </c>
      <c r="W236" s="163">
        <f t="shared" si="225"/>
        <v>0</v>
      </c>
      <c r="X236" s="163">
        <f t="shared" si="225"/>
        <v>0</v>
      </c>
      <c r="Y236" s="163">
        <f t="shared" si="224"/>
        <v>0</v>
      </c>
      <c r="Z236" s="163">
        <f t="shared" si="224"/>
        <v>0</v>
      </c>
      <c r="AA236" s="163">
        <f t="shared" si="224"/>
        <v>0</v>
      </c>
      <c r="AB236" s="163">
        <f t="shared" si="224"/>
        <v>0</v>
      </c>
      <c r="AC236" s="163">
        <f t="shared" si="224"/>
        <v>0</v>
      </c>
      <c r="AD236" s="163">
        <f t="shared" si="224"/>
        <v>0</v>
      </c>
      <c r="AE236" s="163">
        <f t="shared" si="224"/>
        <v>0</v>
      </c>
      <c r="AF236" s="176">
        <f t="shared" si="224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225"/>
        <v>0</v>
      </c>
      <c r="D237" s="163">
        <f t="shared" si="225"/>
        <v>0</v>
      </c>
      <c r="E237" s="163">
        <f t="shared" si="225"/>
        <v>0</v>
      </c>
      <c r="F237" s="163">
        <f t="shared" si="225"/>
        <v>0</v>
      </c>
      <c r="G237" s="163">
        <f t="shared" si="226"/>
        <v>0</v>
      </c>
      <c r="H237" s="163">
        <f t="shared" si="226"/>
        <v>0</v>
      </c>
      <c r="I237" s="163">
        <f t="shared" si="226"/>
        <v>0</v>
      </c>
      <c r="J237" s="163">
        <f t="shared" si="226"/>
        <v>0</v>
      </c>
      <c r="K237" s="163">
        <f t="shared" si="226"/>
        <v>0</v>
      </c>
      <c r="L237" s="163">
        <f t="shared" si="226"/>
        <v>0</v>
      </c>
      <c r="M237" s="163">
        <f t="shared" si="225"/>
        <v>0</v>
      </c>
      <c r="N237" s="163">
        <f t="shared" si="225"/>
        <v>0</v>
      </c>
      <c r="O237" s="163">
        <f t="shared" si="225"/>
        <v>0</v>
      </c>
      <c r="P237" s="163">
        <f t="shared" si="225"/>
        <v>0</v>
      </c>
      <c r="Q237" s="163">
        <f t="shared" si="225"/>
        <v>0</v>
      </c>
      <c r="R237" s="163">
        <f t="shared" si="225"/>
        <v>0</v>
      </c>
      <c r="S237" s="163">
        <f t="shared" si="225"/>
        <v>0</v>
      </c>
      <c r="T237" s="163">
        <f t="shared" si="225"/>
        <v>0</v>
      </c>
      <c r="U237" s="163">
        <f t="shared" si="225"/>
        <v>0</v>
      </c>
      <c r="V237" s="163">
        <f t="shared" si="225"/>
        <v>0</v>
      </c>
      <c r="W237" s="163">
        <f t="shared" si="225"/>
        <v>0</v>
      </c>
      <c r="X237" s="163">
        <f t="shared" si="225"/>
        <v>0</v>
      </c>
      <c r="Y237" s="163">
        <f t="shared" si="224"/>
        <v>0</v>
      </c>
      <c r="Z237" s="163">
        <f t="shared" si="224"/>
        <v>0</v>
      </c>
      <c r="AA237" s="163">
        <f t="shared" si="224"/>
        <v>0</v>
      </c>
      <c r="AB237" s="163">
        <f t="shared" si="224"/>
        <v>0</v>
      </c>
      <c r="AC237" s="163">
        <f t="shared" si="224"/>
        <v>0</v>
      </c>
      <c r="AD237" s="163">
        <f t="shared" si="224"/>
        <v>0</v>
      </c>
      <c r="AE237" s="163">
        <f t="shared" si="224"/>
        <v>0</v>
      </c>
      <c r="AF237" s="176">
        <f t="shared" si="224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225"/>
        <v>0</v>
      </c>
      <c r="D238" s="163">
        <f t="shared" si="225"/>
        <v>0</v>
      </c>
      <c r="E238" s="163">
        <f t="shared" si="225"/>
        <v>0</v>
      </c>
      <c r="F238" s="163">
        <f t="shared" si="225"/>
        <v>0</v>
      </c>
      <c r="G238" s="163">
        <f t="shared" si="226"/>
        <v>0</v>
      </c>
      <c r="H238" s="163">
        <f t="shared" si="226"/>
        <v>0</v>
      </c>
      <c r="I238" s="163">
        <f t="shared" si="226"/>
        <v>0</v>
      </c>
      <c r="J238" s="163">
        <f t="shared" si="226"/>
        <v>0</v>
      </c>
      <c r="K238" s="163">
        <f t="shared" si="226"/>
        <v>0</v>
      </c>
      <c r="L238" s="163">
        <f t="shared" si="226"/>
        <v>0</v>
      </c>
      <c r="M238" s="163">
        <f t="shared" si="225"/>
        <v>0</v>
      </c>
      <c r="N238" s="163">
        <f t="shared" si="225"/>
        <v>0</v>
      </c>
      <c r="O238" s="163">
        <f t="shared" si="225"/>
        <v>0</v>
      </c>
      <c r="P238" s="163">
        <f t="shared" si="225"/>
        <v>0</v>
      </c>
      <c r="Q238" s="163">
        <f t="shared" si="225"/>
        <v>0</v>
      </c>
      <c r="R238" s="163">
        <f t="shared" si="225"/>
        <v>0</v>
      </c>
      <c r="S238" s="163">
        <f t="shared" si="225"/>
        <v>0</v>
      </c>
      <c r="T238" s="163">
        <f t="shared" si="225"/>
        <v>0</v>
      </c>
      <c r="U238" s="163">
        <f t="shared" si="225"/>
        <v>0</v>
      </c>
      <c r="V238" s="163">
        <f t="shared" si="225"/>
        <v>0</v>
      </c>
      <c r="W238" s="163">
        <f t="shared" si="225"/>
        <v>0</v>
      </c>
      <c r="X238" s="163">
        <f t="shared" si="225"/>
        <v>0</v>
      </c>
      <c r="Y238" s="163">
        <f t="shared" si="224"/>
        <v>0</v>
      </c>
      <c r="Z238" s="163">
        <f t="shared" si="224"/>
        <v>0</v>
      </c>
      <c r="AA238" s="163">
        <f t="shared" si="224"/>
        <v>0</v>
      </c>
      <c r="AB238" s="163">
        <f t="shared" si="224"/>
        <v>0</v>
      </c>
      <c r="AC238" s="163">
        <f t="shared" si="224"/>
        <v>0</v>
      </c>
      <c r="AD238" s="163">
        <f t="shared" si="224"/>
        <v>0</v>
      </c>
      <c r="AE238" s="163">
        <f t="shared" si="224"/>
        <v>0</v>
      </c>
      <c r="AF238" s="176">
        <f t="shared" si="224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225"/>
        <v>0</v>
      </c>
      <c r="D239" s="163">
        <f t="shared" si="225"/>
        <v>0</v>
      </c>
      <c r="E239" s="163">
        <f t="shared" si="225"/>
        <v>0</v>
      </c>
      <c r="F239" s="163">
        <f t="shared" si="225"/>
        <v>0</v>
      </c>
      <c r="G239" s="163">
        <f t="shared" si="226"/>
        <v>0</v>
      </c>
      <c r="H239" s="163">
        <f t="shared" si="226"/>
        <v>0</v>
      </c>
      <c r="I239" s="163">
        <f t="shared" si="226"/>
        <v>0</v>
      </c>
      <c r="J239" s="163">
        <f t="shared" si="226"/>
        <v>0</v>
      </c>
      <c r="K239" s="163">
        <f t="shared" si="226"/>
        <v>0</v>
      </c>
      <c r="L239" s="163">
        <f t="shared" si="226"/>
        <v>0</v>
      </c>
      <c r="M239" s="163">
        <f t="shared" si="225"/>
        <v>0</v>
      </c>
      <c r="N239" s="163">
        <f t="shared" si="225"/>
        <v>0</v>
      </c>
      <c r="O239" s="163">
        <f t="shared" si="225"/>
        <v>0</v>
      </c>
      <c r="P239" s="163">
        <f t="shared" si="225"/>
        <v>0</v>
      </c>
      <c r="Q239" s="163">
        <f t="shared" si="225"/>
        <v>0</v>
      </c>
      <c r="R239" s="163">
        <f t="shared" si="225"/>
        <v>0</v>
      </c>
      <c r="S239" s="163">
        <f t="shared" si="225"/>
        <v>0</v>
      </c>
      <c r="T239" s="163">
        <f t="shared" si="225"/>
        <v>0</v>
      </c>
      <c r="U239" s="163">
        <f t="shared" si="225"/>
        <v>0</v>
      </c>
      <c r="V239" s="163">
        <f t="shared" si="225"/>
        <v>0</v>
      </c>
      <c r="W239" s="163">
        <f t="shared" si="225"/>
        <v>0</v>
      </c>
      <c r="X239" s="163">
        <f t="shared" si="225"/>
        <v>0</v>
      </c>
      <c r="Y239" s="163">
        <f t="shared" si="224"/>
        <v>0</v>
      </c>
      <c r="Z239" s="163">
        <f t="shared" si="224"/>
        <v>0</v>
      </c>
      <c r="AA239" s="163">
        <f t="shared" si="224"/>
        <v>0</v>
      </c>
      <c r="AB239" s="163">
        <f t="shared" si="224"/>
        <v>0</v>
      </c>
      <c r="AC239" s="163">
        <f t="shared" si="224"/>
        <v>0</v>
      </c>
      <c r="AD239" s="163">
        <f t="shared" si="224"/>
        <v>0</v>
      </c>
      <c r="AE239" s="163">
        <f t="shared" si="224"/>
        <v>0</v>
      </c>
      <c r="AF239" s="176">
        <f t="shared" si="224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225"/>
        <v>0</v>
      </c>
      <c r="D240" s="163">
        <f t="shared" si="225"/>
        <v>0</v>
      </c>
      <c r="E240" s="163">
        <f t="shared" si="225"/>
        <v>0</v>
      </c>
      <c r="F240" s="163">
        <f t="shared" si="225"/>
        <v>0</v>
      </c>
      <c r="G240" s="163">
        <f t="shared" si="226"/>
        <v>0</v>
      </c>
      <c r="H240" s="163">
        <f t="shared" si="226"/>
        <v>0</v>
      </c>
      <c r="I240" s="163">
        <f t="shared" si="226"/>
        <v>0</v>
      </c>
      <c r="J240" s="163">
        <f t="shared" si="226"/>
        <v>0</v>
      </c>
      <c r="K240" s="163">
        <f t="shared" si="226"/>
        <v>0</v>
      </c>
      <c r="L240" s="163">
        <f t="shared" si="226"/>
        <v>0</v>
      </c>
      <c r="M240" s="163">
        <f t="shared" si="225"/>
        <v>0</v>
      </c>
      <c r="N240" s="163">
        <f t="shared" si="225"/>
        <v>0</v>
      </c>
      <c r="O240" s="163">
        <f t="shared" si="225"/>
        <v>0</v>
      </c>
      <c r="P240" s="163">
        <f t="shared" si="225"/>
        <v>0</v>
      </c>
      <c r="Q240" s="163">
        <f t="shared" si="225"/>
        <v>0</v>
      </c>
      <c r="R240" s="163">
        <f t="shared" si="225"/>
        <v>0</v>
      </c>
      <c r="S240" s="163">
        <f t="shared" si="225"/>
        <v>0</v>
      </c>
      <c r="T240" s="163">
        <f t="shared" si="225"/>
        <v>0</v>
      </c>
      <c r="U240" s="163">
        <f t="shared" si="225"/>
        <v>0</v>
      </c>
      <c r="V240" s="163">
        <f t="shared" si="225"/>
        <v>0</v>
      </c>
      <c r="W240" s="163">
        <f t="shared" si="225"/>
        <v>0</v>
      </c>
      <c r="X240" s="163">
        <f t="shared" si="225"/>
        <v>0</v>
      </c>
      <c r="Y240" s="163">
        <f t="shared" si="224"/>
        <v>0</v>
      </c>
      <c r="Z240" s="163">
        <f t="shared" si="224"/>
        <v>0</v>
      </c>
      <c r="AA240" s="163">
        <f t="shared" si="224"/>
        <v>0</v>
      </c>
      <c r="AB240" s="163">
        <f t="shared" si="224"/>
        <v>0</v>
      </c>
      <c r="AC240" s="163">
        <f t="shared" si="224"/>
        <v>0</v>
      </c>
      <c r="AD240" s="163">
        <f t="shared" si="224"/>
        <v>0</v>
      </c>
      <c r="AE240" s="163">
        <f t="shared" si="224"/>
        <v>0</v>
      </c>
      <c r="AF240" s="176">
        <f t="shared" si="224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225"/>
        <v>0</v>
      </c>
      <c r="D241" s="163">
        <f t="shared" si="225"/>
        <v>0</v>
      </c>
      <c r="E241" s="163">
        <f t="shared" si="225"/>
        <v>0</v>
      </c>
      <c r="F241" s="163">
        <f t="shared" si="225"/>
        <v>0</v>
      </c>
      <c r="G241" s="163">
        <f t="shared" si="226"/>
        <v>0</v>
      </c>
      <c r="H241" s="163">
        <f t="shared" si="226"/>
        <v>0</v>
      </c>
      <c r="I241" s="163">
        <f t="shared" si="226"/>
        <v>0</v>
      </c>
      <c r="J241" s="163">
        <f t="shared" si="226"/>
        <v>0</v>
      </c>
      <c r="K241" s="163">
        <f t="shared" si="226"/>
        <v>0</v>
      </c>
      <c r="L241" s="163">
        <f t="shared" si="226"/>
        <v>0</v>
      </c>
      <c r="M241" s="163">
        <f t="shared" si="225"/>
        <v>0</v>
      </c>
      <c r="N241" s="163">
        <f t="shared" si="225"/>
        <v>0</v>
      </c>
      <c r="O241" s="163">
        <f t="shared" si="225"/>
        <v>0</v>
      </c>
      <c r="P241" s="163">
        <f t="shared" si="225"/>
        <v>0</v>
      </c>
      <c r="Q241" s="163">
        <f t="shared" si="225"/>
        <v>0</v>
      </c>
      <c r="R241" s="163">
        <f t="shared" si="225"/>
        <v>0</v>
      </c>
      <c r="S241" s="163">
        <f t="shared" si="225"/>
        <v>0</v>
      </c>
      <c r="T241" s="163">
        <f t="shared" si="225"/>
        <v>0</v>
      </c>
      <c r="U241" s="163">
        <f t="shared" si="225"/>
        <v>0</v>
      </c>
      <c r="V241" s="163">
        <f t="shared" si="225"/>
        <v>0</v>
      </c>
      <c r="W241" s="163">
        <f t="shared" si="225"/>
        <v>0</v>
      </c>
      <c r="X241" s="163">
        <f t="shared" si="225"/>
        <v>0</v>
      </c>
      <c r="Y241" s="163">
        <f t="shared" si="224"/>
        <v>0</v>
      </c>
      <c r="Z241" s="163">
        <f t="shared" si="224"/>
        <v>0</v>
      </c>
      <c r="AA241" s="163">
        <f t="shared" si="224"/>
        <v>0</v>
      </c>
      <c r="AB241" s="163">
        <f t="shared" si="224"/>
        <v>0</v>
      </c>
      <c r="AC241" s="163">
        <f t="shared" si="224"/>
        <v>0</v>
      </c>
      <c r="AD241" s="163">
        <f t="shared" si="224"/>
        <v>0</v>
      </c>
      <c r="AE241" s="163">
        <f t="shared" si="224"/>
        <v>0</v>
      </c>
      <c r="AF241" s="176">
        <f t="shared" si="224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225"/>
        <v>0</v>
      </c>
      <c r="D242" s="163">
        <f t="shared" si="225"/>
        <v>0</v>
      </c>
      <c r="E242" s="163">
        <f t="shared" si="225"/>
        <v>0</v>
      </c>
      <c r="F242" s="163">
        <f t="shared" si="225"/>
        <v>0</v>
      </c>
      <c r="G242" s="163">
        <f t="shared" si="226"/>
        <v>0</v>
      </c>
      <c r="H242" s="163">
        <f t="shared" si="226"/>
        <v>0</v>
      </c>
      <c r="I242" s="163">
        <f t="shared" si="226"/>
        <v>0</v>
      </c>
      <c r="J242" s="163">
        <f t="shared" si="226"/>
        <v>0</v>
      </c>
      <c r="K242" s="163">
        <f t="shared" si="226"/>
        <v>0</v>
      </c>
      <c r="L242" s="163">
        <f t="shared" si="226"/>
        <v>0</v>
      </c>
      <c r="M242" s="163">
        <f t="shared" si="225"/>
        <v>0</v>
      </c>
      <c r="N242" s="163">
        <f t="shared" si="225"/>
        <v>0</v>
      </c>
      <c r="O242" s="163">
        <f t="shared" si="225"/>
        <v>0</v>
      </c>
      <c r="P242" s="163">
        <f t="shared" si="225"/>
        <v>0</v>
      </c>
      <c r="Q242" s="163">
        <f t="shared" si="225"/>
        <v>0</v>
      </c>
      <c r="R242" s="163">
        <f t="shared" si="225"/>
        <v>0</v>
      </c>
      <c r="S242" s="163">
        <f t="shared" si="225"/>
        <v>0</v>
      </c>
      <c r="T242" s="163">
        <f t="shared" si="225"/>
        <v>0</v>
      </c>
      <c r="U242" s="163">
        <f t="shared" si="225"/>
        <v>0</v>
      </c>
      <c r="V242" s="163">
        <f t="shared" si="225"/>
        <v>0</v>
      </c>
      <c r="W242" s="163">
        <f t="shared" si="225"/>
        <v>0</v>
      </c>
      <c r="X242" s="163">
        <f t="shared" si="225"/>
        <v>0</v>
      </c>
      <c r="Y242" s="163">
        <f t="shared" si="224"/>
        <v>0</v>
      </c>
      <c r="Z242" s="163">
        <f t="shared" si="224"/>
        <v>0</v>
      </c>
      <c r="AA242" s="163">
        <f t="shared" si="224"/>
        <v>0</v>
      </c>
      <c r="AB242" s="163">
        <f t="shared" si="224"/>
        <v>0</v>
      </c>
      <c r="AC242" s="163">
        <f t="shared" si="224"/>
        <v>0</v>
      </c>
      <c r="AD242" s="163">
        <f t="shared" si="224"/>
        <v>0</v>
      </c>
      <c r="AE242" s="163">
        <f t="shared" si="224"/>
        <v>0</v>
      </c>
      <c r="AF242" s="176">
        <f t="shared" si="224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225"/>
        <v>0</v>
      </c>
      <c r="D243" s="163">
        <f t="shared" si="225"/>
        <v>0</v>
      </c>
      <c r="E243" s="163">
        <f t="shared" si="225"/>
        <v>0</v>
      </c>
      <c r="F243" s="163">
        <f t="shared" si="225"/>
        <v>0</v>
      </c>
      <c r="G243" s="163">
        <f t="shared" si="226"/>
        <v>0</v>
      </c>
      <c r="H243" s="163">
        <f t="shared" si="226"/>
        <v>0</v>
      </c>
      <c r="I243" s="163">
        <f t="shared" si="226"/>
        <v>0</v>
      </c>
      <c r="J243" s="163">
        <f t="shared" si="226"/>
        <v>0</v>
      </c>
      <c r="K243" s="163">
        <f t="shared" si="226"/>
        <v>0</v>
      </c>
      <c r="L243" s="163">
        <f t="shared" si="226"/>
        <v>0</v>
      </c>
      <c r="M243" s="163">
        <f t="shared" si="225"/>
        <v>0</v>
      </c>
      <c r="N243" s="163">
        <f t="shared" si="225"/>
        <v>0</v>
      </c>
      <c r="O243" s="163">
        <f t="shared" si="225"/>
        <v>0</v>
      </c>
      <c r="P243" s="163">
        <f t="shared" si="225"/>
        <v>0</v>
      </c>
      <c r="Q243" s="163">
        <f t="shared" si="225"/>
        <v>0</v>
      </c>
      <c r="R243" s="163">
        <f t="shared" si="225"/>
        <v>0</v>
      </c>
      <c r="S243" s="163">
        <f t="shared" si="225"/>
        <v>0</v>
      </c>
      <c r="T243" s="163">
        <f t="shared" si="225"/>
        <v>0</v>
      </c>
      <c r="U243" s="163">
        <f t="shared" si="225"/>
        <v>0</v>
      </c>
      <c r="V243" s="163">
        <f t="shared" si="225"/>
        <v>0</v>
      </c>
      <c r="W243" s="163">
        <f t="shared" si="225"/>
        <v>0</v>
      </c>
      <c r="X243" s="163">
        <f t="shared" si="225"/>
        <v>0</v>
      </c>
      <c r="Y243" s="163">
        <f t="shared" si="224"/>
        <v>0</v>
      </c>
      <c r="Z243" s="163">
        <f t="shared" si="224"/>
        <v>0</v>
      </c>
      <c r="AA243" s="163">
        <f t="shared" si="224"/>
        <v>0</v>
      </c>
      <c r="AB243" s="163">
        <f t="shared" si="224"/>
        <v>0</v>
      </c>
      <c r="AC243" s="163">
        <f t="shared" si="224"/>
        <v>0</v>
      </c>
      <c r="AD243" s="163">
        <f t="shared" si="224"/>
        <v>0</v>
      </c>
      <c r="AE243" s="163">
        <f t="shared" si="224"/>
        <v>0</v>
      </c>
      <c r="AF243" s="176">
        <f t="shared" si="224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225"/>
        <v>0</v>
      </c>
      <c r="D244" s="163">
        <f t="shared" si="225"/>
        <v>0</v>
      </c>
      <c r="E244" s="163">
        <f t="shared" si="225"/>
        <v>0</v>
      </c>
      <c r="F244" s="163">
        <f t="shared" si="225"/>
        <v>0</v>
      </c>
      <c r="G244" s="163">
        <f t="shared" si="226"/>
        <v>0</v>
      </c>
      <c r="H244" s="163">
        <f t="shared" si="226"/>
        <v>0</v>
      </c>
      <c r="I244" s="163">
        <f t="shared" si="226"/>
        <v>0</v>
      </c>
      <c r="J244" s="163">
        <f t="shared" si="226"/>
        <v>0</v>
      </c>
      <c r="K244" s="163">
        <f t="shared" si="226"/>
        <v>0</v>
      </c>
      <c r="L244" s="163">
        <f t="shared" si="226"/>
        <v>0</v>
      </c>
      <c r="M244" s="163">
        <f t="shared" si="225"/>
        <v>0</v>
      </c>
      <c r="N244" s="163">
        <f t="shared" si="225"/>
        <v>0</v>
      </c>
      <c r="O244" s="163">
        <f t="shared" si="225"/>
        <v>0</v>
      </c>
      <c r="P244" s="163">
        <f t="shared" si="225"/>
        <v>0</v>
      </c>
      <c r="Q244" s="163">
        <f t="shared" si="225"/>
        <v>0</v>
      </c>
      <c r="R244" s="163">
        <f t="shared" si="225"/>
        <v>0</v>
      </c>
      <c r="S244" s="163">
        <f t="shared" si="225"/>
        <v>0</v>
      </c>
      <c r="T244" s="163">
        <f t="shared" si="225"/>
        <v>0</v>
      </c>
      <c r="U244" s="163">
        <f t="shared" si="225"/>
        <v>0</v>
      </c>
      <c r="V244" s="163">
        <f t="shared" si="225"/>
        <v>0</v>
      </c>
      <c r="W244" s="163">
        <f t="shared" si="225"/>
        <v>0</v>
      </c>
      <c r="X244" s="163">
        <f t="shared" si="225"/>
        <v>0</v>
      </c>
      <c r="Y244" s="163">
        <f t="shared" si="224"/>
        <v>0</v>
      </c>
      <c r="Z244" s="163">
        <f t="shared" si="224"/>
        <v>0</v>
      </c>
      <c r="AA244" s="163">
        <f t="shared" si="224"/>
        <v>0</v>
      </c>
      <c r="AB244" s="163">
        <f t="shared" si="224"/>
        <v>0</v>
      </c>
      <c r="AC244" s="163">
        <f t="shared" si="224"/>
        <v>0</v>
      </c>
      <c r="AD244" s="163">
        <f t="shared" si="224"/>
        <v>0</v>
      </c>
      <c r="AE244" s="163">
        <f t="shared" si="224"/>
        <v>0</v>
      </c>
      <c r="AF244" s="176">
        <f t="shared" si="224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225"/>
        <v>0</v>
      </c>
      <c r="D245" s="163">
        <f t="shared" si="225"/>
        <v>0</v>
      </c>
      <c r="E245" s="163">
        <f t="shared" si="225"/>
        <v>0</v>
      </c>
      <c r="F245" s="163">
        <f t="shared" si="225"/>
        <v>0</v>
      </c>
      <c r="G245" s="163">
        <f t="shared" si="226"/>
        <v>0</v>
      </c>
      <c r="H245" s="163">
        <f t="shared" si="226"/>
        <v>0</v>
      </c>
      <c r="I245" s="163">
        <f t="shared" si="226"/>
        <v>0</v>
      </c>
      <c r="J245" s="163">
        <f t="shared" si="226"/>
        <v>0</v>
      </c>
      <c r="K245" s="163">
        <f t="shared" si="226"/>
        <v>0</v>
      </c>
      <c r="L245" s="163">
        <f t="shared" si="226"/>
        <v>0</v>
      </c>
      <c r="M245" s="163">
        <f t="shared" si="225"/>
        <v>0</v>
      </c>
      <c r="N245" s="163">
        <f t="shared" si="225"/>
        <v>0</v>
      </c>
      <c r="O245" s="163">
        <f t="shared" si="225"/>
        <v>0</v>
      </c>
      <c r="P245" s="163">
        <f t="shared" si="225"/>
        <v>0</v>
      </c>
      <c r="Q245" s="163">
        <f t="shared" si="225"/>
        <v>0</v>
      </c>
      <c r="R245" s="163">
        <f t="shared" si="225"/>
        <v>0</v>
      </c>
      <c r="S245" s="163">
        <f t="shared" si="225"/>
        <v>0</v>
      </c>
      <c r="T245" s="163">
        <f t="shared" si="225"/>
        <v>0</v>
      </c>
      <c r="U245" s="163">
        <f t="shared" si="225"/>
        <v>0</v>
      </c>
      <c r="V245" s="163">
        <f t="shared" si="225"/>
        <v>0</v>
      </c>
      <c r="W245" s="163">
        <f t="shared" si="225"/>
        <v>0</v>
      </c>
      <c r="X245" s="163">
        <f t="shared" si="225"/>
        <v>0</v>
      </c>
      <c r="Y245" s="163">
        <f t="shared" si="224"/>
        <v>0</v>
      </c>
      <c r="Z245" s="163">
        <f t="shared" si="224"/>
        <v>0</v>
      </c>
      <c r="AA245" s="163">
        <f t="shared" si="224"/>
        <v>0</v>
      </c>
      <c r="AB245" s="163">
        <f t="shared" si="224"/>
        <v>0</v>
      </c>
      <c r="AC245" s="163">
        <f t="shared" si="224"/>
        <v>0</v>
      </c>
      <c r="AD245" s="163">
        <f t="shared" si="224"/>
        <v>0</v>
      </c>
      <c r="AE245" s="163">
        <f t="shared" si="224"/>
        <v>0</v>
      </c>
      <c r="AF245" s="176">
        <f t="shared" si="224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225"/>
        <v>0</v>
      </c>
      <c r="D246" s="163">
        <f t="shared" si="225"/>
        <v>0</v>
      </c>
      <c r="E246" s="163">
        <f t="shared" si="225"/>
        <v>0</v>
      </c>
      <c r="F246" s="163">
        <f t="shared" si="225"/>
        <v>0</v>
      </c>
      <c r="G246" s="163">
        <f t="shared" si="226"/>
        <v>0</v>
      </c>
      <c r="H246" s="163">
        <f t="shared" si="226"/>
        <v>0</v>
      </c>
      <c r="I246" s="163">
        <f t="shared" si="226"/>
        <v>0</v>
      </c>
      <c r="J246" s="163">
        <f t="shared" si="226"/>
        <v>0</v>
      </c>
      <c r="K246" s="163">
        <f t="shared" si="226"/>
        <v>0</v>
      </c>
      <c r="L246" s="163">
        <f t="shared" si="226"/>
        <v>0</v>
      </c>
      <c r="M246" s="163">
        <f t="shared" si="225"/>
        <v>0</v>
      </c>
      <c r="N246" s="163">
        <f t="shared" si="225"/>
        <v>0</v>
      </c>
      <c r="O246" s="163">
        <f t="shared" si="225"/>
        <v>0</v>
      </c>
      <c r="P246" s="163">
        <f t="shared" si="225"/>
        <v>0</v>
      </c>
      <c r="Q246" s="163">
        <f t="shared" si="225"/>
        <v>0</v>
      </c>
      <c r="R246" s="163">
        <f t="shared" si="225"/>
        <v>0</v>
      </c>
      <c r="S246" s="163">
        <f t="shared" si="225"/>
        <v>0</v>
      </c>
      <c r="T246" s="163">
        <f t="shared" si="225"/>
        <v>0</v>
      </c>
      <c r="U246" s="163">
        <f t="shared" si="225"/>
        <v>0</v>
      </c>
      <c r="V246" s="163">
        <f t="shared" si="225"/>
        <v>0</v>
      </c>
      <c r="W246" s="163">
        <f t="shared" si="225"/>
        <v>0</v>
      </c>
      <c r="X246" s="163">
        <f t="shared" si="225"/>
        <v>0</v>
      </c>
      <c r="Y246" s="163">
        <f t="shared" si="224"/>
        <v>0</v>
      </c>
      <c r="Z246" s="163">
        <f t="shared" si="224"/>
        <v>0</v>
      </c>
      <c r="AA246" s="163">
        <f t="shared" si="224"/>
        <v>0</v>
      </c>
      <c r="AB246" s="163">
        <f t="shared" si="224"/>
        <v>0</v>
      </c>
      <c r="AC246" s="163">
        <f t="shared" si="224"/>
        <v>0</v>
      </c>
      <c r="AD246" s="163">
        <f t="shared" si="224"/>
        <v>0</v>
      </c>
      <c r="AE246" s="163">
        <f t="shared" si="224"/>
        <v>0</v>
      </c>
      <c r="AF246" s="176">
        <f t="shared" si="224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225"/>
        <v>0</v>
      </c>
      <c r="D247" s="163">
        <f t="shared" si="225"/>
        <v>0</v>
      </c>
      <c r="E247" s="163">
        <f t="shared" si="225"/>
        <v>0</v>
      </c>
      <c r="F247" s="163">
        <f t="shared" si="225"/>
        <v>0</v>
      </c>
      <c r="G247" s="163">
        <f t="shared" si="226"/>
        <v>0</v>
      </c>
      <c r="H247" s="163">
        <f t="shared" si="226"/>
        <v>0</v>
      </c>
      <c r="I247" s="163">
        <f t="shared" si="226"/>
        <v>0</v>
      </c>
      <c r="J247" s="163">
        <f t="shared" si="226"/>
        <v>0</v>
      </c>
      <c r="K247" s="163">
        <f t="shared" si="226"/>
        <v>0</v>
      </c>
      <c r="L247" s="163">
        <f t="shared" si="226"/>
        <v>0</v>
      </c>
      <c r="M247" s="163">
        <f t="shared" si="225"/>
        <v>0</v>
      </c>
      <c r="N247" s="163">
        <f t="shared" si="225"/>
        <v>0</v>
      </c>
      <c r="O247" s="163">
        <f t="shared" si="225"/>
        <v>0</v>
      </c>
      <c r="P247" s="163">
        <f t="shared" si="225"/>
        <v>0</v>
      </c>
      <c r="Q247" s="163">
        <f t="shared" si="225"/>
        <v>0</v>
      </c>
      <c r="R247" s="163">
        <f t="shared" si="225"/>
        <v>0</v>
      </c>
      <c r="S247" s="163">
        <f t="shared" si="225"/>
        <v>0</v>
      </c>
      <c r="T247" s="163">
        <f t="shared" si="225"/>
        <v>0</v>
      </c>
      <c r="U247" s="163">
        <f t="shared" si="225"/>
        <v>0</v>
      </c>
      <c r="V247" s="163">
        <f t="shared" si="225"/>
        <v>0</v>
      </c>
      <c r="W247" s="163">
        <f t="shared" si="225"/>
        <v>0</v>
      </c>
      <c r="X247" s="163">
        <f t="shared" si="225"/>
        <v>0</v>
      </c>
      <c r="Y247" s="163">
        <f t="shared" si="224"/>
        <v>0</v>
      </c>
      <c r="Z247" s="163">
        <f t="shared" si="224"/>
        <v>0</v>
      </c>
      <c r="AA247" s="163">
        <f t="shared" si="224"/>
        <v>0</v>
      </c>
      <c r="AB247" s="163">
        <f t="shared" si="224"/>
        <v>0</v>
      </c>
      <c r="AC247" s="163">
        <f t="shared" si="224"/>
        <v>0</v>
      </c>
      <c r="AD247" s="163">
        <f t="shared" si="224"/>
        <v>0</v>
      </c>
      <c r="AE247" s="163">
        <f t="shared" si="224"/>
        <v>0</v>
      </c>
      <c r="AF247" s="176">
        <f t="shared" si="224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225"/>
        <v>0</v>
      </c>
      <c r="D248" s="163">
        <f t="shared" si="225"/>
        <v>0</v>
      </c>
      <c r="E248" s="163">
        <f t="shared" si="225"/>
        <v>0</v>
      </c>
      <c r="F248" s="163">
        <f t="shared" si="225"/>
        <v>0</v>
      </c>
      <c r="G248" s="163">
        <f t="shared" si="226"/>
        <v>0</v>
      </c>
      <c r="H248" s="163">
        <f t="shared" si="226"/>
        <v>0</v>
      </c>
      <c r="I248" s="163">
        <f t="shared" si="226"/>
        <v>0</v>
      </c>
      <c r="J248" s="163">
        <f t="shared" si="226"/>
        <v>0</v>
      </c>
      <c r="K248" s="163">
        <f t="shared" si="226"/>
        <v>0</v>
      </c>
      <c r="L248" s="163">
        <f t="shared" si="226"/>
        <v>0</v>
      </c>
      <c r="M248" s="163">
        <f t="shared" si="225"/>
        <v>0</v>
      </c>
      <c r="N248" s="163">
        <f t="shared" si="225"/>
        <v>0</v>
      </c>
      <c r="O248" s="163">
        <f t="shared" si="225"/>
        <v>0</v>
      </c>
      <c r="P248" s="163">
        <f t="shared" si="225"/>
        <v>0</v>
      </c>
      <c r="Q248" s="163">
        <f t="shared" si="225"/>
        <v>0</v>
      </c>
      <c r="R248" s="163">
        <f t="shared" ref="R248:AF263" si="227">Q248</f>
        <v>0</v>
      </c>
      <c r="S248" s="163">
        <f t="shared" si="227"/>
        <v>0</v>
      </c>
      <c r="T248" s="163">
        <f t="shared" si="227"/>
        <v>0</v>
      </c>
      <c r="U248" s="163">
        <f t="shared" si="227"/>
        <v>0</v>
      </c>
      <c r="V248" s="163">
        <f t="shared" si="227"/>
        <v>0</v>
      </c>
      <c r="W248" s="163">
        <f t="shared" si="227"/>
        <v>0</v>
      </c>
      <c r="X248" s="163">
        <f t="shared" si="227"/>
        <v>0</v>
      </c>
      <c r="Y248" s="163">
        <f t="shared" si="227"/>
        <v>0</v>
      </c>
      <c r="Z248" s="163">
        <f t="shared" si="227"/>
        <v>0</v>
      </c>
      <c r="AA248" s="163">
        <f t="shared" si="227"/>
        <v>0</v>
      </c>
      <c r="AB248" s="163">
        <f t="shared" si="227"/>
        <v>0</v>
      </c>
      <c r="AC248" s="163">
        <f t="shared" si="227"/>
        <v>0</v>
      </c>
      <c r="AD248" s="163">
        <f t="shared" si="227"/>
        <v>0</v>
      </c>
      <c r="AE248" s="163">
        <f t="shared" si="227"/>
        <v>0</v>
      </c>
      <c r="AF248" s="176">
        <f t="shared" si="227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X264" si="228">B249</f>
        <v>0</v>
      </c>
      <c r="D249" s="163">
        <f t="shared" si="228"/>
        <v>0</v>
      </c>
      <c r="E249" s="163">
        <f t="shared" si="228"/>
        <v>0</v>
      </c>
      <c r="F249" s="163">
        <f t="shared" si="228"/>
        <v>0</v>
      </c>
      <c r="G249" s="163">
        <f t="shared" si="226"/>
        <v>0</v>
      </c>
      <c r="H249" s="163">
        <f t="shared" si="226"/>
        <v>0</v>
      </c>
      <c r="I249" s="163">
        <f t="shared" si="226"/>
        <v>0</v>
      </c>
      <c r="J249" s="163">
        <f t="shared" si="226"/>
        <v>0</v>
      </c>
      <c r="K249" s="163">
        <f t="shared" si="226"/>
        <v>0</v>
      </c>
      <c r="L249" s="163">
        <f t="shared" si="226"/>
        <v>0</v>
      </c>
      <c r="M249" s="163">
        <f t="shared" si="228"/>
        <v>0</v>
      </c>
      <c r="N249" s="163">
        <f t="shared" si="228"/>
        <v>0</v>
      </c>
      <c r="O249" s="163">
        <f t="shared" si="228"/>
        <v>0</v>
      </c>
      <c r="P249" s="163">
        <f t="shared" si="228"/>
        <v>0</v>
      </c>
      <c r="Q249" s="163">
        <f t="shared" si="228"/>
        <v>0</v>
      </c>
      <c r="R249" s="163">
        <f t="shared" si="227"/>
        <v>0</v>
      </c>
      <c r="S249" s="163">
        <f t="shared" si="227"/>
        <v>0</v>
      </c>
      <c r="T249" s="163">
        <f t="shared" si="227"/>
        <v>0</v>
      </c>
      <c r="U249" s="163">
        <f t="shared" si="227"/>
        <v>0</v>
      </c>
      <c r="V249" s="163">
        <f t="shared" si="227"/>
        <v>0</v>
      </c>
      <c r="W249" s="163">
        <f t="shared" si="227"/>
        <v>0</v>
      </c>
      <c r="X249" s="163">
        <f t="shared" si="227"/>
        <v>0</v>
      </c>
      <c r="Y249" s="163">
        <f t="shared" si="227"/>
        <v>0</v>
      </c>
      <c r="Z249" s="163">
        <f t="shared" si="227"/>
        <v>0</v>
      </c>
      <c r="AA249" s="163">
        <f t="shared" si="227"/>
        <v>0</v>
      </c>
      <c r="AB249" s="163">
        <f t="shared" si="227"/>
        <v>0</v>
      </c>
      <c r="AC249" s="163">
        <f t="shared" si="227"/>
        <v>0</v>
      </c>
      <c r="AD249" s="163">
        <f t="shared" si="227"/>
        <v>0</v>
      </c>
      <c r="AE249" s="163">
        <f t="shared" si="227"/>
        <v>0</v>
      </c>
      <c r="AF249" s="176">
        <f t="shared" si="227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228"/>
        <v>0</v>
      </c>
      <c r="D250" s="163">
        <f t="shared" si="228"/>
        <v>0</v>
      </c>
      <c r="E250" s="163">
        <f t="shared" si="228"/>
        <v>0</v>
      </c>
      <c r="F250" s="163">
        <f t="shared" si="228"/>
        <v>0</v>
      </c>
      <c r="G250" s="163">
        <f t="shared" si="226"/>
        <v>0</v>
      </c>
      <c r="H250" s="163">
        <f t="shared" si="226"/>
        <v>0</v>
      </c>
      <c r="I250" s="163">
        <f t="shared" si="226"/>
        <v>0</v>
      </c>
      <c r="J250" s="163">
        <f t="shared" si="226"/>
        <v>0</v>
      </c>
      <c r="K250" s="163">
        <f t="shared" si="226"/>
        <v>0</v>
      </c>
      <c r="L250" s="163">
        <f t="shared" si="226"/>
        <v>0</v>
      </c>
      <c r="M250" s="163">
        <f t="shared" si="228"/>
        <v>0</v>
      </c>
      <c r="N250" s="163">
        <f t="shared" si="228"/>
        <v>0</v>
      </c>
      <c r="O250" s="163">
        <f t="shared" si="228"/>
        <v>0</v>
      </c>
      <c r="P250" s="163">
        <f t="shared" si="228"/>
        <v>0</v>
      </c>
      <c r="Q250" s="163">
        <f t="shared" si="228"/>
        <v>0</v>
      </c>
      <c r="R250" s="163">
        <f t="shared" si="228"/>
        <v>0</v>
      </c>
      <c r="S250" s="163">
        <f t="shared" si="228"/>
        <v>0</v>
      </c>
      <c r="T250" s="163">
        <f t="shared" si="228"/>
        <v>0</v>
      </c>
      <c r="U250" s="163">
        <f t="shared" si="228"/>
        <v>0</v>
      </c>
      <c r="V250" s="163">
        <f t="shared" si="228"/>
        <v>0</v>
      </c>
      <c r="W250" s="163">
        <f t="shared" si="228"/>
        <v>0</v>
      </c>
      <c r="X250" s="163">
        <f t="shared" si="228"/>
        <v>0</v>
      </c>
      <c r="Y250" s="163">
        <f t="shared" si="227"/>
        <v>0</v>
      </c>
      <c r="Z250" s="163">
        <f t="shared" si="227"/>
        <v>0</v>
      </c>
      <c r="AA250" s="163">
        <f t="shared" si="227"/>
        <v>0</v>
      </c>
      <c r="AB250" s="163">
        <f t="shared" si="227"/>
        <v>0</v>
      </c>
      <c r="AC250" s="163">
        <f t="shared" si="227"/>
        <v>0</v>
      </c>
      <c r="AD250" s="163">
        <f t="shared" si="227"/>
        <v>0</v>
      </c>
      <c r="AE250" s="163">
        <f t="shared" si="227"/>
        <v>0</v>
      </c>
      <c r="AF250" s="176">
        <f t="shared" si="227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228"/>
        <v>0</v>
      </c>
      <c r="D251" s="163">
        <f t="shared" si="228"/>
        <v>0</v>
      </c>
      <c r="E251" s="163">
        <f t="shared" si="228"/>
        <v>0</v>
      </c>
      <c r="F251" s="163">
        <f t="shared" si="228"/>
        <v>0</v>
      </c>
      <c r="G251" s="163">
        <f t="shared" si="226"/>
        <v>0</v>
      </c>
      <c r="H251" s="163">
        <f t="shared" si="226"/>
        <v>0</v>
      </c>
      <c r="I251" s="163">
        <f t="shared" si="226"/>
        <v>0</v>
      </c>
      <c r="J251" s="163">
        <f t="shared" si="226"/>
        <v>0</v>
      </c>
      <c r="K251" s="163">
        <f t="shared" si="226"/>
        <v>0</v>
      </c>
      <c r="L251" s="163">
        <f t="shared" si="226"/>
        <v>0</v>
      </c>
      <c r="M251" s="163">
        <f t="shared" si="228"/>
        <v>0</v>
      </c>
      <c r="N251" s="163">
        <f t="shared" si="228"/>
        <v>0</v>
      </c>
      <c r="O251" s="163">
        <f t="shared" si="228"/>
        <v>0</v>
      </c>
      <c r="P251" s="163">
        <f t="shared" si="228"/>
        <v>0</v>
      </c>
      <c r="Q251" s="163">
        <f t="shared" si="228"/>
        <v>0</v>
      </c>
      <c r="R251" s="163">
        <f t="shared" si="228"/>
        <v>0</v>
      </c>
      <c r="S251" s="163">
        <f t="shared" si="228"/>
        <v>0</v>
      </c>
      <c r="T251" s="163">
        <f t="shared" si="228"/>
        <v>0</v>
      </c>
      <c r="U251" s="163">
        <f t="shared" si="228"/>
        <v>0</v>
      </c>
      <c r="V251" s="163">
        <f t="shared" si="228"/>
        <v>0</v>
      </c>
      <c r="W251" s="163">
        <f t="shared" si="228"/>
        <v>0</v>
      </c>
      <c r="X251" s="163">
        <f t="shared" si="228"/>
        <v>0</v>
      </c>
      <c r="Y251" s="163">
        <f t="shared" si="227"/>
        <v>0</v>
      </c>
      <c r="Z251" s="163">
        <f t="shared" si="227"/>
        <v>0</v>
      </c>
      <c r="AA251" s="163">
        <f t="shared" si="227"/>
        <v>0</v>
      </c>
      <c r="AB251" s="163">
        <f t="shared" si="227"/>
        <v>0</v>
      </c>
      <c r="AC251" s="163">
        <f t="shared" si="227"/>
        <v>0</v>
      </c>
      <c r="AD251" s="163">
        <f t="shared" si="227"/>
        <v>0</v>
      </c>
      <c r="AE251" s="163">
        <f t="shared" si="227"/>
        <v>0</v>
      </c>
      <c r="AF251" s="176">
        <f t="shared" si="227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228"/>
        <v>0</v>
      </c>
      <c r="D252" s="163">
        <f t="shared" si="228"/>
        <v>0</v>
      </c>
      <c r="E252" s="163">
        <f t="shared" si="228"/>
        <v>0</v>
      </c>
      <c r="F252" s="163">
        <f t="shared" si="228"/>
        <v>0</v>
      </c>
      <c r="G252" s="163">
        <f t="shared" si="226"/>
        <v>0</v>
      </c>
      <c r="H252" s="163">
        <f t="shared" si="226"/>
        <v>0</v>
      </c>
      <c r="I252" s="163">
        <f t="shared" si="226"/>
        <v>0</v>
      </c>
      <c r="J252" s="163">
        <f t="shared" si="226"/>
        <v>0</v>
      </c>
      <c r="K252" s="163">
        <f t="shared" si="226"/>
        <v>0</v>
      </c>
      <c r="L252" s="163">
        <f t="shared" si="226"/>
        <v>0</v>
      </c>
      <c r="M252" s="163">
        <f t="shared" si="228"/>
        <v>0</v>
      </c>
      <c r="N252" s="163">
        <f t="shared" si="228"/>
        <v>0</v>
      </c>
      <c r="O252" s="163">
        <f t="shared" si="228"/>
        <v>0</v>
      </c>
      <c r="P252" s="163">
        <f t="shared" si="228"/>
        <v>0</v>
      </c>
      <c r="Q252" s="163">
        <f t="shared" si="228"/>
        <v>0</v>
      </c>
      <c r="R252" s="163">
        <f t="shared" si="228"/>
        <v>0</v>
      </c>
      <c r="S252" s="163">
        <f t="shared" si="228"/>
        <v>0</v>
      </c>
      <c r="T252" s="163">
        <f t="shared" si="228"/>
        <v>0</v>
      </c>
      <c r="U252" s="163">
        <f t="shared" si="228"/>
        <v>0</v>
      </c>
      <c r="V252" s="163">
        <f t="shared" si="228"/>
        <v>0</v>
      </c>
      <c r="W252" s="163">
        <f t="shared" si="228"/>
        <v>0</v>
      </c>
      <c r="X252" s="163">
        <f t="shared" si="228"/>
        <v>0</v>
      </c>
      <c r="Y252" s="163">
        <f t="shared" si="227"/>
        <v>0</v>
      </c>
      <c r="Z252" s="163">
        <f t="shared" si="227"/>
        <v>0</v>
      </c>
      <c r="AA252" s="163">
        <f t="shared" si="227"/>
        <v>0</v>
      </c>
      <c r="AB252" s="163">
        <f t="shared" si="227"/>
        <v>0</v>
      </c>
      <c r="AC252" s="163">
        <f t="shared" si="227"/>
        <v>0</v>
      </c>
      <c r="AD252" s="163">
        <f t="shared" si="227"/>
        <v>0</v>
      </c>
      <c r="AE252" s="163">
        <f t="shared" si="227"/>
        <v>0</v>
      </c>
      <c r="AF252" s="176">
        <f t="shared" si="227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228"/>
        <v>0</v>
      </c>
      <c r="D253" s="163">
        <f t="shared" si="228"/>
        <v>0</v>
      </c>
      <c r="E253" s="163">
        <f t="shared" si="228"/>
        <v>0</v>
      </c>
      <c r="F253" s="163">
        <f t="shared" si="228"/>
        <v>0</v>
      </c>
      <c r="G253" s="163">
        <f t="shared" si="226"/>
        <v>0</v>
      </c>
      <c r="H253" s="163">
        <f t="shared" si="226"/>
        <v>0</v>
      </c>
      <c r="I253" s="163">
        <f t="shared" si="226"/>
        <v>0</v>
      </c>
      <c r="J253" s="163">
        <f t="shared" si="226"/>
        <v>0</v>
      </c>
      <c r="K253" s="163">
        <f t="shared" si="226"/>
        <v>0</v>
      </c>
      <c r="L253" s="163">
        <f t="shared" si="226"/>
        <v>0</v>
      </c>
      <c r="M253" s="163">
        <f t="shared" si="228"/>
        <v>0</v>
      </c>
      <c r="N253" s="163">
        <f t="shared" si="228"/>
        <v>0</v>
      </c>
      <c r="O253" s="163">
        <f t="shared" si="228"/>
        <v>0</v>
      </c>
      <c r="P253" s="163">
        <f t="shared" si="228"/>
        <v>0</v>
      </c>
      <c r="Q253" s="163">
        <f t="shared" si="228"/>
        <v>0</v>
      </c>
      <c r="R253" s="163">
        <f t="shared" si="228"/>
        <v>0</v>
      </c>
      <c r="S253" s="163">
        <f t="shared" si="228"/>
        <v>0</v>
      </c>
      <c r="T253" s="163">
        <f t="shared" si="228"/>
        <v>0</v>
      </c>
      <c r="U253" s="163">
        <f t="shared" si="228"/>
        <v>0</v>
      </c>
      <c r="V253" s="163">
        <f t="shared" si="228"/>
        <v>0</v>
      </c>
      <c r="W253" s="163">
        <f t="shared" si="228"/>
        <v>0</v>
      </c>
      <c r="X253" s="163">
        <f t="shared" si="228"/>
        <v>0</v>
      </c>
      <c r="Y253" s="163">
        <f t="shared" si="227"/>
        <v>0</v>
      </c>
      <c r="Z253" s="163">
        <f t="shared" si="227"/>
        <v>0</v>
      </c>
      <c r="AA253" s="163">
        <f t="shared" si="227"/>
        <v>0</v>
      </c>
      <c r="AB253" s="163">
        <f t="shared" si="227"/>
        <v>0</v>
      </c>
      <c r="AC253" s="163">
        <f t="shared" si="227"/>
        <v>0</v>
      </c>
      <c r="AD253" s="163">
        <f t="shared" si="227"/>
        <v>0</v>
      </c>
      <c r="AE253" s="163">
        <f t="shared" si="227"/>
        <v>0</v>
      </c>
      <c r="AF253" s="176">
        <f t="shared" si="227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228"/>
        <v>0</v>
      </c>
      <c r="D254" s="163">
        <f t="shared" si="228"/>
        <v>0</v>
      </c>
      <c r="E254" s="163">
        <f t="shared" si="228"/>
        <v>0</v>
      </c>
      <c r="F254" s="163">
        <f t="shared" si="228"/>
        <v>0</v>
      </c>
      <c r="G254" s="163">
        <f t="shared" si="226"/>
        <v>0</v>
      </c>
      <c r="H254" s="163">
        <f t="shared" si="226"/>
        <v>0</v>
      </c>
      <c r="I254" s="163">
        <f t="shared" si="226"/>
        <v>0</v>
      </c>
      <c r="J254" s="163">
        <f t="shared" si="226"/>
        <v>0</v>
      </c>
      <c r="K254" s="163">
        <f t="shared" si="226"/>
        <v>0</v>
      </c>
      <c r="L254" s="163">
        <f t="shared" si="226"/>
        <v>0</v>
      </c>
      <c r="M254" s="163">
        <f t="shared" si="228"/>
        <v>0</v>
      </c>
      <c r="N254" s="163">
        <f t="shared" si="228"/>
        <v>0</v>
      </c>
      <c r="O254" s="163">
        <f t="shared" si="228"/>
        <v>0</v>
      </c>
      <c r="P254" s="163">
        <f t="shared" si="228"/>
        <v>0</v>
      </c>
      <c r="Q254" s="163">
        <f t="shared" si="228"/>
        <v>0</v>
      </c>
      <c r="R254" s="163">
        <f t="shared" si="228"/>
        <v>0</v>
      </c>
      <c r="S254" s="163">
        <f t="shared" si="228"/>
        <v>0</v>
      </c>
      <c r="T254" s="163">
        <f t="shared" si="228"/>
        <v>0</v>
      </c>
      <c r="U254" s="163">
        <f t="shared" si="228"/>
        <v>0</v>
      </c>
      <c r="V254" s="163">
        <f t="shared" si="228"/>
        <v>0</v>
      </c>
      <c r="W254" s="163">
        <f t="shared" si="228"/>
        <v>0</v>
      </c>
      <c r="X254" s="163">
        <f t="shared" si="228"/>
        <v>0</v>
      </c>
      <c r="Y254" s="163">
        <f t="shared" si="227"/>
        <v>0</v>
      </c>
      <c r="Z254" s="163">
        <f t="shared" si="227"/>
        <v>0</v>
      </c>
      <c r="AA254" s="163">
        <f t="shared" si="227"/>
        <v>0</v>
      </c>
      <c r="AB254" s="163">
        <f t="shared" si="227"/>
        <v>0</v>
      </c>
      <c r="AC254" s="163">
        <f t="shared" si="227"/>
        <v>0</v>
      </c>
      <c r="AD254" s="163">
        <f t="shared" si="227"/>
        <v>0</v>
      </c>
      <c r="AE254" s="163">
        <f t="shared" si="227"/>
        <v>0</v>
      </c>
      <c r="AF254" s="176">
        <f t="shared" si="227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228"/>
        <v>0</v>
      </c>
      <c r="D255" s="163">
        <f t="shared" si="228"/>
        <v>0</v>
      </c>
      <c r="E255" s="163">
        <f t="shared" si="228"/>
        <v>0</v>
      </c>
      <c r="F255" s="163">
        <f t="shared" si="228"/>
        <v>0</v>
      </c>
      <c r="G255" s="163">
        <f t="shared" si="226"/>
        <v>0</v>
      </c>
      <c r="H255" s="163">
        <f t="shared" si="226"/>
        <v>0</v>
      </c>
      <c r="I255" s="163">
        <f t="shared" si="226"/>
        <v>0</v>
      </c>
      <c r="J255" s="163">
        <f t="shared" si="226"/>
        <v>0</v>
      </c>
      <c r="K255" s="163">
        <f t="shared" si="226"/>
        <v>0</v>
      </c>
      <c r="L255" s="163">
        <f t="shared" si="226"/>
        <v>0</v>
      </c>
      <c r="M255" s="163">
        <f t="shared" si="228"/>
        <v>0</v>
      </c>
      <c r="N255" s="163">
        <f t="shared" si="228"/>
        <v>0</v>
      </c>
      <c r="O255" s="163">
        <f t="shared" si="228"/>
        <v>0</v>
      </c>
      <c r="P255" s="163">
        <f t="shared" si="228"/>
        <v>0</v>
      </c>
      <c r="Q255" s="163">
        <f t="shared" si="228"/>
        <v>0</v>
      </c>
      <c r="R255" s="163">
        <f t="shared" si="228"/>
        <v>0</v>
      </c>
      <c r="S255" s="163">
        <f t="shared" si="228"/>
        <v>0</v>
      </c>
      <c r="T255" s="163">
        <f t="shared" si="228"/>
        <v>0</v>
      </c>
      <c r="U255" s="163">
        <f t="shared" si="228"/>
        <v>0</v>
      </c>
      <c r="V255" s="163">
        <f t="shared" si="228"/>
        <v>0</v>
      </c>
      <c r="W255" s="163">
        <f t="shared" si="228"/>
        <v>0</v>
      </c>
      <c r="X255" s="163">
        <f t="shared" si="228"/>
        <v>0</v>
      </c>
      <c r="Y255" s="163">
        <f t="shared" si="227"/>
        <v>0</v>
      </c>
      <c r="Z255" s="163">
        <f t="shared" si="227"/>
        <v>0</v>
      </c>
      <c r="AA255" s="163">
        <f t="shared" si="227"/>
        <v>0</v>
      </c>
      <c r="AB255" s="163">
        <f t="shared" si="227"/>
        <v>0</v>
      </c>
      <c r="AC255" s="163">
        <f t="shared" si="227"/>
        <v>0</v>
      </c>
      <c r="AD255" s="163">
        <f t="shared" si="227"/>
        <v>0</v>
      </c>
      <c r="AE255" s="163">
        <f t="shared" si="227"/>
        <v>0</v>
      </c>
      <c r="AF255" s="176">
        <f t="shared" si="227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228"/>
        <v>0</v>
      </c>
      <c r="D256" s="163">
        <f t="shared" si="228"/>
        <v>0</v>
      </c>
      <c r="E256" s="163">
        <f t="shared" si="228"/>
        <v>0</v>
      </c>
      <c r="F256" s="163">
        <f t="shared" si="228"/>
        <v>0</v>
      </c>
      <c r="G256" s="163">
        <f t="shared" si="226"/>
        <v>0</v>
      </c>
      <c r="H256" s="163">
        <f t="shared" si="226"/>
        <v>0</v>
      </c>
      <c r="I256" s="163">
        <f t="shared" si="226"/>
        <v>0</v>
      </c>
      <c r="J256" s="163">
        <f t="shared" si="226"/>
        <v>0</v>
      </c>
      <c r="K256" s="163">
        <f t="shared" si="226"/>
        <v>0</v>
      </c>
      <c r="L256" s="163">
        <f t="shared" si="226"/>
        <v>0</v>
      </c>
      <c r="M256" s="163">
        <f t="shared" si="228"/>
        <v>0</v>
      </c>
      <c r="N256" s="163">
        <f t="shared" si="228"/>
        <v>0</v>
      </c>
      <c r="O256" s="163">
        <f t="shared" si="228"/>
        <v>0</v>
      </c>
      <c r="P256" s="163">
        <f t="shared" si="228"/>
        <v>0</v>
      </c>
      <c r="Q256" s="163">
        <f t="shared" si="228"/>
        <v>0</v>
      </c>
      <c r="R256" s="163">
        <f t="shared" si="228"/>
        <v>0</v>
      </c>
      <c r="S256" s="163">
        <f t="shared" si="228"/>
        <v>0</v>
      </c>
      <c r="T256" s="163">
        <f t="shared" si="228"/>
        <v>0</v>
      </c>
      <c r="U256" s="163">
        <f t="shared" si="228"/>
        <v>0</v>
      </c>
      <c r="V256" s="163">
        <f t="shared" si="228"/>
        <v>0</v>
      </c>
      <c r="W256" s="163">
        <f t="shared" si="228"/>
        <v>0</v>
      </c>
      <c r="X256" s="163">
        <f t="shared" si="228"/>
        <v>0</v>
      </c>
      <c r="Y256" s="163">
        <f t="shared" si="227"/>
        <v>0</v>
      </c>
      <c r="Z256" s="163">
        <f t="shared" si="227"/>
        <v>0</v>
      </c>
      <c r="AA256" s="163">
        <f t="shared" si="227"/>
        <v>0</v>
      </c>
      <c r="AB256" s="163">
        <f t="shared" si="227"/>
        <v>0</v>
      </c>
      <c r="AC256" s="163">
        <f t="shared" si="227"/>
        <v>0</v>
      </c>
      <c r="AD256" s="163">
        <f t="shared" si="227"/>
        <v>0</v>
      </c>
      <c r="AE256" s="163">
        <f t="shared" si="227"/>
        <v>0</v>
      </c>
      <c r="AF256" s="176">
        <f t="shared" si="227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228"/>
        <v>0</v>
      </c>
      <c r="D257" s="163">
        <f t="shared" si="228"/>
        <v>0</v>
      </c>
      <c r="E257" s="163">
        <f t="shared" si="228"/>
        <v>0</v>
      </c>
      <c r="F257" s="163">
        <f t="shared" si="228"/>
        <v>0</v>
      </c>
      <c r="G257" s="163">
        <f t="shared" si="226"/>
        <v>0</v>
      </c>
      <c r="H257" s="163">
        <f t="shared" si="226"/>
        <v>0</v>
      </c>
      <c r="I257" s="163">
        <f t="shared" si="226"/>
        <v>0</v>
      </c>
      <c r="J257" s="163">
        <f t="shared" si="226"/>
        <v>0</v>
      </c>
      <c r="K257" s="163">
        <f t="shared" si="226"/>
        <v>0</v>
      </c>
      <c r="L257" s="163">
        <f t="shared" si="226"/>
        <v>0</v>
      </c>
      <c r="M257" s="163">
        <f t="shared" si="228"/>
        <v>0</v>
      </c>
      <c r="N257" s="163">
        <f t="shared" si="228"/>
        <v>0</v>
      </c>
      <c r="O257" s="163">
        <f t="shared" si="228"/>
        <v>0</v>
      </c>
      <c r="P257" s="163">
        <f t="shared" si="228"/>
        <v>0</v>
      </c>
      <c r="Q257" s="163">
        <f t="shared" si="228"/>
        <v>0</v>
      </c>
      <c r="R257" s="163">
        <f t="shared" si="228"/>
        <v>0</v>
      </c>
      <c r="S257" s="163">
        <f t="shared" si="228"/>
        <v>0</v>
      </c>
      <c r="T257" s="163">
        <f t="shared" si="228"/>
        <v>0</v>
      </c>
      <c r="U257" s="163">
        <f t="shared" si="228"/>
        <v>0</v>
      </c>
      <c r="V257" s="163">
        <f t="shared" si="228"/>
        <v>0</v>
      </c>
      <c r="W257" s="163">
        <f t="shared" si="228"/>
        <v>0</v>
      </c>
      <c r="X257" s="163">
        <f t="shared" si="228"/>
        <v>0</v>
      </c>
      <c r="Y257" s="163">
        <f t="shared" si="227"/>
        <v>0</v>
      </c>
      <c r="Z257" s="163">
        <f t="shared" si="227"/>
        <v>0</v>
      </c>
      <c r="AA257" s="163">
        <f t="shared" si="227"/>
        <v>0</v>
      </c>
      <c r="AB257" s="163">
        <f t="shared" si="227"/>
        <v>0</v>
      </c>
      <c r="AC257" s="163">
        <f t="shared" si="227"/>
        <v>0</v>
      </c>
      <c r="AD257" s="163">
        <f t="shared" si="227"/>
        <v>0</v>
      </c>
      <c r="AE257" s="163">
        <f t="shared" si="227"/>
        <v>0</v>
      </c>
      <c r="AF257" s="176">
        <f t="shared" si="227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228"/>
        <v>0</v>
      </c>
      <c r="D258" s="163">
        <f t="shared" si="228"/>
        <v>0</v>
      </c>
      <c r="E258" s="163">
        <f t="shared" si="228"/>
        <v>0</v>
      </c>
      <c r="F258" s="163">
        <f t="shared" si="228"/>
        <v>0</v>
      </c>
      <c r="G258" s="163">
        <f t="shared" si="226"/>
        <v>0</v>
      </c>
      <c r="H258" s="163">
        <f t="shared" si="226"/>
        <v>0</v>
      </c>
      <c r="I258" s="163">
        <f t="shared" si="226"/>
        <v>0</v>
      </c>
      <c r="J258" s="163">
        <f t="shared" si="226"/>
        <v>0</v>
      </c>
      <c r="K258" s="163">
        <f t="shared" si="226"/>
        <v>0</v>
      </c>
      <c r="L258" s="163">
        <f t="shared" si="226"/>
        <v>0</v>
      </c>
      <c r="M258" s="163">
        <f t="shared" si="228"/>
        <v>0</v>
      </c>
      <c r="N258" s="163">
        <f t="shared" si="228"/>
        <v>0</v>
      </c>
      <c r="O258" s="163">
        <f t="shared" si="228"/>
        <v>0</v>
      </c>
      <c r="P258" s="163">
        <f t="shared" si="228"/>
        <v>0</v>
      </c>
      <c r="Q258" s="163">
        <f t="shared" si="228"/>
        <v>0</v>
      </c>
      <c r="R258" s="163">
        <f t="shared" si="228"/>
        <v>0</v>
      </c>
      <c r="S258" s="163">
        <f t="shared" si="228"/>
        <v>0</v>
      </c>
      <c r="T258" s="163">
        <f t="shared" si="228"/>
        <v>0</v>
      </c>
      <c r="U258" s="163">
        <f t="shared" si="228"/>
        <v>0</v>
      </c>
      <c r="V258" s="163">
        <f t="shared" si="228"/>
        <v>0</v>
      </c>
      <c r="W258" s="163">
        <f t="shared" si="228"/>
        <v>0</v>
      </c>
      <c r="X258" s="163">
        <f t="shared" si="228"/>
        <v>0</v>
      </c>
      <c r="Y258" s="163">
        <f t="shared" si="227"/>
        <v>0</v>
      </c>
      <c r="Z258" s="163">
        <f t="shared" si="227"/>
        <v>0</v>
      </c>
      <c r="AA258" s="163">
        <f t="shared" si="227"/>
        <v>0</v>
      </c>
      <c r="AB258" s="163">
        <f t="shared" si="227"/>
        <v>0</v>
      </c>
      <c r="AC258" s="163">
        <f t="shared" si="227"/>
        <v>0</v>
      </c>
      <c r="AD258" s="163">
        <f t="shared" si="227"/>
        <v>0</v>
      </c>
      <c r="AE258" s="163">
        <f t="shared" si="227"/>
        <v>0</v>
      </c>
      <c r="AF258" s="176">
        <f t="shared" si="227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228"/>
        <v>0</v>
      </c>
      <c r="D259" s="163">
        <f t="shared" si="228"/>
        <v>0</v>
      </c>
      <c r="E259" s="163">
        <f t="shared" si="228"/>
        <v>0</v>
      </c>
      <c r="F259" s="163">
        <f t="shared" si="228"/>
        <v>0</v>
      </c>
      <c r="G259" s="163">
        <f t="shared" si="226"/>
        <v>0</v>
      </c>
      <c r="H259" s="163">
        <f t="shared" si="226"/>
        <v>0</v>
      </c>
      <c r="I259" s="163">
        <f t="shared" si="226"/>
        <v>0</v>
      </c>
      <c r="J259" s="163">
        <f t="shared" si="226"/>
        <v>0</v>
      </c>
      <c r="K259" s="163">
        <f t="shared" si="226"/>
        <v>0</v>
      </c>
      <c r="L259" s="163">
        <f t="shared" si="226"/>
        <v>0</v>
      </c>
      <c r="M259" s="163">
        <f t="shared" si="228"/>
        <v>0</v>
      </c>
      <c r="N259" s="163">
        <f t="shared" si="228"/>
        <v>0</v>
      </c>
      <c r="O259" s="163">
        <f t="shared" si="228"/>
        <v>0</v>
      </c>
      <c r="P259" s="163">
        <f t="shared" si="228"/>
        <v>0</v>
      </c>
      <c r="Q259" s="163">
        <f t="shared" si="228"/>
        <v>0</v>
      </c>
      <c r="R259" s="163">
        <f t="shared" si="228"/>
        <v>0</v>
      </c>
      <c r="S259" s="163">
        <f t="shared" si="228"/>
        <v>0</v>
      </c>
      <c r="T259" s="163">
        <f t="shared" si="228"/>
        <v>0</v>
      </c>
      <c r="U259" s="163">
        <f t="shared" si="228"/>
        <v>0</v>
      </c>
      <c r="V259" s="163">
        <f t="shared" si="228"/>
        <v>0</v>
      </c>
      <c r="W259" s="163">
        <f t="shared" si="228"/>
        <v>0</v>
      </c>
      <c r="X259" s="163">
        <f t="shared" si="228"/>
        <v>0</v>
      </c>
      <c r="Y259" s="163">
        <f t="shared" si="227"/>
        <v>0</v>
      </c>
      <c r="Z259" s="163">
        <f t="shared" si="227"/>
        <v>0</v>
      </c>
      <c r="AA259" s="163">
        <f t="shared" si="227"/>
        <v>0</v>
      </c>
      <c r="AB259" s="163">
        <f t="shared" si="227"/>
        <v>0</v>
      </c>
      <c r="AC259" s="163">
        <f t="shared" si="227"/>
        <v>0</v>
      </c>
      <c r="AD259" s="163">
        <f t="shared" si="227"/>
        <v>0</v>
      </c>
      <c r="AE259" s="163">
        <f t="shared" si="227"/>
        <v>0</v>
      </c>
      <c r="AF259" s="176">
        <f t="shared" si="227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228"/>
        <v>0</v>
      </c>
      <c r="D260" s="163">
        <f t="shared" si="228"/>
        <v>0</v>
      </c>
      <c r="E260" s="163">
        <f t="shared" si="228"/>
        <v>0</v>
      </c>
      <c r="F260" s="163">
        <f t="shared" si="228"/>
        <v>0</v>
      </c>
      <c r="G260" s="163">
        <f t="shared" si="226"/>
        <v>0</v>
      </c>
      <c r="H260" s="163">
        <f t="shared" si="226"/>
        <v>0</v>
      </c>
      <c r="I260" s="163">
        <f t="shared" si="226"/>
        <v>0</v>
      </c>
      <c r="J260" s="163">
        <f t="shared" si="226"/>
        <v>0</v>
      </c>
      <c r="K260" s="163">
        <f t="shared" si="226"/>
        <v>0</v>
      </c>
      <c r="L260" s="163">
        <f t="shared" si="226"/>
        <v>0</v>
      </c>
      <c r="M260" s="163">
        <f t="shared" si="228"/>
        <v>0</v>
      </c>
      <c r="N260" s="163">
        <f t="shared" si="228"/>
        <v>0</v>
      </c>
      <c r="O260" s="163">
        <f t="shared" si="228"/>
        <v>0</v>
      </c>
      <c r="P260" s="163">
        <f t="shared" si="228"/>
        <v>0</v>
      </c>
      <c r="Q260" s="163">
        <f t="shared" si="228"/>
        <v>0</v>
      </c>
      <c r="R260" s="163">
        <f t="shared" si="228"/>
        <v>0</v>
      </c>
      <c r="S260" s="163">
        <f t="shared" si="228"/>
        <v>0</v>
      </c>
      <c r="T260" s="163">
        <f t="shared" si="228"/>
        <v>0</v>
      </c>
      <c r="U260" s="163">
        <f t="shared" si="228"/>
        <v>0</v>
      </c>
      <c r="V260" s="163">
        <f t="shared" si="228"/>
        <v>0</v>
      </c>
      <c r="W260" s="163">
        <f t="shared" si="228"/>
        <v>0</v>
      </c>
      <c r="X260" s="163">
        <f t="shared" si="228"/>
        <v>0</v>
      </c>
      <c r="Y260" s="163">
        <f t="shared" si="227"/>
        <v>0</v>
      </c>
      <c r="Z260" s="163">
        <f t="shared" si="227"/>
        <v>0</v>
      </c>
      <c r="AA260" s="163">
        <f t="shared" si="227"/>
        <v>0</v>
      </c>
      <c r="AB260" s="163">
        <f t="shared" si="227"/>
        <v>0</v>
      </c>
      <c r="AC260" s="163">
        <f t="shared" si="227"/>
        <v>0</v>
      </c>
      <c r="AD260" s="163">
        <f t="shared" si="227"/>
        <v>0</v>
      </c>
      <c r="AE260" s="163">
        <f t="shared" si="227"/>
        <v>0</v>
      </c>
      <c r="AF260" s="176">
        <f t="shared" si="227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228"/>
        <v>0</v>
      </c>
      <c r="D261" s="163">
        <f t="shared" si="228"/>
        <v>0</v>
      </c>
      <c r="E261" s="163">
        <f t="shared" si="228"/>
        <v>0</v>
      </c>
      <c r="F261" s="163">
        <f t="shared" si="228"/>
        <v>0</v>
      </c>
      <c r="G261" s="163">
        <f t="shared" si="226"/>
        <v>0</v>
      </c>
      <c r="H261" s="163">
        <f t="shared" si="226"/>
        <v>0</v>
      </c>
      <c r="I261" s="163">
        <f t="shared" si="226"/>
        <v>0</v>
      </c>
      <c r="J261" s="163">
        <f t="shared" si="226"/>
        <v>0</v>
      </c>
      <c r="K261" s="163">
        <f t="shared" si="226"/>
        <v>0</v>
      </c>
      <c r="L261" s="163">
        <f t="shared" si="226"/>
        <v>0</v>
      </c>
      <c r="M261" s="163">
        <f t="shared" si="228"/>
        <v>0</v>
      </c>
      <c r="N261" s="163">
        <f t="shared" si="228"/>
        <v>0</v>
      </c>
      <c r="O261" s="163">
        <f t="shared" si="228"/>
        <v>0</v>
      </c>
      <c r="P261" s="163">
        <f t="shared" si="228"/>
        <v>0</v>
      </c>
      <c r="Q261" s="163">
        <f t="shared" si="228"/>
        <v>0</v>
      </c>
      <c r="R261" s="163">
        <f t="shared" si="228"/>
        <v>0</v>
      </c>
      <c r="S261" s="163">
        <f t="shared" si="228"/>
        <v>0</v>
      </c>
      <c r="T261" s="163">
        <f t="shared" si="228"/>
        <v>0</v>
      </c>
      <c r="U261" s="163">
        <f t="shared" si="228"/>
        <v>0</v>
      </c>
      <c r="V261" s="163">
        <f t="shared" si="228"/>
        <v>0</v>
      </c>
      <c r="W261" s="163">
        <f t="shared" si="228"/>
        <v>0</v>
      </c>
      <c r="X261" s="163">
        <f t="shared" si="228"/>
        <v>0</v>
      </c>
      <c r="Y261" s="163">
        <f t="shared" si="227"/>
        <v>0</v>
      </c>
      <c r="Z261" s="163">
        <f t="shared" si="227"/>
        <v>0</v>
      </c>
      <c r="AA261" s="163">
        <f t="shared" si="227"/>
        <v>0</v>
      </c>
      <c r="AB261" s="163">
        <f t="shared" si="227"/>
        <v>0</v>
      </c>
      <c r="AC261" s="163">
        <f t="shared" si="227"/>
        <v>0</v>
      </c>
      <c r="AD261" s="163">
        <f t="shared" si="227"/>
        <v>0</v>
      </c>
      <c r="AE261" s="163">
        <f t="shared" si="227"/>
        <v>0</v>
      </c>
      <c r="AF261" s="176">
        <f t="shared" si="227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228"/>
        <v>0</v>
      </c>
      <c r="D262" s="163">
        <f t="shared" si="228"/>
        <v>0</v>
      </c>
      <c r="E262" s="163">
        <f t="shared" si="228"/>
        <v>0</v>
      </c>
      <c r="F262" s="163">
        <f t="shared" si="228"/>
        <v>0</v>
      </c>
      <c r="G262" s="163">
        <f t="shared" si="226"/>
        <v>0</v>
      </c>
      <c r="H262" s="163">
        <f t="shared" si="226"/>
        <v>0</v>
      </c>
      <c r="I262" s="163">
        <f t="shared" si="226"/>
        <v>0</v>
      </c>
      <c r="J262" s="163">
        <f t="shared" si="226"/>
        <v>0</v>
      </c>
      <c r="K262" s="163">
        <f t="shared" si="226"/>
        <v>0</v>
      </c>
      <c r="L262" s="163">
        <f t="shared" si="226"/>
        <v>0</v>
      </c>
      <c r="M262" s="163">
        <f t="shared" si="228"/>
        <v>0</v>
      </c>
      <c r="N262" s="163">
        <f t="shared" si="228"/>
        <v>0</v>
      </c>
      <c r="O262" s="163">
        <f t="shared" si="228"/>
        <v>0</v>
      </c>
      <c r="P262" s="163">
        <f t="shared" si="228"/>
        <v>0</v>
      </c>
      <c r="Q262" s="163">
        <f t="shared" si="228"/>
        <v>0</v>
      </c>
      <c r="R262" s="163">
        <f t="shared" si="228"/>
        <v>0</v>
      </c>
      <c r="S262" s="163">
        <f t="shared" si="228"/>
        <v>0</v>
      </c>
      <c r="T262" s="163">
        <f t="shared" si="228"/>
        <v>0</v>
      </c>
      <c r="U262" s="163">
        <f t="shared" si="228"/>
        <v>0</v>
      </c>
      <c r="V262" s="163">
        <f t="shared" si="228"/>
        <v>0</v>
      </c>
      <c r="W262" s="163">
        <f t="shared" si="228"/>
        <v>0</v>
      </c>
      <c r="X262" s="163">
        <f t="shared" si="228"/>
        <v>0</v>
      </c>
      <c r="Y262" s="163">
        <f t="shared" si="227"/>
        <v>0</v>
      </c>
      <c r="Z262" s="163">
        <f t="shared" si="227"/>
        <v>0</v>
      </c>
      <c r="AA262" s="163">
        <f t="shared" si="227"/>
        <v>0</v>
      </c>
      <c r="AB262" s="163">
        <f t="shared" si="227"/>
        <v>0</v>
      </c>
      <c r="AC262" s="163">
        <f t="shared" si="227"/>
        <v>0</v>
      </c>
      <c r="AD262" s="163">
        <f t="shared" si="227"/>
        <v>0</v>
      </c>
      <c r="AE262" s="163">
        <f t="shared" si="227"/>
        <v>0</v>
      </c>
      <c r="AF262" s="176">
        <f t="shared" si="227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228"/>
        <v>0</v>
      </c>
      <c r="D263" s="163">
        <f t="shared" si="228"/>
        <v>0</v>
      </c>
      <c r="E263" s="163">
        <f t="shared" si="228"/>
        <v>0</v>
      </c>
      <c r="F263" s="163">
        <f t="shared" si="228"/>
        <v>0</v>
      </c>
      <c r="G263" s="163">
        <f t="shared" si="226"/>
        <v>0</v>
      </c>
      <c r="H263" s="163">
        <f t="shared" si="226"/>
        <v>0</v>
      </c>
      <c r="I263" s="163">
        <f t="shared" si="226"/>
        <v>0</v>
      </c>
      <c r="J263" s="163">
        <f t="shared" si="226"/>
        <v>0</v>
      </c>
      <c r="K263" s="163">
        <f t="shared" si="226"/>
        <v>0</v>
      </c>
      <c r="L263" s="163">
        <f t="shared" si="226"/>
        <v>0</v>
      </c>
      <c r="M263" s="163">
        <f t="shared" si="228"/>
        <v>0</v>
      </c>
      <c r="N263" s="163">
        <f t="shared" si="228"/>
        <v>0</v>
      </c>
      <c r="O263" s="163">
        <f t="shared" si="228"/>
        <v>0</v>
      </c>
      <c r="P263" s="163">
        <f t="shared" si="228"/>
        <v>0</v>
      </c>
      <c r="Q263" s="163">
        <f t="shared" si="228"/>
        <v>0</v>
      </c>
      <c r="R263" s="163">
        <f t="shared" si="228"/>
        <v>0</v>
      </c>
      <c r="S263" s="163">
        <f t="shared" si="228"/>
        <v>0</v>
      </c>
      <c r="T263" s="163">
        <f t="shared" si="228"/>
        <v>0</v>
      </c>
      <c r="U263" s="163">
        <f t="shared" si="228"/>
        <v>0</v>
      </c>
      <c r="V263" s="163">
        <f t="shared" si="228"/>
        <v>0</v>
      </c>
      <c r="W263" s="163">
        <f t="shared" si="228"/>
        <v>0</v>
      </c>
      <c r="X263" s="163">
        <f t="shared" si="228"/>
        <v>0</v>
      </c>
      <c r="Y263" s="163">
        <f t="shared" si="227"/>
        <v>0</v>
      </c>
      <c r="Z263" s="163">
        <f t="shared" si="227"/>
        <v>0</v>
      </c>
      <c r="AA263" s="163">
        <f t="shared" si="227"/>
        <v>0</v>
      </c>
      <c r="AB263" s="163">
        <f t="shared" si="227"/>
        <v>0</v>
      </c>
      <c r="AC263" s="163">
        <f t="shared" si="227"/>
        <v>0</v>
      </c>
      <c r="AD263" s="163">
        <f t="shared" si="227"/>
        <v>0</v>
      </c>
      <c r="AE263" s="163">
        <f t="shared" si="227"/>
        <v>0</v>
      </c>
      <c r="AF263" s="176">
        <f t="shared" si="227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228"/>
        <v>0</v>
      </c>
      <c r="D264" s="163">
        <f t="shared" si="228"/>
        <v>0</v>
      </c>
      <c r="E264" s="163">
        <f t="shared" si="228"/>
        <v>0</v>
      </c>
      <c r="F264" s="163">
        <f t="shared" si="228"/>
        <v>0</v>
      </c>
      <c r="G264" s="163">
        <f t="shared" si="226"/>
        <v>0</v>
      </c>
      <c r="H264" s="163">
        <f t="shared" si="226"/>
        <v>0</v>
      </c>
      <c r="I264" s="163">
        <f t="shared" si="226"/>
        <v>0</v>
      </c>
      <c r="J264" s="163">
        <f t="shared" si="226"/>
        <v>0</v>
      </c>
      <c r="K264" s="163">
        <f t="shared" si="226"/>
        <v>0</v>
      </c>
      <c r="L264" s="163">
        <f t="shared" si="226"/>
        <v>0</v>
      </c>
      <c r="M264" s="163">
        <f t="shared" si="228"/>
        <v>0</v>
      </c>
      <c r="N264" s="163">
        <f t="shared" si="228"/>
        <v>0</v>
      </c>
      <c r="O264" s="163">
        <f t="shared" si="228"/>
        <v>0</v>
      </c>
      <c r="P264" s="163">
        <f t="shared" si="228"/>
        <v>0</v>
      </c>
      <c r="Q264" s="163">
        <f t="shared" si="228"/>
        <v>0</v>
      </c>
      <c r="R264" s="163">
        <f t="shared" si="228"/>
        <v>0</v>
      </c>
      <c r="S264" s="163">
        <f t="shared" si="228"/>
        <v>0</v>
      </c>
      <c r="T264" s="163">
        <f t="shared" si="228"/>
        <v>0</v>
      </c>
      <c r="U264" s="163">
        <f t="shared" si="228"/>
        <v>0</v>
      </c>
      <c r="V264" s="163">
        <f t="shared" si="228"/>
        <v>0</v>
      </c>
      <c r="W264" s="163">
        <f t="shared" si="228"/>
        <v>0</v>
      </c>
      <c r="X264" s="163">
        <f t="shared" si="228"/>
        <v>0</v>
      </c>
      <c r="Y264" s="163">
        <f t="shared" ref="Y264:AF273" si="229">X264</f>
        <v>0</v>
      </c>
      <c r="Z264" s="163">
        <f t="shared" si="229"/>
        <v>0</v>
      </c>
      <c r="AA264" s="163">
        <f t="shared" si="229"/>
        <v>0</v>
      </c>
      <c r="AB264" s="163">
        <f t="shared" si="229"/>
        <v>0</v>
      </c>
      <c r="AC264" s="163">
        <f t="shared" si="229"/>
        <v>0</v>
      </c>
      <c r="AD264" s="163">
        <f t="shared" si="229"/>
        <v>0</v>
      </c>
      <c r="AE264" s="163">
        <f t="shared" si="229"/>
        <v>0</v>
      </c>
      <c r="AF264" s="176">
        <f t="shared" si="229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X273" si="230">B265</f>
        <v>0</v>
      </c>
      <c r="D265" s="163">
        <f t="shared" si="230"/>
        <v>0</v>
      </c>
      <c r="E265" s="163">
        <f t="shared" si="230"/>
        <v>0</v>
      </c>
      <c r="F265" s="163">
        <f t="shared" si="230"/>
        <v>0</v>
      </c>
      <c r="G265" s="163">
        <f t="shared" si="230"/>
        <v>0</v>
      </c>
      <c r="H265" s="163">
        <f t="shared" si="230"/>
        <v>0</v>
      </c>
      <c r="I265" s="163">
        <f t="shared" si="230"/>
        <v>0</v>
      </c>
      <c r="J265" s="163">
        <f t="shared" si="230"/>
        <v>0</v>
      </c>
      <c r="K265" s="163">
        <f t="shared" si="230"/>
        <v>0</v>
      </c>
      <c r="L265" s="163">
        <f t="shared" si="230"/>
        <v>0</v>
      </c>
      <c r="M265" s="163">
        <f t="shared" si="230"/>
        <v>0</v>
      </c>
      <c r="N265" s="163">
        <f t="shared" si="230"/>
        <v>0</v>
      </c>
      <c r="O265" s="163">
        <f t="shared" si="230"/>
        <v>0</v>
      </c>
      <c r="P265" s="163">
        <f t="shared" si="230"/>
        <v>0</v>
      </c>
      <c r="Q265" s="163">
        <f t="shared" si="230"/>
        <v>0</v>
      </c>
      <c r="R265" s="163">
        <f t="shared" si="230"/>
        <v>0</v>
      </c>
      <c r="S265" s="163">
        <f t="shared" si="230"/>
        <v>0</v>
      </c>
      <c r="T265" s="163">
        <f t="shared" si="230"/>
        <v>0</v>
      </c>
      <c r="U265" s="163">
        <f t="shared" si="230"/>
        <v>0</v>
      </c>
      <c r="V265" s="163">
        <f t="shared" si="230"/>
        <v>0</v>
      </c>
      <c r="W265" s="163">
        <f t="shared" si="230"/>
        <v>0</v>
      </c>
      <c r="X265" s="163">
        <f t="shared" si="230"/>
        <v>0</v>
      </c>
      <c r="Y265" s="163">
        <f t="shared" si="229"/>
        <v>0</v>
      </c>
      <c r="Z265" s="163">
        <f t="shared" si="229"/>
        <v>0</v>
      </c>
      <c r="AA265" s="163">
        <f t="shared" si="229"/>
        <v>0</v>
      </c>
      <c r="AB265" s="163">
        <f t="shared" si="229"/>
        <v>0</v>
      </c>
      <c r="AC265" s="163">
        <f t="shared" si="229"/>
        <v>0</v>
      </c>
      <c r="AD265" s="163">
        <f t="shared" si="229"/>
        <v>0</v>
      </c>
      <c r="AE265" s="163">
        <f t="shared" si="229"/>
        <v>0</v>
      </c>
      <c r="AF265" s="176">
        <f t="shared" si="229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230"/>
        <v>0</v>
      </c>
      <c r="D266" s="163">
        <f t="shared" si="230"/>
        <v>0</v>
      </c>
      <c r="E266" s="163">
        <f t="shared" si="230"/>
        <v>0</v>
      </c>
      <c r="F266" s="163">
        <f t="shared" si="230"/>
        <v>0</v>
      </c>
      <c r="G266" s="163">
        <f t="shared" si="230"/>
        <v>0</v>
      </c>
      <c r="H266" s="163">
        <f t="shared" si="230"/>
        <v>0</v>
      </c>
      <c r="I266" s="163">
        <f t="shared" si="230"/>
        <v>0</v>
      </c>
      <c r="J266" s="163">
        <f t="shared" si="230"/>
        <v>0</v>
      </c>
      <c r="K266" s="163">
        <f t="shared" si="230"/>
        <v>0</v>
      </c>
      <c r="L266" s="163">
        <f t="shared" si="230"/>
        <v>0</v>
      </c>
      <c r="M266" s="163">
        <f t="shared" si="230"/>
        <v>0</v>
      </c>
      <c r="N266" s="163">
        <f t="shared" si="230"/>
        <v>0</v>
      </c>
      <c r="O266" s="163">
        <f t="shared" si="230"/>
        <v>0</v>
      </c>
      <c r="P266" s="163">
        <f t="shared" si="230"/>
        <v>0</v>
      </c>
      <c r="Q266" s="163">
        <f t="shared" si="230"/>
        <v>0</v>
      </c>
      <c r="R266" s="163">
        <f t="shared" si="230"/>
        <v>0</v>
      </c>
      <c r="S266" s="163">
        <f t="shared" si="230"/>
        <v>0</v>
      </c>
      <c r="T266" s="163">
        <f t="shared" si="230"/>
        <v>0</v>
      </c>
      <c r="U266" s="163">
        <f t="shared" si="230"/>
        <v>0</v>
      </c>
      <c r="V266" s="163">
        <f t="shared" si="230"/>
        <v>0</v>
      </c>
      <c r="W266" s="163">
        <f t="shared" si="230"/>
        <v>0</v>
      </c>
      <c r="X266" s="163">
        <f t="shared" si="230"/>
        <v>0</v>
      </c>
      <c r="Y266" s="163">
        <f t="shared" si="229"/>
        <v>0</v>
      </c>
      <c r="Z266" s="163">
        <f t="shared" si="229"/>
        <v>0</v>
      </c>
      <c r="AA266" s="163">
        <f t="shared" si="229"/>
        <v>0</v>
      </c>
      <c r="AB266" s="163">
        <f t="shared" si="229"/>
        <v>0</v>
      </c>
      <c r="AC266" s="163">
        <f t="shared" si="229"/>
        <v>0</v>
      </c>
      <c r="AD266" s="163">
        <f t="shared" si="229"/>
        <v>0</v>
      </c>
      <c r="AE266" s="163">
        <f t="shared" si="229"/>
        <v>0</v>
      </c>
      <c r="AF266" s="176">
        <f t="shared" si="229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230"/>
        <v>0</v>
      </c>
      <c r="D267" s="163">
        <f t="shared" si="230"/>
        <v>0</v>
      </c>
      <c r="E267" s="163">
        <f t="shared" si="230"/>
        <v>0</v>
      </c>
      <c r="F267" s="163">
        <f t="shared" si="230"/>
        <v>0</v>
      </c>
      <c r="G267" s="163">
        <f t="shared" si="230"/>
        <v>0</v>
      </c>
      <c r="H267" s="163">
        <f t="shared" si="230"/>
        <v>0</v>
      </c>
      <c r="I267" s="163">
        <f t="shared" si="230"/>
        <v>0</v>
      </c>
      <c r="J267" s="163">
        <f t="shared" si="230"/>
        <v>0</v>
      </c>
      <c r="K267" s="163">
        <f t="shared" si="230"/>
        <v>0</v>
      </c>
      <c r="L267" s="163">
        <f t="shared" si="230"/>
        <v>0</v>
      </c>
      <c r="M267" s="163">
        <f t="shared" si="230"/>
        <v>0</v>
      </c>
      <c r="N267" s="163">
        <f t="shared" si="230"/>
        <v>0</v>
      </c>
      <c r="O267" s="163">
        <f t="shared" si="230"/>
        <v>0</v>
      </c>
      <c r="P267" s="163">
        <f t="shared" si="230"/>
        <v>0</v>
      </c>
      <c r="Q267" s="163">
        <f t="shared" si="230"/>
        <v>0</v>
      </c>
      <c r="R267" s="163">
        <f t="shared" si="230"/>
        <v>0</v>
      </c>
      <c r="S267" s="163">
        <f t="shared" si="230"/>
        <v>0</v>
      </c>
      <c r="T267" s="163">
        <f t="shared" si="230"/>
        <v>0</v>
      </c>
      <c r="U267" s="163">
        <f t="shared" si="230"/>
        <v>0</v>
      </c>
      <c r="V267" s="163">
        <f t="shared" si="230"/>
        <v>0</v>
      </c>
      <c r="W267" s="163">
        <f t="shared" si="230"/>
        <v>0</v>
      </c>
      <c r="X267" s="163">
        <f t="shared" si="230"/>
        <v>0</v>
      </c>
      <c r="Y267" s="163">
        <f t="shared" si="229"/>
        <v>0</v>
      </c>
      <c r="Z267" s="163">
        <f t="shared" si="229"/>
        <v>0</v>
      </c>
      <c r="AA267" s="163">
        <f t="shared" si="229"/>
        <v>0</v>
      </c>
      <c r="AB267" s="163">
        <f t="shared" si="229"/>
        <v>0</v>
      </c>
      <c r="AC267" s="163">
        <f t="shared" si="229"/>
        <v>0</v>
      </c>
      <c r="AD267" s="163">
        <f t="shared" si="229"/>
        <v>0</v>
      </c>
      <c r="AE267" s="163">
        <f t="shared" si="229"/>
        <v>0</v>
      </c>
      <c r="AF267" s="176">
        <f t="shared" si="229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230"/>
        <v>0</v>
      </c>
      <c r="D268" s="163">
        <f t="shared" si="230"/>
        <v>0</v>
      </c>
      <c r="E268" s="163">
        <f t="shared" si="230"/>
        <v>0</v>
      </c>
      <c r="F268" s="163">
        <f t="shared" si="230"/>
        <v>0</v>
      </c>
      <c r="G268" s="163">
        <f t="shared" si="230"/>
        <v>0</v>
      </c>
      <c r="H268" s="163">
        <f t="shared" si="230"/>
        <v>0</v>
      </c>
      <c r="I268" s="163">
        <f t="shared" si="230"/>
        <v>0</v>
      </c>
      <c r="J268" s="163">
        <f t="shared" si="230"/>
        <v>0</v>
      </c>
      <c r="K268" s="163">
        <f t="shared" si="230"/>
        <v>0</v>
      </c>
      <c r="L268" s="163">
        <f t="shared" si="230"/>
        <v>0</v>
      </c>
      <c r="M268" s="163">
        <f t="shared" si="230"/>
        <v>0</v>
      </c>
      <c r="N268" s="163">
        <f t="shared" si="230"/>
        <v>0</v>
      </c>
      <c r="O268" s="163">
        <f t="shared" si="230"/>
        <v>0</v>
      </c>
      <c r="P268" s="163">
        <f t="shared" si="230"/>
        <v>0</v>
      </c>
      <c r="Q268" s="163">
        <f t="shared" si="230"/>
        <v>0</v>
      </c>
      <c r="R268" s="163">
        <f t="shared" si="230"/>
        <v>0</v>
      </c>
      <c r="S268" s="163">
        <f t="shared" si="230"/>
        <v>0</v>
      </c>
      <c r="T268" s="163">
        <f t="shared" si="230"/>
        <v>0</v>
      </c>
      <c r="U268" s="163">
        <f t="shared" si="230"/>
        <v>0</v>
      </c>
      <c r="V268" s="163">
        <f t="shared" si="230"/>
        <v>0</v>
      </c>
      <c r="W268" s="163">
        <f t="shared" si="230"/>
        <v>0</v>
      </c>
      <c r="X268" s="163">
        <f t="shared" si="230"/>
        <v>0</v>
      </c>
      <c r="Y268" s="163">
        <f t="shared" si="229"/>
        <v>0</v>
      </c>
      <c r="Z268" s="163">
        <f t="shared" si="229"/>
        <v>0</v>
      </c>
      <c r="AA268" s="163">
        <f t="shared" si="229"/>
        <v>0</v>
      </c>
      <c r="AB268" s="163">
        <f t="shared" si="229"/>
        <v>0</v>
      </c>
      <c r="AC268" s="163">
        <f t="shared" si="229"/>
        <v>0</v>
      </c>
      <c r="AD268" s="163">
        <f t="shared" si="229"/>
        <v>0</v>
      </c>
      <c r="AE268" s="163">
        <f t="shared" si="229"/>
        <v>0</v>
      </c>
      <c r="AF268" s="176">
        <f t="shared" si="229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230"/>
        <v>0</v>
      </c>
      <c r="D269" s="163">
        <f t="shared" si="230"/>
        <v>0</v>
      </c>
      <c r="E269" s="163">
        <f t="shared" si="230"/>
        <v>0</v>
      </c>
      <c r="F269" s="163">
        <f t="shared" si="230"/>
        <v>0</v>
      </c>
      <c r="G269" s="163">
        <f t="shared" si="230"/>
        <v>0</v>
      </c>
      <c r="H269" s="163">
        <f t="shared" si="230"/>
        <v>0</v>
      </c>
      <c r="I269" s="163">
        <f t="shared" si="230"/>
        <v>0</v>
      </c>
      <c r="J269" s="163">
        <f t="shared" si="230"/>
        <v>0</v>
      </c>
      <c r="K269" s="163">
        <f t="shared" si="230"/>
        <v>0</v>
      </c>
      <c r="L269" s="163">
        <f t="shared" si="230"/>
        <v>0</v>
      </c>
      <c r="M269" s="163">
        <f t="shared" si="230"/>
        <v>0</v>
      </c>
      <c r="N269" s="163">
        <f t="shared" si="230"/>
        <v>0</v>
      </c>
      <c r="O269" s="163">
        <f t="shared" si="230"/>
        <v>0</v>
      </c>
      <c r="P269" s="163">
        <f t="shared" si="230"/>
        <v>0</v>
      </c>
      <c r="Q269" s="163">
        <f t="shared" si="230"/>
        <v>0</v>
      </c>
      <c r="R269" s="163">
        <f t="shared" si="230"/>
        <v>0</v>
      </c>
      <c r="S269" s="163">
        <f t="shared" si="230"/>
        <v>0</v>
      </c>
      <c r="T269" s="163">
        <f t="shared" si="230"/>
        <v>0</v>
      </c>
      <c r="U269" s="163">
        <f t="shared" si="230"/>
        <v>0</v>
      </c>
      <c r="V269" s="163">
        <f t="shared" si="230"/>
        <v>0</v>
      </c>
      <c r="W269" s="163">
        <f t="shared" si="230"/>
        <v>0</v>
      </c>
      <c r="X269" s="163">
        <f t="shared" si="230"/>
        <v>0</v>
      </c>
      <c r="Y269" s="163">
        <f t="shared" si="229"/>
        <v>0</v>
      </c>
      <c r="Z269" s="163">
        <f t="shared" si="229"/>
        <v>0</v>
      </c>
      <c r="AA269" s="163">
        <f t="shared" si="229"/>
        <v>0</v>
      </c>
      <c r="AB269" s="163">
        <f t="shared" si="229"/>
        <v>0</v>
      </c>
      <c r="AC269" s="163">
        <f t="shared" si="229"/>
        <v>0</v>
      </c>
      <c r="AD269" s="163">
        <f t="shared" si="229"/>
        <v>0</v>
      </c>
      <c r="AE269" s="163">
        <f t="shared" si="229"/>
        <v>0</v>
      </c>
      <c r="AF269" s="176">
        <f t="shared" si="229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230"/>
        <v>0</v>
      </c>
      <c r="D270" s="163">
        <f t="shared" si="230"/>
        <v>0</v>
      </c>
      <c r="E270" s="163">
        <f t="shared" si="230"/>
        <v>0</v>
      </c>
      <c r="F270" s="163">
        <f t="shared" si="230"/>
        <v>0</v>
      </c>
      <c r="G270" s="163">
        <f t="shared" si="230"/>
        <v>0</v>
      </c>
      <c r="H270" s="163">
        <f t="shared" si="230"/>
        <v>0</v>
      </c>
      <c r="I270" s="163">
        <f t="shared" si="230"/>
        <v>0</v>
      </c>
      <c r="J270" s="163">
        <f t="shared" si="230"/>
        <v>0</v>
      </c>
      <c r="K270" s="163">
        <f t="shared" si="230"/>
        <v>0</v>
      </c>
      <c r="L270" s="163">
        <f t="shared" si="230"/>
        <v>0</v>
      </c>
      <c r="M270" s="163">
        <f t="shared" si="230"/>
        <v>0</v>
      </c>
      <c r="N270" s="163">
        <f t="shared" si="230"/>
        <v>0</v>
      </c>
      <c r="O270" s="163">
        <f t="shared" si="230"/>
        <v>0</v>
      </c>
      <c r="P270" s="163">
        <f t="shared" si="230"/>
        <v>0</v>
      </c>
      <c r="Q270" s="163">
        <f t="shared" si="230"/>
        <v>0</v>
      </c>
      <c r="R270" s="163">
        <f t="shared" si="230"/>
        <v>0</v>
      </c>
      <c r="S270" s="163">
        <f t="shared" si="230"/>
        <v>0</v>
      </c>
      <c r="T270" s="163">
        <f t="shared" si="230"/>
        <v>0</v>
      </c>
      <c r="U270" s="163">
        <f t="shared" si="230"/>
        <v>0</v>
      </c>
      <c r="V270" s="163">
        <f t="shared" si="230"/>
        <v>0</v>
      </c>
      <c r="W270" s="163">
        <f t="shared" si="230"/>
        <v>0</v>
      </c>
      <c r="X270" s="163">
        <f t="shared" si="230"/>
        <v>0</v>
      </c>
      <c r="Y270" s="163">
        <f t="shared" si="229"/>
        <v>0</v>
      </c>
      <c r="Z270" s="163">
        <f t="shared" si="229"/>
        <v>0</v>
      </c>
      <c r="AA270" s="163">
        <f t="shared" si="229"/>
        <v>0</v>
      </c>
      <c r="AB270" s="163">
        <f t="shared" si="229"/>
        <v>0</v>
      </c>
      <c r="AC270" s="163">
        <f t="shared" si="229"/>
        <v>0</v>
      </c>
      <c r="AD270" s="163">
        <f t="shared" si="229"/>
        <v>0</v>
      </c>
      <c r="AE270" s="163">
        <f t="shared" si="229"/>
        <v>0</v>
      </c>
      <c r="AF270" s="176">
        <f t="shared" si="229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230"/>
        <v>0</v>
      </c>
      <c r="D271" s="163">
        <f t="shared" si="230"/>
        <v>0</v>
      </c>
      <c r="E271" s="163">
        <f t="shared" si="230"/>
        <v>0</v>
      </c>
      <c r="F271" s="163">
        <f t="shared" si="230"/>
        <v>0</v>
      </c>
      <c r="G271" s="163">
        <f t="shared" si="230"/>
        <v>0</v>
      </c>
      <c r="H271" s="163">
        <f t="shared" si="230"/>
        <v>0</v>
      </c>
      <c r="I271" s="163">
        <f t="shared" si="230"/>
        <v>0</v>
      </c>
      <c r="J271" s="163">
        <f t="shared" si="230"/>
        <v>0</v>
      </c>
      <c r="K271" s="163">
        <f t="shared" si="230"/>
        <v>0</v>
      </c>
      <c r="L271" s="163">
        <f t="shared" si="230"/>
        <v>0</v>
      </c>
      <c r="M271" s="163">
        <f t="shared" si="230"/>
        <v>0</v>
      </c>
      <c r="N271" s="163">
        <f t="shared" si="230"/>
        <v>0</v>
      </c>
      <c r="O271" s="163">
        <f t="shared" si="230"/>
        <v>0</v>
      </c>
      <c r="P271" s="163">
        <f t="shared" si="230"/>
        <v>0</v>
      </c>
      <c r="Q271" s="163">
        <f t="shared" si="230"/>
        <v>0</v>
      </c>
      <c r="R271" s="163">
        <f t="shared" si="230"/>
        <v>0</v>
      </c>
      <c r="S271" s="163">
        <f t="shared" si="230"/>
        <v>0</v>
      </c>
      <c r="T271" s="163">
        <f t="shared" si="230"/>
        <v>0</v>
      </c>
      <c r="U271" s="163">
        <f t="shared" si="230"/>
        <v>0</v>
      </c>
      <c r="V271" s="163">
        <f t="shared" si="230"/>
        <v>0</v>
      </c>
      <c r="W271" s="163">
        <f t="shared" si="230"/>
        <v>0</v>
      </c>
      <c r="X271" s="163">
        <f t="shared" si="230"/>
        <v>0</v>
      </c>
      <c r="Y271" s="163">
        <f t="shared" si="229"/>
        <v>0</v>
      </c>
      <c r="Z271" s="163">
        <f t="shared" si="229"/>
        <v>0</v>
      </c>
      <c r="AA271" s="163">
        <f t="shared" si="229"/>
        <v>0</v>
      </c>
      <c r="AB271" s="163">
        <f t="shared" si="229"/>
        <v>0</v>
      </c>
      <c r="AC271" s="163">
        <f t="shared" si="229"/>
        <v>0</v>
      </c>
      <c r="AD271" s="163">
        <f t="shared" si="229"/>
        <v>0</v>
      </c>
      <c r="AE271" s="163">
        <f t="shared" si="229"/>
        <v>0</v>
      </c>
      <c r="AF271" s="176">
        <f t="shared" si="229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230"/>
        <v>0</v>
      </c>
      <c r="D272" s="163">
        <f t="shared" si="230"/>
        <v>0</v>
      </c>
      <c r="E272" s="163">
        <f t="shared" si="230"/>
        <v>0</v>
      </c>
      <c r="F272" s="163">
        <f t="shared" si="230"/>
        <v>0</v>
      </c>
      <c r="G272" s="163">
        <f t="shared" si="230"/>
        <v>0</v>
      </c>
      <c r="H272" s="163">
        <f t="shared" si="230"/>
        <v>0</v>
      </c>
      <c r="I272" s="163">
        <f t="shared" si="230"/>
        <v>0</v>
      </c>
      <c r="J272" s="163">
        <f t="shared" si="230"/>
        <v>0</v>
      </c>
      <c r="K272" s="163">
        <f t="shared" si="230"/>
        <v>0</v>
      </c>
      <c r="L272" s="163">
        <f t="shared" si="230"/>
        <v>0</v>
      </c>
      <c r="M272" s="163">
        <f t="shared" si="230"/>
        <v>0</v>
      </c>
      <c r="N272" s="163">
        <f t="shared" si="230"/>
        <v>0</v>
      </c>
      <c r="O272" s="163">
        <f t="shared" si="230"/>
        <v>0</v>
      </c>
      <c r="P272" s="163">
        <f t="shared" si="230"/>
        <v>0</v>
      </c>
      <c r="Q272" s="163">
        <f t="shared" si="230"/>
        <v>0</v>
      </c>
      <c r="R272" s="163">
        <f t="shared" si="230"/>
        <v>0</v>
      </c>
      <c r="S272" s="163">
        <f t="shared" si="230"/>
        <v>0</v>
      </c>
      <c r="T272" s="163">
        <f t="shared" si="230"/>
        <v>0</v>
      </c>
      <c r="U272" s="163">
        <f t="shared" si="230"/>
        <v>0</v>
      </c>
      <c r="V272" s="163">
        <f t="shared" si="230"/>
        <v>0</v>
      </c>
      <c r="W272" s="163">
        <f t="shared" si="230"/>
        <v>0</v>
      </c>
      <c r="X272" s="163">
        <f t="shared" si="230"/>
        <v>0</v>
      </c>
      <c r="Y272" s="163">
        <f t="shared" si="229"/>
        <v>0</v>
      </c>
      <c r="Z272" s="163">
        <f t="shared" si="229"/>
        <v>0</v>
      </c>
      <c r="AA272" s="163">
        <f t="shared" si="229"/>
        <v>0</v>
      </c>
      <c r="AB272" s="163">
        <f t="shared" si="229"/>
        <v>0</v>
      </c>
      <c r="AC272" s="163">
        <f t="shared" si="229"/>
        <v>0</v>
      </c>
      <c r="AD272" s="163">
        <f t="shared" si="229"/>
        <v>0</v>
      </c>
      <c r="AE272" s="163">
        <f t="shared" si="229"/>
        <v>0</v>
      </c>
      <c r="AF272" s="176">
        <f t="shared" si="229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230"/>
        <v>0</v>
      </c>
      <c r="D273" s="179">
        <f t="shared" si="230"/>
        <v>0</v>
      </c>
      <c r="E273" s="179">
        <f t="shared" si="230"/>
        <v>0</v>
      </c>
      <c r="F273" s="179">
        <f t="shared" si="230"/>
        <v>0</v>
      </c>
      <c r="G273" s="179">
        <f t="shared" si="230"/>
        <v>0</v>
      </c>
      <c r="H273" s="179">
        <f t="shared" si="230"/>
        <v>0</v>
      </c>
      <c r="I273" s="179">
        <f t="shared" si="230"/>
        <v>0</v>
      </c>
      <c r="J273" s="179">
        <f t="shared" si="230"/>
        <v>0</v>
      </c>
      <c r="K273" s="179">
        <f t="shared" si="230"/>
        <v>0</v>
      </c>
      <c r="L273" s="179">
        <f t="shared" si="230"/>
        <v>0</v>
      </c>
      <c r="M273" s="179">
        <f t="shared" si="230"/>
        <v>0</v>
      </c>
      <c r="N273" s="179">
        <f t="shared" si="230"/>
        <v>0</v>
      </c>
      <c r="O273" s="179">
        <f t="shared" si="230"/>
        <v>0</v>
      </c>
      <c r="P273" s="179">
        <f t="shared" si="230"/>
        <v>0</v>
      </c>
      <c r="Q273" s="179">
        <f t="shared" si="230"/>
        <v>0</v>
      </c>
      <c r="R273" s="179">
        <f t="shared" si="230"/>
        <v>0</v>
      </c>
      <c r="S273" s="179">
        <f t="shared" si="230"/>
        <v>0</v>
      </c>
      <c r="T273" s="179">
        <f t="shared" si="230"/>
        <v>0</v>
      </c>
      <c r="U273" s="179">
        <f t="shared" si="230"/>
        <v>0</v>
      </c>
      <c r="V273" s="179">
        <f t="shared" si="230"/>
        <v>0</v>
      </c>
      <c r="W273" s="179">
        <f t="shared" si="230"/>
        <v>0</v>
      </c>
      <c r="X273" s="179">
        <f t="shared" si="230"/>
        <v>0</v>
      </c>
      <c r="Y273" s="179">
        <f t="shared" si="229"/>
        <v>0</v>
      </c>
      <c r="Z273" s="179">
        <f t="shared" si="229"/>
        <v>0</v>
      </c>
      <c r="AA273" s="179">
        <f t="shared" si="229"/>
        <v>0</v>
      </c>
      <c r="AB273" s="179">
        <f t="shared" si="229"/>
        <v>0</v>
      </c>
      <c r="AC273" s="179">
        <f t="shared" si="229"/>
        <v>0</v>
      </c>
      <c r="AD273" s="179">
        <f t="shared" si="229"/>
        <v>0</v>
      </c>
      <c r="AE273" s="179">
        <f t="shared" si="229"/>
        <v>0</v>
      </c>
      <c r="AF273" s="180">
        <f t="shared" si="229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231">SUM(B169:B273)</f>
        <v>0</v>
      </c>
      <c r="C274" s="182">
        <f t="shared" si="231"/>
        <v>0</v>
      </c>
      <c r="D274" s="182">
        <f t="shared" si="231"/>
        <v>0</v>
      </c>
      <c r="E274" s="182">
        <f t="shared" si="231"/>
        <v>0</v>
      </c>
      <c r="F274" s="182">
        <f t="shared" si="231"/>
        <v>0</v>
      </c>
      <c r="G274" s="182">
        <f t="shared" ref="G274:H274" si="232">SUM(G169:G273)</f>
        <v>0</v>
      </c>
      <c r="H274" s="182">
        <f t="shared" si="232"/>
        <v>0</v>
      </c>
      <c r="I274" s="182">
        <f t="shared" ref="I274:J274" si="233">SUM(I169:I273)</f>
        <v>0</v>
      </c>
      <c r="J274" s="182">
        <f t="shared" si="233"/>
        <v>0</v>
      </c>
      <c r="K274" s="182">
        <f t="shared" ref="K274:L274" si="234">SUM(K169:K273)</f>
        <v>0</v>
      </c>
      <c r="L274" s="182">
        <f t="shared" si="234"/>
        <v>0</v>
      </c>
      <c r="M274" s="182">
        <f t="shared" si="231"/>
        <v>0</v>
      </c>
      <c r="N274" s="182">
        <f t="shared" si="231"/>
        <v>0</v>
      </c>
      <c r="O274" s="182">
        <f t="shared" si="231"/>
        <v>0</v>
      </c>
      <c r="P274" s="182">
        <f t="shared" si="231"/>
        <v>0</v>
      </c>
      <c r="Q274" s="182">
        <f t="shared" si="231"/>
        <v>0</v>
      </c>
      <c r="R274" s="182">
        <f t="shared" si="231"/>
        <v>0</v>
      </c>
      <c r="S274" s="182">
        <f t="shared" ref="S274:T274" si="235">SUM(S169:S273)</f>
        <v>0</v>
      </c>
      <c r="T274" s="182">
        <f t="shared" si="235"/>
        <v>0</v>
      </c>
      <c r="U274" s="182">
        <f t="shared" ref="U274:V274" si="236">SUM(U169:U273)</f>
        <v>0</v>
      </c>
      <c r="V274" s="182">
        <f t="shared" si="236"/>
        <v>0</v>
      </c>
      <c r="W274" s="182">
        <f t="shared" ref="W274:X274" si="237">SUM(W169:W273)</f>
        <v>0</v>
      </c>
      <c r="X274" s="182">
        <f t="shared" si="237"/>
        <v>0</v>
      </c>
      <c r="Y274" s="182">
        <f t="shared" si="231"/>
        <v>0</v>
      </c>
      <c r="Z274" s="182">
        <f t="shared" si="231"/>
        <v>0</v>
      </c>
      <c r="AA274" s="182">
        <f t="shared" ref="AA274" si="238">SUM(AA169:AA273)</f>
        <v>0</v>
      </c>
      <c r="AB274" s="182">
        <f t="shared" si="231"/>
        <v>0</v>
      </c>
      <c r="AC274" s="182">
        <f t="shared" si="231"/>
        <v>0</v>
      </c>
      <c r="AD274" s="182">
        <f t="shared" si="231"/>
        <v>0</v>
      </c>
      <c r="AE274" s="182">
        <f t="shared" si="231"/>
        <v>0</v>
      </c>
      <c r="AF274" s="183">
        <f t="shared" si="231"/>
        <v>0</v>
      </c>
      <c r="AG274" s="184">
        <f t="shared" si="23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488" priority="25">
      <formula>$AH11=0</formula>
    </cfRule>
  </conditionalFormatting>
  <conditionalFormatting sqref="A101:A102">
    <cfRule type="expression" dxfId="2487" priority="193">
      <formula>$AH106=0</formula>
    </cfRule>
  </conditionalFormatting>
  <conditionalFormatting sqref="A103:A107">
    <cfRule type="expression" dxfId="2486" priority="141">
      <formula>$AH102=0</formula>
    </cfRule>
  </conditionalFormatting>
  <conditionalFormatting sqref="A160:A167">
    <cfRule type="expression" dxfId="2485" priority="194">
      <formula>$AH267=0</formula>
    </cfRule>
  </conditionalFormatting>
  <conditionalFormatting sqref="A168:A275">
    <cfRule type="expression" dxfId="2484" priority="64">
      <formula>$AH168=0</formula>
    </cfRule>
  </conditionalFormatting>
  <conditionalFormatting sqref="B8">
    <cfRule type="expression" dxfId="2483" priority="189">
      <formula>AND(C$9&gt;=14/24,C$9&lt;20/24)</formula>
    </cfRule>
    <cfRule type="expression" dxfId="2482" priority="190">
      <formula>AND(C$9&gt;=8/24,C$9&lt;14/24)</formula>
    </cfRule>
    <cfRule type="expression" dxfId="2481" priority="191">
      <formula>C$9&lt;8/24</formula>
    </cfRule>
    <cfRule type="expression" dxfId="2480" priority="192">
      <formula>C$9&gt;=20/24</formula>
    </cfRule>
  </conditionalFormatting>
  <conditionalFormatting sqref="C97:F107 B9:AF10 B76:D90 B113:B115 C109:F115 B108:F108 B117:B124 C137:F152 C154:F159 B153:F153 B93:F96 B72:L72 E80:Y90 C117:AF134 G137:AF159 Z85:AF90 G93:AF115 E76:AF77 Z11:AF13">
    <cfRule type="expression" dxfId="2479" priority="106">
      <formula>B$9&gt;=20/24</formula>
    </cfRule>
  </conditionalFormatting>
  <conditionalFormatting sqref="B9:AF10 C97:F107 B76:D90 B113:B115 C109:F115 B108:F108 B117:B124 C137:F152 C154:F159 B153:F153 B93:F96 B72:L72 E80:Y90 C117:AF134 G137:AF159 Z85:AF90 G93:AF115 E76:AF77 Z11:AF13">
    <cfRule type="expression" dxfId="2478" priority="107">
      <formula>AND(B$9&gt;=14/24,B$9&lt;20/24)</formula>
    </cfRule>
    <cfRule type="expression" dxfId="2477" priority="108">
      <formula>AND(B$9&gt;=8/24,B$9&lt;14/24)</formula>
    </cfRule>
    <cfRule type="expression" dxfId="2476" priority="109">
      <formula>B$9&lt;8/24</formula>
    </cfRule>
  </conditionalFormatting>
  <conditionalFormatting sqref="B29:Y53 Z14:AF53">
    <cfRule type="expression" dxfId="2475" priority="49">
      <formula>B14&gt;$AG14*1</formula>
    </cfRule>
    <cfRule type="expression" dxfId="2474" priority="50">
      <formula>B$9&gt;=20/24</formula>
    </cfRule>
    <cfRule type="expression" dxfId="2473" priority="51">
      <formula>AND(B$9&gt;=14/24,B$9&lt;20/24)</formula>
    </cfRule>
    <cfRule type="expression" dxfId="2472" priority="52">
      <formula>AND(B$9&gt;=8/24,B$9&lt;14/24)</formula>
    </cfRule>
    <cfRule type="expression" dxfId="2471" priority="53">
      <formula>B$9&lt;8/24</formula>
    </cfRule>
  </conditionalFormatting>
  <conditionalFormatting sqref="B54:AF68">
    <cfRule type="expression" dxfId="2470" priority="42">
      <formula>B$9&lt;8/24</formula>
    </cfRule>
  </conditionalFormatting>
  <conditionalFormatting sqref="B54:AF70">
    <cfRule type="expression" dxfId="2469" priority="39">
      <formula>B$9&gt;=20/24</formula>
    </cfRule>
    <cfRule type="expression" dxfId="2468" priority="40">
      <formula>AND(B$9&gt;=14/24,B$9&lt;20/24)</formula>
    </cfRule>
    <cfRule type="expression" dxfId="2467" priority="41">
      <formula>AND(B$9&gt;=8/24,B$9&lt;14/24)</formula>
    </cfRule>
  </conditionalFormatting>
  <conditionalFormatting sqref="B63:AF65">
    <cfRule type="expression" dxfId="2466" priority="43">
      <formula>B63&gt;$AG63</formula>
    </cfRule>
  </conditionalFormatting>
  <conditionalFormatting sqref="B69:AF70">
    <cfRule type="expression" dxfId="2465" priority="114">
      <formula>B$9&lt;8/24</formula>
    </cfRule>
  </conditionalFormatting>
  <conditionalFormatting sqref="B72:AF75">
    <cfRule type="expression" dxfId="2464" priority="30">
      <formula>B72&gt;$AG72*1</formula>
    </cfRule>
  </conditionalFormatting>
  <conditionalFormatting sqref="B73:AF75">
    <cfRule type="expression" dxfId="2463" priority="31">
      <formula>B$9&gt;=20/24</formula>
    </cfRule>
    <cfRule type="expression" dxfId="2462" priority="32">
      <formula>AND(B$9&gt;=14/24,B$9&lt;20/24)</formula>
    </cfRule>
    <cfRule type="expression" dxfId="2461" priority="33">
      <formula>AND(B$9&gt;=8/24,B$9&lt;14/24)</formula>
    </cfRule>
    <cfRule type="expression" dxfId="2460" priority="34">
      <formula>B$9&lt;8/24</formula>
    </cfRule>
  </conditionalFormatting>
  <conditionalFormatting sqref="C161:AF167">
    <cfRule type="expression" dxfId="2459" priority="65">
      <formula>C$9&gt;=20/24</formula>
    </cfRule>
    <cfRule type="expression" dxfId="2458" priority="66">
      <formula>AND(C$9&gt;=14/24,C$9&lt;20/24)</formula>
    </cfRule>
    <cfRule type="expression" dxfId="2457" priority="67">
      <formula>AND(C$9&gt;=8/24,C$9&lt;14/24)</formula>
    </cfRule>
    <cfRule type="expression" dxfId="2456" priority="68">
      <formula>C$9&lt;8/24</formula>
    </cfRule>
  </conditionalFormatting>
  <conditionalFormatting sqref="C169:AF274">
    <cfRule type="expression" dxfId="2455" priority="26">
      <formula>C$9&gt;=20/24</formula>
    </cfRule>
    <cfRule type="expression" dxfId="2454" priority="27">
      <formula>AND(C$9&gt;=14/24,C$9&lt;20/24)</formula>
    </cfRule>
    <cfRule type="expression" dxfId="2453" priority="28">
      <formula>AND(C$9&gt;=8/24,C$9&lt;14/24)</formula>
    </cfRule>
    <cfRule type="expression" dxfId="2452" priority="29">
      <formula>C$9&lt;8/24</formula>
    </cfRule>
  </conditionalFormatting>
  <conditionalFormatting sqref="AD80:AD81 AF96:AG96 AB78:AG78 B76:AA96 B71:AG71 B69:AA69 AB91:AF91 AB79:AC81 AB92:AE96 AB82:AD90 AE80:AF90 AF92:AF95 AB69:AF70 AB76:AF77 Z11:AF13">
    <cfRule type="expression" dxfId="2451" priority="105">
      <formula>B11&gt;$AG11*1</formula>
    </cfRule>
  </conditionalFormatting>
  <conditionalFormatting sqref="E79:Y83">
    <cfRule type="expression" dxfId="2450" priority="115">
      <formula>E$9&gt;=20/24</formula>
    </cfRule>
    <cfRule type="expression" dxfId="2449" priority="116">
      <formula>AND(E$9&gt;=14/24,E$9&lt;20/24)</formula>
    </cfRule>
    <cfRule type="expression" dxfId="2448" priority="117">
      <formula>AND(E$9&gt;=8/24,E$9&lt;14/24)</formula>
    </cfRule>
    <cfRule type="expression" dxfId="2447" priority="118">
      <formula>E$9&lt;8/24</formula>
    </cfRule>
  </conditionalFormatting>
  <conditionalFormatting sqref="E84:Y84">
    <cfRule type="expression" dxfId="2446" priority="110">
      <formula>E$9&gt;=20/24</formula>
    </cfRule>
    <cfRule type="expression" dxfId="2445" priority="111">
      <formula>AND(E$9&gt;=14/24,E$9&lt;20/24)</formula>
    </cfRule>
    <cfRule type="expression" dxfId="2444" priority="112">
      <formula>AND(E$9&gt;=8/24,E$9&lt;14/24)</formula>
    </cfRule>
    <cfRule type="expression" dxfId="2443" priority="113">
      <formula>E$9&lt;8/24</formula>
    </cfRule>
  </conditionalFormatting>
  <conditionalFormatting sqref="B72:AF72 E76:AF78">
    <cfRule type="expression" dxfId="2442" priority="125">
      <formula>B$9&gt;=20/24</formula>
    </cfRule>
    <cfRule type="expression" dxfId="2441" priority="126">
      <formula>AND(B$9&gt;=14/24,B$9&lt;20/24)</formula>
    </cfRule>
    <cfRule type="expression" dxfId="2440" priority="127">
      <formula>AND(B$9&gt;=8/24,B$9&lt;14/24)</formula>
    </cfRule>
    <cfRule type="expression" dxfId="2439" priority="128">
      <formula>B$9&lt;8/24</formula>
    </cfRule>
  </conditionalFormatting>
  <conditionalFormatting sqref="E73:AF75">
    <cfRule type="expression" dxfId="2438" priority="35">
      <formula>E$9&gt;=20/24</formula>
    </cfRule>
    <cfRule type="expression" dxfId="2437" priority="36">
      <formula>AND(E$9&gt;=14/24,E$9&lt;20/24)</formula>
    </cfRule>
    <cfRule type="expression" dxfId="2436" priority="37">
      <formula>AND(E$9&gt;=8/24,E$9&lt;14/24)</formula>
    </cfRule>
    <cfRule type="expression" dxfId="2435" priority="38">
      <formula>E$9&lt;8/24</formula>
    </cfRule>
  </conditionalFormatting>
  <conditionalFormatting sqref="F79:Y81">
    <cfRule type="expression" dxfId="2434" priority="133">
      <formula>F$9&gt;=20/24</formula>
    </cfRule>
    <cfRule type="expression" dxfId="2433" priority="134">
      <formula>AND(F$9&gt;=14/24,F$9&lt;20/24)</formula>
    </cfRule>
    <cfRule type="expression" dxfId="2432" priority="135">
      <formula>AND(F$9&gt;=8/24,F$9&lt;14/24)</formula>
    </cfRule>
    <cfRule type="expression" dxfId="2431" priority="136">
      <formula>F$9&lt;8/24</formula>
    </cfRule>
  </conditionalFormatting>
  <conditionalFormatting sqref="M84:AF84">
    <cfRule type="expression" dxfId="2430" priority="129">
      <formula>M$9&gt;=20/24</formula>
    </cfRule>
    <cfRule type="expression" dxfId="2429" priority="130">
      <formula>AND(M$9&gt;=14/24,M$9&lt;20/24)</formula>
    </cfRule>
    <cfRule type="expression" dxfId="2428" priority="131">
      <formula>AND(M$9&gt;=8/24,M$9&lt;14/24)</formula>
    </cfRule>
    <cfRule type="expression" dxfId="2427" priority="132">
      <formula>M$9&lt;8/24</formula>
    </cfRule>
  </conditionalFormatting>
  <conditionalFormatting sqref="M8 S8 AB8">
    <cfRule type="expression" dxfId="2426" priority="182">
      <formula>AND(N$9&gt;=14/24,N$9&lt;20/24)</formula>
    </cfRule>
    <cfRule type="expression" dxfId="2425" priority="183">
      <formula>AND(N$9&gt;=8/24,N$9&lt;14/24)</formula>
    </cfRule>
    <cfRule type="expression" dxfId="2424" priority="184">
      <formula>N$9&lt;8/24</formula>
    </cfRule>
  </conditionalFormatting>
  <conditionalFormatting sqref="M79:Y83 Z80:AA83 AB82:AF83">
    <cfRule type="expression" dxfId="2423" priority="137">
      <formula>M$9&gt;=20/24</formula>
    </cfRule>
    <cfRule type="expression" dxfId="2422" priority="138">
      <formula>AND(M$9&gt;=14/24,M$9&lt;20/24)</formula>
    </cfRule>
    <cfRule type="expression" dxfId="2421" priority="139">
      <formula>AND(M$9&gt;=8/24,M$9&lt;14/24)</formula>
    </cfRule>
    <cfRule type="expression" dxfId="2420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419" priority="181">
      <formula>N$9&gt;=20/24</formula>
    </cfRule>
  </conditionalFormatting>
  <conditionalFormatting sqref="S8">
    <cfRule type="expression" dxfId="2418" priority="172">
      <formula>U$9&gt;=20/24</formula>
    </cfRule>
    <cfRule type="expression" dxfId="2417" priority="173">
      <formula>AND(U$9&gt;=14/24,U$9&lt;20/24)</formula>
    </cfRule>
    <cfRule type="expression" dxfId="2416" priority="174">
      <formula>AND(U$9&gt;=8/24,U$9&lt;14/24)</formula>
    </cfRule>
    <cfRule type="expression" dxfId="2415" priority="175">
      <formula>U$9&lt;8/24</formula>
    </cfRule>
  </conditionalFormatting>
  <conditionalFormatting sqref="Z79:AF84">
    <cfRule type="expression" dxfId="2414" priority="59">
      <formula>Z$9&gt;=20/24</formula>
    </cfRule>
    <cfRule type="expression" dxfId="2413" priority="60">
      <formula>AND(Z$9&gt;=14/24,Z$9&lt;20/24)</formula>
    </cfRule>
    <cfRule type="expression" dxfId="2412" priority="61">
      <formula>AND(Z$9&gt;=8/24,Z$9&lt;14/24)</formula>
    </cfRule>
    <cfRule type="expression" dxfId="241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410" priority="44">
      <formula>Z$9&gt;=20/24</formula>
    </cfRule>
    <cfRule type="expression" dxfId="2409" priority="45">
      <formula>AND(Z$9&gt;=14/24,Z$9&lt;20/24)</formula>
    </cfRule>
    <cfRule type="expression" dxfId="2408" priority="46">
      <formula>AND(Z$9&gt;=8/24,Z$9&lt;14/24)</formula>
    </cfRule>
    <cfRule type="expression" dxfId="2407" priority="47">
      <formula>Z$9&lt;8/24</formula>
    </cfRule>
  </conditionalFormatting>
  <conditionalFormatting sqref="Z69:AA70">
    <cfRule type="expression" dxfId="2406" priority="124">
      <formula>Z69&gt;$AG69</formula>
    </cfRule>
  </conditionalFormatting>
  <conditionalFormatting sqref="B66:Y70 B54:AF62 Z66:AF69">
    <cfRule type="expression" dxfId="2405" priority="119">
      <formula>B54&gt;$AG54</formula>
    </cfRule>
  </conditionalFormatting>
  <conditionalFormatting sqref="AB8">
    <cfRule type="expression" dxfId="2404" priority="168">
      <formula>AD$9&gt;=20/24</formula>
    </cfRule>
    <cfRule type="expression" dxfId="2403" priority="169">
      <formula>AND(AD$9&gt;=14/24,AD$9&lt;20/24)</formula>
    </cfRule>
    <cfRule type="expression" dxfId="2402" priority="170">
      <formula>AND(AD$9&gt;=8/24,AD$9&lt;14/24)</formula>
    </cfRule>
    <cfRule type="expression" dxfId="2401" priority="171">
      <formula>AD$9&lt;8/24</formula>
    </cfRule>
  </conditionalFormatting>
  <conditionalFormatting sqref="AD79:AF79">
    <cfRule type="expression" dxfId="2400" priority="195">
      <formula>AD79&gt;$AG80*1</formula>
    </cfRule>
  </conditionalFormatting>
  <conditionalFormatting sqref="AG78">
    <cfRule type="expression" dxfId="2399" priority="147">
      <formula>AG$9&gt;=20/24</formula>
    </cfRule>
    <cfRule type="expression" dxfId="2398" priority="148">
      <formula>AND(AG$9&gt;=14/24,AG$9&lt;20/24)</formula>
    </cfRule>
    <cfRule type="expression" dxfId="2397" priority="149">
      <formula>AND(AG$9&gt;=8/24,AG$9&lt;14/24)</formula>
    </cfRule>
    <cfRule type="expression" dxfId="2396" priority="150">
      <formula>AG$9&lt;8/24</formula>
    </cfRule>
  </conditionalFormatting>
  <conditionalFormatting sqref="AG91:AG92">
    <cfRule type="expression" dxfId="2395" priority="142">
      <formula>AG91&gt;$AG91</formula>
    </cfRule>
  </conditionalFormatting>
  <conditionalFormatting sqref="AG96">
    <cfRule type="expression" dxfId="2394" priority="143">
      <formula>AG$9&gt;=20/24</formula>
    </cfRule>
    <cfRule type="expression" dxfId="2393" priority="144">
      <formula>AND(AG$9&gt;=14/24,AG$9&lt;20/24)</formula>
    </cfRule>
    <cfRule type="expression" dxfId="2392" priority="145">
      <formula>AND(AG$9&gt;=8/24,AG$9&lt;14/24)</formula>
    </cfRule>
    <cfRule type="expression" dxfId="2391" priority="146">
      <formula>AG$9&lt;8/24</formula>
    </cfRule>
  </conditionalFormatting>
  <conditionalFormatting sqref="AG113">
    <cfRule type="expression" dxfId="2390" priority="164">
      <formula>AG$9&gt;=20/24</formula>
    </cfRule>
    <cfRule type="expression" dxfId="2389" priority="165">
      <formula>AND(AG$9&gt;=14/24,AG$9&lt;20/24)</formula>
    </cfRule>
    <cfRule type="expression" dxfId="2388" priority="166">
      <formula>AND(AG$9&gt;=8/24,AG$9&lt;14/24)</formula>
    </cfRule>
    <cfRule type="expression" dxfId="2387" priority="167">
      <formula>AG$9&lt;8/24</formula>
    </cfRule>
  </conditionalFormatting>
  <conditionalFormatting sqref="AH8:AI10">
    <cfRule type="expression" dxfId="2386" priority="55">
      <formula>AH$9&gt;=20/24</formula>
    </cfRule>
    <cfRule type="expression" dxfId="2385" priority="56">
      <formula>AND(AH$9&gt;=14/24,AH$9&lt;20/24)</formula>
    </cfRule>
    <cfRule type="expression" dxfId="2384" priority="57">
      <formula>AND(AH$9&gt;=8/24,AH$9&lt;14/24)</formula>
    </cfRule>
    <cfRule type="expression" dxfId="238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382" priority="185">
      <formula>AJ$9&gt;=20/24</formula>
    </cfRule>
    <cfRule type="expression" dxfId="2381" priority="186">
      <formula>AND(AJ$9&gt;=14/24,AJ$9&lt;20/24)</formula>
    </cfRule>
    <cfRule type="expression" dxfId="2380" priority="187">
      <formula>AND(AJ$9&gt;=8/24,AJ$9&lt;14/24)</formula>
    </cfRule>
    <cfRule type="expression" dxfId="2379" priority="188">
      <formula>AJ$9&lt;8/24</formula>
    </cfRule>
  </conditionalFormatting>
  <conditionalFormatting sqref="AL99:AN99 AL105:AN105">
    <cfRule type="expression" dxfId="2378" priority="157">
      <formula>AL$9&gt;=20/24</formula>
    </cfRule>
    <cfRule type="expression" dxfId="2377" priority="158">
      <formula>AND(AL$9&gt;=14/24,AL$9&lt;20/24)</formula>
    </cfRule>
    <cfRule type="expression" dxfId="2376" priority="159">
      <formula>AND(AL$9&gt;=8/24,AL$9&lt;14/24)</formula>
    </cfRule>
    <cfRule type="expression" dxfId="2375" priority="160">
      <formula>AL$9&lt;8/24</formula>
    </cfRule>
  </conditionalFormatting>
  <conditionalFormatting sqref="AM15:AM21 AN16:AR21">
    <cfRule type="expression" dxfId="2374" priority="81">
      <formula>AX$9&gt;=20/24</formula>
    </cfRule>
    <cfRule type="expression" dxfId="2373" priority="82">
      <formula>AND(AX$9&gt;=14/24,AX$9&lt;20/24)</formula>
    </cfRule>
    <cfRule type="expression" dxfId="2372" priority="83">
      <formula>AND(AX$9&gt;=8/24,AX$9&lt;14/24)</formula>
    </cfRule>
    <cfRule type="expression" dxfId="2371" priority="84">
      <formula>AX$9&lt;8/24</formula>
    </cfRule>
  </conditionalFormatting>
  <conditionalFormatting sqref="AN100:AN103">
    <cfRule type="expression" dxfId="2370" priority="153">
      <formula>AN$9&gt;=20/24</formula>
    </cfRule>
    <cfRule type="expression" dxfId="2369" priority="154">
      <formula>AND(AN$9&gt;=14/24,AN$9&lt;20/24)</formula>
    </cfRule>
    <cfRule type="expression" dxfId="2368" priority="155">
      <formula>AND(AN$9&gt;=8/24,AN$9&lt;14/24)</formula>
    </cfRule>
    <cfRule type="expression" dxfId="2367" priority="156">
      <formula>AN$9&lt;8/24</formula>
    </cfRule>
  </conditionalFormatting>
  <conditionalFormatting sqref="AN15:AR15">
    <cfRule type="expression" dxfId="2366" priority="69">
      <formula>U$9&gt;=20/24</formula>
    </cfRule>
    <cfRule type="expression" dxfId="2365" priority="70">
      <formula>AND(U$9&gt;=14/24,U$9&lt;20/24)</formula>
    </cfRule>
    <cfRule type="expression" dxfId="2364" priority="71">
      <formula>AND(U$9&gt;=8/24,U$9&lt;14/24)</formula>
    </cfRule>
    <cfRule type="expression" dxfId="2363" priority="72">
      <formula>U$9&lt;8/24</formula>
    </cfRule>
  </conditionalFormatting>
  <conditionalFormatting sqref="AS15">
    <cfRule type="expression" dxfId="2362" priority="77">
      <formula>AA$9&gt;=20/24</formula>
    </cfRule>
    <cfRule type="expression" dxfId="2361" priority="78">
      <formula>AND(AA$9&gt;=14/24,AA$9&lt;20/24)</formula>
    </cfRule>
    <cfRule type="expression" dxfId="2360" priority="79">
      <formula>AND(AA$9&gt;=8/24,AA$9&lt;14/24)</formula>
    </cfRule>
    <cfRule type="expression" dxfId="2359" priority="80">
      <formula>AA$9&lt;8/24</formula>
    </cfRule>
  </conditionalFormatting>
  <conditionalFormatting sqref="AS16:AS21">
    <cfRule type="expression" dxfId="2358" priority="85">
      <formula>BE$9&gt;=20/24</formula>
    </cfRule>
    <cfRule type="expression" dxfId="2357" priority="86">
      <formula>AND(BE$9&gt;=14/24,BE$9&lt;20/24)</formula>
    </cfRule>
    <cfRule type="expression" dxfId="2356" priority="87">
      <formula>AND(BE$9&gt;=8/24,BE$9&lt;14/24)</formula>
    </cfRule>
    <cfRule type="expression" dxfId="2355" priority="88">
      <formula>BE$9&lt;8/24</formula>
    </cfRule>
  </conditionalFormatting>
  <conditionalFormatting sqref="AT15 AX15:BJ15">
    <cfRule type="expression" dxfId="2354" priority="89">
      <formula>AC$9&gt;=20/24</formula>
    </cfRule>
    <cfRule type="expression" dxfId="2353" priority="90">
      <formula>AND(AC$9&gt;=14/24,AC$9&lt;20/24)</formula>
    </cfRule>
    <cfRule type="expression" dxfId="2352" priority="91">
      <formula>AND(AC$9&gt;=8/24,AC$9&lt;14/24)</formula>
    </cfRule>
    <cfRule type="expression" dxfId="2351" priority="92">
      <formula>AC$9&lt;8/24</formula>
    </cfRule>
  </conditionalFormatting>
  <conditionalFormatting sqref="AT16:AT21">
    <cfRule type="expression" dxfId="2350" priority="93">
      <formula>BG$9&gt;=20/24</formula>
    </cfRule>
    <cfRule type="expression" dxfId="2349" priority="94">
      <formula>AND(BG$9&gt;=14/24,BG$9&lt;20/24)</formula>
    </cfRule>
    <cfRule type="expression" dxfId="2348" priority="95">
      <formula>AND(BG$9&gt;=8/24,BG$9&lt;14/24)</formula>
    </cfRule>
    <cfRule type="expression" dxfId="2347" priority="96">
      <formula>BG$9&lt;8/24</formula>
    </cfRule>
  </conditionalFormatting>
  <conditionalFormatting sqref="AU15:AV15">
    <cfRule type="expression" dxfId="2346" priority="97">
      <formula>AE$9&gt;=20/24</formula>
    </cfRule>
    <cfRule type="expression" dxfId="2345" priority="98">
      <formula>AND(AE$9&gt;=14/24,AE$9&lt;20/24)</formula>
    </cfRule>
    <cfRule type="expression" dxfId="2344" priority="99">
      <formula>AND(AE$9&gt;=8/24,AE$9&lt;14/24)</formula>
    </cfRule>
    <cfRule type="expression" dxfId="2343" priority="100">
      <formula>AE$9&lt;8/24</formula>
    </cfRule>
  </conditionalFormatting>
  <conditionalFormatting sqref="AU16:BJ21">
    <cfRule type="expression" dxfId="2342" priority="101">
      <formula>BI$9&gt;=20/24</formula>
    </cfRule>
    <cfRule type="expression" dxfId="2341" priority="102">
      <formula>AND(BI$9&gt;=14/24,BI$9&lt;20/24)</formula>
    </cfRule>
    <cfRule type="expression" dxfId="2340" priority="103">
      <formula>AND(BI$9&gt;=8/24,BI$9&lt;14/24)</formula>
    </cfRule>
    <cfRule type="expression" dxfId="2339" priority="104">
      <formula>BI$9&lt;8/24</formula>
    </cfRule>
  </conditionalFormatting>
  <conditionalFormatting sqref="AW15">
    <cfRule type="expression" dxfId="2338" priority="73">
      <formula>B$9&gt;=20/24</formula>
    </cfRule>
    <cfRule type="expression" dxfId="2337" priority="74">
      <formula>AND(B$9&gt;=14/24,B$9&lt;20/24)</formula>
    </cfRule>
    <cfRule type="expression" dxfId="2336" priority="75">
      <formula>AND(B$9&gt;=8/24,B$9&lt;14/24)</formula>
    </cfRule>
    <cfRule type="expression" dxfId="2335" priority="76">
      <formula>B$9&lt;8/24</formula>
    </cfRule>
  </conditionalFormatting>
  <conditionalFormatting sqref="A73">
    <cfRule type="expression" dxfId="2334" priority="24">
      <formula>$AH73=0</formula>
    </cfRule>
  </conditionalFormatting>
  <conditionalFormatting sqref="B97:B107 B137:B152 B109:B112 B125:B134 B154:B159 B11:Y13">
    <cfRule type="expression" dxfId="2333" priority="20">
      <formula>B$9&gt;=20/24</formula>
    </cfRule>
  </conditionalFormatting>
  <conditionalFormatting sqref="B97:B107 B137:B152 B109:B112 B125:B134 B154:B159 B11:Y13">
    <cfRule type="expression" dxfId="2332" priority="21">
      <formula>AND(B$9&gt;=14/24,B$9&lt;20/24)</formula>
    </cfRule>
    <cfRule type="expression" dxfId="2331" priority="22">
      <formula>AND(B$9&gt;=8/24,B$9&lt;14/24)</formula>
    </cfRule>
    <cfRule type="expression" dxfId="2330" priority="23">
      <formula>B$9&lt;8/24</formula>
    </cfRule>
  </conditionalFormatting>
  <conditionalFormatting sqref="B14:Y28">
    <cfRule type="expression" dxfId="2329" priority="10">
      <formula>B14&gt;$AG14*1</formula>
    </cfRule>
    <cfRule type="expression" dxfId="2328" priority="11">
      <formula>B$9&gt;=20/24</formula>
    </cfRule>
    <cfRule type="expression" dxfId="2327" priority="12">
      <formula>AND(B$9&gt;=14/24,B$9&lt;20/24)</formula>
    </cfRule>
    <cfRule type="expression" dxfId="2326" priority="13">
      <formula>AND(B$9&gt;=8/24,B$9&lt;14/24)</formula>
    </cfRule>
    <cfRule type="expression" dxfId="2325" priority="14">
      <formula>B$9&lt;8/24</formula>
    </cfRule>
  </conditionalFormatting>
  <conditionalFormatting sqref="B161:B167">
    <cfRule type="expression" dxfId="2324" priority="15">
      <formula>B$9&gt;=20/24</formula>
    </cfRule>
    <cfRule type="expression" dxfId="2323" priority="16">
      <formula>AND(B$9&gt;=14/24,B$9&lt;20/24)</formula>
    </cfRule>
    <cfRule type="expression" dxfId="2322" priority="17">
      <formula>AND(B$9&gt;=8/24,B$9&lt;14/24)</formula>
    </cfRule>
    <cfRule type="expression" dxfId="2321" priority="18">
      <formula>B$9&lt;8/24</formula>
    </cfRule>
  </conditionalFormatting>
  <conditionalFormatting sqref="B169:B274">
    <cfRule type="expression" dxfId="2320" priority="6">
      <formula>B$9&gt;=20/24</formula>
    </cfRule>
    <cfRule type="expression" dxfId="2319" priority="7">
      <formula>AND(B$9&gt;=14/24,B$9&lt;20/24)</formula>
    </cfRule>
    <cfRule type="expression" dxfId="2318" priority="8">
      <formula>AND(B$9&gt;=8/24,B$9&lt;14/24)</formula>
    </cfRule>
    <cfRule type="expression" dxfId="2317" priority="9">
      <formula>B$9&lt;8/24</formula>
    </cfRule>
  </conditionalFormatting>
  <conditionalFormatting sqref="B11:Y13">
    <cfRule type="expression" dxfId="2316" priority="19">
      <formula>B11&gt;$AG11*1</formula>
    </cfRule>
  </conditionalFormatting>
  <conditionalFormatting sqref="A153">
    <cfRule type="expression" dxfId="231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314" priority="1">
      <formula>AL$9&gt;=20/24</formula>
    </cfRule>
  </conditionalFormatting>
  <conditionalFormatting sqref="AL153">
    <cfRule type="expression" dxfId="2313" priority="2">
      <formula>AND(AL$9&gt;=14/24,AL$9&lt;20/24)</formula>
    </cfRule>
    <cfRule type="expression" dxfId="2312" priority="3">
      <formula>AND(AL$9&gt;=8/24,AL$9&lt;14/24)</formula>
    </cfRule>
    <cfRule type="expression" dxfId="231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6"/>
  <dimension ref="A1:CJ305"/>
  <sheetViews>
    <sheetView zoomScale="85" zoomScaleNormal="85" workbookViewId="0">
      <pane xSplit="1" ySplit="10" topLeftCell="E49" activePane="bottomRight" state="frozen"/>
      <selection activeCell="C158" sqref="C158"/>
      <selection pane="topRight" activeCell="C158" sqref="C158"/>
      <selection pane="bottomLeft" activeCell="C158" sqref="C158"/>
      <selection pane="bottomRight" activeCell="AG103" sqref="AG103:AG10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2080/10/15</v>
      </c>
      <c r="C4" s="230"/>
      <c r="D4" s="230"/>
      <c r="E4" s="231" t="str">
        <f ca="1">"2080/"&amp;"10/"&amp;INT(MID(CELL("filename",G6),FIND("]",CELL("filename",G6))+1,200))</f>
        <v>2080/10/15</v>
      </c>
      <c r="F4" s="231"/>
      <c r="G4" s="231"/>
      <c r="H4" s="231" t="str">
        <f ca="1">TEXT(E4,"dddd")</f>
        <v>Tuesday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56.9</v>
      </c>
      <c r="C5" s="30">
        <f t="shared" si="0"/>
        <v>58.1</v>
      </c>
      <c r="D5" s="30">
        <f t="shared" si="0"/>
        <v>58.1</v>
      </c>
      <c r="E5" s="30">
        <f t="shared" si="0"/>
        <v>63.5</v>
      </c>
      <c r="F5" s="30">
        <f t="shared" si="0"/>
        <v>92.9</v>
      </c>
      <c r="G5" s="30">
        <f t="shared" si="0"/>
        <v>93</v>
      </c>
      <c r="H5" s="30">
        <f t="shared" si="0"/>
        <v>91.9</v>
      </c>
      <c r="I5" s="30">
        <f t="shared" si="0"/>
        <v>97.3</v>
      </c>
      <c r="J5" s="30">
        <f t="shared" si="0"/>
        <v>97.2</v>
      </c>
      <c r="K5" s="30">
        <f t="shared" si="0"/>
        <v>96.1</v>
      </c>
      <c r="L5" s="30">
        <f t="shared" si="0"/>
        <v>95.300000000000011</v>
      </c>
      <c r="M5" s="30">
        <f t="shared" si="0"/>
        <v>108.5</v>
      </c>
      <c r="N5" s="30">
        <f t="shared" si="0"/>
        <v>98.3</v>
      </c>
      <c r="O5" s="30">
        <f t="shared" si="0"/>
        <v>103.5</v>
      </c>
      <c r="P5" s="30">
        <f t="shared" si="0"/>
        <v>121.30000000000001</v>
      </c>
      <c r="Q5" s="30">
        <f t="shared" si="0"/>
        <v>101.6</v>
      </c>
      <c r="R5" s="30">
        <f t="shared" si="0"/>
        <v>124</v>
      </c>
      <c r="S5" s="30">
        <f t="shared" si="0"/>
        <v>165</v>
      </c>
      <c r="T5" s="30">
        <f t="shared" si="0"/>
        <v>170.9</v>
      </c>
      <c r="U5" s="30">
        <f t="shared" si="0"/>
        <v>149.4</v>
      </c>
      <c r="V5" s="30">
        <f t="shared" si="0"/>
        <v>125.3</v>
      </c>
      <c r="W5" s="30">
        <f t="shared" si="0"/>
        <v>109.6</v>
      </c>
      <c r="X5" s="30">
        <f t="shared" si="0"/>
        <v>120.6</v>
      </c>
      <c r="Y5" s="30">
        <f t="shared" si="0"/>
        <v>147.19999999999999</v>
      </c>
      <c r="Z5" s="30">
        <f t="shared" si="0"/>
        <v>143</v>
      </c>
      <c r="AA5" s="30">
        <f>AB108</f>
        <v>152</v>
      </c>
      <c r="AB5" s="30">
        <f t="shared" si="0"/>
        <v>151</v>
      </c>
      <c r="AC5" s="30">
        <f t="shared" si="0"/>
        <v>87</v>
      </c>
      <c r="AD5" s="30">
        <f t="shared" si="0"/>
        <v>91</v>
      </c>
      <c r="AE5" s="30">
        <f t="shared" si="0"/>
        <v>91</v>
      </c>
      <c r="AF5" s="30">
        <f>B108</f>
        <v>63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Load=1326</v>
      </c>
      <c r="B7" s="35">
        <f t="shared" ref="B7:AF7" si="1">B116</f>
        <v>1371.85</v>
      </c>
      <c r="C7" s="35">
        <f t="shared" si="1"/>
        <v>1430.5500000000002</v>
      </c>
      <c r="D7" s="35">
        <f t="shared" si="1"/>
        <v>1412.75</v>
      </c>
      <c r="E7" s="35">
        <f t="shared" si="1"/>
        <v>1334.35</v>
      </c>
      <c r="F7" s="35">
        <f t="shared" si="1"/>
        <v>1325.9499999999998</v>
      </c>
      <c r="G7" s="35">
        <f t="shared" si="1"/>
        <v>1432.0500000000002</v>
      </c>
      <c r="H7" s="35">
        <f t="shared" si="1"/>
        <v>1423.25</v>
      </c>
      <c r="I7" s="35">
        <f t="shared" si="1"/>
        <v>1491.9500000000003</v>
      </c>
      <c r="J7" s="35">
        <f t="shared" si="1"/>
        <v>1561.4500000000003</v>
      </c>
      <c r="K7" s="35">
        <f t="shared" si="1"/>
        <v>1640.8500000000001</v>
      </c>
      <c r="L7" s="35">
        <f t="shared" si="1"/>
        <v>1666.8500000000001</v>
      </c>
      <c r="M7" s="35">
        <f t="shared" si="1"/>
        <v>1624.0499999999997</v>
      </c>
      <c r="N7" s="35">
        <f t="shared" si="1"/>
        <v>1586.6499999999999</v>
      </c>
      <c r="O7" s="35">
        <f t="shared" si="1"/>
        <v>1686.4499999999998</v>
      </c>
      <c r="P7" s="35">
        <f t="shared" si="1"/>
        <v>1647.4499999999998</v>
      </c>
      <c r="Q7" s="35">
        <f t="shared" si="1"/>
        <v>1645.35</v>
      </c>
      <c r="R7" s="35">
        <f t="shared" si="1"/>
        <v>1668.35</v>
      </c>
      <c r="S7" s="35">
        <f t="shared" si="1"/>
        <v>1704.55</v>
      </c>
      <c r="T7" s="35">
        <f t="shared" si="1"/>
        <v>1737.55</v>
      </c>
      <c r="U7" s="35">
        <f t="shared" si="1"/>
        <v>1698.45</v>
      </c>
      <c r="V7" s="35">
        <f t="shared" si="1"/>
        <v>1626.8500000000001</v>
      </c>
      <c r="W7" s="35">
        <f t="shared" si="1"/>
        <v>1635.75</v>
      </c>
      <c r="X7" s="35">
        <f t="shared" si="1"/>
        <v>1757.48</v>
      </c>
      <c r="Y7" s="35">
        <f t="shared" si="1"/>
        <v>1925.4499999999998</v>
      </c>
      <c r="Z7" s="35">
        <f t="shared" si="1"/>
        <v>1857.0499999999997</v>
      </c>
      <c r="AA7" s="35">
        <f t="shared" si="1"/>
        <v>1827.4499999999998</v>
      </c>
      <c r="AB7" s="35">
        <f>AB116</f>
        <v>1750.4499999999998</v>
      </c>
      <c r="AC7" s="35">
        <f t="shared" si="1"/>
        <v>1611.45</v>
      </c>
      <c r="AD7" s="35">
        <f t="shared" si="1"/>
        <v>1555.45</v>
      </c>
      <c r="AE7" s="35">
        <f t="shared" si="1"/>
        <v>1460.85</v>
      </c>
      <c r="AF7" s="35">
        <f t="shared" si="1"/>
        <v>1506.85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2142.05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1857.05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3" t="s">
        <v>19</v>
      </c>
      <c r="AI10" s="21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4">
        <v>28</v>
      </c>
      <c r="C11" s="44">
        <v>28</v>
      </c>
      <c r="D11" s="44">
        <v>28</v>
      </c>
      <c r="E11" s="44">
        <v>31</v>
      </c>
      <c r="F11" s="44">
        <v>31</v>
      </c>
      <c r="G11" s="44">
        <v>31</v>
      </c>
      <c r="H11" s="44">
        <v>31</v>
      </c>
      <c r="I11" s="44">
        <v>31</v>
      </c>
      <c r="J11" s="44">
        <v>31</v>
      </c>
      <c r="K11" s="44">
        <v>31</v>
      </c>
      <c r="L11" s="44">
        <v>31</v>
      </c>
      <c r="M11" s="44">
        <v>30</v>
      </c>
      <c r="N11" s="44">
        <v>30</v>
      </c>
      <c r="O11" s="44">
        <v>30</v>
      </c>
      <c r="P11" s="44">
        <v>30</v>
      </c>
      <c r="Q11" s="44">
        <v>30</v>
      </c>
      <c r="R11" s="44">
        <v>30</v>
      </c>
      <c r="S11" s="44">
        <v>30</v>
      </c>
      <c r="T11" s="44">
        <v>30</v>
      </c>
      <c r="U11" s="44">
        <v>30</v>
      </c>
      <c r="V11" s="44">
        <v>30</v>
      </c>
      <c r="W11" s="44">
        <v>30</v>
      </c>
      <c r="X11" s="44">
        <v>30</v>
      </c>
      <c r="Y11" s="44">
        <v>30</v>
      </c>
      <c r="Z11" s="44">
        <v>30</v>
      </c>
      <c r="AA11" s="44">
        <v>30</v>
      </c>
      <c r="AB11" s="44">
        <v>30</v>
      </c>
      <c r="AC11" s="44">
        <v>30</v>
      </c>
      <c r="AD11" s="44">
        <v>30</v>
      </c>
      <c r="AE11" s="44">
        <v>30</v>
      </c>
      <c r="AF11" s="44">
        <v>30</v>
      </c>
      <c r="AG11" s="45">
        <v>86</v>
      </c>
      <c r="AH11" s="46">
        <f t="shared" ref="AH11:AH74" si="2">MAX(B11:AF11)</f>
        <v>31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4">
        <v>25</v>
      </c>
      <c r="C12" s="44">
        <v>25</v>
      </c>
      <c r="D12" s="44">
        <v>25</v>
      </c>
      <c r="E12" s="44">
        <v>26</v>
      </c>
      <c r="F12" s="44">
        <v>26</v>
      </c>
      <c r="G12" s="44">
        <v>26</v>
      </c>
      <c r="H12" s="44">
        <v>26</v>
      </c>
      <c r="I12" s="44">
        <v>26</v>
      </c>
      <c r="J12" s="44">
        <v>26</v>
      </c>
      <c r="K12" s="44">
        <v>26</v>
      </c>
      <c r="L12" s="44">
        <v>26</v>
      </c>
      <c r="M12" s="44">
        <v>24</v>
      </c>
      <c r="N12" s="44">
        <v>24</v>
      </c>
      <c r="O12" s="44">
        <v>24</v>
      </c>
      <c r="P12" s="44">
        <v>24</v>
      </c>
      <c r="Q12" s="44">
        <v>24</v>
      </c>
      <c r="R12" s="44">
        <v>24</v>
      </c>
      <c r="S12" s="44">
        <v>24</v>
      </c>
      <c r="T12" s="44">
        <v>24</v>
      </c>
      <c r="U12" s="44">
        <v>24</v>
      </c>
      <c r="V12" s="44">
        <v>24</v>
      </c>
      <c r="W12" s="44">
        <v>24</v>
      </c>
      <c r="X12" s="44">
        <v>24</v>
      </c>
      <c r="Y12" s="44">
        <v>24</v>
      </c>
      <c r="Z12" s="44">
        <v>24</v>
      </c>
      <c r="AA12" s="44">
        <v>24</v>
      </c>
      <c r="AB12" s="44">
        <v>24</v>
      </c>
      <c r="AC12" s="44">
        <v>24</v>
      </c>
      <c r="AD12" s="44">
        <v>24</v>
      </c>
      <c r="AE12" s="44">
        <v>24</v>
      </c>
      <c r="AF12" s="44">
        <v>24</v>
      </c>
      <c r="AG12" s="48">
        <v>82</v>
      </c>
      <c r="AH12" s="46">
        <f t="shared" si="2"/>
        <v>26</v>
      </c>
      <c r="AI12" s="47">
        <f t="shared" si="3"/>
        <v>24</v>
      </c>
      <c r="AK12" s="49"/>
      <c r="AL12" s="50" t="str">
        <f ca="1">MID(CELL("filename",C7),FIND("]",CELL("filename",C7))+1,600)</f>
        <v>15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4">
        <v>65.599999999999994</v>
      </c>
      <c r="C13" s="44">
        <v>65.599999999999994</v>
      </c>
      <c r="D13" s="44">
        <v>65.599999999999994</v>
      </c>
      <c r="E13" s="44">
        <v>51.5</v>
      </c>
      <c r="F13" s="44">
        <v>51.5</v>
      </c>
      <c r="G13" s="44">
        <v>51.5</v>
      </c>
      <c r="H13" s="44">
        <v>51.5</v>
      </c>
      <c r="I13" s="44">
        <v>51.5</v>
      </c>
      <c r="J13" s="44">
        <v>51.5</v>
      </c>
      <c r="K13" s="44">
        <v>51.5</v>
      </c>
      <c r="L13" s="44">
        <v>51.5</v>
      </c>
      <c r="M13" s="44">
        <v>42.4</v>
      </c>
      <c r="N13" s="44">
        <v>42.4</v>
      </c>
      <c r="O13" s="44">
        <v>42.4</v>
      </c>
      <c r="P13" s="44">
        <v>42.4</v>
      </c>
      <c r="Q13" s="44">
        <v>42.4</v>
      </c>
      <c r="R13" s="44">
        <v>42.4</v>
      </c>
      <c r="S13" s="44">
        <v>42.4</v>
      </c>
      <c r="T13" s="44">
        <v>42.4</v>
      </c>
      <c r="U13" s="44">
        <v>42.4</v>
      </c>
      <c r="V13" s="44">
        <v>42.4</v>
      </c>
      <c r="W13" s="44">
        <v>42.4</v>
      </c>
      <c r="X13" s="44">
        <v>42.4</v>
      </c>
      <c r="Y13" s="44">
        <v>42.4</v>
      </c>
      <c r="Z13" s="44">
        <v>42.4</v>
      </c>
      <c r="AA13" s="44">
        <v>42.4</v>
      </c>
      <c r="AB13" s="44">
        <v>42.4</v>
      </c>
      <c r="AC13" s="44">
        <v>42.4</v>
      </c>
      <c r="AD13" s="44">
        <v>42.4</v>
      </c>
      <c r="AE13" s="44">
        <v>42.4</v>
      </c>
      <c r="AF13" s="44">
        <v>42.4</v>
      </c>
      <c r="AG13" s="48">
        <v>78</v>
      </c>
      <c r="AH13" s="46">
        <f t="shared" si="2"/>
        <v>65.599999999999994</v>
      </c>
      <c r="AI13" s="47">
        <f t="shared" si="3"/>
        <v>42.4</v>
      </c>
      <c r="AK13" s="49"/>
      <c r="AL13" s="50" t="str">
        <f ca="1">"Daily Load Curve(Excluding of Export) of Nepal ("&amp;A4&amp;" "&amp;B4&amp;")"</f>
        <v>Daily Load Curve(Excluding of Export) of Nepal (Nepali Date: 2080/10/15)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4">
        <v>28.1</v>
      </c>
      <c r="C14" s="44">
        <v>28.1</v>
      </c>
      <c r="D14" s="44">
        <v>28.1</v>
      </c>
      <c r="E14" s="44">
        <v>25.6</v>
      </c>
      <c r="F14" s="44">
        <v>25.6</v>
      </c>
      <c r="G14" s="44">
        <v>25.6</v>
      </c>
      <c r="H14" s="44">
        <v>25.6</v>
      </c>
      <c r="I14" s="44">
        <v>25.6</v>
      </c>
      <c r="J14" s="44">
        <v>25.6</v>
      </c>
      <c r="K14" s="44">
        <v>25.6</v>
      </c>
      <c r="L14" s="44">
        <v>25.6</v>
      </c>
      <c r="M14" s="44">
        <v>23.1</v>
      </c>
      <c r="N14" s="44">
        <v>23.1</v>
      </c>
      <c r="O14" s="44">
        <v>23.1</v>
      </c>
      <c r="P14" s="44">
        <v>23.1</v>
      </c>
      <c r="Q14" s="44">
        <v>23.1</v>
      </c>
      <c r="R14" s="44">
        <v>23.1</v>
      </c>
      <c r="S14" s="44">
        <v>23.1</v>
      </c>
      <c r="T14" s="44">
        <v>23.1</v>
      </c>
      <c r="U14" s="44">
        <v>23.1</v>
      </c>
      <c r="V14" s="44">
        <v>23.1</v>
      </c>
      <c r="W14" s="44">
        <v>23.1</v>
      </c>
      <c r="X14" s="44">
        <v>23.1</v>
      </c>
      <c r="Y14" s="44">
        <v>23.1</v>
      </c>
      <c r="Z14" s="44">
        <v>23.1</v>
      </c>
      <c r="AA14" s="44">
        <v>23.1</v>
      </c>
      <c r="AB14" s="44">
        <v>23.1</v>
      </c>
      <c r="AC14" s="44">
        <v>23.1</v>
      </c>
      <c r="AD14" s="44">
        <v>23.1</v>
      </c>
      <c r="AE14" s="44">
        <v>23.1</v>
      </c>
      <c r="AF14" s="44">
        <v>23.1</v>
      </c>
      <c r="AG14" s="48">
        <v>77</v>
      </c>
      <c r="AH14" s="46">
        <f t="shared" si="2"/>
        <v>28.1</v>
      </c>
      <c r="AI14" s="47">
        <f t="shared" si="3"/>
        <v>23.1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4">
        <v>40</v>
      </c>
      <c r="C15" s="44">
        <v>40</v>
      </c>
      <c r="D15" s="44">
        <v>40</v>
      </c>
      <c r="E15" s="44">
        <v>40</v>
      </c>
      <c r="F15" s="44">
        <v>40</v>
      </c>
      <c r="G15" s="44">
        <v>40</v>
      </c>
      <c r="H15" s="44">
        <v>40</v>
      </c>
      <c r="I15" s="44">
        <v>40</v>
      </c>
      <c r="J15" s="44">
        <v>40</v>
      </c>
      <c r="K15" s="44">
        <v>40</v>
      </c>
      <c r="L15" s="44">
        <v>40</v>
      </c>
      <c r="M15" s="44">
        <v>41.3</v>
      </c>
      <c r="N15" s="44">
        <v>41.3</v>
      </c>
      <c r="O15" s="44">
        <v>41.3</v>
      </c>
      <c r="P15" s="44">
        <v>41.3</v>
      </c>
      <c r="Q15" s="44">
        <v>41.3</v>
      </c>
      <c r="R15" s="44">
        <v>41.3</v>
      </c>
      <c r="S15" s="44">
        <v>41.3</v>
      </c>
      <c r="T15" s="44">
        <v>41.3</v>
      </c>
      <c r="U15" s="44">
        <v>41.3</v>
      </c>
      <c r="V15" s="44">
        <v>41.3</v>
      </c>
      <c r="W15" s="44">
        <v>41.3</v>
      </c>
      <c r="X15" s="44">
        <v>41.3</v>
      </c>
      <c r="Y15" s="44">
        <v>41.3</v>
      </c>
      <c r="Z15" s="44">
        <v>41.3</v>
      </c>
      <c r="AA15" s="44">
        <v>41.3</v>
      </c>
      <c r="AB15" s="44">
        <v>41.3</v>
      </c>
      <c r="AC15" s="44">
        <v>41.3</v>
      </c>
      <c r="AD15" s="44">
        <v>41.3</v>
      </c>
      <c r="AE15" s="44">
        <v>41.3</v>
      </c>
      <c r="AF15" s="44">
        <v>41.3</v>
      </c>
      <c r="AG15" s="48">
        <v>73</v>
      </c>
      <c r="AH15" s="46">
        <f t="shared" si="2"/>
        <v>41.3</v>
      </c>
      <c r="AI15" s="47">
        <f t="shared" si="3"/>
        <v>40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4">
        <v>39.1</v>
      </c>
      <c r="C16" s="44">
        <v>39.1</v>
      </c>
      <c r="D16" s="44">
        <v>39.1</v>
      </c>
      <c r="E16" s="44">
        <v>28.7</v>
      </c>
      <c r="F16" s="44">
        <v>28.7</v>
      </c>
      <c r="G16" s="44">
        <v>28.7</v>
      </c>
      <c r="H16" s="44">
        <v>28.7</v>
      </c>
      <c r="I16" s="44">
        <v>28.7</v>
      </c>
      <c r="J16" s="44">
        <v>28.7</v>
      </c>
      <c r="K16" s="44">
        <v>28.7</v>
      </c>
      <c r="L16" s="44">
        <v>28.7</v>
      </c>
      <c r="M16" s="44">
        <v>23.2</v>
      </c>
      <c r="N16" s="44">
        <v>23.2</v>
      </c>
      <c r="O16" s="44">
        <v>23.2</v>
      </c>
      <c r="P16" s="44">
        <v>23.2</v>
      </c>
      <c r="Q16" s="44">
        <v>23.2</v>
      </c>
      <c r="R16" s="44">
        <v>23.2</v>
      </c>
      <c r="S16" s="44">
        <v>23.2</v>
      </c>
      <c r="T16" s="44">
        <v>23.2</v>
      </c>
      <c r="U16" s="44">
        <v>23.2</v>
      </c>
      <c r="V16" s="44">
        <v>23.2</v>
      </c>
      <c r="W16" s="44">
        <v>23.2</v>
      </c>
      <c r="X16" s="44">
        <v>23.2</v>
      </c>
      <c r="Y16" s="44">
        <v>23.2</v>
      </c>
      <c r="Z16" s="44">
        <v>23.2</v>
      </c>
      <c r="AA16" s="44">
        <v>23.2</v>
      </c>
      <c r="AB16" s="44">
        <v>23.2</v>
      </c>
      <c r="AC16" s="44">
        <v>23.2</v>
      </c>
      <c r="AD16" s="44">
        <v>23.2</v>
      </c>
      <c r="AE16" s="44">
        <v>23.2</v>
      </c>
      <c r="AF16" s="44">
        <v>23.2</v>
      </c>
      <c r="AG16" s="48">
        <v>71</v>
      </c>
      <c r="AH16" s="46">
        <f t="shared" si="2"/>
        <v>39.1</v>
      </c>
      <c r="AI16" s="47">
        <f t="shared" si="3"/>
        <v>23.2</v>
      </c>
      <c r="AK16" s="49"/>
      <c r="AL16" s="52" t="s">
        <v>7</v>
      </c>
      <c r="AM16" s="57">
        <f t="shared" ref="AM16:AR16" si="4">B71</f>
        <v>981.95</v>
      </c>
      <c r="AN16" s="57">
        <f t="shared" si="4"/>
        <v>981.95</v>
      </c>
      <c r="AO16" s="57">
        <f t="shared" si="4"/>
        <v>981.95</v>
      </c>
      <c r="AP16" s="57">
        <f t="shared" si="4"/>
        <v>959.55000000000007</v>
      </c>
      <c r="AQ16" s="57">
        <f t="shared" si="4"/>
        <v>959.55000000000007</v>
      </c>
      <c r="AR16" s="57">
        <f t="shared" si="4"/>
        <v>959.55000000000007</v>
      </c>
      <c r="AS16" s="57">
        <f>I71</f>
        <v>959.55000000000007</v>
      </c>
      <c r="AT16" s="57">
        <f>K71</f>
        <v>959.55000000000007</v>
      </c>
      <c r="AU16" s="57">
        <f t="shared" ref="AU16:BD16" si="5">M71</f>
        <v>891.84999999999991</v>
      </c>
      <c r="AV16" s="57">
        <f t="shared" si="5"/>
        <v>891.84999999999991</v>
      </c>
      <c r="AW16" s="57">
        <f t="shared" si="5"/>
        <v>891.84999999999991</v>
      </c>
      <c r="AX16" s="57">
        <f t="shared" si="5"/>
        <v>891.84999999999991</v>
      </c>
      <c r="AY16" s="57">
        <f t="shared" si="5"/>
        <v>891.84999999999991</v>
      </c>
      <c r="AZ16" s="57">
        <f t="shared" si="5"/>
        <v>891.84999999999991</v>
      </c>
      <c r="BA16" s="57">
        <f t="shared" si="5"/>
        <v>891.84999999999991</v>
      </c>
      <c r="BB16" s="57">
        <f t="shared" si="5"/>
        <v>891.84999999999991</v>
      </c>
      <c r="BC16" s="57">
        <f t="shared" si="5"/>
        <v>891.84999999999991</v>
      </c>
      <c r="BD16" s="57">
        <f t="shared" si="5"/>
        <v>891.84999999999991</v>
      </c>
      <c r="BE16" s="58">
        <f>X71</f>
        <v>891.84999999999991</v>
      </c>
      <c r="BF16" s="58">
        <f>Z71</f>
        <v>891.84999999999991</v>
      </c>
      <c r="BG16" s="58">
        <f>AB71</f>
        <v>891.84999999999991</v>
      </c>
      <c r="BH16" s="58">
        <f>AD71</f>
        <v>891.84999999999991</v>
      </c>
      <c r="BI16" s="58">
        <f>AE71</f>
        <v>891.84999999999991</v>
      </c>
      <c r="BJ16" s="58">
        <f>AF71</f>
        <v>891.84999999999991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39.799999999999997</v>
      </c>
      <c r="C17" s="44">
        <v>39.799999999999997</v>
      </c>
      <c r="D17" s="44">
        <v>39.799999999999997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27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27</v>
      </c>
      <c r="AA17" s="44">
        <v>27</v>
      </c>
      <c r="AB17" s="44">
        <v>27</v>
      </c>
      <c r="AC17" s="44">
        <v>27</v>
      </c>
      <c r="AD17" s="44">
        <v>27</v>
      </c>
      <c r="AE17" s="44">
        <v>27</v>
      </c>
      <c r="AF17" s="44">
        <v>27</v>
      </c>
      <c r="AG17" s="45">
        <v>54</v>
      </c>
      <c r="AH17" s="46">
        <f t="shared" si="2"/>
        <v>39.799999999999997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400.59999999999997</v>
      </c>
      <c r="AN17" s="57">
        <f t="shared" si="6"/>
        <v>377.49999999999994</v>
      </c>
      <c r="AO17" s="57">
        <f t="shared" si="6"/>
        <v>377.49999999999994</v>
      </c>
      <c r="AP17" s="57">
        <f t="shared" si="6"/>
        <v>377.49999999999994</v>
      </c>
      <c r="AQ17" s="57">
        <f t="shared" si="6"/>
        <v>396.49999999999994</v>
      </c>
      <c r="AR17" s="57">
        <f t="shared" si="6"/>
        <v>397.8</v>
      </c>
      <c r="AS17" s="57">
        <f>I78</f>
        <v>397.49999999999994</v>
      </c>
      <c r="AT17" s="57">
        <f>K78</f>
        <v>536.49999999999989</v>
      </c>
      <c r="AU17" s="57">
        <f t="shared" ref="AU17:BD17" si="7">M78</f>
        <v>540.19999999999993</v>
      </c>
      <c r="AV17" s="57">
        <f t="shared" si="7"/>
        <v>320.29999999999995</v>
      </c>
      <c r="AW17" s="57">
        <f t="shared" si="7"/>
        <v>388.7</v>
      </c>
      <c r="AX17" s="57">
        <f t="shared" si="7"/>
        <v>331</v>
      </c>
      <c r="AY17" s="57">
        <f t="shared" si="7"/>
        <v>208.60000000000002</v>
      </c>
      <c r="AZ17" s="57">
        <f t="shared" si="7"/>
        <v>238.50000000000003</v>
      </c>
      <c r="BA17" s="57">
        <f t="shared" si="7"/>
        <v>228.50000000000003</v>
      </c>
      <c r="BB17" s="57">
        <f t="shared" si="7"/>
        <v>158.5</v>
      </c>
      <c r="BC17" s="57">
        <f t="shared" si="7"/>
        <v>155.5</v>
      </c>
      <c r="BD17" s="57">
        <f t="shared" si="7"/>
        <v>216.5</v>
      </c>
      <c r="BE17" s="58">
        <f>X78</f>
        <v>488.22999999999996</v>
      </c>
      <c r="BF17" s="58">
        <f>Z78</f>
        <v>612.69999999999993</v>
      </c>
      <c r="BG17" s="58">
        <f>AB78</f>
        <v>612.69999999999993</v>
      </c>
      <c r="BH17" s="58">
        <f>AD78</f>
        <v>404.7</v>
      </c>
      <c r="BI17" s="58">
        <f>AE78</f>
        <v>384.7</v>
      </c>
      <c r="BJ17" s="58">
        <f>AF78</f>
        <v>405.7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14.3</v>
      </c>
      <c r="C18" s="44">
        <v>14.3</v>
      </c>
      <c r="D18" s="44">
        <v>14.3</v>
      </c>
      <c r="E18" s="44">
        <v>17.3</v>
      </c>
      <c r="F18" s="44">
        <v>17.3</v>
      </c>
      <c r="G18" s="44">
        <v>17.3</v>
      </c>
      <c r="H18" s="44">
        <v>17.3</v>
      </c>
      <c r="I18" s="44">
        <v>17.3</v>
      </c>
      <c r="J18" s="44">
        <v>17.3</v>
      </c>
      <c r="K18" s="44">
        <v>17.3</v>
      </c>
      <c r="L18" s="44">
        <v>17.3</v>
      </c>
      <c r="M18" s="44">
        <v>13.7</v>
      </c>
      <c r="N18" s="44">
        <v>13.7</v>
      </c>
      <c r="O18" s="44">
        <v>13.7</v>
      </c>
      <c r="P18" s="44">
        <v>13.7</v>
      </c>
      <c r="Q18" s="44">
        <v>13.7</v>
      </c>
      <c r="R18" s="44">
        <v>13.7</v>
      </c>
      <c r="S18" s="44">
        <v>13.7</v>
      </c>
      <c r="T18" s="44">
        <v>13.7</v>
      </c>
      <c r="U18" s="44">
        <v>13.7</v>
      </c>
      <c r="V18" s="44">
        <v>13.7</v>
      </c>
      <c r="W18" s="44">
        <v>13.7</v>
      </c>
      <c r="X18" s="44">
        <v>13.7</v>
      </c>
      <c r="Y18" s="44">
        <v>13.7</v>
      </c>
      <c r="Z18" s="44">
        <v>13.7</v>
      </c>
      <c r="AA18" s="44">
        <v>13.7</v>
      </c>
      <c r="AB18" s="44">
        <v>13.7</v>
      </c>
      <c r="AC18" s="44">
        <v>13.7</v>
      </c>
      <c r="AD18" s="44">
        <v>13.7</v>
      </c>
      <c r="AE18" s="44">
        <v>13.7</v>
      </c>
      <c r="AF18" s="44">
        <v>13.7</v>
      </c>
      <c r="AG18" s="48">
        <v>52.465000000000003</v>
      </c>
      <c r="AH18" s="46">
        <f t="shared" si="2"/>
        <v>17.3</v>
      </c>
      <c r="AI18" s="47">
        <f t="shared" si="3"/>
        <v>13.7</v>
      </c>
      <c r="AK18" s="49"/>
      <c r="AL18" s="52" t="s">
        <v>31</v>
      </c>
      <c r="AM18" s="57">
        <f t="shared" ref="AM18:AR18" si="8">B92</f>
        <v>303.30000000000007</v>
      </c>
      <c r="AN18" s="57">
        <f t="shared" si="8"/>
        <v>341.2</v>
      </c>
      <c r="AO18" s="57">
        <f t="shared" si="8"/>
        <v>341.2</v>
      </c>
      <c r="AP18" s="57">
        <f t="shared" si="8"/>
        <v>331.2</v>
      </c>
      <c r="AQ18" s="57">
        <f t="shared" si="8"/>
        <v>259.39999999999998</v>
      </c>
      <c r="AR18" s="57">
        <f t="shared" si="8"/>
        <v>330.8</v>
      </c>
      <c r="AS18" s="57">
        <f>I92</f>
        <v>331.6</v>
      </c>
      <c r="AT18" s="57">
        <f>K92</f>
        <v>333.6</v>
      </c>
      <c r="AU18" s="57">
        <f t="shared" ref="AU18:BD18" si="9">M92</f>
        <v>365.4</v>
      </c>
      <c r="AV18" s="57">
        <f t="shared" si="9"/>
        <v>379.7</v>
      </c>
      <c r="AW18" s="57">
        <f t="shared" si="9"/>
        <v>393.29999999999995</v>
      </c>
      <c r="AX18" s="57">
        <f t="shared" si="9"/>
        <v>421.99999999999994</v>
      </c>
      <c r="AY18" s="57">
        <f t="shared" si="9"/>
        <v>421.4</v>
      </c>
      <c r="AZ18" s="57">
        <f t="shared" si="9"/>
        <v>422.8</v>
      </c>
      <c r="BA18" s="57">
        <f t="shared" si="9"/>
        <v>422.8</v>
      </c>
      <c r="BB18" s="57">
        <f t="shared" si="9"/>
        <v>422.8</v>
      </c>
      <c r="BC18" s="57">
        <f t="shared" si="9"/>
        <v>380.8</v>
      </c>
      <c r="BD18" s="57">
        <f t="shared" si="9"/>
        <v>269.7</v>
      </c>
      <c r="BE18" s="58">
        <f>X92</f>
        <v>278.40000000000003</v>
      </c>
      <c r="BF18" s="58">
        <f>Z92</f>
        <v>390.90000000000003</v>
      </c>
      <c r="BG18" s="58">
        <f>AB92</f>
        <v>403.90000000000003</v>
      </c>
      <c r="BH18" s="58">
        <f>AD92</f>
        <v>403.90000000000003</v>
      </c>
      <c r="BI18" s="58">
        <f>AE92</f>
        <v>393.3</v>
      </c>
      <c r="BJ18" s="58">
        <f>AF92</f>
        <v>398.3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63</v>
      </c>
      <c r="AN19" s="57">
        <f t="shared" si="10"/>
        <v>56.9</v>
      </c>
      <c r="AO19" s="57">
        <f t="shared" si="10"/>
        <v>58.1</v>
      </c>
      <c r="AP19" s="57">
        <f t="shared" si="10"/>
        <v>58.1</v>
      </c>
      <c r="AQ19" s="57">
        <f t="shared" si="10"/>
        <v>63.5</v>
      </c>
      <c r="AR19" s="57">
        <f t="shared" si="10"/>
        <v>92.9</v>
      </c>
      <c r="AS19" s="57">
        <f>I108</f>
        <v>91.9</v>
      </c>
      <c r="AT19" s="57">
        <f>K108</f>
        <v>97.2</v>
      </c>
      <c r="AU19" s="57">
        <f t="shared" ref="AU19:BD19" si="11">M108</f>
        <v>95.300000000000011</v>
      </c>
      <c r="AV19" s="57">
        <f t="shared" si="11"/>
        <v>108.5</v>
      </c>
      <c r="AW19" s="57">
        <f t="shared" si="11"/>
        <v>98.3</v>
      </c>
      <c r="AX19" s="57">
        <f t="shared" si="11"/>
        <v>103.5</v>
      </c>
      <c r="AY19" s="57">
        <f t="shared" si="11"/>
        <v>121.30000000000001</v>
      </c>
      <c r="AZ19" s="57">
        <f t="shared" si="11"/>
        <v>101.6</v>
      </c>
      <c r="BA19" s="57">
        <f t="shared" si="11"/>
        <v>124</v>
      </c>
      <c r="BB19" s="57">
        <f t="shared" si="11"/>
        <v>165</v>
      </c>
      <c r="BC19" s="57">
        <f t="shared" si="11"/>
        <v>170.9</v>
      </c>
      <c r="BD19" s="57">
        <f t="shared" si="11"/>
        <v>149.4</v>
      </c>
      <c r="BE19" s="58">
        <f>X108</f>
        <v>109.6</v>
      </c>
      <c r="BF19" s="58">
        <f>Z108</f>
        <v>147.19999999999999</v>
      </c>
      <c r="BG19" s="58">
        <f>AB108</f>
        <v>152</v>
      </c>
      <c r="BH19" s="58">
        <f>AD108</f>
        <v>87</v>
      </c>
      <c r="BI19" s="58">
        <f>AE108</f>
        <v>91</v>
      </c>
      <c r="BJ19" s="58">
        <f>AF108</f>
        <v>91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50.7</v>
      </c>
      <c r="C20" s="44">
        <v>50.7</v>
      </c>
      <c r="D20" s="44">
        <v>50.7</v>
      </c>
      <c r="E20" s="44">
        <v>50.7</v>
      </c>
      <c r="F20" s="44">
        <v>50.7</v>
      </c>
      <c r="G20" s="44">
        <v>50.7</v>
      </c>
      <c r="H20" s="44">
        <v>50.7</v>
      </c>
      <c r="I20" s="44">
        <v>50.7</v>
      </c>
      <c r="J20" s="44">
        <v>50.7</v>
      </c>
      <c r="K20" s="44">
        <v>50.7</v>
      </c>
      <c r="L20" s="44">
        <v>50.7</v>
      </c>
      <c r="M20" s="44">
        <v>50.7</v>
      </c>
      <c r="N20" s="44">
        <v>50.7</v>
      </c>
      <c r="O20" s="44">
        <v>50.7</v>
      </c>
      <c r="P20" s="44">
        <v>50.7</v>
      </c>
      <c r="Q20" s="44">
        <v>50.7</v>
      </c>
      <c r="R20" s="44">
        <v>50.7</v>
      </c>
      <c r="S20" s="44">
        <v>50.7</v>
      </c>
      <c r="T20" s="44">
        <v>50.7</v>
      </c>
      <c r="U20" s="44">
        <v>50.7</v>
      </c>
      <c r="V20" s="44">
        <v>50.7</v>
      </c>
      <c r="W20" s="44">
        <v>50.7</v>
      </c>
      <c r="X20" s="44">
        <v>50.7</v>
      </c>
      <c r="Y20" s="44">
        <v>50.7</v>
      </c>
      <c r="Z20" s="44">
        <v>50.7</v>
      </c>
      <c r="AA20" s="44">
        <v>50.7</v>
      </c>
      <c r="AB20" s="44">
        <v>50.7</v>
      </c>
      <c r="AC20" s="44">
        <v>50.7</v>
      </c>
      <c r="AD20" s="44">
        <v>50.7</v>
      </c>
      <c r="AE20" s="44">
        <v>50.7</v>
      </c>
      <c r="AF20" s="44">
        <v>50.7</v>
      </c>
      <c r="AG20" s="48">
        <v>50</v>
      </c>
      <c r="AH20" s="46">
        <f t="shared" si="2"/>
        <v>50.7</v>
      </c>
      <c r="AI20" s="47">
        <f t="shared" si="3"/>
        <v>50.7</v>
      </c>
      <c r="AK20" s="49"/>
      <c r="AL20" s="52" t="s">
        <v>35</v>
      </c>
      <c r="AM20" s="57">
        <f t="shared" ref="AM20:AR20" si="12">B96</f>
        <v>15</v>
      </c>
      <c r="AN20" s="57">
        <f t="shared" si="12"/>
        <v>23</v>
      </c>
      <c r="AO20" s="57">
        <f t="shared" si="12"/>
        <v>23</v>
      </c>
      <c r="AP20" s="57">
        <f t="shared" si="12"/>
        <v>23</v>
      </c>
      <c r="AQ20" s="57">
        <f t="shared" si="12"/>
        <v>23</v>
      </c>
      <c r="AR20" s="57">
        <f t="shared" si="12"/>
        <v>0</v>
      </c>
      <c r="AS20" s="57">
        <f>I96</f>
        <v>14</v>
      </c>
      <c r="AT20" s="57">
        <f>K96</f>
        <v>24</v>
      </c>
      <c r="AU20" s="57">
        <f t="shared" ref="AU20:BD20" si="13">M96</f>
        <v>61</v>
      </c>
      <c r="AV20" s="57">
        <f t="shared" si="13"/>
        <v>67</v>
      </c>
      <c r="AW20" s="57">
        <f t="shared" si="13"/>
        <v>67</v>
      </c>
      <c r="AX20" s="57">
        <f t="shared" si="13"/>
        <v>81</v>
      </c>
      <c r="AY20" s="57">
        <f t="shared" si="13"/>
        <v>93</v>
      </c>
      <c r="AZ20" s="57">
        <f t="shared" si="13"/>
        <v>99.4</v>
      </c>
      <c r="BA20" s="57">
        <f t="shared" si="13"/>
        <v>99.4</v>
      </c>
      <c r="BB20" s="57">
        <f t="shared" si="13"/>
        <v>99.4</v>
      </c>
      <c r="BC20" s="57">
        <f t="shared" si="13"/>
        <v>99.4</v>
      </c>
      <c r="BD20" s="57">
        <f t="shared" si="13"/>
        <v>99.4</v>
      </c>
      <c r="BE20" s="58">
        <f>X96</f>
        <v>99.4</v>
      </c>
      <c r="BF20" s="58">
        <f>Z96</f>
        <v>99.4</v>
      </c>
      <c r="BG20" s="58">
        <f>AB96</f>
        <v>60</v>
      </c>
      <c r="BH20" s="58">
        <f>AD96</f>
        <v>60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24.3</v>
      </c>
      <c r="C21" s="44">
        <v>24.3</v>
      </c>
      <c r="D21" s="44">
        <v>24.3</v>
      </c>
      <c r="E21" s="44">
        <v>25.1</v>
      </c>
      <c r="F21" s="44">
        <v>25.1</v>
      </c>
      <c r="G21" s="44">
        <v>25.1</v>
      </c>
      <c r="H21" s="44">
        <v>25.1</v>
      </c>
      <c r="I21" s="44">
        <v>25.1</v>
      </c>
      <c r="J21" s="44">
        <v>25.1</v>
      </c>
      <c r="K21" s="44">
        <v>25.1</v>
      </c>
      <c r="L21" s="44">
        <v>25.1</v>
      </c>
      <c r="M21" s="44">
        <v>24.2</v>
      </c>
      <c r="N21" s="44">
        <v>24.2</v>
      </c>
      <c r="O21" s="44">
        <v>24.2</v>
      </c>
      <c r="P21" s="44">
        <v>24.2</v>
      </c>
      <c r="Q21" s="44">
        <v>24.2</v>
      </c>
      <c r="R21" s="44">
        <v>24.2</v>
      </c>
      <c r="S21" s="44">
        <v>24.2</v>
      </c>
      <c r="T21" s="44">
        <v>24.2</v>
      </c>
      <c r="U21" s="44">
        <v>24.2</v>
      </c>
      <c r="V21" s="44">
        <v>24.2</v>
      </c>
      <c r="W21" s="44">
        <v>24.2</v>
      </c>
      <c r="X21" s="44">
        <v>24.2</v>
      </c>
      <c r="Y21" s="44">
        <v>24.2</v>
      </c>
      <c r="Z21" s="44">
        <v>24.2</v>
      </c>
      <c r="AA21" s="44">
        <v>24.2</v>
      </c>
      <c r="AB21" s="44">
        <v>24.2</v>
      </c>
      <c r="AC21" s="44">
        <v>24.2</v>
      </c>
      <c r="AD21" s="44">
        <v>24.2</v>
      </c>
      <c r="AE21" s="44">
        <v>24.2</v>
      </c>
      <c r="AF21" s="44">
        <v>24.2</v>
      </c>
      <c r="AG21" s="48">
        <v>45</v>
      </c>
      <c r="AH21" s="46">
        <f t="shared" si="2"/>
        <v>25.1</v>
      </c>
      <c r="AI21" s="47">
        <f t="shared" si="3"/>
        <v>24.2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30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42</v>
      </c>
      <c r="C22" s="44">
        <v>42</v>
      </c>
      <c r="D22" s="44">
        <v>42</v>
      </c>
      <c r="E22" s="44">
        <v>38.1</v>
      </c>
      <c r="F22" s="44">
        <v>38.1</v>
      </c>
      <c r="G22" s="44">
        <v>38.1</v>
      </c>
      <c r="H22" s="44">
        <v>38.1</v>
      </c>
      <c r="I22" s="44">
        <v>38.1</v>
      </c>
      <c r="J22" s="44">
        <v>38.1</v>
      </c>
      <c r="K22" s="44">
        <v>38.1</v>
      </c>
      <c r="L22" s="44">
        <v>38.1</v>
      </c>
      <c r="M22" s="44">
        <v>33.4</v>
      </c>
      <c r="N22" s="44">
        <v>33.4</v>
      </c>
      <c r="O22" s="44">
        <v>33.4</v>
      </c>
      <c r="P22" s="44">
        <v>33.4</v>
      </c>
      <c r="Q22" s="44">
        <v>33.4</v>
      </c>
      <c r="R22" s="44">
        <v>33.4</v>
      </c>
      <c r="S22" s="44">
        <v>33.4</v>
      </c>
      <c r="T22" s="44">
        <v>33.4</v>
      </c>
      <c r="U22" s="44">
        <v>33.4</v>
      </c>
      <c r="V22" s="44">
        <v>33.4</v>
      </c>
      <c r="W22" s="44">
        <v>33.4</v>
      </c>
      <c r="X22" s="44">
        <v>33.4</v>
      </c>
      <c r="Y22" s="44">
        <v>33.4</v>
      </c>
      <c r="Z22" s="44">
        <v>33.4</v>
      </c>
      <c r="AA22" s="44">
        <v>33.4</v>
      </c>
      <c r="AB22" s="44">
        <v>33.4</v>
      </c>
      <c r="AC22" s="44">
        <v>33.4</v>
      </c>
      <c r="AD22" s="44">
        <v>33.4</v>
      </c>
      <c r="AE22" s="44">
        <v>33.4</v>
      </c>
      <c r="AF22" s="44">
        <v>33.4</v>
      </c>
      <c r="AG22" s="48">
        <v>44</v>
      </c>
      <c r="AH22" s="46">
        <f t="shared" si="2"/>
        <v>42</v>
      </c>
      <c r="AI22" s="47">
        <f t="shared" si="3"/>
        <v>33.4</v>
      </c>
      <c r="AK22" s="49"/>
      <c r="AL22" s="59" t="s">
        <v>39</v>
      </c>
      <c r="AM22" s="60">
        <f t="shared" ref="AM22:BJ22" si="16">SUM(AM16:AM21)</f>
        <v>1763.85</v>
      </c>
      <c r="AN22" s="60">
        <f t="shared" si="16"/>
        <v>1780.5500000000002</v>
      </c>
      <c r="AO22" s="60">
        <f t="shared" si="16"/>
        <v>1781.75</v>
      </c>
      <c r="AP22" s="60">
        <f t="shared" si="16"/>
        <v>1749.35</v>
      </c>
      <c r="AQ22" s="60">
        <f t="shared" si="16"/>
        <v>1701.9499999999998</v>
      </c>
      <c r="AR22" s="60">
        <f t="shared" si="16"/>
        <v>1781.0500000000002</v>
      </c>
      <c r="AS22" s="60">
        <f t="shared" si="16"/>
        <v>1824.5500000000002</v>
      </c>
      <c r="AT22" s="60">
        <f t="shared" si="16"/>
        <v>1950.8500000000001</v>
      </c>
      <c r="AU22" s="60">
        <f t="shared" si="16"/>
        <v>1953.7499999999998</v>
      </c>
      <c r="AV22" s="60">
        <f t="shared" si="16"/>
        <v>1767.35</v>
      </c>
      <c r="AW22" s="60">
        <f t="shared" si="16"/>
        <v>1839.1499999999999</v>
      </c>
      <c r="AX22" s="60">
        <f t="shared" si="16"/>
        <v>1829.35</v>
      </c>
      <c r="AY22" s="60">
        <f t="shared" si="16"/>
        <v>1736.1499999999999</v>
      </c>
      <c r="AZ22" s="60">
        <f t="shared" si="16"/>
        <v>1754.1499999999999</v>
      </c>
      <c r="BA22" s="60">
        <f t="shared" si="16"/>
        <v>1766.55</v>
      </c>
      <c r="BB22" s="60">
        <f t="shared" si="16"/>
        <v>1737.55</v>
      </c>
      <c r="BC22" s="60">
        <f t="shared" si="16"/>
        <v>1698.45</v>
      </c>
      <c r="BD22" s="60">
        <f t="shared" si="16"/>
        <v>1626.8500000000001</v>
      </c>
      <c r="BE22" s="60">
        <f t="shared" si="16"/>
        <v>1867.48</v>
      </c>
      <c r="BF22" s="60">
        <f t="shared" si="16"/>
        <v>2142.0499999999997</v>
      </c>
      <c r="BG22" s="60">
        <f t="shared" si="16"/>
        <v>2120.4499999999998</v>
      </c>
      <c r="BH22" s="60">
        <f t="shared" si="16"/>
        <v>1847.45</v>
      </c>
      <c r="BI22" s="60">
        <f t="shared" si="16"/>
        <v>1760.85</v>
      </c>
      <c r="BJ22" s="60">
        <f t="shared" si="16"/>
        <v>1786.85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16</v>
      </c>
      <c r="N23" s="44">
        <v>16</v>
      </c>
      <c r="O23" s="44">
        <v>16</v>
      </c>
      <c r="P23" s="44">
        <v>16</v>
      </c>
      <c r="Q23" s="44">
        <v>16</v>
      </c>
      <c r="R23" s="44">
        <v>16</v>
      </c>
      <c r="S23" s="44">
        <v>16</v>
      </c>
      <c r="T23" s="44">
        <v>16</v>
      </c>
      <c r="U23" s="44">
        <v>16</v>
      </c>
      <c r="V23" s="44">
        <v>16</v>
      </c>
      <c r="W23" s="44">
        <v>16</v>
      </c>
      <c r="X23" s="44">
        <v>16</v>
      </c>
      <c r="Y23" s="44">
        <v>16</v>
      </c>
      <c r="Z23" s="44">
        <v>16</v>
      </c>
      <c r="AA23" s="44">
        <v>16</v>
      </c>
      <c r="AB23" s="44">
        <v>16</v>
      </c>
      <c r="AC23" s="44">
        <v>16</v>
      </c>
      <c r="AD23" s="44">
        <v>16</v>
      </c>
      <c r="AE23" s="44">
        <v>16</v>
      </c>
      <c r="AF23" s="44">
        <v>16</v>
      </c>
      <c r="AG23" s="48">
        <v>42</v>
      </c>
      <c r="AH23" s="46">
        <f t="shared" si="2"/>
        <v>24</v>
      </c>
      <c r="AI23" s="47">
        <f t="shared" si="3"/>
        <v>16</v>
      </c>
      <c r="AK23" s="49"/>
      <c r="AL23" s="59" t="s">
        <v>41</v>
      </c>
      <c r="AM23" s="60">
        <f t="shared" ref="AM23:AR23" si="17">B123*-1</f>
        <v>-392</v>
      </c>
      <c r="AN23" s="60">
        <f t="shared" si="17"/>
        <v>-350</v>
      </c>
      <c r="AO23" s="60">
        <f t="shared" si="17"/>
        <v>-369</v>
      </c>
      <c r="AP23" s="60">
        <f t="shared" si="17"/>
        <v>-415</v>
      </c>
      <c r="AQ23" s="60">
        <f t="shared" si="17"/>
        <v>-376</v>
      </c>
      <c r="AR23" s="60">
        <f t="shared" si="17"/>
        <v>-349</v>
      </c>
      <c r="AS23" s="60">
        <f>I123*-1</f>
        <v>-332.6</v>
      </c>
      <c r="AT23" s="60">
        <f>K123*-1</f>
        <v>-310</v>
      </c>
      <c r="AU23" s="60">
        <f t="shared" ref="AU23:BD23" si="18">M123*-1</f>
        <v>-329.7</v>
      </c>
      <c r="AV23" s="60">
        <f t="shared" si="18"/>
        <v>-180.7</v>
      </c>
      <c r="AW23" s="60">
        <f t="shared" si="18"/>
        <v>-152.69999999999999</v>
      </c>
      <c r="AX23" s="60">
        <f t="shared" si="18"/>
        <v>-181.9</v>
      </c>
      <c r="AY23" s="60">
        <f t="shared" si="18"/>
        <v>-90.8</v>
      </c>
      <c r="AZ23" s="60">
        <f t="shared" si="18"/>
        <v>-85.8</v>
      </c>
      <c r="BA23" s="60">
        <f t="shared" si="18"/>
        <v>-62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-110</v>
      </c>
      <c r="BF23" s="60">
        <f>Z123*-1</f>
        <v>-285</v>
      </c>
      <c r="BG23" s="60">
        <f>AB123*-1</f>
        <v>-370</v>
      </c>
      <c r="BH23" s="60">
        <f>AD123*-1</f>
        <v>-292</v>
      </c>
      <c r="BI23" s="60">
        <f>AE123*-1</f>
        <v>-300</v>
      </c>
      <c r="BJ23" s="60">
        <f>AF123*-1</f>
        <v>-280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21.4</v>
      </c>
      <c r="C24" s="44">
        <v>21.4</v>
      </c>
      <c r="D24" s="44">
        <v>21.4</v>
      </c>
      <c r="E24" s="44">
        <v>28.3</v>
      </c>
      <c r="F24" s="44">
        <v>28.3</v>
      </c>
      <c r="G24" s="44">
        <v>28.3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25.6</v>
      </c>
      <c r="N24" s="44">
        <v>25.6</v>
      </c>
      <c r="O24" s="44">
        <v>25.6</v>
      </c>
      <c r="P24" s="44">
        <v>25.6</v>
      </c>
      <c r="Q24" s="44">
        <v>25.6</v>
      </c>
      <c r="R24" s="44">
        <v>25.6</v>
      </c>
      <c r="S24" s="44">
        <v>25.6</v>
      </c>
      <c r="T24" s="44">
        <v>25.6</v>
      </c>
      <c r="U24" s="44">
        <v>25.6</v>
      </c>
      <c r="V24" s="44">
        <v>25.6</v>
      </c>
      <c r="W24" s="44">
        <v>25.6</v>
      </c>
      <c r="X24" s="44">
        <v>25.6</v>
      </c>
      <c r="Y24" s="44">
        <v>25.6</v>
      </c>
      <c r="Z24" s="44">
        <v>25.6</v>
      </c>
      <c r="AA24" s="44">
        <v>25.6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28.3</v>
      </c>
      <c r="AI24" s="47">
        <f t="shared" si="3"/>
        <v>21.4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16.899999999999999</v>
      </c>
      <c r="C25" s="44">
        <v>16.899999999999999</v>
      </c>
      <c r="D25" s="44">
        <v>16.899999999999999</v>
      </c>
      <c r="E25" s="44">
        <v>26.4</v>
      </c>
      <c r="F25" s="44">
        <v>26.4</v>
      </c>
      <c r="G25" s="44">
        <v>26.4</v>
      </c>
      <c r="H25" s="44">
        <v>26.4</v>
      </c>
      <c r="I25" s="44">
        <v>26.4</v>
      </c>
      <c r="J25" s="44">
        <v>26.4</v>
      </c>
      <c r="K25" s="44">
        <v>26.4</v>
      </c>
      <c r="L25" s="44">
        <v>26.4</v>
      </c>
      <c r="M25" s="44">
        <v>20.8</v>
      </c>
      <c r="N25" s="44">
        <v>20.8</v>
      </c>
      <c r="O25" s="44">
        <v>20.8</v>
      </c>
      <c r="P25" s="44">
        <v>20.8</v>
      </c>
      <c r="Q25" s="44">
        <v>20.8</v>
      </c>
      <c r="R25" s="44">
        <v>20.8</v>
      </c>
      <c r="S25" s="44">
        <v>20.8</v>
      </c>
      <c r="T25" s="44">
        <v>20.8</v>
      </c>
      <c r="U25" s="44">
        <v>20.8</v>
      </c>
      <c r="V25" s="44">
        <v>20.8</v>
      </c>
      <c r="W25" s="44">
        <v>20.8</v>
      </c>
      <c r="X25" s="44">
        <v>20.8</v>
      </c>
      <c r="Y25" s="44">
        <v>20.8</v>
      </c>
      <c r="Z25" s="44">
        <v>20.8</v>
      </c>
      <c r="AA25" s="44">
        <v>20.8</v>
      </c>
      <c r="AB25" s="44">
        <v>20.8</v>
      </c>
      <c r="AC25" s="44">
        <v>20.8</v>
      </c>
      <c r="AD25" s="44">
        <v>20.8</v>
      </c>
      <c r="AE25" s="44">
        <v>20.8</v>
      </c>
      <c r="AF25" s="44">
        <v>20.8</v>
      </c>
      <c r="AG25" s="48">
        <v>38.46</v>
      </c>
      <c r="AH25" s="46">
        <f t="shared" si="2"/>
        <v>26.4</v>
      </c>
      <c r="AI25" s="47">
        <f t="shared" si="3"/>
        <v>16.899999999999999</v>
      </c>
      <c r="AK25" s="49"/>
      <c r="AL25" s="59" t="s">
        <v>44</v>
      </c>
      <c r="AM25" s="60">
        <f t="shared" ref="AM25:BJ25" si="19">AM22+AM23</f>
        <v>1371.85</v>
      </c>
      <c r="AN25" s="60">
        <f t="shared" si="19"/>
        <v>1430.5500000000002</v>
      </c>
      <c r="AO25" s="60">
        <f t="shared" si="19"/>
        <v>1412.75</v>
      </c>
      <c r="AP25" s="60">
        <f t="shared" si="19"/>
        <v>1334.35</v>
      </c>
      <c r="AQ25" s="60">
        <f t="shared" si="19"/>
        <v>1325.9499999999998</v>
      </c>
      <c r="AR25" s="60">
        <f t="shared" si="19"/>
        <v>1432.0500000000002</v>
      </c>
      <c r="AS25" s="60">
        <f t="shared" si="19"/>
        <v>1491.9500000000003</v>
      </c>
      <c r="AT25" s="60">
        <f t="shared" si="19"/>
        <v>1640.8500000000001</v>
      </c>
      <c r="AU25" s="60">
        <f t="shared" si="19"/>
        <v>1624.0499999999997</v>
      </c>
      <c r="AV25" s="60">
        <f t="shared" si="19"/>
        <v>1586.6499999999999</v>
      </c>
      <c r="AW25" s="60">
        <f t="shared" si="19"/>
        <v>1686.4499999999998</v>
      </c>
      <c r="AX25" s="60">
        <f t="shared" si="19"/>
        <v>1647.4499999999998</v>
      </c>
      <c r="AY25" s="60">
        <f t="shared" si="19"/>
        <v>1645.35</v>
      </c>
      <c r="AZ25" s="60">
        <f t="shared" si="19"/>
        <v>1668.35</v>
      </c>
      <c r="BA25" s="60">
        <f t="shared" si="19"/>
        <v>1704.55</v>
      </c>
      <c r="BB25" s="60">
        <f t="shared" si="19"/>
        <v>1737.55</v>
      </c>
      <c r="BC25" s="60">
        <f t="shared" si="19"/>
        <v>1698.45</v>
      </c>
      <c r="BD25" s="60">
        <f t="shared" si="19"/>
        <v>1626.8500000000001</v>
      </c>
      <c r="BE25" s="60">
        <f t="shared" si="19"/>
        <v>1757.48</v>
      </c>
      <c r="BF25" s="60">
        <f t="shared" si="19"/>
        <v>1857.0499999999997</v>
      </c>
      <c r="BG25" s="60">
        <f t="shared" si="19"/>
        <v>1750.4499999999998</v>
      </c>
      <c r="BH25" s="60">
        <f t="shared" si="19"/>
        <v>1555.45</v>
      </c>
      <c r="BI25" s="60">
        <f t="shared" si="19"/>
        <v>1460.85</v>
      </c>
      <c r="BJ25" s="60">
        <f t="shared" si="19"/>
        <v>1506.85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22.5</v>
      </c>
      <c r="C26" s="44">
        <v>22.5</v>
      </c>
      <c r="D26" s="44">
        <v>22.5</v>
      </c>
      <c r="E26" s="44">
        <v>16</v>
      </c>
      <c r="F26" s="44">
        <v>16</v>
      </c>
      <c r="G26" s="44">
        <v>16</v>
      </c>
      <c r="H26" s="44">
        <v>16</v>
      </c>
      <c r="I26" s="44">
        <v>16</v>
      </c>
      <c r="J26" s="44">
        <v>16</v>
      </c>
      <c r="K26" s="44">
        <v>16</v>
      </c>
      <c r="L26" s="44">
        <v>16</v>
      </c>
      <c r="M26" s="44">
        <v>13</v>
      </c>
      <c r="N26" s="44">
        <v>13</v>
      </c>
      <c r="O26" s="44">
        <v>13</v>
      </c>
      <c r="P26" s="44">
        <v>13</v>
      </c>
      <c r="Q26" s="44">
        <v>13</v>
      </c>
      <c r="R26" s="44">
        <v>13</v>
      </c>
      <c r="S26" s="44">
        <v>13</v>
      </c>
      <c r="T26" s="44">
        <v>13</v>
      </c>
      <c r="U26" s="44">
        <v>13</v>
      </c>
      <c r="V26" s="44">
        <v>13</v>
      </c>
      <c r="W26" s="44">
        <v>13</v>
      </c>
      <c r="X26" s="44">
        <v>13</v>
      </c>
      <c r="Y26" s="44">
        <v>13</v>
      </c>
      <c r="Z26" s="44">
        <v>13</v>
      </c>
      <c r="AA26" s="44">
        <v>13</v>
      </c>
      <c r="AB26" s="44">
        <v>13</v>
      </c>
      <c r="AC26" s="44">
        <v>13</v>
      </c>
      <c r="AD26" s="44">
        <v>13</v>
      </c>
      <c r="AE26" s="44">
        <v>13</v>
      </c>
      <c r="AF26" s="44">
        <v>13</v>
      </c>
      <c r="AG26" s="61">
        <v>38</v>
      </c>
      <c r="AH26" s="46">
        <f t="shared" si="2"/>
        <v>22.5</v>
      </c>
      <c r="AI26" s="47">
        <f t="shared" si="3"/>
        <v>13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  <c r="AA27" s="44">
        <v>0</v>
      </c>
      <c r="AB27" s="44">
        <v>0</v>
      </c>
      <c r="AC27" s="44">
        <v>0</v>
      </c>
      <c r="AD27" s="44">
        <v>0</v>
      </c>
      <c r="AE27" s="44">
        <v>0</v>
      </c>
      <c r="AF27" s="44">
        <v>0</v>
      </c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35</v>
      </c>
      <c r="C28" s="44">
        <v>35</v>
      </c>
      <c r="D28" s="44">
        <v>35</v>
      </c>
      <c r="E28" s="44">
        <v>28</v>
      </c>
      <c r="F28" s="44">
        <v>28</v>
      </c>
      <c r="G28" s="44">
        <v>28</v>
      </c>
      <c r="H28" s="44">
        <v>28</v>
      </c>
      <c r="I28" s="44">
        <v>28</v>
      </c>
      <c r="J28" s="44">
        <v>28</v>
      </c>
      <c r="K28" s="44">
        <v>28</v>
      </c>
      <c r="L28" s="44">
        <v>28</v>
      </c>
      <c r="M28" s="44">
        <v>24</v>
      </c>
      <c r="N28" s="44">
        <v>24</v>
      </c>
      <c r="O28" s="44">
        <v>24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24</v>
      </c>
      <c r="AB28" s="44">
        <v>24</v>
      </c>
      <c r="AC28" s="44">
        <v>24</v>
      </c>
      <c r="AD28" s="44">
        <v>24</v>
      </c>
      <c r="AE28" s="44">
        <v>24</v>
      </c>
      <c r="AF28" s="44">
        <v>24</v>
      </c>
      <c r="AG28" s="48">
        <v>35.5</v>
      </c>
      <c r="AH28" s="46">
        <f t="shared" si="2"/>
        <v>35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11.5</v>
      </c>
      <c r="C29" s="44">
        <v>11.5</v>
      </c>
      <c r="D29" s="44">
        <v>11.5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17.8</v>
      </c>
      <c r="C30" s="44">
        <v>17.8</v>
      </c>
      <c r="D30" s="44">
        <v>17.8</v>
      </c>
      <c r="E30" s="44">
        <v>17.7</v>
      </c>
      <c r="F30" s="44">
        <v>17.7</v>
      </c>
      <c r="G30" s="44">
        <v>17.7</v>
      </c>
      <c r="H30" s="44">
        <v>17.7</v>
      </c>
      <c r="I30" s="44">
        <v>17.7</v>
      </c>
      <c r="J30" s="44">
        <v>17.7</v>
      </c>
      <c r="K30" s="44">
        <v>17.7</v>
      </c>
      <c r="L30" s="44">
        <v>17.7</v>
      </c>
      <c r="M30" s="44">
        <v>13.8</v>
      </c>
      <c r="N30" s="44">
        <v>13.8</v>
      </c>
      <c r="O30" s="44">
        <v>13.8</v>
      </c>
      <c r="P30" s="44">
        <v>13.8</v>
      </c>
      <c r="Q30" s="44">
        <v>13.8</v>
      </c>
      <c r="R30" s="44">
        <v>13.8</v>
      </c>
      <c r="S30" s="44">
        <v>13.8</v>
      </c>
      <c r="T30" s="44">
        <v>13.8</v>
      </c>
      <c r="U30" s="44">
        <v>13.8</v>
      </c>
      <c r="V30" s="44">
        <v>13.8</v>
      </c>
      <c r="W30" s="44">
        <v>13.8</v>
      </c>
      <c r="X30" s="44">
        <v>13.8</v>
      </c>
      <c r="Y30" s="44">
        <v>13.8</v>
      </c>
      <c r="Z30" s="44">
        <v>13.8</v>
      </c>
      <c r="AA30" s="44">
        <v>13.8</v>
      </c>
      <c r="AB30" s="44">
        <v>13.8</v>
      </c>
      <c r="AC30" s="44">
        <v>13.8</v>
      </c>
      <c r="AD30" s="44">
        <v>13.8</v>
      </c>
      <c r="AE30" s="44">
        <v>13.8</v>
      </c>
      <c r="AF30" s="44">
        <v>13.8</v>
      </c>
      <c r="AG30" s="48">
        <v>30</v>
      </c>
      <c r="AH30" s="46">
        <f t="shared" si="2"/>
        <v>17.8</v>
      </c>
      <c r="AI30" s="47">
        <f t="shared" si="3"/>
        <v>13.8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11.5</v>
      </c>
      <c r="C31" s="44">
        <v>11.5</v>
      </c>
      <c r="D31" s="44">
        <v>11.5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11</v>
      </c>
      <c r="N31" s="44">
        <v>11</v>
      </c>
      <c r="O31" s="44">
        <v>11</v>
      </c>
      <c r="P31" s="44">
        <v>11</v>
      </c>
      <c r="Q31" s="44">
        <v>11</v>
      </c>
      <c r="R31" s="44">
        <v>11</v>
      </c>
      <c r="S31" s="44">
        <v>11</v>
      </c>
      <c r="T31" s="44">
        <v>11</v>
      </c>
      <c r="U31" s="44">
        <v>11</v>
      </c>
      <c r="V31" s="44">
        <v>11</v>
      </c>
      <c r="W31" s="44">
        <v>11</v>
      </c>
      <c r="X31" s="44">
        <v>11</v>
      </c>
      <c r="Y31" s="44">
        <v>11</v>
      </c>
      <c r="Z31" s="44">
        <v>11</v>
      </c>
      <c r="AA31" s="44">
        <v>11</v>
      </c>
      <c r="AB31" s="44">
        <v>11</v>
      </c>
      <c r="AC31" s="44">
        <v>11</v>
      </c>
      <c r="AD31" s="44">
        <v>11</v>
      </c>
      <c r="AE31" s="44">
        <v>11</v>
      </c>
      <c r="AF31" s="44">
        <v>11</v>
      </c>
      <c r="AG31" s="48">
        <v>29.04</v>
      </c>
      <c r="AH31" s="46">
        <f t="shared" si="2"/>
        <v>13.2</v>
      </c>
      <c r="AI31" s="47">
        <f t="shared" si="3"/>
        <v>11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10.9</v>
      </c>
      <c r="C32" s="44">
        <v>10.9</v>
      </c>
      <c r="D32" s="44">
        <v>10.9</v>
      </c>
      <c r="E32" s="44">
        <v>12.7</v>
      </c>
      <c r="F32" s="44">
        <v>12.7</v>
      </c>
      <c r="G32" s="44">
        <v>12.7</v>
      </c>
      <c r="H32" s="44">
        <v>12.7</v>
      </c>
      <c r="I32" s="44">
        <v>12.7</v>
      </c>
      <c r="J32" s="44">
        <v>12.7</v>
      </c>
      <c r="K32" s="44">
        <v>12.7</v>
      </c>
      <c r="L32" s="44">
        <v>12.7</v>
      </c>
      <c r="M32" s="44">
        <v>11.6</v>
      </c>
      <c r="N32" s="44">
        <v>11.6</v>
      </c>
      <c r="O32" s="44">
        <v>11.6</v>
      </c>
      <c r="P32" s="44">
        <v>11.6</v>
      </c>
      <c r="Q32" s="44">
        <v>11.6</v>
      </c>
      <c r="R32" s="44">
        <v>11.6</v>
      </c>
      <c r="S32" s="44">
        <v>11.6</v>
      </c>
      <c r="T32" s="44">
        <v>11.6</v>
      </c>
      <c r="U32" s="44">
        <v>11.6</v>
      </c>
      <c r="V32" s="44">
        <v>11.6</v>
      </c>
      <c r="W32" s="44">
        <v>11.6</v>
      </c>
      <c r="X32" s="44">
        <v>11.6</v>
      </c>
      <c r="Y32" s="44">
        <v>11.6</v>
      </c>
      <c r="Z32" s="44">
        <v>11.6</v>
      </c>
      <c r="AA32" s="44">
        <v>11.6</v>
      </c>
      <c r="AB32" s="44">
        <v>11.6</v>
      </c>
      <c r="AC32" s="44">
        <v>11.6</v>
      </c>
      <c r="AD32" s="44">
        <v>11.6</v>
      </c>
      <c r="AE32" s="44">
        <v>11.6</v>
      </c>
      <c r="AF32" s="44">
        <v>11.6</v>
      </c>
      <c r="AG32" s="48">
        <v>28.1</v>
      </c>
      <c r="AH32" s="46">
        <f t="shared" si="2"/>
        <v>12.7</v>
      </c>
      <c r="AI32" s="47">
        <f t="shared" si="3"/>
        <v>10.9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10.5</v>
      </c>
      <c r="C33" s="44">
        <v>10.5</v>
      </c>
      <c r="D33" s="44">
        <v>10.5</v>
      </c>
      <c r="E33" s="44">
        <v>16.600000000000001</v>
      </c>
      <c r="F33" s="44">
        <v>16.600000000000001</v>
      </c>
      <c r="G33" s="44">
        <v>16.600000000000001</v>
      </c>
      <c r="H33" s="44">
        <v>16.600000000000001</v>
      </c>
      <c r="I33" s="44">
        <v>16.600000000000001</v>
      </c>
      <c r="J33" s="44">
        <v>16.600000000000001</v>
      </c>
      <c r="K33" s="44">
        <v>16.600000000000001</v>
      </c>
      <c r="L33" s="44">
        <v>16.600000000000001</v>
      </c>
      <c r="M33" s="44">
        <v>11</v>
      </c>
      <c r="N33" s="44">
        <v>11</v>
      </c>
      <c r="O33" s="44">
        <v>11</v>
      </c>
      <c r="P33" s="44">
        <v>11</v>
      </c>
      <c r="Q33" s="44">
        <v>11</v>
      </c>
      <c r="R33" s="44">
        <v>11</v>
      </c>
      <c r="S33" s="44">
        <v>11</v>
      </c>
      <c r="T33" s="44">
        <v>11</v>
      </c>
      <c r="U33" s="44">
        <v>11</v>
      </c>
      <c r="V33" s="44">
        <v>11</v>
      </c>
      <c r="W33" s="44">
        <v>11</v>
      </c>
      <c r="X33" s="44">
        <v>11</v>
      </c>
      <c r="Y33" s="44">
        <v>11</v>
      </c>
      <c r="Z33" s="44">
        <v>11</v>
      </c>
      <c r="AA33" s="44">
        <v>11</v>
      </c>
      <c r="AB33" s="44">
        <v>11</v>
      </c>
      <c r="AC33" s="44">
        <v>11</v>
      </c>
      <c r="AD33" s="44">
        <v>11</v>
      </c>
      <c r="AE33" s="44">
        <v>11</v>
      </c>
      <c r="AF33" s="44">
        <v>11</v>
      </c>
      <c r="AG33" s="48">
        <v>27</v>
      </c>
      <c r="AH33" s="46">
        <f t="shared" si="2"/>
        <v>16.600000000000001</v>
      </c>
      <c r="AI33" s="47">
        <f t="shared" si="3"/>
        <v>10.5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12.4</v>
      </c>
      <c r="F34" s="44">
        <v>12.4</v>
      </c>
      <c r="G34" s="44">
        <v>12.4</v>
      </c>
      <c r="H34" s="44">
        <v>12.4</v>
      </c>
      <c r="I34" s="44">
        <v>12.4</v>
      </c>
      <c r="J34" s="44">
        <v>12.4</v>
      </c>
      <c r="K34" s="44">
        <v>12.4</v>
      </c>
      <c r="L34" s="44">
        <v>12.4</v>
      </c>
      <c r="M34" s="44">
        <v>12.2</v>
      </c>
      <c r="N34" s="44">
        <v>12.2</v>
      </c>
      <c r="O34" s="44">
        <v>12.2</v>
      </c>
      <c r="P34" s="44">
        <v>12.2</v>
      </c>
      <c r="Q34" s="44">
        <v>12.2</v>
      </c>
      <c r="R34" s="44">
        <v>12.2</v>
      </c>
      <c r="S34" s="44">
        <v>12.2</v>
      </c>
      <c r="T34" s="44">
        <v>12.2</v>
      </c>
      <c r="U34" s="44">
        <v>12.2</v>
      </c>
      <c r="V34" s="44">
        <v>12.2</v>
      </c>
      <c r="W34" s="44">
        <v>12.2</v>
      </c>
      <c r="X34" s="44">
        <v>12.2</v>
      </c>
      <c r="Y34" s="44">
        <v>12.2</v>
      </c>
      <c r="Z34" s="44">
        <v>12.2</v>
      </c>
      <c r="AA34" s="44">
        <v>12.2</v>
      </c>
      <c r="AB34" s="44">
        <v>12.2</v>
      </c>
      <c r="AC34" s="44">
        <v>12.2</v>
      </c>
      <c r="AD34" s="44">
        <v>12.2</v>
      </c>
      <c r="AE34" s="44">
        <v>12.2</v>
      </c>
      <c r="AF34" s="44">
        <v>12.2</v>
      </c>
      <c r="AG34" s="48">
        <v>25</v>
      </c>
      <c r="AH34" s="46">
        <f t="shared" si="2"/>
        <v>12.9</v>
      </c>
      <c r="AI34" s="47">
        <f t="shared" si="3"/>
        <v>12.2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>
        <v>11.5</v>
      </c>
      <c r="H36" s="44">
        <v>11.5</v>
      </c>
      <c r="I36" s="44">
        <v>11.5</v>
      </c>
      <c r="J36" s="44">
        <v>11.5</v>
      </c>
      <c r="K36" s="44">
        <v>11.5</v>
      </c>
      <c r="L36" s="44">
        <v>11.5</v>
      </c>
      <c r="M36" s="44">
        <v>11.5</v>
      </c>
      <c r="N36" s="44">
        <v>11.5</v>
      </c>
      <c r="O36" s="44">
        <v>11.5</v>
      </c>
      <c r="P36" s="44">
        <v>11.5</v>
      </c>
      <c r="Q36" s="44">
        <v>11.5</v>
      </c>
      <c r="R36" s="44">
        <v>11.5</v>
      </c>
      <c r="S36" s="44">
        <v>11.5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11.5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20.9</v>
      </c>
      <c r="C37" s="44">
        <v>20.9</v>
      </c>
      <c r="D37" s="44">
        <v>20.9</v>
      </c>
      <c r="E37" s="44">
        <v>17.8</v>
      </c>
      <c r="F37" s="44">
        <v>17.8</v>
      </c>
      <c r="G37" s="44">
        <v>17.8</v>
      </c>
      <c r="H37" s="44">
        <v>17.8</v>
      </c>
      <c r="I37" s="44">
        <v>17.8</v>
      </c>
      <c r="J37" s="44">
        <v>17.8</v>
      </c>
      <c r="K37" s="44">
        <v>17.8</v>
      </c>
      <c r="L37" s="44">
        <v>17.8</v>
      </c>
      <c r="M37" s="44">
        <v>14.8</v>
      </c>
      <c r="N37" s="44">
        <v>14.8</v>
      </c>
      <c r="O37" s="44">
        <v>14.8</v>
      </c>
      <c r="P37" s="44">
        <v>14.8</v>
      </c>
      <c r="Q37" s="44">
        <v>14.8</v>
      </c>
      <c r="R37" s="44">
        <v>14.8</v>
      </c>
      <c r="S37" s="44">
        <v>14.8</v>
      </c>
      <c r="T37" s="44">
        <v>14.8</v>
      </c>
      <c r="U37" s="44">
        <v>14.8</v>
      </c>
      <c r="V37" s="44">
        <v>14.8</v>
      </c>
      <c r="W37" s="44">
        <v>14.8</v>
      </c>
      <c r="X37" s="44">
        <v>14.8</v>
      </c>
      <c r="Y37" s="44">
        <v>14.8</v>
      </c>
      <c r="Z37" s="44">
        <v>14.8</v>
      </c>
      <c r="AA37" s="44">
        <v>14.8</v>
      </c>
      <c r="AB37" s="44">
        <v>14.8</v>
      </c>
      <c r="AC37" s="44">
        <v>14.8</v>
      </c>
      <c r="AD37" s="44">
        <v>14.8</v>
      </c>
      <c r="AE37" s="44">
        <v>14.8</v>
      </c>
      <c r="AF37" s="44">
        <v>14.8</v>
      </c>
      <c r="AG37" s="48">
        <v>25</v>
      </c>
      <c r="AH37" s="46">
        <f t="shared" si="2"/>
        <v>20.9</v>
      </c>
      <c r="AI37" s="47">
        <f t="shared" si="3"/>
        <v>14.8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12.1</v>
      </c>
      <c r="C38" s="44">
        <v>12.1</v>
      </c>
      <c r="D38" s="44">
        <v>12.1</v>
      </c>
      <c r="E38" s="44">
        <v>12.1</v>
      </c>
      <c r="F38" s="44">
        <v>12.1</v>
      </c>
      <c r="G38" s="44">
        <v>12.1</v>
      </c>
      <c r="H38" s="44">
        <v>12.1</v>
      </c>
      <c r="I38" s="44">
        <v>12.1</v>
      </c>
      <c r="J38" s="44">
        <v>12.1</v>
      </c>
      <c r="K38" s="44">
        <v>12.1</v>
      </c>
      <c r="L38" s="44">
        <v>12.1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12.1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8.6999999999999993</v>
      </c>
      <c r="C39" s="44">
        <v>8.6999999999999993</v>
      </c>
      <c r="D39" s="44">
        <v>8.6999999999999993</v>
      </c>
      <c r="E39" s="44">
        <v>9.1999999999999993</v>
      </c>
      <c r="F39" s="44">
        <v>9.1999999999999993</v>
      </c>
      <c r="G39" s="44">
        <v>9.1999999999999993</v>
      </c>
      <c r="H39" s="44">
        <v>9.1999999999999993</v>
      </c>
      <c r="I39" s="44">
        <v>9.1999999999999993</v>
      </c>
      <c r="J39" s="44">
        <v>9.1999999999999993</v>
      </c>
      <c r="K39" s="44">
        <v>9.1999999999999993</v>
      </c>
      <c r="L39" s="44">
        <v>9.1999999999999993</v>
      </c>
      <c r="M39" s="44">
        <v>8.8000000000000007</v>
      </c>
      <c r="N39" s="44">
        <v>8.8000000000000007</v>
      </c>
      <c r="O39" s="44">
        <v>8.8000000000000007</v>
      </c>
      <c r="P39" s="44">
        <v>8.8000000000000007</v>
      </c>
      <c r="Q39" s="44">
        <v>8.8000000000000007</v>
      </c>
      <c r="R39" s="44">
        <v>8.8000000000000007</v>
      </c>
      <c r="S39" s="44">
        <v>8.8000000000000007</v>
      </c>
      <c r="T39" s="44">
        <v>8.8000000000000007</v>
      </c>
      <c r="U39" s="44">
        <v>8.8000000000000007</v>
      </c>
      <c r="V39" s="44">
        <v>8.8000000000000007</v>
      </c>
      <c r="W39" s="44">
        <v>8.8000000000000007</v>
      </c>
      <c r="X39" s="44">
        <v>8.8000000000000007</v>
      </c>
      <c r="Y39" s="44">
        <v>8.8000000000000007</v>
      </c>
      <c r="Z39" s="44">
        <v>8.8000000000000007</v>
      </c>
      <c r="AA39" s="44">
        <v>8.8000000000000007</v>
      </c>
      <c r="AB39" s="44">
        <v>8.8000000000000007</v>
      </c>
      <c r="AC39" s="44">
        <v>8.8000000000000007</v>
      </c>
      <c r="AD39" s="44">
        <v>8.8000000000000007</v>
      </c>
      <c r="AE39" s="44">
        <v>8.8000000000000007</v>
      </c>
      <c r="AF39" s="44">
        <v>8.8000000000000007</v>
      </c>
      <c r="AG39" s="48">
        <v>23.5</v>
      </c>
      <c r="AH39" s="46">
        <f t="shared" si="2"/>
        <v>9.1999999999999993</v>
      </c>
      <c r="AI39" s="47">
        <f t="shared" si="3"/>
        <v>8.6999999999999993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8.4</v>
      </c>
      <c r="C42" s="44">
        <v>8.4</v>
      </c>
      <c r="D42" s="44">
        <v>8.4</v>
      </c>
      <c r="E42" s="44">
        <v>6</v>
      </c>
      <c r="F42" s="44">
        <v>6</v>
      </c>
      <c r="G42" s="44">
        <v>6</v>
      </c>
      <c r="H42" s="44">
        <v>6</v>
      </c>
      <c r="I42" s="44">
        <v>6</v>
      </c>
      <c r="J42" s="44">
        <v>6</v>
      </c>
      <c r="K42" s="44">
        <v>6</v>
      </c>
      <c r="L42" s="44">
        <v>6</v>
      </c>
      <c r="M42" s="44">
        <v>6</v>
      </c>
      <c r="N42" s="44">
        <v>6</v>
      </c>
      <c r="O42" s="44">
        <v>6</v>
      </c>
      <c r="P42" s="44">
        <v>6</v>
      </c>
      <c r="Q42" s="44">
        <v>6</v>
      </c>
      <c r="R42" s="44">
        <v>6</v>
      </c>
      <c r="S42" s="44">
        <v>6</v>
      </c>
      <c r="T42" s="44">
        <v>6</v>
      </c>
      <c r="U42" s="44">
        <v>6</v>
      </c>
      <c r="V42" s="44">
        <v>6</v>
      </c>
      <c r="W42" s="44">
        <v>6</v>
      </c>
      <c r="X42" s="44">
        <v>6</v>
      </c>
      <c r="Y42" s="44">
        <v>6</v>
      </c>
      <c r="Z42" s="44">
        <v>6</v>
      </c>
      <c r="AA42" s="44">
        <v>6</v>
      </c>
      <c r="AB42" s="44">
        <v>6</v>
      </c>
      <c r="AC42" s="44">
        <v>6</v>
      </c>
      <c r="AD42" s="44">
        <v>6</v>
      </c>
      <c r="AE42" s="44">
        <v>6</v>
      </c>
      <c r="AF42" s="44">
        <v>6</v>
      </c>
      <c r="AG42" s="48">
        <v>22</v>
      </c>
      <c r="AH42" s="46">
        <f t="shared" si="2"/>
        <v>8.4</v>
      </c>
      <c r="AI42" s="47">
        <f t="shared" si="3"/>
        <v>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12.2</v>
      </c>
      <c r="C44" s="44">
        <v>12.2</v>
      </c>
      <c r="D44" s="44">
        <v>12.2</v>
      </c>
      <c r="E44" s="44">
        <v>14</v>
      </c>
      <c r="F44" s="44">
        <v>14</v>
      </c>
      <c r="G44" s="44">
        <v>14</v>
      </c>
      <c r="H44" s="44">
        <v>14</v>
      </c>
      <c r="I44" s="44">
        <v>14</v>
      </c>
      <c r="J44" s="44">
        <v>14</v>
      </c>
      <c r="K44" s="44">
        <v>14</v>
      </c>
      <c r="L44" s="44">
        <v>14</v>
      </c>
      <c r="M44" s="44">
        <v>14</v>
      </c>
      <c r="N44" s="44">
        <v>14</v>
      </c>
      <c r="O44" s="44">
        <v>14</v>
      </c>
      <c r="P44" s="44">
        <v>14</v>
      </c>
      <c r="Q44" s="44">
        <v>14</v>
      </c>
      <c r="R44" s="44">
        <v>14</v>
      </c>
      <c r="S44" s="44">
        <v>14</v>
      </c>
      <c r="T44" s="44">
        <v>14</v>
      </c>
      <c r="U44" s="44">
        <v>14</v>
      </c>
      <c r="V44" s="44">
        <v>14</v>
      </c>
      <c r="W44" s="44">
        <v>14</v>
      </c>
      <c r="X44" s="44">
        <v>14</v>
      </c>
      <c r="Y44" s="44">
        <v>14</v>
      </c>
      <c r="Z44" s="44">
        <v>14</v>
      </c>
      <c r="AA44" s="44">
        <v>14</v>
      </c>
      <c r="AB44" s="44">
        <v>14</v>
      </c>
      <c r="AC44" s="44">
        <v>14</v>
      </c>
      <c r="AD44" s="44">
        <v>14</v>
      </c>
      <c r="AE44" s="44">
        <v>14</v>
      </c>
      <c r="AF44" s="44">
        <v>14</v>
      </c>
      <c r="AG44" s="48">
        <v>21.93</v>
      </c>
      <c r="AH44" s="46">
        <f t="shared" si="2"/>
        <v>14</v>
      </c>
      <c r="AI44" s="47">
        <f t="shared" si="3"/>
        <v>12.2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23.5</v>
      </c>
      <c r="C45" s="44">
        <v>23.5</v>
      </c>
      <c r="D45" s="44">
        <v>23.5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21.3</v>
      </c>
      <c r="O45" s="44">
        <v>21.3</v>
      </c>
      <c r="P45" s="44">
        <v>21.3</v>
      </c>
      <c r="Q45" s="44">
        <v>21.3</v>
      </c>
      <c r="R45" s="44">
        <v>21.3</v>
      </c>
      <c r="S45" s="44">
        <v>21.3</v>
      </c>
      <c r="T45" s="44">
        <v>21.3</v>
      </c>
      <c r="U45" s="44">
        <v>21.3</v>
      </c>
      <c r="V45" s="44">
        <v>21.3</v>
      </c>
      <c r="W45" s="44">
        <v>21.3</v>
      </c>
      <c r="X45" s="44">
        <v>21.3</v>
      </c>
      <c r="Y45" s="44">
        <v>21.3</v>
      </c>
      <c r="Z45" s="44">
        <v>21.3</v>
      </c>
      <c r="AA45" s="44">
        <v>21.3</v>
      </c>
      <c r="AB45" s="44">
        <v>21.3</v>
      </c>
      <c r="AC45" s="44">
        <v>21.3</v>
      </c>
      <c r="AD45" s="44">
        <v>21.3</v>
      </c>
      <c r="AE45" s="44">
        <v>21.3</v>
      </c>
      <c r="AF45" s="44">
        <v>21.3</v>
      </c>
      <c r="AG45" s="48">
        <v>21.3</v>
      </c>
      <c r="AH45" s="46">
        <f t="shared" si="2"/>
        <v>23.5</v>
      </c>
      <c r="AI45" s="47">
        <f t="shared" si="3"/>
        <v>21.3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6</v>
      </c>
      <c r="O47" s="44">
        <v>6</v>
      </c>
      <c r="P47" s="44">
        <v>6</v>
      </c>
      <c r="Q47" s="44">
        <v>6</v>
      </c>
      <c r="R47" s="44">
        <v>6</v>
      </c>
      <c r="S47" s="44">
        <v>6</v>
      </c>
      <c r="T47" s="44">
        <v>6</v>
      </c>
      <c r="U47" s="44">
        <v>6</v>
      </c>
      <c r="V47" s="44">
        <v>6</v>
      </c>
      <c r="W47" s="44">
        <v>6</v>
      </c>
      <c r="X47" s="44">
        <v>6</v>
      </c>
      <c r="Y47" s="44">
        <v>6</v>
      </c>
      <c r="Z47" s="44">
        <v>6</v>
      </c>
      <c r="AA47" s="44">
        <v>6</v>
      </c>
      <c r="AB47" s="44">
        <v>6</v>
      </c>
      <c r="AC47" s="44">
        <v>6</v>
      </c>
      <c r="AD47" s="44">
        <v>6</v>
      </c>
      <c r="AE47" s="44">
        <v>6</v>
      </c>
      <c r="AF47" s="44">
        <v>6</v>
      </c>
      <c r="AG47" s="48">
        <v>19.8</v>
      </c>
      <c r="AH47" s="46">
        <f t="shared" si="2"/>
        <v>6.3</v>
      </c>
      <c r="AI47" s="47">
        <f t="shared" si="3"/>
        <v>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6.2</v>
      </c>
      <c r="C49" s="44">
        <v>6.2</v>
      </c>
      <c r="D49" s="44">
        <v>6.2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8.4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7.8</v>
      </c>
      <c r="C52" s="44">
        <v>7.8</v>
      </c>
      <c r="D52" s="44">
        <v>7.8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10.4</v>
      </c>
      <c r="O52" s="44">
        <v>10.4</v>
      </c>
      <c r="P52" s="44">
        <v>10.4</v>
      </c>
      <c r="Q52" s="44">
        <v>10.4</v>
      </c>
      <c r="R52" s="44">
        <v>10.4</v>
      </c>
      <c r="S52" s="44">
        <v>10.4</v>
      </c>
      <c r="T52" s="44">
        <v>10.4</v>
      </c>
      <c r="U52" s="44">
        <v>10.4</v>
      </c>
      <c r="V52" s="44">
        <v>10.4</v>
      </c>
      <c r="W52" s="44">
        <v>10.4</v>
      </c>
      <c r="X52" s="44">
        <v>10.4</v>
      </c>
      <c r="Y52" s="44">
        <v>10.4</v>
      </c>
      <c r="Z52" s="44">
        <v>10.4</v>
      </c>
      <c r="AA52" s="44">
        <v>10.4</v>
      </c>
      <c r="AB52" s="44">
        <v>10.4</v>
      </c>
      <c r="AC52" s="44">
        <v>10.4</v>
      </c>
      <c r="AD52" s="44">
        <v>10.4</v>
      </c>
      <c r="AE52" s="44">
        <v>10.4</v>
      </c>
      <c r="AF52" s="44">
        <v>10.4</v>
      </c>
      <c r="AG52" s="48">
        <v>14.3</v>
      </c>
      <c r="AH52" s="46">
        <f t="shared" si="2"/>
        <v>10.4</v>
      </c>
      <c r="AI52" s="47">
        <f t="shared" si="3"/>
        <v>7.8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2.5</v>
      </c>
      <c r="C53" s="44">
        <v>2.5</v>
      </c>
      <c r="D53" s="44">
        <v>2.5</v>
      </c>
      <c r="E53" s="44">
        <v>2.5</v>
      </c>
      <c r="F53" s="44">
        <v>2.5</v>
      </c>
      <c r="G53" s="44">
        <v>2.5</v>
      </c>
      <c r="H53" s="44">
        <v>2.5</v>
      </c>
      <c r="I53" s="44">
        <v>2.5</v>
      </c>
      <c r="J53" s="44">
        <v>2.5</v>
      </c>
      <c r="K53" s="44">
        <v>2.5</v>
      </c>
      <c r="L53" s="44">
        <v>2.5</v>
      </c>
      <c r="M53" s="44">
        <v>2.5</v>
      </c>
      <c r="N53" s="44">
        <v>2.5</v>
      </c>
      <c r="O53" s="44">
        <v>2.5</v>
      </c>
      <c r="P53" s="44">
        <v>2.5</v>
      </c>
      <c r="Q53" s="44">
        <v>2.5</v>
      </c>
      <c r="R53" s="44">
        <v>2.5</v>
      </c>
      <c r="S53" s="44">
        <v>2.5</v>
      </c>
      <c r="T53" s="44">
        <v>2.5</v>
      </c>
      <c r="U53" s="44">
        <v>2.5</v>
      </c>
      <c r="V53" s="44">
        <v>2.5</v>
      </c>
      <c r="W53" s="44">
        <v>2.5</v>
      </c>
      <c r="X53" s="44">
        <v>2.5</v>
      </c>
      <c r="Y53" s="44">
        <v>2.5</v>
      </c>
      <c r="Z53" s="44">
        <v>2.5</v>
      </c>
      <c r="AA53" s="44">
        <v>2.5</v>
      </c>
      <c r="AB53" s="44">
        <v>2.5</v>
      </c>
      <c r="AC53" s="44">
        <v>2.5</v>
      </c>
      <c r="AD53" s="44">
        <v>2.5</v>
      </c>
      <c r="AE53" s="44">
        <v>2.5</v>
      </c>
      <c r="AF53" s="44">
        <v>2.5</v>
      </c>
      <c r="AG53" s="48">
        <v>14</v>
      </c>
      <c r="AH53" s="46">
        <f t="shared" si="2"/>
        <v>2.5</v>
      </c>
      <c r="AI53" s="47">
        <f t="shared" si="3"/>
        <v>2.5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7.5</v>
      </c>
      <c r="C55" s="44">
        <v>7.5</v>
      </c>
      <c r="D55" s="44">
        <v>7.5</v>
      </c>
      <c r="E55" s="44">
        <v>7.8</v>
      </c>
      <c r="F55" s="44">
        <v>7.8</v>
      </c>
      <c r="G55" s="44">
        <v>7.8</v>
      </c>
      <c r="H55" s="44">
        <v>7.8</v>
      </c>
      <c r="I55" s="44">
        <v>7.8</v>
      </c>
      <c r="J55" s="44">
        <v>7.8</v>
      </c>
      <c r="K55" s="44">
        <v>7.8</v>
      </c>
      <c r="L55" s="44">
        <v>7.8</v>
      </c>
      <c r="M55" s="44">
        <v>7.8</v>
      </c>
      <c r="N55" s="44">
        <v>7.8</v>
      </c>
      <c r="O55" s="44">
        <v>7.8</v>
      </c>
      <c r="P55" s="44">
        <v>7.8</v>
      </c>
      <c r="Q55" s="44">
        <v>7.8</v>
      </c>
      <c r="R55" s="44">
        <v>7.8</v>
      </c>
      <c r="S55" s="44">
        <v>7.8</v>
      </c>
      <c r="T55" s="44">
        <v>7.8</v>
      </c>
      <c r="U55" s="44">
        <v>7.8</v>
      </c>
      <c r="V55" s="44">
        <v>7.8</v>
      </c>
      <c r="W55" s="44">
        <v>7.8</v>
      </c>
      <c r="X55" s="44">
        <v>7.8</v>
      </c>
      <c r="Y55" s="44">
        <v>7.8</v>
      </c>
      <c r="Z55" s="44">
        <v>7.8</v>
      </c>
      <c r="AA55" s="44">
        <v>7.8</v>
      </c>
      <c r="AB55" s="44">
        <v>7.8</v>
      </c>
      <c r="AC55" s="44">
        <v>7.8</v>
      </c>
      <c r="AD55" s="44">
        <v>7.8</v>
      </c>
      <c r="AE55" s="44">
        <v>7.8</v>
      </c>
      <c r="AF55" s="44">
        <v>7.8</v>
      </c>
      <c r="AG55" s="48">
        <v>13.5</v>
      </c>
      <c r="AH55" s="46">
        <f t="shared" si="2"/>
        <v>7.8</v>
      </c>
      <c r="AI55" s="47">
        <f t="shared" si="3"/>
        <v>7.5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0</v>
      </c>
      <c r="C58" s="44">
        <v>0</v>
      </c>
      <c r="D58" s="44">
        <v>0</v>
      </c>
      <c r="E58" s="44">
        <v>3.5</v>
      </c>
      <c r="F58" s="44">
        <v>3.5</v>
      </c>
      <c r="G58" s="44">
        <v>3.5</v>
      </c>
      <c r="H58" s="44">
        <v>3.5</v>
      </c>
      <c r="I58" s="44">
        <v>3.5</v>
      </c>
      <c r="J58" s="44">
        <v>3.5</v>
      </c>
      <c r="K58" s="44">
        <v>3.5</v>
      </c>
      <c r="L58" s="44">
        <v>3.5</v>
      </c>
      <c r="M58" s="44">
        <v>3.5</v>
      </c>
      <c r="N58" s="44">
        <v>3.5</v>
      </c>
      <c r="O58" s="44">
        <v>3.5</v>
      </c>
      <c r="P58" s="44">
        <v>3.5</v>
      </c>
      <c r="Q58" s="44">
        <v>3.5</v>
      </c>
      <c r="R58" s="44">
        <v>3.5</v>
      </c>
      <c r="S58" s="44">
        <v>3.5</v>
      </c>
      <c r="T58" s="44">
        <v>3.5</v>
      </c>
      <c r="U58" s="44">
        <v>3.5</v>
      </c>
      <c r="V58" s="44">
        <v>3.5</v>
      </c>
      <c r="W58" s="44">
        <v>3.5</v>
      </c>
      <c r="X58" s="44">
        <v>3.5</v>
      </c>
      <c r="Y58" s="44">
        <v>3.5</v>
      </c>
      <c r="Z58" s="44">
        <v>3.5</v>
      </c>
      <c r="AA58" s="44">
        <v>3.5</v>
      </c>
      <c r="AB58" s="44">
        <v>3.5</v>
      </c>
      <c r="AC58" s="44">
        <v>3.5</v>
      </c>
      <c r="AD58" s="44">
        <v>3.5</v>
      </c>
      <c r="AE58" s="44">
        <v>3.5</v>
      </c>
      <c r="AF58" s="44">
        <v>3.5</v>
      </c>
      <c r="AG58" s="48">
        <v>12</v>
      </c>
      <c r="AH58" s="46">
        <f t="shared" si="2"/>
        <v>3.5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4</v>
      </c>
      <c r="C59" s="44">
        <v>4</v>
      </c>
      <c r="D59" s="44">
        <v>4</v>
      </c>
      <c r="E59" s="44">
        <v>4.2</v>
      </c>
      <c r="F59" s="44">
        <v>4.2</v>
      </c>
      <c r="G59" s="44">
        <v>4.2</v>
      </c>
      <c r="H59" s="44">
        <v>4.2</v>
      </c>
      <c r="I59" s="44">
        <v>4.2</v>
      </c>
      <c r="J59" s="44">
        <v>4.2</v>
      </c>
      <c r="K59" s="44">
        <v>4.2</v>
      </c>
      <c r="L59" s="44">
        <v>4.2</v>
      </c>
      <c r="M59" s="44">
        <v>4.2</v>
      </c>
      <c r="N59" s="44">
        <v>4.2</v>
      </c>
      <c r="O59" s="44">
        <v>4.2</v>
      </c>
      <c r="P59" s="44">
        <v>4.2</v>
      </c>
      <c r="Q59" s="44">
        <v>4.2</v>
      </c>
      <c r="R59" s="44">
        <v>4.2</v>
      </c>
      <c r="S59" s="44">
        <v>4.2</v>
      </c>
      <c r="T59" s="44">
        <v>4.2</v>
      </c>
      <c r="U59" s="44">
        <v>4.2</v>
      </c>
      <c r="V59" s="44">
        <v>4.2</v>
      </c>
      <c r="W59" s="44">
        <v>4.2</v>
      </c>
      <c r="X59" s="44">
        <v>4.2</v>
      </c>
      <c r="Y59" s="44">
        <v>4.2</v>
      </c>
      <c r="Z59" s="44">
        <v>4.2</v>
      </c>
      <c r="AA59" s="44">
        <v>4.2</v>
      </c>
      <c r="AB59" s="44">
        <v>4.2</v>
      </c>
      <c r="AC59" s="44">
        <v>4.2</v>
      </c>
      <c r="AD59" s="44">
        <v>4.2</v>
      </c>
      <c r="AE59" s="44">
        <v>4.2</v>
      </c>
      <c r="AF59" s="44">
        <v>4.2</v>
      </c>
      <c r="AG59" s="48">
        <v>12</v>
      </c>
      <c r="AH59" s="46">
        <f t="shared" si="2"/>
        <v>4.2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6.7</v>
      </c>
      <c r="C60" s="44">
        <v>6.7</v>
      </c>
      <c r="D60" s="44">
        <v>6.7</v>
      </c>
      <c r="E60" s="44">
        <v>7.3</v>
      </c>
      <c r="F60" s="44">
        <v>7.3</v>
      </c>
      <c r="G60" s="44">
        <v>7.3</v>
      </c>
      <c r="H60" s="44">
        <v>7.3</v>
      </c>
      <c r="I60" s="44">
        <v>7.3</v>
      </c>
      <c r="J60" s="44">
        <v>7.3</v>
      </c>
      <c r="K60" s="44">
        <v>7.3</v>
      </c>
      <c r="L60" s="44">
        <v>7.3</v>
      </c>
      <c r="M60" s="44">
        <v>7.3</v>
      </c>
      <c r="N60" s="44">
        <v>7.3</v>
      </c>
      <c r="O60" s="44">
        <v>7.3</v>
      </c>
      <c r="P60" s="44">
        <v>7.3</v>
      </c>
      <c r="Q60" s="44">
        <v>7.3</v>
      </c>
      <c r="R60" s="44">
        <v>7.3</v>
      </c>
      <c r="S60" s="44">
        <v>7.3</v>
      </c>
      <c r="T60" s="44">
        <v>7.3</v>
      </c>
      <c r="U60" s="44">
        <v>7.3</v>
      </c>
      <c r="V60" s="44">
        <v>7.3</v>
      </c>
      <c r="W60" s="44">
        <v>7.3</v>
      </c>
      <c r="X60" s="44">
        <v>7.3</v>
      </c>
      <c r="Y60" s="44">
        <v>7.3</v>
      </c>
      <c r="Z60" s="44">
        <v>7.3</v>
      </c>
      <c r="AA60" s="44">
        <v>7.3</v>
      </c>
      <c r="AB60" s="44">
        <v>7.3</v>
      </c>
      <c r="AC60" s="44">
        <v>7.3</v>
      </c>
      <c r="AD60" s="44">
        <v>7.3</v>
      </c>
      <c r="AE60" s="44">
        <v>7.3</v>
      </c>
      <c r="AF60" s="44">
        <v>7.3</v>
      </c>
      <c r="AG60" s="48">
        <v>12</v>
      </c>
      <c r="AH60" s="46">
        <f t="shared" si="2"/>
        <v>7.3</v>
      </c>
      <c r="AI60" s="47">
        <f t="shared" si="3"/>
        <v>6.7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12.85</v>
      </c>
      <c r="C61" s="44">
        <v>12.85</v>
      </c>
      <c r="D61" s="44">
        <v>12.85</v>
      </c>
      <c r="E61" s="44">
        <v>12.85</v>
      </c>
      <c r="F61" s="44">
        <v>12.85</v>
      </c>
      <c r="G61" s="44">
        <v>12.85</v>
      </c>
      <c r="H61" s="44">
        <v>12.85</v>
      </c>
      <c r="I61" s="44">
        <v>12.85</v>
      </c>
      <c r="J61" s="44">
        <v>12.85</v>
      </c>
      <c r="K61" s="44">
        <v>12.85</v>
      </c>
      <c r="L61" s="44">
        <v>12.85</v>
      </c>
      <c r="M61" s="44">
        <v>12.85</v>
      </c>
      <c r="N61" s="44">
        <v>12.85</v>
      </c>
      <c r="O61" s="44">
        <v>12.85</v>
      </c>
      <c r="P61" s="44">
        <v>12.85</v>
      </c>
      <c r="Q61" s="44">
        <v>12.85</v>
      </c>
      <c r="R61" s="44">
        <v>12.85</v>
      </c>
      <c r="S61" s="44">
        <v>12.85</v>
      </c>
      <c r="T61" s="44">
        <v>12.85</v>
      </c>
      <c r="U61" s="44">
        <v>12.85</v>
      </c>
      <c r="V61" s="44">
        <v>12.85</v>
      </c>
      <c r="W61" s="44">
        <v>12.85</v>
      </c>
      <c r="X61" s="44">
        <v>12.85</v>
      </c>
      <c r="Y61" s="44">
        <v>12.85</v>
      </c>
      <c r="Z61" s="44">
        <v>12.85</v>
      </c>
      <c r="AA61" s="44">
        <v>12.85</v>
      </c>
      <c r="AB61" s="44">
        <v>12.85</v>
      </c>
      <c r="AC61" s="44">
        <v>12.85</v>
      </c>
      <c r="AD61" s="44">
        <v>12.85</v>
      </c>
      <c r="AE61" s="44">
        <v>12.85</v>
      </c>
      <c r="AF61" s="44">
        <v>12.85</v>
      </c>
      <c r="AG61" s="48">
        <v>12</v>
      </c>
      <c r="AH61" s="46">
        <f t="shared" si="2"/>
        <v>12.85</v>
      </c>
      <c r="AI61" s="47">
        <f t="shared" si="3"/>
        <v>12.85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4.8</v>
      </c>
      <c r="C63" s="44">
        <v>4.8</v>
      </c>
      <c r="D63" s="44">
        <v>4.8</v>
      </c>
      <c r="E63" s="44">
        <v>4.8</v>
      </c>
      <c r="F63" s="44">
        <v>4.8</v>
      </c>
      <c r="G63" s="44">
        <v>4.8</v>
      </c>
      <c r="H63" s="44">
        <v>4.8</v>
      </c>
      <c r="I63" s="44">
        <v>4.8</v>
      </c>
      <c r="J63" s="44">
        <v>4.8</v>
      </c>
      <c r="K63" s="44">
        <v>4.8</v>
      </c>
      <c r="L63" s="44">
        <v>4.8</v>
      </c>
      <c r="M63" s="44">
        <v>4.8</v>
      </c>
      <c r="N63" s="44">
        <v>4.8</v>
      </c>
      <c r="O63" s="44">
        <v>4.8</v>
      </c>
      <c r="P63" s="44">
        <v>4.8</v>
      </c>
      <c r="Q63" s="44">
        <v>4.8</v>
      </c>
      <c r="R63" s="44">
        <v>4.8</v>
      </c>
      <c r="S63" s="44">
        <v>4.8</v>
      </c>
      <c r="T63" s="44">
        <v>4.8</v>
      </c>
      <c r="U63" s="44">
        <v>4.8</v>
      </c>
      <c r="V63" s="44">
        <v>4.8</v>
      </c>
      <c r="W63" s="44">
        <v>4.8</v>
      </c>
      <c r="X63" s="44">
        <v>4.8</v>
      </c>
      <c r="Y63" s="44">
        <v>4.8</v>
      </c>
      <c r="Z63" s="44">
        <v>4.8</v>
      </c>
      <c r="AA63" s="44">
        <v>4.8</v>
      </c>
      <c r="AB63" s="44">
        <v>4.8</v>
      </c>
      <c r="AC63" s="44">
        <v>4.8</v>
      </c>
      <c r="AD63" s="44">
        <v>4.8</v>
      </c>
      <c r="AE63" s="44">
        <v>4.8</v>
      </c>
      <c r="AF63" s="44">
        <v>4.8</v>
      </c>
      <c r="AG63" s="48">
        <v>11</v>
      </c>
      <c r="AH63" s="46">
        <f t="shared" si="2"/>
        <v>4.8</v>
      </c>
      <c r="AI63" s="47">
        <f t="shared" si="3"/>
        <v>4.8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3.2</v>
      </c>
      <c r="C66" s="44">
        <v>3.2</v>
      </c>
      <c r="D66" s="44">
        <v>3.2</v>
      </c>
      <c r="E66" s="44">
        <v>3.2</v>
      </c>
      <c r="F66" s="44">
        <v>3.2</v>
      </c>
      <c r="G66" s="44">
        <v>3.2</v>
      </c>
      <c r="H66" s="44">
        <v>3.2</v>
      </c>
      <c r="I66" s="44">
        <v>3.2</v>
      </c>
      <c r="J66" s="44">
        <v>3.2</v>
      </c>
      <c r="K66" s="44">
        <v>3.2</v>
      </c>
      <c r="L66" s="44">
        <v>3.2</v>
      </c>
      <c r="M66" s="44">
        <v>3.2</v>
      </c>
      <c r="N66" s="44">
        <v>3.2</v>
      </c>
      <c r="O66" s="44">
        <v>3.2</v>
      </c>
      <c r="P66" s="44">
        <v>3.2</v>
      </c>
      <c r="Q66" s="44">
        <v>3.2</v>
      </c>
      <c r="R66" s="44">
        <v>3.2</v>
      </c>
      <c r="S66" s="44">
        <v>3.2</v>
      </c>
      <c r="T66" s="44">
        <v>3.2</v>
      </c>
      <c r="U66" s="44">
        <v>3.2</v>
      </c>
      <c r="V66" s="44">
        <v>3.2</v>
      </c>
      <c r="W66" s="44">
        <v>3.2</v>
      </c>
      <c r="X66" s="44">
        <v>3.2</v>
      </c>
      <c r="Y66" s="44">
        <v>3.2</v>
      </c>
      <c r="Z66" s="44">
        <v>3.2</v>
      </c>
      <c r="AA66" s="44">
        <v>3.2</v>
      </c>
      <c r="AB66" s="44">
        <v>3.2</v>
      </c>
      <c r="AC66" s="44">
        <v>3.2</v>
      </c>
      <c r="AD66" s="44">
        <v>3.2</v>
      </c>
      <c r="AE66" s="44">
        <v>3.2</v>
      </c>
      <c r="AF66" s="44">
        <v>3.2</v>
      </c>
      <c r="AG66" s="62">
        <v>10.3</v>
      </c>
      <c r="AH66" s="46">
        <f t="shared" si="2"/>
        <v>3.2</v>
      </c>
      <c r="AI66" s="47">
        <f t="shared" si="3"/>
        <v>3.2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5.0999999999999996</v>
      </c>
      <c r="C67" s="44">
        <v>5.0999999999999996</v>
      </c>
      <c r="D67" s="44">
        <v>5.0999999999999996</v>
      </c>
      <c r="E67" s="44">
        <v>5</v>
      </c>
      <c r="F67" s="44">
        <v>5</v>
      </c>
      <c r="G67" s="44">
        <v>5</v>
      </c>
      <c r="H67" s="44">
        <v>5</v>
      </c>
      <c r="I67" s="44">
        <v>5</v>
      </c>
      <c r="J67" s="44">
        <v>5</v>
      </c>
      <c r="K67" s="44">
        <v>5</v>
      </c>
      <c r="L67" s="44">
        <v>5</v>
      </c>
      <c r="M67" s="44">
        <v>5</v>
      </c>
      <c r="N67" s="44">
        <v>5</v>
      </c>
      <c r="O67" s="44">
        <v>5</v>
      </c>
      <c r="P67" s="44">
        <v>5</v>
      </c>
      <c r="Q67" s="44">
        <v>5</v>
      </c>
      <c r="R67" s="44">
        <v>5</v>
      </c>
      <c r="S67" s="44">
        <v>5</v>
      </c>
      <c r="T67" s="44">
        <v>5</v>
      </c>
      <c r="U67" s="44">
        <v>5</v>
      </c>
      <c r="V67" s="44">
        <v>5</v>
      </c>
      <c r="W67" s="44">
        <v>5</v>
      </c>
      <c r="X67" s="44">
        <v>5</v>
      </c>
      <c r="Y67" s="44">
        <v>5</v>
      </c>
      <c r="Z67" s="44">
        <v>5</v>
      </c>
      <c r="AA67" s="44">
        <v>5</v>
      </c>
      <c r="AB67" s="44">
        <v>5</v>
      </c>
      <c r="AC67" s="44">
        <v>5</v>
      </c>
      <c r="AD67" s="44">
        <v>5</v>
      </c>
      <c r="AE67" s="44">
        <v>5</v>
      </c>
      <c r="AF67" s="44">
        <v>5</v>
      </c>
      <c r="AG67" s="61">
        <v>10</v>
      </c>
      <c r="AH67" s="46">
        <f t="shared" si="2"/>
        <v>5.0999999999999996</v>
      </c>
      <c r="AI67" s="47">
        <f t="shared" si="3"/>
        <v>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v>93.2</v>
      </c>
      <c r="C70" s="66">
        <v>93.2</v>
      </c>
      <c r="D70" s="66">
        <v>93.2</v>
      </c>
      <c r="E70" s="66">
        <v>93.2</v>
      </c>
      <c r="F70" s="66">
        <v>93.2</v>
      </c>
      <c r="G70" s="66">
        <f>39.3+47</f>
        <v>86.3</v>
      </c>
      <c r="H70" s="66">
        <f>30+38.4</f>
        <v>68.400000000000006</v>
      </c>
      <c r="I70" s="66">
        <f>38.5+48.3</f>
        <v>86.8</v>
      </c>
      <c r="J70" s="66">
        <f>36.8+46.5</f>
        <v>83.3</v>
      </c>
      <c r="K70" s="66">
        <f>36.1+44.7</f>
        <v>80.800000000000011</v>
      </c>
      <c r="L70" s="66">
        <f t="shared" ref="L70:T70" si="20">36.7+45.5</f>
        <v>82.2</v>
      </c>
      <c r="M70" s="66">
        <f t="shared" si="20"/>
        <v>82.2</v>
      </c>
      <c r="N70" s="66">
        <f t="shared" si="20"/>
        <v>82.2</v>
      </c>
      <c r="O70" s="66">
        <f t="shared" si="20"/>
        <v>82.2</v>
      </c>
      <c r="P70" s="66">
        <f t="shared" si="20"/>
        <v>82.2</v>
      </c>
      <c r="Q70" s="66">
        <f t="shared" si="20"/>
        <v>82.2</v>
      </c>
      <c r="R70" s="66">
        <f t="shared" si="20"/>
        <v>82.2</v>
      </c>
      <c r="S70" s="66">
        <f t="shared" si="20"/>
        <v>82.2</v>
      </c>
      <c r="T70" s="66">
        <f t="shared" si="20"/>
        <v>82.2</v>
      </c>
      <c r="U70" s="66">
        <f t="shared" ref="U70:AF70" si="21">36.7+45.5</f>
        <v>82.2</v>
      </c>
      <c r="V70" s="66">
        <f t="shared" si="21"/>
        <v>82.2</v>
      </c>
      <c r="W70" s="66">
        <f t="shared" si="21"/>
        <v>82.2</v>
      </c>
      <c r="X70" s="66">
        <f t="shared" si="21"/>
        <v>82.2</v>
      </c>
      <c r="Y70" s="66">
        <f t="shared" si="21"/>
        <v>82.2</v>
      </c>
      <c r="Z70" s="66">
        <f t="shared" si="21"/>
        <v>82.2</v>
      </c>
      <c r="AA70" s="66">
        <f t="shared" si="21"/>
        <v>82.2</v>
      </c>
      <c r="AB70" s="66">
        <f t="shared" si="21"/>
        <v>82.2</v>
      </c>
      <c r="AC70" s="66">
        <f t="shared" si="21"/>
        <v>82.2</v>
      </c>
      <c r="AD70" s="66">
        <f t="shared" si="21"/>
        <v>82.2</v>
      </c>
      <c r="AE70" s="66">
        <f t="shared" si="21"/>
        <v>82.2</v>
      </c>
      <c r="AF70" s="66">
        <f t="shared" si="21"/>
        <v>82.2</v>
      </c>
      <c r="AG70" s="64">
        <v>240</v>
      </c>
      <c r="AH70" s="46">
        <f t="shared" si="2"/>
        <v>93.2</v>
      </c>
      <c r="AI70" s="47">
        <f t="shared" si="3"/>
        <v>68.400000000000006</v>
      </c>
      <c r="AK70" s="49"/>
    </row>
    <row r="71" spans="1:88" ht="15.75" thickBot="1">
      <c r="A71" s="69" t="s">
        <v>90</v>
      </c>
      <c r="B71" s="70">
        <f t="shared" ref="B71:C71" si="22">SUM(B11:B69)</f>
        <v>981.95</v>
      </c>
      <c r="C71" s="70">
        <f t="shared" si="22"/>
        <v>981.95</v>
      </c>
      <c r="D71" s="70">
        <f t="shared" ref="D71:E71" si="23">SUM(D11:D69)</f>
        <v>981.95</v>
      </c>
      <c r="E71" s="70">
        <f t="shared" si="23"/>
        <v>959.55000000000007</v>
      </c>
      <c r="F71" s="70">
        <f t="shared" ref="F71" si="24">SUM(F11:F69)</f>
        <v>959.55000000000007</v>
      </c>
      <c r="G71" s="70">
        <f t="shared" ref="G71:AG71" si="25">SUM(G11:G69)</f>
        <v>959.55000000000007</v>
      </c>
      <c r="H71" s="70">
        <f t="shared" si="25"/>
        <v>959.55000000000007</v>
      </c>
      <c r="I71" s="70">
        <f t="shared" si="25"/>
        <v>959.55000000000007</v>
      </c>
      <c r="J71" s="70">
        <f t="shared" si="25"/>
        <v>959.55000000000007</v>
      </c>
      <c r="K71" s="70">
        <f t="shared" si="25"/>
        <v>959.55000000000007</v>
      </c>
      <c r="L71" s="70">
        <f t="shared" si="25"/>
        <v>959.55000000000007</v>
      </c>
      <c r="M71" s="70">
        <f t="shared" ref="M71" si="26">SUM(M11:M69)</f>
        <v>891.84999999999991</v>
      </c>
      <c r="N71" s="70">
        <f t="shared" ref="N71:O71" si="27">SUM(N11:N69)</f>
        <v>891.84999999999991</v>
      </c>
      <c r="O71" s="70">
        <f t="shared" si="27"/>
        <v>891.84999999999991</v>
      </c>
      <c r="P71" s="70">
        <f t="shared" ref="P71:Q71" si="28">SUM(P11:P69)</f>
        <v>891.84999999999991</v>
      </c>
      <c r="Q71" s="70">
        <f t="shared" si="28"/>
        <v>891.84999999999991</v>
      </c>
      <c r="R71" s="70">
        <f t="shared" ref="R71" si="29">SUM(R11:R69)</f>
        <v>891.84999999999991</v>
      </c>
      <c r="S71" s="70">
        <f t="shared" si="25"/>
        <v>891.84999999999991</v>
      </c>
      <c r="T71" s="70">
        <f t="shared" si="25"/>
        <v>891.84999999999991</v>
      </c>
      <c r="U71" s="70">
        <f t="shared" si="25"/>
        <v>891.84999999999991</v>
      </c>
      <c r="V71" s="70">
        <f t="shared" si="25"/>
        <v>891.84999999999991</v>
      </c>
      <c r="W71" s="70">
        <f t="shared" si="25"/>
        <v>891.84999999999991</v>
      </c>
      <c r="X71" s="70">
        <f t="shared" si="25"/>
        <v>891.84999999999991</v>
      </c>
      <c r="Y71" s="70">
        <f t="shared" si="25"/>
        <v>891.84999999999991</v>
      </c>
      <c r="Z71" s="70">
        <f t="shared" si="25"/>
        <v>891.84999999999991</v>
      </c>
      <c r="AA71" s="70">
        <f t="shared" si="25"/>
        <v>891.84999999999991</v>
      </c>
      <c r="AB71" s="70">
        <f t="shared" ref="AB71:AC71" si="30">SUM(AB11:AB69)</f>
        <v>891.84999999999991</v>
      </c>
      <c r="AC71" s="70">
        <f t="shared" si="30"/>
        <v>891.84999999999991</v>
      </c>
      <c r="AD71" s="70">
        <f t="shared" ref="AD71:AE71" si="31">SUM(AD11:AD69)</f>
        <v>891.84999999999991</v>
      </c>
      <c r="AE71" s="70">
        <f t="shared" si="31"/>
        <v>891.84999999999991</v>
      </c>
      <c r="AF71" s="70">
        <f t="shared" ref="AF71" si="32">SUM(AF11:AF69)</f>
        <v>891.84999999999991</v>
      </c>
      <c r="AG71" s="70">
        <f t="shared" si="25"/>
        <v>1812.2049999999999</v>
      </c>
      <c r="AH71" s="46">
        <f t="shared" si="2"/>
        <v>981.95</v>
      </c>
      <c r="AI71" s="47">
        <f t="shared" si="3"/>
        <v>891.84999999999991</v>
      </c>
      <c r="AK71" s="49"/>
    </row>
    <row r="72" spans="1:88">
      <c r="A72" s="71" t="s">
        <v>91</v>
      </c>
      <c r="B72" s="44">
        <v>246</v>
      </c>
      <c r="C72" s="44">
        <v>201</v>
      </c>
      <c r="D72" s="44">
        <v>201</v>
      </c>
      <c r="E72" s="44">
        <v>201</v>
      </c>
      <c r="F72" s="44">
        <v>220</v>
      </c>
      <c r="G72" s="44">
        <v>221.3</v>
      </c>
      <c r="H72" s="44">
        <v>200.9</v>
      </c>
      <c r="I72" s="44">
        <v>221</v>
      </c>
      <c r="J72" s="44">
        <v>251.4</v>
      </c>
      <c r="K72" s="44">
        <v>360</v>
      </c>
      <c r="L72" s="44">
        <v>380</v>
      </c>
      <c r="M72" s="44">
        <v>379.9</v>
      </c>
      <c r="N72" s="44">
        <v>160</v>
      </c>
      <c r="O72" s="44">
        <v>231.7</v>
      </c>
      <c r="P72" s="44">
        <v>172.5</v>
      </c>
      <c r="Q72" s="44">
        <v>50.1</v>
      </c>
      <c r="R72" s="44">
        <v>80</v>
      </c>
      <c r="S72" s="44">
        <v>70</v>
      </c>
      <c r="T72" s="44">
        <v>0</v>
      </c>
      <c r="U72" s="44">
        <v>0</v>
      </c>
      <c r="V72" s="44">
        <v>60.2</v>
      </c>
      <c r="W72" s="44">
        <v>200</v>
      </c>
      <c r="X72" s="44">
        <v>340</v>
      </c>
      <c r="Y72" s="44">
        <v>422</v>
      </c>
      <c r="Z72" s="44">
        <v>458</v>
      </c>
      <c r="AA72" s="44">
        <v>458</v>
      </c>
      <c r="AB72" s="44">
        <v>458</v>
      </c>
      <c r="AC72" s="44">
        <v>250</v>
      </c>
      <c r="AD72" s="44">
        <v>250</v>
      </c>
      <c r="AE72" s="44">
        <v>230</v>
      </c>
      <c r="AF72" s="44">
        <v>251</v>
      </c>
      <c r="AG72" s="61">
        <v>456</v>
      </c>
      <c r="AH72" s="46">
        <f t="shared" si="2"/>
        <v>458</v>
      </c>
      <c r="AI72" s="47">
        <f t="shared" si="3"/>
        <v>0</v>
      </c>
      <c r="AK72" s="49"/>
    </row>
    <row r="73" spans="1:88">
      <c r="A73" s="72" t="s">
        <v>92</v>
      </c>
      <c r="B73" s="43">
        <v>58.9</v>
      </c>
      <c r="C73" s="43">
        <v>77.900000000000006</v>
      </c>
      <c r="D73" s="43">
        <v>77.900000000000006</v>
      </c>
      <c r="E73" s="43">
        <v>77.900000000000006</v>
      </c>
      <c r="F73" s="43">
        <v>77.900000000000006</v>
      </c>
      <c r="G73" s="43">
        <v>77.900000000000006</v>
      </c>
      <c r="H73" s="43">
        <v>77.900000000000006</v>
      </c>
      <c r="I73" s="43">
        <v>77.900000000000006</v>
      </c>
      <c r="J73" s="43">
        <v>77.900000000000006</v>
      </c>
      <c r="K73" s="43">
        <v>77.900000000000006</v>
      </c>
      <c r="L73" s="43">
        <v>77.900000000000006</v>
      </c>
      <c r="M73" s="43">
        <v>64</v>
      </c>
      <c r="N73" s="43">
        <v>64</v>
      </c>
      <c r="O73" s="43">
        <v>60</v>
      </c>
      <c r="P73" s="43">
        <v>61.9</v>
      </c>
      <c r="Q73" s="43">
        <v>61.9</v>
      </c>
      <c r="R73" s="43">
        <v>61.9</v>
      </c>
      <c r="S73" s="43">
        <v>61.9</v>
      </c>
      <c r="T73" s="43">
        <v>61.9</v>
      </c>
      <c r="U73" s="43">
        <v>58</v>
      </c>
      <c r="V73" s="43">
        <v>59</v>
      </c>
      <c r="W73" s="43">
        <v>58.9</v>
      </c>
      <c r="X73" s="43">
        <v>51.9</v>
      </c>
      <c r="Y73" s="43">
        <v>57.9</v>
      </c>
      <c r="Z73" s="43">
        <v>57.9</v>
      </c>
      <c r="AA73" s="43">
        <v>57.9</v>
      </c>
      <c r="AB73" s="43">
        <v>57.9</v>
      </c>
      <c r="AC73" s="43">
        <v>57.9</v>
      </c>
      <c r="AD73" s="43">
        <v>57.9</v>
      </c>
      <c r="AE73" s="43">
        <v>57.9</v>
      </c>
      <c r="AF73" s="43">
        <v>57.9</v>
      </c>
      <c r="AG73" s="64">
        <v>111</v>
      </c>
      <c r="AH73" s="46">
        <f t="shared" si="2"/>
        <v>77.900000000000006</v>
      </c>
      <c r="AI73" s="47">
        <f t="shared" si="3"/>
        <v>51.9</v>
      </c>
      <c r="AK73" s="49"/>
    </row>
    <row r="74" spans="1:88">
      <c r="A74" s="73" t="s">
        <v>93</v>
      </c>
      <c r="B74" s="43">
        <v>33.5</v>
      </c>
      <c r="C74" s="43">
        <v>36.4</v>
      </c>
      <c r="D74" s="43">
        <v>36.4</v>
      </c>
      <c r="E74" s="43">
        <v>36.4</v>
      </c>
      <c r="F74" s="43">
        <v>36.4</v>
      </c>
      <c r="G74" s="43">
        <v>36.4</v>
      </c>
      <c r="H74" s="43">
        <v>36.4</v>
      </c>
      <c r="I74" s="43">
        <v>36.4</v>
      </c>
      <c r="J74" s="43">
        <v>36.4</v>
      </c>
      <c r="K74" s="43">
        <v>36.4</v>
      </c>
      <c r="L74" s="43">
        <v>36.4</v>
      </c>
      <c r="M74" s="43">
        <v>36.9</v>
      </c>
      <c r="N74" s="43">
        <v>36.9</v>
      </c>
      <c r="O74" s="43">
        <v>37.700000000000003</v>
      </c>
      <c r="P74" s="43">
        <v>38.5</v>
      </c>
      <c r="Q74" s="43">
        <v>38.5</v>
      </c>
      <c r="R74" s="43">
        <v>38.5</v>
      </c>
      <c r="S74" s="43">
        <v>38.5</v>
      </c>
      <c r="T74" s="43">
        <v>38.5</v>
      </c>
      <c r="U74" s="43">
        <v>35.5</v>
      </c>
      <c r="V74" s="43">
        <v>35.6</v>
      </c>
      <c r="W74" s="43">
        <v>32</v>
      </c>
      <c r="X74" s="43">
        <v>34.5</v>
      </c>
      <c r="Y74" s="43">
        <v>35.299999999999997</v>
      </c>
      <c r="Z74" s="43">
        <v>35.299999999999997</v>
      </c>
      <c r="AA74" s="43">
        <v>35.299999999999997</v>
      </c>
      <c r="AB74" s="43">
        <v>35.299999999999997</v>
      </c>
      <c r="AC74" s="43">
        <v>35.299999999999997</v>
      </c>
      <c r="AD74" s="43">
        <v>35.299999999999997</v>
      </c>
      <c r="AE74" s="43">
        <v>35.299999999999997</v>
      </c>
      <c r="AF74" s="43">
        <v>35.299999999999997</v>
      </c>
      <c r="AG74" s="64">
        <v>60</v>
      </c>
      <c r="AH74" s="46">
        <f t="shared" si="2"/>
        <v>38.5</v>
      </c>
      <c r="AI74" s="47">
        <f t="shared" si="3"/>
        <v>32</v>
      </c>
      <c r="AK74" s="49"/>
    </row>
    <row r="75" spans="1:88">
      <c r="A75" s="74" t="s">
        <v>94</v>
      </c>
      <c r="B75" s="43">
        <v>29.7</v>
      </c>
      <c r="C75" s="43">
        <v>29.7</v>
      </c>
      <c r="D75" s="43">
        <v>29.7</v>
      </c>
      <c r="E75" s="43">
        <v>29.7</v>
      </c>
      <c r="F75" s="43">
        <v>29.7</v>
      </c>
      <c r="G75" s="43">
        <v>29.7</v>
      </c>
      <c r="H75" s="43">
        <v>29.7</v>
      </c>
      <c r="I75" s="43">
        <v>29.7</v>
      </c>
      <c r="J75" s="43">
        <v>29.7</v>
      </c>
      <c r="K75" s="43">
        <v>29.7</v>
      </c>
      <c r="L75" s="43">
        <v>29.7</v>
      </c>
      <c r="M75" s="43">
        <v>26.9</v>
      </c>
      <c r="N75" s="43">
        <v>26.9</v>
      </c>
      <c r="O75" s="43">
        <v>26.8</v>
      </c>
      <c r="P75" s="43">
        <v>27.3</v>
      </c>
      <c r="Q75" s="43">
        <v>27.3</v>
      </c>
      <c r="R75" s="43">
        <v>27.3</v>
      </c>
      <c r="S75" s="43">
        <v>27.3</v>
      </c>
      <c r="T75" s="43">
        <v>27.3</v>
      </c>
      <c r="U75" s="43">
        <v>30</v>
      </c>
      <c r="V75" s="43">
        <v>29.6</v>
      </c>
      <c r="W75" s="43">
        <v>29.6</v>
      </c>
      <c r="X75" s="43">
        <v>29.63</v>
      </c>
      <c r="Y75" s="43">
        <v>29.3</v>
      </c>
      <c r="Z75" s="43">
        <v>29.3</v>
      </c>
      <c r="AA75" s="43">
        <v>29.3</v>
      </c>
      <c r="AB75" s="43">
        <v>29.3</v>
      </c>
      <c r="AC75" s="43">
        <v>29.3</v>
      </c>
      <c r="AD75" s="43">
        <v>29.3</v>
      </c>
      <c r="AE75" s="43">
        <v>29.3</v>
      </c>
      <c r="AF75" s="43">
        <v>29.3</v>
      </c>
      <c r="AG75" s="75">
        <v>42.5</v>
      </c>
      <c r="AH75" s="46">
        <f t="shared" ref="AH75:AH138" si="33">MAX(B75:AF75)</f>
        <v>30</v>
      </c>
      <c r="AI75" s="47">
        <f t="shared" ref="AI75:AI138" si="34">MIN(B75:AF75)</f>
        <v>26.8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3"/>
        <v>22.3</v>
      </c>
      <c r="AI76" s="47">
        <f t="shared" si="34"/>
        <v>22.2</v>
      </c>
      <c r="AK76" s="49"/>
    </row>
    <row r="77" spans="1:88" ht="15.75" thickBot="1">
      <c r="A77" s="76" t="s">
        <v>96</v>
      </c>
      <c r="B77" s="77">
        <v>10.3</v>
      </c>
      <c r="C77" s="77">
        <v>10.3</v>
      </c>
      <c r="D77" s="77">
        <v>10.3</v>
      </c>
      <c r="E77" s="77">
        <v>10.3</v>
      </c>
      <c r="F77" s="77">
        <v>10.3</v>
      </c>
      <c r="G77" s="77">
        <v>10.3</v>
      </c>
      <c r="H77" s="77">
        <v>10.3</v>
      </c>
      <c r="I77" s="77">
        <v>10.3</v>
      </c>
      <c r="J77" s="77">
        <v>10.3</v>
      </c>
      <c r="K77" s="77">
        <v>10.3</v>
      </c>
      <c r="L77" s="77">
        <v>10.3</v>
      </c>
      <c r="M77" s="77">
        <v>10.3</v>
      </c>
      <c r="N77" s="77">
        <v>10.3</v>
      </c>
      <c r="O77" s="77">
        <v>10.3</v>
      </c>
      <c r="P77" s="77">
        <v>8.5</v>
      </c>
      <c r="Q77" s="77">
        <v>8.5</v>
      </c>
      <c r="R77" s="77">
        <v>8.5</v>
      </c>
      <c r="S77" s="77">
        <v>8.5</v>
      </c>
      <c r="T77" s="77">
        <v>8.5</v>
      </c>
      <c r="U77" s="77">
        <v>9.8000000000000007</v>
      </c>
      <c r="V77" s="77">
        <v>9.9</v>
      </c>
      <c r="W77" s="77">
        <v>9.8000000000000007</v>
      </c>
      <c r="X77" s="77">
        <v>10</v>
      </c>
      <c r="Y77" s="77">
        <v>10</v>
      </c>
      <c r="Z77" s="77">
        <v>10</v>
      </c>
      <c r="AA77" s="77">
        <v>10</v>
      </c>
      <c r="AB77" s="77">
        <v>10</v>
      </c>
      <c r="AC77" s="77">
        <v>10</v>
      </c>
      <c r="AD77" s="77">
        <v>10</v>
      </c>
      <c r="AE77" s="77">
        <v>10</v>
      </c>
      <c r="AF77" s="77">
        <v>10</v>
      </c>
      <c r="AG77" s="78">
        <v>14.8</v>
      </c>
      <c r="AH77" s="46">
        <f t="shared" si="33"/>
        <v>10.3</v>
      </c>
      <c r="AI77" s="47">
        <f t="shared" si="34"/>
        <v>8.5</v>
      </c>
      <c r="AK77" s="49"/>
    </row>
    <row r="78" spans="1:88" ht="15.75" thickBot="1">
      <c r="A78" s="79" t="s">
        <v>97</v>
      </c>
      <c r="B78" s="70">
        <f t="shared" ref="B78:C78" si="35">SUM(B72:B77)</f>
        <v>400.59999999999997</v>
      </c>
      <c r="C78" s="70">
        <f t="shared" si="35"/>
        <v>377.49999999999994</v>
      </c>
      <c r="D78" s="70">
        <f t="shared" ref="D78:E78" si="36">SUM(D72:D77)</f>
        <v>377.49999999999994</v>
      </c>
      <c r="E78" s="70">
        <f t="shared" si="36"/>
        <v>377.49999999999994</v>
      </c>
      <c r="F78" s="70">
        <f t="shared" ref="F78" si="37">SUM(F72:F77)</f>
        <v>396.49999999999994</v>
      </c>
      <c r="G78" s="70">
        <f t="shared" ref="G78:AG78" si="38">SUM(G72:G77)</f>
        <v>397.8</v>
      </c>
      <c r="H78" s="70">
        <f t="shared" si="38"/>
        <v>377.4</v>
      </c>
      <c r="I78" s="70">
        <f t="shared" si="38"/>
        <v>397.49999999999994</v>
      </c>
      <c r="J78" s="70">
        <f t="shared" si="38"/>
        <v>427.9</v>
      </c>
      <c r="K78" s="70">
        <f t="shared" si="38"/>
        <v>536.49999999999989</v>
      </c>
      <c r="L78" s="70">
        <f t="shared" si="38"/>
        <v>556.5</v>
      </c>
      <c r="M78" s="70">
        <f t="shared" ref="M78:N78" si="39">SUM(M72:M77)</f>
        <v>540.19999999999993</v>
      </c>
      <c r="N78" s="70">
        <f t="shared" si="39"/>
        <v>320.29999999999995</v>
      </c>
      <c r="O78" s="70">
        <f t="shared" ref="O78:P78" si="40">SUM(O72:O77)</f>
        <v>388.7</v>
      </c>
      <c r="P78" s="70">
        <f t="shared" si="40"/>
        <v>331</v>
      </c>
      <c r="Q78" s="70">
        <f t="shared" ref="Q78:R78" si="41">SUM(Q72:Q77)</f>
        <v>208.60000000000002</v>
      </c>
      <c r="R78" s="70">
        <f t="shared" si="41"/>
        <v>238.50000000000003</v>
      </c>
      <c r="S78" s="70">
        <f t="shared" si="38"/>
        <v>228.50000000000003</v>
      </c>
      <c r="T78" s="70">
        <f t="shared" si="38"/>
        <v>158.5</v>
      </c>
      <c r="U78" s="70">
        <f t="shared" si="38"/>
        <v>155.5</v>
      </c>
      <c r="V78" s="70">
        <f t="shared" si="38"/>
        <v>216.5</v>
      </c>
      <c r="W78" s="70">
        <f t="shared" si="38"/>
        <v>352.5</v>
      </c>
      <c r="X78" s="70">
        <f t="shared" si="38"/>
        <v>488.22999999999996</v>
      </c>
      <c r="Y78" s="70">
        <f t="shared" si="38"/>
        <v>576.69999999999993</v>
      </c>
      <c r="Z78" s="70">
        <f t="shared" si="38"/>
        <v>612.69999999999993</v>
      </c>
      <c r="AA78" s="70">
        <f t="shared" si="38"/>
        <v>612.69999999999993</v>
      </c>
      <c r="AB78" s="70">
        <f t="shared" ref="AB78:AC78" si="42">SUM(AB72:AB77)</f>
        <v>612.69999999999993</v>
      </c>
      <c r="AC78" s="70">
        <f t="shared" si="42"/>
        <v>404.7</v>
      </c>
      <c r="AD78" s="70">
        <f t="shared" ref="AD78:AE78" si="43">SUM(AD72:AD77)</f>
        <v>404.7</v>
      </c>
      <c r="AE78" s="70">
        <f t="shared" si="43"/>
        <v>384.7</v>
      </c>
      <c r="AF78" s="70">
        <f t="shared" ref="AF78" si="44">SUM(AF72:AF77)</f>
        <v>405.7</v>
      </c>
      <c r="AG78" s="80">
        <f t="shared" si="38"/>
        <v>706.4</v>
      </c>
      <c r="AH78" s="46">
        <f t="shared" si="33"/>
        <v>612.69999999999993</v>
      </c>
      <c r="AI78" s="47">
        <f t="shared" si="34"/>
        <v>155.5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124</v>
      </c>
      <c r="C79" s="44">
        <v>124</v>
      </c>
      <c r="D79" s="44">
        <v>124</v>
      </c>
      <c r="E79" s="44">
        <v>124</v>
      </c>
      <c r="F79" s="44">
        <v>48.3</v>
      </c>
      <c r="G79" s="44">
        <v>72.7</v>
      </c>
      <c r="H79" s="44">
        <v>72.7</v>
      </c>
      <c r="I79" s="44">
        <v>72.900000000000006</v>
      </c>
      <c r="J79" s="44">
        <v>72.900000000000006</v>
      </c>
      <c r="K79" s="44">
        <v>72.900000000000006</v>
      </c>
      <c r="L79" s="44">
        <v>84</v>
      </c>
      <c r="M79" s="44">
        <v>96.6</v>
      </c>
      <c r="N79" s="44">
        <v>109</v>
      </c>
      <c r="O79" s="44">
        <v>118.6</v>
      </c>
      <c r="P79" s="44">
        <v>140.4</v>
      </c>
      <c r="Q79" s="44">
        <v>140.30000000000001</v>
      </c>
      <c r="R79" s="44">
        <v>139.9</v>
      </c>
      <c r="S79" s="44">
        <v>139.9</v>
      </c>
      <c r="T79" s="44">
        <v>139.9</v>
      </c>
      <c r="U79" s="44">
        <v>135</v>
      </c>
      <c r="V79" s="44">
        <v>92</v>
      </c>
      <c r="W79" s="44">
        <v>93.6</v>
      </c>
      <c r="X79" s="44">
        <v>129</v>
      </c>
      <c r="Y79" s="44">
        <v>144</v>
      </c>
      <c r="Z79" s="44">
        <v>131</v>
      </c>
      <c r="AA79" s="44">
        <v>144</v>
      </c>
      <c r="AB79" s="44">
        <v>144</v>
      </c>
      <c r="AC79" s="44">
        <v>144</v>
      </c>
      <c r="AD79" s="44">
        <v>144</v>
      </c>
      <c r="AE79" s="44">
        <v>144</v>
      </c>
      <c r="AF79" s="44">
        <v>144</v>
      </c>
      <c r="AG79" s="61">
        <v>144</v>
      </c>
      <c r="AH79" s="46">
        <f t="shared" si="33"/>
        <v>144</v>
      </c>
      <c r="AI79" s="47">
        <f t="shared" si="34"/>
        <v>48.3</v>
      </c>
      <c r="AK79" s="49"/>
      <c r="AY79" s="1" t="s">
        <v>99</v>
      </c>
      <c r="AZ79" s="82">
        <f>ROUND(C97,0)</f>
        <v>-350</v>
      </c>
      <c r="BA79" s="81">
        <f t="shared" ref="BA79:BD83" si="45">D97</f>
        <v>-369</v>
      </c>
      <c r="BB79" s="81">
        <f t="shared" si="45"/>
        <v>-415</v>
      </c>
      <c r="BC79" s="81">
        <f t="shared" si="45"/>
        <v>-376</v>
      </c>
      <c r="BD79" s="81">
        <f t="shared" si="45"/>
        <v>-349</v>
      </c>
      <c r="BE79" s="82">
        <f>I97</f>
        <v>-332.6</v>
      </c>
      <c r="BF79" s="82">
        <f>K97</f>
        <v>-310</v>
      </c>
      <c r="BG79" s="82">
        <f t="shared" ref="BG79:BP83" si="46">M97</f>
        <v>-329.7</v>
      </c>
      <c r="BH79" s="82">
        <f t="shared" si="46"/>
        <v>-180.7</v>
      </c>
      <c r="BI79" s="82">
        <f t="shared" si="46"/>
        <v>-152.69999999999999</v>
      </c>
      <c r="BJ79" s="82">
        <f t="shared" si="46"/>
        <v>-181.9</v>
      </c>
      <c r="BK79" s="82">
        <f t="shared" si="46"/>
        <v>-90.8</v>
      </c>
      <c r="BL79" s="82">
        <f t="shared" si="46"/>
        <v>-85.8</v>
      </c>
      <c r="BM79" s="82">
        <f t="shared" si="46"/>
        <v>-62</v>
      </c>
      <c r="BN79" s="82">
        <f t="shared" si="46"/>
        <v>24</v>
      </c>
      <c r="BO79" s="82">
        <f t="shared" si="46"/>
        <v>38</v>
      </c>
      <c r="BP79" s="82">
        <f t="shared" si="46"/>
        <v>20</v>
      </c>
      <c r="BQ79" s="82">
        <f>X97</f>
        <v>-110</v>
      </c>
      <c r="BR79" s="82">
        <f>Z97</f>
        <v>-285</v>
      </c>
      <c r="BS79" s="81">
        <f>AB97</f>
        <v>-370</v>
      </c>
      <c r="BT79" s="81">
        <f t="shared" ref="BT79:BV83" si="47">AD97</f>
        <v>-292</v>
      </c>
      <c r="BU79" s="81">
        <f t="shared" si="47"/>
        <v>-300</v>
      </c>
      <c r="BV79" s="81">
        <f t="shared" si="47"/>
        <v>-280</v>
      </c>
      <c r="BW79" s="81">
        <f>B97</f>
        <v>-392</v>
      </c>
    </row>
    <row r="80" spans="1:88">
      <c r="A80" s="63" t="s">
        <v>100</v>
      </c>
      <c r="B80" s="44">
        <v>52</v>
      </c>
      <c r="C80" s="44">
        <v>30.9</v>
      </c>
      <c r="D80" s="44">
        <v>30.9</v>
      </c>
      <c r="E80" s="44">
        <v>30.9</v>
      </c>
      <c r="F80" s="44">
        <v>47.4</v>
      </c>
      <c r="G80" s="43">
        <v>69.099999999999994</v>
      </c>
      <c r="H80" s="43">
        <v>69.099999999999994</v>
      </c>
      <c r="I80" s="43">
        <v>69</v>
      </c>
      <c r="J80" s="43">
        <v>69</v>
      </c>
      <c r="K80" s="43">
        <v>69</v>
      </c>
      <c r="L80" s="43">
        <v>69</v>
      </c>
      <c r="M80" s="43">
        <v>69.099999999999994</v>
      </c>
      <c r="N80" s="43">
        <v>69.2</v>
      </c>
      <c r="O80" s="43">
        <v>69.099999999999994</v>
      </c>
      <c r="P80" s="43">
        <v>68.900000000000006</v>
      </c>
      <c r="Q80" s="43">
        <v>64.3</v>
      </c>
      <c r="R80" s="43">
        <v>64.099999999999994</v>
      </c>
      <c r="S80" s="43">
        <v>64.099999999999994</v>
      </c>
      <c r="T80" s="43">
        <v>64.099999999999994</v>
      </c>
      <c r="U80" s="43">
        <v>50</v>
      </c>
      <c r="V80" s="43">
        <v>30</v>
      </c>
      <c r="W80" s="43">
        <v>0</v>
      </c>
      <c r="X80" s="43">
        <v>0</v>
      </c>
      <c r="Y80" s="43">
        <v>35</v>
      </c>
      <c r="Z80" s="43">
        <v>69</v>
      </c>
      <c r="AA80" s="43">
        <v>69</v>
      </c>
      <c r="AB80" s="43">
        <v>69</v>
      </c>
      <c r="AC80" s="43">
        <v>69</v>
      </c>
      <c r="AD80" s="43">
        <v>69</v>
      </c>
      <c r="AE80" s="43">
        <v>69</v>
      </c>
      <c r="AF80" s="43">
        <v>69</v>
      </c>
      <c r="AG80" s="64">
        <v>70</v>
      </c>
      <c r="AH80" s="46">
        <f t="shared" si="33"/>
        <v>69.2</v>
      </c>
      <c r="AI80" s="47">
        <f t="shared" si="34"/>
        <v>0</v>
      </c>
      <c r="AK80" s="49"/>
      <c r="AY80" s="1" t="s">
        <v>101</v>
      </c>
      <c r="AZ80" s="82">
        <f>ROUND(C98,0)</f>
        <v>20</v>
      </c>
      <c r="BA80" s="81">
        <f t="shared" si="45"/>
        <v>20.2</v>
      </c>
      <c r="BB80" s="81">
        <f t="shared" si="45"/>
        <v>20.2</v>
      </c>
      <c r="BC80" s="81">
        <f t="shared" si="45"/>
        <v>18.7</v>
      </c>
      <c r="BD80" s="81">
        <f t="shared" si="45"/>
        <v>16.5</v>
      </c>
      <c r="BE80" s="82">
        <f>I98</f>
        <v>16.7</v>
      </c>
      <c r="BF80" s="82">
        <f>K98</f>
        <v>17.399999999999999</v>
      </c>
      <c r="BG80" s="82">
        <f t="shared" si="46"/>
        <v>16.600000000000001</v>
      </c>
      <c r="BH80" s="82">
        <f t="shared" si="46"/>
        <v>35.200000000000003</v>
      </c>
      <c r="BI80" s="82">
        <f t="shared" si="46"/>
        <v>33.299999999999997</v>
      </c>
      <c r="BJ80" s="82">
        <f t="shared" si="46"/>
        <v>39.200000000000003</v>
      </c>
      <c r="BK80" s="82">
        <f t="shared" si="46"/>
        <v>39.700000000000003</v>
      </c>
      <c r="BL80" s="82">
        <f t="shared" si="46"/>
        <v>43.5</v>
      </c>
      <c r="BM80" s="82">
        <f t="shared" si="46"/>
        <v>47</v>
      </c>
      <c r="BN80" s="82">
        <f t="shared" si="46"/>
        <v>45</v>
      </c>
      <c r="BO80" s="82">
        <f t="shared" si="46"/>
        <v>42</v>
      </c>
      <c r="BP80" s="82">
        <f t="shared" si="46"/>
        <v>36.4</v>
      </c>
      <c r="BQ80" s="82">
        <f>X98</f>
        <v>38.6</v>
      </c>
      <c r="BR80" s="82">
        <f>Z98</f>
        <v>55</v>
      </c>
      <c r="BS80" s="81">
        <f>AB98</f>
        <v>58</v>
      </c>
      <c r="BT80" s="81">
        <f t="shared" si="47"/>
        <v>29</v>
      </c>
      <c r="BU80" s="81">
        <f t="shared" si="47"/>
        <v>28</v>
      </c>
      <c r="BV80" s="81">
        <f t="shared" si="47"/>
        <v>28</v>
      </c>
      <c r="BW80" s="81">
        <f>B98</f>
        <v>22</v>
      </c>
    </row>
    <row r="81" spans="1:75">
      <c r="A81" s="63" t="s">
        <v>102</v>
      </c>
      <c r="B81" s="44">
        <v>50</v>
      </c>
      <c r="C81" s="44">
        <v>72.099999999999994</v>
      </c>
      <c r="D81" s="44">
        <v>72.099999999999994</v>
      </c>
      <c r="E81" s="44">
        <v>72.099999999999994</v>
      </c>
      <c r="F81" s="44">
        <v>59.5</v>
      </c>
      <c r="G81" s="43">
        <v>69.900000000000006</v>
      </c>
      <c r="H81" s="43">
        <v>69.900000000000006</v>
      </c>
      <c r="I81" s="43">
        <v>69.900000000000006</v>
      </c>
      <c r="J81" s="43">
        <v>69.900000000000006</v>
      </c>
      <c r="K81" s="43">
        <v>69.900000000000006</v>
      </c>
      <c r="L81" s="43">
        <v>69.900000000000006</v>
      </c>
      <c r="M81" s="43">
        <v>68.8</v>
      </c>
      <c r="N81" s="43">
        <v>68.5</v>
      </c>
      <c r="O81" s="43">
        <v>68.8</v>
      </c>
      <c r="P81" s="43">
        <v>68.8</v>
      </c>
      <c r="Q81" s="43">
        <v>68.7</v>
      </c>
      <c r="R81" s="43">
        <v>69.3</v>
      </c>
      <c r="S81" s="43">
        <v>69.3</v>
      </c>
      <c r="T81" s="43">
        <v>69.3</v>
      </c>
      <c r="U81" s="43">
        <v>69.3</v>
      </c>
      <c r="V81" s="43">
        <v>32</v>
      </c>
      <c r="W81" s="43">
        <v>0</v>
      </c>
      <c r="X81" s="43">
        <v>32</v>
      </c>
      <c r="Y81" s="43">
        <v>70</v>
      </c>
      <c r="Z81" s="43">
        <v>68</v>
      </c>
      <c r="AA81" s="43">
        <v>68</v>
      </c>
      <c r="AB81" s="43">
        <v>68</v>
      </c>
      <c r="AC81" s="43">
        <v>68</v>
      </c>
      <c r="AD81" s="43">
        <v>68</v>
      </c>
      <c r="AE81" s="43">
        <v>68</v>
      </c>
      <c r="AF81" s="43">
        <v>68</v>
      </c>
      <c r="AG81" s="64">
        <v>69</v>
      </c>
      <c r="AH81" s="46">
        <f t="shared" si="33"/>
        <v>72.099999999999994</v>
      </c>
      <c r="AI81" s="47">
        <f t="shared" si="34"/>
        <v>0</v>
      </c>
      <c r="AK81" s="49"/>
      <c r="AL81" s="83"/>
      <c r="AO81" s="83"/>
      <c r="AY81" s="1" t="s">
        <v>103</v>
      </c>
      <c r="AZ81" s="82">
        <f>ROUND(C99,0)</f>
        <v>25</v>
      </c>
      <c r="BA81" s="81">
        <f t="shared" si="45"/>
        <v>24.8</v>
      </c>
      <c r="BB81" s="81">
        <f t="shared" si="45"/>
        <v>24.8</v>
      </c>
      <c r="BC81" s="81">
        <f t="shared" si="45"/>
        <v>24.8</v>
      </c>
      <c r="BD81" s="81">
        <f t="shared" si="45"/>
        <v>23.2</v>
      </c>
      <c r="BE81" s="82">
        <f>I99</f>
        <v>23.5</v>
      </c>
      <c r="BF81" s="82">
        <f>K99</f>
        <v>22.8</v>
      </c>
      <c r="BG81" s="82">
        <f t="shared" si="46"/>
        <v>19.600000000000001</v>
      </c>
      <c r="BH81" s="82">
        <f t="shared" si="46"/>
        <v>20.9</v>
      </c>
      <c r="BI81" s="82">
        <f t="shared" si="46"/>
        <v>20.2</v>
      </c>
      <c r="BJ81" s="82">
        <f t="shared" si="46"/>
        <v>17.8</v>
      </c>
      <c r="BK81" s="82">
        <f t="shared" si="46"/>
        <v>22.6</v>
      </c>
      <c r="BL81" s="82">
        <f t="shared" si="46"/>
        <v>26.1</v>
      </c>
      <c r="BM81" s="82">
        <f t="shared" si="46"/>
        <v>34</v>
      </c>
      <c r="BN81" s="82">
        <f t="shared" si="46"/>
        <v>29</v>
      </c>
      <c r="BO81" s="82">
        <f t="shared" si="46"/>
        <v>32</v>
      </c>
      <c r="BP81" s="82">
        <f t="shared" si="46"/>
        <v>32</v>
      </c>
      <c r="BQ81" s="82">
        <f>X99</f>
        <v>30</v>
      </c>
      <c r="BR81" s="82">
        <f>Z99</f>
        <v>38.200000000000003</v>
      </c>
      <c r="BS81" s="81">
        <f>AB99</f>
        <v>37</v>
      </c>
      <c r="BT81" s="81">
        <f t="shared" si="47"/>
        <v>38</v>
      </c>
      <c r="BU81" s="81">
        <f t="shared" si="47"/>
        <v>38</v>
      </c>
      <c r="BV81" s="81">
        <f t="shared" si="47"/>
        <v>38</v>
      </c>
      <c r="BW81" s="81">
        <f>B99</f>
        <v>26</v>
      </c>
    </row>
    <row r="82" spans="1:75" s="83" customFormat="1">
      <c r="A82" s="63" t="s">
        <v>104</v>
      </c>
      <c r="B82" s="43">
        <v>31</v>
      </c>
      <c r="C82" s="43">
        <v>60</v>
      </c>
      <c r="D82" s="43">
        <v>60</v>
      </c>
      <c r="E82" s="43">
        <v>60</v>
      </c>
      <c r="F82" s="43">
        <v>60</v>
      </c>
      <c r="G82" s="43">
        <v>60</v>
      </c>
      <c r="H82" s="43">
        <v>60</v>
      </c>
      <c r="I82" s="43">
        <v>60.6</v>
      </c>
      <c r="J82" s="43">
        <v>60.6</v>
      </c>
      <c r="K82" s="43">
        <v>60.6</v>
      </c>
      <c r="L82" s="43">
        <v>60.6</v>
      </c>
      <c r="M82" s="43">
        <v>60.2</v>
      </c>
      <c r="N82" s="43">
        <v>60.5</v>
      </c>
      <c r="O82" s="43">
        <v>60.6</v>
      </c>
      <c r="P82" s="43">
        <v>60.4</v>
      </c>
      <c r="Q82" s="43">
        <v>60.4</v>
      </c>
      <c r="R82" s="43">
        <v>60.4</v>
      </c>
      <c r="S82" s="43">
        <v>60.4</v>
      </c>
      <c r="T82" s="43">
        <v>60.4</v>
      </c>
      <c r="U82" s="43">
        <v>60.2</v>
      </c>
      <c r="V82" s="43">
        <v>60.2</v>
      </c>
      <c r="W82" s="43">
        <v>60.4</v>
      </c>
      <c r="X82" s="43">
        <v>60.2</v>
      </c>
      <c r="Y82" s="43">
        <v>60.1</v>
      </c>
      <c r="Z82" s="43">
        <v>60.1</v>
      </c>
      <c r="AA82" s="43">
        <v>60.1</v>
      </c>
      <c r="AB82" s="43">
        <v>60.1</v>
      </c>
      <c r="AC82" s="43">
        <v>60.1</v>
      </c>
      <c r="AD82" s="43">
        <v>60.1</v>
      </c>
      <c r="AE82" s="43">
        <v>60.1</v>
      </c>
      <c r="AF82" s="43">
        <v>60.1</v>
      </c>
      <c r="AG82" s="64">
        <v>60</v>
      </c>
      <c r="AH82" s="46">
        <f t="shared" si="33"/>
        <v>60.6</v>
      </c>
      <c r="AI82" s="47">
        <f t="shared" si="34"/>
        <v>31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5"/>
        <v>0</v>
      </c>
      <c r="BB82" s="81">
        <f t="shared" si="45"/>
        <v>0</v>
      </c>
      <c r="BC82" s="81">
        <f t="shared" si="45"/>
        <v>0</v>
      </c>
      <c r="BD82" s="81">
        <f t="shared" si="45"/>
        <v>14.6</v>
      </c>
      <c r="BE82" s="82">
        <f>I100</f>
        <v>17</v>
      </c>
      <c r="BF82" s="82">
        <f>K100</f>
        <v>16.5</v>
      </c>
      <c r="BG82" s="82">
        <f t="shared" si="46"/>
        <v>14.9</v>
      </c>
      <c r="BH82" s="82">
        <f t="shared" si="46"/>
        <v>0</v>
      </c>
      <c r="BI82" s="82">
        <f t="shared" si="46"/>
        <v>0</v>
      </c>
      <c r="BJ82" s="82">
        <f t="shared" si="46"/>
        <v>0</v>
      </c>
      <c r="BK82" s="82">
        <f t="shared" si="46"/>
        <v>0</v>
      </c>
      <c r="BL82" s="82">
        <f t="shared" si="46"/>
        <v>0</v>
      </c>
      <c r="BM82" s="82">
        <f t="shared" si="46"/>
        <v>0</v>
      </c>
      <c r="BN82" s="82">
        <f t="shared" si="46"/>
        <v>0</v>
      </c>
      <c r="BO82" s="82">
        <f t="shared" si="46"/>
        <v>0</v>
      </c>
      <c r="BP82" s="82">
        <f t="shared" si="4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7"/>
        <v>0</v>
      </c>
      <c r="BU82" s="81">
        <f t="shared" si="47"/>
        <v>0</v>
      </c>
      <c r="BV82" s="81">
        <f t="shared" si="47"/>
        <v>0</v>
      </c>
      <c r="BW82" s="81">
        <f>B100</f>
        <v>0</v>
      </c>
    </row>
    <row r="83" spans="1:75">
      <c r="A83" s="63" t="s">
        <v>106</v>
      </c>
      <c r="B83" s="43">
        <v>10</v>
      </c>
      <c r="C83" s="43">
        <v>10</v>
      </c>
      <c r="D83" s="43">
        <v>10</v>
      </c>
      <c r="E83" s="43">
        <v>0</v>
      </c>
      <c r="F83" s="43">
        <v>0</v>
      </c>
      <c r="G83" s="44">
        <v>14.9</v>
      </c>
      <c r="H83" s="44">
        <v>14.9</v>
      </c>
      <c r="I83" s="43">
        <v>15</v>
      </c>
      <c r="J83" s="43">
        <v>15</v>
      </c>
      <c r="K83" s="43">
        <v>15</v>
      </c>
      <c r="L83" s="43">
        <v>15</v>
      </c>
      <c r="M83" s="43">
        <v>19</v>
      </c>
      <c r="N83" s="43">
        <v>19.8</v>
      </c>
      <c r="O83" s="43">
        <v>19.899999999999999</v>
      </c>
      <c r="P83" s="43">
        <v>20</v>
      </c>
      <c r="Q83" s="43">
        <v>20</v>
      </c>
      <c r="R83" s="43">
        <v>20</v>
      </c>
      <c r="S83" s="43">
        <v>20</v>
      </c>
      <c r="T83" s="43">
        <v>20</v>
      </c>
      <c r="U83" s="43">
        <v>15</v>
      </c>
      <c r="V83" s="43">
        <v>10.6</v>
      </c>
      <c r="W83" s="43">
        <v>14.7</v>
      </c>
      <c r="X83" s="43">
        <v>20.3</v>
      </c>
      <c r="Y83" s="43">
        <v>20.6</v>
      </c>
      <c r="Z83" s="43">
        <v>20.6</v>
      </c>
      <c r="AA83" s="43">
        <v>20.6</v>
      </c>
      <c r="AB83" s="43">
        <v>20.6</v>
      </c>
      <c r="AC83" s="43">
        <v>20.6</v>
      </c>
      <c r="AD83" s="43">
        <v>20.6</v>
      </c>
      <c r="AE83" s="43">
        <v>10</v>
      </c>
      <c r="AF83" s="43">
        <v>15</v>
      </c>
      <c r="AG83" s="64">
        <v>30</v>
      </c>
      <c r="AH83" s="46">
        <f t="shared" si="33"/>
        <v>20.6</v>
      </c>
      <c r="AI83" s="47">
        <f t="shared" si="34"/>
        <v>0</v>
      </c>
      <c r="AK83" s="49"/>
      <c r="AY83" s="1" t="s">
        <v>107</v>
      </c>
      <c r="AZ83" s="82">
        <f>ROUND(C101,0)</f>
        <v>0</v>
      </c>
      <c r="BA83" s="81">
        <f t="shared" si="45"/>
        <v>0</v>
      </c>
      <c r="BB83" s="81">
        <f t="shared" si="45"/>
        <v>0</v>
      </c>
      <c r="BC83" s="81">
        <f t="shared" si="45"/>
        <v>0</v>
      </c>
      <c r="BD83" s="81">
        <f t="shared" si="45"/>
        <v>0</v>
      </c>
      <c r="BE83" s="82">
        <f>I101</f>
        <v>0</v>
      </c>
      <c r="BF83" s="82">
        <f>K101</f>
        <v>0</v>
      </c>
      <c r="BG83" s="82">
        <f t="shared" si="46"/>
        <v>0</v>
      </c>
      <c r="BH83" s="82">
        <f t="shared" si="46"/>
        <v>0</v>
      </c>
      <c r="BI83" s="82">
        <f t="shared" si="46"/>
        <v>0</v>
      </c>
      <c r="BJ83" s="82">
        <f t="shared" si="46"/>
        <v>0</v>
      </c>
      <c r="BK83" s="82">
        <f t="shared" si="46"/>
        <v>0</v>
      </c>
      <c r="BL83" s="82">
        <f t="shared" si="46"/>
        <v>0</v>
      </c>
      <c r="BM83" s="82">
        <f t="shared" si="46"/>
        <v>0</v>
      </c>
      <c r="BN83" s="82">
        <f t="shared" si="46"/>
        <v>0</v>
      </c>
      <c r="BO83" s="82">
        <f t="shared" si="46"/>
        <v>0</v>
      </c>
      <c r="BP83" s="82">
        <f t="shared" si="4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7"/>
        <v>0</v>
      </c>
      <c r="BU83" s="81">
        <f t="shared" si="47"/>
        <v>0</v>
      </c>
      <c r="BV83" s="81">
        <f t="shared" si="4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4">
        <v>0</v>
      </c>
      <c r="H84" s="44">
        <v>0</v>
      </c>
      <c r="I84" s="44">
        <v>0</v>
      </c>
      <c r="J84" s="44">
        <v>0</v>
      </c>
      <c r="K84" s="44">
        <v>2</v>
      </c>
      <c r="L84" s="44">
        <v>2</v>
      </c>
      <c r="M84" s="44">
        <v>1.1000000000000001</v>
      </c>
      <c r="N84" s="44">
        <v>2.1</v>
      </c>
      <c r="O84" s="44">
        <v>5.7</v>
      </c>
      <c r="P84" s="44">
        <v>12.9</v>
      </c>
      <c r="Q84" s="44">
        <v>17.100000000000001</v>
      </c>
      <c r="R84" s="44">
        <v>17.100000000000001</v>
      </c>
      <c r="S84" s="44">
        <v>17.100000000000001</v>
      </c>
      <c r="T84" s="44">
        <v>17.100000000000001</v>
      </c>
      <c r="U84" s="43">
        <v>4.0999999999999996</v>
      </c>
      <c r="V84" s="43">
        <v>2.2000000000000002</v>
      </c>
      <c r="W84" s="43">
        <v>0.7</v>
      </c>
      <c r="X84" s="43">
        <v>0.3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3"/>
        <v>17.100000000000001</v>
      </c>
      <c r="AI84" s="47">
        <f t="shared" si="3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8">M107</f>
        <v>0</v>
      </c>
      <c r="BH84" s="82">
        <f t="shared" si="48"/>
        <v>0</v>
      </c>
      <c r="BI84" s="82">
        <f t="shared" si="48"/>
        <v>0</v>
      </c>
      <c r="BJ84" s="82">
        <f t="shared" si="48"/>
        <v>0</v>
      </c>
      <c r="BK84" s="82">
        <f t="shared" si="48"/>
        <v>0</v>
      </c>
      <c r="BL84" s="82">
        <f t="shared" si="48"/>
        <v>0</v>
      </c>
      <c r="BM84" s="82">
        <f t="shared" si="48"/>
        <v>0</v>
      </c>
      <c r="BN84" s="82">
        <f t="shared" si="48"/>
        <v>0</v>
      </c>
      <c r="BO84" s="82">
        <f t="shared" si="48"/>
        <v>0</v>
      </c>
      <c r="BP84" s="82">
        <f t="shared" si="4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14.4</v>
      </c>
      <c r="N85" s="43">
        <v>14.4</v>
      </c>
      <c r="O85" s="43">
        <v>14.4</v>
      </c>
      <c r="P85" s="43">
        <v>14.4</v>
      </c>
      <c r="Q85" s="43">
        <v>14.4</v>
      </c>
      <c r="R85" s="43">
        <v>15.8</v>
      </c>
      <c r="S85" s="43">
        <v>15.8</v>
      </c>
      <c r="T85" s="43">
        <v>15.8</v>
      </c>
      <c r="U85" s="43">
        <v>14.3</v>
      </c>
      <c r="V85" s="43">
        <v>9.9</v>
      </c>
      <c r="W85" s="43">
        <v>14.4</v>
      </c>
      <c r="X85" s="43">
        <v>14.3</v>
      </c>
      <c r="Y85" s="43">
        <v>13.7</v>
      </c>
      <c r="Z85" s="43">
        <v>13.7</v>
      </c>
      <c r="AA85" s="43">
        <v>13.7</v>
      </c>
      <c r="AB85" s="43">
        <v>13.7</v>
      </c>
      <c r="AC85" s="43">
        <v>13.7</v>
      </c>
      <c r="AD85" s="43">
        <v>13.7</v>
      </c>
      <c r="AE85" s="43">
        <v>13.7</v>
      </c>
      <c r="AF85" s="43">
        <v>13.7</v>
      </c>
      <c r="AG85" s="64">
        <v>24</v>
      </c>
      <c r="AH85" s="46">
        <f t="shared" si="33"/>
        <v>15.8</v>
      </c>
      <c r="AI85" s="47">
        <f t="shared" si="34"/>
        <v>9.9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3"/>
        <v>0</v>
      </c>
      <c r="AI86" s="47">
        <f t="shared" si="34"/>
        <v>0</v>
      </c>
      <c r="AK86" s="49"/>
      <c r="AZ86" s="82">
        <f t="shared" ref="AZ86:BW91" si="49">VALUE(AZ79)</f>
        <v>-350</v>
      </c>
      <c r="BA86" s="82">
        <f t="shared" si="49"/>
        <v>-369</v>
      </c>
      <c r="BB86" s="82">
        <f t="shared" si="49"/>
        <v>-415</v>
      </c>
      <c r="BC86" s="82">
        <f t="shared" si="49"/>
        <v>-376</v>
      </c>
      <c r="BD86" s="82">
        <f t="shared" si="49"/>
        <v>-349</v>
      </c>
      <c r="BE86" s="82">
        <f t="shared" si="49"/>
        <v>-332.6</v>
      </c>
      <c r="BF86" s="82">
        <f t="shared" si="49"/>
        <v>-310</v>
      </c>
      <c r="BG86" s="82">
        <f t="shared" si="49"/>
        <v>-329.7</v>
      </c>
      <c r="BH86" s="82">
        <f t="shared" si="49"/>
        <v>-180.7</v>
      </c>
      <c r="BI86" s="82">
        <f t="shared" si="49"/>
        <v>-152.69999999999999</v>
      </c>
      <c r="BJ86" s="82">
        <f t="shared" si="49"/>
        <v>-181.9</v>
      </c>
      <c r="BK86" s="82">
        <f t="shared" si="49"/>
        <v>-90.8</v>
      </c>
      <c r="BL86" s="82">
        <f t="shared" si="49"/>
        <v>-85.8</v>
      </c>
      <c r="BM86" s="82">
        <f t="shared" si="49"/>
        <v>-62</v>
      </c>
      <c r="BN86" s="82">
        <f t="shared" si="49"/>
        <v>24</v>
      </c>
      <c r="BO86" s="82">
        <f t="shared" si="49"/>
        <v>38</v>
      </c>
      <c r="BP86" s="82">
        <f t="shared" si="49"/>
        <v>20</v>
      </c>
      <c r="BQ86" s="82">
        <f t="shared" si="49"/>
        <v>-110</v>
      </c>
      <c r="BR86" s="82">
        <f t="shared" si="49"/>
        <v>-285</v>
      </c>
      <c r="BS86" s="82">
        <f t="shared" si="49"/>
        <v>-370</v>
      </c>
      <c r="BT86" s="82">
        <f t="shared" si="49"/>
        <v>-292</v>
      </c>
      <c r="BU86" s="82">
        <f t="shared" si="49"/>
        <v>-300</v>
      </c>
      <c r="BV86" s="82">
        <f t="shared" si="49"/>
        <v>-280</v>
      </c>
      <c r="BW86" s="82">
        <f t="shared" si="49"/>
        <v>-392</v>
      </c>
    </row>
    <row r="87" spans="1:75">
      <c r="A87" s="63" t="s">
        <v>112</v>
      </c>
      <c r="B87" s="43">
        <v>7.3</v>
      </c>
      <c r="C87" s="43">
        <v>9.9</v>
      </c>
      <c r="D87" s="43">
        <v>9.9</v>
      </c>
      <c r="E87" s="43">
        <v>9.9</v>
      </c>
      <c r="F87" s="43">
        <v>9.9</v>
      </c>
      <c r="G87" s="43">
        <v>9.9</v>
      </c>
      <c r="H87" s="43">
        <v>9.9</v>
      </c>
      <c r="I87" s="43">
        <v>9.9</v>
      </c>
      <c r="J87" s="43">
        <v>9.9</v>
      </c>
      <c r="K87" s="43">
        <v>9.9</v>
      </c>
      <c r="L87" s="43">
        <v>9.9</v>
      </c>
      <c r="M87" s="43">
        <v>10.199999999999999</v>
      </c>
      <c r="N87" s="43">
        <v>10.199999999999999</v>
      </c>
      <c r="O87" s="43">
        <v>10.199999999999999</v>
      </c>
      <c r="P87" s="43">
        <v>10.199999999999999</v>
      </c>
      <c r="Q87" s="43">
        <v>10.199999999999999</v>
      </c>
      <c r="R87" s="43">
        <v>10.199999999999999</v>
      </c>
      <c r="S87" s="43">
        <v>10.199999999999999</v>
      </c>
      <c r="T87" s="43">
        <v>10.199999999999999</v>
      </c>
      <c r="U87" s="43">
        <v>9.6999999999999993</v>
      </c>
      <c r="V87" s="43">
        <v>9.8000000000000007</v>
      </c>
      <c r="W87" s="43">
        <v>10.1</v>
      </c>
      <c r="X87" s="43">
        <v>9.6</v>
      </c>
      <c r="Y87" s="43">
        <v>8.5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3"/>
        <v>10.199999999999999</v>
      </c>
      <c r="AI87" s="47">
        <f t="shared" si="34"/>
        <v>7.3</v>
      </c>
      <c r="AK87" s="49"/>
      <c r="AZ87" s="82">
        <f t="shared" si="49"/>
        <v>20</v>
      </c>
      <c r="BA87" s="82">
        <f t="shared" si="49"/>
        <v>20.2</v>
      </c>
      <c r="BB87" s="82">
        <f t="shared" si="49"/>
        <v>20.2</v>
      </c>
      <c r="BC87" s="82">
        <f t="shared" si="49"/>
        <v>18.7</v>
      </c>
      <c r="BD87" s="82">
        <f t="shared" si="49"/>
        <v>16.5</v>
      </c>
      <c r="BE87" s="82">
        <f t="shared" si="49"/>
        <v>16.7</v>
      </c>
      <c r="BF87" s="82">
        <f t="shared" si="49"/>
        <v>17.399999999999999</v>
      </c>
      <c r="BG87" s="82">
        <f t="shared" si="49"/>
        <v>16.600000000000001</v>
      </c>
      <c r="BH87" s="82">
        <f t="shared" si="49"/>
        <v>35.200000000000003</v>
      </c>
      <c r="BI87" s="82">
        <f t="shared" si="49"/>
        <v>33.299999999999997</v>
      </c>
      <c r="BJ87" s="82">
        <f t="shared" si="49"/>
        <v>39.200000000000003</v>
      </c>
      <c r="BK87" s="82">
        <f t="shared" si="49"/>
        <v>39.700000000000003</v>
      </c>
      <c r="BL87" s="82">
        <f t="shared" si="49"/>
        <v>43.5</v>
      </c>
      <c r="BM87" s="82">
        <f t="shared" si="49"/>
        <v>47</v>
      </c>
      <c r="BN87" s="82">
        <f t="shared" si="49"/>
        <v>45</v>
      </c>
      <c r="BO87" s="82">
        <f t="shared" si="49"/>
        <v>42</v>
      </c>
      <c r="BP87" s="82">
        <f t="shared" si="49"/>
        <v>36.4</v>
      </c>
      <c r="BQ87" s="82">
        <f t="shared" si="49"/>
        <v>38.6</v>
      </c>
      <c r="BR87" s="82">
        <f t="shared" si="49"/>
        <v>55</v>
      </c>
      <c r="BS87" s="82">
        <f t="shared" si="49"/>
        <v>58</v>
      </c>
      <c r="BT87" s="82">
        <f t="shared" si="49"/>
        <v>29</v>
      </c>
      <c r="BU87" s="82">
        <f t="shared" si="49"/>
        <v>28</v>
      </c>
      <c r="BV87" s="82">
        <f t="shared" si="49"/>
        <v>28</v>
      </c>
      <c r="BW87" s="82">
        <f t="shared" si="49"/>
        <v>22</v>
      </c>
    </row>
    <row r="88" spans="1:75">
      <c r="A88" s="84" t="s">
        <v>113</v>
      </c>
      <c r="B88" s="43">
        <v>7.6</v>
      </c>
      <c r="C88" s="43">
        <v>12.9</v>
      </c>
      <c r="D88" s="43">
        <v>12.9</v>
      </c>
      <c r="E88" s="43">
        <v>12.9</v>
      </c>
      <c r="F88" s="43">
        <v>12.9</v>
      </c>
      <c r="G88" s="43">
        <v>12.9</v>
      </c>
      <c r="H88" s="43">
        <v>12.9</v>
      </c>
      <c r="I88" s="43">
        <v>12.9</v>
      </c>
      <c r="J88" s="43">
        <v>12.9</v>
      </c>
      <c r="K88" s="43">
        <v>12.9</v>
      </c>
      <c r="L88" s="43">
        <v>12.9</v>
      </c>
      <c r="M88" s="43">
        <v>12.7</v>
      </c>
      <c r="N88" s="43">
        <v>12.7</v>
      </c>
      <c r="O88" s="43">
        <v>12.7</v>
      </c>
      <c r="P88" s="43">
        <v>12.7</v>
      </c>
      <c r="Q88" s="43">
        <v>12.7</v>
      </c>
      <c r="R88" s="43">
        <v>12.7</v>
      </c>
      <c r="S88" s="43">
        <v>12.7</v>
      </c>
      <c r="T88" s="43">
        <v>12.7</v>
      </c>
      <c r="U88" s="43">
        <v>10.3</v>
      </c>
      <c r="V88" s="43">
        <v>10.1</v>
      </c>
      <c r="W88" s="43">
        <v>0</v>
      </c>
      <c r="X88" s="43">
        <v>0</v>
      </c>
      <c r="Y88" s="43">
        <v>7.2</v>
      </c>
      <c r="Z88" s="43">
        <v>7.2</v>
      </c>
      <c r="AA88" s="43">
        <v>7.2</v>
      </c>
      <c r="AB88" s="43">
        <v>7.2</v>
      </c>
      <c r="AC88" s="43">
        <v>7.2</v>
      </c>
      <c r="AD88" s="43">
        <v>7.2</v>
      </c>
      <c r="AE88" s="43">
        <v>7.2</v>
      </c>
      <c r="AF88" s="43">
        <v>7.2</v>
      </c>
      <c r="AG88" s="64">
        <v>14</v>
      </c>
      <c r="AH88" s="46">
        <f t="shared" si="33"/>
        <v>12.9</v>
      </c>
      <c r="AI88" s="47">
        <f t="shared" si="34"/>
        <v>0</v>
      </c>
      <c r="AK88" s="49"/>
      <c r="AZ88" s="82">
        <f t="shared" si="49"/>
        <v>25</v>
      </c>
      <c r="BA88" s="82">
        <f t="shared" si="49"/>
        <v>24.8</v>
      </c>
      <c r="BB88" s="82">
        <f t="shared" si="49"/>
        <v>24.8</v>
      </c>
      <c r="BC88" s="82">
        <f t="shared" si="49"/>
        <v>24.8</v>
      </c>
      <c r="BD88" s="82">
        <f t="shared" si="49"/>
        <v>23.2</v>
      </c>
      <c r="BE88" s="82">
        <f t="shared" si="49"/>
        <v>23.5</v>
      </c>
      <c r="BF88" s="82">
        <f t="shared" si="49"/>
        <v>22.8</v>
      </c>
      <c r="BG88" s="82">
        <f t="shared" si="49"/>
        <v>19.600000000000001</v>
      </c>
      <c r="BH88" s="82">
        <f t="shared" si="49"/>
        <v>20.9</v>
      </c>
      <c r="BI88" s="82">
        <f t="shared" si="49"/>
        <v>20.2</v>
      </c>
      <c r="BJ88" s="82">
        <f t="shared" si="49"/>
        <v>17.8</v>
      </c>
      <c r="BK88" s="82">
        <f t="shared" si="49"/>
        <v>22.6</v>
      </c>
      <c r="BL88" s="82">
        <f t="shared" si="49"/>
        <v>26.1</v>
      </c>
      <c r="BM88" s="82">
        <f t="shared" si="49"/>
        <v>34</v>
      </c>
      <c r="BN88" s="82">
        <f t="shared" si="49"/>
        <v>29</v>
      </c>
      <c r="BO88" s="82">
        <f t="shared" si="49"/>
        <v>32</v>
      </c>
      <c r="BP88" s="82">
        <f t="shared" si="49"/>
        <v>32</v>
      </c>
      <c r="BQ88" s="82">
        <f t="shared" si="49"/>
        <v>30</v>
      </c>
      <c r="BR88" s="82">
        <f t="shared" si="49"/>
        <v>38.200000000000003</v>
      </c>
      <c r="BS88" s="82">
        <f t="shared" si="49"/>
        <v>37</v>
      </c>
      <c r="BT88" s="82">
        <f t="shared" si="49"/>
        <v>38</v>
      </c>
      <c r="BU88" s="82">
        <f t="shared" si="49"/>
        <v>38</v>
      </c>
      <c r="BV88" s="82">
        <f t="shared" si="49"/>
        <v>38</v>
      </c>
      <c r="BW88" s="82">
        <f t="shared" si="49"/>
        <v>26</v>
      </c>
    </row>
    <row r="89" spans="1:75">
      <c r="A89" s="63" t="s">
        <v>114</v>
      </c>
      <c r="B89" s="43">
        <v>5.0999999999999996</v>
      </c>
      <c r="C89" s="43">
        <v>5.0999999999999996</v>
      </c>
      <c r="D89" s="43">
        <v>5.0999999999999996</v>
      </c>
      <c r="E89" s="43">
        <v>5.0999999999999996</v>
      </c>
      <c r="F89" s="43">
        <v>5.0999999999999996</v>
      </c>
      <c r="G89" s="43">
        <v>5.0999999999999996</v>
      </c>
      <c r="H89" s="43">
        <v>5.0999999999999996</v>
      </c>
      <c r="I89" s="43">
        <v>5.0999999999999996</v>
      </c>
      <c r="J89" s="43">
        <v>5.0999999999999996</v>
      </c>
      <c r="K89" s="43">
        <v>5.0999999999999996</v>
      </c>
      <c r="L89" s="43">
        <v>5.0999999999999996</v>
      </c>
      <c r="M89" s="43">
        <v>9.3000000000000007</v>
      </c>
      <c r="N89" s="43">
        <v>9.3000000000000007</v>
      </c>
      <c r="O89" s="43">
        <v>9.3000000000000007</v>
      </c>
      <c r="P89" s="43">
        <v>9.3000000000000007</v>
      </c>
      <c r="Q89" s="43">
        <v>9.3000000000000007</v>
      </c>
      <c r="R89" s="43">
        <v>9.3000000000000007</v>
      </c>
      <c r="S89" s="43">
        <v>9.3000000000000007</v>
      </c>
      <c r="T89" s="43">
        <v>9.3000000000000007</v>
      </c>
      <c r="U89" s="43">
        <v>8.9</v>
      </c>
      <c r="V89" s="43">
        <v>8.9</v>
      </c>
      <c r="W89" s="43">
        <v>8.8000000000000007</v>
      </c>
      <c r="X89" s="43">
        <v>8.6999999999999993</v>
      </c>
      <c r="Y89" s="43">
        <v>8.8000000000000007</v>
      </c>
      <c r="Z89" s="43">
        <v>8.8000000000000007</v>
      </c>
      <c r="AA89" s="43">
        <v>8.8000000000000007</v>
      </c>
      <c r="AB89" s="43">
        <v>8.8000000000000007</v>
      </c>
      <c r="AC89" s="43">
        <v>8.8000000000000007</v>
      </c>
      <c r="AD89" s="43">
        <v>8.8000000000000007</v>
      </c>
      <c r="AE89" s="43">
        <v>8.8000000000000007</v>
      </c>
      <c r="AF89" s="43">
        <v>8.8000000000000007</v>
      </c>
      <c r="AG89" s="64">
        <v>10.050000000000001</v>
      </c>
      <c r="AH89" s="46">
        <f t="shared" si="33"/>
        <v>9.3000000000000007</v>
      </c>
      <c r="AI89" s="47">
        <f t="shared" si="34"/>
        <v>5.0999999999999996</v>
      </c>
      <c r="AK89" s="49"/>
      <c r="AZ89" s="82">
        <f t="shared" si="49"/>
        <v>0</v>
      </c>
      <c r="BA89" s="82">
        <f t="shared" si="49"/>
        <v>0</v>
      </c>
      <c r="BB89" s="82">
        <f t="shared" si="49"/>
        <v>0</v>
      </c>
      <c r="BC89" s="82">
        <f t="shared" si="49"/>
        <v>0</v>
      </c>
      <c r="BD89" s="82">
        <f t="shared" si="49"/>
        <v>14.6</v>
      </c>
      <c r="BE89" s="82">
        <f t="shared" si="49"/>
        <v>17</v>
      </c>
      <c r="BF89" s="82">
        <f t="shared" si="49"/>
        <v>16.5</v>
      </c>
      <c r="BG89" s="82">
        <f t="shared" si="49"/>
        <v>14.9</v>
      </c>
      <c r="BH89" s="82">
        <f t="shared" si="49"/>
        <v>0</v>
      </c>
      <c r="BI89" s="82">
        <f t="shared" si="49"/>
        <v>0</v>
      </c>
      <c r="BJ89" s="82">
        <f t="shared" si="49"/>
        <v>0</v>
      </c>
      <c r="BK89" s="82">
        <f t="shared" si="49"/>
        <v>0</v>
      </c>
      <c r="BL89" s="82">
        <f t="shared" si="49"/>
        <v>0</v>
      </c>
      <c r="BM89" s="82">
        <f t="shared" si="49"/>
        <v>0</v>
      </c>
      <c r="BN89" s="82">
        <f t="shared" si="49"/>
        <v>0</v>
      </c>
      <c r="BO89" s="82">
        <f t="shared" si="49"/>
        <v>0</v>
      </c>
      <c r="BP89" s="82">
        <f t="shared" si="49"/>
        <v>0</v>
      </c>
      <c r="BQ89" s="82">
        <f t="shared" si="49"/>
        <v>0</v>
      </c>
      <c r="BR89" s="82">
        <f t="shared" si="49"/>
        <v>0</v>
      </c>
      <c r="BS89" s="82">
        <f t="shared" si="49"/>
        <v>0</v>
      </c>
      <c r="BT89" s="82">
        <f t="shared" si="49"/>
        <v>0</v>
      </c>
      <c r="BU89" s="82">
        <f t="shared" si="49"/>
        <v>0</v>
      </c>
      <c r="BV89" s="82">
        <f t="shared" si="49"/>
        <v>0</v>
      </c>
      <c r="BW89" s="82">
        <f t="shared" si="49"/>
        <v>0</v>
      </c>
    </row>
    <row r="90" spans="1:75">
      <c r="A90" s="63" t="s">
        <v>115</v>
      </c>
      <c r="B90" s="43">
        <v>2</v>
      </c>
      <c r="C90" s="43">
        <v>2</v>
      </c>
      <c r="D90" s="43">
        <v>2</v>
      </c>
      <c r="E90" s="43">
        <v>2</v>
      </c>
      <c r="F90" s="43">
        <v>2</v>
      </c>
      <c r="G90" s="43">
        <v>2</v>
      </c>
      <c r="H90" s="43">
        <v>2</v>
      </c>
      <c r="I90" s="43">
        <v>2</v>
      </c>
      <c r="J90" s="43">
        <v>2</v>
      </c>
      <c r="K90" s="43">
        <v>2</v>
      </c>
      <c r="L90" s="43">
        <v>2</v>
      </c>
      <c r="M90" s="43">
        <v>2</v>
      </c>
      <c r="N90" s="43">
        <v>2</v>
      </c>
      <c r="O90" s="43">
        <v>2</v>
      </c>
      <c r="P90" s="43">
        <v>2</v>
      </c>
      <c r="Q90" s="43">
        <v>2</v>
      </c>
      <c r="R90" s="43">
        <v>2</v>
      </c>
      <c r="S90" s="43">
        <v>2</v>
      </c>
      <c r="T90" s="43">
        <v>2</v>
      </c>
      <c r="U90" s="43">
        <v>2</v>
      </c>
      <c r="V90" s="43">
        <v>2</v>
      </c>
      <c r="W90" s="43">
        <v>2</v>
      </c>
      <c r="X90" s="43">
        <v>2</v>
      </c>
      <c r="Y90" s="43">
        <v>2</v>
      </c>
      <c r="Z90" s="43">
        <v>2</v>
      </c>
      <c r="AA90" s="43">
        <v>2</v>
      </c>
      <c r="AB90" s="43">
        <v>2</v>
      </c>
      <c r="AC90" s="43">
        <v>2</v>
      </c>
      <c r="AD90" s="43">
        <v>2</v>
      </c>
      <c r="AE90" s="43">
        <v>2</v>
      </c>
      <c r="AF90" s="43">
        <v>2</v>
      </c>
      <c r="AG90" s="64">
        <v>6.2</v>
      </c>
      <c r="AH90" s="46">
        <f t="shared" si="33"/>
        <v>2</v>
      </c>
      <c r="AI90" s="47">
        <f t="shared" si="34"/>
        <v>2</v>
      </c>
      <c r="AK90" s="49"/>
      <c r="AZ90" s="82">
        <f t="shared" si="49"/>
        <v>0</v>
      </c>
      <c r="BA90" s="82">
        <f t="shared" si="49"/>
        <v>0</v>
      </c>
      <c r="BB90" s="82">
        <f t="shared" si="49"/>
        <v>0</v>
      </c>
      <c r="BC90" s="82">
        <f t="shared" si="49"/>
        <v>0</v>
      </c>
      <c r="BD90" s="82">
        <f t="shared" si="49"/>
        <v>0</v>
      </c>
      <c r="BE90" s="82">
        <f t="shared" si="49"/>
        <v>0</v>
      </c>
      <c r="BF90" s="82">
        <f t="shared" si="49"/>
        <v>0</v>
      </c>
      <c r="BG90" s="82">
        <f t="shared" si="49"/>
        <v>0</v>
      </c>
      <c r="BH90" s="82">
        <f t="shared" si="49"/>
        <v>0</v>
      </c>
      <c r="BI90" s="82">
        <f t="shared" si="49"/>
        <v>0</v>
      </c>
      <c r="BJ90" s="82">
        <f t="shared" si="49"/>
        <v>0</v>
      </c>
      <c r="BK90" s="82">
        <f t="shared" si="49"/>
        <v>0</v>
      </c>
      <c r="BL90" s="82">
        <f t="shared" si="49"/>
        <v>0</v>
      </c>
      <c r="BM90" s="82">
        <f t="shared" si="49"/>
        <v>0</v>
      </c>
      <c r="BN90" s="82">
        <f t="shared" si="49"/>
        <v>0</v>
      </c>
      <c r="BO90" s="82">
        <f t="shared" si="49"/>
        <v>0</v>
      </c>
      <c r="BP90" s="82">
        <f t="shared" si="49"/>
        <v>0</v>
      </c>
      <c r="BQ90" s="82">
        <f t="shared" si="49"/>
        <v>0</v>
      </c>
      <c r="BR90" s="82">
        <f t="shared" si="49"/>
        <v>0</v>
      </c>
      <c r="BS90" s="82">
        <f t="shared" si="49"/>
        <v>0</v>
      </c>
      <c r="BT90" s="82">
        <f t="shared" si="49"/>
        <v>0</v>
      </c>
      <c r="BU90" s="82">
        <f t="shared" si="49"/>
        <v>0</v>
      </c>
      <c r="BV90" s="82">
        <f t="shared" si="49"/>
        <v>0</v>
      </c>
      <c r="BW90" s="82">
        <f t="shared" si="4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3"/>
        <v>2</v>
      </c>
      <c r="AI91" s="47">
        <f t="shared" si="34"/>
        <v>2</v>
      </c>
      <c r="AK91" s="49"/>
      <c r="AZ91" s="82">
        <f t="shared" si="49"/>
        <v>0</v>
      </c>
      <c r="BA91" s="82">
        <f t="shared" si="49"/>
        <v>0</v>
      </c>
      <c r="BB91" s="82">
        <f t="shared" si="49"/>
        <v>0</v>
      </c>
      <c r="BC91" s="82">
        <f t="shared" si="49"/>
        <v>0</v>
      </c>
      <c r="BD91" s="82">
        <f t="shared" si="49"/>
        <v>0</v>
      </c>
      <c r="BE91" s="82">
        <f t="shared" si="49"/>
        <v>0</v>
      </c>
      <c r="BF91" s="82">
        <f t="shared" si="49"/>
        <v>0</v>
      </c>
      <c r="BG91" s="82">
        <f t="shared" si="49"/>
        <v>0</v>
      </c>
      <c r="BH91" s="82">
        <f t="shared" si="49"/>
        <v>0</v>
      </c>
      <c r="BI91" s="82">
        <f t="shared" si="49"/>
        <v>0</v>
      </c>
      <c r="BJ91" s="82">
        <f t="shared" si="49"/>
        <v>0</v>
      </c>
      <c r="BK91" s="82">
        <f t="shared" si="49"/>
        <v>0</v>
      </c>
      <c r="BL91" s="82">
        <f t="shared" si="49"/>
        <v>0</v>
      </c>
      <c r="BM91" s="82">
        <f t="shared" si="49"/>
        <v>0</v>
      </c>
      <c r="BN91" s="82">
        <f t="shared" si="49"/>
        <v>0</v>
      </c>
      <c r="BO91" s="82">
        <f t="shared" si="49"/>
        <v>0</v>
      </c>
      <c r="BP91" s="82">
        <f t="shared" si="49"/>
        <v>0</v>
      </c>
      <c r="BQ91" s="82">
        <f t="shared" si="49"/>
        <v>0</v>
      </c>
      <c r="BR91" s="82">
        <f t="shared" si="49"/>
        <v>0</v>
      </c>
      <c r="BS91" s="82">
        <f t="shared" si="49"/>
        <v>0</v>
      </c>
      <c r="BT91" s="82">
        <f t="shared" si="49"/>
        <v>0</v>
      </c>
      <c r="BU91" s="82">
        <f t="shared" si="49"/>
        <v>0</v>
      </c>
      <c r="BV91" s="82">
        <f t="shared" si="49"/>
        <v>0</v>
      </c>
      <c r="BW91" s="82">
        <f t="shared" si="49"/>
        <v>0</v>
      </c>
    </row>
    <row r="92" spans="1:75" ht="15.75" thickBot="1">
      <c r="A92" s="87" t="s">
        <v>117</v>
      </c>
      <c r="B92" s="70">
        <f t="shared" ref="B92:C92" si="50">SUM(B79:B91)</f>
        <v>303.30000000000007</v>
      </c>
      <c r="C92" s="70">
        <f t="shared" si="50"/>
        <v>341.2</v>
      </c>
      <c r="D92" s="70">
        <f t="shared" ref="D92:E92" si="51">SUM(D79:D91)</f>
        <v>341.2</v>
      </c>
      <c r="E92" s="70">
        <f t="shared" si="51"/>
        <v>331.2</v>
      </c>
      <c r="F92" s="70">
        <f t="shared" ref="F92" si="52">SUM(F79:F91)</f>
        <v>259.39999999999998</v>
      </c>
      <c r="G92" s="70">
        <f t="shared" ref="G92:AG92" si="53">SUM(G79:G91)</f>
        <v>330.8</v>
      </c>
      <c r="H92" s="70">
        <f t="shared" si="53"/>
        <v>330.8</v>
      </c>
      <c r="I92" s="70">
        <f t="shared" si="53"/>
        <v>331.6</v>
      </c>
      <c r="J92" s="70">
        <f t="shared" si="53"/>
        <v>331.6</v>
      </c>
      <c r="K92" s="70">
        <f t="shared" si="53"/>
        <v>333.6</v>
      </c>
      <c r="L92" s="70">
        <f t="shared" si="53"/>
        <v>344.7</v>
      </c>
      <c r="M92" s="70">
        <f t="shared" ref="M92:N92" si="54">SUM(M79:M91)</f>
        <v>365.4</v>
      </c>
      <c r="N92" s="70">
        <f t="shared" si="54"/>
        <v>379.7</v>
      </c>
      <c r="O92" s="70">
        <f t="shared" ref="O92:P92" si="55">SUM(O79:O91)</f>
        <v>393.29999999999995</v>
      </c>
      <c r="P92" s="70">
        <f t="shared" si="55"/>
        <v>421.99999999999994</v>
      </c>
      <c r="Q92" s="70">
        <f t="shared" ref="Q92:R92" si="56">SUM(Q79:Q91)</f>
        <v>421.4</v>
      </c>
      <c r="R92" s="70">
        <f t="shared" si="56"/>
        <v>422.8</v>
      </c>
      <c r="S92" s="70">
        <f t="shared" si="53"/>
        <v>422.8</v>
      </c>
      <c r="T92" s="70">
        <f t="shared" si="53"/>
        <v>422.8</v>
      </c>
      <c r="U92" s="70">
        <f t="shared" si="53"/>
        <v>380.8</v>
      </c>
      <c r="V92" s="70">
        <f t="shared" si="53"/>
        <v>269.7</v>
      </c>
      <c r="W92" s="70">
        <f t="shared" si="53"/>
        <v>206.7</v>
      </c>
      <c r="X92" s="70">
        <f t="shared" si="53"/>
        <v>278.40000000000003</v>
      </c>
      <c r="Y92" s="70">
        <f t="shared" si="53"/>
        <v>371.90000000000003</v>
      </c>
      <c r="Z92" s="70">
        <f t="shared" si="53"/>
        <v>390.90000000000003</v>
      </c>
      <c r="AA92" s="70">
        <f t="shared" si="53"/>
        <v>403.90000000000003</v>
      </c>
      <c r="AB92" s="70">
        <f t="shared" ref="AB92:AC92" si="57">SUM(AB79:AB91)</f>
        <v>403.90000000000003</v>
      </c>
      <c r="AC92" s="70">
        <f t="shared" si="57"/>
        <v>403.90000000000003</v>
      </c>
      <c r="AD92" s="70">
        <f t="shared" ref="AD92:AE92" si="58">SUM(AD79:AD91)</f>
        <v>403.90000000000003</v>
      </c>
      <c r="AE92" s="70">
        <f t="shared" si="58"/>
        <v>393.3</v>
      </c>
      <c r="AF92" s="70">
        <f t="shared" ref="AF92" si="59">SUM(AF79:AF91)</f>
        <v>398.3</v>
      </c>
      <c r="AG92" s="80">
        <f t="shared" si="53"/>
        <v>489.91</v>
      </c>
      <c r="AH92" s="46">
        <f t="shared" si="33"/>
        <v>422.8</v>
      </c>
      <c r="AI92" s="47">
        <f t="shared" si="34"/>
        <v>206.7</v>
      </c>
      <c r="AK92" s="49"/>
      <c r="AY92" s="82"/>
    </row>
    <row r="93" spans="1:75">
      <c r="A93" s="42" t="s">
        <v>118</v>
      </c>
      <c r="B93" s="44">
        <v>15</v>
      </c>
      <c r="C93" s="44">
        <v>15</v>
      </c>
      <c r="D93" s="44">
        <v>15</v>
      </c>
      <c r="E93" s="44">
        <v>15</v>
      </c>
      <c r="F93" s="44">
        <v>15</v>
      </c>
      <c r="G93" s="44">
        <v>0</v>
      </c>
      <c r="H93" s="44">
        <v>0</v>
      </c>
      <c r="I93" s="44">
        <v>14</v>
      </c>
      <c r="J93" s="44">
        <v>14</v>
      </c>
      <c r="K93" s="44">
        <v>14</v>
      </c>
      <c r="L93" s="44">
        <v>30</v>
      </c>
      <c r="M93" s="44">
        <v>40</v>
      </c>
      <c r="N93" s="44">
        <v>40</v>
      </c>
      <c r="O93" s="44">
        <v>40</v>
      </c>
      <c r="P93" s="44">
        <v>50</v>
      </c>
      <c r="Q93" s="44">
        <v>60</v>
      </c>
      <c r="R93" s="44">
        <v>60</v>
      </c>
      <c r="S93" s="44">
        <v>60</v>
      </c>
      <c r="T93" s="44">
        <v>60</v>
      </c>
      <c r="U93" s="44">
        <v>60</v>
      </c>
      <c r="V93" s="44">
        <v>60</v>
      </c>
      <c r="W93" s="44">
        <v>20</v>
      </c>
      <c r="X93" s="44">
        <v>60</v>
      </c>
      <c r="Y93" s="44">
        <v>60</v>
      </c>
      <c r="Z93" s="44">
        <v>60</v>
      </c>
      <c r="AA93" s="44">
        <v>40</v>
      </c>
      <c r="AB93" s="44">
        <v>40</v>
      </c>
      <c r="AC93" s="44">
        <v>40</v>
      </c>
      <c r="AD93" s="44">
        <v>40</v>
      </c>
      <c r="AE93" s="44">
        <v>0</v>
      </c>
      <c r="AF93" s="44">
        <v>0</v>
      </c>
      <c r="AG93" s="61">
        <v>60</v>
      </c>
      <c r="AH93" s="46">
        <f t="shared" si="33"/>
        <v>60</v>
      </c>
      <c r="AI93" s="47">
        <f t="shared" si="3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8</v>
      </c>
      <c r="D94" s="43">
        <v>8</v>
      </c>
      <c r="E94" s="43">
        <v>8</v>
      </c>
      <c r="F94" s="43">
        <v>8</v>
      </c>
      <c r="G94" s="43">
        <v>0</v>
      </c>
      <c r="H94" s="43">
        <v>0</v>
      </c>
      <c r="I94" s="43">
        <v>0</v>
      </c>
      <c r="J94" s="43">
        <v>7</v>
      </c>
      <c r="K94" s="43">
        <v>7</v>
      </c>
      <c r="L94" s="43">
        <v>14</v>
      </c>
      <c r="M94" s="43">
        <v>14</v>
      </c>
      <c r="N94" s="43">
        <v>20</v>
      </c>
      <c r="O94" s="43">
        <v>20</v>
      </c>
      <c r="P94" s="43">
        <v>24</v>
      </c>
      <c r="Q94" s="43">
        <v>26</v>
      </c>
      <c r="R94" s="43">
        <v>28.5</v>
      </c>
      <c r="S94" s="43">
        <v>28.5</v>
      </c>
      <c r="T94" s="43">
        <v>28.5</v>
      </c>
      <c r="U94" s="43">
        <v>28.5</v>
      </c>
      <c r="V94" s="43">
        <v>28.5</v>
      </c>
      <c r="W94" s="43">
        <v>28.5</v>
      </c>
      <c r="X94" s="43">
        <v>28.5</v>
      </c>
      <c r="Y94" s="43">
        <v>28.5</v>
      </c>
      <c r="Z94" s="43">
        <v>28.5</v>
      </c>
      <c r="AA94" s="43">
        <v>14</v>
      </c>
      <c r="AB94" s="43">
        <v>14</v>
      </c>
      <c r="AC94" s="43">
        <v>14</v>
      </c>
      <c r="AD94" s="43">
        <v>14</v>
      </c>
      <c r="AE94" s="43">
        <v>0</v>
      </c>
      <c r="AF94" s="43">
        <v>0</v>
      </c>
      <c r="AG94" s="64">
        <v>32</v>
      </c>
      <c r="AH94" s="46">
        <f t="shared" si="33"/>
        <v>28.5</v>
      </c>
      <c r="AI94" s="47">
        <f t="shared" si="3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>
        <v>0</v>
      </c>
      <c r="H95" s="77">
        <v>0</v>
      </c>
      <c r="I95" s="77">
        <v>0</v>
      </c>
      <c r="J95" s="77">
        <v>3</v>
      </c>
      <c r="K95" s="77">
        <v>3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10.9</v>
      </c>
      <c r="S95" s="77">
        <v>10.9</v>
      </c>
      <c r="T95" s="77">
        <v>10.9</v>
      </c>
      <c r="U95" s="77">
        <v>10.9</v>
      </c>
      <c r="V95" s="77">
        <v>10.9</v>
      </c>
      <c r="W95" s="77">
        <v>10.9</v>
      </c>
      <c r="X95" s="77">
        <v>10.9</v>
      </c>
      <c r="Y95" s="77">
        <v>10.9</v>
      </c>
      <c r="Z95" s="77">
        <v>10.9</v>
      </c>
      <c r="AA95" s="77">
        <v>6</v>
      </c>
      <c r="AB95" s="77">
        <v>6</v>
      </c>
      <c r="AC95" s="77">
        <v>6</v>
      </c>
      <c r="AD95" s="77">
        <v>6</v>
      </c>
      <c r="AE95" s="77">
        <v>0</v>
      </c>
      <c r="AF95" s="77">
        <v>0</v>
      </c>
      <c r="AG95" s="78">
        <v>14</v>
      </c>
      <c r="AH95" s="46">
        <f t="shared" si="33"/>
        <v>10.9</v>
      </c>
      <c r="AI95" s="47">
        <f t="shared" si="34"/>
        <v>0</v>
      </c>
      <c r="AK95" s="49"/>
      <c r="AY95" s="82"/>
      <c r="BF95" s="81"/>
      <c r="BG95" s="82">
        <f t="array" ref="BG95:BL118">TRANSPOSE(AZ79:BW84)</f>
        <v>-350</v>
      </c>
      <c r="BH95" s="82">
        <v>20</v>
      </c>
      <c r="BI95" s="82">
        <v>25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60">B93+B94+B95</f>
        <v>15</v>
      </c>
      <c r="C96" s="70">
        <f t="shared" si="60"/>
        <v>23</v>
      </c>
      <c r="D96" s="70">
        <f t="shared" ref="D96:E96" si="61">D93+D94+D95</f>
        <v>23</v>
      </c>
      <c r="E96" s="70">
        <f t="shared" si="61"/>
        <v>23</v>
      </c>
      <c r="F96" s="70">
        <f t="shared" ref="F96" si="62">F93+F94+F95</f>
        <v>23</v>
      </c>
      <c r="G96" s="70">
        <f t="shared" ref="G96:AA96" si="63">G93+G94+G95</f>
        <v>0</v>
      </c>
      <c r="H96" s="70">
        <f t="shared" si="63"/>
        <v>0</v>
      </c>
      <c r="I96" s="70">
        <f t="shared" si="63"/>
        <v>14</v>
      </c>
      <c r="J96" s="70">
        <f t="shared" si="63"/>
        <v>24</v>
      </c>
      <c r="K96" s="70">
        <f t="shared" si="63"/>
        <v>24</v>
      </c>
      <c r="L96" s="70">
        <f t="shared" si="63"/>
        <v>51</v>
      </c>
      <c r="M96" s="70">
        <f t="shared" ref="M96:N96" si="64">M93+M94+M95</f>
        <v>61</v>
      </c>
      <c r="N96" s="70">
        <f t="shared" si="64"/>
        <v>67</v>
      </c>
      <c r="O96" s="70">
        <f t="shared" ref="O96:P96" si="65">O93+O94+O95</f>
        <v>67</v>
      </c>
      <c r="P96" s="70">
        <f t="shared" si="65"/>
        <v>81</v>
      </c>
      <c r="Q96" s="70">
        <f t="shared" ref="Q96:R96" si="66">Q93+Q94+Q95</f>
        <v>93</v>
      </c>
      <c r="R96" s="70">
        <f t="shared" si="66"/>
        <v>99.4</v>
      </c>
      <c r="S96" s="70">
        <f t="shared" si="63"/>
        <v>99.4</v>
      </c>
      <c r="T96" s="70">
        <f t="shared" si="63"/>
        <v>99.4</v>
      </c>
      <c r="U96" s="70">
        <f t="shared" si="63"/>
        <v>99.4</v>
      </c>
      <c r="V96" s="70">
        <f t="shared" si="63"/>
        <v>99.4</v>
      </c>
      <c r="W96" s="70">
        <f t="shared" si="63"/>
        <v>59.4</v>
      </c>
      <c r="X96" s="70">
        <f t="shared" si="63"/>
        <v>99.4</v>
      </c>
      <c r="Y96" s="70">
        <f t="shared" si="63"/>
        <v>99.4</v>
      </c>
      <c r="Z96" s="70">
        <f t="shared" si="63"/>
        <v>99.4</v>
      </c>
      <c r="AA96" s="70">
        <f t="shared" si="63"/>
        <v>60</v>
      </c>
      <c r="AB96" s="70">
        <f t="shared" ref="AB96:AC96" si="67">AB93+AB94+AB95</f>
        <v>60</v>
      </c>
      <c r="AC96" s="70">
        <f t="shared" si="67"/>
        <v>60</v>
      </c>
      <c r="AD96" s="70">
        <f t="shared" ref="AD96:AE96" si="68">AD93+AD94+AD95</f>
        <v>60</v>
      </c>
      <c r="AE96" s="70">
        <f t="shared" si="68"/>
        <v>0</v>
      </c>
      <c r="AF96" s="70">
        <f t="shared" ref="AF96" si="69">AF93+AF94+AF95</f>
        <v>0</v>
      </c>
      <c r="AG96" s="80">
        <f>SUM(AG93:AG95)</f>
        <v>106</v>
      </c>
      <c r="AH96" s="46">
        <f t="shared" si="33"/>
        <v>99.4</v>
      </c>
      <c r="AI96" s="47">
        <f t="shared" si="34"/>
        <v>0</v>
      </c>
      <c r="AK96" s="49"/>
      <c r="AY96" s="82"/>
      <c r="BF96" s="81"/>
      <c r="BG96" s="82">
        <v>-369</v>
      </c>
      <c r="BH96" s="82">
        <v>20.2</v>
      </c>
      <c r="BI96" s="82">
        <v>24.8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-392</v>
      </c>
      <c r="C97" s="44">
        <v>-350</v>
      </c>
      <c r="D97" s="44">
        <v>-369</v>
      </c>
      <c r="E97" s="44">
        <v>-415</v>
      </c>
      <c r="F97" s="44">
        <v>-376</v>
      </c>
      <c r="G97" s="44">
        <v>-349</v>
      </c>
      <c r="H97" s="44">
        <v>-337.5</v>
      </c>
      <c r="I97" s="44">
        <v>-332.6</v>
      </c>
      <c r="J97" s="44">
        <v>-308.89999999999998</v>
      </c>
      <c r="K97" s="44">
        <v>-310</v>
      </c>
      <c r="L97" s="44">
        <v>-341</v>
      </c>
      <c r="M97" s="44">
        <v>-329.7</v>
      </c>
      <c r="N97" s="44">
        <v>-180.7</v>
      </c>
      <c r="O97" s="44">
        <v>-152.69999999999999</v>
      </c>
      <c r="P97" s="44">
        <v>-181.9</v>
      </c>
      <c r="Q97" s="44">
        <v>-90.8</v>
      </c>
      <c r="R97" s="44">
        <v>-85.8</v>
      </c>
      <c r="S97" s="44">
        <v>-62</v>
      </c>
      <c r="T97" s="44">
        <v>24</v>
      </c>
      <c r="U97" s="44">
        <v>38</v>
      </c>
      <c r="V97" s="44">
        <v>20</v>
      </c>
      <c r="W97" s="44">
        <v>10</v>
      </c>
      <c r="X97" s="44">
        <v>-110</v>
      </c>
      <c r="Y97" s="44">
        <v>-135</v>
      </c>
      <c r="Z97" s="44">
        <v>-285</v>
      </c>
      <c r="AA97" s="44">
        <v>-284</v>
      </c>
      <c r="AB97" s="44">
        <v>-370</v>
      </c>
      <c r="AC97" s="44">
        <v>-300</v>
      </c>
      <c r="AD97" s="44">
        <v>-292</v>
      </c>
      <c r="AE97" s="44">
        <v>-300</v>
      </c>
      <c r="AF97" s="44">
        <v>-280</v>
      </c>
      <c r="AG97" s="61"/>
      <c r="AH97" s="46">
        <f t="shared" si="33"/>
        <v>38</v>
      </c>
      <c r="AI97" s="47">
        <f t="shared" si="34"/>
        <v>-415</v>
      </c>
      <c r="AK97" s="49"/>
      <c r="AY97" s="82"/>
      <c r="BF97" s="81"/>
      <c r="BG97" s="82">
        <v>-415</v>
      </c>
      <c r="BH97" s="82">
        <v>20.2</v>
      </c>
      <c r="BI97" s="82">
        <v>24.8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22</v>
      </c>
      <c r="C98" s="43">
        <v>20.2</v>
      </c>
      <c r="D98" s="43">
        <v>20.2</v>
      </c>
      <c r="E98" s="43">
        <v>20.2</v>
      </c>
      <c r="F98" s="43">
        <v>18.7</v>
      </c>
      <c r="G98" s="43">
        <v>16.5</v>
      </c>
      <c r="H98" s="43">
        <v>16.600000000000001</v>
      </c>
      <c r="I98" s="43">
        <v>16.7</v>
      </c>
      <c r="J98" s="43">
        <v>17.8</v>
      </c>
      <c r="K98" s="43">
        <v>17.399999999999999</v>
      </c>
      <c r="L98" s="43">
        <v>18.2</v>
      </c>
      <c r="M98" s="43">
        <v>16.600000000000001</v>
      </c>
      <c r="N98" s="43">
        <v>35.200000000000003</v>
      </c>
      <c r="O98" s="43">
        <v>33.299999999999997</v>
      </c>
      <c r="P98" s="43">
        <v>39.200000000000003</v>
      </c>
      <c r="Q98" s="43">
        <v>39.700000000000003</v>
      </c>
      <c r="R98" s="43">
        <v>43.5</v>
      </c>
      <c r="S98" s="43">
        <v>47</v>
      </c>
      <c r="T98" s="43">
        <v>45</v>
      </c>
      <c r="U98" s="43">
        <v>42</v>
      </c>
      <c r="V98" s="43">
        <v>36.4</v>
      </c>
      <c r="W98" s="43">
        <v>35.6</v>
      </c>
      <c r="X98" s="43">
        <v>38.6</v>
      </c>
      <c r="Y98" s="43">
        <v>45.1</v>
      </c>
      <c r="Z98" s="43">
        <v>55</v>
      </c>
      <c r="AA98" s="43">
        <v>52</v>
      </c>
      <c r="AB98" s="43">
        <v>58</v>
      </c>
      <c r="AC98" s="43">
        <v>58</v>
      </c>
      <c r="AD98" s="43">
        <v>29</v>
      </c>
      <c r="AE98" s="43">
        <v>28</v>
      </c>
      <c r="AF98" s="43">
        <v>28</v>
      </c>
      <c r="AG98" s="64"/>
      <c r="AH98" s="46">
        <f t="shared" si="33"/>
        <v>58</v>
      </c>
      <c r="AI98" s="47">
        <f t="shared" si="34"/>
        <v>16.5</v>
      </c>
      <c r="AK98" s="49"/>
      <c r="AL98" s="88" t="s">
        <v>124</v>
      </c>
      <c r="AM98" s="88"/>
      <c r="AY98" s="82"/>
      <c r="BF98" s="82"/>
      <c r="BG98" s="82">
        <v>-376</v>
      </c>
      <c r="BH98" s="82">
        <v>18.7</v>
      </c>
      <c r="BI98" s="82">
        <v>24.8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26</v>
      </c>
      <c r="C99" s="43">
        <v>24.8</v>
      </c>
      <c r="D99" s="43">
        <v>24.8</v>
      </c>
      <c r="E99" s="43">
        <v>24.8</v>
      </c>
      <c r="F99" s="43">
        <v>24.8</v>
      </c>
      <c r="G99" s="43">
        <v>23.2</v>
      </c>
      <c r="H99" s="43">
        <v>23.5</v>
      </c>
      <c r="I99" s="43">
        <v>23.5</v>
      </c>
      <c r="J99" s="43">
        <v>23.5</v>
      </c>
      <c r="K99" s="43">
        <v>22.8</v>
      </c>
      <c r="L99" s="43">
        <v>23</v>
      </c>
      <c r="M99" s="43">
        <v>19.600000000000001</v>
      </c>
      <c r="N99" s="43">
        <v>20.9</v>
      </c>
      <c r="O99" s="43">
        <v>20.2</v>
      </c>
      <c r="P99" s="43">
        <v>17.8</v>
      </c>
      <c r="Q99" s="43">
        <v>22.6</v>
      </c>
      <c r="R99" s="43">
        <v>26.1</v>
      </c>
      <c r="S99" s="43">
        <v>34</v>
      </c>
      <c r="T99" s="43">
        <v>29</v>
      </c>
      <c r="U99" s="43">
        <v>32</v>
      </c>
      <c r="V99" s="43">
        <v>32</v>
      </c>
      <c r="W99" s="43">
        <v>32.5</v>
      </c>
      <c r="X99" s="43">
        <v>30</v>
      </c>
      <c r="Y99" s="43">
        <v>33.5</v>
      </c>
      <c r="Z99" s="43">
        <v>38.200000000000003</v>
      </c>
      <c r="AA99" s="43">
        <v>37</v>
      </c>
      <c r="AB99" s="43">
        <v>37</v>
      </c>
      <c r="AC99" s="43">
        <v>37</v>
      </c>
      <c r="AD99" s="43">
        <v>38</v>
      </c>
      <c r="AE99" s="43">
        <v>38</v>
      </c>
      <c r="AF99" s="43">
        <v>38</v>
      </c>
      <c r="AG99" s="89"/>
      <c r="AH99" s="46">
        <f t="shared" si="33"/>
        <v>38.200000000000003</v>
      </c>
      <c r="AI99" s="47">
        <f t="shared" si="34"/>
        <v>17.8</v>
      </c>
      <c r="AK99" s="90"/>
      <c r="AL99" s="91"/>
      <c r="AM99" s="91"/>
      <c r="AN99" s="92"/>
      <c r="AY99" s="82"/>
      <c r="BF99" s="82"/>
      <c r="BG99" s="82">
        <v>-349</v>
      </c>
      <c r="BH99" s="82">
        <v>16.5</v>
      </c>
      <c r="BI99" s="82">
        <v>23.2</v>
      </c>
      <c r="BJ99" s="82">
        <v>14.6</v>
      </c>
      <c r="BK99" s="82">
        <v>0</v>
      </c>
      <c r="BL99" s="82">
        <v>0</v>
      </c>
    </row>
    <row r="100" spans="1:64">
      <c r="A100" s="63" t="s">
        <v>126</v>
      </c>
      <c r="B100" s="93">
        <v>0</v>
      </c>
      <c r="C100" s="93">
        <v>0</v>
      </c>
      <c r="D100" s="93">
        <v>0</v>
      </c>
      <c r="E100" s="93">
        <v>0</v>
      </c>
      <c r="F100" s="93">
        <v>0</v>
      </c>
      <c r="G100" s="93">
        <v>14.6</v>
      </c>
      <c r="H100" s="93">
        <v>17.600000000000001</v>
      </c>
      <c r="I100" s="93">
        <v>17</v>
      </c>
      <c r="J100" s="93">
        <v>17</v>
      </c>
      <c r="K100" s="93">
        <v>16.5</v>
      </c>
      <c r="L100" s="93">
        <v>16.5</v>
      </c>
      <c r="M100" s="93">
        <v>14.9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3"/>
        <v>17.600000000000001</v>
      </c>
      <c r="AI100" s="47">
        <f t="shared" si="34"/>
        <v>0</v>
      </c>
      <c r="AK100" s="94" t="s">
        <v>127</v>
      </c>
      <c r="AL100" s="43"/>
      <c r="AM100" s="93"/>
      <c r="AN100" s="95"/>
      <c r="AY100" s="82"/>
      <c r="BF100" s="82"/>
      <c r="BG100" s="82">
        <v>-332.6</v>
      </c>
      <c r="BH100" s="82">
        <v>16.7</v>
      </c>
      <c r="BI100" s="82">
        <v>23.5</v>
      </c>
      <c r="BJ100" s="82">
        <v>17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0</v>
      </c>
      <c r="N101" s="44">
        <v>0</v>
      </c>
      <c r="O101" s="44">
        <v>0</v>
      </c>
      <c r="P101" s="44">
        <v>0</v>
      </c>
      <c r="Q101" s="44">
        <v>0</v>
      </c>
      <c r="R101" s="44">
        <v>0</v>
      </c>
      <c r="S101" s="44">
        <v>0</v>
      </c>
      <c r="T101" s="44">
        <v>0</v>
      </c>
      <c r="U101" s="44">
        <v>0</v>
      </c>
      <c r="V101" s="44">
        <v>0</v>
      </c>
      <c r="W101" s="44">
        <v>0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3"/>
        <v>0</v>
      </c>
      <c r="AI101" s="47">
        <f t="shared" si="34"/>
        <v>0</v>
      </c>
      <c r="AK101" s="94" t="s">
        <v>129</v>
      </c>
      <c r="AL101" s="93"/>
      <c r="AM101" s="93"/>
      <c r="AN101" s="95"/>
      <c r="AY101" s="82"/>
      <c r="BF101" s="82"/>
      <c r="BG101" s="82">
        <v>-310</v>
      </c>
      <c r="BH101" s="82">
        <v>17.399999999999999</v>
      </c>
      <c r="BI101" s="82">
        <v>22.8</v>
      </c>
      <c r="BJ101" s="82">
        <v>16.5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15</v>
      </c>
      <c r="C102" s="97">
        <v>11.9</v>
      </c>
      <c r="D102" s="97">
        <v>13.1</v>
      </c>
      <c r="E102" s="97">
        <v>13.1</v>
      </c>
      <c r="F102" s="97">
        <v>20</v>
      </c>
      <c r="G102" s="97">
        <v>38.6</v>
      </c>
      <c r="H102" s="97">
        <v>35.299999999999997</v>
      </c>
      <c r="I102" s="97">
        <v>34.700000000000003</v>
      </c>
      <c r="J102" s="97">
        <v>39</v>
      </c>
      <c r="K102" s="97">
        <v>40.5</v>
      </c>
      <c r="L102" s="97">
        <v>38.4</v>
      </c>
      <c r="M102" s="97">
        <v>44.2</v>
      </c>
      <c r="N102" s="97">
        <v>52.4</v>
      </c>
      <c r="O102" s="97">
        <v>44.8</v>
      </c>
      <c r="P102" s="97">
        <v>46.5</v>
      </c>
      <c r="Q102" s="97">
        <v>59</v>
      </c>
      <c r="R102" s="97">
        <v>32</v>
      </c>
      <c r="S102" s="97">
        <v>43</v>
      </c>
      <c r="T102" s="97">
        <v>67</v>
      </c>
      <c r="U102" s="97">
        <v>58.9</v>
      </c>
      <c r="V102" s="97">
        <v>61</v>
      </c>
      <c r="W102" s="97">
        <v>47.2</v>
      </c>
      <c r="X102" s="97">
        <v>41</v>
      </c>
      <c r="Y102" s="97">
        <v>42</v>
      </c>
      <c r="Z102" s="97">
        <v>54</v>
      </c>
      <c r="AA102" s="97">
        <v>54</v>
      </c>
      <c r="AB102" s="97">
        <v>57</v>
      </c>
      <c r="AC102" s="97">
        <v>56</v>
      </c>
      <c r="AD102" s="97">
        <v>20</v>
      </c>
      <c r="AE102" s="97">
        <v>25</v>
      </c>
      <c r="AF102" s="97">
        <v>25</v>
      </c>
      <c r="AG102" s="89"/>
      <c r="AH102" s="46">
        <f t="shared" si="33"/>
        <v>67</v>
      </c>
      <c r="AI102" s="47">
        <f t="shared" si="34"/>
        <v>11.9</v>
      </c>
      <c r="AK102" s="94"/>
      <c r="AL102" s="44"/>
      <c r="AM102" s="44"/>
      <c r="AN102" s="98"/>
      <c r="AY102" s="82"/>
      <c r="BF102" s="82"/>
      <c r="BG102" s="82">
        <v>-329.7</v>
      </c>
      <c r="BH102" s="82">
        <v>16.600000000000001</v>
      </c>
      <c r="BI102" s="82">
        <v>19.600000000000001</v>
      </c>
      <c r="BJ102" s="82">
        <v>14.9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3"/>
        <v>0</v>
      </c>
      <c r="AI103" s="47">
        <f t="shared" si="34"/>
        <v>0</v>
      </c>
      <c r="AK103" s="94"/>
      <c r="AL103" s="97"/>
      <c r="AM103" s="99"/>
      <c r="AN103" s="242"/>
      <c r="AY103" s="82"/>
      <c r="BF103" s="82"/>
      <c r="BG103" s="82">
        <v>-180.7</v>
      </c>
      <c r="BH103" s="82">
        <v>35.200000000000003</v>
      </c>
      <c r="BI103" s="82">
        <v>20.9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3"/>
        <v>0</v>
      </c>
      <c r="AI104" s="47">
        <f t="shared" si="34"/>
        <v>0</v>
      </c>
      <c r="AK104" s="94"/>
      <c r="AL104" s="97"/>
      <c r="AM104" s="97"/>
      <c r="AN104" s="243"/>
      <c r="BF104" s="82"/>
      <c r="BG104" s="82">
        <v>-152.69999999999999</v>
      </c>
      <c r="BH104" s="82">
        <v>33.299999999999997</v>
      </c>
      <c r="BI104" s="82">
        <v>20.2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3"/>
        <v>0</v>
      </c>
      <c r="AI105" s="47">
        <f t="shared" si="34"/>
        <v>0</v>
      </c>
      <c r="AK105" s="100"/>
      <c r="AL105" s="101"/>
      <c r="AM105" s="101"/>
      <c r="AN105" s="102"/>
      <c r="BF105" s="82"/>
      <c r="BG105" s="82">
        <v>-181.9</v>
      </c>
      <c r="BH105" s="82">
        <v>39.200000000000003</v>
      </c>
      <c r="BI105" s="82">
        <v>17.8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3"/>
        <v>0</v>
      </c>
      <c r="AI106" s="47">
        <f t="shared" si="34"/>
        <v>0</v>
      </c>
      <c r="BF106" s="82"/>
      <c r="BG106" s="82">
        <v>-90.8</v>
      </c>
      <c r="BH106" s="82">
        <v>39.700000000000003</v>
      </c>
      <c r="BI106" s="82">
        <v>22.6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3"/>
        <v>0</v>
      </c>
      <c r="AI107" s="47">
        <f t="shared" si="34"/>
        <v>0</v>
      </c>
      <c r="BF107" s="82"/>
      <c r="BG107" s="82">
        <v>-85.8</v>
      </c>
      <c r="BH107" s="82">
        <v>43.5</v>
      </c>
      <c r="BI107" s="82">
        <v>26.1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70">SUMIF(B97:B107,"&gt;0")</f>
        <v>63</v>
      </c>
      <c r="C108" s="70">
        <f t="shared" si="70"/>
        <v>56.9</v>
      </c>
      <c r="D108" s="70">
        <f t="shared" ref="D108:E108" si="71">SUMIF(D97:D107,"&gt;0")</f>
        <v>58.1</v>
      </c>
      <c r="E108" s="70">
        <f t="shared" si="71"/>
        <v>58.1</v>
      </c>
      <c r="F108" s="70">
        <f t="shared" ref="F108" si="72">SUMIF(F97:F107,"&gt;0")</f>
        <v>63.5</v>
      </c>
      <c r="G108" s="70">
        <f t="shared" ref="G108:AA108" si="73">SUMIF(G97:G107,"&gt;0")</f>
        <v>92.9</v>
      </c>
      <c r="H108" s="70">
        <f t="shared" si="73"/>
        <v>93</v>
      </c>
      <c r="I108" s="70">
        <f t="shared" si="73"/>
        <v>91.9</v>
      </c>
      <c r="J108" s="70">
        <f t="shared" si="73"/>
        <v>97.3</v>
      </c>
      <c r="K108" s="70">
        <f t="shared" si="73"/>
        <v>97.2</v>
      </c>
      <c r="L108" s="70">
        <f t="shared" si="73"/>
        <v>96.1</v>
      </c>
      <c r="M108" s="70">
        <f t="shared" ref="M108:N108" si="74">SUMIF(M97:M107,"&gt;0")</f>
        <v>95.300000000000011</v>
      </c>
      <c r="N108" s="70">
        <f t="shared" si="74"/>
        <v>108.5</v>
      </c>
      <c r="O108" s="70">
        <f t="shared" ref="O108:P108" si="75">SUMIF(O97:O107,"&gt;0")</f>
        <v>98.3</v>
      </c>
      <c r="P108" s="70">
        <f t="shared" si="75"/>
        <v>103.5</v>
      </c>
      <c r="Q108" s="70">
        <f t="shared" ref="Q108:R108" si="76">SUMIF(Q97:Q107,"&gt;0")</f>
        <v>121.30000000000001</v>
      </c>
      <c r="R108" s="70">
        <f t="shared" si="76"/>
        <v>101.6</v>
      </c>
      <c r="S108" s="70">
        <f t="shared" si="73"/>
        <v>124</v>
      </c>
      <c r="T108" s="70">
        <f t="shared" si="73"/>
        <v>165</v>
      </c>
      <c r="U108" s="70">
        <f t="shared" si="73"/>
        <v>170.9</v>
      </c>
      <c r="V108" s="70">
        <f t="shared" si="73"/>
        <v>149.4</v>
      </c>
      <c r="W108" s="70">
        <f t="shared" si="73"/>
        <v>125.3</v>
      </c>
      <c r="X108" s="70">
        <f t="shared" si="73"/>
        <v>109.6</v>
      </c>
      <c r="Y108" s="70">
        <f t="shared" si="73"/>
        <v>120.6</v>
      </c>
      <c r="Z108" s="70">
        <f t="shared" si="73"/>
        <v>147.19999999999999</v>
      </c>
      <c r="AA108" s="70">
        <f t="shared" si="73"/>
        <v>143</v>
      </c>
      <c r="AB108" s="70">
        <f t="shared" ref="AB108:AC108" si="77">SUMIF(AB97:AB107,"&gt;0")</f>
        <v>152</v>
      </c>
      <c r="AC108" s="70">
        <f t="shared" si="77"/>
        <v>151</v>
      </c>
      <c r="AD108" s="70">
        <f t="shared" ref="AD108:AE108" si="78">SUMIF(AD97:AD107,"&gt;0")</f>
        <v>87</v>
      </c>
      <c r="AE108" s="70">
        <f t="shared" si="78"/>
        <v>91</v>
      </c>
      <c r="AF108" s="70">
        <f t="shared" ref="AF108" si="79">SUMIF(AF97:AF107,"&gt;0")</f>
        <v>91</v>
      </c>
      <c r="AG108" s="104">
        <f>SUM(AG97:AG107)</f>
        <v>0</v>
      </c>
      <c r="AH108" s="46">
        <f t="shared" si="33"/>
        <v>170.9</v>
      </c>
      <c r="AI108" s="47">
        <f t="shared" si="34"/>
        <v>56.9</v>
      </c>
      <c r="AJ108" s="105">
        <f t="array" ref="AJ108">MIN(IF(B108:AF108&lt;&gt;0,B108:AF108))</f>
        <v>56.9</v>
      </c>
      <c r="BF108" s="82"/>
      <c r="BG108" s="82">
        <v>-62</v>
      </c>
      <c r="BH108" s="82">
        <v>47</v>
      </c>
      <c r="BI108" s="82">
        <v>34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3"/>
        <v>0</v>
      </c>
      <c r="AI109" s="47">
        <f t="shared" si="34"/>
        <v>0</v>
      </c>
      <c r="BF109" s="82"/>
      <c r="BG109" s="82">
        <v>24</v>
      </c>
      <c r="BH109" s="82">
        <v>45</v>
      </c>
      <c r="BI109" s="82">
        <v>29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3"/>
        <v>0</v>
      </c>
      <c r="AI110" s="47">
        <f t="shared" si="34"/>
        <v>0</v>
      </c>
      <c r="BF110" s="82"/>
      <c r="BG110" s="82">
        <v>38</v>
      </c>
      <c r="BH110" s="82">
        <v>42</v>
      </c>
      <c r="BI110" s="82">
        <v>32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3"/>
        <v>0</v>
      </c>
      <c r="AI111" s="47">
        <f t="shared" si="34"/>
        <v>0</v>
      </c>
      <c r="BF111" s="82"/>
      <c r="BG111" s="82">
        <v>20</v>
      </c>
      <c r="BH111" s="82">
        <v>36.4</v>
      </c>
      <c r="BI111" s="82">
        <v>32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3"/>
        <v>0</v>
      </c>
      <c r="AI112" s="47">
        <f t="shared" si="34"/>
        <v>0</v>
      </c>
      <c r="BF112" s="81"/>
      <c r="BG112" s="82">
        <v>-110</v>
      </c>
      <c r="BH112" s="82">
        <v>38.6</v>
      </c>
      <c r="BI112" s="82">
        <v>30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80">B71+B78+B96+B92+B108+B112</f>
        <v>1763.85</v>
      </c>
      <c r="C113" s="108">
        <f t="shared" si="80"/>
        <v>1780.5500000000002</v>
      </c>
      <c r="D113" s="108">
        <f t="shared" ref="D113:E113" si="81">D71+D78+D96+D92+D108+D112</f>
        <v>1781.75</v>
      </c>
      <c r="E113" s="108">
        <f t="shared" si="81"/>
        <v>1749.35</v>
      </c>
      <c r="F113" s="108">
        <f t="shared" ref="F113" si="82">F71+F78+F96+F92+F108+F112</f>
        <v>1701.9499999999998</v>
      </c>
      <c r="G113" s="108">
        <f t="shared" ref="G113:AG113" si="83">G71+G78+G96+G92+G108+G112</f>
        <v>1781.0500000000002</v>
      </c>
      <c r="H113" s="108">
        <f t="shared" si="83"/>
        <v>1760.75</v>
      </c>
      <c r="I113" s="108">
        <f t="shared" si="83"/>
        <v>1794.5500000000002</v>
      </c>
      <c r="J113" s="108">
        <f t="shared" si="83"/>
        <v>1840.3500000000001</v>
      </c>
      <c r="K113" s="108">
        <f t="shared" si="83"/>
        <v>1950.8500000000001</v>
      </c>
      <c r="L113" s="108">
        <f t="shared" si="83"/>
        <v>2007.8500000000001</v>
      </c>
      <c r="M113" s="108">
        <f t="shared" ref="M113:N113" si="84">M71+M78+M96+M92+M108+M112</f>
        <v>1953.7499999999998</v>
      </c>
      <c r="N113" s="108">
        <f t="shared" si="84"/>
        <v>1767.35</v>
      </c>
      <c r="O113" s="108">
        <f t="shared" ref="O113:P113" si="85">O71+O78+O96+O92+O108+O112</f>
        <v>1839.1499999999999</v>
      </c>
      <c r="P113" s="108">
        <f t="shared" si="85"/>
        <v>1829.35</v>
      </c>
      <c r="Q113" s="108">
        <f t="shared" ref="Q113:R113" si="86">Q71+Q78+Q96+Q92+Q108+Q112</f>
        <v>1736.1499999999999</v>
      </c>
      <c r="R113" s="108">
        <f t="shared" si="86"/>
        <v>1754.1499999999999</v>
      </c>
      <c r="S113" s="108">
        <f t="shared" si="83"/>
        <v>1766.55</v>
      </c>
      <c r="T113" s="108">
        <f t="shared" si="83"/>
        <v>1737.55</v>
      </c>
      <c r="U113" s="108">
        <f t="shared" si="83"/>
        <v>1698.45</v>
      </c>
      <c r="V113" s="108">
        <f t="shared" si="83"/>
        <v>1626.8500000000001</v>
      </c>
      <c r="W113" s="108">
        <f t="shared" si="83"/>
        <v>1635.75</v>
      </c>
      <c r="X113" s="108">
        <f t="shared" si="83"/>
        <v>1867.48</v>
      </c>
      <c r="Y113" s="108">
        <f t="shared" si="83"/>
        <v>2060.4499999999998</v>
      </c>
      <c r="Z113" s="108">
        <f t="shared" si="83"/>
        <v>2142.0499999999997</v>
      </c>
      <c r="AA113" s="108">
        <f t="shared" si="83"/>
        <v>2111.4499999999998</v>
      </c>
      <c r="AB113" s="108">
        <f t="shared" ref="AB113:AC113" si="87">AB71+AB78+AB96+AB92+AB108+AB112</f>
        <v>2120.4499999999998</v>
      </c>
      <c r="AC113" s="108">
        <f t="shared" si="87"/>
        <v>1911.45</v>
      </c>
      <c r="AD113" s="108">
        <f t="shared" ref="AD113:AE113" si="88">AD71+AD78+AD96+AD92+AD108+AD112</f>
        <v>1847.45</v>
      </c>
      <c r="AE113" s="108">
        <f t="shared" si="88"/>
        <v>1760.85</v>
      </c>
      <c r="AF113" s="108">
        <f t="shared" ref="AF113" si="89">AF71+AF78+AF96+AF92+AF108+AF112</f>
        <v>1786.85</v>
      </c>
      <c r="AG113" s="80">
        <f t="shared" si="83"/>
        <v>3169.915</v>
      </c>
      <c r="AH113" s="46">
        <f t="shared" si="33"/>
        <v>2142.0499999999997</v>
      </c>
      <c r="AI113" s="47">
        <f t="shared" si="34"/>
        <v>1626.8500000000001</v>
      </c>
      <c r="BF113" s="81"/>
      <c r="BG113" s="82">
        <v>-285</v>
      </c>
      <c r="BH113" s="82">
        <v>55</v>
      </c>
      <c r="BI113" s="82">
        <v>38.200000000000003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>
        <v>30</v>
      </c>
      <c r="J114" s="110">
        <v>30</v>
      </c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3"/>
        <v>30</v>
      </c>
      <c r="AI114" s="47">
        <f t="shared" si="34"/>
        <v>30</v>
      </c>
      <c r="BF114" s="81"/>
      <c r="BG114" s="82">
        <v>-370</v>
      </c>
      <c r="BH114" s="82">
        <v>58</v>
      </c>
      <c r="BI114" s="82">
        <v>37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90">B113+B114</f>
        <v>1763.85</v>
      </c>
      <c r="C115" s="108">
        <f t="shared" si="90"/>
        <v>1780.5500000000002</v>
      </c>
      <c r="D115" s="108">
        <f t="shared" ref="D115:E115" si="91">D113+D114</f>
        <v>1781.75</v>
      </c>
      <c r="E115" s="108">
        <f t="shared" si="91"/>
        <v>1749.35</v>
      </c>
      <c r="F115" s="108">
        <f t="shared" ref="F115" si="92">F113+F114</f>
        <v>1701.9499999999998</v>
      </c>
      <c r="G115" s="108">
        <f t="shared" ref="G115:AA115" si="93">G113+G114</f>
        <v>1781.0500000000002</v>
      </c>
      <c r="H115" s="108">
        <f t="shared" si="93"/>
        <v>1760.75</v>
      </c>
      <c r="I115" s="108">
        <f t="shared" si="93"/>
        <v>1824.5500000000002</v>
      </c>
      <c r="J115" s="108">
        <f t="shared" si="93"/>
        <v>1870.3500000000001</v>
      </c>
      <c r="K115" s="108">
        <f t="shared" si="93"/>
        <v>1950.8500000000001</v>
      </c>
      <c r="L115" s="108">
        <f t="shared" si="93"/>
        <v>2007.8500000000001</v>
      </c>
      <c r="M115" s="108">
        <f t="shared" ref="M115:N115" si="94">M113+M114</f>
        <v>1953.7499999999998</v>
      </c>
      <c r="N115" s="108">
        <f t="shared" si="94"/>
        <v>1767.35</v>
      </c>
      <c r="O115" s="108">
        <f t="shared" ref="O115:P115" si="95">O113+O114</f>
        <v>1839.1499999999999</v>
      </c>
      <c r="P115" s="108">
        <f t="shared" si="95"/>
        <v>1829.35</v>
      </c>
      <c r="Q115" s="108">
        <f t="shared" ref="Q115:R115" si="96">Q113+Q114</f>
        <v>1736.1499999999999</v>
      </c>
      <c r="R115" s="108">
        <f t="shared" si="96"/>
        <v>1754.1499999999999</v>
      </c>
      <c r="S115" s="108">
        <f t="shared" si="93"/>
        <v>1766.55</v>
      </c>
      <c r="T115" s="108">
        <f t="shared" si="93"/>
        <v>1737.55</v>
      </c>
      <c r="U115" s="108">
        <f t="shared" si="93"/>
        <v>1698.45</v>
      </c>
      <c r="V115" s="108">
        <f t="shared" si="93"/>
        <v>1626.8500000000001</v>
      </c>
      <c r="W115" s="108">
        <f t="shared" si="93"/>
        <v>1635.75</v>
      </c>
      <c r="X115" s="108">
        <f t="shared" si="93"/>
        <v>1867.48</v>
      </c>
      <c r="Y115" s="108">
        <f t="shared" si="93"/>
        <v>2060.4499999999998</v>
      </c>
      <c r="Z115" s="108">
        <f t="shared" si="93"/>
        <v>2142.0499999999997</v>
      </c>
      <c r="AA115" s="108">
        <f t="shared" si="93"/>
        <v>2111.4499999999998</v>
      </c>
      <c r="AB115" s="108">
        <f t="shared" ref="AB115:AC115" si="97">AB113+AB114</f>
        <v>2120.4499999999998</v>
      </c>
      <c r="AC115" s="108">
        <f t="shared" si="97"/>
        <v>1911.45</v>
      </c>
      <c r="AD115" s="108">
        <f t="shared" ref="AD115:AE115" si="98">AD113+AD114</f>
        <v>1847.45</v>
      </c>
      <c r="AE115" s="108">
        <f t="shared" si="98"/>
        <v>1760.85</v>
      </c>
      <c r="AF115" s="108">
        <f t="shared" ref="AF115" si="99">AF113+AF114</f>
        <v>1786.85</v>
      </c>
      <c r="AG115" s="104">
        <f>AG112+AG108+AG96+AG92+AG71+AG114</f>
        <v>2463.5149999999999</v>
      </c>
      <c r="AH115" s="46">
        <f t="shared" si="33"/>
        <v>2142.0499999999997</v>
      </c>
      <c r="AI115" s="47">
        <f t="shared" si="34"/>
        <v>1626.8500000000001</v>
      </c>
      <c r="BF115" s="81"/>
      <c r="BG115" s="82">
        <v>-292</v>
      </c>
      <c r="BH115" s="82">
        <v>29</v>
      </c>
      <c r="BI115" s="82">
        <v>38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100">B115-(B123)</f>
        <v>1371.85</v>
      </c>
      <c r="C116" s="108">
        <f t="shared" si="100"/>
        <v>1430.5500000000002</v>
      </c>
      <c r="D116" s="108">
        <f t="shared" ref="D116:E116" si="101">D115-(D123)</f>
        <v>1412.75</v>
      </c>
      <c r="E116" s="108">
        <f t="shared" si="101"/>
        <v>1334.35</v>
      </c>
      <c r="F116" s="108">
        <f t="shared" ref="F116" si="102">F115-(F123)</f>
        <v>1325.9499999999998</v>
      </c>
      <c r="G116" s="108">
        <f t="shared" ref="G116:AA116" si="103">G115-(G123)</f>
        <v>1432.0500000000002</v>
      </c>
      <c r="H116" s="108">
        <f t="shared" si="103"/>
        <v>1423.25</v>
      </c>
      <c r="I116" s="108">
        <f t="shared" si="103"/>
        <v>1491.9500000000003</v>
      </c>
      <c r="J116" s="108">
        <f t="shared" si="103"/>
        <v>1561.4500000000003</v>
      </c>
      <c r="K116" s="108">
        <f t="shared" si="103"/>
        <v>1640.8500000000001</v>
      </c>
      <c r="L116" s="108">
        <f t="shared" si="103"/>
        <v>1666.8500000000001</v>
      </c>
      <c r="M116" s="108">
        <f t="shared" ref="M116:N116" si="104">M115-(M123)</f>
        <v>1624.0499999999997</v>
      </c>
      <c r="N116" s="108">
        <f t="shared" si="104"/>
        <v>1586.6499999999999</v>
      </c>
      <c r="O116" s="108">
        <f t="shared" ref="O116:P116" si="105">O115-(O123)</f>
        <v>1686.4499999999998</v>
      </c>
      <c r="P116" s="108">
        <f t="shared" si="105"/>
        <v>1647.4499999999998</v>
      </c>
      <c r="Q116" s="108">
        <f t="shared" ref="Q116:R116" si="106">Q115-(Q123)</f>
        <v>1645.35</v>
      </c>
      <c r="R116" s="108">
        <f t="shared" si="106"/>
        <v>1668.35</v>
      </c>
      <c r="S116" s="108">
        <f t="shared" si="103"/>
        <v>1704.55</v>
      </c>
      <c r="T116" s="108">
        <f t="shared" si="103"/>
        <v>1737.55</v>
      </c>
      <c r="U116" s="108">
        <f t="shared" si="103"/>
        <v>1698.45</v>
      </c>
      <c r="V116" s="108">
        <f t="shared" si="103"/>
        <v>1626.8500000000001</v>
      </c>
      <c r="W116" s="108">
        <f t="shared" si="103"/>
        <v>1635.75</v>
      </c>
      <c r="X116" s="108">
        <f t="shared" si="103"/>
        <v>1757.48</v>
      </c>
      <c r="Y116" s="108">
        <f t="shared" si="103"/>
        <v>1925.4499999999998</v>
      </c>
      <c r="Z116" s="108">
        <f t="shared" si="103"/>
        <v>1857.0499999999997</v>
      </c>
      <c r="AA116" s="108">
        <f t="shared" si="103"/>
        <v>1827.4499999999998</v>
      </c>
      <c r="AB116" s="108">
        <f t="shared" ref="AB116:AC116" si="107">AB115-(AB123)</f>
        <v>1750.4499999999998</v>
      </c>
      <c r="AC116" s="108">
        <f t="shared" si="107"/>
        <v>1611.45</v>
      </c>
      <c r="AD116" s="108">
        <f t="shared" ref="AD116:AE116" si="108">AD115-(AD123)</f>
        <v>1555.45</v>
      </c>
      <c r="AE116" s="108">
        <f t="shared" si="108"/>
        <v>1460.85</v>
      </c>
      <c r="AF116" s="108">
        <f t="shared" ref="AF116" si="109">AF115-(AF123)</f>
        <v>1506.85</v>
      </c>
      <c r="AG116" s="104"/>
      <c r="AH116" s="46">
        <f t="shared" si="33"/>
        <v>1925.4499999999998</v>
      </c>
      <c r="AI116" s="47">
        <f t="shared" si="34"/>
        <v>1325.9499999999998</v>
      </c>
      <c r="BF116" s="81"/>
      <c r="BG116" s="82">
        <v>-300</v>
      </c>
      <c r="BH116" s="82">
        <v>28</v>
      </c>
      <c r="BI116" s="82">
        <v>38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110">IF(B97&lt;0,B97*-1,0)</f>
        <v>392</v>
      </c>
      <c r="C117" s="93">
        <f t="shared" si="110"/>
        <v>350</v>
      </c>
      <c r="D117" s="93">
        <f t="shared" ref="D117:E117" si="111">IF(D97&lt;0,D97*-1,0)</f>
        <v>369</v>
      </c>
      <c r="E117" s="93">
        <f t="shared" si="111"/>
        <v>415</v>
      </c>
      <c r="F117" s="93">
        <f t="shared" ref="F117" si="112">IF(F97&lt;0,F97*-1,0)</f>
        <v>376</v>
      </c>
      <c r="G117" s="93">
        <f t="shared" ref="G117:AA122" si="113">IF(G97&lt;0,G97*-1,0)</f>
        <v>349</v>
      </c>
      <c r="H117" s="93">
        <f t="shared" si="113"/>
        <v>337.5</v>
      </c>
      <c r="I117" s="93">
        <f t="shared" si="113"/>
        <v>332.6</v>
      </c>
      <c r="J117" s="93">
        <f t="shared" si="113"/>
        <v>308.89999999999998</v>
      </c>
      <c r="K117" s="93">
        <f t="shared" si="113"/>
        <v>310</v>
      </c>
      <c r="L117" s="93">
        <f t="shared" si="113"/>
        <v>341</v>
      </c>
      <c r="M117" s="93">
        <f t="shared" ref="M117:N117" si="114">IF(M97&lt;0,M97*-1,0)</f>
        <v>329.7</v>
      </c>
      <c r="N117" s="93">
        <f t="shared" si="114"/>
        <v>180.7</v>
      </c>
      <c r="O117" s="93">
        <f t="shared" ref="O117:P117" si="115">IF(O97&lt;0,O97*-1,0)</f>
        <v>152.69999999999999</v>
      </c>
      <c r="P117" s="93">
        <f t="shared" si="115"/>
        <v>181.9</v>
      </c>
      <c r="Q117" s="93">
        <f t="shared" ref="Q117:R117" si="116">IF(Q97&lt;0,Q97*-1,0)</f>
        <v>90.8</v>
      </c>
      <c r="R117" s="93">
        <f t="shared" si="116"/>
        <v>85.8</v>
      </c>
      <c r="S117" s="93">
        <f t="shared" si="113"/>
        <v>62</v>
      </c>
      <c r="T117" s="93">
        <f t="shared" si="113"/>
        <v>0</v>
      </c>
      <c r="U117" s="93">
        <f t="shared" si="113"/>
        <v>0</v>
      </c>
      <c r="V117" s="93">
        <f t="shared" si="113"/>
        <v>0</v>
      </c>
      <c r="W117" s="93">
        <f t="shared" si="113"/>
        <v>0</v>
      </c>
      <c r="X117" s="93">
        <f t="shared" si="113"/>
        <v>110</v>
      </c>
      <c r="Y117" s="93">
        <f t="shared" si="113"/>
        <v>135</v>
      </c>
      <c r="Z117" s="93">
        <f t="shared" si="113"/>
        <v>285</v>
      </c>
      <c r="AA117" s="93">
        <f t="shared" si="113"/>
        <v>284</v>
      </c>
      <c r="AB117" s="93">
        <f t="shared" ref="AB117:AC117" si="117">IF(AB97&lt;0,AB97*-1,0)</f>
        <v>370</v>
      </c>
      <c r="AC117" s="93">
        <f t="shared" si="117"/>
        <v>300</v>
      </c>
      <c r="AD117" s="93">
        <f t="shared" ref="AD117:AE117" si="118">IF(AD97&lt;0,AD97*-1,0)</f>
        <v>292</v>
      </c>
      <c r="AE117" s="93">
        <f t="shared" si="118"/>
        <v>300</v>
      </c>
      <c r="AF117" s="93">
        <f t="shared" ref="AF117" si="119">IF(AF97&lt;0,AF97*-1,0)</f>
        <v>280</v>
      </c>
      <c r="AG117" s="61"/>
      <c r="AH117" s="46">
        <f t="shared" si="33"/>
        <v>415</v>
      </c>
      <c r="AI117" s="47">
        <f t="shared" si="34"/>
        <v>0</v>
      </c>
      <c r="BG117" s="82">
        <v>-280</v>
      </c>
      <c r="BH117" s="82">
        <v>28</v>
      </c>
      <c r="BI117" s="82">
        <v>38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20">IF(D98&lt;0,D98*-1,0)</f>
        <v>0</v>
      </c>
      <c r="E118" s="93">
        <f t="shared" si="120"/>
        <v>0</v>
      </c>
      <c r="F118" s="93">
        <f t="shared" ref="F118" si="121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2">IF(M98&lt;0,M98*-1,0)</f>
        <v>0</v>
      </c>
      <c r="N118" s="93">
        <f t="shared" si="122"/>
        <v>0</v>
      </c>
      <c r="O118" s="93">
        <f t="shared" ref="O118:P118" si="123">IF(O98&lt;0,O98*-1,0)</f>
        <v>0</v>
      </c>
      <c r="P118" s="93">
        <f t="shared" si="123"/>
        <v>0</v>
      </c>
      <c r="Q118" s="93">
        <f t="shared" ref="Q118:R118" si="124">IF(Q98&lt;0,Q98*-1,0)</f>
        <v>0</v>
      </c>
      <c r="R118" s="93">
        <f t="shared" si="124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C118" si="125">IF(AB98&lt;0,AB98*-1,0)</f>
        <v>0</v>
      </c>
      <c r="AC118" s="93">
        <f t="shared" si="125"/>
        <v>0</v>
      </c>
      <c r="AD118" s="93">
        <f t="shared" ref="AD118:AE118" si="126">IF(AD98&lt;0,AD98*-1,0)</f>
        <v>0</v>
      </c>
      <c r="AE118" s="93">
        <f t="shared" si="126"/>
        <v>0</v>
      </c>
      <c r="AF118" s="93">
        <f t="shared" ref="AF118" si="127">IF(AF98&lt;0,AF98*-1,0)</f>
        <v>0</v>
      </c>
      <c r="AG118" s="64"/>
      <c r="AH118" s="46">
        <f t="shared" si="33"/>
        <v>0</v>
      </c>
      <c r="AI118" s="47">
        <f t="shared" si="34"/>
        <v>0</v>
      </c>
      <c r="AK118" s="49"/>
      <c r="BG118" s="82">
        <v>-392</v>
      </c>
      <c r="BH118" s="82">
        <v>22</v>
      </c>
      <c r="BI118" s="82">
        <v>26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8">IF(D99&lt;0,D99*-1,0)</f>
        <v>0</v>
      </c>
      <c r="E119" s="93">
        <f t="shared" si="128"/>
        <v>0</v>
      </c>
      <c r="F119" s="93">
        <f t="shared" ref="F119" si="129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30">IF(M99&lt;0,M99*-1,0)</f>
        <v>0</v>
      </c>
      <c r="N119" s="93">
        <f t="shared" si="130"/>
        <v>0</v>
      </c>
      <c r="O119" s="93">
        <f t="shared" ref="O119:P119" si="131">IF(O99&lt;0,O99*-1,0)</f>
        <v>0</v>
      </c>
      <c r="P119" s="93">
        <f t="shared" si="131"/>
        <v>0</v>
      </c>
      <c r="Q119" s="93">
        <f t="shared" ref="Q119:R119" si="132">IF(Q99&lt;0,Q99*-1,0)</f>
        <v>0</v>
      </c>
      <c r="R119" s="93">
        <f t="shared" si="132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C119" si="133">IF(AB99&lt;0,AB99*-1,0)</f>
        <v>0</v>
      </c>
      <c r="AC119" s="93">
        <f t="shared" si="133"/>
        <v>0</v>
      </c>
      <c r="AD119" s="93">
        <f t="shared" ref="AD119:AE119" si="134">IF(AD99&lt;0,AD99*-1,0)</f>
        <v>0</v>
      </c>
      <c r="AE119" s="93">
        <f t="shared" si="134"/>
        <v>0</v>
      </c>
      <c r="AF119" s="93">
        <f t="shared" ref="AF119" si="135">IF(AF99&lt;0,AF99*-1,0)</f>
        <v>0</v>
      </c>
      <c r="AG119" s="111"/>
      <c r="AH119" s="46">
        <f t="shared" si="33"/>
        <v>0</v>
      </c>
      <c r="AI119" s="47">
        <f t="shared" si="34"/>
        <v>0</v>
      </c>
    </row>
    <row r="120" spans="1:64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6">IF(D100&lt;0,D100*-1,0)</f>
        <v>0</v>
      </c>
      <c r="E120" s="93">
        <f t="shared" si="136"/>
        <v>0</v>
      </c>
      <c r="F120" s="93">
        <f t="shared" ref="F120" si="137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8">IF(M100&lt;0,M100*-1,0)</f>
        <v>0</v>
      </c>
      <c r="N120" s="93">
        <f t="shared" si="138"/>
        <v>0</v>
      </c>
      <c r="O120" s="93">
        <f t="shared" ref="O120:P120" si="139">IF(O100&lt;0,O100*-1,0)</f>
        <v>0</v>
      </c>
      <c r="P120" s="93">
        <f t="shared" si="139"/>
        <v>0</v>
      </c>
      <c r="Q120" s="93">
        <f t="shared" ref="Q120:R120" si="140">IF(Q100&lt;0,Q100*-1,0)</f>
        <v>0</v>
      </c>
      <c r="R120" s="93">
        <f t="shared" si="140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C120" si="141">IF(AB100&lt;0,AB100*-1,0)</f>
        <v>0</v>
      </c>
      <c r="AC120" s="93">
        <f t="shared" si="141"/>
        <v>0</v>
      </c>
      <c r="AD120" s="93">
        <f t="shared" ref="AD120:AE120" si="142">IF(AD100&lt;0,AD100*-1,0)</f>
        <v>0</v>
      </c>
      <c r="AE120" s="93">
        <f t="shared" si="142"/>
        <v>0</v>
      </c>
      <c r="AF120" s="93">
        <f t="shared" ref="AF120" si="143">IF(AF100&lt;0,AF100*-1,0)</f>
        <v>0</v>
      </c>
      <c r="AG120" s="111"/>
      <c r="AH120" s="46">
        <f t="shared" si="33"/>
        <v>0</v>
      </c>
      <c r="AI120" s="47">
        <f t="shared" si="34"/>
        <v>0</v>
      </c>
    </row>
    <row r="121" spans="1:64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4">IF(D101&lt;0,D101*-1,0)</f>
        <v>0</v>
      </c>
      <c r="E121" s="93">
        <f t="shared" si="144"/>
        <v>0</v>
      </c>
      <c r="F121" s="93">
        <f t="shared" ref="F121" si="145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6">IF(M101&lt;0,M101*-1,0)</f>
        <v>0</v>
      </c>
      <c r="N121" s="93">
        <f t="shared" si="146"/>
        <v>0</v>
      </c>
      <c r="O121" s="93">
        <f t="shared" ref="O121:P121" si="147">IF(O101&lt;0,O101*-1,0)</f>
        <v>0</v>
      </c>
      <c r="P121" s="93">
        <f t="shared" si="147"/>
        <v>0</v>
      </c>
      <c r="Q121" s="93">
        <f t="shared" ref="Q121:R121" si="148">IF(Q101&lt;0,Q101*-1,0)</f>
        <v>0</v>
      </c>
      <c r="R121" s="93">
        <f t="shared" si="148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C121" si="149">IF(AB101&lt;0,AB101*-1,0)</f>
        <v>0</v>
      </c>
      <c r="AC121" s="93">
        <f t="shared" si="149"/>
        <v>0</v>
      </c>
      <c r="AD121" s="93">
        <f t="shared" ref="AD121:AE121" si="150">IF(AD101&lt;0,AD101*-1,0)</f>
        <v>0</v>
      </c>
      <c r="AE121" s="93">
        <f t="shared" si="150"/>
        <v>0</v>
      </c>
      <c r="AF121" s="93">
        <f t="shared" ref="AF121" si="151">IF(AF101&lt;0,AF101*-1,0)</f>
        <v>0</v>
      </c>
      <c r="AG121" s="111"/>
      <c r="AH121" s="46">
        <f t="shared" si="33"/>
        <v>0</v>
      </c>
      <c r="AI121" s="47">
        <f t="shared" si="34"/>
        <v>0</v>
      </c>
    </row>
    <row r="122" spans="1:64" ht="15.75" thickBot="1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52">IF(D102&lt;0,D102*-1,0)</f>
        <v>0</v>
      </c>
      <c r="E122" s="93">
        <f t="shared" si="152"/>
        <v>0</v>
      </c>
      <c r="F122" s="93">
        <f t="shared" ref="F122" si="153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54">IF(M102&lt;0,M102*-1,0)</f>
        <v>0</v>
      </c>
      <c r="N122" s="93">
        <f t="shared" si="154"/>
        <v>0</v>
      </c>
      <c r="O122" s="93">
        <f t="shared" ref="O122:P122" si="155">IF(O102&lt;0,O102*-1,0)</f>
        <v>0</v>
      </c>
      <c r="P122" s="93">
        <f t="shared" si="155"/>
        <v>0</v>
      </c>
      <c r="Q122" s="93">
        <f t="shared" ref="Q122:R122" si="156">IF(Q102&lt;0,Q102*-1,0)</f>
        <v>0</v>
      </c>
      <c r="R122" s="93">
        <f t="shared" si="156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C122" si="157">IF(AB102&lt;0,AB102*-1,0)</f>
        <v>0</v>
      </c>
      <c r="AC122" s="93">
        <f t="shared" si="157"/>
        <v>0</v>
      </c>
      <c r="AD122" s="93">
        <f t="shared" ref="AD122:AE122" si="158">IF(AD102&lt;0,AD102*-1,0)</f>
        <v>0</v>
      </c>
      <c r="AE122" s="93">
        <f t="shared" si="158"/>
        <v>0</v>
      </c>
      <c r="AF122" s="93">
        <f t="shared" ref="AF122" si="159">IF(AF102&lt;0,AF102*-1,0)</f>
        <v>0</v>
      </c>
      <c r="AG122" s="103"/>
      <c r="AH122" s="46">
        <f t="shared" si="33"/>
        <v>0</v>
      </c>
      <c r="AI122" s="47">
        <f t="shared" si="34"/>
        <v>0</v>
      </c>
    </row>
    <row r="123" spans="1:64" ht="15.75" thickBot="1">
      <c r="A123" s="112" t="s">
        <v>145</v>
      </c>
      <c r="B123" s="70">
        <f t="shared" ref="B123:C123" si="160">SUM(B117:B122)</f>
        <v>392</v>
      </c>
      <c r="C123" s="70">
        <f t="shared" si="160"/>
        <v>350</v>
      </c>
      <c r="D123" s="70">
        <f t="shared" ref="D123:E123" si="161">SUM(D117:D122)</f>
        <v>369</v>
      </c>
      <c r="E123" s="70">
        <f t="shared" si="161"/>
        <v>415</v>
      </c>
      <c r="F123" s="70">
        <f t="shared" ref="F123" si="162">SUM(F117:F122)</f>
        <v>376</v>
      </c>
      <c r="G123" s="70">
        <f t="shared" ref="G123:AA123" si="163">SUM(G117:G122)</f>
        <v>349</v>
      </c>
      <c r="H123" s="70">
        <f t="shared" si="163"/>
        <v>337.5</v>
      </c>
      <c r="I123" s="70">
        <f t="shared" si="163"/>
        <v>332.6</v>
      </c>
      <c r="J123" s="70">
        <f t="shared" si="163"/>
        <v>308.89999999999998</v>
      </c>
      <c r="K123" s="70">
        <f t="shared" si="163"/>
        <v>310</v>
      </c>
      <c r="L123" s="70">
        <f t="shared" si="163"/>
        <v>341</v>
      </c>
      <c r="M123" s="70">
        <f t="shared" ref="M123:N123" si="164">SUM(M117:M122)</f>
        <v>329.7</v>
      </c>
      <c r="N123" s="70">
        <f t="shared" si="164"/>
        <v>180.7</v>
      </c>
      <c r="O123" s="70">
        <f t="shared" ref="O123:P123" si="165">SUM(O117:O122)</f>
        <v>152.69999999999999</v>
      </c>
      <c r="P123" s="70">
        <f t="shared" si="165"/>
        <v>181.9</v>
      </c>
      <c r="Q123" s="70">
        <f t="shared" ref="Q123:R123" si="166">SUM(Q117:Q122)</f>
        <v>90.8</v>
      </c>
      <c r="R123" s="70">
        <f t="shared" si="166"/>
        <v>85.8</v>
      </c>
      <c r="S123" s="70">
        <f t="shared" si="163"/>
        <v>62</v>
      </c>
      <c r="T123" s="70">
        <f t="shared" si="163"/>
        <v>0</v>
      </c>
      <c r="U123" s="70">
        <f t="shared" si="163"/>
        <v>0</v>
      </c>
      <c r="V123" s="70">
        <f t="shared" si="163"/>
        <v>0</v>
      </c>
      <c r="W123" s="70">
        <f t="shared" si="163"/>
        <v>0</v>
      </c>
      <c r="X123" s="70">
        <f t="shared" si="163"/>
        <v>110</v>
      </c>
      <c r="Y123" s="70">
        <f t="shared" si="163"/>
        <v>135</v>
      </c>
      <c r="Z123" s="70">
        <f t="shared" si="163"/>
        <v>285</v>
      </c>
      <c r="AA123" s="70">
        <f t="shared" si="163"/>
        <v>284</v>
      </c>
      <c r="AB123" s="70">
        <f t="shared" ref="AB123:AC123" si="167">SUM(AB117:AB122)</f>
        <v>370</v>
      </c>
      <c r="AC123" s="70">
        <f t="shared" si="167"/>
        <v>300</v>
      </c>
      <c r="AD123" s="70">
        <f t="shared" ref="AD123:AE123" si="168">SUM(AD117:AD122)</f>
        <v>292</v>
      </c>
      <c r="AE123" s="70">
        <f t="shared" si="168"/>
        <v>300</v>
      </c>
      <c r="AF123" s="70">
        <f t="shared" ref="AF123" si="169">SUM(AF117:AF122)</f>
        <v>280</v>
      </c>
      <c r="AG123" s="104"/>
      <c r="AH123" s="46">
        <f t="shared" si="33"/>
        <v>415</v>
      </c>
      <c r="AI123" s="47">
        <f t="shared" si="34"/>
        <v>0</v>
      </c>
      <c r="AJ123" s="105">
        <f t="array" ref="AJ123">MIN(IF(B123:AF123&lt;&gt;0,B123:AF123))</f>
        <v>62</v>
      </c>
    </row>
    <row r="124" spans="1:64" ht="15.75" thickBot="1">
      <c r="A124" s="87" t="s">
        <v>146</v>
      </c>
      <c r="B124" s="70">
        <f t="shared" ref="B124:C124" si="170">B108-B123</f>
        <v>-329</v>
      </c>
      <c r="C124" s="70">
        <f t="shared" si="170"/>
        <v>-293.10000000000002</v>
      </c>
      <c r="D124" s="70">
        <f t="shared" ref="D124:E124" si="171">D108-D123</f>
        <v>-310.89999999999998</v>
      </c>
      <c r="E124" s="70">
        <f t="shared" si="171"/>
        <v>-356.9</v>
      </c>
      <c r="F124" s="70">
        <f t="shared" ref="F124" si="172">F108-F123</f>
        <v>-312.5</v>
      </c>
      <c r="G124" s="70">
        <f t="shared" ref="G124:AA124" si="173">G108-G123</f>
        <v>-256.10000000000002</v>
      </c>
      <c r="H124" s="70">
        <f t="shared" si="173"/>
        <v>-244.5</v>
      </c>
      <c r="I124" s="70">
        <f t="shared" si="173"/>
        <v>-240.70000000000002</v>
      </c>
      <c r="J124" s="70">
        <f t="shared" si="173"/>
        <v>-211.59999999999997</v>
      </c>
      <c r="K124" s="70">
        <f t="shared" si="173"/>
        <v>-212.8</v>
      </c>
      <c r="L124" s="70">
        <f t="shared" si="173"/>
        <v>-244.9</v>
      </c>
      <c r="M124" s="70">
        <f t="shared" ref="M124:N124" si="174">M108-M123</f>
        <v>-234.39999999999998</v>
      </c>
      <c r="N124" s="70">
        <f t="shared" si="174"/>
        <v>-72.199999999999989</v>
      </c>
      <c r="O124" s="70">
        <f t="shared" ref="O124:P124" si="175">O108-O123</f>
        <v>-54.399999999999991</v>
      </c>
      <c r="P124" s="70">
        <f t="shared" si="175"/>
        <v>-78.400000000000006</v>
      </c>
      <c r="Q124" s="70">
        <f t="shared" ref="Q124:R124" si="176">Q108-Q123</f>
        <v>30.500000000000014</v>
      </c>
      <c r="R124" s="70">
        <f t="shared" si="176"/>
        <v>15.799999999999997</v>
      </c>
      <c r="S124" s="70">
        <f t="shared" si="173"/>
        <v>62</v>
      </c>
      <c r="T124" s="70">
        <f t="shared" si="173"/>
        <v>165</v>
      </c>
      <c r="U124" s="70">
        <f t="shared" si="173"/>
        <v>170.9</v>
      </c>
      <c r="V124" s="70">
        <f t="shared" si="173"/>
        <v>149.4</v>
      </c>
      <c r="W124" s="70">
        <f t="shared" si="173"/>
        <v>125.3</v>
      </c>
      <c r="X124" s="70">
        <f t="shared" si="173"/>
        <v>-0.40000000000000568</v>
      </c>
      <c r="Y124" s="70">
        <f t="shared" si="173"/>
        <v>-14.400000000000006</v>
      </c>
      <c r="Z124" s="70">
        <f t="shared" si="173"/>
        <v>-137.80000000000001</v>
      </c>
      <c r="AA124" s="70">
        <f t="shared" si="173"/>
        <v>-141</v>
      </c>
      <c r="AB124" s="70">
        <f t="shared" ref="AB124:AC124" si="177">AB108-AB123</f>
        <v>-218</v>
      </c>
      <c r="AC124" s="70">
        <f t="shared" si="177"/>
        <v>-149</v>
      </c>
      <c r="AD124" s="70">
        <f t="shared" ref="AD124:AE124" si="178">AD108-AD123</f>
        <v>-205</v>
      </c>
      <c r="AE124" s="70">
        <f t="shared" si="178"/>
        <v>-209</v>
      </c>
      <c r="AF124" s="70">
        <f t="shared" ref="AF124" si="179">AF108-AF123</f>
        <v>-189</v>
      </c>
      <c r="AG124" s="104"/>
      <c r="AH124" s="46">
        <f t="shared" si="33"/>
        <v>170.9</v>
      </c>
      <c r="AI124" s="47">
        <f t="shared" si="34"/>
        <v>-356.9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3"/>
        <v>0</v>
      </c>
      <c r="AI125" s="47">
        <f t="shared" si="34"/>
        <v>0</v>
      </c>
    </row>
    <row r="126" spans="1:64">
      <c r="A126" s="116" t="s">
        <v>148</v>
      </c>
      <c r="B126" s="117">
        <v>50.03</v>
      </c>
      <c r="C126" s="117">
        <v>50.03</v>
      </c>
      <c r="D126" s="117">
        <v>50.000999999999998</v>
      </c>
      <c r="E126" s="117">
        <v>49.98</v>
      </c>
      <c r="F126" s="117">
        <v>50.01</v>
      </c>
      <c r="G126" s="117">
        <v>50.048000000000002</v>
      </c>
      <c r="H126" s="117">
        <v>50.008000000000003</v>
      </c>
      <c r="I126" s="117">
        <v>50.015999999999998</v>
      </c>
      <c r="J126" s="117">
        <v>50.015999999999998</v>
      </c>
      <c r="K126" s="117">
        <v>50.048999999999999</v>
      </c>
      <c r="L126" s="117">
        <v>49.954000000000001</v>
      </c>
      <c r="M126" s="117">
        <v>50.069000000000003</v>
      </c>
      <c r="N126" s="117">
        <v>50.024000000000001</v>
      </c>
      <c r="O126" s="117">
        <v>49.948</v>
      </c>
      <c r="P126" s="117">
        <v>49.987699999999997</v>
      </c>
      <c r="Q126" s="117">
        <v>49.887999999999998</v>
      </c>
      <c r="R126" s="117">
        <v>50.01</v>
      </c>
      <c r="S126" s="117">
        <v>50.01</v>
      </c>
      <c r="T126" s="117">
        <v>50.01</v>
      </c>
      <c r="U126" s="117">
        <v>50.09</v>
      </c>
      <c r="V126" s="117">
        <v>49.977400000000003</v>
      </c>
      <c r="W126" s="117">
        <v>49.977400000000003</v>
      </c>
      <c r="X126" s="117">
        <v>49.977400000000003</v>
      </c>
      <c r="Y126" s="117">
        <v>49.977400000000003</v>
      </c>
      <c r="Z126" s="117">
        <v>49.977400000000003</v>
      </c>
      <c r="AA126" s="117">
        <v>49.977400000000003</v>
      </c>
      <c r="AB126" s="117">
        <v>50.1</v>
      </c>
      <c r="AC126" s="117">
        <v>50.08</v>
      </c>
      <c r="AD126" s="117">
        <v>50.08</v>
      </c>
      <c r="AE126" s="117">
        <v>50.06</v>
      </c>
      <c r="AF126" s="117">
        <v>50.06</v>
      </c>
      <c r="AG126" s="118"/>
      <c r="AH126" s="46">
        <f t="shared" si="33"/>
        <v>50.1</v>
      </c>
      <c r="AI126" s="47">
        <f t="shared" si="34"/>
        <v>49.887999999999998</v>
      </c>
    </row>
    <row r="127" spans="1:64">
      <c r="A127" s="119" t="s">
        <v>149</v>
      </c>
      <c r="B127" s="43">
        <v>133.1</v>
      </c>
      <c r="C127" s="43">
        <v>133.1</v>
      </c>
      <c r="D127" s="43">
        <v>134</v>
      </c>
      <c r="E127" s="43">
        <v>134</v>
      </c>
      <c r="F127" s="43">
        <v>134.6</v>
      </c>
      <c r="G127" s="43">
        <v>133.77000000000001</v>
      </c>
      <c r="H127" s="43">
        <v>0</v>
      </c>
      <c r="I127" s="43">
        <v>0</v>
      </c>
      <c r="J127" s="43">
        <v>0</v>
      </c>
      <c r="K127" s="43">
        <v>132.30000000000001</v>
      </c>
      <c r="L127" s="43">
        <v>132.1</v>
      </c>
      <c r="M127" s="43">
        <v>130.30000000000001</v>
      </c>
      <c r="N127" s="43">
        <v>129.19999999999999</v>
      </c>
      <c r="O127" s="43">
        <v>130.6</v>
      </c>
      <c r="P127" s="43">
        <v>131.1</v>
      </c>
      <c r="Q127" s="43">
        <v>133.80000000000001</v>
      </c>
      <c r="R127" s="43">
        <v>132.19999999999999</v>
      </c>
      <c r="S127" s="43">
        <v>132.19999999999999</v>
      </c>
      <c r="T127" s="43">
        <v>132.19999999999999</v>
      </c>
      <c r="U127" s="43">
        <v>132.9</v>
      </c>
      <c r="V127" s="43">
        <v>131.19999999999999</v>
      </c>
      <c r="W127" s="43">
        <v>131.19999999999999</v>
      </c>
      <c r="X127" s="43">
        <v>131.19999999999999</v>
      </c>
      <c r="Y127" s="43">
        <v>131.19999999999999</v>
      </c>
      <c r="Z127" s="43">
        <v>131.19999999999999</v>
      </c>
      <c r="AA127" s="43">
        <v>131.19999999999999</v>
      </c>
      <c r="AB127" s="43">
        <v>131.19999999999999</v>
      </c>
      <c r="AC127" s="43">
        <v>131.19999999999999</v>
      </c>
      <c r="AD127" s="43">
        <v>131.19999999999999</v>
      </c>
      <c r="AE127" s="43">
        <v>131.19999999999999</v>
      </c>
      <c r="AF127" s="43">
        <v>131.19999999999999</v>
      </c>
      <c r="AG127" s="120"/>
      <c r="AH127" s="46">
        <f t="shared" si="33"/>
        <v>134.6</v>
      </c>
      <c r="AI127" s="47">
        <f t="shared" si="34"/>
        <v>0</v>
      </c>
    </row>
    <row r="128" spans="1:64">
      <c r="A128" s="119" t="s">
        <v>150</v>
      </c>
      <c r="B128" s="43">
        <v>131.4</v>
      </c>
      <c r="C128" s="43">
        <v>131.4</v>
      </c>
      <c r="D128" s="43">
        <v>131.9</v>
      </c>
      <c r="E128" s="43">
        <v>131.9</v>
      </c>
      <c r="F128" s="43">
        <v>132.80000000000001</v>
      </c>
      <c r="G128" s="43">
        <v>132.1</v>
      </c>
      <c r="H128" s="43">
        <v>133.4</v>
      </c>
      <c r="I128" s="43">
        <v>132.69999999999999</v>
      </c>
      <c r="J128" s="43">
        <v>132.69999999999999</v>
      </c>
      <c r="K128" s="43">
        <v>131.80000000000001</v>
      </c>
      <c r="L128" s="43">
        <v>130.80000000000001</v>
      </c>
      <c r="M128" s="43">
        <v>129.9</v>
      </c>
      <c r="N128" s="43">
        <v>129.4</v>
      </c>
      <c r="O128" s="43">
        <v>129.80000000000001</v>
      </c>
      <c r="P128" s="43">
        <v>130.1</v>
      </c>
      <c r="Q128" s="43">
        <v>131.69999999999999</v>
      </c>
      <c r="R128" s="43">
        <v>129.9</v>
      </c>
      <c r="S128" s="43">
        <v>129.9</v>
      </c>
      <c r="T128" s="43">
        <v>129.9</v>
      </c>
      <c r="U128" s="43">
        <v>131.69999999999999</v>
      </c>
      <c r="V128" s="43">
        <v>131.4</v>
      </c>
      <c r="W128" s="43">
        <v>131.4</v>
      </c>
      <c r="X128" s="43">
        <v>131.4</v>
      </c>
      <c r="Y128" s="43">
        <v>131.4</v>
      </c>
      <c r="Z128" s="43">
        <v>131.4</v>
      </c>
      <c r="AA128" s="43">
        <v>131.4</v>
      </c>
      <c r="AB128" s="43">
        <v>131.4</v>
      </c>
      <c r="AC128" s="43">
        <v>131.4</v>
      </c>
      <c r="AD128" s="43">
        <v>131.4</v>
      </c>
      <c r="AE128" s="43">
        <v>131.4</v>
      </c>
      <c r="AF128" s="43">
        <v>131.4</v>
      </c>
      <c r="AG128" s="120"/>
      <c r="AH128" s="46">
        <f t="shared" si="33"/>
        <v>133.4</v>
      </c>
      <c r="AI128" s="47">
        <f t="shared" si="34"/>
        <v>129.4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3"/>
        <v>0</v>
      </c>
      <c r="AI129" s="47">
        <f t="shared" si="34"/>
        <v>0</v>
      </c>
    </row>
    <row r="130" spans="1:35">
      <c r="A130" s="119" t="s">
        <v>152</v>
      </c>
      <c r="B130" s="43">
        <v>135.5</v>
      </c>
      <c r="C130" s="43">
        <v>135.5</v>
      </c>
      <c r="D130" s="43">
        <v>135.9</v>
      </c>
      <c r="E130" s="43">
        <v>135.9</v>
      </c>
      <c r="F130" s="43">
        <v>136.6</v>
      </c>
      <c r="G130" s="43">
        <v>134.69999999999999</v>
      </c>
      <c r="H130" s="43">
        <v>135.69999999999999</v>
      </c>
      <c r="I130" s="43">
        <v>135</v>
      </c>
      <c r="J130" s="43">
        <v>135</v>
      </c>
      <c r="K130" s="43">
        <v>134</v>
      </c>
      <c r="L130" s="43">
        <v>133.6</v>
      </c>
      <c r="M130" s="43">
        <v>133.6</v>
      </c>
      <c r="N130" s="43">
        <v>134</v>
      </c>
      <c r="O130" s="43">
        <v>133</v>
      </c>
      <c r="P130" s="43">
        <v>132.5</v>
      </c>
      <c r="Q130" s="43">
        <v>132.5</v>
      </c>
      <c r="R130" s="43">
        <v>132.80000000000001</v>
      </c>
      <c r="S130" s="43">
        <v>132.80000000000001</v>
      </c>
      <c r="T130" s="43">
        <v>132.80000000000001</v>
      </c>
      <c r="U130" s="43">
        <v>132.30000000000001</v>
      </c>
      <c r="V130" s="43">
        <v>133.5</v>
      </c>
      <c r="W130" s="43">
        <v>133.5</v>
      </c>
      <c r="X130" s="43">
        <v>133.5</v>
      </c>
      <c r="Y130" s="43">
        <v>135.5</v>
      </c>
      <c r="Z130" s="43">
        <v>135.5</v>
      </c>
      <c r="AA130" s="43">
        <v>135.5</v>
      </c>
      <c r="AB130" s="43">
        <v>135.5</v>
      </c>
      <c r="AC130" s="43">
        <v>135.5</v>
      </c>
      <c r="AD130" s="43">
        <v>135.5</v>
      </c>
      <c r="AE130" s="43">
        <v>135.5</v>
      </c>
      <c r="AF130" s="43">
        <v>135.5</v>
      </c>
      <c r="AG130" s="120"/>
      <c r="AH130" s="46">
        <f t="shared" si="33"/>
        <v>136.6</v>
      </c>
      <c r="AI130" s="47">
        <f t="shared" si="34"/>
        <v>132.30000000000001</v>
      </c>
    </row>
    <row r="131" spans="1:35">
      <c r="A131" s="121" t="s">
        <v>153</v>
      </c>
      <c r="B131" s="122">
        <v>133</v>
      </c>
      <c r="C131" s="122">
        <v>133</v>
      </c>
      <c r="D131" s="122">
        <v>135.69999999999999</v>
      </c>
      <c r="E131" s="122">
        <v>135.69999999999999</v>
      </c>
      <c r="F131" s="122">
        <v>132.5</v>
      </c>
      <c r="G131" s="122">
        <v>133.19999999999999</v>
      </c>
      <c r="H131" s="122">
        <v>133.19999999999999</v>
      </c>
      <c r="I131" s="122">
        <v>132.80000000000001</v>
      </c>
      <c r="J131" s="122">
        <v>132.80000000000001</v>
      </c>
      <c r="K131" s="122">
        <v>132.30000000000001</v>
      </c>
      <c r="L131" s="122">
        <v>134.1</v>
      </c>
      <c r="M131" s="122">
        <v>134.5</v>
      </c>
      <c r="N131" s="122">
        <v>134.30000000000001</v>
      </c>
      <c r="O131" s="122">
        <v>134</v>
      </c>
      <c r="P131" s="122">
        <v>133.5</v>
      </c>
      <c r="Q131" s="122">
        <v>135.30000000000001</v>
      </c>
      <c r="R131" s="122">
        <v>134</v>
      </c>
      <c r="S131" s="122">
        <v>134</v>
      </c>
      <c r="T131" s="122">
        <v>134</v>
      </c>
      <c r="U131" s="122">
        <v>132.4</v>
      </c>
      <c r="V131" s="122">
        <v>132.19999999999999</v>
      </c>
      <c r="W131" s="122">
        <v>132.19999999999999</v>
      </c>
      <c r="X131" s="122">
        <v>132.19999999999999</v>
      </c>
      <c r="Y131" s="122">
        <v>135.80000000000001</v>
      </c>
      <c r="Z131" s="122">
        <v>135.80000000000001</v>
      </c>
      <c r="AA131" s="122">
        <v>135.80000000000001</v>
      </c>
      <c r="AB131" s="122">
        <v>135.80000000000001</v>
      </c>
      <c r="AC131" s="122">
        <v>135.80000000000001</v>
      </c>
      <c r="AD131" s="122">
        <v>135.80000000000001</v>
      </c>
      <c r="AE131" s="122">
        <v>135.80000000000001</v>
      </c>
      <c r="AF131" s="122">
        <v>135.80000000000001</v>
      </c>
      <c r="AG131" s="123"/>
      <c r="AH131" s="46">
        <f t="shared" si="33"/>
        <v>135.80000000000001</v>
      </c>
      <c r="AI131" s="47">
        <f t="shared" si="34"/>
        <v>132.19999999999999</v>
      </c>
    </row>
    <row r="132" spans="1:35">
      <c r="A132" s="119" t="s">
        <v>154</v>
      </c>
      <c r="B132" s="43">
        <v>126.8</v>
      </c>
      <c r="C132" s="43">
        <v>126.8</v>
      </c>
      <c r="D132" s="43">
        <v>133.5</v>
      </c>
      <c r="E132" s="43">
        <v>133.5</v>
      </c>
      <c r="F132" s="43">
        <v>126</v>
      </c>
      <c r="G132" s="43">
        <v>127.8</v>
      </c>
      <c r="H132" s="43">
        <v>123.8</v>
      </c>
      <c r="I132" s="43">
        <v>125.9</v>
      </c>
      <c r="J132" s="43">
        <v>125.9</v>
      </c>
      <c r="K132" s="43">
        <v>132.69999999999999</v>
      </c>
      <c r="L132" s="43">
        <v>132.4</v>
      </c>
      <c r="M132" s="43">
        <v>133.4</v>
      </c>
      <c r="N132" s="43">
        <v>130.6</v>
      </c>
      <c r="O132" s="43">
        <v>129.80000000000001</v>
      </c>
      <c r="P132" s="43">
        <v>131.1</v>
      </c>
      <c r="Q132" s="43">
        <v>136.19999999999999</v>
      </c>
      <c r="R132" s="43">
        <v>137.6</v>
      </c>
      <c r="S132" s="43">
        <v>137.6</v>
      </c>
      <c r="T132" s="43">
        <v>137.6</v>
      </c>
      <c r="U132" s="43">
        <v>134</v>
      </c>
      <c r="V132" s="43">
        <v>132.6</v>
      </c>
      <c r="W132" s="43">
        <v>132.6</v>
      </c>
      <c r="X132" s="43">
        <v>132.6</v>
      </c>
      <c r="Y132" s="43">
        <v>132.6</v>
      </c>
      <c r="Z132" s="43">
        <v>132.6</v>
      </c>
      <c r="AA132" s="43">
        <v>132.6</v>
      </c>
      <c r="AB132" s="43">
        <v>132.6</v>
      </c>
      <c r="AC132" s="43">
        <v>132.6</v>
      </c>
      <c r="AD132" s="43">
        <v>132.6</v>
      </c>
      <c r="AE132" s="43">
        <v>132.6</v>
      </c>
      <c r="AF132" s="43">
        <v>132.6</v>
      </c>
      <c r="AG132" s="120"/>
      <c r="AH132" s="46">
        <f t="shared" si="33"/>
        <v>137.6</v>
      </c>
      <c r="AI132" s="47">
        <f t="shared" si="34"/>
        <v>123.8</v>
      </c>
    </row>
    <row r="133" spans="1:35" ht="15.75" thickBot="1">
      <c r="A133" s="119" t="s">
        <v>155</v>
      </c>
      <c r="B133" s="101">
        <v>66.8</v>
      </c>
      <c r="C133" s="101">
        <v>66.8</v>
      </c>
      <c r="D133" s="101">
        <v>66.8</v>
      </c>
      <c r="E133" s="101">
        <v>66.8</v>
      </c>
      <c r="F133" s="101">
        <v>66.8</v>
      </c>
      <c r="G133" s="101">
        <v>66.8</v>
      </c>
      <c r="H133" s="101">
        <v>66.8</v>
      </c>
      <c r="I133" s="101">
        <v>66.8</v>
      </c>
      <c r="J133" s="101">
        <v>66.8</v>
      </c>
      <c r="K133" s="101">
        <v>66.8</v>
      </c>
      <c r="L133" s="101">
        <v>66.8</v>
      </c>
      <c r="M133" s="101">
        <v>65.599999999999994</v>
      </c>
      <c r="N133" s="101">
        <v>65.8</v>
      </c>
      <c r="O133" s="101">
        <v>65.599999999999994</v>
      </c>
      <c r="P133" s="101">
        <v>65.099999999999994</v>
      </c>
      <c r="Q133" s="101">
        <v>65.5</v>
      </c>
      <c r="R133" s="101">
        <v>65.5</v>
      </c>
      <c r="S133" s="101">
        <v>65.5</v>
      </c>
      <c r="T133" s="101">
        <v>65.5</v>
      </c>
      <c r="U133" s="101">
        <v>65</v>
      </c>
      <c r="V133" s="101">
        <v>65</v>
      </c>
      <c r="W133" s="101">
        <v>65</v>
      </c>
      <c r="X133" s="101">
        <v>65</v>
      </c>
      <c r="Y133" s="101">
        <v>66.599999999999994</v>
      </c>
      <c r="Z133" s="101">
        <v>66.599999999999994</v>
      </c>
      <c r="AA133" s="101">
        <v>66.599999999999994</v>
      </c>
      <c r="AB133" s="101">
        <v>66.599999999999994</v>
      </c>
      <c r="AC133" s="101">
        <v>66.599999999999994</v>
      </c>
      <c r="AD133" s="101">
        <v>66.599999999999994</v>
      </c>
      <c r="AE133" s="101">
        <v>66.599999999999994</v>
      </c>
      <c r="AF133" s="101">
        <v>66.599999999999994</v>
      </c>
      <c r="AG133" s="124"/>
      <c r="AH133" s="46">
        <f t="shared" si="33"/>
        <v>66.8</v>
      </c>
      <c r="AI133" s="47">
        <f t="shared" si="34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3"/>
        <v>0</v>
      </c>
      <c r="AI134" s="47">
        <f t="shared" si="34"/>
        <v>0</v>
      </c>
    </row>
    <row r="135" spans="1:35" ht="15.75" thickBot="1">
      <c r="A135" s="126" t="s">
        <v>157</v>
      </c>
      <c r="B135" s="114">
        <v>124.14</v>
      </c>
      <c r="C135" s="114">
        <v>124.14</v>
      </c>
      <c r="D135" s="114">
        <v>124.14</v>
      </c>
      <c r="E135" s="114">
        <v>124.14</v>
      </c>
      <c r="F135" s="114">
        <v>124.14</v>
      </c>
      <c r="G135" s="114">
        <f t="shared" ref="G135:L135" si="180">SUM(G26,G32,G45:G46,G82,G84:G85,G87,G89,G137:G142,G177,G183,G189,G198,G200,G212,G219,G222:G223,G230,G232,G234,G238:G240,G242:G244,G249,G255:G256,G258:G260,G161,G166)</f>
        <v>163.03999999999996</v>
      </c>
      <c r="H135" s="114">
        <f t="shared" si="180"/>
        <v>211.43999999999997</v>
      </c>
      <c r="I135" s="114">
        <f t="shared" si="180"/>
        <v>234.64</v>
      </c>
      <c r="J135" s="114">
        <f t="shared" si="180"/>
        <v>234.64</v>
      </c>
      <c r="K135" s="114">
        <f t="shared" si="180"/>
        <v>288.23999999999995</v>
      </c>
      <c r="L135" s="114">
        <f t="shared" si="180"/>
        <v>339.04</v>
      </c>
      <c r="M135" s="114">
        <f t="shared" ref="M135:N135" si="181">SUM(M26,M32,M45:M46,M82,M84:M85,M87,M89,M137:M142,M177,M183,M189,M198,M200,M212,M219,M222:M223,M230,M232,M234,M238:M240,M242:M244,M249,M255:M256,M258:M260,M161,M166)</f>
        <v>352.34</v>
      </c>
      <c r="N135" s="114">
        <f t="shared" si="181"/>
        <v>354.14</v>
      </c>
      <c r="O135" s="114">
        <f t="shared" ref="O135:P135" si="182">SUM(O26,O32,O45:O46,O82,O84:O85,O87,O89,O137:O142,O177,O183,O189,O198,O200,O212,O219,O222:O223,O230,O232,O234,O238:O240,O242:O244,O249,O255:O256,O258:O260,O161,O166)</f>
        <v>345.44000000000005</v>
      </c>
      <c r="P135" s="114">
        <f t="shared" si="182"/>
        <v>308.24</v>
      </c>
      <c r="Q135" s="114">
        <f t="shared" ref="Q135:R135" si="183">SUM(Q26,Q32,Q45:Q46,Q82,Q84:Q85,Q87,Q89,Q137:Q142,Q177,Q183,Q189,Q198,Q200,Q212,Q219,Q222:Q223,Q230,Q232,Q234,Q238:Q240,Q242:Q244,Q249,Q255:Q256,Q258:Q260,Q161,Q166)</f>
        <v>305.64000000000004</v>
      </c>
      <c r="R135" s="114">
        <f t="shared" si="183"/>
        <v>296.04000000000002</v>
      </c>
      <c r="S135" s="114">
        <f t="shared" ref="S135:X135" si="184">SUM(S26,S32,S45:S46,S82,S84:S85,S87,S89,S137:S142,S177,S183,S189,S198,S200,S212,S219,S222:S223,S230,S232,S234,S238:S240,S242:S244,S249,S255:S256,S258:S260,S161,S166)</f>
        <v>296.04000000000002</v>
      </c>
      <c r="T135" s="114">
        <f t="shared" si="184"/>
        <v>296.04000000000002</v>
      </c>
      <c r="U135" s="114">
        <f t="shared" si="184"/>
        <v>307.33999999999997</v>
      </c>
      <c r="V135" s="114">
        <f t="shared" si="184"/>
        <v>252.94</v>
      </c>
      <c r="W135" s="114">
        <f t="shared" si="184"/>
        <v>253.44000000000005</v>
      </c>
      <c r="X135" s="114">
        <f t="shared" si="184"/>
        <v>252.14</v>
      </c>
      <c r="Y135" s="114">
        <f>SUM(Y23,Y30,Y51:Y52,Y82,Y84:Y85,Y87,Y89,Y137:Y142,Y170,Y176,Y182,Y191,Y193,Y205,Y212,Y215:Y216,Y223,Y225,Y227,Y231:Y233,Y235:Y237,Y242,Y248:Y249,Y251:Y253,Y261,Y266)</f>
        <v>296.20000000000005</v>
      </c>
      <c r="Z135" s="114">
        <f>SUM(Z23,Z30,Z51:Z52,Z82,Z84:Z85,Z87,Z89,Z137:Z142,Z170,Z176,Z182,Z191,Z193,Z205,Z212,Z215:Z216,Z223,Z225,Z227,Z231:Z233,Z235:Z237,Z242,Z248:Z249,Z251:Z253,Z261,Z266)</f>
        <v>296.20000000000005</v>
      </c>
      <c r="AA135" s="114">
        <f t="shared" ref="AA135" si="185">SUM(AA26,AA32,AA45:AA46,AA82,AA84:AA85,AA87,AA89,AA137:AA142,AA177,AA183,AA189,AA198,AA200,AA212,AA219,AA222:AA223,AA230,AA232,AA234,AA238:AA240,AA242:AA244,AA249,AA255:AA256,AA258:AA260,AA161,AA166)</f>
        <v>299.33999999999997</v>
      </c>
      <c r="AB135" s="114">
        <f t="shared" ref="AB135:AC135" si="186">SUM(AB26,AB32,AB45:AB46,AB82,AB84:AB85,AB87,AB89,AB137:AB142,AB177,AB183,AB189,AB198,AB200,AB212,AB219,AB222:AB223,AB230,AB232,AB234,AB238:AB240,AB242:AB244,AB249,AB255:AB256,AB258:AB260,AB161,AB166)</f>
        <v>299.33999999999997</v>
      </c>
      <c r="AC135" s="114">
        <f t="shared" si="186"/>
        <v>299.33999999999997</v>
      </c>
      <c r="AD135" s="114">
        <f t="shared" ref="AD135:AE135" si="187">SUM(AD26,AD32,AD45:AD46,AD82,AD84:AD85,AD87,AD89,AD137:AD142,AD177,AD183,AD189,AD198,AD200,AD212,AD219,AD222:AD223,AD230,AD232,AD234,AD238:AD240,AD242:AD244,AD249,AD255:AD256,AD258:AD260,AD161,AD166)</f>
        <v>299.33999999999997</v>
      </c>
      <c r="AE135" s="114">
        <f t="shared" si="187"/>
        <v>299.33999999999997</v>
      </c>
      <c r="AF135" s="114">
        <f t="shared" ref="AF135" si="188">SUM(AF26,AF32,AF45:AF46,AF82,AF84:AF85,AF87,AF89,AF137:AF142,AF177,AF183,AF189,AF198,AF200,AF212,AF219,AF222:AF223,AF230,AF232,AF234,AF238:AF240,AF242:AF244,AF249,AF255:AF256,AF258:AF260,AF161,AF166)</f>
        <v>299.33999999999997</v>
      </c>
      <c r="AG135" s="127"/>
      <c r="AH135" s="46">
        <f t="shared" si="33"/>
        <v>354.14</v>
      </c>
      <c r="AI135" s="47">
        <f t="shared" si="34"/>
        <v>124.14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3"/>
        <v>0</v>
      </c>
      <c r="AI136" s="47">
        <f t="shared" si="34"/>
        <v>0</v>
      </c>
    </row>
    <row r="137" spans="1:35">
      <c r="A137" s="131" t="s">
        <v>159</v>
      </c>
      <c r="B137" s="132">
        <v>46.3</v>
      </c>
      <c r="C137" s="132">
        <v>46.3</v>
      </c>
      <c r="D137" s="132">
        <v>53.4</v>
      </c>
      <c r="E137" s="132">
        <v>53.4</v>
      </c>
      <c r="F137" s="132">
        <v>44.4</v>
      </c>
      <c r="G137" s="133">
        <v>61.5</v>
      </c>
      <c r="H137" s="133">
        <v>59</v>
      </c>
      <c r="I137" s="133">
        <v>59.7</v>
      </c>
      <c r="J137" s="133">
        <v>59.7</v>
      </c>
      <c r="K137" s="133">
        <v>60.7</v>
      </c>
      <c r="L137" s="133">
        <v>62.7</v>
      </c>
      <c r="M137" s="133">
        <v>62.7</v>
      </c>
      <c r="N137" s="133">
        <v>63.7</v>
      </c>
      <c r="O137" s="133">
        <v>59.7</v>
      </c>
      <c r="P137" s="133">
        <v>65.900000000000006</v>
      </c>
      <c r="Q137" s="133">
        <v>66</v>
      </c>
      <c r="R137" s="133">
        <v>55.3</v>
      </c>
      <c r="S137" s="133">
        <v>55.3</v>
      </c>
      <c r="T137" s="133">
        <v>55.3</v>
      </c>
      <c r="U137" s="133">
        <v>53.5</v>
      </c>
      <c r="V137" s="133">
        <v>36.700000000000003</v>
      </c>
      <c r="W137" s="133">
        <v>29</v>
      </c>
      <c r="X137" s="133">
        <v>29</v>
      </c>
      <c r="Y137" s="133">
        <v>18</v>
      </c>
      <c r="Z137" s="133">
        <v>18</v>
      </c>
      <c r="AA137" s="133">
        <v>18</v>
      </c>
      <c r="AB137" s="133">
        <v>18</v>
      </c>
      <c r="AC137" s="133">
        <v>18</v>
      </c>
      <c r="AD137" s="133">
        <v>18</v>
      </c>
      <c r="AE137" s="133">
        <v>18</v>
      </c>
      <c r="AF137" s="133">
        <v>18</v>
      </c>
      <c r="AG137" s="134">
        <v>75</v>
      </c>
      <c r="AH137" s="46">
        <f t="shared" si="33"/>
        <v>66</v>
      </c>
      <c r="AI137" s="47">
        <f t="shared" si="34"/>
        <v>18</v>
      </c>
    </row>
    <row r="138" spans="1:35">
      <c r="A138" s="135" t="s">
        <v>160</v>
      </c>
      <c r="B138" s="132">
        <v>-2.2000000000000002</v>
      </c>
      <c r="C138" s="132">
        <v>-2.2000000000000002</v>
      </c>
      <c r="D138" s="132">
        <v>8</v>
      </c>
      <c r="E138" s="132">
        <v>8</v>
      </c>
      <c r="F138" s="132">
        <v>-3.4</v>
      </c>
      <c r="G138" s="136">
        <v>23.7</v>
      </c>
      <c r="H138" s="136">
        <v>22.1</v>
      </c>
      <c r="I138" s="136">
        <v>21.5</v>
      </c>
      <c r="J138" s="136">
        <v>21.5</v>
      </c>
      <c r="K138" s="136">
        <v>22.3</v>
      </c>
      <c r="L138" s="136">
        <v>27</v>
      </c>
      <c r="M138" s="136">
        <v>29.8</v>
      </c>
      <c r="N138" s="136">
        <v>32.700000000000003</v>
      </c>
      <c r="O138" s="136">
        <v>25.5</v>
      </c>
      <c r="P138" s="136">
        <v>30.6</v>
      </c>
      <c r="Q138" s="136">
        <v>30.6</v>
      </c>
      <c r="R138" s="136">
        <v>12.9</v>
      </c>
      <c r="S138" s="136">
        <v>12.9</v>
      </c>
      <c r="T138" s="136">
        <v>12.9</v>
      </c>
      <c r="U138" s="136">
        <v>7.8</v>
      </c>
      <c r="V138" s="136">
        <v>-19.899999999999999</v>
      </c>
      <c r="W138" s="136">
        <v>-30</v>
      </c>
      <c r="X138" s="136">
        <v>-30</v>
      </c>
      <c r="Y138" s="136">
        <v>-31</v>
      </c>
      <c r="Z138" s="136">
        <v>-31</v>
      </c>
      <c r="AA138" s="136">
        <v>-31</v>
      </c>
      <c r="AB138" s="136">
        <v>-31</v>
      </c>
      <c r="AC138" s="136">
        <v>-31</v>
      </c>
      <c r="AD138" s="136">
        <v>-31</v>
      </c>
      <c r="AE138" s="136">
        <v>-31</v>
      </c>
      <c r="AF138" s="136">
        <v>-31</v>
      </c>
      <c r="AG138" s="134">
        <v>240</v>
      </c>
      <c r="AH138" s="46">
        <f t="shared" si="33"/>
        <v>32.700000000000003</v>
      </c>
      <c r="AI138" s="47">
        <f t="shared" si="34"/>
        <v>-31</v>
      </c>
    </row>
    <row r="139" spans="1:35">
      <c r="A139" s="135" t="s">
        <v>161</v>
      </c>
      <c r="B139" s="132">
        <v>-78</v>
      </c>
      <c r="C139" s="132">
        <v>-78</v>
      </c>
      <c r="D139" s="132">
        <v>-82</v>
      </c>
      <c r="E139" s="132">
        <v>-82</v>
      </c>
      <c r="F139" s="132">
        <v>-73.5</v>
      </c>
      <c r="G139" s="136">
        <v>-76.400000000000006</v>
      </c>
      <c r="H139" s="136">
        <v>-84</v>
      </c>
      <c r="I139" s="136">
        <v>-75.7</v>
      </c>
      <c r="J139" s="136">
        <v>-75.7</v>
      </c>
      <c r="K139" s="136">
        <v>-49</v>
      </c>
      <c r="L139" s="136">
        <v>-57.7</v>
      </c>
      <c r="M139" s="136">
        <v>-63.9</v>
      </c>
      <c r="N139" s="136">
        <v>-67</v>
      </c>
      <c r="O139" s="136">
        <v>-60.6</v>
      </c>
      <c r="P139" s="136">
        <v>-49.4</v>
      </c>
      <c r="Q139" s="136">
        <v>-46</v>
      </c>
      <c r="R139" s="136">
        <v>-47.6</v>
      </c>
      <c r="S139" s="136">
        <v>-47.6</v>
      </c>
      <c r="T139" s="136">
        <v>-47.6</v>
      </c>
      <c r="U139" s="136">
        <v>-52</v>
      </c>
      <c r="V139" s="136">
        <v>-26.5</v>
      </c>
      <c r="W139" s="136">
        <v>-30</v>
      </c>
      <c r="X139" s="136">
        <v>-30</v>
      </c>
      <c r="Y139" s="136">
        <v>8.8000000000000007</v>
      </c>
      <c r="Z139" s="136">
        <v>8.8000000000000007</v>
      </c>
      <c r="AA139" s="136">
        <v>8.8000000000000007</v>
      </c>
      <c r="AB139" s="136">
        <v>8.8000000000000007</v>
      </c>
      <c r="AC139" s="136">
        <v>8.8000000000000007</v>
      </c>
      <c r="AD139" s="136">
        <v>8.8000000000000007</v>
      </c>
      <c r="AE139" s="136">
        <v>8.8000000000000007</v>
      </c>
      <c r="AF139" s="136">
        <v>8.8000000000000007</v>
      </c>
      <c r="AG139" s="134">
        <v>240</v>
      </c>
      <c r="AH139" s="46">
        <f t="shared" ref="AH139:AH145" si="189">MAX(B139:AF139)</f>
        <v>8.8000000000000007</v>
      </c>
      <c r="AI139" s="47">
        <f t="shared" ref="AI139:AI145" si="190">MIN(B139:AF139)</f>
        <v>-84</v>
      </c>
    </row>
    <row r="140" spans="1:35">
      <c r="A140" s="135" t="s">
        <v>162</v>
      </c>
      <c r="B140" s="132">
        <v>83</v>
      </c>
      <c r="C140" s="132">
        <v>83</v>
      </c>
      <c r="D140" s="132">
        <v>84.7</v>
      </c>
      <c r="E140" s="132">
        <v>84.7</v>
      </c>
      <c r="F140" s="132">
        <v>78.400000000000006</v>
      </c>
      <c r="G140" s="137">
        <v>73.3</v>
      </c>
      <c r="H140" s="137">
        <v>80.099999999999994</v>
      </c>
      <c r="I140" s="137">
        <v>72.3</v>
      </c>
      <c r="J140" s="137">
        <v>72.3</v>
      </c>
      <c r="K140" s="137">
        <v>55</v>
      </c>
      <c r="L140" s="137">
        <v>69.8</v>
      </c>
      <c r="M140" s="137">
        <v>75.5</v>
      </c>
      <c r="N140" s="137">
        <v>84.1</v>
      </c>
      <c r="O140" s="137">
        <v>79.5</v>
      </c>
      <c r="P140" s="137">
        <v>71.7</v>
      </c>
      <c r="Q140" s="137">
        <v>73.400000000000006</v>
      </c>
      <c r="R140" s="137">
        <v>76.400000000000006</v>
      </c>
      <c r="S140" s="137">
        <v>76.400000000000006</v>
      </c>
      <c r="T140" s="137">
        <v>76.400000000000006</v>
      </c>
      <c r="U140" s="137">
        <v>82</v>
      </c>
      <c r="V140" s="137">
        <v>47.8</v>
      </c>
      <c r="W140" s="137">
        <v>40.200000000000003</v>
      </c>
      <c r="X140" s="137">
        <v>40.200000000000003</v>
      </c>
      <c r="Y140" s="137">
        <v>5.6</v>
      </c>
      <c r="Z140" s="137">
        <v>5.6</v>
      </c>
      <c r="AA140" s="137">
        <v>5.6</v>
      </c>
      <c r="AB140" s="137">
        <v>5.6</v>
      </c>
      <c r="AC140" s="137">
        <v>5.6</v>
      </c>
      <c r="AD140" s="137">
        <v>5.6</v>
      </c>
      <c r="AE140" s="137">
        <v>5.6</v>
      </c>
      <c r="AF140" s="137">
        <v>5.6</v>
      </c>
      <c r="AG140" s="134"/>
      <c r="AH140" s="46">
        <f t="shared" si="189"/>
        <v>84.7</v>
      </c>
      <c r="AI140" s="47">
        <f t="shared" si="190"/>
        <v>5.6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-9.5</v>
      </c>
      <c r="I141" s="136">
        <v>1.3</v>
      </c>
      <c r="J141" s="136">
        <v>1.3</v>
      </c>
      <c r="K141" s="136">
        <v>11.9</v>
      </c>
      <c r="L141" s="136">
        <v>10.8</v>
      </c>
      <c r="M141" s="136">
        <v>20.3</v>
      </c>
      <c r="N141" s="136">
        <v>20.5</v>
      </c>
      <c r="O141" s="136">
        <v>21.5</v>
      </c>
      <c r="P141" s="136">
        <v>29</v>
      </c>
      <c r="Q141" s="136">
        <v>31.8</v>
      </c>
      <c r="R141" s="136">
        <v>33.700000000000003</v>
      </c>
      <c r="S141" s="136">
        <v>33.700000000000003</v>
      </c>
      <c r="T141" s="136">
        <v>33.700000000000003</v>
      </c>
      <c r="U141" s="136">
        <v>33</v>
      </c>
      <c r="V141" s="136">
        <v>25</v>
      </c>
      <c r="W141" s="136">
        <v>19</v>
      </c>
      <c r="X141" s="136">
        <v>19</v>
      </c>
      <c r="Y141" s="136">
        <v>47</v>
      </c>
      <c r="Z141" s="136">
        <v>47</v>
      </c>
      <c r="AA141" s="136">
        <v>47</v>
      </c>
      <c r="AB141" s="136">
        <v>47</v>
      </c>
      <c r="AC141" s="136">
        <v>47</v>
      </c>
      <c r="AD141" s="136">
        <v>47</v>
      </c>
      <c r="AE141" s="136">
        <v>47</v>
      </c>
      <c r="AF141" s="136">
        <v>47</v>
      </c>
      <c r="AG141" s="134">
        <v>60</v>
      </c>
      <c r="AH141" s="46">
        <f t="shared" si="189"/>
        <v>47</v>
      </c>
      <c r="AI141" s="47">
        <f t="shared" si="190"/>
        <v>-9.5</v>
      </c>
    </row>
    <row r="142" spans="1:35">
      <c r="A142" s="135" t="s">
        <v>164</v>
      </c>
      <c r="B142" s="132">
        <v>-35</v>
      </c>
      <c r="C142" s="132">
        <v>-35</v>
      </c>
      <c r="D142" s="132">
        <v>-59</v>
      </c>
      <c r="E142" s="132">
        <v>-59</v>
      </c>
      <c r="F142" s="132">
        <v>-60</v>
      </c>
      <c r="G142" s="137">
        <v>-57.3</v>
      </c>
      <c r="H142" s="137">
        <v>5.5</v>
      </c>
      <c r="I142" s="137">
        <v>16.7</v>
      </c>
      <c r="J142" s="137">
        <v>16.7</v>
      </c>
      <c r="K142" s="137">
        <v>46.5</v>
      </c>
      <c r="L142" s="137">
        <v>85.6</v>
      </c>
      <c r="M142" s="137">
        <v>85.9</v>
      </c>
      <c r="N142" s="137">
        <v>76.8</v>
      </c>
      <c r="O142" s="137">
        <v>72.8</v>
      </c>
      <c r="P142" s="137">
        <v>6.4</v>
      </c>
      <c r="Q142" s="137">
        <v>-8.4</v>
      </c>
      <c r="R142" s="137">
        <v>5.7</v>
      </c>
      <c r="S142" s="137">
        <v>5.7</v>
      </c>
      <c r="T142" s="137">
        <v>5.7</v>
      </c>
      <c r="U142" s="137">
        <v>39</v>
      </c>
      <c r="V142" s="137">
        <v>52</v>
      </c>
      <c r="W142" s="137">
        <v>84</v>
      </c>
      <c r="X142" s="137">
        <v>84</v>
      </c>
      <c r="Y142" s="137">
        <v>113</v>
      </c>
      <c r="Z142" s="137">
        <v>113</v>
      </c>
      <c r="AA142" s="137">
        <v>113</v>
      </c>
      <c r="AB142" s="137">
        <v>113</v>
      </c>
      <c r="AC142" s="137">
        <v>113</v>
      </c>
      <c r="AD142" s="137">
        <v>113</v>
      </c>
      <c r="AE142" s="137">
        <v>113</v>
      </c>
      <c r="AF142" s="137">
        <v>113</v>
      </c>
      <c r="AG142" s="138">
        <v>120</v>
      </c>
      <c r="AH142" s="46">
        <f t="shared" si="189"/>
        <v>113</v>
      </c>
      <c r="AI142" s="47">
        <f t="shared" si="190"/>
        <v>-60</v>
      </c>
    </row>
    <row r="143" spans="1:35">
      <c r="A143" s="135" t="s">
        <v>165</v>
      </c>
      <c r="B143" s="132">
        <v>12.1</v>
      </c>
      <c r="C143" s="132">
        <v>0</v>
      </c>
      <c r="D143" s="132">
        <v>0</v>
      </c>
      <c r="E143" s="132">
        <v>0</v>
      </c>
      <c r="F143" s="132">
        <v>0</v>
      </c>
      <c r="G143" s="137">
        <v>0</v>
      </c>
      <c r="H143" s="137">
        <v>34.299999999999997</v>
      </c>
      <c r="I143" s="137">
        <v>40.200000000000003</v>
      </c>
      <c r="J143" s="137">
        <v>40.200000000000003</v>
      </c>
      <c r="K143" s="137">
        <v>55.5</v>
      </c>
      <c r="L143" s="137">
        <v>75</v>
      </c>
      <c r="M143" s="137">
        <v>75.400000000000006</v>
      </c>
      <c r="N143" s="137">
        <v>70.2</v>
      </c>
      <c r="O143" s="137">
        <v>68.400000000000006</v>
      </c>
      <c r="P143" s="137">
        <v>34.200000000000003</v>
      </c>
      <c r="Q143" s="137">
        <v>26.5</v>
      </c>
      <c r="R143" s="137">
        <v>32.799999999999997</v>
      </c>
      <c r="S143" s="137">
        <v>32.799999999999997</v>
      </c>
      <c r="T143" s="137">
        <v>32.799999999999997</v>
      </c>
      <c r="U143" s="137">
        <v>49</v>
      </c>
      <c r="V143" s="137">
        <v>52</v>
      </c>
      <c r="W143" s="137">
        <v>72</v>
      </c>
      <c r="X143" s="137">
        <v>72</v>
      </c>
      <c r="Y143" s="137">
        <v>86</v>
      </c>
      <c r="Z143" s="137">
        <v>86</v>
      </c>
      <c r="AA143" s="137">
        <v>86</v>
      </c>
      <c r="AB143" s="137">
        <v>86</v>
      </c>
      <c r="AC143" s="137">
        <v>86</v>
      </c>
      <c r="AD143" s="137">
        <v>86</v>
      </c>
      <c r="AE143" s="137">
        <v>86</v>
      </c>
      <c r="AF143" s="137">
        <v>86</v>
      </c>
      <c r="AG143" s="138"/>
      <c r="AH143" s="46">
        <f t="shared" si="189"/>
        <v>86</v>
      </c>
      <c r="AI143" s="47">
        <f t="shared" si="190"/>
        <v>0</v>
      </c>
    </row>
    <row r="144" spans="1:35">
      <c r="A144" s="135" t="s">
        <v>166</v>
      </c>
      <c r="B144" s="132">
        <v>-40</v>
      </c>
      <c r="C144" s="132">
        <v>-40</v>
      </c>
      <c r="D144" s="132">
        <v>14.2</v>
      </c>
      <c r="E144" s="132">
        <v>14.2</v>
      </c>
      <c r="F144" s="132">
        <v>14.2</v>
      </c>
      <c r="G144" s="137">
        <v>-65.900000000000006</v>
      </c>
      <c r="H144" s="137">
        <v>-41.4</v>
      </c>
      <c r="I144" s="137">
        <v>-48.9</v>
      </c>
      <c r="J144" s="137">
        <v>-48.9</v>
      </c>
      <c r="K144" s="137">
        <v>-69.599999999999994</v>
      </c>
      <c r="L144" s="137">
        <v>-46.6</v>
      </c>
      <c r="M144" s="137">
        <v>-1.3</v>
      </c>
      <c r="N144" s="137">
        <v>-2.1</v>
      </c>
      <c r="O144" s="137">
        <v>-2.4</v>
      </c>
      <c r="P144" s="137">
        <v>-8.4</v>
      </c>
      <c r="Q144" s="137">
        <v>-9.6</v>
      </c>
      <c r="R144" s="137">
        <v>-2.9</v>
      </c>
      <c r="S144" s="137">
        <v>-2.9</v>
      </c>
      <c r="T144" s="137">
        <v>-2.9</v>
      </c>
      <c r="U144" s="137">
        <v>-8.9600000000000009</v>
      </c>
      <c r="V144" s="137">
        <v>-9.6999999999999993</v>
      </c>
      <c r="W144" s="137">
        <v>-2.8</v>
      </c>
      <c r="X144" s="137">
        <v>-2.8</v>
      </c>
      <c r="Y144" s="137">
        <v>-10</v>
      </c>
      <c r="Z144" s="137">
        <v>-10</v>
      </c>
      <c r="AA144" s="137">
        <v>-10</v>
      </c>
      <c r="AB144" s="137">
        <v>-10</v>
      </c>
      <c r="AC144" s="137">
        <v>-10</v>
      </c>
      <c r="AD144" s="137">
        <v>-10</v>
      </c>
      <c r="AE144" s="137">
        <v>-10</v>
      </c>
      <c r="AF144" s="137">
        <v>-10</v>
      </c>
      <c r="AG144" s="138"/>
      <c r="AH144" s="46">
        <f t="shared" si="189"/>
        <v>14.2</v>
      </c>
      <c r="AI144" s="47">
        <f t="shared" si="190"/>
        <v>-69.599999999999994</v>
      </c>
    </row>
    <row r="145" spans="1:38">
      <c r="A145" s="135" t="s">
        <v>167</v>
      </c>
      <c r="B145" s="132">
        <v>6</v>
      </c>
      <c r="C145" s="132">
        <v>6</v>
      </c>
      <c r="D145" s="132">
        <v>11</v>
      </c>
      <c r="E145" s="132">
        <v>11</v>
      </c>
      <c r="F145" s="132">
        <v>-8.3000000000000007</v>
      </c>
      <c r="G145" s="137">
        <v>4.5999999999999996</v>
      </c>
      <c r="H145" s="137">
        <v>25.9</v>
      </c>
      <c r="I145" s="137">
        <v>23.5</v>
      </c>
      <c r="J145" s="137">
        <v>23.5</v>
      </c>
      <c r="K145" s="137">
        <v>13.3</v>
      </c>
      <c r="L145" s="137">
        <v>3.9</v>
      </c>
      <c r="M145" s="137">
        <v>6.3</v>
      </c>
      <c r="N145" s="137">
        <v>8.8000000000000007</v>
      </c>
      <c r="O145" s="137">
        <v>-8</v>
      </c>
      <c r="P145" s="137">
        <v>-9</v>
      </c>
      <c r="Q145" s="137">
        <v>-5.8</v>
      </c>
      <c r="R145" s="137">
        <v>-16.100000000000001</v>
      </c>
      <c r="S145" s="137">
        <v>-16.100000000000001</v>
      </c>
      <c r="T145" s="137">
        <v>-16.100000000000001</v>
      </c>
      <c r="U145" s="137">
        <v>6.7</v>
      </c>
      <c r="V145" s="137">
        <v>-56</v>
      </c>
      <c r="W145" s="137">
        <v>-60</v>
      </c>
      <c r="X145" s="137">
        <v>-60</v>
      </c>
      <c r="Y145" s="137">
        <v>-45</v>
      </c>
      <c r="Z145" s="137">
        <v>-45</v>
      </c>
      <c r="AA145" s="137">
        <v>-45</v>
      </c>
      <c r="AB145" s="137">
        <v>-45</v>
      </c>
      <c r="AC145" s="137">
        <v>-45</v>
      </c>
      <c r="AD145" s="137">
        <v>-45</v>
      </c>
      <c r="AE145" s="137">
        <v>-45</v>
      </c>
      <c r="AF145" s="137">
        <v>-45</v>
      </c>
      <c r="AG145" s="138"/>
      <c r="AH145" s="46">
        <f t="shared" si="189"/>
        <v>25.9</v>
      </c>
      <c r="AI145" s="47">
        <f t="shared" si="190"/>
        <v>-60</v>
      </c>
    </row>
    <row r="146" spans="1:38">
      <c r="A146" s="135" t="s">
        <v>168</v>
      </c>
      <c r="B146" s="132">
        <v>-233</v>
      </c>
      <c r="C146" s="132">
        <v>-217</v>
      </c>
      <c r="D146" s="132">
        <v>-217</v>
      </c>
      <c r="E146" s="132">
        <v>-217</v>
      </c>
      <c r="F146" s="132">
        <v>-255</v>
      </c>
      <c r="G146" s="137">
        <v>-220.3</v>
      </c>
      <c r="H146" s="137">
        <v>-179.9</v>
      </c>
      <c r="I146" s="137">
        <v>-183.8</v>
      </c>
      <c r="J146" s="137">
        <v>-183.8</v>
      </c>
      <c r="K146" s="137">
        <v>-232.9</v>
      </c>
      <c r="L146" s="137">
        <v>-161.4</v>
      </c>
      <c r="M146" s="137">
        <v>-221.3</v>
      </c>
      <c r="N146" s="137">
        <v>-121.6</v>
      </c>
      <c r="O146" s="137">
        <v>-154.80000000000001</v>
      </c>
      <c r="P146" s="137">
        <v>-160.30000000000001</v>
      </c>
      <c r="Q146" s="137">
        <v>-106.5</v>
      </c>
      <c r="R146" s="137">
        <v>-129.1</v>
      </c>
      <c r="S146" s="137">
        <v>-129.1</v>
      </c>
      <c r="T146" s="137">
        <v>-129.1</v>
      </c>
      <c r="U146" s="137">
        <v>-58</v>
      </c>
      <c r="V146" s="137">
        <v>-87</v>
      </c>
      <c r="W146" s="137">
        <v>-165</v>
      </c>
      <c r="X146" s="137">
        <v>-185</v>
      </c>
      <c r="Y146" s="137">
        <v>-240</v>
      </c>
      <c r="Z146" s="137">
        <v>-240</v>
      </c>
      <c r="AA146" s="137">
        <v>-240</v>
      </c>
      <c r="AB146" s="137">
        <v>-240</v>
      </c>
      <c r="AC146" s="137">
        <v>-240</v>
      </c>
      <c r="AD146" s="137">
        <v>-240</v>
      </c>
      <c r="AE146" s="137">
        <v>-240</v>
      </c>
      <c r="AF146" s="137">
        <v>-240</v>
      </c>
      <c r="AG146" s="138"/>
      <c r="AH146" s="46">
        <f t="shared" ref="AH146:AH158" si="191">MAX(B146:AF146)</f>
        <v>-58</v>
      </c>
      <c r="AI146" s="47">
        <f t="shared" ref="AI146:AI158" si="192">MIN(B146:AF146)</f>
        <v>-255</v>
      </c>
    </row>
    <row r="147" spans="1:38">
      <c r="A147" s="135" t="s">
        <v>169</v>
      </c>
      <c r="B147" s="132">
        <v>0</v>
      </c>
      <c r="C147" s="132">
        <v>0</v>
      </c>
      <c r="D147" s="132">
        <v>0</v>
      </c>
      <c r="E147" s="132">
        <v>0</v>
      </c>
      <c r="F147" s="132">
        <v>0</v>
      </c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91"/>
        <v>0</v>
      </c>
      <c r="AI147" s="47">
        <f t="shared" si="192"/>
        <v>0</v>
      </c>
    </row>
    <row r="148" spans="1:38">
      <c r="A148" s="135" t="s">
        <v>170</v>
      </c>
      <c r="B148" s="132">
        <v>14</v>
      </c>
      <c r="C148" s="132">
        <v>14</v>
      </c>
      <c r="D148" s="132">
        <v>15.6</v>
      </c>
      <c r="E148" s="132">
        <v>15.6</v>
      </c>
      <c r="F148" s="132">
        <v>15.4</v>
      </c>
      <c r="G148" s="137">
        <v>15.1</v>
      </c>
      <c r="H148" s="137">
        <v>15</v>
      </c>
      <c r="I148" s="137">
        <v>15.2</v>
      </c>
      <c r="J148" s="137">
        <v>15.2</v>
      </c>
      <c r="K148" s="137">
        <v>14.2</v>
      </c>
      <c r="L148" s="137">
        <v>14.4</v>
      </c>
      <c r="M148" s="137">
        <v>16.8</v>
      </c>
      <c r="N148" s="137">
        <v>28.3</v>
      </c>
      <c r="O148" s="137">
        <v>10</v>
      </c>
      <c r="P148" s="137">
        <v>377.4</v>
      </c>
      <c r="Q148" s="137">
        <v>29.9</v>
      </c>
      <c r="R148" s="137">
        <v>27.9</v>
      </c>
      <c r="S148" s="137">
        <v>27.9</v>
      </c>
      <c r="T148" s="137">
        <v>27.9</v>
      </c>
      <c r="U148" s="137">
        <v>25</v>
      </c>
      <c r="V148" s="137">
        <v>29</v>
      </c>
      <c r="W148" s="137">
        <v>29.8</v>
      </c>
      <c r="X148" s="137">
        <v>29</v>
      </c>
      <c r="Y148" s="137">
        <v>28</v>
      </c>
      <c r="Z148" s="137">
        <v>28</v>
      </c>
      <c r="AA148" s="137">
        <v>28</v>
      </c>
      <c r="AB148" s="137">
        <v>28</v>
      </c>
      <c r="AC148" s="137">
        <v>28</v>
      </c>
      <c r="AD148" s="137">
        <v>28</v>
      </c>
      <c r="AE148" s="137">
        <v>28</v>
      </c>
      <c r="AF148" s="137">
        <v>28</v>
      </c>
      <c r="AG148" s="134"/>
      <c r="AH148" s="46">
        <f t="shared" si="191"/>
        <v>377.4</v>
      </c>
      <c r="AI148" s="47">
        <f t="shared" si="192"/>
        <v>10</v>
      </c>
    </row>
    <row r="149" spans="1:38">
      <c r="A149" s="135" t="s">
        <v>171</v>
      </c>
      <c r="B149" s="132">
        <v>240</v>
      </c>
      <c r="C149" s="132">
        <v>240</v>
      </c>
      <c r="D149" s="132">
        <v>234</v>
      </c>
      <c r="E149" s="132">
        <v>234</v>
      </c>
      <c r="F149" s="132">
        <v>234</v>
      </c>
      <c r="G149" s="122">
        <f>113+112</f>
        <v>225</v>
      </c>
      <c r="H149" s="122">
        <v>224</v>
      </c>
      <c r="I149" s="122">
        <v>223</v>
      </c>
      <c r="J149" s="122">
        <v>223</v>
      </c>
      <c r="K149" s="122">
        <v>217.6</v>
      </c>
      <c r="L149" s="122">
        <v>215.5</v>
      </c>
      <c r="M149" s="122">
        <v>214.6</v>
      </c>
      <c r="N149" s="122">
        <v>112.8</v>
      </c>
      <c r="O149" s="122">
        <v>110.4</v>
      </c>
      <c r="P149" s="122">
        <v>111</v>
      </c>
      <c r="Q149" s="122">
        <v>109.8</v>
      </c>
      <c r="R149" s="122">
        <v>116</v>
      </c>
      <c r="S149" s="122">
        <v>116</v>
      </c>
      <c r="T149" s="122">
        <v>116</v>
      </c>
      <c r="U149" s="122">
        <v>117</v>
      </c>
      <c r="V149" s="122">
        <v>120</v>
      </c>
      <c r="W149" s="122">
        <v>121</v>
      </c>
      <c r="X149" s="122">
        <v>125</v>
      </c>
      <c r="Y149" s="122">
        <v>83</v>
      </c>
      <c r="Z149" s="122">
        <v>83</v>
      </c>
      <c r="AA149" s="122">
        <v>83</v>
      </c>
      <c r="AB149" s="122">
        <v>83</v>
      </c>
      <c r="AC149" s="122">
        <v>83</v>
      </c>
      <c r="AD149" s="122">
        <v>83</v>
      </c>
      <c r="AE149" s="122">
        <v>83</v>
      </c>
      <c r="AF149" s="122">
        <v>83</v>
      </c>
      <c r="AG149" s="134"/>
      <c r="AH149" s="46">
        <f t="shared" si="191"/>
        <v>240</v>
      </c>
      <c r="AI149" s="47">
        <f t="shared" si="192"/>
        <v>83</v>
      </c>
    </row>
    <row r="150" spans="1:38">
      <c r="A150" s="135" t="s">
        <v>172</v>
      </c>
      <c r="B150" s="132">
        <v>32</v>
      </c>
      <c r="C150" s="132">
        <v>32</v>
      </c>
      <c r="D150" s="132">
        <v>32</v>
      </c>
      <c r="E150" s="132">
        <v>32</v>
      </c>
      <c r="F150" s="132">
        <v>32</v>
      </c>
      <c r="G150" s="122">
        <v>32.6</v>
      </c>
      <c r="H150" s="122">
        <v>32.1</v>
      </c>
      <c r="I150" s="122">
        <v>31.9</v>
      </c>
      <c r="J150" s="122">
        <v>31.9</v>
      </c>
      <c r="K150" s="122">
        <v>33.299999999999997</v>
      </c>
      <c r="L150" s="122">
        <v>33.1</v>
      </c>
      <c r="M150" s="122">
        <v>32.799999999999997</v>
      </c>
      <c r="N150" s="122">
        <v>33</v>
      </c>
      <c r="O150" s="122">
        <v>33.200000000000003</v>
      </c>
      <c r="P150" s="122">
        <v>33.6</v>
      </c>
      <c r="Q150" s="122">
        <v>32.200000000000003</v>
      </c>
      <c r="R150" s="122">
        <v>34</v>
      </c>
      <c r="S150" s="122">
        <v>34</v>
      </c>
      <c r="T150" s="122">
        <v>34</v>
      </c>
      <c r="U150" s="122">
        <v>33.4</v>
      </c>
      <c r="V150" s="122">
        <v>28.6</v>
      </c>
      <c r="W150" s="122">
        <v>33.200000000000003</v>
      </c>
      <c r="X150" s="122">
        <v>32</v>
      </c>
      <c r="Y150" s="122">
        <v>32</v>
      </c>
      <c r="Z150" s="122">
        <v>32</v>
      </c>
      <c r="AA150" s="122">
        <v>32</v>
      </c>
      <c r="AB150" s="122">
        <v>32</v>
      </c>
      <c r="AC150" s="122">
        <v>32</v>
      </c>
      <c r="AD150" s="122">
        <v>32</v>
      </c>
      <c r="AE150" s="122">
        <v>32</v>
      </c>
      <c r="AF150" s="122">
        <v>32</v>
      </c>
      <c r="AG150" s="134"/>
      <c r="AH150" s="46">
        <f t="shared" si="191"/>
        <v>34</v>
      </c>
      <c r="AI150" s="47">
        <f t="shared" si="192"/>
        <v>28.6</v>
      </c>
    </row>
    <row r="151" spans="1:38" ht="15.75" thickBot="1">
      <c r="A151" s="139" t="s">
        <v>173</v>
      </c>
      <c r="B151" s="132">
        <v>13</v>
      </c>
      <c r="C151" s="132">
        <v>13</v>
      </c>
      <c r="D151" s="132">
        <v>14</v>
      </c>
      <c r="E151" s="132">
        <v>14</v>
      </c>
      <c r="F151" s="132">
        <v>14</v>
      </c>
      <c r="G151" s="122">
        <v>14.1</v>
      </c>
      <c r="H151" s="122">
        <v>12.3</v>
      </c>
      <c r="I151" s="122">
        <v>11.8</v>
      </c>
      <c r="J151" s="122">
        <v>11.8</v>
      </c>
      <c r="K151" s="122">
        <v>12.9</v>
      </c>
      <c r="L151" s="122">
        <v>13.3</v>
      </c>
      <c r="M151" s="122">
        <v>12.4</v>
      </c>
      <c r="N151" s="122">
        <v>13.6</v>
      </c>
      <c r="O151" s="122">
        <v>15.1</v>
      </c>
      <c r="P151" s="122">
        <v>24.6</v>
      </c>
      <c r="Q151" s="122">
        <v>26.8</v>
      </c>
      <c r="R151" s="122">
        <v>23.9</v>
      </c>
      <c r="S151" s="122">
        <v>23.9</v>
      </c>
      <c r="T151" s="122">
        <v>23.9</v>
      </c>
      <c r="U151" s="122">
        <v>10.9</v>
      </c>
      <c r="V151" s="122">
        <v>10.1</v>
      </c>
      <c r="W151" s="122">
        <v>9.1</v>
      </c>
      <c r="X151" s="122">
        <v>8</v>
      </c>
      <c r="Y151" s="122">
        <v>77.599999999999994</v>
      </c>
      <c r="Z151" s="122">
        <v>77.599999999999994</v>
      </c>
      <c r="AA151" s="122">
        <v>77.599999999999994</v>
      </c>
      <c r="AB151" s="122">
        <v>77.599999999999994</v>
      </c>
      <c r="AC151" s="122">
        <v>77.599999999999994</v>
      </c>
      <c r="AD151" s="122">
        <v>77.599999999999994</v>
      </c>
      <c r="AE151" s="122">
        <v>77.599999999999994</v>
      </c>
      <c r="AF151" s="122">
        <v>77.599999999999994</v>
      </c>
      <c r="AG151" s="134"/>
      <c r="AH151" s="46">
        <f t="shared" si="191"/>
        <v>77.599999999999994</v>
      </c>
      <c r="AI151" s="47">
        <f t="shared" si="192"/>
        <v>8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91"/>
        <v>0</v>
      </c>
      <c r="AI152" s="47">
        <f t="shared" si="192"/>
        <v>0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39 m3/s, Missing Level Data)</v>
      </c>
      <c r="B153" s="146"/>
      <c r="C153" s="146"/>
      <c r="D153" s="146"/>
      <c r="E153" s="146"/>
      <c r="F153" s="146"/>
      <c r="G153" s="146">
        <v>1986.12</v>
      </c>
      <c r="H153" s="146"/>
      <c r="I153" s="146"/>
      <c r="J153" s="146"/>
      <c r="K153" s="146">
        <v>1985.3</v>
      </c>
      <c r="L153" s="146"/>
      <c r="M153" s="146">
        <v>1984.7</v>
      </c>
      <c r="N153" s="146"/>
      <c r="O153" s="146"/>
      <c r="P153" s="146"/>
      <c r="Q153" s="146"/>
      <c r="R153" s="146"/>
      <c r="S153" s="146">
        <v>1985.2</v>
      </c>
      <c r="T153" s="146"/>
      <c r="U153" s="146">
        <v>1986.2</v>
      </c>
      <c r="V153" s="146"/>
      <c r="W153" s="146"/>
      <c r="X153" s="146"/>
      <c r="Y153" s="146"/>
      <c r="Z153" s="146"/>
      <c r="AA153" s="146"/>
      <c r="AB153" s="146"/>
      <c r="AC153" s="146">
        <v>1985.65</v>
      </c>
      <c r="AD153" s="146"/>
      <c r="AE153" s="146">
        <v>1985.44</v>
      </c>
      <c r="AF153" s="147">
        <v>1985.46</v>
      </c>
      <c r="AG153" s="148"/>
      <c r="AH153" s="46">
        <f t="shared" si="191"/>
        <v>1986.2</v>
      </c>
      <c r="AI153" s="47">
        <f t="shared" si="192"/>
        <v>1984.7</v>
      </c>
      <c r="AK153" s="204">
        <v>39</v>
      </c>
      <c r="AL153" s="137">
        <f>AK153*456/66</f>
        <v>269.45454545454544</v>
      </c>
    </row>
    <row r="154" spans="1:38">
      <c r="A154" s="135" t="s">
        <v>176</v>
      </c>
      <c r="B154" s="149"/>
      <c r="C154" s="150"/>
      <c r="D154" s="150"/>
      <c r="E154" s="150">
        <v>521.47</v>
      </c>
      <c r="F154" s="150">
        <v>521.70000000000005</v>
      </c>
      <c r="G154" s="150">
        <v>522.15</v>
      </c>
      <c r="H154" s="150"/>
      <c r="I154" s="150"/>
      <c r="J154" s="150"/>
      <c r="K154" s="150">
        <v>522.79999999999995</v>
      </c>
      <c r="L154" s="150"/>
      <c r="M154" s="150"/>
      <c r="N154" s="150"/>
      <c r="O154" s="150"/>
      <c r="P154" s="150"/>
      <c r="Q154" s="150"/>
      <c r="R154" s="150"/>
      <c r="S154" s="150">
        <v>522.67999999999995</v>
      </c>
      <c r="T154" s="150"/>
      <c r="U154" s="150">
        <v>522.33000000000004</v>
      </c>
      <c r="V154" s="150"/>
      <c r="W154" s="150"/>
      <c r="X154" s="150"/>
      <c r="Y154" s="150"/>
      <c r="Z154" s="150"/>
      <c r="AA154" s="150"/>
      <c r="AB154" s="150"/>
      <c r="AC154" s="150">
        <v>521.78</v>
      </c>
      <c r="AD154" s="150"/>
      <c r="AE154" s="150"/>
      <c r="AF154" s="151"/>
      <c r="AG154" s="148"/>
      <c r="AH154" s="46">
        <f t="shared" si="191"/>
        <v>522.79999999999995</v>
      </c>
      <c r="AI154" s="47">
        <f t="shared" si="192"/>
        <v>521.47</v>
      </c>
      <c r="AK154" s="204">
        <v>23.77</v>
      </c>
    </row>
    <row r="155" spans="1:38">
      <c r="A155" s="135" t="s">
        <v>177</v>
      </c>
      <c r="B155" s="149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>
        <v>624.59</v>
      </c>
      <c r="T155" s="150"/>
      <c r="U155" s="150">
        <v>324.27</v>
      </c>
      <c r="V155" s="150"/>
      <c r="W155" s="150"/>
      <c r="X155" s="150"/>
      <c r="Y155" s="150"/>
      <c r="Z155" s="150"/>
      <c r="AA155" s="150"/>
      <c r="AB155" s="150"/>
      <c r="AC155" s="150">
        <v>624.67999999999995</v>
      </c>
      <c r="AD155" s="150"/>
      <c r="AE155" s="150"/>
      <c r="AF155" s="151"/>
      <c r="AG155" s="148"/>
      <c r="AH155" s="46">
        <f t="shared" si="191"/>
        <v>624.67999999999995</v>
      </c>
      <c r="AI155" s="47">
        <f t="shared" si="192"/>
        <v>324.27</v>
      </c>
      <c r="AK155" s="204"/>
    </row>
    <row r="156" spans="1:38">
      <c r="A156" s="135" t="s">
        <v>178</v>
      </c>
      <c r="B156" s="149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>
        <v>336.74</v>
      </c>
      <c r="T156" s="150"/>
      <c r="U156" s="150">
        <v>336.79</v>
      </c>
      <c r="V156" s="150"/>
      <c r="W156" s="150"/>
      <c r="X156" s="150"/>
      <c r="Y156" s="150"/>
      <c r="Z156" s="150"/>
      <c r="AA156" s="150"/>
      <c r="AB156" s="150"/>
      <c r="AC156" s="150" t="s">
        <v>317</v>
      </c>
      <c r="AD156" s="150"/>
      <c r="AE156" s="150"/>
      <c r="AF156" s="151"/>
      <c r="AG156" s="148"/>
      <c r="AH156" s="46">
        <f t="shared" si="191"/>
        <v>336.79</v>
      </c>
      <c r="AI156" s="47">
        <f t="shared" si="192"/>
        <v>336.74</v>
      </c>
      <c r="AK156" s="204"/>
    </row>
    <row r="157" spans="1:38">
      <c r="A157" s="135" t="s">
        <v>179</v>
      </c>
      <c r="B157" s="149"/>
      <c r="C157" s="150">
        <v>883.1</v>
      </c>
      <c r="D157" s="150">
        <v>884</v>
      </c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>
        <v>886.5</v>
      </c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>
        <v>884.1</v>
      </c>
      <c r="AD157" s="150"/>
      <c r="AE157" s="150"/>
      <c r="AF157" s="151"/>
      <c r="AG157" s="148"/>
      <c r="AH157" s="46">
        <f t="shared" si="191"/>
        <v>886.5</v>
      </c>
      <c r="AI157" s="47">
        <f t="shared" si="192"/>
        <v>883.1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>
        <v>1520.22</v>
      </c>
      <c r="AD158" s="154"/>
      <c r="AE158" s="154"/>
      <c r="AF158" s="155"/>
      <c r="AG158" s="156"/>
      <c r="AH158" s="46">
        <f t="shared" si="191"/>
        <v>1520.22</v>
      </c>
      <c r="AI158" s="47">
        <f t="shared" si="192"/>
        <v>1520.22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193">B161</f>
        <v>0.3</v>
      </c>
      <c r="D161" s="161">
        <f t="shared" si="193"/>
        <v>0.3</v>
      </c>
      <c r="E161" s="161">
        <f t="shared" si="193"/>
        <v>0.3</v>
      </c>
      <c r="F161" s="161">
        <f t="shared" si="193"/>
        <v>0.3</v>
      </c>
      <c r="G161" s="161">
        <f t="shared" si="193"/>
        <v>0.3</v>
      </c>
      <c r="H161" s="161">
        <f t="shared" si="193"/>
        <v>0.3</v>
      </c>
      <c r="I161" s="161">
        <f t="shared" si="193"/>
        <v>0.3</v>
      </c>
      <c r="J161" s="161">
        <f t="shared" si="193"/>
        <v>0.3</v>
      </c>
      <c r="K161" s="161">
        <f t="shared" si="193"/>
        <v>0.3</v>
      </c>
      <c r="L161" s="161">
        <f t="shared" si="193"/>
        <v>0.3</v>
      </c>
      <c r="M161" s="161">
        <f t="shared" si="193"/>
        <v>0.3</v>
      </c>
      <c r="N161" s="161">
        <f t="shared" si="193"/>
        <v>0.3</v>
      </c>
      <c r="O161" s="161">
        <f t="shared" si="193"/>
        <v>0.3</v>
      </c>
      <c r="P161" s="161">
        <f t="shared" si="193"/>
        <v>0.3</v>
      </c>
      <c r="Q161" s="161">
        <f t="shared" si="193"/>
        <v>0.3</v>
      </c>
      <c r="R161" s="161">
        <f t="shared" si="193"/>
        <v>0.3</v>
      </c>
      <c r="S161" s="161">
        <f t="shared" ref="S161:AF166" si="194">R161</f>
        <v>0.3</v>
      </c>
      <c r="T161" s="161">
        <f t="shared" si="194"/>
        <v>0.3</v>
      </c>
      <c r="U161" s="161">
        <f t="shared" si="194"/>
        <v>0.3</v>
      </c>
      <c r="V161" s="161">
        <f t="shared" si="194"/>
        <v>0.3</v>
      </c>
      <c r="W161" s="161">
        <f t="shared" si="194"/>
        <v>0.3</v>
      </c>
      <c r="X161" s="161">
        <f t="shared" si="194"/>
        <v>0.3</v>
      </c>
      <c r="Y161" s="161">
        <f t="shared" si="194"/>
        <v>0.3</v>
      </c>
      <c r="Z161" s="161">
        <f t="shared" si="194"/>
        <v>0.3</v>
      </c>
      <c r="AA161" s="161">
        <f t="shared" si="194"/>
        <v>0.3</v>
      </c>
      <c r="AB161" s="161">
        <f t="shared" si="194"/>
        <v>0.3</v>
      </c>
      <c r="AC161" s="161">
        <f t="shared" si="194"/>
        <v>0.3</v>
      </c>
      <c r="AD161" s="161">
        <f t="shared" si="194"/>
        <v>0.3</v>
      </c>
      <c r="AE161" s="161">
        <f t="shared" si="194"/>
        <v>0.3</v>
      </c>
      <c r="AF161" s="161">
        <f t="shared" si="194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193"/>
        <v>0.4</v>
      </c>
      <c r="D162" s="163">
        <f t="shared" si="193"/>
        <v>0.4</v>
      </c>
      <c r="E162" s="163">
        <f t="shared" si="193"/>
        <v>0.4</v>
      </c>
      <c r="F162" s="163">
        <f t="shared" si="193"/>
        <v>0.4</v>
      </c>
      <c r="G162" s="163">
        <f t="shared" si="193"/>
        <v>0.4</v>
      </c>
      <c r="H162" s="163">
        <f t="shared" si="193"/>
        <v>0.4</v>
      </c>
      <c r="I162" s="163">
        <f t="shared" si="193"/>
        <v>0.4</v>
      </c>
      <c r="J162" s="163">
        <f t="shared" si="193"/>
        <v>0.4</v>
      </c>
      <c r="K162" s="163">
        <f t="shared" si="193"/>
        <v>0.4</v>
      </c>
      <c r="L162" s="163">
        <f t="shared" si="193"/>
        <v>0.4</v>
      </c>
      <c r="M162" s="163">
        <f t="shared" si="193"/>
        <v>0.4</v>
      </c>
      <c r="N162" s="163">
        <f t="shared" si="193"/>
        <v>0.4</v>
      </c>
      <c r="O162" s="163">
        <f t="shared" si="193"/>
        <v>0.4</v>
      </c>
      <c r="P162" s="163">
        <f t="shared" si="193"/>
        <v>0.4</v>
      </c>
      <c r="Q162" s="163">
        <f t="shared" si="193"/>
        <v>0.4</v>
      </c>
      <c r="R162" s="163">
        <f t="shared" si="193"/>
        <v>0.4</v>
      </c>
      <c r="S162" s="163">
        <f t="shared" si="194"/>
        <v>0.4</v>
      </c>
      <c r="T162" s="163">
        <f t="shared" si="194"/>
        <v>0.4</v>
      </c>
      <c r="U162" s="163">
        <f t="shared" si="194"/>
        <v>0.4</v>
      </c>
      <c r="V162" s="163">
        <f t="shared" si="194"/>
        <v>0.4</v>
      </c>
      <c r="W162" s="163">
        <f t="shared" si="194"/>
        <v>0.4</v>
      </c>
      <c r="X162" s="163">
        <f t="shared" si="194"/>
        <v>0.4</v>
      </c>
      <c r="Y162" s="163">
        <f t="shared" si="194"/>
        <v>0.4</v>
      </c>
      <c r="Z162" s="163">
        <f t="shared" si="194"/>
        <v>0.4</v>
      </c>
      <c r="AA162" s="163">
        <f t="shared" si="194"/>
        <v>0.4</v>
      </c>
      <c r="AB162" s="163">
        <f t="shared" si="194"/>
        <v>0.4</v>
      </c>
      <c r="AC162" s="163">
        <f t="shared" si="194"/>
        <v>0.4</v>
      </c>
      <c r="AD162" s="163">
        <f t="shared" si="194"/>
        <v>0.4</v>
      </c>
      <c r="AE162" s="163">
        <f t="shared" si="194"/>
        <v>0.4</v>
      </c>
      <c r="AF162" s="163">
        <f t="shared" si="194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193"/>
        <v>1.5</v>
      </c>
      <c r="D163" s="163">
        <f t="shared" si="193"/>
        <v>1.5</v>
      </c>
      <c r="E163" s="163">
        <f t="shared" si="193"/>
        <v>1.5</v>
      </c>
      <c r="F163" s="163">
        <f t="shared" si="193"/>
        <v>1.5</v>
      </c>
      <c r="G163" s="163">
        <f t="shared" si="193"/>
        <v>1.5</v>
      </c>
      <c r="H163" s="163">
        <f t="shared" si="193"/>
        <v>1.5</v>
      </c>
      <c r="I163" s="163">
        <f t="shared" si="193"/>
        <v>1.5</v>
      </c>
      <c r="J163" s="163">
        <f t="shared" si="193"/>
        <v>1.5</v>
      </c>
      <c r="K163" s="163">
        <f t="shared" si="193"/>
        <v>1.5</v>
      </c>
      <c r="L163" s="163">
        <f t="shared" si="193"/>
        <v>1.5</v>
      </c>
      <c r="M163" s="163">
        <f t="shared" si="193"/>
        <v>1.5</v>
      </c>
      <c r="N163" s="163">
        <f t="shared" si="193"/>
        <v>1.5</v>
      </c>
      <c r="O163" s="163">
        <f t="shared" si="193"/>
        <v>1.5</v>
      </c>
      <c r="P163" s="163">
        <f t="shared" si="193"/>
        <v>1.5</v>
      </c>
      <c r="Q163" s="163">
        <f t="shared" si="193"/>
        <v>1.5</v>
      </c>
      <c r="R163" s="163">
        <f t="shared" si="193"/>
        <v>1.5</v>
      </c>
      <c r="S163" s="163">
        <f t="shared" si="194"/>
        <v>1.5</v>
      </c>
      <c r="T163" s="163">
        <f t="shared" si="194"/>
        <v>1.5</v>
      </c>
      <c r="U163" s="163">
        <f t="shared" si="194"/>
        <v>1.5</v>
      </c>
      <c r="V163" s="163">
        <f t="shared" si="194"/>
        <v>1.5</v>
      </c>
      <c r="W163" s="163">
        <f t="shared" si="194"/>
        <v>1.5</v>
      </c>
      <c r="X163" s="163">
        <f t="shared" si="194"/>
        <v>1.5</v>
      </c>
      <c r="Y163" s="163">
        <f t="shared" si="194"/>
        <v>1.5</v>
      </c>
      <c r="Z163" s="163">
        <f t="shared" si="194"/>
        <v>1.5</v>
      </c>
      <c r="AA163" s="163">
        <f t="shared" si="194"/>
        <v>1.5</v>
      </c>
      <c r="AB163" s="163">
        <f t="shared" si="194"/>
        <v>1.5</v>
      </c>
      <c r="AC163" s="163">
        <f t="shared" si="194"/>
        <v>1.5</v>
      </c>
      <c r="AD163" s="163">
        <f t="shared" si="194"/>
        <v>1.5</v>
      </c>
      <c r="AE163" s="163">
        <f t="shared" si="194"/>
        <v>1.5</v>
      </c>
      <c r="AF163" s="163">
        <f t="shared" si="194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193"/>
        <v>0.3</v>
      </c>
      <c r="D164" s="163">
        <f t="shared" si="193"/>
        <v>0.3</v>
      </c>
      <c r="E164" s="163">
        <f t="shared" si="193"/>
        <v>0.3</v>
      </c>
      <c r="F164" s="163">
        <f t="shared" si="193"/>
        <v>0.3</v>
      </c>
      <c r="G164" s="163">
        <f t="shared" si="193"/>
        <v>0.3</v>
      </c>
      <c r="H164" s="163">
        <f t="shared" si="193"/>
        <v>0.3</v>
      </c>
      <c r="I164" s="163">
        <f t="shared" si="193"/>
        <v>0.3</v>
      </c>
      <c r="J164" s="163">
        <f t="shared" si="193"/>
        <v>0.3</v>
      </c>
      <c r="K164" s="163">
        <f t="shared" si="193"/>
        <v>0.3</v>
      </c>
      <c r="L164" s="163">
        <f t="shared" si="193"/>
        <v>0.3</v>
      </c>
      <c r="M164" s="163">
        <f t="shared" si="193"/>
        <v>0.3</v>
      </c>
      <c r="N164" s="163">
        <f t="shared" si="193"/>
        <v>0.3</v>
      </c>
      <c r="O164" s="163">
        <f t="shared" si="193"/>
        <v>0.3</v>
      </c>
      <c r="P164" s="163">
        <f t="shared" si="193"/>
        <v>0.3</v>
      </c>
      <c r="Q164" s="163">
        <f t="shared" si="193"/>
        <v>0.3</v>
      </c>
      <c r="R164" s="163">
        <f t="shared" si="193"/>
        <v>0.3</v>
      </c>
      <c r="S164" s="163">
        <f t="shared" si="194"/>
        <v>0.3</v>
      </c>
      <c r="T164" s="163">
        <f t="shared" si="194"/>
        <v>0.3</v>
      </c>
      <c r="U164" s="163">
        <f t="shared" si="194"/>
        <v>0.3</v>
      </c>
      <c r="V164" s="163">
        <f t="shared" si="194"/>
        <v>0.3</v>
      </c>
      <c r="W164" s="163">
        <f t="shared" si="194"/>
        <v>0.3</v>
      </c>
      <c r="X164" s="163">
        <f t="shared" si="194"/>
        <v>0.3</v>
      </c>
      <c r="Y164" s="163">
        <f t="shared" si="194"/>
        <v>0.3</v>
      </c>
      <c r="Z164" s="163">
        <f t="shared" si="194"/>
        <v>0.3</v>
      </c>
      <c r="AA164" s="163">
        <f t="shared" si="194"/>
        <v>0.3</v>
      </c>
      <c r="AB164" s="163">
        <f t="shared" si="194"/>
        <v>0.3</v>
      </c>
      <c r="AC164" s="163">
        <f t="shared" si="194"/>
        <v>0.3</v>
      </c>
      <c r="AD164" s="163">
        <f t="shared" si="194"/>
        <v>0.3</v>
      </c>
      <c r="AE164" s="163">
        <f t="shared" si="194"/>
        <v>0.3</v>
      </c>
      <c r="AF164" s="163">
        <f t="shared" si="194"/>
        <v>0.3</v>
      </c>
      <c r="AG164" s="164">
        <v>1</v>
      </c>
      <c r="AH164" s="46"/>
      <c r="AI164" s="47"/>
      <c r="AK164" s="122">
        <f>80+60+60+80+51+30</f>
        <v>361</v>
      </c>
    </row>
    <row r="165" spans="1:37">
      <c r="A165" s="119" t="s">
        <v>186</v>
      </c>
      <c r="B165" s="163">
        <v>0.4</v>
      </c>
      <c r="C165" s="163">
        <f t="shared" si="193"/>
        <v>0.4</v>
      </c>
      <c r="D165" s="163">
        <f t="shared" si="193"/>
        <v>0.4</v>
      </c>
      <c r="E165" s="163">
        <f t="shared" si="193"/>
        <v>0.4</v>
      </c>
      <c r="F165" s="163">
        <f t="shared" si="193"/>
        <v>0.4</v>
      </c>
      <c r="G165" s="163">
        <f t="shared" si="193"/>
        <v>0.4</v>
      </c>
      <c r="H165" s="163">
        <f t="shared" si="193"/>
        <v>0.4</v>
      </c>
      <c r="I165" s="163">
        <f t="shared" si="193"/>
        <v>0.4</v>
      </c>
      <c r="J165" s="163">
        <f t="shared" si="193"/>
        <v>0.4</v>
      </c>
      <c r="K165" s="163">
        <f t="shared" si="193"/>
        <v>0.4</v>
      </c>
      <c r="L165" s="163">
        <f t="shared" si="193"/>
        <v>0.4</v>
      </c>
      <c r="M165" s="163">
        <f t="shared" si="193"/>
        <v>0.4</v>
      </c>
      <c r="N165" s="163">
        <f t="shared" si="193"/>
        <v>0.4</v>
      </c>
      <c r="O165" s="163">
        <f t="shared" si="193"/>
        <v>0.4</v>
      </c>
      <c r="P165" s="163">
        <f t="shared" si="193"/>
        <v>0.4</v>
      </c>
      <c r="Q165" s="163">
        <f t="shared" si="193"/>
        <v>0.4</v>
      </c>
      <c r="R165" s="163">
        <f t="shared" si="193"/>
        <v>0.4</v>
      </c>
      <c r="S165" s="163">
        <f t="shared" si="194"/>
        <v>0.4</v>
      </c>
      <c r="T165" s="163">
        <f t="shared" si="194"/>
        <v>0.4</v>
      </c>
      <c r="U165" s="163">
        <f t="shared" si="194"/>
        <v>0.4</v>
      </c>
      <c r="V165" s="163">
        <f t="shared" si="194"/>
        <v>0.4</v>
      </c>
      <c r="W165" s="163">
        <f t="shared" si="194"/>
        <v>0.4</v>
      </c>
      <c r="X165" s="163">
        <f t="shared" si="194"/>
        <v>0.4</v>
      </c>
      <c r="Y165" s="163">
        <f t="shared" si="194"/>
        <v>0.4</v>
      </c>
      <c r="Z165" s="163">
        <f t="shared" si="194"/>
        <v>0.4</v>
      </c>
      <c r="AA165" s="163">
        <f t="shared" si="194"/>
        <v>0.4</v>
      </c>
      <c r="AB165" s="163">
        <f t="shared" si="194"/>
        <v>0.4</v>
      </c>
      <c r="AC165" s="163">
        <f t="shared" si="194"/>
        <v>0.4</v>
      </c>
      <c r="AD165" s="163">
        <f t="shared" si="194"/>
        <v>0.4</v>
      </c>
      <c r="AE165" s="163">
        <f t="shared" si="194"/>
        <v>0.4</v>
      </c>
      <c r="AF165" s="163">
        <f t="shared" si="194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193"/>
        <v>0.64</v>
      </c>
      <c r="D166" s="166">
        <f t="shared" si="193"/>
        <v>0.64</v>
      </c>
      <c r="E166" s="166">
        <f t="shared" si="193"/>
        <v>0.64</v>
      </c>
      <c r="F166" s="166">
        <f t="shared" si="193"/>
        <v>0.64</v>
      </c>
      <c r="G166" s="166">
        <f t="shared" si="193"/>
        <v>0.64</v>
      </c>
      <c r="H166" s="166">
        <f t="shared" si="193"/>
        <v>0.64</v>
      </c>
      <c r="I166" s="166">
        <f t="shared" si="193"/>
        <v>0.64</v>
      </c>
      <c r="J166" s="166">
        <f t="shared" si="193"/>
        <v>0.64</v>
      </c>
      <c r="K166" s="166">
        <f t="shared" si="193"/>
        <v>0.64</v>
      </c>
      <c r="L166" s="166">
        <f t="shared" si="193"/>
        <v>0.64</v>
      </c>
      <c r="M166" s="166">
        <f t="shared" si="193"/>
        <v>0.64</v>
      </c>
      <c r="N166" s="166">
        <f t="shared" si="193"/>
        <v>0.64</v>
      </c>
      <c r="O166" s="166">
        <f t="shared" si="193"/>
        <v>0.64</v>
      </c>
      <c r="P166" s="166">
        <f t="shared" si="193"/>
        <v>0.64</v>
      </c>
      <c r="Q166" s="166">
        <f t="shared" si="193"/>
        <v>0.64</v>
      </c>
      <c r="R166" s="166">
        <f t="shared" si="193"/>
        <v>0.64</v>
      </c>
      <c r="S166" s="166">
        <f t="shared" si="194"/>
        <v>0.64</v>
      </c>
      <c r="T166" s="166">
        <f t="shared" si="194"/>
        <v>0.64</v>
      </c>
      <c r="U166" s="166">
        <f t="shared" si="194"/>
        <v>0.64</v>
      </c>
      <c r="V166" s="166">
        <f t="shared" si="194"/>
        <v>0.64</v>
      </c>
      <c r="W166" s="166">
        <f t="shared" si="194"/>
        <v>0.64</v>
      </c>
      <c r="X166" s="166">
        <f t="shared" si="194"/>
        <v>0.64</v>
      </c>
      <c r="Y166" s="166">
        <f t="shared" si="194"/>
        <v>0.64</v>
      </c>
      <c r="Z166" s="166">
        <f t="shared" si="194"/>
        <v>0.64</v>
      </c>
      <c r="AA166" s="166">
        <f t="shared" si="194"/>
        <v>0.64</v>
      </c>
      <c r="AB166" s="166">
        <f t="shared" si="194"/>
        <v>0.64</v>
      </c>
      <c r="AC166" s="166">
        <f t="shared" si="194"/>
        <v>0.64</v>
      </c>
      <c r="AD166" s="166">
        <f t="shared" si="194"/>
        <v>0.64</v>
      </c>
      <c r="AE166" s="166">
        <f t="shared" si="194"/>
        <v>0.64</v>
      </c>
      <c r="AF166" s="166">
        <f t="shared" si="194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195">SUM(C161:C166)</f>
        <v>3.54</v>
      </c>
      <c r="D167" s="169">
        <f t="shared" si="195"/>
        <v>3.54</v>
      </c>
      <c r="E167" s="169">
        <f t="shared" si="195"/>
        <v>3.54</v>
      </c>
      <c r="F167" s="169">
        <f t="shared" si="195"/>
        <v>3.54</v>
      </c>
      <c r="G167" s="169">
        <f t="shared" si="195"/>
        <v>3.54</v>
      </c>
      <c r="H167" s="169">
        <f t="shared" si="195"/>
        <v>3.54</v>
      </c>
      <c r="I167" s="169">
        <f t="shared" si="195"/>
        <v>3.54</v>
      </c>
      <c r="J167" s="169">
        <f t="shared" si="195"/>
        <v>3.54</v>
      </c>
      <c r="K167" s="169">
        <f t="shared" si="195"/>
        <v>3.54</v>
      </c>
      <c r="L167" s="169">
        <f t="shared" si="195"/>
        <v>3.54</v>
      </c>
      <c r="M167" s="169">
        <f t="shared" ref="M167:N167" si="196">SUM(M161:M166)</f>
        <v>3.54</v>
      </c>
      <c r="N167" s="169">
        <f t="shared" si="196"/>
        <v>3.54</v>
      </c>
      <c r="O167" s="169">
        <f t="shared" ref="O167:P167" si="197">SUM(O161:O166)</f>
        <v>3.54</v>
      </c>
      <c r="P167" s="169">
        <f t="shared" si="197"/>
        <v>3.54</v>
      </c>
      <c r="Q167" s="169">
        <f t="shared" ref="Q167:R167" si="198">SUM(Q161:Q166)</f>
        <v>3.54</v>
      </c>
      <c r="R167" s="169">
        <f t="shared" si="198"/>
        <v>3.54</v>
      </c>
      <c r="S167" s="169">
        <f t="shared" si="195"/>
        <v>3.54</v>
      </c>
      <c r="T167" s="169">
        <f t="shared" si="195"/>
        <v>3.54</v>
      </c>
      <c r="U167" s="169">
        <f t="shared" si="195"/>
        <v>3.54</v>
      </c>
      <c r="V167" s="169">
        <f t="shared" si="195"/>
        <v>3.54</v>
      </c>
      <c r="W167" s="169">
        <f t="shared" si="195"/>
        <v>3.54</v>
      </c>
      <c r="X167" s="169">
        <f t="shared" si="195"/>
        <v>3.54</v>
      </c>
      <c r="Y167" s="169">
        <f t="shared" si="195"/>
        <v>3.54</v>
      </c>
      <c r="Z167" s="169">
        <f t="shared" si="195"/>
        <v>3.54</v>
      </c>
      <c r="AA167" s="169">
        <f t="shared" si="195"/>
        <v>3.54</v>
      </c>
      <c r="AB167" s="169">
        <f t="shared" si="195"/>
        <v>3.54</v>
      </c>
      <c r="AC167" s="169">
        <f t="shared" si="195"/>
        <v>3.54</v>
      </c>
      <c r="AD167" s="169">
        <f t="shared" si="195"/>
        <v>3.54</v>
      </c>
      <c r="AE167" s="169">
        <f t="shared" si="195"/>
        <v>3.54</v>
      </c>
      <c r="AF167" s="169">
        <f t="shared" si="195"/>
        <v>3.54</v>
      </c>
      <c r="AG167" s="170">
        <f t="shared" si="195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L184" si="199">B169</f>
        <v>0</v>
      </c>
      <c r="D169" s="161">
        <f t="shared" si="199"/>
        <v>0</v>
      </c>
      <c r="E169" s="161">
        <f t="shared" si="199"/>
        <v>0</v>
      </c>
      <c r="F169" s="161">
        <f t="shared" si="199"/>
        <v>0</v>
      </c>
      <c r="G169" s="161">
        <f t="shared" si="199"/>
        <v>0</v>
      </c>
      <c r="H169" s="161">
        <f t="shared" si="199"/>
        <v>0</v>
      </c>
      <c r="I169" s="161">
        <f t="shared" si="199"/>
        <v>0</v>
      </c>
      <c r="J169" s="161">
        <f t="shared" si="199"/>
        <v>0</v>
      </c>
      <c r="K169" s="161">
        <f t="shared" si="199"/>
        <v>0</v>
      </c>
      <c r="L169" s="161">
        <f t="shared" si="199"/>
        <v>0</v>
      </c>
      <c r="M169" s="161">
        <f t="shared" ref="M169:P232" si="200">L169</f>
        <v>0</v>
      </c>
      <c r="N169" s="161">
        <f t="shared" si="200"/>
        <v>0</v>
      </c>
      <c r="O169" s="161">
        <f t="shared" si="200"/>
        <v>0</v>
      </c>
      <c r="P169" s="161">
        <f t="shared" si="200"/>
        <v>0</v>
      </c>
      <c r="Q169" s="161">
        <f t="shared" ref="Q169:R231" si="201">P169</f>
        <v>0</v>
      </c>
      <c r="R169" s="161">
        <f t="shared" si="201"/>
        <v>0</v>
      </c>
      <c r="S169" s="161">
        <f t="shared" ref="S169:AF184" si="202">R169</f>
        <v>0</v>
      </c>
      <c r="T169" s="161">
        <f t="shared" si="202"/>
        <v>0</v>
      </c>
      <c r="U169" s="161">
        <f t="shared" si="202"/>
        <v>0</v>
      </c>
      <c r="V169" s="161">
        <f t="shared" si="202"/>
        <v>0</v>
      </c>
      <c r="W169" s="161">
        <f t="shared" si="202"/>
        <v>0</v>
      </c>
      <c r="X169" s="161">
        <f t="shared" si="202"/>
        <v>0</v>
      </c>
      <c r="Y169" s="161">
        <f t="shared" si="202"/>
        <v>0</v>
      </c>
      <c r="Z169" s="161">
        <f t="shared" si="202"/>
        <v>0</v>
      </c>
      <c r="AA169" s="161">
        <f t="shared" si="202"/>
        <v>0</v>
      </c>
      <c r="AB169" s="161">
        <f t="shared" si="202"/>
        <v>0</v>
      </c>
      <c r="AC169" s="161">
        <f t="shared" si="202"/>
        <v>0</v>
      </c>
      <c r="AD169" s="161">
        <f t="shared" si="202"/>
        <v>0</v>
      </c>
      <c r="AE169" s="161">
        <f t="shared" si="202"/>
        <v>0</v>
      </c>
      <c r="AF169" s="174">
        <f t="shared" si="202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199"/>
        <v>0</v>
      </c>
      <c r="D170" s="163">
        <f t="shared" si="199"/>
        <v>0</v>
      </c>
      <c r="E170" s="163">
        <f t="shared" si="199"/>
        <v>0</v>
      </c>
      <c r="F170" s="163">
        <f t="shared" si="199"/>
        <v>0</v>
      </c>
      <c r="G170" s="163">
        <f t="shared" si="199"/>
        <v>0</v>
      </c>
      <c r="H170" s="163">
        <f t="shared" si="199"/>
        <v>0</v>
      </c>
      <c r="I170" s="163">
        <f t="shared" si="199"/>
        <v>0</v>
      </c>
      <c r="J170" s="163">
        <f t="shared" si="199"/>
        <v>0</v>
      </c>
      <c r="K170" s="163">
        <f t="shared" si="199"/>
        <v>0</v>
      </c>
      <c r="L170" s="163">
        <f t="shared" si="199"/>
        <v>0</v>
      </c>
      <c r="M170" s="163">
        <f t="shared" si="200"/>
        <v>0</v>
      </c>
      <c r="N170" s="163">
        <f t="shared" si="200"/>
        <v>0</v>
      </c>
      <c r="O170" s="163">
        <f t="shared" si="200"/>
        <v>0</v>
      </c>
      <c r="P170" s="163">
        <f t="shared" si="200"/>
        <v>0</v>
      </c>
      <c r="Q170" s="163">
        <f t="shared" si="201"/>
        <v>0</v>
      </c>
      <c r="R170" s="163">
        <f t="shared" si="201"/>
        <v>0</v>
      </c>
      <c r="S170" s="163">
        <f t="shared" si="202"/>
        <v>0</v>
      </c>
      <c r="T170" s="163">
        <f t="shared" si="202"/>
        <v>0</v>
      </c>
      <c r="U170" s="163">
        <f t="shared" si="202"/>
        <v>0</v>
      </c>
      <c r="V170" s="163">
        <f t="shared" si="202"/>
        <v>0</v>
      </c>
      <c r="W170" s="163">
        <f t="shared" si="202"/>
        <v>0</v>
      </c>
      <c r="X170" s="163">
        <f t="shared" si="202"/>
        <v>0</v>
      </c>
      <c r="Y170" s="163">
        <f t="shared" si="202"/>
        <v>0</v>
      </c>
      <c r="Z170" s="163">
        <f t="shared" si="202"/>
        <v>0</v>
      </c>
      <c r="AA170" s="163">
        <f t="shared" si="202"/>
        <v>0</v>
      </c>
      <c r="AB170" s="163">
        <f t="shared" si="202"/>
        <v>0</v>
      </c>
      <c r="AC170" s="163">
        <f t="shared" si="202"/>
        <v>0</v>
      </c>
      <c r="AD170" s="163">
        <f t="shared" si="202"/>
        <v>0</v>
      </c>
      <c r="AE170" s="163">
        <f t="shared" si="202"/>
        <v>0</v>
      </c>
      <c r="AF170" s="176">
        <f t="shared" si="202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199"/>
        <v>0</v>
      </c>
      <c r="D171" s="163">
        <f t="shared" si="199"/>
        <v>0</v>
      </c>
      <c r="E171" s="163">
        <f t="shared" si="199"/>
        <v>0</v>
      </c>
      <c r="F171" s="163">
        <f t="shared" si="199"/>
        <v>0</v>
      </c>
      <c r="G171" s="163">
        <f t="shared" si="199"/>
        <v>0</v>
      </c>
      <c r="H171" s="163">
        <f t="shared" si="199"/>
        <v>0</v>
      </c>
      <c r="I171" s="163">
        <f t="shared" si="199"/>
        <v>0</v>
      </c>
      <c r="J171" s="163">
        <f t="shared" si="199"/>
        <v>0</v>
      </c>
      <c r="K171" s="163">
        <f t="shared" si="199"/>
        <v>0</v>
      </c>
      <c r="L171" s="163">
        <f t="shared" si="199"/>
        <v>0</v>
      </c>
      <c r="M171" s="163">
        <f t="shared" si="200"/>
        <v>0</v>
      </c>
      <c r="N171" s="163">
        <f t="shared" si="200"/>
        <v>0</v>
      </c>
      <c r="O171" s="163">
        <f t="shared" si="200"/>
        <v>0</v>
      </c>
      <c r="P171" s="163">
        <f t="shared" si="200"/>
        <v>0</v>
      </c>
      <c r="Q171" s="163">
        <f t="shared" si="201"/>
        <v>0</v>
      </c>
      <c r="R171" s="163">
        <f t="shared" si="201"/>
        <v>0</v>
      </c>
      <c r="S171" s="163">
        <f t="shared" si="202"/>
        <v>0</v>
      </c>
      <c r="T171" s="163">
        <f t="shared" si="202"/>
        <v>0</v>
      </c>
      <c r="U171" s="163">
        <f t="shared" si="202"/>
        <v>0</v>
      </c>
      <c r="V171" s="163">
        <f t="shared" si="202"/>
        <v>0</v>
      </c>
      <c r="W171" s="163">
        <f t="shared" si="202"/>
        <v>0</v>
      </c>
      <c r="X171" s="163">
        <f t="shared" si="202"/>
        <v>0</v>
      </c>
      <c r="Y171" s="163">
        <f t="shared" si="202"/>
        <v>0</v>
      </c>
      <c r="Z171" s="163">
        <f t="shared" si="202"/>
        <v>0</v>
      </c>
      <c r="AA171" s="163">
        <f t="shared" si="202"/>
        <v>0</v>
      </c>
      <c r="AB171" s="163">
        <f t="shared" si="202"/>
        <v>0</v>
      </c>
      <c r="AC171" s="163">
        <f t="shared" si="202"/>
        <v>0</v>
      </c>
      <c r="AD171" s="163">
        <f t="shared" si="202"/>
        <v>0</v>
      </c>
      <c r="AE171" s="163">
        <f t="shared" si="202"/>
        <v>0</v>
      </c>
      <c r="AF171" s="176">
        <f t="shared" si="202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199"/>
        <v>0</v>
      </c>
      <c r="D172" s="163">
        <f t="shared" si="199"/>
        <v>0</v>
      </c>
      <c r="E172" s="163">
        <f t="shared" si="199"/>
        <v>0</v>
      </c>
      <c r="F172" s="163">
        <f t="shared" si="199"/>
        <v>0</v>
      </c>
      <c r="G172" s="163">
        <f t="shared" si="199"/>
        <v>0</v>
      </c>
      <c r="H172" s="163">
        <f t="shared" si="199"/>
        <v>0</v>
      </c>
      <c r="I172" s="163">
        <f t="shared" si="199"/>
        <v>0</v>
      </c>
      <c r="J172" s="163">
        <f t="shared" si="199"/>
        <v>0</v>
      </c>
      <c r="K172" s="163">
        <f t="shared" si="199"/>
        <v>0</v>
      </c>
      <c r="L172" s="163">
        <f t="shared" si="199"/>
        <v>0</v>
      </c>
      <c r="M172" s="163">
        <f t="shared" si="200"/>
        <v>0</v>
      </c>
      <c r="N172" s="163">
        <f t="shared" si="200"/>
        <v>0</v>
      </c>
      <c r="O172" s="163">
        <f t="shared" si="200"/>
        <v>0</v>
      </c>
      <c r="P172" s="163">
        <f t="shared" si="200"/>
        <v>0</v>
      </c>
      <c r="Q172" s="163">
        <f t="shared" si="201"/>
        <v>0</v>
      </c>
      <c r="R172" s="163">
        <f t="shared" si="201"/>
        <v>0</v>
      </c>
      <c r="S172" s="163">
        <f t="shared" si="202"/>
        <v>0</v>
      </c>
      <c r="T172" s="163">
        <f t="shared" si="202"/>
        <v>0</v>
      </c>
      <c r="U172" s="163">
        <f t="shared" si="202"/>
        <v>0</v>
      </c>
      <c r="V172" s="163">
        <f t="shared" si="202"/>
        <v>0</v>
      </c>
      <c r="W172" s="163">
        <f t="shared" si="202"/>
        <v>0</v>
      </c>
      <c r="X172" s="163">
        <f t="shared" si="202"/>
        <v>0</v>
      </c>
      <c r="Y172" s="163">
        <f t="shared" si="202"/>
        <v>0</v>
      </c>
      <c r="Z172" s="163">
        <f t="shared" si="202"/>
        <v>0</v>
      </c>
      <c r="AA172" s="163">
        <f t="shared" si="202"/>
        <v>0</v>
      </c>
      <c r="AB172" s="163">
        <f t="shared" si="202"/>
        <v>0</v>
      </c>
      <c r="AC172" s="163">
        <f t="shared" si="202"/>
        <v>0</v>
      </c>
      <c r="AD172" s="163">
        <f t="shared" si="202"/>
        <v>0</v>
      </c>
      <c r="AE172" s="163">
        <f t="shared" si="202"/>
        <v>0</v>
      </c>
      <c r="AF172" s="176">
        <f t="shared" si="202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199"/>
        <v>0</v>
      </c>
      <c r="D173" s="163">
        <f t="shared" si="199"/>
        <v>0</v>
      </c>
      <c r="E173" s="163">
        <f t="shared" si="199"/>
        <v>0</v>
      </c>
      <c r="F173" s="163">
        <f t="shared" si="199"/>
        <v>0</v>
      </c>
      <c r="G173" s="163">
        <f t="shared" si="199"/>
        <v>0</v>
      </c>
      <c r="H173" s="163">
        <f t="shared" si="199"/>
        <v>0</v>
      </c>
      <c r="I173" s="163">
        <f t="shared" si="199"/>
        <v>0</v>
      </c>
      <c r="J173" s="163">
        <f t="shared" si="199"/>
        <v>0</v>
      </c>
      <c r="K173" s="163">
        <f t="shared" si="199"/>
        <v>0</v>
      </c>
      <c r="L173" s="163">
        <f t="shared" si="199"/>
        <v>0</v>
      </c>
      <c r="M173" s="163">
        <f t="shared" si="200"/>
        <v>0</v>
      </c>
      <c r="N173" s="163">
        <f t="shared" si="200"/>
        <v>0</v>
      </c>
      <c r="O173" s="163">
        <f t="shared" si="200"/>
        <v>0</v>
      </c>
      <c r="P173" s="163">
        <f t="shared" si="200"/>
        <v>0</v>
      </c>
      <c r="Q173" s="163">
        <f t="shared" si="201"/>
        <v>0</v>
      </c>
      <c r="R173" s="163">
        <f t="shared" si="201"/>
        <v>0</v>
      </c>
      <c r="S173" s="163">
        <f t="shared" si="202"/>
        <v>0</v>
      </c>
      <c r="T173" s="163">
        <f t="shared" si="202"/>
        <v>0</v>
      </c>
      <c r="U173" s="163">
        <f t="shared" si="202"/>
        <v>0</v>
      </c>
      <c r="V173" s="163">
        <f t="shared" si="202"/>
        <v>0</v>
      </c>
      <c r="W173" s="163">
        <f t="shared" si="202"/>
        <v>0</v>
      </c>
      <c r="X173" s="163">
        <f t="shared" si="202"/>
        <v>0</v>
      </c>
      <c r="Y173" s="163">
        <f t="shared" si="202"/>
        <v>0</v>
      </c>
      <c r="Z173" s="163">
        <f t="shared" si="202"/>
        <v>0</v>
      </c>
      <c r="AA173" s="163">
        <f t="shared" si="202"/>
        <v>0</v>
      </c>
      <c r="AB173" s="163">
        <f t="shared" si="202"/>
        <v>0</v>
      </c>
      <c r="AC173" s="163">
        <f t="shared" si="202"/>
        <v>0</v>
      </c>
      <c r="AD173" s="163">
        <f t="shared" si="202"/>
        <v>0</v>
      </c>
      <c r="AE173" s="163">
        <f t="shared" si="202"/>
        <v>0</v>
      </c>
      <c r="AF173" s="176">
        <f t="shared" si="202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199"/>
        <v>0</v>
      </c>
      <c r="D174" s="163">
        <f t="shared" si="199"/>
        <v>0</v>
      </c>
      <c r="E174" s="163">
        <f t="shared" si="199"/>
        <v>0</v>
      </c>
      <c r="F174" s="163">
        <f t="shared" si="199"/>
        <v>0</v>
      </c>
      <c r="G174" s="163">
        <f t="shared" si="199"/>
        <v>0</v>
      </c>
      <c r="H174" s="163">
        <f t="shared" si="199"/>
        <v>0</v>
      </c>
      <c r="I174" s="163">
        <f t="shared" si="199"/>
        <v>0</v>
      </c>
      <c r="J174" s="163">
        <f t="shared" si="199"/>
        <v>0</v>
      </c>
      <c r="K174" s="163">
        <f t="shared" si="199"/>
        <v>0</v>
      </c>
      <c r="L174" s="163">
        <f t="shared" si="199"/>
        <v>0</v>
      </c>
      <c r="M174" s="163">
        <f t="shared" si="200"/>
        <v>0</v>
      </c>
      <c r="N174" s="163">
        <f t="shared" si="200"/>
        <v>0</v>
      </c>
      <c r="O174" s="163">
        <f t="shared" si="200"/>
        <v>0</v>
      </c>
      <c r="P174" s="163">
        <f t="shared" si="200"/>
        <v>0</v>
      </c>
      <c r="Q174" s="163">
        <f t="shared" si="201"/>
        <v>0</v>
      </c>
      <c r="R174" s="163">
        <f t="shared" si="201"/>
        <v>0</v>
      </c>
      <c r="S174" s="163">
        <f t="shared" si="202"/>
        <v>0</v>
      </c>
      <c r="T174" s="163">
        <f t="shared" si="202"/>
        <v>0</v>
      </c>
      <c r="U174" s="163">
        <f t="shared" si="202"/>
        <v>0</v>
      </c>
      <c r="V174" s="163">
        <f t="shared" si="202"/>
        <v>0</v>
      </c>
      <c r="W174" s="163">
        <f t="shared" si="202"/>
        <v>0</v>
      </c>
      <c r="X174" s="163">
        <f t="shared" si="202"/>
        <v>0</v>
      </c>
      <c r="Y174" s="163">
        <f t="shared" si="202"/>
        <v>0</v>
      </c>
      <c r="Z174" s="163">
        <f t="shared" si="202"/>
        <v>0</v>
      </c>
      <c r="AA174" s="163">
        <f t="shared" si="202"/>
        <v>0</v>
      </c>
      <c r="AB174" s="163">
        <f t="shared" si="202"/>
        <v>0</v>
      </c>
      <c r="AC174" s="163">
        <f t="shared" si="202"/>
        <v>0</v>
      </c>
      <c r="AD174" s="163">
        <f t="shared" si="202"/>
        <v>0</v>
      </c>
      <c r="AE174" s="163">
        <f t="shared" si="202"/>
        <v>0</v>
      </c>
      <c r="AF174" s="176">
        <f t="shared" si="202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199"/>
        <v>0</v>
      </c>
      <c r="D175" s="163">
        <f t="shared" si="199"/>
        <v>0</v>
      </c>
      <c r="E175" s="163">
        <f t="shared" si="199"/>
        <v>0</v>
      </c>
      <c r="F175" s="163">
        <f t="shared" si="199"/>
        <v>0</v>
      </c>
      <c r="G175" s="163">
        <f t="shared" si="199"/>
        <v>0</v>
      </c>
      <c r="H175" s="163">
        <f t="shared" si="199"/>
        <v>0</v>
      </c>
      <c r="I175" s="163">
        <f t="shared" si="199"/>
        <v>0</v>
      </c>
      <c r="J175" s="163">
        <f t="shared" si="199"/>
        <v>0</v>
      </c>
      <c r="K175" s="163">
        <f t="shared" si="199"/>
        <v>0</v>
      </c>
      <c r="L175" s="163">
        <f t="shared" si="199"/>
        <v>0</v>
      </c>
      <c r="M175" s="163">
        <f t="shared" si="200"/>
        <v>0</v>
      </c>
      <c r="N175" s="163">
        <f t="shared" si="200"/>
        <v>0</v>
      </c>
      <c r="O175" s="163">
        <f t="shared" si="200"/>
        <v>0</v>
      </c>
      <c r="P175" s="163">
        <f t="shared" si="200"/>
        <v>0</v>
      </c>
      <c r="Q175" s="163">
        <f t="shared" si="201"/>
        <v>0</v>
      </c>
      <c r="R175" s="163">
        <f t="shared" si="201"/>
        <v>0</v>
      </c>
      <c r="S175" s="163">
        <f t="shared" si="202"/>
        <v>0</v>
      </c>
      <c r="T175" s="163">
        <f t="shared" si="202"/>
        <v>0</v>
      </c>
      <c r="U175" s="163">
        <f t="shared" si="202"/>
        <v>0</v>
      </c>
      <c r="V175" s="163">
        <f t="shared" si="202"/>
        <v>0</v>
      </c>
      <c r="W175" s="163">
        <f t="shared" si="202"/>
        <v>0</v>
      </c>
      <c r="X175" s="163">
        <f t="shared" si="202"/>
        <v>0</v>
      </c>
      <c r="Y175" s="163">
        <f t="shared" si="202"/>
        <v>0</v>
      </c>
      <c r="Z175" s="163">
        <f t="shared" si="202"/>
        <v>0</v>
      </c>
      <c r="AA175" s="163">
        <f t="shared" si="202"/>
        <v>0</v>
      </c>
      <c r="AB175" s="163">
        <f t="shared" si="202"/>
        <v>0</v>
      </c>
      <c r="AC175" s="163">
        <f t="shared" si="202"/>
        <v>0</v>
      </c>
      <c r="AD175" s="163">
        <f t="shared" si="202"/>
        <v>0</v>
      </c>
      <c r="AE175" s="163">
        <f t="shared" si="202"/>
        <v>0</v>
      </c>
      <c r="AF175" s="176">
        <f t="shared" si="202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199"/>
        <v>0</v>
      </c>
      <c r="D176" s="163">
        <f t="shared" si="199"/>
        <v>0</v>
      </c>
      <c r="E176" s="163">
        <f t="shared" si="199"/>
        <v>0</v>
      </c>
      <c r="F176" s="163">
        <f t="shared" si="199"/>
        <v>0</v>
      </c>
      <c r="G176" s="163">
        <f t="shared" si="199"/>
        <v>0</v>
      </c>
      <c r="H176" s="163">
        <f t="shared" si="199"/>
        <v>0</v>
      </c>
      <c r="I176" s="163">
        <f t="shared" si="199"/>
        <v>0</v>
      </c>
      <c r="J176" s="163">
        <f t="shared" si="199"/>
        <v>0</v>
      </c>
      <c r="K176" s="163">
        <f t="shared" si="199"/>
        <v>0</v>
      </c>
      <c r="L176" s="163">
        <f t="shared" si="199"/>
        <v>0</v>
      </c>
      <c r="M176" s="163">
        <f t="shared" si="200"/>
        <v>0</v>
      </c>
      <c r="N176" s="163">
        <f t="shared" si="200"/>
        <v>0</v>
      </c>
      <c r="O176" s="163">
        <f t="shared" si="200"/>
        <v>0</v>
      </c>
      <c r="P176" s="163">
        <f t="shared" si="200"/>
        <v>0</v>
      </c>
      <c r="Q176" s="163">
        <f t="shared" si="201"/>
        <v>0</v>
      </c>
      <c r="R176" s="163">
        <f t="shared" si="201"/>
        <v>0</v>
      </c>
      <c r="S176" s="163">
        <f t="shared" si="202"/>
        <v>0</v>
      </c>
      <c r="T176" s="163">
        <f t="shared" si="202"/>
        <v>0</v>
      </c>
      <c r="U176" s="163">
        <f t="shared" si="202"/>
        <v>0</v>
      </c>
      <c r="V176" s="163">
        <f t="shared" si="202"/>
        <v>0</v>
      </c>
      <c r="W176" s="163">
        <f t="shared" si="202"/>
        <v>0</v>
      </c>
      <c r="X176" s="163">
        <f t="shared" si="202"/>
        <v>0</v>
      </c>
      <c r="Y176" s="163">
        <f t="shared" si="202"/>
        <v>0</v>
      </c>
      <c r="Z176" s="163">
        <f t="shared" si="202"/>
        <v>0</v>
      </c>
      <c r="AA176" s="163">
        <f t="shared" si="202"/>
        <v>0</v>
      </c>
      <c r="AB176" s="163">
        <f t="shared" si="202"/>
        <v>0</v>
      </c>
      <c r="AC176" s="163">
        <f t="shared" si="202"/>
        <v>0</v>
      </c>
      <c r="AD176" s="163">
        <f t="shared" si="202"/>
        <v>0</v>
      </c>
      <c r="AE176" s="163">
        <f t="shared" si="202"/>
        <v>0</v>
      </c>
      <c r="AF176" s="176">
        <f t="shared" si="202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199"/>
        <v>0</v>
      </c>
      <c r="D177" s="163">
        <f t="shared" si="199"/>
        <v>0</v>
      </c>
      <c r="E177" s="163">
        <f t="shared" si="199"/>
        <v>0</v>
      </c>
      <c r="F177" s="163">
        <f t="shared" si="199"/>
        <v>0</v>
      </c>
      <c r="G177" s="163">
        <f t="shared" si="199"/>
        <v>0</v>
      </c>
      <c r="H177" s="163">
        <f t="shared" si="199"/>
        <v>0</v>
      </c>
      <c r="I177" s="163">
        <f t="shared" si="199"/>
        <v>0</v>
      </c>
      <c r="J177" s="163">
        <f t="shared" si="199"/>
        <v>0</v>
      </c>
      <c r="K177" s="163">
        <f t="shared" si="199"/>
        <v>0</v>
      </c>
      <c r="L177" s="163">
        <f t="shared" si="199"/>
        <v>0</v>
      </c>
      <c r="M177" s="163">
        <f t="shared" si="200"/>
        <v>0</v>
      </c>
      <c r="N177" s="163">
        <f t="shared" si="200"/>
        <v>0</v>
      </c>
      <c r="O177" s="163">
        <f t="shared" si="200"/>
        <v>0</v>
      </c>
      <c r="P177" s="163">
        <f t="shared" si="200"/>
        <v>0</v>
      </c>
      <c r="Q177" s="163">
        <f t="shared" si="201"/>
        <v>0</v>
      </c>
      <c r="R177" s="163">
        <f t="shared" si="201"/>
        <v>0</v>
      </c>
      <c r="S177" s="163">
        <f t="shared" si="202"/>
        <v>0</v>
      </c>
      <c r="T177" s="163">
        <f t="shared" si="202"/>
        <v>0</v>
      </c>
      <c r="U177" s="163">
        <f t="shared" si="202"/>
        <v>0</v>
      </c>
      <c r="V177" s="163">
        <f t="shared" si="202"/>
        <v>0</v>
      </c>
      <c r="W177" s="163">
        <f t="shared" si="202"/>
        <v>0</v>
      </c>
      <c r="X177" s="163">
        <f t="shared" si="202"/>
        <v>0</v>
      </c>
      <c r="Y177" s="163">
        <f t="shared" si="202"/>
        <v>0</v>
      </c>
      <c r="Z177" s="163">
        <f t="shared" si="202"/>
        <v>0</v>
      </c>
      <c r="AA177" s="163">
        <f t="shared" si="202"/>
        <v>0</v>
      </c>
      <c r="AB177" s="163">
        <f t="shared" si="202"/>
        <v>0</v>
      </c>
      <c r="AC177" s="163">
        <f t="shared" si="202"/>
        <v>0</v>
      </c>
      <c r="AD177" s="163">
        <f t="shared" si="202"/>
        <v>0</v>
      </c>
      <c r="AE177" s="163">
        <f t="shared" si="202"/>
        <v>0</v>
      </c>
      <c r="AF177" s="176">
        <f t="shared" si="202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199"/>
        <v>0</v>
      </c>
      <c r="D178" s="163">
        <f t="shared" si="199"/>
        <v>0</v>
      </c>
      <c r="E178" s="163">
        <f t="shared" si="199"/>
        <v>0</v>
      </c>
      <c r="F178" s="163">
        <f t="shared" si="199"/>
        <v>0</v>
      </c>
      <c r="G178" s="163">
        <f t="shared" si="199"/>
        <v>0</v>
      </c>
      <c r="H178" s="163">
        <f t="shared" si="199"/>
        <v>0</v>
      </c>
      <c r="I178" s="163">
        <f t="shared" si="199"/>
        <v>0</v>
      </c>
      <c r="J178" s="163">
        <f t="shared" si="199"/>
        <v>0</v>
      </c>
      <c r="K178" s="163">
        <f t="shared" si="199"/>
        <v>0</v>
      </c>
      <c r="L178" s="163">
        <f t="shared" si="199"/>
        <v>0</v>
      </c>
      <c r="M178" s="163">
        <f t="shared" si="200"/>
        <v>0</v>
      </c>
      <c r="N178" s="163">
        <f t="shared" si="200"/>
        <v>0</v>
      </c>
      <c r="O178" s="163">
        <f t="shared" si="200"/>
        <v>0</v>
      </c>
      <c r="P178" s="163">
        <f t="shared" si="200"/>
        <v>0</v>
      </c>
      <c r="Q178" s="163">
        <f t="shared" si="201"/>
        <v>0</v>
      </c>
      <c r="R178" s="163">
        <f t="shared" si="201"/>
        <v>0</v>
      </c>
      <c r="S178" s="163">
        <f t="shared" si="202"/>
        <v>0</v>
      </c>
      <c r="T178" s="163">
        <f t="shared" si="202"/>
        <v>0</v>
      </c>
      <c r="U178" s="163">
        <f t="shared" si="202"/>
        <v>0</v>
      </c>
      <c r="V178" s="163">
        <f t="shared" si="202"/>
        <v>0</v>
      </c>
      <c r="W178" s="163">
        <f t="shared" si="202"/>
        <v>0</v>
      </c>
      <c r="X178" s="163">
        <f t="shared" si="202"/>
        <v>0</v>
      </c>
      <c r="Y178" s="163">
        <f t="shared" si="202"/>
        <v>0</v>
      </c>
      <c r="Z178" s="163">
        <f t="shared" si="202"/>
        <v>0</v>
      </c>
      <c r="AA178" s="163">
        <f t="shared" si="202"/>
        <v>0</v>
      </c>
      <c r="AB178" s="163">
        <f t="shared" si="202"/>
        <v>0</v>
      </c>
      <c r="AC178" s="163">
        <f t="shared" si="202"/>
        <v>0</v>
      </c>
      <c r="AD178" s="163">
        <f t="shared" si="202"/>
        <v>0</v>
      </c>
      <c r="AE178" s="163">
        <f t="shared" si="202"/>
        <v>0</v>
      </c>
      <c r="AF178" s="176">
        <f t="shared" si="202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199"/>
        <v>0</v>
      </c>
      <c r="D179" s="163">
        <f t="shared" si="199"/>
        <v>0</v>
      </c>
      <c r="E179" s="163">
        <f t="shared" si="199"/>
        <v>0</v>
      </c>
      <c r="F179" s="163">
        <f t="shared" si="199"/>
        <v>0</v>
      </c>
      <c r="G179" s="163">
        <f t="shared" si="199"/>
        <v>0</v>
      </c>
      <c r="H179" s="163">
        <f t="shared" si="199"/>
        <v>0</v>
      </c>
      <c r="I179" s="163">
        <f t="shared" si="199"/>
        <v>0</v>
      </c>
      <c r="J179" s="163">
        <f t="shared" si="199"/>
        <v>0</v>
      </c>
      <c r="K179" s="163">
        <f t="shared" si="199"/>
        <v>0</v>
      </c>
      <c r="L179" s="163">
        <f t="shared" si="199"/>
        <v>0</v>
      </c>
      <c r="M179" s="163">
        <f t="shared" si="200"/>
        <v>0</v>
      </c>
      <c r="N179" s="163">
        <f t="shared" si="200"/>
        <v>0</v>
      </c>
      <c r="O179" s="163">
        <f t="shared" si="200"/>
        <v>0</v>
      </c>
      <c r="P179" s="163">
        <f t="shared" si="200"/>
        <v>0</v>
      </c>
      <c r="Q179" s="163">
        <f t="shared" si="201"/>
        <v>0</v>
      </c>
      <c r="R179" s="163">
        <f t="shared" si="201"/>
        <v>0</v>
      </c>
      <c r="S179" s="163">
        <f t="shared" si="202"/>
        <v>0</v>
      </c>
      <c r="T179" s="163">
        <f t="shared" si="202"/>
        <v>0</v>
      </c>
      <c r="U179" s="163">
        <f t="shared" si="202"/>
        <v>0</v>
      </c>
      <c r="V179" s="163">
        <f t="shared" si="202"/>
        <v>0</v>
      </c>
      <c r="W179" s="163">
        <f t="shared" si="202"/>
        <v>0</v>
      </c>
      <c r="X179" s="163">
        <f t="shared" si="202"/>
        <v>0</v>
      </c>
      <c r="Y179" s="163">
        <f t="shared" si="202"/>
        <v>0</v>
      </c>
      <c r="Z179" s="163">
        <f t="shared" si="202"/>
        <v>0</v>
      </c>
      <c r="AA179" s="163">
        <f t="shared" si="202"/>
        <v>0</v>
      </c>
      <c r="AB179" s="163">
        <f t="shared" si="202"/>
        <v>0</v>
      </c>
      <c r="AC179" s="163">
        <f t="shared" si="202"/>
        <v>0</v>
      </c>
      <c r="AD179" s="163">
        <f t="shared" si="202"/>
        <v>0</v>
      </c>
      <c r="AE179" s="163">
        <f t="shared" si="202"/>
        <v>0</v>
      </c>
      <c r="AF179" s="176">
        <f t="shared" si="202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199"/>
        <v>0</v>
      </c>
      <c r="D180" s="163">
        <f t="shared" si="199"/>
        <v>0</v>
      </c>
      <c r="E180" s="163">
        <f t="shared" si="199"/>
        <v>0</v>
      </c>
      <c r="F180" s="163">
        <f t="shared" si="199"/>
        <v>0</v>
      </c>
      <c r="G180" s="163">
        <f t="shared" si="199"/>
        <v>0</v>
      </c>
      <c r="H180" s="163">
        <f t="shared" si="199"/>
        <v>0</v>
      </c>
      <c r="I180" s="163">
        <f t="shared" si="199"/>
        <v>0</v>
      </c>
      <c r="J180" s="163">
        <f t="shared" si="199"/>
        <v>0</v>
      </c>
      <c r="K180" s="163">
        <f t="shared" si="199"/>
        <v>0</v>
      </c>
      <c r="L180" s="163">
        <f t="shared" si="199"/>
        <v>0</v>
      </c>
      <c r="M180" s="163">
        <f t="shared" si="200"/>
        <v>0</v>
      </c>
      <c r="N180" s="163">
        <f t="shared" si="200"/>
        <v>0</v>
      </c>
      <c r="O180" s="163">
        <f t="shared" si="200"/>
        <v>0</v>
      </c>
      <c r="P180" s="163">
        <f t="shared" si="200"/>
        <v>0</v>
      </c>
      <c r="Q180" s="163">
        <f t="shared" si="201"/>
        <v>0</v>
      </c>
      <c r="R180" s="163">
        <f t="shared" si="201"/>
        <v>0</v>
      </c>
      <c r="S180" s="163">
        <f t="shared" si="202"/>
        <v>0</v>
      </c>
      <c r="T180" s="163">
        <f t="shared" si="202"/>
        <v>0</v>
      </c>
      <c r="U180" s="163">
        <f t="shared" si="202"/>
        <v>0</v>
      </c>
      <c r="V180" s="163">
        <f t="shared" si="202"/>
        <v>0</v>
      </c>
      <c r="W180" s="163">
        <f t="shared" si="202"/>
        <v>0</v>
      </c>
      <c r="X180" s="163">
        <f t="shared" si="202"/>
        <v>0</v>
      </c>
      <c r="Y180" s="163">
        <f t="shared" si="202"/>
        <v>0</v>
      </c>
      <c r="Z180" s="163">
        <f t="shared" si="202"/>
        <v>0</v>
      </c>
      <c r="AA180" s="163">
        <f t="shared" si="202"/>
        <v>0</v>
      </c>
      <c r="AB180" s="163">
        <f t="shared" si="202"/>
        <v>0</v>
      </c>
      <c r="AC180" s="163">
        <f t="shared" si="202"/>
        <v>0</v>
      </c>
      <c r="AD180" s="163">
        <f t="shared" si="202"/>
        <v>0</v>
      </c>
      <c r="AE180" s="163">
        <f t="shared" si="202"/>
        <v>0</v>
      </c>
      <c r="AF180" s="176">
        <f t="shared" si="202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199"/>
        <v>0</v>
      </c>
      <c r="D181" s="163">
        <f t="shared" si="199"/>
        <v>0</v>
      </c>
      <c r="E181" s="163">
        <f t="shared" si="199"/>
        <v>0</v>
      </c>
      <c r="F181" s="163">
        <f t="shared" si="199"/>
        <v>0</v>
      </c>
      <c r="G181" s="163">
        <f t="shared" si="199"/>
        <v>0</v>
      </c>
      <c r="H181" s="163">
        <f t="shared" si="199"/>
        <v>0</v>
      </c>
      <c r="I181" s="163">
        <f t="shared" si="199"/>
        <v>0</v>
      </c>
      <c r="J181" s="163">
        <f t="shared" si="199"/>
        <v>0</v>
      </c>
      <c r="K181" s="163">
        <f t="shared" si="199"/>
        <v>0</v>
      </c>
      <c r="L181" s="163">
        <f t="shared" si="199"/>
        <v>0</v>
      </c>
      <c r="M181" s="163">
        <f t="shared" si="200"/>
        <v>0</v>
      </c>
      <c r="N181" s="163">
        <f t="shared" si="200"/>
        <v>0</v>
      </c>
      <c r="O181" s="163">
        <f t="shared" si="200"/>
        <v>0</v>
      </c>
      <c r="P181" s="163">
        <f t="shared" si="200"/>
        <v>0</v>
      </c>
      <c r="Q181" s="163">
        <f t="shared" si="201"/>
        <v>0</v>
      </c>
      <c r="R181" s="163">
        <f t="shared" si="201"/>
        <v>0</v>
      </c>
      <c r="S181" s="163">
        <f t="shared" si="202"/>
        <v>0</v>
      </c>
      <c r="T181" s="163">
        <f t="shared" si="202"/>
        <v>0</v>
      </c>
      <c r="U181" s="163">
        <f t="shared" si="202"/>
        <v>0</v>
      </c>
      <c r="V181" s="163">
        <f t="shared" si="202"/>
        <v>0</v>
      </c>
      <c r="W181" s="163">
        <f t="shared" si="202"/>
        <v>0</v>
      </c>
      <c r="X181" s="163">
        <f t="shared" si="202"/>
        <v>0</v>
      </c>
      <c r="Y181" s="163">
        <f t="shared" si="202"/>
        <v>0</v>
      </c>
      <c r="Z181" s="163">
        <f t="shared" si="202"/>
        <v>0</v>
      </c>
      <c r="AA181" s="163">
        <f t="shared" si="202"/>
        <v>0</v>
      </c>
      <c r="AB181" s="163">
        <f t="shared" si="202"/>
        <v>0</v>
      </c>
      <c r="AC181" s="163">
        <f t="shared" si="202"/>
        <v>0</v>
      </c>
      <c r="AD181" s="163">
        <f t="shared" si="202"/>
        <v>0</v>
      </c>
      <c r="AE181" s="163">
        <f t="shared" si="202"/>
        <v>0</v>
      </c>
      <c r="AF181" s="176">
        <f t="shared" si="202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199"/>
        <v>0</v>
      </c>
      <c r="D182" s="163">
        <f t="shared" si="199"/>
        <v>0</v>
      </c>
      <c r="E182" s="163">
        <f t="shared" si="199"/>
        <v>0</v>
      </c>
      <c r="F182" s="163">
        <f t="shared" si="199"/>
        <v>0</v>
      </c>
      <c r="G182" s="163">
        <f t="shared" si="199"/>
        <v>0</v>
      </c>
      <c r="H182" s="163">
        <f t="shared" si="199"/>
        <v>0</v>
      </c>
      <c r="I182" s="163">
        <f t="shared" si="199"/>
        <v>0</v>
      </c>
      <c r="J182" s="163">
        <f t="shared" si="199"/>
        <v>0</v>
      </c>
      <c r="K182" s="163">
        <f t="shared" si="199"/>
        <v>0</v>
      </c>
      <c r="L182" s="163">
        <f t="shared" si="199"/>
        <v>0</v>
      </c>
      <c r="M182" s="163">
        <f t="shared" si="200"/>
        <v>0</v>
      </c>
      <c r="N182" s="163">
        <f t="shared" si="200"/>
        <v>0</v>
      </c>
      <c r="O182" s="163">
        <f t="shared" si="200"/>
        <v>0</v>
      </c>
      <c r="P182" s="163">
        <f t="shared" si="200"/>
        <v>0</v>
      </c>
      <c r="Q182" s="163">
        <f t="shared" si="201"/>
        <v>0</v>
      </c>
      <c r="R182" s="163">
        <f t="shared" si="201"/>
        <v>0</v>
      </c>
      <c r="S182" s="163">
        <f t="shared" si="202"/>
        <v>0</v>
      </c>
      <c r="T182" s="163">
        <f t="shared" si="202"/>
        <v>0</v>
      </c>
      <c r="U182" s="163">
        <f t="shared" si="202"/>
        <v>0</v>
      </c>
      <c r="V182" s="163">
        <f t="shared" si="202"/>
        <v>0</v>
      </c>
      <c r="W182" s="163">
        <f t="shared" si="202"/>
        <v>0</v>
      </c>
      <c r="X182" s="163">
        <f t="shared" si="202"/>
        <v>0</v>
      </c>
      <c r="Y182" s="163">
        <f t="shared" si="202"/>
        <v>0</v>
      </c>
      <c r="Z182" s="163">
        <f t="shared" si="202"/>
        <v>0</v>
      </c>
      <c r="AA182" s="163">
        <f t="shared" si="202"/>
        <v>0</v>
      </c>
      <c r="AB182" s="163">
        <f t="shared" si="202"/>
        <v>0</v>
      </c>
      <c r="AC182" s="163">
        <f t="shared" si="202"/>
        <v>0</v>
      </c>
      <c r="AD182" s="163">
        <f t="shared" si="202"/>
        <v>0</v>
      </c>
      <c r="AE182" s="163">
        <f t="shared" si="202"/>
        <v>0</v>
      </c>
      <c r="AF182" s="176">
        <f t="shared" si="202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199"/>
        <v>0</v>
      </c>
      <c r="D183" s="163">
        <f t="shared" si="199"/>
        <v>0</v>
      </c>
      <c r="E183" s="163">
        <f t="shared" si="199"/>
        <v>0</v>
      </c>
      <c r="F183" s="163">
        <f t="shared" si="199"/>
        <v>0</v>
      </c>
      <c r="G183" s="163">
        <f t="shared" si="199"/>
        <v>0</v>
      </c>
      <c r="H183" s="163">
        <f t="shared" si="199"/>
        <v>0</v>
      </c>
      <c r="I183" s="163">
        <f t="shared" si="199"/>
        <v>0</v>
      </c>
      <c r="J183" s="163">
        <f t="shared" si="199"/>
        <v>0</v>
      </c>
      <c r="K183" s="163">
        <f t="shared" si="199"/>
        <v>0</v>
      </c>
      <c r="L183" s="163">
        <f t="shared" si="199"/>
        <v>0</v>
      </c>
      <c r="M183" s="163">
        <f t="shared" si="200"/>
        <v>0</v>
      </c>
      <c r="N183" s="163">
        <f t="shared" si="200"/>
        <v>0</v>
      </c>
      <c r="O183" s="163">
        <f t="shared" si="200"/>
        <v>0</v>
      </c>
      <c r="P183" s="163">
        <f t="shared" si="200"/>
        <v>0</v>
      </c>
      <c r="Q183" s="163">
        <f t="shared" si="201"/>
        <v>0</v>
      </c>
      <c r="R183" s="163">
        <f t="shared" si="201"/>
        <v>0</v>
      </c>
      <c r="S183" s="163">
        <f t="shared" si="202"/>
        <v>0</v>
      </c>
      <c r="T183" s="163">
        <f t="shared" si="202"/>
        <v>0</v>
      </c>
      <c r="U183" s="163">
        <f t="shared" si="202"/>
        <v>0</v>
      </c>
      <c r="V183" s="163">
        <f t="shared" si="202"/>
        <v>0</v>
      </c>
      <c r="W183" s="163">
        <f t="shared" si="202"/>
        <v>0</v>
      </c>
      <c r="X183" s="163">
        <f t="shared" si="202"/>
        <v>0</v>
      </c>
      <c r="Y183" s="163">
        <f t="shared" si="202"/>
        <v>0</v>
      </c>
      <c r="Z183" s="163">
        <f t="shared" si="202"/>
        <v>0</v>
      </c>
      <c r="AA183" s="163">
        <f t="shared" si="202"/>
        <v>0</v>
      </c>
      <c r="AB183" s="163">
        <f t="shared" si="202"/>
        <v>0</v>
      </c>
      <c r="AC183" s="163">
        <f t="shared" si="202"/>
        <v>0</v>
      </c>
      <c r="AD183" s="163">
        <f t="shared" si="202"/>
        <v>0</v>
      </c>
      <c r="AE183" s="163">
        <f t="shared" si="202"/>
        <v>0</v>
      </c>
      <c r="AF183" s="176">
        <f t="shared" si="202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199"/>
        <v>0</v>
      </c>
      <c r="D184" s="163">
        <f t="shared" si="199"/>
        <v>0</v>
      </c>
      <c r="E184" s="163">
        <f t="shared" si="199"/>
        <v>0</v>
      </c>
      <c r="F184" s="163">
        <f t="shared" si="199"/>
        <v>0</v>
      </c>
      <c r="G184" s="163">
        <f t="shared" si="199"/>
        <v>0</v>
      </c>
      <c r="H184" s="163">
        <f t="shared" si="199"/>
        <v>0</v>
      </c>
      <c r="I184" s="163">
        <f t="shared" si="199"/>
        <v>0</v>
      </c>
      <c r="J184" s="163">
        <f t="shared" si="199"/>
        <v>0</v>
      </c>
      <c r="K184" s="163">
        <f t="shared" si="199"/>
        <v>0</v>
      </c>
      <c r="L184" s="163">
        <f t="shared" si="199"/>
        <v>0</v>
      </c>
      <c r="M184" s="163">
        <f t="shared" si="200"/>
        <v>0</v>
      </c>
      <c r="N184" s="163">
        <f t="shared" si="200"/>
        <v>0</v>
      </c>
      <c r="O184" s="163">
        <f t="shared" si="200"/>
        <v>0</v>
      </c>
      <c r="P184" s="163">
        <f t="shared" si="200"/>
        <v>0</v>
      </c>
      <c r="Q184" s="163">
        <f t="shared" si="201"/>
        <v>0</v>
      </c>
      <c r="R184" s="163">
        <f t="shared" si="201"/>
        <v>0</v>
      </c>
      <c r="S184" s="163">
        <f t="shared" ref="S184:AF199" si="203">R184</f>
        <v>0</v>
      </c>
      <c r="T184" s="163">
        <f t="shared" si="203"/>
        <v>0</v>
      </c>
      <c r="U184" s="163">
        <f t="shared" si="203"/>
        <v>0</v>
      </c>
      <c r="V184" s="163">
        <f t="shared" si="203"/>
        <v>0</v>
      </c>
      <c r="W184" s="163">
        <f t="shared" si="203"/>
        <v>0</v>
      </c>
      <c r="X184" s="163">
        <f t="shared" si="203"/>
        <v>0</v>
      </c>
      <c r="Y184" s="163">
        <f t="shared" si="203"/>
        <v>0</v>
      </c>
      <c r="Z184" s="163">
        <f t="shared" si="203"/>
        <v>0</v>
      </c>
      <c r="AA184" s="163">
        <f t="shared" si="203"/>
        <v>0</v>
      </c>
      <c r="AB184" s="163">
        <f t="shared" si="202"/>
        <v>0</v>
      </c>
      <c r="AC184" s="163">
        <f t="shared" si="202"/>
        <v>0</v>
      </c>
      <c r="AD184" s="163">
        <f t="shared" si="203"/>
        <v>0</v>
      </c>
      <c r="AE184" s="163">
        <f t="shared" si="203"/>
        <v>0</v>
      </c>
      <c r="AF184" s="176">
        <f t="shared" si="203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L200" si="204">B185</f>
        <v>0</v>
      </c>
      <c r="D185" s="163">
        <f t="shared" si="204"/>
        <v>0</v>
      </c>
      <c r="E185" s="163">
        <f t="shared" si="204"/>
        <v>0</v>
      </c>
      <c r="F185" s="163">
        <f t="shared" si="204"/>
        <v>0</v>
      </c>
      <c r="G185" s="163">
        <f t="shared" si="204"/>
        <v>0</v>
      </c>
      <c r="H185" s="163">
        <f t="shared" si="204"/>
        <v>0</v>
      </c>
      <c r="I185" s="163">
        <f t="shared" si="204"/>
        <v>0</v>
      </c>
      <c r="J185" s="163">
        <f t="shared" si="204"/>
        <v>0</v>
      </c>
      <c r="K185" s="163">
        <f t="shared" si="204"/>
        <v>0</v>
      </c>
      <c r="L185" s="163">
        <f t="shared" si="204"/>
        <v>0</v>
      </c>
      <c r="M185" s="163">
        <f t="shared" si="200"/>
        <v>0</v>
      </c>
      <c r="N185" s="163">
        <f t="shared" si="200"/>
        <v>0</v>
      </c>
      <c r="O185" s="163">
        <f t="shared" si="200"/>
        <v>0</v>
      </c>
      <c r="P185" s="163">
        <f t="shared" si="200"/>
        <v>0</v>
      </c>
      <c r="Q185" s="163">
        <f t="shared" si="201"/>
        <v>0</v>
      </c>
      <c r="R185" s="163">
        <f t="shared" si="201"/>
        <v>0</v>
      </c>
      <c r="S185" s="163">
        <f t="shared" si="203"/>
        <v>0</v>
      </c>
      <c r="T185" s="163">
        <f t="shared" si="203"/>
        <v>0</v>
      </c>
      <c r="U185" s="163">
        <f t="shared" si="203"/>
        <v>0</v>
      </c>
      <c r="V185" s="163">
        <f t="shared" si="203"/>
        <v>0</v>
      </c>
      <c r="W185" s="163">
        <f t="shared" si="203"/>
        <v>0</v>
      </c>
      <c r="X185" s="163">
        <f t="shared" si="203"/>
        <v>0</v>
      </c>
      <c r="Y185" s="163">
        <f t="shared" si="203"/>
        <v>0</v>
      </c>
      <c r="Z185" s="163">
        <f t="shared" si="203"/>
        <v>0</v>
      </c>
      <c r="AA185" s="163">
        <f t="shared" si="203"/>
        <v>0</v>
      </c>
      <c r="AB185" s="163">
        <f t="shared" si="203"/>
        <v>0</v>
      </c>
      <c r="AC185" s="163">
        <f t="shared" si="203"/>
        <v>0</v>
      </c>
      <c r="AD185" s="163">
        <f t="shared" si="203"/>
        <v>0</v>
      </c>
      <c r="AE185" s="163">
        <f t="shared" si="203"/>
        <v>0</v>
      </c>
      <c r="AF185" s="176">
        <f t="shared" si="203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204"/>
        <v>0</v>
      </c>
      <c r="D186" s="163">
        <f t="shared" si="204"/>
        <v>0</v>
      </c>
      <c r="E186" s="163">
        <f t="shared" si="204"/>
        <v>0</v>
      </c>
      <c r="F186" s="163">
        <f t="shared" si="204"/>
        <v>0</v>
      </c>
      <c r="G186" s="163">
        <f t="shared" si="204"/>
        <v>0</v>
      </c>
      <c r="H186" s="163">
        <f t="shared" si="204"/>
        <v>0</v>
      </c>
      <c r="I186" s="163">
        <f t="shared" si="204"/>
        <v>0</v>
      </c>
      <c r="J186" s="163">
        <f t="shared" si="204"/>
        <v>0</v>
      </c>
      <c r="K186" s="163">
        <f t="shared" si="204"/>
        <v>0</v>
      </c>
      <c r="L186" s="163">
        <f t="shared" si="204"/>
        <v>0</v>
      </c>
      <c r="M186" s="163">
        <f t="shared" si="200"/>
        <v>0</v>
      </c>
      <c r="N186" s="163">
        <f t="shared" si="200"/>
        <v>0</v>
      </c>
      <c r="O186" s="163">
        <f t="shared" si="200"/>
        <v>0</v>
      </c>
      <c r="P186" s="163">
        <f t="shared" si="200"/>
        <v>0</v>
      </c>
      <c r="Q186" s="163">
        <f t="shared" si="201"/>
        <v>0</v>
      </c>
      <c r="R186" s="163">
        <f t="shared" si="201"/>
        <v>0</v>
      </c>
      <c r="S186" s="163">
        <f t="shared" si="203"/>
        <v>0</v>
      </c>
      <c r="T186" s="163">
        <f t="shared" si="203"/>
        <v>0</v>
      </c>
      <c r="U186" s="163">
        <f t="shared" si="203"/>
        <v>0</v>
      </c>
      <c r="V186" s="163">
        <f t="shared" si="203"/>
        <v>0</v>
      </c>
      <c r="W186" s="163">
        <f t="shared" si="203"/>
        <v>0</v>
      </c>
      <c r="X186" s="163">
        <f t="shared" si="203"/>
        <v>0</v>
      </c>
      <c r="Y186" s="163">
        <f t="shared" si="203"/>
        <v>0</v>
      </c>
      <c r="Z186" s="163">
        <f t="shared" si="203"/>
        <v>0</v>
      </c>
      <c r="AA186" s="163">
        <f t="shared" si="203"/>
        <v>0</v>
      </c>
      <c r="AB186" s="163">
        <f t="shared" si="203"/>
        <v>0</v>
      </c>
      <c r="AC186" s="163">
        <f t="shared" si="203"/>
        <v>0</v>
      </c>
      <c r="AD186" s="163">
        <f t="shared" si="203"/>
        <v>0</v>
      </c>
      <c r="AE186" s="163">
        <f t="shared" si="203"/>
        <v>0</v>
      </c>
      <c r="AF186" s="176">
        <f t="shared" si="203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204"/>
        <v>0</v>
      </c>
      <c r="D187" s="163">
        <f t="shared" si="204"/>
        <v>0</v>
      </c>
      <c r="E187" s="163">
        <f t="shared" si="204"/>
        <v>0</v>
      </c>
      <c r="F187" s="163">
        <f t="shared" si="204"/>
        <v>0</v>
      </c>
      <c r="G187" s="163">
        <f t="shared" si="204"/>
        <v>0</v>
      </c>
      <c r="H187" s="163">
        <f t="shared" si="204"/>
        <v>0</v>
      </c>
      <c r="I187" s="163">
        <f t="shared" si="204"/>
        <v>0</v>
      </c>
      <c r="J187" s="163">
        <f t="shared" si="204"/>
        <v>0</v>
      </c>
      <c r="K187" s="163">
        <f t="shared" si="204"/>
        <v>0</v>
      </c>
      <c r="L187" s="163">
        <f t="shared" si="204"/>
        <v>0</v>
      </c>
      <c r="M187" s="163">
        <f t="shared" si="200"/>
        <v>0</v>
      </c>
      <c r="N187" s="163">
        <f t="shared" si="200"/>
        <v>0</v>
      </c>
      <c r="O187" s="163">
        <f t="shared" si="200"/>
        <v>0</v>
      </c>
      <c r="P187" s="163">
        <f t="shared" si="200"/>
        <v>0</v>
      </c>
      <c r="Q187" s="163">
        <f t="shared" si="201"/>
        <v>0</v>
      </c>
      <c r="R187" s="163">
        <f t="shared" si="201"/>
        <v>0</v>
      </c>
      <c r="S187" s="163">
        <f t="shared" si="203"/>
        <v>0</v>
      </c>
      <c r="T187" s="163">
        <f t="shared" si="203"/>
        <v>0</v>
      </c>
      <c r="U187" s="163">
        <f t="shared" si="203"/>
        <v>0</v>
      </c>
      <c r="V187" s="163">
        <f t="shared" si="203"/>
        <v>0</v>
      </c>
      <c r="W187" s="163">
        <f t="shared" si="203"/>
        <v>0</v>
      </c>
      <c r="X187" s="163">
        <f t="shared" si="203"/>
        <v>0</v>
      </c>
      <c r="Y187" s="163">
        <f t="shared" si="203"/>
        <v>0</v>
      </c>
      <c r="Z187" s="163">
        <f t="shared" si="203"/>
        <v>0</v>
      </c>
      <c r="AA187" s="163">
        <f t="shared" si="203"/>
        <v>0</v>
      </c>
      <c r="AB187" s="163">
        <f t="shared" si="203"/>
        <v>0</v>
      </c>
      <c r="AC187" s="163">
        <f t="shared" si="203"/>
        <v>0</v>
      </c>
      <c r="AD187" s="163">
        <f t="shared" si="203"/>
        <v>0</v>
      </c>
      <c r="AE187" s="163">
        <f t="shared" si="203"/>
        <v>0</v>
      </c>
      <c r="AF187" s="176">
        <f t="shared" si="203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204"/>
        <v>0</v>
      </c>
      <c r="D188" s="163">
        <f t="shared" si="204"/>
        <v>0</v>
      </c>
      <c r="E188" s="163">
        <f t="shared" si="204"/>
        <v>0</v>
      </c>
      <c r="F188" s="163">
        <f t="shared" si="204"/>
        <v>0</v>
      </c>
      <c r="G188" s="163">
        <f t="shared" si="204"/>
        <v>0</v>
      </c>
      <c r="H188" s="163">
        <f t="shared" si="204"/>
        <v>0</v>
      </c>
      <c r="I188" s="163">
        <f t="shared" si="204"/>
        <v>0</v>
      </c>
      <c r="J188" s="163">
        <f t="shared" si="204"/>
        <v>0</v>
      </c>
      <c r="K188" s="163">
        <f t="shared" si="204"/>
        <v>0</v>
      </c>
      <c r="L188" s="163">
        <f t="shared" si="204"/>
        <v>0</v>
      </c>
      <c r="M188" s="163">
        <f t="shared" si="200"/>
        <v>0</v>
      </c>
      <c r="N188" s="163">
        <f t="shared" si="200"/>
        <v>0</v>
      </c>
      <c r="O188" s="163">
        <f t="shared" si="200"/>
        <v>0</v>
      </c>
      <c r="P188" s="163">
        <f t="shared" si="200"/>
        <v>0</v>
      </c>
      <c r="Q188" s="163">
        <f t="shared" si="201"/>
        <v>0</v>
      </c>
      <c r="R188" s="163">
        <f t="shared" si="201"/>
        <v>0</v>
      </c>
      <c r="S188" s="163">
        <f t="shared" si="203"/>
        <v>0</v>
      </c>
      <c r="T188" s="163">
        <f t="shared" si="203"/>
        <v>0</v>
      </c>
      <c r="U188" s="163">
        <f t="shared" si="203"/>
        <v>0</v>
      </c>
      <c r="V188" s="163">
        <f t="shared" si="203"/>
        <v>0</v>
      </c>
      <c r="W188" s="163">
        <f t="shared" si="203"/>
        <v>0</v>
      </c>
      <c r="X188" s="163">
        <f t="shared" si="203"/>
        <v>0</v>
      </c>
      <c r="Y188" s="163">
        <f t="shared" si="203"/>
        <v>0</v>
      </c>
      <c r="Z188" s="163">
        <f t="shared" si="203"/>
        <v>0</v>
      </c>
      <c r="AA188" s="163">
        <f t="shared" si="203"/>
        <v>0</v>
      </c>
      <c r="AB188" s="163">
        <f t="shared" si="203"/>
        <v>0</v>
      </c>
      <c r="AC188" s="163">
        <f t="shared" si="203"/>
        <v>0</v>
      </c>
      <c r="AD188" s="163">
        <f t="shared" si="203"/>
        <v>0</v>
      </c>
      <c r="AE188" s="163">
        <f t="shared" si="203"/>
        <v>0</v>
      </c>
      <c r="AF188" s="176">
        <f t="shared" si="203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204"/>
        <v>0</v>
      </c>
      <c r="D189" s="163">
        <f t="shared" si="204"/>
        <v>0</v>
      </c>
      <c r="E189" s="163">
        <f t="shared" si="204"/>
        <v>0</v>
      </c>
      <c r="F189" s="163">
        <f t="shared" si="204"/>
        <v>0</v>
      </c>
      <c r="G189" s="163">
        <f t="shared" si="204"/>
        <v>0</v>
      </c>
      <c r="H189" s="163">
        <f t="shared" si="204"/>
        <v>0</v>
      </c>
      <c r="I189" s="163">
        <f t="shared" si="204"/>
        <v>0</v>
      </c>
      <c r="J189" s="163">
        <f t="shared" si="204"/>
        <v>0</v>
      </c>
      <c r="K189" s="163">
        <f t="shared" si="204"/>
        <v>0</v>
      </c>
      <c r="L189" s="163">
        <f t="shared" si="204"/>
        <v>0</v>
      </c>
      <c r="M189" s="163">
        <f t="shared" si="200"/>
        <v>0</v>
      </c>
      <c r="N189" s="163">
        <f t="shared" si="200"/>
        <v>0</v>
      </c>
      <c r="O189" s="163">
        <f t="shared" si="200"/>
        <v>0</v>
      </c>
      <c r="P189" s="163">
        <f t="shared" si="200"/>
        <v>0</v>
      </c>
      <c r="Q189" s="163">
        <f t="shared" si="201"/>
        <v>0</v>
      </c>
      <c r="R189" s="163">
        <f t="shared" si="201"/>
        <v>0</v>
      </c>
      <c r="S189" s="163">
        <f t="shared" si="203"/>
        <v>0</v>
      </c>
      <c r="T189" s="163">
        <f t="shared" si="203"/>
        <v>0</v>
      </c>
      <c r="U189" s="163">
        <f t="shared" si="203"/>
        <v>0</v>
      </c>
      <c r="V189" s="163">
        <f t="shared" si="203"/>
        <v>0</v>
      </c>
      <c r="W189" s="163">
        <f t="shared" si="203"/>
        <v>0</v>
      </c>
      <c r="X189" s="163">
        <f t="shared" si="203"/>
        <v>0</v>
      </c>
      <c r="Y189" s="163">
        <f t="shared" si="203"/>
        <v>0</v>
      </c>
      <c r="Z189" s="163">
        <f t="shared" si="203"/>
        <v>0</v>
      </c>
      <c r="AA189" s="163">
        <f t="shared" si="203"/>
        <v>0</v>
      </c>
      <c r="AB189" s="163">
        <f t="shared" si="203"/>
        <v>0</v>
      </c>
      <c r="AC189" s="163">
        <f t="shared" si="203"/>
        <v>0</v>
      </c>
      <c r="AD189" s="163">
        <f t="shared" si="203"/>
        <v>0</v>
      </c>
      <c r="AE189" s="163">
        <f t="shared" si="203"/>
        <v>0</v>
      </c>
      <c r="AF189" s="176">
        <f t="shared" si="203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204"/>
        <v>0</v>
      </c>
      <c r="D190" s="163">
        <f t="shared" si="204"/>
        <v>0</v>
      </c>
      <c r="E190" s="163">
        <f t="shared" si="204"/>
        <v>0</v>
      </c>
      <c r="F190" s="163">
        <f t="shared" si="204"/>
        <v>0</v>
      </c>
      <c r="G190" s="163">
        <f t="shared" si="204"/>
        <v>0</v>
      </c>
      <c r="H190" s="163">
        <f t="shared" si="204"/>
        <v>0</v>
      </c>
      <c r="I190" s="163">
        <f t="shared" si="204"/>
        <v>0</v>
      </c>
      <c r="J190" s="163">
        <f t="shared" si="204"/>
        <v>0</v>
      </c>
      <c r="K190" s="163">
        <f t="shared" si="204"/>
        <v>0</v>
      </c>
      <c r="L190" s="163">
        <f t="shared" si="204"/>
        <v>0</v>
      </c>
      <c r="M190" s="163">
        <f t="shared" si="200"/>
        <v>0</v>
      </c>
      <c r="N190" s="163">
        <f t="shared" si="200"/>
        <v>0</v>
      </c>
      <c r="O190" s="163">
        <f t="shared" si="200"/>
        <v>0</v>
      </c>
      <c r="P190" s="163">
        <f t="shared" si="200"/>
        <v>0</v>
      </c>
      <c r="Q190" s="163">
        <f t="shared" si="201"/>
        <v>0</v>
      </c>
      <c r="R190" s="163">
        <f t="shared" si="201"/>
        <v>0</v>
      </c>
      <c r="S190" s="163">
        <f t="shared" si="203"/>
        <v>0</v>
      </c>
      <c r="T190" s="163">
        <f t="shared" si="203"/>
        <v>0</v>
      </c>
      <c r="U190" s="163">
        <f t="shared" si="203"/>
        <v>0</v>
      </c>
      <c r="V190" s="163">
        <f t="shared" si="203"/>
        <v>0</v>
      </c>
      <c r="W190" s="163">
        <f t="shared" si="203"/>
        <v>0</v>
      </c>
      <c r="X190" s="163">
        <f t="shared" si="203"/>
        <v>0</v>
      </c>
      <c r="Y190" s="163">
        <f t="shared" si="203"/>
        <v>0</v>
      </c>
      <c r="Z190" s="163">
        <f t="shared" si="203"/>
        <v>0</v>
      </c>
      <c r="AA190" s="163">
        <f t="shared" si="203"/>
        <v>0</v>
      </c>
      <c r="AB190" s="163">
        <f t="shared" si="203"/>
        <v>0</v>
      </c>
      <c r="AC190" s="163">
        <f t="shared" si="203"/>
        <v>0</v>
      </c>
      <c r="AD190" s="163">
        <f t="shared" si="203"/>
        <v>0</v>
      </c>
      <c r="AE190" s="163">
        <f t="shared" si="203"/>
        <v>0</v>
      </c>
      <c r="AF190" s="176">
        <f t="shared" si="203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204"/>
        <v>0</v>
      </c>
      <c r="D191" s="163">
        <f t="shared" si="204"/>
        <v>0</v>
      </c>
      <c r="E191" s="163">
        <f t="shared" si="204"/>
        <v>0</v>
      </c>
      <c r="F191" s="163">
        <f t="shared" si="204"/>
        <v>0</v>
      </c>
      <c r="G191" s="163">
        <f t="shared" si="204"/>
        <v>0</v>
      </c>
      <c r="H191" s="163">
        <f t="shared" si="204"/>
        <v>0</v>
      </c>
      <c r="I191" s="163">
        <f t="shared" si="204"/>
        <v>0</v>
      </c>
      <c r="J191" s="163">
        <f t="shared" si="204"/>
        <v>0</v>
      </c>
      <c r="K191" s="163">
        <f t="shared" si="204"/>
        <v>0</v>
      </c>
      <c r="L191" s="163">
        <f t="shared" si="204"/>
        <v>0</v>
      </c>
      <c r="M191" s="163">
        <f t="shared" si="200"/>
        <v>0</v>
      </c>
      <c r="N191" s="163">
        <f t="shared" si="200"/>
        <v>0</v>
      </c>
      <c r="O191" s="163">
        <f t="shared" si="200"/>
        <v>0</v>
      </c>
      <c r="P191" s="163">
        <f t="shared" si="200"/>
        <v>0</v>
      </c>
      <c r="Q191" s="163">
        <f t="shared" si="201"/>
        <v>0</v>
      </c>
      <c r="R191" s="163">
        <f t="shared" si="201"/>
        <v>0</v>
      </c>
      <c r="S191" s="163">
        <f t="shared" si="203"/>
        <v>0</v>
      </c>
      <c r="T191" s="163">
        <f t="shared" si="203"/>
        <v>0</v>
      </c>
      <c r="U191" s="163">
        <f t="shared" si="203"/>
        <v>0</v>
      </c>
      <c r="V191" s="163">
        <f t="shared" si="203"/>
        <v>0</v>
      </c>
      <c r="W191" s="163">
        <f t="shared" si="203"/>
        <v>0</v>
      </c>
      <c r="X191" s="163">
        <f t="shared" si="203"/>
        <v>0</v>
      </c>
      <c r="Y191" s="163">
        <f t="shared" si="203"/>
        <v>0</v>
      </c>
      <c r="Z191" s="163">
        <f t="shared" si="203"/>
        <v>0</v>
      </c>
      <c r="AA191" s="163">
        <f t="shared" si="203"/>
        <v>0</v>
      </c>
      <c r="AB191" s="163">
        <f t="shared" si="203"/>
        <v>0</v>
      </c>
      <c r="AC191" s="163">
        <f t="shared" si="203"/>
        <v>0</v>
      </c>
      <c r="AD191" s="163">
        <f t="shared" si="203"/>
        <v>0</v>
      </c>
      <c r="AE191" s="163">
        <f t="shared" si="203"/>
        <v>0</v>
      </c>
      <c r="AF191" s="176">
        <f t="shared" si="203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204"/>
        <v>0</v>
      </c>
      <c r="D192" s="163">
        <f t="shared" si="204"/>
        <v>0</v>
      </c>
      <c r="E192" s="163">
        <f t="shared" si="204"/>
        <v>0</v>
      </c>
      <c r="F192" s="163">
        <f t="shared" si="204"/>
        <v>0</v>
      </c>
      <c r="G192" s="163">
        <f t="shared" si="204"/>
        <v>0</v>
      </c>
      <c r="H192" s="163">
        <f t="shared" si="204"/>
        <v>0</v>
      </c>
      <c r="I192" s="163">
        <f t="shared" si="204"/>
        <v>0</v>
      </c>
      <c r="J192" s="163">
        <f t="shared" si="204"/>
        <v>0</v>
      </c>
      <c r="K192" s="163">
        <f t="shared" si="204"/>
        <v>0</v>
      </c>
      <c r="L192" s="163">
        <f t="shared" si="204"/>
        <v>0</v>
      </c>
      <c r="M192" s="163">
        <f t="shared" si="200"/>
        <v>0</v>
      </c>
      <c r="N192" s="163">
        <f t="shared" si="200"/>
        <v>0</v>
      </c>
      <c r="O192" s="163">
        <f t="shared" si="200"/>
        <v>0</v>
      </c>
      <c r="P192" s="163">
        <f t="shared" si="200"/>
        <v>0</v>
      </c>
      <c r="Q192" s="163">
        <f t="shared" si="201"/>
        <v>0</v>
      </c>
      <c r="R192" s="163">
        <f t="shared" si="201"/>
        <v>0</v>
      </c>
      <c r="S192" s="163">
        <f t="shared" si="203"/>
        <v>0</v>
      </c>
      <c r="T192" s="163">
        <f t="shared" si="203"/>
        <v>0</v>
      </c>
      <c r="U192" s="163">
        <f t="shared" si="203"/>
        <v>0</v>
      </c>
      <c r="V192" s="163">
        <f t="shared" si="203"/>
        <v>0</v>
      </c>
      <c r="W192" s="163">
        <f t="shared" si="203"/>
        <v>0</v>
      </c>
      <c r="X192" s="163">
        <f t="shared" si="203"/>
        <v>0</v>
      </c>
      <c r="Y192" s="163">
        <f t="shared" si="203"/>
        <v>0</v>
      </c>
      <c r="Z192" s="163">
        <f t="shared" si="203"/>
        <v>0</v>
      </c>
      <c r="AA192" s="163">
        <f t="shared" si="203"/>
        <v>0</v>
      </c>
      <c r="AB192" s="163">
        <f t="shared" si="203"/>
        <v>0</v>
      </c>
      <c r="AC192" s="163">
        <f t="shared" si="203"/>
        <v>0</v>
      </c>
      <c r="AD192" s="163">
        <f t="shared" si="203"/>
        <v>0</v>
      </c>
      <c r="AE192" s="163">
        <f t="shared" si="203"/>
        <v>0</v>
      </c>
      <c r="AF192" s="176">
        <f t="shared" si="203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204"/>
        <v>0</v>
      </c>
      <c r="D193" s="163">
        <f t="shared" si="204"/>
        <v>0</v>
      </c>
      <c r="E193" s="163">
        <f t="shared" si="204"/>
        <v>0</v>
      </c>
      <c r="F193" s="163">
        <f t="shared" si="204"/>
        <v>0</v>
      </c>
      <c r="G193" s="163">
        <f t="shared" si="204"/>
        <v>0</v>
      </c>
      <c r="H193" s="163">
        <f t="shared" si="204"/>
        <v>0</v>
      </c>
      <c r="I193" s="163">
        <f t="shared" si="204"/>
        <v>0</v>
      </c>
      <c r="J193" s="163">
        <f t="shared" si="204"/>
        <v>0</v>
      </c>
      <c r="K193" s="163">
        <f t="shared" si="204"/>
        <v>0</v>
      </c>
      <c r="L193" s="163">
        <f t="shared" si="204"/>
        <v>0</v>
      </c>
      <c r="M193" s="163">
        <f t="shared" si="200"/>
        <v>0</v>
      </c>
      <c r="N193" s="163">
        <f t="shared" si="200"/>
        <v>0</v>
      </c>
      <c r="O193" s="163">
        <f t="shared" si="200"/>
        <v>0</v>
      </c>
      <c r="P193" s="163">
        <f t="shared" si="200"/>
        <v>0</v>
      </c>
      <c r="Q193" s="163">
        <f t="shared" si="201"/>
        <v>0</v>
      </c>
      <c r="R193" s="163">
        <f t="shared" si="201"/>
        <v>0</v>
      </c>
      <c r="S193" s="163">
        <f t="shared" si="203"/>
        <v>0</v>
      </c>
      <c r="T193" s="163">
        <f t="shared" si="203"/>
        <v>0</v>
      </c>
      <c r="U193" s="163">
        <f t="shared" si="203"/>
        <v>0</v>
      </c>
      <c r="V193" s="163">
        <f t="shared" si="203"/>
        <v>0</v>
      </c>
      <c r="W193" s="163">
        <f t="shared" si="203"/>
        <v>0</v>
      </c>
      <c r="X193" s="163">
        <f t="shared" si="203"/>
        <v>0</v>
      </c>
      <c r="Y193" s="163">
        <f t="shared" si="203"/>
        <v>0</v>
      </c>
      <c r="Z193" s="163">
        <f t="shared" si="203"/>
        <v>0</v>
      </c>
      <c r="AA193" s="163">
        <f t="shared" si="203"/>
        <v>0</v>
      </c>
      <c r="AB193" s="163">
        <f t="shared" si="203"/>
        <v>0</v>
      </c>
      <c r="AC193" s="163">
        <f t="shared" si="203"/>
        <v>0</v>
      </c>
      <c r="AD193" s="163">
        <f t="shared" si="203"/>
        <v>0</v>
      </c>
      <c r="AE193" s="163">
        <f t="shared" si="203"/>
        <v>0</v>
      </c>
      <c r="AF193" s="176">
        <f t="shared" si="203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204"/>
        <v>0</v>
      </c>
      <c r="D194" s="163">
        <f t="shared" si="204"/>
        <v>0</v>
      </c>
      <c r="E194" s="163">
        <f t="shared" si="204"/>
        <v>0</v>
      </c>
      <c r="F194" s="163">
        <f t="shared" si="204"/>
        <v>0</v>
      </c>
      <c r="G194" s="163">
        <f t="shared" si="204"/>
        <v>0</v>
      </c>
      <c r="H194" s="163">
        <f t="shared" si="204"/>
        <v>0</v>
      </c>
      <c r="I194" s="163">
        <f t="shared" si="204"/>
        <v>0</v>
      </c>
      <c r="J194" s="163">
        <f t="shared" si="204"/>
        <v>0</v>
      </c>
      <c r="K194" s="163">
        <f t="shared" si="204"/>
        <v>0</v>
      </c>
      <c r="L194" s="163">
        <f t="shared" si="204"/>
        <v>0</v>
      </c>
      <c r="M194" s="163">
        <f t="shared" si="200"/>
        <v>0</v>
      </c>
      <c r="N194" s="163">
        <f t="shared" si="200"/>
        <v>0</v>
      </c>
      <c r="O194" s="163">
        <f t="shared" si="200"/>
        <v>0</v>
      </c>
      <c r="P194" s="163">
        <f t="shared" si="200"/>
        <v>0</v>
      </c>
      <c r="Q194" s="163">
        <f t="shared" si="201"/>
        <v>0</v>
      </c>
      <c r="R194" s="163">
        <f t="shared" si="201"/>
        <v>0</v>
      </c>
      <c r="S194" s="163">
        <f t="shared" si="203"/>
        <v>0</v>
      </c>
      <c r="T194" s="163">
        <f t="shared" si="203"/>
        <v>0</v>
      </c>
      <c r="U194" s="163">
        <f t="shared" si="203"/>
        <v>0</v>
      </c>
      <c r="V194" s="163">
        <f t="shared" si="203"/>
        <v>0</v>
      </c>
      <c r="W194" s="163">
        <f t="shared" si="203"/>
        <v>0</v>
      </c>
      <c r="X194" s="163">
        <f t="shared" si="203"/>
        <v>0</v>
      </c>
      <c r="Y194" s="163">
        <f t="shared" si="203"/>
        <v>0</v>
      </c>
      <c r="Z194" s="163">
        <f t="shared" si="203"/>
        <v>0</v>
      </c>
      <c r="AA194" s="163">
        <f t="shared" si="203"/>
        <v>0</v>
      </c>
      <c r="AB194" s="163">
        <f t="shared" si="203"/>
        <v>0</v>
      </c>
      <c r="AC194" s="163">
        <f t="shared" si="203"/>
        <v>0</v>
      </c>
      <c r="AD194" s="163">
        <f t="shared" si="203"/>
        <v>0</v>
      </c>
      <c r="AE194" s="163">
        <f t="shared" si="203"/>
        <v>0</v>
      </c>
      <c r="AF194" s="176">
        <f t="shared" si="203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204"/>
        <v>0</v>
      </c>
      <c r="D195" s="163">
        <f t="shared" si="204"/>
        <v>0</v>
      </c>
      <c r="E195" s="163">
        <f t="shared" si="204"/>
        <v>0</v>
      </c>
      <c r="F195" s="163">
        <f t="shared" si="204"/>
        <v>0</v>
      </c>
      <c r="G195" s="163">
        <f t="shared" si="204"/>
        <v>0</v>
      </c>
      <c r="H195" s="163">
        <f t="shared" si="204"/>
        <v>0</v>
      </c>
      <c r="I195" s="163">
        <f t="shared" si="204"/>
        <v>0</v>
      </c>
      <c r="J195" s="163">
        <f t="shared" si="204"/>
        <v>0</v>
      </c>
      <c r="K195" s="163">
        <f t="shared" si="204"/>
        <v>0</v>
      </c>
      <c r="L195" s="163">
        <f t="shared" si="204"/>
        <v>0</v>
      </c>
      <c r="M195" s="163">
        <f t="shared" si="200"/>
        <v>0</v>
      </c>
      <c r="N195" s="163">
        <f t="shared" si="200"/>
        <v>0</v>
      </c>
      <c r="O195" s="163">
        <f t="shared" si="200"/>
        <v>0</v>
      </c>
      <c r="P195" s="163">
        <f t="shared" si="200"/>
        <v>0</v>
      </c>
      <c r="Q195" s="163">
        <f t="shared" si="201"/>
        <v>0</v>
      </c>
      <c r="R195" s="163">
        <f t="shared" si="201"/>
        <v>0</v>
      </c>
      <c r="S195" s="163">
        <f t="shared" si="203"/>
        <v>0</v>
      </c>
      <c r="T195" s="163">
        <f t="shared" si="203"/>
        <v>0</v>
      </c>
      <c r="U195" s="163">
        <f t="shared" si="203"/>
        <v>0</v>
      </c>
      <c r="V195" s="163">
        <f t="shared" si="203"/>
        <v>0</v>
      </c>
      <c r="W195" s="163">
        <f t="shared" si="203"/>
        <v>0</v>
      </c>
      <c r="X195" s="163">
        <f t="shared" si="203"/>
        <v>0</v>
      </c>
      <c r="Y195" s="163">
        <f t="shared" si="203"/>
        <v>0</v>
      </c>
      <c r="Z195" s="163">
        <f t="shared" si="203"/>
        <v>0</v>
      </c>
      <c r="AA195" s="163">
        <f t="shared" si="203"/>
        <v>0</v>
      </c>
      <c r="AB195" s="163">
        <f t="shared" si="203"/>
        <v>0</v>
      </c>
      <c r="AC195" s="163">
        <f t="shared" si="203"/>
        <v>0</v>
      </c>
      <c r="AD195" s="163">
        <f t="shared" si="203"/>
        <v>0</v>
      </c>
      <c r="AE195" s="163">
        <f t="shared" si="203"/>
        <v>0</v>
      </c>
      <c r="AF195" s="176">
        <f t="shared" si="203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204"/>
        <v>0</v>
      </c>
      <c r="D196" s="163">
        <f t="shared" si="204"/>
        <v>0</v>
      </c>
      <c r="E196" s="163">
        <f t="shared" si="204"/>
        <v>0</v>
      </c>
      <c r="F196" s="163">
        <f t="shared" si="204"/>
        <v>0</v>
      </c>
      <c r="G196" s="163">
        <f t="shared" si="204"/>
        <v>0</v>
      </c>
      <c r="H196" s="163">
        <f t="shared" si="204"/>
        <v>0</v>
      </c>
      <c r="I196" s="163">
        <f t="shared" si="204"/>
        <v>0</v>
      </c>
      <c r="J196" s="163">
        <f t="shared" si="204"/>
        <v>0</v>
      </c>
      <c r="K196" s="163">
        <f t="shared" si="204"/>
        <v>0</v>
      </c>
      <c r="L196" s="163">
        <f t="shared" si="204"/>
        <v>0</v>
      </c>
      <c r="M196" s="163">
        <f t="shared" si="200"/>
        <v>0</v>
      </c>
      <c r="N196" s="163">
        <f t="shared" si="200"/>
        <v>0</v>
      </c>
      <c r="O196" s="163">
        <f t="shared" si="200"/>
        <v>0</v>
      </c>
      <c r="P196" s="163">
        <f t="shared" si="200"/>
        <v>0</v>
      </c>
      <c r="Q196" s="163">
        <f t="shared" si="201"/>
        <v>0</v>
      </c>
      <c r="R196" s="163">
        <f t="shared" si="201"/>
        <v>0</v>
      </c>
      <c r="S196" s="163">
        <f t="shared" si="203"/>
        <v>0</v>
      </c>
      <c r="T196" s="163">
        <f t="shared" si="203"/>
        <v>0</v>
      </c>
      <c r="U196" s="163">
        <f t="shared" si="203"/>
        <v>0</v>
      </c>
      <c r="V196" s="163">
        <f t="shared" si="203"/>
        <v>0</v>
      </c>
      <c r="W196" s="163">
        <f t="shared" si="203"/>
        <v>0</v>
      </c>
      <c r="X196" s="163">
        <f t="shared" si="203"/>
        <v>0</v>
      </c>
      <c r="Y196" s="163">
        <f t="shared" si="203"/>
        <v>0</v>
      </c>
      <c r="Z196" s="163">
        <f t="shared" si="203"/>
        <v>0</v>
      </c>
      <c r="AA196" s="163">
        <f t="shared" si="203"/>
        <v>0</v>
      </c>
      <c r="AB196" s="163">
        <f t="shared" si="203"/>
        <v>0</v>
      </c>
      <c r="AC196" s="163">
        <f t="shared" si="203"/>
        <v>0</v>
      </c>
      <c r="AD196" s="163">
        <f t="shared" si="203"/>
        <v>0</v>
      </c>
      <c r="AE196" s="163">
        <f t="shared" si="203"/>
        <v>0</v>
      </c>
      <c r="AF196" s="176">
        <f t="shared" si="203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204"/>
        <v>0</v>
      </c>
      <c r="D197" s="163">
        <f t="shared" si="204"/>
        <v>0</v>
      </c>
      <c r="E197" s="163">
        <f t="shared" si="204"/>
        <v>0</v>
      </c>
      <c r="F197" s="163">
        <f t="shared" si="204"/>
        <v>0</v>
      </c>
      <c r="G197" s="163">
        <f t="shared" si="204"/>
        <v>0</v>
      </c>
      <c r="H197" s="163">
        <f t="shared" si="204"/>
        <v>0</v>
      </c>
      <c r="I197" s="163">
        <f t="shared" si="204"/>
        <v>0</v>
      </c>
      <c r="J197" s="163">
        <f t="shared" si="204"/>
        <v>0</v>
      </c>
      <c r="K197" s="163">
        <f t="shared" si="204"/>
        <v>0</v>
      </c>
      <c r="L197" s="163">
        <f t="shared" si="204"/>
        <v>0</v>
      </c>
      <c r="M197" s="163">
        <f t="shared" si="200"/>
        <v>0</v>
      </c>
      <c r="N197" s="163">
        <f t="shared" si="200"/>
        <v>0</v>
      </c>
      <c r="O197" s="163">
        <f t="shared" si="200"/>
        <v>0</v>
      </c>
      <c r="P197" s="163">
        <f t="shared" si="200"/>
        <v>0</v>
      </c>
      <c r="Q197" s="163">
        <f t="shared" si="201"/>
        <v>0</v>
      </c>
      <c r="R197" s="163">
        <f t="shared" si="201"/>
        <v>0</v>
      </c>
      <c r="S197" s="163">
        <f t="shared" si="203"/>
        <v>0</v>
      </c>
      <c r="T197" s="163">
        <f t="shared" si="203"/>
        <v>0</v>
      </c>
      <c r="U197" s="163">
        <f t="shared" si="203"/>
        <v>0</v>
      </c>
      <c r="V197" s="163">
        <f t="shared" si="203"/>
        <v>0</v>
      </c>
      <c r="W197" s="163">
        <f t="shared" si="203"/>
        <v>0</v>
      </c>
      <c r="X197" s="163">
        <f t="shared" si="203"/>
        <v>0</v>
      </c>
      <c r="Y197" s="163">
        <f t="shared" si="203"/>
        <v>0</v>
      </c>
      <c r="Z197" s="163">
        <f t="shared" si="203"/>
        <v>0</v>
      </c>
      <c r="AA197" s="163">
        <f t="shared" si="203"/>
        <v>0</v>
      </c>
      <c r="AB197" s="163">
        <f t="shared" si="203"/>
        <v>0</v>
      </c>
      <c r="AC197" s="163">
        <f t="shared" si="203"/>
        <v>0</v>
      </c>
      <c r="AD197" s="163">
        <f t="shared" si="203"/>
        <v>0</v>
      </c>
      <c r="AE197" s="163">
        <f t="shared" si="203"/>
        <v>0</v>
      </c>
      <c r="AF197" s="176">
        <f t="shared" si="203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204"/>
        <v>0</v>
      </c>
      <c r="D198" s="163">
        <f t="shared" si="204"/>
        <v>0</v>
      </c>
      <c r="E198" s="163">
        <f t="shared" si="204"/>
        <v>0</v>
      </c>
      <c r="F198" s="163">
        <f t="shared" si="204"/>
        <v>0</v>
      </c>
      <c r="G198" s="163">
        <f t="shared" si="204"/>
        <v>0</v>
      </c>
      <c r="H198" s="163">
        <f t="shared" si="204"/>
        <v>0</v>
      </c>
      <c r="I198" s="163">
        <f t="shared" si="204"/>
        <v>0</v>
      </c>
      <c r="J198" s="163">
        <f t="shared" si="204"/>
        <v>0</v>
      </c>
      <c r="K198" s="163">
        <f t="shared" si="204"/>
        <v>0</v>
      </c>
      <c r="L198" s="163">
        <f t="shared" si="204"/>
        <v>0</v>
      </c>
      <c r="M198" s="163">
        <f t="shared" si="200"/>
        <v>0</v>
      </c>
      <c r="N198" s="163">
        <f t="shared" si="200"/>
        <v>0</v>
      </c>
      <c r="O198" s="163">
        <f t="shared" si="200"/>
        <v>0</v>
      </c>
      <c r="P198" s="163">
        <f t="shared" si="200"/>
        <v>0</v>
      </c>
      <c r="Q198" s="163">
        <f t="shared" si="201"/>
        <v>0</v>
      </c>
      <c r="R198" s="163">
        <f t="shared" si="201"/>
        <v>0</v>
      </c>
      <c r="S198" s="163">
        <f t="shared" si="203"/>
        <v>0</v>
      </c>
      <c r="T198" s="163">
        <f t="shared" si="203"/>
        <v>0</v>
      </c>
      <c r="U198" s="163">
        <f t="shared" si="203"/>
        <v>0</v>
      </c>
      <c r="V198" s="163">
        <f t="shared" si="203"/>
        <v>0</v>
      </c>
      <c r="W198" s="163">
        <f t="shared" si="203"/>
        <v>0</v>
      </c>
      <c r="X198" s="163">
        <f t="shared" si="203"/>
        <v>0</v>
      </c>
      <c r="Y198" s="163">
        <f t="shared" si="203"/>
        <v>0</v>
      </c>
      <c r="Z198" s="163">
        <f t="shared" si="203"/>
        <v>0</v>
      </c>
      <c r="AA198" s="163">
        <f t="shared" si="203"/>
        <v>0</v>
      </c>
      <c r="AB198" s="163">
        <f t="shared" si="203"/>
        <v>0</v>
      </c>
      <c r="AC198" s="163">
        <f t="shared" si="203"/>
        <v>0</v>
      </c>
      <c r="AD198" s="163">
        <f t="shared" si="203"/>
        <v>0</v>
      </c>
      <c r="AE198" s="163">
        <f t="shared" si="203"/>
        <v>0</v>
      </c>
      <c r="AF198" s="176">
        <f t="shared" si="203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204"/>
        <v>0</v>
      </c>
      <c r="D199" s="163">
        <f t="shared" si="204"/>
        <v>0</v>
      </c>
      <c r="E199" s="163">
        <f t="shared" si="204"/>
        <v>0</v>
      </c>
      <c r="F199" s="163">
        <f t="shared" si="204"/>
        <v>0</v>
      </c>
      <c r="G199" s="163">
        <f t="shared" si="204"/>
        <v>0</v>
      </c>
      <c r="H199" s="163">
        <f t="shared" si="204"/>
        <v>0</v>
      </c>
      <c r="I199" s="163">
        <f t="shared" si="204"/>
        <v>0</v>
      </c>
      <c r="J199" s="163">
        <f t="shared" si="204"/>
        <v>0</v>
      </c>
      <c r="K199" s="163">
        <f t="shared" si="204"/>
        <v>0</v>
      </c>
      <c r="L199" s="163">
        <f t="shared" si="204"/>
        <v>0</v>
      </c>
      <c r="M199" s="163">
        <f t="shared" si="200"/>
        <v>0</v>
      </c>
      <c r="N199" s="163">
        <f t="shared" si="200"/>
        <v>0</v>
      </c>
      <c r="O199" s="163">
        <f t="shared" si="200"/>
        <v>0</v>
      </c>
      <c r="P199" s="163">
        <f t="shared" si="200"/>
        <v>0</v>
      </c>
      <c r="Q199" s="163">
        <f t="shared" si="201"/>
        <v>0</v>
      </c>
      <c r="R199" s="163">
        <f t="shared" si="201"/>
        <v>0</v>
      </c>
      <c r="S199" s="163">
        <f t="shared" si="203"/>
        <v>0</v>
      </c>
      <c r="T199" s="163">
        <f t="shared" si="203"/>
        <v>0</v>
      </c>
      <c r="U199" s="163">
        <f t="shared" si="203"/>
        <v>0</v>
      </c>
      <c r="V199" s="163">
        <f t="shared" si="203"/>
        <v>0</v>
      </c>
      <c r="W199" s="163">
        <f t="shared" si="203"/>
        <v>0</v>
      </c>
      <c r="X199" s="163">
        <f t="shared" si="203"/>
        <v>0</v>
      </c>
      <c r="Y199" s="163">
        <f t="shared" si="203"/>
        <v>0</v>
      </c>
      <c r="Z199" s="163">
        <f t="shared" si="203"/>
        <v>0</v>
      </c>
      <c r="AA199" s="163">
        <f t="shared" si="203"/>
        <v>0</v>
      </c>
      <c r="AB199" s="163">
        <f t="shared" si="203"/>
        <v>0</v>
      </c>
      <c r="AC199" s="163">
        <f t="shared" si="203"/>
        <v>0</v>
      </c>
      <c r="AD199" s="163">
        <f t="shared" si="203"/>
        <v>0</v>
      </c>
      <c r="AE199" s="163">
        <f t="shared" si="203"/>
        <v>0</v>
      </c>
      <c r="AF199" s="176">
        <f t="shared" si="203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204"/>
        <v>0</v>
      </c>
      <c r="D200" s="163">
        <f t="shared" si="204"/>
        <v>0</v>
      </c>
      <c r="E200" s="163">
        <f t="shared" si="204"/>
        <v>0</v>
      </c>
      <c r="F200" s="163">
        <f t="shared" si="204"/>
        <v>0</v>
      </c>
      <c r="G200" s="163">
        <f t="shared" si="204"/>
        <v>0</v>
      </c>
      <c r="H200" s="163">
        <f t="shared" si="204"/>
        <v>0</v>
      </c>
      <c r="I200" s="163">
        <f t="shared" si="204"/>
        <v>0</v>
      </c>
      <c r="J200" s="163">
        <f t="shared" si="204"/>
        <v>0</v>
      </c>
      <c r="K200" s="163">
        <f t="shared" si="204"/>
        <v>0</v>
      </c>
      <c r="L200" s="163">
        <f t="shared" si="204"/>
        <v>0</v>
      </c>
      <c r="M200" s="163">
        <f t="shared" si="200"/>
        <v>0</v>
      </c>
      <c r="N200" s="163">
        <f t="shared" si="200"/>
        <v>0</v>
      </c>
      <c r="O200" s="163">
        <f t="shared" si="200"/>
        <v>0</v>
      </c>
      <c r="P200" s="163">
        <f t="shared" si="200"/>
        <v>0</v>
      </c>
      <c r="Q200" s="163">
        <f t="shared" si="201"/>
        <v>0</v>
      </c>
      <c r="R200" s="163">
        <f t="shared" si="201"/>
        <v>0</v>
      </c>
      <c r="S200" s="163">
        <f t="shared" ref="S200:AF215" si="205">R200</f>
        <v>0</v>
      </c>
      <c r="T200" s="163">
        <f t="shared" si="205"/>
        <v>0</v>
      </c>
      <c r="U200" s="163">
        <f t="shared" si="205"/>
        <v>0</v>
      </c>
      <c r="V200" s="163">
        <f t="shared" si="205"/>
        <v>0</v>
      </c>
      <c r="W200" s="163">
        <f t="shared" si="205"/>
        <v>0</v>
      </c>
      <c r="X200" s="163">
        <f t="shared" si="205"/>
        <v>0</v>
      </c>
      <c r="Y200" s="163">
        <f t="shared" si="205"/>
        <v>0</v>
      </c>
      <c r="Z200" s="163">
        <f t="shared" si="205"/>
        <v>0</v>
      </c>
      <c r="AA200" s="163">
        <f t="shared" si="205"/>
        <v>0</v>
      </c>
      <c r="AB200" s="163">
        <f t="shared" si="205"/>
        <v>0</v>
      </c>
      <c r="AC200" s="163">
        <f t="shared" si="205"/>
        <v>0</v>
      </c>
      <c r="AD200" s="163">
        <f t="shared" si="205"/>
        <v>0</v>
      </c>
      <c r="AE200" s="163">
        <f t="shared" si="205"/>
        <v>0</v>
      </c>
      <c r="AF200" s="176">
        <f t="shared" si="205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L216" si="206">B201</f>
        <v>0</v>
      </c>
      <c r="D201" s="163">
        <f t="shared" si="206"/>
        <v>0</v>
      </c>
      <c r="E201" s="163">
        <f t="shared" si="206"/>
        <v>0</v>
      </c>
      <c r="F201" s="163">
        <f t="shared" si="206"/>
        <v>0</v>
      </c>
      <c r="G201" s="163">
        <f t="shared" si="206"/>
        <v>0</v>
      </c>
      <c r="H201" s="163">
        <f t="shared" si="206"/>
        <v>0</v>
      </c>
      <c r="I201" s="163">
        <f t="shared" si="206"/>
        <v>0</v>
      </c>
      <c r="J201" s="163">
        <f t="shared" si="206"/>
        <v>0</v>
      </c>
      <c r="K201" s="163">
        <f t="shared" si="206"/>
        <v>0</v>
      </c>
      <c r="L201" s="163">
        <f t="shared" si="206"/>
        <v>0</v>
      </c>
      <c r="M201" s="163">
        <f t="shared" si="200"/>
        <v>0</v>
      </c>
      <c r="N201" s="163">
        <f t="shared" si="200"/>
        <v>0</v>
      </c>
      <c r="O201" s="163">
        <f t="shared" si="200"/>
        <v>0</v>
      </c>
      <c r="P201" s="163">
        <f t="shared" si="200"/>
        <v>0</v>
      </c>
      <c r="Q201" s="163">
        <f t="shared" si="201"/>
        <v>0</v>
      </c>
      <c r="R201" s="163">
        <f t="shared" si="201"/>
        <v>0</v>
      </c>
      <c r="S201" s="163">
        <f t="shared" si="205"/>
        <v>0</v>
      </c>
      <c r="T201" s="163">
        <f t="shared" si="205"/>
        <v>0</v>
      </c>
      <c r="U201" s="163">
        <f t="shared" si="205"/>
        <v>0</v>
      </c>
      <c r="V201" s="163">
        <f t="shared" si="205"/>
        <v>0</v>
      </c>
      <c r="W201" s="163">
        <f t="shared" si="205"/>
        <v>0</v>
      </c>
      <c r="X201" s="163">
        <f t="shared" si="205"/>
        <v>0</v>
      </c>
      <c r="Y201" s="163">
        <f t="shared" si="205"/>
        <v>0</v>
      </c>
      <c r="Z201" s="163">
        <f t="shared" si="205"/>
        <v>0</v>
      </c>
      <c r="AA201" s="163">
        <f t="shared" si="205"/>
        <v>0</v>
      </c>
      <c r="AB201" s="163">
        <f t="shared" si="205"/>
        <v>0</v>
      </c>
      <c r="AC201" s="163">
        <f t="shared" si="205"/>
        <v>0</v>
      </c>
      <c r="AD201" s="163">
        <f t="shared" si="205"/>
        <v>0</v>
      </c>
      <c r="AE201" s="163">
        <f t="shared" si="205"/>
        <v>0</v>
      </c>
      <c r="AF201" s="176">
        <f t="shared" si="205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206"/>
        <v>0</v>
      </c>
      <c r="D202" s="163">
        <f t="shared" si="206"/>
        <v>0</v>
      </c>
      <c r="E202" s="163">
        <f t="shared" si="206"/>
        <v>0</v>
      </c>
      <c r="F202" s="163">
        <f t="shared" si="206"/>
        <v>0</v>
      </c>
      <c r="G202" s="163">
        <f t="shared" si="206"/>
        <v>0</v>
      </c>
      <c r="H202" s="163">
        <f t="shared" si="206"/>
        <v>0</v>
      </c>
      <c r="I202" s="163">
        <f t="shared" si="206"/>
        <v>0</v>
      </c>
      <c r="J202" s="163">
        <f t="shared" si="206"/>
        <v>0</v>
      </c>
      <c r="K202" s="163">
        <f t="shared" si="206"/>
        <v>0</v>
      </c>
      <c r="L202" s="163">
        <f t="shared" si="206"/>
        <v>0</v>
      </c>
      <c r="M202" s="163">
        <f t="shared" si="200"/>
        <v>0</v>
      </c>
      <c r="N202" s="163">
        <f t="shared" si="200"/>
        <v>0</v>
      </c>
      <c r="O202" s="163">
        <f t="shared" si="200"/>
        <v>0</v>
      </c>
      <c r="P202" s="163">
        <f t="shared" si="200"/>
        <v>0</v>
      </c>
      <c r="Q202" s="163">
        <f t="shared" si="201"/>
        <v>0</v>
      </c>
      <c r="R202" s="163">
        <f t="shared" si="201"/>
        <v>0</v>
      </c>
      <c r="S202" s="163">
        <f t="shared" si="205"/>
        <v>0</v>
      </c>
      <c r="T202" s="163">
        <f t="shared" si="205"/>
        <v>0</v>
      </c>
      <c r="U202" s="163">
        <f t="shared" si="205"/>
        <v>0</v>
      </c>
      <c r="V202" s="163">
        <f t="shared" si="205"/>
        <v>0</v>
      </c>
      <c r="W202" s="163">
        <f t="shared" si="205"/>
        <v>0</v>
      </c>
      <c r="X202" s="163">
        <f t="shared" si="205"/>
        <v>0</v>
      </c>
      <c r="Y202" s="163">
        <f t="shared" si="205"/>
        <v>0</v>
      </c>
      <c r="Z202" s="163">
        <f t="shared" si="205"/>
        <v>0</v>
      </c>
      <c r="AA202" s="163">
        <f t="shared" si="205"/>
        <v>0</v>
      </c>
      <c r="AB202" s="163">
        <f t="shared" si="205"/>
        <v>0</v>
      </c>
      <c r="AC202" s="163">
        <f t="shared" si="205"/>
        <v>0</v>
      </c>
      <c r="AD202" s="163">
        <f t="shared" si="205"/>
        <v>0</v>
      </c>
      <c r="AE202" s="163">
        <f t="shared" si="205"/>
        <v>0</v>
      </c>
      <c r="AF202" s="176">
        <f t="shared" si="205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206"/>
        <v>0</v>
      </c>
      <c r="D203" s="163">
        <f t="shared" si="206"/>
        <v>0</v>
      </c>
      <c r="E203" s="163">
        <f t="shared" si="206"/>
        <v>0</v>
      </c>
      <c r="F203" s="163">
        <f t="shared" si="206"/>
        <v>0</v>
      </c>
      <c r="G203" s="163">
        <f t="shared" si="206"/>
        <v>0</v>
      </c>
      <c r="H203" s="163">
        <f t="shared" si="206"/>
        <v>0</v>
      </c>
      <c r="I203" s="163">
        <f t="shared" si="206"/>
        <v>0</v>
      </c>
      <c r="J203" s="163">
        <f t="shared" si="206"/>
        <v>0</v>
      </c>
      <c r="K203" s="163">
        <f t="shared" si="206"/>
        <v>0</v>
      </c>
      <c r="L203" s="163">
        <f t="shared" si="206"/>
        <v>0</v>
      </c>
      <c r="M203" s="163">
        <f t="shared" si="200"/>
        <v>0</v>
      </c>
      <c r="N203" s="163">
        <f t="shared" si="200"/>
        <v>0</v>
      </c>
      <c r="O203" s="163">
        <f t="shared" si="200"/>
        <v>0</v>
      </c>
      <c r="P203" s="163">
        <f t="shared" si="200"/>
        <v>0</v>
      </c>
      <c r="Q203" s="163">
        <f t="shared" si="201"/>
        <v>0</v>
      </c>
      <c r="R203" s="163">
        <f t="shared" si="201"/>
        <v>0</v>
      </c>
      <c r="S203" s="163">
        <f t="shared" si="205"/>
        <v>0</v>
      </c>
      <c r="T203" s="163">
        <f t="shared" si="205"/>
        <v>0</v>
      </c>
      <c r="U203" s="163">
        <f t="shared" si="205"/>
        <v>0</v>
      </c>
      <c r="V203" s="163">
        <f t="shared" si="205"/>
        <v>0</v>
      </c>
      <c r="W203" s="163">
        <f t="shared" si="205"/>
        <v>0</v>
      </c>
      <c r="X203" s="163">
        <f t="shared" si="205"/>
        <v>0</v>
      </c>
      <c r="Y203" s="163">
        <f t="shared" si="205"/>
        <v>0</v>
      </c>
      <c r="Z203" s="163">
        <f t="shared" si="205"/>
        <v>0</v>
      </c>
      <c r="AA203" s="163">
        <f t="shared" si="205"/>
        <v>0</v>
      </c>
      <c r="AB203" s="163">
        <f t="shared" si="205"/>
        <v>0</v>
      </c>
      <c r="AC203" s="163">
        <f t="shared" si="205"/>
        <v>0</v>
      </c>
      <c r="AD203" s="163">
        <f t="shared" si="205"/>
        <v>0</v>
      </c>
      <c r="AE203" s="163">
        <f t="shared" si="205"/>
        <v>0</v>
      </c>
      <c r="AF203" s="176">
        <f t="shared" si="205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206"/>
        <v>0</v>
      </c>
      <c r="D204" s="163">
        <f t="shared" si="206"/>
        <v>0</v>
      </c>
      <c r="E204" s="163">
        <f t="shared" si="206"/>
        <v>0</v>
      </c>
      <c r="F204" s="163">
        <f t="shared" si="206"/>
        <v>0</v>
      </c>
      <c r="G204" s="163">
        <f t="shared" si="206"/>
        <v>0</v>
      </c>
      <c r="H204" s="163">
        <f t="shared" si="206"/>
        <v>0</v>
      </c>
      <c r="I204" s="163">
        <f t="shared" si="206"/>
        <v>0</v>
      </c>
      <c r="J204" s="163">
        <f t="shared" si="206"/>
        <v>0</v>
      </c>
      <c r="K204" s="163">
        <f t="shared" si="206"/>
        <v>0</v>
      </c>
      <c r="L204" s="163">
        <f t="shared" si="206"/>
        <v>0</v>
      </c>
      <c r="M204" s="163">
        <f t="shared" si="200"/>
        <v>0</v>
      </c>
      <c r="N204" s="163">
        <f t="shared" si="200"/>
        <v>0</v>
      </c>
      <c r="O204" s="163">
        <f t="shared" si="200"/>
        <v>0</v>
      </c>
      <c r="P204" s="163">
        <f t="shared" si="200"/>
        <v>0</v>
      </c>
      <c r="Q204" s="163">
        <f t="shared" si="201"/>
        <v>0</v>
      </c>
      <c r="R204" s="163">
        <f t="shared" si="201"/>
        <v>0</v>
      </c>
      <c r="S204" s="163">
        <f t="shared" si="205"/>
        <v>0</v>
      </c>
      <c r="T204" s="163">
        <f t="shared" si="205"/>
        <v>0</v>
      </c>
      <c r="U204" s="163">
        <f t="shared" si="205"/>
        <v>0</v>
      </c>
      <c r="V204" s="163">
        <f t="shared" si="205"/>
        <v>0</v>
      </c>
      <c r="W204" s="163">
        <f t="shared" si="205"/>
        <v>0</v>
      </c>
      <c r="X204" s="163">
        <f t="shared" si="205"/>
        <v>0</v>
      </c>
      <c r="Y204" s="163">
        <f t="shared" si="205"/>
        <v>0</v>
      </c>
      <c r="Z204" s="163">
        <f t="shared" si="205"/>
        <v>0</v>
      </c>
      <c r="AA204" s="163">
        <f t="shared" si="205"/>
        <v>0</v>
      </c>
      <c r="AB204" s="163">
        <f t="shared" si="205"/>
        <v>0</v>
      </c>
      <c r="AC204" s="163">
        <f t="shared" si="205"/>
        <v>0</v>
      </c>
      <c r="AD204" s="163">
        <f t="shared" si="205"/>
        <v>0</v>
      </c>
      <c r="AE204" s="163">
        <f t="shared" si="205"/>
        <v>0</v>
      </c>
      <c r="AF204" s="176">
        <f t="shared" si="205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206"/>
        <v>0</v>
      </c>
      <c r="D205" s="163">
        <f t="shared" si="206"/>
        <v>0</v>
      </c>
      <c r="E205" s="163">
        <f t="shared" si="206"/>
        <v>0</v>
      </c>
      <c r="F205" s="163">
        <f t="shared" si="206"/>
        <v>0</v>
      </c>
      <c r="G205" s="163">
        <f t="shared" si="206"/>
        <v>0</v>
      </c>
      <c r="H205" s="163">
        <f t="shared" si="206"/>
        <v>0</v>
      </c>
      <c r="I205" s="163">
        <f t="shared" si="206"/>
        <v>0</v>
      </c>
      <c r="J205" s="163">
        <f t="shared" si="206"/>
        <v>0</v>
      </c>
      <c r="K205" s="163">
        <f t="shared" si="206"/>
        <v>0</v>
      </c>
      <c r="L205" s="163">
        <f t="shared" si="206"/>
        <v>0</v>
      </c>
      <c r="M205" s="163">
        <f t="shared" si="200"/>
        <v>0</v>
      </c>
      <c r="N205" s="163">
        <f t="shared" si="200"/>
        <v>0</v>
      </c>
      <c r="O205" s="163">
        <f t="shared" si="200"/>
        <v>0</v>
      </c>
      <c r="P205" s="163">
        <f t="shared" si="200"/>
        <v>0</v>
      </c>
      <c r="Q205" s="163">
        <f t="shared" si="201"/>
        <v>0</v>
      </c>
      <c r="R205" s="163">
        <f t="shared" si="201"/>
        <v>0</v>
      </c>
      <c r="S205" s="163">
        <f t="shared" si="205"/>
        <v>0</v>
      </c>
      <c r="T205" s="163">
        <f t="shared" si="205"/>
        <v>0</v>
      </c>
      <c r="U205" s="163">
        <f t="shared" si="205"/>
        <v>0</v>
      </c>
      <c r="V205" s="163">
        <f t="shared" si="205"/>
        <v>0</v>
      </c>
      <c r="W205" s="163">
        <f t="shared" si="205"/>
        <v>0</v>
      </c>
      <c r="X205" s="163">
        <f t="shared" si="205"/>
        <v>0</v>
      </c>
      <c r="Y205" s="163">
        <f t="shared" si="205"/>
        <v>0</v>
      </c>
      <c r="Z205" s="163">
        <f t="shared" si="205"/>
        <v>0</v>
      </c>
      <c r="AA205" s="163">
        <f t="shared" si="205"/>
        <v>0</v>
      </c>
      <c r="AB205" s="163">
        <f t="shared" si="205"/>
        <v>0</v>
      </c>
      <c r="AC205" s="163">
        <f t="shared" si="205"/>
        <v>0</v>
      </c>
      <c r="AD205" s="163">
        <f t="shared" si="205"/>
        <v>0</v>
      </c>
      <c r="AE205" s="163">
        <f t="shared" si="205"/>
        <v>0</v>
      </c>
      <c r="AF205" s="176">
        <f t="shared" si="205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206"/>
        <v>0</v>
      </c>
      <c r="D206" s="163">
        <f t="shared" si="206"/>
        <v>0</v>
      </c>
      <c r="E206" s="163">
        <f t="shared" si="206"/>
        <v>0</v>
      </c>
      <c r="F206" s="163">
        <f t="shared" si="206"/>
        <v>0</v>
      </c>
      <c r="G206" s="163">
        <f t="shared" si="206"/>
        <v>0</v>
      </c>
      <c r="H206" s="163">
        <f t="shared" si="206"/>
        <v>0</v>
      </c>
      <c r="I206" s="163">
        <f t="shared" si="206"/>
        <v>0</v>
      </c>
      <c r="J206" s="163">
        <f t="shared" si="206"/>
        <v>0</v>
      </c>
      <c r="K206" s="163">
        <f t="shared" si="206"/>
        <v>0</v>
      </c>
      <c r="L206" s="163">
        <f t="shared" si="206"/>
        <v>0</v>
      </c>
      <c r="M206" s="163">
        <f t="shared" si="200"/>
        <v>0</v>
      </c>
      <c r="N206" s="163">
        <f t="shared" si="200"/>
        <v>0</v>
      </c>
      <c r="O206" s="163">
        <f t="shared" si="200"/>
        <v>0</v>
      </c>
      <c r="P206" s="163">
        <f t="shared" si="200"/>
        <v>0</v>
      </c>
      <c r="Q206" s="163">
        <f t="shared" si="201"/>
        <v>0</v>
      </c>
      <c r="R206" s="163">
        <f t="shared" si="201"/>
        <v>0</v>
      </c>
      <c r="S206" s="163">
        <f t="shared" si="205"/>
        <v>0</v>
      </c>
      <c r="T206" s="163">
        <f t="shared" si="205"/>
        <v>0</v>
      </c>
      <c r="U206" s="163">
        <f t="shared" si="205"/>
        <v>0</v>
      </c>
      <c r="V206" s="163">
        <f t="shared" si="205"/>
        <v>0</v>
      </c>
      <c r="W206" s="163">
        <f t="shared" si="205"/>
        <v>0</v>
      </c>
      <c r="X206" s="163">
        <f t="shared" si="205"/>
        <v>0</v>
      </c>
      <c r="Y206" s="163">
        <f t="shared" si="205"/>
        <v>0</v>
      </c>
      <c r="Z206" s="163">
        <f t="shared" si="205"/>
        <v>0</v>
      </c>
      <c r="AA206" s="163">
        <f t="shared" si="205"/>
        <v>0</v>
      </c>
      <c r="AB206" s="163">
        <f t="shared" si="205"/>
        <v>0</v>
      </c>
      <c r="AC206" s="163">
        <f t="shared" si="205"/>
        <v>0</v>
      </c>
      <c r="AD206" s="163">
        <f t="shared" si="205"/>
        <v>0</v>
      </c>
      <c r="AE206" s="163">
        <f t="shared" si="205"/>
        <v>0</v>
      </c>
      <c r="AF206" s="176">
        <f t="shared" si="205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206"/>
        <v>0</v>
      </c>
      <c r="D207" s="163">
        <f t="shared" si="206"/>
        <v>0</v>
      </c>
      <c r="E207" s="163">
        <f t="shared" si="206"/>
        <v>0</v>
      </c>
      <c r="F207" s="163">
        <f t="shared" si="206"/>
        <v>0</v>
      </c>
      <c r="G207" s="163">
        <f t="shared" si="206"/>
        <v>0</v>
      </c>
      <c r="H207" s="163">
        <f t="shared" si="206"/>
        <v>0</v>
      </c>
      <c r="I207" s="163">
        <f t="shared" si="206"/>
        <v>0</v>
      </c>
      <c r="J207" s="163">
        <f t="shared" si="206"/>
        <v>0</v>
      </c>
      <c r="K207" s="163">
        <f t="shared" si="206"/>
        <v>0</v>
      </c>
      <c r="L207" s="163">
        <f t="shared" si="206"/>
        <v>0</v>
      </c>
      <c r="M207" s="163">
        <f t="shared" si="200"/>
        <v>0</v>
      </c>
      <c r="N207" s="163">
        <f t="shared" si="200"/>
        <v>0</v>
      </c>
      <c r="O207" s="163">
        <f t="shared" si="200"/>
        <v>0</v>
      </c>
      <c r="P207" s="163">
        <f t="shared" si="200"/>
        <v>0</v>
      </c>
      <c r="Q207" s="163">
        <f t="shared" si="201"/>
        <v>0</v>
      </c>
      <c r="R207" s="163">
        <f t="shared" si="201"/>
        <v>0</v>
      </c>
      <c r="S207" s="163">
        <f t="shared" si="205"/>
        <v>0</v>
      </c>
      <c r="T207" s="163">
        <f t="shared" si="205"/>
        <v>0</v>
      </c>
      <c r="U207" s="163">
        <f t="shared" si="205"/>
        <v>0</v>
      </c>
      <c r="V207" s="163">
        <f t="shared" si="205"/>
        <v>0</v>
      </c>
      <c r="W207" s="163">
        <f t="shared" si="205"/>
        <v>0</v>
      </c>
      <c r="X207" s="163">
        <f t="shared" si="205"/>
        <v>0</v>
      </c>
      <c r="Y207" s="163">
        <f t="shared" si="205"/>
        <v>0</v>
      </c>
      <c r="Z207" s="163">
        <f t="shared" si="205"/>
        <v>0</v>
      </c>
      <c r="AA207" s="163">
        <f t="shared" si="205"/>
        <v>0</v>
      </c>
      <c r="AB207" s="163">
        <f t="shared" si="205"/>
        <v>0</v>
      </c>
      <c r="AC207" s="163">
        <f t="shared" si="205"/>
        <v>0</v>
      </c>
      <c r="AD207" s="163">
        <f t="shared" si="205"/>
        <v>0</v>
      </c>
      <c r="AE207" s="163">
        <f t="shared" si="205"/>
        <v>0</v>
      </c>
      <c r="AF207" s="176">
        <f t="shared" si="205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206"/>
        <v>0</v>
      </c>
      <c r="D208" s="163">
        <f t="shared" si="206"/>
        <v>0</v>
      </c>
      <c r="E208" s="163">
        <f t="shared" si="206"/>
        <v>0</v>
      </c>
      <c r="F208" s="163">
        <f t="shared" si="206"/>
        <v>0</v>
      </c>
      <c r="G208" s="163">
        <f t="shared" si="206"/>
        <v>0</v>
      </c>
      <c r="H208" s="163">
        <f t="shared" si="206"/>
        <v>0</v>
      </c>
      <c r="I208" s="163">
        <f t="shared" si="206"/>
        <v>0</v>
      </c>
      <c r="J208" s="163">
        <f t="shared" si="206"/>
        <v>0</v>
      </c>
      <c r="K208" s="163">
        <f t="shared" si="206"/>
        <v>0</v>
      </c>
      <c r="L208" s="163">
        <f t="shared" si="206"/>
        <v>0</v>
      </c>
      <c r="M208" s="163">
        <f t="shared" si="200"/>
        <v>0</v>
      </c>
      <c r="N208" s="163">
        <f t="shared" si="200"/>
        <v>0</v>
      </c>
      <c r="O208" s="163">
        <f t="shared" si="200"/>
        <v>0</v>
      </c>
      <c r="P208" s="163">
        <f t="shared" si="200"/>
        <v>0</v>
      </c>
      <c r="Q208" s="163">
        <f t="shared" si="201"/>
        <v>0</v>
      </c>
      <c r="R208" s="163">
        <f t="shared" si="201"/>
        <v>0</v>
      </c>
      <c r="S208" s="163">
        <f t="shared" si="205"/>
        <v>0</v>
      </c>
      <c r="T208" s="163">
        <f t="shared" si="205"/>
        <v>0</v>
      </c>
      <c r="U208" s="163">
        <f t="shared" si="205"/>
        <v>0</v>
      </c>
      <c r="V208" s="163">
        <f t="shared" si="205"/>
        <v>0</v>
      </c>
      <c r="W208" s="163">
        <f t="shared" si="205"/>
        <v>0</v>
      </c>
      <c r="X208" s="163">
        <f t="shared" si="205"/>
        <v>0</v>
      </c>
      <c r="Y208" s="163">
        <f t="shared" si="205"/>
        <v>0</v>
      </c>
      <c r="Z208" s="163">
        <f t="shared" si="205"/>
        <v>0</v>
      </c>
      <c r="AA208" s="163">
        <f t="shared" si="205"/>
        <v>0</v>
      </c>
      <c r="AB208" s="163">
        <f t="shared" si="205"/>
        <v>0</v>
      </c>
      <c r="AC208" s="163">
        <f t="shared" si="205"/>
        <v>0</v>
      </c>
      <c r="AD208" s="163">
        <f t="shared" si="205"/>
        <v>0</v>
      </c>
      <c r="AE208" s="163">
        <f t="shared" si="205"/>
        <v>0</v>
      </c>
      <c r="AF208" s="176">
        <f t="shared" si="205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206"/>
        <v>0</v>
      </c>
      <c r="D209" s="163">
        <f t="shared" si="206"/>
        <v>0</v>
      </c>
      <c r="E209" s="163">
        <f t="shared" si="206"/>
        <v>0</v>
      </c>
      <c r="F209" s="163">
        <f t="shared" si="206"/>
        <v>0</v>
      </c>
      <c r="G209" s="163">
        <f t="shared" si="206"/>
        <v>0</v>
      </c>
      <c r="H209" s="163">
        <f t="shared" si="206"/>
        <v>0</v>
      </c>
      <c r="I209" s="163">
        <f t="shared" si="206"/>
        <v>0</v>
      </c>
      <c r="J209" s="163">
        <f t="shared" si="206"/>
        <v>0</v>
      </c>
      <c r="K209" s="163">
        <f t="shared" si="206"/>
        <v>0</v>
      </c>
      <c r="L209" s="163">
        <f t="shared" si="206"/>
        <v>0</v>
      </c>
      <c r="M209" s="163">
        <f t="shared" si="200"/>
        <v>0</v>
      </c>
      <c r="N209" s="163">
        <f t="shared" si="200"/>
        <v>0</v>
      </c>
      <c r="O209" s="163">
        <f t="shared" si="200"/>
        <v>0</v>
      </c>
      <c r="P209" s="163">
        <f t="shared" si="200"/>
        <v>0</v>
      </c>
      <c r="Q209" s="163">
        <f t="shared" si="201"/>
        <v>0</v>
      </c>
      <c r="R209" s="163">
        <f t="shared" si="201"/>
        <v>0</v>
      </c>
      <c r="S209" s="163">
        <f t="shared" si="205"/>
        <v>0</v>
      </c>
      <c r="T209" s="163">
        <f t="shared" si="205"/>
        <v>0</v>
      </c>
      <c r="U209" s="163">
        <f t="shared" si="205"/>
        <v>0</v>
      </c>
      <c r="V209" s="163">
        <f t="shared" si="205"/>
        <v>0</v>
      </c>
      <c r="W209" s="163">
        <f t="shared" si="205"/>
        <v>0</v>
      </c>
      <c r="X209" s="163">
        <f t="shared" si="205"/>
        <v>0</v>
      </c>
      <c r="Y209" s="163">
        <f t="shared" si="205"/>
        <v>0</v>
      </c>
      <c r="Z209" s="163">
        <f t="shared" si="205"/>
        <v>0</v>
      </c>
      <c r="AA209" s="163">
        <f t="shared" si="205"/>
        <v>0</v>
      </c>
      <c r="AB209" s="163">
        <f t="shared" si="205"/>
        <v>0</v>
      </c>
      <c r="AC209" s="163">
        <f t="shared" si="205"/>
        <v>0</v>
      </c>
      <c r="AD209" s="163">
        <f t="shared" si="205"/>
        <v>0</v>
      </c>
      <c r="AE209" s="163">
        <f t="shared" si="205"/>
        <v>0</v>
      </c>
      <c r="AF209" s="176">
        <f t="shared" si="205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206"/>
        <v>0</v>
      </c>
      <c r="D210" s="163">
        <f t="shared" si="206"/>
        <v>0</v>
      </c>
      <c r="E210" s="163">
        <f t="shared" si="206"/>
        <v>0</v>
      </c>
      <c r="F210" s="163">
        <f t="shared" si="206"/>
        <v>0</v>
      </c>
      <c r="G210" s="163">
        <f t="shared" si="206"/>
        <v>0</v>
      </c>
      <c r="H210" s="163">
        <f t="shared" si="206"/>
        <v>0</v>
      </c>
      <c r="I210" s="163">
        <f t="shared" si="206"/>
        <v>0</v>
      </c>
      <c r="J210" s="163">
        <f t="shared" si="206"/>
        <v>0</v>
      </c>
      <c r="K210" s="163">
        <f t="shared" si="206"/>
        <v>0</v>
      </c>
      <c r="L210" s="163">
        <f t="shared" si="206"/>
        <v>0</v>
      </c>
      <c r="M210" s="163">
        <f t="shared" si="200"/>
        <v>0</v>
      </c>
      <c r="N210" s="163">
        <f t="shared" si="200"/>
        <v>0</v>
      </c>
      <c r="O210" s="163">
        <f t="shared" si="200"/>
        <v>0</v>
      </c>
      <c r="P210" s="163">
        <f t="shared" si="200"/>
        <v>0</v>
      </c>
      <c r="Q210" s="163">
        <f t="shared" si="201"/>
        <v>0</v>
      </c>
      <c r="R210" s="163">
        <f t="shared" si="201"/>
        <v>0</v>
      </c>
      <c r="S210" s="163">
        <f t="shared" si="205"/>
        <v>0</v>
      </c>
      <c r="T210" s="163">
        <f t="shared" si="205"/>
        <v>0</v>
      </c>
      <c r="U210" s="163">
        <f t="shared" si="205"/>
        <v>0</v>
      </c>
      <c r="V210" s="163">
        <f t="shared" si="205"/>
        <v>0</v>
      </c>
      <c r="W210" s="163">
        <f t="shared" si="205"/>
        <v>0</v>
      </c>
      <c r="X210" s="163">
        <f t="shared" si="205"/>
        <v>0</v>
      </c>
      <c r="Y210" s="163">
        <f t="shared" si="205"/>
        <v>0</v>
      </c>
      <c r="Z210" s="163">
        <f t="shared" si="205"/>
        <v>0</v>
      </c>
      <c r="AA210" s="163">
        <f t="shared" si="205"/>
        <v>0</v>
      </c>
      <c r="AB210" s="163">
        <f t="shared" si="205"/>
        <v>0</v>
      </c>
      <c r="AC210" s="163">
        <f t="shared" si="205"/>
        <v>0</v>
      </c>
      <c r="AD210" s="163">
        <f t="shared" si="205"/>
        <v>0</v>
      </c>
      <c r="AE210" s="163">
        <f t="shared" si="205"/>
        <v>0</v>
      </c>
      <c r="AF210" s="176">
        <f t="shared" si="205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206"/>
        <v>0</v>
      </c>
      <c r="D211" s="163">
        <f t="shared" si="206"/>
        <v>0</v>
      </c>
      <c r="E211" s="163">
        <f t="shared" si="206"/>
        <v>0</v>
      </c>
      <c r="F211" s="163">
        <f t="shared" si="206"/>
        <v>0</v>
      </c>
      <c r="G211" s="163">
        <f t="shared" si="206"/>
        <v>0</v>
      </c>
      <c r="H211" s="163">
        <f t="shared" si="206"/>
        <v>0</v>
      </c>
      <c r="I211" s="163">
        <f t="shared" si="206"/>
        <v>0</v>
      </c>
      <c r="J211" s="163">
        <f t="shared" si="206"/>
        <v>0</v>
      </c>
      <c r="K211" s="163">
        <f t="shared" si="206"/>
        <v>0</v>
      </c>
      <c r="L211" s="163">
        <f t="shared" si="206"/>
        <v>0</v>
      </c>
      <c r="M211" s="163">
        <f t="shared" si="200"/>
        <v>0</v>
      </c>
      <c r="N211" s="163">
        <f t="shared" si="200"/>
        <v>0</v>
      </c>
      <c r="O211" s="163">
        <f t="shared" si="200"/>
        <v>0</v>
      </c>
      <c r="P211" s="163">
        <f t="shared" si="200"/>
        <v>0</v>
      </c>
      <c r="Q211" s="163">
        <f t="shared" si="201"/>
        <v>0</v>
      </c>
      <c r="R211" s="163">
        <f t="shared" si="201"/>
        <v>0</v>
      </c>
      <c r="S211" s="163">
        <f t="shared" si="205"/>
        <v>0</v>
      </c>
      <c r="T211" s="163">
        <f t="shared" si="205"/>
        <v>0</v>
      </c>
      <c r="U211" s="163">
        <f t="shared" si="205"/>
        <v>0</v>
      </c>
      <c r="V211" s="163">
        <f t="shared" si="205"/>
        <v>0</v>
      </c>
      <c r="W211" s="163">
        <f t="shared" si="205"/>
        <v>0</v>
      </c>
      <c r="X211" s="163">
        <f t="shared" si="205"/>
        <v>0</v>
      </c>
      <c r="Y211" s="163">
        <f t="shared" si="205"/>
        <v>0</v>
      </c>
      <c r="Z211" s="163">
        <f t="shared" si="205"/>
        <v>0</v>
      </c>
      <c r="AA211" s="163">
        <f t="shared" si="205"/>
        <v>0</v>
      </c>
      <c r="AB211" s="163">
        <f t="shared" si="205"/>
        <v>0</v>
      </c>
      <c r="AC211" s="163">
        <f t="shared" si="205"/>
        <v>0</v>
      </c>
      <c r="AD211" s="163">
        <f t="shared" si="205"/>
        <v>0</v>
      </c>
      <c r="AE211" s="163">
        <f t="shared" si="205"/>
        <v>0</v>
      </c>
      <c r="AF211" s="176">
        <f t="shared" si="205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206"/>
        <v>0</v>
      </c>
      <c r="D212" s="163">
        <f t="shared" si="206"/>
        <v>0</v>
      </c>
      <c r="E212" s="163">
        <f t="shared" si="206"/>
        <v>0</v>
      </c>
      <c r="F212" s="163">
        <f t="shared" si="206"/>
        <v>0</v>
      </c>
      <c r="G212" s="163">
        <f t="shared" si="206"/>
        <v>0</v>
      </c>
      <c r="H212" s="163">
        <f t="shared" si="206"/>
        <v>0</v>
      </c>
      <c r="I212" s="163">
        <f t="shared" si="206"/>
        <v>0</v>
      </c>
      <c r="J212" s="163">
        <f t="shared" si="206"/>
        <v>0</v>
      </c>
      <c r="K212" s="163">
        <f t="shared" si="206"/>
        <v>0</v>
      </c>
      <c r="L212" s="163">
        <f t="shared" si="206"/>
        <v>0</v>
      </c>
      <c r="M212" s="163">
        <f t="shared" si="200"/>
        <v>0</v>
      </c>
      <c r="N212" s="163">
        <f t="shared" si="200"/>
        <v>0</v>
      </c>
      <c r="O212" s="163">
        <f t="shared" si="200"/>
        <v>0</v>
      </c>
      <c r="P212" s="163">
        <f t="shared" si="200"/>
        <v>0</v>
      </c>
      <c r="Q212" s="163">
        <f t="shared" si="201"/>
        <v>0</v>
      </c>
      <c r="R212" s="163">
        <f t="shared" si="201"/>
        <v>0</v>
      </c>
      <c r="S212" s="163">
        <f t="shared" si="205"/>
        <v>0</v>
      </c>
      <c r="T212" s="163">
        <f t="shared" si="205"/>
        <v>0</v>
      </c>
      <c r="U212" s="163">
        <f t="shared" si="205"/>
        <v>0</v>
      </c>
      <c r="V212" s="163">
        <f t="shared" si="205"/>
        <v>0</v>
      </c>
      <c r="W212" s="163">
        <f t="shared" si="205"/>
        <v>0</v>
      </c>
      <c r="X212" s="163">
        <f t="shared" si="205"/>
        <v>0</v>
      </c>
      <c r="Y212" s="163">
        <f t="shared" si="205"/>
        <v>0</v>
      </c>
      <c r="Z212" s="163">
        <f t="shared" si="205"/>
        <v>0</v>
      </c>
      <c r="AA212" s="163">
        <f t="shared" si="205"/>
        <v>0</v>
      </c>
      <c r="AB212" s="163">
        <f t="shared" si="205"/>
        <v>0</v>
      </c>
      <c r="AC212" s="163">
        <f t="shared" si="205"/>
        <v>0</v>
      </c>
      <c r="AD212" s="163">
        <f t="shared" si="205"/>
        <v>0</v>
      </c>
      <c r="AE212" s="163">
        <f t="shared" si="205"/>
        <v>0</v>
      </c>
      <c r="AF212" s="176">
        <f t="shared" si="205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206"/>
        <v>0</v>
      </c>
      <c r="D213" s="163">
        <f t="shared" si="206"/>
        <v>0</v>
      </c>
      <c r="E213" s="163">
        <f t="shared" si="206"/>
        <v>0</v>
      </c>
      <c r="F213" s="163">
        <f t="shared" si="206"/>
        <v>0</v>
      </c>
      <c r="G213" s="163">
        <f t="shared" si="206"/>
        <v>0</v>
      </c>
      <c r="H213" s="163">
        <f t="shared" si="206"/>
        <v>0</v>
      </c>
      <c r="I213" s="163">
        <f t="shared" si="206"/>
        <v>0</v>
      </c>
      <c r="J213" s="163">
        <f t="shared" si="206"/>
        <v>0</v>
      </c>
      <c r="K213" s="163">
        <f t="shared" si="206"/>
        <v>0</v>
      </c>
      <c r="L213" s="163">
        <f t="shared" si="206"/>
        <v>0</v>
      </c>
      <c r="M213" s="163">
        <f t="shared" si="200"/>
        <v>0</v>
      </c>
      <c r="N213" s="163">
        <f t="shared" si="200"/>
        <v>0</v>
      </c>
      <c r="O213" s="163">
        <f t="shared" si="200"/>
        <v>0</v>
      </c>
      <c r="P213" s="163">
        <f t="shared" si="200"/>
        <v>0</v>
      </c>
      <c r="Q213" s="163">
        <f t="shared" si="201"/>
        <v>0</v>
      </c>
      <c r="R213" s="163">
        <f t="shared" si="201"/>
        <v>0</v>
      </c>
      <c r="S213" s="163">
        <f t="shared" si="205"/>
        <v>0</v>
      </c>
      <c r="T213" s="163">
        <f t="shared" si="205"/>
        <v>0</v>
      </c>
      <c r="U213" s="163">
        <f t="shared" si="205"/>
        <v>0</v>
      </c>
      <c r="V213" s="163">
        <f t="shared" si="205"/>
        <v>0</v>
      </c>
      <c r="W213" s="163">
        <f t="shared" si="205"/>
        <v>0</v>
      </c>
      <c r="X213" s="163">
        <f t="shared" si="205"/>
        <v>0</v>
      </c>
      <c r="Y213" s="163">
        <f t="shared" si="205"/>
        <v>0</v>
      </c>
      <c r="Z213" s="163">
        <f t="shared" si="205"/>
        <v>0</v>
      </c>
      <c r="AA213" s="163">
        <f t="shared" si="205"/>
        <v>0</v>
      </c>
      <c r="AB213" s="163">
        <f t="shared" si="205"/>
        <v>0</v>
      </c>
      <c r="AC213" s="163">
        <f t="shared" si="205"/>
        <v>0</v>
      </c>
      <c r="AD213" s="163">
        <f t="shared" si="205"/>
        <v>0</v>
      </c>
      <c r="AE213" s="163">
        <f t="shared" si="205"/>
        <v>0</v>
      </c>
      <c r="AF213" s="176">
        <f t="shared" si="205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206"/>
        <v>0</v>
      </c>
      <c r="D214" s="163">
        <f t="shared" si="206"/>
        <v>0</v>
      </c>
      <c r="E214" s="163">
        <f t="shared" si="206"/>
        <v>0</v>
      </c>
      <c r="F214" s="163">
        <f t="shared" si="206"/>
        <v>0</v>
      </c>
      <c r="G214" s="163">
        <f t="shared" si="206"/>
        <v>0</v>
      </c>
      <c r="H214" s="163">
        <f t="shared" si="206"/>
        <v>0</v>
      </c>
      <c r="I214" s="163">
        <f t="shared" si="206"/>
        <v>0</v>
      </c>
      <c r="J214" s="163">
        <f t="shared" si="206"/>
        <v>0</v>
      </c>
      <c r="K214" s="163">
        <f t="shared" si="206"/>
        <v>0</v>
      </c>
      <c r="L214" s="163">
        <f t="shared" si="206"/>
        <v>0</v>
      </c>
      <c r="M214" s="163">
        <f t="shared" si="200"/>
        <v>0</v>
      </c>
      <c r="N214" s="163">
        <f t="shared" si="200"/>
        <v>0</v>
      </c>
      <c r="O214" s="163">
        <f t="shared" si="200"/>
        <v>0</v>
      </c>
      <c r="P214" s="163">
        <f t="shared" si="200"/>
        <v>0</v>
      </c>
      <c r="Q214" s="163">
        <f t="shared" si="201"/>
        <v>0</v>
      </c>
      <c r="R214" s="163">
        <f t="shared" si="201"/>
        <v>0</v>
      </c>
      <c r="S214" s="163">
        <f t="shared" si="205"/>
        <v>0</v>
      </c>
      <c r="T214" s="163">
        <f t="shared" si="205"/>
        <v>0</v>
      </c>
      <c r="U214" s="163">
        <f t="shared" si="205"/>
        <v>0</v>
      </c>
      <c r="V214" s="163">
        <f t="shared" si="205"/>
        <v>0</v>
      </c>
      <c r="W214" s="163">
        <f t="shared" si="205"/>
        <v>0</v>
      </c>
      <c r="X214" s="163">
        <f t="shared" si="205"/>
        <v>0</v>
      </c>
      <c r="Y214" s="163">
        <f t="shared" si="205"/>
        <v>0</v>
      </c>
      <c r="Z214" s="163">
        <f t="shared" si="205"/>
        <v>0</v>
      </c>
      <c r="AA214" s="163">
        <f t="shared" si="205"/>
        <v>0</v>
      </c>
      <c r="AB214" s="163">
        <f t="shared" si="205"/>
        <v>0</v>
      </c>
      <c r="AC214" s="163">
        <f t="shared" si="205"/>
        <v>0</v>
      </c>
      <c r="AD214" s="163">
        <f t="shared" si="205"/>
        <v>0</v>
      </c>
      <c r="AE214" s="163">
        <f t="shared" si="205"/>
        <v>0</v>
      </c>
      <c r="AF214" s="176">
        <f t="shared" si="205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206"/>
        <v>0</v>
      </c>
      <c r="D215" s="163">
        <f t="shared" si="206"/>
        <v>0</v>
      </c>
      <c r="E215" s="163">
        <f t="shared" si="206"/>
        <v>0</v>
      </c>
      <c r="F215" s="163">
        <f t="shared" si="206"/>
        <v>0</v>
      </c>
      <c r="G215" s="163">
        <f t="shared" si="206"/>
        <v>0</v>
      </c>
      <c r="H215" s="163">
        <f t="shared" si="206"/>
        <v>0</v>
      </c>
      <c r="I215" s="163">
        <f t="shared" si="206"/>
        <v>0</v>
      </c>
      <c r="J215" s="163">
        <f t="shared" si="206"/>
        <v>0</v>
      </c>
      <c r="K215" s="163">
        <f t="shared" si="206"/>
        <v>0</v>
      </c>
      <c r="L215" s="163">
        <f t="shared" si="206"/>
        <v>0</v>
      </c>
      <c r="M215" s="163">
        <f t="shared" si="200"/>
        <v>0</v>
      </c>
      <c r="N215" s="163">
        <f t="shared" si="200"/>
        <v>0</v>
      </c>
      <c r="O215" s="163">
        <f t="shared" si="200"/>
        <v>0</v>
      </c>
      <c r="P215" s="163">
        <f t="shared" si="200"/>
        <v>0</v>
      </c>
      <c r="Q215" s="163">
        <f t="shared" si="201"/>
        <v>0</v>
      </c>
      <c r="R215" s="163">
        <f t="shared" si="201"/>
        <v>0</v>
      </c>
      <c r="S215" s="163">
        <f t="shared" si="205"/>
        <v>0</v>
      </c>
      <c r="T215" s="163">
        <f t="shared" si="205"/>
        <v>0</v>
      </c>
      <c r="U215" s="163">
        <f t="shared" si="205"/>
        <v>0</v>
      </c>
      <c r="V215" s="163">
        <f t="shared" si="205"/>
        <v>0</v>
      </c>
      <c r="W215" s="163">
        <f t="shared" si="205"/>
        <v>0</v>
      </c>
      <c r="X215" s="163">
        <f t="shared" si="205"/>
        <v>0</v>
      </c>
      <c r="Y215" s="163">
        <f t="shared" si="205"/>
        <v>0</v>
      </c>
      <c r="Z215" s="163">
        <f t="shared" si="205"/>
        <v>0</v>
      </c>
      <c r="AA215" s="163">
        <f t="shared" si="205"/>
        <v>0</v>
      </c>
      <c r="AB215" s="163">
        <f t="shared" si="205"/>
        <v>0</v>
      </c>
      <c r="AC215" s="163">
        <f t="shared" si="205"/>
        <v>0</v>
      </c>
      <c r="AD215" s="163">
        <f t="shared" si="205"/>
        <v>0</v>
      </c>
      <c r="AE215" s="163">
        <f t="shared" si="205"/>
        <v>0</v>
      </c>
      <c r="AF215" s="176">
        <f t="shared" si="205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206"/>
        <v>0</v>
      </c>
      <c r="D216" s="163">
        <f t="shared" si="206"/>
        <v>0</v>
      </c>
      <c r="E216" s="163">
        <f t="shared" si="206"/>
        <v>0</v>
      </c>
      <c r="F216" s="163">
        <f t="shared" si="206"/>
        <v>0</v>
      </c>
      <c r="G216" s="163">
        <f t="shared" si="206"/>
        <v>0</v>
      </c>
      <c r="H216" s="163">
        <f t="shared" si="206"/>
        <v>0</v>
      </c>
      <c r="I216" s="163">
        <f t="shared" si="206"/>
        <v>0</v>
      </c>
      <c r="J216" s="163">
        <f t="shared" si="206"/>
        <v>0</v>
      </c>
      <c r="K216" s="163">
        <f t="shared" si="206"/>
        <v>0</v>
      </c>
      <c r="L216" s="163">
        <f t="shared" si="206"/>
        <v>0</v>
      </c>
      <c r="M216" s="163">
        <f t="shared" si="200"/>
        <v>0</v>
      </c>
      <c r="N216" s="163">
        <f t="shared" si="200"/>
        <v>0</v>
      </c>
      <c r="O216" s="163">
        <f t="shared" si="200"/>
        <v>0</v>
      </c>
      <c r="P216" s="163">
        <f t="shared" si="200"/>
        <v>0</v>
      </c>
      <c r="Q216" s="163">
        <f t="shared" si="201"/>
        <v>0</v>
      </c>
      <c r="R216" s="163">
        <f t="shared" si="201"/>
        <v>0</v>
      </c>
      <c r="S216" s="163">
        <f t="shared" ref="S216:AF231" si="207">R216</f>
        <v>0</v>
      </c>
      <c r="T216" s="163">
        <f t="shared" si="207"/>
        <v>0</v>
      </c>
      <c r="U216" s="163">
        <f t="shared" si="207"/>
        <v>0</v>
      </c>
      <c r="V216" s="163">
        <f t="shared" si="207"/>
        <v>0</v>
      </c>
      <c r="W216" s="163">
        <f t="shared" si="207"/>
        <v>0</v>
      </c>
      <c r="X216" s="163">
        <f t="shared" si="207"/>
        <v>0</v>
      </c>
      <c r="Y216" s="163">
        <f t="shared" si="207"/>
        <v>0</v>
      </c>
      <c r="Z216" s="163">
        <f t="shared" si="207"/>
        <v>0</v>
      </c>
      <c r="AA216" s="163">
        <f t="shared" si="207"/>
        <v>0</v>
      </c>
      <c r="AB216" s="163">
        <f t="shared" si="207"/>
        <v>0</v>
      </c>
      <c r="AC216" s="163">
        <f t="shared" si="207"/>
        <v>0</v>
      </c>
      <c r="AD216" s="163">
        <f t="shared" si="207"/>
        <v>0</v>
      </c>
      <c r="AE216" s="163">
        <f t="shared" si="207"/>
        <v>0</v>
      </c>
      <c r="AF216" s="176">
        <f t="shared" si="207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L232" si="208">B217</f>
        <v>0</v>
      </c>
      <c r="D217" s="163">
        <f t="shared" si="208"/>
        <v>0</v>
      </c>
      <c r="E217" s="163">
        <f t="shared" si="208"/>
        <v>0</v>
      </c>
      <c r="F217" s="163">
        <f t="shared" si="208"/>
        <v>0</v>
      </c>
      <c r="G217" s="163">
        <f t="shared" si="208"/>
        <v>0</v>
      </c>
      <c r="H217" s="163">
        <f t="shared" si="208"/>
        <v>0</v>
      </c>
      <c r="I217" s="163">
        <f t="shared" si="208"/>
        <v>0</v>
      </c>
      <c r="J217" s="163">
        <f t="shared" si="208"/>
        <v>0</v>
      </c>
      <c r="K217" s="163">
        <f t="shared" si="208"/>
        <v>0</v>
      </c>
      <c r="L217" s="163">
        <f t="shared" si="208"/>
        <v>0</v>
      </c>
      <c r="M217" s="163">
        <f t="shared" si="200"/>
        <v>0</v>
      </c>
      <c r="N217" s="163">
        <f t="shared" si="200"/>
        <v>0</v>
      </c>
      <c r="O217" s="163">
        <f t="shared" si="200"/>
        <v>0</v>
      </c>
      <c r="P217" s="163">
        <f t="shared" si="200"/>
        <v>0</v>
      </c>
      <c r="Q217" s="163">
        <f t="shared" si="201"/>
        <v>0</v>
      </c>
      <c r="R217" s="163">
        <f t="shared" si="201"/>
        <v>0</v>
      </c>
      <c r="S217" s="163">
        <f t="shared" si="207"/>
        <v>0</v>
      </c>
      <c r="T217" s="163">
        <f t="shared" si="207"/>
        <v>0</v>
      </c>
      <c r="U217" s="163">
        <f t="shared" si="207"/>
        <v>0</v>
      </c>
      <c r="V217" s="163">
        <f t="shared" si="207"/>
        <v>0</v>
      </c>
      <c r="W217" s="163">
        <f t="shared" si="207"/>
        <v>0</v>
      </c>
      <c r="X217" s="163">
        <f t="shared" si="207"/>
        <v>0</v>
      </c>
      <c r="Y217" s="163">
        <f t="shared" si="207"/>
        <v>0</v>
      </c>
      <c r="Z217" s="163">
        <f t="shared" si="207"/>
        <v>0</v>
      </c>
      <c r="AA217" s="163">
        <f t="shared" si="207"/>
        <v>0</v>
      </c>
      <c r="AB217" s="163">
        <f t="shared" si="207"/>
        <v>0</v>
      </c>
      <c r="AC217" s="163">
        <f t="shared" si="207"/>
        <v>0</v>
      </c>
      <c r="AD217" s="163">
        <f t="shared" si="207"/>
        <v>0</v>
      </c>
      <c r="AE217" s="163">
        <f t="shared" si="207"/>
        <v>0</v>
      </c>
      <c r="AF217" s="176">
        <f t="shared" si="207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208"/>
        <v>0</v>
      </c>
      <c r="D218" s="163">
        <f t="shared" si="208"/>
        <v>0</v>
      </c>
      <c r="E218" s="163">
        <f t="shared" si="208"/>
        <v>0</v>
      </c>
      <c r="F218" s="163">
        <f t="shared" si="208"/>
        <v>0</v>
      </c>
      <c r="G218" s="163">
        <f t="shared" si="208"/>
        <v>0</v>
      </c>
      <c r="H218" s="163">
        <f t="shared" si="208"/>
        <v>0</v>
      </c>
      <c r="I218" s="163">
        <f t="shared" si="208"/>
        <v>0</v>
      </c>
      <c r="J218" s="163">
        <f t="shared" si="208"/>
        <v>0</v>
      </c>
      <c r="K218" s="163">
        <f t="shared" si="208"/>
        <v>0</v>
      </c>
      <c r="L218" s="163">
        <f t="shared" si="208"/>
        <v>0</v>
      </c>
      <c r="M218" s="163">
        <f t="shared" si="200"/>
        <v>0</v>
      </c>
      <c r="N218" s="163">
        <f t="shared" si="200"/>
        <v>0</v>
      </c>
      <c r="O218" s="163">
        <f t="shared" si="200"/>
        <v>0</v>
      </c>
      <c r="P218" s="163">
        <f t="shared" si="200"/>
        <v>0</v>
      </c>
      <c r="Q218" s="163">
        <f t="shared" si="201"/>
        <v>0</v>
      </c>
      <c r="R218" s="163">
        <f t="shared" si="201"/>
        <v>0</v>
      </c>
      <c r="S218" s="163">
        <f t="shared" si="207"/>
        <v>0</v>
      </c>
      <c r="T218" s="163">
        <f t="shared" si="207"/>
        <v>0</v>
      </c>
      <c r="U218" s="163">
        <f t="shared" si="207"/>
        <v>0</v>
      </c>
      <c r="V218" s="163">
        <f t="shared" si="207"/>
        <v>0</v>
      </c>
      <c r="W218" s="163">
        <f t="shared" si="207"/>
        <v>0</v>
      </c>
      <c r="X218" s="163">
        <f t="shared" si="207"/>
        <v>0</v>
      </c>
      <c r="Y218" s="163">
        <f t="shared" si="207"/>
        <v>0</v>
      </c>
      <c r="Z218" s="163">
        <f t="shared" si="207"/>
        <v>0</v>
      </c>
      <c r="AA218" s="163">
        <f t="shared" si="207"/>
        <v>0</v>
      </c>
      <c r="AB218" s="163">
        <f t="shared" si="207"/>
        <v>0</v>
      </c>
      <c r="AC218" s="163">
        <f t="shared" si="207"/>
        <v>0</v>
      </c>
      <c r="AD218" s="163">
        <f t="shared" si="207"/>
        <v>0</v>
      </c>
      <c r="AE218" s="163">
        <f t="shared" si="207"/>
        <v>0</v>
      </c>
      <c r="AF218" s="176">
        <f t="shared" si="207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208"/>
        <v>0</v>
      </c>
      <c r="D219" s="163">
        <f t="shared" si="208"/>
        <v>0</v>
      </c>
      <c r="E219" s="163">
        <f t="shared" si="208"/>
        <v>0</v>
      </c>
      <c r="F219" s="163">
        <f t="shared" si="208"/>
        <v>0</v>
      </c>
      <c r="G219" s="163">
        <f t="shared" si="208"/>
        <v>0</v>
      </c>
      <c r="H219" s="163">
        <f t="shared" si="208"/>
        <v>0</v>
      </c>
      <c r="I219" s="163">
        <f t="shared" si="208"/>
        <v>0</v>
      </c>
      <c r="J219" s="163">
        <f t="shared" si="208"/>
        <v>0</v>
      </c>
      <c r="K219" s="163">
        <f t="shared" si="208"/>
        <v>0</v>
      </c>
      <c r="L219" s="163">
        <f t="shared" si="208"/>
        <v>0</v>
      </c>
      <c r="M219" s="163">
        <f t="shared" si="200"/>
        <v>0</v>
      </c>
      <c r="N219" s="163">
        <f t="shared" si="200"/>
        <v>0</v>
      </c>
      <c r="O219" s="163">
        <f t="shared" si="200"/>
        <v>0</v>
      </c>
      <c r="P219" s="163">
        <f t="shared" si="200"/>
        <v>0</v>
      </c>
      <c r="Q219" s="163">
        <f t="shared" si="201"/>
        <v>0</v>
      </c>
      <c r="R219" s="163">
        <f t="shared" si="201"/>
        <v>0</v>
      </c>
      <c r="S219" s="163">
        <f t="shared" si="207"/>
        <v>0</v>
      </c>
      <c r="T219" s="163">
        <f t="shared" si="207"/>
        <v>0</v>
      </c>
      <c r="U219" s="163">
        <f t="shared" si="207"/>
        <v>0</v>
      </c>
      <c r="V219" s="163">
        <f t="shared" si="207"/>
        <v>0</v>
      </c>
      <c r="W219" s="163">
        <f t="shared" si="207"/>
        <v>0</v>
      </c>
      <c r="X219" s="163">
        <f t="shared" si="207"/>
        <v>0</v>
      </c>
      <c r="Y219" s="163">
        <f t="shared" si="207"/>
        <v>0</v>
      </c>
      <c r="Z219" s="163">
        <f t="shared" si="207"/>
        <v>0</v>
      </c>
      <c r="AA219" s="163">
        <f t="shared" si="207"/>
        <v>0</v>
      </c>
      <c r="AB219" s="163">
        <f t="shared" si="207"/>
        <v>0</v>
      </c>
      <c r="AC219" s="163">
        <f t="shared" si="207"/>
        <v>0</v>
      </c>
      <c r="AD219" s="163">
        <f t="shared" si="207"/>
        <v>0</v>
      </c>
      <c r="AE219" s="163">
        <f t="shared" si="207"/>
        <v>0</v>
      </c>
      <c r="AF219" s="176">
        <f t="shared" si="207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208"/>
        <v>0</v>
      </c>
      <c r="D220" s="163">
        <f t="shared" si="208"/>
        <v>0</v>
      </c>
      <c r="E220" s="163">
        <f t="shared" si="208"/>
        <v>0</v>
      </c>
      <c r="F220" s="163">
        <f t="shared" si="208"/>
        <v>0</v>
      </c>
      <c r="G220" s="163">
        <f t="shared" si="208"/>
        <v>0</v>
      </c>
      <c r="H220" s="163">
        <f t="shared" si="208"/>
        <v>0</v>
      </c>
      <c r="I220" s="163">
        <f t="shared" si="208"/>
        <v>0</v>
      </c>
      <c r="J220" s="163">
        <f t="shared" si="208"/>
        <v>0</v>
      </c>
      <c r="K220" s="163">
        <f t="shared" si="208"/>
        <v>0</v>
      </c>
      <c r="L220" s="163">
        <f t="shared" si="208"/>
        <v>0</v>
      </c>
      <c r="M220" s="163">
        <f t="shared" si="200"/>
        <v>0</v>
      </c>
      <c r="N220" s="163">
        <f t="shared" si="200"/>
        <v>0</v>
      </c>
      <c r="O220" s="163">
        <f t="shared" si="200"/>
        <v>0</v>
      </c>
      <c r="P220" s="163">
        <f t="shared" si="200"/>
        <v>0</v>
      </c>
      <c r="Q220" s="163">
        <f t="shared" si="201"/>
        <v>0</v>
      </c>
      <c r="R220" s="163">
        <f t="shared" si="201"/>
        <v>0</v>
      </c>
      <c r="S220" s="163">
        <f t="shared" si="207"/>
        <v>0</v>
      </c>
      <c r="T220" s="163">
        <f t="shared" si="207"/>
        <v>0</v>
      </c>
      <c r="U220" s="163">
        <f t="shared" si="207"/>
        <v>0</v>
      </c>
      <c r="V220" s="163">
        <f t="shared" si="207"/>
        <v>0</v>
      </c>
      <c r="W220" s="163">
        <f t="shared" si="207"/>
        <v>0</v>
      </c>
      <c r="X220" s="163">
        <f t="shared" si="207"/>
        <v>0</v>
      </c>
      <c r="Y220" s="163">
        <f t="shared" si="207"/>
        <v>0</v>
      </c>
      <c r="Z220" s="163">
        <f t="shared" si="207"/>
        <v>0</v>
      </c>
      <c r="AA220" s="163">
        <f t="shared" si="207"/>
        <v>0</v>
      </c>
      <c r="AB220" s="163">
        <f t="shared" si="207"/>
        <v>0</v>
      </c>
      <c r="AC220" s="163">
        <f t="shared" si="207"/>
        <v>0</v>
      </c>
      <c r="AD220" s="163">
        <f t="shared" si="207"/>
        <v>0</v>
      </c>
      <c r="AE220" s="163">
        <f t="shared" si="207"/>
        <v>0</v>
      </c>
      <c r="AF220" s="176">
        <f t="shared" si="207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208"/>
        <v>0</v>
      </c>
      <c r="D221" s="163">
        <f t="shared" si="208"/>
        <v>0</v>
      </c>
      <c r="E221" s="163">
        <f t="shared" si="208"/>
        <v>0</v>
      </c>
      <c r="F221" s="163">
        <f t="shared" si="208"/>
        <v>0</v>
      </c>
      <c r="G221" s="163">
        <f t="shared" si="208"/>
        <v>0</v>
      </c>
      <c r="H221" s="163">
        <f t="shared" si="208"/>
        <v>0</v>
      </c>
      <c r="I221" s="163">
        <f t="shared" si="208"/>
        <v>0</v>
      </c>
      <c r="J221" s="163">
        <f t="shared" si="208"/>
        <v>0</v>
      </c>
      <c r="K221" s="163">
        <f t="shared" si="208"/>
        <v>0</v>
      </c>
      <c r="L221" s="163">
        <f t="shared" si="208"/>
        <v>0</v>
      </c>
      <c r="M221" s="163">
        <f t="shared" si="200"/>
        <v>0</v>
      </c>
      <c r="N221" s="163">
        <f t="shared" si="200"/>
        <v>0</v>
      </c>
      <c r="O221" s="163">
        <f t="shared" si="200"/>
        <v>0</v>
      </c>
      <c r="P221" s="163">
        <f t="shared" si="200"/>
        <v>0</v>
      </c>
      <c r="Q221" s="163">
        <f t="shared" si="201"/>
        <v>0</v>
      </c>
      <c r="R221" s="163">
        <f t="shared" si="201"/>
        <v>0</v>
      </c>
      <c r="S221" s="163">
        <f t="shared" si="207"/>
        <v>0</v>
      </c>
      <c r="T221" s="163">
        <f t="shared" si="207"/>
        <v>0</v>
      </c>
      <c r="U221" s="163">
        <f t="shared" si="207"/>
        <v>0</v>
      </c>
      <c r="V221" s="163">
        <f t="shared" si="207"/>
        <v>0</v>
      </c>
      <c r="W221" s="163">
        <f t="shared" si="207"/>
        <v>0</v>
      </c>
      <c r="X221" s="163">
        <f t="shared" si="207"/>
        <v>0</v>
      </c>
      <c r="Y221" s="163">
        <f t="shared" si="207"/>
        <v>0</v>
      </c>
      <c r="Z221" s="163">
        <f t="shared" si="207"/>
        <v>0</v>
      </c>
      <c r="AA221" s="163">
        <f t="shared" si="207"/>
        <v>0</v>
      </c>
      <c r="AB221" s="163">
        <f t="shared" si="207"/>
        <v>0</v>
      </c>
      <c r="AC221" s="163">
        <f t="shared" si="207"/>
        <v>0</v>
      </c>
      <c r="AD221" s="163">
        <f t="shared" si="207"/>
        <v>0</v>
      </c>
      <c r="AE221" s="163">
        <f t="shared" si="207"/>
        <v>0</v>
      </c>
      <c r="AF221" s="176">
        <f t="shared" si="207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208"/>
        <v>0</v>
      </c>
      <c r="D222" s="163">
        <f t="shared" si="208"/>
        <v>0</v>
      </c>
      <c r="E222" s="163">
        <f t="shared" si="208"/>
        <v>0</v>
      </c>
      <c r="F222" s="163">
        <f t="shared" si="208"/>
        <v>0</v>
      </c>
      <c r="G222" s="163">
        <f t="shared" si="208"/>
        <v>0</v>
      </c>
      <c r="H222" s="163">
        <f t="shared" si="208"/>
        <v>0</v>
      </c>
      <c r="I222" s="163">
        <f t="shared" si="208"/>
        <v>0</v>
      </c>
      <c r="J222" s="163">
        <f t="shared" si="208"/>
        <v>0</v>
      </c>
      <c r="K222" s="163">
        <f t="shared" si="208"/>
        <v>0</v>
      </c>
      <c r="L222" s="163">
        <f t="shared" si="208"/>
        <v>0</v>
      </c>
      <c r="M222" s="163">
        <f t="shared" si="200"/>
        <v>0</v>
      </c>
      <c r="N222" s="163">
        <f t="shared" si="200"/>
        <v>0</v>
      </c>
      <c r="O222" s="163">
        <f t="shared" si="200"/>
        <v>0</v>
      </c>
      <c r="P222" s="163">
        <f t="shared" si="200"/>
        <v>0</v>
      </c>
      <c r="Q222" s="163">
        <f t="shared" si="201"/>
        <v>0</v>
      </c>
      <c r="R222" s="163">
        <f t="shared" si="201"/>
        <v>0</v>
      </c>
      <c r="S222" s="163">
        <f t="shared" si="207"/>
        <v>0</v>
      </c>
      <c r="T222" s="163">
        <f t="shared" si="207"/>
        <v>0</v>
      </c>
      <c r="U222" s="163">
        <f t="shared" si="207"/>
        <v>0</v>
      </c>
      <c r="V222" s="163">
        <f t="shared" si="207"/>
        <v>0</v>
      </c>
      <c r="W222" s="163">
        <f t="shared" si="207"/>
        <v>0</v>
      </c>
      <c r="X222" s="163">
        <f t="shared" si="207"/>
        <v>0</v>
      </c>
      <c r="Y222" s="163">
        <f t="shared" si="207"/>
        <v>0</v>
      </c>
      <c r="Z222" s="163">
        <f t="shared" si="207"/>
        <v>0</v>
      </c>
      <c r="AA222" s="163">
        <f t="shared" si="207"/>
        <v>0</v>
      </c>
      <c r="AB222" s="163">
        <f t="shared" si="207"/>
        <v>0</v>
      </c>
      <c r="AC222" s="163">
        <f t="shared" si="207"/>
        <v>0</v>
      </c>
      <c r="AD222" s="163">
        <f t="shared" si="207"/>
        <v>0</v>
      </c>
      <c r="AE222" s="163">
        <f t="shared" si="207"/>
        <v>0</v>
      </c>
      <c r="AF222" s="176">
        <f t="shared" si="207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208"/>
        <v>0</v>
      </c>
      <c r="D223" s="163">
        <f t="shared" si="208"/>
        <v>0</v>
      </c>
      <c r="E223" s="163">
        <f t="shared" si="208"/>
        <v>0</v>
      </c>
      <c r="F223" s="163">
        <f t="shared" si="208"/>
        <v>0</v>
      </c>
      <c r="G223" s="163">
        <f t="shared" si="208"/>
        <v>0</v>
      </c>
      <c r="H223" s="163">
        <f t="shared" si="208"/>
        <v>0</v>
      </c>
      <c r="I223" s="163">
        <f t="shared" si="208"/>
        <v>0</v>
      </c>
      <c r="J223" s="163">
        <f t="shared" si="208"/>
        <v>0</v>
      </c>
      <c r="K223" s="163">
        <f t="shared" si="208"/>
        <v>0</v>
      </c>
      <c r="L223" s="163">
        <f t="shared" si="208"/>
        <v>0</v>
      </c>
      <c r="M223" s="163">
        <f t="shared" si="200"/>
        <v>0</v>
      </c>
      <c r="N223" s="163">
        <f t="shared" si="200"/>
        <v>0</v>
      </c>
      <c r="O223" s="163">
        <f t="shared" si="200"/>
        <v>0</v>
      </c>
      <c r="P223" s="163">
        <f t="shared" si="200"/>
        <v>0</v>
      </c>
      <c r="Q223" s="163">
        <f t="shared" si="201"/>
        <v>0</v>
      </c>
      <c r="R223" s="163">
        <f t="shared" si="201"/>
        <v>0</v>
      </c>
      <c r="S223" s="163">
        <f t="shared" si="207"/>
        <v>0</v>
      </c>
      <c r="T223" s="163">
        <f t="shared" si="207"/>
        <v>0</v>
      </c>
      <c r="U223" s="163">
        <f t="shared" si="207"/>
        <v>0</v>
      </c>
      <c r="V223" s="163">
        <f t="shared" si="207"/>
        <v>0</v>
      </c>
      <c r="W223" s="163">
        <f t="shared" si="207"/>
        <v>0</v>
      </c>
      <c r="X223" s="163">
        <f t="shared" si="207"/>
        <v>0</v>
      </c>
      <c r="Y223" s="163">
        <f t="shared" si="207"/>
        <v>0</v>
      </c>
      <c r="Z223" s="163">
        <f t="shared" si="207"/>
        <v>0</v>
      </c>
      <c r="AA223" s="163">
        <f t="shared" si="207"/>
        <v>0</v>
      </c>
      <c r="AB223" s="163">
        <f t="shared" si="207"/>
        <v>0</v>
      </c>
      <c r="AC223" s="163">
        <f t="shared" si="207"/>
        <v>0</v>
      </c>
      <c r="AD223" s="163">
        <f t="shared" si="207"/>
        <v>0</v>
      </c>
      <c r="AE223" s="163">
        <f t="shared" si="207"/>
        <v>0</v>
      </c>
      <c r="AF223" s="176">
        <f t="shared" si="207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208"/>
        <v>0</v>
      </c>
      <c r="D224" s="163">
        <f t="shared" si="208"/>
        <v>0</v>
      </c>
      <c r="E224" s="163">
        <f t="shared" si="208"/>
        <v>0</v>
      </c>
      <c r="F224" s="163">
        <f t="shared" si="208"/>
        <v>0</v>
      </c>
      <c r="G224" s="163">
        <f t="shared" si="208"/>
        <v>0</v>
      </c>
      <c r="H224" s="163">
        <f t="shared" si="208"/>
        <v>0</v>
      </c>
      <c r="I224" s="163">
        <f t="shared" si="208"/>
        <v>0</v>
      </c>
      <c r="J224" s="163">
        <f t="shared" si="208"/>
        <v>0</v>
      </c>
      <c r="K224" s="163">
        <f t="shared" si="208"/>
        <v>0</v>
      </c>
      <c r="L224" s="163">
        <f t="shared" si="208"/>
        <v>0</v>
      </c>
      <c r="M224" s="163">
        <f t="shared" si="200"/>
        <v>0</v>
      </c>
      <c r="N224" s="163">
        <f t="shared" si="200"/>
        <v>0</v>
      </c>
      <c r="O224" s="163">
        <f t="shared" si="200"/>
        <v>0</v>
      </c>
      <c r="P224" s="163">
        <f t="shared" si="200"/>
        <v>0</v>
      </c>
      <c r="Q224" s="163">
        <f t="shared" si="201"/>
        <v>0</v>
      </c>
      <c r="R224" s="163">
        <f t="shared" si="201"/>
        <v>0</v>
      </c>
      <c r="S224" s="163">
        <f t="shared" si="207"/>
        <v>0</v>
      </c>
      <c r="T224" s="163">
        <f t="shared" si="207"/>
        <v>0</v>
      </c>
      <c r="U224" s="163">
        <f t="shared" si="207"/>
        <v>0</v>
      </c>
      <c r="V224" s="163">
        <f t="shared" si="207"/>
        <v>0</v>
      </c>
      <c r="W224" s="163">
        <f t="shared" si="207"/>
        <v>0</v>
      </c>
      <c r="X224" s="163">
        <f t="shared" si="207"/>
        <v>0</v>
      </c>
      <c r="Y224" s="163">
        <f t="shared" si="207"/>
        <v>0</v>
      </c>
      <c r="Z224" s="163">
        <f t="shared" si="207"/>
        <v>0</v>
      </c>
      <c r="AA224" s="163">
        <f t="shared" si="207"/>
        <v>0</v>
      </c>
      <c r="AB224" s="163">
        <f t="shared" si="207"/>
        <v>0</v>
      </c>
      <c r="AC224" s="163">
        <f t="shared" si="207"/>
        <v>0</v>
      </c>
      <c r="AD224" s="163">
        <f t="shared" si="207"/>
        <v>0</v>
      </c>
      <c r="AE224" s="163">
        <f t="shared" si="207"/>
        <v>0</v>
      </c>
      <c r="AF224" s="176">
        <f t="shared" si="207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208"/>
        <v>0</v>
      </c>
      <c r="D225" s="163">
        <f t="shared" si="208"/>
        <v>0</v>
      </c>
      <c r="E225" s="163">
        <f t="shared" si="208"/>
        <v>0</v>
      </c>
      <c r="F225" s="163">
        <f t="shared" si="208"/>
        <v>0</v>
      </c>
      <c r="G225" s="163">
        <f t="shared" si="208"/>
        <v>0</v>
      </c>
      <c r="H225" s="163">
        <f t="shared" si="208"/>
        <v>0</v>
      </c>
      <c r="I225" s="163">
        <f t="shared" si="208"/>
        <v>0</v>
      </c>
      <c r="J225" s="163">
        <f t="shared" si="208"/>
        <v>0</v>
      </c>
      <c r="K225" s="163">
        <f t="shared" si="208"/>
        <v>0</v>
      </c>
      <c r="L225" s="163">
        <f t="shared" si="208"/>
        <v>0</v>
      </c>
      <c r="M225" s="163">
        <f t="shared" si="200"/>
        <v>0</v>
      </c>
      <c r="N225" s="163">
        <f t="shared" si="200"/>
        <v>0</v>
      </c>
      <c r="O225" s="163">
        <f t="shared" si="200"/>
        <v>0</v>
      </c>
      <c r="P225" s="163">
        <f t="shared" si="200"/>
        <v>0</v>
      </c>
      <c r="Q225" s="163">
        <f t="shared" si="201"/>
        <v>0</v>
      </c>
      <c r="R225" s="163">
        <f t="shared" si="201"/>
        <v>0</v>
      </c>
      <c r="S225" s="163">
        <f t="shared" si="207"/>
        <v>0</v>
      </c>
      <c r="T225" s="163">
        <f t="shared" si="207"/>
        <v>0</v>
      </c>
      <c r="U225" s="163">
        <f t="shared" si="207"/>
        <v>0</v>
      </c>
      <c r="V225" s="163">
        <f t="shared" si="207"/>
        <v>0</v>
      </c>
      <c r="W225" s="163">
        <f t="shared" si="207"/>
        <v>0</v>
      </c>
      <c r="X225" s="163">
        <f t="shared" si="207"/>
        <v>0</v>
      </c>
      <c r="Y225" s="163">
        <f t="shared" si="207"/>
        <v>0</v>
      </c>
      <c r="Z225" s="163">
        <f t="shared" si="207"/>
        <v>0</v>
      </c>
      <c r="AA225" s="163">
        <f t="shared" si="207"/>
        <v>0</v>
      </c>
      <c r="AB225" s="163">
        <f t="shared" si="207"/>
        <v>0</v>
      </c>
      <c r="AC225" s="163">
        <f t="shared" si="207"/>
        <v>0</v>
      </c>
      <c r="AD225" s="163">
        <f t="shared" si="207"/>
        <v>0</v>
      </c>
      <c r="AE225" s="163">
        <f t="shared" si="207"/>
        <v>0</v>
      </c>
      <c r="AF225" s="176">
        <f t="shared" si="207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208"/>
        <v>0</v>
      </c>
      <c r="D226" s="163">
        <f t="shared" si="208"/>
        <v>0</v>
      </c>
      <c r="E226" s="163">
        <f t="shared" si="208"/>
        <v>0</v>
      </c>
      <c r="F226" s="163">
        <f t="shared" si="208"/>
        <v>0</v>
      </c>
      <c r="G226" s="163">
        <f t="shared" si="208"/>
        <v>0</v>
      </c>
      <c r="H226" s="163">
        <f t="shared" si="208"/>
        <v>0</v>
      </c>
      <c r="I226" s="163">
        <f t="shared" si="208"/>
        <v>0</v>
      </c>
      <c r="J226" s="163">
        <f t="shared" si="208"/>
        <v>0</v>
      </c>
      <c r="K226" s="163">
        <f t="shared" si="208"/>
        <v>0</v>
      </c>
      <c r="L226" s="163">
        <f t="shared" si="208"/>
        <v>0</v>
      </c>
      <c r="M226" s="163">
        <f t="shared" si="200"/>
        <v>0</v>
      </c>
      <c r="N226" s="163">
        <f t="shared" si="200"/>
        <v>0</v>
      </c>
      <c r="O226" s="163">
        <f t="shared" si="200"/>
        <v>0</v>
      </c>
      <c r="P226" s="163">
        <f t="shared" si="200"/>
        <v>0</v>
      </c>
      <c r="Q226" s="163">
        <f t="shared" si="201"/>
        <v>0</v>
      </c>
      <c r="R226" s="163">
        <f t="shared" si="201"/>
        <v>0</v>
      </c>
      <c r="S226" s="163">
        <f t="shared" si="207"/>
        <v>0</v>
      </c>
      <c r="T226" s="163">
        <f t="shared" si="207"/>
        <v>0</v>
      </c>
      <c r="U226" s="163">
        <f t="shared" si="207"/>
        <v>0</v>
      </c>
      <c r="V226" s="163">
        <f t="shared" si="207"/>
        <v>0</v>
      </c>
      <c r="W226" s="163">
        <f t="shared" si="207"/>
        <v>0</v>
      </c>
      <c r="X226" s="163">
        <f t="shared" si="207"/>
        <v>0</v>
      </c>
      <c r="Y226" s="163">
        <f t="shared" si="207"/>
        <v>0</v>
      </c>
      <c r="Z226" s="163">
        <f t="shared" si="207"/>
        <v>0</v>
      </c>
      <c r="AA226" s="163">
        <f t="shared" si="207"/>
        <v>0</v>
      </c>
      <c r="AB226" s="163">
        <f t="shared" si="207"/>
        <v>0</v>
      </c>
      <c r="AC226" s="163">
        <f t="shared" si="207"/>
        <v>0</v>
      </c>
      <c r="AD226" s="163">
        <f t="shared" si="207"/>
        <v>0</v>
      </c>
      <c r="AE226" s="163">
        <f t="shared" si="207"/>
        <v>0</v>
      </c>
      <c r="AF226" s="176">
        <f t="shared" si="207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208"/>
        <v>0</v>
      </c>
      <c r="D227" s="163">
        <f t="shared" si="208"/>
        <v>0</v>
      </c>
      <c r="E227" s="163">
        <f t="shared" si="208"/>
        <v>0</v>
      </c>
      <c r="F227" s="163">
        <f t="shared" si="208"/>
        <v>0</v>
      </c>
      <c r="G227" s="163">
        <f t="shared" si="208"/>
        <v>0</v>
      </c>
      <c r="H227" s="163">
        <f t="shared" si="208"/>
        <v>0</v>
      </c>
      <c r="I227" s="163">
        <f t="shared" si="208"/>
        <v>0</v>
      </c>
      <c r="J227" s="163">
        <f t="shared" si="208"/>
        <v>0</v>
      </c>
      <c r="K227" s="163">
        <f t="shared" si="208"/>
        <v>0</v>
      </c>
      <c r="L227" s="163">
        <f t="shared" si="208"/>
        <v>0</v>
      </c>
      <c r="M227" s="163">
        <f t="shared" si="200"/>
        <v>0</v>
      </c>
      <c r="N227" s="163">
        <f t="shared" si="200"/>
        <v>0</v>
      </c>
      <c r="O227" s="163">
        <f t="shared" si="200"/>
        <v>0</v>
      </c>
      <c r="P227" s="163">
        <f t="shared" si="200"/>
        <v>0</v>
      </c>
      <c r="Q227" s="163">
        <f t="shared" si="201"/>
        <v>0</v>
      </c>
      <c r="R227" s="163">
        <f t="shared" si="201"/>
        <v>0</v>
      </c>
      <c r="S227" s="163">
        <f t="shared" si="207"/>
        <v>0</v>
      </c>
      <c r="T227" s="163">
        <f t="shared" si="207"/>
        <v>0</v>
      </c>
      <c r="U227" s="163">
        <f t="shared" si="207"/>
        <v>0</v>
      </c>
      <c r="V227" s="163">
        <f t="shared" si="207"/>
        <v>0</v>
      </c>
      <c r="W227" s="163">
        <f t="shared" si="207"/>
        <v>0</v>
      </c>
      <c r="X227" s="163">
        <f t="shared" si="207"/>
        <v>0</v>
      </c>
      <c r="Y227" s="163">
        <f t="shared" si="207"/>
        <v>0</v>
      </c>
      <c r="Z227" s="163">
        <f t="shared" si="207"/>
        <v>0</v>
      </c>
      <c r="AA227" s="163">
        <f t="shared" si="207"/>
        <v>0</v>
      </c>
      <c r="AB227" s="163">
        <f t="shared" si="207"/>
        <v>0</v>
      </c>
      <c r="AC227" s="163">
        <f t="shared" si="207"/>
        <v>0</v>
      </c>
      <c r="AD227" s="163">
        <f t="shared" si="207"/>
        <v>0</v>
      </c>
      <c r="AE227" s="163">
        <f t="shared" si="207"/>
        <v>0</v>
      </c>
      <c r="AF227" s="176">
        <f t="shared" si="207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208"/>
        <v>0</v>
      </c>
      <c r="D228" s="163">
        <f t="shared" si="208"/>
        <v>0</v>
      </c>
      <c r="E228" s="163">
        <f t="shared" si="208"/>
        <v>0</v>
      </c>
      <c r="F228" s="163">
        <f t="shared" si="208"/>
        <v>0</v>
      </c>
      <c r="G228" s="163">
        <f t="shared" si="208"/>
        <v>0</v>
      </c>
      <c r="H228" s="163">
        <f t="shared" si="208"/>
        <v>0</v>
      </c>
      <c r="I228" s="163">
        <f t="shared" si="208"/>
        <v>0</v>
      </c>
      <c r="J228" s="163">
        <f t="shared" si="208"/>
        <v>0</v>
      </c>
      <c r="K228" s="163">
        <f t="shared" si="208"/>
        <v>0</v>
      </c>
      <c r="L228" s="163">
        <f t="shared" si="208"/>
        <v>0</v>
      </c>
      <c r="M228" s="163">
        <f t="shared" si="200"/>
        <v>0</v>
      </c>
      <c r="N228" s="163">
        <f t="shared" si="200"/>
        <v>0</v>
      </c>
      <c r="O228" s="163">
        <f t="shared" si="200"/>
        <v>0</v>
      </c>
      <c r="P228" s="163">
        <f t="shared" si="200"/>
        <v>0</v>
      </c>
      <c r="Q228" s="163">
        <f t="shared" si="201"/>
        <v>0</v>
      </c>
      <c r="R228" s="163">
        <f t="shared" si="201"/>
        <v>0</v>
      </c>
      <c r="S228" s="163">
        <f t="shared" si="207"/>
        <v>0</v>
      </c>
      <c r="T228" s="163">
        <f t="shared" si="207"/>
        <v>0</v>
      </c>
      <c r="U228" s="163">
        <f t="shared" si="207"/>
        <v>0</v>
      </c>
      <c r="V228" s="163">
        <f t="shared" si="207"/>
        <v>0</v>
      </c>
      <c r="W228" s="163">
        <f t="shared" si="207"/>
        <v>0</v>
      </c>
      <c r="X228" s="163">
        <f t="shared" si="207"/>
        <v>0</v>
      </c>
      <c r="Y228" s="163">
        <f t="shared" si="207"/>
        <v>0</v>
      </c>
      <c r="Z228" s="163">
        <f t="shared" si="207"/>
        <v>0</v>
      </c>
      <c r="AA228" s="163">
        <f t="shared" si="207"/>
        <v>0</v>
      </c>
      <c r="AB228" s="163">
        <f t="shared" si="207"/>
        <v>0</v>
      </c>
      <c r="AC228" s="163">
        <f t="shared" si="207"/>
        <v>0</v>
      </c>
      <c r="AD228" s="163">
        <f t="shared" si="207"/>
        <v>0</v>
      </c>
      <c r="AE228" s="163">
        <f t="shared" si="207"/>
        <v>0</v>
      </c>
      <c r="AF228" s="176">
        <f t="shared" si="207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208"/>
        <v>0</v>
      </c>
      <c r="D229" s="163">
        <f t="shared" si="208"/>
        <v>0</v>
      </c>
      <c r="E229" s="163">
        <f t="shared" si="208"/>
        <v>0</v>
      </c>
      <c r="F229" s="163">
        <f t="shared" si="208"/>
        <v>0</v>
      </c>
      <c r="G229" s="163">
        <f t="shared" si="208"/>
        <v>0</v>
      </c>
      <c r="H229" s="163">
        <f t="shared" si="208"/>
        <v>0</v>
      </c>
      <c r="I229" s="163">
        <f t="shared" si="208"/>
        <v>0</v>
      </c>
      <c r="J229" s="163">
        <f t="shared" si="208"/>
        <v>0</v>
      </c>
      <c r="K229" s="163">
        <f t="shared" si="208"/>
        <v>0</v>
      </c>
      <c r="L229" s="163">
        <f t="shared" si="208"/>
        <v>0</v>
      </c>
      <c r="M229" s="163">
        <f t="shared" si="200"/>
        <v>0</v>
      </c>
      <c r="N229" s="163">
        <f t="shared" si="200"/>
        <v>0</v>
      </c>
      <c r="O229" s="163">
        <f t="shared" si="200"/>
        <v>0</v>
      </c>
      <c r="P229" s="163">
        <f t="shared" si="200"/>
        <v>0</v>
      </c>
      <c r="Q229" s="163">
        <f t="shared" si="201"/>
        <v>0</v>
      </c>
      <c r="R229" s="163">
        <f t="shared" si="201"/>
        <v>0</v>
      </c>
      <c r="S229" s="163">
        <f t="shared" si="207"/>
        <v>0</v>
      </c>
      <c r="T229" s="163">
        <f t="shared" si="207"/>
        <v>0</v>
      </c>
      <c r="U229" s="163">
        <f t="shared" si="207"/>
        <v>0</v>
      </c>
      <c r="V229" s="163">
        <f t="shared" si="207"/>
        <v>0</v>
      </c>
      <c r="W229" s="163">
        <f t="shared" si="207"/>
        <v>0</v>
      </c>
      <c r="X229" s="163">
        <f t="shared" si="207"/>
        <v>0</v>
      </c>
      <c r="Y229" s="163">
        <f t="shared" si="207"/>
        <v>0</v>
      </c>
      <c r="Z229" s="163">
        <f t="shared" si="207"/>
        <v>0</v>
      </c>
      <c r="AA229" s="163">
        <f t="shared" si="207"/>
        <v>0</v>
      </c>
      <c r="AB229" s="163">
        <f t="shared" si="207"/>
        <v>0</v>
      </c>
      <c r="AC229" s="163">
        <f t="shared" si="207"/>
        <v>0</v>
      </c>
      <c r="AD229" s="163">
        <f t="shared" si="207"/>
        <v>0</v>
      </c>
      <c r="AE229" s="163">
        <f t="shared" si="207"/>
        <v>0</v>
      </c>
      <c r="AF229" s="176">
        <f t="shared" si="207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208"/>
        <v>0</v>
      </c>
      <c r="D230" s="163">
        <f t="shared" si="208"/>
        <v>0</v>
      </c>
      <c r="E230" s="163">
        <f t="shared" si="208"/>
        <v>0</v>
      </c>
      <c r="F230" s="163">
        <f t="shared" si="208"/>
        <v>0</v>
      </c>
      <c r="G230" s="163">
        <f t="shared" si="208"/>
        <v>0</v>
      </c>
      <c r="H230" s="163">
        <f t="shared" si="208"/>
        <v>0</v>
      </c>
      <c r="I230" s="163">
        <f t="shared" si="208"/>
        <v>0</v>
      </c>
      <c r="J230" s="163">
        <f t="shared" si="208"/>
        <v>0</v>
      </c>
      <c r="K230" s="163">
        <f t="shared" si="208"/>
        <v>0</v>
      </c>
      <c r="L230" s="163">
        <f t="shared" si="208"/>
        <v>0</v>
      </c>
      <c r="M230" s="163">
        <f t="shared" si="200"/>
        <v>0</v>
      </c>
      <c r="N230" s="163">
        <f t="shared" si="200"/>
        <v>0</v>
      </c>
      <c r="O230" s="163">
        <f t="shared" si="200"/>
        <v>0</v>
      </c>
      <c r="P230" s="163">
        <f t="shared" si="200"/>
        <v>0</v>
      </c>
      <c r="Q230" s="163">
        <f t="shared" si="201"/>
        <v>0</v>
      </c>
      <c r="R230" s="163">
        <f t="shared" si="201"/>
        <v>0</v>
      </c>
      <c r="S230" s="163">
        <f t="shared" si="207"/>
        <v>0</v>
      </c>
      <c r="T230" s="163">
        <f t="shared" si="207"/>
        <v>0</v>
      </c>
      <c r="U230" s="163">
        <f t="shared" si="207"/>
        <v>0</v>
      </c>
      <c r="V230" s="163">
        <f t="shared" si="207"/>
        <v>0</v>
      </c>
      <c r="W230" s="163">
        <f t="shared" si="207"/>
        <v>0</v>
      </c>
      <c r="X230" s="163">
        <f t="shared" si="207"/>
        <v>0</v>
      </c>
      <c r="Y230" s="163">
        <f t="shared" si="207"/>
        <v>0</v>
      </c>
      <c r="Z230" s="163">
        <f t="shared" si="207"/>
        <v>0</v>
      </c>
      <c r="AA230" s="163">
        <f t="shared" si="207"/>
        <v>0</v>
      </c>
      <c r="AB230" s="163">
        <f t="shared" si="207"/>
        <v>0</v>
      </c>
      <c r="AC230" s="163">
        <f t="shared" si="207"/>
        <v>0</v>
      </c>
      <c r="AD230" s="163">
        <f t="shared" si="207"/>
        <v>0</v>
      </c>
      <c r="AE230" s="163">
        <f t="shared" si="207"/>
        <v>0</v>
      </c>
      <c r="AF230" s="176">
        <f t="shared" si="207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208"/>
        <v>0</v>
      </c>
      <c r="D231" s="163">
        <f t="shared" si="208"/>
        <v>0</v>
      </c>
      <c r="E231" s="163">
        <f t="shared" si="208"/>
        <v>0</v>
      </c>
      <c r="F231" s="163">
        <f t="shared" si="208"/>
        <v>0</v>
      </c>
      <c r="G231" s="163">
        <f t="shared" si="208"/>
        <v>0</v>
      </c>
      <c r="H231" s="163">
        <f t="shared" si="208"/>
        <v>0</v>
      </c>
      <c r="I231" s="163">
        <f t="shared" si="208"/>
        <v>0</v>
      </c>
      <c r="J231" s="163">
        <f t="shared" si="208"/>
        <v>0</v>
      </c>
      <c r="K231" s="163">
        <f t="shared" si="208"/>
        <v>0</v>
      </c>
      <c r="L231" s="163">
        <f t="shared" si="208"/>
        <v>0</v>
      </c>
      <c r="M231" s="163">
        <f t="shared" si="200"/>
        <v>0</v>
      </c>
      <c r="N231" s="163">
        <f t="shared" si="200"/>
        <v>0</v>
      </c>
      <c r="O231" s="163">
        <f t="shared" si="200"/>
        <v>0</v>
      </c>
      <c r="P231" s="163">
        <f t="shared" si="200"/>
        <v>0</v>
      </c>
      <c r="Q231" s="163">
        <f t="shared" si="201"/>
        <v>0</v>
      </c>
      <c r="R231" s="163">
        <f t="shared" si="201"/>
        <v>0</v>
      </c>
      <c r="S231" s="163">
        <f t="shared" si="207"/>
        <v>0</v>
      </c>
      <c r="T231" s="163">
        <f t="shared" si="207"/>
        <v>0</v>
      </c>
      <c r="U231" s="163">
        <f t="shared" si="207"/>
        <v>0</v>
      </c>
      <c r="V231" s="163">
        <f t="shared" si="207"/>
        <v>0</v>
      </c>
      <c r="W231" s="163">
        <f t="shared" si="207"/>
        <v>0</v>
      </c>
      <c r="X231" s="163">
        <f t="shared" si="207"/>
        <v>0</v>
      </c>
      <c r="Y231" s="163">
        <f t="shared" si="207"/>
        <v>0</v>
      </c>
      <c r="Z231" s="163">
        <f t="shared" si="207"/>
        <v>0</v>
      </c>
      <c r="AA231" s="163">
        <f t="shared" si="207"/>
        <v>0</v>
      </c>
      <c r="AB231" s="163">
        <f t="shared" si="207"/>
        <v>0</v>
      </c>
      <c r="AC231" s="163">
        <f t="shared" si="207"/>
        <v>0</v>
      </c>
      <c r="AD231" s="163">
        <f t="shared" si="207"/>
        <v>0</v>
      </c>
      <c r="AE231" s="163">
        <f t="shared" si="207"/>
        <v>0</v>
      </c>
      <c r="AF231" s="176">
        <f t="shared" si="207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208"/>
        <v>0</v>
      </c>
      <c r="D232" s="163">
        <f t="shared" si="208"/>
        <v>0</v>
      </c>
      <c r="E232" s="163">
        <f t="shared" si="208"/>
        <v>0</v>
      </c>
      <c r="F232" s="163">
        <f t="shared" si="208"/>
        <v>0</v>
      </c>
      <c r="G232" s="163">
        <f t="shared" si="208"/>
        <v>0</v>
      </c>
      <c r="H232" s="163">
        <f t="shared" si="208"/>
        <v>0</v>
      </c>
      <c r="I232" s="163">
        <f t="shared" si="208"/>
        <v>0</v>
      </c>
      <c r="J232" s="163">
        <f t="shared" si="208"/>
        <v>0</v>
      </c>
      <c r="K232" s="163">
        <f t="shared" si="208"/>
        <v>0</v>
      </c>
      <c r="L232" s="163">
        <f t="shared" si="208"/>
        <v>0</v>
      </c>
      <c r="M232" s="163">
        <f t="shared" si="200"/>
        <v>0</v>
      </c>
      <c r="N232" s="163">
        <f t="shared" si="200"/>
        <v>0</v>
      </c>
      <c r="O232" s="163">
        <f t="shared" si="200"/>
        <v>0</v>
      </c>
      <c r="P232" s="163">
        <f t="shared" ref="P232:R232" si="209">O232</f>
        <v>0</v>
      </c>
      <c r="Q232" s="163">
        <f t="shared" si="209"/>
        <v>0</v>
      </c>
      <c r="R232" s="163">
        <f t="shared" si="209"/>
        <v>0</v>
      </c>
      <c r="S232" s="163">
        <f t="shared" ref="S232:AF247" si="210">R232</f>
        <v>0</v>
      </c>
      <c r="T232" s="163">
        <f t="shared" si="210"/>
        <v>0</v>
      </c>
      <c r="U232" s="163">
        <f t="shared" si="210"/>
        <v>0</v>
      </c>
      <c r="V232" s="163">
        <f t="shared" si="210"/>
        <v>0</v>
      </c>
      <c r="W232" s="163">
        <f t="shared" si="210"/>
        <v>0</v>
      </c>
      <c r="X232" s="163">
        <f t="shared" si="210"/>
        <v>0</v>
      </c>
      <c r="Y232" s="163">
        <f t="shared" si="210"/>
        <v>0</v>
      </c>
      <c r="Z232" s="163">
        <f t="shared" si="210"/>
        <v>0</v>
      </c>
      <c r="AA232" s="163">
        <f t="shared" si="210"/>
        <v>0</v>
      </c>
      <c r="AB232" s="163">
        <f t="shared" si="210"/>
        <v>0</v>
      </c>
      <c r="AC232" s="163">
        <f t="shared" si="210"/>
        <v>0</v>
      </c>
      <c r="AD232" s="163">
        <f t="shared" si="210"/>
        <v>0</v>
      </c>
      <c r="AE232" s="163">
        <f t="shared" si="210"/>
        <v>0</v>
      </c>
      <c r="AF232" s="176">
        <f t="shared" si="210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L248" si="211">B233</f>
        <v>0</v>
      </c>
      <c r="D233" s="163">
        <f t="shared" si="211"/>
        <v>0</v>
      </c>
      <c r="E233" s="163">
        <f t="shared" si="211"/>
        <v>0</v>
      </c>
      <c r="F233" s="163">
        <f t="shared" si="211"/>
        <v>0</v>
      </c>
      <c r="G233" s="163">
        <f t="shared" si="211"/>
        <v>0</v>
      </c>
      <c r="H233" s="163">
        <f t="shared" si="211"/>
        <v>0</v>
      </c>
      <c r="I233" s="163">
        <f t="shared" si="211"/>
        <v>0</v>
      </c>
      <c r="J233" s="163">
        <f t="shared" si="211"/>
        <v>0</v>
      </c>
      <c r="K233" s="163">
        <f t="shared" si="211"/>
        <v>0</v>
      </c>
      <c r="L233" s="163">
        <f t="shared" si="211"/>
        <v>0</v>
      </c>
      <c r="M233" s="163">
        <f t="shared" ref="M233:R264" si="212">L233</f>
        <v>0</v>
      </c>
      <c r="N233" s="163">
        <f t="shared" si="212"/>
        <v>0</v>
      </c>
      <c r="O233" s="163">
        <f t="shared" si="212"/>
        <v>0</v>
      </c>
      <c r="P233" s="163">
        <f t="shared" si="212"/>
        <v>0</v>
      </c>
      <c r="Q233" s="163">
        <f t="shared" si="212"/>
        <v>0</v>
      </c>
      <c r="R233" s="163">
        <f t="shared" si="212"/>
        <v>0</v>
      </c>
      <c r="S233" s="163">
        <f t="shared" si="210"/>
        <v>0</v>
      </c>
      <c r="T233" s="163">
        <f t="shared" si="210"/>
        <v>0</v>
      </c>
      <c r="U233" s="163">
        <f t="shared" si="210"/>
        <v>0</v>
      </c>
      <c r="V233" s="163">
        <f t="shared" si="210"/>
        <v>0</v>
      </c>
      <c r="W233" s="163">
        <f t="shared" si="210"/>
        <v>0</v>
      </c>
      <c r="X233" s="163">
        <f t="shared" si="210"/>
        <v>0</v>
      </c>
      <c r="Y233" s="163">
        <f t="shared" si="210"/>
        <v>0</v>
      </c>
      <c r="Z233" s="163">
        <f t="shared" si="210"/>
        <v>0</v>
      </c>
      <c r="AA233" s="163">
        <f t="shared" si="210"/>
        <v>0</v>
      </c>
      <c r="AB233" s="163">
        <f t="shared" si="210"/>
        <v>0</v>
      </c>
      <c r="AC233" s="163">
        <f t="shared" si="210"/>
        <v>0</v>
      </c>
      <c r="AD233" s="163">
        <f t="shared" si="210"/>
        <v>0</v>
      </c>
      <c r="AE233" s="163">
        <f t="shared" si="210"/>
        <v>0</v>
      </c>
      <c r="AF233" s="176">
        <f t="shared" si="210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211"/>
        <v>0</v>
      </c>
      <c r="D234" s="163">
        <f t="shared" si="211"/>
        <v>0</v>
      </c>
      <c r="E234" s="163">
        <f t="shared" si="211"/>
        <v>0</v>
      </c>
      <c r="F234" s="163">
        <f t="shared" si="211"/>
        <v>0</v>
      </c>
      <c r="G234" s="163">
        <f t="shared" si="211"/>
        <v>0</v>
      </c>
      <c r="H234" s="163">
        <f t="shared" si="211"/>
        <v>0</v>
      </c>
      <c r="I234" s="163">
        <f t="shared" si="211"/>
        <v>0</v>
      </c>
      <c r="J234" s="163">
        <f t="shared" si="211"/>
        <v>0</v>
      </c>
      <c r="K234" s="163">
        <f t="shared" si="211"/>
        <v>0</v>
      </c>
      <c r="L234" s="163">
        <f t="shared" si="211"/>
        <v>0</v>
      </c>
      <c r="M234" s="163">
        <f t="shared" si="212"/>
        <v>0</v>
      </c>
      <c r="N234" s="163">
        <f t="shared" si="212"/>
        <v>0</v>
      </c>
      <c r="O234" s="163">
        <f t="shared" si="212"/>
        <v>0</v>
      </c>
      <c r="P234" s="163">
        <f t="shared" si="212"/>
        <v>0</v>
      </c>
      <c r="Q234" s="163">
        <f t="shared" si="212"/>
        <v>0</v>
      </c>
      <c r="R234" s="163">
        <f t="shared" si="212"/>
        <v>0</v>
      </c>
      <c r="S234" s="163">
        <f t="shared" si="210"/>
        <v>0</v>
      </c>
      <c r="T234" s="163">
        <f t="shared" si="210"/>
        <v>0</v>
      </c>
      <c r="U234" s="163">
        <f t="shared" si="210"/>
        <v>0</v>
      </c>
      <c r="V234" s="163">
        <f t="shared" si="210"/>
        <v>0</v>
      </c>
      <c r="W234" s="163">
        <f t="shared" si="210"/>
        <v>0</v>
      </c>
      <c r="X234" s="163">
        <f t="shared" si="210"/>
        <v>0</v>
      </c>
      <c r="Y234" s="163">
        <f t="shared" si="210"/>
        <v>0</v>
      </c>
      <c r="Z234" s="163">
        <f t="shared" si="210"/>
        <v>0</v>
      </c>
      <c r="AA234" s="163">
        <f t="shared" si="210"/>
        <v>0</v>
      </c>
      <c r="AB234" s="163">
        <f t="shared" si="210"/>
        <v>0</v>
      </c>
      <c r="AC234" s="163">
        <f t="shared" si="210"/>
        <v>0</v>
      </c>
      <c r="AD234" s="163">
        <f t="shared" si="210"/>
        <v>0</v>
      </c>
      <c r="AE234" s="163">
        <f t="shared" si="210"/>
        <v>0</v>
      </c>
      <c r="AF234" s="176">
        <f t="shared" si="210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211"/>
        <v>0</v>
      </c>
      <c r="D235" s="163">
        <f t="shared" si="211"/>
        <v>0</v>
      </c>
      <c r="E235" s="163">
        <f t="shared" si="211"/>
        <v>0</v>
      </c>
      <c r="F235" s="163">
        <f t="shared" si="211"/>
        <v>0</v>
      </c>
      <c r="G235" s="163">
        <f t="shared" si="211"/>
        <v>0</v>
      </c>
      <c r="H235" s="163">
        <f t="shared" si="211"/>
        <v>0</v>
      </c>
      <c r="I235" s="163">
        <f t="shared" si="211"/>
        <v>0</v>
      </c>
      <c r="J235" s="163">
        <f t="shared" si="211"/>
        <v>0</v>
      </c>
      <c r="K235" s="163">
        <f t="shared" si="211"/>
        <v>0</v>
      </c>
      <c r="L235" s="163">
        <f t="shared" si="211"/>
        <v>0</v>
      </c>
      <c r="M235" s="163">
        <f t="shared" si="212"/>
        <v>0</v>
      </c>
      <c r="N235" s="163">
        <f t="shared" si="212"/>
        <v>0</v>
      </c>
      <c r="O235" s="163">
        <f t="shared" si="212"/>
        <v>0</v>
      </c>
      <c r="P235" s="163">
        <f t="shared" si="212"/>
        <v>0</v>
      </c>
      <c r="Q235" s="163">
        <f t="shared" si="212"/>
        <v>0</v>
      </c>
      <c r="R235" s="163">
        <f t="shared" si="212"/>
        <v>0</v>
      </c>
      <c r="S235" s="163">
        <f t="shared" si="210"/>
        <v>0</v>
      </c>
      <c r="T235" s="163">
        <f t="shared" si="210"/>
        <v>0</v>
      </c>
      <c r="U235" s="163">
        <f t="shared" si="210"/>
        <v>0</v>
      </c>
      <c r="V235" s="163">
        <f t="shared" si="210"/>
        <v>0</v>
      </c>
      <c r="W235" s="163">
        <f t="shared" si="210"/>
        <v>0</v>
      </c>
      <c r="X235" s="163">
        <f t="shared" si="210"/>
        <v>0</v>
      </c>
      <c r="Y235" s="163">
        <f t="shared" si="210"/>
        <v>0</v>
      </c>
      <c r="Z235" s="163">
        <f t="shared" si="210"/>
        <v>0</v>
      </c>
      <c r="AA235" s="163">
        <f t="shared" si="210"/>
        <v>0</v>
      </c>
      <c r="AB235" s="163">
        <f t="shared" si="210"/>
        <v>0</v>
      </c>
      <c r="AC235" s="163">
        <f t="shared" si="210"/>
        <v>0</v>
      </c>
      <c r="AD235" s="163">
        <f t="shared" si="210"/>
        <v>0</v>
      </c>
      <c r="AE235" s="163">
        <f t="shared" si="210"/>
        <v>0</v>
      </c>
      <c r="AF235" s="176">
        <f t="shared" si="210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211"/>
        <v>0</v>
      </c>
      <c r="D236" s="163">
        <f t="shared" si="211"/>
        <v>0</v>
      </c>
      <c r="E236" s="163">
        <f t="shared" si="211"/>
        <v>0</v>
      </c>
      <c r="F236" s="163">
        <f t="shared" si="211"/>
        <v>0</v>
      </c>
      <c r="G236" s="163">
        <f t="shared" si="211"/>
        <v>0</v>
      </c>
      <c r="H236" s="163">
        <f t="shared" si="211"/>
        <v>0</v>
      </c>
      <c r="I236" s="163">
        <f t="shared" si="211"/>
        <v>0</v>
      </c>
      <c r="J236" s="163">
        <f t="shared" si="211"/>
        <v>0</v>
      </c>
      <c r="K236" s="163">
        <f t="shared" si="211"/>
        <v>0</v>
      </c>
      <c r="L236" s="163">
        <f t="shared" si="211"/>
        <v>0</v>
      </c>
      <c r="M236" s="163">
        <f t="shared" si="212"/>
        <v>0</v>
      </c>
      <c r="N236" s="163">
        <f t="shared" si="212"/>
        <v>0</v>
      </c>
      <c r="O236" s="163">
        <f t="shared" si="212"/>
        <v>0</v>
      </c>
      <c r="P236" s="163">
        <f t="shared" si="212"/>
        <v>0</v>
      </c>
      <c r="Q236" s="163">
        <f t="shared" si="212"/>
        <v>0</v>
      </c>
      <c r="R236" s="163">
        <f t="shared" si="212"/>
        <v>0</v>
      </c>
      <c r="S236" s="163">
        <f t="shared" si="210"/>
        <v>0</v>
      </c>
      <c r="T236" s="163">
        <f t="shared" si="210"/>
        <v>0</v>
      </c>
      <c r="U236" s="163">
        <f t="shared" si="210"/>
        <v>0</v>
      </c>
      <c r="V236" s="163">
        <f t="shared" si="210"/>
        <v>0</v>
      </c>
      <c r="W236" s="163">
        <f t="shared" si="210"/>
        <v>0</v>
      </c>
      <c r="X236" s="163">
        <f t="shared" si="210"/>
        <v>0</v>
      </c>
      <c r="Y236" s="163">
        <f t="shared" si="210"/>
        <v>0</v>
      </c>
      <c r="Z236" s="163">
        <f t="shared" si="210"/>
        <v>0</v>
      </c>
      <c r="AA236" s="163">
        <f t="shared" si="210"/>
        <v>0</v>
      </c>
      <c r="AB236" s="163">
        <f t="shared" si="210"/>
        <v>0</v>
      </c>
      <c r="AC236" s="163">
        <f t="shared" si="210"/>
        <v>0</v>
      </c>
      <c r="AD236" s="163">
        <f t="shared" si="210"/>
        <v>0</v>
      </c>
      <c r="AE236" s="163">
        <f t="shared" si="210"/>
        <v>0</v>
      </c>
      <c r="AF236" s="176">
        <f t="shared" si="210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211"/>
        <v>0</v>
      </c>
      <c r="D237" s="163">
        <f t="shared" si="211"/>
        <v>0</v>
      </c>
      <c r="E237" s="163">
        <f t="shared" si="211"/>
        <v>0</v>
      </c>
      <c r="F237" s="163">
        <f t="shared" si="211"/>
        <v>0</v>
      </c>
      <c r="G237" s="163">
        <f t="shared" si="211"/>
        <v>0</v>
      </c>
      <c r="H237" s="163">
        <f t="shared" si="211"/>
        <v>0</v>
      </c>
      <c r="I237" s="163">
        <f t="shared" si="211"/>
        <v>0</v>
      </c>
      <c r="J237" s="163">
        <f t="shared" si="211"/>
        <v>0</v>
      </c>
      <c r="K237" s="163">
        <f t="shared" si="211"/>
        <v>0</v>
      </c>
      <c r="L237" s="163">
        <f t="shared" si="211"/>
        <v>0</v>
      </c>
      <c r="M237" s="163">
        <f t="shared" si="212"/>
        <v>0</v>
      </c>
      <c r="N237" s="163">
        <f t="shared" si="212"/>
        <v>0</v>
      </c>
      <c r="O237" s="163">
        <f t="shared" si="212"/>
        <v>0</v>
      </c>
      <c r="P237" s="163">
        <f t="shared" si="212"/>
        <v>0</v>
      </c>
      <c r="Q237" s="163">
        <f t="shared" si="212"/>
        <v>0</v>
      </c>
      <c r="R237" s="163">
        <f t="shared" si="212"/>
        <v>0</v>
      </c>
      <c r="S237" s="163">
        <f t="shared" si="210"/>
        <v>0</v>
      </c>
      <c r="T237" s="163">
        <f t="shared" si="210"/>
        <v>0</v>
      </c>
      <c r="U237" s="163">
        <f t="shared" si="210"/>
        <v>0</v>
      </c>
      <c r="V237" s="163">
        <f t="shared" si="210"/>
        <v>0</v>
      </c>
      <c r="W237" s="163">
        <f t="shared" si="210"/>
        <v>0</v>
      </c>
      <c r="X237" s="163">
        <f t="shared" si="210"/>
        <v>0</v>
      </c>
      <c r="Y237" s="163">
        <f t="shared" si="210"/>
        <v>0</v>
      </c>
      <c r="Z237" s="163">
        <f t="shared" si="210"/>
        <v>0</v>
      </c>
      <c r="AA237" s="163">
        <f t="shared" si="210"/>
        <v>0</v>
      </c>
      <c r="AB237" s="163">
        <f t="shared" si="210"/>
        <v>0</v>
      </c>
      <c r="AC237" s="163">
        <f t="shared" si="210"/>
        <v>0</v>
      </c>
      <c r="AD237" s="163">
        <f t="shared" si="210"/>
        <v>0</v>
      </c>
      <c r="AE237" s="163">
        <f t="shared" si="210"/>
        <v>0</v>
      </c>
      <c r="AF237" s="176">
        <f t="shared" si="210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211"/>
        <v>0</v>
      </c>
      <c r="D238" s="163">
        <f t="shared" si="211"/>
        <v>0</v>
      </c>
      <c r="E238" s="163">
        <f t="shared" si="211"/>
        <v>0</v>
      </c>
      <c r="F238" s="163">
        <f t="shared" si="211"/>
        <v>0</v>
      </c>
      <c r="G238" s="163">
        <f t="shared" si="211"/>
        <v>0</v>
      </c>
      <c r="H238" s="163">
        <f t="shared" si="211"/>
        <v>0</v>
      </c>
      <c r="I238" s="163">
        <f t="shared" si="211"/>
        <v>0</v>
      </c>
      <c r="J238" s="163">
        <f t="shared" si="211"/>
        <v>0</v>
      </c>
      <c r="K238" s="163">
        <f t="shared" si="211"/>
        <v>0</v>
      </c>
      <c r="L238" s="163">
        <f t="shared" si="211"/>
        <v>0</v>
      </c>
      <c r="M238" s="163">
        <f t="shared" si="212"/>
        <v>0</v>
      </c>
      <c r="N238" s="163">
        <f t="shared" si="212"/>
        <v>0</v>
      </c>
      <c r="O238" s="163">
        <f t="shared" si="212"/>
        <v>0</v>
      </c>
      <c r="P238" s="163">
        <f t="shared" si="212"/>
        <v>0</v>
      </c>
      <c r="Q238" s="163">
        <f t="shared" si="212"/>
        <v>0</v>
      </c>
      <c r="R238" s="163">
        <f t="shared" si="212"/>
        <v>0</v>
      </c>
      <c r="S238" s="163">
        <f t="shared" si="210"/>
        <v>0</v>
      </c>
      <c r="T238" s="163">
        <f t="shared" si="210"/>
        <v>0</v>
      </c>
      <c r="U238" s="163">
        <f t="shared" si="210"/>
        <v>0</v>
      </c>
      <c r="V238" s="163">
        <f t="shared" si="210"/>
        <v>0</v>
      </c>
      <c r="W238" s="163">
        <f t="shared" si="210"/>
        <v>0</v>
      </c>
      <c r="X238" s="163">
        <f t="shared" si="210"/>
        <v>0</v>
      </c>
      <c r="Y238" s="163">
        <f t="shared" si="210"/>
        <v>0</v>
      </c>
      <c r="Z238" s="163">
        <f t="shared" si="210"/>
        <v>0</v>
      </c>
      <c r="AA238" s="163">
        <f t="shared" si="210"/>
        <v>0</v>
      </c>
      <c r="AB238" s="163">
        <f t="shared" si="210"/>
        <v>0</v>
      </c>
      <c r="AC238" s="163">
        <f t="shared" si="210"/>
        <v>0</v>
      </c>
      <c r="AD238" s="163">
        <f t="shared" si="210"/>
        <v>0</v>
      </c>
      <c r="AE238" s="163">
        <f t="shared" si="210"/>
        <v>0</v>
      </c>
      <c r="AF238" s="176">
        <f t="shared" si="210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211"/>
        <v>0</v>
      </c>
      <c r="D239" s="163">
        <f t="shared" si="211"/>
        <v>0</v>
      </c>
      <c r="E239" s="163">
        <f t="shared" si="211"/>
        <v>0</v>
      </c>
      <c r="F239" s="163">
        <f t="shared" si="211"/>
        <v>0</v>
      </c>
      <c r="G239" s="163">
        <f t="shared" si="211"/>
        <v>0</v>
      </c>
      <c r="H239" s="163">
        <f t="shared" si="211"/>
        <v>0</v>
      </c>
      <c r="I239" s="163">
        <f t="shared" si="211"/>
        <v>0</v>
      </c>
      <c r="J239" s="163">
        <f t="shared" si="211"/>
        <v>0</v>
      </c>
      <c r="K239" s="163">
        <f t="shared" si="211"/>
        <v>0</v>
      </c>
      <c r="L239" s="163">
        <f t="shared" si="211"/>
        <v>0</v>
      </c>
      <c r="M239" s="163">
        <f t="shared" si="212"/>
        <v>0</v>
      </c>
      <c r="N239" s="163">
        <f t="shared" si="212"/>
        <v>0</v>
      </c>
      <c r="O239" s="163">
        <f t="shared" si="212"/>
        <v>0</v>
      </c>
      <c r="P239" s="163">
        <f t="shared" si="212"/>
        <v>0</v>
      </c>
      <c r="Q239" s="163">
        <f t="shared" si="212"/>
        <v>0</v>
      </c>
      <c r="R239" s="163">
        <f t="shared" si="212"/>
        <v>0</v>
      </c>
      <c r="S239" s="163">
        <f t="shared" si="210"/>
        <v>0</v>
      </c>
      <c r="T239" s="163">
        <f t="shared" si="210"/>
        <v>0</v>
      </c>
      <c r="U239" s="163">
        <f t="shared" si="210"/>
        <v>0</v>
      </c>
      <c r="V239" s="163">
        <f t="shared" si="210"/>
        <v>0</v>
      </c>
      <c r="W239" s="163">
        <f t="shared" si="210"/>
        <v>0</v>
      </c>
      <c r="X239" s="163">
        <f t="shared" si="210"/>
        <v>0</v>
      </c>
      <c r="Y239" s="163">
        <f t="shared" si="210"/>
        <v>0</v>
      </c>
      <c r="Z239" s="163">
        <f t="shared" si="210"/>
        <v>0</v>
      </c>
      <c r="AA239" s="163">
        <f t="shared" si="210"/>
        <v>0</v>
      </c>
      <c r="AB239" s="163">
        <f t="shared" si="210"/>
        <v>0</v>
      </c>
      <c r="AC239" s="163">
        <f t="shared" si="210"/>
        <v>0</v>
      </c>
      <c r="AD239" s="163">
        <f t="shared" si="210"/>
        <v>0</v>
      </c>
      <c r="AE239" s="163">
        <f t="shared" si="210"/>
        <v>0</v>
      </c>
      <c r="AF239" s="176">
        <f t="shared" si="210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211"/>
        <v>0</v>
      </c>
      <c r="D240" s="163">
        <f t="shared" si="211"/>
        <v>0</v>
      </c>
      <c r="E240" s="163">
        <f t="shared" si="211"/>
        <v>0</v>
      </c>
      <c r="F240" s="163">
        <f t="shared" si="211"/>
        <v>0</v>
      </c>
      <c r="G240" s="163">
        <f t="shared" si="211"/>
        <v>0</v>
      </c>
      <c r="H240" s="163">
        <f t="shared" si="211"/>
        <v>0</v>
      </c>
      <c r="I240" s="163">
        <f t="shared" si="211"/>
        <v>0</v>
      </c>
      <c r="J240" s="163">
        <f t="shared" si="211"/>
        <v>0</v>
      </c>
      <c r="K240" s="163">
        <f t="shared" si="211"/>
        <v>0</v>
      </c>
      <c r="L240" s="163">
        <f t="shared" si="211"/>
        <v>0</v>
      </c>
      <c r="M240" s="163">
        <f t="shared" si="212"/>
        <v>0</v>
      </c>
      <c r="N240" s="163">
        <f t="shared" si="212"/>
        <v>0</v>
      </c>
      <c r="O240" s="163">
        <f t="shared" si="212"/>
        <v>0</v>
      </c>
      <c r="P240" s="163">
        <f t="shared" si="212"/>
        <v>0</v>
      </c>
      <c r="Q240" s="163">
        <f t="shared" si="212"/>
        <v>0</v>
      </c>
      <c r="R240" s="163">
        <f t="shared" si="212"/>
        <v>0</v>
      </c>
      <c r="S240" s="163">
        <f t="shared" si="210"/>
        <v>0</v>
      </c>
      <c r="T240" s="163">
        <f t="shared" si="210"/>
        <v>0</v>
      </c>
      <c r="U240" s="163">
        <f t="shared" si="210"/>
        <v>0</v>
      </c>
      <c r="V240" s="163">
        <f t="shared" si="210"/>
        <v>0</v>
      </c>
      <c r="W240" s="163">
        <f t="shared" si="210"/>
        <v>0</v>
      </c>
      <c r="X240" s="163">
        <f t="shared" si="210"/>
        <v>0</v>
      </c>
      <c r="Y240" s="163">
        <f t="shared" si="210"/>
        <v>0</v>
      </c>
      <c r="Z240" s="163">
        <f t="shared" si="210"/>
        <v>0</v>
      </c>
      <c r="AA240" s="163">
        <f t="shared" si="210"/>
        <v>0</v>
      </c>
      <c r="AB240" s="163">
        <f t="shared" si="210"/>
        <v>0</v>
      </c>
      <c r="AC240" s="163">
        <f t="shared" si="210"/>
        <v>0</v>
      </c>
      <c r="AD240" s="163">
        <f t="shared" si="210"/>
        <v>0</v>
      </c>
      <c r="AE240" s="163">
        <f t="shared" si="210"/>
        <v>0</v>
      </c>
      <c r="AF240" s="176">
        <f t="shared" si="210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211"/>
        <v>0</v>
      </c>
      <c r="D241" s="163">
        <f t="shared" si="211"/>
        <v>0</v>
      </c>
      <c r="E241" s="163">
        <f t="shared" si="211"/>
        <v>0</v>
      </c>
      <c r="F241" s="163">
        <f t="shared" si="211"/>
        <v>0</v>
      </c>
      <c r="G241" s="163">
        <f t="shared" si="211"/>
        <v>0</v>
      </c>
      <c r="H241" s="163">
        <f t="shared" si="211"/>
        <v>0</v>
      </c>
      <c r="I241" s="163">
        <f t="shared" si="211"/>
        <v>0</v>
      </c>
      <c r="J241" s="163">
        <f t="shared" si="211"/>
        <v>0</v>
      </c>
      <c r="K241" s="163">
        <f t="shared" si="211"/>
        <v>0</v>
      </c>
      <c r="L241" s="163">
        <f t="shared" si="211"/>
        <v>0</v>
      </c>
      <c r="M241" s="163">
        <f t="shared" si="212"/>
        <v>0</v>
      </c>
      <c r="N241" s="163">
        <f t="shared" si="212"/>
        <v>0</v>
      </c>
      <c r="O241" s="163">
        <f t="shared" si="212"/>
        <v>0</v>
      </c>
      <c r="P241" s="163">
        <f t="shared" si="212"/>
        <v>0</v>
      </c>
      <c r="Q241" s="163">
        <f t="shared" si="212"/>
        <v>0</v>
      </c>
      <c r="R241" s="163">
        <f t="shared" si="212"/>
        <v>0</v>
      </c>
      <c r="S241" s="163">
        <f t="shared" si="210"/>
        <v>0</v>
      </c>
      <c r="T241" s="163">
        <f t="shared" si="210"/>
        <v>0</v>
      </c>
      <c r="U241" s="163">
        <f t="shared" si="210"/>
        <v>0</v>
      </c>
      <c r="V241" s="163">
        <f t="shared" si="210"/>
        <v>0</v>
      </c>
      <c r="W241" s="163">
        <f t="shared" si="210"/>
        <v>0</v>
      </c>
      <c r="X241" s="163">
        <f t="shared" si="210"/>
        <v>0</v>
      </c>
      <c r="Y241" s="163">
        <f t="shared" si="210"/>
        <v>0</v>
      </c>
      <c r="Z241" s="163">
        <f t="shared" si="210"/>
        <v>0</v>
      </c>
      <c r="AA241" s="163">
        <f t="shared" si="210"/>
        <v>0</v>
      </c>
      <c r="AB241" s="163">
        <f t="shared" si="210"/>
        <v>0</v>
      </c>
      <c r="AC241" s="163">
        <f t="shared" si="210"/>
        <v>0</v>
      </c>
      <c r="AD241" s="163">
        <f t="shared" si="210"/>
        <v>0</v>
      </c>
      <c r="AE241" s="163">
        <f t="shared" si="210"/>
        <v>0</v>
      </c>
      <c r="AF241" s="176">
        <f t="shared" si="210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211"/>
        <v>0</v>
      </c>
      <c r="D242" s="163">
        <f t="shared" si="211"/>
        <v>0</v>
      </c>
      <c r="E242" s="163">
        <f t="shared" si="211"/>
        <v>0</v>
      </c>
      <c r="F242" s="163">
        <f t="shared" si="211"/>
        <v>0</v>
      </c>
      <c r="G242" s="163">
        <f t="shared" si="211"/>
        <v>0</v>
      </c>
      <c r="H242" s="163">
        <f t="shared" si="211"/>
        <v>0</v>
      </c>
      <c r="I242" s="163">
        <f t="shared" si="211"/>
        <v>0</v>
      </c>
      <c r="J242" s="163">
        <f t="shared" si="211"/>
        <v>0</v>
      </c>
      <c r="K242" s="163">
        <f t="shared" si="211"/>
        <v>0</v>
      </c>
      <c r="L242" s="163">
        <f t="shared" si="211"/>
        <v>0</v>
      </c>
      <c r="M242" s="163">
        <f t="shared" si="212"/>
        <v>0</v>
      </c>
      <c r="N242" s="163">
        <f t="shared" si="212"/>
        <v>0</v>
      </c>
      <c r="O242" s="163">
        <f t="shared" si="212"/>
        <v>0</v>
      </c>
      <c r="P242" s="163">
        <f t="shared" si="212"/>
        <v>0</v>
      </c>
      <c r="Q242" s="163">
        <f t="shared" si="212"/>
        <v>0</v>
      </c>
      <c r="R242" s="163">
        <f t="shared" si="212"/>
        <v>0</v>
      </c>
      <c r="S242" s="163">
        <f t="shared" si="210"/>
        <v>0</v>
      </c>
      <c r="T242" s="163">
        <f t="shared" si="210"/>
        <v>0</v>
      </c>
      <c r="U242" s="163">
        <f t="shared" si="210"/>
        <v>0</v>
      </c>
      <c r="V242" s="163">
        <f t="shared" si="210"/>
        <v>0</v>
      </c>
      <c r="W242" s="163">
        <f t="shared" si="210"/>
        <v>0</v>
      </c>
      <c r="X242" s="163">
        <f t="shared" si="210"/>
        <v>0</v>
      </c>
      <c r="Y242" s="163">
        <f t="shared" si="210"/>
        <v>0</v>
      </c>
      <c r="Z242" s="163">
        <f t="shared" si="210"/>
        <v>0</v>
      </c>
      <c r="AA242" s="163">
        <f t="shared" si="210"/>
        <v>0</v>
      </c>
      <c r="AB242" s="163">
        <f t="shared" si="210"/>
        <v>0</v>
      </c>
      <c r="AC242" s="163">
        <f t="shared" si="210"/>
        <v>0</v>
      </c>
      <c r="AD242" s="163">
        <f t="shared" si="210"/>
        <v>0</v>
      </c>
      <c r="AE242" s="163">
        <f t="shared" si="210"/>
        <v>0</v>
      </c>
      <c r="AF242" s="176">
        <f t="shared" si="210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211"/>
        <v>0</v>
      </c>
      <c r="D243" s="163">
        <f t="shared" si="211"/>
        <v>0</v>
      </c>
      <c r="E243" s="163">
        <f t="shared" si="211"/>
        <v>0</v>
      </c>
      <c r="F243" s="163">
        <f t="shared" si="211"/>
        <v>0</v>
      </c>
      <c r="G243" s="163">
        <f t="shared" si="211"/>
        <v>0</v>
      </c>
      <c r="H243" s="163">
        <f t="shared" si="211"/>
        <v>0</v>
      </c>
      <c r="I243" s="163">
        <f t="shared" si="211"/>
        <v>0</v>
      </c>
      <c r="J243" s="163">
        <f t="shared" si="211"/>
        <v>0</v>
      </c>
      <c r="K243" s="163">
        <f t="shared" si="211"/>
        <v>0</v>
      </c>
      <c r="L243" s="163">
        <f t="shared" si="211"/>
        <v>0</v>
      </c>
      <c r="M243" s="163">
        <f t="shared" si="212"/>
        <v>0</v>
      </c>
      <c r="N243" s="163">
        <f t="shared" si="212"/>
        <v>0</v>
      </c>
      <c r="O243" s="163">
        <f t="shared" si="212"/>
        <v>0</v>
      </c>
      <c r="P243" s="163">
        <f t="shared" si="212"/>
        <v>0</v>
      </c>
      <c r="Q243" s="163">
        <f t="shared" si="212"/>
        <v>0</v>
      </c>
      <c r="R243" s="163">
        <f t="shared" si="212"/>
        <v>0</v>
      </c>
      <c r="S243" s="163">
        <f t="shared" si="210"/>
        <v>0</v>
      </c>
      <c r="T243" s="163">
        <f t="shared" si="210"/>
        <v>0</v>
      </c>
      <c r="U243" s="163">
        <f t="shared" si="210"/>
        <v>0</v>
      </c>
      <c r="V243" s="163">
        <f t="shared" si="210"/>
        <v>0</v>
      </c>
      <c r="W243" s="163">
        <f t="shared" si="210"/>
        <v>0</v>
      </c>
      <c r="X243" s="163">
        <f t="shared" si="210"/>
        <v>0</v>
      </c>
      <c r="Y243" s="163">
        <f t="shared" si="210"/>
        <v>0</v>
      </c>
      <c r="Z243" s="163">
        <f t="shared" si="210"/>
        <v>0</v>
      </c>
      <c r="AA243" s="163">
        <f t="shared" si="210"/>
        <v>0</v>
      </c>
      <c r="AB243" s="163">
        <f t="shared" si="210"/>
        <v>0</v>
      </c>
      <c r="AC243" s="163">
        <f t="shared" si="210"/>
        <v>0</v>
      </c>
      <c r="AD243" s="163">
        <f t="shared" si="210"/>
        <v>0</v>
      </c>
      <c r="AE243" s="163">
        <f t="shared" si="210"/>
        <v>0</v>
      </c>
      <c r="AF243" s="176">
        <f t="shared" si="210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211"/>
        <v>0</v>
      </c>
      <c r="D244" s="163">
        <f t="shared" si="211"/>
        <v>0</v>
      </c>
      <c r="E244" s="163">
        <f t="shared" si="211"/>
        <v>0</v>
      </c>
      <c r="F244" s="163">
        <f t="shared" si="211"/>
        <v>0</v>
      </c>
      <c r="G244" s="163">
        <f t="shared" si="211"/>
        <v>0</v>
      </c>
      <c r="H244" s="163">
        <f t="shared" si="211"/>
        <v>0</v>
      </c>
      <c r="I244" s="163">
        <f t="shared" si="211"/>
        <v>0</v>
      </c>
      <c r="J244" s="163">
        <f t="shared" si="211"/>
        <v>0</v>
      </c>
      <c r="K244" s="163">
        <f t="shared" si="211"/>
        <v>0</v>
      </c>
      <c r="L244" s="163">
        <f t="shared" si="211"/>
        <v>0</v>
      </c>
      <c r="M244" s="163">
        <f t="shared" si="212"/>
        <v>0</v>
      </c>
      <c r="N244" s="163">
        <f t="shared" si="212"/>
        <v>0</v>
      </c>
      <c r="O244" s="163">
        <f t="shared" si="212"/>
        <v>0</v>
      </c>
      <c r="P244" s="163">
        <f t="shared" si="212"/>
        <v>0</v>
      </c>
      <c r="Q244" s="163">
        <f t="shared" si="212"/>
        <v>0</v>
      </c>
      <c r="R244" s="163">
        <f t="shared" si="212"/>
        <v>0</v>
      </c>
      <c r="S244" s="163">
        <f t="shared" si="210"/>
        <v>0</v>
      </c>
      <c r="T244" s="163">
        <f t="shared" si="210"/>
        <v>0</v>
      </c>
      <c r="U244" s="163">
        <f t="shared" si="210"/>
        <v>0</v>
      </c>
      <c r="V244" s="163">
        <f t="shared" si="210"/>
        <v>0</v>
      </c>
      <c r="W244" s="163">
        <f t="shared" si="210"/>
        <v>0</v>
      </c>
      <c r="X244" s="163">
        <f t="shared" si="210"/>
        <v>0</v>
      </c>
      <c r="Y244" s="163">
        <f t="shared" si="210"/>
        <v>0</v>
      </c>
      <c r="Z244" s="163">
        <f t="shared" si="210"/>
        <v>0</v>
      </c>
      <c r="AA244" s="163">
        <f t="shared" si="210"/>
        <v>0</v>
      </c>
      <c r="AB244" s="163">
        <f t="shared" si="210"/>
        <v>0</v>
      </c>
      <c r="AC244" s="163">
        <f t="shared" si="210"/>
        <v>0</v>
      </c>
      <c r="AD244" s="163">
        <f t="shared" si="210"/>
        <v>0</v>
      </c>
      <c r="AE244" s="163">
        <f t="shared" si="210"/>
        <v>0</v>
      </c>
      <c r="AF244" s="176">
        <f t="shared" si="210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211"/>
        <v>0</v>
      </c>
      <c r="D245" s="163">
        <f t="shared" si="211"/>
        <v>0</v>
      </c>
      <c r="E245" s="163">
        <f t="shared" si="211"/>
        <v>0</v>
      </c>
      <c r="F245" s="163">
        <f t="shared" si="211"/>
        <v>0</v>
      </c>
      <c r="G245" s="163">
        <f t="shared" si="211"/>
        <v>0</v>
      </c>
      <c r="H245" s="163">
        <f t="shared" si="211"/>
        <v>0</v>
      </c>
      <c r="I245" s="163">
        <f t="shared" si="211"/>
        <v>0</v>
      </c>
      <c r="J245" s="163">
        <f t="shared" si="211"/>
        <v>0</v>
      </c>
      <c r="K245" s="163">
        <f t="shared" si="211"/>
        <v>0</v>
      </c>
      <c r="L245" s="163">
        <f t="shared" si="211"/>
        <v>0</v>
      </c>
      <c r="M245" s="163">
        <f t="shared" si="212"/>
        <v>0</v>
      </c>
      <c r="N245" s="163">
        <f t="shared" si="212"/>
        <v>0</v>
      </c>
      <c r="O245" s="163">
        <f t="shared" si="212"/>
        <v>0</v>
      </c>
      <c r="P245" s="163">
        <f t="shared" si="212"/>
        <v>0</v>
      </c>
      <c r="Q245" s="163">
        <f t="shared" si="212"/>
        <v>0</v>
      </c>
      <c r="R245" s="163">
        <f t="shared" si="212"/>
        <v>0</v>
      </c>
      <c r="S245" s="163">
        <f t="shared" si="210"/>
        <v>0</v>
      </c>
      <c r="T245" s="163">
        <f t="shared" si="210"/>
        <v>0</v>
      </c>
      <c r="U245" s="163">
        <f t="shared" si="210"/>
        <v>0</v>
      </c>
      <c r="V245" s="163">
        <f t="shared" si="210"/>
        <v>0</v>
      </c>
      <c r="W245" s="163">
        <f t="shared" si="210"/>
        <v>0</v>
      </c>
      <c r="X245" s="163">
        <f t="shared" si="210"/>
        <v>0</v>
      </c>
      <c r="Y245" s="163">
        <f t="shared" si="210"/>
        <v>0</v>
      </c>
      <c r="Z245" s="163">
        <f t="shared" si="210"/>
        <v>0</v>
      </c>
      <c r="AA245" s="163">
        <f t="shared" si="210"/>
        <v>0</v>
      </c>
      <c r="AB245" s="163">
        <f t="shared" si="210"/>
        <v>0</v>
      </c>
      <c r="AC245" s="163">
        <f t="shared" si="210"/>
        <v>0</v>
      </c>
      <c r="AD245" s="163">
        <f t="shared" si="210"/>
        <v>0</v>
      </c>
      <c r="AE245" s="163">
        <f t="shared" si="210"/>
        <v>0</v>
      </c>
      <c r="AF245" s="176">
        <f t="shared" si="210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211"/>
        <v>0</v>
      </c>
      <c r="D246" s="163">
        <f t="shared" si="211"/>
        <v>0</v>
      </c>
      <c r="E246" s="163">
        <f t="shared" si="211"/>
        <v>0</v>
      </c>
      <c r="F246" s="163">
        <f t="shared" si="211"/>
        <v>0</v>
      </c>
      <c r="G246" s="163">
        <f t="shared" si="211"/>
        <v>0</v>
      </c>
      <c r="H246" s="163">
        <f t="shared" si="211"/>
        <v>0</v>
      </c>
      <c r="I246" s="163">
        <f t="shared" si="211"/>
        <v>0</v>
      </c>
      <c r="J246" s="163">
        <f t="shared" si="211"/>
        <v>0</v>
      </c>
      <c r="K246" s="163">
        <f t="shared" si="211"/>
        <v>0</v>
      </c>
      <c r="L246" s="163">
        <f t="shared" si="211"/>
        <v>0</v>
      </c>
      <c r="M246" s="163">
        <f t="shared" si="212"/>
        <v>0</v>
      </c>
      <c r="N246" s="163">
        <f t="shared" si="212"/>
        <v>0</v>
      </c>
      <c r="O246" s="163">
        <f t="shared" si="212"/>
        <v>0</v>
      </c>
      <c r="P246" s="163">
        <f t="shared" si="212"/>
        <v>0</v>
      </c>
      <c r="Q246" s="163">
        <f t="shared" si="212"/>
        <v>0</v>
      </c>
      <c r="R246" s="163">
        <f t="shared" si="212"/>
        <v>0</v>
      </c>
      <c r="S246" s="163">
        <f t="shared" si="210"/>
        <v>0</v>
      </c>
      <c r="T246" s="163">
        <f t="shared" si="210"/>
        <v>0</v>
      </c>
      <c r="U246" s="163">
        <f t="shared" si="210"/>
        <v>0</v>
      </c>
      <c r="V246" s="163">
        <f t="shared" si="210"/>
        <v>0</v>
      </c>
      <c r="W246" s="163">
        <f t="shared" si="210"/>
        <v>0</v>
      </c>
      <c r="X246" s="163">
        <f t="shared" si="210"/>
        <v>0</v>
      </c>
      <c r="Y246" s="163">
        <f t="shared" si="210"/>
        <v>0</v>
      </c>
      <c r="Z246" s="163">
        <f t="shared" si="210"/>
        <v>0</v>
      </c>
      <c r="AA246" s="163">
        <f t="shared" si="210"/>
        <v>0</v>
      </c>
      <c r="AB246" s="163">
        <f t="shared" si="210"/>
        <v>0</v>
      </c>
      <c r="AC246" s="163">
        <f t="shared" si="210"/>
        <v>0</v>
      </c>
      <c r="AD246" s="163">
        <f t="shared" si="210"/>
        <v>0</v>
      </c>
      <c r="AE246" s="163">
        <f t="shared" si="210"/>
        <v>0</v>
      </c>
      <c r="AF246" s="176">
        <f t="shared" si="210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211"/>
        <v>0</v>
      </c>
      <c r="D247" s="163">
        <f t="shared" si="211"/>
        <v>0</v>
      </c>
      <c r="E247" s="163">
        <f t="shared" si="211"/>
        <v>0</v>
      </c>
      <c r="F247" s="163">
        <f t="shared" si="211"/>
        <v>0</v>
      </c>
      <c r="G247" s="163">
        <f t="shared" si="211"/>
        <v>0</v>
      </c>
      <c r="H247" s="163">
        <f t="shared" si="211"/>
        <v>0</v>
      </c>
      <c r="I247" s="163">
        <f t="shared" si="211"/>
        <v>0</v>
      </c>
      <c r="J247" s="163">
        <f t="shared" si="211"/>
        <v>0</v>
      </c>
      <c r="K247" s="163">
        <f t="shared" si="211"/>
        <v>0</v>
      </c>
      <c r="L247" s="163">
        <f t="shared" si="211"/>
        <v>0</v>
      </c>
      <c r="M247" s="163">
        <f t="shared" si="212"/>
        <v>0</v>
      </c>
      <c r="N247" s="163">
        <f t="shared" si="212"/>
        <v>0</v>
      </c>
      <c r="O247" s="163">
        <f t="shared" si="212"/>
        <v>0</v>
      </c>
      <c r="P247" s="163">
        <f t="shared" si="212"/>
        <v>0</v>
      </c>
      <c r="Q247" s="163">
        <f t="shared" si="212"/>
        <v>0</v>
      </c>
      <c r="R247" s="163">
        <f t="shared" si="212"/>
        <v>0</v>
      </c>
      <c r="S247" s="163">
        <f t="shared" si="210"/>
        <v>0</v>
      </c>
      <c r="T247" s="163">
        <f t="shared" si="210"/>
        <v>0</v>
      </c>
      <c r="U247" s="163">
        <f t="shared" si="210"/>
        <v>0</v>
      </c>
      <c r="V247" s="163">
        <f t="shared" si="210"/>
        <v>0</v>
      </c>
      <c r="W247" s="163">
        <f t="shared" si="210"/>
        <v>0</v>
      </c>
      <c r="X247" s="163">
        <f t="shared" si="210"/>
        <v>0</v>
      </c>
      <c r="Y247" s="163">
        <f t="shared" si="210"/>
        <v>0</v>
      </c>
      <c r="Z247" s="163">
        <f t="shared" si="210"/>
        <v>0</v>
      </c>
      <c r="AA247" s="163">
        <f t="shared" si="210"/>
        <v>0</v>
      </c>
      <c r="AB247" s="163">
        <f t="shared" si="210"/>
        <v>0</v>
      </c>
      <c r="AC247" s="163">
        <f t="shared" si="210"/>
        <v>0</v>
      </c>
      <c r="AD247" s="163">
        <f t="shared" si="210"/>
        <v>0</v>
      </c>
      <c r="AE247" s="163">
        <f t="shared" si="210"/>
        <v>0</v>
      </c>
      <c r="AF247" s="176">
        <f t="shared" si="210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211"/>
        <v>0</v>
      </c>
      <c r="D248" s="163">
        <f t="shared" si="211"/>
        <v>0</v>
      </c>
      <c r="E248" s="163">
        <f t="shared" si="211"/>
        <v>0</v>
      </c>
      <c r="F248" s="163">
        <f t="shared" si="211"/>
        <v>0</v>
      </c>
      <c r="G248" s="163">
        <f t="shared" si="211"/>
        <v>0</v>
      </c>
      <c r="H248" s="163">
        <f t="shared" si="211"/>
        <v>0</v>
      </c>
      <c r="I248" s="163">
        <f t="shared" si="211"/>
        <v>0</v>
      </c>
      <c r="J248" s="163">
        <f t="shared" si="211"/>
        <v>0</v>
      </c>
      <c r="K248" s="163">
        <f t="shared" si="211"/>
        <v>0</v>
      </c>
      <c r="L248" s="163">
        <f t="shared" si="211"/>
        <v>0</v>
      </c>
      <c r="M248" s="163">
        <f t="shared" si="212"/>
        <v>0</v>
      </c>
      <c r="N248" s="163">
        <f t="shared" si="212"/>
        <v>0</v>
      </c>
      <c r="O248" s="163">
        <f t="shared" si="212"/>
        <v>0</v>
      </c>
      <c r="P248" s="163">
        <f t="shared" si="212"/>
        <v>0</v>
      </c>
      <c r="Q248" s="163">
        <f t="shared" si="212"/>
        <v>0</v>
      </c>
      <c r="R248" s="163">
        <f t="shared" si="212"/>
        <v>0</v>
      </c>
      <c r="S248" s="163">
        <f t="shared" ref="S248:AF263" si="213">R248</f>
        <v>0</v>
      </c>
      <c r="T248" s="163">
        <f t="shared" si="213"/>
        <v>0</v>
      </c>
      <c r="U248" s="163">
        <f t="shared" si="213"/>
        <v>0</v>
      </c>
      <c r="V248" s="163">
        <f t="shared" si="213"/>
        <v>0</v>
      </c>
      <c r="W248" s="163">
        <f t="shared" si="213"/>
        <v>0</v>
      </c>
      <c r="X248" s="163">
        <f t="shared" si="213"/>
        <v>0</v>
      </c>
      <c r="Y248" s="163">
        <f t="shared" si="213"/>
        <v>0</v>
      </c>
      <c r="Z248" s="163">
        <f t="shared" si="213"/>
        <v>0</v>
      </c>
      <c r="AA248" s="163">
        <f t="shared" si="213"/>
        <v>0</v>
      </c>
      <c r="AB248" s="163">
        <f t="shared" si="213"/>
        <v>0</v>
      </c>
      <c r="AC248" s="163">
        <f t="shared" si="213"/>
        <v>0</v>
      </c>
      <c r="AD248" s="163">
        <f t="shared" si="213"/>
        <v>0</v>
      </c>
      <c r="AE248" s="163">
        <f t="shared" si="213"/>
        <v>0</v>
      </c>
      <c r="AF248" s="176">
        <f t="shared" si="213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L264" si="214">B249</f>
        <v>0</v>
      </c>
      <c r="D249" s="163">
        <f t="shared" si="214"/>
        <v>0</v>
      </c>
      <c r="E249" s="163">
        <f t="shared" si="214"/>
        <v>0</v>
      </c>
      <c r="F249" s="163">
        <f t="shared" si="214"/>
        <v>0</v>
      </c>
      <c r="G249" s="163">
        <f t="shared" si="214"/>
        <v>0</v>
      </c>
      <c r="H249" s="163">
        <f t="shared" si="214"/>
        <v>0</v>
      </c>
      <c r="I249" s="163">
        <f t="shared" si="214"/>
        <v>0</v>
      </c>
      <c r="J249" s="163">
        <f t="shared" si="214"/>
        <v>0</v>
      </c>
      <c r="K249" s="163">
        <f t="shared" si="214"/>
        <v>0</v>
      </c>
      <c r="L249" s="163">
        <f t="shared" si="214"/>
        <v>0</v>
      </c>
      <c r="M249" s="163">
        <f t="shared" si="212"/>
        <v>0</v>
      </c>
      <c r="N249" s="163">
        <f t="shared" si="212"/>
        <v>0</v>
      </c>
      <c r="O249" s="163">
        <f t="shared" si="212"/>
        <v>0</v>
      </c>
      <c r="P249" s="163">
        <f t="shared" si="212"/>
        <v>0</v>
      </c>
      <c r="Q249" s="163">
        <f t="shared" si="212"/>
        <v>0</v>
      </c>
      <c r="R249" s="163">
        <f t="shared" si="212"/>
        <v>0</v>
      </c>
      <c r="S249" s="163">
        <f t="shared" si="213"/>
        <v>0</v>
      </c>
      <c r="T249" s="163">
        <f t="shared" si="213"/>
        <v>0</v>
      </c>
      <c r="U249" s="163">
        <f t="shared" si="213"/>
        <v>0</v>
      </c>
      <c r="V249" s="163">
        <f t="shared" si="213"/>
        <v>0</v>
      </c>
      <c r="W249" s="163">
        <f t="shared" si="213"/>
        <v>0</v>
      </c>
      <c r="X249" s="163">
        <f t="shared" si="213"/>
        <v>0</v>
      </c>
      <c r="Y249" s="163">
        <f t="shared" si="213"/>
        <v>0</v>
      </c>
      <c r="Z249" s="163">
        <f t="shared" si="213"/>
        <v>0</v>
      </c>
      <c r="AA249" s="163">
        <f t="shared" si="213"/>
        <v>0</v>
      </c>
      <c r="AB249" s="163">
        <f t="shared" si="213"/>
        <v>0</v>
      </c>
      <c r="AC249" s="163">
        <f t="shared" si="213"/>
        <v>0</v>
      </c>
      <c r="AD249" s="163">
        <f t="shared" si="213"/>
        <v>0</v>
      </c>
      <c r="AE249" s="163">
        <f t="shared" si="213"/>
        <v>0</v>
      </c>
      <c r="AF249" s="176">
        <f t="shared" si="213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214"/>
        <v>0</v>
      </c>
      <c r="D250" s="163">
        <f t="shared" si="214"/>
        <v>0</v>
      </c>
      <c r="E250" s="163">
        <f t="shared" si="214"/>
        <v>0</v>
      </c>
      <c r="F250" s="163">
        <f t="shared" si="214"/>
        <v>0</v>
      </c>
      <c r="G250" s="163">
        <f t="shared" si="214"/>
        <v>0</v>
      </c>
      <c r="H250" s="163">
        <f t="shared" si="214"/>
        <v>0</v>
      </c>
      <c r="I250" s="163">
        <f t="shared" si="214"/>
        <v>0</v>
      </c>
      <c r="J250" s="163">
        <f t="shared" si="214"/>
        <v>0</v>
      </c>
      <c r="K250" s="163">
        <f t="shared" si="214"/>
        <v>0</v>
      </c>
      <c r="L250" s="163">
        <f t="shared" si="214"/>
        <v>0</v>
      </c>
      <c r="M250" s="163">
        <f t="shared" si="212"/>
        <v>0</v>
      </c>
      <c r="N250" s="163">
        <f t="shared" si="212"/>
        <v>0</v>
      </c>
      <c r="O250" s="163">
        <f t="shared" si="212"/>
        <v>0</v>
      </c>
      <c r="P250" s="163">
        <f t="shared" si="212"/>
        <v>0</v>
      </c>
      <c r="Q250" s="163">
        <f t="shared" si="212"/>
        <v>0</v>
      </c>
      <c r="R250" s="163">
        <f t="shared" si="212"/>
        <v>0</v>
      </c>
      <c r="S250" s="163">
        <f t="shared" si="213"/>
        <v>0</v>
      </c>
      <c r="T250" s="163">
        <f t="shared" si="213"/>
        <v>0</v>
      </c>
      <c r="U250" s="163">
        <f t="shared" si="213"/>
        <v>0</v>
      </c>
      <c r="V250" s="163">
        <f t="shared" si="213"/>
        <v>0</v>
      </c>
      <c r="W250" s="163">
        <f t="shared" si="213"/>
        <v>0</v>
      </c>
      <c r="X250" s="163">
        <f t="shared" si="213"/>
        <v>0</v>
      </c>
      <c r="Y250" s="163">
        <f t="shared" si="213"/>
        <v>0</v>
      </c>
      <c r="Z250" s="163">
        <f t="shared" si="213"/>
        <v>0</v>
      </c>
      <c r="AA250" s="163">
        <f t="shared" si="213"/>
        <v>0</v>
      </c>
      <c r="AB250" s="163">
        <f t="shared" si="213"/>
        <v>0</v>
      </c>
      <c r="AC250" s="163">
        <f t="shared" si="213"/>
        <v>0</v>
      </c>
      <c r="AD250" s="163">
        <f t="shared" si="213"/>
        <v>0</v>
      </c>
      <c r="AE250" s="163">
        <f t="shared" si="213"/>
        <v>0</v>
      </c>
      <c r="AF250" s="176">
        <f t="shared" si="213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214"/>
        <v>0</v>
      </c>
      <c r="D251" s="163">
        <f t="shared" si="214"/>
        <v>0</v>
      </c>
      <c r="E251" s="163">
        <f t="shared" si="214"/>
        <v>0</v>
      </c>
      <c r="F251" s="163">
        <f t="shared" si="214"/>
        <v>0</v>
      </c>
      <c r="G251" s="163">
        <f t="shared" si="214"/>
        <v>0</v>
      </c>
      <c r="H251" s="163">
        <f t="shared" si="214"/>
        <v>0</v>
      </c>
      <c r="I251" s="163">
        <f t="shared" si="214"/>
        <v>0</v>
      </c>
      <c r="J251" s="163">
        <f t="shared" si="214"/>
        <v>0</v>
      </c>
      <c r="K251" s="163">
        <f t="shared" si="214"/>
        <v>0</v>
      </c>
      <c r="L251" s="163">
        <f t="shared" si="214"/>
        <v>0</v>
      </c>
      <c r="M251" s="163">
        <f t="shared" si="212"/>
        <v>0</v>
      </c>
      <c r="N251" s="163">
        <f t="shared" si="212"/>
        <v>0</v>
      </c>
      <c r="O251" s="163">
        <f t="shared" si="212"/>
        <v>0</v>
      </c>
      <c r="P251" s="163">
        <f t="shared" si="212"/>
        <v>0</v>
      </c>
      <c r="Q251" s="163">
        <f t="shared" si="212"/>
        <v>0</v>
      </c>
      <c r="R251" s="163">
        <f t="shared" si="212"/>
        <v>0</v>
      </c>
      <c r="S251" s="163">
        <f t="shared" si="213"/>
        <v>0</v>
      </c>
      <c r="T251" s="163">
        <f t="shared" si="213"/>
        <v>0</v>
      </c>
      <c r="U251" s="163">
        <f t="shared" si="213"/>
        <v>0</v>
      </c>
      <c r="V251" s="163">
        <f t="shared" si="213"/>
        <v>0</v>
      </c>
      <c r="W251" s="163">
        <f t="shared" si="213"/>
        <v>0</v>
      </c>
      <c r="X251" s="163">
        <f t="shared" si="213"/>
        <v>0</v>
      </c>
      <c r="Y251" s="163">
        <f t="shared" si="213"/>
        <v>0</v>
      </c>
      <c r="Z251" s="163">
        <f t="shared" si="213"/>
        <v>0</v>
      </c>
      <c r="AA251" s="163">
        <f t="shared" si="213"/>
        <v>0</v>
      </c>
      <c r="AB251" s="163">
        <f t="shared" si="213"/>
        <v>0</v>
      </c>
      <c r="AC251" s="163">
        <f t="shared" si="213"/>
        <v>0</v>
      </c>
      <c r="AD251" s="163">
        <f t="shared" si="213"/>
        <v>0</v>
      </c>
      <c r="AE251" s="163">
        <f t="shared" si="213"/>
        <v>0</v>
      </c>
      <c r="AF251" s="176">
        <f t="shared" si="213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214"/>
        <v>0</v>
      </c>
      <c r="D252" s="163">
        <f t="shared" si="214"/>
        <v>0</v>
      </c>
      <c r="E252" s="163">
        <f t="shared" si="214"/>
        <v>0</v>
      </c>
      <c r="F252" s="163">
        <f t="shared" si="214"/>
        <v>0</v>
      </c>
      <c r="G252" s="163">
        <f t="shared" si="214"/>
        <v>0</v>
      </c>
      <c r="H252" s="163">
        <f t="shared" si="214"/>
        <v>0</v>
      </c>
      <c r="I252" s="163">
        <f t="shared" si="214"/>
        <v>0</v>
      </c>
      <c r="J252" s="163">
        <f t="shared" si="214"/>
        <v>0</v>
      </c>
      <c r="K252" s="163">
        <f t="shared" si="214"/>
        <v>0</v>
      </c>
      <c r="L252" s="163">
        <f t="shared" si="214"/>
        <v>0</v>
      </c>
      <c r="M252" s="163">
        <f t="shared" si="212"/>
        <v>0</v>
      </c>
      <c r="N252" s="163">
        <f t="shared" si="212"/>
        <v>0</v>
      </c>
      <c r="O252" s="163">
        <f t="shared" si="212"/>
        <v>0</v>
      </c>
      <c r="P252" s="163">
        <f t="shared" si="212"/>
        <v>0</v>
      </c>
      <c r="Q252" s="163">
        <f t="shared" si="212"/>
        <v>0</v>
      </c>
      <c r="R252" s="163">
        <f t="shared" si="212"/>
        <v>0</v>
      </c>
      <c r="S252" s="163">
        <f t="shared" si="213"/>
        <v>0</v>
      </c>
      <c r="T252" s="163">
        <f t="shared" si="213"/>
        <v>0</v>
      </c>
      <c r="U252" s="163">
        <f t="shared" si="213"/>
        <v>0</v>
      </c>
      <c r="V252" s="163">
        <f t="shared" si="213"/>
        <v>0</v>
      </c>
      <c r="W252" s="163">
        <f t="shared" si="213"/>
        <v>0</v>
      </c>
      <c r="X252" s="163">
        <f t="shared" si="213"/>
        <v>0</v>
      </c>
      <c r="Y252" s="163">
        <f t="shared" si="213"/>
        <v>0</v>
      </c>
      <c r="Z252" s="163">
        <f t="shared" si="213"/>
        <v>0</v>
      </c>
      <c r="AA252" s="163">
        <f t="shared" si="213"/>
        <v>0</v>
      </c>
      <c r="AB252" s="163">
        <f t="shared" si="213"/>
        <v>0</v>
      </c>
      <c r="AC252" s="163">
        <f t="shared" si="213"/>
        <v>0</v>
      </c>
      <c r="AD252" s="163">
        <f t="shared" si="213"/>
        <v>0</v>
      </c>
      <c r="AE252" s="163">
        <f t="shared" si="213"/>
        <v>0</v>
      </c>
      <c r="AF252" s="176">
        <f t="shared" si="213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214"/>
        <v>0</v>
      </c>
      <c r="D253" s="163">
        <f t="shared" si="214"/>
        <v>0</v>
      </c>
      <c r="E253" s="163">
        <f t="shared" si="214"/>
        <v>0</v>
      </c>
      <c r="F253" s="163">
        <f t="shared" si="214"/>
        <v>0</v>
      </c>
      <c r="G253" s="163">
        <f t="shared" si="214"/>
        <v>0</v>
      </c>
      <c r="H253" s="163">
        <f t="shared" si="214"/>
        <v>0</v>
      </c>
      <c r="I253" s="163">
        <f t="shared" si="214"/>
        <v>0</v>
      </c>
      <c r="J253" s="163">
        <f t="shared" si="214"/>
        <v>0</v>
      </c>
      <c r="K253" s="163">
        <f t="shared" si="214"/>
        <v>0</v>
      </c>
      <c r="L253" s="163">
        <f t="shared" si="214"/>
        <v>0</v>
      </c>
      <c r="M253" s="163">
        <f t="shared" si="212"/>
        <v>0</v>
      </c>
      <c r="N253" s="163">
        <f t="shared" si="212"/>
        <v>0</v>
      </c>
      <c r="O253" s="163">
        <f t="shared" si="212"/>
        <v>0</v>
      </c>
      <c r="P253" s="163">
        <f t="shared" si="212"/>
        <v>0</v>
      </c>
      <c r="Q253" s="163">
        <f t="shared" si="212"/>
        <v>0</v>
      </c>
      <c r="R253" s="163">
        <f t="shared" si="212"/>
        <v>0</v>
      </c>
      <c r="S253" s="163">
        <f t="shared" si="213"/>
        <v>0</v>
      </c>
      <c r="T253" s="163">
        <f t="shared" si="213"/>
        <v>0</v>
      </c>
      <c r="U253" s="163">
        <f t="shared" si="213"/>
        <v>0</v>
      </c>
      <c r="V253" s="163">
        <f t="shared" si="213"/>
        <v>0</v>
      </c>
      <c r="W253" s="163">
        <f t="shared" si="213"/>
        <v>0</v>
      </c>
      <c r="X253" s="163">
        <f t="shared" si="213"/>
        <v>0</v>
      </c>
      <c r="Y253" s="163">
        <f t="shared" si="213"/>
        <v>0</v>
      </c>
      <c r="Z253" s="163">
        <f t="shared" si="213"/>
        <v>0</v>
      </c>
      <c r="AA253" s="163">
        <f t="shared" si="213"/>
        <v>0</v>
      </c>
      <c r="AB253" s="163">
        <f t="shared" si="213"/>
        <v>0</v>
      </c>
      <c r="AC253" s="163">
        <f t="shared" si="213"/>
        <v>0</v>
      </c>
      <c r="AD253" s="163">
        <f t="shared" si="213"/>
        <v>0</v>
      </c>
      <c r="AE253" s="163">
        <f t="shared" si="213"/>
        <v>0</v>
      </c>
      <c r="AF253" s="176">
        <f t="shared" si="213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214"/>
        <v>0</v>
      </c>
      <c r="D254" s="163">
        <f t="shared" si="214"/>
        <v>0</v>
      </c>
      <c r="E254" s="163">
        <f t="shared" si="214"/>
        <v>0</v>
      </c>
      <c r="F254" s="163">
        <f t="shared" si="214"/>
        <v>0</v>
      </c>
      <c r="G254" s="163">
        <f t="shared" si="214"/>
        <v>0</v>
      </c>
      <c r="H254" s="163">
        <f t="shared" si="214"/>
        <v>0</v>
      </c>
      <c r="I254" s="163">
        <f t="shared" si="214"/>
        <v>0</v>
      </c>
      <c r="J254" s="163">
        <f t="shared" si="214"/>
        <v>0</v>
      </c>
      <c r="K254" s="163">
        <f t="shared" si="214"/>
        <v>0</v>
      </c>
      <c r="L254" s="163">
        <f t="shared" si="214"/>
        <v>0</v>
      </c>
      <c r="M254" s="163">
        <f t="shared" si="212"/>
        <v>0</v>
      </c>
      <c r="N254" s="163">
        <f t="shared" si="212"/>
        <v>0</v>
      </c>
      <c r="O254" s="163">
        <f t="shared" si="212"/>
        <v>0</v>
      </c>
      <c r="P254" s="163">
        <f t="shared" si="212"/>
        <v>0</v>
      </c>
      <c r="Q254" s="163">
        <f t="shared" si="212"/>
        <v>0</v>
      </c>
      <c r="R254" s="163">
        <f t="shared" si="212"/>
        <v>0</v>
      </c>
      <c r="S254" s="163">
        <f t="shared" si="213"/>
        <v>0</v>
      </c>
      <c r="T254" s="163">
        <f t="shared" si="213"/>
        <v>0</v>
      </c>
      <c r="U254" s="163">
        <f t="shared" si="213"/>
        <v>0</v>
      </c>
      <c r="V254" s="163">
        <f t="shared" si="213"/>
        <v>0</v>
      </c>
      <c r="W254" s="163">
        <f t="shared" si="213"/>
        <v>0</v>
      </c>
      <c r="X254" s="163">
        <f t="shared" si="213"/>
        <v>0</v>
      </c>
      <c r="Y254" s="163">
        <f t="shared" si="213"/>
        <v>0</v>
      </c>
      <c r="Z254" s="163">
        <f t="shared" si="213"/>
        <v>0</v>
      </c>
      <c r="AA254" s="163">
        <f t="shared" si="213"/>
        <v>0</v>
      </c>
      <c r="AB254" s="163">
        <f t="shared" si="213"/>
        <v>0</v>
      </c>
      <c r="AC254" s="163">
        <f t="shared" si="213"/>
        <v>0</v>
      </c>
      <c r="AD254" s="163">
        <f t="shared" si="213"/>
        <v>0</v>
      </c>
      <c r="AE254" s="163">
        <f t="shared" si="213"/>
        <v>0</v>
      </c>
      <c r="AF254" s="176">
        <f t="shared" si="213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214"/>
        <v>0</v>
      </c>
      <c r="D255" s="163">
        <f t="shared" si="214"/>
        <v>0</v>
      </c>
      <c r="E255" s="163">
        <f t="shared" si="214"/>
        <v>0</v>
      </c>
      <c r="F255" s="163">
        <f t="shared" si="214"/>
        <v>0</v>
      </c>
      <c r="G255" s="163">
        <f t="shared" si="214"/>
        <v>0</v>
      </c>
      <c r="H255" s="163">
        <f t="shared" si="214"/>
        <v>0</v>
      </c>
      <c r="I255" s="163">
        <f t="shared" si="214"/>
        <v>0</v>
      </c>
      <c r="J255" s="163">
        <f t="shared" si="214"/>
        <v>0</v>
      </c>
      <c r="K255" s="163">
        <f t="shared" si="214"/>
        <v>0</v>
      </c>
      <c r="L255" s="163">
        <f t="shared" si="214"/>
        <v>0</v>
      </c>
      <c r="M255" s="163">
        <f t="shared" si="212"/>
        <v>0</v>
      </c>
      <c r="N255" s="163">
        <f t="shared" si="212"/>
        <v>0</v>
      </c>
      <c r="O255" s="163">
        <f t="shared" si="212"/>
        <v>0</v>
      </c>
      <c r="P255" s="163">
        <f t="shared" si="212"/>
        <v>0</v>
      </c>
      <c r="Q255" s="163">
        <f t="shared" si="212"/>
        <v>0</v>
      </c>
      <c r="R255" s="163">
        <f t="shared" si="212"/>
        <v>0</v>
      </c>
      <c r="S255" s="163">
        <f t="shared" si="213"/>
        <v>0</v>
      </c>
      <c r="T255" s="163">
        <f t="shared" si="213"/>
        <v>0</v>
      </c>
      <c r="U255" s="163">
        <f t="shared" si="213"/>
        <v>0</v>
      </c>
      <c r="V255" s="163">
        <f t="shared" si="213"/>
        <v>0</v>
      </c>
      <c r="W255" s="163">
        <f t="shared" si="213"/>
        <v>0</v>
      </c>
      <c r="X255" s="163">
        <f t="shared" si="213"/>
        <v>0</v>
      </c>
      <c r="Y255" s="163">
        <f t="shared" si="213"/>
        <v>0</v>
      </c>
      <c r="Z255" s="163">
        <f t="shared" si="213"/>
        <v>0</v>
      </c>
      <c r="AA255" s="163">
        <f t="shared" si="213"/>
        <v>0</v>
      </c>
      <c r="AB255" s="163">
        <f t="shared" si="213"/>
        <v>0</v>
      </c>
      <c r="AC255" s="163">
        <f t="shared" si="213"/>
        <v>0</v>
      </c>
      <c r="AD255" s="163">
        <f t="shared" si="213"/>
        <v>0</v>
      </c>
      <c r="AE255" s="163">
        <f t="shared" si="213"/>
        <v>0</v>
      </c>
      <c r="AF255" s="176">
        <f t="shared" si="213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214"/>
        <v>0</v>
      </c>
      <c r="D256" s="163">
        <f t="shared" si="214"/>
        <v>0</v>
      </c>
      <c r="E256" s="163">
        <f t="shared" si="214"/>
        <v>0</v>
      </c>
      <c r="F256" s="163">
        <f t="shared" si="214"/>
        <v>0</v>
      </c>
      <c r="G256" s="163">
        <f t="shared" si="214"/>
        <v>0</v>
      </c>
      <c r="H256" s="163">
        <f t="shared" si="214"/>
        <v>0</v>
      </c>
      <c r="I256" s="163">
        <f t="shared" si="214"/>
        <v>0</v>
      </c>
      <c r="J256" s="163">
        <f t="shared" si="214"/>
        <v>0</v>
      </c>
      <c r="K256" s="163">
        <f t="shared" si="214"/>
        <v>0</v>
      </c>
      <c r="L256" s="163">
        <f t="shared" si="214"/>
        <v>0</v>
      </c>
      <c r="M256" s="163">
        <f t="shared" si="212"/>
        <v>0</v>
      </c>
      <c r="N256" s="163">
        <f t="shared" si="212"/>
        <v>0</v>
      </c>
      <c r="O256" s="163">
        <f t="shared" si="212"/>
        <v>0</v>
      </c>
      <c r="P256" s="163">
        <f t="shared" si="212"/>
        <v>0</v>
      </c>
      <c r="Q256" s="163">
        <f t="shared" si="212"/>
        <v>0</v>
      </c>
      <c r="R256" s="163">
        <f t="shared" si="212"/>
        <v>0</v>
      </c>
      <c r="S256" s="163">
        <f t="shared" si="213"/>
        <v>0</v>
      </c>
      <c r="T256" s="163">
        <f t="shared" si="213"/>
        <v>0</v>
      </c>
      <c r="U256" s="163">
        <f t="shared" si="213"/>
        <v>0</v>
      </c>
      <c r="V256" s="163">
        <f t="shared" si="213"/>
        <v>0</v>
      </c>
      <c r="W256" s="163">
        <f t="shared" si="213"/>
        <v>0</v>
      </c>
      <c r="X256" s="163">
        <f t="shared" si="213"/>
        <v>0</v>
      </c>
      <c r="Y256" s="163">
        <f t="shared" si="213"/>
        <v>0</v>
      </c>
      <c r="Z256" s="163">
        <f t="shared" si="213"/>
        <v>0</v>
      </c>
      <c r="AA256" s="163">
        <f t="shared" si="213"/>
        <v>0</v>
      </c>
      <c r="AB256" s="163">
        <f t="shared" si="213"/>
        <v>0</v>
      </c>
      <c r="AC256" s="163">
        <f t="shared" si="213"/>
        <v>0</v>
      </c>
      <c r="AD256" s="163">
        <f t="shared" si="213"/>
        <v>0</v>
      </c>
      <c r="AE256" s="163">
        <f t="shared" si="213"/>
        <v>0</v>
      </c>
      <c r="AF256" s="176">
        <f t="shared" si="213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214"/>
        <v>0</v>
      </c>
      <c r="D257" s="163">
        <f t="shared" si="214"/>
        <v>0</v>
      </c>
      <c r="E257" s="163">
        <f t="shared" si="214"/>
        <v>0</v>
      </c>
      <c r="F257" s="163">
        <f t="shared" si="214"/>
        <v>0</v>
      </c>
      <c r="G257" s="163">
        <f t="shared" si="214"/>
        <v>0</v>
      </c>
      <c r="H257" s="163">
        <f t="shared" si="214"/>
        <v>0</v>
      </c>
      <c r="I257" s="163">
        <f t="shared" si="214"/>
        <v>0</v>
      </c>
      <c r="J257" s="163">
        <f t="shared" si="214"/>
        <v>0</v>
      </c>
      <c r="K257" s="163">
        <f t="shared" si="214"/>
        <v>0</v>
      </c>
      <c r="L257" s="163">
        <f t="shared" si="214"/>
        <v>0</v>
      </c>
      <c r="M257" s="163">
        <f t="shared" si="212"/>
        <v>0</v>
      </c>
      <c r="N257" s="163">
        <f t="shared" si="212"/>
        <v>0</v>
      </c>
      <c r="O257" s="163">
        <f t="shared" si="212"/>
        <v>0</v>
      </c>
      <c r="P257" s="163">
        <f t="shared" si="212"/>
        <v>0</v>
      </c>
      <c r="Q257" s="163">
        <f t="shared" si="212"/>
        <v>0</v>
      </c>
      <c r="R257" s="163">
        <f t="shared" si="212"/>
        <v>0</v>
      </c>
      <c r="S257" s="163">
        <f t="shared" si="213"/>
        <v>0</v>
      </c>
      <c r="T257" s="163">
        <f t="shared" si="213"/>
        <v>0</v>
      </c>
      <c r="U257" s="163">
        <f t="shared" si="213"/>
        <v>0</v>
      </c>
      <c r="V257" s="163">
        <f t="shared" si="213"/>
        <v>0</v>
      </c>
      <c r="W257" s="163">
        <f t="shared" si="213"/>
        <v>0</v>
      </c>
      <c r="X257" s="163">
        <f t="shared" si="213"/>
        <v>0</v>
      </c>
      <c r="Y257" s="163">
        <f t="shared" si="213"/>
        <v>0</v>
      </c>
      <c r="Z257" s="163">
        <f t="shared" si="213"/>
        <v>0</v>
      </c>
      <c r="AA257" s="163">
        <f t="shared" si="213"/>
        <v>0</v>
      </c>
      <c r="AB257" s="163">
        <f t="shared" si="213"/>
        <v>0</v>
      </c>
      <c r="AC257" s="163">
        <f t="shared" si="213"/>
        <v>0</v>
      </c>
      <c r="AD257" s="163">
        <f t="shared" si="213"/>
        <v>0</v>
      </c>
      <c r="AE257" s="163">
        <f t="shared" si="213"/>
        <v>0</v>
      </c>
      <c r="AF257" s="176">
        <f t="shared" si="213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214"/>
        <v>0</v>
      </c>
      <c r="D258" s="163">
        <f t="shared" si="214"/>
        <v>0</v>
      </c>
      <c r="E258" s="163">
        <f t="shared" si="214"/>
        <v>0</v>
      </c>
      <c r="F258" s="163">
        <f t="shared" si="214"/>
        <v>0</v>
      </c>
      <c r="G258" s="163">
        <f t="shared" si="214"/>
        <v>0</v>
      </c>
      <c r="H258" s="163">
        <f t="shared" si="214"/>
        <v>0</v>
      </c>
      <c r="I258" s="163">
        <f t="shared" si="214"/>
        <v>0</v>
      </c>
      <c r="J258" s="163">
        <f t="shared" si="214"/>
        <v>0</v>
      </c>
      <c r="K258" s="163">
        <f t="shared" si="214"/>
        <v>0</v>
      </c>
      <c r="L258" s="163">
        <f t="shared" si="214"/>
        <v>0</v>
      </c>
      <c r="M258" s="163">
        <f t="shared" si="212"/>
        <v>0</v>
      </c>
      <c r="N258" s="163">
        <f t="shared" si="212"/>
        <v>0</v>
      </c>
      <c r="O258" s="163">
        <f t="shared" si="212"/>
        <v>0</v>
      </c>
      <c r="P258" s="163">
        <f t="shared" si="212"/>
        <v>0</v>
      </c>
      <c r="Q258" s="163">
        <f t="shared" si="212"/>
        <v>0</v>
      </c>
      <c r="R258" s="163">
        <f t="shared" si="212"/>
        <v>0</v>
      </c>
      <c r="S258" s="163">
        <f t="shared" si="213"/>
        <v>0</v>
      </c>
      <c r="T258" s="163">
        <f t="shared" si="213"/>
        <v>0</v>
      </c>
      <c r="U258" s="163">
        <f t="shared" si="213"/>
        <v>0</v>
      </c>
      <c r="V258" s="163">
        <f t="shared" si="213"/>
        <v>0</v>
      </c>
      <c r="W258" s="163">
        <f t="shared" si="213"/>
        <v>0</v>
      </c>
      <c r="X258" s="163">
        <f t="shared" si="213"/>
        <v>0</v>
      </c>
      <c r="Y258" s="163">
        <f t="shared" si="213"/>
        <v>0</v>
      </c>
      <c r="Z258" s="163">
        <f t="shared" si="213"/>
        <v>0</v>
      </c>
      <c r="AA258" s="163">
        <f t="shared" si="213"/>
        <v>0</v>
      </c>
      <c r="AB258" s="163">
        <f t="shared" si="213"/>
        <v>0</v>
      </c>
      <c r="AC258" s="163">
        <f t="shared" si="213"/>
        <v>0</v>
      </c>
      <c r="AD258" s="163">
        <f t="shared" si="213"/>
        <v>0</v>
      </c>
      <c r="AE258" s="163">
        <f t="shared" si="213"/>
        <v>0</v>
      </c>
      <c r="AF258" s="176">
        <f t="shared" si="213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214"/>
        <v>0</v>
      </c>
      <c r="D259" s="163">
        <f t="shared" si="214"/>
        <v>0</v>
      </c>
      <c r="E259" s="163">
        <f t="shared" si="214"/>
        <v>0</v>
      </c>
      <c r="F259" s="163">
        <f t="shared" si="214"/>
        <v>0</v>
      </c>
      <c r="G259" s="163">
        <f t="shared" si="214"/>
        <v>0</v>
      </c>
      <c r="H259" s="163">
        <f t="shared" si="214"/>
        <v>0</v>
      </c>
      <c r="I259" s="163">
        <f t="shared" si="214"/>
        <v>0</v>
      </c>
      <c r="J259" s="163">
        <f t="shared" si="214"/>
        <v>0</v>
      </c>
      <c r="K259" s="163">
        <f t="shared" si="214"/>
        <v>0</v>
      </c>
      <c r="L259" s="163">
        <f t="shared" si="214"/>
        <v>0</v>
      </c>
      <c r="M259" s="163">
        <f t="shared" si="212"/>
        <v>0</v>
      </c>
      <c r="N259" s="163">
        <f t="shared" si="212"/>
        <v>0</v>
      </c>
      <c r="O259" s="163">
        <f t="shared" si="212"/>
        <v>0</v>
      </c>
      <c r="P259" s="163">
        <f t="shared" si="212"/>
        <v>0</v>
      </c>
      <c r="Q259" s="163">
        <f t="shared" si="212"/>
        <v>0</v>
      </c>
      <c r="R259" s="163">
        <f t="shared" si="212"/>
        <v>0</v>
      </c>
      <c r="S259" s="163">
        <f t="shared" si="213"/>
        <v>0</v>
      </c>
      <c r="T259" s="163">
        <f t="shared" si="213"/>
        <v>0</v>
      </c>
      <c r="U259" s="163">
        <f t="shared" si="213"/>
        <v>0</v>
      </c>
      <c r="V259" s="163">
        <f t="shared" si="213"/>
        <v>0</v>
      </c>
      <c r="W259" s="163">
        <f t="shared" si="213"/>
        <v>0</v>
      </c>
      <c r="X259" s="163">
        <f t="shared" si="213"/>
        <v>0</v>
      </c>
      <c r="Y259" s="163">
        <f t="shared" si="213"/>
        <v>0</v>
      </c>
      <c r="Z259" s="163">
        <f t="shared" si="213"/>
        <v>0</v>
      </c>
      <c r="AA259" s="163">
        <f t="shared" si="213"/>
        <v>0</v>
      </c>
      <c r="AB259" s="163">
        <f t="shared" si="213"/>
        <v>0</v>
      </c>
      <c r="AC259" s="163">
        <f t="shared" si="213"/>
        <v>0</v>
      </c>
      <c r="AD259" s="163">
        <f t="shared" si="213"/>
        <v>0</v>
      </c>
      <c r="AE259" s="163">
        <f t="shared" si="213"/>
        <v>0</v>
      </c>
      <c r="AF259" s="176">
        <f t="shared" si="213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214"/>
        <v>0</v>
      </c>
      <c r="D260" s="163">
        <f t="shared" si="214"/>
        <v>0</v>
      </c>
      <c r="E260" s="163">
        <f t="shared" si="214"/>
        <v>0</v>
      </c>
      <c r="F260" s="163">
        <f t="shared" si="214"/>
        <v>0</v>
      </c>
      <c r="G260" s="163">
        <f t="shared" si="214"/>
        <v>0</v>
      </c>
      <c r="H260" s="163">
        <f t="shared" si="214"/>
        <v>0</v>
      </c>
      <c r="I260" s="163">
        <f t="shared" si="214"/>
        <v>0</v>
      </c>
      <c r="J260" s="163">
        <f t="shared" si="214"/>
        <v>0</v>
      </c>
      <c r="K260" s="163">
        <f t="shared" si="214"/>
        <v>0</v>
      </c>
      <c r="L260" s="163">
        <f t="shared" si="214"/>
        <v>0</v>
      </c>
      <c r="M260" s="163">
        <f t="shared" si="212"/>
        <v>0</v>
      </c>
      <c r="N260" s="163">
        <f t="shared" si="212"/>
        <v>0</v>
      </c>
      <c r="O260" s="163">
        <f t="shared" si="212"/>
        <v>0</v>
      </c>
      <c r="P260" s="163">
        <f t="shared" si="212"/>
        <v>0</v>
      </c>
      <c r="Q260" s="163">
        <f t="shared" si="212"/>
        <v>0</v>
      </c>
      <c r="R260" s="163">
        <f t="shared" si="212"/>
        <v>0</v>
      </c>
      <c r="S260" s="163">
        <f t="shared" si="213"/>
        <v>0</v>
      </c>
      <c r="T260" s="163">
        <f t="shared" si="213"/>
        <v>0</v>
      </c>
      <c r="U260" s="163">
        <f t="shared" si="213"/>
        <v>0</v>
      </c>
      <c r="V260" s="163">
        <f t="shared" si="213"/>
        <v>0</v>
      </c>
      <c r="W260" s="163">
        <f t="shared" si="213"/>
        <v>0</v>
      </c>
      <c r="X260" s="163">
        <f t="shared" si="213"/>
        <v>0</v>
      </c>
      <c r="Y260" s="163">
        <f t="shared" si="213"/>
        <v>0</v>
      </c>
      <c r="Z260" s="163">
        <f t="shared" si="213"/>
        <v>0</v>
      </c>
      <c r="AA260" s="163">
        <f t="shared" si="213"/>
        <v>0</v>
      </c>
      <c r="AB260" s="163">
        <f t="shared" si="213"/>
        <v>0</v>
      </c>
      <c r="AC260" s="163">
        <f t="shared" si="213"/>
        <v>0</v>
      </c>
      <c r="AD260" s="163">
        <f t="shared" si="213"/>
        <v>0</v>
      </c>
      <c r="AE260" s="163">
        <f t="shared" si="213"/>
        <v>0</v>
      </c>
      <c r="AF260" s="176">
        <f t="shared" si="213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214"/>
        <v>0</v>
      </c>
      <c r="D261" s="163">
        <f t="shared" si="214"/>
        <v>0</v>
      </c>
      <c r="E261" s="163">
        <f t="shared" si="214"/>
        <v>0</v>
      </c>
      <c r="F261" s="163">
        <f t="shared" si="214"/>
        <v>0</v>
      </c>
      <c r="G261" s="163">
        <f t="shared" si="214"/>
        <v>0</v>
      </c>
      <c r="H261" s="163">
        <f t="shared" si="214"/>
        <v>0</v>
      </c>
      <c r="I261" s="163">
        <f t="shared" si="214"/>
        <v>0</v>
      </c>
      <c r="J261" s="163">
        <f t="shared" si="214"/>
        <v>0</v>
      </c>
      <c r="K261" s="163">
        <f t="shared" si="214"/>
        <v>0</v>
      </c>
      <c r="L261" s="163">
        <f t="shared" si="214"/>
        <v>0</v>
      </c>
      <c r="M261" s="163">
        <f t="shared" si="212"/>
        <v>0</v>
      </c>
      <c r="N261" s="163">
        <f t="shared" si="212"/>
        <v>0</v>
      </c>
      <c r="O261" s="163">
        <f t="shared" si="212"/>
        <v>0</v>
      </c>
      <c r="P261" s="163">
        <f t="shared" si="212"/>
        <v>0</v>
      </c>
      <c r="Q261" s="163">
        <f t="shared" si="212"/>
        <v>0</v>
      </c>
      <c r="R261" s="163">
        <f t="shared" si="212"/>
        <v>0</v>
      </c>
      <c r="S261" s="163">
        <f t="shared" si="213"/>
        <v>0</v>
      </c>
      <c r="T261" s="163">
        <f t="shared" si="213"/>
        <v>0</v>
      </c>
      <c r="U261" s="163">
        <f t="shared" si="213"/>
        <v>0</v>
      </c>
      <c r="V261" s="163">
        <f t="shared" si="213"/>
        <v>0</v>
      </c>
      <c r="W261" s="163">
        <f t="shared" si="213"/>
        <v>0</v>
      </c>
      <c r="X261" s="163">
        <f t="shared" si="213"/>
        <v>0</v>
      </c>
      <c r="Y261" s="163">
        <f t="shared" si="213"/>
        <v>0</v>
      </c>
      <c r="Z261" s="163">
        <f t="shared" si="213"/>
        <v>0</v>
      </c>
      <c r="AA261" s="163">
        <f t="shared" si="213"/>
        <v>0</v>
      </c>
      <c r="AB261" s="163">
        <f t="shared" si="213"/>
        <v>0</v>
      </c>
      <c r="AC261" s="163">
        <f t="shared" si="213"/>
        <v>0</v>
      </c>
      <c r="AD261" s="163">
        <f t="shared" si="213"/>
        <v>0</v>
      </c>
      <c r="AE261" s="163">
        <f t="shared" si="213"/>
        <v>0</v>
      </c>
      <c r="AF261" s="176">
        <f t="shared" si="213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214"/>
        <v>0</v>
      </c>
      <c r="D262" s="163">
        <f t="shared" si="214"/>
        <v>0</v>
      </c>
      <c r="E262" s="163">
        <f t="shared" si="214"/>
        <v>0</v>
      </c>
      <c r="F262" s="163">
        <f t="shared" si="214"/>
        <v>0</v>
      </c>
      <c r="G262" s="163">
        <f t="shared" si="214"/>
        <v>0</v>
      </c>
      <c r="H262" s="163">
        <f t="shared" si="214"/>
        <v>0</v>
      </c>
      <c r="I262" s="163">
        <f t="shared" si="214"/>
        <v>0</v>
      </c>
      <c r="J262" s="163">
        <f t="shared" si="214"/>
        <v>0</v>
      </c>
      <c r="K262" s="163">
        <f t="shared" si="214"/>
        <v>0</v>
      </c>
      <c r="L262" s="163">
        <f t="shared" si="214"/>
        <v>0</v>
      </c>
      <c r="M262" s="163">
        <f t="shared" si="212"/>
        <v>0</v>
      </c>
      <c r="N262" s="163">
        <f t="shared" si="212"/>
        <v>0</v>
      </c>
      <c r="O262" s="163">
        <f t="shared" si="212"/>
        <v>0</v>
      </c>
      <c r="P262" s="163">
        <f t="shared" si="212"/>
        <v>0</v>
      </c>
      <c r="Q262" s="163">
        <f t="shared" si="212"/>
        <v>0</v>
      </c>
      <c r="R262" s="163">
        <f t="shared" si="212"/>
        <v>0</v>
      </c>
      <c r="S262" s="163">
        <f t="shared" si="213"/>
        <v>0</v>
      </c>
      <c r="T262" s="163">
        <f t="shared" si="213"/>
        <v>0</v>
      </c>
      <c r="U262" s="163">
        <f t="shared" si="213"/>
        <v>0</v>
      </c>
      <c r="V262" s="163">
        <f t="shared" si="213"/>
        <v>0</v>
      </c>
      <c r="W262" s="163">
        <f t="shared" si="213"/>
        <v>0</v>
      </c>
      <c r="X262" s="163">
        <f t="shared" si="213"/>
        <v>0</v>
      </c>
      <c r="Y262" s="163">
        <f t="shared" si="213"/>
        <v>0</v>
      </c>
      <c r="Z262" s="163">
        <f t="shared" si="213"/>
        <v>0</v>
      </c>
      <c r="AA262" s="163">
        <f t="shared" si="213"/>
        <v>0</v>
      </c>
      <c r="AB262" s="163">
        <f t="shared" si="213"/>
        <v>0</v>
      </c>
      <c r="AC262" s="163">
        <f t="shared" si="213"/>
        <v>0</v>
      </c>
      <c r="AD262" s="163">
        <f t="shared" si="213"/>
        <v>0</v>
      </c>
      <c r="AE262" s="163">
        <f t="shared" si="213"/>
        <v>0</v>
      </c>
      <c r="AF262" s="176">
        <f t="shared" si="213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214"/>
        <v>0</v>
      </c>
      <c r="D263" s="163">
        <f t="shared" si="214"/>
        <v>0</v>
      </c>
      <c r="E263" s="163">
        <f t="shared" si="214"/>
        <v>0</v>
      </c>
      <c r="F263" s="163">
        <f t="shared" si="214"/>
        <v>0</v>
      </c>
      <c r="G263" s="163">
        <f t="shared" si="214"/>
        <v>0</v>
      </c>
      <c r="H263" s="163">
        <f t="shared" si="214"/>
        <v>0</v>
      </c>
      <c r="I263" s="163">
        <f t="shared" si="214"/>
        <v>0</v>
      </c>
      <c r="J263" s="163">
        <f t="shared" si="214"/>
        <v>0</v>
      </c>
      <c r="K263" s="163">
        <f t="shared" si="214"/>
        <v>0</v>
      </c>
      <c r="L263" s="163">
        <f t="shared" si="214"/>
        <v>0</v>
      </c>
      <c r="M263" s="163">
        <f t="shared" si="212"/>
        <v>0</v>
      </c>
      <c r="N263" s="163">
        <f t="shared" si="212"/>
        <v>0</v>
      </c>
      <c r="O263" s="163">
        <f t="shared" si="212"/>
        <v>0</v>
      </c>
      <c r="P263" s="163">
        <f t="shared" si="212"/>
        <v>0</v>
      </c>
      <c r="Q263" s="163">
        <f t="shared" si="212"/>
        <v>0</v>
      </c>
      <c r="R263" s="163">
        <f t="shared" si="212"/>
        <v>0</v>
      </c>
      <c r="S263" s="163">
        <f t="shared" si="213"/>
        <v>0</v>
      </c>
      <c r="T263" s="163">
        <f t="shared" si="213"/>
        <v>0</v>
      </c>
      <c r="U263" s="163">
        <f t="shared" si="213"/>
        <v>0</v>
      </c>
      <c r="V263" s="163">
        <f t="shared" si="213"/>
        <v>0</v>
      </c>
      <c r="W263" s="163">
        <f t="shared" si="213"/>
        <v>0</v>
      </c>
      <c r="X263" s="163">
        <f t="shared" si="213"/>
        <v>0</v>
      </c>
      <c r="Y263" s="163">
        <f t="shared" si="213"/>
        <v>0</v>
      </c>
      <c r="Z263" s="163">
        <f t="shared" si="213"/>
        <v>0</v>
      </c>
      <c r="AA263" s="163">
        <f t="shared" si="213"/>
        <v>0</v>
      </c>
      <c r="AB263" s="163">
        <f t="shared" si="213"/>
        <v>0</v>
      </c>
      <c r="AC263" s="163">
        <f t="shared" si="213"/>
        <v>0</v>
      </c>
      <c r="AD263" s="163">
        <f t="shared" si="213"/>
        <v>0</v>
      </c>
      <c r="AE263" s="163">
        <f t="shared" si="213"/>
        <v>0</v>
      </c>
      <c r="AF263" s="176">
        <f t="shared" si="213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214"/>
        <v>0</v>
      </c>
      <c r="D264" s="163">
        <f t="shared" si="214"/>
        <v>0</v>
      </c>
      <c r="E264" s="163">
        <f t="shared" si="214"/>
        <v>0</v>
      </c>
      <c r="F264" s="163">
        <f t="shared" si="214"/>
        <v>0</v>
      </c>
      <c r="G264" s="163">
        <f t="shared" si="214"/>
        <v>0</v>
      </c>
      <c r="H264" s="163">
        <f t="shared" si="214"/>
        <v>0</v>
      </c>
      <c r="I264" s="163">
        <f t="shared" si="214"/>
        <v>0</v>
      </c>
      <c r="J264" s="163">
        <f t="shared" si="214"/>
        <v>0</v>
      </c>
      <c r="K264" s="163">
        <f t="shared" si="214"/>
        <v>0</v>
      </c>
      <c r="L264" s="163">
        <f t="shared" si="214"/>
        <v>0</v>
      </c>
      <c r="M264" s="163">
        <f t="shared" si="212"/>
        <v>0</v>
      </c>
      <c r="N264" s="163">
        <f t="shared" si="212"/>
        <v>0</v>
      </c>
      <c r="O264" s="163">
        <f t="shared" si="212"/>
        <v>0</v>
      </c>
      <c r="P264" s="163">
        <f t="shared" si="212"/>
        <v>0</v>
      </c>
      <c r="Q264" s="163">
        <f t="shared" si="212"/>
        <v>0</v>
      </c>
      <c r="R264" s="163">
        <f t="shared" si="212"/>
        <v>0</v>
      </c>
      <c r="S264" s="163">
        <f t="shared" ref="S264:AF273" si="215">R264</f>
        <v>0</v>
      </c>
      <c r="T264" s="163">
        <f t="shared" si="215"/>
        <v>0</v>
      </c>
      <c r="U264" s="163">
        <f t="shared" si="215"/>
        <v>0</v>
      </c>
      <c r="V264" s="163">
        <f t="shared" si="215"/>
        <v>0</v>
      </c>
      <c r="W264" s="163">
        <f t="shared" si="215"/>
        <v>0</v>
      </c>
      <c r="X264" s="163">
        <f t="shared" si="215"/>
        <v>0</v>
      </c>
      <c r="Y264" s="163">
        <f t="shared" si="215"/>
        <v>0</v>
      </c>
      <c r="Z264" s="163">
        <f t="shared" si="215"/>
        <v>0</v>
      </c>
      <c r="AA264" s="163">
        <f t="shared" si="215"/>
        <v>0</v>
      </c>
      <c r="AB264" s="163">
        <f t="shared" si="215"/>
        <v>0</v>
      </c>
      <c r="AC264" s="163">
        <f t="shared" si="215"/>
        <v>0</v>
      </c>
      <c r="AD264" s="163">
        <f t="shared" si="215"/>
        <v>0</v>
      </c>
      <c r="AE264" s="163">
        <f t="shared" si="215"/>
        <v>0</v>
      </c>
      <c r="AF264" s="176">
        <f t="shared" si="215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216">B265</f>
        <v>0</v>
      </c>
      <c r="D265" s="163">
        <f t="shared" si="216"/>
        <v>0</v>
      </c>
      <c r="E265" s="163">
        <f t="shared" si="216"/>
        <v>0</v>
      </c>
      <c r="F265" s="163">
        <f t="shared" si="216"/>
        <v>0</v>
      </c>
      <c r="G265" s="163">
        <f t="shared" si="216"/>
        <v>0</v>
      </c>
      <c r="H265" s="163">
        <f t="shared" si="216"/>
        <v>0</v>
      </c>
      <c r="I265" s="163">
        <f t="shared" si="216"/>
        <v>0</v>
      </c>
      <c r="J265" s="163">
        <f t="shared" si="216"/>
        <v>0</v>
      </c>
      <c r="K265" s="163">
        <f t="shared" si="216"/>
        <v>0</v>
      </c>
      <c r="L265" s="163">
        <f t="shared" si="216"/>
        <v>0</v>
      </c>
      <c r="M265" s="163">
        <f t="shared" si="216"/>
        <v>0</v>
      </c>
      <c r="N265" s="163">
        <f t="shared" si="216"/>
        <v>0</v>
      </c>
      <c r="O265" s="163">
        <f t="shared" si="216"/>
        <v>0</v>
      </c>
      <c r="P265" s="163">
        <f t="shared" si="216"/>
        <v>0</v>
      </c>
      <c r="Q265" s="163">
        <f t="shared" si="216"/>
        <v>0</v>
      </c>
      <c r="R265" s="163">
        <f t="shared" si="216"/>
        <v>0</v>
      </c>
      <c r="S265" s="163">
        <f t="shared" si="215"/>
        <v>0</v>
      </c>
      <c r="T265" s="163">
        <f t="shared" si="215"/>
        <v>0</v>
      </c>
      <c r="U265" s="163">
        <f t="shared" si="215"/>
        <v>0</v>
      </c>
      <c r="V265" s="163">
        <f t="shared" si="215"/>
        <v>0</v>
      </c>
      <c r="W265" s="163">
        <f t="shared" si="215"/>
        <v>0</v>
      </c>
      <c r="X265" s="163">
        <f t="shared" si="215"/>
        <v>0</v>
      </c>
      <c r="Y265" s="163">
        <f t="shared" si="215"/>
        <v>0</v>
      </c>
      <c r="Z265" s="163">
        <f t="shared" si="215"/>
        <v>0</v>
      </c>
      <c r="AA265" s="163">
        <f t="shared" si="215"/>
        <v>0</v>
      </c>
      <c r="AB265" s="163">
        <f t="shared" si="215"/>
        <v>0</v>
      </c>
      <c r="AC265" s="163">
        <f t="shared" si="215"/>
        <v>0</v>
      </c>
      <c r="AD265" s="163">
        <f t="shared" si="215"/>
        <v>0</v>
      </c>
      <c r="AE265" s="163">
        <f t="shared" si="215"/>
        <v>0</v>
      </c>
      <c r="AF265" s="176">
        <f t="shared" si="215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216"/>
        <v>0</v>
      </c>
      <c r="D266" s="163">
        <f t="shared" si="216"/>
        <v>0</v>
      </c>
      <c r="E266" s="163">
        <f t="shared" si="216"/>
        <v>0</v>
      </c>
      <c r="F266" s="163">
        <f t="shared" si="216"/>
        <v>0</v>
      </c>
      <c r="G266" s="163">
        <f t="shared" si="216"/>
        <v>0</v>
      </c>
      <c r="H266" s="163">
        <f t="shared" si="216"/>
        <v>0</v>
      </c>
      <c r="I266" s="163">
        <f t="shared" si="216"/>
        <v>0</v>
      </c>
      <c r="J266" s="163">
        <f t="shared" si="216"/>
        <v>0</v>
      </c>
      <c r="K266" s="163">
        <f t="shared" si="216"/>
        <v>0</v>
      </c>
      <c r="L266" s="163">
        <f t="shared" si="216"/>
        <v>0</v>
      </c>
      <c r="M266" s="163">
        <f t="shared" si="216"/>
        <v>0</v>
      </c>
      <c r="N266" s="163">
        <f t="shared" si="216"/>
        <v>0</v>
      </c>
      <c r="O266" s="163">
        <f t="shared" si="216"/>
        <v>0</v>
      </c>
      <c r="P266" s="163">
        <f t="shared" si="216"/>
        <v>0</v>
      </c>
      <c r="Q266" s="163">
        <f t="shared" si="216"/>
        <v>0</v>
      </c>
      <c r="R266" s="163">
        <f t="shared" si="216"/>
        <v>0</v>
      </c>
      <c r="S266" s="163">
        <f t="shared" si="215"/>
        <v>0</v>
      </c>
      <c r="T266" s="163">
        <f t="shared" si="215"/>
        <v>0</v>
      </c>
      <c r="U266" s="163">
        <f t="shared" si="215"/>
        <v>0</v>
      </c>
      <c r="V266" s="163">
        <f t="shared" si="215"/>
        <v>0</v>
      </c>
      <c r="W266" s="163">
        <f t="shared" si="215"/>
        <v>0</v>
      </c>
      <c r="X266" s="163">
        <f t="shared" si="215"/>
        <v>0</v>
      </c>
      <c r="Y266" s="163">
        <f t="shared" si="215"/>
        <v>0</v>
      </c>
      <c r="Z266" s="163">
        <f t="shared" si="215"/>
        <v>0</v>
      </c>
      <c r="AA266" s="163">
        <f t="shared" si="215"/>
        <v>0</v>
      </c>
      <c r="AB266" s="163">
        <f t="shared" si="215"/>
        <v>0</v>
      </c>
      <c r="AC266" s="163">
        <f t="shared" si="215"/>
        <v>0</v>
      </c>
      <c r="AD266" s="163">
        <f t="shared" si="215"/>
        <v>0</v>
      </c>
      <c r="AE266" s="163">
        <f t="shared" si="215"/>
        <v>0</v>
      </c>
      <c r="AF266" s="176">
        <f t="shared" si="215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216"/>
        <v>0</v>
      </c>
      <c r="D267" s="163">
        <f t="shared" si="216"/>
        <v>0</v>
      </c>
      <c r="E267" s="163">
        <f t="shared" si="216"/>
        <v>0</v>
      </c>
      <c r="F267" s="163">
        <f t="shared" si="216"/>
        <v>0</v>
      </c>
      <c r="G267" s="163">
        <f t="shared" si="216"/>
        <v>0</v>
      </c>
      <c r="H267" s="163">
        <f t="shared" si="216"/>
        <v>0</v>
      </c>
      <c r="I267" s="163">
        <f t="shared" si="216"/>
        <v>0</v>
      </c>
      <c r="J267" s="163">
        <f t="shared" si="216"/>
        <v>0</v>
      </c>
      <c r="K267" s="163">
        <f t="shared" si="216"/>
        <v>0</v>
      </c>
      <c r="L267" s="163">
        <f t="shared" si="216"/>
        <v>0</v>
      </c>
      <c r="M267" s="163">
        <f t="shared" si="216"/>
        <v>0</v>
      </c>
      <c r="N267" s="163">
        <f t="shared" si="216"/>
        <v>0</v>
      </c>
      <c r="O267" s="163">
        <f t="shared" si="216"/>
        <v>0</v>
      </c>
      <c r="P267" s="163">
        <f t="shared" si="216"/>
        <v>0</v>
      </c>
      <c r="Q267" s="163">
        <f t="shared" si="216"/>
        <v>0</v>
      </c>
      <c r="R267" s="163">
        <f t="shared" si="216"/>
        <v>0</v>
      </c>
      <c r="S267" s="163">
        <f t="shared" si="215"/>
        <v>0</v>
      </c>
      <c r="T267" s="163">
        <f t="shared" si="215"/>
        <v>0</v>
      </c>
      <c r="U267" s="163">
        <f t="shared" si="215"/>
        <v>0</v>
      </c>
      <c r="V267" s="163">
        <f t="shared" si="215"/>
        <v>0</v>
      </c>
      <c r="W267" s="163">
        <f t="shared" si="215"/>
        <v>0</v>
      </c>
      <c r="X267" s="163">
        <f t="shared" si="215"/>
        <v>0</v>
      </c>
      <c r="Y267" s="163">
        <f t="shared" si="215"/>
        <v>0</v>
      </c>
      <c r="Z267" s="163">
        <f t="shared" si="215"/>
        <v>0</v>
      </c>
      <c r="AA267" s="163">
        <f t="shared" si="215"/>
        <v>0</v>
      </c>
      <c r="AB267" s="163">
        <f t="shared" si="215"/>
        <v>0</v>
      </c>
      <c r="AC267" s="163">
        <f t="shared" si="215"/>
        <v>0</v>
      </c>
      <c r="AD267" s="163">
        <f t="shared" si="215"/>
        <v>0</v>
      </c>
      <c r="AE267" s="163">
        <f t="shared" si="215"/>
        <v>0</v>
      </c>
      <c r="AF267" s="176">
        <f t="shared" si="215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216"/>
        <v>0</v>
      </c>
      <c r="D268" s="163">
        <f t="shared" si="216"/>
        <v>0</v>
      </c>
      <c r="E268" s="163">
        <f t="shared" si="216"/>
        <v>0</v>
      </c>
      <c r="F268" s="163">
        <f t="shared" si="216"/>
        <v>0</v>
      </c>
      <c r="G268" s="163">
        <f t="shared" si="216"/>
        <v>0</v>
      </c>
      <c r="H268" s="163">
        <f t="shared" si="216"/>
        <v>0</v>
      </c>
      <c r="I268" s="163">
        <f t="shared" si="216"/>
        <v>0</v>
      </c>
      <c r="J268" s="163">
        <f t="shared" si="216"/>
        <v>0</v>
      </c>
      <c r="K268" s="163">
        <f t="shared" si="216"/>
        <v>0</v>
      </c>
      <c r="L268" s="163">
        <f t="shared" si="216"/>
        <v>0</v>
      </c>
      <c r="M268" s="163">
        <f t="shared" si="216"/>
        <v>0</v>
      </c>
      <c r="N268" s="163">
        <f t="shared" si="216"/>
        <v>0</v>
      </c>
      <c r="O268" s="163">
        <f t="shared" si="216"/>
        <v>0</v>
      </c>
      <c r="P268" s="163">
        <f t="shared" si="216"/>
        <v>0</v>
      </c>
      <c r="Q268" s="163">
        <f t="shared" si="216"/>
        <v>0</v>
      </c>
      <c r="R268" s="163">
        <f t="shared" si="216"/>
        <v>0</v>
      </c>
      <c r="S268" s="163">
        <f t="shared" si="215"/>
        <v>0</v>
      </c>
      <c r="T268" s="163">
        <f t="shared" si="215"/>
        <v>0</v>
      </c>
      <c r="U268" s="163">
        <f t="shared" si="215"/>
        <v>0</v>
      </c>
      <c r="V268" s="163">
        <f t="shared" si="215"/>
        <v>0</v>
      </c>
      <c r="W268" s="163">
        <f t="shared" si="215"/>
        <v>0</v>
      </c>
      <c r="X268" s="163">
        <f t="shared" si="215"/>
        <v>0</v>
      </c>
      <c r="Y268" s="163">
        <f t="shared" si="215"/>
        <v>0</v>
      </c>
      <c r="Z268" s="163">
        <f t="shared" si="215"/>
        <v>0</v>
      </c>
      <c r="AA268" s="163">
        <f t="shared" si="215"/>
        <v>0</v>
      </c>
      <c r="AB268" s="163">
        <f t="shared" si="215"/>
        <v>0</v>
      </c>
      <c r="AC268" s="163">
        <f t="shared" si="215"/>
        <v>0</v>
      </c>
      <c r="AD268" s="163">
        <f t="shared" si="215"/>
        <v>0</v>
      </c>
      <c r="AE268" s="163">
        <f t="shared" si="215"/>
        <v>0</v>
      </c>
      <c r="AF268" s="176">
        <f t="shared" si="215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216"/>
        <v>0</v>
      </c>
      <c r="D269" s="163">
        <f t="shared" si="216"/>
        <v>0</v>
      </c>
      <c r="E269" s="163">
        <f t="shared" si="216"/>
        <v>0</v>
      </c>
      <c r="F269" s="163">
        <f t="shared" si="216"/>
        <v>0</v>
      </c>
      <c r="G269" s="163">
        <f t="shared" si="216"/>
        <v>0</v>
      </c>
      <c r="H269" s="163">
        <f t="shared" si="216"/>
        <v>0</v>
      </c>
      <c r="I269" s="163">
        <f t="shared" si="216"/>
        <v>0</v>
      </c>
      <c r="J269" s="163">
        <f t="shared" si="216"/>
        <v>0</v>
      </c>
      <c r="K269" s="163">
        <f t="shared" si="216"/>
        <v>0</v>
      </c>
      <c r="L269" s="163">
        <f t="shared" si="216"/>
        <v>0</v>
      </c>
      <c r="M269" s="163">
        <f t="shared" si="216"/>
        <v>0</v>
      </c>
      <c r="N269" s="163">
        <f t="shared" si="216"/>
        <v>0</v>
      </c>
      <c r="O269" s="163">
        <f t="shared" si="216"/>
        <v>0</v>
      </c>
      <c r="P269" s="163">
        <f t="shared" si="216"/>
        <v>0</v>
      </c>
      <c r="Q269" s="163">
        <f t="shared" si="216"/>
        <v>0</v>
      </c>
      <c r="R269" s="163">
        <f t="shared" si="216"/>
        <v>0</v>
      </c>
      <c r="S269" s="163">
        <f t="shared" si="215"/>
        <v>0</v>
      </c>
      <c r="T269" s="163">
        <f t="shared" si="215"/>
        <v>0</v>
      </c>
      <c r="U269" s="163">
        <f t="shared" si="215"/>
        <v>0</v>
      </c>
      <c r="V269" s="163">
        <f t="shared" si="215"/>
        <v>0</v>
      </c>
      <c r="W269" s="163">
        <f t="shared" si="215"/>
        <v>0</v>
      </c>
      <c r="X269" s="163">
        <f t="shared" si="215"/>
        <v>0</v>
      </c>
      <c r="Y269" s="163">
        <f t="shared" si="215"/>
        <v>0</v>
      </c>
      <c r="Z269" s="163">
        <f t="shared" si="215"/>
        <v>0</v>
      </c>
      <c r="AA269" s="163">
        <f t="shared" si="215"/>
        <v>0</v>
      </c>
      <c r="AB269" s="163">
        <f t="shared" si="215"/>
        <v>0</v>
      </c>
      <c r="AC269" s="163">
        <f t="shared" si="215"/>
        <v>0</v>
      </c>
      <c r="AD269" s="163">
        <f t="shared" si="215"/>
        <v>0</v>
      </c>
      <c r="AE269" s="163">
        <f t="shared" si="215"/>
        <v>0</v>
      </c>
      <c r="AF269" s="176">
        <f t="shared" si="215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216"/>
        <v>0</v>
      </c>
      <c r="D270" s="163">
        <f t="shared" si="216"/>
        <v>0</v>
      </c>
      <c r="E270" s="163">
        <f t="shared" si="216"/>
        <v>0</v>
      </c>
      <c r="F270" s="163">
        <f t="shared" si="216"/>
        <v>0</v>
      </c>
      <c r="G270" s="163">
        <f t="shared" si="216"/>
        <v>0</v>
      </c>
      <c r="H270" s="163">
        <f t="shared" si="216"/>
        <v>0</v>
      </c>
      <c r="I270" s="163">
        <f t="shared" si="216"/>
        <v>0</v>
      </c>
      <c r="J270" s="163">
        <f t="shared" si="216"/>
        <v>0</v>
      </c>
      <c r="K270" s="163">
        <f t="shared" si="216"/>
        <v>0</v>
      </c>
      <c r="L270" s="163">
        <f t="shared" si="216"/>
        <v>0</v>
      </c>
      <c r="M270" s="163">
        <f t="shared" si="216"/>
        <v>0</v>
      </c>
      <c r="N270" s="163">
        <f t="shared" si="216"/>
        <v>0</v>
      </c>
      <c r="O270" s="163">
        <f t="shared" si="216"/>
        <v>0</v>
      </c>
      <c r="P270" s="163">
        <f t="shared" si="216"/>
        <v>0</v>
      </c>
      <c r="Q270" s="163">
        <f t="shared" si="216"/>
        <v>0</v>
      </c>
      <c r="R270" s="163">
        <f t="shared" si="216"/>
        <v>0</v>
      </c>
      <c r="S270" s="163">
        <f t="shared" si="215"/>
        <v>0</v>
      </c>
      <c r="T270" s="163">
        <f t="shared" si="215"/>
        <v>0</v>
      </c>
      <c r="U270" s="163">
        <f t="shared" si="215"/>
        <v>0</v>
      </c>
      <c r="V270" s="163">
        <f t="shared" si="215"/>
        <v>0</v>
      </c>
      <c r="W270" s="163">
        <f t="shared" si="215"/>
        <v>0</v>
      </c>
      <c r="X270" s="163">
        <f t="shared" si="215"/>
        <v>0</v>
      </c>
      <c r="Y270" s="163">
        <f t="shared" si="215"/>
        <v>0</v>
      </c>
      <c r="Z270" s="163">
        <f t="shared" si="215"/>
        <v>0</v>
      </c>
      <c r="AA270" s="163">
        <f t="shared" si="215"/>
        <v>0</v>
      </c>
      <c r="AB270" s="163">
        <f t="shared" si="215"/>
        <v>0</v>
      </c>
      <c r="AC270" s="163">
        <f t="shared" si="215"/>
        <v>0</v>
      </c>
      <c r="AD270" s="163">
        <f t="shared" si="215"/>
        <v>0</v>
      </c>
      <c r="AE270" s="163">
        <f t="shared" si="215"/>
        <v>0</v>
      </c>
      <c r="AF270" s="176">
        <f t="shared" si="215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216"/>
        <v>0</v>
      </c>
      <c r="D271" s="163">
        <f t="shared" si="216"/>
        <v>0</v>
      </c>
      <c r="E271" s="163">
        <f t="shared" si="216"/>
        <v>0</v>
      </c>
      <c r="F271" s="163">
        <f t="shared" si="216"/>
        <v>0</v>
      </c>
      <c r="G271" s="163">
        <f t="shared" si="216"/>
        <v>0</v>
      </c>
      <c r="H271" s="163">
        <f t="shared" si="216"/>
        <v>0</v>
      </c>
      <c r="I271" s="163">
        <f t="shared" si="216"/>
        <v>0</v>
      </c>
      <c r="J271" s="163">
        <f t="shared" si="216"/>
        <v>0</v>
      </c>
      <c r="K271" s="163">
        <f t="shared" si="216"/>
        <v>0</v>
      </c>
      <c r="L271" s="163">
        <f t="shared" si="216"/>
        <v>0</v>
      </c>
      <c r="M271" s="163">
        <f t="shared" si="216"/>
        <v>0</v>
      </c>
      <c r="N271" s="163">
        <f t="shared" si="216"/>
        <v>0</v>
      </c>
      <c r="O271" s="163">
        <f t="shared" si="216"/>
        <v>0</v>
      </c>
      <c r="P271" s="163">
        <f t="shared" si="216"/>
        <v>0</v>
      </c>
      <c r="Q271" s="163">
        <f t="shared" si="216"/>
        <v>0</v>
      </c>
      <c r="R271" s="163">
        <f t="shared" si="216"/>
        <v>0</v>
      </c>
      <c r="S271" s="163">
        <f t="shared" si="215"/>
        <v>0</v>
      </c>
      <c r="T271" s="163">
        <f t="shared" si="215"/>
        <v>0</v>
      </c>
      <c r="U271" s="163">
        <f t="shared" si="215"/>
        <v>0</v>
      </c>
      <c r="V271" s="163">
        <f t="shared" si="215"/>
        <v>0</v>
      </c>
      <c r="W271" s="163">
        <f t="shared" si="215"/>
        <v>0</v>
      </c>
      <c r="X271" s="163">
        <f t="shared" si="215"/>
        <v>0</v>
      </c>
      <c r="Y271" s="163">
        <f t="shared" si="215"/>
        <v>0</v>
      </c>
      <c r="Z271" s="163">
        <f t="shared" si="215"/>
        <v>0</v>
      </c>
      <c r="AA271" s="163">
        <f t="shared" si="215"/>
        <v>0</v>
      </c>
      <c r="AB271" s="163">
        <f t="shared" si="215"/>
        <v>0</v>
      </c>
      <c r="AC271" s="163">
        <f t="shared" si="215"/>
        <v>0</v>
      </c>
      <c r="AD271" s="163">
        <f t="shared" si="215"/>
        <v>0</v>
      </c>
      <c r="AE271" s="163">
        <f t="shared" si="215"/>
        <v>0</v>
      </c>
      <c r="AF271" s="176">
        <f t="shared" si="215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216"/>
        <v>0</v>
      </c>
      <c r="D272" s="163">
        <f t="shared" si="216"/>
        <v>0</v>
      </c>
      <c r="E272" s="163">
        <f t="shared" si="216"/>
        <v>0</v>
      </c>
      <c r="F272" s="163">
        <f t="shared" si="216"/>
        <v>0</v>
      </c>
      <c r="G272" s="163">
        <f t="shared" si="216"/>
        <v>0</v>
      </c>
      <c r="H272" s="163">
        <f t="shared" si="216"/>
        <v>0</v>
      </c>
      <c r="I272" s="163">
        <f t="shared" si="216"/>
        <v>0</v>
      </c>
      <c r="J272" s="163">
        <f t="shared" si="216"/>
        <v>0</v>
      </c>
      <c r="K272" s="163">
        <f t="shared" si="216"/>
        <v>0</v>
      </c>
      <c r="L272" s="163">
        <f t="shared" si="216"/>
        <v>0</v>
      </c>
      <c r="M272" s="163">
        <f t="shared" si="216"/>
        <v>0</v>
      </c>
      <c r="N272" s="163">
        <f t="shared" si="216"/>
        <v>0</v>
      </c>
      <c r="O272" s="163">
        <f t="shared" si="216"/>
        <v>0</v>
      </c>
      <c r="P272" s="163">
        <f t="shared" si="216"/>
        <v>0</v>
      </c>
      <c r="Q272" s="163">
        <f t="shared" si="216"/>
        <v>0</v>
      </c>
      <c r="R272" s="163">
        <f t="shared" si="216"/>
        <v>0</v>
      </c>
      <c r="S272" s="163">
        <f t="shared" si="215"/>
        <v>0</v>
      </c>
      <c r="T272" s="163">
        <f t="shared" si="215"/>
        <v>0</v>
      </c>
      <c r="U272" s="163">
        <f t="shared" si="215"/>
        <v>0</v>
      </c>
      <c r="V272" s="163">
        <f t="shared" si="215"/>
        <v>0</v>
      </c>
      <c r="W272" s="163">
        <f t="shared" si="215"/>
        <v>0</v>
      </c>
      <c r="X272" s="163">
        <f t="shared" si="215"/>
        <v>0</v>
      </c>
      <c r="Y272" s="163">
        <f t="shared" si="215"/>
        <v>0</v>
      </c>
      <c r="Z272" s="163">
        <f t="shared" si="215"/>
        <v>0</v>
      </c>
      <c r="AA272" s="163">
        <f t="shared" si="215"/>
        <v>0</v>
      </c>
      <c r="AB272" s="163">
        <f t="shared" si="215"/>
        <v>0</v>
      </c>
      <c r="AC272" s="163">
        <f t="shared" si="215"/>
        <v>0</v>
      </c>
      <c r="AD272" s="163">
        <f t="shared" si="215"/>
        <v>0</v>
      </c>
      <c r="AE272" s="163">
        <f t="shared" si="215"/>
        <v>0</v>
      </c>
      <c r="AF272" s="176">
        <f t="shared" si="215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216"/>
        <v>0</v>
      </c>
      <c r="D273" s="179">
        <f t="shared" si="216"/>
        <v>0</v>
      </c>
      <c r="E273" s="179">
        <f t="shared" si="216"/>
        <v>0</v>
      </c>
      <c r="F273" s="179">
        <f t="shared" si="216"/>
        <v>0</v>
      </c>
      <c r="G273" s="179">
        <f t="shared" si="216"/>
        <v>0</v>
      </c>
      <c r="H273" s="179">
        <f t="shared" si="216"/>
        <v>0</v>
      </c>
      <c r="I273" s="179">
        <f t="shared" si="216"/>
        <v>0</v>
      </c>
      <c r="J273" s="179">
        <f t="shared" si="216"/>
        <v>0</v>
      </c>
      <c r="K273" s="179">
        <f t="shared" si="216"/>
        <v>0</v>
      </c>
      <c r="L273" s="179">
        <f t="shared" si="216"/>
        <v>0</v>
      </c>
      <c r="M273" s="179">
        <f t="shared" si="216"/>
        <v>0</v>
      </c>
      <c r="N273" s="179">
        <f t="shared" si="216"/>
        <v>0</v>
      </c>
      <c r="O273" s="179">
        <f t="shared" si="216"/>
        <v>0</v>
      </c>
      <c r="P273" s="179">
        <f t="shared" si="216"/>
        <v>0</v>
      </c>
      <c r="Q273" s="179">
        <f t="shared" si="216"/>
        <v>0</v>
      </c>
      <c r="R273" s="179">
        <f t="shared" si="216"/>
        <v>0</v>
      </c>
      <c r="S273" s="179">
        <f t="shared" si="215"/>
        <v>0</v>
      </c>
      <c r="T273" s="179">
        <f t="shared" si="215"/>
        <v>0</v>
      </c>
      <c r="U273" s="179">
        <f t="shared" si="215"/>
        <v>0</v>
      </c>
      <c r="V273" s="179">
        <f t="shared" si="215"/>
        <v>0</v>
      </c>
      <c r="W273" s="179">
        <f t="shared" si="215"/>
        <v>0</v>
      </c>
      <c r="X273" s="179">
        <f t="shared" si="215"/>
        <v>0</v>
      </c>
      <c r="Y273" s="179">
        <f t="shared" si="215"/>
        <v>0</v>
      </c>
      <c r="Z273" s="179">
        <f t="shared" si="215"/>
        <v>0</v>
      </c>
      <c r="AA273" s="179">
        <f t="shared" si="215"/>
        <v>0</v>
      </c>
      <c r="AB273" s="179">
        <f t="shared" si="215"/>
        <v>0</v>
      </c>
      <c r="AC273" s="179">
        <f t="shared" si="215"/>
        <v>0</v>
      </c>
      <c r="AD273" s="179">
        <f t="shared" si="215"/>
        <v>0</v>
      </c>
      <c r="AE273" s="179">
        <f t="shared" si="215"/>
        <v>0</v>
      </c>
      <c r="AF273" s="180">
        <f t="shared" si="215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217">SUM(B169:B273)</f>
        <v>0</v>
      </c>
      <c r="C274" s="182">
        <f t="shared" si="217"/>
        <v>0</v>
      </c>
      <c r="D274" s="182">
        <f t="shared" si="217"/>
        <v>0</v>
      </c>
      <c r="E274" s="182">
        <f t="shared" si="217"/>
        <v>0</v>
      </c>
      <c r="F274" s="182">
        <f t="shared" si="217"/>
        <v>0</v>
      </c>
      <c r="G274" s="182">
        <f t="shared" si="217"/>
        <v>0</v>
      </c>
      <c r="H274" s="182">
        <f t="shared" si="217"/>
        <v>0</v>
      </c>
      <c r="I274" s="182">
        <f t="shared" si="217"/>
        <v>0</v>
      </c>
      <c r="J274" s="182">
        <f t="shared" si="217"/>
        <v>0</v>
      </c>
      <c r="K274" s="182">
        <f t="shared" si="217"/>
        <v>0</v>
      </c>
      <c r="L274" s="182">
        <f t="shared" si="217"/>
        <v>0</v>
      </c>
      <c r="M274" s="182">
        <f t="shared" ref="M274:N274" si="218">SUM(M169:M273)</f>
        <v>0</v>
      </c>
      <c r="N274" s="182">
        <f t="shared" si="218"/>
        <v>0</v>
      </c>
      <c r="O274" s="182">
        <f t="shared" ref="O274:P274" si="219">SUM(O169:O273)</f>
        <v>0</v>
      </c>
      <c r="P274" s="182">
        <f t="shared" si="219"/>
        <v>0</v>
      </c>
      <c r="Q274" s="182">
        <f t="shared" ref="Q274:R274" si="220">SUM(Q169:Q273)</f>
        <v>0</v>
      </c>
      <c r="R274" s="182">
        <f t="shared" si="220"/>
        <v>0</v>
      </c>
      <c r="S274" s="182">
        <f t="shared" si="217"/>
        <v>0</v>
      </c>
      <c r="T274" s="182">
        <f t="shared" si="217"/>
        <v>0</v>
      </c>
      <c r="U274" s="182">
        <f t="shared" si="217"/>
        <v>0</v>
      </c>
      <c r="V274" s="182">
        <f t="shared" si="217"/>
        <v>0</v>
      </c>
      <c r="W274" s="182">
        <f t="shared" si="217"/>
        <v>0</v>
      </c>
      <c r="X274" s="182">
        <f t="shared" si="217"/>
        <v>0</v>
      </c>
      <c r="Y274" s="182">
        <f t="shared" si="217"/>
        <v>0</v>
      </c>
      <c r="Z274" s="182">
        <f t="shared" si="217"/>
        <v>0</v>
      </c>
      <c r="AA274" s="182">
        <f t="shared" si="217"/>
        <v>0</v>
      </c>
      <c r="AB274" s="182">
        <f t="shared" si="217"/>
        <v>0</v>
      </c>
      <c r="AC274" s="182">
        <f t="shared" si="217"/>
        <v>0</v>
      </c>
      <c r="AD274" s="182">
        <f t="shared" si="217"/>
        <v>0</v>
      </c>
      <c r="AE274" s="182">
        <f t="shared" si="217"/>
        <v>0</v>
      </c>
      <c r="AF274" s="183">
        <f t="shared" si="217"/>
        <v>0</v>
      </c>
      <c r="AG274" s="184">
        <f t="shared" si="217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10" priority="76">
      <formula>$AH11=0</formula>
    </cfRule>
  </conditionalFormatting>
  <conditionalFormatting sqref="A101:A102">
    <cfRule type="expression" dxfId="2309" priority="244">
      <formula>$AH106=0</formula>
    </cfRule>
  </conditionalFormatting>
  <conditionalFormatting sqref="A103:A107">
    <cfRule type="expression" dxfId="2308" priority="192">
      <formula>$AH102=0</formula>
    </cfRule>
  </conditionalFormatting>
  <conditionalFormatting sqref="A160:A167">
    <cfRule type="expression" dxfId="2307" priority="245">
      <formula>$AH267=0</formula>
    </cfRule>
  </conditionalFormatting>
  <conditionalFormatting sqref="A168:A275">
    <cfRule type="expression" dxfId="2306" priority="115">
      <formula>$AH168=0</formula>
    </cfRule>
  </conditionalFormatting>
  <conditionalFormatting sqref="B8">
    <cfRule type="expression" dxfId="2305" priority="240">
      <formula>AND(C$9&gt;=14/24,C$9&lt;20/24)</formula>
    </cfRule>
    <cfRule type="expression" dxfId="2304" priority="241">
      <formula>AND(C$9&gt;=8/24,C$9&lt;14/24)</formula>
    </cfRule>
    <cfRule type="expression" dxfId="2303" priority="242">
      <formula>C$9&lt;8/24</formula>
    </cfRule>
    <cfRule type="expression" dxfId="2302" priority="243">
      <formula>C$9&gt;=20/24</formula>
    </cfRule>
  </conditionalFormatting>
  <conditionalFormatting sqref="B9:AF10 C152:L152 C154:L159 B153:L153 G82:H84 G72:T72 I84:T84 M152:AF159 G93:AF115 U76:AF77 U85:AF90 G117:AF134 G137:AF151">
    <cfRule type="expression" dxfId="2301" priority="157">
      <formula>B$9&gt;=20/24</formula>
    </cfRule>
  </conditionalFormatting>
  <conditionalFormatting sqref="B9:AF10 C152:L152 C154:L159 B153:L153 G82:H84 G72:T72 I84:T84 M152:AF159 G93:AF115 U76:AF77 U85:AF90 G117:AF134 G137:AF151">
    <cfRule type="expression" dxfId="2300" priority="158">
      <formula>AND(B$9&gt;=14/24,B$9&lt;20/24)</formula>
    </cfRule>
    <cfRule type="expression" dxfId="2299" priority="159">
      <formula>AND(B$9&gt;=8/24,B$9&lt;14/24)</formula>
    </cfRule>
    <cfRule type="expression" dxfId="2298" priority="160">
      <formula>B$9&lt;8/24</formula>
    </cfRule>
  </conditionalFormatting>
  <conditionalFormatting sqref="G72:T72 U72:AF75">
    <cfRule type="expression" dxfId="2297" priority="81">
      <formula>G72&gt;$AG72*1</formula>
    </cfRule>
  </conditionalFormatting>
  <conditionalFormatting sqref="U73:AF75">
    <cfRule type="expression" dxfId="2296" priority="82">
      <formula>U$9&gt;=20/24</formula>
    </cfRule>
    <cfRule type="expression" dxfId="2295" priority="83">
      <formula>AND(U$9&gt;=14/24,U$9&lt;20/24)</formula>
    </cfRule>
    <cfRule type="expression" dxfId="2294" priority="84">
      <formula>AND(U$9&gt;=8/24,U$9&lt;14/24)</formula>
    </cfRule>
    <cfRule type="expression" dxfId="2293" priority="85">
      <formula>U$9&lt;8/24</formula>
    </cfRule>
  </conditionalFormatting>
  <conditionalFormatting sqref="C161:AF167">
    <cfRule type="expression" dxfId="2292" priority="116">
      <formula>C$9&gt;=20/24</formula>
    </cfRule>
    <cfRule type="expression" dxfId="2291" priority="117">
      <formula>AND(C$9&gt;=14/24,C$9&lt;20/24)</formula>
    </cfRule>
    <cfRule type="expression" dxfId="2290" priority="118">
      <formula>AND(C$9&gt;=8/24,C$9&lt;14/24)</formula>
    </cfRule>
    <cfRule type="expression" dxfId="2289" priority="119">
      <formula>C$9&lt;8/24</formula>
    </cfRule>
  </conditionalFormatting>
  <conditionalFormatting sqref="C169:AF274">
    <cfRule type="expression" dxfId="2288" priority="77">
      <formula>C$9&gt;=20/24</formula>
    </cfRule>
    <cfRule type="expression" dxfId="2287" priority="78">
      <formula>AND(C$9&gt;=14/24,C$9&lt;20/24)</formula>
    </cfRule>
    <cfRule type="expression" dxfId="2286" priority="79">
      <formula>AND(C$9&gt;=8/24,C$9&lt;14/24)</formula>
    </cfRule>
    <cfRule type="expression" dxfId="2285" priority="80">
      <formula>C$9&lt;8/24</formula>
    </cfRule>
  </conditionalFormatting>
  <conditionalFormatting sqref="AG96 S78:AA78 G78:R84 S79:T84 G91:AA96 U76:AA77 U79:AA90 AG78 G71:AG71 AB76:AF96">
    <cfRule type="expression" dxfId="2284" priority="156">
      <formula>G71&gt;$AG71*1</formula>
    </cfRule>
  </conditionalFormatting>
  <conditionalFormatting sqref="G79:K83 L80:T83">
    <cfRule type="expression" dxfId="2283" priority="166">
      <formula>G$9&gt;=20/24</formula>
    </cfRule>
    <cfRule type="expression" dxfId="2282" priority="167">
      <formula>AND(G$9&gt;=14/24,G$9&lt;20/24)</formula>
    </cfRule>
    <cfRule type="expression" dxfId="2281" priority="168">
      <formula>AND(G$9&gt;=8/24,G$9&lt;14/24)</formula>
    </cfRule>
    <cfRule type="expression" dxfId="2280" priority="169">
      <formula>G$9&lt;8/24</formula>
    </cfRule>
  </conditionalFormatting>
  <conditionalFormatting sqref="G84:T84">
    <cfRule type="expression" dxfId="2279" priority="161">
      <formula>G$9&gt;=20/24</formula>
    </cfRule>
    <cfRule type="expression" dxfId="2278" priority="162">
      <formula>AND(G$9&gt;=14/24,G$9&lt;20/24)</formula>
    </cfRule>
    <cfRule type="expression" dxfId="2277" priority="163">
      <formula>AND(G$9&gt;=8/24,G$9&lt;14/24)</formula>
    </cfRule>
    <cfRule type="expression" dxfId="2276" priority="164">
      <formula>G$9&lt;8/24</formula>
    </cfRule>
  </conditionalFormatting>
  <conditionalFormatting sqref="G78:AA78 U76:AA77 AB76:AF78 G72:AF72">
    <cfRule type="expression" dxfId="2275" priority="176">
      <formula>G$9&gt;=20/24</formula>
    </cfRule>
    <cfRule type="expression" dxfId="2274" priority="177">
      <formula>AND(G$9&gt;=14/24,G$9&lt;20/24)</formula>
    </cfRule>
    <cfRule type="expression" dxfId="2273" priority="178">
      <formula>AND(G$9&gt;=8/24,G$9&lt;14/24)</formula>
    </cfRule>
    <cfRule type="expression" dxfId="2272" priority="179">
      <formula>G$9&lt;8/24</formula>
    </cfRule>
  </conditionalFormatting>
  <conditionalFormatting sqref="U73:AF75">
    <cfRule type="expression" dxfId="2271" priority="86">
      <formula>U$9&gt;=20/24</formula>
    </cfRule>
    <cfRule type="expression" dxfId="2270" priority="87">
      <formula>AND(U$9&gt;=14/24,U$9&lt;20/24)</formula>
    </cfRule>
    <cfRule type="expression" dxfId="2269" priority="88">
      <formula>AND(U$9&gt;=8/24,U$9&lt;14/24)</formula>
    </cfRule>
    <cfRule type="expression" dxfId="2268" priority="89">
      <formula>U$9&lt;8/24</formula>
    </cfRule>
  </conditionalFormatting>
  <conditionalFormatting sqref="G79:T81">
    <cfRule type="expression" dxfId="2267" priority="184">
      <formula>G$9&gt;=20/24</formula>
    </cfRule>
    <cfRule type="expression" dxfId="2266" priority="185">
      <formula>AND(G$9&gt;=14/24,G$9&lt;20/24)</formula>
    </cfRule>
    <cfRule type="expression" dxfId="2265" priority="186">
      <formula>AND(G$9&gt;=8/24,G$9&lt;14/24)</formula>
    </cfRule>
    <cfRule type="expression" dxfId="2264" priority="187">
      <formula>G$9&lt;8/24</formula>
    </cfRule>
  </conditionalFormatting>
  <conditionalFormatting sqref="U84:AF84">
    <cfRule type="expression" dxfId="2263" priority="180">
      <formula>U$9&gt;=20/24</formula>
    </cfRule>
    <cfRule type="expression" dxfId="2262" priority="181">
      <formula>AND(U$9&gt;=14/24,U$9&lt;20/24)</formula>
    </cfRule>
    <cfRule type="expression" dxfId="2261" priority="182">
      <formula>AND(U$9&gt;=8/24,U$9&lt;14/24)</formula>
    </cfRule>
    <cfRule type="expression" dxfId="2260" priority="183">
      <formula>U$9&lt;8/24</formula>
    </cfRule>
  </conditionalFormatting>
  <conditionalFormatting sqref="M8 S8 AB8">
    <cfRule type="expression" dxfId="2259" priority="233">
      <formula>AND(N$9&gt;=14/24,N$9&lt;20/24)</formula>
    </cfRule>
    <cfRule type="expression" dxfId="2258" priority="234">
      <formula>AND(N$9&gt;=8/24,N$9&lt;14/24)</formula>
    </cfRule>
    <cfRule type="expression" dxfId="2257" priority="235">
      <formula>N$9&lt;8/24</formula>
    </cfRule>
  </conditionalFormatting>
  <conditionalFormatting sqref="U79:Y83 Z80:AF83">
    <cfRule type="expression" dxfId="2256" priority="188">
      <formula>U$9&gt;=20/24</formula>
    </cfRule>
    <cfRule type="expression" dxfId="2255" priority="189">
      <formula>AND(U$9&gt;=14/24,U$9&lt;20/24)</formula>
    </cfRule>
    <cfRule type="expression" dxfId="2254" priority="190">
      <formula>AND(U$9&gt;=8/24,U$9&lt;14/24)</formula>
    </cfRule>
    <cfRule type="expression" dxfId="2253" priority="191">
      <formula>U$9&lt;8/24</formula>
    </cfRule>
  </conditionalFormatting>
  <conditionalFormatting sqref="O3:P3">
    <cfRule type="iconSet" priority="230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252" priority="232">
      <formula>N$9&gt;=20/24</formula>
    </cfRule>
  </conditionalFormatting>
  <conditionalFormatting sqref="S8">
    <cfRule type="expression" dxfId="2251" priority="223">
      <formula>U$9&gt;=20/24</formula>
    </cfRule>
    <cfRule type="expression" dxfId="2250" priority="224">
      <formula>AND(U$9&gt;=14/24,U$9&lt;20/24)</formula>
    </cfRule>
    <cfRule type="expression" dxfId="2249" priority="225">
      <formula>AND(U$9&gt;=8/24,U$9&lt;14/24)</formula>
    </cfRule>
    <cfRule type="expression" dxfId="2248" priority="226">
      <formula>U$9&lt;8/24</formula>
    </cfRule>
  </conditionalFormatting>
  <conditionalFormatting sqref="U79:AF84">
    <cfRule type="expression" dxfId="2247" priority="110">
      <formula>U$9&gt;=20/24</formula>
    </cfRule>
    <cfRule type="expression" dxfId="2246" priority="111">
      <formula>AND(U$9&gt;=14/24,U$9&lt;20/24)</formula>
    </cfRule>
    <cfRule type="expression" dxfId="2245" priority="112">
      <formula>AND(U$9&gt;=8/24,U$9&lt;14/24)</formula>
    </cfRule>
    <cfRule type="expression" dxfId="2244" priority="113">
      <formula>U$9&lt;8/24</formula>
    </cfRule>
  </conditionalFormatting>
  <conditionalFormatting sqref="V3 AB3">
    <cfRule type="iconSet" priority="231">
      <iconSet iconSet="3TrafficLights2" reverse="1">
        <cfvo type="percent" val="0"/>
        <cfvo type="num" val="1"/>
        <cfvo type="num" val="1"/>
      </iconSet>
    </cfRule>
  </conditionalFormatting>
  <conditionalFormatting sqref="AB8">
    <cfRule type="expression" dxfId="2243" priority="219">
      <formula>AD$9&gt;=20/24</formula>
    </cfRule>
    <cfRule type="expression" dxfId="2242" priority="220">
      <formula>AND(AD$9&gt;=14/24,AD$9&lt;20/24)</formula>
    </cfRule>
    <cfRule type="expression" dxfId="2241" priority="221">
      <formula>AND(AD$9&gt;=8/24,AD$9&lt;14/24)</formula>
    </cfRule>
    <cfRule type="expression" dxfId="2240" priority="222">
      <formula>AD$9&lt;8/24</formula>
    </cfRule>
  </conditionalFormatting>
  <conditionalFormatting sqref="AG78">
    <cfRule type="expression" dxfId="2239" priority="198">
      <formula>AG$9&gt;=20/24</formula>
    </cfRule>
    <cfRule type="expression" dxfId="2238" priority="199">
      <formula>AND(AG$9&gt;=14/24,AG$9&lt;20/24)</formula>
    </cfRule>
    <cfRule type="expression" dxfId="2237" priority="200">
      <formula>AND(AG$9&gt;=8/24,AG$9&lt;14/24)</formula>
    </cfRule>
    <cfRule type="expression" dxfId="2236" priority="201">
      <formula>AG$9&lt;8/24</formula>
    </cfRule>
  </conditionalFormatting>
  <conditionalFormatting sqref="AG91:AG92">
    <cfRule type="expression" dxfId="2235" priority="193">
      <formula>AG91&gt;$AG91</formula>
    </cfRule>
  </conditionalFormatting>
  <conditionalFormatting sqref="AG96">
    <cfRule type="expression" dxfId="2234" priority="194">
      <formula>AG$9&gt;=20/24</formula>
    </cfRule>
    <cfRule type="expression" dxfId="2233" priority="195">
      <formula>AND(AG$9&gt;=14/24,AG$9&lt;20/24)</formula>
    </cfRule>
    <cfRule type="expression" dxfId="2232" priority="196">
      <formula>AND(AG$9&gt;=8/24,AG$9&lt;14/24)</formula>
    </cfRule>
    <cfRule type="expression" dxfId="2231" priority="197">
      <formula>AG$9&lt;8/24</formula>
    </cfRule>
  </conditionalFormatting>
  <conditionalFormatting sqref="AG113">
    <cfRule type="expression" dxfId="2230" priority="215">
      <formula>AG$9&gt;=20/24</formula>
    </cfRule>
    <cfRule type="expression" dxfId="2229" priority="216">
      <formula>AND(AG$9&gt;=14/24,AG$9&lt;20/24)</formula>
    </cfRule>
    <cfRule type="expression" dxfId="2228" priority="217">
      <formula>AND(AG$9&gt;=8/24,AG$9&lt;14/24)</formula>
    </cfRule>
    <cfRule type="expression" dxfId="2227" priority="218">
      <formula>AG$9&lt;8/24</formula>
    </cfRule>
  </conditionalFormatting>
  <conditionalFormatting sqref="AH8:AI10">
    <cfRule type="expression" dxfId="2226" priority="106">
      <formula>AH$9&gt;=20/24</formula>
    </cfRule>
    <cfRule type="expression" dxfId="2225" priority="107">
      <formula>AND(AH$9&gt;=14/24,AH$9&lt;20/24)</formula>
    </cfRule>
    <cfRule type="expression" dxfId="2224" priority="108">
      <formula>AND(AH$9&gt;=8/24,AH$9&lt;14/24)</formula>
    </cfRule>
    <cfRule type="expression" dxfId="2223" priority="109">
      <formula>AH$9&lt;8/24</formula>
    </cfRule>
  </conditionalFormatting>
  <conditionalFormatting sqref="AL4:AL6">
    <cfRule type="iconSet" priority="229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13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05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12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14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47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28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14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99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27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222" priority="236">
      <formula>AJ$9&gt;=20/24</formula>
    </cfRule>
    <cfRule type="expression" dxfId="2221" priority="237">
      <formula>AND(AJ$9&gt;=14/24,AJ$9&lt;20/24)</formula>
    </cfRule>
    <cfRule type="expression" dxfId="2220" priority="238">
      <formula>AND(AJ$9&gt;=8/24,AJ$9&lt;14/24)</formula>
    </cfRule>
    <cfRule type="expression" dxfId="2219" priority="239">
      <formula>AJ$9&lt;8/24</formula>
    </cfRule>
  </conditionalFormatting>
  <conditionalFormatting sqref="AL99:AN99 AL105:AN105">
    <cfRule type="expression" dxfId="2218" priority="208">
      <formula>AL$9&gt;=20/24</formula>
    </cfRule>
    <cfRule type="expression" dxfId="2217" priority="209">
      <formula>AND(AL$9&gt;=14/24,AL$9&lt;20/24)</formula>
    </cfRule>
    <cfRule type="expression" dxfId="2216" priority="210">
      <formula>AND(AL$9&gt;=8/24,AL$9&lt;14/24)</formula>
    </cfRule>
    <cfRule type="expression" dxfId="2215" priority="211">
      <formula>AL$9&lt;8/24</formula>
    </cfRule>
  </conditionalFormatting>
  <conditionalFormatting sqref="AM15:AM21 AN16:AR21">
    <cfRule type="expression" dxfId="2214" priority="132">
      <formula>AX$9&gt;=20/24</formula>
    </cfRule>
    <cfRule type="expression" dxfId="2213" priority="133">
      <formula>AND(AX$9&gt;=14/24,AX$9&lt;20/24)</formula>
    </cfRule>
    <cfRule type="expression" dxfId="2212" priority="134">
      <formula>AND(AX$9&gt;=8/24,AX$9&lt;14/24)</formula>
    </cfRule>
    <cfRule type="expression" dxfId="2211" priority="135">
      <formula>AX$9&lt;8/24</formula>
    </cfRule>
  </conditionalFormatting>
  <conditionalFormatting sqref="AN100:AN103">
    <cfRule type="expression" dxfId="2210" priority="204">
      <formula>AN$9&gt;=20/24</formula>
    </cfRule>
    <cfRule type="expression" dxfId="2209" priority="205">
      <formula>AND(AN$9&gt;=14/24,AN$9&lt;20/24)</formula>
    </cfRule>
    <cfRule type="expression" dxfId="2208" priority="206">
      <formula>AND(AN$9&gt;=8/24,AN$9&lt;14/24)</formula>
    </cfRule>
    <cfRule type="expression" dxfId="2207" priority="207">
      <formula>AN$9&lt;8/24</formula>
    </cfRule>
  </conditionalFormatting>
  <conditionalFormatting sqref="AN15:AR15">
    <cfRule type="expression" dxfId="2206" priority="120">
      <formula>U$9&gt;=20/24</formula>
    </cfRule>
    <cfRule type="expression" dxfId="2205" priority="121">
      <formula>AND(U$9&gt;=14/24,U$9&lt;20/24)</formula>
    </cfRule>
    <cfRule type="expression" dxfId="2204" priority="122">
      <formula>AND(U$9&gt;=8/24,U$9&lt;14/24)</formula>
    </cfRule>
    <cfRule type="expression" dxfId="2203" priority="123">
      <formula>U$9&lt;8/24</formula>
    </cfRule>
  </conditionalFormatting>
  <conditionalFormatting sqref="AS15">
    <cfRule type="expression" dxfId="2202" priority="128">
      <formula>AA$9&gt;=20/24</formula>
    </cfRule>
    <cfRule type="expression" dxfId="2201" priority="129">
      <formula>AND(AA$9&gt;=14/24,AA$9&lt;20/24)</formula>
    </cfRule>
    <cfRule type="expression" dxfId="2200" priority="130">
      <formula>AND(AA$9&gt;=8/24,AA$9&lt;14/24)</formula>
    </cfRule>
    <cfRule type="expression" dxfId="2199" priority="131">
      <formula>AA$9&lt;8/24</formula>
    </cfRule>
  </conditionalFormatting>
  <conditionalFormatting sqref="AS16:AS21">
    <cfRule type="expression" dxfId="2198" priority="136">
      <formula>BE$9&gt;=20/24</formula>
    </cfRule>
    <cfRule type="expression" dxfId="2197" priority="137">
      <formula>AND(BE$9&gt;=14/24,BE$9&lt;20/24)</formula>
    </cfRule>
    <cfRule type="expression" dxfId="2196" priority="138">
      <formula>AND(BE$9&gt;=8/24,BE$9&lt;14/24)</formula>
    </cfRule>
    <cfRule type="expression" dxfId="2195" priority="139">
      <formula>BE$9&lt;8/24</formula>
    </cfRule>
  </conditionalFormatting>
  <conditionalFormatting sqref="AT15 AX15:BJ15">
    <cfRule type="expression" dxfId="2194" priority="140">
      <formula>AC$9&gt;=20/24</formula>
    </cfRule>
    <cfRule type="expression" dxfId="2193" priority="141">
      <formula>AND(AC$9&gt;=14/24,AC$9&lt;20/24)</formula>
    </cfRule>
    <cfRule type="expression" dxfId="2192" priority="142">
      <formula>AND(AC$9&gt;=8/24,AC$9&lt;14/24)</formula>
    </cfRule>
    <cfRule type="expression" dxfId="2191" priority="143">
      <formula>AC$9&lt;8/24</formula>
    </cfRule>
  </conditionalFormatting>
  <conditionalFormatting sqref="AT16:AT21">
    <cfRule type="expression" dxfId="2190" priority="144">
      <formula>BG$9&gt;=20/24</formula>
    </cfRule>
    <cfRule type="expression" dxfId="2189" priority="145">
      <formula>AND(BG$9&gt;=14/24,BG$9&lt;20/24)</formula>
    </cfRule>
    <cfRule type="expression" dxfId="2188" priority="146">
      <formula>AND(BG$9&gt;=8/24,BG$9&lt;14/24)</formula>
    </cfRule>
    <cfRule type="expression" dxfId="2187" priority="147">
      <formula>BG$9&lt;8/24</formula>
    </cfRule>
  </conditionalFormatting>
  <conditionalFormatting sqref="AU15:AV15">
    <cfRule type="expression" dxfId="2186" priority="148">
      <formula>AE$9&gt;=20/24</formula>
    </cfRule>
    <cfRule type="expression" dxfId="2185" priority="149">
      <formula>AND(AE$9&gt;=14/24,AE$9&lt;20/24)</formula>
    </cfRule>
    <cfRule type="expression" dxfId="2184" priority="150">
      <formula>AND(AE$9&gt;=8/24,AE$9&lt;14/24)</formula>
    </cfRule>
    <cfRule type="expression" dxfId="2183" priority="151">
      <formula>AE$9&lt;8/24</formula>
    </cfRule>
  </conditionalFormatting>
  <conditionalFormatting sqref="AU16:BJ21">
    <cfRule type="expression" dxfId="2182" priority="152">
      <formula>BI$9&gt;=20/24</formula>
    </cfRule>
    <cfRule type="expression" dxfId="2181" priority="153">
      <formula>AND(BI$9&gt;=14/24,BI$9&lt;20/24)</formula>
    </cfRule>
    <cfRule type="expression" dxfId="2180" priority="154">
      <formula>AND(BI$9&gt;=8/24,BI$9&lt;14/24)</formula>
    </cfRule>
    <cfRule type="expression" dxfId="2179" priority="155">
      <formula>BI$9&lt;8/24</formula>
    </cfRule>
  </conditionalFormatting>
  <conditionalFormatting sqref="AW15">
    <cfRule type="expression" dxfId="2178" priority="124">
      <formula>B$9&gt;=20/24</formula>
    </cfRule>
    <cfRule type="expression" dxfId="2177" priority="125">
      <formula>AND(B$9&gt;=14/24,B$9&lt;20/24)</formula>
    </cfRule>
    <cfRule type="expression" dxfId="2176" priority="126">
      <formula>AND(B$9&gt;=8/24,B$9&lt;14/24)</formula>
    </cfRule>
    <cfRule type="expression" dxfId="2175" priority="127">
      <formula>B$9&lt;8/24</formula>
    </cfRule>
  </conditionalFormatting>
  <conditionalFormatting sqref="A73">
    <cfRule type="expression" dxfId="2174" priority="75">
      <formula>$AH73=0</formula>
    </cfRule>
  </conditionalFormatting>
  <conditionalFormatting sqref="B137:B152 B154:B159 C137:F151 B134:F134">
    <cfRule type="expression" dxfId="2173" priority="71">
      <formula>B$9&gt;=20/24</formula>
    </cfRule>
  </conditionalFormatting>
  <conditionalFormatting sqref="B137:B152 B154:B159 C137:F151 B134:F134">
    <cfRule type="expression" dxfId="2172" priority="72">
      <formula>AND(B$9&gt;=14/24,B$9&lt;20/24)</formula>
    </cfRule>
    <cfRule type="expression" dxfId="2171" priority="73">
      <formula>AND(B$9&gt;=8/24,B$9&lt;14/24)</formula>
    </cfRule>
    <cfRule type="expression" dxfId="2170" priority="74">
      <formula>B$9&lt;8/24</formula>
    </cfRule>
  </conditionalFormatting>
  <conditionalFormatting sqref="B161:B167">
    <cfRule type="expression" dxfId="2169" priority="66">
      <formula>B$9&gt;=20/24</formula>
    </cfRule>
    <cfRule type="expression" dxfId="2168" priority="67">
      <formula>AND(B$9&gt;=14/24,B$9&lt;20/24)</formula>
    </cfRule>
    <cfRule type="expression" dxfId="2167" priority="68">
      <formula>AND(B$9&gt;=8/24,B$9&lt;14/24)</formula>
    </cfRule>
    <cfRule type="expression" dxfId="2166" priority="69">
      <formula>B$9&lt;8/24</formula>
    </cfRule>
  </conditionalFormatting>
  <conditionalFormatting sqref="B169:B274">
    <cfRule type="expression" dxfId="2165" priority="57">
      <formula>B$9&gt;=20/24</formula>
    </cfRule>
    <cfRule type="expression" dxfId="2164" priority="58">
      <formula>AND(B$9&gt;=14/24,B$9&lt;20/24)</formula>
    </cfRule>
    <cfRule type="expression" dxfId="2163" priority="59">
      <formula>AND(B$9&gt;=8/24,B$9&lt;14/24)</formula>
    </cfRule>
    <cfRule type="expression" dxfId="2162" priority="60">
      <formula>B$9&lt;8/24</formula>
    </cfRule>
  </conditionalFormatting>
  <conditionalFormatting sqref="A153">
    <cfRule type="expression" dxfId="2161" priority="56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160" priority="52">
      <formula>AL$9&gt;=20/24</formula>
    </cfRule>
  </conditionalFormatting>
  <conditionalFormatting sqref="AL153">
    <cfRule type="expression" dxfId="2159" priority="53">
      <formula>AND(AL$9&gt;=14/24,AL$9&lt;20/24)</formula>
    </cfRule>
    <cfRule type="expression" dxfId="2158" priority="54">
      <formula>AND(AL$9&gt;=8/24,AL$9&lt;14/24)</formula>
    </cfRule>
    <cfRule type="expression" dxfId="2157" priority="55">
      <formula>AL$9&lt;8/24</formula>
    </cfRule>
  </conditionalFormatting>
  <conditionalFormatting sqref="B117:F133 B93:F115 B76:T77 B85:T90 B11:AF13">
    <cfRule type="expression" dxfId="2156" priority="33">
      <formula>B$9&gt;=20/24</formula>
    </cfRule>
  </conditionalFormatting>
  <conditionalFormatting sqref="B117:F133 B93:F115 B76:T77 B85:T90 B11:AF13">
    <cfRule type="expression" dxfId="2155" priority="34">
      <formula>AND(B$9&gt;=14/24,B$9&lt;20/24)</formula>
    </cfRule>
    <cfRule type="expression" dxfId="2154" priority="35">
      <formula>AND(B$9&gt;=8/24,B$9&lt;14/24)</formula>
    </cfRule>
    <cfRule type="expression" dxfId="2153" priority="36">
      <formula>B$9&lt;8/24</formula>
    </cfRule>
  </conditionalFormatting>
  <conditionalFormatting sqref="B14:AF53">
    <cfRule type="expression" dxfId="2152" priority="23">
      <formula>B14&gt;$AG14*1</formula>
    </cfRule>
    <cfRule type="expression" dxfId="2151" priority="24">
      <formula>B$9&gt;=20/24</formula>
    </cfRule>
    <cfRule type="expression" dxfId="2150" priority="25">
      <formula>AND(B$9&gt;=14/24,B$9&lt;20/24)</formula>
    </cfRule>
    <cfRule type="expression" dxfId="2149" priority="26">
      <formula>AND(B$9&gt;=8/24,B$9&lt;14/24)</formula>
    </cfRule>
    <cfRule type="expression" dxfId="2148" priority="27">
      <formula>B$9&lt;8/24</formula>
    </cfRule>
  </conditionalFormatting>
  <conditionalFormatting sqref="B54:AF68">
    <cfRule type="expression" dxfId="2147" priority="17">
      <formula>B$9&lt;8/24</formula>
    </cfRule>
  </conditionalFormatting>
  <conditionalFormatting sqref="B54:AF70">
    <cfRule type="expression" dxfId="2146" priority="14">
      <formula>B$9&gt;=20/24</formula>
    </cfRule>
    <cfRule type="expression" dxfId="2145" priority="15">
      <formula>AND(B$9&gt;=14/24,B$9&lt;20/24)</formula>
    </cfRule>
    <cfRule type="expression" dxfId="2144" priority="16">
      <formula>AND(B$9&gt;=8/24,B$9&lt;14/24)</formula>
    </cfRule>
  </conditionalFormatting>
  <conditionalFormatting sqref="B63:AF65">
    <cfRule type="expression" dxfId="2143" priority="18">
      <formula>B63&gt;$AG63</formula>
    </cfRule>
  </conditionalFormatting>
  <conditionalFormatting sqref="B69:AF70">
    <cfRule type="expression" dxfId="2142" priority="37">
      <formula>B$9&lt;8/24</formula>
    </cfRule>
  </conditionalFormatting>
  <conditionalFormatting sqref="B72:F75 G73:T75">
    <cfRule type="expression" dxfId="2141" priority="5">
      <formula>B72&gt;$AG72*1</formula>
    </cfRule>
  </conditionalFormatting>
  <conditionalFormatting sqref="B73:T75">
    <cfRule type="expression" dxfId="2140" priority="6">
      <formula>B$9&gt;=20/24</formula>
    </cfRule>
    <cfRule type="expression" dxfId="2139" priority="7">
      <formula>AND(B$9&gt;=14/24,B$9&lt;20/24)</formula>
    </cfRule>
    <cfRule type="expression" dxfId="2138" priority="8">
      <formula>AND(B$9&gt;=8/24,B$9&lt;14/24)</formula>
    </cfRule>
    <cfRule type="expression" dxfId="2137" priority="9">
      <formula>B$9&lt;8/24</formula>
    </cfRule>
  </conditionalFormatting>
  <conditionalFormatting sqref="B80:F96 B69:F71 B76:F78 G76:T77 G85:T90 G69:AF70 B11:AF13">
    <cfRule type="expression" dxfId="2136" priority="32">
      <formula>B11&gt;$AG11*1</formula>
    </cfRule>
  </conditionalFormatting>
  <conditionalFormatting sqref="B72:F72 B76:F78 G76:T77">
    <cfRule type="expression" dxfId="2135" priority="39">
      <formula>B$9&gt;=20/24</formula>
    </cfRule>
    <cfRule type="expression" dxfId="2134" priority="40">
      <formula>AND(B$9&gt;=14/24,B$9&lt;20/24)</formula>
    </cfRule>
    <cfRule type="expression" dxfId="2133" priority="41">
      <formula>AND(B$9&gt;=8/24,B$9&lt;14/24)</formula>
    </cfRule>
    <cfRule type="expression" dxfId="2132" priority="42">
      <formula>B$9&lt;8/24</formula>
    </cfRule>
  </conditionalFormatting>
  <conditionalFormatting sqref="B73:T75">
    <cfRule type="expression" dxfId="2131" priority="10">
      <formula>B$9&gt;=20/24</formula>
    </cfRule>
    <cfRule type="expression" dxfId="2130" priority="11">
      <formula>AND(B$9&gt;=14/24,B$9&lt;20/24)</formula>
    </cfRule>
    <cfRule type="expression" dxfId="2129" priority="12">
      <formula>AND(B$9&gt;=8/24,B$9&lt;14/24)</formula>
    </cfRule>
    <cfRule type="expression" dxfId="2128" priority="13">
      <formula>B$9&lt;8/24</formula>
    </cfRule>
  </conditionalFormatting>
  <conditionalFormatting sqref="B84:F84">
    <cfRule type="expression" dxfId="2127" priority="43">
      <formula>B$9&gt;=20/24</formula>
    </cfRule>
    <cfRule type="expression" dxfId="2126" priority="44">
      <formula>AND(B$9&gt;=14/24,B$9&lt;20/24)</formula>
    </cfRule>
    <cfRule type="expression" dxfId="2125" priority="45">
      <formula>AND(B$9&gt;=8/24,B$9&lt;14/24)</formula>
    </cfRule>
    <cfRule type="expression" dxfId="2124" priority="46">
      <formula>B$9&lt;8/24</formula>
    </cfRule>
  </conditionalFormatting>
  <conditionalFormatting sqref="B82:F83">
    <cfRule type="expression" dxfId="2123" priority="47">
      <formula>B$9&gt;=20/24</formula>
    </cfRule>
    <cfRule type="expression" dxfId="2122" priority="48">
      <formula>AND(B$9&gt;=14/24,B$9&lt;20/24)</formula>
    </cfRule>
    <cfRule type="expression" dxfId="2121" priority="49">
      <formula>AND(B$9&gt;=8/24,B$9&lt;14/24)</formula>
    </cfRule>
    <cfRule type="expression" dxfId="2120" priority="50">
      <formula>B$9&lt;8/24</formula>
    </cfRule>
  </conditionalFormatting>
  <conditionalFormatting sqref="B79:F84">
    <cfRule type="expression" dxfId="2119" priority="28">
      <formula>B$9&gt;=20/24</formula>
    </cfRule>
    <cfRule type="expression" dxfId="2118" priority="29">
      <formula>AND(B$9&gt;=14/24,B$9&lt;20/24)</formula>
    </cfRule>
    <cfRule type="expression" dxfId="2117" priority="30">
      <formula>AND(B$9&gt;=8/24,B$9&lt;14/24)</formula>
    </cfRule>
    <cfRule type="expression" dxfId="2116" priority="31">
      <formula>B$9&lt;8/24</formula>
    </cfRule>
  </conditionalFormatting>
  <conditionalFormatting sqref="B65:AF65">
    <cfRule type="expression" dxfId="2115" priority="19">
      <formula>B$9&gt;=20/24</formula>
    </cfRule>
    <cfRule type="expression" dxfId="2114" priority="20">
      <formula>AND(B$9&gt;=14/24,B$9&lt;20/24)</formula>
    </cfRule>
    <cfRule type="expression" dxfId="2113" priority="21">
      <formula>AND(B$9&gt;=8/24,B$9&lt;14/24)</formula>
    </cfRule>
    <cfRule type="expression" dxfId="2112" priority="22">
      <formula>B$9&lt;8/24</formula>
    </cfRule>
  </conditionalFormatting>
  <conditionalFormatting sqref="B54:AF62 B66:AF69">
    <cfRule type="expression" dxfId="2111" priority="38">
      <formula>B54&gt;$AG54</formula>
    </cfRule>
  </conditionalFormatting>
  <conditionalFormatting sqref="B79:F79">
    <cfRule type="expression" dxfId="2110" priority="51">
      <formula>B79&gt;$AG80*1</formula>
    </cfRule>
  </conditionalFormatting>
  <conditionalFormatting sqref="AK164">
    <cfRule type="expression" dxfId="2109" priority="1">
      <formula>AK$9&gt;=20/24</formula>
    </cfRule>
  </conditionalFormatting>
  <conditionalFormatting sqref="AK164">
    <cfRule type="expression" dxfId="2108" priority="2">
      <formula>AND(AK$9&gt;=14/24,AK$9&lt;20/24)</formula>
    </cfRule>
    <cfRule type="expression" dxfId="2107" priority="3">
      <formula>AND(AK$9&gt;=8/24,AK$9&lt;14/24)</formula>
    </cfRule>
    <cfRule type="expression" dxfId="2106" priority="4">
      <formula>AK$9&lt;8/24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7"/>
  <dimension ref="A1:CJ305"/>
  <sheetViews>
    <sheetView zoomScale="112" zoomScaleNormal="112" workbookViewId="0">
      <pane xSplit="1" ySplit="10" topLeftCell="B73" activePane="bottomRight" state="frozen"/>
      <selection activeCell="C158" sqref="C158"/>
      <selection pane="topRight" activeCell="C158" sqref="C158"/>
      <selection pane="bottomLeft" activeCell="C158" sqref="C158"/>
      <selection pane="bottomRight" activeCell="I83" sqref="I8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22.5703125" style="1" bestFit="1" customWidth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2080/10/16</v>
      </c>
      <c r="C4" s="230"/>
      <c r="D4" s="230"/>
      <c r="E4" s="231" t="str">
        <f ca="1">"2080/"&amp;"10/"&amp;INT(MID(CELL("filename",G6),FIND("]",CELL("filename",G6))+1,200))</f>
        <v>2080/10/16</v>
      </c>
      <c r="F4" s="231"/>
      <c r="G4" s="231"/>
      <c r="H4" s="231" t="str">
        <f ca="1">TEXT(E4,"dddd")</f>
        <v>Wednesday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95.100000000000009</v>
      </c>
      <c r="C5" s="30">
        <f t="shared" si="0"/>
        <v>66.800000000000011</v>
      </c>
      <c r="D5" s="30">
        <f t="shared" si="0"/>
        <v>68.2</v>
      </c>
      <c r="E5" s="30">
        <f t="shared" si="0"/>
        <v>69.900000000000006</v>
      </c>
      <c r="F5" s="30">
        <f t="shared" si="0"/>
        <v>65.5</v>
      </c>
      <c r="G5" s="30">
        <f t="shared" si="0"/>
        <v>61.9</v>
      </c>
      <c r="H5" s="30">
        <f t="shared" si="0"/>
        <v>57.7</v>
      </c>
      <c r="I5" s="30">
        <f t="shared" si="0"/>
        <v>58.1</v>
      </c>
      <c r="J5" s="30">
        <f t="shared" si="0"/>
        <v>59.6</v>
      </c>
      <c r="K5" s="30">
        <f t="shared" si="0"/>
        <v>59.6</v>
      </c>
      <c r="L5" s="30">
        <f t="shared" si="0"/>
        <v>74.199999999999989</v>
      </c>
      <c r="M5" s="30">
        <f t="shared" si="0"/>
        <v>85.6</v>
      </c>
      <c r="N5" s="30">
        <f t="shared" si="0"/>
        <v>101.1</v>
      </c>
      <c r="O5" s="30">
        <f t="shared" si="0"/>
        <v>106.10000000000001</v>
      </c>
      <c r="P5" s="30">
        <f t="shared" si="0"/>
        <v>116.7</v>
      </c>
      <c r="Q5" s="30">
        <f t="shared" si="0"/>
        <v>111</v>
      </c>
      <c r="R5" s="30">
        <f t="shared" si="0"/>
        <v>118.5</v>
      </c>
      <c r="S5" s="30">
        <f t="shared" si="0"/>
        <v>118.5</v>
      </c>
      <c r="T5" s="30">
        <f t="shared" si="0"/>
        <v>119.4</v>
      </c>
      <c r="U5" s="30">
        <f t="shared" si="0"/>
        <v>106.2</v>
      </c>
      <c r="V5" s="30">
        <f t="shared" si="0"/>
        <v>92.8</v>
      </c>
      <c r="W5" s="30">
        <f t="shared" si="0"/>
        <v>86.8</v>
      </c>
      <c r="X5" s="30">
        <f t="shared" si="0"/>
        <v>44.1</v>
      </c>
      <c r="Y5" s="30">
        <f t="shared" si="0"/>
        <v>41.3</v>
      </c>
      <c r="Z5" s="30">
        <f t="shared" si="0"/>
        <v>40.799999999999997</v>
      </c>
      <c r="AA5" s="30">
        <f>AB108</f>
        <v>45.1</v>
      </c>
      <c r="AB5" s="30">
        <f t="shared" si="0"/>
        <v>45.1</v>
      </c>
      <c r="AC5" s="30">
        <f t="shared" si="0"/>
        <v>45.1</v>
      </c>
      <c r="AD5" s="30">
        <f t="shared" si="0"/>
        <v>45.1</v>
      </c>
      <c r="AE5" s="30">
        <f t="shared" si="0"/>
        <v>45.1</v>
      </c>
      <c r="AF5" s="30">
        <f>B108</f>
        <v>91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Load=965</v>
      </c>
      <c r="B7" s="35">
        <f t="shared" ref="B7:AF7" si="1">B116</f>
        <v>1506.85</v>
      </c>
      <c r="C7" s="35">
        <f t="shared" si="1"/>
        <v>1322.85</v>
      </c>
      <c r="D7" s="35">
        <f t="shared" si="1"/>
        <v>1280.6499999999999</v>
      </c>
      <c r="E7" s="35">
        <f t="shared" si="1"/>
        <v>1129.5499999999997</v>
      </c>
      <c r="F7" s="35">
        <f t="shared" si="1"/>
        <v>1196.05</v>
      </c>
      <c r="G7" s="35">
        <f t="shared" si="1"/>
        <v>1253.1499999999999</v>
      </c>
      <c r="H7" s="35">
        <f t="shared" si="1"/>
        <v>1292.0500000000002</v>
      </c>
      <c r="I7" s="35">
        <f t="shared" si="1"/>
        <v>1358.25</v>
      </c>
      <c r="J7" s="35">
        <f t="shared" si="1"/>
        <v>1421.9499999999998</v>
      </c>
      <c r="K7" s="35">
        <f t="shared" si="1"/>
        <v>1485.6499999999996</v>
      </c>
      <c r="L7" s="35">
        <f t="shared" si="1"/>
        <v>1485.6499999999996</v>
      </c>
      <c r="M7" s="35">
        <f t="shared" si="1"/>
        <v>1599.1499999999999</v>
      </c>
      <c r="N7" s="35">
        <f t="shared" si="1"/>
        <v>1607.35</v>
      </c>
      <c r="O7" s="35">
        <f t="shared" si="1"/>
        <v>1668.9499999999998</v>
      </c>
      <c r="P7" s="35">
        <f t="shared" si="1"/>
        <v>1613.5499999999997</v>
      </c>
      <c r="Q7" s="35">
        <f t="shared" si="1"/>
        <v>1527.65</v>
      </c>
      <c r="R7" s="35">
        <f t="shared" si="1"/>
        <v>1616.8500000000004</v>
      </c>
      <c r="S7" s="35">
        <f t="shared" si="1"/>
        <v>1504.3500000000004</v>
      </c>
      <c r="T7" s="35">
        <f t="shared" si="1"/>
        <v>1546.0500000000002</v>
      </c>
      <c r="U7" s="35">
        <f t="shared" si="1"/>
        <v>1440.7500000000005</v>
      </c>
      <c r="V7" s="35">
        <f t="shared" si="1"/>
        <v>1210.5500000000002</v>
      </c>
      <c r="W7" s="35">
        <f t="shared" si="1"/>
        <v>1365.95</v>
      </c>
      <c r="X7" s="35">
        <f t="shared" si="1"/>
        <v>1244.95</v>
      </c>
      <c r="Y7" s="35">
        <f t="shared" si="1"/>
        <v>1255.4499999999998</v>
      </c>
      <c r="Z7" s="35">
        <f t="shared" si="1"/>
        <v>1326.9</v>
      </c>
      <c r="AA7" s="35">
        <f t="shared" si="1"/>
        <v>1262.4000000000001</v>
      </c>
      <c r="AB7" s="35">
        <f>AB116</f>
        <v>1190.7</v>
      </c>
      <c r="AC7" s="35">
        <f t="shared" si="1"/>
        <v>1095.7</v>
      </c>
      <c r="AD7" s="35">
        <f t="shared" si="1"/>
        <v>1055.7</v>
      </c>
      <c r="AE7" s="35">
        <f t="shared" si="1"/>
        <v>964.7</v>
      </c>
      <c r="AF7" s="35">
        <f t="shared" si="1"/>
        <v>964.7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2080.95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1668.95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3" t="s">
        <v>19</v>
      </c>
      <c r="AI10" s="21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30</v>
      </c>
      <c r="C11" s="43">
        <v>30</v>
      </c>
      <c r="D11" s="43">
        <v>30</v>
      </c>
      <c r="E11" s="43">
        <v>30</v>
      </c>
      <c r="F11" s="43">
        <v>72</v>
      </c>
      <c r="G11" s="43">
        <v>72</v>
      </c>
      <c r="H11" s="43">
        <v>80</v>
      </c>
      <c r="I11" s="43">
        <v>82</v>
      </c>
      <c r="J11" s="43">
        <v>82</v>
      </c>
      <c r="K11" s="43">
        <v>82</v>
      </c>
      <c r="L11" s="43">
        <v>82</v>
      </c>
      <c r="M11" s="43">
        <v>82</v>
      </c>
      <c r="N11" s="43">
        <v>82</v>
      </c>
      <c r="O11" s="43">
        <v>82</v>
      </c>
      <c r="P11" s="43">
        <v>82</v>
      </c>
      <c r="Q11" s="43">
        <v>82</v>
      </c>
      <c r="R11" s="43">
        <v>82</v>
      </c>
      <c r="S11" s="43">
        <v>82</v>
      </c>
      <c r="T11" s="43">
        <v>82</v>
      </c>
      <c r="U11" s="43">
        <v>82</v>
      </c>
      <c r="V11" s="43">
        <v>82</v>
      </c>
      <c r="W11" s="43">
        <v>82</v>
      </c>
      <c r="X11" s="43">
        <v>82</v>
      </c>
      <c r="Y11" s="43">
        <v>20.5</v>
      </c>
      <c r="Z11" s="44">
        <v>20.5</v>
      </c>
      <c r="AA11" s="44">
        <v>20.5</v>
      </c>
      <c r="AB11" s="44">
        <v>20.5</v>
      </c>
      <c r="AC11" s="44">
        <v>20.5</v>
      </c>
      <c r="AD11" s="44">
        <v>20.5</v>
      </c>
      <c r="AE11" s="44">
        <v>20.5</v>
      </c>
      <c r="AF11" s="44">
        <v>20.5</v>
      </c>
      <c r="AG11" s="45">
        <v>86</v>
      </c>
      <c r="AH11" s="46">
        <f t="shared" ref="AH11:AH74" si="2">MAX(B11:AF11)</f>
        <v>82</v>
      </c>
      <c r="AI11" s="47">
        <f t="shared" ref="AI11:AI74" si="3">MIN(B11:AF11)</f>
        <v>20.5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57</v>
      </c>
      <c r="G12" s="43">
        <v>57</v>
      </c>
      <c r="H12" s="43">
        <v>57</v>
      </c>
      <c r="I12" s="43">
        <v>65</v>
      </c>
      <c r="J12" s="43">
        <v>65</v>
      </c>
      <c r="K12" s="43">
        <v>65</v>
      </c>
      <c r="L12" s="43">
        <v>65</v>
      </c>
      <c r="M12" s="43">
        <v>65</v>
      </c>
      <c r="N12" s="43">
        <v>65</v>
      </c>
      <c r="O12" s="43">
        <v>65</v>
      </c>
      <c r="P12" s="43">
        <v>65</v>
      </c>
      <c r="Q12" s="43">
        <v>65</v>
      </c>
      <c r="R12" s="43">
        <v>65</v>
      </c>
      <c r="S12" s="43">
        <v>65</v>
      </c>
      <c r="T12" s="43">
        <v>65</v>
      </c>
      <c r="U12" s="43">
        <v>65</v>
      </c>
      <c r="V12" s="43">
        <v>65</v>
      </c>
      <c r="W12" s="43">
        <v>65</v>
      </c>
      <c r="X12" s="43">
        <v>65</v>
      </c>
      <c r="Y12" s="43">
        <v>21.9</v>
      </c>
      <c r="Z12" s="44">
        <v>21.9</v>
      </c>
      <c r="AA12" s="44">
        <v>21.9</v>
      </c>
      <c r="AB12" s="44">
        <v>21.9</v>
      </c>
      <c r="AC12" s="44">
        <v>21.9</v>
      </c>
      <c r="AD12" s="44">
        <v>21.9</v>
      </c>
      <c r="AE12" s="44">
        <v>21.9</v>
      </c>
      <c r="AF12" s="44">
        <v>21.9</v>
      </c>
      <c r="AG12" s="48">
        <v>82</v>
      </c>
      <c r="AH12" s="46">
        <f t="shared" si="2"/>
        <v>65</v>
      </c>
      <c r="AI12" s="47">
        <f t="shared" si="3"/>
        <v>21.9</v>
      </c>
      <c r="AK12" s="49"/>
      <c r="AL12" s="50" t="str">
        <f ca="1">MID(CELL("filename",C7),FIND("]",CELL("filename",C7))+1,600)</f>
        <v>16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42.4</v>
      </c>
      <c r="C13" s="43">
        <v>42.4</v>
      </c>
      <c r="D13" s="43">
        <v>42.4</v>
      </c>
      <c r="E13" s="43">
        <v>42.4</v>
      </c>
      <c r="F13" s="43">
        <v>42.4</v>
      </c>
      <c r="G13" s="43">
        <v>42.4</v>
      </c>
      <c r="H13" s="43">
        <v>42.4</v>
      </c>
      <c r="I13" s="43">
        <v>49.5</v>
      </c>
      <c r="J13" s="43">
        <v>49.5</v>
      </c>
      <c r="K13" s="43">
        <v>49.5</v>
      </c>
      <c r="L13" s="43">
        <v>49.5</v>
      </c>
      <c r="M13" s="43">
        <v>49.5</v>
      </c>
      <c r="N13" s="43">
        <v>49.5</v>
      </c>
      <c r="O13" s="43">
        <v>49.5</v>
      </c>
      <c r="P13" s="43">
        <v>49.5</v>
      </c>
      <c r="Q13" s="43">
        <v>49.5</v>
      </c>
      <c r="R13" s="43">
        <v>49.5</v>
      </c>
      <c r="S13" s="43">
        <v>49.5</v>
      </c>
      <c r="T13" s="43">
        <v>49.5</v>
      </c>
      <c r="U13" s="43">
        <v>49.5</v>
      </c>
      <c r="V13" s="43">
        <v>49.5</v>
      </c>
      <c r="W13" s="43">
        <v>49.5</v>
      </c>
      <c r="X13" s="43">
        <v>49.5</v>
      </c>
      <c r="Y13" s="43">
        <v>20.100000000000001</v>
      </c>
      <c r="Z13" s="44">
        <v>20.100000000000001</v>
      </c>
      <c r="AA13" s="44">
        <v>20.100000000000001</v>
      </c>
      <c r="AB13" s="44">
        <v>20.100000000000001</v>
      </c>
      <c r="AC13" s="44">
        <v>20.100000000000001</v>
      </c>
      <c r="AD13" s="44">
        <v>20.100000000000001</v>
      </c>
      <c r="AE13" s="44">
        <v>20.100000000000001</v>
      </c>
      <c r="AF13" s="44">
        <v>20.100000000000001</v>
      </c>
      <c r="AG13" s="48">
        <v>78</v>
      </c>
      <c r="AH13" s="46">
        <f t="shared" si="2"/>
        <v>49.5</v>
      </c>
      <c r="AI13" s="47">
        <f t="shared" si="3"/>
        <v>20.100000000000001</v>
      </c>
      <c r="AK13" s="49"/>
      <c r="AL13" s="50" t="str">
        <f ca="1">"Daily Load Curve(Excluding of Export) of Nepal ("&amp;A4&amp;" "&amp;B4&amp;")"</f>
        <v>Daily Load Curve(Excluding of Export) of Nepal (Nepali Date: 2080/10/16)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23.1</v>
      </c>
      <c r="C14" s="43">
        <v>23.1</v>
      </c>
      <c r="D14" s="43">
        <v>23.1</v>
      </c>
      <c r="E14" s="43">
        <v>35.200000000000003</v>
      </c>
      <c r="F14" s="43">
        <v>35.200000000000003</v>
      </c>
      <c r="G14" s="43">
        <v>35.200000000000003</v>
      </c>
      <c r="H14" s="43">
        <v>35.200000000000003</v>
      </c>
      <c r="I14" s="43">
        <v>35.200000000000003</v>
      </c>
      <c r="J14" s="43">
        <v>35.200000000000003</v>
      </c>
      <c r="K14" s="43">
        <v>35.200000000000003</v>
      </c>
      <c r="L14" s="43">
        <v>35.200000000000003</v>
      </c>
      <c r="M14" s="43">
        <v>35.200000000000003</v>
      </c>
      <c r="N14" s="43">
        <v>35.200000000000003</v>
      </c>
      <c r="O14" s="43">
        <v>35.200000000000003</v>
      </c>
      <c r="P14" s="43">
        <v>35.200000000000003</v>
      </c>
      <c r="Q14" s="43">
        <v>35.200000000000003</v>
      </c>
      <c r="R14" s="43">
        <v>35.200000000000003</v>
      </c>
      <c r="S14" s="43">
        <v>35.200000000000003</v>
      </c>
      <c r="T14" s="43">
        <v>35.200000000000003</v>
      </c>
      <c r="U14" s="43">
        <v>35.200000000000003</v>
      </c>
      <c r="V14" s="43">
        <v>35.200000000000003</v>
      </c>
      <c r="W14" s="43">
        <v>35.200000000000003</v>
      </c>
      <c r="X14" s="43">
        <v>35.200000000000003</v>
      </c>
      <c r="Y14" s="43">
        <v>29.1</v>
      </c>
      <c r="Z14" s="44">
        <v>29.1</v>
      </c>
      <c r="AA14" s="44">
        <v>29.1</v>
      </c>
      <c r="AB14" s="44">
        <v>29.1</v>
      </c>
      <c r="AC14" s="44">
        <v>29.1</v>
      </c>
      <c r="AD14" s="44">
        <v>29.1</v>
      </c>
      <c r="AE14" s="44">
        <v>29.1</v>
      </c>
      <c r="AF14" s="44">
        <v>29.1</v>
      </c>
      <c r="AG14" s="48">
        <v>77</v>
      </c>
      <c r="AH14" s="46">
        <f t="shared" si="2"/>
        <v>35.200000000000003</v>
      </c>
      <c r="AI14" s="47">
        <f t="shared" si="3"/>
        <v>23.1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41.3</v>
      </c>
      <c r="C15" s="43">
        <v>41.3</v>
      </c>
      <c r="D15" s="43">
        <v>41.3</v>
      </c>
      <c r="E15" s="43">
        <v>55</v>
      </c>
      <c r="F15" s="43">
        <v>55</v>
      </c>
      <c r="G15" s="43">
        <v>55</v>
      </c>
      <c r="H15" s="43">
        <v>55</v>
      </c>
      <c r="I15" s="43">
        <v>55</v>
      </c>
      <c r="J15" s="43">
        <v>55</v>
      </c>
      <c r="K15" s="43">
        <v>55</v>
      </c>
      <c r="L15" s="43">
        <v>55</v>
      </c>
      <c r="M15" s="43">
        <v>55</v>
      </c>
      <c r="N15" s="43">
        <v>55</v>
      </c>
      <c r="O15" s="43">
        <v>55</v>
      </c>
      <c r="P15" s="43">
        <v>55</v>
      </c>
      <c r="Q15" s="43">
        <v>55</v>
      </c>
      <c r="R15" s="43">
        <v>55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4">
        <v>55</v>
      </c>
      <c r="AA15" s="44">
        <v>55</v>
      </c>
      <c r="AB15" s="44">
        <v>55</v>
      </c>
      <c r="AC15" s="44">
        <v>55</v>
      </c>
      <c r="AD15" s="44">
        <v>55</v>
      </c>
      <c r="AE15" s="44">
        <v>55</v>
      </c>
      <c r="AF15" s="44">
        <v>55</v>
      </c>
      <c r="AG15" s="48">
        <v>73</v>
      </c>
      <c r="AH15" s="46">
        <f t="shared" si="2"/>
        <v>55</v>
      </c>
      <c r="AI15" s="47">
        <f t="shared" si="3"/>
        <v>41.3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23.2</v>
      </c>
      <c r="C16" s="43">
        <v>23.2</v>
      </c>
      <c r="D16" s="43">
        <v>23.2</v>
      </c>
      <c r="E16" s="43">
        <v>23.2</v>
      </c>
      <c r="F16" s="43">
        <v>23.2</v>
      </c>
      <c r="G16" s="43">
        <v>23.2</v>
      </c>
      <c r="H16" s="43">
        <v>23.2</v>
      </c>
      <c r="I16" s="43">
        <v>23.2</v>
      </c>
      <c r="J16" s="43">
        <v>23.2</v>
      </c>
      <c r="K16" s="43">
        <v>23.2</v>
      </c>
      <c r="L16" s="43">
        <v>23.2</v>
      </c>
      <c r="M16" s="43">
        <v>23.2</v>
      </c>
      <c r="N16" s="43">
        <v>23.2</v>
      </c>
      <c r="O16" s="43">
        <v>23.2</v>
      </c>
      <c r="P16" s="43">
        <v>23.2</v>
      </c>
      <c r="Q16" s="43">
        <v>23.2</v>
      </c>
      <c r="R16" s="43">
        <v>23.2</v>
      </c>
      <c r="S16" s="43">
        <v>23.2</v>
      </c>
      <c r="T16" s="43">
        <v>23.2</v>
      </c>
      <c r="U16" s="43">
        <v>23.2</v>
      </c>
      <c r="V16" s="43">
        <v>23.2</v>
      </c>
      <c r="W16" s="43">
        <v>23.2</v>
      </c>
      <c r="X16" s="43">
        <v>23.2</v>
      </c>
      <c r="Y16" s="43">
        <v>18.600000000000001</v>
      </c>
      <c r="Z16" s="44">
        <v>18.600000000000001</v>
      </c>
      <c r="AA16" s="44">
        <v>18.600000000000001</v>
      </c>
      <c r="AB16" s="44">
        <v>18.600000000000001</v>
      </c>
      <c r="AC16" s="44">
        <v>18.600000000000001</v>
      </c>
      <c r="AD16" s="44">
        <v>18.600000000000001</v>
      </c>
      <c r="AE16" s="44">
        <v>18.600000000000001</v>
      </c>
      <c r="AF16" s="44">
        <v>18.600000000000001</v>
      </c>
      <c r="AG16" s="48">
        <v>71</v>
      </c>
      <c r="AH16" s="46">
        <f t="shared" si="2"/>
        <v>23.2</v>
      </c>
      <c r="AI16" s="47">
        <f t="shared" si="3"/>
        <v>18.600000000000001</v>
      </c>
      <c r="AK16" s="49"/>
      <c r="AL16" s="52" t="s">
        <v>7</v>
      </c>
      <c r="AM16" s="57">
        <f t="shared" ref="AM16:AR16" si="4">B71</f>
        <v>891.84999999999991</v>
      </c>
      <c r="AN16" s="57">
        <f t="shared" si="4"/>
        <v>891.84999999999991</v>
      </c>
      <c r="AO16" s="57">
        <f t="shared" si="4"/>
        <v>891.84999999999991</v>
      </c>
      <c r="AP16" s="57">
        <f t="shared" si="4"/>
        <v>927.94999999999993</v>
      </c>
      <c r="AQ16" s="57">
        <f t="shared" si="4"/>
        <v>1002.9499999999999</v>
      </c>
      <c r="AR16" s="57">
        <f t="shared" si="4"/>
        <v>1002.9499999999999</v>
      </c>
      <c r="AS16" s="57">
        <f>I71</f>
        <v>1025.9499999999998</v>
      </c>
      <c r="AT16" s="57">
        <f>K71</f>
        <v>1025.9499999999998</v>
      </c>
      <c r="AU16" s="57">
        <f t="shared" ref="AU16:BD16" si="5">M71</f>
        <v>1025.9499999999998</v>
      </c>
      <c r="AV16" s="57">
        <f t="shared" si="5"/>
        <v>1025.9499999999998</v>
      </c>
      <c r="AW16" s="57">
        <f t="shared" si="5"/>
        <v>1025.9499999999998</v>
      </c>
      <c r="AX16" s="57">
        <f t="shared" si="5"/>
        <v>1025.9499999999998</v>
      </c>
      <c r="AY16" s="57">
        <f t="shared" si="5"/>
        <v>1025.9499999999998</v>
      </c>
      <c r="AZ16" s="57">
        <f t="shared" si="5"/>
        <v>978.65000000000009</v>
      </c>
      <c r="BA16" s="57">
        <f t="shared" si="5"/>
        <v>978.65000000000009</v>
      </c>
      <c r="BB16" s="57">
        <f t="shared" si="5"/>
        <v>978.65000000000009</v>
      </c>
      <c r="BC16" s="57">
        <f t="shared" si="5"/>
        <v>978.65000000000009</v>
      </c>
      <c r="BD16" s="57">
        <f t="shared" si="5"/>
        <v>978.65000000000009</v>
      </c>
      <c r="BE16" s="58">
        <f>X71</f>
        <v>978.65000000000009</v>
      </c>
      <c r="BF16" s="58">
        <f>Z71</f>
        <v>800.50000000000011</v>
      </c>
      <c r="BG16" s="58">
        <f>AB71</f>
        <v>800.50000000000011</v>
      </c>
      <c r="BH16" s="58">
        <f>AD71</f>
        <v>800.50000000000011</v>
      </c>
      <c r="BI16" s="58">
        <f>AE71</f>
        <v>800.50000000000011</v>
      </c>
      <c r="BJ16" s="58">
        <f>AF71</f>
        <v>800.50000000000011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27</v>
      </c>
      <c r="C17" s="44">
        <v>27</v>
      </c>
      <c r="D17" s="44">
        <v>27</v>
      </c>
      <c r="E17" s="44">
        <v>27</v>
      </c>
      <c r="F17" s="44">
        <v>27</v>
      </c>
      <c r="G17" s="44">
        <v>27</v>
      </c>
      <c r="H17" s="44">
        <v>27</v>
      </c>
      <c r="I17" s="44">
        <v>30</v>
      </c>
      <c r="J17" s="44">
        <v>30</v>
      </c>
      <c r="K17" s="44">
        <v>30</v>
      </c>
      <c r="L17" s="44">
        <v>30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25.9</v>
      </c>
      <c r="Z17" s="44">
        <v>26</v>
      </c>
      <c r="AA17" s="44">
        <v>26</v>
      </c>
      <c r="AB17" s="44">
        <v>26</v>
      </c>
      <c r="AC17" s="44">
        <v>26</v>
      </c>
      <c r="AD17" s="44">
        <v>26</v>
      </c>
      <c r="AE17" s="44">
        <v>26</v>
      </c>
      <c r="AF17" s="44">
        <v>26</v>
      </c>
      <c r="AG17" s="45">
        <v>54</v>
      </c>
      <c r="AH17" s="46">
        <f t="shared" si="2"/>
        <v>30</v>
      </c>
      <c r="AI17" s="47">
        <f t="shared" si="3"/>
        <v>25.9</v>
      </c>
      <c r="AK17" s="49"/>
      <c r="AL17" s="52" t="s">
        <v>29</v>
      </c>
      <c r="AM17" s="57">
        <f t="shared" ref="AM17:AR17" si="6">B78</f>
        <v>405.7</v>
      </c>
      <c r="AN17" s="57">
        <f t="shared" si="6"/>
        <v>436</v>
      </c>
      <c r="AO17" s="57">
        <f t="shared" si="6"/>
        <v>409.6</v>
      </c>
      <c r="AP17" s="57">
        <f t="shared" si="6"/>
        <v>317</v>
      </c>
      <c r="AQ17" s="57">
        <f t="shared" si="6"/>
        <v>375.90000000000003</v>
      </c>
      <c r="AR17" s="57">
        <f t="shared" si="6"/>
        <v>477.00000000000006</v>
      </c>
      <c r="AS17" s="57">
        <f>I78</f>
        <v>480.5</v>
      </c>
      <c r="AT17" s="57">
        <f>K78</f>
        <v>528.69999999999993</v>
      </c>
      <c r="AU17" s="57">
        <f t="shared" ref="AU17:BD17" si="7">M78</f>
        <v>534.5</v>
      </c>
      <c r="AV17" s="57">
        <f t="shared" si="7"/>
        <v>577.9</v>
      </c>
      <c r="AW17" s="57">
        <f t="shared" si="7"/>
        <v>559.19999999999993</v>
      </c>
      <c r="AX17" s="57">
        <f t="shared" si="7"/>
        <v>555.99999999999989</v>
      </c>
      <c r="AY17" s="57">
        <f t="shared" si="7"/>
        <v>332.20000000000005</v>
      </c>
      <c r="AZ17" s="57">
        <f t="shared" si="7"/>
        <v>279.7</v>
      </c>
      <c r="BA17" s="57">
        <f t="shared" si="7"/>
        <v>279.7</v>
      </c>
      <c r="BB17" s="57">
        <f t="shared" si="7"/>
        <v>328.7</v>
      </c>
      <c r="BC17" s="57">
        <f t="shared" si="7"/>
        <v>319.7</v>
      </c>
      <c r="BD17" s="57">
        <f t="shared" si="7"/>
        <v>229.70000000000002</v>
      </c>
      <c r="BE17" s="58">
        <f>X78</f>
        <v>340.7</v>
      </c>
      <c r="BF17" s="58">
        <f>Z78</f>
        <v>445.3</v>
      </c>
      <c r="BG17" s="58">
        <f>AB78</f>
        <v>445.3</v>
      </c>
      <c r="BH17" s="58">
        <f>AD78</f>
        <v>445.3</v>
      </c>
      <c r="BI17" s="58">
        <f>AE78</f>
        <v>445.3</v>
      </c>
      <c r="BJ17" s="58">
        <f>AF78</f>
        <v>445.3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13.7</v>
      </c>
      <c r="C18" s="44">
        <v>13.7</v>
      </c>
      <c r="D18" s="44">
        <v>13.7</v>
      </c>
      <c r="E18" s="44">
        <v>24</v>
      </c>
      <c r="F18" s="44">
        <v>24</v>
      </c>
      <c r="G18" s="44">
        <v>24</v>
      </c>
      <c r="H18" s="44">
        <v>24</v>
      </c>
      <c r="I18" s="44">
        <v>24</v>
      </c>
      <c r="J18" s="44">
        <v>24</v>
      </c>
      <c r="K18" s="44">
        <v>24</v>
      </c>
      <c r="L18" s="44">
        <v>24</v>
      </c>
      <c r="M18" s="44">
        <v>24</v>
      </c>
      <c r="N18" s="44">
        <v>24</v>
      </c>
      <c r="O18" s="44">
        <v>24</v>
      </c>
      <c r="P18" s="44">
        <v>24</v>
      </c>
      <c r="Q18" s="44">
        <v>24</v>
      </c>
      <c r="R18" s="44">
        <v>24</v>
      </c>
      <c r="S18" s="44">
        <v>24</v>
      </c>
      <c r="T18" s="44">
        <v>24</v>
      </c>
      <c r="U18" s="44">
        <v>24</v>
      </c>
      <c r="V18" s="44">
        <v>24</v>
      </c>
      <c r="W18" s="44">
        <v>24</v>
      </c>
      <c r="X18" s="44">
        <v>24</v>
      </c>
      <c r="Y18" s="44">
        <v>24</v>
      </c>
      <c r="Z18" s="44">
        <v>16.399999999999999</v>
      </c>
      <c r="AA18" s="44">
        <v>16.399999999999999</v>
      </c>
      <c r="AB18" s="44">
        <v>16.399999999999999</v>
      </c>
      <c r="AC18" s="44">
        <v>16.399999999999999</v>
      </c>
      <c r="AD18" s="44">
        <v>16.399999999999999</v>
      </c>
      <c r="AE18" s="44">
        <v>16.399999999999999</v>
      </c>
      <c r="AF18" s="44">
        <v>16.399999999999999</v>
      </c>
      <c r="AG18" s="48">
        <v>52.465000000000003</v>
      </c>
      <c r="AH18" s="46">
        <f t="shared" si="2"/>
        <v>24</v>
      </c>
      <c r="AI18" s="47">
        <f t="shared" si="3"/>
        <v>13.7</v>
      </c>
      <c r="AK18" s="49"/>
      <c r="AL18" s="52" t="s">
        <v>31</v>
      </c>
      <c r="AM18" s="57">
        <f t="shared" ref="AM18:AR18" si="8">B92</f>
        <v>398.3</v>
      </c>
      <c r="AN18" s="57">
        <f t="shared" si="8"/>
        <v>366.30000000000007</v>
      </c>
      <c r="AO18" s="57">
        <f t="shared" si="8"/>
        <v>368.70000000000005</v>
      </c>
      <c r="AP18" s="57">
        <f t="shared" si="8"/>
        <v>354.8</v>
      </c>
      <c r="AQ18" s="57">
        <f t="shared" si="8"/>
        <v>291.3</v>
      </c>
      <c r="AR18" s="57">
        <f t="shared" si="8"/>
        <v>296.39999999999998</v>
      </c>
      <c r="AS18" s="57">
        <f>I92</f>
        <v>332.9</v>
      </c>
      <c r="AT18" s="57">
        <f>K92</f>
        <v>341.40000000000003</v>
      </c>
      <c r="AU18" s="57">
        <f t="shared" ref="AU18:BD18" si="9">M92</f>
        <v>358.50000000000006</v>
      </c>
      <c r="AV18" s="57">
        <f t="shared" si="9"/>
        <v>328</v>
      </c>
      <c r="AW18" s="57">
        <f t="shared" si="9"/>
        <v>344.79999999999995</v>
      </c>
      <c r="AX18" s="57">
        <f t="shared" si="9"/>
        <v>321.60000000000002</v>
      </c>
      <c r="AY18" s="57">
        <f t="shared" si="9"/>
        <v>317.19999999999993</v>
      </c>
      <c r="AZ18" s="57">
        <f t="shared" si="9"/>
        <v>367.6</v>
      </c>
      <c r="BA18" s="57">
        <f t="shared" si="9"/>
        <v>367.6</v>
      </c>
      <c r="BB18" s="57">
        <f t="shared" si="9"/>
        <v>360.30000000000007</v>
      </c>
      <c r="BC18" s="57">
        <f t="shared" si="9"/>
        <v>357.1</v>
      </c>
      <c r="BD18" s="57">
        <f t="shared" si="9"/>
        <v>209.1</v>
      </c>
      <c r="BE18" s="58">
        <f>X92</f>
        <v>221.89999999999998</v>
      </c>
      <c r="BF18" s="58">
        <f>Z92</f>
        <v>282.8</v>
      </c>
      <c r="BG18" s="58">
        <f>AB92</f>
        <v>332.8</v>
      </c>
      <c r="BH18" s="58">
        <f>AD92</f>
        <v>332.8</v>
      </c>
      <c r="BI18" s="58">
        <f>AE92</f>
        <v>351.8</v>
      </c>
      <c r="BJ18" s="58">
        <f>AF92</f>
        <v>351.8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91</v>
      </c>
      <c r="AN19" s="57">
        <f t="shared" si="10"/>
        <v>95.100000000000009</v>
      </c>
      <c r="AO19" s="57">
        <f t="shared" si="10"/>
        <v>66.800000000000011</v>
      </c>
      <c r="AP19" s="57">
        <f t="shared" si="10"/>
        <v>68.2</v>
      </c>
      <c r="AQ19" s="57">
        <f t="shared" si="10"/>
        <v>69.900000000000006</v>
      </c>
      <c r="AR19" s="57">
        <f t="shared" si="10"/>
        <v>65.5</v>
      </c>
      <c r="AS19" s="57">
        <f>I108</f>
        <v>57.7</v>
      </c>
      <c r="AT19" s="57">
        <f>K108</f>
        <v>59.6</v>
      </c>
      <c r="AU19" s="57">
        <f t="shared" ref="AU19:BD19" si="11">M108</f>
        <v>74.199999999999989</v>
      </c>
      <c r="AV19" s="57">
        <f t="shared" si="11"/>
        <v>85.6</v>
      </c>
      <c r="AW19" s="57">
        <f t="shared" si="11"/>
        <v>101.1</v>
      </c>
      <c r="AX19" s="57">
        <f t="shared" si="11"/>
        <v>106.10000000000001</v>
      </c>
      <c r="AY19" s="57">
        <f t="shared" si="11"/>
        <v>116.7</v>
      </c>
      <c r="AZ19" s="57">
        <f t="shared" si="11"/>
        <v>111</v>
      </c>
      <c r="BA19" s="57">
        <f t="shared" si="11"/>
        <v>118.5</v>
      </c>
      <c r="BB19" s="57">
        <f t="shared" si="11"/>
        <v>118.5</v>
      </c>
      <c r="BC19" s="57">
        <f t="shared" si="11"/>
        <v>119.4</v>
      </c>
      <c r="BD19" s="57">
        <f t="shared" si="11"/>
        <v>106.2</v>
      </c>
      <c r="BE19" s="58">
        <f>X108</f>
        <v>86.8</v>
      </c>
      <c r="BF19" s="58">
        <f>Z108</f>
        <v>41.3</v>
      </c>
      <c r="BG19" s="58">
        <f>AB108</f>
        <v>45.1</v>
      </c>
      <c r="BH19" s="58">
        <f>AD108</f>
        <v>45.1</v>
      </c>
      <c r="BI19" s="58">
        <f>AE108</f>
        <v>45.1</v>
      </c>
      <c r="BJ19" s="58">
        <f>AF108</f>
        <v>45.1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50.7</v>
      </c>
      <c r="C20" s="44">
        <v>50.7</v>
      </c>
      <c r="D20" s="44">
        <v>50.7</v>
      </c>
      <c r="E20" s="44">
        <v>50.7</v>
      </c>
      <c r="F20" s="44">
        <v>50.7</v>
      </c>
      <c r="G20" s="44">
        <v>50.7</v>
      </c>
      <c r="H20" s="44">
        <v>50.7</v>
      </c>
      <c r="I20" s="44">
        <v>50.7</v>
      </c>
      <c r="J20" s="44">
        <v>50.7</v>
      </c>
      <c r="K20" s="44">
        <v>50.7</v>
      </c>
      <c r="L20" s="44">
        <v>50.7</v>
      </c>
      <c r="M20" s="44">
        <v>50.7</v>
      </c>
      <c r="N20" s="44">
        <v>50.7</v>
      </c>
      <c r="O20" s="44">
        <v>50.7</v>
      </c>
      <c r="P20" s="44">
        <v>50.7</v>
      </c>
      <c r="Q20" s="44">
        <v>50.7</v>
      </c>
      <c r="R20" s="44">
        <v>50.7</v>
      </c>
      <c r="S20" s="44">
        <v>50.7</v>
      </c>
      <c r="T20" s="44">
        <v>50.7</v>
      </c>
      <c r="U20" s="44">
        <v>50.7</v>
      </c>
      <c r="V20" s="44">
        <v>50.7</v>
      </c>
      <c r="W20" s="44">
        <v>50.7</v>
      </c>
      <c r="X20" s="44">
        <v>50.7</v>
      </c>
      <c r="Y20" s="44">
        <v>50.7</v>
      </c>
      <c r="Z20" s="44">
        <v>50.7</v>
      </c>
      <c r="AA20" s="44">
        <v>50.7</v>
      </c>
      <c r="AB20" s="44">
        <v>50.7</v>
      </c>
      <c r="AC20" s="44">
        <v>50.7</v>
      </c>
      <c r="AD20" s="44">
        <v>50.7</v>
      </c>
      <c r="AE20" s="44">
        <v>50.7</v>
      </c>
      <c r="AF20" s="44">
        <v>50.7</v>
      </c>
      <c r="AG20" s="48">
        <v>50</v>
      </c>
      <c r="AH20" s="46">
        <f t="shared" si="2"/>
        <v>50.7</v>
      </c>
      <c r="AI20" s="47">
        <f t="shared" si="3"/>
        <v>50.7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21</v>
      </c>
      <c r="AV20" s="57">
        <f t="shared" si="13"/>
        <v>49.9</v>
      </c>
      <c r="AW20" s="57">
        <f t="shared" si="13"/>
        <v>49.9</v>
      </c>
      <c r="AX20" s="57">
        <f t="shared" si="13"/>
        <v>49.9</v>
      </c>
      <c r="AY20" s="57">
        <f t="shared" si="13"/>
        <v>49.9</v>
      </c>
      <c r="AZ20" s="57">
        <f t="shared" si="13"/>
        <v>49.9</v>
      </c>
      <c r="BA20" s="57">
        <f t="shared" si="13"/>
        <v>49.9</v>
      </c>
      <c r="BB20" s="57">
        <f t="shared" si="13"/>
        <v>49.9</v>
      </c>
      <c r="BC20" s="57">
        <f t="shared" si="13"/>
        <v>49.9</v>
      </c>
      <c r="BD20" s="57">
        <f t="shared" si="13"/>
        <v>49.9</v>
      </c>
      <c r="BE20" s="58">
        <f>X96</f>
        <v>49.9</v>
      </c>
      <c r="BF20" s="58">
        <f>Z96</f>
        <v>22</v>
      </c>
      <c r="BG20" s="58">
        <f>AB96</f>
        <v>22</v>
      </c>
      <c r="BH20" s="58">
        <f>AD96</f>
        <v>22</v>
      </c>
      <c r="BI20" s="58">
        <f>AE96</f>
        <v>22</v>
      </c>
      <c r="BJ20" s="58">
        <f>AF96</f>
        <v>22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24.2</v>
      </c>
      <c r="C21" s="44">
        <v>24.2</v>
      </c>
      <c r="D21" s="44">
        <v>24.2</v>
      </c>
      <c r="E21" s="44">
        <v>24.2</v>
      </c>
      <c r="F21" s="44">
        <v>24.2</v>
      </c>
      <c r="G21" s="44">
        <v>24.2</v>
      </c>
      <c r="H21" s="44">
        <v>24.2</v>
      </c>
      <c r="I21" s="44">
        <v>24.2</v>
      </c>
      <c r="J21" s="44">
        <v>24.2</v>
      </c>
      <c r="K21" s="44">
        <v>24.2</v>
      </c>
      <c r="L21" s="44">
        <v>24.2</v>
      </c>
      <c r="M21" s="44">
        <v>24.2</v>
      </c>
      <c r="N21" s="44">
        <v>24.2</v>
      </c>
      <c r="O21" s="44">
        <v>24.2</v>
      </c>
      <c r="P21" s="44">
        <v>24.2</v>
      </c>
      <c r="Q21" s="44">
        <v>24.2</v>
      </c>
      <c r="R21" s="44">
        <v>24.2</v>
      </c>
      <c r="S21" s="44">
        <v>24.2</v>
      </c>
      <c r="T21" s="44">
        <v>24.2</v>
      </c>
      <c r="U21" s="44">
        <v>24.2</v>
      </c>
      <c r="V21" s="44">
        <v>24.2</v>
      </c>
      <c r="W21" s="44">
        <v>24.2</v>
      </c>
      <c r="X21" s="44">
        <v>24.2</v>
      </c>
      <c r="Y21" s="44">
        <v>24.2</v>
      </c>
      <c r="Z21" s="44">
        <v>16.5</v>
      </c>
      <c r="AA21" s="44">
        <v>16.5</v>
      </c>
      <c r="AB21" s="44">
        <v>16.5</v>
      </c>
      <c r="AC21" s="44">
        <v>16.5</v>
      </c>
      <c r="AD21" s="44">
        <v>16.5</v>
      </c>
      <c r="AE21" s="44">
        <v>16.5</v>
      </c>
      <c r="AF21" s="44">
        <v>16.5</v>
      </c>
      <c r="AG21" s="48">
        <v>45</v>
      </c>
      <c r="AH21" s="46">
        <f t="shared" si="2"/>
        <v>24.2</v>
      </c>
      <c r="AI21" s="47">
        <f t="shared" si="3"/>
        <v>16.5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33.4</v>
      </c>
      <c r="C22" s="44">
        <v>33.4</v>
      </c>
      <c r="D22" s="44">
        <v>33.4</v>
      </c>
      <c r="E22" s="44">
        <v>33.4</v>
      </c>
      <c r="F22" s="44">
        <v>33.4</v>
      </c>
      <c r="G22" s="44">
        <v>33.4</v>
      </c>
      <c r="H22" s="44">
        <v>33.4</v>
      </c>
      <c r="I22" s="44">
        <v>35.799999999999997</v>
      </c>
      <c r="J22" s="44">
        <v>35.799999999999997</v>
      </c>
      <c r="K22" s="44">
        <v>35.799999999999997</v>
      </c>
      <c r="L22" s="44">
        <v>35.799999999999997</v>
      </c>
      <c r="M22" s="44">
        <v>35.799999999999997</v>
      </c>
      <c r="N22" s="44">
        <v>35.799999999999997</v>
      </c>
      <c r="O22" s="44">
        <v>35.799999999999997</v>
      </c>
      <c r="P22" s="44">
        <v>35.799999999999997</v>
      </c>
      <c r="Q22" s="44">
        <v>35.799999999999997</v>
      </c>
      <c r="R22" s="44">
        <v>0</v>
      </c>
      <c r="S22" s="44">
        <v>0</v>
      </c>
      <c r="T22" s="44">
        <v>0</v>
      </c>
      <c r="U22" s="44">
        <v>0</v>
      </c>
      <c r="V22" s="44">
        <v>0</v>
      </c>
      <c r="W22" s="44">
        <v>0</v>
      </c>
      <c r="X22" s="44">
        <v>0</v>
      </c>
      <c r="Y22" s="44">
        <v>0</v>
      </c>
      <c r="Z22" s="44">
        <v>18.5</v>
      </c>
      <c r="AA22" s="44">
        <v>18.5</v>
      </c>
      <c r="AB22" s="44">
        <v>18.5</v>
      </c>
      <c r="AC22" s="44">
        <v>18.5</v>
      </c>
      <c r="AD22" s="44">
        <v>18.5</v>
      </c>
      <c r="AE22" s="44">
        <v>18.5</v>
      </c>
      <c r="AF22" s="44">
        <v>18.5</v>
      </c>
      <c r="AG22" s="48">
        <v>44</v>
      </c>
      <c r="AH22" s="46">
        <f t="shared" si="2"/>
        <v>35.799999999999997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1786.85</v>
      </c>
      <c r="AN22" s="60">
        <f t="shared" si="16"/>
        <v>1789.25</v>
      </c>
      <c r="AO22" s="60">
        <f t="shared" si="16"/>
        <v>1736.9499999999998</v>
      </c>
      <c r="AP22" s="60">
        <f t="shared" si="16"/>
        <v>1667.9499999999998</v>
      </c>
      <c r="AQ22" s="60">
        <f t="shared" si="16"/>
        <v>1740.05</v>
      </c>
      <c r="AR22" s="60">
        <f t="shared" si="16"/>
        <v>1841.85</v>
      </c>
      <c r="AS22" s="60">
        <f t="shared" si="16"/>
        <v>1897.05</v>
      </c>
      <c r="AT22" s="60">
        <f t="shared" si="16"/>
        <v>1955.6499999999996</v>
      </c>
      <c r="AU22" s="60">
        <f t="shared" si="16"/>
        <v>2014.1499999999999</v>
      </c>
      <c r="AV22" s="60">
        <f t="shared" si="16"/>
        <v>2067.35</v>
      </c>
      <c r="AW22" s="60">
        <f t="shared" si="16"/>
        <v>2080.9499999999994</v>
      </c>
      <c r="AX22" s="60">
        <f t="shared" si="16"/>
        <v>2059.5499999999997</v>
      </c>
      <c r="AY22" s="60">
        <f t="shared" si="16"/>
        <v>1841.95</v>
      </c>
      <c r="AZ22" s="60">
        <f t="shared" si="16"/>
        <v>1786.8500000000004</v>
      </c>
      <c r="BA22" s="60">
        <f t="shared" si="16"/>
        <v>1794.3500000000004</v>
      </c>
      <c r="BB22" s="60">
        <f t="shared" si="16"/>
        <v>1836.0500000000002</v>
      </c>
      <c r="BC22" s="60">
        <f t="shared" si="16"/>
        <v>1824.7500000000005</v>
      </c>
      <c r="BD22" s="60">
        <f t="shared" si="16"/>
        <v>1573.5500000000002</v>
      </c>
      <c r="BE22" s="60">
        <f t="shared" si="16"/>
        <v>1677.95</v>
      </c>
      <c r="BF22" s="60">
        <f t="shared" si="16"/>
        <v>1591.9</v>
      </c>
      <c r="BG22" s="60">
        <f t="shared" si="16"/>
        <v>1645.7</v>
      </c>
      <c r="BH22" s="60">
        <f t="shared" si="16"/>
        <v>1645.7</v>
      </c>
      <c r="BI22" s="60">
        <f t="shared" si="16"/>
        <v>1664.7</v>
      </c>
      <c r="BJ22" s="60">
        <f t="shared" si="16"/>
        <v>1664.7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16</v>
      </c>
      <c r="C23" s="44">
        <v>16</v>
      </c>
      <c r="D23" s="44">
        <v>16</v>
      </c>
      <c r="E23" s="44">
        <v>16</v>
      </c>
      <c r="F23" s="44">
        <v>16</v>
      </c>
      <c r="G23" s="44">
        <v>16</v>
      </c>
      <c r="H23" s="44">
        <v>16</v>
      </c>
      <c r="I23" s="44">
        <v>16</v>
      </c>
      <c r="J23" s="44">
        <v>16</v>
      </c>
      <c r="K23" s="44">
        <v>16</v>
      </c>
      <c r="L23" s="44">
        <v>16</v>
      </c>
      <c r="M23" s="44">
        <v>16</v>
      </c>
      <c r="N23" s="44">
        <v>16</v>
      </c>
      <c r="O23" s="44">
        <v>16</v>
      </c>
      <c r="P23" s="44">
        <v>16</v>
      </c>
      <c r="Q23" s="44">
        <v>16</v>
      </c>
      <c r="R23" s="44">
        <v>16</v>
      </c>
      <c r="S23" s="44">
        <v>16</v>
      </c>
      <c r="T23" s="44">
        <v>16</v>
      </c>
      <c r="U23" s="44">
        <v>16</v>
      </c>
      <c r="V23" s="44">
        <v>16</v>
      </c>
      <c r="W23" s="44">
        <v>16</v>
      </c>
      <c r="X23" s="44">
        <v>16</v>
      </c>
      <c r="Y23" s="44">
        <v>16</v>
      </c>
      <c r="Z23" s="44">
        <v>8.9</v>
      </c>
      <c r="AA23" s="44">
        <v>8.9</v>
      </c>
      <c r="AB23" s="44">
        <v>8.9</v>
      </c>
      <c r="AC23" s="44">
        <v>8.9</v>
      </c>
      <c r="AD23" s="44">
        <v>8.9</v>
      </c>
      <c r="AE23" s="44">
        <v>8.9</v>
      </c>
      <c r="AF23" s="44">
        <v>8.9</v>
      </c>
      <c r="AG23" s="48">
        <v>42</v>
      </c>
      <c r="AH23" s="46">
        <f t="shared" si="2"/>
        <v>16</v>
      </c>
      <c r="AI23" s="47">
        <f t="shared" si="3"/>
        <v>8.9</v>
      </c>
      <c r="AK23" s="49"/>
      <c r="AL23" s="59" t="s">
        <v>41</v>
      </c>
      <c r="AM23" s="60">
        <f t="shared" ref="AM23:AR23" si="17">B123*-1</f>
        <v>-280</v>
      </c>
      <c r="AN23" s="60">
        <f t="shared" si="17"/>
        <v>-466.4</v>
      </c>
      <c r="AO23" s="60">
        <f t="shared" si="17"/>
        <v>-456.3</v>
      </c>
      <c r="AP23" s="60">
        <f t="shared" si="17"/>
        <v>-538.4</v>
      </c>
      <c r="AQ23" s="60">
        <f t="shared" si="17"/>
        <v>-544</v>
      </c>
      <c r="AR23" s="60">
        <f t="shared" si="17"/>
        <v>-588.70000000000005</v>
      </c>
      <c r="AS23" s="60">
        <f>I123*-1</f>
        <v>-538.79999999999995</v>
      </c>
      <c r="AT23" s="60">
        <f>K123*-1</f>
        <v>-470</v>
      </c>
      <c r="AU23" s="60">
        <f t="shared" ref="AU23:BD23" si="18">M123*-1</f>
        <v>-415</v>
      </c>
      <c r="AV23" s="60">
        <f t="shared" si="18"/>
        <v>-460</v>
      </c>
      <c r="AW23" s="60">
        <f t="shared" si="18"/>
        <v>-412</v>
      </c>
      <c r="AX23" s="60">
        <f t="shared" si="18"/>
        <v>-446</v>
      </c>
      <c r="AY23" s="60">
        <f t="shared" si="18"/>
        <v>-314.3</v>
      </c>
      <c r="AZ23" s="60">
        <f t="shared" si="18"/>
        <v>-170</v>
      </c>
      <c r="BA23" s="60">
        <f t="shared" si="18"/>
        <v>-290</v>
      </c>
      <c r="BB23" s="60">
        <f t="shared" si="18"/>
        <v>-290</v>
      </c>
      <c r="BC23" s="60">
        <f t="shared" si="18"/>
        <v>-384</v>
      </c>
      <c r="BD23" s="60">
        <f t="shared" si="18"/>
        <v>-363</v>
      </c>
      <c r="BE23" s="60">
        <f>X123*-1</f>
        <v>-433</v>
      </c>
      <c r="BF23" s="60">
        <f>Z123*-1</f>
        <v>-265</v>
      </c>
      <c r="BG23" s="60">
        <f>AB123*-1</f>
        <v>-455</v>
      </c>
      <c r="BH23" s="60">
        <f>AD123*-1</f>
        <v>-590</v>
      </c>
      <c r="BI23" s="60">
        <f>AE123*-1</f>
        <v>-700</v>
      </c>
      <c r="BJ23" s="60">
        <f>AF123*-1</f>
        <v>-700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25.6</v>
      </c>
      <c r="C24" s="44">
        <v>25.6</v>
      </c>
      <c r="D24" s="44">
        <v>25.6</v>
      </c>
      <c r="E24" s="44">
        <v>25.6</v>
      </c>
      <c r="F24" s="44">
        <v>25.6</v>
      </c>
      <c r="G24" s="44">
        <v>25.6</v>
      </c>
      <c r="H24" s="44">
        <v>25.6</v>
      </c>
      <c r="I24" s="44">
        <v>25.6</v>
      </c>
      <c r="J24" s="44">
        <v>25.6</v>
      </c>
      <c r="K24" s="44">
        <v>25.6</v>
      </c>
      <c r="L24" s="44">
        <v>25.6</v>
      </c>
      <c r="M24" s="44">
        <v>25.6</v>
      </c>
      <c r="N24" s="44">
        <v>25.6</v>
      </c>
      <c r="O24" s="44">
        <v>25.6</v>
      </c>
      <c r="P24" s="44">
        <v>25.6</v>
      </c>
      <c r="Q24" s="44">
        <v>25.6</v>
      </c>
      <c r="R24" s="44">
        <v>25.6</v>
      </c>
      <c r="S24" s="44">
        <v>25.6</v>
      </c>
      <c r="T24" s="44">
        <v>25.6</v>
      </c>
      <c r="U24" s="44">
        <v>25.6</v>
      </c>
      <c r="V24" s="44">
        <v>25.6</v>
      </c>
      <c r="W24" s="44">
        <v>25.6</v>
      </c>
      <c r="X24" s="44">
        <v>25.6</v>
      </c>
      <c r="Y24" s="44">
        <v>25.6</v>
      </c>
      <c r="Z24" s="44">
        <v>23.5</v>
      </c>
      <c r="AA24" s="44">
        <v>23.5</v>
      </c>
      <c r="AB24" s="44">
        <v>23.5</v>
      </c>
      <c r="AC24" s="44">
        <v>23.5</v>
      </c>
      <c r="AD24" s="44">
        <v>23.5</v>
      </c>
      <c r="AE24" s="44">
        <v>23.5</v>
      </c>
      <c r="AF24" s="44">
        <v>23.5</v>
      </c>
      <c r="AG24" s="48">
        <v>40</v>
      </c>
      <c r="AH24" s="46">
        <f t="shared" si="2"/>
        <v>25.6</v>
      </c>
      <c r="AI24" s="47">
        <f t="shared" si="3"/>
        <v>23.5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20.8</v>
      </c>
      <c r="C25" s="44">
        <v>20.8</v>
      </c>
      <c r="D25" s="44">
        <v>20.8</v>
      </c>
      <c r="E25" s="44">
        <v>20.8</v>
      </c>
      <c r="F25" s="44">
        <v>20.8</v>
      </c>
      <c r="G25" s="44">
        <v>20.8</v>
      </c>
      <c r="H25" s="44">
        <v>20.8</v>
      </c>
      <c r="I25" s="44">
        <v>20.8</v>
      </c>
      <c r="J25" s="44">
        <v>20.8</v>
      </c>
      <c r="K25" s="44">
        <v>20.8</v>
      </c>
      <c r="L25" s="44">
        <v>20.8</v>
      </c>
      <c r="M25" s="44">
        <v>20.8</v>
      </c>
      <c r="N25" s="44">
        <v>20.8</v>
      </c>
      <c r="O25" s="44">
        <v>20.8</v>
      </c>
      <c r="P25" s="44">
        <v>20.8</v>
      </c>
      <c r="Q25" s="44">
        <v>20.8</v>
      </c>
      <c r="R25" s="44">
        <v>20.8</v>
      </c>
      <c r="S25" s="44">
        <v>20.8</v>
      </c>
      <c r="T25" s="44">
        <v>20.8</v>
      </c>
      <c r="U25" s="44">
        <v>20.8</v>
      </c>
      <c r="V25" s="44">
        <v>20.8</v>
      </c>
      <c r="W25" s="44">
        <v>20.8</v>
      </c>
      <c r="X25" s="44">
        <v>20.8</v>
      </c>
      <c r="Y25" s="44">
        <v>20.8</v>
      </c>
      <c r="Z25" s="44">
        <v>20.6</v>
      </c>
      <c r="AA25" s="44">
        <v>20.6</v>
      </c>
      <c r="AB25" s="44">
        <v>20.6</v>
      </c>
      <c r="AC25" s="44">
        <v>20.6</v>
      </c>
      <c r="AD25" s="44">
        <v>20.6</v>
      </c>
      <c r="AE25" s="44">
        <v>20.6</v>
      </c>
      <c r="AF25" s="44">
        <v>20.6</v>
      </c>
      <c r="AG25" s="48">
        <v>38.46</v>
      </c>
      <c r="AH25" s="46">
        <f t="shared" si="2"/>
        <v>20.8</v>
      </c>
      <c r="AI25" s="47">
        <f t="shared" si="3"/>
        <v>20.6</v>
      </c>
      <c r="AK25" s="49"/>
      <c r="AL25" s="59" t="s">
        <v>44</v>
      </c>
      <c r="AM25" s="60">
        <f t="shared" ref="AM25:BJ25" si="19">AM22+AM23</f>
        <v>1506.85</v>
      </c>
      <c r="AN25" s="60">
        <f t="shared" si="19"/>
        <v>1322.85</v>
      </c>
      <c r="AO25" s="60">
        <f t="shared" si="19"/>
        <v>1280.6499999999999</v>
      </c>
      <c r="AP25" s="60">
        <f t="shared" si="19"/>
        <v>1129.5499999999997</v>
      </c>
      <c r="AQ25" s="60">
        <f t="shared" si="19"/>
        <v>1196.05</v>
      </c>
      <c r="AR25" s="60">
        <f t="shared" si="19"/>
        <v>1253.1499999999999</v>
      </c>
      <c r="AS25" s="60">
        <f t="shared" si="19"/>
        <v>1358.25</v>
      </c>
      <c r="AT25" s="60">
        <f t="shared" si="19"/>
        <v>1485.6499999999996</v>
      </c>
      <c r="AU25" s="60">
        <f t="shared" si="19"/>
        <v>1599.1499999999999</v>
      </c>
      <c r="AV25" s="60">
        <f t="shared" si="19"/>
        <v>1607.35</v>
      </c>
      <c r="AW25" s="60">
        <f t="shared" si="19"/>
        <v>1668.9499999999994</v>
      </c>
      <c r="AX25" s="60">
        <f t="shared" si="19"/>
        <v>1613.5499999999997</v>
      </c>
      <c r="AY25" s="60">
        <f t="shared" si="19"/>
        <v>1527.65</v>
      </c>
      <c r="AZ25" s="60">
        <f t="shared" si="19"/>
        <v>1616.8500000000004</v>
      </c>
      <c r="BA25" s="60">
        <f t="shared" si="19"/>
        <v>1504.3500000000004</v>
      </c>
      <c r="BB25" s="60">
        <f t="shared" si="19"/>
        <v>1546.0500000000002</v>
      </c>
      <c r="BC25" s="60">
        <f t="shared" si="19"/>
        <v>1440.7500000000005</v>
      </c>
      <c r="BD25" s="60">
        <f t="shared" si="19"/>
        <v>1210.5500000000002</v>
      </c>
      <c r="BE25" s="60">
        <f t="shared" si="19"/>
        <v>1244.95</v>
      </c>
      <c r="BF25" s="60">
        <f t="shared" si="19"/>
        <v>1326.9</v>
      </c>
      <c r="BG25" s="60">
        <f t="shared" si="19"/>
        <v>1190.7</v>
      </c>
      <c r="BH25" s="60">
        <f t="shared" si="19"/>
        <v>1055.7</v>
      </c>
      <c r="BI25" s="60">
        <f t="shared" si="19"/>
        <v>964.7</v>
      </c>
      <c r="BJ25" s="60">
        <f t="shared" si="19"/>
        <v>964.7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13</v>
      </c>
      <c r="C26" s="44">
        <v>13</v>
      </c>
      <c r="D26" s="44">
        <v>13</v>
      </c>
      <c r="E26" s="44">
        <v>13</v>
      </c>
      <c r="F26" s="44">
        <v>13</v>
      </c>
      <c r="G26" s="44">
        <v>13</v>
      </c>
      <c r="H26" s="44">
        <v>13</v>
      </c>
      <c r="I26" s="44">
        <v>13</v>
      </c>
      <c r="J26" s="44">
        <v>13</v>
      </c>
      <c r="K26" s="44">
        <v>13</v>
      </c>
      <c r="L26" s="44">
        <v>13</v>
      </c>
      <c r="M26" s="44">
        <v>13</v>
      </c>
      <c r="N26" s="44">
        <v>13</v>
      </c>
      <c r="O26" s="44">
        <v>13</v>
      </c>
      <c r="P26" s="44">
        <v>13</v>
      </c>
      <c r="Q26" s="44">
        <v>13</v>
      </c>
      <c r="R26" s="44">
        <v>13</v>
      </c>
      <c r="S26" s="44">
        <v>13</v>
      </c>
      <c r="T26" s="44">
        <v>13</v>
      </c>
      <c r="U26" s="44">
        <v>13</v>
      </c>
      <c r="V26" s="44">
        <v>13</v>
      </c>
      <c r="W26" s="44">
        <v>13</v>
      </c>
      <c r="X26" s="44">
        <v>13</v>
      </c>
      <c r="Y26" s="44">
        <v>13</v>
      </c>
      <c r="Z26" s="44">
        <v>16</v>
      </c>
      <c r="AA26" s="44">
        <v>16</v>
      </c>
      <c r="AB26" s="44">
        <v>16</v>
      </c>
      <c r="AC26" s="44">
        <v>16</v>
      </c>
      <c r="AD26" s="44">
        <v>16</v>
      </c>
      <c r="AE26" s="44">
        <v>16</v>
      </c>
      <c r="AF26" s="44">
        <v>16</v>
      </c>
      <c r="AG26" s="61">
        <v>38</v>
      </c>
      <c r="AH26" s="46">
        <f t="shared" si="2"/>
        <v>16</v>
      </c>
      <c r="AI26" s="47">
        <f t="shared" si="3"/>
        <v>13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20.3</v>
      </c>
      <c r="AA27" s="44">
        <v>20.3</v>
      </c>
      <c r="AB27" s="44">
        <v>20.3</v>
      </c>
      <c r="AC27" s="44">
        <v>20.3</v>
      </c>
      <c r="AD27" s="44">
        <v>20.3</v>
      </c>
      <c r="AE27" s="44">
        <v>20.3</v>
      </c>
      <c r="AF27" s="44">
        <v>20.3</v>
      </c>
      <c r="AG27" s="48">
        <v>36</v>
      </c>
      <c r="AH27" s="46">
        <f t="shared" si="2"/>
        <v>20.3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24</v>
      </c>
      <c r="C28" s="44">
        <v>24</v>
      </c>
      <c r="D28" s="44">
        <v>24</v>
      </c>
      <c r="E28" s="44">
        <v>24</v>
      </c>
      <c r="F28" s="44">
        <v>24</v>
      </c>
      <c r="G28" s="44">
        <v>24</v>
      </c>
      <c r="H28" s="44">
        <v>24</v>
      </c>
      <c r="I28" s="44">
        <v>24</v>
      </c>
      <c r="J28" s="44">
        <v>24</v>
      </c>
      <c r="K28" s="44">
        <v>24</v>
      </c>
      <c r="L28" s="44">
        <v>24</v>
      </c>
      <c r="M28" s="44">
        <v>24</v>
      </c>
      <c r="N28" s="44">
        <v>24</v>
      </c>
      <c r="O28" s="44">
        <v>24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14.9</v>
      </c>
      <c r="AA28" s="44">
        <v>14.9</v>
      </c>
      <c r="AB28" s="44">
        <v>14.9</v>
      </c>
      <c r="AC28" s="44">
        <v>14.9</v>
      </c>
      <c r="AD28" s="44">
        <v>14.9</v>
      </c>
      <c r="AE28" s="44">
        <v>14.9</v>
      </c>
      <c r="AF28" s="44">
        <v>14.9</v>
      </c>
      <c r="AG28" s="48">
        <v>35.5</v>
      </c>
      <c r="AH28" s="46">
        <f t="shared" si="2"/>
        <v>24</v>
      </c>
      <c r="AI28" s="47">
        <f t="shared" si="3"/>
        <v>14.9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13.8</v>
      </c>
      <c r="C30" s="44">
        <v>13.8</v>
      </c>
      <c r="D30" s="44">
        <v>13.8</v>
      </c>
      <c r="E30" s="44">
        <v>13.8</v>
      </c>
      <c r="F30" s="44">
        <v>13.8</v>
      </c>
      <c r="G30" s="44">
        <v>13.8</v>
      </c>
      <c r="H30" s="44">
        <v>13.8</v>
      </c>
      <c r="I30" s="44">
        <v>14.2</v>
      </c>
      <c r="J30" s="44">
        <v>14.2</v>
      </c>
      <c r="K30" s="44">
        <v>14.2</v>
      </c>
      <c r="L30" s="44">
        <v>14.2</v>
      </c>
      <c r="M30" s="44">
        <v>14.2</v>
      </c>
      <c r="N30" s="44">
        <v>14.2</v>
      </c>
      <c r="O30" s="44">
        <v>14.2</v>
      </c>
      <c r="P30" s="44">
        <v>14.2</v>
      </c>
      <c r="Q30" s="44">
        <v>14.2</v>
      </c>
      <c r="R30" s="44">
        <v>14.2</v>
      </c>
      <c r="S30" s="44">
        <v>14.2</v>
      </c>
      <c r="T30" s="44">
        <v>14.2</v>
      </c>
      <c r="U30" s="44">
        <v>14.2</v>
      </c>
      <c r="V30" s="44">
        <v>14.2</v>
      </c>
      <c r="W30" s="44">
        <v>14.2</v>
      </c>
      <c r="X30" s="44">
        <v>14.2</v>
      </c>
      <c r="Y30" s="44">
        <v>14.2</v>
      </c>
      <c r="Z30" s="44">
        <v>10</v>
      </c>
      <c r="AA30" s="44">
        <v>10</v>
      </c>
      <c r="AB30" s="44">
        <v>10</v>
      </c>
      <c r="AC30" s="44">
        <v>10</v>
      </c>
      <c r="AD30" s="44">
        <v>10</v>
      </c>
      <c r="AE30" s="44">
        <v>10</v>
      </c>
      <c r="AF30" s="44">
        <v>10</v>
      </c>
      <c r="AG30" s="48">
        <v>30</v>
      </c>
      <c r="AH30" s="46">
        <f t="shared" si="2"/>
        <v>14.2</v>
      </c>
      <c r="AI30" s="47">
        <f t="shared" si="3"/>
        <v>10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11</v>
      </c>
      <c r="C31" s="44">
        <v>11</v>
      </c>
      <c r="D31" s="44">
        <v>11</v>
      </c>
      <c r="E31" s="44">
        <v>11</v>
      </c>
      <c r="F31" s="44">
        <v>11</v>
      </c>
      <c r="G31" s="44">
        <v>11</v>
      </c>
      <c r="H31" s="44">
        <v>11</v>
      </c>
      <c r="I31" s="44">
        <v>0</v>
      </c>
      <c r="J31" s="44">
        <v>0</v>
      </c>
      <c r="K31" s="44">
        <v>0</v>
      </c>
      <c r="L31" s="44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10</v>
      </c>
      <c r="AA31" s="44">
        <v>10</v>
      </c>
      <c r="AB31" s="44">
        <v>10</v>
      </c>
      <c r="AC31" s="44">
        <v>10</v>
      </c>
      <c r="AD31" s="44">
        <v>10</v>
      </c>
      <c r="AE31" s="44">
        <v>10</v>
      </c>
      <c r="AF31" s="44">
        <v>10</v>
      </c>
      <c r="AG31" s="48">
        <v>29.04</v>
      </c>
      <c r="AH31" s="46">
        <f t="shared" si="2"/>
        <v>11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11.6</v>
      </c>
      <c r="C32" s="44">
        <v>11.6</v>
      </c>
      <c r="D32" s="44">
        <v>11.6</v>
      </c>
      <c r="E32" s="44">
        <v>11.6</v>
      </c>
      <c r="F32" s="44">
        <v>11.6</v>
      </c>
      <c r="G32" s="44">
        <v>11.6</v>
      </c>
      <c r="H32" s="44">
        <v>11.6</v>
      </c>
      <c r="I32" s="44">
        <v>14.7</v>
      </c>
      <c r="J32" s="44">
        <v>14.7</v>
      </c>
      <c r="K32" s="44">
        <v>14.7</v>
      </c>
      <c r="L32" s="44">
        <v>14.7</v>
      </c>
      <c r="M32" s="44">
        <v>14.7</v>
      </c>
      <c r="N32" s="44">
        <v>14.7</v>
      </c>
      <c r="O32" s="44">
        <v>14.7</v>
      </c>
      <c r="P32" s="44">
        <v>14.7</v>
      </c>
      <c r="Q32" s="44">
        <v>14.7</v>
      </c>
      <c r="R32" s="44">
        <v>14.7</v>
      </c>
      <c r="S32" s="44">
        <v>14.7</v>
      </c>
      <c r="T32" s="44">
        <v>14.7</v>
      </c>
      <c r="U32" s="44">
        <v>14.7</v>
      </c>
      <c r="V32" s="44">
        <v>14.7</v>
      </c>
      <c r="W32" s="44">
        <v>14.7</v>
      </c>
      <c r="X32" s="44">
        <v>14.7</v>
      </c>
      <c r="Y32" s="44">
        <v>14.7</v>
      </c>
      <c r="Z32" s="44">
        <v>7.7</v>
      </c>
      <c r="AA32" s="44">
        <v>7.7</v>
      </c>
      <c r="AB32" s="44">
        <v>7.7</v>
      </c>
      <c r="AC32" s="44">
        <v>7.7</v>
      </c>
      <c r="AD32" s="44">
        <v>7.7</v>
      </c>
      <c r="AE32" s="44">
        <v>7.7</v>
      </c>
      <c r="AF32" s="44">
        <v>7.7</v>
      </c>
      <c r="AG32" s="48">
        <v>28.1</v>
      </c>
      <c r="AH32" s="46">
        <f t="shared" si="2"/>
        <v>14.7</v>
      </c>
      <c r="AI32" s="47">
        <f t="shared" si="3"/>
        <v>7.7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11</v>
      </c>
      <c r="C33" s="44">
        <v>11</v>
      </c>
      <c r="D33" s="44">
        <v>11</v>
      </c>
      <c r="E33" s="44">
        <v>11</v>
      </c>
      <c r="F33" s="44">
        <v>11</v>
      </c>
      <c r="G33" s="44">
        <v>11</v>
      </c>
      <c r="H33" s="44">
        <v>11</v>
      </c>
      <c r="I33" s="44">
        <v>11</v>
      </c>
      <c r="J33" s="44">
        <v>11</v>
      </c>
      <c r="K33" s="44">
        <v>11</v>
      </c>
      <c r="L33" s="44">
        <v>11</v>
      </c>
      <c r="M33" s="44">
        <v>11</v>
      </c>
      <c r="N33" s="44">
        <v>11</v>
      </c>
      <c r="O33" s="44">
        <v>11</v>
      </c>
      <c r="P33" s="44">
        <v>11</v>
      </c>
      <c r="Q33" s="44">
        <v>11</v>
      </c>
      <c r="R33" s="44">
        <v>11</v>
      </c>
      <c r="S33" s="44">
        <v>11</v>
      </c>
      <c r="T33" s="44">
        <v>11</v>
      </c>
      <c r="U33" s="44">
        <v>11</v>
      </c>
      <c r="V33" s="44">
        <v>11</v>
      </c>
      <c r="W33" s="44">
        <v>11</v>
      </c>
      <c r="X33" s="44">
        <v>11</v>
      </c>
      <c r="Y33" s="44">
        <v>11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14.3</v>
      </c>
      <c r="AI33" s="47">
        <f t="shared" si="3"/>
        <v>11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12.2</v>
      </c>
      <c r="C34" s="44">
        <v>12.2</v>
      </c>
      <c r="D34" s="44">
        <v>12.2</v>
      </c>
      <c r="E34" s="44">
        <v>12.2</v>
      </c>
      <c r="F34" s="44">
        <v>12.2</v>
      </c>
      <c r="G34" s="44">
        <v>12.2</v>
      </c>
      <c r="H34" s="44">
        <v>12.2</v>
      </c>
      <c r="I34" s="44">
        <v>12.2</v>
      </c>
      <c r="J34" s="44">
        <v>12.2</v>
      </c>
      <c r="K34" s="44">
        <v>12.2</v>
      </c>
      <c r="L34" s="44">
        <v>12.2</v>
      </c>
      <c r="M34" s="44">
        <v>12.2</v>
      </c>
      <c r="N34" s="44">
        <v>12.2</v>
      </c>
      <c r="O34" s="44">
        <v>12.2</v>
      </c>
      <c r="P34" s="44">
        <v>12.2</v>
      </c>
      <c r="Q34" s="44">
        <v>12.2</v>
      </c>
      <c r="R34" s="44">
        <v>12.2</v>
      </c>
      <c r="S34" s="44">
        <v>12.2</v>
      </c>
      <c r="T34" s="44">
        <v>12.2</v>
      </c>
      <c r="U34" s="44">
        <v>12.2</v>
      </c>
      <c r="V34" s="44">
        <v>12.2</v>
      </c>
      <c r="W34" s="44">
        <v>12.2</v>
      </c>
      <c r="X34" s="44">
        <v>12.2</v>
      </c>
      <c r="Y34" s="44">
        <v>12.2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12.2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0</v>
      </c>
      <c r="AA35" s="44">
        <v>0</v>
      </c>
      <c r="AB35" s="44">
        <v>0</v>
      </c>
      <c r="AC35" s="44">
        <v>0</v>
      </c>
      <c r="AD35" s="44">
        <v>0</v>
      </c>
      <c r="AE35" s="44">
        <v>0</v>
      </c>
      <c r="AF35" s="44">
        <v>0</v>
      </c>
      <c r="AG35" s="48">
        <v>25</v>
      </c>
      <c r="AH35" s="46">
        <f t="shared" si="2"/>
        <v>12.9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>
        <v>11.5</v>
      </c>
      <c r="H36" s="44">
        <v>11.5</v>
      </c>
      <c r="I36" s="44">
        <v>11.5</v>
      </c>
      <c r="J36" s="44">
        <v>11.5</v>
      </c>
      <c r="K36" s="44">
        <v>11.5</v>
      </c>
      <c r="L36" s="44">
        <v>11.5</v>
      </c>
      <c r="M36" s="44">
        <v>11.5</v>
      </c>
      <c r="N36" s="44">
        <v>11.5</v>
      </c>
      <c r="O36" s="44">
        <v>11.5</v>
      </c>
      <c r="P36" s="44">
        <v>11.5</v>
      </c>
      <c r="Q36" s="44">
        <v>11.5</v>
      </c>
      <c r="R36" s="44">
        <v>11.5</v>
      </c>
      <c r="S36" s="44">
        <v>11.5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11.5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14.8</v>
      </c>
      <c r="C37" s="44">
        <v>14.8</v>
      </c>
      <c r="D37" s="44">
        <v>14.8</v>
      </c>
      <c r="E37" s="44">
        <v>14.8</v>
      </c>
      <c r="F37" s="44">
        <v>14.8</v>
      </c>
      <c r="G37" s="44">
        <v>14.8</v>
      </c>
      <c r="H37" s="44">
        <v>14.8</v>
      </c>
      <c r="I37" s="44">
        <v>14.8</v>
      </c>
      <c r="J37" s="44">
        <v>14.8</v>
      </c>
      <c r="K37" s="44">
        <v>14.8</v>
      </c>
      <c r="L37" s="44">
        <v>14.8</v>
      </c>
      <c r="M37" s="44">
        <v>14.8</v>
      </c>
      <c r="N37" s="44">
        <v>14.8</v>
      </c>
      <c r="O37" s="44">
        <v>14.8</v>
      </c>
      <c r="P37" s="44">
        <v>14.8</v>
      </c>
      <c r="Q37" s="44">
        <v>14.8</v>
      </c>
      <c r="R37" s="44">
        <v>14.8</v>
      </c>
      <c r="S37" s="44">
        <v>14.8</v>
      </c>
      <c r="T37" s="44">
        <v>14.8</v>
      </c>
      <c r="U37" s="44">
        <v>14.8</v>
      </c>
      <c r="V37" s="44">
        <v>14.8</v>
      </c>
      <c r="W37" s="44">
        <v>14.8</v>
      </c>
      <c r="X37" s="44">
        <v>14.8</v>
      </c>
      <c r="Y37" s="44">
        <v>14.8</v>
      </c>
      <c r="Z37" s="44">
        <v>16</v>
      </c>
      <c r="AA37" s="44">
        <v>16</v>
      </c>
      <c r="AB37" s="44">
        <v>16</v>
      </c>
      <c r="AC37" s="44">
        <v>16</v>
      </c>
      <c r="AD37" s="44">
        <v>16</v>
      </c>
      <c r="AE37" s="44">
        <v>16</v>
      </c>
      <c r="AF37" s="44">
        <v>16</v>
      </c>
      <c r="AG37" s="48">
        <v>25</v>
      </c>
      <c r="AH37" s="46">
        <f t="shared" si="2"/>
        <v>16</v>
      </c>
      <c r="AI37" s="47">
        <f t="shared" si="3"/>
        <v>14.8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8.8000000000000007</v>
      </c>
      <c r="C39" s="44">
        <v>8.8000000000000007</v>
      </c>
      <c r="D39" s="44">
        <v>8.8000000000000007</v>
      </c>
      <c r="E39" s="44">
        <v>8.8000000000000007</v>
      </c>
      <c r="F39" s="44">
        <v>8.8000000000000007</v>
      </c>
      <c r="G39" s="44">
        <v>8.8000000000000007</v>
      </c>
      <c r="H39" s="44">
        <v>8.8000000000000007</v>
      </c>
      <c r="I39" s="44">
        <v>8.8000000000000007</v>
      </c>
      <c r="J39" s="44">
        <v>8.8000000000000007</v>
      </c>
      <c r="K39" s="44">
        <v>8.8000000000000007</v>
      </c>
      <c r="L39" s="44">
        <v>8.8000000000000007</v>
      </c>
      <c r="M39" s="44">
        <v>8.8000000000000007</v>
      </c>
      <c r="N39" s="44">
        <v>8.8000000000000007</v>
      </c>
      <c r="O39" s="44">
        <v>8.8000000000000007</v>
      </c>
      <c r="P39" s="44">
        <v>8.8000000000000007</v>
      </c>
      <c r="Q39" s="44">
        <v>8.8000000000000007</v>
      </c>
      <c r="R39" s="44">
        <v>8.8000000000000007</v>
      </c>
      <c r="S39" s="44">
        <v>8.8000000000000007</v>
      </c>
      <c r="T39" s="44">
        <v>8.8000000000000007</v>
      </c>
      <c r="U39" s="44">
        <v>8.8000000000000007</v>
      </c>
      <c r="V39" s="44">
        <v>8.8000000000000007</v>
      </c>
      <c r="W39" s="44">
        <v>8.8000000000000007</v>
      </c>
      <c r="X39" s="44">
        <v>8.8000000000000007</v>
      </c>
      <c r="Y39" s="44">
        <v>8.8000000000000007</v>
      </c>
      <c r="Z39" s="44">
        <v>9.5</v>
      </c>
      <c r="AA39" s="44">
        <v>9.5</v>
      </c>
      <c r="AB39" s="44">
        <v>9.5</v>
      </c>
      <c r="AC39" s="44">
        <v>9.5</v>
      </c>
      <c r="AD39" s="44">
        <v>9.5</v>
      </c>
      <c r="AE39" s="44">
        <v>9.5</v>
      </c>
      <c r="AF39" s="44">
        <v>9.5</v>
      </c>
      <c r="AG39" s="48">
        <v>23.5</v>
      </c>
      <c r="AH39" s="46">
        <f t="shared" si="2"/>
        <v>9.5</v>
      </c>
      <c r="AI39" s="47">
        <f t="shared" si="3"/>
        <v>8.8000000000000007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6</v>
      </c>
      <c r="C42" s="44">
        <v>6</v>
      </c>
      <c r="D42" s="44">
        <v>6</v>
      </c>
      <c r="E42" s="44">
        <v>6</v>
      </c>
      <c r="F42" s="44">
        <v>6</v>
      </c>
      <c r="G42" s="44">
        <v>6</v>
      </c>
      <c r="H42" s="44">
        <v>6</v>
      </c>
      <c r="I42" s="44">
        <v>6</v>
      </c>
      <c r="J42" s="44">
        <v>6</v>
      </c>
      <c r="K42" s="44">
        <v>6</v>
      </c>
      <c r="L42" s="44">
        <v>6</v>
      </c>
      <c r="M42" s="44">
        <v>6</v>
      </c>
      <c r="N42" s="44">
        <v>6</v>
      </c>
      <c r="O42" s="44">
        <v>6</v>
      </c>
      <c r="P42" s="44">
        <v>6</v>
      </c>
      <c r="Q42" s="44">
        <v>6</v>
      </c>
      <c r="R42" s="44">
        <v>6</v>
      </c>
      <c r="S42" s="44">
        <v>6</v>
      </c>
      <c r="T42" s="44">
        <v>6</v>
      </c>
      <c r="U42" s="44">
        <v>6</v>
      </c>
      <c r="V42" s="44">
        <v>6</v>
      </c>
      <c r="W42" s="44">
        <v>6</v>
      </c>
      <c r="X42" s="44">
        <v>6</v>
      </c>
      <c r="Y42" s="44">
        <v>6</v>
      </c>
      <c r="Z42" s="44">
        <v>9.6999999999999993</v>
      </c>
      <c r="AA42" s="44">
        <v>9.6999999999999993</v>
      </c>
      <c r="AB42" s="44">
        <v>9.6999999999999993</v>
      </c>
      <c r="AC42" s="44">
        <v>9.6999999999999993</v>
      </c>
      <c r="AD42" s="44">
        <v>9.6999999999999993</v>
      </c>
      <c r="AE42" s="44">
        <v>9.6999999999999993</v>
      </c>
      <c r="AF42" s="44">
        <v>9.6999999999999993</v>
      </c>
      <c r="AG42" s="48">
        <v>22</v>
      </c>
      <c r="AH42" s="46">
        <f t="shared" si="2"/>
        <v>9.6999999999999993</v>
      </c>
      <c r="AI42" s="47">
        <f t="shared" si="3"/>
        <v>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14</v>
      </c>
      <c r="C44" s="44">
        <v>14</v>
      </c>
      <c r="D44" s="44">
        <v>14</v>
      </c>
      <c r="E44" s="44">
        <v>14</v>
      </c>
      <c r="F44" s="44">
        <v>14</v>
      </c>
      <c r="G44" s="44">
        <v>14</v>
      </c>
      <c r="H44" s="44">
        <v>14</v>
      </c>
      <c r="I44" s="44">
        <v>14</v>
      </c>
      <c r="J44" s="44">
        <v>14</v>
      </c>
      <c r="K44" s="44">
        <v>14</v>
      </c>
      <c r="L44" s="44">
        <v>14</v>
      </c>
      <c r="M44" s="44">
        <v>14</v>
      </c>
      <c r="N44" s="44">
        <v>14</v>
      </c>
      <c r="O44" s="44">
        <v>14</v>
      </c>
      <c r="P44" s="44">
        <v>14</v>
      </c>
      <c r="Q44" s="44">
        <v>14</v>
      </c>
      <c r="R44" s="44">
        <v>14</v>
      </c>
      <c r="S44" s="44">
        <v>14</v>
      </c>
      <c r="T44" s="44">
        <v>14</v>
      </c>
      <c r="U44" s="44">
        <v>14</v>
      </c>
      <c r="V44" s="44">
        <v>14</v>
      </c>
      <c r="W44" s="44">
        <v>14</v>
      </c>
      <c r="X44" s="44">
        <v>14</v>
      </c>
      <c r="Y44" s="44">
        <v>14</v>
      </c>
      <c r="Z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8">
        <v>21.93</v>
      </c>
      <c r="AH44" s="46">
        <f t="shared" si="2"/>
        <v>14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21.3</v>
      </c>
      <c r="O45" s="44">
        <v>21.3</v>
      </c>
      <c r="P45" s="44">
        <v>21.3</v>
      </c>
      <c r="Q45" s="44">
        <v>21.3</v>
      </c>
      <c r="R45" s="44">
        <v>21.3</v>
      </c>
      <c r="S45" s="44">
        <v>21.3</v>
      </c>
      <c r="T45" s="44">
        <v>21.3</v>
      </c>
      <c r="U45" s="44">
        <v>21.3</v>
      </c>
      <c r="V45" s="44">
        <v>21.3</v>
      </c>
      <c r="W45" s="44">
        <v>21.3</v>
      </c>
      <c r="X45" s="44">
        <v>21.3</v>
      </c>
      <c r="Y45" s="44">
        <v>21.3</v>
      </c>
      <c r="Z45" s="44">
        <v>10.4</v>
      </c>
      <c r="AA45" s="44">
        <v>10.4</v>
      </c>
      <c r="AB45" s="44">
        <v>10.4</v>
      </c>
      <c r="AC45" s="44">
        <v>10.4</v>
      </c>
      <c r="AD45" s="44">
        <v>10.4</v>
      </c>
      <c r="AE45" s="44">
        <v>10.4</v>
      </c>
      <c r="AF45" s="44">
        <v>10.4</v>
      </c>
      <c r="AG45" s="48">
        <v>21.3</v>
      </c>
      <c r="AH45" s="46">
        <f t="shared" si="2"/>
        <v>21.3</v>
      </c>
      <c r="AI45" s="47">
        <f t="shared" si="3"/>
        <v>10.4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6</v>
      </c>
      <c r="O47" s="44">
        <v>6</v>
      </c>
      <c r="P47" s="44">
        <v>6</v>
      </c>
      <c r="Q47" s="44">
        <v>6</v>
      </c>
      <c r="R47" s="44">
        <v>6</v>
      </c>
      <c r="S47" s="44">
        <v>6</v>
      </c>
      <c r="T47" s="44">
        <v>6</v>
      </c>
      <c r="U47" s="44">
        <v>6</v>
      </c>
      <c r="V47" s="44">
        <v>6</v>
      </c>
      <c r="W47" s="44">
        <v>6</v>
      </c>
      <c r="X47" s="44">
        <v>6</v>
      </c>
      <c r="Y47" s="44">
        <v>6</v>
      </c>
      <c r="Z47" s="44">
        <v>6</v>
      </c>
      <c r="AA47" s="44">
        <v>6</v>
      </c>
      <c r="AB47" s="44">
        <v>6</v>
      </c>
      <c r="AC47" s="44">
        <v>6</v>
      </c>
      <c r="AD47" s="44">
        <v>6</v>
      </c>
      <c r="AE47" s="44">
        <v>6</v>
      </c>
      <c r="AF47" s="44">
        <v>6</v>
      </c>
      <c r="AG47" s="48">
        <v>19.8</v>
      </c>
      <c r="AH47" s="46">
        <f t="shared" si="2"/>
        <v>6</v>
      </c>
      <c r="AI47" s="47">
        <f t="shared" si="3"/>
        <v>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10.4</v>
      </c>
      <c r="O52" s="44">
        <v>10.4</v>
      </c>
      <c r="P52" s="44">
        <v>10.4</v>
      </c>
      <c r="Q52" s="44">
        <v>10.4</v>
      </c>
      <c r="R52" s="44">
        <v>10.4</v>
      </c>
      <c r="S52" s="44">
        <v>10.4</v>
      </c>
      <c r="T52" s="44">
        <v>10.4</v>
      </c>
      <c r="U52" s="44">
        <v>10.4</v>
      </c>
      <c r="V52" s="44">
        <v>10.4</v>
      </c>
      <c r="W52" s="44">
        <v>10.4</v>
      </c>
      <c r="X52" s="44">
        <v>10.4</v>
      </c>
      <c r="Y52" s="44">
        <v>10.4</v>
      </c>
      <c r="Z52" s="44">
        <v>6</v>
      </c>
      <c r="AA52" s="44">
        <v>6</v>
      </c>
      <c r="AB52" s="44">
        <v>6</v>
      </c>
      <c r="AC52" s="44">
        <v>6</v>
      </c>
      <c r="AD52" s="44">
        <v>6</v>
      </c>
      <c r="AE52" s="44">
        <v>6</v>
      </c>
      <c r="AF52" s="44">
        <v>6</v>
      </c>
      <c r="AG52" s="48">
        <v>14.3</v>
      </c>
      <c r="AH52" s="46">
        <f t="shared" si="2"/>
        <v>10.4</v>
      </c>
      <c r="AI52" s="47">
        <f t="shared" si="3"/>
        <v>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2.5</v>
      </c>
      <c r="C53" s="44">
        <v>2.5</v>
      </c>
      <c r="D53" s="44">
        <v>2.5</v>
      </c>
      <c r="E53" s="44">
        <v>2.5</v>
      </c>
      <c r="F53" s="44">
        <v>2.5</v>
      </c>
      <c r="G53" s="44">
        <v>2.5</v>
      </c>
      <c r="H53" s="44">
        <v>2.5</v>
      </c>
      <c r="I53" s="44">
        <v>2.5</v>
      </c>
      <c r="J53" s="44">
        <v>2.5</v>
      </c>
      <c r="K53" s="44">
        <v>2.5</v>
      </c>
      <c r="L53" s="44">
        <v>2.5</v>
      </c>
      <c r="M53" s="44">
        <v>2.5</v>
      </c>
      <c r="N53" s="44">
        <v>2.5</v>
      </c>
      <c r="O53" s="44">
        <v>2.5</v>
      </c>
      <c r="P53" s="44">
        <v>2.5</v>
      </c>
      <c r="Q53" s="44">
        <v>2.5</v>
      </c>
      <c r="R53" s="44">
        <v>2.5</v>
      </c>
      <c r="S53" s="44">
        <v>2.5</v>
      </c>
      <c r="T53" s="44">
        <v>2.5</v>
      </c>
      <c r="U53" s="44">
        <v>2.5</v>
      </c>
      <c r="V53" s="44">
        <v>2.5</v>
      </c>
      <c r="W53" s="44">
        <v>2.5</v>
      </c>
      <c r="X53" s="44">
        <v>2.5</v>
      </c>
      <c r="Y53" s="44">
        <v>2.5</v>
      </c>
      <c r="Z53" s="44">
        <v>2.5</v>
      </c>
      <c r="AA53" s="44">
        <v>2.5</v>
      </c>
      <c r="AB53" s="44">
        <v>2.5</v>
      </c>
      <c r="AC53" s="44">
        <v>2.5</v>
      </c>
      <c r="AD53" s="44">
        <v>2.5</v>
      </c>
      <c r="AE53" s="44">
        <v>2.5</v>
      </c>
      <c r="AF53" s="44">
        <v>2.5</v>
      </c>
      <c r="AG53" s="48">
        <v>14</v>
      </c>
      <c r="AH53" s="46">
        <f t="shared" si="2"/>
        <v>2.5</v>
      </c>
      <c r="AI53" s="47">
        <f t="shared" si="3"/>
        <v>2.5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7.8</v>
      </c>
      <c r="C55" s="44">
        <v>7.8</v>
      </c>
      <c r="D55" s="44">
        <v>7.8</v>
      </c>
      <c r="E55" s="44">
        <v>7.8</v>
      </c>
      <c r="F55" s="44">
        <v>7.8</v>
      </c>
      <c r="G55" s="44">
        <v>7.8</v>
      </c>
      <c r="H55" s="44">
        <v>7.8</v>
      </c>
      <c r="I55" s="44">
        <v>7.8</v>
      </c>
      <c r="J55" s="44">
        <v>7.8</v>
      </c>
      <c r="K55" s="44">
        <v>7.8</v>
      </c>
      <c r="L55" s="44">
        <v>7.8</v>
      </c>
      <c r="M55" s="44">
        <v>7.8</v>
      </c>
      <c r="N55" s="44">
        <v>7.8</v>
      </c>
      <c r="O55" s="44">
        <v>7.8</v>
      </c>
      <c r="P55" s="44">
        <v>7.8</v>
      </c>
      <c r="Q55" s="44">
        <v>7.8</v>
      </c>
      <c r="R55" s="44">
        <v>7.8</v>
      </c>
      <c r="S55" s="44">
        <v>7.8</v>
      </c>
      <c r="T55" s="44">
        <v>7.8</v>
      </c>
      <c r="U55" s="44">
        <v>7.8</v>
      </c>
      <c r="V55" s="44">
        <v>7.8</v>
      </c>
      <c r="W55" s="44">
        <v>7.8</v>
      </c>
      <c r="X55" s="44">
        <v>7.8</v>
      </c>
      <c r="Y55" s="44">
        <v>7.8</v>
      </c>
      <c r="Z55" s="44">
        <v>7.8</v>
      </c>
      <c r="AA55" s="44">
        <v>7.8</v>
      </c>
      <c r="AB55" s="44">
        <v>7.8</v>
      </c>
      <c r="AC55" s="44">
        <v>7.8</v>
      </c>
      <c r="AD55" s="44">
        <v>7.8</v>
      </c>
      <c r="AE55" s="44">
        <v>7.8</v>
      </c>
      <c r="AF55" s="44">
        <v>7.8</v>
      </c>
      <c r="AG55" s="48">
        <v>13.5</v>
      </c>
      <c r="AH55" s="46">
        <f t="shared" si="2"/>
        <v>7.8</v>
      </c>
      <c r="AI55" s="47">
        <f t="shared" si="3"/>
        <v>7.8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3.5</v>
      </c>
      <c r="C58" s="44">
        <v>3.5</v>
      </c>
      <c r="D58" s="44">
        <v>3.5</v>
      </c>
      <c r="E58" s="44">
        <v>3.5</v>
      </c>
      <c r="F58" s="44">
        <v>3.5</v>
      </c>
      <c r="G58" s="44">
        <v>3.5</v>
      </c>
      <c r="H58" s="44">
        <v>3.5</v>
      </c>
      <c r="I58" s="44">
        <v>3.5</v>
      </c>
      <c r="J58" s="44">
        <v>3.5</v>
      </c>
      <c r="K58" s="44">
        <v>3.5</v>
      </c>
      <c r="L58" s="44">
        <v>3.5</v>
      </c>
      <c r="M58" s="44">
        <v>3.5</v>
      </c>
      <c r="N58" s="44">
        <v>3.5</v>
      </c>
      <c r="O58" s="44">
        <v>3.5</v>
      </c>
      <c r="P58" s="44">
        <v>3.5</v>
      </c>
      <c r="Q58" s="44">
        <v>3.5</v>
      </c>
      <c r="R58" s="44">
        <v>3.5</v>
      </c>
      <c r="S58" s="44">
        <v>3.5</v>
      </c>
      <c r="T58" s="44">
        <v>3.5</v>
      </c>
      <c r="U58" s="44">
        <v>3.5</v>
      </c>
      <c r="V58" s="44">
        <v>3.5</v>
      </c>
      <c r="W58" s="44">
        <v>3.5</v>
      </c>
      <c r="X58" s="44">
        <v>3.5</v>
      </c>
      <c r="Y58" s="44">
        <v>3.5</v>
      </c>
      <c r="Z58" s="44">
        <v>4.9000000000000004</v>
      </c>
      <c r="AA58" s="44">
        <v>4.9000000000000004</v>
      </c>
      <c r="AB58" s="44">
        <v>4.9000000000000004</v>
      </c>
      <c r="AC58" s="44">
        <v>4.9000000000000004</v>
      </c>
      <c r="AD58" s="44">
        <v>4.9000000000000004</v>
      </c>
      <c r="AE58" s="44">
        <v>4.9000000000000004</v>
      </c>
      <c r="AF58" s="44">
        <v>4.9000000000000004</v>
      </c>
      <c r="AG58" s="48">
        <v>12</v>
      </c>
      <c r="AH58" s="46">
        <f t="shared" si="2"/>
        <v>4.9000000000000004</v>
      </c>
      <c r="AI58" s="47">
        <f t="shared" si="3"/>
        <v>3.5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4.2</v>
      </c>
      <c r="C59" s="44">
        <v>4.2</v>
      </c>
      <c r="D59" s="44">
        <v>4.2</v>
      </c>
      <c r="E59" s="44">
        <v>4.2</v>
      </c>
      <c r="F59" s="44">
        <v>4.2</v>
      </c>
      <c r="G59" s="44">
        <v>4.2</v>
      </c>
      <c r="H59" s="44">
        <v>4.2</v>
      </c>
      <c r="I59" s="44">
        <v>4.2</v>
      </c>
      <c r="J59" s="44">
        <v>4.2</v>
      </c>
      <c r="K59" s="44">
        <v>4.2</v>
      </c>
      <c r="L59" s="44">
        <v>4.2</v>
      </c>
      <c r="M59" s="44">
        <v>4.2</v>
      </c>
      <c r="N59" s="44">
        <v>4.2</v>
      </c>
      <c r="O59" s="44">
        <v>4.2</v>
      </c>
      <c r="P59" s="44">
        <v>4.2</v>
      </c>
      <c r="Q59" s="44">
        <v>4.2</v>
      </c>
      <c r="R59" s="44">
        <v>4.2</v>
      </c>
      <c r="S59" s="44">
        <v>4.2</v>
      </c>
      <c r="T59" s="44">
        <v>4.2</v>
      </c>
      <c r="U59" s="44">
        <v>4.2</v>
      </c>
      <c r="V59" s="44">
        <v>4.2</v>
      </c>
      <c r="W59" s="44">
        <v>4.2</v>
      </c>
      <c r="X59" s="44">
        <v>4.2</v>
      </c>
      <c r="Y59" s="44">
        <v>4.2</v>
      </c>
      <c r="Z59" s="44">
        <v>2.5</v>
      </c>
      <c r="AA59" s="44">
        <v>2.5</v>
      </c>
      <c r="AB59" s="44">
        <v>2.5</v>
      </c>
      <c r="AC59" s="44">
        <v>2.5</v>
      </c>
      <c r="AD59" s="44">
        <v>2.5</v>
      </c>
      <c r="AE59" s="44">
        <v>2.5</v>
      </c>
      <c r="AF59" s="44">
        <v>2.5</v>
      </c>
      <c r="AG59" s="48">
        <v>12</v>
      </c>
      <c r="AH59" s="46">
        <f t="shared" si="2"/>
        <v>4.2</v>
      </c>
      <c r="AI59" s="47">
        <f t="shared" si="3"/>
        <v>2.5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7.3</v>
      </c>
      <c r="C60" s="44">
        <v>7.3</v>
      </c>
      <c r="D60" s="44">
        <v>7.3</v>
      </c>
      <c r="E60" s="44">
        <v>7.3</v>
      </c>
      <c r="F60" s="44">
        <v>7.3</v>
      </c>
      <c r="G60" s="44">
        <v>7.3</v>
      </c>
      <c r="H60" s="44">
        <v>7.3</v>
      </c>
      <c r="I60" s="44">
        <v>7.3</v>
      </c>
      <c r="J60" s="44">
        <v>7.3</v>
      </c>
      <c r="K60" s="44">
        <v>7.3</v>
      </c>
      <c r="L60" s="44">
        <v>7.3</v>
      </c>
      <c r="M60" s="44">
        <v>7.3</v>
      </c>
      <c r="N60" s="44">
        <v>7.3</v>
      </c>
      <c r="O60" s="44">
        <v>7.3</v>
      </c>
      <c r="P60" s="44">
        <v>7.3</v>
      </c>
      <c r="Q60" s="44">
        <v>7.3</v>
      </c>
      <c r="R60" s="44">
        <v>7.3</v>
      </c>
      <c r="S60" s="44">
        <v>7.3</v>
      </c>
      <c r="T60" s="44">
        <v>7.3</v>
      </c>
      <c r="U60" s="44">
        <v>7.3</v>
      </c>
      <c r="V60" s="44">
        <v>7.3</v>
      </c>
      <c r="W60" s="44">
        <v>7.3</v>
      </c>
      <c r="X60" s="44">
        <v>7.3</v>
      </c>
      <c r="Y60" s="44">
        <v>7.3</v>
      </c>
      <c r="Z60" s="44">
        <v>9.1</v>
      </c>
      <c r="AA60" s="44">
        <v>9.1</v>
      </c>
      <c r="AB60" s="44">
        <v>9.1</v>
      </c>
      <c r="AC60" s="44">
        <v>9.1</v>
      </c>
      <c r="AD60" s="44">
        <v>9.1</v>
      </c>
      <c r="AE60" s="44">
        <v>9.1</v>
      </c>
      <c r="AF60" s="44">
        <v>9.1</v>
      </c>
      <c r="AG60" s="48">
        <v>12</v>
      </c>
      <c r="AH60" s="46">
        <f t="shared" si="2"/>
        <v>9.1</v>
      </c>
      <c r="AI60" s="47">
        <f t="shared" si="3"/>
        <v>7.3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12.85</v>
      </c>
      <c r="C61" s="44">
        <v>12.85</v>
      </c>
      <c r="D61" s="44">
        <v>12.85</v>
      </c>
      <c r="E61" s="44">
        <v>12.85</v>
      </c>
      <c r="F61" s="44">
        <v>12.85</v>
      </c>
      <c r="G61" s="44">
        <v>12.85</v>
      </c>
      <c r="H61" s="44">
        <v>12.85</v>
      </c>
      <c r="I61" s="44">
        <v>12.85</v>
      </c>
      <c r="J61" s="44">
        <v>12.85</v>
      </c>
      <c r="K61" s="44">
        <v>12.85</v>
      </c>
      <c r="L61" s="44">
        <v>12.85</v>
      </c>
      <c r="M61" s="44">
        <v>12.85</v>
      </c>
      <c r="N61" s="44">
        <v>12.85</v>
      </c>
      <c r="O61" s="44">
        <v>12.85</v>
      </c>
      <c r="P61" s="44">
        <v>12.85</v>
      </c>
      <c r="Q61" s="44">
        <v>12.85</v>
      </c>
      <c r="R61" s="44">
        <v>12.85</v>
      </c>
      <c r="S61" s="44">
        <v>12.85</v>
      </c>
      <c r="T61" s="44">
        <v>12.85</v>
      </c>
      <c r="U61" s="44">
        <v>12.85</v>
      </c>
      <c r="V61" s="44">
        <v>12.85</v>
      </c>
      <c r="W61" s="44">
        <v>12.85</v>
      </c>
      <c r="X61" s="44">
        <v>12.85</v>
      </c>
      <c r="Y61" s="44">
        <v>12.85</v>
      </c>
      <c r="Z61" s="44">
        <v>10.9</v>
      </c>
      <c r="AA61" s="44">
        <v>10.9</v>
      </c>
      <c r="AB61" s="44">
        <v>10.9</v>
      </c>
      <c r="AC61" s="44">
        <v>10.9</v>
      </c>
      <c r="AD61" s="44">
        <v>10.9</v>
      </c>
      <c r="AE61" s="44">
        <v>10.9</v>
      </c>
      <c r="AF61" s="44">
        <v>10.9</v>
      </c>
      <c r="AG61" s="48">
        <v>12</v>
      </c>
      <c r="AH61" s="46">
        <f t="shared" si="2"/>
        <v>12.85</v>
      </c>
      <c r="AI61" s="47">
        <f t="shared" si="3"/>
        <v>10.9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4.8</v>
      </c>
      <c r="C63" s="44">
        <v>4.8</v>
      </c>
      <c r="D63" s="44">
        <v>4.8</v>
      </c>
      <c r="E63" s="44">
        <v>4.8</v>
      </c>
      <c r="F63" s="44">
        <v>4.8</v>
      </c>
      <c r="G63" s="44">
        <v>4.8</v>
      </c>
      <c r="H63" s="44">
        <v>4.8</v>
      </c>
      <c r="I63" s="44">
        <v>4.8</v>
      </c>
      <c r="J63" s="44">
        <v>4.8</v>
      </c>
      <c r="K63" s="44">
        <v>4.8</v>
      </c>
      <c r="L63" s="44">
        <v>4.8</v>
      </c>
      <c r="M63" s="44">
        <v>4.8</v>
      </c>
      <c r="N63" s="44">
        <v>4.8</v>
      </c>
      <c r="O63" s="44">
        <v>4.8</v>
      </c>
      <c r="P63" s="44">
        <v>4.8</v>
      </c>
      <c r="Q63" s="44">
        <v>4.8</v>
      </c>
      <c r="R63" s="44">
        <v>4.8</v>
      </c>
      <c r="S63" s="44">
        <v>4.8</v>
      </c>
      <c r="T63" s="44">
        <v>4.8</v>
      </c>
      <c r="U63" s="44">
        <v>4.8</v>
      </c>
      <c r="V63" s="44">
        <v>4.8</v>
      </c>
      <c r="W63" s="44">
        <v>4.8</v>
      </c>
      <c r="X63" s="44">
        <v>4.8</v>
      </c>
      <c r="Y63" s="44">
        <v>4.8</v>
      </c>
      <c r="Z63" s="44">
        <v>4.8</v>
      </c>
      <c r="AA63" s="44">
        <v>4.8</v>
      </c>
      <c r="AB63" s="44">
        <v>4.8</v>
      </c>
      <c r="AC63" s="44">
        <v>4.8</v>
      </c>
      <c r="AD63" s="44">
        <v>4.8</v>
      </c>
      <c r="AE63" s="44">
        <v>4.8</v>
      </c>
      <c r="AF63" s="44">
        <v>4.8</v>
      </c>
      <c r="AG63" s="48">
        <v>11</v>
      </c>
      <c r="AH63" s="46">
        <f t="shared" si="2"/>
        <v>4.8</v>
      </c>
      <c r="AI63" s="47">
        <f t="shared" si="3"/>
        <v>4.8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3.2</v>
      </c>
      <c r="C66" s="44">
        <v>3.2</v>
      </c>
      <c r="D66" s="44">
        <v>3.2</v>
      </c>
      <c r="E66" s="44">
        <v>3.2</v>
      </c>
      <c r="F66" s="44">
        <v>3.2</v>
      </c>
      <c r="G66" s="44">
        <v>3.2</v>
      </c>
      <c r="H66" s="44">
        <v>3.2</v>
      </c>
      <c r="I66" s="44">
        <v>3.2</v>
      </c>
      <c r="J66" s="44">
        <v>3.2</v>
      </c>
      <c r="K66" s="44">
        <v>3.2</v>
      </c>
      <c r="L66" s="44">
        <v>3.2</v>
      </c>
      <c r="M66" s="44">
        <v>3.2</v>
      </c>
      <c r="N66" s="44">
        <v>3.2</v>
      </c>
      <c r="O66" s="44">
        <v>3.2</v>
      </c>
      <c r="P66" s="44">
        <v>3.2</v>
      </c>
      <c r="Q66" s="44">
        <v>3.2</v>
      </c>
      <c r="R66" s="44">
        <v>3.2</v>
      </c>
      <c r="S66" s="44">
        <v>3.2</v>
      </c>
      <c r="T66" s="44">
        <v>3.2</v>
      </c>
      <c r="U66" s="44">
        <v>3.2</v>
      </c>
      <c r="V66" s="44">
        <v>3.2</v>
      </c>
      <c r="W66" s="44">
        <v>3.2</v>
      </c>
      <c r="X66" s="44">
        <v>3.2</v>
      </c>
      <c r="Y66" s="44">
        <v>3.2</v>
      </c>
      <c r="Z66" s="44">
        <v>3.2</v>
      </c>
      <c r="AA66" s="44">
        <v>3.2</v>
      </c>
      <c r="AB66" s="44">
        <v>3.2</v>
      </c>
      <c r="AC66" s="44">
        <v>3.2</v>
      </c>
      <c r="AD66" s="44">
        <v>3.2</v>
      </c>
      <c r="AE66" s="44">
        <v>3.2</v>
      </c>
      <c r="AF66" s="44">
        <v>3.2</v>
      </c>
      <c r="AG66" s="62">
        <v>10.3</v>
      </c>
      <c r="AH66" s="46">
        <f t="shared" si="2"/>
        <v>3.2</v>
      </c>
      <c r="AI66" s="47">
        <f t="shared" si="3"/>
        <v>3.2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5</v>
      </c>
      <c r="C67" s="44">
        <v>5</v>
      </c>
      <c r="D67" s="44">
        <v>5</v>
      </c>
      <c r="E67" s="44">
        <v>5</v>
      </c>
      <c r="F67" s="44">
        <v>5</v>
      </c>
      <c r="G67" s="44">
        <v>5</v>
      </c>
      <c r="H67" s="44">
        <v>5</v>
      </c>
      <c r="I67" s="44">
        <v>5</v>
      </c>
      <c r="J67" s="44">
        <v>5</v>
      </c>
      <c r="K67" s="44">
        <v>5</v>
      </c>
      <c r="L67" s="44">
        <v>5</v>
      </c>
      <c r="M67" s="44">
        <v>5</v>
      </c>
      <c r="N67" s="44">
        <v>5</v>
      </c>
      <c r="O67" s="44">
        <v>5</v>
      </c>
      <c r="P67" s="44">
        <v>5</v>
      </c>
      <c r="Q67" s="44">
        <v>5</v>
      </c>
      <c r="R67" s="44">
        <v>5</v>
      </c>
      <c r="S67" s="44">
        <v>5</v>
      </c>
      <c r="T67" s="44">
        <v>5</v>
      </c>
      <c r="U67" s="44">
        <v>5</v>
      </c>
      <c r="V67" s="44">
        <v>5</v>
      </c>
      <c r="W67" s="44">
        <v>5</v>
      </c>
      <c r="X67" s="44">
        <v>5</v>
      </c>
      <c r="Y67" s="44">
        <v>5</v>
      </c>
      <c r="Z67" s="44">
        <v>5</v>
      </c>
      <c r="AA67" s="44">
        <v>5</v>
      </c>
      <c r="AB67" s="44">
        <v>5</v>
      </c>
      <c r="AC67" s="44">
        <v>5</v>
      </c>
      <c r="AD67" s="44">
        <v>5</v>
      </c>
      <c r="AE67" s="44">
        <v>5</v>
      </c>
      <c r="AF67" s="44">
        <v>5</v>
      </c>
      <c r="AG67" s="61">
        <v>10</v>
      </c>
      <c r="AH67" s="46">
        <f t="shared" si="2"/>
        <v>5</v>
      </c>
      <c r="AI67" s="47">
        <f t="shared" si="3"/>
        <v>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F70" si="20">36.7+45.5</f>
        <v>82.2</v>
      </c>
      <c r="C70" s="66">
        <f t="shared" si="20"/>
        <v>82.2</v>
      </c>
      <c r="D70" s="66">
        <f t="shared" si="20"/>
        <v>82.2</v>
      </c>
      <c r="E70" s="66">
        <f t="shared" si="20"/>
        <v>82.2</v>
      </c>
      <c r="F70" s="66">
        <f t="shared" si="20"/>
        <v>82.2</v>
      </c>
      <c r="G70" s="66">
        <f>98+47.5</f>
        <v>145.5</v>
      </c>
      <c r="H70" s="66">
        <f>98.1+48.4</f>
        <v>146.5</v>
      </c>
      <c r="I70" s="66">
        <f>98.1+48.4</f>
        <v>146.5</v>
      </c>
      <c r="J70" s="66">
        <f>103.5+46.4</f>
        <v>149.9</v>
      </c>
      <c r="K70" s="66">
        <f>67.4+84.6</f>
        <v>152</v>
      </c>
      <c r="L70" s="66">
        <f>67.4+84.6</f>
        <v>152</v>
      </c>
      <c r="M70" s="66">
        <f t="shared" ref="M70:Y70" si="21">67.4+84.6</f>
        <v>152</v>
      </c>
      <c r="N70" s="66">
        <f t="shared" si="21"/>
        <v>152</v>
      </c>
      <c r="O70" s="66">
        <f t="shared" si="21"/>
        <v>152</v>
      </c>
      <c r="P70" s="66">
        <f t="shared" si="21"/>
        <v>152</v>
      </c>
      <c r="Q70" s="66">
        <f t="shared" si="21"/>
        <v>152</v>
      </c>
      <c r="R70" s="66">
        <f t="shared" si="21"/>
        <v>152</v>
      </c>
      <c r="S70" s="66">
        <f t="shared" si="21"/>
        <v>152</v>
      </c>
      <c r="T70" s="66">
        <f t="shared" si="21"/>
        <v>152</v>
      </c>
      <c r="U70" s="66">
        <f t="shared" si="21"/>
        <v>152</v>
      </c>
      <c r="V70" s="66">
        <f t="shared" si="21"/>
        <v>152</v>
      </c>
      <c r="W70" s="66">
        <f t="shared" si="21"/>
        <v>152</v>
      </c>
      <c r="X70" s="66">
        <f t="shared" si="21"/>
        <v>152</v>
      </c>
      <c r="Y70" s="66">
        <f t="shared" si="21"/>
        <v>152</v>
      </c>
      <c r="Z70" s="66">
        <v>69</v>
      </c>
      <c r="AA70" s="66">
        <v>69</v>
      </c>
      <c r="AB70" s="66">
        <v>69</v>
      </c>
      <c r="AC70" s="66">
        <v>69</v>
      </c>
      <c r="AD70" s="66">
        <v>69</v>
      </c>
      <c r="AE70" s="66">
        <v>69</v>
      </c>
      <c r="AF70" s="66">
        <v>69</v>
      </c>
      <c r="AG70" s="64">
        <v>240</v>
      </c>
      <c r="AH70" s="46">
        <f t="shared" si="2"/>
        <v>152</v>
      </c>
      <c r="AI70" s="47">
        <f t="shared" si="3"/>
        <v>69</v>
      </c>
      <c r="AK70" s="49"/>
    </row>
    <row r="71" spans="1:88" ht="15.75" thickBot="1">
      <c r="A71" s="69" t="s">
        <v>90</v>
      </c>
      <c r="B71" s="70">
        <f t="shared" ref="B71:C71" si="22">SUM(B11:B69)</f>
        <v>891.84999999999991</v>
      </c>
      <c r="C71" s="70">
        <f t="shared" si="22"/>
        <v>891.84999999999991</v>
      </c>
      <c r="D71" s="70">
        <f t="shared" ref="D71:E71" si="23">SUM(D11:D69)</f>
        <v>891.84999999999991</v>
      </c>
      <c r="E71" s="70">
        <f t="shared" si="23"/>
        <v>927.94999999999993</v>
      </c>
      <c r="F71" s="70">
        <f t="shared" ref="F71" si="24">SUM(F11:F69)</f>
        <v>1002.9499999999999</v>
      </c>
      <c r="G71" s="70">
        <f t="shared" ref="G71:AG71" si="25">SUM(G11:G69)</f>
        <v>1002.9499999999999</v>
      </c>
      <c r="H71" s="70">
        <f t="shared" si="25"/>
        <v>1010.9499999999999</v>
      </c>
      <c r="I71" s="70">
        <f t="shared" si="25"/>
        <v>1025.9499999999998</v>
      </c>
      <c r="J71" s="70">
        <f t="shared" si="25"/>
        <v>1025.9499999999998</v>
      </c>
      <c r="K71" s="70">
        <f t="shared" si="25"/>
        <v>1025.9499999999998</v>
      </c>
      <c r="L71" s="70">
        <f t="shared" si="25"/>
        <v>1025.9499999999998</v>
      </c>
      <c r="M71" s="70">
        <f t="shared" si="25"/>
        <v>1025.9499999999998</v>
      </c>
      <c r="N71" s="70">
        <f t="shared" si="25"/>
        <v>1025.9499999999998</v>
      </c>
      <c r="O71" s="70">
        <f t="shared" si="25"/>
        <v>1025.9499999999998</v>
      </c>
      <c r="P71" s="70">
        <f t="shared" si="25"/>
        <v>1025.9499999999998</v>
      </c>
      <c r="Q71" s="70">
        <f t="shared" ref="Q71" si="26">SUM(Q11:Q69)</f>
        <v>1025.9499999999998</v>
      </c>
      <c r="R71" s="70">
        <f t="shared" si="25"/>
        <v>978.65000000000009</v>
      </c>
      <c r="S71" s="70">
        <f t="shared" si="25"/>
        <v>978.65000000000009</v>
      </c>
      <c r="T71" s="70">
        <f t="shared" si="25"/>
        <v>978.65000000000009</v>
      </c>
      <c r="U71" s="70">
        <f t="shared" ref="U71:V71" si="27">SUM(U11:U69)</f>
        <v>978.65000000000009</v>
      </c>
      <c r="V71" s="70">
        <f t="shared" si="27"/>
        <v>978.65000000000009</v>
      </c>
      <c r="W71" s="70">
        <f t="shared" ref="W71:X71" si="28">SUM(W11:W69)</f>
        <v>978.65000000000009</v>
      </c>
      <c r="X71" s="70">
        <f t="shared" si="28"/>
        <v>978.65000000000009</v>
      </c>
      <c r="Y71" s="70">
        <f t="shared" ref="Y71" si="29">SUM(Y11:Y69)</f>
        <v>829.85</v>
      </c>
      <c r="Z71" s="70">
        <f t="shared" si="25"/>
        <v>800.50000000000011</v>
      </c>
      <c r="AA71" s="70">
        <f t="shared" ref="AA71:AB71" si="30">SUM(AA11:AA69)</f>
        <v>800.50000000000011</v>
      </c>
      <c r="AB71" s="70">
        <f t="shared" si="30"/>
        <v>800.50000000000011</v>
      </c>
      <c r="AC71" s="70">
        <f t="shared" ref="AC71:AE71" si="31">SUM(AC11:AC69)</f>
        <v>800.50000000000011</v>
      </c>
      <c r="AD71" s="70">
        <f t="shared" si="31"/>
        <v>800.50000000000011</v>
      </c>
      <c r="AE71" s="70">
        <f t="shared" si="31"/>
        <v>800.50000000000011</v>
      </c>
      <c r="AF71" s="70">
        <f t="shared" ref="AF71" si="32">SUM(AF11:AF69)</f>
        <v>800.50000000000011</v>
      </c>
      <c r="AG71" s="70">
        <f t="shared" si="25"/>
        <v>1812.2049999999999</v>
      </c>
      <c r="AH71" s="46">
        <f t="shared" si="2"/>
        <v>1025.9499999999998</v>
      </c>
      <c r="AI71" s="47">
        <f t="shared" si="3"/>
        <v>800.50000000000011</v>
      </c>
      <c r="AK71" s="49"/>
    </row>
    <row r="72" spans="1:88">
      <c r="A72" s="71" t="s">
        <v>91</v>
      </c>
      <c r="B72" s="44">
        <v>251</v>
      </c>
      <c r="C72" s="44">
        <v>248</v>
      </c>
      <c r="D72" s="44">
        <v>221</v>
      </c>
      <c r="E72" s="44">
        <v>131</v>
      </c>
      <c r="F72" s="44">
        <v>170.5</v>
      </c>
      <c r="G72" s="44">
        <v>271.60000000000002</v>
      </c>
      <c r="H72" s="44">
        <v>271.39999999999998</v>
      </c>
      <c r="I72" s="44">
        <v>271.8</v>
      </c>
      <c r="J72" s="44">
        <v>301.5</v>
      </c>
      <c r="K72" s="44">
        <v>320</v>
      </c>
      <c r="L72" s="44">
        <v>320</v>
      </c>
      <c r="M72" s="44">
        <v>331</v>
      </c>
      <c r="N72" s="44">
        <v>380</v>
      </c>
      <c r="O72" s="44">
        <v>361</v>
      </c>
      <c r="P72" s="44">
        <v>374</v>
      </c>
      <c r="Q72" s="44">
        <v>142</v>
      </c>
      <c r="R72" s="44">
        <v>110</v>
      </c>
      <c r="S72" s="44">
        <v>110</v>
      </c>
      <c r="T72" s="44">
        <v>159</v>
      </c>
      <c r="U72" s="44">
        <v>150</v>
      </c>
      <c r="V72" s="44">
        <v>60</v>
      </c>
      <c r="W72" s="44">
        <v>171</v>
      </c>
      <c r="X72" s="44">
        <v>171</v>
      </c>
      <c r="Y72" s="44">
        <v>171</v>
      </c>
      <c r="Z72" s="44">
        <v>304</v>
      </c>
      <c r="AA72" s="44">
        <v>304</v>
      </c>
      <c r="AB72" s="44">
        <v>304</v>
      </c>
      <c r="AC72" s="44">
        <v>304</v>
      </c>
      <c r="AD72" s="44">
        <v>304</v>
      </c>
      <c r="AE72" s="44">
        <v>304</v>
      </c>
      <c r="AF72" s="44">
        <v>304</v>
      </c>
      <c r="AG72" s="61">
        <v>456</v>
      </c>
      <c r="AH72" s="46">
        <f t="shared" si="2"/>
        <v>380</v>
      </c>
      <c r="AI72" s="47">
        <f t="shared" si="3"/>
        <v>60</v>
      </c>
      <c r="AK72" s="49"/>
    </row>
    <row r="73" spans="1:88">
      <c r="A73" s="72" t="s">
        <v>92</v>
      </c>
      <c r="B73" s="43">
        <v>57.9</v>
      </c>
      <c r="C73" s="43">
        <v>81</v>
      </c>
      <c r="D73" s="43">
        <v>78</v>
      </c>
      <c r="E73" s="43">
        <v>78</v>
      </c>
      <c r="F73" s="43">
        <v>86.7</v>
      </c>
      <c r="G73" s="43">
        <v>86.7</v>
      </c>
      <c r="H73" s="43">
        <v>86.7</v>
      </c>
      <c r="I73" s="43">
        <v>86.7</v>
      </c>
      <c r="J73" s="43">
        <v>86.7</v>
      </c>
      <c r="K73" s="43">
        <v>86.7</v>
      </c>
      <c r="L73" s="43">
        <v>86.7</v>
      </c>
      <c r="M73" s="43">
        <v>80.900000000000006</v>
      </c>
      <c r="N73" s="43">
        <v>75</v>
      </c>
      <c r="O73" s="43">
        <v>75</v>
      </c>
      <c r="P73" s="43">
        <v>58.9</v>
      </c>
      <c r="Q73" s="43">
        <v>67.900000000000006</v>
      </c>
      <c r="R73" s="43">
        <v>58</v>
      </c>
      <c r="S73" s="43">
        <v>58</v>
      </c>
      <c r="T73" s="43">
        <v>58</v>
      </c>
      <c r="U73" s="43">
        <v>58</v>
      </c>
      <c r="V73" s="43">
        <v>58</v>
      </c>
      <c r="W73" s="43">
        <v>58</v>
      </c>
      <c r="X73" s="43">
        <v>58</v>
      </c>
      <c r="Y73" s="43">
        <v>58</v>
      </c>
      <c r="Z73" s="43">
        <v>83.2</v>
      </c>
      <c r="AA73" s="43">
        <v>83.2</v>
      </c>
      <c r="AB73" s="43">
        <v>83.2</v>
      </c>
      <c r="AC73" s="43">
        <v>83.2</v>
      </c>
      <c r="AD73" s="43">
        <v>83.2</v>
      </c>
      <c r="AE73" s="43">
        <v>83.2</v>
      </c>
      <c r="AF73" s="43">
        <v>83.2</v>
      </c>
      <c r="AG73" s="64">
        <v>111</v>
      </c>
      <c r="AH73" s="46">
        <f t="shared" si="2"/>
        <v>86.7</v>
      </c>
      <c r="AI73" s="47">
        <f t="shared" si="3"/>
        <v>57.9</v>
      </c>
      <c r="AK73" s="49"/>
    </row>
    <row r="74" spans="1:88">
      <c r="A74" s="73" t="s">
        <v>93</v>
      </c>
      <c r="B74" s="43">
        <v>35.299999999999997</v>
      </c>
      <c r="C74" s="43">
        <v>45.5</v>
      </c>
      <c r="D74" s="43">
        <v>49.1</v>
      </c>
      <c r="E74" s="43">
        <v>46.4</v>
      </c>
      <c r="F74" s="43">
        <v>57.1</v>
      </c>
      <c r="G74" s="43">
        <v>57.1</v>
      </c>
      <c r="H74" s="43">
        <v>60.4</v>
      </c>
      <c r="I74" s="43">
        <v>60.4</v>
      </c>
      <c r="J74" s="43">
        <v>60.4</v>
      </c>
      <c r="K74" s="43">
        <v>60.4</v>
      </c>
      <c r="L74" s="43">
        <v>60.4</v>
      </c>
      <c r="M74" s="43">
        <v>61.1</v>
      </c>
      <c r="N74" s="43">
        <v>61.2</v>
      </c>
      <c r="O74" s="43">
        <v>61.5</v>
      </c>
      <c r="P74" s="43">
        <v>61.4</v>
      </c>
      <c r="Q74" s="43">
        <v>61.7</v>
      </c>
      <c r="R74" s="43">
        <v>51</v>
      </c>
      <c r="S74" s="43">
        <v>51</v>
      </c>
      <c r="T74" s="43">
        <v>51</v>
      </c>
      <c r="U74" s="43">
        <v>51</v>
      </c>
      <c r="V74" s="43">
        <v>51</v>
      </c>
      <c r="W74" s="43">
        <v>51</v>
      </c>
      <c r="X74" s="43">
        <v>51</v>
      </c>
      <c r="Y74" s="43">
        <v>51</v>
      </c>
      <c r="Z74" s="43">
        <v>27.6</v>
      </c>
      <c r="AA74" s="43">
        <v>27.6</v>
      </c>
      <c r="AB74" s="43">
        <v>27.6</v>
      </c>
      <c r="AC74" s="43">
        <v>27.6</v>
      </c>
      <c r="AD74" s="43">
        <v>27.6</v>
      </c>
      <c r="AE74" s="43">
        <v>27.6</v>
      </c>
      <c r="AF74" s="43">
        <v>27.6</v>
      </c>
      <c r="AG74" s="64">
        <v>60</v>
      </c>
      <c r="AH74" s="46">
        <f t="shared" si="2"/>
        <v>61.7</v>
      </c>
      <c r="AI74" s="47">
        <f t="shared" si="3"/>
        <v>27.6</v>
      </c>
      <c r="AK74" s="49"/>
    </row>
    <row r="75" spans="1:88">
      <c r="A75" s="74" t="s">
        <v>94</v>
      </c>
      <c r="B75" s="43">
        <v>29.3</v>
      </c>
      <c r="C75" s="43">
        <v>29.3</v>
      </c>
      <c r="D75" s="43">
        <v>29.3</v>
      </c>
      <c r="E75" s="43">
        <v>29.3</v>
      </c>
      <c r="F75" s="43">
        <v>29.3</v>
      </c>
      <c r="G75" s="43">
        <v>29.3</v>
      </c>
      <c r="H75" s="43">
        <v>29.3</v>
      </c>
      <c r="I75" s="43">
        <v>29.3</v>
      </c>
      <c r="J75" s="43">
        <v>29.3</v>
      </c>
      <c r="K75" s="43">
        <v>29.3</v>
      </c>
      <c r="L75" s="43">
        <v>29.3</v>
      </c>
      <c r="M75" s="43">
        <v>29.3</v>
      </c>
      <c r="N75" s="43">
        <v>29.4</v>
      </c>
      <c r="O75" s="43">
        <v>29.4</v>
      </c>
      <c r="P75" s="43">
        <v>29.4</v>
      </c>
      <c r="Q75" s="43">
        <v>29.3</v>
      </c>
      <c r="R75" s="43">
        <v>29.4</v>
      </c>
      <c r="S75" s="43">
        <v>29.4</v>
      </c>
      <c r="T75" s="43">
        <v>29.4</v>
      </c>
      <c r="U75" s="43">
        <v>29.4</v>
      </c>
      <c r="V75" s="43">
        <v>29.4</v>
      </c>
      <c r="W75" s="43">
        <v>29.4</v>
      </c>
      <c r="X75" s="43">
        <v>29.4</v>
      </c>
      <c r="Y75" s="43">
        <v>29.4</v>
      </c>
      <c r="Z75" s="43" t="s">
        <v>319</v>
      </c>
      <c r="AA75" s="43" t="s">
        <v>320</v>
      </c>
      <c r="AB75" s="43" t="s">
        <v>321</v>
      </c>
      <c r="AC75" s="43" t="s">
        <v>322</v>
      </c>
      <c r="AD75" s="43" t="s">
        <v>323</v>
      </c>
      <c r="AE75" s="43" t="s">
        <v>324</v>
      </c>
      <c r="AF75" s="43" t="s">
        <v>325</v>
      </c>
      <c r="AG75" s="75">
        <v>42.5</v>
      </c>
      <c r="AH75" s="46">
        <f t="shared" ref="AH75:AH138" si="33">MAX(B75:AF75)</f>
        <v>29.4</v>
      </c>
      <c r="AI75" s="47">
        <f t="shared" ref="AI75:AI138" si="34">MIN(B75:AF75)</f>
        <v>29.3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3"/>
        <v>22.3</v>
      </c>
      <c r="AI76" s="47">
        <f t="shared" si="34"/>
        <v>22.2</v>
      </c>
      <c r="AK76" s="49"/>
    </row>
    <row r="77" spans="1:88" ht="15.75" thickBot="1">
      <c r="A77" s="76" t="s">
        <v>96</v>
      </c>
      <c r="B77" s="77">
        <v>10</v>
      </c>
      <c r="C77" s="77">
        <v>10</v>
      </c>
      <c r="D77" s="77">
        <v>10</v>
      </c>
      <c r="E77" s="77">
        <v>10</v>
      </c>
      <c r="F77" s="77">
        <v>10</v>
      </c>
      <c r="G77" s="77">
        <v>10</v>
      </c>
      <c r="H77" s="77">
        <v>10</v>
      </c>
      <c r="I77" s="77">
        <v>10</v>
      </c>
      <c r="J77" s="77">
        <v>10</v>
      </c>
      <c r="K77" s="77">
        <v>10</v>
      </c>
      <c r="L77" s="77">
        <v>10</v>
      </c>
      <c r="M77" s="77">
        <v>9.9</v>
      </c>
      <c r="N77" s="77">
        <v>10</v>
      </c>
      <c r="O77" s="77">
        <v>10</v>
      </c>
      <c r="P77" s="77">
        <v>10</v>
      </c>
      <c r="Q77" s="77">
        <v>9</v>
      </c>
      <c r="R77" s="77">
        <v>9</v>
      </c>
      <c r="S77" s="77">
        <v>9</v>
      </c>
      <c r="T77" s="77">
        <v>9</v>
      </c>
      <c r="U77" s="77">
        <v>9</v>
      </c>
      <c r="V77" s="77">
        <v>9</v>
      </c>
      <c r="W77" s="77">
        <v>9</v>
      </c>
      <c r="X77" s="77">
        <v>9</v>
      </c>
      <c r="Y77" s="77">
        <v>9</v>
      </c>
      <c r="Z77" s="77">
        <v>8.1999999999999993</v>
      </c>
      <c r="AA77" s="77">
        <v>8.1999999999999993</v>
      </c>
      <c r="AB77" s="77">
        <v>8.1999999999999993</v>
      </c>
      <c r="AC77" s="77">
        <v>8.1999999999999993</v>
      </c>
      <c r="AD77" s="77">
        <v>8.1999999999999993</v>
      </c>
      <c r="AE77" s="77">
        <v>8.1999999999999993</v>
      </c>
      <c r="AF77" s="77">
        <v>8.1999999999999993</v>
      </c>
      <c r="AG77" s="78">
        <v>14.8</v>
      </c>
      <c r="AH77" s="46">
        <f t="shared" si="33"/>
        <v>10</v>
      </c>
      <c r="AI77" s="47">
        <f t="shared" si="34"/>
        <v>8.1999999999999993</v>
      </c>
      <c r="AK77" s="49"/>
    </row>
    <row r="78" spans="1:88" ht="15.75" thickBot="1">
      <c r="A78" s="79" t="s">
        <v>97</v>
      </c>
      <c r="B78" s="70">
        <f t="shared" ref="B78:C78" si="35">SUM(B72:B77)</f>
        <v>405.7</v>
      </c>
      <c r="C78" s="70">
        <f t="shared" si="35"/>
        <v>436</v>
      </c>
      <c r="D78" s="70">
        <f t="shared" ref="D78:E78" si="36">SUM(D72:D77)</f>
        <v>409.6</v>
      </c>
      <c r="E78" s="70">
        <f t="shared" si="36"/>
        <v>317</v>
      </c>
      <c r="F78" s="70">
        <f t="shared" ref="F78" si="37">SUM(F72:F77)</f>
        <v>375.90000000000003</v>
      </c>
      <c r="G78" s="70">
        <f t="shared" ref="G78:AG78" si="38">SUM(G72:G77)</f>
        <v>477.00000000000006</v>
      </c>
      <c r="H78" s="70">
        <f t="shared" si="38"/>
        <v>480.09999999999997</v>
      </c>
      <c r="I78" s="70">
        <f t="shared" si="38"/>
        <v>480.5</v>
      </c>
      <c r="J78" s="70">
        <f t="shared" si="38"/>
        <v>510.2</v>
      </c>
      <c r="K78" s="70">
        <f t="shared" si="38"/>
        <v>528.69999999999993</v>
      </c>
      <c r="L78" s="70">
        <f t="shared" si="38"/>
        <v>528.69999999999993</v>
      </c>
      <c r="M78" s="70">
        <f t="shared" si="38"/>
        <v>534.5</v>
      </c>
      <c r="N78" s="70">
        <f t="shared" si="38"/>
        <v>577.9</v>
      </c>
      <c r="O78" s="70">
        <f t="shared" si="38"/>
        <v>559.19999999999993</v>
      </c>
      <c r="P78" s="70">
        <f t="shared" si="38"/>
        <v>555.99999999999989</v>
      </c>
      <c r="Q78" s="70">
        <f t="shared" ref="Q78" si="39">SUM(Q72:Q77)</f>
        <v>332.20000000000005</v>
      </c>
      <c r="R78" s="70">
        <f t="shared" si="38"/>
        <v>279.7</v>
      </c>
      <c r="S78" s="70">
        <f t="shared" si="38"/>
        <v>279.7</v>
      </c>
      <c r="T78" s="70">
        <f t="shared" si="38"/>
        <v>328.7</v>
      </c>
      <c r="U78" s="70">
        <f t="shared" ref="U78:V78" si="40">SUM(U72:U77)</f>
        <v>319.7</v>
      </c>
      <c r="V78" s="70">
        <f t="shared" si="40"/>
        <v>229.70000000000002</v>
      </c>
      <c r="W78" s="70">
        <f t="shared" ref="W78:X78" si="41">SUM(W72:W77)</f>
        <v>340.7</v>
      </c>
      <c r="X78" s="70">
        <f t="shared" si="41"/>
        <v>340.7</v>
      </c>
      <c r="Y78" s="70">
        <f t="shared" ref="Y78" si="42">SUM(Y72:Y77)</f>
        <v>340.7</v>
      </c>
      <c r="Z78" s="70">
        <f t="shared" si="38"/>
        <v>445.3</v>
      </c>
      <c r="AA78" s="70">
        <f t="shared" ref="AA78:AB78" si="43">SUM(AA72:AA77)</f>
        <v>445.3</v>
      </c>
      <c r="AB78" s="70">
        <f t="shared" si="43"/>
        <v>445.3</v>
      </c>
      <c r="AC78" s="70">
        <f t="shared" ref="AC78:AE78" si="44">SUM(AC72:AC77)</f>
        <v>445.3</v>
      </c>
      <c r="AD78" s="70">
        <f t="shared" si="44"/>
        <v>445.3</v>
      </c>
      <c r="AE78" s="70">
        <f t="shared" si="44"/>
        <v>445.3</v>
      </c>
      <c r="AF78" s="70">
        <f t="shared" ref="AF78" si="45">SUM(AF72:AF77)</f>
        <v>445.3</v>
      </c>
      <c r="AG78" s="80">
        <f t="shared" si="38"/>
        <v>706.4</v>
      </c>
      <c r="AH78" s="46">
        <f t="shared" si="33"/>
        <v>577.9</v>
      </c>
      <c r="AI78" s="47">
        <f t="shared" si="34"/>
        <v>229.70000000000002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144</v>
      </c>
      <c r="C79" s="44">
        <v>143.80000000000001</v>
      </c>
      <c r="D79" s="44">
        <v>131.6</v>
      </c>
      <c r="E79" s="44">
        <v>120.3</v>
      </c>
      <c r="F79" s="44">
        <v>91.1</v>
      </c>
      <c r="G79" s="44">
        <v>90.1</v>
      </c>
      <c r="H79" s="44">
        <v>97.1</v>
      </c>
      <c r="I79" s="44">
        <v>96.7</v>
      </c>
      <c r="J79" s="44">
        <v>102.5</v>
      </c>
      <c r="K79" s="44">
        <v>102.5</v>
      </c>
      <c r="L79" s="44">
        <v>102.5</v>
      </c>
      <c r="M79" s="44">
        <v>103</v>
      </c>
      <c r="N79" s="44">
        <v>104</v>
      </c>
      <c r="O79" s="44">
        <v>103</v>
      </c>
      <c r="P79" s="44">
        <v>108</v>
      </c>
      <c r="Q79" s="44">
        <v>107.2</v>
      </c>
      <c r="R79" s="44">
        <v>142</v>
      </c>
      <c r="S79" s="44">
        <v>142</v>
      </c>
      <c r="T79" s="44">
        <v>142</v>
      </c>
      <c r="U79" s="44">
        <v>122</v>
      </c>
      <c r="V79" s="44">
        <v>50.3</v>
      </c>
      <c r="W79" s="44">
        <v>62</v>
      </c>
      <c r="X79" s="44">
        <v>62</v>
      </c>
      <c r="Y79" s="44">
        <v>73</v>
      </c>
      <c r="Z79" s="44">
        <v>72</v>
      </c>
      <c r="AA79" s="44">
        <v>112</v>
      </c>
      <c r="AB79" s="44">
        <v>112</v>
      </c>
      <c r="AC79" s="44">
        <v>112</v>
      </c>
      <c r="AD79" s="44">
        <v>112</v>
      </c>
      <c r="AE79" s="44">
        <v>131</v>
      </c>
      <c r="AF79" s="44">
        <v>131</v>
      </c>
      <c r="AG79" s="61">
        <v>144</v>
      </c>
      <c r="AH79" s="46">
        <f t="shared" si="33"/>
        <v>144</v>
      </c>
      <c r="AI79" s="47">
        <f t="shared" si="34"/>
        <v>50.3</v>
      </c>
      <c r="AK79" s="49"/>
      <c r="AY79" s="1" t="s">
        <v>99</v>
      </c>
      <c r="AZ79" s="82">
        <f>ROUND(C97,0)</f>
        <v>-466</v>
      </c>
      <c r="BA79" s="81">
        <f t="shared" ref="BA79:BD83" si="46">D97</f>
        <v>-456.3</v>
      </c>
      <c r="BB79" s="81">
        <f t="shared" si="46"/>
        <v>-538.4</v>
      </c>
      <c r="BC79" s="81">
        <f t="shared" si="46"/>
        <v>-544</v>
      </c>
      <c r="BD79" s="81">
        <f t="shared" si="46"/>
        <v>-588.70000000000005</v>
      </c>
      <c r="BE79" s="82">
        <f>I97</f>
        <v>-538.79999999999995</v>
      </c>
      <c r="BF79" s="82">
        <f>K97</f>
        <v>-470</v>
      </c>
      <c r="BG79" s="82">
        <f t="shared" ref="BG79:BP83" si="47">M97</f>
        <v>-415</v>
      </c>
      <c r="BH79" s="82">
        <f t="shared" si="47"/>
        <v>-460</v>
      </c>
      <c r="BI79" s="82">
        <f t="shared" si="47"/>
        <v>-412</v>
      </c>
      <c r="BJ79" s="82">
        <f t="shared" si="47"/>
        <v>-446</v>
      </c>
      <c r="BK79" s="82">
        <f t="shared" si="47"/>
        <v>-314.3</v>
      </c>
      <c r="BL79" s="82">
        <f t="shared" si="47"/>
        <v>-170</v>
      </c>
      <c r="BM79" s="82">
        <f t="shared" si="47"/>
        <v>-290</v>
      </c>
      <c r="BN79" s="82">
        <f t="shared" si="47"/>
        <v>-290</v>
      </c>
      <c r="BO79" s="82">
        <f t="shared" si="47"/>
        <v>-384</v>
      </c>
      <c r="BP79" s="82">
        <f t="shared" si="47"/>
        <v>-363</v>
      </c>
      <c r="BQ79" s="82">
        <f>X97</f>
        <v>-433</v>
      </c>
      <c r="BR79" s="82">
        <f>Z97</f>
        <v>-265</v>
      </c>
      <c r="BS79" s="81">
        <f>AB97</f>
        <v>-455</v>
      </c>
      <c r="BT79" s="81">
        <f t="shared" ref="BT79:BV83" si="48">AD97</f>
        <v>-590</v>
      </c>
      <c r="BU79" s="81">
        <f t="shared" si="48"/>
        <v>-700</v>
      </c>
      <c r="BV79" s="81">
        <f t="shared" si="48"/>
        <v>-700</v>
      </c>
      <c r="BW79" s="81">
        <f>B97</f>
        <v>-280</v>
      </c>
    </row>
    <row r="80" spans="1:88">
      <c r="A80" s="63" t="s">
        <v>100</v>
      </c>
      <c r="B80" s="43">
        <v>69</v>
      </c>
      <c r="C80" s="43">
        <v>50.4</v>
      </c>
      <c r="D80" s="43">
        <v>50.4</v>
      </c>
      <c r="E80" s="43">
        <v>50.4</v>
      </c>
      <c r="F80" s="43">
        <v>24.7</v>
      </c>
      <c r="G80" s="43">
        <v>34</v>
      </c>
      <c r="H80" s="43">
        <v>35.200000000000003</v>
      </c>
      <c r="I80" s="43">
        <v>59.3</v>
      </c>
      <c r="J80" s="43">
        <v>68.8</v>
      </c>
      <c r="K80" s="43">
        <v>68.8</v>
      </c>
      <c r="L80" s="43">
        <v>68.8</v>
      </c>
      <c r="M80" s="43">
        <v>69.2</v>
      </c>
      <c r="N80" s="43">
        <v>69.099999999999994</v>
      </c>
      <c r="O80" s="43">
        <v>69</v>
      </c>
      <c r="P80" s="43">
        <v>69</v>
      </c>
      <c r="Q80" s="43">
        <v>69</v>
      </c>
      <c r="R80" s="43">
        <v>60.1</v>
      </c>
      <c r="S80" s="43">
        <v>60.1</v>
      </c>
      <c r="T80" s="43">
        <v>60.1</v>
      </c>
      <c r="U80" s="43">
        <v>54</v>
      </c>
      <c r="V80" s="43">
        <v>44</v>
      </c>
      <c r="W80" s="43">
        <v>45.1</v>
      </c>
      <c r="X80" s="43">
        <v>45.1</v>
      </c>
      <c r="Y80" s="43">
        <v>34</v>
      </c>
      <c r="Z80" s="43">
        <v>68</v>
      </c>
      <c r="AA80" s="43">
        <v>68</v>
      </c>
      <c r="AB80" s="43">
        <v>68</v>
      </c>
      <c r="AC80" s="43">
        <v>68</v>
      </c>
      <c r="AD80" s="43">
        <v>68</v>
      </c>
      <c r="AE80" s="43">
        <v>68</v>
      </c>
      <c r="AF80" s="43">
        <v>68</v>
      </c>
      <c r="AG80" s="64">
        <v>70</v>
      </c>
      <c r="AH80" s="46">
        <f t="shared" si="33"/>
        <v>69.2</v>
      </c>
      <c r="AI80" s="47">
        <f t="shared" si="34"/>
        <v>24.7</v>
      </c>
      <c r="AK80" s="49"/>
      <c r="AY80" s="1" t="s">
        <v>101</v>
      </c>
      <c r="AZ80" s="82">
        <f>ROUND(C98,0)</f>
        <v>20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0</v>
      </c>
      <c r="BH80" s="82">
        <f t="shared" si="47"/>
        <v>0</v>
      </c>
      <c r="BI80" s="82">
        <f t="shared" si="47"/>
        <v>18</v>
      </c>
      <c r="BJ80" s="82">
        <f t="shared" si="47"/>
        <v>17.3</v>
      </c>
      <c r="BK80" s="82">
        <f t="shared" si="47"/>
        <v>17.8</v>
      </c>
      <c r="BL80" s="82">
        <f t="shared" si="47"/>
        <v>15</v>
      </c>
      <c r="BM80" s="82">
        <f t="shared" si="47"/>
        <v>15.7</v>
      </c>
      <c r="BN80" s="82">
        <f t="shared" si="47"/>
        <v>15.7</v>
      </c>
      <c r="BO80" s="82">
        <f t="shared" si="47"/>
        <v>17.399999999999999</v>
      </c>
      <c r="BP80" s="82">
        <f t="shared" si="47"/>
        <v>15.9</v>
      </c>
      <c r="BQ80" s="82">
        <f>X98</f>
        <v>0</v>
      </c>
      <c r="BR80" s="82">
        <f>Z98</f>
        <v>3.4</v>
      </c>
      <c r="BS80" s="81">
        <f>AB98</f>
        <v>4.5</v>
      </c>
      <c r="BT80" s="81">
        <f t="shared" si="48"/>
        <v>4.5</v>
      </c>
      <c r="BU80" s="81">
        <f t="shared" si="48"/>
        <v>4.5</v>
      </c>
      <c r="BV80" s="81">
        <f t="shared" si="48"/>
        <v>4.5</v>
      </c>
      <c r="BW80" s="81">
        <f>B98</f>
        <v>28</v>
      </c>
    </row>
    <row r="81" spans="1:75">
      <c r="A81" s="63" t="s">
        <v>102</v>
      </c>
      <c r="B81" s="43">
        <v>68</v>
      </c>
      <c r="C81" s="43">
        <v>55.1</v>
      </c>
      <c r="D81" s="43">
        <v>69.5</v>
      </c>
      <c r="E81" s="43">
        <v>71.599999999999994</v>
      </c>
      <c r="F81" s="43">
        <v>71.400000000000006</v>
      </c>
      <c r="G81" s="43">
        <v>67.599999999999994</v>
      </c>
      <c r="H81" s="43">
        <v>70</v>
      </c>
      <c r="I81" s="43">
        <v>71.5</v>
      </c>
      <c r="J81" s="43">
        <v>62.1</v>
      </c>
      <c r="K81" s="43">
        <v>62.1</v>
      </c>
      <c r="L81" s="43">
        <v>62.1</v>
      </c>
      <c r="M81" s="43">
        <v>70.7</v>
      </c>
      <c r="N81" s="43">
        <v>70</v>
      </c>
      <c r="O81" s="43">
        <v>70.3</v>
      </c>
      <c r="P81" s="43">
        <v>70.8</v>
      </c>
      <c r="Q81" s="43">
        <v>70.7</v>
      </c>
      <c r="R81" s="43">
        <v>62.3</v>
      </c>
      <c r="S81" s="43">
        <v>62.3</v>
      </c>
      <c r="T81" s="43">
        <v>55</v>
      </c>
      <c r="U81" s="43">
        <v>69</v>
      </c>
      <c r="V81" s="43">
        <v>32</v>
      </c>
      <c r="W81" s="43">
        <v>32</v>
      </c>
      <c r="X81" s="43">
        <v>32</v>
      </c>
      <c r="Y81" s="43">
        <v>32</v>
      </c>
      <c r="Z81" s="43">
        <v>60</v>
      </c>
      <c r="AA81" s="43">
        <v>70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3"/>
        <v>71.599999999999994</v>
      </c>
      <c r="AI81" s="47">
        <f t="shared" si="34"/>
        <v>32</v>
      </c>
      <c r="AK81" s="49"/>
      <c r="AL81" s="83"/>
      <c r="AO81" s="83"/>
      <c r="AY81" s="1" t="s">
        <v>103</v>
      </c>
      <c r="AZ81" s="82">
        <f>ROUND(C99,0)</f>
        <v>36</v>
      </c>
      <c r="BA81" s="81">
        <f t="shared" si="46"/>
        <v>34.6</v>
      </c>
      <c r="BB81" s="81">
        <f t="shared" si="46"/>
        <v>33.5</v>
      </c>
      <c r="BC81" s="81">
        <f t="shared" si="46"/>
        <v>32.5</v>
      </c>
      <c r="BD81" s="81">
        <f t="shared" si="46"/>
        <v>32.299999999999997</v>
      </c>
      <c r="BE81" s="82">
        <f>I99</f>
        <v>31.1</v>
      </c>
      <c r="BF81" s="82">
        <f>K99</f>
        <v>31.6</v>
      </c>
      <c r="BG81" s="82">
        <f t="shared" si="47"/>
        <v>26.3</v>
      </c>
      <c r="BH81" s="82">
        <f t="shared" si="47"/>
        <v>29</v>
      </c>
      <c r="BI81" s="82">
        <f t="shared" si="47"/>
        <v>30</v>
      </c>
      <c r="BJ81" s="82">
        <f t="shared" si="47"/>
        <v>29.1</v>
      </c>
      <c r="BK81" s="82">
        <f t="shared" si="47"/>
        <v>26.8</v>
      </c>
      <c r="BL81" s="82">
        <f t="shared" si="47"/>
        <v>35</v>
      </c>
      <c r="BM81" s="82">
        <f t="shared" si="47"/>
        <v>35</v>
      </c>
      <c r="BN81" s="82">
        <f t="shared" si="47"/>
        <v>35</v>
      </c>
      <c r="BO81" s="82">
        <f t="shared" si="47"/>
        <v>33</v>
      </c>
      <c r="BP81" s="82">
        <f t="shared" si="47"/>
        <v>29.8</v>
      </c>
      <c r="BQ81" s="82">
        <f>X99</f>
        <v>29.8</v>
      </c>
      <c r="BR81" s="82">
        <f>Z99</f>
        <v>28.6</v>
      </c>
      <c r="BS81" s="81">
        <f>AB99</f>
        <v>24.7</v>
      </c>
      <c r="BT81" s="81">
        <f t="shared" si="48"/>
        <v>24.7</v>
      </c>
      <c r="BU81" s="81">
        <f t="shared" si="48"/>
        <v>24.7</v>
      </c>
      <c r="BV81" s="81">
        <f t="shared" si="48"/>
        <v>24.7</v>
      </c>
      <c r="BW81" s="81">
        <f>B99</f>
        <v>38</v>
      </c>
    </row>
    <row r="82" spans="1:75" s="83" customFormat="1">
      <c r="A82" s="63" t="s">
        <v>104</v>
      </c>
      <c r="B82" s="43">
        <v>60.1</v>
      </c>
      <c r="C82" s="43">
        <v>59.8</v>
      </c>
      <c r="D82" s="43">
        <v>60.2</v>
      </c>
      <c r="E82" s="43">
        <v>60.3</v>
      </c>
      <c r="F82" s="43">
        <v>60.3</v>
      </c>
      <c r="G82" s="43">
        <v>60.2</v>
      </c>
      <c r="H82" s="43">
        <v>60.2</v>
      </c>
      <c r="I82" s="43">
        <v>60.2</v>
      </c>
      <c r="J82" s="43">
        <v>60.2</v>
      </c>
      <c r="K82" s="43">
        <v>60.2</v>
      </c>
      <c r="L82" s="43">
        <v>60.2</v>
      </c>
      <c r="M82" s="66">
        <v>59.6</v>
      </c>
      <c r="N82" s="66">
        <v>21.7</v>
      </c>
      <c r="O82" s="66">
        <v>30.8</v>
      </c>
      <c r="P82" s="43">
        <v>0</v>
      </c>
      <c r="Q82" s="43">
        <v>0</v>
      </c>
      <c r="R82" s="43">
        <v>59.3</v>
      </c>
      <c r="S82" s="43">
        <v>59.3</v>
      </c>
      <c r="T82" s="43">
        <v>59.3</v>
      </c>
      <c r="U82" s="43">
        <v>59.3</v>
      </c>
      <c r="V82" s="43">
        <v>30</v>
      </c>
      <c r="W82" s="43">
        <v>30</v>
      </c>
      <c r="X82" s="43">
        <v>30</v>
      </c>
      <c r="Y82" s="43">
        <v>30</v>
      </c>
      <c r="Z82" s="43">
        <v>30</v>
      </c>
      <c r="AA82" s="43">
        <v>30</v>
      </c>
      <c r="AB82" s="43">
        <v>30</v>
      </c>
      <c r="AC82" s="43">
        <v>30</v>
      </c>
      <c r="AD82" s="43">
        <v>30</v>
      </c>
      <c r="AE82" s="43">
        <v>30</v>
      </c>
      <c r="AF82" s="43">
        <v>30</v>
      </c>
      <c r="AG82" s="64">
        <v>60</v>
      </c>
      <c r="AH82" s="46">
        <f t="shared" si="33"/>
        <v>60.3</v>
      </c>
      <c r="AI82" s="47">
        <f t="shared" si="34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19</v>
      </c>
      <c r="BA82" s="81">
        <f t="shared" si="46"/>
        <v>19.8</v>
      </c>
      <c r="BB82" s="81">
        <f t="shared" si="46"/>
        <v>19.899999999999999</v>
      </c>
      <c r="BC82" s="81">
        <f t="shared" si="46"/>
        <v>19.600000000000001</v>
      </c>
      <c r="BD82" s="81">
        <f t="shared" si="46"/>
        <v>17.899999999999999</v>
      </c>
      <c r="BE82" s="82">
        <f>I100</f>
        <v>17.899999999999999</v>
      </c>
      <c r="BF82" s="82">
        <f>K100</f>
        <v>18</v>
      </c>
      <c r="BG82" s="82">
        <f t="shared" si="47"/>
        <v>15.1</v>
      </c>
      <c r="BH82" s="82">
        <f t="shared" si="47"/>
        <v>0</v>
      </c>
      <c r="BI82" s="82">
        <f t="shared" si="47"/>
        <v>14.1</v>
      </c>
      <c r="BJ82" s="82">
        <f t="shared" si="47"/>
        <v>14.7</v>
      </c>
      <c r="BK82" s="82">
        <f t="shared" si="47"/>
        <v>15.9</v>
      </c>
      <c r="BL82" s="82">
        <f t="shared" si="47"/>
        <v>13</v>
      </c>
      <c r="BM82" s="82">
        <f t="shared" si="47"/>
        <v>19</v>
      </c>
      <c r="BN82" s="82">
        <f t="shared" si="47"/>
        <v>19</v>
      </c>
      <c r="BO82" s="82">
        <f t="shared" si="47"/>
        <v>19</v>
      </c>
      <c r="BP82" s="82">
        <f t="shared" si="47"/>
        <v>4.9000000000000004</v>
      </c>
      <c r="BQ82" s="82">
        <f>X100</f>
        <v>6</v>
      </c>
      <c r="BR82" s="82">
        <f>Z100</f>
        <v>0</v>
      </c>
      <c r="BS82" s="81">
        <f>AB100</f>
        <v>0</v>
      </c>
      <c r="BT82" s="81">
        <f t="shared" si="48"/>
        <v>0</v>
      </c>
      <c r="BU82" s="81">
        <f t="shared" si="48"/>
        <v>0</v>
      </c>
      <c r="BV82" s="81">
        <f t="shared" si="48"/>
        <v>0</v>
      </c>
      <c r="BW82" s="81">
        <f>B100</f>
        <v>0</v>
      </c>
    </row>
    <row r="83" spans="1:75">
      <c r="A83" s="63" t="s">
        <v>106</v>
      </c>
      <c r="B83" s="44">
        <v>15</v>
      </c>
      <c r="C83" s="44">
        <v>14.5</v>
      </c>
      <c r="D83" s="44">
        <v>14.5</v>
      </c>
      <c r="E83" s="44">
        <v>14.8</v>
      </c>
      <c r="F83" s="44">
        <v>9.5</v>
      </c>
      <c r="G83" s="44">
        <v>10.199999999999999</v>
      </c>
      <c r="H83" s="43">
        <v>10.199999999999999</v>
      </c>
      <c r="I83" s="43">
        <v>10.199999999999999</v>
      </c>
      <c r="J83" s="43">
        <v>10.199999999999999</v>
      </c>
      <c r="K83" s="43">
        <v>10.199999999999999</v>
      </c>
      <c r="L83" s="43">
        <v>10.199999999999999</v>
      </c>
      <c r="M83" s="43">
        <v>11.1</v>
      </c>
      <c r="N83" s="43">
        <v>10.9</v>
      </c>
      <c r="O83" s="43">
        <v>14.9</v>
      </c>
      <c r="P83" s="43">
        <v>14.8</v>
      </c>
      <c r="Q83" s="43">
        <v>10.7</v>
      </c>
      <c r="R83" s="43">
        <v>0</v>
      </c>
      <c r="S83" s="43">
        <v>0</v>
      </c>
      <c r="T83" s="43">
        <v>0</v>
      </c>
      <c r="U83" s="43">
        <v>10</v>
      </c>
      <c r="V83" s="43">
        <v>10</v>
      </c>
      <c r="W83" s="43">
        <v>10</v>
      </c>
      <c r="X83" s="43">
        <v>10</v>
      </c>
      <c r="Y83" s="43">
        <v>10</v>
      </c>
      <c r="Z83" s="43">
        <v>10</v>
      </c>
      <c r="AA83" s="43">
        <v>10</v>
      </c>
      <c r="AB83" s="43">
        <v>10</v>
      </c>
      <c r="AC83" s="43">
        <v>10</v>
      </c>
      <c r="AD83" s="43">
        <v>10</v>
      </c>
      <c r="AE83" s="43">
        <v>10</v>
      </c>
      <c r="AF83" s="43">
        <v>10</v>
      </c>
      <c r="AG83" s="64">
        <v>30</v>
      </c>
      <c r="AH83" s="46">
        <f t="shared" si="33"/>
        <v>15</v>
      </c>
      <c r="AI83" s="47">
        <f t="shared" si="34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0</v>
      </c>
      <c r="BF83" s="82">
        <f>K101</f>
        <v>0</v>
      </c>
      <c r="BG83" s="82">
        <f t="shared" si="47"/>
        <v>0</v>
      </c>
      <c r="BH83" s="82">
        <f t="shared" si="47"/>
        <v>0</v>
      </c>
      <c r="BI83" s="82">
        <f t="shared" si="47"/>
        <v>0</v>
      </c>
      <c r="BJ83" s="82">
        <f t="shared" si="47"/>
        <v>0</v>
      </c>
      <c r="BK83" s="82">
        <f t="shared" si="47"/>
        <v>0</v>
      </c>
      <c r="BL83" s="82">
        <f t="shared" si="47"/>
        <v>0</v>
      </c>
      <c r="BM83" s="82">
        <f t="shared" si="47"/>
        <v>0</v>
      </c>
      <c r="BN83" s="82">
        <f t="shared" si="47"/>
        <v>0</v>
      </c>
      <c r="BO83" s="82">
        <f t="shared" si="47"/>
        <v>0</v>
      </c>
      <c r="BP83" s="82">
        <f t="shared" si="4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3.3</v>
      </c>
      <c r="K84" s="44">
        <v>3.3</v>
      </c>
      <c r="L84" s="44">
        <v>3.3</v>
      </c>
      <c r="M84" s="44">
        <v>5.9</v>
      </c>
      <c r="N84" s="44">
        <v>10.7</v>
      </c>
      <c r="O84" s="44">
        <v>14.2</v>
      </c>
      <c r="P84" s="43">
        <v>14.1</v>
      </c>
      <c r="Q84" s="43">
        <v>14.7</v>
      </c>
      <c r="R84" s="43">
        <v>1.1000000000000001</v>
      </c>
      <c r="S84" s="43">
        <v>1.1000000000000001</v>
      </c>
      <c r="T84" s="43">
        <v>1.1000000000000001</v>
      </c>
      <c r="U84" s="43">
        <v>0</v>
      </c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3"/>
        <v>14.7</v>
      </c>
      <c r="AI84" s="47">
        <f t="shared" si="3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13.7</v>
      </c>
      <c r="C85" s="43">
        <v>12.6</v>
      </c>
      <c r="D85" s="43">
        <v>12.6</v>
      </c>
      <c r="E85" s="43">
        <v>8.1</v>
      </c>
      <c r="F85" s="43">
        <v>9.6999999999999993</v>
      </c>
      <c r="G85" s="43">
        <v>9.6999999999999993</v>
      </c>
      <c r="H85" s="43">
        <v>9.6999999999999993</v>
      </c>
      <c r="I85" s="43">
        <v>9.6999999999999993</v>
      </c>
      <c r="J85" s="43">
        <v>9.6999999999999993</v>
      </c>
      <c r="K85" s="43">
        <v>9.6999999999999993</v>
      </c>
      <c r="L85" s="43">
        <v>9.6999999999999993</v>
      </c>
      <c r="M85" s="43">
        <v>12.6</v>
      </c>
      <c r="N85" s="43">
        <v>14.6</v>
      </c>
      <c r="O85" s="43">
        <v>14.4</v>
      </c>
      <c r="P85" s="43">
        <v>14.4</v>
      </c>
      <c r="Q85" s="43">
        <v>14.4</v>
      </c>
      <c r="R85" s="43">
        <v>13.7</v>
      </c>
      <c r="S85" s="43">
        <v>13.7</v>
      </c>
      <c r="T85" s="43">
        <v>13.7</v>
      </c>
      <c r="U85" s="43">
        <v>13.7</v>
      </c>
      <c r="V85" s="43">
        <v>13.7</v>
      </c>
      <c r="W85" s="43">
        <v>13.7</v>
      </c>
      <c r="X85" s="43">
        <v>13.7</v>
      </c>
      <c r="Y85" s="43">
        <v>13.7</v>
      </c>
      <c r="Z85" s="43">
        <v>13.7</v>
      </c>
      <c r="AA85" s="43">
        <v>13.7</v>
      </c>
      <c r="AB85" s="43">
        <v>13.7</v>
      </c>
      <c r="AC85" s="43">
        <v>13.7</v>
      </c>
      <c r="AD85" s="43">
        <v>13.7</v>
      </c>
      <c r="AE85" s="43">
        <v>13.7</v>
      </c>
      <c r="AF85" s="43">
        <v>13.7</v>
      </c>
      <c r="AG85" s="64">
        <v>24</v>
      </c>
      <c r="AH85" s="46">
        <f t="shared" si="33"/>
        <v>14.6</v>
      </c>
      <c r="AI85" s="47">
        <f t="shared" si="34"/>
        <v>8.1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3"/>
        <v>0</v>
      </c>
      <c r="AI86" s="47">
        <f t="shared" si="34"/>
        <v>0</v>
      </c>
      <c r="AK86" s="49"/>
      <c r="AZ86" s="82">
        <f t="shared" ref="AZ86:BW91" si="50">VALUE(AZ79)</f>
        <v>-466</v>
      </c>
      <c r="BA86" s="82">
        <f t="shared" si="50"/>
        <v>-456.3</v>
      </c>
      <c r="BB86" s="82">
        <f t="shared" si="50"/>
        <v>-538.4</v>
      </c>
      <c r="BC86" s="82">
        <f t="shared" si="50"/>
        <v>-544</v>
      </c>
      <c r="BD86" s="82">
        <f t="shared" si="50"/>
        <v>-588.70000000000005</v>
      </c>
      <c r="BE86" s="82">
        <f t="shared" si="50"/>
        <v>-538.79999999999995</v>
      </c>
      <c r="BF86" s="82">
        <f t="shared" si="50"/>
        <v>-470</v>
      </c>
      <c r="BG86" s="82">
        <f t="shared" si="50"/>
        <v>-415</v>
      </c>
      <c r="BH86" s="82">
        <f t="shared" si="50"/>
        <v>-460</v>
      </c>
      <c r="BI86" s="82">
        <f t="shared" si="50"/>
        <v>-412</v>
      </c>
      <c r="BJ86" s="82">
        <f t="shared" si="50"/>
        <v>-446</v>
      </c>
      <c r="BK86" s="82">
        <f t="shared" si="50"/>
        <v>-314.3</v>
      </c>
      <c r="BL86" s="82">
        <f t="shared" si="50"/>
        <v>-170</v>
      </c>
      <c r="BM86" s="82">
        <f t="shared" si="50"/>
        <v>-290</v>
      </c>
      <c r="BN86" s="82">
        <f t="shared" si="50"/>
        <v>-290</v>
      </c>
      <c r="BO86" s="82">
        <f t="shared" si="50"/>
        <v>-384</v>
      </c>
      <c r="BP86" s="82">
        <f t="shared" si="50"/>
        <v>-363</v>
      </c>
      <c r="BQ86" s="82">
        <f t="shared" si="50"/>
        <v>-433</v>
      </c>
      <c r="BR86" s="82">
        <f t="shared" si="50"/>
        <v>-265</v>
      </c>
      <c r="BS86" s="82">
        <f t="shared" si="50"/>
        <v>-455</v>
      </c>
      <c r="BT86" s="82">
        <f t="shared" si="50"/>
        <v>-590</v>
      </c>
      <c r="BU86" s="82">
        <f t="shared" si="50"/>
        <v>-700</v>
      </c>
      <c r="BV86" s="82">
        <f t="shared" si="50"/>
        <v>-700</v>
      </c>
      <c r="BW86" s="82">
        <f t="shared" si="50"/>
        <v>-280</v>
      </c>
    </row>
    <row r="87" spans="1:75">
      <c r="A87" s="63" t="s">
        <v>112</v>
      </c>
      <c r="B87" s="43">
        <v>8.5</v>
      </c>
      <c r="C87" s="43">
        <v>10</v>
      </c>
      <c r="D87" s="43">
        <v>9.8000000000000007</v>
      </c>
      <c r="E87" s="43">
        <v>9.1999999999999993</v>
      </c>
      <c r="F87" s="43">
        <v>4.5</v>
      </c>
      <c r="G87" s="43">
        <v>4.5</v>
      </c>
      <c r="H87" s="43">
        <v>4.5</v>
      </c>
      <c r="I87" s="43">
        <v>4.5</v>
      </c>
      <c r="J87" s="43">
        <v>4.5</v>
      </c>
      <c r="K87" s="43">
        <v>4.5</v>
      </c>
      <c r="L87" s="43">
        <v>4.5</v>
      </c>
      <c r="M87" s="43">
        <v>6.3</v>
      </c>
      <c r="N87" s="43">
        <v>6.5</v>
      </c>
      <c r="O87" s="43">
        <v>7.9</v>
      </c>
      <c r="P87" s="43">
        <v>10.199999999999999</v>
      </c>
      <c r="Q87" s="43">
        <v>10.199999999999999</v>
      </c>
      <c r="R87" s="43">
        <v>8.6999999999999993</v>
      </c>
      <c r="S87" s="43">
        <v>8.6999999999999993</v>
      </c>
      <c r="T87" s="43">
        <v>8.6999999999999993</v>
      </c>
      <c r="U87" s="43">
        <v>8.6999999999999993</v>
      </c>
      <c r="V87" s="43">
        <v>8.6999999999999993</v>
      </c>
      <c r="W87" s="43">
        <v>8.6999999999999993</v>
      </c>
      <c r="X87" s="43">
        <v>8.6999999999999993</v>
      </c>
      <c r="Y87" s="43">
        <v>8.6999999999999993</v>
      </c>
      <c r="Z87" s="43">
        <v>8.6999999999999993</v>
      </c>
      <c r="AA87" s="43">
        <v>8.6999999999999993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3"/>
        <v>10.199999999999999</v>
      </c>
      <c r="AI87" s="47">
        <f t="shared" si="34"/>
        <v>4.5</v>
      </c>
      <c r="AK87" s="49"/>
      <c r="AZ87" s="82">
        <f t="shared" si="50"/>
        <v>20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0</v>
      </c>
      <c r="BH87" s="82">
        <f t="shared" si="50"/>
        <v>0</v>
      </c>
      <c r="BI87" s="82">
        <f t="shared" si="50"/>
        <v>18</v>
      </c>
      <c r="BJ87" s="82">
        <f t="shared" si="50"/>
        <v>17.3</v>
      </c>
      <c r="BK87" s="82">
        <f t="shared" si="50"/>
        <v>17.8</v>
      </c>
      <c r="BL87" s="82">
        <f t="shared" si="50"/>
        <v>15</v>
      </c>
      <c r="BM87" s="82">
        <f t="shared" si="50"/>
        <v>15.7</v>
      </c>
      <c r="BN87" s="82">
        <f t="shared" si="50"/>
        <v>15.7</v>
      </c>
      <c r="BO87" s="82">
        <f t="shared" si="50"/>
        <v>17.399999999999999</v>
      </c>
      <c r="BP87" s="82">
        <f t="shared" si="50"/>
        <v>15.9</v>
      </c>
      <c r="BQ87" s="82">
        <f t="shared" si="50"/>
        <v>0</v>
      </c>
      <c r="BR87" s="82">
        <f t="shared" si="50"/>
        <v>3.4</v>
      </c>
      <c r="BS87" s="82">
        <f t="shared" si="50"/>
        <v>4.5</v>
      </c>
      <c r="BT87" s="82">
        <f t="shared" si="50"/>
        <v>4.5</v>
      </c>
      <c r="BU87" s="82">
        <f t="shared" si="50"/>
        <v>4.5</v>
      </c>
      <c r="BV87" s="82">
        <f t="shared" si="50"/>
        <v>4.5</v>
      </c>
      <c r="BW87" s="82">
        <f t="shared" si="50"/>
        <v>28</v>
      </c>
    </row>
    <row r="88" spans="1:75">
      <c r="A88" s="84" t="s">
        <v>113</v>
      </c>
      <c r="B88" s="43">
        <v>7.2</v>
      </c>
      <c r="C88" s="43">
        <v>7.3</v>
      </c>
      <c r="D88" s="43">
        <v>7.3</v>
      </c>
      <c r="E88" s="43">
        <v>7.3</v>
      </c>
      <c r="F88" s="43">
        <v>7.3</v>
      </c>
      <c r="G88" s="43">
        <v>7.3</v>
      </c>
      <c r="H88" s="43">
        <v>7.3</v>
      </c>
      <c r="I88" s="43">
        <v>7.3</v>
      </c>
      <c r="J88" s="43">
        <v>7.3</v>
      </c>
      <c r="K88" s="43">
        <v>7.3</v>
      </c>
      <c r="L88" s="43">
        <v>7.3</v>
      </c>
      <c r="M88" s="43">
        <v>7.3</v>
      </c>
      <c r="N88" s="43">
        <v>7.3</v>
      </c>
      <c r="O88" s="43">
        <v>7.2</v>
      </c>
      <c r="P88" s="43">
        <v>7.3</v>
      </c>
      <c r="Q88" s="43">
        <v>7.3</v>
      </c>
      <c r="R88" s="43">
        <v>7.3</v>
      </c>
      <c r="S88" s="43">
        <v>7.3</v>
      </c>
      <c r="T88" s="43">
        <v>7.3</v>
      </c>
      <c r="U88" s="43">
        <v>7.3</v>
      </c>
      <c r="V88" s="43">
        <v>7.3</v>
      </c>
      <c r="W88" s="43">
        <v>7.3</v>
      </c>
      <c r="X88" s="43">
        <v>7.3</v>
      </c>
      <c r="Y88" s="43">
        <v>7.3</v>
      </c>
      <c r="Z88" s="43">
        <v>7.3</v>
      </c>
      <c r="AA88" s="43">
        <v>7.3</v>
      </c>
      <c r="AB88" s="43">
        <v>7.3</v>
      </c>
      <c r="AC88" s="43">
        <v>7.3</v>
      </c>
      <c r="AD88" s="43">
        <v>7.3</v>
      </c>
      <c r="AE88" s="43">
        <v>7.3</v>
      </c>
      <c r="AF88" s="43">
        <v>7.3</v>
      </c>
      <c r="AG88" s="64">
        <v>14</v>
      </c>
      <c r="AH88" s="46">
        <f t="shared" si="33"/>
        <v>7.3</v>
      </c>
      <c r="AI88" s="47">
        <f t="shared" si="34"/>
        <v>7.2</v>
      </c>
      <c r="AK88" s="49"/>
      <c r="AZ88" s="82">
        <f t="shared" si="50"/>
        <v>36</v>
      </c>
      <c r="BA88" s="82">
        <f t="shared" si="50"/>
        <v>34.6</v>
      </c>
      <c r="BB88" s="82">
        <f t="shared" si="50"/>
        <v>33.5</v>
      </c>
      <c r="BC88" s="82">
        <f t="shared" si="50"/>
        <v>32.5</v>
      </c>
      <c r="BD88" s="82">
        <f t="shared" si="50"/>
        <v>32.299999999999997</v>
      </c>
      <c r="BE88" s="82">
        <f t="shared" si="50"/>
        <v>31.1</v>
      </c>
      <c r="BF88" s="82">
        <f t="shared" si="50"/>
        <v>31.6</v>
      </c>
      <c r="BG88" s="82">
        <f t="shared" si="50"/>
        <v>26.3</v>
      </c>
      <c r="BH88" s="82">
        <f t="shared" si="50"/>
        <v>29</v>
      </c>
      <c r="BI88" s="82">
        <f t="shared" si="50"/>
        <v>30</v>
      </c>
      <c r="BJ88" s="82">
        <f t="shared" si="50"/>
        <v>29.1</v>
      </c>
      <c r="BK88" s="82">
        <f t="shared" si="50"/>
        <v>26.8</v>
      </c>
      <c r="BL88" s="82">
        <f t="shared" si="50"/>
        <v>35</v>
      </c>
      <c r="BM88" s="82">
        <f t="shared" si="50"/>
        <v>35</v>
      </c>
      <c r="BN88" s="82">
        <f t="shared" si="50"/>
        <v>35</v>
      </c>
      <c r="BO88" s="82">
        <f t="shared" si="50"/>
        <v>33</v>
      </c>
      <c r="BP88" s="82">
        <f t="shared" si="50"/>
        <v>29.8</v>
      </c>
      <c r="BQ88" s="82">
        <f t="shared" si="50"/>
        <v>29.8</v>
      </c>
      <c r="BR88" s="82">
        <f t="shared" si="50"/>
        <v>28.6</v>
      </c>
      <c r="BS88" s="82">
        <f t="shared" si="50"/>
        <v>24.7</v>
      </c>
      <c r="BT88" s="82">
        <f t="shared" si="50"/>
        <v>24.7</v>
      </c>
      <c r="BU88" s="82">
        <f t="shared" si="50"/>
        <v>24.7</v>
      </c>
      <c r="BV88" s="82">
        <f t="shared" si="50"/>
        <v>24.7</v>
      </c>
      <c r="BW88" s="82">
        <f t="shared" si="50"/>
        <v>38</v>
      </c>
    </row>
    <row r="89" spans="1:75">
      <c r="A89" s="63" t="s">
        <v>114</v>
      </c>
      <c r="B89" s="43">
        <v>8.8000000000000007</v>
      </c>
      <c r="C89" s="43">
        <v>8.8000000000000007</v>
      </c>
      <c r="D89" s="43">
        <v>8.8000000000000007</v>
      </c>
      <c r="E89" s="43">
        <v>8.8000000000000007</v>
      </c>
      <c r="F89" s="43">
        <v>8.8000000000000007</v>
      </c>
      <c r="G89" s="43">
        <v>8.8000000000000007</v>
      </c>
      <c r="H89" s="43">
        <v>8.8000000000000007</v>
      </c>
      <c r="I89" s="43">
        <v>8.8000000000000007</v>
      </c>
      <c r="J89" s="43">
        <v>8.8000000000000007</v>
      </c>
      <c r="K89" s="43">
        <v>8.8000000000000007</v>
      </c>
      <c r="L89" s="43">
        <v>8.8000000000000007</v>
      </c>
      <c r="M89" s="43">
        <v>8.8000000000000007</v>
      </c>
      <c r="N89" s="43">
        <v>9.1999999999999993</v>
      </c>
      <c r="O89" s="43">
        <v>9.1</v>
      </c>
      <c r="P89" s="43">
        <v>9</v>
      </c>
      <c r="Q89" s="43">
        <v>9</v>
      </c>
      <c r="R89" s="43">
        <v>9.1</v>
      </c>
      <c r="S89" s="43">
        <v>9.1</v>
      </c>
      <c r="T89" s="43">
        <v>9.1</v>
      </c>
      <c r="U89" s="43">
        <v>9.1</v>
      </c>
      <c r="V89" s="43">
        <v>9.1</v>
      </c>
      <c r="W89" s="43">
        <v>9.1</v>
      </c>
      <c r="X89" s="43">
        <v>9.1</v>
      </c>
      <c r="Y89" s="43">
        <v>9.1</v>
      </c>
      <c r="Z89" s="43">
        <v>9.1</v>
      </c>
      <c r="AA89" s="43">
        <v>9.1</v>
      </c>
      <c r="AB89" s="43">
        <v>9.1</v>
      </c>
      <c r="AC89" s="43">
        <v>9.1</v>
      </c>
      <c r="AD89" s="43">
        <v>9.1</v>
      </c>
      <c r="AE89" s="43">
        <v>9.1</v>
      </c>
      <c r="AF89" s="43">
        <v>9.1</v>
      </c>
      <c r="AG89" s="64">
        <v>10.050000000000001</v>
      </c>
      <c r="AH89" s="46">
        <f t="shared" si="33"/>
        <v>9.1999999999999993</v>
      </c>
      <c r="AI89" s="47">
        <f t="shared" si="34"/>
        <v>8.8000000000000007</v>
      </c>
      <c r="AK89" s="49"/>
      <c r="AZ89" s="82">
        <f t="shared" si="50"/>
        <v>19</v>
      </c>
      <c r="BA89" s="82">
        <f t="shared" si="50"/>
        <v>19.8</v>
      </c>
      <c r="BB89" s="82">
        <f t="shared" si="50"/>
        <v>19.899999999999999</v>
      </c>
      <c r="BC89" s="82">
        <f t="shared" si="50"/>
        <v>19.600000000000001</v>
      </c>
      <c r="BD89" s="82">
        <f t="shared" si="50"/>
        <v>17.899999999999999</v>
      </c>
      <c r="BE89" s="82">
        <f t="shared" si="50"/>
        <v>17.899999999999999</v>
      </c>
      <c r="BF89" s="82">
        <f t="shared" si="50"/>
        <v>18</v>
      </c>
      <c r="BG89" s="82">
        <f t="shared" si="50"/>
        <v>15.1</v>
      </c>
      <c r="BH89" s="82">
        <f t="shared" si="50"/>
        <v>0</v>
      </c>
      <c r="BI89" s="82">
        <f t="shared" si="50"/>
        <v>14.1</v>
      </c>
      <c r="BJ89" s="82">
        <f t="shared" si="50"/>
        <v>14.7</v>
      </c>
      <c r="BK89" s="82">
        <f t="shared" si="50"/>
        <v>15.9</v>
      </c>
      <c r="BL89" s="82">
        <f t="shared" si="50"/>
        <v>13</v>
      </c>
      <c r="BM89" s="82">
        <f t="shared" si="50"/>
        <v>19</v>
      </c>
      <c r="BN89" s="82">
        <f t="shared" si="50"/>
        <v>19</v>
      </c>
      <c r="BO89" s="82">
        <f t="shared" si="50"/>
        <v>19</v>
      </c>
      <c r="BP89" s="82">
        <f t="shared" si="50"/>
        <v>4.9000000000000004</v>
      </c>
      <c r="BQ89" s="82">
        <f t="shared" si="50"/>
        <v>6</v>
      </c>
      <c r="BR89" s="82">
        <f t="shared" si="50"/>
        <v>0</v>
      </c>
      <c r="BS89" s="82">
        <f t="shared" si="50"/>
        <v>0</v>
      </c>
      <c r="BT89" s="82">
        <f t="shared" si="50"/>
        <v>0</v>
      </c>
      <c r="BU89" s="82">
        <f t="shared" si="50"/>
        <v>0</v>
      </c>
      <c r="BV89" s="82">
        <f t="shared" si="50"/>
        <v>0</v>
      </c>
      <c r="BW89" s="82">
        <f t="shared" si="50"/>
        <v>0</v>
      </c>
    </row>
    <row r="90" spans="1:75">
      <c r="A90" s="63" t="s">
        <v>115</v>
      </c>
      <c r="B90" s="43">
        <v>2</v>
      </c>
      <c r="C90" s="43">
        <v>2</v>
      </c>
      <c r="D90" s="43">
        <v>2</v>
      </c>
      <c r="E90" s="43">
        <v>2</v>
      </c>
      <c r="F90" s="43">
        <v>2</v>
      </c>
      <c r="G90" s="43">
        <v>2</v>
      </c>
      <c r="H90" s="43">
        <v>2</v>
      </c>
      <c r="I90" s="43">
        <v>2</v>
      </c>
      <c r="J90" s="43">
        <v>2</v>
      </c>
      <c r="K90" s="43">
        <v>2</v>
      </c>
      <c r="L90" s="43">
        <v>2</v>
      </c>
      <c r="M90" s="43">
        <v>2</v>
      </c>
      <c r="N90" s="43">
        <v>2</v>
      </c>
      <c r="O90" s="43">
        <v>2</v>
      </c>
      <c r="P90" s="43">
        <v>2</v>
      </c>
      <c r="Q90" s="43">
        <v>2</v>
      </c>
      <c r="R90" s="43">
        <v>2</v>
      </c>
      <c r="S90" s="43">
        <v>2</v>
      </c>
      <c r="T90" s="43">
        <v>2</v>
      </c>
      <c r="U90" s="43">
        <v>2</v>
      </c>
      <c r="V90" s="43">
        <v>2</v>
      </c>
      <c r="W90" s="43">
        <v>2</v>
      </c>
      <c r="X90" s="43">
        <v>2</v>
      </c>
      <c r="Y90" s="43">
        <v>2</v>
      </c>
      <c r="Z90" s="43">
        <v>2</v>
      </c>
      <c r="AA90" s="43">
        <v>2</v>
      </c>
      <c r="AB90" s="43">
        <v>2</v>
      </c>
      <c r="AC90" s="43">
        <v>2</v>
      </c>
      <c r="AD90" s="43">
        <v>2</v>
      </c>
      <c r="AE90" s="43">
        <v>2</v>
      </c>
      <c r="AF90" s="43">
        <v>2</v>
      </c>
      <c r="AG90" s="64">
        <v>6.2</v>
      </c>
      <c r="AH90" s="46">
        <f t="shared" si="33"/>
        <v>2</v>
      </c>
      <c r="AI90" s="47">
        <f t="shared" si="34"/>
        <v>2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0</v>
      </c>
      <c r="BF90" s="82">
        <f t="shared" si="50"/>
        <v>0</v>
      </c>
      <c r="BG90" s="82">
        <f t="shared" si="50"/>
        <v>0</v>
      </c>
      <c r="BH90" s="82">
        <f t="shared" si="50"/>
        <v>0</v>
      </c>
      <c r="BI90" s="82">
        <f t="shared" si="50"/>
        <v>0</v>
      </c>
      <c r="BJ90" s="82">
        <f t="shared" si="50"/>
        <v>0</v>
      </c>
      <c r="BK90" s="82">
        <f t="shared" si="50"/>
        <v>0</v>
      </c>
      <c r="BL90" s="82">
        <f t="shared" si="50"/>
        <v>0</v>
      </c>
      <c r="BM90" s="82">
        <f t="shared" si="50"/>
        <v>0</v>
      </c>
      <c r="BN90" s="82">
        <f t="shared" si="50"/>
        <v>0</v>
      </c>
      <c r="BO90" s="82">
        <f t="shared" si="50"/>
        <v>0</v>
      </c>
      <c r="BP90" s="82">
        <f t="shared" si="50"/>
        <v>0</v>
      </c>
      <c r="BQ90" s="82">
        <f t="shared" si="50"/>
        <v>0</v>
      </c>
      <c r="BR90" s="82">
        <f t="shared" si="50"/>
        <v>0</v>
      </c>
      <c r="BS90" s="82">
        <f t="shared" si="50"/>
        <v>0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3"/>
        <v>2</v>
      </c>
      <c r="AI91" s="47">
        <f t="shared" si="34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:C92" si="51">SUM(B79:B91)</f>
        <v>398.3</v>
      </c>
      <c r="C92" s="70">
        <f t="shared" si="51"/>
        <v>366.30000000000007</v>
      </c>
      <c r="D92" s="70">
        <f t="shared" ref="D92:E92" si="52">SUM(D79:D91)</f>
        <v>368.70000000000005</v>
      </c>
      <c r="E92" s="70">
        <f t="shared" si="52"/>
        <v>354.8</v>
      </c>
      <c r="F92" s="70">
        <f t="shared" ref="F92" si="53">SUM(F79:F91)</f>
        <v>291.3</v>
      </c>
      <c r="G92" s="70">
        <f t="shared" ref="G92:AG92" si="54">SUM(G79:G91)</f>
        <v>296.39999999999998</v>
      </c>
      <c r="H92" s="70">
        <f t="shared" si="54"/>
        <v>307</v>
      </c>
      <c r="I92" s="70">
        <f t="shared" si="54"/>
        <v>332.9</v>
      </c>
      <c r="J92" s="70">
        <f t="shared" si="54"/>
        <v>341.40000000000003</v>
      </c>
      <c r="K92" s="70">
        <f t="shared" si="54"/>
        <v>341.40000000000003</v>
      </c>
      <c r="L92" s="70">
        <f t="shared" si="54"/>
        <v>341.40000000000003</v>
      </c>
      <c r="M92" s="70">
        <f t="shared" si="54"/>
        <v>358.50000000000006</v>
      </c>
      <c r="N92" s="70">
        <f t="shared" si="54"/>
        <v>328</v>
      </c>
      <c r="O92" s="70">
        <f t="shared" si="54"/>
        <v>344.79999999999995</v>
      </c>
      <c r="P92" s="70">
        <f t="shared" si="54"/>
        <v>321.60000000000002</v>
      </c>
      <c r="Q92" s="70">
        <f t="shared" ref="Q92" si="55">SUM(Q79:Q91)</f>
        <v>317.19999999999993</v>
      </c>
      <c r="R92" s="70">
        <f t="shared" si="54"/>
        <v>367.6</v>
      </c>
      <c r="S92" s="70">
        <f t="shared" si="54"/>
        <v>367.6</v>
      </c>
      <c r="T92" s="70">
        <f t="shared" si="54"/>
        <v>360.30000000000007</v>
      </c>
      <c r="U92" s="70">
        <f t="shared" ref="U92:V92" si="56">SUM(U79:U91)</f>
        <v>357.1</v>
      </c>
      <c r="V92" s="70">
        <f t="shared" si="56"/>
        <v>209.1</v>
      </c>
      <c r="W92" s="70">
        <f t="shared" ref="W92:X92" si="57">SUM(W79:W91)</f>
        <v>221.89999999999998</v>
      </c>
      <c r="X92" s="70">
        <f t="shared" si="57"/>
        <v>221.89999999999998</v>
      </c>
      <c r="Y92" s="70">
        <f t="shared" ref="Y92" si="58">SUM(Y79:Y91)</f>
        <v>221.79999999999998</v>
      </c>
      <c r="Z92" s="70">
        <f t="shared" si="54"/>
        <v>282.8</v>
      </c>
      <c r="AA92" s="70">
        <f t="shared" ref="AA92:AB92" si="59">SUM(AA79:AA91)</f>
        <v>332.8</v>
      </c>
      <c r="AB92" s="70">
        <f t="shared" si="59"/>
        <v>332.8</v>
      </c>
      <c r="AC92" s="70">
        <f t="shared" ref="AC92:AE92" si="60">SUM(AC79:AC91)</f>
        <v>332.8</v>
      </c>
      <c r="AD92" s="70">
        <f t="shared" si="60"/>
        <v>332.8</v>
      </c>
      <c r="AE92" s="70">
        <f t="shared" si="60"/>
        <v>351.8</v>
      </c>
      <c r="AF92" s="70">
        <f t="shared" ref="AF92" si="61">SUM(AF79:AF91)</f>
        <v>351.8</v>
      </c>
      <c r="AG92" s="80">
        <f t="shared" si="54"/>
        <v>489.91</v>
      </c>
      <c r="AH92" s="46">
        <f t="shared" si="33"/>
        <v>398.3</v>
      </c>
      <c r="AI92" s="47">
        <f t="shared" si="34"/>
        <v>209.1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/>
      <c r="K93" s="44"/>
      <c r="L93" s="44"/>
      <c r="M93" s="44">
        <v>14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30</v>
      </c>
      <c r="V93" s="44">
        <v>30</v>
      </c>
      <c r="W93" s="44">
        <v>30</v>
      </c>
      <c r="X93" s="44">
        <v>30</v>
      </c>
      <c r="Y93" s="44">
        <v>15</v>
      </c>
      <c r="Z93" s="44">
        <v>15</v>
      </c>
      <c r="AA93" s="44">
        <v>15</v>
      </c>
      <c r="AB93" s="44">
        <v>15</v>
      </c>
      <c r="AC93" s="44">
        <v>15</v>
      </c>
      <c r="AD93" s="44">
        <v>15</v>
      </c>
      <c r="AE93" s="44">
        <v>15</v>
      </c>
      <c r="AF93" s="44">
        <v>15</v>
      </c>
      <c r="AG93" s="61">
        <v>60</v>
      </c>
      <c r="AH93" s="46">
        <f t="shared" si="33"/>
        <v>30</v>
      </c>
      <c r="AI93" s="47">
        <f t="shared" si="3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/>
      <c r="K94" s="43"/>
      <c r="L94" s="43"/>
      <c r="M94" s="43">
        <v>7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14</v>
      </c>
      <c r="T94" s="43">
        <v>14</v>
      </c>
      <c r="U94" s="43">
        <v>14</v>
      </c>
      <c r="V94" s="43">
        <v>14</v>
      </c>
      <c r="W94" s="43">
        <v>14</v>
      </c>
      <c r="X94" s="43">
        <v>14</v>
      </c>
      <c r="Y94" s="43">
        <v>7</v>
      </c>
      <c r="Z94" s="43">
        <v>7</v>
      </c>
      <c r="AA94" s="43">
        <v>7</v>
      </c>
      <c r="AB94" s="43">
        <v>7</v>
      </c>
      <c r="AC94" s="43">
        <v>7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3"/>
        <v>14</v>
      </c>
      <c r="AI94" s="47">
        <f t="shared" si="3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/>
      <c r="K95" s="77"/>
      <c r="L95" s="77"/>
      <c r="M95" s="77"/>
      <c r="N95" s="77">
        <v>5.9</v>
      </c>
      <c r="O95" s="77">
        <v>5.9</v>
      </c>
      <c r="P95" s="77">
        <v>5.9</v>
      </c>
      <c r="Q95" s="77">
        <v>5.9</v>
      </c>
      <c r="R95" s="77">
        <v>5.9</v>
      </c>
      <c r="S95" s="77">
        <v>5.9</v>
      </c>
      <c r="T95" s="77">
        <v>5.9</v>
      </c>
      <c r="U95" s="77">
        <v>5.9</v>
      </c>
      <c r="V95" s="77">
        <v>5.9</v>
      </c>
      <c r="W95" s="77">
        <v>5.9</v>
      </c>
      <c r="X95" s="77">
        <v>5.9</v>
      </c>
      <c r="Y95" s="77">
        <v>0</v>
      </c>
      <c r="Z95" s="77">
        <v>0</v>
      </c>
      <c r="AA95" s="77">
        <v>0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3"/>
        <v>5.9</v>
      </c>
      <c r="AI95" s="47">
        <f t="shared" si="34"/>
        <v>0</v>
      </c>
      <c r="AK95" s="49"/>
      <c r="AY95" s="82"/>
      <c r="BF95" s="81"/>
      <c r="BG95" s="82">
        <f t="array" ref="BG95:BL118">TRANSPOSE(AZ79:BW84)</f>
        <v>-466</v>
      </c>
      <c r="BH95" s="82">
        <v>20</v>
      </c>
      <c r="BI95" s="82">
        <v>36</v>
      </c>
      <c r="BJ95" s="82">
        <v>19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62">B93+B94+B95</f>
        <v>0</v>
      </c>
      <c r="C96" s="70">
        <f t="shared" si="62"/>
        <v>0</v>
      </c>
      <c r="D96" s="70">
        <f t="shared" ref="D96:E96" si="63">D93+D94+D95</f>
        <v>0</v>
      </c>
      <c r="E96" s="70">
        <f t="shared" si="63"/>
        <v>0</v>
      </c>
      <c r="F96" s="70">
        <f t="shared" ref="F96" si="64">F93+F94+F95</f>
        <v>0</v>
      </c>
      <c r="G96" s="70">
        <f t="shared" ref="G96:Z96" si="65">G93+G94+G95</f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0</v>
      </c>
      <c r="M96" s="70">
        <f t="shared" si="65"/>
        <v>21</v>
      </c>
      <c r="N96" s="70">
        <f t="shared" si="65"/>
        <v>49.9</v>
      </c>
      <c r="O96" s="70">
        <f t="shared" si="65"/>
        <v>49.9</v>
      </c>
      <c r="P96" s="70">
        <f t="shared" si="65"/>
        <v>49.9</v>
      </c>
      <c r="Q96" s="70">
        <f t="shared" ref="Q96" si="66">Q93+Q94+Q95</f>
        <v>49.9</v>
      </c>
      <c r="R96" s="70">
        <f t="shared" si="65"/>
        <v>49.9</v>
      </c>
      <c r="S96" s="70">
        <f t="shared" si="65"/>
        <v>49.9</v>
      </c>
      <c r="T96" s="70">
        <f t="shared" si="65"/>
        <v>49.9</v>
      </c>
      <c r="U96" s="70">
        <f t="shared" ref="U96:V96" si="67">U93+U94+U95</f>
        <v>49.9</v>
      </c>
      <c r="V96" s="70">
        <f t="shared" si="67"/>
        <v>49.9</v>
      </c>
      <c r="W96" s="70">
        <f t="shared" ref="W96:X96" si="68">W93+W94+W95</f>
        <v>49.9</v>
      </c>
      <c r="X96" s="70">
        <f t="shared" si="68"/>
        <v>49.9</v>
      </c>
      <c r="Y96" s="70">
        <f t="shared" ref="Y96" si="69">Y93+Y94+Y95</f>
        <v>22</v>
      </c>
      <c r="Z96" s="70">
        <f t="shared" si="65"/>
        <v>22</v>
      </c>
      <c r="AA96" s="70">
        <f t="shared" ref="AA96:AB96" si="70">AA93+AA94+AA95</f>
        <v>22</v>
      </c>
      <c r="AB96" s="70">
        <f t="shared" si="70"/>
        <v>22</v>
      </c>
      <c r="AC96" s="70">
        <f t="shared" ref="AC96:AE96" si="71">AC93+AC94+AC95</f>
        <v>22</v>
      </c>
      <c r="AD96" s="70">
        <f t="shared" si="71"/>
        <v>22</v>
      </c>
      <c r="AE96" s="70">
        <f t="shared" si="71"/>
        <v>22</v>
      </c>
      <c r="AF96" s="70">
        <f t="shared" ref="AF96" si="72">AF93+AF94+AF95</f>
        <v>22</v>
      </c>
      <c r="AG96" s="80">
        <f>SUM(AG93:AG95)</f>
        <v>106</v>
      </c>
      <c r="AH96" s="46">
        <f t="shared" si="33"/>
        <v>49.9</v>
      </c>
      <c r="AI96" s="47">
        <f t="shared" si="34"/>
        <v>0</v>
      </c>
      <c r="AK96" s="49"/>
      <c r="AY96" s="82"/>
      <c r="BF96" s="81"/>
      <c r="BG96" s="82">
        <v>-456.3</v>
      </c>
      <c r="BH96" s="82">
        <v>0</v>
      </c>
      <c r="BI96" s="82">
        <v>34.6</v>
      </c>
      <c r="BJ96" s="82">
        <v>19.8</v>
      </c>
      <c r="BK96" s="82">
        <v>0</v>
      </c>
      <c r="BL96" s="82">
        <v>0</v>
      </c>
    </row>
    <row r="97" spans="1:64">
      <c r="A97" s="42" t="s">
        <v>122</v>
      </c>
      <c r="B97" s="44">
        <v>-280</v>
      </c>
      <c r="C97" s="44">
        <v>-466.4</v>
      </c>
      <c r="D97" s="44">
        <v>-456.3</v>
      </c>
      <c r="E97" s="44">
        <v>-538.4</v>
      </c>
      <c r="F97" s="44">
        <v>-544</v>
      </c>
      <c r="G97" s="44">
        <v>-588.70000000000005</v>
      </c>
      <c r="H97" s="44">
        <v>-567.9</v>
      </c>
      <c r="I97" s="44">
        <v>-538.79999999999995</v>
      </c>
      <c r="J97" s="44">
        <v>-513.70000000000005</v>
      </c>
      <c r="K97" s="44">
        <v>-470</v>
      </c>
      <c r="L97" s="44">
        <v>-470</v>
      </c>
      <c r="M97" s="44">
        <v>-415</v>
      </c>
      <c r="N97" s="44">
        <v>-460</v>
      </c>
      <c r="O97" s="44">
        <v>-412</v>
      </c>
      <c r="P97" s="44">
        <v>-446</v>
      </c>
      <c r="Q97" s="44">
        <v>-314.3</v>
      </c>
      <c r="R97" s="44">
        <v>-170</v>
      </c>
      <c r="S97" s="44">
        <v>-290</v>
      </c>
      <c r="T97" s="44">
        <v>-290</v>
      </c>
      <c r="U97" s="44">
        <v>-384</v>
      </c>
      <c r="V97" s="44">
        <v>-363</v>
      </c>
      <c r="W97" s="44">
        <v>-318</v>
      </c>
      <c r="X97" s="44">
        <v>-433</v>
      </c>
      <c r="Y97" s="44">
        <v>-203</v>
      </c>
      <c r="Z97" s="44">
        <v>-265</v>
      </c>
      <c r="AA97" s="44">
        <v>-379</v>
      </c>
      <c r="AB97" s="44">
        <v>-455</v>
      </c>
      <c r="AC97" s="44">
        <v>-550</v>
      </c>
      <c r="AD97" s="44">
        <v>-590</v>
      </c>
      <c r="AE97" s="44">
        <v>-700</v>
      </c>
      <c r="AF97" s="44">
        <v>-700</v>
      </c>
      <c r="AG97" s="61"/>
      <c r="AH97" s="46">
        <f t="shared" si="33"/>
        <v>-170</v>
      </c>
      <c r="AI97" s="47">
        <f t="shared" si="34"/>
        <v>-700</v>
      </c>
      <c r="AJ97" s="204">
        <f>AVERAGE(B97:AF97)</f>
        <v>-437.79032258064518</v>
      </c>
      <c r="AK97" s="49"/>
      <c r="AY97" s="82"/>
      <c r="BF97" s="81"/>
      <c r="BG97" s="82">
        <v>-538.4</v>
      </c>
      <c r="BH97" s="82">
        <v>0</v>
      </c>
      <c r="BI97" s="82">
        <v>33.5</v>
      </c>
      <c r="BJ97" s="82">
        <v>19.899999999999999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28</v>
      </c>
      <c r="C98" s="43">
        <v>20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/>
      <c r="L98" s="43"/>
      <c r="M98" s="43"/>
      <c r="N98" s="43"/>
      <c r="O98" s="43">
        <v>18</v>
      </c>
      <c r="P98" s="43">
        <v>17.3</v>
      </c>
      <c r="Q98" s="43">
        <v>17.8</v>
      </c>
      <c r="R98" s="43">
        <v>15</v>
      </c>
      <c r="S98" s="43">
        <v>15.7</v>
      </c>
      <c r="T98" s="43">
        <v>15.7</v>
      </c>
      <c r="U98" s="43">
        <v>17.399999999999999</v>
      </c>
      <c r="V98" s="43">
        <v>15.9</v>
      </c>
      <c r="W98" s="43">
        <v>3</v>
      </c>
      <c r="X98" s="43">
        <v>0</v>
      </c>
      <c r="Y98" s="43">
        <v>0</v>
      </c>
      <c r="Z98" s="43">
        <v>3.4</v>
      </c>
      <c r="AA98" s="43">
        <v>2.9</v>
      </c>
      <c r="AB98" s="43">
        <v>4.5</v>
      </c>
      <c r="AC98" s="43">
        <v>4.5</v>
      </c>
      <c r="AD98" s="43">
        <v>4.5</v>
      </c>
      <c r="AE98" s="43">
        <v>4.5</v>
      </c>
      <c r="AF98" s="43">
        <v>4.5</v>
      </c>
      <c r="AG98" s="64"/>
      <c r="AH98" s="46">
        <f t="shared" si="33"/>
        <v>28</v>
      </c>
      <c r="AI98" s="47">
        <f t="shared" si="34"/>
        <v>0</v>
      </c>
      <c r="AK98" s="49"/>
      <c r="AL98" s="88" t="s">
        <v>124</v>
      </c>
      <c r="AM98" s="88"/>
      <c r="AY98" s="82"/>
      <c r="BF98" s="82"/>
      <c r="BG98" s="82">
        <v>-544</v>
      </c>
      <c r="BH98" s="82">
        <v>0</v>
      </c>
      <c r="BI98" s="82">
        <v>32.5</v>
      </c>
      <c r="BJ98" s="82">
        <v>19.600000000000001</v>
      </c>
      <c r="BK98" s="82">
        <v>0</v>
      </c>
      <c r="BL98" s="82">
        <v>0</v>
      </c>
    </row>
    <row r="99" spans="1:64">
      <c r="A99" s="63" t="s">
        <v>125</v>
      </c>
      <c r="B99" s="43">
        <v>38</v>
      </c>
      <c r="C99" s="43">
        <v>35.5</v>
      </c>
      <c r="D99" s="43">
        <v>34.6</v>
      </c>
      <c r="E99" s="43">
        <v>33.5</v>
      </c>
      <c r="F99" s="43">
        <v>32.5</v>
      </c>
      <c r="G99" s="43">
        <v>32.299999999999997</v>
      </c>
      <c r="H99" s="43">
        <v>31.4</v>
      </c>
      <c r="I99" s="43">
        <v>31.1</v>
      </c>
      <c r="J99" s="43">
        <v>31.6</v>
      </c>
      <c r="K99" s="43">
        <v>31.6</v>
      </c>
      <c r="L99" s="43">
        <v>31.6</v>
      </c>
      <c r="M99" s="43">
        <v>26.3</v>
      </c>
      <c r="N99" s="43">
        <v>29</v>
      </c>
      <c r="O99" s="43">
        <v>30</v>
      </c>
      <c r="P99" s="43">
        <v>29.1</v>
      </c>
      <c r="Q99" s="43">
        <v>26.8</v>
      </c>
      <c r="R99" s="43">
        <v>35</v>
      </c>
      <c r="S99" s="43">
        <v>35</v>
      </c>
      <c r="T99" s="43">
        <v>35</v>
      </c>
      <c r="U99" s="43">
        <v>33</v>
      </c>
      <c r="V99" s="43">
        <v>29.8</v>
      </c>
      <c r="W99" s="43">
        <v>29.8</v>
      </c>
      <c r="X99" s="43">
        <v>29.8</v>
      </c>
      <c r="Y99" s="43">
        <v>27</v>
      </c>
      <c r="Z99" s="43">
        <v>28.6</v>
      </c>
      <c r="AA99" s="43">
        <v>28.6</v>
      </c>
      <c r="AB99" s="43">
        <v>24.7</v>
      </c>
      <c r="AC99" s="43">
        <v>24.7</v>
      </c>
      <c r="AD99" s="43">
        <v>24.7</v>
      </c>
      <c r="AE99" s="43">
        <v>24.7</v>
      </c>
      <c r="AF99" s="43">
        <v>24.7</v>
      </c>
      <c r="AG99" s="89"/>
      <c r="AH99" s="46">
        <f t="shared" si="33"/>
        <v>38</v>
      </c>
      <c r="AI99" s="47">
        <f t="shared" si="34"/>
        <v>24.7</v>
      </c>
      <c r="AK99" s="90"/>
      <c r="AL99" s="91"/>
      <c r="AM99" s="91"/>
      <c r="AN99" s="92"/>
      <c r="AY99" s="82"/>
      <c r="BF99" s="82"/>
      <c r="BG99" s="82">
        <v>-588.70000000000005</v>
      </c>
      <c r="BH99" s="82">
        <v>0</v>
      </c>
      <c r="BI99" s="82">
        <v>32.299999999999997</v>
      </c>
      <c r="BJ99" s="82">
        <v>17.899999999999999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19.399999999999999</v>
      </c>
      <c r="D100" s="43">
        <v>19.8</v>
      </c>
      <c r="E100" s="43">
        <v>19.899999999999999</v>
      </c>
      <c r="F100" s="43">
        <v>19.600000000000001</v>
      </c>
      <c r="G100" s="93">
        <v>17.899999999999999</v>
      </c>
      <c r="H100" s="93">
        <v>17.899999999999999</v>
      </c>
      <c r="I100" s="93">
        <v>17.899999999999999</v>
      </c>
      <c r="J100" s="93">
        <v>17.899999999999999</v>
      </c>
      <c r="K100" s="93">
        <v>18</v>
      </c>
      <c r="L100" s="93">
        <v>18</v>
      </c>
      <c r="M100" s="93">
        <v>15.1</v>
      </c>
      <c r="N100" s="93">
        <v>0</v>
      </c>
      <c r="O100" s="93">
        <v>14.1</v>
      </c>
      <c r="P100" s="93">
        <v>14.7</v>
      </c>
      <c r="Q100" s="93">
        <v>15.9</v>
      </c>
      <c r="R100" s="93">
        <v>13</v>
      </c>
      <c r="S100" s="93">
        <v>19</v>
      </c>
      <c r="T100" s="93">
        <v>19</v>
      </c>
      <c r="U100" s="93">
        <v>19</v>
      </c>
      <c r="V100" s="93">
        <v>4.9000000000000004</v>
      </c>
      <c r="W100" s="93">
        <v>6</v>
      </c>
      <c r="X100" s="93">
        <v>6</v>
      </c>
      <c r="Y100" s="93">
        <v>7.7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3"/>
        <v>19.899999999999999</v>
      </c>
      <c r="AI100" s="47">
        <f t="shared" si="34"/>
        <v>0</v>
      </c>
      <c r="AK100" s="94" t="s">
        <v>127</v>
      </c>
      <c r="AL100" s="43"/>
      <c r="AM100" s="93"/>
      <c r="AN100" s="95"/>
      <c r="AY100" s="82"/>
      <c r="BF100" s="82"/>
      <c r="BG100" s="82">
        <v>-538.79999999999995</v>
      </c>
      <c r="BH100" s="82">
        <v>0</v>
      </c>
      <c r="BI100" s="82">
        <v>31.1</v>
      </c>
      <c r="BJ100" s="82">
        <v>17.899999999999999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/>
      <c r="K101" s="44"/>
      <c r="L101" s="44"/>
      <c r="M101" s="44">
        <v>0</v>
      </c>
      <c r="N101" s="44">
        <v>0</v>
      </c>
      <c r="O101" s="44">
        <v>0</v>
      </c>
      <c r="P101" s="44">
        <v>0</v>
      </c>
      <c r="Q101" s="44">
        <v>0</v>
      </c>
      <c r="R101" s="44">
        <v>0</v>
      </c>
      <c r="S101" s="44">
        <v>0</v>
      </c>
      <c r="T101" s="44">
        <v>0</v>
      </c>
      <c r="U101" s="44">
        <v>0</v>
      </c>
      <c r="V101" s="44">
        <v>0</v>
      </c>
      <c r="W101" s="44">
        <v>0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3"/>
        <v>0</v>
      </c>
      <c r="AI101" s="47">
        <f t="shared" si="34"/>
        <v>0</v>
      </c>
      <c r="AK101" s="94" t="s">
        <v>129</v>
      </c>
      <c r="AL101" s="93"/>
      <c r="AM101" s="93"/>
      <c r="AN101" s="95"/>
      <c r="AY101" s="82"/>
      <c r="BF101" s="82"/>
      <c r="BG101" s="82">
        <v>-470</v>
      </c>
      <c r="BH101" s="82">
        <v>0</v>
      </c>
      <c r="BI101" s="82">
        <v>31.6</v>
      </c>
      <c r="BJ101" s="82">
        <v>18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25</v>
      </c>
      <c r="C102" s="97">
        <v>20.2</v>
      </c>
      <c r="D102" s="97">
        <v>12.4</v>
      </c>
      <c r="E102" s="97">
        <v>14.8</v>
      </c>
      <c r="F102" s="97">
        <v>17.8</v>
      </c>
      <c r="G102" s="97">
        <v>15.3</v>
      </c>
      <c r="H102" s="97">
        <v>12.6</v>
      </c>
      <c r="I102" s="97">
        <v>8.6999999999999993</v>
      </c>
      <c r="J102" s="97">
        <v>8.6</v>
      </c>
      <c r="K102" s="97">
        <v>10</v>
      </c>
      <c r="L102" s="97">
        <v>10</v>
      </c>
      <c r="M102" s="97">
        <v>32.799999999999997</v>
      </c>
      <c r="N102" s="97">
        <v>56.6</v>
      </c>
      <c r="O102" s="97">
        <v>39</v>
      </c>
      <c r="P102" s="97">
        <v>45</v>
      </c>
      <c r="Q102" s="97">
        <v>56.2</v>
      </c>
      <c r="R102" s="97">
        <v>48</v>
      </c>
      <c r="S102" s="97">
        <v>48.8</v>
      </c>
      <c r="T102" s="97">
        <v>48.8</v>
      </c>
      <c r="U102" s="97">
        <v>50</v>
      </c>
      <c r="V102" s="97">
        <v>55.6</v>
      </c>
      <c r="W102" s="97">
        <v>54</v>
      </c>
      <c r="X102" s="97">
        <v>51</v>
      </c>
      <c r="Y102" s="97">
        <v>9.4</v>
      </c>
      <c r="Z102" s="97">
        <v>9.3000000000000007</v>
      </c>
      <c r="AA102" s="97">
        <v>9.3000000000000007</v>
      </c>
      <c r="AB102" s="97">
        <v>15.9</v>
      </c>
      <c r="AC102" s="97">
        <v>15.9</v>
      </c>
      <c r="AD102" s="97">
        <v>15.9</v>
      </c>
      <c r="AE102" s="97">
        <v>15.9</v>
      </c>
      <c r="AF102" s="97">
        <v>15.9</v>
      </c>
      <c r="AG102" s="89"/>
      <c r="AH102" s="46">
        <f t="shared" si="33"/>
        <v>56.6</v>
      </c>
      <c r="AI102" s="47">
        <f t="shared" si="34"/>
        <v>8.6</v>
      </c>
      <c r="AK102" s="94"/>
      <c r="AL102" s="44"/>
      <c r="AM102" s="44"/>
      <c r="AN102" s="98"/>
      <c r="AY102" s="82"/>
      <c r="BF102" s="82"/>
      <c r="BG102" s="82">
        <v>-415</v>
      </c>
      <c r="BH102" s="82">
        <v>0</v>
      </c>
      <c r="BI102" s="82">
        <v>26.3</v>
      </c>
      <c r="BJ102" s="82">
        <v>15.1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3"/>
        <v>0</v>
      </c>
      <c r="AI103" s="47">
        <f t="shared" si="34"/>
        <v>0</v>
      </c>
      <c r="AK103" s="94"/>
      <c r="AL103" s="97"/>
      <c r="AM103" s="99"/>
      <c r="AN103" s="242"/>
      <c r="AY103" s="82"/>
      <c r="BF103" s="82"/>
      <c r="BG103" s="82">
        <v>-460</v>
      </c>
      <c r="BH103" s="82">
        <v>0</v>
      </c>
      <c r="BI103" s="82">
        <v>29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3"/>
        <v>0</v>
      </c>
      <c r="AI104" s="47">
        <f t="shared" si="34"/>
        <v>0</v>
      </c>
      <c r="AK104" s="94"/>
      <c r="AL104" s="97"/>
      <c r="AM104" s="97"/>
      <c r="AN104" s="243"/>
      <c r="BF104" s="82"/>
      <c r="BG104" s="82">
        <v>-412</v>
      </c>
      <c r="BH104" s="82">
        <v>18</v>
      </c>
      <c r="BI104" s="82">
        <v>30</v>
      </c>
      <c r="BJ104" s="82">
        <v>14.1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3"/>
        <v>0</v>
      </c>
      <c r="AI105" s="47">
        <f t="shared" si="34"/>
        <v>0</v>
      </c>
      <c r="AK105" s="100"/>
      <c r="AL105" s="101"/>
      <c r="AM105" s="101"/>
      <c r="AN105" s="102"/>
      <c r="BF105" s="82"/>
      <c r="BG105" s="82">
        <v>-446</v>
      </c>
      <c r="BH105" s="82">
        <v>17.3</v>
      </c>
      <c r="BI105" s="82">
        <v>29.1</v>
      </c>
      <c r="BJ105" s="82">
        <v>14.7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3"/>
        <v>0</v>
      </c>
      <c r="AI106" s="47">
        <f t="shared" si="34"/>
        <v>0</v>
      </c>
      <c r="BF106" s="82"/>
      <c r="BG106" s="82">
        <v>-314.3</v>
      </c>
      <c r="BH106" s="82">
        <v>17.8</v>
      </c>
      <c r="BI106" s="82">
        <v>26.8</v>
      </c>
      <c r="BJ106" s="82">
        <v>15.9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3"/>
        <v>0</v>
      </c>
      <c r="AI107" s="47">
        <f t="shared" si="34"/>
        <v>0</v>
      </c>
      <c r="BF107" s="82"/>
      <c r="BG107" s="82">
        <v>-170</v>
      </c>
      <c r="BH107" s="82">
        <v>15</v>
      </c>
      <c r="BI107" s="82">
        <v>35</v>
      </c>
      <c r="BJ107" s="82">
        <v>13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73">SUMIF(B97:B107,"&gt;0")</f>
        <v>91</v>
      </c>
      <c r="C108" s="70">
        <f t="shared" si="73"/>
        <v>95.100000000000009</v>
      </c>
      <c r="D108" s="70">
        <f t="shared" ref="D108:E108" si="74">SUMIF(D97:D107,"&gt;0")</f>
        <v>66.800000000000011</v>
      </c>
      <c r="E108" s="70">
        <f t="shared" si="74"/>
        <v>68.2</v>
      </c>
      <c r="F108" s="70">
        <f t="shared" ref="F108" si="75">SUMIF(F97:F107,"&gt;0")</f>
        <v>69.900000000000006</v>
      </c>
      <c r="G108" s="70">
        <f t="shared" ref="G108:Z108" si="76">SUMIF(G97:G107,"&gt;0")</f>
        <v>65.5</v>
      </c>
      <c r="H108" s="70">
        <f t="shared" si="76"/>
        <v>61.9</v>
      </c>
      <c r="I108" s="70">
        <f t="shared" si="76"/>
        <v>57.7</v>
      </c>
      <c r="J108" s="70">
        <f t="shared" si="76"/>
        <v>58.1</v>
      </c>
      <c r="K108" s="70">
        <f t="shared" si="76"/>
        <v>59.6</v>
      </c>
      <c r="L108" s="70">
        <f t="shared" si="76"/>
        <v>59.6</v>
      </c>
      <c r="M108" s="70">
        <f t="shared" si="76"/>
        <v>74.199999999999989</v>
      </c>
      <c r="N108" s="70">
        <f t="shared" si="76"/>
        <v>85.6</v>
      </c>
      <c r="O108" s="70">
        <f t="shared" si="76"/>
        <v>101.1</v>
      </c>
      <c r="P108" s="70">
        <f t="shared" si="76"/>
        <v>106.10000000000001</v>
      </c>
      <c r="Q108" s="70">
        <f t="shared" ref="Q108" si="77">SUMIF(Q97:Q107,"&gt;0")</f>
        <v>116.7</v>
      </c>
      <c r="R108" s="70">
        <f t="shared" si="76"/>
        <v>111</v>
      </c>
      <c r="S108" s="70">
        <f t="shared" si="76"/>
        <v>118.5</v>
      </c>
      <c r="T108" s="70">
        <f t="shared" si="76"/>
        <v>118.5</v>
      </c>
      <c r="U108" s="70">
        <f t="shared" ref="U108:V108" si="78">SUMIF(U97:U107,"&gt;0")</f>
        <v>119.4</v>
      </c>
      <c r="V108" s="70">
        <f t="shared" si="78"/>
        <v>106.2</v>
      </c>
      <c r="W108" s="70">
        <f t="shared" ref="W108" si="79">SUMIF(W97:W107,"&gt;0")</f>
        <v>92.8</v>
      </c>
      <c r="X108" s="70">
        <f t="shared" si="76"/>
        <v>86.8</v>
      </c>
      <c r="Y108" s="70">
        <f t="shared" ref="Y108" si="80">SUMIF(Y97:Y107,"&gt;0")</f>
        <v>44.1</v>
      </c>
      <c r="Z108" s="70">
        <f t="shared" si="76"/>
        <v>41.3</v>
      </c>
      <c r="AA108" s="70">
        <f t="shared" ref="AA108:AB108" si="81">SUMIF(AA97:AA107,"&gt;0")</f>
        <v>40.799999999999997</v>
      </c>
      <c r="AB108" s="70">
        <f t="shared" si="81"/>
        <v>45.1</v>
      </c>
      <c r="AC108" s="70">
        <f t="shared" ref="AC108:AE108" si="82">SUMIF(AC97:AC107,"&gt;0")</f>
        <v>45.1</v>
      </c>
      <c r="AD108" s="70">
        <f t="shared" si="82"/>
        <v>45.1</v>
      </c>
      <c r="AE108" s="70">
        <f t="shared" si="82"/>
        <v>45.1</v>
      </c>
      <c r="AF108" s="70">
        <f t="shared" ref="AF108" si="83">SUMIF(AF97:AF107,"&gt;0")</f>
        <v>45.1</v>
      </c>
      <c r="AG108" s="104">
        <f>SUM(AG97:AG107)</f>
        <v>0</v>
      </c>
      <c r="AH108" s="46">
        <f t="shared" si="33"/>
        <v>119.4</v>
      </c>
      <c r="AI108" s="47">
        <f t="shared" si="34"/>
        <v>40.799999999999997</v>
      </c>
      <c r="AJ108" s="105">
        <f t="array" ref="AJ108">MIN(IF(B108:AF108&lt;&gt;0,B108:AF108))</f>
        <v>40.799999999999997</v>
      </c>
      <c r="BF108" s="82"/>
      <c r="BG108" s="82">
        <v>-290</v>
      </c>
      <c r="BH108" s="82">
        <v>15.7</v>
      </c>
      <c r="BI108" s="82">
        <v>35</v>
      </c>
      <c r="BJ108" s="82">
        <v>19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3"/>
        <v>0</v>
      </c>
      <c r="AI109" s="47">
        <f t="shared" si="34"/>
        <v>0</v>
      </c>
      <c r="BF109" s="82"/>
      <c r="BG109" s="82">
        <v>-290</v>
      </c>
      <c r="BH109" s="82">
        <v>15.7</v>
      </c>
      <c r="BI109" s="82">
        <v>35</v>
      </c>
      <c r="BJ109" s="82">
        <v>19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3"/>
        <v>0</v>
      </c>
      <c r="AI110" s="47">
        <f t="shared" si="34"/>
        <v>0</v>
      </c>
      <c r="BF110" s="82"/>
      <c r="BG110" s="82">
        <v>-384</v>
      </c>
      <c r="BH110" s="82">
        <v>17.399999999999999</v>
      </c>
      <c r="BI110" s="82">
        <v>33</v>
      </c>
      <c r="BJ110" s="82">
        <v>19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3"/>
        <v>0</v>
      </c>
      <c r="AI111" s="47">
        <f t="shared" si="34"/>
        <v>0</v>
      </c>
      <c r="BF111" s="82"/>
      <c r="BG111" s="82">
        <v>-363</v>
      </c>
      <c r="BH111" s="82">
        <v>15.9</v>
      </c>
      <c r="BI111" s="82">
        <v>29.8</v>
      </c>
      <c r="BJ111" s="82">
        <v>4.9000000000000004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3"/>
        <v>0</v>
      </c>
      <c r="AI112" s="47">
        <f t="shared" si="34"/>
        <v>0</v>
      </c>
      <c r="BF112" s="81"/>
      <c r="BG112" s="82">
        <v>-433</v>
      </c>
      <c r="BH112" s="82">
        <v>0</v>
      </c>
      <c r="BI112" s="82">
        <v>29.8</v>
      </c>
      <c r="BJ112" s="82">
        <v>6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84">B71+B78+B96+B92+B108+B112</f>
        <v>1786.85</v>
      </c>
      <c r="C113" s="108">
        <f t="shared" si="84"/>
        <v>1789.25</v>
      </c>
      <c r="D113" s="108">
        <f t="shared" ref="D113:E113" si="85">D71+D78+D96+D92+D108+D112</f>
        <v>1736.9499999999998</v>
      </c>
      <c r="E113" s="108">
        <f t="shared" si="85"/>
        <v>1667.9499999999998</v>
      </c>
      <c r="F113" s="108">
        <f t="shared" ref="F113" si="86">F71+F78+F96+F92+F108+F112</f>
        <v>1740.05</v>
      </c>
      <c r="G113" s="108">
        <f t="shared" ref="G113:AG113" si="87">G71+G78+G96+G92+G108+G112</f>
        <v>1841.85</v>
      </c>
      <c r="H113" s="108">
        <f t="shared" si="87"/>
        <v>1859.95</v>
      </c>
      <c r="I113" s="108">
        <f t="shared" si="87"/>
        <v>1897.05</v>
      </c>
      <c r="J113" s="108">
        <f t="shared" si="87"/>
        <v>1935.6499999999999</v>
      </c>
      <c r="K113" s="108">
        <f t="shared" si="87"/>
        <v>1955.6499999999996</v>
      </c>
      <c r="L113" s="108">
        <f t="shared" si="87"/>
        <v>1955.6499999999996</v>
      </c>
      <c r="M113" s="108">
        <f t="shared" si="87"/>
        <v>2014.1499999999999</v>
      </c>
      <c r="N113" s="108">
        <f t="shared" si="87"/>
        <v>2067.35</v>
      </c>
      <c r="O113" s="108">
        <f t="shared" si="87"/>
        <v>2080.9499999999998</v>
      </c>
      <c r="P113" s="108">
        <f t="shared" si="87"/>
        <v>2059.5499999999997</v>
      </c>
      <c r="Q113" s="108">
        <f t="shared" ref="Q113" si="88">Q71+Q78+Q96+Q92+Q108+Q112</f>
        <v>1841.95</v>
      </c>
      <c r="R113" s="108">
        <f t="shared" si="87"/>
        <v>1786.8500000000004</v>
      </c>
      <c r="S113" s="108">
        <f t="shared" si="87"/>
        <v>1794.3500000000004</v>
      </c>
      <c r="T113" s="108">
        <f t="shared" si="87"/>
        <v>1836.0500000000002</v>
      </c>
      <c r="U113" s="108">
        <f t="shared" ref="U113:V113" si="89">U71+U78+U96+U92+U108+U112</f>
        <v>1824.7500000000005</v>
      </c>
      <c r="V113" s="108">
        <f t="shared" si="89"/>
        <v>1573.5500000000002</v>
      </c>
      <c r="W113" s="108">
        <f t="shared" ref="W113" si="90">W71+W78+W96+W92+W108+W112</f>
        <v>1683.95</v>
      </c>
      <c r="X113" s="108">
        <f t="shared" si="87"/>
        <v>1677.95</v>
      </c>
      <c r="Y113" s="108">
        <f t="shared" ref="Y113" si="91">Y71+Y78+Y96+Y92+Y108+Y112</f>
        <v>1458.4499999999998</v>
      </c>
      <c r="Z113" s="108">
        <f t="shared" si="87"/>
        <v>1591.9</v>
      </c>
      <c r="AA113" s="108">
        <f t="shared" ref="AA113:AB113" si="92">AA71+AA78+AA96+AA92+AA108+AA112</f>
        <v>1641.4</v>
      </c>
      <c r="AB113" s="108">
        <f t="shared" si="92"/>
        <v>1645.7</v>
      </c>
      <c r="AC113" s="108">
        <f t="shared" ref="AC113:AE113" si="93">AC71+AC78+AC96+AC92+AC108+AC112</f>
        <v>1645.7</v>
      </c>
      <c r="AD113" s="108">
        <f t="shared" si="93"/>
        <v>1645.7</v>
      </c>
      <c r="AE113" s="108">
        <f t="shared" si="93"/>
        <v>1664.7</v>
      </c>
      <c r="AF113" s="108">
        <f t="shared" ref="AF113" si="94">AF71+AF78+AF96+AF92+AF108+AF112</f>
        <v>1664.7</v>
      </c>
      <c r="AG113" s="80">
        <f t="shared" si="87"/>
        <v>3169.915</v>
      </c>
      <c r="AH113" s="46">
        <f t="shared" si="33"/>
        <v>2080.9499999999998</v>
      </c>
      <c r="AI113" s="47">
        <f t="shared" si="34"/>
        <v>1458.4499999999998</v>
      </c>
      <c r="BF113" s="81"/>
      <c r="BG113" s="82">
        <v>-265</v>
      </c>
      <c r="BH113" s="82">
        <v>3.4</v>
      </c>
      <c r="BI113" s="82">
        <v>28.6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3"/>
        <v>0</v>
      </c>
      <c r="AI114" s="47">
        <f t="shared" si="34"/>
        <v>0</v>
      </c>
      <c r="BF114" s="81"/>
      <c r="BG114" s="82">
        <v>-455</v>
      </c>
      <c r="BH114" s="82">
        <v>4.5</v>
      </c>
      <c r="BI114" s="82">
        <v>24.7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95">B113+B114</f>
        <v>1786.85</v>
      </c>
      <c r="C115" s="108">
        <f t="shared" si="95"/>
        <v>1789.25</v>
      </c>
      <c r="D115" s="108">
        <f t="shared" ref="D115:E115" si="96">D113+D114</f>
        <v>1736.9499999999998</v>
      </c>
      <c r="E115" s="108">
        <f t="shared" si="96"/>
        <v>1667.9499999999998</v>
      </c>
      <c r="F115" s="108">
        <f t="shared" ref="F115" si="97">F113+F114</f>
        <v>1740.05</v>
      </c>
      <c r="G115" s="108">
        <f t="shared" ref="G115:Z115" si="98">G113+G114</f>
        <v>1841.85</v>
      </c>
      <c r="H115" s="108">
        <f t="shared" si="98"/>
        <v>1859.95</v>
      </c>
      <c r="I115" s="108">
        <f t="shared" si="98"/>
        <v>1897.05</v>
      </c>
      <c r="J115" s="108">
        <f t="shared" si="98"/>
        <v>1935.6499999999999</v>
      </c>
      <c r="K115" s="108">
        <f t="shared" si="98"/>
        <v>1955.6499999999996</v>
      </c>
      <c r="L115" s="108">
        <f t="shared" si="98"/>
        <v>1955.6499999999996</v>
      </c>
      <c r="M115" s="108">
        <f t="shared" si="98"/>
        <v>2014.1499999999999</v>
      </c>
      <c r="N115" s="108">
        <f t="shared" si="98"/>
        <v>2067.35</v>
      </c>
      <c r="O115" s="108">
        <f t="shared" si="98"/>
        <v>2080.9499999999998</v>
      </c>
      <c r="P115" s="108">
        <f t="shared" si="98"/>
        <v>2059.5499999999997</v>
      </c>
      <c r="Q115" s="108">
        <f t="shared" ref="Q115" si="99">Q113+Q114</f>
        <v>1841.95</v>
      </c>
      <c r="R115" s="108">
        <f t="shared" si="98"/>
        <v>1786.8500000000004</v>
      </c>
      <c r="S115" s="108">
        <f t="shared" si="98"/>
        <v>1794.3500000000004</v>
      </c>
      <c r="T115" s="108">
        <f t="shared" si="98"/>
        <v>1836.0500000000002</v>
      </c>
      <c r="U115" s="108">
        <f t="shared" ref="U115:V115" si="100">U113+U114</f>
        <v>1824.7500000000005</v>
      </c>
      <c r="V115" s="108">
        <f t="shared" si="100"/>
        <v>1573.5500000000002</v>
      </c>
      <c r="W115" s="108">
        <f t="shared" ref="W115" si="101">W113+W114</f>
        <v>1683.95</v>
      </c>
      <c r="X115" s="108">
        <f t="shared" si="98"/>
        <v>1677.95</v>
      </c>
      <c r="Y115" s="108">
        <f t="shared" ref="Y115" si="102">Y113+Y114</f>
        <v>1458.4499999999998</v>
      </c>
      <c r="Z115" s="108">
        <f t="shared" si="98"/>
        <v>1591.9</v>
      </c>
      <c r="AA115" s="108">
        <f t="shared" ref="AA115:AB115" si="103">AA113+AA114</f>
        <v>1641.4</v>
      </c>
      <c r="AB115" s="108">
        <f t="shared" si="103"/>
        <v>1645.7</v>
      </c>
      <c r="AC115" s="108">
        <f t="shared" ref="AC115:AE115" si="104">AC113+AC114</f>
        <v>1645.7</v>
      </c>
      <c r="AD115" s="108">
        <f t="shared" si="104"/>
        <v>1645.7</v>
      </c>
      <c r="AE115" s="108">
        <f t="shared" si="104"/>
        <v>1664.7</v>
      </c>
      <c r="AF115" s="108">
        <f t="shared" ref="AF115" si="105">AF113+AF114</f>
        <v>1664.7</v>
      </c>
      <c r="AG115" s="104">
        <f>AG112+AG108+AG96+AG92+AG71+AG114</f>
        <v>2463.5149999999999</v>
      </c>
      <c r="AH115" s="46">
        <f t="shared" si="33"/>
        <v>2080.9499999999998</v>
      </c>
      <c r="AI115" s="47">
        <f t="shared" si="34"/>
        <v>1458.4499999999998</v>
      </c>
      <c r="BF115" s="81"/>
      <c r="BG115" s="82">
        <v>-590</v>
      </c>
      <c r="BH115" s="82">
        <v>4.5</v>
      </c>
      <c r="BI115" s="82">
        <v>24.7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106">B115-(B123)</f>
        <v>1506.85</v>
      </c>
      <c r="C116" s="108">
        <f t="shared" si="106"/>
        <v>1322.85</v>
      </c>
      <c r="D116" s="108">
        <f t="shared" ref="D116:E116" si="107">D115-(D123)</f>
        <v>1280.6499999999999</v>
      </c>
      <c r="E116" s="108">
        <f t="shared" si="107"/>
        <v>1129.5499999999997</v>
      </c>
      <c r="F116" s="108">
        <f t="shared" ref="F116" si="108">F115-(F123)</f>
        <v>1196.05</v>
      </c>
      <c r="G116" s="108">
        <f t="shared" ref="G116:Z116" si="109">G115-(G123)</f>
        <v>1253.1499999999999</v>
      </c>
      <c r="H116" s="108">
        <f t="shared" si="109"/>
        <v>1292.0500000000002</v>
      </c>
      <c r="I116" s="108">
        <f t="shared" si="109"/>
        <v>1358.25</v>
      </c>
      <c r="J116" s="108">
        <f t="shared" si="109"/>
        <v>1421.9499999999998</v>
      </c>
      <c r="K116" s="108">
        <f t="shared" si="109"/>
        <v>1485.6499999999996</v>
      </c>
      <c r="L116" s="108">
        <f t="shared" si="109"/>
        <v>1485.6499999999996</v>
      </c>
      <c r="M116" s="108">
        <f t="shared" si="109"/>
        <v>1599.1499999999999</v>
      </c>
      <c r="N116" s="108">
        <f t="shared" si="109"/>
        <v>1607.35</v>
      </c>
      <c r="O116" s="108">
        <f t="shared" si="109"/>
        <v>1668.9499999999998</v>
      </c>
      <c r="P116" s="108">
        <f t="shared" si="109"/>
        <v>1613.5499999999997</v>
      </c>
      <c r="Q116" s="108">
        <f t="shared" ref="Q116" si="110">Q115-(Q123)</f>
        <v>1527.65</v>
      </c>
      <c r="R116" s="108">
        <f t="shared" si="109"/>
        <v>1616.8500000000004</v>
      </c>
      <c r="S116" s="108">
        <f t="shared" si="109"/>
        <v>1504.3500000000004</v>
      </c>
      <c r="T116" s="108">
        <f t="shared" si="109"/>
        <v>1546.0500000000002</v>
      </c>
      <c r="U116" s="108">
        <f t="shared" ref="U116:V116" si="111">U115-(U123)</f>
        <v>1440.7500000000005</v>
      </c>
      <c r="V116" s="108">
        <f t="shared" si="111"/>
        <v>1210.5500000000002</v>
      </c>
      <c r="W116" s="108">
        <f t="shared" ref="W116" si="112">W115-(W123)</f>
        <v>1365.95</v>
      </c>
      <c r="X116" s="108">
        <f t="shared" si="109"/>
        <v>1244.95</v>
      </c>
      <c r="Y116" s="108">
        <f t="shared" ref="Y116" si="113">Y115-(Y123)</f>
        <v>1255.4499999999998</v>
      </c>
      <c r="Z116" s="108">
        <f t="shared" si="109"/>
        <v>1326.9</v>
      </c>
      <c r="AA116" s="108">
        <f t="shared" ref="AA116:AB116" si="114">AA115-(AA123)</f>
        <v>1262.4000000000001</v>
      </c>
      <c r="AB116" s="108">
        <f t="shared" si="114"/>
        <v>1190.7</v>
      </c>
      <c r="AC116" s="108">
        <f t="shared" ref="AC116:AE116" si="115">AC115-(AC123)</f>
        <v>1095.7</v>
      </c>
      <c r="AD116" s="108">
        <f t="shared" si="115"/>
        <v>1055.7</v>
      </c>
      <c r="AE116" s="108">
        <f t="shared" si="115"/>
        <v>964.7</v>
      </c>
      <c r="AF116" s="108">
        <f t="shared" ref="AF116" si="116">AF115-(AF123)</f>
        <v>964.7</v>
      </c>
      <c r="AG116" s="104"/>
      <c r="AH116" s="46">
        <f t="shared" si="33"/>
        <v>1668.9499999999998</v>
      </c>
      <c r="AI116" s="47">
        <f t="shared" si="34"/>
        <v>964.7</v>
      </c>
      <c r="BF116" s="81"/>
      <c r="BG116" s="82">
        <v>-700</v>
      </c>
      <c r="BH116" s="82">
        <v>4.5</v>
      </c>
      <c r="BI116" s="82">
        <v>24.7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117">IF(B97&lt;0,B97*-1,0)</f>
        <v>280</v>
      </c>
      <c r="C117" s="93">
        <f t="shared" si="117"/>
        <v>466.4</v>
      </c>
      <c r="D117" s="93">
        <f t="shared" ref="D117:E117" si="118">IF(D97&lt;0,D97*-1,0)</f>
        <v>456.3</v>
      </c>
      <c r="E117" s="93">
        <f t="shared" si="118"/>
        <v>538.4</v>
      </c>
      <c r="F117" s="93">
        <f t="shared" ref="F117" si="119">IF(F97&lt;0,F97*-1,0)</f>
        <v>544</v>
      </c>
      <c r="G117" s="93">
        <f t="shared" ref="G117:Z122" si="120">IF(G97&lt;0,G97*-1,0)</f>
        <v>588.70000000000005</v>
      </c>
      <c r="H117" s="93">
        <f t="shared" si="120"/>
        <v>567.9</v>
      </c>
      <c r="I117" s="93">
        <f t="shared" si="120"/>
        <v>538.79999999999995</v>
      </c>
      <c r="J117" s="93">
        <f t="shared" si="120"/>
        <v>513.70000000000005</v>
      </c>
      <c r="K117" s="93">
        <f t="shared" si="120"/>
        <v>470</v>
      </c>
      <c r="L117" s="93">
        <f t="shared" si="120"/>
        <v>470</v>
      </c>
      <c r="M117" s="93">
        <f t="shared" si="120"/>
        <v>415</v>
      </c>
      <c r="N117" s="93">
        <f t="shared" si="120"/>
        <v>460</v>
      </c>
      <c r="O117" s="93">
        <f t="shared" si="120"/>
        <v>412</v>
      </c>
      <c r="P117" s="93">
        <f t="shared" si="120"/>
        <v>446</v>
      </c>
      <c r="Q117" s="93">
        <f t="shared" ref="Q117" si="121">IF(Q97&lt;0,Q97*-1,0)</f>
        <v>314.3</v>
      </c>
      <c r="R117" s="93">
        <f t="shared" si="120"/>
        <v>170</v>
      </c>
      <c r="S117" s="93">
        <f t="shared" si="120"/>
        <v>290</v>
      </c>
      <c r="T117" s="93">
        <f t="shared" si="120"/>
        <v>290</v>
      </c>
      <c r="U117" s="93">
        <f t="shared" ref="U117:V117" si="122">IF(U97&lt;0,U97*-1,0)</f>
        <v>384</v>
      </c>
      <c r="V117" s="93">
        <f t="shared" si="122"/>
        <v>363</v>
      </c>
      <c r="W117" s="93">
        <f t="shared" ref="W117" si="123">IF(W97&lt;0,W97*-1,0)</f>
        <v>318</v>
      </c>
      <c r="X117" s="93">
        <f t="shared" si="120"/>
        <v>433</v>
      </c>
      <c r="Y117" s="93">
        <f t="shared" ref="Y117" si="124">IF(Y97&lt;0,Y97*-1,0)</f>
        <v>203</v>
      </c>
      <c r="Z117" s="93">
        <f t="shared" si="120"/>
        <v>265</v>
      </c>
      <c r="AA117" s="93">
        <f t="shared" ref="AA117:AB117" si="125">IF(AA97&lt;0,AA97*-1,0)</f>
        <v>379</v>
      </c>
      <c r="AB117" s="93">
        <f t="shared" si="125"/>
        <v>455</v>
      </c>
      <c r="AC117" s="93">
        <f t="shared" ref="AC117:AE117" si="126">IF(AC97&lt;0,AC97*-1,0)</f>
        <v>550</v>
      </c>
      <c r="AD117" s="93">
        <f t="shared" si="126"/>
        <v>590</v>
      </c>
      <c r="AE117" s="93">
        <f t="shared" si="126"/>
        <v>700</v>
      </c>
      <c r="AF117" s="93">
        <f t="shared" ref="AF117" si="127">IF(AF97&lt;0,AF97*-1,0)</f>
        <v>700</v>
      </c>
      <c r="AG117" s="61"/>
      <c r="AH117" s="46">
        <f t="shared" si="33"/>
        <v>700</v>
      </c>
      <c r="AI117" s="47">
        <f t="shared" si="34"/>
        <v>170</v>
      </c>
      <c r="AJ117" s="204"/>
      <c r="BG117" s="82">
        <v>-700</v>
      </c>
      <c r="BH117" s="82">
        <v>4.5</v>
      </c>
      <c r="BI117" s="82">
        <v>24.7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7"/>
        <v>0</v>
      </c>
      <c r="C118" s="93">
        <f t="shared" si="117"/>
        <v>0</v>
      </c>
      <c r="D118" s="93">
        <f t="shared" ref="D118:E118" si="128">IF(D98&lt;0,D98*-1,0)</f>
        <v>0</v>
      </c>
      <c r="E118" s="93">
        <f t="shared" si="128"/>
        <v>0</v>
      </c>
      <c r="F118" s="93">
        <f t="shared" ref="F118" si="129">IF(F98&lt;0,F98*-1,0)</f>
        <v>0</v>
      </c>
      <c r="G118" s="93">
        <f t="shared" si="120"/>
        <v>0</v>
      </c>
      <c r="H118" s="93">
        <f t="shared" si="120"/>
        <v>0</v>
      </c>
      <c r="I118" s="93">
        <f t="shared" si="120"/>
        <v>0</v>
      </c>
      <c r="J118" s="93">
        <f t="shared" si="120"/>
        <v>0</v>
      </c>
      <c r="K118" s="93">
        <f t="shared" si="120"/>
        <v>0</v>
      </c>
      <c r="L118" s="93">
        <f t="shared" si="120"/>
        <v>0</v>
      </c>
      <c r="M118" s="93">
        <f t="shared" si="120"/>
        <v>0</v>
      </c>
      <c r="N118" s="93">
        <f t="shared" si="120"/>
        <v>0</v>
      </c>
      <c r="O118" s="93">
        <f t="shared" si="120"/>
        <v>0</v>
      </c>
      <c r="P118" s="93">
        <f t="shared" si="120"/>
        <v>0</v>
      </c>
      <c r="Q118" s="93">
        <f t="shared" ref="Q118" si="130">IF(Q98&lt;0,Q98*-1,0)</f>
        <v>0</v>
      </c>
      <c r="R118" s="93">
        <f t="shared" si="120"/>
        <v>0</v>
      </c>
      <c r="S118" s="93">
        <f t="shared" si="120"/>
        <v>0</v>
      </c>
      <c r="T118" s="93">
        <f t="shared" si="120"/>
        <v>0</v>
      </c>
      <c r="U118" s="93">
        <f t="shared" ref="U118:V118" si="131">IF(U98&lt;0,U98*-1,0)</f>
        <v>0</v>
      </c>
      <c r="V118" s="93">
        <f t="shared" si="131"/>
        <v>0</v>
      </c>
      <c r="W118" s="93">
        <f t="shared" ref="W118" si="132">IF(W98&lt;0,W98*-1,0)</f>
        <v>0</v>
      </c>
      <c r="X118" s="93">
        <f t="shared" si="120"/>
        <v>0</v>
      </c>
      <c r="Y118" s="93">
        <f t="shared" ref="Y118" si="133">IF(Y98&lt;0,Y98*-1,0)</f>
        <v>0</v>
      </c>
      <c r="Z118" s="93">
        <f t="shared" si="120"/>
        <v>0</v>
      </c>
      <c r="AA118" s="93">
        <f t="shared" ref="AA118:AB118" si="134">IF(AA98&lt;0,AA98*-1,0)</f>
        <v>0</v>
      </c>
      <c r="AB118" s="93">
        <f t="shared" si="134"/>
        <v>0</v>
      </c>
      <c r="AC118" s="93">
        <f t="shared" ref="AC118:AE118" si="135">IF(AC98&lt;0,AC98*-1,0)</f>
        <v>0</v>
      </c>
      <c r="AD118" s="93">
        <f t="shared" si="135"/>
        <v>0</v>
      </c>
      <c r="AE118" s="93">
        <f t="shared" si="135"/>
        <v>0</v>
      </c>
      <c r="AF118" s="93">
        <f t="shared" ref="AF118" si="136">IF(AF98&lt;0,AF98*-1,0)</f>
        <v>0</v>
      </c>
      <c r="AG118" s="64"/>
      <c r="AH118" s="46">
        <f t="shared" si="33"/>
        <v>0</v>
      </c>
      <c r="AI118" s="47">
        <f t="shared" si="34"/>
        <v>0</v>
      </c>
      <c r="AK118" s="49"/>
      <c r="BG118" s="82">
        <v>-280</v>
      </c>
      <c r="BH118" s="82">
        <v>28</v>
      </c>
      <c r="BI118" s="82">
        <v>38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7"/>
        <v>0</v>
      </c>
      <c r="C119" s="93">
        <f t="shared" si="117"/>
        <v>0</v>
      </c>
      <c r="D119" s="93">
        <f t="shared" ref="D119:E119" si="137">IF(D99&lt;0,D99*-1,0)</f>
        <v>0</v>
      </c>
      <c r="E119" s="93">
        <f t="shared" si="137"/>
        <v>0</v>
      </c>
      <c r="F119" s="93">
        <f t="shared" ref="F119" si="138">IF(F99&lt;0,F99*-1,0)</f>
        <v>0</v>
      </c>
      <c r="G119" s="93">
        <f t="shared" si="120"/>
        <v>0</v>
      </c>
      <c r="H119" s="93">
        <f t="shared" si="120"/>
        <v>0</v>
      </c>
      <c r="I119" s="93">
        <f t="shared" si="120"/>
        <v>0</v>
      </c>
      <c r="J119" s="93">
        <f t="shared" si="120"/>
        <v>0</v>
      </c>
      <c r="K119" s="93">
        <f t="shared" si="120"/>
        <v>0</v>
      </c>
      <c r="L119" s="93">
        <f t="shared" si="120"/>
        <v>0</v>
      </c>
      <c r="M119" s="93">
        <f t="shared" si="120"/>
        <v>0</v>
      </c>
      <c r="N119" s="93">
        <f t="shared" si="120"/>
        <v>0</v>
      </c>
      <c r="O119" s="93">
        <f t="shared" si="120"/>
        <v>0</v>
      </c>
      <c r="P119" s="93">
        <f t="shared" si="120"/>
        <v>0</v>
      </c>
      <c r="Q119" s="93">
        <f t="shared" ref="Q119" si="139">IF(Q99&lt;0,Q99*-1,0)</f>
        <v>0</v>
      </c>
      <c r="R119" s="93">
        <f t="shared" si="120"/>
        <v>0</v>
      </c>
      <c r="S119" s="93">
        <f t="shared" si="120"/>
        <v>0</v>
      </c>
      <c r="T119" s="93">
        <f t="shared" si="120"/>
        <v>0</v>
      </c>
      <c r="U119" s="93">
        <f t="shared" ref="U119:V119" si="140">IF(U99&lt;0,U99*-1,0)</f>
        <v>0</v>
      </c>
      <c r="V119" s="93">
        <f t="shared" si="140"/>
        <v>0</v>
      </c>
      <c r="W119" s="93">
        <f t="shared" ref="W119" si="141">IF(W99&lt;0,W99*-1,0)</f>
        <v>0</v>
      </c>
      <c r="X119" s="93">
        <f t="shared" si="120"/>
        <v>0</v>
      </c>
      <c r="Y119" s="93">
        <f t="shared" ref="Y119" si="142">IF(Y99&lt;0,Y99*-1,0)</f>
        <v>0</v>
      </c>
      <c r="Z119" s="93">
        <f t="shared" si="120"/>
        <v>0</v>
      </c>
      <c r="AA119" s="93">
        <f t="shared" ref="AA119:AB119" si="143">IF(AA99&lt;0,AA99*-1,0)</f>
        <v>0</v>
      </c>
      <c r="AB119" s="93">
        <f t="shared" si="143"/>
        <v>0</v>
      </c>
      <c r="AC119" s="93">
        <f t="shared" ref="AC119:AE119" si="144">IF(AC99&lt;0,AC99*-1,0)</f>
        <v>0</v>
      </c>
      <c r="AD119" s="93">
        <f t="shared" si="144"/>
        <v>0</v>
      </c>
      <c r="AE119" s="93">
        <f t="shared" si="144"/>
        <v>0</v>
      </c>
      <c r="AF119" s="93">
        <f t="shared" ref="AF119" si="145">IF(AF99&lt;0,AF99*-1,0)</f>
        <v>0</v>
      </c>
      <c r="AG119" s="111"/>
      <c r="AH119" s="46">
        <f t="shared" si="33"/>
        <v>0</v>
      </c>
      <c r="AI119" s="47">
        <f t="shared" si="34"/>
        <v>0</v>
      </c>
    </row>
    <row r="120" spans="1:64">
      <c r="A120" s="96" t="s">
        <v>126</v>
      </c>
      <c r="B120" s="93">
        <f t="shared" si="117"/>
        <v>0</v>
      </c>
      <c r="C120" s="93">
        <f t="shared" si="117"/>
        <v>0</v>
      </c>
      <c r="D120" s="93">
        <f t="shared" ref="D120:E120" si="146">IF(D100&lt;0,D100*-1,0)</f>
        <v>0</v>
      </c>
      <c r="E120" s="93">
        <f t="shared" si="146"/>
        <v>0</v>
      </c>
      <c r="F120" s="93">
        <f t="shared" ref="F120" si="147">IF(F100&lt;0,F100*-1,0)</f>
        <v>0</v>
      </c>
      <c r="G120" s="93">
        <f t="shared" si="120"/>
        <v>0</v>
      </c>
      <c r="H120" s="93">
        <f t="shared" si="120"/>
        <v>0</v>
      </c>
      <c r="I120" s="93">
        <f t="shared" si="120"/>
        <v>0</v>
      </c>
      <c r="J120" s="93">
        <f t="shared" si="120"/>
        <v>0</v>
      </c>
      <c r="K120" s="93">
        <f t="shared" si="120"/>
        <v>0</v>
      </c>
      <c r="L120" s="93">
        <f t="shared" si="120"/>
        <v>0</v>
      </c>
      <c r="M120" s="93">
        <f t="shared" si="120"/>
        <v>0</v>
      </c>
      <c r="N120" s="93">
        <f t="shared" si="120"/>
        <v>0</v>
      </c>
      <c r="O120" s="93">
        <f t="shared" si="120"/>
        <v>0</v>
      </c>
      <c r="P120" s="93">
        <f t="shared" si="120"/>
        <v>0</v>
      </c>
      <c r="Q120" s="93">
        <f t="shared" ref="Q120" si="148">IF(Q100&lt;0,Q100*-1,0)</f>
        <v>0</v>
      </c>
      <c r="R120" s="93">
        <f t="shared" si="120"/>
        <v>0</v>
      </c>
      <c r="S120" s="93">
        <f t="shared" si="120"/>
        <v>0</v>
      </c>
      <c r="T120" s="93">
        <f t="shared" si="120"/>
        <v>0</v>
      </c>
      <c r="U120" s="93">
        <f t="shared" ref="U120:V120" si="149">IF(U100&lt;0,U100*-1,0)</f>
        <v>0</v>
      </c>
      <c r="V120" s="93">
        <f t="shared" si="149"/>
        <v>0</v>
      </c>
      <c r="W120" s="93">
        <f t="shared" ref="W120" si="150">IF(W100&lt;0,W100*-1,0)</f>
        <v>0</v>
      </c>
      <c r="X120" s="93">
        <f t="shared" si="120"/>
        <v>0</v>
      </c>
      <c r="Y120" s="93">
        <f t="shared" ref="Y120" si="151">IF(Y100&lt;0,Y100*-1,0)</f>
        <v>0</v>
      </c>
      <c r="Z120" s="93">
        <f t="shared" si="120"/>
        <v>0</v>
      </c>
      <c r="AA120" s="93">
        <f t="shared" ref="AA120:AB120" si="152">IF(AA100&lt;0,AA100*-1,0)</f>
        <v>0</v>
      </c>
      <c r="AB120" s="93">
        <f t="shared" si="152"/>
        <v>0</v>
      </c>
      <c r="AC120" s="93">
        <f t="shared" ref="AC120:AE120" si="153">IF(AC100&lt;0,AC100*-1,0)</f>
        <v>0</v>
      </c>
      <c r="AD120" s="93">
        <f t="shared" si="153"/>
        <v>0</v>
      </c>
      <c r="AE120" s="93">
        <f t="shared" si="153"/>
        <v>0</v>
      </c>
      <c r="AF120" s="93">
        <f t="shared" ref="AF120" si="154">IF(AF100&lt;0,AF100*-1,0)</f>
        <v>0</v>
      </c>
      <c r="AG120" s="111"/>
      <c r="AH120" s="46">
        <f t="shared" si="33"/>
        <v>0</v>
      </c>
      <c r="AI120" s="47">
        <f t="shared" si="34"/>
        <v>0</v>
      </c>
    </row>
    <row r="121" spans="1:64">
      <c r="A121" s="96" t="s">
        <v>128</v>
      </c>
      <c r="B121" s="93">
        <f t="shared" si="117"/>
        <v>0</v>
      </c>
      <c r="C121" s="93">
        <f t="shared" si="117"/>
        <v>0</v>
      </c>
      <c r="D121" s="93">
        <f t="shared" ref="D121:E121" si="155">IF(D101&lt;0,D101*-1,0)</f>
        <v>0</v>
      </c>
      <c r="E121" s="93">
        <f t="shared" si="155"/>
        <v>0</v>
      </c>
      <c r="F121" s="93">
        <f t="shared" ref="F121" si="156">IF(F101&lt;0,F101*-1,0)</f>
        <v>0</v>
      </c>
      <c r="G121" s="93">
        <f t="shared" si="120"/>
        <v>0</v>
      </c>
      <c r="H121" s="93">
        <f t="shared" si="120"/>
        <v>0</v>
      </c>
      <c r="I121" s="93">
        <f t="shared" si="120"/>
        <v>0</v>
      </c>
      <c r="J121" s="93">
        <f t="shared" si="120"/>
        <v>0</v>
      </c>
      <c r="K121" s="93">
        <f t="shared" si="120"/>
        <v>0</v>
      </c>
      <c r="L121" s="93">
        <f t="shared" si="120"/>
        <v>0</v>
      </c>
      <c r="M121" s="93">
        <f t="shared" si="120"/>
        <v>0</v>
      </c>
      <c r="N121" s="93">
        <f t="shared" si="120"/>
        <v>0</v>
      </c>
      <c r="O121" s="93">
        <f t="shared" si="120"/>
        <v>0</v>
      </c>
      <c r="P121" s="93">
        <f t="shared" si="120"/>
        <v>0</v>
      </c>
      <c r="Q121" s="93">
        <f t="shared" ref="Q121" si="157">IF(Q101&lt;0,Q101*-1,0)</f>
        <v>0</v>
      </c>
      <c r="R121" s="93">
        <f t="shared" si="120"/>
        <v>0</v>
      </c>
      <c r="S121" s="93">
        <f t="shared" si="120"/>
        <v>0</v>
      </c>
      <c r="T121" s="93">
        <f t="shared" si="120"/>
        <v>0</v>
      </c>
      <c r="U121" s="93">
        <f t="shared" ref="U121:V121" si="158">IF(U101&lt;0,U101*-1,0)</f>
        <v>0</v>
      </c>
      <c r="V121" s="93">
        <f t="shared" si="158"/>
        <v>0</v>
      </c>
      <c r="W121" s="93">
        <f t="shared" ref="W121" si="159">IF(W101&lt;0,W101*-1,0)</f>
        <v>0</v>
      </c>
      <c r="X121" s="93">
        <f t="shared" si="120"/>
        <v>0</v>
      </c>
      <c r="Y121" s="93">
        <f t="shared" ref="Y121" si="160">IF(Y101&lt;0,Y101*-1,0)</f>
        <v>0</v>
      </c>
      <c r="Z121" s="93">
        <f t="shared" si="120"/>
        <v>0</v>
      </c>
      <c r="AA121" s="93">
        <f t="shared" ref="AA121:AB121" si="161">IF(AA101&lt;0,AA101*-1,0)</f>
        <v>0</v>
      </c>
      <c r="AB121" s="93">
        <f t="shared" si="161"/>
        <v>0</v>
      </c>
      <c r="AC121" s="93">
        <f t="shared" ref="AC121:AE121" si="162">IF(AC101&lt;0,AC101*-1,0)</f>
        <v>0</v>
      </c>
      <c r="AD121" s="93">
        <f t="shared" si="162"/>
        <v>0</v>
      </c>
      <c r="AE121" s="93">
        <f t="shared" si="162"/>
        <v>0</v>
      </c>
      <c r="AF121" s="93">
        <f t="shared" ref="AF121" si="163">IF(AF101&lt;0,AF101*-1,0)</f>
        <v>0</v>
      </c>
      <c r="AG121" s="111"/>
      <c r="AH121" s="46">
        <f t="shared" si="33"/>
        <v>0</v>
      </c>
      <c r="AI121" s="47">
        <f t="shared" si="34"/>
        <v>0</v>
      </c>
    </row>
    <row r="122" spans="1:64" ht="15.75" thickBot="1">
      <c r="A122" s="96" t="s">
        <v>130</v>
      </c>
      <c r="B122" s="93">
        <f t="shared" si="117"/>
        <v>0</v>
      </c>
      <c r="C122" s="93">
        <f t="shared" si="117"/>
        <v>0</v>
      </c>
      <c r="D122" s="93">
        <f t="shared" ref="D122:E122" si="164">IF(D102&lt;0,D102*-1,0)</f>
        <v>0</v>
      </c>
      <c r="E122" s="93">
        <f t="shared" si="164"/>
        <v>0</v>
      </c>
      <c r="F122" s="93">
        <f t="shared" ref="F122" si="165">IF(F102&lt;0,F102*-1,0)</f>
        <v>0</v>
      </c>
      <c r="G122" s="93">
        <f t="shared" si="120"/>
        <v>0</v>
      </c>
      <c r="H122" s="93">
        <f t="shared" si="120"/>
        <v>0</v>
      </c>
      <c r="I122" s="93">
        <f t="shared" si="120"/>
        <v>0</v>
      </c>
      <c r="J122" s="93">
        <f t="shared" si="120"/>
        <v>0</v>
      </c>
      <c r="K122" s="93">
        <f t="shared" si="120"/>
        <v>0</v>
      </c>
      <c r="L122" s="93">
        <f t="shared" si="120"/>
        <v>0</v>
      </c>
      <c r="M122" s="93">
        <f t="shared" si="120"/>
        <v>0</v>
      </c>
      <c r="N122" s="93">
        <f t="shared" si="120"/>
        <v>0</v>
      </c>
      <c r="O122" s="93">
        <f t="shared" si="120"/>
        <v>0</v>
      </c>
      <c r="P122" s="93">
        <f t="shared" si="120"/>
        <v>0</v>
      </c>
      <c r="Q122" s="93">
        <f t="shared" ref="Q122" si="166">IF(Q102&lt;0,Q102*-1,0)</f>
        <v>0</v>
      </c>
      <c r="R122" s="93">
        <f t="shared" si="120"/>
        <v>0</v>
      </c>
      <c r="S122" s="93">
        <f t="shared" si="120"/>
        <v>0</v>
      </c>
      <c r="T122" s="93">
        <f t="shared" si="120"/>
        <v>0</v>
      </c>
      <c r="U122" s="93">
        <f t="shared" ref="U122:V122" si="167">IF(U102&lt;0,U102*-1,0)</f>
        <v>0</v>
      </c>
      <c r="V122" s="93">
        <f t="shared" si="167"/>
        <v>0</v>
      </c>
      <c r="W122" s="93">
        <f t="shared" ref="W122" si="168">IF(W102&lt;0,W102*-1,0)</f>
        <v>0</v>
      </c>
      <c r="X122" s="93">
        <f t="shared" si="120"/>
        <v>0</v>
      </c>
      <c r="Y122" s="93">
        <f t="shared" ref="Y122" si="169">IF(Y102&lt;0,Y102*-1,0)</f>
        <v>0</v>
      </c>
      <c r="Z122" s="93">
        <f t="shared" si="120"/>
        <v>0</v>
      </c>
      <c r="AA122" s="93">
        <f t="shared" ref="AA122:AB122" si="170">IF(AA102&lt;0,AA102*-1,0)</f>
        <v>0</v>
      </c>
      <c r="AB122" s="93">
        <f t="shared" si="170"/>
        <v>0</v>
      </c>
      <c r="AC122" s="93">
        <f t="shared" ref="AC122:AE122" si="171">IF(AC102&lt;0,AC102*-1,0)</f>
        <v>0</v>
      </c>
      <c r="AD122" s="93">
        <f t="shared" si="171"/>
        <v>0</v>
      </c>
      <c r="AE122" s="93">
        <f t="shared" si="171"/>
        <v>0</v>
      </c>
      <c r="AF122" s="93">
        <f t="shared" ref="AF122" si="172">IF(AF102&lt;0,AF102*-1,0)</f>
        <v>0</v>
      </c>
      <c r="AG122" s="103"/>
      <c r="AH122" s="46">
        <f t="shared" si="33"/>
        <v>0</v>
      </c>
      <c r="AI122" s="47">
        <f t="shared" si="34"/>
        <v>0</v>
      </c>
    </row>
    <row r="123" spans="1:64" ht="15.75" thickBot="1">
      <c r="A123" s="112" t="s">
        <v>145</v>
      </c>
      <c r="B123" s="70">
        <f t="shared" ref="B123:C123" si="173">SUM(B117:B122)</f>
        <v>280</v>
      </c>
      <c r="C123" s="70">
        <f t="shared" si="173"/>
        <v>466.4</v>
      </c>
      <c r="D123" s="70">
        <f t="shared" ref="D123:E123" si="174">SUM(D117:D122)</f>
        <v>456.3</v>
      </c>
      <c r="E123" s="70">
        <f t="shared" si="174"/>
        <v>538.4</v>
      </c>
      <c r="F123" s="70">
        <f t="shared" ref="F123" si="175">SUM(F117:F122)</f>
        <v>544</v>
      </c>
      <c r="G123" s="70">
        <f t="shared" ref="G123:Z123" si="176">SUM(G117:G122)</f>
        <v>588.70000000000005</v>
      </c>
      <c r="H123" s="70">
        <f t="shared" si="176"/>
        <v>567.9</v>
      </c>
      <c r="I123" s="70">
        <f t="shared" si="176"/>
        <v>538.79999999999995</v>
      </c>
      <c r="J123" s="70">
        <f t="shared" si="176"/>
        <v>513.70000000000005</v>
      </c>
      <c r="K123" s="70">
        <f t="shared" si="176"/>
        <v>470</v>
      </c>
      <c r="L123" s="70">
        <f t="shared" si="176"/>
        <v>470</v>
      </c>
      <c r="M123" s="70">
        <f t="shared" si="176"/>
        <v>415</v>
      </c>
      <c r="N123" s="70">
        <f t="shared" si="176"/>
        <v>460</v>
      </c>
      <c r="O123" s="70">
        <f t="shared" si="176"/>
        <v>412</v>
      </c>
      <c r="P123" s="70">
        <f t="shared" si="176"/>
        <v>446</v>
      </c>
      <c r="Q123" s="70">
        <f t="shared" ref="Q123" si="177">SUM(Q117:Q122)</f>
        <v>314.3</v>
      </c>
      <c r="R123" s="70">
        <f t="shared" si="176"/>
        <v>170</v>
      </c>
      <c r="S123" s="70">
        <f t="shared" si="176"/>
        <v>290</v>
      </c>
      <c r="T123" s="70">
        <f t="shared" si="176"/>
        <v>290</v>
      </c>
      <c r="U123" s="70">
        <f t="shared" ref="U123:V123" si="178">SUM(U117:U122)</f>
        <v>384</v>
      </c>
      <c r="V123" s="70">
        <f t="shared" si="178"/>
        <v>363</v>
      </c>
      <c r="W123" s="70">
        <f t="shared" ref="W123" si="179">SUM(W117:W122)</f>
        <v>318</v>
      </c>
      <c r="X123" s="70">
        <f t="shared" si="176"/>
        <v>433</v>
      </c>
      <c r="Y123" s="70">
        <f t="shared" ref="Y123" si="180">SUM(Y117:Y122)</f>
        <v>203</v>
      </c>
      <c r="Z123" s="70">
        <f t="shared" si="176"/>
        <v>265</v>
      </c>
      <c r="AA123" s="70">
        <f t="shared" ref="AA123:AB123" si="181">SUM(AA117:AA122)</f>
        <v>379</v>
      </c>
      <c r="AB123" s="70">
        <f t="shared" si="181"/>
        <v>455</v>
      </c>
      <c r="AC123" s="70">
        <f t="shared" ref="AC123:AE123" si="182">SUM(AC117:AC122)</f>
        <v>550</v>
      </c>
      <c r="AD123" s="70">
        <f t="shared" si="182"/>
        <v>590</v>
      </c>
      <c r="AE123" s="70">
        <f t="shared" si="182"/>
        <v>700</v>
      </c>
      <c r="AF123" s="70">
        <f t="shared" ref="AF123" si="183">SUM(AF117:AF122)</f>
        <v>700</v>
      </c>
      <c r="AG123" s="104"/>
      <c r="AH123" s="46">
        <f t="shared" si="33"/>
        <v>700</v>
      </c>
      <c r="AI123" s="47">
        <f t="shared" si="34"/>
        <v>170</v>
      </c>
      <c r="AJ123" s="105">
        <f t="array" ref="AJ123">MIN(IF(B123:AF123&lt;&gt;0,B123:AF123))</f>
        <v>170</v>
      </c>
    </row>
    <row r="124" spans="1:64" ht="15.75" thickBot="1">
      <c r="A124" s="87" t="s">
        <v>146</v>
      </c>
      <c r="B124" s="70">
        <f t="shared" ref="B124:C124" si="184">B108-B123</f>
        <v>-189</v>
      </c>
      <c r="C124" s="70">
        <f t="shared" si="184"/>
        <v>-371.29999999999995</v>
      </c>
      <c r="D124" s="70">
        <f t="shared" ref="D124:E124" si="185">D108-D123</f>
        <v>-389.5</v>
      </c>
      <c r="E124" s="70">
        <f t="shared" si="185"/>
        <v>-470.2</v>
      </c>
      <c r="F124" s="70">
        <f t="shared" ref="F124" si="186">F108-F123</f>
        <v>-474.1</v>
      </c>
      <c r="G124" s="70">
        <f t="shared" ref="G124:Z124" si="187">G108-G123</f>
        <v>-523.20000000000005</v>
      </c>
      <c r="H124" s="70">
        <f t="shared" si="187"/>
        <v>-506</v>
      </c>
      <c r="I124" s="70">
        <f t="shared" si="187"/>
        <v>-481.09999999999997</v>
      </c>
      <c r="J124" s="70">
        <f t="shared" si="187"/>
        <v>-455.6</v>
      </c>
      <c r="K124" s="70">
        <f t="shared" si="187"/>
        <v>-410.4</v>
      </c>
      <c r="L124" s="70">
        <f t="shared" si="187"/>
        <v>-410.4</v>
      </c>
      <c r="M124" s="70">
        <f t="shared" si="187"/>
        <v>-340.8</v>
      </c>
      <c r="N124" s="70">
        <f t="shared" si="187"/>
        <v>-374.4</v>
      </c>
      <c r="O124" s="70">
        <f t="shared" si="187"/>
        <v>-310.89999999999998</v>
      </c>
      <c r="P124" s="70">
        <f t="shared" si="187"/>
        <v>-339.9</v>
      </c>
      <c r="Q124" s="70">
        <f t="shared" ref="Q124" si="188">Q108-Q123</f>
        <v>-197.60000000000002</v>
      </c>
      <c r="R124" s="70">
        <f t="shared" si="187"/>
        <v>-59</v>
      </c>
      <c r="S124" s="70">
        <f t="shared" si="187"/>
        <v>-171.5</v>
      </c>
      <c r="T124" s="70">
        <f t="shared" si="187"/>
        <v>-171.5</v>
      </c>
      <c r="U124" s="70">
        <f t="shared" ref="U124:V124" si="189">U108-U123</f>
        <v>-264.60000000000002</v>
      </c>
      <c r="V124" s="70">
        <f t="shared" si="189"/>
        <v>-256.8</v>
      </c>
      <c r="W124" s="70">
        <f t="shared" ref="W124" si="190">W108-W123</f>
        <v>-225.2</v>
      </c>
      <c r="X124" s="70">
        <f t="shared" si="187"/>
        <v>-346.2</v>
      </c>
      <c r="Y124" s="70">
        <f t="shared" ref="Y124" si="191">Y108-Y123</f>
        <v>-158.9</v>
      </c>
      <c r="Z124" s="70">
        <f t="shared" si="187"/>
        <v>-223.7</v>
      </c>
      <c r="AA124" s="70">
        <f t="shared" ref="AA124:AB124" si="192">AA108-AA123</f>
        <v>-338.2</v>
      </c>
      <c r="AB124" s="70">
        <f t="shared" si="192"/>
        <v>-409.9</v>
      </c>
      <c r="AC124" s="70">
        <f t="shared" ref="AC124:AE124" si="193">AC108-AC123</f>
        <v>-504.9</v>
      </c>
      <c r="AD124" s="70">
        <f t="shared" si="193"/>
        <v>-544.9</v>
      </c>
      <c r="AE124" s="70">
        <f t="shared" si="193"/>
        <v>-654.9</v>
      </c>
      <c r="AF124" s="70">
        <f t="shared" ref="AF124" si="194">AF108-AF123</f>
        <v>-654.9</v>
      </c>
      <c r="AG124" s="104"/>
      <c r="AH124" s="46">
        <f t="shared" si="33"/>
        <v>-59</v>
      </c>
      <c r="AI124" s="47">
        <f t="shared" si="34"/>
        <v>-654.9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3"/>
        <v>0</v>
      </c>
      <c r="AI125" s="47">
        <f t="shared" si="34"/>
        <v>0</v>
      </c>
    </row>
    <row r="126" spans="1:64">
      <c r="A126" s="116" t="s">
        <v>148</v>
      </c>
      <c r="B126" s="117">
        <v>50.06</v>
      </c>
      <c r="C126" s="117">
        <v>50.055999999999997</v>
      </c>
      <c r="D126" s="117">
        <v>50.055</v>
      </c>
      <c r="E126" s="117">
        <v>49.993000000000002</v>
      </c>
      <c r="F126" s="117">
        <v>49.981000000000002</v>
      </c>
      <c r="G126" s="117">
        <v>49.972999999999999</v>
      </c>
      <c r="H126" s="117">
        <v>49.962000000000003</v>
      </c>
      <c r="I126" s="117">
        <v>50.031999999999996</v>
      </c>
      <c r="J126" s="117">
        <v>50.05</v>
      </c>
      <c r="K126" s="117">
        <v>50.012</v>
      </c>
      <c r="L126" s="117">
        <v>50.012</v>
      </c>
      <c r="M126" s="117">
        <v>50.39</v>
      </c>
      <c r="N126" s="117">
        <v>50.094000000000001</v>
      </c>
      <c r="O126" s="117">
        <v>50.094000000000001</v>
      </c>
      <c r="P126" s="117">
        <v>50.054000000000002</v>
      </c>
      <c r="Q126" s="117">
        <v>49.917000000000002</v>
      </c>
      <c r="R126" s="117">
        <v>49.917000000000002</v>
      </c>
      <c r="S126" s="117">
        <v>49.917000000000002</v>
      </c>
      <c r="T126" s="117">
        <v>49.917000000000002</v>
      </c>
      <c r="U126" s="117">
        <v>49.914000000000001</v>
      </c>
      <c r="V126" s="117">
        <v>50.069000000000003</v>
      </c>
      <c r="W126" s="117">
        <v>50.069000000000003</v>
      </c>
      <c r="X126" s="117">
        <v>50.11</v>
      </c>
      <c r="Y126" s="117">
        <v>50.11</v>
      </c>
      <c r="Z126" s="117">
        <v>50.173000000000002</v>
      </c>
      <c r="AA126" s="117">
        <v>50.173000000000002</v>
      </c>
      <c r="AB126" s="117">
        <v>50.173000000000002</v>
      </c>
      <c r="AC126" s="117">
        <v>50.173000000000002</v>
      </c>
      <c r="AD126" s="117">
        <v>50.173000000000002</v>
      </c>
      <c r="AE126" s="117">
        <v>50.173000000000002</v>
      </c>
      <c r="AF126" s="117">
        <v>50.173000000000002</v>
      </c>
      <c r="AG126" s="118"/>
      <c r="AH126" s="46">
        <f t="shared" si="33"/>
        <v>50.39</v>
      </c>
      <c r="AI126" s="47">
        <f t="shared" si="34"/>
        <v>49.914000000000001</v>
      </c>
    </row>
    <row r="127" spans="1:64">
      <c r="A127" s="119" t="s">
        <v>149</v>
      </c>
      <c r="B127" s="43">
        <v>131.19999999999999</v>
      </c>
      <c r="C127" s="43">
        <v>135.30000000000001</v>
      </c>
      <c r="D127" s="43">
        <v>135.5</v>
      </c>
      <c r="E127" s="43">
        <v>132.9</v>
      </c>
      <c r="F127" s="43">
        <v>132.1</v>
      </c>
      <c r="G127" s="43">
        <v>132.19999999999999</v>
      </c>
      <c r="H127" s="43">
        <v>132</v>
      </c>
      <c r="I127" s="43">
        <v>130.9</v>
      </c>
      <c r="J127" s="43">
        <v>132.30000000000001</v>
      </c>
      <c r="K127" s="43">
        <v>132</v>
      </c>
      <c r="L127" s="43">
        <v>132</v>
      </c>
      <c r="M127" s="43">
        <v>129.4</v>
      </c>
      <c r="N127" s="43">
        <v>133.30000000000001</v>
      </c>
      <c r="O127" s="43">
        <v>133.30000000000001</v>
      </c>
      <c r="P127" s="43">
        <v>132.1</v>
      </c>
      <c r="Q127" s="43">
        <v>134.19999999999999</v>
      </c>
      <c r="R127" s="43">
        <v>131.80000000000001</v>
      </c>
      <c r="S127" s="43">
        <v>131.80000000000001</v>
      </c>
      <c r="T127" s="43">
        <v>131.80000000000001</v>
      </c>
      <c r="U127" s="43">
        <v>133.69999999999999</v>
      </c>
      <c r="V127" s="43">
        <v>133.69999999999999</v>
      </c>
      <c r="W127" s="43">
        <v>133.69999999999999</v>
      </c>
      <c r="X127" s="43">
        <v>133.6</v>
      </c>
      <c r="Y127" s="43">
        <v>133.6</v>
      </c>
      <c r="Z127" s="43">
        <v>133.6</v>
      </c>
      <c r="AA127" s="43">
        <v>133.6</v>
      </c>
      <c r="AB127" s="43">
        <v>133.6</v>
      </c>
      <c r="AC127" s="43">
        <v>133.6</v>
      </c>
      <c r="AD127" s="43">
        <v>133.6</v>
      </c>
      <c r="AE127" s="43">
        <v>133.6</v>
      </c>
      <c r="AF127" s="43">
        <v>133.6</v>
      </c>
      <c r="AG127" s="120"/>
      <c r="AH127" s="46">
        <f t="shared" si="33"/>
        <v>135.5</v>
      </c>
      <c r="AI127" s="47">
        <f t="shared" si="34"/>
        <v>129.4</v>
      </c>
    </row>
    <row r="128" spans="1:64">
      <c r="A128" s="119" t="s">
        <v>150</v>
      </c>
      <c r="B128" s="43">
        <v>131.4</v>
      </c>
      <c r="C128" s="43">
        <v>130.69999999999999</v>
      </c>
      <c r="D128" s="43">
        <v>132.19999999999999</v>
      </c>
      <c r="E128" s="43">
        <v>129.19999999999999</v>
      </c>
      <c r="F128" s="43">
        <v>128.80000000000001</v>
      </c>
      <c r="G128" s="43">
        <v>128.80000000000001</v>
      </c>
      <c r="H128" s="43">
        <v>129</v>
      </c>
      <c r="I128" s="43">
        <v>129.19999999999999</v>
      </c>
      <c r="J128" s="43">
        <v>128.80000000000001</v>
      </c>
      <c r="K128" s="43">
        <v>128.80000000000001</v>
      </c>
      <c r="L128" s="43">
        <v>128.80000000000001</v>
      </c>
      <c r="M128" s="43">
        <v>128.30000000000001</v>
      </c>
      <c r="N128" s="43">
        <v>131</v>
      </c>
      <c r="O128" s="43">
        <v>131</v>
      </c>
      <c r="P128" s="43">
        <v>129.30000000000001</v>
      </c>
      <c r="Q128" s="43">
        <v>131.9</v>
      </c>
      <c r="R128" s="43">
        <v>131.19999999999999</v>
      </c>
      <c r="S128" s="43">
        <v>131.19999999999999</v>
      </c>
      <c r="T128" s="43">
        <v>131.19999999999999</v>
      </c>
      <c r="U128" s="43">
        <v>131.4</v>
      </c>
      <c r="V128" s="43">
        <v>131.4</v>
      </c>
      <c r="W128" s="43">
        <v>131.4</v>
      </c>
      <c r="X128" s="43">
        <v>131.6</v>
      </c>
      <c r="Y128" s="43">
        <v>131.6</v>
      </c>
      <c r="Z128" s="43">
        <v>131.6</v>
      </c>
      <c r="AA128" s="43">
        <v>131.6</v>
      </c>
      <c r="AB128" s="43">
        <v>131.6</v>
      </c>
      <c r="AC128" s="43">
        <v>131.6</v>
      </c>
      <c r="AD128" s="43">
        <v>131.6</v>
      </c>
      <c r="AE128" s="43">
        <v>131.6</v>
      </c>
      <c r="AF128" s="43">
        <v>131.6</v>
      </c>
      <c r="AG128" s="120"/>
      <c r="AH128" s="46">
        <f t="shared" si="33"/>
        <v>132.19999999999999</v>
      </c>
      <c r="AI128" s="47">
        <f t="shared" si="34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3"/>
        <v>0</v>
      </c>
      <c r="AI129" s="47">
        <f t="shared" si="34"/>
        <v>0</v>
      </c>
    </row>
    <row r="130" spans="1:35">
      <c r="A130" s="119" t="s">
        <v>152</v>
      </c>
      <c r="B130" s="43">
        <v>135.5</v>
      </c>
      <c r="C130" s="43">
        <v>134.80000000000001</v>
      </c>
      <c r="D130" s="43">
        <v>135.69999999999999</v>
      </c>
      <c r="E130" s="43">
        <v>135</v>
      </c>
      <c r="F130" s="43">
        <v>136</v>
      </c>
      <c r="G130" s="43">
        <v>136</v>
      </c>
      <c r="H130" s="43">
        <v>136</v>
      </c>
      <c r="I130" s="43">
        <v>135.5</v>
      </c>
      <c r="J130" s="43">
        <v>133.6</v>
      </c>
      <c r="K130" s="43">
        <v>132.9</v>
      </c>
      <c r="L130" s="43">
        <v>132.9</v>
      </c>
      <c r="M130" s="43">
        <v>132.9</v>
      </c>
      <c r="N130" s="43">
        <v>133.5</v>
      </c>
      <c r="O130" s="43">
        <v>133.5</v>
      </c>
      <c r="P130" s="43">
        <v>132.6</v>
      </c>
      <c r="Q130" s="43">
        <v>133.30000000000001</v>
      </c>
      <c r="R130" s="43">
        <v>133.9</v>
      </c>
      <c r="S130" s="43">
        <v>133.9</v>
      </c>
      <c r="T130" s="43">
        <v>133.9</v>
      </c>
      <c r="U130" s="43">
        <v>132.1</v>
      </c>
      <c r="V130" s="43">
        <v>132.1</v>
      </c>
      <c r="W130" s="43">
        <v>132.1</v>
      </c>
      <c r="X130" s="43">
        <v>136.1</v>
      </c>
      <c r="Y130" s="43">
        <v>136.1</v>
      </c>
      <c r="Z130" s="43">
        <v>136.1</v>
      </c>
      <c r="AA130" s="43">
        <v>136.1</v>
      </c>
      <c r="AB130" s="43">
        <v>136.1</v>
      </c>
      <c r="AC130" s="43">
        <v>136.1</v>
      </c>
      <c r="AD130" s="43">
        <v>136.1</v>
      </c>
      <c r="AE130" s="43">
        <v>136.1</v>
      </c>
      <c r="AF130" s="43">
        <v>136.1</v>
      </c>
      <c r="AG130" s="120"/>
      <c r="AH130" s="46">
        <f t="shared" si="33"/>
        <v>136.1</v>
      </c>
      <c r="AI130" s="47">
        <f t="shared" si="34"/>
        <v>132.1</v>
      </c>
    </row>
    <row r="131" spans="1:35">
      <c r="A131" s="121" t="s">
        <v>153</v>
      </c>
      <c r="B131" s="122">
        <v>135.80000000000001</v>
      </c>
      <c r="C131" s="122">
        <v>135.5</v>
      </c>
      <c r="D131" s="122">
        <v>133.1</v>
      </c>
      <c r="E131" s="122">
        <v>132.9</v>
      </c>
      <c r="F131" s="122">
        <v>132.9</v>
      </c>
      <c r="G131" s="122">
        <v>133.69999999999999</v>
      </c>
      <c r="H131" s="122">
        <v>135.5</v>
      </c>
      <c r="I131" s="122">
        <v>134.30000000000001</v>
      </c>
      <c r="J131" s="122">
        <v>134.6</v>
      </c>
      <c r="K131" s="122">
        <v>134.1</v>
      </c>
      <c r="L131" s="122">
        <v>134.1</v>
      </c>
      <c r="M131" s="122">
        <v>134.1</v>
      </c>
      <c r="N131" s="122">
        <v>135.30000000000001</v>
      </c>
      <c r="O131" s="122">
        <v>135.30000000000001</v>
      </c>
      <c r="P131" s="122">
        <v>133.6</v>
      </c>
      <c r="Q131" s="122">
        <v>134</v>
      </c>
      <c r="R131" s="122">
        <v>135.6</v>
      </c>
      <c r="S131" s="122">
        <v>135.6</v>
      </c>
      <c r="T131" s="122">
        <v>135.6</v>
      </c>
      <c r="U131" s="122">
        <v>133.30000000000001</v>
      </c>
      <c r="V131" s="122">
        <v>133.30000000000001</v>
      </c>
      <c r="W131" s="122">
        <v>133.30000000000001</v>
      </c>
      <c r="X131" s="122">
        <v>136</v>
      </c>
      <c r="Y131" s="122">
        <v>136</v>
      </c>
      <c r="Z131" s="122">
        <v>136</v>
      </c>
      <c r="AA131" s="122">
        <v>136</v>
      </c>
      <c r="AB131" s="122">
        <v>136</v>
      </c>
      <c r="AC131" s="122">
        <v>136</v>
      </c>
      <c r="AD131" s="122">
        <v>136</v>
      </c>
      <c r="AE131" s="122">
        <v>136</v>
      </c>
      <c r="AF131" s="122">
        <v>136</v>
      </c>
      <c r="AG131" s="123"/>
      <c r="AH131" s="46">
        <f t="shared" si="33"/>
        <v>136</v>
      </c>
      <c r="AI131" s="47">
        <f t="shared" si="34"/>
        <v>132.9</v>
      </c>
    </row>
    <row r="132" spans="1:35">
      <c r="A132" s="119" t="s">
        <v>154</v>
      </c>
      <c r="B132" s="43">
        <v>132.6</v>
      </c>
      <c r="C132" s="43">
        <v>137.30000000000001</v>
      </c>
      <c r="D132" s="43">
        <v>130</v>
      </c>
      <c r="E132" s="43">
        <v>128.4</v>
      </c>
      <c r="F132" s="43">
        <v>129.6</v>
      </c>
      <c r="G132" s="43">
        <v>127.6</v>
      </c>
      <c r="H132" s="43">
        <v>133.1</v>
      </c>
      <c r="I132" s="43">
        <v>131.9</v>
      </c>
      <c r="J132" s="43">
        <v>126.2</v>
      </c>
      <c r="K132" s="43">
        <v>125.2</v>
      </c>
      <c r="L132" s="43">
        <v>125.2</v>
      </c>
      <c r="M132" s="43">
        <v>125.2</v>
      </c>
      <c r="N132" s="43">
        <v>131.19999999999999</v>
      </c>
      <c r="O132" s="43">
        <v>131.19999999999999</v>
      </c>
      <c r="P132" s="43">
        <v>134.19999999999999</v>
      </c>
      <c r="Q132" s="43">
        <v>130.80000000000001</v>
      </c>
      <c r="R132" s="43">
        <v>132.6</v>
      </c>
      <c r="S132" s="43">
        <v>132.6</v>
      </c>
      <c r="T132" s="43">
        <v>132.6</v>
      </c>
      <c r="U132" s="43">
        <v>129.77000000000001</v>
      </c>
      <c r="V132" s="43">
        <v>129.77000000000001</v>
      </c>
      <c r="W132" s="43">
        <v>129.77000000000001</v>
      </c>
      <c r="X132" s="43">
        <v>136.80000000000001</v>
      </c>
      <c r="Y132" s="43">
        <v>136.80000000000001</v>
      </c>
      <c r="Z132" s="43">
        <v>136.80000000000001</v>
      </c>
      <c r="AA132" s="43">
        <v>136.80000000000001</v>
      </c>
      <c r="AB132" s="43">
        <v>136.80000000000001</v>
      </c>
      <c r="AC132" s="43">
        <v>136.80000000000001</v>
      </c>
      <c r="AD132" s="43">
        <v>136.80000000000001</v>
      </c>
      <c r="AE132" s="43">
        <v>136.80000000000001</v>
      </c>
      <c r="AF132" s="43">
        <v>136.80000000000001</v>
      </c>
      <c r="AG132" s="120"/>
      <c r="AH132" s="46">
        <f t="shared" si="33"/>
        <v>137.30000000000001</v>
      </c>
      <c r="AI132" s="47">
        <f t="shared" si="34"/>
        <v>125.2</v>
      </c>
    </row>
    <row r="133" spans="1:35" ht="15.75" thickBot="1">
      <c r="A133" s="119" t="s">
        <v>155</v>
      </c>
      <c r="B133" s="101">
        <v>66.599999999999994</v>
      </c>
      <c r="C133" s="101">
        <v>65.900000000000006</v>
      </c>
      <c r="D133" s="101">
        <v>67.8</v>
      </c>
      <c r="E133" s="101">
        <v>67.8</v>
      </c>
      <c r="F133" s="101">
        <v>67.8</v>
      </c>
      <c r="G133" s="101">
        <v>67.8</v>
      </c>
      <c r="H133" s="101">
        <v>67.8</v>
      </c>
      <c r="I133" s="101">
        <v>66.2</v>
      </c>
      <c r="J133" s="101">
        <v>66.2</v>
      </c>
      <c r="K133" s="101">
        <v>66.2</v>
      </c>
      <c r="L133" s="101">
        <v>66.2</v>
      </c>
      <c r="M133" s="101">
        <v>66.2</v>
      </c>
      <c r="N133" s="101">
        <v>66.2</v>
      </c>
      <c r="O133" s="101">
        <v>66.2</v>
      </c>
      <c r="P133" s="101">
        <v>66.2</v>
      </c>
      <c r="Q133" s="101">
        <v>65.400000000000006</v>
      </c>
      <c r="R133" s="101">
        <v>66.2</v>
      </c>
      <c r="S133" s="101">
        <v>66.2</v>
      </c>
      <c r="T133" s="101">
        <v>66.2</v>
      </c>
      <c r="U133" s="101">
        <v>64.400000000000006</v>
      </c>
      <c r="V133" s="101">
        <v>64.400000000000006</v>
      </c>
      <c r="W133" s="101">
        <v>64.400000000000006</v>
      </c>
      <c r="X133" s="101">
        <v>64.400000000000006</v>
      </c>
      <c r="Y133" s="101">
        <v>64.400000000000006</v>
      </c>
      <c r="Z133" s="101">
        <v>64.400000000000006</v>
      </c>
      <c r="AA133" s="101">
        <v>64.400000000000006</v>
      </c>
      <c r="AB133" s="101">
        <v>64.400000000000006</v>
      </c>
      <c r="AC133" s="101">
        <v>64.400000000000006</v>
      </c>
      <c r="AD133" s="101">
        <v>64.400000000000006</v>
      </c>
      <c r="AE133" s="101">
        <v>64.400000000000006</v>
      </c>
      <c r="AF133" s="101">
        <v>64.400000000000006</v>
      </c>
      <c r="AG133" s="124"/>
      <c r="AH133" s="46">
        <f t="shared" si="33"/>
        <v>67.8</v>
      </c>
      <c r="AI133" s="47">
        <f t="shared" si="34"/>
        <v>64.400000000000006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3"/>
        <v>0</v>
      </c>
      <c r="AI134" s="47">
        <f t="shared" si="34"/>
        <v>0</v>
      </c>
    </row>
    <row r="135" spans="1:35" ht="15.75" thickBot="1">
      <c r="A135" s="126" t="s">
        <v>157</v>
      </c>
      <c r="B135" s="114">
        <f t="shared" ref="B135" si="195">SUM(B26,B32,B45:B46,B82,B84:B85,B87,B89,B137:B142,B177,B183,B189,B198,B200,B212,B219,B222:B223,B230,B232,B234,B238:B240,B242:B244,B249,B255:B256,B258:B260,B161,B166)</f>
        <v>299.33999999999997</v>
      </c>
      <c r="C135" s="114">
        <v>143.1</v>
      </c>
      <c r="D135" s="114">
        <v>143.1</v>
      </c>
      <c r="E135" s="114">
        <v>143.1</v>
      </c>
      <c r="F135" s="114">
        <v>141.30000000000001</v>
      </c>
      <c r="G135" s="114">
        <f t="shared" ref="G135:O135" si="196">SUM(G26,G32,G45:G46,G82,G84:G85,G87,G89,G137:G142,G177,G183,G189,G198,G200,G212,G219,G222:G223,G230,G232,G234,G238:G240,G242:G244,G249,G255:G256,G258:G260,G161,G166)</f>
        <v>123.74000000000002</v>
      </c>
      <c r="H135" s="114">
        <f t="shared" si="196"/>
        <v>139.34</v>
      </c>
      <c r="I135" s="114">
        <f t="shared" si="196"/>
        <v>211.27000000000004</v>
      </c>
      <c r="J135" s="114">
        <f t="shared" si="196"/>
        <v>239.64000000000001</v>
      </c>
      <c r="K135" s="114">
        <f t="shared" si="196"/>
        <v>265.14</v>
      </c>
      <c r="L135" s="114">
        <f t="shared" si="196"/>
        <v>265.14</v>
      </c>
      <c r="M135" s="114">
        <f t="shared" si="196"/>
        <v>300.64</v>
      </c>
      <c r="N135" s="114">
        <f t="shared" si="196"/>
        <v>304.64</v>
      </c>
      <c r="O135" s="114">
        <f t="shared" si="196"/>
        <v>320.33999999999997</v>
      </c>
      <c r="P135" s="114">
        <v>42</v>
      </c>
      <c r="Q135" s="114">
        <v>42</v>
      </c>
      <c r="R135" s="114">
        <f t="shared" ref="R135:T135" si="197">SUM(R26,R32,R45:R46,R82,R84:R85,R87,R89,R137:R142,R177,R183,R189,R198,R200,R212,R219,R222:R223,R230,R232,R234,R238:R240,R242:R244,R249,R255:R256,R258:R260,R161,R166)</f>
        <v>267.73999999999995</v>
      </c>
      <c r="S135" s="114">
        <f t="shared" si="197"/>
        <v>267.73999999999995</v>
      </c>
      <c r="T135" s="114">
        <f t="shared" si="197"/>
        <v>267.73999999999995</v>
      </c>
      <c r="U135" s="114">
        <f t="shared" ref="U135:V135" si="198">SUM(U26,U32,U45:U46,U82,U84:U85,U87,U89,U137:U142,U177,U183,U189,U198,U200,U212,U219,U222:U223,U230,U232,U234,U238:U240,U242:U244,U249,U255:U256,U258:U260,U161,U166)</f>
        <v>317.86999999999995</v>
      </c>
      <c r="V135" s="114">
        <f t="shared" si="198"/>
        <v>288.57</v>
      </c>
      <c r="W135" s="114">
        <f t="shared" ref="W135:X135" si="199">SUM(W26,W32,W45:W46,W82,W84:W85,W87,W89,W137:W142,W177,W183,W189,W198,W200,W212,W219,W222:W223,W230,W232,W234,W238:W240,W242:W244,W249,W255:W256,W258:W260,W161,W166)</f>
        <v>288.57</v>
      </c>
      <c r="X135" s="114">
        <f t="shared" si="199"/>
        <v>288.57</v>
      </c>
      <c r="Y135" s="114">
        <f t="shared" ref="Y135" si="200">SUM(Y26,Y32,Y45:Y46,Y82,Y84:Y85,Y87,Y89,Y137:Y142,Y177,Y183,Y189,Y198,Y200,Y212,Y219,Y222:Y223,Y230,Y232,Y234,Y238:Y240,Y242:Y244,Y249,Y255:Y256,Y258:Y260,Y161,Y166)</f>
        <v>288.57</v>
      </c>
      <c r="Z135" s="114">
        <f>SUM(Z23,Z30,Z51:Z52,Z82,Z84:Z85,Z87,Z89,Z137:Z143,Z170,Z176,Z182,Z191,Z193,Z205,Z212,Z215:Z216,Z223,Z225,Z227,Z231:Z233,Z235:Z237,Z242,Z248:Z249,Z251:Z253,Z261,Z266)</f>
        <v>400.40999999999997</v>
      </c>
      <c r="AA135" s="114">
        <f>SUM(AA23,AA30,AA51:AA52,AA82,AA84:AA85,AA87,AA89,AA137:AA143,AA170,AA176,AA182,AA191,AA193,AA205,AA212,AA215:AA216,AA223,AA225,AA227,AA231:AA233,AA235:AA237,AA242,AA248:AA249,AA251:AA253,AA261,AA266)</f>
        <v>400.40999999999997</v>
      </c>
      <c r="AB135" s="114">
        <f>SUM(AB23,AB30,AB51:AB52,AB82,AB84:AB85,AB87,AB89,AB137:AB143,AB170,AB176,AB182,AB191,AB193,AB205,AB212,AB215:AB216,AB223,AB225,AB227,AB231:AB233,AB235:AB237,AB242,AB248:AB249,AB251:AB253,AB261,AB266)</f>
        <v>400.40999999999997</v>
      </c>
      <c r="AC135" s="114">
        <f t="shared" ref="AC135:AE135" si="201">SUM(AC23,AC30,AC51:AC52,AC82,AC84:AC85,AC87,AC89,AC137:AC143,AC170,AC176,AC182,AC191,AC193,AC205,AC212,AC215:AC216,AC223,AC225,AC227,AC231:AC233,AC235:AC237,AC242,AC248:AC249,AC251:AC253,AC261,AC266)</f>
        <v>400.40999999999997</v>
      </c>
      <c r="AD135" s="114">
        <f t="shared" si="201"/>
        <v>400.40999999999997</v>
      </c>
      <c r="AE135" s="114">
        <f t="shared" si="201"/>
        <v>400.40999999999997</v>
      </c>
      <c r="AF135" s="114">
        <f t="shared" ref="AF135" si="202">SUM(AF23,AF30,AF51:AF52,AF82,AF84:AF85,AF87,AF89,AF137:AF143,AF170,AF176,AF182,AF191,AF193,AF205,AF212,AF215:AF216,AF223,AF225,AF227,AF231:AF233,AF235:AF237,AF242,AF248:AF249,AF251:AF253,AF261,AF266)</f>
        <v>400.40999999999997</v>
      </c>
      <c r="AG135" s="127"/>
      <c r="AH135" s="46">
        <f t="shared" si="33"/>
        <v>400.40999999999997</v>
      </c>
      <c r="AI135" s="47">
        <f t="shared" si="34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3"/>
        <v>0</v>
      </c>
      <c r="AI136" s="47">
        <f t="shared" si="34"/>
        <v>0</v>
      </c>
    </row>
    <row r="137" spans="1:35">
      <c r="A137" s="131" t="s">
        <v>159</v>
      </c>
      <c r="B137" s="132">
        <v>18</v>
      </c>
      <c r="C137" s="132">
        <v>54.2</v>
      </c>
      <c r="D137" s="132">
        <v>60.3</v>
      </c>
      <c r="E137" s="132">
        <v>56.5</v>
      </c>
      <c r="F137" s="132">
        <v>48</v>
      </c>
      <c r="G137" s="133">
        <v>47.7</v>
      </c>
      <c r="H137" s="133">
        <v>51.7</v>
      </c>
      <c r="I137" s="133">
        <v>54.9</v>
      </c>
      <c r="J137" s="133">
        <v>54.3</v>
      </c>
      <c r="K137" s="133">
        <v>56.4</v>
      </c>
      <c r="L137" s="133">
        <v>56.4</v>
      </c>
      <c r="M137" s="133">
        <v>59.6</v>
      </c>
      <c r="N137" s="133">
        <v>56</v>
      </c>
      <c r="O137" s="133">
        <v>56</v>
      </c>
      <c r="P137" s="133">
        <v>57</v>
      </c>
      <c r="Q137" s="133">
        <v>59.7</v>
      </c>
      <c r="R137" s="133">
        <v>50.1</v>
      </c>
      <c r="S137" s="133">
        <v>50.1</v>
      </c>
      <c r="T137" s="133">
        <v>50.1</v>
      </c>
      <c r="U137" s="133">
        <v>70.3</v>
      </c>
      <c r="V137" s="133">
        <v>70.3</v>
      </c>
      <c r="W137" s="133">
        <v>70.3</v>
      </c>
      <c r="X137" s="133">
        <v>70.3</v>
      </c>
      <c r="Y137" s="133">
        <v>70.3</v>
      </c>
      <c r="Z137" s="133">
        <v>40.9</v>
      </c>
      <c r="AA137" s="133">
        <v>40.9</v>
      </c>
      <c r="AB137" s="133">
        <v>40.9</v>
      </c>
      <c r="AC137" s="133">
        <v>40.9</v>
      </c>
      <c r="AD137" s="133">
        <v>40.9</v>
      </c>
      <c r="AE137" s="133">
        <v>40.9</v>
      </c>
      <c r="AF137" s="133">
        <v>40.9</v>
      </c>
      <c r="AG137" s="134">
        <v>75</v>
      </c>
      <c r="AH137" s="46">
        <f t="shared" si="33"/>
        <v>70.3</v>
      </c>
      <c r="AI137" s="47">
        <f t="shared" si="34"/>
        <v>18</v>
      </c>
    </row>
    <row r="138" spans="1:35">
      <c r="A138" s="135" t="s">
        <v>160</v>
      </c>
      <c r="B138" s="132">
        <v>-31</v>
      </c>
      <c r="C138" s="132">
        <v>4.2</v>
      </c>
      <c r="D138" s="132">
        <v>15</v>
      </c>
      <c r="E138" s="132">
        <v>8.5</v>
      </c>
      <c r="F138" s="132">
        <v>-6</v>
      </c>
      <c r="G138" s="136">
        <v>-5.2</v>
      </c>
      <c r="H138" s="136">
        <v>-0.4</v>
      </c>
      <c r="I138" s="136">
        <v>6.4</v>
      </c>
      <c r="J138" s="136">
        <v>3</v>
      </c>
      <c r="K138" s="136">
        <v>5.5</v>
      </c>
      <c r="L138" s="136">
        <v>5.5</v>
      </c>
      <c r="M138" s="136">
        <v>16</v>
      </c>
      <c r="N138" s="136">
        <v>42</v>
      </c>
      <c r="O138" s="136">
        <v>44</v>
      </c>
      <c r="P138" s="136">
        <v>-30</v>
      </c>
      <c r="Q138" s="136">
        <v>32.799999999999997</v>
      </c>
      <c r="R138" s="136">
        <v>-2.2000000000000002</v>
      </c>
      <c r="S138" s="136">
        <v>-2.2000000000000002</v>
      </c>
      <c r="T138" s="136">
        <v>-2.2000000000000002</v>
      </c>
      <c r="U138" s="136">
        <v>25</v>
      </c>
      <c r="V138" s="136">
        <v>25</v>
      </c>
      <c r="W138" s="136">
        <v>25</v>
      </c>
      <c r="X138" s="136">
        <v>25</v>
      </c>
      <c r="Y138" s="136">
        <v>25</v>
      </c>
      <c r="Z138" s="136">
        <v>24.96</v>
      </c>
      <c r="AA138" s="136">
        <v>24.96</v>
      </c>
      <c r="AB138" s="136">
        <v>24.96</v>
      </c>
      <c r="AC138" s="136">
        <v>24.96</v>
      </c>
      <c r="AD138" s="136">
        <v>24.96</v>
      </c>
      <c r="AE138" s="136">
        <v>24.96</v>
      </c>
      <c r="AF138" s="136">
        <v>24.96</v>
      </c>
      <c r="AG138" s="134">
        <v>240</v>
      </c>
      <c r="AH138" s="46">
        <f t="shared" si="33"/>
        <v>44</v>
      </c>
      <c r="AI138" s="47">
        <f t="shared" si="34"/>
        <v>-31</v>
      </c>
    </row>
    <row r="139" spans="1:35">
      <c r="A139" s="135" t="s">
        <v>161</v>
      </c>
      <c r="B139" s="132">
        <v>8.8000000000000007</v>
      </c>
      <c r="C139" s="132">
        <v>-75.900000000000006</v>
      </c>
      <c r="D139" s="132">
        <v>-75.3</v>
      </c>
      <c r="E139" s="132">
        <v>-84</v>
      </c>
      <c r="F139" s="132">
        <v>-70.2</v>
      </c>
      <c r="G139" s="136">
        <v>-71.3</v>
      </c>
      <c r="H139" s="136">
        <v>-65</v>
      </c>
      <c r="I139" s="136">
        <v>-71.77</v>
      </c>
      <c r="J139" s="136">
        <v>-63.6</v>
      </c>
      <c r="K139" s="136">
        <v>-51.1</v>
      </c>
      <c r="L139" s="136">
        <v>-51.1</v>
      </c>
      <c r="M139" s="136">
        <v>-59</v>
      </c>
      <c r="N139" s="136">
        <v>-29</v>
      </c>
      <c r="O139" s="136">
        <v>-29</v>
      </c>
      <c r="P139" s="136">
        <v>-38</v>
      </c>
      <c r="Q139" s="136">
        <v>-48</v>
      </c>
      <c r="R139" s="136">
        <v>-56</v>
      </c>
      <c r="S139" s="136">
        <v>-56</v>
      </c>
      <c r="T139" s="136">
        <v>-56</v>
      </c>
      <c r="U139" s="136">
        <v>-73.8</v>
      </c>
      <c r="V139" s="136">
        <v>-73.8</v>
      </c>
      <c r="W139" s="136">
        <v>-73.8</v>
      </c>
      <c r="X139" s="136">
        <v>-73.8</v>
      </c>
      <c r="Y139" s="136">
        <v>-73.8</v>
      </c>
      <c r="Z139" s="136">
        <v>-10.5</v>
      </c>
      <c r="AA139" s="136">
        <v>-10.5</v>
      </c>
      <c r="AB139" s="136">
        <v>-10.5</v>
      </c>
      <c r="AC139" s="136">
        <v>-10.5</v>
      </c>
      <c r="AD139" s="136">
        <v>-10.5</v>
      </c>
      <c r="AE139" s="136">
        <v>-10.5</v>
      </c>
      <c r="AF139" s="136">
        <v>-10.5</v>
      </c>
      <c r="AG139" s="134">
        <v>240</v>
      </c>
      <c r="AH139" s="46">
        <f t="shared" ref="AH139:AH145" si="203">MAX(B139:AF139)</f>
        <v>8.8000000000000007</v>
      </c>
      <c r="AI139" s="47">
        <f t="shared" ref="AI139:AI145" si="204">MIN(B139:AF139)</f>
        <v>-84</v>
      </c>
    </row>
    <row r="140" spans="1:35">
      <c r="A140" s="135" t="s">
        <v>162</v>
      </c>
      <c r="B140" s="132">
        <v>5.6</v>
      </c>
      <c r="C140" s="132">
        <v>72.900000000000006</v>
      </c>
      <c r="D140" s="132">
        <v>72.2</v>
      </c>
      <c r="E140" s="132" t="s">
        <v>318</v>
      </c>
      <c r="F140" s="132">
        <v>67</v>
      </c>
      <c r="G140" s="137">
        <v>67.8</v>
      </c>
      <c r="H140" s="137">
        <v>61.4</v>
      </c>
      <c r="I140" s="137">
        <v>68.900000000000006</v>
      </c>
      <c r="J140" s="137">
        <v>67.8</v>
      </c>
      <c r="K140" s="137">
        <v>48.8</v>
      </c>
      <c r="L140" s="137">
        <v>48.8</v>
      </c>
      <c r="M140" s="137">
        <v>63</v>
      </c>
      <c r="N140" s="137">
        <v>44</v>
      </c>
      <c r="O140" s="137">
        <v>44</v>
      </c>
      <c r="P140" s="137">
        <v>55</v>
      </c>
      <c r="Q140" s="137">
        <v>62.9</v>
      </c>
      <c r="R140" s="137">
        <v>68</v>
      </c>
      <c r="S140" s="137">
        <v>68</v>
      </c>
      <c r="T140" s="137">
        <v>68</v>
      </c>
      <c r="U140" s="137">
        <v>87.6</v>
      </c>
      <c r="V140" s="137">
        <v>87.6</v>
      </c>
      <c r="W140" s="137">
        <v>87.6</v>
      </c>
      <c r="X140" s="137">
        <v>87.6</v>
      </c>
      <c r="Y140" s="137">
        <v>87.6</v>
      </c>
      <c r="Z140" s="137">
        <v>15.35</v>
      </c>
      <c r="AA140" s="137">
        <v>15.35</v>
      </c>
      <c r="AB140" s="137">
        <v>15.35</v>
      </c>
      <c r="AC140" s="137">
        <v>15.35</v>
      </c>
      <c r="AD140" s="137">
        <v>15.35</v>
      </c>
      <c r="AE140" s="137">
        <v>15.35</v>
      </c>
      <c r="AF140" s="137">
        <v>15.35</v>
      </c>
      <c r="AG140" s="134"/>
      <c r="AH140" s="46">
        <f t="shared" si="203"/>
        <v>87.6</v>
      </c>
      <c r="AI140" s="47">
        <f t="shared" si="204"/>
        <v>5.6</v>
      </c>
    </row>
    <row r="141" spans="1:35">
      <c r="A141" s="135" t="s">
        <v>163</v>
      </c>
      <c r="B141" s="132">
        <v>47</v>
      </c>
      <c r="C141" s="132">
        <v>-3.3</v>
      </c>
      <c r="D141" s="132">
        <v>4.5999999999999996</v>
      </c>
      <c r="E141" s="132">
        <v>-2.5</v>
      </c>
      <c r="F141" s="132">
        <v>1.1000000000000001</v>
      </c>
      <c r="G141" s="136">
        <v>1.9</v>
      </c>
      <c r="H141" s="136">
        <v>4.5</v>
      </c>
      <c r="I141" s="136">
        <v>1.7</v>
      </c>
      <c r="J141" s="136">
        <v>5.3</v>
      </c>
      <c r="K141" s="136">
        <v>10.199999999999999</v>
      </c>
      <c r="L141" s="136">
        <v>10.199999999999999</v>
      </c>
      <c r="M141" s="136">
        <v>19</v>
      </c>
      <c r="N141" s="136">
        <v>29</v>
      </c>
      <c r="O141" s="136">
        <v>29</v>
      </c>
      <c r="P141" s="136">
        <v>27</v>
      </c>
      <c r="Q141" s="136">
        <v>23.6</v>
      </c>
      <c r="R141" s="136">
        <v>20</v>
      </c>
      <c r="S141" s="136">
        <v>20</v>
      </c>
      <c r="T141" s="136">
        <v>20</v>
      </c>
      <c r="U141" s="136">
        <v>17.399999999999999</v>
      </c>
      <c r="V141" s="136">
        <v>17.399999999999999</v>
      </c>
      <c r="W141" s="136">
        <v>17.399999999999999</v>
      </c>
      <c r="X141" s="136">
        <v>17.399999999999999</v>
      </c>
      <c r="Y141" s="136">
        <v>17.399999999999999</v>
      </c>
      <c r="Z141" s="137">
        <v>23.9</v>
      </c>
      <c r="AA141" s="137">
        <v>23.9</v>
      </c>
      <c r="AB141" s="137">
        <v>23.9</v>
      </c>
      <c r="AC141" s="137">
        <v>23.9</v>
      </c>
      <c r="AD141" s="137">
        <v>23.9</v>
      </c>
      <c r="AE141" s="137">
        <v>23.9</v>
      </c>
      <c r="AF141" s="137">
        <v>23.9</v>
      </c>
      <c r="AG141" s="134">
        <v>60</v>
      </c>
      <c r="AH141" s="46">
        <f t="shared" si="203"/>
        <v>47</v>
      </c>
      <c r="AI141" s="47">
        <f t="shared" si="204"/>
        <v>-3.3</v>
      </c>
    </row>
    <row r="142" spans="1:35">
      <c r="A142" s="135" t="s">
        <v>164</v>
      </c>
      <c r="B142" s="132">
        <v>113</v>
      </c>
      <c r="C142" s="132">
        <v>-66.7</v>
      </c>
      <c r="D142" s="132">
        <v>-67.8</v>
      </c>
      <c r="E142" s="132">
        <v>-70</v>
      </c>
      <c r="F142" s="132">
        <v>-74.400000000000006</v>
      </c>
      <c r="G142" s="137">
        <v>-47.2</v>
      </c>
      <c r="H142" s="137">
        <v>-42.9</v>
      </c>
      <c r="I142" s="137">
        <v>17.3</v>
      </c>
      <c r="J142" s="137">
        <v>36.4</v>
      </c>
      <c r="K142" s="137">
        <v>58.9</v>
      </c>
      <c r="L142" s="137">
        <v>58.9</v>
      </c>
      <c r="M142" s="137">
        <v>58.9</v>
      </c>
      <c r="N142" s="137">
        <v>50</v>
      </c>
      <c r="O142" s="137">
        <v>50</v>
      </c>
      <c r="P142" s="137">
        <v>35</v>
      </c>
      <c r="Q142" s="137">
        <v>29.6</v>
      </c>
      <c r="R142" s="137">
        <v>46</v>
      </c>
      <c r="S142" s="137">
        <v>46</v>
      </c>
      <c r="T142" s="137">
        <v>46</v>
      </c>
      <c r="U142" s="137">
        <v>50.63</v>
      </c>
      <c r="V142" s="137">
        <v>50.63</v>
      </c>
      <c r="W142" s="137">
        <v>50.63</v>
      </c>
      <c r="X142" s="137">
        <v>50.63</v>
      </c>
      <c r="Y142" s="137">
        <v>50.63</v>
      </c>
      <c r="Z142" s="136">
        <v>59.9</v>
      </c>
      <c r="AA142" s="136">
        <v>59.9</v>
      </c>
      <c r="AB142" s="136">
        <v>59.9</v>
      </c>
      <c r="AC142" s="136">
        <v>59.9</v>
      </c>
      <c r="AD142" s="136">
        <v>59.9</v>
      </c>
      <c r="AE142" s="136">
        <v>59.9</v>
      </c>
      <c r="AF142" s="136">
        <v>59.9</v>
      </c>
      <c r="AG142" s="138">
        <v>120</v>
      </c>
      <c r="AH142" s="46">
        <f t="shared" si="203"/>
        <v>113</v>
      </c>
      <c r="AI142" s="47">
        <f t="shared" si="204"/>
        <v>-74.400000000000006</v>
      </c>
    </row>
    <row r="143" spans="1:35">
      <c r="A143" s="135" t="s">
        <v>165</v>
      </c>
      <c r="B143" s="132">
        <v>86</v>
      </c>
      <c r="C143" s="132">
        <v>0</v>
      </c>
      <c r="D143" s="132">
        <v>0</v>
      </c>
      <c r="E143" s="132">
        <v>0</v>
      </c>
      <c r="F143" s="132">
        <v>0</v>
      </c>
      <c r="G143" s="137">
        <v>16.399999999999999</v>
      </c>
      <c r="H143" s="137">
        <v>20.2</v>
      </c>
      <c r="I143" s="137">
        <v>51.5</v>
      </c>
      <c r="J143" s="137">
        <v>60.4</v>
      </c>
      <c r="K143" s="137">
        <v>71.400000000000006</v>
      </c>
      <c r="L143" s="137">
        <v>71.400000000000006</v>
      </c>
      <c r="M143" s="137">
        <v>71.400000000000006</v>
      </c>
      <c r="N143" s="137">
        <v>66</v>
      </c>
      <c r="O143" s="137">
        <v>66</v>
      </c>
      <c r="P143" s="137">
        <v>58</v>
      </c>
      <c r="Q143" s="137">
        <v>52.9</v>
      </c>
      <c r="R143" s="137">
        <v>60</v>
      </c>
      <c r="S143" s="137">
        <v>60</v>
      </c>
      <c r="T143" s="137">
        <v>60</v>
      </c>
      <c r="U143" s="137">
        <v>135</v>
      </c>
      <c r="V143" s="137">
        <v>135</v>
      </c>
      <c r="W143" s="137">
        <v>135</v>
      </c>
      <c r="X143" s="137">
        <v>135</v>
      </c>
      <c r="Y143" s="137">
        <v>135</v>
      </c>
      <c r="Z143" s="137">
        <v>156</v>
      </c>
      <c r="AA143" s="137">
        <v>156</v>
      </c>
      <c r="AB143" s="137">
        <v>156</v>
      </c>
      <c r="AC143" s="137">
        <v>156</v>
      </c>
      <c r="AD143" s="137">
        <v>156</v>
      </c>
      <c r="AE143" s="137">
        <v>156</v>
      </c>
      <c r="AF143" s="137">
        <v>156</v>
      </c>
      <c r="AG143" s="138"/>
      <c r="AH143" s="46">
        <f t="shared" si="203"/>
        <v>156</v>
      </c>
      <c r="AI143" s="47">
        <f t="shared" si="204"/>
        <v>0</v>
      </c>
    </row>
    <row r="144" spans="1:35">
      <c r="A144" s="135" t="s">
        <v>166</v>
      </c>
      <c r="B144" s="132">
        <v>-10</v>
      </c>
      <c r="C144" s="132">
        <v>14.8</v>
      </c>
      <c r="D144" s="132">
        <v>-8.6</v>
      </c>
      <c r="E144" s="132">
        <v>13.4</v>
      </c>
      <c r="F144" s="132">
        <v>13.4</v>
      </c>
      <c r="G144" s="137">
        <v>-37.4</v>
      </c>
      <c r="H144" s="137">
        <v>-45.4</v>
      </c>
      <c r="I144" s="137">
        <v>-33.200000000000003</v>
      </c>
      <c r="J144" s="137">
        <v>-38.799999999999997</v>
      </c>
      <c r="K144" s="137">
        <v>-45.4</v>
      </c>
      <c r="L144" s="137">
        <v>-45.4</v>
      </c>
      <c r="M144" s="137">
        <v>-2.7</v>
      </c>
      <c r="N144" s="137">
        <v>-4.2</v>
      </c>
      <c r="O144" s="137">
        <v>-4.2</v>
      </c>
      <c r="P144" s="137">
        <v>-2.2999999999999998</v>
      </c>
      <c r="Q144" s="137">
        <v>-3.2</v>
      </c>
      <c r="R144" s="137">
        <v>-3</v>
      </c>
      <c r="S144" s="137">
        <v>-3</v>
      </c>
      <c r="T144" s="137">
        <v>-3</v>
      </c>
      <c r="U144" s="137">
        <v>-4.2</v>
      </c>
      <c r="V144" s="137">
        <v>-4.2</v>
      </c>
      <c r="W144" s="137">
        <v>-4.2</v>
      </c>
      <c r="X144" s="137">
        <v>-4.2</v>
      </c>
      <c r="Y144" s="137">
        <v>-4.2</v>
      </c>
      <c r="Z144" s="137">
        <v>-5.2</v>
      </c>
      <c r="AA144" s="137">
        <v>-5.2</v>
      </c>
      <c r="AB144" s="137">
        <v>-5.2</v>
      </c>
      <c r="AC144" s="137">
        <v>-5.2</v>
      </c>
      <c r="AD144" s="137">
        <v>-5.2</v>
      </c>
      <c r="AE144" s="137">
        <v>-5.2</v>
      </c>
      <c r="AF144" s="137">
        <v>-5.2</v>
      </c>
      <c r="AG144" s="138"/>
      <c r="AH144" s="46">
        <f t="shared" si="203"/>
        <v>14.8</v>
      </c>
      <c r="AI144" s="47">
        <f t="shared" si="204"/>
        <v>-45.4</v>
      </c>
    </row>
    <row r="145" spans="1:38">
      <c r="A145" s="135" t="s">
        <v>167</v>
      </c>
      <c r="B145" s="132">
        <v>-45</v>
      </c>
      <c r="C145" s="132">
        <v>-4.3</v>
      </c>
      <c r="D145" s="132">
        <v>12.3</v>
      </c>
      <c r="E145" s="132">
        <v>16.100000000000001</v>
      </c>
      <c r="F145" s="132">
        <v>-9.5</v>
      </c>
      <c r="G145" s="137">
        <v>6.4</v>
      </c>
      <c r="H145" s="137">
        <v>2.1</v>
      </c>
      <c r="I145" s="137">
        <v>17.600000000000001</v>
      </c>
      <c r="J145" s="137">
        <v>-8.3000000000000007</v>
      </c>
      <c r="K145" s="137">
        <v>-33.200000000000003</v>
      </c>
      <c r="L145" s="137">
        <v>-33.200000000000003</v>
      </c>
      <c r="M145" s="137">
        <v>-9.5</v>
      </c>
      <c r="N145" s="137">
        <v>-38</v>
      </c>
      <c r="O145" s="137">
        <v>-38</v>
      </c>
      <c r="P145" s="137">
        <v>-35</v>
      </c>
      <c r="Q145" s="137">
        <v>-29.9</v>
      </c>
      <c r="R145" s="137">
        <v>-21</v>
      </c>
      <c r="S145" s="137">
        <v>-21</v>
      </c>
      <c r="T145" s="137">
        <v>-21</v>
      </c>
      <c r="U145" s="137">
        <v>13.4</v>
      </c>
      <c r="V145" s="137">
        <v>13.4</v>
      </c>
      <c r="W145" s="137">
        <v>13.4</v>
      </c>
      <c r="X145" s="137">
        <v>13.4</v>
      </c>
      <c r="Y145" s="137">
        <v>13.4</v>
      </c>
      <c r="Z145" s="137">
        <v>-60</v>
      </c>
      <c r="AA145" s="137">
        <v>-60</v>
      </c>
      <c r="AB145" s="137">
        <v>-60</v>
      </c>
      <c r="AC145" s="137">
        <v>-60</v>
      </c>
      <c r="AD145" s="137">
        <v>-60</v>
      </c>
      <c r="AE145" s="137">
        <v>-60</v>
      </c>
      <c r="AF145" s="137">
        <v>-60</v>
      </c>
      <c r="AG145" s="138"/>
      <c r="AH145" s="46">
        <f t="shared" si="203"/>
        <v>17.600000000000001</v>
      </c>
      <c r="AI145" s="47">
        <f t="shared" si="204"/>
        <v>-60</v>
      </c>
    </row>
    <row r="146" spans="1:38">
      <c r="A146" s="135" t="s">
        <v>168</v>
      </c>
      <c r="B146" s="132">
        <v>-240</v>
      </c>
      <c r="C146" s="132">
        <f>-538.5/2</f>
        <v>-269.25</v>
      </c>
      <c r="D146" s="132">
        <v>-250</v>
      </c>
      <c r="E146" s="132">
        <v>-219</v>
      </c>
      <c r="F146" s="132">
        <v>-240</v>
      </c>
      <c r="G146" s="137">
        <v>-276.89999999999998</v>
      </c>
      <c r="H146" s="137">
        <v>-276.2</v>
      </c>
      <c r="I146" s="137">
        <v>-247</v>
      </c>
      <c r="J146" s="137">
        <v>-261.89999999999998</v>
      </c>
      <c r="K146" s="137">
        <v>-234.6</v>
      </c>
      <c r="L146" s="137">
        <v>-234.6</v>
      </c>
      <c r="M146" s="137">
        <v>-256</v>
      </c>
      <c r="N146" s="137">
        <v>-272</v>
      </c>
      <c r="O146" s="137">
        <v>-270</v>
      </c>
      <c r="P146" s="137">
        <v>-268</v>
      </c>
      <c r="Q146" s="137">
        <v>-158.5</v>
      </c>
      <c r="R146" s="137">
        <v>-150</v>
      </c>
      <c r="S146" s="137">
        <v>-150</v>
      </c>
      <c r="T146" s="137">
        <v>-150</v>
      </c>
      <c r="U146" s="137">
        <v>-140.80000000000001</v>
      </c>
      <c r="V146" s="137">
        <v>-140.80000000000001</v>
      </c>
      <c r="W146" s="137">
        <v>-140.80000000000001</v>
      </c>
      <c r="X146" s="137">
        <v>-140.80000000000001</v>
      </c>
      <c r="Y146" s="137">
        <v>-140.80000000000001</v>
      </c>
      <c r="Z146" s="137">
        <v>-208</v>
      </c>
      <c r="AA146" s="137">
        <v>-208</v>
      </c>
      <c r="AB146" s="137">
        <v>-208</v>
      </c>
      <c r="AC146" s="137">
        <v>-208</v>
      </c>
      <c r="AD146" s="137">
        <v>-208</v>
      </c>
      <c r="AE146" s="137">
        <v>-208</v>
      </c>
      <c r="AF146" s="137">
        <v>-208</v>
      </c>
      <c r="AG146" s="138"/>
      <c r="AH146" s="46">
        <f t="shared" ref="AH146:AH158" si="205">MAX(B146:AF146)</f>
        <v>-140.80000000000001</v>
      </c>
      <c r="AI146" s="47">
        <f t="shared" ref="AI146:AI158" si="206">MIN(B146:AF146)</f>
        <v>-276.89999999999998</v>
      </c>
    </row>
    <row r="147" spans="1:38">
      <c r="A147" s="135" t="s">
        <v>169</v>
      </c>
      <c r="B147" s="132"/>
      <c r="C147" s="132"/>
      <c r="D147" s="132"/>
      <c r="E147" s="132"/>
      <c r="F147" s="132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>
        <v>0</v>
      </c>
      <c r="AA147" s="137">
        <v>0</v>
      </c>
      <c r="AB147" s="137">
        <v>0</v>
      </c>
      <c r="AC147" s="137">
        <v>0</v>
      </c>
      <c r="AD147" s="137">
        <v>0</v>
      </c>
      <c r="AE147" s="137">
        <v>0</v>
      </c>
      <c r="AF147" s="137">
        <v>0</v>
      </c>
      <c r="AG147" s="138"/>
      <c r="AH147" s="46">
        <f t="shared" si="205"/>
        <v>0</v>
      </c>
      <c r="AI147" s="47">
        <f t="shared" si="206"/>
        <v>0</v>
      </c>
    </row>
    <row r="148" spans="1:38">
      <c r="A148" s="135" t="s">
        <v>170</v>
      </c>
      <c r="B148" s="132">
        <v>28</v>
      </c>
      <c r="C148" s="132">
        <v>24.5</v>
      </c>
      <c r="D148" s="132">
        <v>42</v>
      </c>
      <c r="E148" s="132">
        <v>62.1</v>
      </c>
      <c r="F148" s="132">
        <v>54.77</v>
      </c>
      <c r="G148" s="137">
        <v>61.5</v>
      </c>
      <c r="H148" s="137">
        <v>64.599999999999994</v>
      </c>
      <c r="I148" s="137">
        <v>70.599999999999994</v>
      </c>
      <c r="J148" s="137">
        <v>63.9</v>
      </c>
      <c r="K148" s="137">
        <v>63.3</v>
      </c>
      <c r="L148" s="137">
        <v>63.3</v>
      </c>
      <c r="M148" s="137">
        <v>49</v>
      </c>
      <c r="N148" s="137">
        <v>53</v>
      </c>
      <c r="O148" s="137">
        <v>53</v>
      </c>
      <c r="P148" s="137">
        <v>39</v>
      </c>
      <c r="Q148" s="137">
        <v>35.6</v>
      </c>
      <c r="R148" s="137">
        <v>22</v>
      </c>
      <c r="S148" s="137">
        <v>22</v>
      </c>
      <c r="T148" s="137">
        <v>22</v>
      </c>
      <c r="U148" s="137">
        <v>7.8</v>
      </c>
      <c r="V148" s="137">
        <v>7.8</v>
      </c>
      <c r="W148" s="137">
        <v>7.8</v>
      </c>
      <c r="X148" s="137">
        <v>7.8</v>
      </c>
      <c r="Y148" s="137">
        <v>7.8</v>
      </c>
      <c r="Z148" s="137">
        <v>13.4</v>
      </c>
      <c r="AA148" s="137">
        <v>13.4</v>
      </c>
      <c r="AB148" s="137">
        <v>13.4</v>
      </c>
      <c r="AC148" s="137">
        <v>13.4</v>
      </c>
      <c r="AD148" s="137">
        <v>13.4</v>
      </c>
      <c r="AE148" s="137">
        <v>13.4</v>
      </c>
      <c r="AF148" s="137">
        <v>13.4</v>
      </c>
      <c r="AG148" s="134"/>
      <c r="AH148" s="46">
        <f t="shared" si="205"/>
        <v>70.599999999999994</v>
      </c>
      <c r="AI148" s="47">
        <f t="shared" si="206"/>
        <v>7.8</v>
      </c>
    </row>
    <row r="149" spans="1:38">
      <c r="A149" s="135" t="s">
        <v>171</v>
      </c>
      <c r="B149" s="132">
        <v>83</v>
      </c>
      <c r="C149" s="132">
        <v>241.5</v>
      </c>
      <c r="D149" s="132">
        <v>241.2</v>
      </c>
      <c r="E149" s="132">
        <v>239.6</v>
      </c>
      <c r="F149" s="132">
        <v>236.7</v>
      </c>
      <c r="G149" s="122">
        <v>242.7</v>
      </c>
      <c r="H149" s="122">
        <v>232</v>
      </c>
      <c r="I149" s="122">
        <v>233.1</v>
      </c>
      <c r="J149" s="122">
        <v>235.9</v>
      </c>
      <c r="K149" s="122">
        <v>234</v>
      </c>
      <c r="L149" s="122">
        <v>234</v>
      </c>
      <c r="M149" s="122">
        <v>113</v>
      </c>
      <c r="N149" s="122">
        <v>68</v>
      </c>
      <c r="O149" s="122">
        <v>68</v>
      </c>
      <c r="P149" s="122">
        <v>82</v>
      </c>
      <c r="Q149" s="122">
        <v>166.8</v>
      </c>
      <c r="R149" s="122">
        <v>118</v>
      </c>
      <c r="S149" s="122">
        <v>118</v>
      </c>
      <c r="T149" s="122">
        <v>118</v>
      </c>
      <c r="U149" s="122">
        <v>240.4</v>
      </c>
      <c r="V149" s="122">
        <v>240.4</v>
      </c>
      <c r="W149" s="122">
        <v>240.4</v>
      </c>
      <c r="X149" s="122">
        <v>240.4</v>
      </c>
      <c r="Y149" s="122">
        <v>240.4</v>
      </c>
      <c r="Z149" s="122">
        <v>126</v>
      </c>
      <c r="AA149" s="122">
        <v>126</v>
      </c>
      <c r="AB149" s="122">
        <v>126</v>
      </c>
      <c r="AC149" s="122">
        <v>126</v>
      </c>
      <c r="AD149" s="122">
        <v>126</v>
      </c>
      <c r="AE149" s="122">
        <v>126</v>
      </c>
      <c r="AF149" s="122">
        <v>126</v>
      </c>
      <c r="AG149" s="134"/>
      <c r="AH149" s="46">
        <f t="shared" si="205"/>
        <v>242.7</v>
      </c>
      <c r="AI149" s="47">
        <f t="shared" si="206"/>
        <v>68</v>
      </c>
    </row>
    <row r="150" spans="1:38">
      <c r="A150" s="135" t="s">
        <v>172</v>
      </c>
      <c r="B150" s="132">
        <v>32</v>
      </c>
      <c r="C150" s="132">
        <v>33.1</v>
      </c>
      <c r="D150" s="132">
        <v>33.1</v>
      </c>
      <c r="E150" s="132">
        <v>29.8</v>
      </c>
      <c r="F150" s="132">
        <v>31.5</v>
      </c>
      <c r="G150" s="122">
        <v>31.4</v>
      </c>
      <c r="H150" s="122">
        <v>31.2</v>
      </c>
      <c r="I150" s="122">
        <v>30.2</v>
      </c>
      <c r="J150" s="122">
        <v>29.7</v>
      </c>
      <c r="K150" s="122">
        <v>29.4</v>
      </c>
      <c r="L150" s="122">
        <v>29.4</v>
      </c>
      <c r="M150" s="122">
        <v>31.5</v>
      </c>
      <c r="N150" s="122">
        <v>34</v>
      </c>
      <c r="O150" s="122">
        <v>34</v>
      </c>
      <c r="P150" s="122">
        <v>34.299999999999997</v>
      </c>
      <c r="Q150" s="122">
        <v>34.200000000000003</v>
      </c>
      <c r="R150" s="122">
        <v>34.200000000000003</v>
      </c>
      <c r="S150" s="122">
        <v>34.200000000000003</v>
      </c>
      <c r="T150" s="122">
        <v>34.200000000000003</v>
      </c>
      <c r="U150" s="122">
        <v>33</v>
      </c>
      <c r="V150" s="122">
        <v>33</v>
      </c>
      <c r="W150" s="122">
        <v>33</v>
      </c>
      <c r="X150" s="122">
        <v>33</v>
      </c>
      <c r="Y150" s="122">
        <v>33</v>
      </c>
      <c r="Z150" s="122">
        <v>32</v>
      </c>
      <c r="AA150" s="122">
        <v>32</v>
      </c>
      <c r="AB150" s="122">
        <v>32</v>
      </c>
      <c r="AC150" s="122">
        <v>32</v>
      </c>
      <c r="AD150" s="122">
        <v>32</v>
      </c>
      <c r="AE150" s="122">
        <v>32</v>
      </c>
      <c r="AF150" s="122">
        <v>32</v>
      </c>
      <c r="AG150" s="134"/>
      <c r="AH150" s="46">
        <f t="shared" si="205"/>
        <v>34.299999999999997</v>
      </c>
      <c r="AI150" s="47">
        <f t="shared" si="206"/>
        <v>29.4</v>
      </c>
    </row>
    <row r="151" spans="1:38" ht="15.75" thickBot="1">
      <c r="A151" s="139" t="s">
        <v>173</v>
      </c>
      <c r="B151" s="132">
        <v>77.599999999999994</v>
      </c>
      <c r="C151" s="132">
        <v>11.2</v>
      </c>
      <c r="D151" s="132">
        <v>11.1</v>
      </c>
      <c r="E151" s="132">
        <v>11.8</v>
      </c>
      <c r="F151" s="132">
        <v>11.2</v>
      </c>
      <c r="G151" s="122">
        <v>10</v>
      </c>
      <c r="H151" s="122">
        <v>9.3000000000000007</v>
      </c>
      <c r="I151" s="122">
        <v>8.6999999999999993</v>
      </c>
      <c r="J151" s="122">
        <v>10.199999999999999</v>
      </c>
      <c r="K151" s="122">
        <v>6.6</v>
      </c>
      <c r="L151" s="122">
        <v>6.6</v>
      </c>
      <c r="M151" s="122">
        <v>12.5</v>
      </c>
      <c r="N151" s="122">
        <v>20.399999999999999</v>
      </c>
      <c r="O151" s="122">
        <v>20.399999999999999</v>
      </c>
      <c r="P151" s="122">
        <v>30</v>
      </c>
      <c r="Q151" s="122">
        <v>27.2</v>
      </c>
      <c r="R151" s="122">
        <v>14.6</v>
      </c>
      <c r="S151" s="122">
        <v>14.6</v>
      </c>
      <c r="T151" s="122">
        <v>14.6</v>
      </c>
      <c r="U151" s="122">
        <v>1</v>
      </c>
      <c r="V151" s="122">
        <v>3.9</v>
      </c>
      <c r="W151" s="122">
        <v>3.9</v>
      </c>
      <c r="X151" s="122">
        <v>3.9</v>
      </c>
      <c r="Y151" s="122">
        <v>3.9</v>
      </c>
      <c r="Z151" s="122">
        <v>6.9</v>
      </c>
      <c r="AA151" s="122">
        <v>6.9</v>
      </c>
      <c r="AB151" s="122">
        <v>6.9</v>
      </c>
      <c r="AC151" s="122">
        <v>6.9</v>
      </c>
      <c r="AD151" s="122">
        <v>6.9</v>
      </c>
      <c r="AE151" s="122">
        <v>6.9</v>
      </c>
      <c r="AF151" s="122">
        <v>6.9</v>
      </c>
      <c r="AG151" s="134"/>
      <c r="AH151" s="46">
        <f t="shared" si="205"/>
        <v>77.599999999999994</v>
      </c>
      <c r="AI151" s="47">
        <f t="shared" si="206"/>
        <v>1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205"/>
        <v>0</v>
      </c>
      <c r="AI152" s="47">
        <f t="shared" si="206"/>
        <v>0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35 m3/s, Fill Time: 1.3 Hrs)</v>
      </c>
      <c r="B153" s="146">
        <v>1985.56</v>
      </c>
      <c r="C153" s="146"/>
      <c r="D153" s="146"/>
      <c r="E153" s="146">
        <v>1986.4</v>
      </c>
      <c r="F153" s="146">
        <v>1986.4</v>
      </c>
      <c r="G153" s="146"/>
      <c r="H153" s="146"/>
      <c r="I153" s="146"/>
      <c r="J153" s="146"/>
      <c r="K153" s="146"/>
      <c r="L153" s="146"/>
      <c r="M153" s="146"/>
      <c r="N153" s="146"/>
      <c r="O153" s="146"/>
      <c r="P153" s="146">
        <v>1984.4</v>
      </c>
      <c r="Q153" s="146"/>
      <c r="R153" s="146"/>
      <c r="S153" s="146"/>
      <c r="T153" s="146"/>
      <c r="U153" s="146"/>
      <c r="V153" s="146">
        <v>1986</v>
      </c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6"/>
      <c r="AG153" s="148"/>
      <c r="AH153" s="46">
        <f t="shared" si="205"/>
        <v>1986.4</v>
      </c>
      <c r="AI153" s="47">
        <f t="shared" si="206"/>
        <v>1984.4</v>
      </c>
      <c r="AK153" s="204">
        <v>35</v>
      </c>
      <c r="AL153" s="137">
        <f>AK153*456/66</f>
        <v>241.81818181818181</v>
      </c>
    </row>
    <row r="154" spans="1:38">
      <c r="A154" s="135" t="s">
        <v>176</v>
      </c>
      <c r="B154" s="149">
        <v>520.54999999999995</v>
      </c>
      <c r="C154" s="150"/>
      <c r="D154" s="150"/>
      <c r="E154" s="150">
        <v>520.86</v>
      </c>
      <c r="F154" s="150">
        <v>520.86</v>
      </c>
      <c r="G154" s="150">
        <v>521.41999999999996</v>
      </c>
      <c r="H154" s="150"/>
      <c r="I154" s="150"/>
      <c r="J154" s="150"/>
      <c r="K154" s="150"/>
      <c r="L154" s="150"/>
      <c r="M154" s="150">
        <v>522.33000000000004</v>
      </c>
      <c r="N154" s="150"/>
      <c r="O154" s="150"/>
      <c r="P154" s="150"/>
      <c r="Q154" s="150"/>
      <c r="R154" s="150"/>
      <c r="S154" s="150"/>
      <c r="T154" s="150"/>
      <c r="U154" s="150">
        <v>522.41999999999996</v>
      </c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0"/>
      <c r="AG154" s="148"/>
      <c r="AH154" s="46">
        <f t="shared" si="205"/>
        <v>522.41999999999996</v>
      </c>
      <c r="AI154" s="47">
        <f t="shared" si="206"/>
        <v>520.54999999999995</v>
      </c>
      <c r="AK154" s="204">
        <v>23.77</v>
      </c>
    </row>
    <row r="155" spans="1:38">
      <c r="A155" s="135" t="s">
        <v>177</v>
      </c>
      <c r="B155" s="149">
        <v>624.26</v>
      </c>
      <c r="C155" s="150"/>
      <c r="D155" s="150"/>
      <c r="E155" s="150">
        <v>624.64</v>
      </c>
      <c r="F155" s="150">
        <v>624.64</v>
      </c>
      <c r="G155" s="150">
        <v>625.20000000000005</v>
      </c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0"/>
      <c r="AG155" s="148"/>
      <c r="AH155" s="46">
        <f t="shared" si="205"/>
        <v>625.20000000000005</v>
      </c>
      <c r="AI155" s="47">
        <f t="shared" si="206"/>
        <v>624.26</v>
      </c>
      <c r="AK155" s="204">
        <v>29.2</v>
      </c>
    </row>
    <row r="156" spans="1:38">
      <c r="A156" s="135" t="s">
        <v>178</v>
      </c>
      <c r="B156" s="149">
        <v>337.02</v>
      </c>
      <c r="C156" s="150"/>
      <c r="D156" s="150"/>
      <c r="E156" s="150">
        <v>337.4</v>
      </c>
      <c r="F156" s="150">
        <v>337.4</v>
      </c>
      <c r="G156" s="150">
        <v>337.4</v>
      </c>
      <c r="H156" s="150"/>
      <c r="I156" s="150"/>
      <c r="J156" s="150"/>
      <c r="K156" s="150"/>
      <c r="L156" s="150"/>
      <c r="M156" s="150"/>
      <c r="N156" s="150"/>
      <c r="O156" s="150"/>
      <c r="P156" s="150">
        <v>337.5</v>
      </c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0"/>
      <c r="AG156" s="148"/>
      <c r="AH156" s="46">
        <f t="shared" si="205"/>
        <v>337.5</v>
      </c>
      <c r="AI156" s="47">
        <f t="shared" si="206"/>
        <v>337.02</v>
      </c>
      <c r="AK156" s="204"/>
    </row>
    <row r="157" spans="1:38">
      <c r="A157" s="135" t="s">
        <v>179</v>
      </c>
      <c r="B157" s="149">
        <v>883.8</v>
      </c>
      <c r="C157" s="150"/>
      <c r="D157" s="150"/>
      <c r="E157" s="150">
        <v>884.5</v>
      </c>
      <c r="F157" s="150">
        <v>884.5</v>
      </c>
      <c r="G157" s="150"/>
      <c r="H157" s="150"/>
      <c r="I157" s="150"/>
      <c r="J157" s="150"/>
      <c r="K157" s="150"/>
      <c r="L157" s="150"/>
      <c r="M157" s="150">
        <v>885.9</v>
      </c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0"/>
      <c r="AG157" s="148"/>
      <c r="AH157" s="46">
        <f t="shared" si="205"/>
        <v>885.9</v>
      </c>
      <c r="AI157" s="47">
        <f t="shared" si="206"/>
        <v>883.8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>
        <v>886</v>
      </c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  <c r="AG158" s="156"/>
      <c r="AH158" s="46">
        <f t="shared" si="205"/>
        <v>886</v>
      </c>
      <c r="AI158" s="47">
        <f t="shared" si="206"/>
        <v>886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207">B161</f>
        <v>0.3</v>
      </c>
      <c r="D161" s="161">
        <f t="shared" si="207"/>
        <v>0.3</v>
      </c>
      <c r="E161" s="161">
        <f t="shared" si="207"/>
        <v>0.3</v>
      </c>
      <c r="F161" s="161">
        <f t="shared" si="207"/>
        <v>0.3</v>
      </c>
      <c r="G161" s="161">
        <f t="shared" si="207"/>
        <v>0.3</v>
      </c>
      <c r="H161" s="161">
        <f t="shared" si="207"/>
        <v>0.3</v>
      </c>
      <c r="I161" s="161">
        <f t="shared" si="207"/>
        <v>0.3</v>
      </c>
      <c r="J161" s="161">
        <f t="shared" si="207"/>
        <v>0.3</v>
      </c>
      <c r="K161" s="161">
        <f t="shared" si="207"/>
        <v>0.3</v>
      </c>
      <c r="L161" s="161">
        <f t="shared" si="207"/>
        <v>0.3</v>
      </c>
      <c r="M161" s="161">
        <f t="shared" si="207"/>
        <v>0.3</v>
      </c>
      <c r="N161" s="161">
        <f t="shared" si="207"/>
        <v>0.3</v>
      </c>
      <c r="O161" s="161">
        <f t="shared" si="207"/>
        <v>0.3</v>
      </c>
      <c r="P161" s="161">
        <f t="shared" si="207"/>
        <v>0.3</v>
      </c>
      <c r="Q161" s="161">
        <f t="shared" si="207"/>
        <v>0.3</v>
      </c>
      <c r="R161" s="161">
        <f t="shared" si="207"/>
        <v>0.3</v>
      </c>
      <c r="S161" s="161">
        <f t="shared" ref="S161:AF166" si="208">R161</f>
        <v>0.3</v>
      </c>
      <c r="T161" s="161">
        <f t="shared" si="208"/>
        <v>0.3</v>
      </c>
      <c r="U161" s="161">
        <f t="shared" si="208"/>
        <v>0.3</v>
      </c>
      <c r="V161" s="161">
        <f t="shared" si="208"/>
        <v>0.3</v>
      </c>
      <c r="W161" s="161">
        <f t="shared" si="208"/>
        <v>0.3</v>
      </c>
      <c r="X161" s="161">
        <f t="shared" si="208"/>
        <v>0.3</v>
      </c>
      <c r="Y161" s="161">
        <f t="shared" si="208"/>
        <v>0.3</v>
      </c>
      <c r="Z161" s="161">
        <f t="shared" ref="Z161:AB166" si="209">Y161</f>
        <v>0.3</v>
      </c>
      <c r="AA161" s="161">
        <f t="shared" si="209"/>
        <v>0.3</v>
      </c>
      <c r="AB161" s="161">
        <f t="shared" si="209"/>
        <v>0.3</v>
      </c>
      <c r="AC161" s="161">
        <f t="shared" si="208"/>
        <v>0.3</v>
      </c>
      <c r="AD161" s="161">
        <f t="shared" si="208"/>
        <v>0.3</v>
      </c>
      <c r="AE161" s="161">
        <f t="shared" si="208"/>
        <v>0.3</v>
      </c>
      <c r="AF161" s="161">
        <f t="shared" si="208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207"/>
        <v>0.4</v>
      </c>
      <c r="D162" s="163">
        <f t="shared" si="207"/>
        <v>0.4</v>
      </c>
      <c r="E162" s="163">
        <f t="shared" si="207"/>
        <v>0.4</v>
      </c>
      <c r="F162" s="163">
        <f t="shared" si="207"/>
        <v>0.4</v>
      </c>
      <c r="G162" s="163">
        <f t="shared" si="207"/>
        <v>0.4</v>
      </c>
      <c r="H162" s="163">
        <f t="shared" si="207"/>
        <v>0.4</v>
      </c>
      <c r="I162" s="163">
        <f t="shared" si="207"/>
        <v>0.4</v>
      </c>
      <c r="J162" s="163">
        <f t="shared" si="207"/>
        <v>0.4</v>
      </c>
      <c r="K162" s="163">
        <f t="shared" si="207"/>
        <v>0.4</v>
      </c>
      <c r="L162" s="163">
        <f t="shared" si="207"/>
        <v>0.4</v>
      </c>
      <c r="M162" s="163">
        <f t="shared" si="207"/>
        <v>0.4</v>
      </c>
      <c r="N162" s="163">
        <f t="shared" si="207"/>
        <v>0.4</v>
      </c>
      <c r="O162" s="163">
        <f t="shared" si="207"/>
        <v>0.4</v>
      </c>
      <c r="P162" s="163">
        <f t="shared" si="207"/>
        <v>0.4</v>
      </c>
      <c r="Q162" s="163">
        <f t="shared" si="207"/>
        <v>0.4</v>
      </c>
      <c r="R162" s="163">
        <f t="shared" si="207"/>
        <v>0.4</v>
      </c>
      <c r="S162" s="163">
        <f t="shared" si="208"/>
        <v>0.4</v>
      </c>
      <c r="T162" s="163">
        <f t="shared" si="208"/>
        <v>0.4</v>
      </c>
      <c r="U162" s="163">
        <f t="shared" si="208"/>
        <v>0.4</v>
      </c>
      <c r="V162" s="163">
        <f t="shared" si="208"/>
        <v>0.4</v>
      </c>
      <c r="W162" s="163">
        <f t="shared" si="208"/>
        <v>0.4</v>
      </c>
      <c r="X162" s="163">
        <f t="shared" si="208"/>
        <v>0.4</v>
      </c>
      <c r="Y162" s="163">
        <f t="shared" si="208"/>
        <v>0.4</v>
      </c>
      <c r="Z162" s="163">
        <f t="shared" si="209"/>
        <v>0.4</v>
      </c>
      <c r="AA162" s="163">
        <f t="shared" si="209"/>
        <v>0.4</v>
      </c>
      <c r="AB162" s="163">
        <f t="shared" si="209"/>
        <v>0.4</v>
      </c>
      <c r="AC162" s="163">
        <f t="shared" si="208"/>
        <v>0.4</v>
      </c>
      <c r="AD162" s="163">
        <f t="shared" si="208"/>
        <v>0.4</v>
      </c>
      <c r="AE162" s="163">
        <f t="shared" si="208"/>
        <v>0.4</v>
      </c>
      <c r="AF162" s="163">
        <f t="shared" si="208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207"/>
        <v>1.5</v>
      </c>
      <c r="D163" s="163">
        <f t="shared" si="207"/>
        <v>1.5</v>
      </c>
      <c r="E163" s="163">
        <f t="shared" si="207"/>
        <v>1.5</v>
      </c>
      <c r="F163" s="163">
        <f t="shared" si="207"/>
        <v>1.5</v>
      </c>
      <c r="G163" s="163">
        <f t="shared" si="207"/>
        <v>1.5</v>
      </c>
      <c r="H163" s="163">
        <f t="shared" si="207"/>
        <v>1.5</v>
      </c>
      <c r="I163" s="163">
        <f t="shared" si="207"/>
        <v>1.5</v>
      </c>
      <c r="J163" s="163">
        <f t="shared" si="207"/>
        <v>1.5</v>
      </c>
      <c r="K163" s="163">
        <f t="shared" si="207"/>
        <v>1.5</v>
      </c>
      <c r="L163" s="163">
        <f t="shared" si="207"/>
        <v>1.5</v>
      </c>
      <c r="M163" s="163">
        <f t="shared" si="207"/>
        <v>1.5</v>
      </c>
      <c r="N163" s="163">
        <f t="shared" si="207"/>
        <v>1.5</v>
      </c>
      <c r="O163" s="163">
        <f t="shared" si="207"/>
        <v>1.5</v>
      </c>
      <c r="P163" s="163">
        <f t="shared" si="207"/>
        <v>1.5</v>
      </c>
      <c r="Q163" s="163">
        <f t="shared" si="207"/>
        <v>1.5</v>
      </c>
      <c r="R163" s="163">
        <f t="shared" si="207"/>
        <v>1.5</v>
      </c>
      <c r="S163" s="163">
        <f t="shared" si="208"/>
        <v>1.5</v>
      </c>
      <c r="T163" s="163">
        <f t="shared" si="208"/>
        <v>1.5</v>
      </c>
      <c r="U163" s="163">
        <f t="shared" si="208"/>
        <v>1.5</v>
      </c>
      <c r="V163" s="163">
        <f t="shared" si="208"/>
        <v>1.5</v>
      </c>
      <c r="W163" s="163">
        <f t="shared" si="208"/>
        <v>1.5</v>
      </c>
      <c r="X163" s="163">
        <f t="shared" si="208"/>
        <v>1.5</v>
      </c>
      <c r="Y163" s="163">
        <f t="shared" si="208"/>
        <v>1.5</v>
      </c>
      <c r="Z163" s="163">
        <f t="shared" si="209"/>
        <v>1.5</v>
      </c>
      <c r="AA163" s="163">
        <f t="shared" si="209"/>
        <v>1.5</v>
      </c>
      <c r="AB163" s="163">
        <f t="shared" si="209"/>
        <v>1.5</v>
      </c>
      <c r="AC163" s="163">
        <f t="shared" si="208"/>
        <v>1.5</v>
      </c>
      <c r="AD163" s="163">
        <f t="shared" si="208"/>
        <v>1.5</v>
      </c>
      <c r="AE163" s="163">
        <f t="shared" si="208"/>
        <v>1.5</v>
      </c>
      <c r="AF163" s="163">
        <f t="shared" si="208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207"/>
        <v>0.3</v>
      </c>
      <c r="D164" s="163">
        <f t="shared" si="207"/>
        <v>0.3</v>
      </c>
      <c r="E164" s="163">
        <f t="shared" si="207"/>
        <v>0.3</v>
      </c>
      <c r="F164" s="163">
        <f t="shared" si="207"/>
        <v>0.3</v>
      </c>
      <c r="G164" s="163">
        <f t="shared" si="207"/>
        <v>0.3</v>
      </c>
      <c r="H164" s="163">
        <f t="shared" si="207"/>
        <v>0.3</v>
      </c>
      <c r="I164" s="163">
        <f t="shared" si="207"/>
        <v>0.3</v>
      </c>
      <c r="J164" s="163">
        <f t="shared" si="207"/>
        <v>0.3</v>
      </c>
      <c r="K164" s="163">
        <f t="shared" si="207"/>
        <v>0.3</v>
      </c>
      <c r="L164" s="163">
        <f t="shared" si="207"/>
        <v>0.3</v>
      </c>
      <c r="M164" s="163">
        <f t="shared" si="207"/>
        <v>0.3</v>
      </c>
      <c r="N164" s="163">
        <f t="shared" si="207"/>
        <v>0.3</v>
      </c>
      <c r="O164" s="163">
        <f t="shared" si="207"/>
        <v>0.3</v>
      </c>
      <c r="P164" s="163">
        <f t="shared" si="207"/>
        <v>0.3</v>
      </c>
      <c r="Q164" s="163">
        <f t="shared" si="207"/>
        <v>0.3</v>
      </c>
      <c r="R164" s="163">
        <f t="shared" si="207"/>
        <v>0.3</v>
      </c>
      <c r="S164" s="163">
        <f t="shared" si="208"/>
        <v>0.3</v>
      </c>
      <c r="T164" s="163">
        <f t="shared" si="208"/>
        <v>0.3</v>
      </c>
      <c r="U164" s="163">
        <f t="shared" si="208"/>
        <v>0.3</v>
      </c>
      <c r="V164" s="163">
        <f t="shared" si="208"/>
        <v>0.3</v>
      </c>
      <c r="W164" s="163">
        <f t="shared" si="208"/>
        <v>0.3</v>
      </c>
      <c r="X164" s="163">
        <f t="shared" si="208"/>
        <v>0.3</v>
      </c>
      <c r="Y164" s="163">
        <f t="shared" si="208"/>
        <v>0.3</v>
      </c>
      <c r="Z164" s="163">
        <f t="shared" si="209"/>
        <v>0.3</v>
      </c>
      <c r="AA164" s="163">
        <f t="shared" si="209"/>
        <v>0.3</v>
      </c>
      <c r="AB164" s="163">
        <f t="shared" si="209"/>
        <v>0.3</v>
      </c>
      <c r="AC164" s="163">
        <f t="shared" si="208"/>
        <v>0.3</v>
      </c>
      <c r="AD164" s="163">
        <f t="shared" si="208"/>
        <v>0.3</v>
      </c>
      <c r="AE164" s="163">
        <f t="shared" si="208"/>
        <v>0.3</v>
      </c>
      <c r="AF164" s="163">
        <f t="shared" si="208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207"/>
        <v>0.4</v>
      </c>
      <c r="D165" s="163">
        <f t="shared" si="207"/>
        <v>0.4</v>
      </c>
      <c r="E165" s="163">
        <f t="shared" si="207"/>
        <v>0.4</v>
      </c>
      <c r="F165" s="163">
        <f t="shared" si="207"/>
        <v>0.4</v>
      </c>
      <c r="G165" s="163">
        <f t="shared" si="207"/>
        <v>0.4</v>
      </c>
      <c r="H165" s="163">
        <f t="shared" si="207"/>
        <v>0.4</v>
      </c>
      <c r="I165" s="163">
        <f t="shared" si="207"/>
        <v>0.4</v>
      </c>
      <c r="J165" s="163">
        <f t="shared" si="207"/>
        <v>0.4</v>
      </c>
      <c r="K165" s="163">
        <f t="shared" si="207"/>
        <v>0.4</v>
      </c>
      <c r="L165" s="163">
        <f t="shared" si="207"/>
        <v>0.4</v>
      </c>
      <c r="M165" s="163">
        <f t="shared" si="207"/>
        <v>0.4</v>
      </c>
      <c r="N165" s="163">
        <f t="shared" si="207"/>
        <v>0.4</v>
      </c>
      <c r="O165" s="163">
        <f t="shared" si="207"/>
        <v>0.4</v>
      </c>
      <c r="P165" s="163">
        <f t="shared" si="207"/>
        <v>0.4</v>
      </c>
      <c r="Q165" s="163">
        <f t="shared" si="207"/>
        <v>0.4</v>
      </c>
      <c r="R165" s="163">
        <f t="shared" si="207"/>
        <v>0.4</v>
      </c>
      <c r="S165" s="163">
        <f t="shared" si="208"/>
        <v>0.4</v>
      </c>
      <c r="T165" s="163">
        <f t="shared" si="208"/>
        <v>0.4</v>
      </c>
      <c r="U165" s="163">
        <f t="shared" si="208"/>
        <v>0.4</v>
      </c>
      <c r="V165" s="163">
        <f t="shared" si="208"/>
        <v>0.4</v>
      </c>
      <c r="W165" s="163">
        <f t="shared" si="208"/>
        <v>0.4</v>
      </c>
      <c r="X165" s="163">
        <f t="shared" si="208"/>
        <v>0.4</v>
      </c>
      <c r="Y165" s="163">
        <f t="shared" si="208"/>
        <v>0.4</v>
      </c>
      <c r="Z165" s="163">
        <f t="shared" si="209"/>
        <v>0.4</v>
      </c>
      <c r="AA165" s="163">
        <f t="shared" si="209"/>
        <v>0.4</v>
      </c>
      <c r="AB165" s="163">
        <f t="shared" si="209"/>
        <v>0.4</v>
      </c>
      <c r="AC165" s="163">
        <f t="shared" si="208"/>
        <v>0.4</v>
      </c>
      <c r="AD165" s="163">
        <f t="shared" si="208"/>
        <v>0.4</v>
      </c>
      <c r="AE165" s="163">
        <f t="shared" si="208"/>
        <v>0.4</v>
      </c>
      <c r="AF165" s="163">
        <f t="shared" si="208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207"/>
        <v>0.64</v>
      </c>
      <c r="D166" s="166">
        <f t="shared" si="207"/>
        <v>0.64</v>
      </c>
      <c r="E166" s="166">
        <f t="shared" si="207"/>
        <v>0.64</v>
      </c>
      <c r="F166" s="166">
        <f t="shared" si="207"/>
        <v>0.64</v>
      </c>
      <c r="G166" s="166">
        <f t="shared" si="207"/>
        <v>0.64</v>
      </c>
      <c r="H166" s="166">
        <f t="shared" si="207"/>
        <v>0.64</v>
      </c>
      <c r="I166" s="166">
        <f t="shared" si="207"/>
        <v>0.64</v>
      </c>
      <c r="J166" s="166">
        <f t="shared" si="207"/>
        <v>0.64</v>
      </c>
      <c r="K166" s="166">
        <f t="shared" si="207"/>
        <v>0.64</v>
      </c>
      <c r="L166" s="166">
        <f t="shared" si="207"/>
        <v>0.64</v>
      </c>
      <c r="M166" s="166">
        <f t="shared" si="207"/>
        <v>0.64</v>
      </c>
      <c r="N166" s="166">
        <f t="shared" si="207"/>
        <v>0.64</v>
      </c>
      <c r="O166" s="166">
        <f t="shared" si="207"/>
        <v>0.64</v>
      </c>
      <c r="P166" s="166">
        <f t="shared" si="207"/>
        <v>0.64</v>
      </c>
      <c r="Q166" s="166">
        <f t="shared" si="207"/>
        <v>0.64</v>
      </c>
      <c r="R166" s="166">
        <f t="shared" si="207"/>
        <v>0.64</v>
      </c>
      <c r="S166" s="166">
        <f t="shared" si="208"/>
        <v>0.64</v>
      </c>
      <c r="T166" s="166">
        <f t="shared" si="208"/>
        <v>0.64</v>
      </c>
      <c r="U166" s="166">
        <f t="shared" si="208"/>
        <v>0.64</v>
      </c>
      <c r="V166" s="166">
        <f t="shared" si="208"/>
        <v>0.64</v>
      </c>
      <c r="W166" s="166">
        <f t="shared" si="208"/>
        <v>0.64</v>
      </c>
      <c r="X166" s="166">
        <f t="shared" si="208"/>
        <v>0.64</v>
      </c>
      <c r="Y166" s="166">
        <f t="shared" si="208"/>
        <v>0.64</v>
      </c>
      <c r="Z166" s="166">
        <f t="shared" si="209"/>
        <v>0.64</v>
      </c>
      <c r="AA166" s="166">
        <f t="shared" si="209"/>
        <v>0.64</v>
      </c>
      <c r="AB166" s="166">
        <f t="shared" si="209"/>
        <v>0.64</v>
      </c>
      <c r="AC166" s="166">
        <f t="shared" si="208"/>
        <v>0.64</v>
      </c>
      <c r="AD166" s="166">
        <f t="shared" si="208"/>
        <v>0.64</v>
      </c>
      <c r="AE166" s="166">
        <f t="shared" si="208"/>
        <v>0.64</v>
      </c>
      <c r="AF166" s="166">
        <f t="shared" si="208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210">SUM(C161:C166)</f>
        <v>3.54</v>
      </c>
      <c r="D167" s="169">
        <f t="shared" ref="D167:E167" si="211">SUM(D161:D166)</f>
        <v>3.54</v>
      </c>
      <c r="E167" s="169">
        <f t="shared" si="211"/>
        <v>3.54</v>
      </c>
      <c r="F167" s="169">
        <f t="shared" ref="F167" si="212">SUM(F161:F166)</f>
        <v>3.54</v>
      </c>
      <c r="G167" s="169">
        <f t="shared" si="210"/>
        <v>3.54</v>
      </c>
      <c r="H167" s="169">
        <f t="shared" si="210"/>
        <v>3.54</v>
      </c>
      <c r="I167" s="169">
        <f t="shared" si="210"/>
        <v>3.54</v>
      </c>
      <c r="J167" s="169">
        <f t="shared" si="210"/>
        <v>3.54</v>
      </c>
      <c r="K167" s="169">
        <f t="shared" si="210"/>
        <v>3.54</v>
      </c>
      <c r="L167" s="169">
        <f t="shared" si="210"/>
        <v>3.54</v>
      </c>
      <c r="M167" s="169">
        <f t="shared" si="210"/>
        <v>3.54</v>
      </c>
      <c r="N167" s="169">
        <f t="shared" si="210"/>
        <v>3.54</v>
      </c>
      <c r="O167" s="169">
        <f t="shared" si="210"/>
        <v>3.54</v>
      </c>
      <c r="P167" s="169">
        <f t="shared" si="210"/>
        <v>3.54</v>
      </c>
      <c r="Q167" s="169">
        <f t="shared" ref="Q167" si="213">SUM(Q161:Q166)</f>
        <v>3.54</v>
      </c>
      <c r="R167" s="169">
        <f t="shared" si="210"/>
        <v>3.54</v>
      </c>
      <c r="S167" s="169">
        <f t="shared" si="210"/>
        <v>3.54</v>
      </c>
      <c r="T167" s="169">
        <f t="shared" si="210"/>
        <v>3.54</v>
      </c>
      <c r="U167" s="169">
        <f t="shared" si="210"/>
        <v>3.54</v>
      </c>
      <c r="V167" s="169">
        <f t="shared" si="210"/>
        <v>3.54</v>
      </c>
      <c r="W167" s="169">
        <f t="shared" si="210"/>
        <v>3.54</v>
      </c>
      <c r="X167" s="169">
        <f t="shared" si="210"/>
        <v>3.54</v>
      </c>
      <c r="Y167" s="169">
        <f t="shared" si="210"/>
        <v>3.54</v>
      </c>
      <c r="Z167" s="169">
        <f t="shared" si="210"/>
        <v>3.54</v>
      </c>
      <c r="AA167" s="169">
        <f t="shared" si="210"/>
        <v>3.54</v>
      </c>
      <c r="AB167" s="169">
        <f t="shared" ref="AB167" si="214">SUM(AB161:AB166)</f>
        <v>3.54</v>
      </c>
      <c r="AC167" s="169">
        <f t="shared" si="210"/>
        <v>3.54</v>
      </c>
      <c r="AD167" s="169">
        <f t="shared" si="210"/>
        <v>3.54</v>
      </c>
      <c r="AE167" s="169">
        <f t="shared" si="210"/>
        <v>3.54</v>
      </c>
      <c r="AF167" s="169">
        <f t="shared" ref="AF167" si="215">SUM(AF161:AF166)</f>
        <v>3.54</v>
      </c>
      <c r="AG167" s="170">
        <f t="shared" si="210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R184" si="216">B169</f>
        <v>0</v>
      </c>
      <c r="D169" s="161">
        <f t="shared" ref="D169:F232" si="217">C169</f>
        <v>0</v>
      </c>
      <c r="E169" s="161">
        <f t="shared" si="217"/>
        <v>0</v>
      </c>
      <c r="F169" s="161">
        <f t="shared" si="217"/>
        <v>0</v>
      </c>
      <c r="G169" s="161">
        <f t="shared" si="216"/>
        <v>0</v>
      </c>
      <c r="H169" s="161">
        <f t="shared" si="216"/>
        <v>0</v>
      </c>
      <c r="I169" s="161">
        <f t="shared" si="216"/>
        <v>0</v>
      </c>
      <c r="J169" s="161">
        <f t="shared" si="216"/>
        <v>0</v>
      </c>
      <c r="K169" s="161">
        <f t="shared" si="216"/>
        <v>0</v>
      </c>
      <c r="L169" s="161">
        <f t="shared" si="216"/>
        <v>0</v>
      </c>
      <c r="M169" s="161">
        <f t="shared" si="216"/>
        <v>0</v>
      </c>
      <c r="N169" s="161">
        <f t="shared" si="216"/>
        <v>0</v>
      </c>
      <c r="O169" s="161">
        <f t="shared" si="216"/>
        <v>0</v>
      </c>
      <c r="P169" s="161">
        <f t="shared" si="216"/>
        <v>0</v>
      </c>
      <c r="Q169" s="161">
        <f t="shared" si="216"/>
        <v>0</v>
      </c>
      <c r="R169" s="161">
        <f t="shared" si="216"/>
        <v>0</v>
      </c>
      <c r="S169" s="161">
        <f t="shared" ref="S169:AF184" si="218">R169</f>
        <v>0</v>
      </c>
      <c r="T169" s="161">
        <f t="shared" si="218"/>
        <v>0</v>
      </c>
      <c r="U169" s="161">
        <f t="shared" si="218"/>
        <v>0</v>
      </c>
      <c r="V169" s="161">
        <f t="shared" si="218"/>
        <v>0</v>
      </c>
      <c r="W169" s="161">
        <f t="shared" si="218"/>
        <v>0</v>
      </c>
      <c r="X169" s="161">
        <f t="shared" si="218"/>
        <v>0</v>
      </c>
      <c r="Y169" s="161">
        <f t="shared" si="218"/>
        <v>0</v>
      </c>
      <c r="Z169" s="161">
        <f t="shared" ref="Z169:AB188" si="219">Y169</f>
        <v>0</v>
      </c>
      <c r="AA169" s="161">
        <f t="shared" si="219"/>
        <v>0</v>
      </c>
      <c r="AB169" s="161">
        <f t="shared" si="219"/>
        <v>0</v>
      </c>
      <c r="AC169" s="161">
        <f t="shared" si="218"/>
        <v>0</v>
      </c>
      <c r="AD169" s="161">
        <f t="shared" si="218"/>
        <v>0</v>
      </c>
      <c r="AE169" s="161">
        <f t="shared" si="218"/>
        <v>0</v>
      </c>
      <c r="AF169" s="161">
        <f t="shared" si="218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216"/>
        <v>0</v>
      </c>
      <c r="D170" s="163">
        <f t="shared" si="217"/>
        <v>0</v>
      </c>
      <c r="E170" s="163">
        <f t="shared" si="217"/>
        <v>0</v>
      </c>
      <c r="F170" s="163">
        <f t="shared" si="217"/>
        <v>0</v>
      </c>
      <c r="G170" s="163">
        <f t="shared" si="216"/>
        <v>0</v>
      </c>
      <c r="H170" s="163">
        <f t="shared" si="216"/>
        <v>0</v>
      </c>
      <c r="I170" s="163">
        <f t="shared" si="216"/>
        <v>0</v>
      </c>
      <c r="J170" s="163">
        <f t="shared" si="216"/>
        <v>0</v>
      </c>
      <c r="K170" s="163">
        <f t="shared" si="216"/>
        <v>0</v>
      </c>
      <c r="L170" s="163">
        <f t="shared" si="216"/>
        <v>0</v>
      </c>
      <c r="M170" s="163">
        <f t="shared" si="216"/>
        <v>0</v>
      </c>
      <c r="N170" s="163">
        <f t="shared" si="216"/>
        <v>0</v>
      </c>
      <c r="O170" s="163">
        <f t="shared" si="216"/>
        <v>0</v>
      </c>
      <c r="P170" s="163">
        <f t="shared" si="216"/>
        <v>0</v>
      </c>
      <c r="Q170" s="163">
        <f t="shared" si="216"/>
        <v>0</v>
      </c>
      <c r="R170" s="163">
        <f t="shared" si="216"/>
        <v>0</v>
      </c>
      <c r="S170" s="163">
        <f t="shared" si="218"/>
        <v>0</v>
      </c>
      <c r="T170" s="163">
        <f t="shared" si="218"/>
        <v>0</v>
      </c>
      <c r="U170" s="163">
        <f t="shared" si="218"/>
        <v>0</v>
      </c>
      <c r="V170" s="163">
        <f t="shared" si="218"/>
        <v>0</v>
      </c>
      <c r="W170" s="163">
        <f t="shared" si="218"/>
        <v>0</v>
      </c>
      <c r="X170" s="163">
        <f t="shared" si="218"/>
        <v>0</v>
      </c>
      <c r="Y170" s="163">
        <f t="shared" si="218"/>
        <v>0</v>
      </c>
      <c r="Z170" s="163">
        <f t="shared" si="219"/>
        <v>0</v>
      </c>
      <c r="AA170" s="163">
        <f t="shared" si="219"/>
        <v>0</v>
      </c>
      <c r="AB170" s="163">
        <f t="shared" si="219"/>
        <v>0</v>
      </c>
      <c r="AC170" s="163">
        <f t="shared" si="218"/>
        <v>0</v>
      </c>
      <c r="AD170" s="163">
        <f t="shared" si="218"/>
        <v>0</v>
      </c>
      <c r="AE170" s="163">
        <f t="shared" si="218"/>
        <v>0</v>
      </c>
      <c r="AF170" s="163">
        <f t="shared" si="218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216"/>
        <v>0</v>
      </c>
      <c r="D171" s="163">
        <f t="shared" si="217"/>
        <v>0</v>
      </c>
      <c r="E171" s="163">
        <f t="shared" si="217"/>
        <v>0</v>
      </c>
      <c r="F171" s="163">
        <f t="shared" si="217"/>
        <v>0</v>
      </c>
      <c r="G171" s="163">
        <f t="shared" si="216"/>
        <v>0</v>
      </c>
      <c r="H171" s="163">
        <f t="shared" si="216"/>
        <v>0</v>
      </c>
      <c r="I171" s="163">
        <f t="shared" si="216"/>
        <v>0</v>
      </c>
      <c r="J171" s="163">
        <f t="shared" si="216"/>
        <v>0</v>
      </c>
      <c r="K171" s="163">
        <f t="shared" si="216"/>
        <v>0</v>
      </c>
      <c r="L171" s="163">
        <f t="shared" si="216"/>
        <v>0</v>
      </c>
      <c r="M171" s="163">
        <f t="shared" si="216"/>
        <v>0</v>
      </c>
      <c r="N171" s="163">
        <f t="shared" si="216"/>
        <v>0</v>
      </c>
      <c r="O171" s="163">
        <f t="shared" si="216"/>
        <v>0</v>
      </c>
      <c r="P171" s="163">
        <f t="shared" si="216"/>
        <v>0</v>
      </c>
      <c r="Q171" s="163">
        <f t="shared" si="216"/>
        <v>0</v>
      </c>
      <c r="R171" s="163">
        <f t="shared" si="216"/>
        <v>0</v>
      </c>
      <c r="S171" s="163">
        <f t="shared" si="218"/>
        <v>0</v>
      </c>
      <c r="T171" s="163">
        <f t="shared" si="218"/>
        <v>0</v>
      </c>
      <c r="U171" s="163">
        <f t="shared" si="218"/>
        <v>0</v>
      </c>
      <c r="V171" s="163">
        <f t="shared" si="218"/>
        <v>0</v>
      </c>
      <c r="W171" s="163">
        <f t="shared" si="218"/>
        <v>0</v>
      </c>
      <c r="X171" s="163">
        <f t="shared" si="218"/>
        <v>0</v>
      </c>
      <c r="Y171" s="163">
        <f t="shared" si="218"/>
        <v>0</v>
      </c>
      <c r="Z171" s="163">
        <f t="shared" si="219"/>
        <v>0</v>
      </c>
      <c r="AA171" s="163">
        <f t="shared" si="219"/>
        <v>0</v>
      </c>
      <c r="AB171" s="163">
        <f t="shared" si="219"/>
        <v>0</v>
      </c>
      <c r="AC171" s="163">
        <f t="shared" si="218"/>
        <v>0</v>
      </c>
      <c r="AD171" s="163">
        <f t="shared" si="218"/>
        <v>0</v>
      </c>
      <c r="AE171" s="163">
        <f t="shared" si="218"/>
        <v>0</v>
      </c>
      <c r="AF171" s="163">
        <f t="shared" si="218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216"/>
        <v>0</v>
      </c>
      <c r="D172" s="163">
        <f t="shared" si="217"/>
        <v>0</v>
      </c>
      <c r="E172" s="163">
        <f t="shared" si="217"/>
        <v>0</v>
      </c>
      <c r="F172" s="163">
        <f t="shared" si="217"/>
        <v>0</v>
      </c>
      <c r="G172" s="163">
        <f t="shared" si="216"/>
        <v>0</v>
      </c>
      <c r="H172" s="163">
        <f t="shared" si="216"/>
        <v>0</v>
      </c>
      <c r="I172" s="163">
        <f t="shared" si="216"/>
        <v>0</v>
      </c>
      <c r="J172" s="163">
        <f t="shared" si="216"/>
        <v>0</v>
      </c>
      <c r="K172" s="163">
        <f t="shared" si="216"/>
        <v>0</v>
      </c>
      <c r="L172" s="163">
        <f t="shared" si="216"/>
        <v>0</v>
      </c>
      <c r="M172" s="163">
        <f t="shared" si="216"/>
        <v>0</v>
      </c>
      <c r="N172" s="163">
        <f t="shared" si="216"/>
        <v>0</v>
      </c>
      <c r="O172" s="163">
        <f t="shared" si="216"/>
        <v>0</v>
      </c>
      <c r="P172" s="163">
        <f t="shared" si="216"/>
        <v>0</v>
      </c>
      <c r="Q172" s="163">
        <f t="shared" si="216"/>
        <v>0</v>
      </c>
      <c r="R172" s="163">
        <f t="shared" si="216"/>
        <v>0</v>
      </c>
      <c r="S172" s="163">
        <f t="shared" si="218"/>
        <v>0</v>
      </c>
      <c r="T172" s="163">
        <f t="shared" si="218"/>
        <v>0</v>
      </c>
      <c r="U172" s="163">
        <f t="shared" si="218"/>
        <v>0</v>
      </c>
      <c r="V172" s="163">
        <f t="shared" si="218"/>
        <v>0</v>
      </c>
      <c r="W172" s="163">
        <f t="shared" si="218"/>
        <v>0</v>
      </c>
      <c r="X172" s="163">
        <f t="shared" si="218"/>
        <v>0</v>
      </c>
      <c r="Y172" s="163">
        <f t="shared" si="218"/>
        <v>0</v>
      </c>
      <c r="Z172" s="163">
        <f t="shared" si="219"/>
        <v>0</v>
      </c>
      <c r="AA172" s="163">
        <f t="shared" si="219"/>
        <v>0</v>
      </c>
      <c r="AB172" s="163">
        <f t="shared" si="219"/>
        <v>0</v>
      </c>
      <c r="AC172" s="163">
        <f t="shared" si="218"/>
        <v>0</v>
      </c>
      <c r="AD172" s="163">
        <f t="shared" si="218"/>
        <v>0</v>
      </c>
      <c r="AE172" s="163">
        <f t="shared" si="218"/>
        <v>0</v>
      </c>
      <c r="AF172" s="163">
        <f t="shared" si="218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216"/>
        <v>0</v>
      </c>
      <c r="D173" s="163">
        <f t="shared" si="217"/>
        <v>0</v>
      </c>
      <c r="E173" s="163">
        <f t="shared" si="217"/>
        <v>0</v>
      </c>
      <c r="F173" s="163">
        <f t="shared" si="217"/>
        <v>0</v>
      </c>
      <c r="G173" s="163">
        <f t="shared" si="216"/>
        <v>0</v>
      </c>
      <c r="H173" s="163">
        <f t="shared" si="216"/>
        <v>0</v>
      </c>
      <c r="I173" s="163">
        <f t="shared" si="216"/>
        <v>0</v>
      </c>
      <c r="J173" s="163">
        <f t="shared" si="216"/>
        <v>0</v>
      </c>
      <c r="K173" s="163">
        <f t="shared" si="216"/>
        <v>0</v>
      </c>
      <c r="L173" s="163">
        <f t="shared" si="216"/>
        <v>0</v>
      </c>
      <c r="M173" s="163">
        <f t="shared" si="216"/>
        <v>0</v>
      </c>
      <c r="N173" s="163">
        <f t="shared" si="216"/>
        <v>0</v>
      </c>
      <c r="O173" s="163">
        <f t="shared" si="216"/>
        <v>0</v>
      </c>
      <c r="P173" s="163">
        <f t="shared" si="216"/>
        <v>0</v>
      </c>
      <c r="Q173" s="163">
        <f t="shared" si="216"/>
        <v>0</v>
      </c>
      <c r="R173" s="163">
        <f t="shared" si="216"/>
        <v>0</v>
      </c>
      <c r="S173" s="163">
        <f t="shared" si="218"/>
        <v>0</v>
      </c>
      <c r="T173" s="163">
        <f t="shared" si="218"/>
        <v>0</v>
      </c>
      <c r="U173" s="163">
        <f t="shared" si="218"/>
        <v>0</v>
      </c>
      <c r="V173" s="163">
        <f t="shared" si="218"/>
        <v>0</v>
      </c>
      <c r="W173" s="163">
        <f t="shared" si="218"/>
        <v>0</v>
      </c>
      <c r="X173" s="163">
        <f t="shared" si="218"/>
        <v>0</v>
      </c>
      <c r="Y173" s="163">
        <f t="shared" si="218"/>
        <v>0</v>
      </c>
      <c r="Z173" s="163">
        <f t="shared" si="219"/>
        <v>0</v>
      </c>
      <c r="AA173" s="163">
        <f t="shared" si="219"/>
        <v>0</v>
      </c>
      <c r="AB173" s="163">
        <f t="shared" si="219"/>
        <v>0</v>
      </c>
      <c r="AC173" s="163">
        <f t="shared" si="218"/>
        <v>0</v>
      </c>
      <c r="AD173" s="163">
        <f t="shared" si="218"/>
        <v>0</v>
      </c>
      <c r="AE173" s="163">
        <f t="shared" si="218"/>
        <v>0</v>
      </c>
      <c r="AF173" s="163">
        <f t="shared" si="218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216"/>
        <v>0</v>
      </c>
      <c r="D174" s="163">
        <f t="shared" si="217"/>
        <v>0</v>
      </c>
      <c r="E174" s="163">
        <f t="shared" si="217"/>
        <v>0</v>
      </c>
      <c r="F174" s="163">
        <f t="shared" si="217"/>
        <v>0</v>
      </c>
      <c r="G174" s="163">
        <f t="shared" si="216"/>
        <v>0</v>
      </c>
      <c r="H174" s="163">
        <f t="shared" si="216"/>
        <v>0</v>
      </c>
      <c r="I174" s="163">
        <f t="shared" si="216"/>
        <v>0</v>
      </c>
      <c r="J174" s="163">
        <f t="shared" si="216"/>
        <v>0</v>
      </c>
      <c r="K174" s="163">
        <f t="shared" si="216"/>
        <v>0</v>
      </c>
      <c r="L174" s="163">
        <f t="shared" si="216"/>
        <v>0</v>
      </c>
      <c r="M174" s="163">
        <f t="shared" si="216"/>
        <v>0</v>
      </c>
      <c r="N174" s="163">
        <f t="shared" si="216"/>
        <v>0</v>
      </c>
      <c r="O174" s="163">
        <f t="shared" si="216"/>
        <v>0</v>
      </c>
      <c r="P174" s="163">
        <f t="shared" si="216"/>
        <v>0</v>
      </c>
      <c r="Q174" s="163">
        <f t="shared" si="216"/>
        <v>0</v>
      </c>
      <c r="R174" s="163">
        <f t="shared" si="216"/>
        <v>0</v>
      </c>
      <c r="S174" s="163">
        <f t="shared" si="218"/>
        <v>0</v>
      </c>
      <c r="T174" s="163">
        <f t="shared" si="218"/>
        <v>0</v>
      </c>
      <c r="U174" s="163">
        <f t="shared" si="218"/>
        <v>0</v>
      </c>
      <c r="V174" s="163">
        <f t="shared" si="218"/>
        <v>0</v>
      </c>
      <c r="W174" s="163">
        <f t="shared" si="218"/>
        <v>0</v>
      </c>
      <c r="X174" s="163">
        <f t="shared" si="218"/>
        <v>0</v>
      </c>
      <c r="Y174" s="163">
        <f t="shared" si="218"/>
        <v>0</v>
      </c>
      <c r="Z174" s="163">
        <f t="shared" si="219"/>
        <v>0</v>
      </c>
      <c r="AA174" s="163">
        <f t="shared" si="219"/>
        <v>0</v>
      </c>
      <c r="AB174" s="163">
        <f t="shared" si="219"/>
        <v>0</v>
      </c>
      <c r="AC174" s="163">
        <f t="shared" si="218"/>
        <v>0</v>
      </c>
      <c r="AD174" s="163">
        <f t="shared" si="218"/>
        <v>0</v>
      </c>
      <c r="AE174" s="163">
        <f t="shared" si="218"/>
        <v>0</v>
      </c>
      <c r="AF174" s="163">
        <f t="shared" si="218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216"/>
        <v>0</v>
      </c>
      <c r="D175" s="163">
        <f t="shared" si="217"/>
        <v>0</v>
      </c>
      <c r="E175" s="163">
        <f t="shared" si="217"/>
        <v>0</v>
      </c>
      <c r="F175" s="163">
        <f t="shared" si="217"/>
        <v>0</v>
      </c>
      <c r="G175" s="163">
        <f t="shared" si="216"/>
        <v>0</v>
      </c>
      <c r="H175" s="163">
        <f t="shared" si="216"/>
        <v>0</v>
      </c>
      <c r="I175" s="163">
        <f t="shared" si="216"/>
        <v>0</v>
      </c>
      <c r="J175" s="163">
        <f t="shared" si="216"/>
        <v>0</v>
      </c>
      <c r="K175" s="163">
        <f t="shared" si="216"/>
        <v>0</v>
      </c>
      <c r="L175" s="163">
        <f t="shared" si="216"/>
        <v>0</v>
      </c>
      <c r="M175" s="163">
        <f t="shared" si="216"/>
        <v>0</v>
      </c>
      <c r="N175" s="163">
        <f t="shared" si="216"/>
        <v>0</v>
      </c>
      <c r="O175" s="163">
        <f t="shared" si="216"/>
        <v>0</v>
      </c>
      <c r="P175" s="163">
        <f t="shared" si="216"/>
        <v>0</v>
      </c>
      <c r="Q175" s="163">
        <f t="shared" si="216"/>
        <v>0</v>
      </c>
      <c r="R175" s="163">
        <f t="shared" si="216"/>
        <v>0</v>
      </c>
      <c r="S175" s="163">
        <f t="shared" si="218"/>
        <v>0</v>
      </c>
      <c r="T175" s="163">
        <f t="shared" si="218"/>
        <v>0</v>
      </c>
      <c r="U175" s="163">
        <f t="shared" si="218"/>
        <v>0</v>
      </c>
      <c r="V175" s="163">
        <f t="shared" si="218"/>
        <v>0</v>
      </c>
      <c r="W175" s="163">
        <f t="shared" si="218"/>
        <v>0</v>
      </c>
      <c r="X175" s="163">
        <f t="shared" si="218"/>
        <v>0</v>
      </c>
      <c r="Y175" s="163">
        <f t="shared" si="218"/>
        <v>0</v>
      </c>
      <c r="Z175" s="163">
        <f t="shared" si="219"/>
        <v>0</v>
      </c>
      <c r="AA175" s="163">
        <f t="shared" si="219"/>
        <v>0</v>
      </c>
      <c r="AB175" s="163">
        <f t="shared" si="219"/>
        <v>0</v>
      </c>
      <c r="AC175" s="163">
        <f t="shared" si="218"/>
        <v>0</v>
      </c>
      <c r="AD175" s="163">
        <f t="shared" si="218"/>
        <v>0</v>
      </c>
      <c r="AE175" s="163">
        <f t="shared" si="218"/>
        <v>0</v>
      </c>
      <c r="AF175" s="163">
        <f t="shared" si="218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216"/>
        <v>0</v>
      </c>
      <c r="D176" s="163">
        <f t="shared" si="217"/>
        <v>0</v>
      </c>
      <c r="E176" s="163">
        <f t="shared" si="217"/>
        <v>0</v>
      </c>
      <c r="F176" s="163">
        <f t="shared" si="217"/>
        <v>0</v>
      </c>
      <c r="G176" s="163">
        <f t="shared" si="216"/>
        <v>0</v>
      </c>
      <c r="H176" s="163">
        <f t="shared" si="216"/>
        <v>0</v>
      </c>
      <c r="I176" s="163">
        <f t="shared" si="216"/>
        <v>0</v>
      </c>
      <c r="J176" s="163">
        <f t="shared" si="216"/>
        <v>0</v>
      </c>
      <c r="K176" s="163">
        <f t="shared" si="216"/>
        <v>0</v>
      </c>
      <c r="L176" s="163">
        <f t="shared" si="216"/>
        <v>0</v>
      </c>
      <c r="M176" s="163">
        <f t="shared" si="216"/>
        <v>0</v>
      </c>
      <c r="N176" s="163">
        <f t="shared" si="216"/>
        <v>0</v>
      </c>
      <c r="O176" s="163">
        <f t="shared" si="216"/>
        <v>0</v>
      </c>
      <c r="P176" s="163">
        <f t="shared" si="216"/>
        <v>0</v>
      </c>
      <c r="Q176" s="163">
        <f t="shared" si="216"/>
        <v>0</v>
      </c>
      <c r="R176" s="163">
        <f t="shared" si="216"/>
        <v>0</v>
      </c>
      <c r="S176" s="163">
        <f t="shared" si="218"/>
        <v>0</v>
      </c>
      <c r="T176" s="163">
        <f t="shared" si="218"/>
        <v>0</v>
      </c>
      <c r="U176" s="163">
        <f t="shared" si="218"/>
        <v>0</v>
      </c>
      <c r="V176" s="163">
        <f t="shared" si="218"/>
        <v>0</v>
      </c>
      <c r="W176" s="163">
        <f t="shared" si="218"/>
        <v>0</v>
      </c>
      <c r="X176" s="163">
        <f t="shared" si="218"/>
        <v>0</v>
      </c>
      <c r="Y176" s="163">
        <f t="shared" si="218"/>
        <v>0</v>
      </c>
      <c r="Z176" s="163">
        <f t="shared" si="219"/>
        <v>0</v>
      </c>
      <c r="AA176" s="163">
        <f t="shared" si="219"/>
        <v>0</v>
      </c>
      <c r="AB176" s="163">
        <f t="shared" si="219"/>
        <v>0</v>
      </c>
      <c r="AC176" s="163">
        <f t="shared" si="218"/>
        <v>0</v>
      </c>
      <c r="AD176" s="163">
        <f t="shared" si="218"/>
        <v>0</v>
      </c>
      <c r="AE176" s="163">
        <f t="shared" si="218"/>
        <v>0</v>
      </c>
      <c r="AF176" s="163">
        <f t="shared" si="218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216"/>
        <v>0</v>
      </c>
      <c r="D177" s="163">
        <f t="shared" si="217"/>
        <v>0</v>
      </c>
      <c r="E177" s="163">
        <f t="shared" si="217"/>
        <v>0</v>
      </c>
      <c r="F177" s="163">
        <f t="shared" si="217"/>
        <v>0</v>
      </c>
      <c r="G177" s="163">
        <f t="shared" si="216"/>
        <v>0</v>
      </c>
      <c r="H177" s="163">
        <f t="shared" si="216"/>
        <v>0</v>
      </c>
      <c r="I177" s="163">
        <f t="shared" si="216"/>
        <v>0</v>
      </c>
      <c r="J177" s="163">
        <f t="shared" si="216"/>
        <v>0</v>
      </c>
      <c r="K177" s="163">
        <f t="shared" si="216"/>
        <v>0</v>
      </c>
      <c r="L177" s="163">
        <f t="shared" si="216"/>
        <v>0</v>
      </c>
      <c r="M177" s="163">
        <f t="shared" si="216"/>
        <v>0</v>
      </c>
      <c r="N177" s="163">
        <f t="shared" si="216"/>
        <v>0</v>
      </c>
      <c r="O177" s="163">
        <f t="shared" si="216"/>
        <v>0</v>
      </c>
      <c r="P177" s="163">
        <f t="shared" si="216"/>
        <v>0</v>
      </c>
      <c r="Q177" s="163">
        <f t="shared" si="216"/>
        <v>0</v>
      </c>
      <c r="R177" s="163">
        <f t="shared" si="216"/>
        <v>0</v>
      </c>
      <c r="S177" s="163">
        <f t="shared" si="218"/>
        <v>0</v>
      </c>
      <c r="T177" s="163">
        <f t="shared" si="218"/>
        <v>0</v>
      </c>
      <c r="U177" s="163">
        <f t="shared" si="218"/>
        <v>0</v>
      </c>
      <c r="V177" s="163">
        <f t="shared" si="218"/>
        <v>0</v>
      </c>
      <c r="W177" s="163">
        <f t="shared" si="218"/>
        <v>0</v>
      </c>
      <c r="X177" s="163">
        <f t="shared" si="218"/>
        <v>0</v>
      </c>
      <c r="Y177" s="163">
        <f t="shared" si="218"/>
        <v>0</v>
      </c>
      <c r="Z177" s="163">
        <f t="shared" si="219"/>
        <v>0</v>
      </c>
      <c r="AA177" s="163">
        <f t="shared" si="219"/>
        <v>0</v>
      </c>
      <c r="AB177" s="163">
        <f t="shared" si="219"/>
        <v>0</v>
      </c>
      <c r="AC177" s="163">
        <f t="shared" si="218"/>
        <v>0</v>
      </c>
      <c r="AD177" s="163">
        <f t="shared" si="218"/>
        <v>0</v>
      </c>
      <c r="AE177" s="163">
        <f t="shared" si="218"/>
        <v>0</v>
      </c>
      <c r="AF177" s="163">
        <f t="shared" si="218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216"/>
        <v>0</v>
      </c>
      <c r="D178" s="163">
        <f t="shared" si="217"/>
        <v>0</v>
      </c>
      <c r="E178" s="163">
        <f t="shared" si="217"/>
        <v>0</v>
      </c>
      <c r="F178" s="163">
        <f t="shared" si="217"/>
        <v>0</v>
      </c>
      <c r="G178" s="163">
        <f t="shared" si="216"/>
        <v>0</v>
      </c>
      <c r="H178" s="163">
        <f t="shared" si="216"/>
        <v>0</v>
      </c>
      <c r="I178" s="163">
        <f t="shared" si="216"/>
        <v>0</v>
      </c>
      <c r="J178" s="163">
        <f t="shared" si="216"/>
        <v>0</v>
      </c>
      <c r="K178" s="163">
        <f t="shared" si="216"/>
        <v>0</v>
      </c>
      <c r="L178" s="163">
        <f t="shared" si="216"/>
        <v>0</v>
      </c>
      <c r="M178" s="163">
        <f t="shared" si="216"/>
        <v>0</v>
      </c>
      <c r="N178" s="163">
        <f t="shared" si="216"/>
        <v>0</v>
      </c>
      <c r="O178" s="163">
        <f t="shared" si="216"/>
        <v>0</v>
      </c>
      <c r="P178" s="163">
        <f t="shared" si="216"/>
        <v>0</v>
      </c>
      <c r="Q178" s="163">
        <f t="shared" si="216"/>
        <v>0</v>
      </c>
      <c r="R178" s="163">
        <f t="shared" si="216"/>
        <v>0</v>
      </c>
      <c r="S178" s="163">
        <f t="shared" si="218"/>
        <v>0</v>
      </c>
      <c r="T178" s="163">
        <f t="shared" si="218"/>
        <v>0</v>
      </c>
      <c r="U178" s="163">
        <f t="shared" si="218"/>
        <v>0</v>
      </c>
      <c r="V178" s="163">
        <f t="shared" si="218"/>
        <v>0</v>
      </c>
      <c r="W178" s="163">
        <f t="shared" si="218"/>
        <v>0</v>
      </c>
      <c r="X178" s="163">
        <f t="shared" si="218"/>
        <v>0</v>
      </c>
      <c r="Y178" s="163">
        <f t="shared" si="218"/>
        <v>0</v>
      </c>
      <c r="Z178" s="163">
        <f t="shared" si="219"/>
        <v>0</v>
      </c>
      <c r="AA178" s="163">
        <f t="shared" si="219"/>
        <v>0</v>
      </c>
      <c r="AB178" s="163">
        <f t="shared" si="219"/>
        <v>0</v>
      </c>
      <c r="AC178" s="163">
        <f t="shared" si="218"/>
        <v>0</v>
      </c>
      <c r="AD178" s="163">
        <f t="shared" si="218"/>
        <v>0</v>
      </c>
      <c r="AE178" s="163">
        <f t="shared" si="218"/>
        <v>0</v>
      </c>
      <c r="AF178" s="163">
        <f t="shared" si="218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216"/>
        <v>0</v>
      </c>
      <c r="D179" s="163">
        <f t="shared" si="217"/>
        <v>0</v>
      </c>
      <c r="E179" s="163">
        <f t="shared" si="217"/>
        <v>0</v>
      </c>
      <c r="F179" s="163">
        <f t="shared" si="217"/>
        <v>0</v>
      </c>
      <c r="G179" s="163">
        <f t="shared" si="216"/>
        <v>0</v>
      </c>
      <c r="H179" s="163">
        <f t="shared" si="216"/>
        <v>0</v>
      </c>
      <c r="I179" s="163">
        <f t="shared" si="216"/>
        <v>0</v>
      </c>
      <c r="J179" s="163">
        <f t="shared" si="216"/>
        <v>0</v>
      </c>
      <c r="K179" s="163">
        <f t="shared" si="216"/>
        <v>0</v>
      </c>
      <c r="L179" s="163">
        <f t="shared" si="216"/>
        <v>0</v>
      </c>
      <c r="M179" s="163">
        <f t="shared" si="216"/>
        <v>0</v>
      </c>
      <c r="N179" s="163">
        <f t="shared" si="216"/>
        <v>0</v>
      </c>
      <c r="O179" s="163">
        <f t="shared" si="216"/>
        <v>0</v>
      </c>
      <c r="P179" s="163">
        <f t="shared" si="216"/>
        <v>0</v>
      </c>
      <c r="Q179" s="163">
        <f t="shared" si="216"/>
        <v>0</v>
      </c>
      <c r="R179" s="163">
        <f t="shared" si="216"/>
        <v>0</v>
      </c>
      <c r="S179" s="163">
        <f t="shared" si="218"/>
        <v>0</v>
      </c>
      <c r="T179" s="163">
        <f t="shared" si="218"/>
        <v>0</v>
      </c>
      <c r="U179" s="163">
        <f t="shared" si="218"/>
        <v>0</v>
      </c>
      <c r="V179" s="163">
        <f t="shared" si="218"/>
        <v>0</v>
      </c>
      <c r="W179" s="163">
        <f t="shared" si="218"/>
        <v>0</v>
      </c>
      <c r="X179" s="163">
        <f t="shared" si="218"/>
        <v>0</v>
      </c>
      <c r="Y179" s="163">
        <f t="shared" si="218"/>
        <v>0</v>
      </c>
      <c r="Z179" s="163">
        <f t="shared" si="219"/>
        <v>0</v>
      </c>
      <c r="AA179" s="163">
        <f t="shared" si="219"/>
        <v>0</v>
      </c>
      <c r="AB179" s="163">
        <f t="shared" si="219"/>
        <v>0</v>
      </c>
      <c r="AC179" s="163">
        <f t="shared" si="218"/>
        <v>0</v>
      </c>
      <c r="AD179" s="163">
        <f t="shared" si="218"/>
        <v>0</v>
      </c>
      <c r="AE179" s="163">
        <f t="shared" si="218"/>
        <v>0</v>
      </c>
      <c r="AF179" s="163">
        <f t="shared" si="218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216"/>
        <v>0</v>
      </c>
      <c r="D180" s="163">
        <f t="shared" si="217"/>
        <v>0</v>
      </c>
      <c r="E180" s="163">
        <f t="shared" si="217"/>
        <v>0</v>
      </c>
      <c r="F180" s="163">
        <f t="shared" si="217"/>
        <v>0</v>
      </c>
      <c r="G180" s="163">
        <f t="shared" si="216"/>
        <v>0</v>
      </c>
      <c r="H180" s="163">
        <f t="shared" si="216"/>
        <v>0</v>
      </c>
      <c r="I180" s="163">
        <f t="shared" si="216"/>
        <v>0</v>
      </c>
      <c r="J180" s="163">
        <f t="shared" si="216"/>
        <v>0</v>
      </c>
      <c r="K180" s="163">
        <f t="shared" si="216"/>
        <v>0</v>
      </c>
      <c r="L180" s="163">
        <f t="shared" si="216"/>
        <v>0</v>
      </c>
      <c r="M180" s="163">
        <f t="shared" si="216"/>
        <v>0</v>
      </c>
      <c r="N180" s="163">
        <f t="shared" si="216"/>
        <v>0</v>
      </c>
      <c r="O180" s="163">
        <f t="shared" si="216"/>
        <v>0</v>
      </c>
      <c r="P180" s="163">
        <f t="shared" si="216"/>
        <v>0</v>
      </c>
      <c r="Q180" s="163">
        <f t="shared" si="216"/>
        <v>0</v>
      </c>
      <c r="R180" s="163">
        <f t="shared" si="216"/>
        <v>0</v>
      </c>
      <c r="S180" s="163">
        <f t="shared" si="218"/>
        <v>0</v>
      </c>
      <c r="T180" s="163">
        <f t="shared" si="218"/>
        <v>0</v>
      </c>
      <c r="U180" s="163">
        <f t="shared" si="218"/>
        <v>0</v>
      </c>
      <c r="V180" s="163">
        <f t="shared" si="218"/>
        <v>0</v>
      </c>
      <c r="W180" s="163">
        <f t="shared" si="218"/>
        <v>0</v>
      </c>
      <c r="X180" s="163">
        <f t="shared" si="218"/>
        <v>0</v>
      </c>
      <c r="Y180" s="163">
        <f t="shared" si="218"/>
        <v>0</v>
      </c>
      <c r="Z180" s="163">
        <f t="shared" si="219"/>
        <v>0</v>
      </c>
      <c r="AA180" s="163">
        <f t="shared" si="219"/>
        <v>0</v>
      </c>
      <c r="AB180" s="163">
        <f t="shared" si="219"/>
        <v>0</v>
      </c>
      <c r="AC180" s="163">
        <f t="shared" si="218"/>
        <v>0</v>
      </c>
      <c r="AD180" s="163">
        <f t="shared" si="218"/>
        <v>0</v>
      </c>
      <c r="AE180" s="163">
        <f t="shared" si="218"/>
        <v>0</v>
      </c>
      <c r="AF180" s="163">
        <f t="shared" si="218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216"/>
        <v>0</v>
      </c>
      <c r="D181" s="163">
        <f t="shared" si="217"/>
        <v>0</v>
      </c>
      <c r="E181" s="163">
        <f t="shared" si="217"/>
        <v>0</v>
      </c>
      <c r="F181" s="163">
        <f t="shared" si="217"/>
        <v>0</v>
      </c>
      <c r="G181" s="163">
        <f t="shared" si="216"/>
        <v>0</v>
      </c>
      <c r="H181" s="163">
        <f t="shared" si="216"/>
        <v>0</v>
      </c>
      <c r="I181" s="163">
        <f t="shared" si="216"/>
        <v>0</v>
      </c>
      <c r="J181" s="163">
        <f t="shared" si="216"/>
        <v>0</v>
      </c>
      <c r="K181" s="163">
        <f t="shared" si="216"/>
        <v>0</v>
      </c>
      <c r="L181" s="163">
        <f t="shared" si="216"/>
        <v>0</v>
      </c>
      <c r="M181" s="163">
        <f t="shared" si="216"/>
        <v>0</v>
      </c>
      <c r="N181" s="163">
        <f t="shared" si="216"/>
        <v>0</v>
      </c>
      <c r="O181" s="163">
        <f t="shared" si="216"/>
        <v>0</v>
      </c>
      <c r="P181" s="163">
        <f t="shared" si="216"/>
        <v>0</v>
      </c>
      <c r="Q181" s="163">
        <f t="shared" si="216"/>
        <v>0</v>
      </c>
      <c r="R181" s="163">
        <f t="shared" si="216"/>
        <v>0</v>
      </c>
      <c r="S181" s="163">
        <f t="shared" si="218"/>
        <v>0</v>
      </c>
      <c r="T181" s="163">
        <f t="shared" si="218"/>
        <v>0</v>
      </c>
      <c r="U181" s="163">
        <f t="shared" si="218"/>
        <v>0</v>
      </c>
      <c r="V181" s="163">
        <f t="shared" si="218"/>
        <v>0</v>
      </c>
      <c r="W181" s="163">
        <f t="shared" si="218"/>
        <v>0</v>
      </c>
      <c r="X181" s="163">
        <f t="shared" si="218"/>
        <v>0</v>
      </c>
      <c r="Y181" s="163">
        <f t="shared" si="218"/>
        <v>0</v>
      </c>
      <c r="Z181" s="163">
        <f t="shared" si="219"/>
        <v>0</v>
      </c>
      <c r="AA181" s="163">
        <f t="shared" si="219"/>
        <v>0</v>
      </c>
      <c r="AB181" s="163">
        <f t="shared" si="219"/>
        <v>0</v>
      </c>
      <c r="AC181" s="163">
        <f t="shared" si="218"/>
        <v>0</v>
      </c>
      <c r="AD181" s="163">
        <f t="shared" si="218"/>
        <v>0</v>
      </c>
      <c r="AE181" s="163">
        <f t="shared" si="218"/>
        <v>0</v>
      </c>
      <c r="AF181" s="163">
        <f t="shared" si="218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216"/>
        <v>0</v>
      </c>
      <c r="D182" s="163">
        <f t="shared" si="217"/>
        <v>0</v>
      </c>
      <c r="E182" s="163">
        <f t="shared" si="217"/>
        <v>0</v>
      </c>
      <c r="F182" s="163">
        <f t="shared" si="217"/>
        <v>0</v>
      </c>
      <c r="G182" s="163">
        <f t="shared" si="216"/>
        <v>0</v>
      </c>
      <c r="H182" s="163">
        <f t="shared" si="216"/>
        <v>0</v>
      </c>
      <c r="I182" s="163">
        <f t="shared" si="216"/>
        <v>0</v>
      </c>
      <c r="J182" s="163">
        <f t="shared" si="216"/>
        <v>0</v>
      </c>
      <c r="K182" s="163">
        <f t="shared" si="216"/>
        <v>0</v>
      </c>
      <c r="L182" s="163">
        <f t="shared" si="216"/>
        <v>0</v>
      </c>
      <c r="M182" s="163">
        <f t="shared" si="216"/>
        <v>0</v>
      </c>
      <c r="N182" s="163">
        <f t="shared" si="216"/>
        <v>0</v>
      </c>
      <c r="O182" s="163">
        <f t="shared" si="216"/>
        <v>0</v>
      </c>
      <c r="P182" s="163">
        <f t="shared" si="216"/>
        <v>0</v>
      </c>
      <c r="Q182" s="163">
        <f t="shared" si="216"/>
        <v>0</v>
      </c>
      <c r="R182" s="163">
        <f t="shared" si="216"/>
        <v>0</v>
      </c>
      <c r="S182" s="163">
        <f t="shared" si="218"/>
        <v>0</v>
      </c>
      <c r="T182" s="163">
        <f t="shared" si="218"/>
        <v>0</v>
      </c>
      <c r="U182" s="163">
        <f t="shared" si="218"/>
        <v>0</v>
      </c>
      <c r="V182" s="163">
        <f t="shared" si="218"/>
        <v>0</v>
      </c>
      <c r="W182" s="163">
        <f t="shared" si="218"/>
        <v>0</v>
      </c>
      <c r="X182" s="163">
        <f t="shared" si="218"/>
        <v>0</v>
      </c>
      <c r="Y182" s="163">
        <f t="shared" si="218"/>
        <v>0</v>
      </c>
      <c r="Z182" s="163">
        <f t="shared" si="219"/>
        <v>0</v>
      </c>
      <c r="AA182" s="163">
        <f t="shared" si="219"/>
        <v>0</v>
      </c>
      <c r="AB182" s="163">
        <f t="shared" si="219"/>
        <v>0</v>
      </c>
      <c r="AC182" s="163">
        <f t="shared" si="218"/>
        <v>0</v>
      </c>
      <c r="AD182" s="163">
        <f t="shared" si="218"/>
        <v>0</v>
      </c>
      <c r="AE182" s="163">
        <f t="shared" si="218"/>
        <v>0</v>
      </c>
      <c r="AF182" s="163">
        <f t="shared" si="218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216"/>
        <v>0</v>
      </c>
      <c r="D183" s="163">
        <f t="shared" si="217"/>
        <v>0</v>
      </c>
      <c r="E183" s="163">
        <f t="shared" si="217"/>
        <v>0</v>
      </c>
      <c r="F183" s="163">
        <f t="shared" si="217"/>
        <v>0</v>
      </c>
      <c r="G183" s="163">
        <f t="shared" si="216"/>
        <v>0</v>
      </c>
      <c r="H183" s="163">
        <f t="shared" si="216"/>
        <v>0</v>
      </c>
      <c r="I183" s="163">
        <f t="shared" si="216"/>
        <v>0</v>
      </c>
      <c r="J183" s="163">
        <f t="shared" si="216"/>
        <v>0</v>
      </c>
      <c r="K183" s="163">
        <f t="shared" si="216"/>
        <v>0</v>
      </c>
      <c r="L183" s="163">
        <f t="shared" si="216"/>
        <v>0</v>
      </c>
      <c r="M183" s="163">
        <f t="shared" si="216"/>
        <v>0</v>
      </c>
      <c r="N183" s="163">
        <f t="shared" si="216"/>
        <v>0</v>
      </c>
      <c r="O183" s="163">
        <f t="shared" si="216"/>
        <v>0</v>
      </c>
      <c r="P183" s="163">
        <f t="shared" si="216"/>
        <v>0</v>
      </c>
      <c r="Q183" s="163">
        <f t="shared" si="216"/>
        <v>0</v>
      </c>
      <c r="R183" s="163">
        <f t="shared" si="216"/>
        <v>0</v>
      </c>
      <c r="S183" s="163">
        <f t="shared" si="218"/>
        <v>0</v>
      </c>
      <c r="T183" s="163">
        <f t="shared" si="218"/>
        <v>0</v>
      </c>
      <c r="U183" s="163">
        <f t="shared" si="218"/>
        <v>0</v>
      </c>
      <c r="V183" s="163">
        <f t="shared" si="218"/>
        <v>0</v>
      </c>
      <c r="W183" s="163">
        <f t="shared" si="218"/>
        <v>0</v>
      </c>
      <c r="X183" s="163">
        <f t="shared" si="218"/>
        <v>0</v>
      </c>
      <c r="Y183" s="163">
        <f t="shared" si="218"/>
        <v>0</v>
      </c>
      <c r="Z183" s="163">
        <f t="shared" si="219"/>
        <v>0</v>
      </c>
      <c r="AA183" s="163">
        <f t="shared" si="219"/>
        <v>0</v>
      </c>
      <c r="AB183" s="163">
        <f t="shared" si="219"/>
        <v>0</v>
      </c>
      <c r="AC183" s="163">
        <f t="shared" si="218"/>
        <v>0</v>
      </c>
      <c r="AD183" s="163">
        <f t="shared" si="218"/>
        <v>0</v>
      </c>
      <c r="AE183" s="163">
        <f t="shared" si="218"/>
        <v>0</v>
      </c>
      <c r="AF183" s="163">
        <f t="shared" si="218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216"/>
        <v>0</v>
      </c>
      <c r="D184" s="163">
        <f t="shared" si="217"/>
        <v>0</v>
      </c>
      <c r="E184" s="163">
        <f t="shared" si="217"/>
        <v>0</v>
      </c>
      <c r="F184" s="163">
        <f t="shared" si="217"/>
        <v>0</v>
      </c>
      <c r="G184" s="163">
        <f t="shared" si="216"/>
        <v>0</v>
      </c>
      <c r="H184" s="163">
        <f t="shared" si="216"/>
        <v>0</v>
      </c>
      <c r="I184" s="163">
        <f t="shared" si="216"/>
        <v>0</v>
      </c>
      <c r="J184" s="163">
        <f t="shared" si="216"/>
        <v>0</v>
      </c>
      <c r="K184" s="163">
        <f t="shared" si="216"/>
        <v>0</v>
      </c>
      <c r="L184" s="163">
        <f t="shared" si="216"/>
        <v>0</v>
      </c>
      <c r="M184" s="163">
        <f t="shared" si="216"/>
        <v>0</v>
      </c>
      <c r="N184" s="163">
        <f t="shared" si="216"/>
        <v>0</v>
      </c>
      <c r="O184" s="163">
        <f t="shared" si="216"/>
        <v>0</v>
      </c>
      <c r="P184" s="163">
        <f t="shared" si="216"/>
        <v>0</v>
      </c>
      <c r="Q184" s="163">
        <f t="shared" si="216"/>
        <v>0</v>
      </c>
      <c r="R184" s="163">
        <f t="shared" ref="R184:AF199" si="220">Q184</f>
        <v>0</v>
      </c>
      <c r="S184" s="163">
        <f t="shared" si="220"/>
        <v>0</v>
      </c>
      <c r="T184" s="163">
        <f t="shared" si="220"/>
        <v>0</v>
      </c>
      <c r="U184" s="163">
        <f t="shared" si="220"/>
        <v>0</v>
      </c>
      <c r="V184" s="163">
        <f t="shared" si="220"/>
        <v>0</v>
      </c>
      <c r="W184" s="163">
        <f t="shared" si="220"/>
        <v>0</v>
      </c>
      <c r="X184" s="163">
        <f t="shared" si="220"/>
        <v>0</v>
      </c>
      <c r="Y184" s="163">
        <f t="shared" si="220"/>
        <v>0</v>
      </c>
      <c r="Z184" s="163">
        <f t="shared" si="219"/>
        <v>0</v>
      </c>
      <c r="AA184" s="163">
        <f t="shared" si="219"/>
        <v>0</v>
      </c>
      <c r="AB184" s="163">
        <f t="shared" si="219"/>
        <v>0</v>
      </c>
      <c r="AC184" s="163">
        <f t="shared" si="218"/>
        <v>0</v>
      </c>
      <c r="AD184" s="163">
        <f t="shared" si="220"/>
        <v>0</v>
      </c>
      <c r="AE184" s="163">
        <f t="shared" si="220"/>
        <v>0</v>
      </c>
      <c r="AF184" s="163">
        <f t="shared" si="220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R200" si="221">B185</f>
        <v>0</v>
      </c>
      <c r="D185" s="163">
        <f t="shared" si="217"/>
        <v>0</v>
      </c>
      <c r="E185" s="163">
        <f t="shared" si="217"/>
        <v>0</v>
      </c>
      <c r="F185" s="163">
        <f t="shared" si="217"/>
        <v>0</v>
      </c>
      <c r="G185" s="163">
        <f t="shared" si="221"/>
        <v>0</v>
      </c>
      <c r="H185" s="163">
        <f t="shared" si="221"/>
        <v>0</v>
      </c>
      <c r="I185" s="163">
        <f t="shared" si="221"/>
        <v>0</v>
      </c>
      <c r="J185" s="163">
        <f t="shared" si="221"/>
        <v>0</v>
      </c>
      <c r="K185" s="163">
        <f t="shared" si="221"/>
        <v>0</v>
      </c>
      <c r="L185" s="163">
        <f t="shared" si="221"/>
        <v>0</v>
      </c>
      <c r="M185" s="163">
        <f t="shared" si="221"/>
        <v>0</v>
      </c>
      <c r="N185" s="163">
        <f t="shared" si="221"/>
        <v>0</v>
      </c>
      <c r="O185" s="163">
        <f t="shared" si="221"/>
        <v>0</v>
      </c>
      <c r="P185" s="163">
        <f t="shared" si="221"/>
        <v>0</v>
      </c>
      <c r="Q185" s="163">
        <f t="shared" si="221"/>
        <v>0</v>
      </c>
      <c r="R185" s="163">
        <f t="shared" si="221"/>
        <v>0</v>
      </c>
      <c r="S185" s="163">
        <f t="shared" si="220"/>
        <v>0</v>
      </c>
      <c r="T185" s="163">
        <f t="shared" si="220"/>
        <v>0</v>
      </c>
      <c r="U185" s="163">
        <f t="shared" si="220"/>
        <v>0</v>
      </c>
      <c r="V185" s="163">
        <f t="shared" si="220"/>
        <v>0</v>
      </c>
      <c r="W185" s="163">
        <f t="shared" si="220"/>
        <v>0</v>
      </c>
      <c r="X185" s="163">
        <f t="shared" si="220"/>
        <v>0</v>
      </c>
      <c r="Y185" s="163">
        <f t="shared" si="220"/>
        <v>0</v>
      </c>
      <c r="Z185" s="163">
        <f t="shared" si="219"/>
        <v>0</v>
      </c>
      <c r="AA185" s="163">
        <f t="shared" si="219"/>
        <v>0</v>
      </c>
      <c r="AB185" s="163">
        <f t="shared" si="219"/>
        <v>0</v>
      </c>
      <c r="AC185" s="163">
        <f t="shared" si="220"/>
        <v>0</v>
      </c>
      <c r="AD185" s="163">
        <f t="shared" si="220"/>
        <v>0</v>
      </c>
      <c r="AE185" s="163">
        <f t="shared" si="220"/>
        <v>0</v>
      </c>
      <c r="AF185" s="163">
        <f t="shared" si="220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221"/>
        <v>0</v>
      </c>
      <c r="D186" s="163">
        <f t="shared" si="217"/>
        <v>0</v>
      </c>
      <c r="E186" s="163">
        <f t="shared" si="217"/>
        <v>0</v>
      </c>
      <c r="F186" s="163">
        <f t="shared" si="217"/>
        <v>0</v>
      </c>
      <c r="G186" s="163">
        <f t="shared" si="221"/>
        <v>0</v>
      </c>
      <c r="H186" s="163">
        <f t="shared" si="221"/>
        <v>0</v>
      </c>
      <c r="I186" s="163">
        <f t="shared" si="221"/>
        <v>0</v>
      </c>
      <c r="J186" s="163">
        <f t="shared" si="221"/>
        <v>0</v>
      </c>
      <c r="K186" s="163">
        <f t="shared" si="221"/>
        <v>0</v>
      </c>
      <c r="L186" s="163">
        <f t="shared" si="221"/>
        <v>0</v>
      </c>
      <c r="M186" s="163">
        <f t="shared" si="221"/>
        <v>0</v>
      </c>
      <c r="N186" s="163">
        <f t="shared" si="221"/>
        <v>0</v>
      </c>
      <c r="O186" s="163">
        <f t="shared" si="221"/>
        <v>0</v>
      </c>
      <c r="P186" s="163">
        <f t="shared" si="221"/>
        <v>0</v>
      </c>
      <c r="Q186" s="163">
        <f t="shared" si="221"/>
        <v>0</v>
      </c>
      <c r="R186" s="163">
        <f t="shared" si="221"/>
        <v>0</v>
      </c>
      <c r="S186" s="163">
        <f t="shared" si="220"/>
        <v>0</v>
      </c>
      <c r="T186" s="163">
        <f t="shared" si="220"/>
        <v>0</v>
      </c>
      <c r="U186" s="163">
        <f t="shared" si="220"/>
        <v>0</v>
      </c>
      <c r="V186" s="163">
        <f t="shared" si="220"/>
        <v>0</v>
      </c>
      <c r="W186" s="163">
        <f t="shared" si="220"/>
        <v>0</v>
      </c>
      <c r="X186" s="163">
        <f t="shared" si="220"/>
        <v>0</v>
      </c>
      <c r="Y186" s="163">
        <f t="shared" si="220"/>
        <v>0</v>
      </c>
      <c r="Z186" s="163">
        <f t="shared" si="219"/>
        <v>0</v>
      </c>
      <c r="AA186" s="163">
        <f t="shared" si="219"/>
        <v>0</v>
      </c>
      <c r="AB186" s="163">
        <f t="shared" si="219"/>
        <v>0</v>
      </c>
      <c r="AC186" s="163">
        <f t="shared" si="220"/>
        <v>0</v>
      </c>
      <c r="AD186" s="163">
        <f t="shared" si="220"/>
        <v>0</v>
      </c>
      <c r="AE186" s="163">
        <f t="shared" si="220"/>
        <v>0</v>
      </c>
      <c r="AF186" s="163">
        <f t="shared" si="220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221"/>
        <v>0</v>
      </c>
      <c r="D187" s="163">
        <f t="shared" si="217"/>
        <v>0</v>
      </c>
      <c r="E187" s="163">
        <f t="shared" si="217"/>
        <v>0</v>
      </c>
      <c r="F187" s="163">
        <f t="shared" si="217"/>
        <v>0</v>
      </c>
      <c r="G187" s="163">
        <f t="shared" si="221"/>
        <v>0</v>
      </c>
      <c r="H187" s="163">
        <f t="shared" si="221"/>
        <v>0</v>
      </c>
      <c r="I187" s="163">
        <f t="shared" si="221"/>
        <v>0</v>
      </c>
      <c r="J187" s="163">
        <f t="shared" si="221"/>
        <v>0</v>
      </c>
      <c r="K187" s="163">
        <f t="shared" si="221"/>
        <v>0</v>
      </c>
      <c r="L187" s="163">
        <f t="shared" si="221"/>
        <v>0</v>
      </c>
      <c r="M187" s="163">
        <f t="shared" si="221"/>
        <v>0</v>
      </c>
      <c r="N187" s="163">
        <f t="shared" si="221"/>
        <v>0</v>
      </c>
      <c r="O187" s="163">
        <f t="shared" si="221"/>
        <v>0</v>
      </c>
      <c r="P187" s="163">
        <f t="shared" si="221"/>
        <v>0</v>
      </c>
      <c r="Q187" s="163">
        <f t="shared" si="221"/>
        <v>0</v>
      </c>
      <c r="R187" s="163">
        <f t="shared" si="221"/>
        <v>0</v>
      </c>
      <c r="S187" s="163">
        <f t="shared" si="220"/>
        <v>0</v>
      </c>
      <c r="T187" s="163">
        <f t="shared" si="220"/>
        <v>0</v>
      </c>
      <c r="U187" s="163">
        <f t="shared" si="220"/>
        <v>0</v>
      </c>
      <c r="V187" s="163">
        <f t="shared" si="220"/>
        <v>0</v>
      </c>
      <c r="W187" s="163">
        <f t="shared" si="220"/>
        <v>0</v>
      </c>
      <c r="X187" s="163">
        <f t="shared" si="220"/>
        <v>0</v>
      </c>
      <c r="Y187" s="163">
        <f t="shared" si="220"/>
        <v>0</v>
      </c>
      <c r="Z187" s="163">
        <f t="shared" si="219"/>
        <v>0</v>
      </c>
      <c r="AA187" s="163">
        <f t="shared" si="219"/>
        <v>0</v>
      </c>
      <c r="AB187" s="163">
        <f t="shared" si="219"/>
        <v>0</v>
      </c>
      <c r="AC187" s="163">
        <f t="shared" si="220"/>
        <v>0</v>
      </c>
      <c r="AD187" s="163">
        <f t="shared" si="220"/>
        <v>0</v>
      </c>
      <c r="AE187" s="163">
        <f t="shared" si="220"/>
        <v>0</v>
      </c>
      <c r="AF187" s="163">
        <f t="shared" si="220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221"/>
        <v>0</v>
      </c>
      <c r="D188" s="163">
        <f t="shared" si="217"/>
        <v>0</v>
      </c>
      <c r="E188" s="163">
        <f t="shared" si="217"/>
        <v>0</v>
      </c>
      <c r="F188" s="163">
        <f t="shared" si="217"/>
        <v>0</v>
      </c>
      <c r="G188" s="163">
        <f t="shared" si="221"/>
        <v>0</v>
      </c>
      <c r="H188" s="163">
        <f t="shared" si="221"/>
        <v>0</v>
      </c>
      <c r="I188" s="163">
        <f t="shared" si="221"/>
        <v>0</v>
      </c>
      <c r="J188" s="163">
        <f t="shared" si="221"/>
        <v>0</v>
      </c>
      <c r="K188" s="163">
        <f t="shared" si="221"/>
        <v>0</v>
      </c>
      <c r="L188" s="163">
        <f t="shared" si="221"/>
        <v>0</v>
      </c>
      <c r="M188" s="163">
        <f t="shared" si="221"/>
        <v>0</v>
      </c>
      <c r="N188" s="163">
        <f t="shared" si="221"/>
        <v>0</v>
      </c>
      <c r="O188" s="163">
        <f t="shared" si="221"/>
        <v>0</v>
      </c>
      <c r="P188" s="163">
        <f t="shared" si="221"/>
        <v>0</v>
      </c>
      <c r="Q188" s="163">
        <f t="shared" si="221"/>
        <v>0</v>
      </c>
      <c r="R188" s="163">
        <f t="shared" si="221"/>
        <v>0</v>
      </c>
      <c r="S188" s="163">
        <f t="shared" si="220"/>
        <v>0</v>
      </c>
      <c r="T188" s="163">
        <f t="shared" si="220"/>
        <v>0</v>
      </c>
      <c r="U188" s="163">
        <f t="shared" si="220"/>
        <v>0</v>
      </c>
      <c r="V188" s="163">
        <f t="shared" si="220"/>
        <v>0</v>
      </c>
      <c r="W188" s="163">
        <f t="shared" si="220"/>
        <v>0</v>
      </c>
      <c r="X188" s="163">
        <f t="shared" si="220"/>
        <v>0</v>
      </c>
      <c r="Y188" s="163">
        <f t="shared" si="220"/>
        <v>0</v>
      </c>
      <c r="Z188" s="163">
        <f t="shared" si="219"/>
        <v>0</v>
      </c>
      <c r="AA188" s="163">
        <f t="shared" si="219"/>
        <v>0</v>
      </c>
      <c r="AB188" s="163">
        <f t="shared" si="219"/>
        <v>0</v>
      </c>
      <c r="AC188" s="163">
        <f t="shared" si="220"/>
        <v>0</v>
      </c>
      <c r="AD188" s="163">
        <f t="shared" si="220"/>
        <v>0</v>
      </c>
      <c r="AE188" s="163">
        <f t="shared" si="220"/>
        <v>0</v>
      </c>
      <c r="AF188" s="163">
        <f t="shared" si="220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221"/>
        <v>0</v>
      </c>
      <c r="D189" s="163">
        <f t="shared" si="217"/>
        <v>0</v>
      </c>
      <c r="E189" s="163">
        <f t="shared" si="217"/>
        <v>0</v>
      </c>
      <c r="F189" s="163">
        <f t="shared" si="217"/>
        <v>0</v>
      </c>
      <c r="G189" s="163">
        <f t="shared" si="221"/>
        <v>0</v>
      </c>
      <c r="H189" s="163">
        <f t="shared" si="221"/>
        <v>0</v>
      </c>
      <c r="I189" s="163">
        <f t="shared" si="221"/>
        <v>0</v>
      </c>
      <c r="J189" s="163">
        <f t="shared" si="221"/>
        <v>0</v>
      </c>
      <c r="K189" s="163">
        <f t="shared" si="221"/>
        <v>0</v>
      </c>
      <c r="L189" s="163">
        <f t="shared" si="221"/>
        <v>0</v>
      </c>
      <c r="M189" s="163">
        <f t="shared" si="221"/>
        <v>0</v>
      </c>
      <c r="N189" s="163">
        <f t="shared" si="221"/>
        <v>0</v>
      </c>
      <c r="O189" s="163">
        <f t="shared" si="221"/>
        <v>0</v>
      </c>
      <c r="P189" s="163">
        <f t="shared" si="221"/>
        <v>0</v>
      </c>
      <c r="Q189" s="163">
        <f t="shared" si="221"/>
        <v>0</v>
      </c>
      <c r="R189" s="163">
        <f t="shared" si="221"/>
        <v>0</v>
      </c>
      <c r="S189" s="163">
        <f t="shared" si="220"/>
        <v>0</v>
      </c>
      <c r="T189" s="163">
        <f t="shared" si="220"/>
        <v>0</v>
      </c>
      <c r="U189" s="163">
        <f t="shared" si="220"/>
        <v>0</v>
      </c>
      <c r="V189" s="163">
        <f t="shared" si="220"/>
        <v>0</v>
      </c>
      <c r="W189" s="163">
        <f t="shared" si="220"/>
        <v>0</v>
      </c>
      <c r="X189" s="163">
        <f t="shared" si="220"/>
        <v>0</v>
      </c>
      <c r="Y189" s="163">
        <f t="shared" si="220"/>
        <v>0</v>
      </c>
      <c r="Z189" s="163">
        <f t="shared" si="220"/>
        <v>0</v>
      </c>
      <c r="AA189" s="163">
        <f t="shared" si="220"/>
        <v>0</v>
      </c>
      <c r="AB189" s="163">
        <f t="shared" si="220"/>
        <v>0</v>
      </c>
      <c r="AC189" s="163">
        <f t="shared" si="220"/>
        <v>0</v>
      </c>
      <c r="AD189" s="163">
        <f t="shared" si="220"/>
        <v>0</v>
      </c>
      <c r="AE189" s="163">
        <f t="shared" si="220"/>
        <v>0</v>
      </c>
      <c r="AF189" s="163">
        <f t="shared" si="220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221"/>
        <v>0</v>
      </c>
      <c r="D190" s="163">
        <f t="shared" si="217"/>
        <v>0</v>
      </c>
      <c r="E190" s="163">
        <f t="shared" si="217"/>
        <v>0</v>
      </c>
      <c r="F190" s="163">
        <f t="shared" si="217"/>
        <v>0</v>
      </c>
      <c r="G190" s="163">
        <f t="shared" si="221"/>
        <v>0</v>
      </c>
      <c r="H190" s="163">
        <f t="shared" si="221"/>
        <v>0</v>
      </c>
      <c r="I190" s="163">
        <f t="shared" si="221"/>
        <v>0</v>
      </c>
      <c r="J190" s="163">
        <f t="shared" si="221"/>
        <v>0</v>
      </c>
      <c r="K190" s="163">
        <f t="shared" si="221"/>
        <v>0</v>
      </c>
      <c r="L190" s="163">
        <f t="shared" si="221"/>
        <v>0</v>
      </c>
      <c r="M190" s="163">
        <f t="shared" si="221"/>
        <v>0</v>
      </c>
      <c r="N190" s="163">
        <f t="shared" si="221"/>
        <v>0</v>
      </c>
      <c r="O190" s="163">
        <f t="shared" si="221"/>
        <v>0</v>
      </c>
      <c r="P190" s="163">
        <f t="shared" si="221"/>
        <v>0</v>
      </c>
      <c r="Q190" s="163">
        <f t="shared" si="221"/>
        <v>0</v>
      </c>
      <c r="R190" s="163">
        <f t="shared" si="221"/>
        <v>0</v>
      </c>
      <c r="S190" s="163">
        <f t="shared" si="220"/>
        <v>0</v>
      </c>
      <c r="T190" s="163">
        <f t="shared" si="220"/>
        <v>0</v>
      </c>
      <c r="U190" s="163">
        <f t="shared" si="220"/>
        <v>0</v>
      </c>
      <c r="V190" s="163">
        <f t="shared" si="220"/>
        <v>0</v>
      </c>
      <c r="W190" s="163">
        <f t="shared" si="220"/>
        <v>0</v>
      </c>
      <c r="X190" s="163">
        <f t="shared" si="220"/>
        <v>0</v>
      </c>
      <c r="Y190" s="163">
        <f t="shared" si="220"/>
        <v>0</v>
      </c>
      <c r="Z190" s="163">
        <f t="shared" si="220"/>
        <v>0</v>
      </c>
      <c r="AA190" s="163">
        <f t="shared" si="220"/>
        <v>0</v>
      </c>
      <c r="AB190" s="163">
        <f t="shared" si="220"/>
        <v>0</v>
      </c>
      <c r="AC190" s="163">
        <f t="shared" si="220"/>
        <v>0</v>
      </c>
      <c r="AD190" s="163">
        <f t="shared" si="220"/>
        <v>0</v>
      </c>
      <c r="AE190" s="163">
        <f t="shared" si="220"/>
        <v>0</v>
      </c>
      <c r="AF190" s="163">
        <f t="shared" si="220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221"/>
        <v>0</v>
      </c>
      <c r="D191" s="163">
        <f t="shared" si="217"/>
        <v>0</v>
      </c>
      <c r="E191" s="163">
        <f t="shared" si="217"/>
        <v>0</v>
      </c>
      <c r="F191" s="163">
        <f t="shared" si="217"/>
        <v>0</v>
      </c>
      <c r="G191" s="163">
        <f t="shared" si="221"/>
        <v>0</v>
      </c>
      <c r="H191" s="163">
        <f t="shared" si="221"/>
        <v>0</v>
      </c>
      <c r="I191" s="163">
        <f t="shared" si="221"/>
        <v>0</v>
      </c>
      <c r="J191" s="163">
        <f t="shared" si="221"/>
        <v>0</v>
      </c>
      <c r="K191" s="163">
        <f t="shared" si="221"/>
        <v>0</v>
      </c>
      <c r="L191" s="163">
        <f t="shared" si="221"/>
        <v>0</v>
      </c>
      <c r="M191" s="163">
        <f t="shared" si="221"/>
        <v>0</v>
      </c>
      <c r="N191" s="163">
        <f t="shared" si="221"/>
        <v>0</v>
      </c>
      <c r="O191" s="163">
        <f t="shared" si="221"/>
        <v>0</v>
      </c>
      <c r="P191" s="163">
        <f t="shared" si="221"/>
        <v>0</v>
      </c>
      <c r="Q191" s="163">
        <f t="shared" si="221"/>
        <v>0</v>
      </c>
      <c r="R191" s="163">
        <f t="shared" si="221"/>
        <v>0</v>
      </c>
      <c r="S191" s="163">
        <f t="shared" si="220"/>
        <v>0</v>
      </c>
      <c r="T191" s="163">
        <f t="shared" si="220"/>
        <v>0</v>
      </c>
      <c r="U191" s="163">
        <f t="shared" si="220"/>
        <v>0</v>
      </c>
      <c r="V191" s="163">
        <f t="shared" si="220"/>
        <v>0</v>
      </c>
      <c r="W191" s="163">
        <f t="shared" si="220"/>
        <v>0</v>
      </c>
      <c r="X191" s="163">
        <f t="shared" si="220"/>
        <v>0</v>
      </c>
      <c r="Y191" s="163">
        <f t="shared" si="220"/>
        <v>0</v>
      </c>
      <c r="Z191" s="163">
        <f t="shared" si="220"/>
        <v>0</v>
      </c>
      <c r="AA191" s="163">
        <f t="shared" si="220"/>
        <v>0</v>
      </c>
      <c r="AB191" s="163">
        <f t="shared" si="220"/>
        <v>0</v>
      </c>
      <c r="AC191" s="163">
        <f t="shared" si="220"/>
        <v>0</v>
      </c>
      <c r="AD191" s="163">
        <f t="shared" si="220"/>
        <v>0</v>
      </c>
      <c r="AE191" s="163">
        <f t="shared" si="220"/>
        <v>0</v>
      </c>
      <c r="AF191" s="163">
        <f t="shared" si="220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221"/>
        <v>0</v>
      </c>
      <c r="D192" s="163">
        <f t="shared" si="217"/>
        <v>0</v>
      </c>
      <c r="E192" s="163">
        <f t="shared" si="217"/>
        <v>0</v>
      </c>
      <c r="F192" s="163">
        <f t="shared" si="217"/>
        <v>0</v>
      </c>
      <c r="G192" s="163">
        <f t="shared" si="221"/>
        <v>0</v>
      </c>
      <c r="H192" s="163">
        <f t="shared" si="221"/>
        <v>0</v>
      </c>
      <c r="I192" s="163">
        <f t="shared" si="221"/>
        <v>0</v>
      </c>
      <c r="J192" s="163">
        <f t="shared" si="221"/>
        <v>0</v>
      </c>
      <c r="K192" s="163">
        <f t="shared" si="221"/>
        <v>0</v>
      </c>
      <c r="L192" s="163">
        <f t="shared" si="221"/>
        <v>0</v>
      </c>
      <c r="M192" s="163">
        <f t="shared" si="221"/>
        <v>0</v>
      </c>
      <c r="N192" s="163">
        <f t="shared" si="221"/>
        <v>0</v>
      </c>
      <c r="O192" s="163">
        <f t="shared" si="221"/>
        <v>0</v>
      </c>
      <c r="P192" s="163">
        <f t="shared" si="221"/>
        <v>0</v>
      </c>
      <c r="Q192" s="163">
        <f t="shared" si="221"/>
        <v>0</v>
      </c>
      <c r="R192" s="163">
        <f t="shared" si="221"/>
        <v>0</v>
      </c>
      <c r="S192" s="163">
        <f t="shared" si="220"/>
        <v>0</v>
      </c>
      <c r="T192" s="163">
        <f t="shared" si="220"/>
        <v>0</v>
      </c>
      <c r="U192" s="163">
        <f t="shared" si="220"/>
        <v>0</v>
      </c>
      <c r="V192" s="163">
        <f t="shared" si="220"/>
        <v>0</v>
      </c>
      <c r="W192" s="163">
        <f t="shared" si="220"/>
        <v>0</v>
      </c>
      <c r="X192" s="163">
        <f t="shared" si="220"/>
        <v>0</v>
      </c>
      <c r="Y192" s="163">
        <f t="shared" si="220"/>
        <v>0</v>
      </c>
      <c r="Z192" s="163">
        <f t="shared" si="220"/>
        <v>0</v>
      </c>
      <c r="AA192" s="163">
        <f t="shared" si="220"/>
        <v>0</v>
      </c>
      <c r="AB192" s="163">
        <f t="shared" si="220"/>
        <v>0</v>
      </c>
      <c r="AC192" s="163">
        <f t="shared" si="220"/>
        <v>0</v>
      </c>
      <c r="AD192" s="163">
        <f t="shared" si="220"/>
        <v>0</v>
      </c>
      <c r="AE192" s="163">
        <f t="shared" si="220"/>
        <v>0</v>
      </c>
      <c r="AF192" s="163">
        <f t="shared" si="220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221"/>
        <v>0</v>
      </c>
      <c r="D193" s="163">
        <f t="shared" si="217"/>
        <v>0</v>
      </c>
      <c r="E193" s="163">
        <f t="shared" si="217"/>
        <v>0</v>
      </c>
      <c r="F193" s="163">
        <f t="shared" si="217"/>
        <v>0</v>
      </c>
      <c r="G193" s="163">
        <f t="shared" si="221"/>
        <v>0</v>
      </c>
      <c r="H193" s="163">
        <f t="shared" si="221"/>
        <v>0</v>
      </c>
      <c r="I193" s="163">
        <f t="shared" si="221"/>
        <v>0</v>
      </c>
      <c r="J193" s="163">
        <f t="shared" si="221"/>
        <v>0</v>
      </c>
      <c r="K193" s="163">
        <f t="shared" si="221"/>
        <v>0</v>
      </c>
      <c r="L193" s="163">
        <f t="shared" si="221"/>
        <v>0</v>
      </c>
      <c r="M193" s="163">
        <f t="shared" si="221"/>
        <v>0</v>
      </c>
      <c r="N193" s="163">
        <f t="shared" si="221"/>
        <v>0</v>
      </c>
      <c r="O193" s="163">
        <f t="shared" si="221"/>
        <v>0</v>
      </c>
      <c r="P193" s="163">
        <f t="shared" si="221"/>
        <v>0</v>
      </c>
      <c r="Q193" s="163">
        <f t="shared" si="221"/>
        <v>0</v>
      </c>
      <c r="R193" s="163">
        <f t="shared" si="221"/>
        <v>0</v>
      </c>
      <c r="S193" s="163">
        <f t="shared" si="220"/>
        <v>0</v>
      </c>
      <c r="T193" s="163">
        <f t="shared" si="220"/>
        <v>0</v>
      </c>
      <c r="U193" s="163">
        <f t="shared" si="220"/>
        <v>0</v>
      </c>
      <c r="V193" s="163">
        <f t="shared" si="220"/>
        <v>0</v>
      </c>
      <c r="W193" s="163">
        <f t="shared" si="220"/>
        <v>0</v>
      </c>
      <c r="X193" s="163">
        <f t="shared" si="220"/>
        <v>0</v>
      </c>
      <c r="Y193" s="163">
        <f t="shared" si="220"/>
        <v>0</v>
      </c>
      <c r="Z193" s="163">
        <f t="shared" si="220"/>
        <v>0</v>
      </c>
      <c r="AA193" s="163">
        <f t="shared" si="220"/>
        <v>0</v>
      </c>
      <c r="AB193" s="163">
        <f t="shared" si="220"/>
        <v>0</v>
      </c>
      <c r="AC193" s="163">
        <f t="shared" si="220"/>
        <v>0</v>
      </c>
      <c r="AD193" s="163">
        <f t="shared" si="220"/>
        <v>0</v>
      </c>
      <c r="AE193" s="163">
        <f t="shared" si="220"/>
        <v>0</v>
      </c>
      <c r="AF193" s="163">
        <f t="shared" si="220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221"/>
        <v>0</v>
      </c>
      <c r="D194" s="163">
        <f t="shared" si="217"/>
        <v>0</v>
      </c>
      <c r="E194" s="163">
        <f t="shared" si="217"/>
        <v>0</v>
      </c>
      <c r="F194" s="163">
        <f t="shared" si="217"/>
        <v>0</v>
      </c>
      <c r="G194" s="163">
        <f t="shared" si="221"/>
        <v>0</v>
      </c>
      <c r="H194" s="163">
        <f t="shared" si="221"/>
        <v>0</v>
      </c>
      <c r="I194" s="163">
        <f t="shared" si="221"/>
        <v>0</v>
      </c>
      <c r="J194" s="163">
        <f t="shared" si="221"/>
        <v>0</v>
      </c>
      <c r="K194" s="163">
        <f t="shared" si="221"/>
        <v>0</v>
      </c>
      <c r="L194" s="163">
        <f t="shared" si="221"/>
        <v>0</v>
      </c>
      <c r="M194" s="163">
        <f t="shared" si="221"/>
        <v>0</v>
      </c>
      <c r="N194" s="163">
        <f t="shared" si="221"/>
        <v>0</v>
      </c>
      <c r="O194" s="163">
        <f t="shared" si="221"/>
        <v>0</v>
      </c>
      <c r="P194" s="163">
        <f t="shared" si="221"/>
        <v>0</v>
      </c>
      <c r="Q194" s="163">
        <f t="shared" si="221"/>
        <v>0</v>
      </c>
      <c r="R194" s="163">
        <f t="shared" si="221"/>
        <v>0</v>
      </c>
      <c r="S194" s="163">
        <f t="shared" si="220"/>
        <v>0</v>
      </c>
      <c r="T194" s="163">
        <f t="shared" si="220"/>
        <v>0</v>
      </c>
      <c r="U194" s="163">
        <f t="shared" si="220"/>
        <v>0</v>
      </c>
      <c r="V194" s="163">
        <f t="shared" si="220"/>
        <v>0</v>
      </c>
      <c r="W194" s="163">
        <f t="shared" si="220"/>
        <v>0</v>
      </c>
      <c r="X194" s="163">
        <f t="shared" si="220"/>
        <v>0</v>
      </c>
      <c r="Y194" s="163">
        <f t="shared" si="220"/>
        <v>0</v>
      </c>
      <c r="Z194" s="163">
        <f t="shared" si="220"/>
        <v>0</v>
      </c>
      <c r="AA194" s="163">
        <f t="shared" si="220"/>
        <v>0</v>
      </c>
      <c r="AB194" s="163">
        <f t="shared" si="220"/>
        <v>0</v>
      </c>
      <c r="AC194" s="163">
        <f t="shared" si="220"/>
        <v>0</v>
      </c>
      <c r="AD194" s="163">
        <f t="shared" si="220"/>
        <v>0</v>
      </c>
      <c r="AE194" s="163">
        <f t="shared" si="220"/>
        <v>0</v>
      </c>
      <c r="AF194" s="163">
        <f t="shared" si="220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221"/>
        <v>0</v>
      </c>
      <c r="D195" s="163">
        <f t="shared" si="217"/>
        <v>0</v>
      </c>
      <c r="E195" s="163">
        <f t="shared" si="217"/>
        <v>0</v>
      </c>
      <c r="F195" s="163">
        <f t="shared" si="217"/>
        <v>0</v>
      </c>
      <c r="G195" s="163">
        <f t="shared" si="221"/>
        <v>0</v>
      </c>
      <c r="H195" s="163">
        <f t="shared" si="221"/>
        <v>0</v>
      </c>
      <c r="I195" s="163">
        <f t="shared" si="221"/>
        <v>0</v>
      </c>
      <c r="J195" s="163">
        <f t="shared" si="221"/>
        <v>0</v>
      </c>
      <c r="K195" s="163">
        <f t="shared" si="221"/>
        <v>0</v>
      </c>
      <c r="L195" s="163">
        <f t="shared" si="221"/>
        <v>0</v>
      </c>
      <c r="M195" s="163">
        <f t="shared" si="221"/>
        <v>0</v>
      </c>
      <c r="N195" s="163">
        <f t="shared" si="221"/>
        <v>0</v>
      </c>
      <c r="O195" s="163">
        <f t="shared" si="221"/>
        <v>0</v>
      </c>
      <c r="P195" s="163">
        <f t="shared" si="221"/>
        <v>0</v>
      </c>
      <c r="Q195" s="163">
        <f t="shared" si="221"/>
        <v>0</v>
      </c>
      <c r="R195" s="163">
        <f t="shared" si="221"/>
        <v>0</v>
      </c>
      <c r="S195" s="163">
        <f t="shared" si="220"/>
        <v>0</v>
      </c>
      <c r="T195" s="163">
        <f t="shared" si="220"/>
        <v>0</v>
      </c>
      <c r="U195" s="163">
        <f t="shared" si="220"/>
        <v>0</v>
      </c>
      <c r="V195" s="163">
        <f t="shared" si="220"/>
        <v>0</v>
      </c>
      <c r="W195" s="163">
        <f t="shared" si="220"/>
        <v>0</v>
      </c>
      <c r="X195" s="163">
        <f t="shared" si="220"/>
        <v>0</v>
      </c>
      <c r="Y195" s="163">
        <f t="shared" si="220"/>
        <v>0</v>
      </c>
      <c r="Z195" s="163">
        <f t="shared" si="220"/>
        <v>0</v>
      </c>
      <c r="AA195" s="163">
        <f t="shared" si="220"/>
        <v>0</v>
      </c>
      <c r="AB195" s="163">
        <f t="shared" si="220"/>
        <v>0</v>
      </c>
      <c r="AC195" s="163">
        <f t="shared" si="220"/>
        <v>0</v>
      </c>
      <c r="AD195" s="163">
        <f t="shared" si="220"/>
        <v>0</v>
      </c>
      <c r="AE195" s="163">
        <f t="shared" si="220"/>
        <v>0</v>
      </c>
      <c r="AF195" s="163">
        <f t="shared" si="220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221"/>
        <v>0</v>
      </c>
      <c r="D196" s="163">
        <f t="shared" si="217"/>
        <v>0</v>
      </c>
      <c r="E196" s="163">
        <f t="shared" si="217"/>
        <v>0</v>
      </c>
      <c r="F196" s="163">
        <f t="shared" si="217"/>
        <v>0</v>
      </c>
      <c r="G196" s="163">
        <f t="shared" si="221"/>
        <v>0</v>
      </c>
      <c r="H196" s="163">
        <f t="shared" si="221"/>
        <v>0</v>
      </c>
      <c r="I196" s="163">
        <f t="shared" si="221"/>
        <v>0</v>
      </c>
      <c r="J196" s="163">
        <f t="shared" si="221"/>
        <v>0</v>
      </c>
      <c r="K196" s="163">
        <f t="shared" si="221"/>
        <v>0</v>
      </c>
      <c r="L196" s="163">
        <f t="shared" si="221"/>
        <v>0</v>
      </c>
      <c r="M196" s="163">
        <f t="shared" si="221"/>
        <v>0</v>
      </c>
      <c r="N196" s="163">
        <f t="shared" si="221"/>
        <v>0</v>
      </c>
      <c r="O196" s="163">
        <f t="shared" si="221"/>
        <v>0</v>
      </c>
      <c r="P196" s="163">
        <f t="shared" si="221"/>
        <v>0</v>
      </c>
      <c r="Q196" s="163">
        <f t="shared" si="221"/>
        <v>0</v>
      </c>
      <c r="R196" s="163">
        <f t="shared" si="221"/>
        <v>0</v>
      </c>
      <c r="S196" s="163">
        <f t="shared" si="220"/>
        <v>0</v>
      </c>
      <c r="T196" s="163">
        <f t="shared" si="220"/>
        <v>0</v>
      </c>
      <c r="U196" s="163">
        <f t="shared" si="220"/>
        <v>0</v>
      </c>
      <c r="V196" s="163">
        <f t="shared" si="220"/>
        <v>0</v>
      </c>
      <c r="W196" s="163">
        <f t="shared" si="220"/>
        <v>0</v>
      </c>
      <c r="X196" s="163">
        <f t="shared" si="220"/>
        <v>0</v>
      </c>
      <c r="Y196" s="163">
        <f t="shared" si="220"/>
        <v>0</v>
      </c>
      <c r="Z196" s="163">
        <f t="shared" si="220"/>
        <v>0</v>
      </c>
      <c r="AA196" s="163">
        <f t="shared" si="220"/>
        <v>0</v>
      </c>
      <c r="AB196" s="163">
        <f t="shared" si="220"/>
        <v>0</v>
      </c>
      <c r="AC196" s="163">
        <f t="shared" si="220"/>
        <v>0</v>
      </c>
      <c r="AD196" s="163">
        <f t="shared" si="220"/>
        <v>0</v>
      </c>
      <c r="AE196" s="163">
        <f t="shared" si="220"/>
        <v>0</v>
      </c>
      <c r="AF196" s="163">
        <f t="shared" si="220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221"/>
        <v>0</v>
      </c>
      <c r="D197" s="163">
        <f t="shared" si="217"/>
        <v>0</v>
      </c>
      <c r="E197" s="163">
        <f t="shared" si="217"/>
        <v>0</v>
      </c>
      <c r="F197" s="163">
        <f t="shared" si="217"/>
        <v>0</v>
      </c>
      <c r="G197" s="163">
        <f t="shared" si="221"/>
        <v>0</v>
      </c>
      <c r="H197" s="163">
        <f t="shared" si="221"/>
        <v>0</v>
      </c>
      <c r="I197" s="163">
        <f t="shared" si="221"/>
        <v>0</v>
      </c>
      <c r="J197" s="163">
        <f t="shared" si="221"/>
        <v>0</v>
      </c>
      <c r="K197" s="163">
        <f t="shared" si="221"/>
        <v>0</v>
      </c>
      <c r="L197" s="163">
        <f t="shared" si="221"/>
        <v>0</v>
      </c>
      <c r="M197" s="163">
        <f t="shared" si="221"/>
        <v>0</v>
      </c>
      <c r="N197" s="163">
        <f t="shared" si="221"/>
        <v>0</v>
      </c>
      <c r="O197" s="163">
        <f t="shared" si="221"/>
        <v>0</v>
      </c>
      <c r="P197" s="163">
        <f t="shared" si="221"/>
        <v>0</v>
      </c>
      <c r="Q197" s="163">
        <f t="shared" si="221"/>
        <v>0</v>
      </c>
      <c r="R197" s="163">
        <f t="shared" si="221"/>
        <v>0</v>
      </c>
      <c r="S197" s="163">
        <f t="shared" si="220"/>
        <v>0</v>
      </c>
      <c r="T197" s="163">
        <f t="shared" si="220"/>
        <v>0</v>
      </c>
      <c r="U197" s="163">
        <f t="shared" si="220"/>
        <v>0</v>
      </c>
      <c r="V197" s="163">
        <f t="shared" si="220"/>
        <v>0</v>
      </c>
      <c r="W197" s="163">
        <f t="shared" si="220"/>
        <v>0</v>
      </c>
      <c r="X197" s="163">
        <f t="shared" si="220"/>
        <v>0</v>
      </c>
      <c r="Y197" s="163">
        <f t="shared" si="220"/>
        <v>0</v>
      </c>
      <c r="Z197" s="163">
        <f t="shared" si="220"/>
        <v>0</v>
      </c>
      <c r="AA197" s="163">
        <f t="shared" si="220"/>
        <v>0</v>
      </c>
      <c r="AB197" s="163">
        <f t="shared" si="220"/>
        <v>0</v>
      </c>
      <c r="AC197" s="163">
        <f t="shared" si="220"/>
        <v>0</v>
      </c>
      <c r="AD197" s="163">
        <f t="shared" si="220"/>
        <v>0</v>
      </c>
      <c r="AE197" s="163">
        <f t="shared" si="220"/>
        <v>0</v>
      </c>
      <c r="AF197" s="163">
        <f t="shared" si="220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221"/>
        <v>0</v>
      </c>
      <c r="D198" s="163">
        <f t="shared" si="217"/>
        <v>0</v>
      </c>
      <c r="E198" s="163">
        <f t="shared" si="217"/>
        <v>0</v>
      </c>
      <c r="F198" s="163">
        <f t="shared" si="217"/>
        <v>0</v>
      </c>
      <c r="G198" s="163">
        <f t="shared" si="221"/>
        <v>0</v>
      </c>
      <c r="H198" s="163">
        <f t="shared" si="221"/>
        <v>0</v>
      </c>
      <c r="I198" s="163">
        <f t="shared" si="221"/>
        <v>0</v>
      </c>
      <c r="J198" s="163">
        <f t="shared" si="221"/>
        <v>0</v>
      </c>
      <c r="K198" s="163">
        <f t="shared" si="221"/>
        <v>0</v>
      </c>
      <c r="L198" s="163">
        <f t="shared" si="221"/>
        <v>0</v>
      </c>
      <c r="M198" s="163">
        <f t="shared" si="221"/>
        <v>0</v>
      </c>
      <c r="N198" s="163">
        <f t="shared" si="221"/>
        <v>0</v>
      </c>
      <c r="O198" s="163">
        <f t="shared" si="221"/>
        <v>0</v>
      </c>
      <c r="P198" s="163">
        <f t="shared" si="221"/>
        <v>0</v>
      </c>
      <c r="Q198" s="163">
        <f t="shared" si="221"/>
        <v>0</v>
      </c>
      <c r="R198" s="163">
        <f t="shared" si="221"/>
        <v>0</v>
      </c>
      <c r="S198" s="163">
        <f t="shared" si="220"/>
        <v>0</v>
      </c>
      <c r="T198" s="163">
        <f t="shared" si="220"/>
        <v>0</v>
      </c>
      <c r="U198" s="163">
        <f t="shared" si="220"/>
        <v>0</v>
      </c>
      <c r="V198" s="163">
        <f t="shared" si="220"/>
        <v>0</v>
      </c>
      <c r="W198" s="163">
        <f t="shared" si="220"/>
        <v>0</v>
      </c>
      <c r="X198" s="163">
        <f t="shared" si="220"/>
        <v>0</v>
      </c>
      <c r="Y198" s="163">
        <f t="shared" si="220"/>
        <v>0</v>
      </c>
      <c r="Z198" s="163">
        <f t="shared" si="220"/>
        <v>0</v>
      </c>
      <c r="AA198" s="163">
        <f t="shared" si="220"/>
        <v>0</v>
      </c>
      <c r="AB198" s="163">
        <f t="shared" si="220"/>
        <v>0</v>
      </c>
      <c r="AC198" s="163">
        <f t="shared" si="220"/>
        <v>0</v>
      </c>
      <c r="AD198" s="163">
        <f t="shared" si="220"/>
        <v>0</v>
      </c>
      <c r="AE198" s="163">
        <f t="shared" si="220"/>
        <v>0</v>
      </c>
      <c r="AF198" s="163">
        <f t="shared" si="220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221"/>
        <v>0</v>
      </c>
      <c r="D199" s="163">
        <f t="shared" si="217"/>
        <v>0</v>
      </c>
      <c r="E199" s="163">
        <f t="shared" si="217"/>
        <v>0</v>
      </c>
      <c r="F199" s="163">
        <f t="shared" si="217"/>
        <v>0</v>
      </c>
      <c r="G199" s="163">
        <f t="shared" si="221"/>
        <v>0</v>
      </c>
      <c r="H199" s="163">
        <f t="shared" si="221"/>
        <v>0</v>
      </c>
      <c r="I199" s="163">
        <f t="shared" si="221"/>
        <v>0</v>
      </c>
      <c r="J199" s="163">
        <f t="shared" si="221"/>
        <v>0</v>
      </c>
      <c r="K199" s="163">
        <f t="shared" si="221"/>
        <v>0</v>
      </c>
      <c r="L199" s="163">
        <f t="shared" si="221"/>
        <v>0</v>
      </c>
      <c r="M199" s="163">
        <f t="shared" si="221"/>
        <v>0</v>
      </c>
      <c r="N199" s="163">
        <f t="shared" si="221"/>
        <v>0</v>
      </c>
      <c r="O199" s="163">
        <f t="shared" si="221"/>
        <v>0</v>
      </c>
      <c r="P199" s="163">
        <f t="shared" si="221"/>
        <v>0</v>
      </c>
      <c r="Q199" s="163">
        <f t="shared" si="221"/>
        <v>0</v>
      </c>
      <c r="R199" s="163">
        <f t="shared" si="221"/>
        <v>0</v>
      </c>
      <c r="S199" s="163">
        <f t="shared" si="220"/>
        <v>0</v>
      </c>
      <c r="T199" s="163">
        <f t="shared" si="220"/>
        <v>0</v>
      </c>
      <c r="U199" s="163">
        <f t="shared" si="220"/>
        <v>0</v>
      </c>
      <c r="V199" s="163">
        <f t="shared" si="220"/>
        <v>0</v>
      </c>
      <c r="W199" s="163">
        <f t="shared" si="220"/>
        <v>0</v>
      </c>
      <c r="X199" s="163">
        <f t="shared" si="220"/>
        <v>0</v>
      </c>
      <c r="Y199" s="163">
        <f t="shared" si="220"/>
        <v>0</v>
      </c>
      <c r="Z199" s="163">
        <f t="shared" si="220"/>
        <v>0</v>
      </c>
      <c r="AA199" s="163">
        <f t="shared" si="220"/>
        <v>0</v>
      </c>
      <c r="AB199" s="163">
        <f t="shared" si="220"/>
        <v>0</v>
      </c>
      <c r="AC199" s="163">
        <f t="shared" si="220"/>
        <v>0</v>
      </c>
      <c r="AD199" s="163">
        <f t="shared" si="220"/>
        <v>0</v>
      </c>
      <c r="AE199" s="163">
        <f t="shared" si="220"/>
        <v>0</v>
      </c>
      <c r="AF199" s="163">
        <f t="shared" si="220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221"/>
        <v>0</v>
      </c>
      <c r="D200" s="163">
        <f t="shared" si="217"/>
        <v>0</v>
      </c>
      <c r="E200" s="163">
        <f t="shared" si="217"/>
        <v>0</v>
      </c>
      <c r="F200" s="163">
        <f t="shared" si="217"/>
        <v>0</v>
      </c>
      <c r="G200" s="163">
        <f t="shared" si="221"/>
        <v>0</v>
      </c>
      <c r="H200" s="163">
        <f t="shared" si="221"/>
        <v>0</v>
      </c>
      <c r="I200" s="163">
        <f t="shared" si="221"/>
        <v>0</v>
      </c>
      <c r="J200" s="163">
        <f t="shared" si="221"/>
        <v>0</v>
      </c>
      <c r="K200" s="163">
        <f t="shared" si="221"/>
        <v>0</v>
      </c>
      <c r="L200" s="163">
        <f t="shared" si="221"/>
        <v>0</v>
      </c>
      <c r="M200" s="163">
        <f t="shared" si="221"/>
        <v>0</v>
      </c>
      <c r="N200" s="163">
        <f t="shared" si="221"/>
        <v>0</v>
      </c>
      <c r="O200" s="163">
        <f t="shared" si="221"/>
        <v>0</v>
      </c>
      <c r="P200" s="163">
        <f t="shared" si="221"/>
        <v>0</v>
      </c>
      <c r="Q200" s="163">
        <f t="shared" si="221"/>
        <v>0</v>
      </c>
      <c r="R200" s="163">
        <f t="shared" ref="R200:AF215" si="222">Q200</f>
        <v>0</v>
      </c>
      <c r="S200" s="163">
        <f t="shared" si="222"/>
        <v>0</v>
      </c>
      <c r="T200" s="163">
        <f t="shared" si="222"/>
        <v>0</v>
      </c>
      <c r="U200" s="163">
        <f t="shared" si="222"/>
        <v>0</v>
      </c>
      <c r="V200" s="163">
        <f t="shared" si="222"/>
        <v>0</v>
      </c>
      <c r="W200" s="163">
        <f t="shared" si="222"/>
        <v>0</v>
      </c>
      <c r="X200" s="163">
        <f t="shared" si="222"/>
        <v>0</v>
      </c>
      <c r="Y200" s="163">
        <f t="shared" si="222"/>
        <v>0</v>
      </c>
      <c r="Z200" s="163">
        <f t="shared" si="222"/>
        <v>0</v>
      </c>
      <c r="AA200" s="163">
        <f t="shared" si="222"/>
        <v>0</v>
      </c>
      <c r="AB200" s="163">
        <f t="shared" si="222"/>
        <v>0</v>
      </c>
      <c r="AC200" s="163">
        <f t="shared" si="222"/>
        <v>0</v>
      </c>
      <c r="AD200" s="163">
        <f t="shared" si="222"/>
        <v>0</v>
      </c>
      <c r="AE200" s="163">
        <f t="shared" si="222"/>
        <v>0</v>
      </c>
      <c r="AF200" s="163">
        <f t="shared" si="222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R216" si="223">B201</f>
        <v>0</v>
      </c>
      <c r="D201" s="163">
        <f t="shared" si="217"/>
        <v>0</v>
      </c>
      <c r="E201" s="163">
        <f t="shared" si="217"/>
        <v>0</v>
      </c>
      <c r="F201" s="163">
        <f t="shared" si="217"/>
        <v>0</v>
      </c>
      <c r="G201" s="163">
        <f t="shared" si="223"/>
        <v>0</v>
      </c>
      <c r="H201" s="163">
        <f t="shared" si="223"/>
        <v>0</v>
      </c>
      <c r="I201" s="163">
        <f t="shared" si="223"/>
        <v>0</v>
      </c>
      <c r="J201" s="163">
        <f t="shared" si="223"/>
        <v>0</v>
      </c>
      <c r="K201" s="163">
        <f t="shared" si="223"/>
        <v>0</v>
      </c>
      <c r="L201" s="163">
        <f t="shared" si="223"/>
        <v>0</v>
      </c>
      <c r="M201" s="163">
        <f t="shared" si="223"/>
        <v>0</v>
      </c>
      <c r="N201" s="163">
        <f t="shared" si="223"/>
        <v>0</v>
      </c>
      <c r="O201" s="163">
        <f t="shared" si="223"/>
        <v>0</v>
      </c>
      <c r="P201" s="163">
        <f t="shared" si="223"/>
        <v>0</v>
      </c>
      <c r="Q201" s="163">
        <f t="shared" si="223"/>
        <v>0</v>
      </c>
      <c r="R201" s="163">
        <f t="shared" si="223"/>
        <v>0</v>
      </c>
      <c r="S201" s="163">
        <f t="shared" si="222"/>
        <v>0</v>
      </c>
      <c r="T201" s="163">
        <f t="shared" si="222"/>
        <v>0</v>
      </c>
      <c r="U201" s="163">
        <f t="shared" si="222"/>
        <v>0</v>
      </c>
      <c r="V201" s="163">
        <f t="shared" si="222"/>
        <v>0</v>
      </c>
      <c r="W201" s="163">
        <f t="shared" si="222"/>
        <v>0</v>
      </c>
      <c r="X201" s="163">
        <f t="shared" si="222"/>
        <v>0</v>
      </c>
      <c r="Y201" s="163">
        <f t="shared" si="222"/>
        <v>0</v>
      </c>
      <c r="Z201" s="163">
        <f t="shared" si="222"/>
        <v>0</v>
      </c>
      <c r="AA201" s="163">
        <f t="shared" si="222"/>
        <v>0</v>
      </c>
      <c r="AB201" s="163">
        <f t="shared" si="222"/>
        <v>0</v>
      </c>
      <c r="AC201" s="163">
        <f t="shared" si="222"/>
        <v>0</v>
      </c>
      <c r="AD201" s="163">
        <f t="shared" si="222"/>
        <v>0</v>
      </c>
      <c r="AE201" s="163">
        <f t="shared" si="222"/>
        <v>0</v>
      </c>
      <c r="AF201" s="163">
        <f t="shared" si="222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223"/>
        <v>0</v>
      </c>
      <c r="D202" s="163">
        <f t="shared" si="217"/>
        <v>0</v>
      </c>
      <c r="E202" s="163">
        <f t="shared" si="217"/>
        <v>0</v>
      </c>
      <c r="F202" s="163">
        <f t="shared" si="217"/>
        <v>0</v>
      </c>
      <c r="G202" s="163">
        <f t="shared" si="223"/>
        <v>0</v>
      </c>
      <c r="H202" s="163">
        <f t="shared" si="223"/>
        <v>0</v>
      </c>
      <c r="I202" s="163">
        <f t="shared" si="223"/>
        <v>0</v>
      </c>
      <c r="J202" s="163">
        <f t="shared" si="223"/>
        <v>0</v>
      </c>
      <c r="K202" s="163">
        <f t="shared" si="223"/>
        <v>0</v>
      </c>
      <c r="L202" s="163">
        <f t="shared" si="223"/>
        <v>0</v>
      </c>
      <c r="M202" s="163">
        <f t="shared" si="223"/>
        <v>0</v>
      </c>
      <c r="N202" s="163">
        <f t="shared" si="223"/>
        <v>0</v>
      </c>
      <c r="O202" s="163">
        <f t="shared" si="223"/>
        <v>0</v>
      </c>
      <c r="P202" s="163">
        <f t="shared" si="223"/>
        <v>0</v>
      </c>
      <c r="Q202" s="163">
        <f t="shared" si="223"/>
        <v>0</v>
      </c>
      <c r="R202" s="163">
        <f t="shared" si="223"/>
        <v>0</v>
      </c>
      <c r="S202" s="163">
        <f t="shared" si="222"/>
        <v>0</v>
      </c>
      <c r="T202" s="163">
        <f t="shared" si="222"/>
        <v>0</v>
      </c>
      <c r="U202" s="163">
        <f t="shared" si="222"/>
        <v>0</v>
      </c>
      <c r="V202" s="163">
        <f t="shared" si="222"/>
        <v>0</v>
      </c>
      <c r="W202" s="163">
        <f t="shared" si="222"/>
        <v>0</v>
      </c>
      <c r="X202" s="163">
        <f t="shared" si="222"/>
        <v>0</v>
      </c>
      <c r="Y202" s="163">
        <f t="shared" si="222"/>
        <v>0</v>
      </c>
      <c r="Z202" s="163">
        <f t="shared" si="222"/>
        <v>0</v>
      </c>
      <c r="AA202" s="163">
        <f t="shared" si="222"/>
        <v>0</v>
      </c>
      <c r="AB202" s="163">
        <f t="shared" si="222"/>
        <v>0</v>
      </c>
      <c r="AC202" s="163">
        <f t="shared" si="222"/>
        <v>0</v>
      </c>
      <c r="AD202" s="163">
        <f t="shared" si="222"/>
        <v>0</v>
      </c>
      <c r="AE202" s="163">
        <f t="shared" si="222"/>
        <v>0</v>
      </c>
      <c r="AF202" s="163">
        <f t="shared" si="222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223"/>
        <v>0</v>
      </c>
      <c r="D203" s="163">
        <f t="shared" si="217"/>
        <v>0</v>
      </c>
      <c r="E203" s="163">
        <f t="shared" si="217"/>
        <v>0</v>
      </c>
      <c r="F203" s="163">
        <f t="shared" si="217"/>
        <v>0</v>
      </c>
      <c r="G203" s="163">
        <f t="shared" si="223"/>
        <v>0</v>
      </c>
      <c r="H203" s="163">
        <f t="shared" si="223"/>
        <v>0</v>
      </c>
      <c r="I203" s="163">
        <f t="shared" si="223"/>
        <v>0</v>
      </c>
      <c r="J203" s="163">
        <f t="shared" si="223"/>
        <v>0</v>
      </c>
      <c r="K203" s="163">
        <f t="shared" si="223"/>
        <v>0</v>
      </c>
      <c r="L203" s="163">
        <f t="shared" si="223"/>
        <v>0</v>
      </c>
      <c r="M203" s="163">
        <f t="shared" si="223"/>
        <v>0</v>
      </c>
      <c r="N203" s="163">
        <f t="shared" si="223"/>
        <v>0</v>
      </c>
      <c r="O203" s="163">
        <f t="shared" si="223"/>
        <v>0</v>
      </c>
      <c r="P203" s="163">
        <f t="shared" si="223"/>
        <v>0</v>
      </c>
      <c r="Q203" s="163">
        <f t="shared" si="223"/>
        <v>0</v>
      </c>
      <c r="R203" s="163">
        <f t="shared" si="223"/>
        <v>0</v>
      </c>
      <c r="S203" s="163">
        <f t="shared" si="222"/>
        <v>0</v>
      </c>
      <c r="T203" s="163">
        <f t="shared" si="222"/>
        <v>0</v>
      </c>
      <c r="U203" s="163">
        <f t="shared" si="222"/>
        <v>0</v>
      </c>
      <c r="V203" s="163">
        <f t="shared" si="222"/>
        <v>0</v>
      </c>
      <c r="W203" s="163">
        <f t="shared" si="222"/>
        <v>0</v>
      </c>
      <c r="X203" s="163">
        <f t="shared" si="222"/>
        <v>0</v>
      </c>
      <c r="Y203" s="163">
        <f t="shared" si="222"/>
        <v>0</v>
      </c>
      <c r="Z203" s="163">
        <f t="shared" si="222"/>
        <v>0</v>
      </c>
      <c r="AA203" s="163">
        <f t="shared" si="222"/>
        <v>0</v>
      </c>
      <c r="AB203" s="163">
        <f t="shared" si="222"/>
        <v>0</v>
      </c>
      <c r="AC203" s="163">
        <f t="shared" si="222"/>
        <v>0</v>
      </c>
      <c r="AD203" s="163">
        <f t="shared" si="222"/>
        <v>0</v>
      </c>
      <c r="AE203" s="163">
        <f t="shared" si="222"/>
        <v>0</v>
      </c>
      <c r="AF203" s="163">
        <f t="shared" si="222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223"/>
        <v>0</v>
      </c>
      <c r="D204" s="163">
        <f t="shared" si="217"/>
        <v>0</v>
      </c>
      <c r="E204" s="163">
        <f t="shared" si="217"/>
        <v>0</v>
      </c>
      <c r="F204" s="163">
        <f t="shared" si="217"/>
        <v>0</v>
      </c>
      <c r="G204" s="163">
        <f t="shared" si="223"/>
        <v>0</v>
      </c>
      <c r="H204" s="163">
        <f t="shared" si="223"/>
        <v>0</v>
      </c>
      <c r="I204" s="163">
        <f t="shared" si="223"/>
        <v>0</v>
      </c>
      <c r="J204" s="163">
        <f t="shared" si="223"/>
        <v>0</v>
      </c>
      <c r="K204" s="163">
        <f t="shared" si="223"/>
        <v>0</v>
      </c>
      <c r="L204" s="163">
        <f t="shared" si="223"/>
        <v>0</v>
      </c>
      <c r="M204" s="163">
        <f t="shared" si="223"/>
        <v>0</v>
      </c>
      <c r="N204" s="163">
        <f t="shared" si="223"/>
        <v>0</v>
      </c>
      <c r="O204" s="163">
        <f t="shared" si="223"/>
        <v>0</v>
      </c>
      <c r="P204" s="163">
        <f t="shared" si="223"/>
        <v>0</v>
      </c>
      <c r="Q204" s="163">
        <f t="shared" si="223"/>
        <v>0</v>
      </c>
      <c r="R204" s="163">
        <f t="shared" si="223"/>
        <v>0</v>
      </c>
      <c r="S204" s="163">
        <f t="shared" si="222"/>
        <v>0</v>
      </c>
      <c r="T204" s="163">
        <f t="shared" si="222"/>
        <v>0</v>
      </c>
      <c r="U204" s="163">
        <f t="shared" si="222"/>
        <v>0</v>
      </c>
      <c r="V204" s="163">
        <f t="shared" si="222"/>
        <v>0</v>
      </c>
      <c r="W204" s="163">
        <f t="shared" si="222"/>
        <v>0</v>
      </c>
      <c r="X204" s="163">
        <f t="shared" si="222"/>
        <v>0</v>
      </c>
      <c r="Y204" s="163">
        <f t="shared" si="222"/>
        <v>0</v>
      </c>
      <c r="Z204" s="163">
        <f t="shared" si="222"/>
        <v>0</v>
      </c>
      <c r="AA204" s="163">
        <f t="shared" si="222"/>
        <v>0</v>
      </c>
      <c r="AB204" s="163">
        <f t="shared" si="222"/>
        <v>0</v>
      </c>
      <c r="AC204" s="163">
        <f t="shared" si="222"/>
        <v>0</v>
      </c>
      <c r="AD204" s="163">
        <f t="shared" si="222"/>
        <v>0</v>
      </c>
      <c r="AE204" s="163">
        <f t="shared" si="222"/>
        <v>0</v>
      </c>
      <c r="AF204" s="163">
        <f t="shared" si="222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223"/>
        <v>0</v>
      </c>
      <c r="D205" s="163">
        <f t="shared" si="217"/>
        <v>0</v>
      </c>
      <c r="E205" s="163">
        <f t="shared" si="217"/>
        <v>0</v>
      </c>
      <c r="F205" s="163">
        <f t="shared" si="217"/>
        <v>0</v>
      </c>
      <c r="G205" s="163">
        <f t="shared" si="223"/>
        <v>0</v>
      </c>
      <c r="H205" s="163">
        <f t="shared" si="223"/>
        <v>0</v>
      </c>
      <c r="I205" s="163">
        <f t="shared" si="223"/>
        <v>0</v>
      </c>
      <c r="J205" s="163">
        <f t="shared" si="223"/>
        <v>0</v>
      </c>
      <c r="K205" s="163">
        <f t="shared" si="223"/>
        <v>0</v>
      </c>
      <c r="L205" s="163">
        <f t="shared" si="223"/>
        <v>0</v>
      </c>
      <c r="M205" s="163">
        <f t="shared" si="223"/>
        <v>0</v>
      </c>
      <c r="N205" s="163">
        <f t="shared" si="223"/>
        <v>0</v>
      </c>
      <c r="O205" s="163">
        <f t="shared" si="223"/>
        <v>0</v>
      </c>
      <c r="P205" s="163">
        <f t="shared" si="223"/>
        <v>0</v>
      </c>
      <c r="Q205" s="163">
        <f t="shared" si="223"/>
        <v>0</v>
      </c>
      <c r="R205" s="163">
        <f t="shared" si="223"/>
        <v>0</v>
      </c>
      <c r="S205" s="163">
        <f t="shared" si="222"/>
        <v>0</v>
      </c>
      <c r="T205" s="163">
        <f t="shared" si="222"/>
        <v>0</v>
      </c>
      <c r="U205" s="163">
        <f t="shared" si="222"/>
        <v>0</v>
      </c>
      <c r="V205" s="163">
        <f t="shared" si="222"/>
        <v>0</v>
      </c>
      <c r="W205" s="163">
        <f t="shared" si="222"/>
        <v>0</v>
      </c>
      <c r="X205" s="163">
        <f t="shared" si="222"/>
        <v>0</v>
      </c>
      <c r="Y205" s="163">
        <f t="shared" si="222"/>
        <v>0</v>
      </c>
      <c r="Z205" s="163">
        <f t="shared" si="222"/>
        <v>0</v>
      </c>
      <c r="AA205" s="163">
        <f t="shared" si="222"/>
        <v>0</v>
      </c>
      <c r="AB205" s="163">
        <f t="shared" si="222"/>
        <v>0</v>
      </c>
      <c r="AC205" s="163">
        <f t="shared" si="222"/>
        <v>0</v>
      </c>
      <c r="AD205" s="163">
        <f t="shared" si="222"/>
        <v>0</v>
      </c>
      <c r="AE205" s="163">
        <f t="shared" si="222"/>
        <v>0</v>
      </c>
      <c r="AF205" s="163">
        <f t="shared" si="222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223"/>
        <v>0</v>
      </c>
      <c r="D206" s="163">
        <f t="shared" si="217"/>
        <v>0</v>
      </c>
      <c r="E206" s="163">
        <f t="shared" si="217"/>
        <v>0</v>
      </c>
      <c r="F206" s="163">
        <f t="shared" si="217"/>
        <v>0</v>
      </c>
      <c r="G206" s="163">
        <f t="shared" si="223"/>
        <v>0</v>
      </c>
      <c r="H206" s="163">
        <f t="shared" si="223"/>
        <v>0</v>
      </c>
      <c r="I206" s="163">
        <f t="shared" si="223"/>
        <v>0</v>
      </c>
      <c r="J206" s="163">
        <f t="shared" si="223"/>
        <v>0</v>
      </c>
      <c r="K206" s="163">
        <f t="shared" si="223"/>
        <v>0</v>
      </c>
      <c r="L206" s="163">
        <f t="shared" si="223"/>
        <v>0</v>
      </c>
      <c r="M206" s="163">
        <f t="shared" si="223"/>
        <v>0</v>
      </c>
      <c r="N206" s="163">
        <f t="shared" si="223"/>
        <v>0</v>
      </c>
      <c r="O206" s="163">
        <f t="shared" si="223"/>
        <v>0</v>
      </c>
      <c r="P206" s="163">
        <f t="shared" si="223"/>
        <v>0</v>
      </c>
      <c r="Q206" s="163">
        <f t="shared" si="223"/>
        <v>0</v>
      </c>
      <c r="R206" s="163">
        <f t="shared" si="223"/>
        <v>0</v>
      </c>
      <c r="S206" s="163">
        <f t="shared" si="222"/>
        <v>0</v>
      </c>
      <c r="T206" s="163">
        <f t="shared" si="222"/>
        <v>0</v>
      </c>
      <c r="U206" s="163">
        <f t="shared" si="222"/>
        <v>0</v>
      </c>
      <c r="V206" s="163">
        <f t="shared" si="222"/>
        <v>0</v>
      </c>
      <c r="W206" s="163">
        <f t="shared" si="222"/>
        <v>0</v>
      </c>
      <c r="X206" s="163">
        <f t="shared" si="222"/>
        <v>0</v>
      </c>
      <c r="Y206" s="163">
        <f t="shared" si="222"/>
        <v>0</v>
      </c>
      <c r="Z206" s="163">
        <f t="shared" si="222"/>
        <v>0</v>
      </c>
      <c r="AA206" s="163">
        <f t="shared" si="222"/>
        <v>0</v>
      </c>
      <c r="AB206" s="163">
        <f t="shared" si="222"/>
        <v>0</v>
      </c>
      <c r="AC206" s="163">
        <f t="shared" si="222"/>
        <v>0</v>
      </c>
      <c r="AD206" s="163">
        <f t="shared" si="222"/>
        <v>0</v>
      </c>
      <c r="AE206" s="163">
        <f t="shared" si="222"/>
        <v>0</v>
      </c>
      <c r="AF206" s="163">
        <f t="shared" si="222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223"/>
        <v>0</v>
      </c>
      <c r="D207" s="163">
        <f t="shared" si="217"/>
        <v>0</v>
      </c>
      <c r="E207" s="163">
        <f t="shared" si="217"/>
        <v>0</v>
      </c>
      <c r="F207" s="163">
        <f t="shared" si="217"/>
        <v>0</v>
      </c>
      <c r="G207" s="163">
        <f t="shared" si="223"/>
        <v>0</v>
      </c>
      <c r="H207" s="163">
        <f t="shared" si="223"/>
        <v>0</v>
      </c>
      <c r="I207" s="163">
        <f t="shared" si="223"/>
        <v>0</v>
      </c>
      <c r="J207" s="163">
        <f t="shared" si="223"/>
        <v>0</v>
      </c>
      <c r="K207" s="163">
        <f t="shared" si="223"/>
        <v>0</v>
      </c>
      <c r="L207" s="163">
        <f t="shared" si="223"/>
        <v>0</v>
      </c>
      <c r="M207" s="163">
        <f t="shared" si="223"/>
        <v>0</v>
      </c>
      <c r="N207" s="163">
        <f t="shared" si="223"/>
        <v>0</v>
      </c>
      <c r="O207" s="163">
        <f t="shared" si="223"/>
        <v>0</v>
      </c>
      <c r="P207" s="163">
        <f t="shared" si="223"/>
        <v>0</v>
      </c>
      <c r="Q207" s="163">
        <f t="shared" si="223"/>
        <v>0</v>
      </c>
      <c r="R207" s="163">
        <f t="shared" si="223"/>
        <v>0</v>
      </c>
      <c r="S207" s="163">
        <f t="shared" si="222"/>
        <v>0</v>
      </c>
      <c r="T207" s="163">
        <f t="shared" si="222"/>
        <v>0</v>
      </c>
      <c r="U207" s="163">
        <f t="shared" si="222"/>
        <v>0</v>
      </c>
      <c r="V207" s="163">
        <f t="shared" si="222"/>
        <v>0</v>
      </c>
      <c r="W207" s="163">
        <f t="shared" si="222"/>
        <v>0</v>
      </c>
      <c r="X207" s="163">
        <f t="shared" si="222"/>
        <v>0</v>
      </c>
      <c r="Y207" s="163">
        <f t="shared" si="222"/>
        <v>0</v>
      </c>
      <c r="Z207" s="163">
        <f t="shared" si="222"/>
        <v>0</v>
      </c>
      <c r="AA207" s="163">
        <f t="shared" si="222"/>
        <v>0</v>
      </c>
      <c r="AB207" s="163">
        <f t="shared" si="222"/>
        <v>0</v>
      </c>
      <c r="AC207" s="163">
        <f t="shared" si="222"/>
        <v>0</v>
      </c>
      <c r="AD207" s="163">
        <f t="shared" si="222"/>
        <v>0</v>
      </c>
      <c r="AE207" s="163">
        <f t="shared" si="222"/>
        <v>0</v>
      </c>
      <c r="AF207" s="163">
        <f t="shared" si="222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223"/>
        <v>0</v>
      </c>
      <c r="D208" s="163">
        <f t="shared" si="217"/>
        <v>0</v>
      </c>
      <c r="E208" s="163">
        <f t="shared" si="217"/>
        <v>0</v>
      </c>
      <c r="F208" s="163">
        <f t="shared" si="217"/>
        <v>0</v>
      </c>
      <c r="G208" s="163">
        <f t="shared" si="223"/>
        <v>0</v>
      </c>
      <c r="H208" s="163">
        <f t="shared" si="223"/>
        <v>0</v>
      </c>
      <c r="I208" s="163">
        <f t="shared" si="223"/>
        <v>0</v>
      </c>
      <c r="J208" s="163">
        <f t="shared" si="223"/>
        <v>0</v>
      </c>
      <c r="K208" s="163">
        <f t="shared" si="223"/>
        <v>0</v>
      </c>
      <c r="L208" s="163">
        <f t="shared" si="223"/>
        <v>0</v>
      </c>
      <c r="M208" s="163">
        <f t="shared" si="223"/>
        <v>0</v>
      </c>
      <c r="N208" s="163">
        <f t="shared" si="223"/>
        <v>0</v>
      </c>
      <c r="O208" s="163">
        <f t="shared" si="223"/>
        <v>0</v>
      </c>
      <c r="P208" s="163">
        <f t="shared" si="223"/>
        <v>0</v>
      </c>
      <c r="Q208" s="163">
        <f t="shared" si="223"/>
        <v>0</v>
      </c>
      <c r="R208" s="163">
        <f t="shared" si="223"/>
        <v>0</v>
      </c>
      <c r="S208" s="163">
        <f t="shared" si="222"/>
        <v>0</v>
      </c>
      <c r="T208" s="163">
        <f t="shared" si="222"/>
        <v>0</v>
      </c>
      <c r="U208" s="163">
        <f t="shared" si="222"/>
        <v>0</v>
      </c>
      <c r="V208" s="163">
        <f t="shared" si="222"/>
        <v>0</v>
      </c>
      <c r="W208" s="163">
        <f t="shared" si="222"/>
        <v>0</v>
      </c>
      <c r="X208" s="163">
        <f t="shared" si="222"/>
        <v>0</v>
      </c>
      <c r="Y208" s="163">
        <f t="shared" si="222"/>
        <v>0</v>
      </c>
      <c r="Z208" s="163">
        <f t="shared" si="222"/>
        <v>0</v>
      </c>
      <c r="AA208" s="163">
        <f t="shared" si="222"/>
        <v>0</v>
      </c>
      <c r="AB208" s="163">
        <f t="shared" si="222"/>
        <v>0</v>
      </c>
      <c r="AC208" s="163">
        <f t="shared" si="222"/>
        <v>0</v>
      </c>
      <c r="AD208" s="163">
        <f t="shared" si="222"/>
        <v>0</v>
      </c>
      <c r="AE208" s="163">
        <f t="shared" si="222"/>
        <v>0</v>
      </c>
      <c r="AF208" s="163">
        <f t="shared" si="222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223"/>
        <v>0</v>
      </c>
      <c r="D209" s="163">
        <f t="shared" si="217"/>
        <v>0</v>
      </c>
      <c r="E209" s="163">
        <f t="shared" si="217"/>
        <v>0</v>
      </c>
      <c r="F209" s="163">
        <f t="shared" si="217"/>
        <v>0</v>
      </c>
      <c r="G209" s="163">
        <f t="shared" si="223"/>
        <v>0</v>
      </c>
      <c r="H209" s="163">
        <f t="shared" si="223"/>
        <v>0</v>
      </c>
      <c r="I209" s="163">
        <f t="shared" si="223"/>
        <v>0</v>
      </c>
      <c r="J209" s="163">
        <f t="shared" si="223"/>
        <v>0</v>
      </c>
      <c r="K209" s="163">
        <f t="shared" si="223"/>
        <v>0</v>
      </c>
      <c r="L209" s="163">
        <f t="shared" si="223"/>
        <v>0</v>
      </c>
      <c r="M209" s="163">
        <f t="shared" si="223"/>
        <v>0</v>
      </c>
      <c r="N209" s="163">
        <f t="shared" si="223"/>
        <v>0</v>
      </c>
      <c r="O209" s="163">
        <f t="shared" si="223"/>
        <v>0</v>
      </c>
      <c r="P209" s="163">
        <f t="shared" si="223"/>
        <v>0</v>
      </c>
      <c r="Q209" s="163">
        <f t="shared" si="223"/>
        <v>0</v>
      </c>
      <c r="R209" s="163">
        <f t="shared" si="223"/>
        <v>0</v>
      </c>
      <c r="S209" s="163">
        <f t="shared" si="222"/>
        <v>0</v>
      </c>
      <c r="T209" s="163">
        <f t="shared" si="222"/>
        <v>0</v>
      </c>
      <c r="U209" s="163">
        <f t="shared" si="222"/>
        <v>0</v>
      </c>
      <c r="V209" s="163">
        <f t="shared" si="222"/>
        <v>0</v>
      </c>
      <c r="W209" s="163">
        <f t="shared" si="222"/>
        <v>0</v>
      </c>
      <c r="X209" s="163">
        <f t="shared" si="222"/>
        <v>0</v>
      </c>
      <c r="Y209" s="163">
        <f t="shared" si="222"/>
        <v>0</v>
      </c>
      <c r="Z209" s="163">
        <f t="shared" si="222"/>
        <v>0</v>
      </c>
      <c r="AA209" s="163">
        <f t="shared" si="222"/>
        <v>0</v>
      </c>
      <c r="AB209" s="163">
        <f t="shared" si="222"/>
        <v>0</v>
      </c>
      <c r="AC209" s="163">
        <f t="shared" si="222"/>
        <v>0</v>
      </c>
      <c r="AD209" s="163">
        <f t="shared" si="222"/>
        <v>0</v>
      </c>
      <c r="AE209" s="163">
        <f t="shared" si="222"/>
        <v>0</v>
      </c>
      <c r="AF209" s="163">
        <f t="shared" si="222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223"/>
        <v>0</v>
      </c>
      <c r="D210" s="163">
        <f t="shared" si="217"/>
        <v>0</v>
      </c>
      <c r="E210" s="163">
        <f t="shared" si="217"/>
        <v>0</v>
      </c>
      <c r="F210" s="163">
        <f t="shared" si="217"/>
        <v>0</v>
      </c>
      <c r="G210" s="163">
        <f t="shared" si="223"/>
        <v>0</v>
      </c>
      <c r="H210" s="163">
        <f t="shared" si="223"/>
        <v>0</v>
      </c>
      <c r="I210" s="163">
        <f t="shared" si="223"/>
        <v>0</v>
      </c>
      <c r="J210" s="163">
        <f t="shared" si="223"/>
        <v>0</v>
      </c>
      <c r="K210" s="163">
        <f t="shared" si="223"/>
        <v>0</v>
      </c>
      <c r="L210" s="163">
        <f t="shared" si="223"/>
        <v>0</v>
      </c>
      <c r="M210" s="163">
        <f t="shared" si="223"/>
        <v>0</v>
      </c>
      <c r="N210" s="163">
        <f t="shared" si="223"/>
        <v>0</v>
      </c>
      <c r="O210" s="163">
        <f t="shared" si="223"/>
        <v>0</v>
      </c>
      <c r="P210" s="163">
        <f t="shared" si="223"/>
        <v>0</v>
      </c>
      <c r="Q210" s="163">
        <f t="shared" si="223"/>
        <v>0</v>
      </c>
      <c r="R210" s="163">
        <f t="shared" si="223"/>
        <v>0</v>
      </c>
      <c r="S210" s="163">
        <f t="shared" si="222"/>
        <v>0</v>
      </c>
      <c r="T210" s="163">
        <f t="shared" si="222"/>
        <v>0</v>
      </c>
      <c r="U210" s="163">
        <f t="shared" si="222"/>
        <v>0</v>
      </c>
      <c r="V210" s="163">
        <f t="shared" si="222"/>
        <v>0</v>
      </c>
      <c r="W210" s="163">
        <f t="shared" si="222"/>
        <v>0</v>
      </c>
      <c r="X210" s="163">
        <f t="shared" si="222"/>
        <v>0</v>
      </c>
      <c r="Y210" s="163">
        <f t="shared" si="222"/>
        <v>0</v>
      </c>
      <c r="Z210" s="163">
        <f t="shared" si="222"/>
        <v>0</v>
      </c>
      <c r="AA210" s="163">
        <f t="shared" si="222"/>
        <v>0</v>
      </c>
      <c r="AB210" s="163">
        <f t="shared" si="222"/>
        <v>0</v>
      </c>
      <c r="AC210" s="163">
        <f t="shared" si="222"/>
        <v>0</v>
      </c>
      <c r="AD210" s="163">
        <f t="shared" si="222"/>
        <v>0</v>
      </c>
      <c r="AE210" s="163">
        <f t="shared" si="222"/>
        <v>0</v>
      </c>
      <c r="AF210" s="163">
        <f t="shared" si="222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223"/>
        <v>0</v>
      </c>
      <c r="D211" s="163">
        <f t="shared" si="217"/>
        <v>0</v>
      </c>
      <c r="E211" s="163">
        <f t="shared" si="217"/>
        <v>0</v>
      </c>
      <c r="F211" s="163">
        <f t="shared" si="217"/>
        <v>0</v>
      </c>
      <c r="G211" s="163">
        <f t="shared" si="223"/>
        <v>0</v>
      </c>
      <c r="H211" s="163">
        <f t="shared" si="223"/>
        <v>0</v>
      </c>
      <c r="I211" s="163">
        <f t="shared" si="223"/>
        <v>0</v>
      </c>
      <c r="J211" s="163">
        <f t="shared" si="223"/>
        <v>0</v>
      </c>
      <c r="K211" s="163">
        <f t="shared" si="223"/>
        <v>0</v>
      </c>
      <c r="L211" s="163">
        <f t="shared" si="223"/>
        <v>0</v>
      </c>
      <c r="M211" s="163">
        <f t="shared" si="223"/>
        <v>0</v>
      </c>
      <c r="N211" s="163">
        <f t="shared" si="223"/>
        <v>0</v>
      </c>
      <c r="O211" s="163">
        <f t="shared" si="223"/>
        <v>0</v>
      </c>
      <c r="P211" s="163">
        <f t="shared" si="223"/>
        <v>0</v>
      </c>
      <c r="Q211" s="163">
        <f t="shared" si="223"/>
        <v>0</v>
      </c>
      <c r="R211" s="163">
        <f t="shared" si="223"/>
        <v>0</v>
      </c>
      <c r="S211" s="163">
        <f t="shared" si="222"/>
        <v>0</v>
      </c>
      <c r="T211" s="163">
        <f t="shared" si="222"/>
        <v>0</v>
      </c>
      <c r="U211" s="163">
        <f t="shared" si="222"/>
        <v>0</v>
      </c>
      <c r="V211" s="163">
        <f t="shared" si="222"/>
        <v>0</v>
      </c>
      <c r="W211" s="163">
        <f t="shared" si="222"/>
        <v>0</v>
      </c>
      <c r="X211" s="163">
        <f t="shared" si="222"/>
        <v>0</v>
      </c>
      <c r="Y211" s="163">
        <f t="shared" si="222"/>
        <v>0</v>
      </c>
      <c r="Z211" s="163">
        <f t="shared" si="222"/>
        <v>0</v>
      </c>
      <c r="AA211" s="163">
        <f t="shared" si="222"/>
        <v>0</v>
      </c>
      <c r="AB211" s="163">
        <f t="shared" si="222"/>
        <v>0</v>
      </c>
      <c r="AC211" s="163">
        <f t="shared" si="222"/>
        <v>0</v>
      </c>
      <c r="AD211" s="163">
        <f t="shared" si="222"/>
        <v>0</v>
      </c>
      <c r="AE211" s="163">
        <f t="shared" si="222"/>
        <v>0</v>
      </c>
      <c r="AF211" s="163">
        <f t="shared" si="222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223"/>
        <v>0</v>
      </c>
      <c r="D212" s="163">
        <f t="shared" si="217"/>
        <v>0</v>
      </c>
      <c r="E212" s="163">
        <f t="shared" si="217"/>
        <v>0</v>
      </c>
      <c r="F212" s="163">
        <f t="shared" si="217"/>
        <v>0</v>
      </c>
      <c r="G212" s="163">
        <f t="shared" si="223"/>
        <v>0</v>
      </c>
      <c r="H212" s="163">
        <f t="shared" si="223"/>
        <v>0</v>
      </c>
      <c r="I212" s="163">
        <f t="shared" si="223"/>
        <v>0</v>
      </c>
      <c r="J212" s="163">
        <f t="shared" si="223"/>
        <v>0</v>
      </c>
      <c r="K212" s="163">
        <f t="shared" si="223"/>
        <v>0</v>
      </c>
      <c r="L212" s="163">
        <f t="shared" si="223"/>
        <v>0</v>
      </c>
      <c r="M212" s="163">
        <f t="shared" si="223"/>
        <v>0</v>
      </c>
      <c r="N212" s="163">
        <f t="shared" si="223"/>
        <v>0</v>
      </c>
      <c r="O212" s="163">
        <f t="shared" si="223"/>
        <v>0</v>
      </c>
      <c r="P212" s="163">
        <f t="shared" si="223"/>
        <v>0</v>
      </c>
      <c r="Q212" s="163">
        <f t="shared" si="223"/>
        <v>0</v>
      </c>
      <c r="R212" s="163">
        <f t="shared" si="223"/>
        <v>0</v>
      </c>
      <c r="S212" s="163">
        <f t="shared" si="222"/>
        <v>0</v>
      </c>
      <c r="T212" s="163">
        <f t="shared" si="222"/>
        <v>0</v>
      </c>
      <c r="U212" s="163">
        <f t="shared" si="222"/>
        <v>0</v>
      </c>
      <c r="V212" s="163">
        <f t="shared" si="222"/>
        <v>0</v>
      </c>
      <c r="W212" s="163">
        <f t="shared" si="222"/>
        <v>0</v>
      </c>
      <c r="X212" s="163">
        <f t="shared" si="222"/>
        <v>0</v>
      </c>
      <c r="Y212" s="163">
        <f t="shared" si="222"/>
        <v>0</v>
      </c>
      <c r="Z212" s="163">
        <f t="shared" si="222"/>
        <v>0</v>
      </c>
      <c r="AA212" s="163">
        <f t="shared" si="222"/>
        <v>0</v>
      </c>
      <c r="AB212" s="163">
        <f t="shared" si="222"/>
        <v>0</v>
      </c>
      <c r="AC212" s="163">
        <f t="shared" si="222"/>
        <v>0</v>
      </c>
      <c r="AD212" s="163">
        <f t="shared" si="222"/>
        <v>0</v>
      </c>
      <c r="AE212" s="163">
        <f t="shared" si="222"/>
        <v>0</v>
      </c>
      <c r="AF212" s="163">
        <f t="shared" si="222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223"/>
        <v>0</v>
      </c>
      <c r="D213" s="163">
        <f t="shared" si="217"/>
        <v>0</v>
      </c>
      <c r="E213" s="163">
        <f t="shared" si="217"/>
        <v>0</v>
      </c>
      <c r="F213" s="163">
        <f t="shared" si="217"/>
        <v>0</v>
      </c>
      <c r="G213" s="163">
        <f t="shared" si="223"/>
        <v>0</v>
      </c>
      <c r="H213" s="163">
        <f t="shared" si="223"/>
        <v>0</v>
      </c>
      <c r="I213" s="163">
        <f t="shared" si="223"/>
        <v>0</v>
      </c>
      <c r="J213" s="163">
        <f t="shared" si="223"/>
        <v>0</v>
      </c>
      <c r="K213" s="163">
        <f t="shared" si="223"/>
        <v>0</v>
      </c>
      <c r="L213" s="163">
        <f t="shared" si="223"/>
        <v>0</v>
      </c>
      <c r="M213" s="163">
        <f t="shared" si="223"/>
        <v>0</v>
      </c>
      <c r="N213" s="163">
        <f t="shared" si="223"/>
        <v>0</v>
      </c>
      <c r="O213" s="163">
        <f t="shared" si="223"/>
        <v>0</v>
      </c>
      <c r="P213" s="163">
        <f t="shared" si="223"/>
        <v>0</v>
      </c>
      <c r="Q213" s="163">
        <f t="shared" si="223"/>
        <v>0</v>
      </c>
      <c r="R213" s="163">
        <f t="shared" si="223"/>
        <v>0</v>
      </c>
      <c r="S213" s="163">
        <f t="shared" si="222"/>
        <v>0</v>
      </c>
      <c r="T213" s="163">
        <f t="shared" si="222"/>
        <v>0</v>
      </c>
      <c r="U213" s="163">
        <f t="shared" si="222"/>
        <v>0</v>
      </c>
      <c r="V213" s="163">
        <f t="shared" si="222"/>
        <v>0</v>
      </c>
      <c r="W213" s="163">
        <f t="shared" si="222"/>
        <v>0</v>
      </c>
      <c r="X213" s="163">
        <f t="shared" si="222"/>
        <v>0</v>
      </c>
      <c r="Y213" s="163">
        <f t="shared" si="222"/>
        <v>0</v>
      </c>
      <c r="Z213" s="163">
        <f t="shared" si="222"/>
        <v>0</v>
      </c>
      <c r="AA213" s="163">
        <f t="shared" si="222"/>
        <v>0</v>
      </c>
      <c r="AB213" s="163">
        <f t="shared" si="222"/>
        <v>0</v>
      </c>
      <c r="AC213" s="163">
        <f t="shared" si="222"/>
        <v>0</v>
      </c>
      <c r="AD213" s="163">
        <f t="shared" si="222"/>
        <v>0</v>
      </c>
      <c r="AE213" s="163">
        <f t="shared" si="222"/>
        <v>0</v>
      </c>
      <c r="AF213" s="163">
        <f t="shared" si="222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223"/>
        <v>0</v>
      </c>
      <c r="D214" s="163">
        <f t="shared" si="217"/>
        <v>0</v>
      </c>
      <c r="E214" s="163">
        <f t="shared" si="217"/>
        <v>0</v>
      </c>
      <c r="F214" s="163">
        <f t="shared" si="217"/>
        <v>0</v>
      </c>
      <c r="G214" s="163">
        <f t="shared" si="223"/>
        <v>0</v>
      </c>
      <c r="H214" s="163">
        <f t="shared" si="223"/>
        <v>0</v>
      </c>
      <c r="I214" s="163">
        <f t="shared" si="223"/>
        <v>0</v>
      </c>
      <c r="J214" s="163">
        <f t="shared" si="223"/>
        <v>0</v>
      </c>
      <c r="K214" s="163">
        <f t="shared" si="223"/>
        <v>0</v>
      </c>
      <c r="L214" s="163">
        <f t="shared" si="223"/>
        <v>0</v>
      </c>
      <c r="M214" s="163">
        <f t="shared" si="223"/>
        <v>0</v>
      </c>
      <c r="N214" s="163">
        <f t="shared" si="223"/>
        <v>0</v>
      </c>
      <c r="O214" s="163">
        <f t="shared" si="223"/>
        <v>0</v>
      </c>
      <c r="P214" s="163">
        <f t="shared" si="223"/>
        <v>0</v>
      </c>
      <c r="Q214" s="163">
        <f t="shared" si="223"/>
        <v>0</v>
      </c>
      <c r="R214" s="163">
        <f t="shared" si="223"/>
        <v>0</v>
      </c>
      <c r="S214" s="163">
        <f t="shared" si="222"/>
        <v>0</v>
      </c>
      <c r="T214" s="163">
        <f t="shared" si="222"/>
        <v>0</v>
      </c>
      <c r="U214" s="163">
        <f t="shared" si="222"/>
        <v>0</v>
      </c>
      <c r="V214" s="163">
        <f t="shared" si="222"/>
        <v>0</v>
      </c>
      <c r="W214" s="163">
        <f t="shared" si="222"/>
        <v>0</v>
      </c>
      <c r="X214" s="163">
        <f t="shared" si="222"/>
        <v>0</v>
      </c>
      <c r="Y214" s="163">
        <f t="shared" si="222"/>
        <v>0</v>
      </c>
      <c r="Z214" s="163">
        <f t="shared" si="222"/>
        <v>0</v>
      </c>
      <c r="AA214" s="163">
        <f t="shared" si="222"/>
        <v>0</v>
      </c>
      <c r="AB214" s="163">
        <f t="shared" si="222"/>
        <v>0</v>
      </c>
      <c r="AC214" s="163">
        <f t="shared" si="222"/>
        <v>0</v>
      </c>
      <c r="AD214" s="163">
        <f t="shared" si="222"/>
        <v>0</v>
      </c>
      <c r="AE214" s="163">
        <f t="shared" si="222"/>
        <v>0</v>
      </c>
      <c r="AF214" s="163">
        <f t="shared" si="222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223"/>
        <v>0</v>
      </c>
      <c r="D215" s="163">
        <f t="shared" si="217"/>
        <v>0</v>
      </c>
      <c r="E215" s="163">
        <f t="shared" si="217"/>
        <v>0</v>
      </c>
      <c r="F215" s="163">
        <f t="shared" si="217"/>
        <v>0</v>
      </c>
      <c r="G215" s="163">
        <f t="shared" si="223"/>
        <v>0</v>
      </c>
      <c r="H215" s="163">
        <f t="shared" si="223"/>
        <v>0</v>
      </c>
      <c r="I215" s="163">
        <f t="shared" si="223"/>
        <v>0</v>
      </c>
      <c r="J215" s="163">
        <f t="shared" si="223"/>
        <v>0</v>
      </c>
      <c r="K215" s="163">
        <f t="shared" si="223"/>
        <v>0</v>
      </c>
      <c r="L215" s="163">
        <f t="shared" si="223"/>
        <v>0</v>
      </c>
      <c r="M215" s="163">
        <f t="shared" si="223"/>
        <v>0</v>
      </c>
      <c r="N215" s="163">
        <f t="shared" si="223"/>
        <v>0</v>
      </c>
      <c r="O215" s="163">
        <f t="shared" si="223"/>
        <v>0</v>
      </c>
      <c r="P215" s="163">
        <f t="shared" si="223"/>
        <v>0</v>
      </c>
      <c r="Q215" s="163">
        <f t="shared" si="223"/>
        <v>0</v>
      </c>
      <c r="R215" s="163">
        <f t="shared" si="223"/>
        <v>0</v>
      </c>
      <c r="S215" s="163">
        <f t="shared" si="222"/>
        <v>0</v>
      </c>
      <c r="T215" s="163">
        <f t="shared" si="222"/>
        <v>0</v>
      </c>
      <c r="U215" s="163">
        <f t="shared" si="222"/>
        <v>0</v>
      </c>
      <c r="V215" s="163">
        <f t="shared" si="222"/>
        <v>0</v>
      </c>
      <c r="W215" s="163">
        <f t="shared" si="222"/>
        <v>0</v>
      </c>
      <c r="X215" s="163">
        <f t="shared" si="222"/>
        <v>0</v>
      </c>
      <c r="Y215" s="163">
        <f t="shared" si="222"/>
        <v>0</v>
      </c>
      <c r="Z215" s="163">
        <f t="shared" si="222"/>
        <v>0</v>
      </c>
      <c r="AA215" s="163">
        <f t="shared" si="222"/>
        <v>0</v>
      </c>
      <c r="AB215" s="163">
        <f t="shared" si="222"/>
        <v>0</v>
      </c>
      <c r="AC215" s="163">
        <f t="shared" si="222"/>
        <v>0</v>
      </c>
      <c r="AD215" s="163">
        <f t="shared" si="222"/>
        <v>0</v>
      </c>
      <c r="AE215" s="163">
        <f t="shared" si="222"/>
        <v>0</v>
      </c>
      <c r="AF215" s="163">
        <f t="shared" si="222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223"/>
        <v>0</v>
      </c>
      <c r="D216" s="163">
        <f t="shared" si="217"/>
        <v>0</v>
      </c>
      <c r="E216" s="163">
        <f t="shared" si="217"/>
        <v>0</v>
      </c>
      <c r="F216" s="163">
        <f t="shared" si="217"/>
        <v>0</v>
      </c>
      <c r="G216" s="163">
        <f t="shared" si="223"/>
        <v>0</v>
      </c>
      <c r="H216" s="163">
        <f t="shared" si="223"/>
        <v>0</v>
      </c>
      <c r="I216" s="163">
        <f t="shared" si="223"/>
        <v>0</v>
      </c>
      <c r="J216" s="163">
        <f t="shared" si="223"/>
        <v>0</v>
      </c>
      <c r="K216" s="163">
        <f t="shared" si="223"/>
        <v>0</v>
      </c>
      <c r="L216" s="163">
        <f t="shared" si="223"/>
        <v>0</v>
      </c>
      <c r="M216" s="163">
        <f t="shared" si="223"/>
        <v>0</v>
      </c>
      <c r="N216" s="163">
        <f t="shared" si="223"/>
        <v>0</v>
      </c>
      <c r="O216" s="163">
        <f t="shared" si="223"/>
        <v>0</v>
      </c>
      <c r="P216" s="163">
        <f t="shared" si="223"/>
        <v>0</v>
      </c>
      <c r="Q216" s="163">
        <f t="shared" si="223"/>
        <v>0</v>
      </c>
      <c r="R216" s="163">
        <f t="shared" ref="R216:AF231" si="224">Q216</f>
        <v>0</v>
      </c>
      <c r="S216" s="163">
        <f t="shared" si="224"/>
        <v>0</v>
      </c>
      <c r="T216" s="163">
        <f t="shared" si="224"/>
        <v>0</v>
      </c>
      <c r="U216" s="163">
        <f t="shared" si="224"/>
        <v>0</v>
      </c>
      <c r="V216" s="163">
        <f t="shared" si="224"/>
        <v>0</v>
      </c>
      <c r="W216" s="163">
        <f t="shared" si="224"/>
        <v>0</v>
      </c>
      <c r="X216" s="163">
        <f t="shared" si="224"/>
        <v>0</v>
      </c>
      <c r="Y216" s="163">
        <f t="shared" si="224"/>
        <v>0</v>
      </c>
      <c r="Z216" s="163">
        <f t="shared" si="224"/>
        <v>0</v>
      </c>
      <c r="AA216" s="163">
        <f t="shared" si="224"/>
        <v>0</v>
      </c>
      <c r="AB216" s="163">
        <f t="shared" si="224"/>
        <v>0</v>
      </c>
      <c r="AC216" s="163">
        <f t="shared" si="224"/>
        <v>0</v>
      </c>
      <c r="AD216" s="163">
        <f t="shared" si="224"/>
        <v>0</v>
      </c>
      <c r="AE216" s="163">
        <f t="shared" si="224"/>
        <v>0</v>
      </c>
      <c r="AF216" s="163">
        <f t="shared" si="224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R232" si="225">B217</f>
        <v>0</v>
      </c>
      <c r="D217" s="163">
        <f t="shared" si="217"/>
        <v>0</v>
      </c>
      <c r="E217" s="163">
        <f t="shared" si="217"/>
        <v>0</v>
      </c>
      <c r="F217" s="163">
        <f t="shared" si="217"/>
        <v>0</v>
      </c>
      <c r="G217" s="163">
        <f t="shared" si="225"/>
        <v>0</v>
      </c>
      <c r="H217" s="163">
        <f t="shared" si="225"/>
        <v>0</v>
      </c>
      <c r="I217" s="163">
        <f t="shared" si="225"/>
        <v>0</v>
      </c>
      <c r="J217" s="163">
        <f t="shared" si="225"/>
        <v>0</v>
      </c>
      <c r="K217" s="163">
        <f t="shared" si="225"/>
        <v>0</v>
      </c>
      <c r="L217" s="163">
        <f t="shared" si="225"/>
        <v>0</v>
      </c>
      <c r="M217" s="163">
        <f t="shared" si="225"/>
        <v>0</v>
      </c>
      <c r="N217" s="163">
        <f t="shared" si="225"/>
        <v>0</v>
      </c>
      <c r="O217" s="163">
        <f t="shared" si="225"/>
        <v>0</v>
      </c>
      <c r="P217" s="163">
        <f t="shared" si="225"/>
        <v>0</v>
      </c>
      <c r="Q217" s="163">
        <f t="shared" si="225"/>
        <v>0</v>
      </c>
      <c r="R217" s="163">
        <f t="shared" si="225"/>
        <v>0</v>
      </c>
      <c r="S217" s="163">
        <f t="shared" si="224"/>
        <v>0</v>
      </c>
      <c r="T217" s="163">
        <f t="shared" si="224"/>
        <v>0</v>
      </c>
      <c r="U217" s="163">
        <f t="shared" si="224"/>
        <v>0</v>
      </c>
      <c r="V217" s="163">
        <f t="shared" si="224"/>
        <v>0</v>
      </c>
      <c r="W217" s="163">
        <f t="shared" si="224"/>
        <v>0</v>
      </c>
      <c r="X217" s="163">
        <f t="shared" si="224"/>
        <v>0</v>
      </c>
      <c r="Y217" s="163">
        <f t="shared" si="224"/>
        <v>0</v>
      </c>
      <c r="Z217" s="163">
        <f t="shared" si="224"/>
        <v>0</v>
      </c>
      <c r="AA217" s="163">
        <f t="shared" si="224"/>
        <v>0</v>
      </c>
      <c r="AB217" s="163">
        <f t="shared" si="224"/>
        <v>0</v>
      </c>
      <c r="AC217" s="163">
        <f t="shared" si="224"/>
        <v>0</v>
      </c>
      <c r="AD217" s="163">
        <f t="shared" si="224"/>
        <v>0</v>
      </c>
      <c r="AE217" s="163">
        <f t="shared" si="224"/>
        <v>0</v>
      </c>
      <c r="AF217" s="163">
        <f t="shared" si="224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225"/>
        <v>0</v>
      </c>
      <c r="D218" s="163">
        <f t="shared" si="217"/>
        <v>0</v>
      </c>
      <c r="E218" s="163">
        <f t="shared" si="217"/>
        <v>0</v>
      </c>
      <c r="F218" s="163">
        <f t="shared" si="217"/>
        <v>0</v>
      </c>
      <c r="G218" s="163">
        <f t="shared" si="225"/>
        <v>0</v>
      </c>
      <c r="H218" s="163">
        <f t="shared" si="225"/>
        <v>0</v>
      </c>
      <c r="I218" s="163">
        <f t="shared" si="225"/>
        <v>0</v>
      </c>
      <c r="J218" s="163">
        <f t="shared" si="225"/>
        <v>0</v>
      </c>
      <c r="K218" s="163">
        <f t="shared" si="225"/>
        <v>0</v>
      </c>
      <c r="L218" s="163">
        <f t="shared" si="225"/>
        <v>0</v>
      </c>
      <c r="M218" s="163">
        <f t="shared" si="225"/>
        <v>0</v>
      </c>
      <c r="N218" s="163">
        <f t="shared" si="225"/>
        <v>0</v>
      </c>
      <c r="O218" s="163">
        <f t="shared" si="225"/>
        <v>0</v>
      </c>
      <c r="P218" s="163">
        <f t="shared" si="225"/>
        <v>0</v>
      </c>
      <c r="Q218" s="163">
        <f t="shared" si="225"/>
        <v>0</v>
      </c>
      <c r="R218" s="163">
        <f t="shared" si="225"/>
        <v>0</v>
      </c>
      <c r="S218" s="163">
        <f t="shared" si="224"/>
        <v>0</v>
      </c>
      <c r="T218" s="163">
        <f t="shared" si="224"/>
        <v>0</v>
      </c>
      <c r="U218" s="163">
        <f t="shared" si="224"/>
        <v>0</v>
      </c>
      <c r="V218" s="163">
        <f t="shared" si="224"/>
        <v>0</v>
      </c>
      <c r="W218" s="163">
        <f t="shared" si="224"/>
        <v>0</v>
      </c>
      <c r="X218" s="163">
        <f t="shared" si="224"/>
        <v>0</v>
      </c>
      <c r="Y218" s="163">
        <f t="shared" si="224"/>
        <v>0</v>
      </c>
      <c r="Z218" s="163">
        <f t="shared" si="224"/>
        <v>0</v>
      </c>
      <c r="AA218" s="163">
        <f t="shared" si="224"/>
        <v>0</v>
      </c>
      <c r="AB218" s="163">
        <f t="shared" si="224"/>
        <v>0</v>
      </c>
      <c r="AC218" s="163">
        <f t="shared" si="224"/>
        <v>0</v>
      </c>
      <c r="AD218" s="163">
        <f t="shared" si="224"/>
        <v>0</v>
      </c>
      <c r="AE218" s="163">
        <f t="shared" si="224"/>
        <v>0</v>
      </c>
      <c r="AF218" s="163">
        <f t="shared" si="224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225"/>
        <v>0</v>
      </c>
      <c r="D219" s="163">
        <f t="shared" si="217"/>
        <v>0</v>
      </c>
      <c r="E219" s="163">
        <f t="shared" si="217"/>
        <v>0</v>
      </c>
      <c r="F219" s="163">
        <f t="shared" si="217"/>
        <v>0</v>
      </c>
      <c r="G219" s="163">
        <f t="shared" si="225"/>
        <v>0</v>
      </c>
      <c r="H219" s="163">
        <f t="shared" si="225"/>
        <v>0</v>
      </c>
      <c r="I219" s="163">
        <f t="shared" si="225"/>
        <v>0</v>
      </c>
      <c r="J219" s="163">
        <f t="shared" si="225"/>
        <v>0</v>
      </c>
      <c r="K219" s="163">
        <f t="shared" si="225"/>
        <v>0</v>
      </c>
      <c r="L219" s="163">
        <f t="shared" si="225"/>
        <v>0</v>
      </c>
      <c r="M219" s="163">
        <f t="shared" si="225"/>
        <v>0</v>
      </c>
      <c r="N219" s="163">
        <f t="shared" si="225"/>
        <v>0</v>
      </c>
      <c r="O219" s="163">
        <f t="shared" si="225"/>
        <v>0</v>
      </c>
      <c r="P219" s="163">
        <f t="shared" si="225"/>
        <v>0</v>
      </c>
      <c r="Q219" s="163">
        <f t="shared" si="225"/>
        <v>0</v>
      </c>
      <c r="R219" s="163">
        <f t="shared" si="225"/>
        <v>0</v>
      </c>
      <c r="S219" s="163">
        <f t="shared" si="224"/>
        <v>0</v>
      </c>
      <c r="T219" s="163">
        <f t="shared" si="224"/>
        <v>0</v>
      </c>
      <c r="U219" s="163">
        <f t="shared" si="224"/>
        <v>0</v>
      </c>
      <c r="V219" s="163">
        <f t="shared" si="224"/>
        <v>0</v>
      </c>
      <c r="W219" s="163">
        <f t="shared" si="224"/>
        <v>0</v>
      </c>
      <c r="X219" s="163">
        <f t="shared" si="224"/>
        <v>0</v>
      </c>
      <c r="Y219" s="163">
        <f t="shared" si="224"/>
        <v>0</v>
      </c>
      <c r="Z219" s="163">
        <f t="shared" si="224"/>
        <v>0</v>
      </c>
      <c r="AA219" s="163">
        <f t="shared" si="224"/>
        <v>0</v>
      </c>
      <c r="AB219" s="163">
        <f t="shared" si="224"/>
        <v>0</v>
      </c>
      <c r="AC219" s="163">
        <f t="shared" si="224"/>
        <v>0</v>
      </c>
      <c r="AD219" s="163">
        <f t="shared" si="224"/>
        <v>0</v>
      </c>
      <c r="AE219" s="163">
        <f t="shared" si="224"/>
        <v>0</v>
      </c>
      <c r="AF219" s="163">
        <f t="shared" si="224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225"/>
        <v>0</v>
      </c>
      <c r="D220" s="163">
        <f t="shared" si="217"/>
        <v>0</v>
      </c>
      <c r="E220" s="163">
        <f t="shared" si="217"/>
        <v>0</v>
      </c>
      <c r="F220" s="163">
        <f t="shared" si="217"/>
        <v>0</v>
      </c>
      <c r="G220" s="163">
        <f t="shared" si="225"/>
        <v>0</v>
      </c>
      <c r="H220" s="163">
        <f t="shared" si="225"/>
        <v>0</v>
      </c>
      <c r="I220" s="163">
        <f t="shared" si="225"/>
        <v>0</v>
      </c>
      <c r="J220" s="163">
        <f t="shared" si="225"/>
        <v>0</v>
      </c>
      <c r="K220" s="163">
        <f t="shared" si="225"/>
        <v>0</v>
      </c>
      <c r="L220" s="163">
        <f t="shared" si="225"/>
        <v>0</v>
      </c>
      <c r="M220" s="163">
        <f t="shared" si="225"/>
        <v>0</v>
      </c>
      <c r="N220" s="163">
        <f t="shared" si="225"/>
        <v>0</v>
      </c>
      <c r="O220" s="163">
        <f t="shared" si="225"/>
        <v>0</v>
      </c>
      <c r="P220" s="163">
        <f t="shared" si="225"/>
        <v>0</v>
      </c>
      <c r="Q220" s="163">
        <f t="shared" si="225"/>
        <v>0</v>
      </c>
      <c r="R220" s="163">
        <f t="shared" si="225"/>
        <v>0</v>
      </c>
      <c r="S220" s="163">
        <f t="shared" si="224"/>
        <v>0</v>
      </c>
      <c r="T220" s="163">
        <f t="shared" si="224"/>
        <v>0</v>
      </c>
      <c r="U220" s="163">
        <f t="shared" si="224"/>
        <v>0</v>
      </c>
      <c r="V220" s="163">
        <f t="shared" si="224"/>
        <v>0</v>
      </c>
      <c r="W220" s="163">
        <f t="shared" si="224"/>
        <v>0</v>
      </c>
      <c r="X220" s="163">
        <f t="shared" si="224"/>
        <v>0</v>
      </c>
      <c r="Y220" s="163">
        <f t="shared" si="224"/>
        <v>0</v>
      </c>
      <c r="Z220" s="163">
        <f t="shared" si="224"/>
        <v>0</v>
      </c>
      <c r="AA220" s="163">
        <f t="shared" si="224"/>
        <v>0</v>
      </c>
      <c r="AB220" s="163">
        <f t="shared" si="224"/>
        <v>0</v>
      </c>
      <c r="AC220" s="163">
        <f t="shared" si="224"/>
        <v>0</v>
      </c>
      <c r="AD220" s="163">
        <f t="shared" si="224"/>
        <v>0</v>
      </c>
      <c r="AE220" s="163">
        <f t="shared" si="224"/>
        <v>0</v>
      </c>
      <c r="AF220" s="163">
        <f t="shared" si="224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225"/>
        <v>0</v>
      </c>
      <c r="D221" s="163">
        <f t="shared" si="217"/>
        <v>0</v>
      </c>
      <c r="E221" s="163">
        <f t="shared" si="217"/>
        <v>0</v>
      </c>
      <c r="F221" s="163">
        <f t="shared" si="217"/>
        <v>0</v>
      </c>
      <c r="G221" s="163">
        <f t="shared" si="225"/>
        <v>0</v>
      </c>
      <c r="H221" s="163">
        <f t="shared" si="225"/>
        <v>0</v>
      </c>
      <c r="I221" s="163">
        <f t="shared" si="225"/>
        <v>0</v>
      </c>
      <c r="J221" s="163">
        <f t="shared" si="225"/>
        <v>0</v>
      </c>
      <c r="K221" s="163">
        <f t="shared" si="225"/>
        <v>0</v>
      </c>
      <c r="L221" s="163">
        <f t="shared" si="225"/>
        <v>0</v>
      </c>
      <c r="M221" s="163">
        <f t="shared" si="225"/>
        <v>0</v>
      </c>
      <c r="N221" s="163">
        <f t="shared" si="225"/>
        <v>0</v>
      </c>
      <c r="O221" s="163">
        <f t="shared" si="225"/>
        <v>0</v>
      </c>
      <c r="P221" s="163">
        <f t="shared" si="225"/>
        <v>0</v>
      </c>
      <c r="Q221" s="163">
        <f t="shared" si="225"/>
        <v>0</v>
      </c>
      <c r="R221" s="163">
        <f t="shared" si="225"/>
        <v>0</v>
      </c>
      <c r="S221" s="163">
        <f t="shared" si="224"/>
        <v>0</v>
      </c>
      <c r="T221" s="163">
        <f t="shared" si="224"/>
        <v>0</v>
      </c>
      <c r="U221" s="163">
        <f t="shared" si="224"/>
        <v>0</v>
      </c>
      <c r="V221" s="163">
        <f t="shared" si="224"/>
        <v>0</v>
      </c>
      <c r="W221" s="163">
        <f t="shared" si="224"/>
        <v>0</v>
      </c>
      <c r="X221" s="163">
        <f t="shared" si="224"/>
        <v>0</v>
      </c>
      <c r="Y221" s="163">
        <f t="shared" si="224"/>
        <v>0</v>
      </c>
      <c r="Z221" s="163">
        <f t="shared" si="224"/>
        <v>0</v>
      </c>
      <c r="AA221" s="163">
        <f t="shared" si="224"/>
        <v>0</v>
      </c>
      <c r="AB221" s="163">
        <f t="shared" si="224"/>
        <v>0</v>
      </c>
      <c r="AC221" s="163">
        <f t="shared" si="224"/>
        <v>0</v>
      </c>
      <c r="AD221" s="163">
        <f t="shared" si="224"/>
        <v>0</v>
      </c>
      <c r="AE221" s="163">
        <f t="shared" si="224"/>
        <v>0</v>
      </c>
      <c r="AF221" s="163">
        <f t="shared" si="224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225"/>
        <v>0</v>
      </c>
      <c r="D222" s="163">
        <f t="shared" si="217"/>
        <v>0</v>
      </c>
      <c r="E222" s="163">
        <f t="shared" si="217"/>
        <v>0</v>
      </c>
      <c r="F222" s="163">
        <f t="shared" si="217"/>
        <v>0</v>
      </c>
      <c r="G222" s="163">
        <f t="shared" si="225"/>
        <v>0</v>
      </c>
      <c r="H222" s="163">
        <f t="shared" si="225"/>
        <v>0</v>
      </c>
      <c r="I222" s="163">
        <f t="shared" si="225"/>
        <v>0</v>
      </c>
      <c r="J222" s="163">
        <f t="shared" si="225"/>
        <v>0</v>
      </c>
      <c r="K222" s="163">
        <f t="shared" si="225"/>
        <v>0</v>
      </c>
      <c r="L222" s="163">
        <f t="shared" si="225"/>
        <v>0</v>
      </c>
      <c r="M222" s="163">
        <f t="shared" si="225"/>
        <v>0</v>
      </c>
      <c r="N222" s="163">
        <f t="shared" si="225"/>
        <v>0</v>
      </c>
      <c r="O222" s="163">
        <f t="shared" si="225"/>
        <v>0</v>
      </c>
      <c r="P222" s="163">
        <f t="shared" si="225"/>
        <v>0</v>
      </c>
      <c r="Q222" s="163">
        <f t="shared" si="225"/>
        <v>0</v>
      </c>
      <c r="R222" s="163">
        <f t="shared" si="225"/>
        <v>0</v>
      </c>
      <c r="S222" s="163">
        <f t="shared" si="224"/>
        <v>0</v>
      </c>
      <c r="T222" s="163">
        <f t="shared" si="224"/>
        <v>0</v>
      </c>
      <c r="U222" s="163">
        <f t="shared" si="224"/>
        <v>0</v>
      </c>
      <c r="V222" s="163">
        <f t="shared" si="224"/>
        <v>0</v>
      </c>
      <c r="W222" s="163">
        <f t="shared" si="224"/>
        <v>0</v>
      </c>
      <c r="X222" s="163">
        <f t="shared" si="224"/>
        <v>0</v>
      </c>
      <c r="Y222" s="163">
        <f t="shared" si="224"/>
        <v>0</v>
      </c>
      <c r="Z222" s="163">
        <f t="shared" si="224"/>
        <v>0</v>
      </c>
      <c r="AA222" s="163">
        <f t="shared" si="224"/>
        <v>0</v>
      </c>
      <c r="AB222" s="163">
        <f t="shared" si="224"/>
        <v>0</v>
      </c>
      <c r="AC222" s="163">
        <f t="shared" si="224"/>
        <v>0</v>
      </c>
      <c r="AD222" s="163">
        <f t="shared" si="224"/>
        <v>0</v>
      </c>
      <c r="AE222" s="163">
        <f t="shared" si="224"/>
        <v>0</v>
      </c>
      <c r="AF222" s="163">
        <f t="shared" si="224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225"/>
        <v>0</v>
      </c>
      <c r="D223" s="163">
        <f t="shared" si="217"/>
        <v>0</v>
      </c>
      <c r="E223" s="163">
        <f t="shared" si="217"/>
        <v>0</v>
      </c>
      <c r="F223" s="163">
        <f t="shared" si="217"/>
        <v>0</v>
      </c>
      <c r="G223" s="163">
        <f t="shared" si="225"/>
        <v>0</v>
      </c>
      <c r="H223" s="163">
        <f t="shared" si="225"/>
        <v>0</v>
      </c>
      <c r="I223" s="163">
        <f t="shared" si="225"/>
        <v>0</v>
      </c>
      <c r="J223" s="163">
        <f t="shared" si="225"/>
        <v>0</v>
      </c>
      <c r="K223" s="163">
        <f t="shared" si="225"/>
        <v>0</v>
      </c>
      <c r="L223" s="163">
        <f t="shared" si="225"/>
        <v>0</v>
      </c>
      <c r="M223" s="163">
        <f t="shared" si="225"/>
        <v>0</v>
      </c>
      <c r="N223" s="163">
        <f t="shared" si="225"/>
        <v>0</v>
      </c>
      <c r="O223" s="163">
        <f t="shared" si="225"/>
        <v>0</v>
      </c>
      <c r="P223" s="163">
        <f t="shared" si="225"/>
        <v>0</v>
      </c>
      <c r="Q223" s="163">
        <f t="shared" si="225"/>
        <v>0</v>
      </c>
      <c r="R223" s="163">
        <f t="shared" si="225"/>
        <v>0</v>
      </c>
      <c r="S223" s="163">
        <f t="shared" si="224"/>
        <v>0</v>
      </c>
      <c r="T223" s="163">
        <f t="shared" si="224"/>
        <v>0</v>
      </c>
      <c r="U223" s="163">
        <f t="shared" si="224"/>
        <v>0</v>
      </c>
      <c r="V223" s="163">
        <f t="shared" si="224"/>
        <v>0</v>
      </c>
      <c r="W223" s="163">
        <f t="shared" si="224"/>
        <v>0</v>
      </c>
      <c r="X223" s="163">
        <f t="shared" si="224"/>
        <v>0</v>
      </c>
      <c r="Y223" s="163">
        <f t="shared" si="224"/>
        <v>0</v>
      </c>
      <c r="Z223" s="163">
        <f t="shared" si="224"/>
        <v>0</v>
      </c>
      <c r="AA223" s="163">
        <f t="shared" si="224"/>
        <v>0</v>
      </c>
      <c r="AB223" s="163">
        <f t="shared" si="224"/>
        <v>0</v>
      </c>
      <c r="AC223" s="163">
        <f t="shared" si="224"/>
        <v>0</v>
      </c>
      <c r="AD223" s="163">
        <f t="shared" si="224"/>
        <v>0</v>
      </c>
      <c r="AE223" s="163">
        <f t="shared" si="224"/>
        <v>0</v>
      </c>
      <c r="AF223" s="163">
        <f t="shared" si="224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225"/>
        <v>0</v>
      </c>
      <c r="D224" s="163">
        <f t="shared" si="217"/>
        <v>0</v>
      </c>
      <c r="E224" s="163">
        <f t="shared" si="217"/>
        <v>0</v>
      </c>
      <c r="F224" s="163">
        <f t="shared" si="217"/>
        <v>0</v>
      </c>
      <c r="G224" s="163">
        <f t="shared" si="225"/>
        <v>0</v>
      </c>
      <c r="H224" s="163">
        <f t="shared" si="225"/>
        <v>0</v>
      </c>
      <c r="I224" s="163">
        <f t="shared" si="225"/>
        <v>0</v>
      </c>
      <c r="J224" s="163">
        <f t="shared" si="225"/>
        <v>0</v>
      </c>
      <c r="K224" s="163">
        <f t="shared" si="225"/>
        <v>0</v>
      </c>
      <c r="L224" s="163">
        <f t="shared" si="225"/>
        <v>0</v>
      </c>
      <c r="M224" s="163">
        <f t="shared" si="225"/>
        <v>0</v>
      </c>
      <c r="N224" s="163">
        <f t="shared" si="225"/>
        <v>0</v>
      </c>
      <c r="O224" s="163">
        <f t="shared" si="225"/>
        <v>0</v>
      </c>
      <c r="P224" s="163">
        <f t="shared" si="225"/>
        <v>0</v>
      </c>
      <c r="Q224" s="163">
        <f t="shared" si="225"/>
        <v>0</v>
      </c>
      <c r="R224" s="163">
        <f t="shared" si="225"/>
        <v>0</v>
      </c>
      <c r="S224" s="163">
        <f t="shared" si="224"/>
        <v>0</v>
      </c>
      <c r="T224" s="163">
        <f t="shared" si="224"/>
        <v>0</v>
      </c>
      <c r="U224" s="163">
        <f t="shared" si="224"/>
        <v>0</v>
      </c>
      <c r="V224" s="163">
        <f t="shared" si="224"/>
        <v>0</v>
      </c>
      <c r="W224" s="163">
        <f t="shared" si="224"/>
        <v>0</v>
      </c>
      <c r="X224" s="163">
        <f t="shared" si="224"/>
        <v>0</v>
      </c>
      <c r="Y224" s="163">
        <f t="shared" si="224"/>
        <v>0</v>
      </c>
      <c r="Z224" s="163">
        <f t="shared" si="224"/>
        <v>0</v>
      </c>
      <c r="AA224" s="163">
        <f t="shared" si="224"/>
        <v>0</v>
      </c>
      <c r="AB224" s="163">
        <f t="shared" si="224"/>
        <v>0</v>
      </c>
      <c r="AC224" s="163">
        <f t="shared" si="224"/>
        <v>0</v>
      </c>
      <c r="AD224" s="163">
        <f t="shared" si="224"/>
        <v>0</v>
      </c>
      <c r="AE224" s="163">
        <f t="shared" si="224"/>
        <v>0</v>
      </c>
      <c r="AF224" s="163">
        <f t="shared" si="224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225"/>
        <v>0</v>
      </c>
      <c r="D225" s="163">
        <f t="shared" si="217"/>
        <v>0</v>
      </c>
      <c r="E225" s="163">
        <f t="shared" si="217"/>
        <v>0</v>
      </c>
      <c r="F225" s="163">
        <f t="shared" si="217"/>
        <v>0</v>
      </c>
      <c r="G225" s="163">
        <f t="shared" si="225"/>
        <v>0</v>
      </c>
      <c r="H225" s="163">
        <f t="shared" si="225"/>
        <v>0</v>
      </c>
      <c r="I225" s="163">
        <f t="shared" si="225"/>
        <v>0</v>
      </c>
      <c r="J225" s="163">
        <f t="shared" si="225"/>
        <v>0</v>
      </c>
      <c r="K225" s="163">
        <f t="shared" si="225"/>
        <v>0</v>
      </c>
      <c r="L225" s="163">
        <f t="shared" si="225"/>
        <v>0</v>
      </c>
      <c r="M225" s="163">
        <f t="shared" si="225"/>
        <v>0</v>
      </c>
      <c r="N225" s="163">
        <f t="shared" si="225"/>
        <v>0</v>
      </c>
      <c r="O225" s="163">
        <f t="shared" si="225"/>
        <v>0</v>
      </c>
      <c r="P225" s="163">
        <f t="shared" si="225"/>
        <v>0</v>
      </c>
      <c r="Q225" s="163">
        <f t="shared" si="225"/>
        <v>0</v>
      </c>
      <c r="R225" s="163">
        <f t="shared" si="225"/>
        <v>0</v>
      </c>
      <c r="S225" s="163">
        <f t="shared" si="224"/>
        <v>0</v>
      </c>
      <c r="T225" s="163">
        <f t="shared" si="224"/>
        <v>0</v>
      </c>
      <c r="U225" s="163">
        <f t="shared" si="224"/>
        <v>0</v>
      </c>
      <c r="V225" s="163">
        <f t="shared" si="224"/>
        <v>0</v>
      </c>
      <c r="W225" s="163">
        <f t="shared" si="224"/>
        <v>0</v>
      </c>
      <c r="X225" s="163">
        <f t="shared" si="224"/>
        <v>0</v>
      </c>
      <c r="Y225" s="163">
        <f t="shared" si="224"/>
        <v>0</v>
      </c>
      <c r="Z225" s="163">
        <f t="shared" si="224"/>
        <v>0</v>
      </c>
      <c r="AA225" s="163">
        <f t="shared" si="224"/>
        <v>0</v>
      </c>
      <c r="AB225" s="163">
        <f t="shared" si="224"/>
        <v>0</v>
      </c>
      <c r="AC225" s="163">
        <f t="shared" si="224"/>
        <v>0</v>
      </c>
      <c r="AD225" s="163">
        <f t="shared" si="224"/>
        <v>0</v>
      </c>
      <c r="AE225" s="163">
        <f t="shared" si="224"/>
        <v>0</v>
      </c>
      <c r="AF225" s="163">
        <f t="shared" si="224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225"/>
        <v>0</v>
      </c>
      <c r="D226" s="163">
        <f t="shared" si="217"/>
        <v>0</v>
      </c>
      <c r="E226" s="163">
        <f t="shared" si="217"/>
        <v>0</v>
      </c>
      <c r="F226" s="163">
        <f t="shared" si="217"/>
        <v>0</v>
      </c>
      <c r="G226" s="163">
        <f t="shared" si="225"/>
        <v>0</v>
      </c>
      <c r="H226" s="163">
        <f t="shared" si="225"/>
        <v>0</v>
      </c>
      <c r="I226" s="163">
        <f t="shared" si="225"/>
        <v>0</v>
      </c>
      <c r="J226" s="163">
        <f t="shared" si="225"/>
        <v>0</v>
      </c>
      <c r="K226" s="163">
        <f t="shared" si="225"/>
        <v>0</v>
      </c>
      <c r="L226" s="163">
        <f t="shared" si="225"/>
        <v>0</v>
      </c>
      <c r="M226" s="163">
        <f t="shared" si="225"/>
        <v>0</v>
      </c>
      <c r="N226" s="163">
        <f t="shared" si="225"/>
        <v>0</v>
      </c>
      <c r="O226" s="163">
        <f t="shared" si="225"/>
        <v>0</v>
      </c>
      <c r="P226" s="163">
        <f t="shared" si="225"/>
        <v>0</v>
      </c>
      <c r="Q226" s="163">
        <f t="shared" si="225"/>
        <v>0</v>
      </c>
      <c r="R226" s="163">
        <f t="shared" si="225"/>
        <v>0</v>
      </c>
      <c r="S226" s="163">
        <f t="shared" si="224"/>
        <v>0</v>
      </c>
      <c r="T226" s="163">
        <f t="shared" si="224"/>
        <v>0</v>
      </c>
      <c r="U226" s="163">
        <f t="shared" si="224"/>
        <v>0</v>
      </c>
      <c r="V226" s="163">
        <f t="shared" si="224"/>
        <v>0</v>
      </c>
      <c r="W226" s="163">
        <f t="shared" si="224"/>
        <v>0</v>
      </c>
      <c r="X226" s="163">
        <f t="shared" si="224"/>
        <v>0</v>
      </c>
      <c r="Y226" s="163">
        <f t="shared" si="224"/>
        <v>0</v>
      </c>
      <c r="Z226" s="163">
        <f t="shared" si="224"/>
        <v>0</v>
      </c>
      <c r="AA226" s="163">
        <f t="shared" si="224"/>
        <v>0</v>
      </c>
      <c r="AB226" s="163">
        <f t="shared" si="224"/>
        <v>0</v>
      </c>
      <c r="AC226" s="163">
        <f t="shared" si="224"/>
        <v>0</v>
      </c>
      <c r="AD226" s="163">
        <f t="shared" si="224"/>
        <v>0</v>
      </c>
      <c r="AE226" s="163">
        <f t="shared" si="224"/>
        <v>0</v>
      </c>
      <c r="AF226" s="163">
        <f t="shared" si="224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225"/>
        <v>0</v>
      </c>
      <c r="D227" s="163">
        <f t="shared" si="217"/>
        <v>0</v>
      </c>
      <c r="E227" s="163">
        <f t="shared" si="217"/>
        <v>0</v>
      </c>
      <c r="F227" s="163">
        <f t="shared" si="217"/>
        <v>0</v>
      </c>
      <c r="G227" s="163">
        <f t="shared" si="225"/>
        <v>0</v>
      </c>
      <c r="H227" s="163">
        <f t="shared" si="225"/>
        <v>0</v>
      </c>
      <c r="I227" s="163">
        <f t="shared" si="225"/>
        <v>0</v>
      </c>
      <c r="J227" s="163">
        <f t="shared" si="225"/>
        <v>0</v>
      </c>
      <c r="K227" s="163">
        <f t="shared" si="225"/>
        <v>0</v>
      </c>
      <c r="L227" s="163">
        <f t="shared" si="225"/>
        <v>0</v>
      </c>
      <c r="M227" s="163">
        <f t="shared" si="225"/>
        <v>0</v>
      </c>
      <c r="N227" s="163">
        <f t="shared" si="225"/>
        <v>0</v>
      </c>
      <c r="O227" s="163">
        <f t="shared" si="225"/>
        <v>0</v>
      </c>
      <c r="P227" s="163">
        <f t="shared" si="225"/>
        <v>0</v>
      </c>
      <c r="Q227" s="163">
        <f t="shared" si="225"/>
        <v>0</v>
      </c>
      <c r="R227" s="163">
        <f t="shared" si="225"/>
        <v>0</v>
      </c>
      <c r="S227" s="163">
        <f t="shared" si="224"/>
        <v>0</v>
      </c>
      <c r="T227" s="163">
        <f t="shared" si="224"/>
        <v>0</v>
      </c>
      <c r="U227" s="163">
        <f t="shared" si="224"/>
        <v>0</v>
      </c>
      <c r="V227" s="163">
        <f t="shared" si="224"/>
        <v>0</v>
      </c>
      <c r="W227" s="163">
        <f t="shared" si="224"/>
        <v>0</v>
      </c>
      <c r="X227" s="163">
        <f t="shared" si="224"/>
        <v>0</v>
      </c>
      <c r="Y227" s="163">
        <f t="shared" si="224"/>
        <v>0</v>
      </c>
      <c r="Z227" s="163">
        <f t="shared" si="224"/>
        <v>0</v>
      </c>
      <c r="AA227" s="163">
        <f t="shared" si="224"/>
        <v>0</v>
      </c>
      <c r="AB227" s="163">
        <f t="shared" si="224"/>
        <v>0</v>
      </c>
      <c r="AC227" s="163">
        <f t="shared" si="224"/>
        <v>0</v>
      </c>
      <c r="AD227" s="163">
        <f t="shared" si="224"/>
        <v>0</v>
      </c>
      <c r="AE227" s="163">
        <f t="shared" si="224"/>
        <v>0</v>
      </c>
      <c r="AF227" s="163">
        <f t="shared" si="224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225"/>
        <v>0</v>
      </c>
      <c r="D228" s="163">
        <f t="shared" si="217"/>
        <v>0</v>
      </c>
      <c r="E228" s="163">
        <f t="shared" si="217"/>
        <v>0</v>
      </c>
      <c r="F228" s="163">
        <f t="shared" si="217"/>
        <v>0</v>
      </c>
      <c r="G228" s="163">
        <f t="shared" si="225"/>
        <v>0</v>
      </c>
      <c r="H228" s="163">
        <f t="shared" si="225"/>
        <v>0</v>
      </c>
      <c r="I228" s="163">
        <f t="shared" si="225"/>
        <v>0</v>
      </c>
      <c r="J228" s="163">
        <f t="shared" si="225"/>
        <v>0</v>
      </c>
      <c r="K228" s="163">
        <f t="shared" si="225"/>
        <v>0</v>
      </c>
      <c r="L228" s="163">
        <f t="shared" si="225"/>
        <v>0</v>
      </c>
      <c r="M228" s="163">
        <f t="shared" si="225"/>
        <v>0</v>
      </c>
      <c r="N228" s="163">
        <f t="shared" si="225"/>
        <v>0</v>
      </c>
      <c r="O228" s="163">
        <f t="shared" si="225"/>
        <v>0</v>
      </c>
      <c r="P228" s="163">
        <f t="shared" si="225"/>
        <v>0</v>
      </c>
      <c r="Q228" s="163">
        <f t="shared" si="225"/>
        <v>0</v>
      </c>
      <c r="R228" s="163">
        <f t="shared" si="225"/>
        <v>0</v>
      </c>
      <c r="S228" s="163">
        <f t="shared" si="224"/>
        <v>0</v>
      </c>
      <c r="T228" s="163">
        <f t="shared" si="224"/>
        <v>0</v>
      </c>
      <c r="U228" s="163">
        <f t="shared" si="224"/>
        <v>0</v>
      </c>
      <c r="V228" s="163">
        <f t="shared" si="224"/>
        <v>0</v>
      </c>
      <c r="W228" s="163">
        <f t="shared" si="224"/>
        <v>0</v>
      </c>
      <c r="X228" s="163">
        <f t="shared" si="224"/>
        <v>0</v>
      </c>
      <c r="Y228" s="163">
        <f t="shared" si="224"/>
        <v>0</v>
      </c>
      <c r="Z228" s="163">
        <f t="shared" si="224"/>
        <v>0</v>
      </c>
      <c r="AA228" s="163">
        <f t="shared" si="224"/>
        <v>0</v>
      </c>
      <c r="AB228" s="163">
        <f t="shared" si="224"/>
        <v>0</v>
      </c>
      <c r="AC228" s="163">
        <f t="shared" si="224"/>
        <v>0</v>
      </c>
      <c r="AD228" s="163">
        <f t="shared" si="224"/>
        <v>0</v>
      </c>
      <c r="AE228" s="163">
        <f t="shared" si="224"/>
        <v>0</v>
      </c>
      <c r="AF228" s="163">
        <f t="shared" si="224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225"/>
        <v>0</v>
      </c>
      <c r="D229" s="163">
        <f t="shared" si="217"/>
        <v>0</v>
      </c>
      <c r="E229" s="163">
        <f t="shared" si="217"/>
        <v>0</v>
      </c>
      <c r="F229" s="163">
        <f t="shared" si="217"/>
        <v>0</v>
      </c>
      <c r="G229" s="163">
        <f t="shared" si="225"/>
        <v>0</v>
      </c>
      <c r="H229" s="163">
        <f t="shared" si="225"/>
        <v>0</v>
      </c>
      <c r="I229" s="163">
        <f t="shared" si="225"/>
        <v>0</v>
      </c>
      <c r="J229" s="163">
        <f t="shared" si="225"/>
        <v>0</v>
      </c>
      <c r="K229" s="163">
        <f t="shared" si="225"/>
        <v>0</v>
      </c>
      <c r="L229" s="163">
        <f t="shared" si="225"/>
        <v>0</v>
      </c>
      <c r="M229" s="163">
        <f t="shared" si="225"/>
        <v>0</v>
      </c>
      <c r="N229" s="163">
        <f t="shared" si="225"/>
        <v>0</v>
      </c>
      <c r="O229" s="163">
        <f t="shared" si="225"/>
        <v>0</v>
      </c>
      <c r="P229" s="163">
        <f t="shared" si="225"/>
        <v>0</v>
      </c>
      <c r="Q229" s="163">
        <f t="shared" si="225"/>
        <v>0</v>
      </c>
      <c r="R229" s="163">
        <f t="shared" si="225"/>
        <v>0</v>
      </c>
      <c r="S229" s="163">
        <f t="shared" si="224"/>
        <v>0</v>
      </c>
      <c r="T229" s="163">
        <f t="shared" si="224"/>
        <v>0</v>
      </c>
      <c r="U229" s="163">
        <f t="shared" si="224"/>
        <v>0</v>
      </c>
      <c r="V229" s="163">
        <f t="shared" si="224"/>
        <v>0</v>
      </c>
      <c r="W229" s="163">
        <f t="shared" si="224"/>
        <v>0</v>
      </c>
      <c r="X229" s="163">
        <f t="shared" si="224"/>
        <v>0</v>
      </c>
      <c r="Y229" s="163">
        <f t="shared" si="224"/>
        <v>0</v>
      </c>
      <c r="Z229" s="163">
        <f t="shared" si="224"/>
        <v>0</v>
      </c>
      <c r="AA229" s="163">
        <f t="shared" si="224"/>
        <v>0</v>
      </c>
      <c r="AB229" s="163">
        <f t="shared" si="224"/>
        <v>0</v>
      </c>
      <c r="AC229" s="163">
        <f t="shared" si="224"/>
        <v>0</v>
      </c>
      <c r="AD229" s="163">
        <f t="shared" si="224"/>
        <v>0</v>
      </c>
      <c r="AE229" s="163">
        <f t="shared" si="224"/>
        <v>0</v>
      </c>
      <c r="AF229" s="163">
        <f t="shared" si="224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225"/>
        <v>0</v>
      </c>
      <c r="D230" s="163">
        <f t="shared" si="217"/>
        <v>0</v>
      </c>
      <c r="E230" s="163">
        <f t="shared" si="217"/>
        <v>0</v>
      </c>
      <c r="F230" s="163">
        <f t="shared" si="217"/>
        <v>0</v>
      </c>
      <c r="G230" s="163">
        <f t="shared" si="225"/>
        <v>0</v>
      </c>
      <c r="H230" s="163">
        <f t="shared" si="225"/>
        <v>0</v>
      </c>
      <c r="I230" s="163">
        <f t="shared" si="225"/>
        <v>0</v>
      </c>
      <c r="J230" s="163">
        <f t="shared" si="225"/>
        <v>0</v>
      </c>
      <c r="K230" s="163">
        <f t="shared" si="225"/>
        <v>0</v>
      </c>
      <c r="L230" s="163">
        <f t="shared" si="225"/>
        <v>0</v>
      </c>
      <c r="M230" s="163">
        <f t="shared" si="225"/>
        <v>0</v>
      </c>
      <c r="N230" s="163">
        <f t="shared" si="225"/>
        <v>0</v>
      </c>
      <c r="O230" s="163">
        <f t="shared" si="225"/>
        <v>0</v>
      </c>
      <c r="P230" s="163">
        <f t="shared" si="225"/>
        <v>0</v>
      </c>
      <c r="Q230" s="163">
        <f t="shared" si="225"/>
        <v>0</v>
      </c>
      <c r="R230" s="163">
        <f t="shared" si="225"/>
        <v>0</v>
      </c>
      <c r="S230" s="163">
        <f t="shared" si="224"/>
        <v>0</v>
      </c>
      <c r="T230" s="163">
        <f t="shared" si="224"/>
        <v>0</v>
      </c>
      <c r="U230" s="163">
        <f t="shared" si="224"/>
        <v>0</v>
      </c>
      <c r="V230" s="163">
        <f t="shared" si="224"/>
        <v>0</v>
      </c>
      <c r="W230" s="163">
        <f t="shared" si="224"/>
        <v>0</v>
      </c>
      <c r="X230" s="163">
        <f t="shared" si="224"/>
        <v>0</v>
      </c>
      <c r="Y230" s="163">
        <f t="shared" si="224"/>
        <v>0</v>
      </c>
      <c r="Z230" s="163">
        <f t="shared" si="224"/>
        <v>0</v>
      </c>
      <c r="AA230" s="163">
        <f t="shared" si="224"/>
        <v>0</v>
      </c>
      <c r="AB230" s="163">
        <f t="shared" si="224"/>
        <v>0</v>
      </c>
      <c r="AC230" s="163">
        <f t="shared" si="224"/>
        <v>0</v>
      </c>
      <c r="AD230" s="163">
        <f t="shared" si="224"/>
        <v>0</v>
      </c>
      <c r="AE230" s="163">
        <f t="shared" si="224"/>
        <v>0</v>
      </c>
      <c r="AF230" s="163">
        <f t="shared" si="224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225"/>
        <v>0</v>
      </c>
      <c r="D231" s="163">
        <f t="shared" si="217"/>
        <v>0</v>
      </c>
      <c r="E231" s="163">
        <f t="shared" si="217"/>
        <v>0</v>
      </c>
      <c r="F231" s="163">
        <f t="shared" si="217"/>
        <v>0</v>
      </c>
      <c r="G231" s="163">
        <f t="shared" si="225"/>
        <v>0</v>
      </c>
      <c r="H231" s="163">
        <f t="shared" si="225"/>
        <v>0</v>
      </c>
      <c r="I231" s="163">
        <f t="shared" si="225"/>
        <v>0</v>
      </c>
      <c r="J231" s="163">
        <f t="shared" si="225"/>
        <v>0</v>
      </c>
      <c r="K231" s="163">
        <f t="shared" si="225"/>
        <v>0</v>
      </c>
      <c r="L231" s="163">
        <f t="shared" si="225"/>
        <v>0</v>
      </c>
      <c r="M231" s="163">
        <f t="shared" si="225"/>
        <v>0</v>
      </c>
      <c r="N231" s="163">
        <f t="shared" si="225"/>
        <v>0</v>
      </c>
      <c r="O231" s="163">
        <f t="shared" si="225"/>
        <v>0</v>
      </c>
      <c r="P231" s="163">
        <f t="shared" si="225"/>
        <v>0</v>
      </c>
      <c r="Q231" s="163">
        <f t="shared" si="225"/>
        <v>0</v>
      </c>
      <c r="R231" s="163">
        <f t="shared" si="225"/>
        <v>0</v>
      </c>
      <c r="S231" s="163">
        <f t="shared" si="224"/>
        <v>0</v>
      </c>
      <c r="T231" s="163">
        <f t="shared" si="224"/>
        <v>0</v>
      </c>
      <c r="U231" s="163">
        <f t="shared" si="224"/>
        <v>0</v>
      </c>
      <c r="V231" s="163">
        <f t="shared" si="224"/>
        <v>0</v>
      </c>
      <c r="W231" s="163">
        <f t="shared" si="224"/>
        <v>0</v>
      </c>
      <c r="X231" s="163">
        <f t="shared" si="224"/>
        <v>0</v>
      </c>
      <c r="Y231" s="163">
        <f t="shared" si="224"/>
        <v>0</v>
      </c>
      <c r="Z231" s="163">
        <f t="shared" si="224"/>
        <v>0</v>
      </c>
      <c r="AA231" s="163">
        <f t="shared" si="224"/>
        <v>0</v>
      </c>
      <c r="AB231" s="163">
        <f t="shared" si="224"/>
        <v>0</v>
      </c>
      <c r="AC231" s="163">
        <f t="shared" si="224"/>
        <v>0</v>
      </c>
      <c r="AD231" s="163">
        <f t="shared" si="224"/>
        <v>0</v>
      </c>
      <c r="AE231" s="163">
        <f t="shared" si="224"/>
        <v>0</v>
      </c>
      <c r="AF231" s="163">
        <f t="shared" si="224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225"/>
        <v>0</v>
      </c>
      <c r="D232" s="163">
        <f t="shared" si="217"/>
        <v>0</v>
      </c>
      <c r="E232" s="163">
        <f t="shared" si="217"/>
        <v>0</v>
      </c>
      <c r="F232" s="163">
        <f t="shared" si="217"/>
        <v>0</v>
      </c>
      <c r="G232" s="163">
        <f t="shared" si="225"/>
        <v>0</v>
      </c>
      <c r="H232" s="163">
        <f t="shared" si="225"/>
        <v>0</v>
      </c>
      <c r="I232" s="163">
        <f t="shared" si="225"/>
        <v>0</v>
      </c>
      <c r="J232" s="163">
        <f t="shared" si="225"/>
        <v>0</v>
      </c>
      <c r="K232" s="163">
        <f t="shared" si="225"/>
        <v>0</v>
      </c>
      <c r="L232" s="163">
        <f t="shared" si="225"/>
        <v>0</v>
      </c>
      <c r="M232" s="163">
        <f t="shared" si="225"/>
        <v>0</v>
      </c>
      <c r="N232" s="163">
        <f t="shared" si="225"/>
        <v>0</v>
      </c>
      <c r="O232" s="163">
        <f t="shared" si="225"/>
        <v>0</v>
      </c>
      <c r="P232" s="163">
        <f t="shared" si="225"/>
        <v>0</v>
      </c>
      <c r="Q232" s="163">
        <f t="shared" si="225"/>
        <v>0</v>
      </c>
      <c r="R232" s="163">
        <f t="shared" ref="R232:AF247" si="226">Q232</f>
        <v>0</v>
      </c>
      <c r="S232" s="163">
        <f t="shared" si="226"/>
        <v>0</v>
      </c>
      <c r="T232" s="163">
        <f t="shared" si="226"/>
        <v>0</v>
      </c>
      <c r="U232" s="163">
        <f t="shared" si="226"/>
        <v>0</v>
      </c>
      <c r="V232" s="163">
        <f t="shared" si="226"/>
        <v>0</v>
      </c>
      <c r="W232" s="163">
        <f t="shared" si="226"/>
        <v>0</v>
      </c>
      <c r="X232" s="163">
        <f t="shared" si="226"/>
        <v>0</v>
      </c>
      <c r="Y232" s="163">
        <f t="shared" si="226"/>
        <v>0</v>
      </c>
      <c r="Z232" s="163">
        <f t="shared" si="226"/>
        <v>0</v>
      </c>
      <c r="AA232" s="163">
        <f t="shared" si="226"/>
        <v>0</v>
      </c>
      <c r="AB232" s="163">
        <f t="shared" si="226"/>
        <v>0</v>
      </c>
      <c r="AC232" s="163">
        <f t="shared" si="226"/>
        <v>0</v>
      </c>
      <c r="AD232" s="163">
        <f t="shared" si="226"/>
        <v>0</v>
      </c>
      <c r="AE232" s="163">
        <f t="shared" si="226"/>
        <v>0</v>
      </c>
      <c r="AF232" s="163">
        <f t="shared" si="226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R248" si="227">B233</f>
        <v>0</v>
      </c>
      <c r="D233" s="163">
        <f t="shared" ref="D233:F264" si="228">C233</f>
        <v>0</v>
      </c>
      <c r="E233" s="163">
        <f t="shared" si="228"/>
        <v>0</v>
      </c>
      <c r="F233" s="163">
        <f t="shared" si="228"/>
        <v>0</v>
      </c>
      <c r="G233" s="163">
        <f t="shared" si="227"/>
        <v>0</v>
      </c>
      <c r="H233" s="163">
        <f t="shared" si="227"/>
        <v>0</v>
      </c>
      <c r="I233" s="163">
        <f t="shared" si="227"/>
        <v>0</v>
      </c>
      <c r="J233" s="163">
        <f t="shared" si="227"/>
        <v>0</v>
      </c>
      <c r="K233" s="163">
        <f t="shared" si="227"/>
        <v>0</v>
      </c>
      <c r="L233" s="163">
        <f t="shared" si="227"/>
        <v>0</v>
      </c>
      <c r="M233" s="163">
        <f t="shared" si="227"/>
        <v>0</v>
      </c>
      <c r="N233" s="163">
        <f t="shared" si="227"/>
        <v>0</v>
      </c>
      <c r="O233" s="163">
        <f t="shared" si="227"/>
        <v>0</v>
      </c>
      <c r="P233" s="163">
        <f t="shared" si="227"/>
        <v>0</v>
      </c>
      <c r="Q233" s="163">
        <f t="shared" si="227"/>
        <v>0</v>
      </c>
      <c r="R233" s="163">
        <f t="shared" si="227"/>
        <v>0</v>
      </c>
      <c r="S233" s="163">
        <f t="shared" si="226"/>
        <v>0</v>
      </c>
      <c r="T233" s="163">
        <f t="shared" si="226"/>
        <v>0</v>
      </c>
      <c r="U233" s="163">
        <f t="shared" si="226"/>
        <v>0</v>
      </c>
      <c r="V233" s="163">
        <f t="shared" si="226"/>
        <v>0</v>
      </c>
      <c r="W233" s="163">
        <f t="shared" si="226"/>
        <v>0</v>
      </c>
      <c r="X233" s="163">
        <f t="shared" si="226"/>
        <v>0</v>
      </c>
      <c r="Y233" s="163">
        <f t="shared" si="226"/>
        <v>0</v>
      </c>
      <c r="Z233" s="163">
        <f t="shared" si="226"/>
        <v>0</v>
      </c>
      <c r="AA233" s="163">
        <f t="shared" si="226"/>
        <v>0</v>
      </c>
      <c r="AB233" s="163">
        <f t="shared" si="226"/>
        <v>0</v>
      </c>
      <c r="AC233" s="163">
        <f t="shared" si="226"/>
        <v>0</v>
      </c>
      <c r="AD233" s="163">
        <f t="shared" si="226"/>
        <v>0</v>
      </c>
      <c r="AE233" s="163">
        <f t="shared" si="226"/>
        <v>0</v>
      </c>
      <c r="AF233" s="163">
        <f t="shared" si="226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227"/>
        <v>0</v>
      </c>
      <c r="D234" s="163">
        <f t="shared" si="228"/>
        <v>0</v>
      </c>
      <c r="E234" s="163">
        <f t="shared" si="228"/>
        <v>0</v>
      </c>
      <c r="F234" s="163">
        <f t="shared" si="228"/>
        <v>0</v>
      </c>
      <c r="G234" s="163">
        <f t="shared" si="227"/>
        <v>0</v>
      </c>
      <c r="H234" s="163">
        <f t="shared" si="227"/>
        <v>0</v>
      </c>
      <c r="I234" s="163">
        <f t="shared" si="227"/>
        <v>0</v>
      </c>
      <c r="J234" s="163">
        <f t="shared" si="227"/>
        <v>0</v>
      </c>
      <c r="K234" s="163">
        <f t="shared" si="227"/>
        <v>0</v>
      </c>
      <c r="L234" s="163">
        <f t="shared" si="227"/>
        <v>0</v>
      </c>
      <c r="M234" s="163">
        <f t="shared" si="227"/>
        <v>0</v>
      </c>
      <c r="N234" s="163">
        <f t="shared" si="227"/>
        <v>0</v>
      </c>
      <c r="O234" s="163">
        <f t="shared" si="227"/>
        <v>0</v>
      </c>
      <c r="P234" s="163">
        <f t="shared" si="227"/>
        <v>0</v>
      </c>
      <c r="Q234" s="163">
        <f t="shared" si="227"/>
        <v>0</v>
      </c>
      <c r="R234" s="163">
        <f t="shared" si="227"/>
        <v>0</v>
      </c>
      <c r="S234" s="163">
        <f t="shared" si="226"/>
        <v>0</v>
      </c>
      <c r="T234" s="163">
        <f t="shared" si="226"/>
        <v>0</v>
      </c>
      <c r="U234" s="163">
        <f t="shared" si="226"/>
        <v>0</v>
      </c>
      <c r="V234" s="163">
        <f t="shared" si="226"/>
        <v>0</v>
      </c>
      <c r="W234" s="163">
        <f t="shared" si="226"/>
        <v>0</v>
      </c>
      <c r="X234" s="163">
        <f t="shared" si="226"/>
        <v>0</v>
      </c>
      <c r="Y234" s="163">
        <f t="shared" si="226"/>
        <v>0</v>
      </c>
      <c r="Z234" s="163">
        <f t="shared" si="226"/>
        <v>0</v>
      </c>
      <c r="AA234" s="163">
        <f t="shared" si="226"/>
        <v>0</v>
      </c>
      <c r="AB234" s="163">
        <f t="shared" si="226"/>
        <v>0</v>
      </c>
      <c r="AC234" s="163">
        <f t="shared" si="226"/>
        <v>0</v>
      </c>
      <c r="AD234" s="163">
        <f t="shared" si="226"/>
        <v>0</v>
      </c>
      <c r="AE234" s="163">
        <f t="shared" si="226"/>
        <v>0</v>
      </c>
      <c r="AF234" s="163">
        <f t="shared" si="226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227"/>
        <v>0</v>
      </c>
      <c r="D235" s="163">
        <f t="shared" si="228"/>
        <v>0</v>
      </c>
      <c r="E235" s="163">
        <f t="shared" si="228"/>
        <v>0</v>
      </c>
      <c r="F235" s="163">
        <f t="shared" si="228"/>
        <v>0</v>
      </c>
      <c r="G235" s="163">
        <f t="shared" si="227"/>
        <v>0</v>
      </c>
      <c r="H235" s="163">
        <f t="shared" si="227"/>
        <v>0</v>
      </c>
      <c r="I235" s="163">
        <f t="shared" si="227"/>
        <v>0</v>
      </c>
      <c r="J235" s="163">
        <f t="shared" si="227"/>
        <v>0</v>
      </c>
      <c r="K235" s="163">
        <f t="shared" si="227"/>
        <v>0</v>
      </c>
      <c r="L235" s="163">
        <f t="shared" si="227"/>
        <v>0</v>
      </c>
      <c r="M235" s="163">
        <f t="shared" si="227"/>
        <v>0</v>
      </c>
      <c r="N235" s="163">
        <f t="shared" si="227"/>
        <v>0</v>
      </c>
      <c r="O235" s="163">
        <f t="shared" si="227"/>
        <v>0</v>
      </c>
      <c r="P235" s="163">
        <f t="shared" si="227"/>
        <v>0</v>
      </c>
      <c r="Q235" s="163">
        <f t="shared" si="227"/>
        <v>0</v>
      </c>
      <c r="R235" s="163">
        <f t="shared" si="227"/>
        <v>0</v>
      </c>
      <c r="S235" s="163">
        <f t="shared" si="226"/>
        <v>0</v>
      </c>
      <c r="T235" s="163">
        <f t="shared" si="226"/>
        <v>0</v>
      </c>
      <c r="U235" s="163">
        <f t="shared" si="226"/>
        <v>0</v>
      </c>
      <c r="V235" s="163">
        <f t="shared" si="226"/>
        <v>0</v>
      </c>
      <c r="W235" s="163">
        <f t="shared" si="226"/>
        <v>0</v>
      </c>
      <c r="X235" s="163">
        <f t="shared" si="226"/>
        <v>0</v>
      </c>
      <c r="Y235" s="163">
        <f t="shared" si="226"/>
        <v>0</v>
      </c>
      <c r="Z235" s="163">
        <f t="shared" si="226"/>
        <v>0</v>
      </c>
      <c r="AA235" s="163">
        <f t="shared" si="226"/>
        <v>0</v>
      </c>
      <c r="AB235" s="163">
        <f t="shared" si="226"/>
        <v>0</v>
      </c>
      <c r="AC235" s="163">
        <f t="shared" si="226"/>
        <v>0</v>
      </c>
      <c r="AD235" s="163">
        <f t="shared" si="226"/>
        <v>0</v>
      </c>
      <c r="AE235" s="163">
        <f t="shared" si="226"/>
        <v>0</v>
      </c>
      <c r="AF235" s="163">
        <f t="shared" si="226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227"/>
        <v>0</v>
      </c>
      <c r="D236" s="163">
        <f t="shared" si="228"/>
        <v>0</v>
      </c>
      <c r="E236" s="163">
        <f t="shared" si="228"/>
        <v>0</v>
      </c>
      <c r="F236" s="163">
        <f t="shared" si="228"/>
        <v>0</v>
      </c>
      <c r="G236" s="163">
        <f t="shared" si="227"/>
        <v>0</v>
      </c>
      <c r="H236" s="163">
        <f t="shared" si="227"/>
        <v>0</v>
      </c>
      <c r="I236" s="163">
        <f t="shared" si="227"/>
        <v>0</v>
      </c>
      <c r="J236" s="163">
        <f t="shared" si="227"/>
        <v>0</v>
      </c>
      <c r="K236" s="163">
        <f t="shared" si="227"/>
        <v>0</v>
      </c>
      <c r="L236" s="163">
        <f t="shared" si="227"/>
        <v>0</v>
      </c>
      <c r="M236" s="163">
        <f t="shared" si="227"/>
        <v>0</v>
      </c>
      <c r="N236" s="163">
        <f t="shared" si="227"/>
        <v>0</v>
      </c>
      <c r="O236" s="163">
        <f t="shared" si="227"/>
        <v>0</v>
      </c>
      <c r="P236" s="163">
        <f t="shared" si="227"/>
        <v>0</v>
      </c>
      <c r="Q236" s="163">
        <f t="shared" si="227"/>
        <v>0</v>
      </c>
      <c r="R236" s="163">
        <f t="shared" si="227"/>
        <v>0</v>
      </c>
      <c r="S236" s="163">
        <f t="shared" si="226"/>
        <v>0</v>
      </c>
      <c r="T236" s="163">
        <f t="shared" si="226"/>
        <v>0</v>
      </c>
      <c r="U236" s="163">
        <f t="shared" si="226"/>
        <v>0</v>
      </c>
      <c r="V236" s="163">
        <f t="shared" si="226"/>
        <v>0</v>
      </c>
      <c r="W236" s="163">
        <f t="shared" si="226"/>
        <v>0</v>
      </c>
      <c r="X236" s="163">
        <f t="shared" si="226"/>
        <v>0</v>
      </c>
      <c r="Y236" s="163">
        <f t="shared" si="226"/>
        <v>0</v>
      </c>
      <c r="Z236" s="163">
        <f t="shared" si="226"/>
        <v>0</v>
      </c>
      <c r="AA236" s="163">
        <f t="shared" si="226"/>
        <v>0</v>
      </c>
      <c r="AB236" s="163">
        <f t="shared" si="226"/>
        <v>0</v>
      </c>
      <c r="AC236" s="163">
        <f t="shared" si="226"/>
        <v>0</v>
      </c>
      <c r="AD236" s="163">
        <f t="shared" si="226"/>
        <v>0</v>
      </c>
      <c r="AE236" s="163">
        <f t="shared" si="226"/>
        <v>0</v>
      </c>
      <c r="AF236" s="163">
        <f t="shared" si="226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227"/>
        <v>0</v>
      </c>
      <c r="D237" s="163">
        <f t="shared" si="228"/>
        <v>0</v>
      </c>
      <c r="E237" s="163">
        <f t="shared" si="228"/>
        <v>0</v>
      </c>
      <c r="F237" s="163">
        <f t="shared" si="228"/>
        <v>0</v>
      </c>
      <c r="G237" s="163">
        <f t="shared" si="227"/>
        <v>0</v>
      </c>
      <c r="H237" s="163">
        <f t="shared" si="227"/>
        <v>0</v>
      </c>
      <c r="I237" s="163">
        <f t="shared" si="227"/>
        <v>0</v>
      </c>
      <c r="J237" s="163">
        <f t="shared" si="227"/>
        <v>0</v>
      </c>
      <c r="K237" s="163">
        <f t="shared" si="227"/>
        <v>0</v>
      </c>
      <c r="L237" s="163">
        <f t="shared" si="227"/>
        <v>0</v>
      </c>
      <c r="M237" s="163">
        <f t="shared" si="227"/>
        <v>0</v>
      </c>
      <c r="N237" s="163">
        <f t="shared" si="227"/>
        <v>0</v>
      </c>
      <c r="O237" s="163">
        <f t="shared" si="227"/>
        <v>0</v>
      </c>
      <c r="P237" s="163">
        <f t="shared" si="227"/>
        <v>0</v>
      </c>
      <c r="Q237" s="163">
        <f t="shared" si="227"/>
        <v>0</v>
      </c>
      <c r="R237" s="163">
        <f t="shared" si="227"/>
        <v>0</v>
      </c>
      <c r="S237" s="163">
        <f t="shared" si="226"/>
        <v>0</v>
      </c>
      <c r="T237" s="163">
        <f t="shared" si="226"/>
        <v>0</v>
      </c>
      <c r="U237" s="163">
        <f t="shared" si="226"/>
        <v>0</v>
      </c>
      <c r="V237" s="163">
        <f t="shared" si="226"/>
        <v>0</v>
      </c>
      <c r="W237" s="163">
        <f t="shared" si="226"/>
        <v>0</v>
      </c>
      <c r="X237" s="163">
        <f t="shared" si="226"/>
        <v>0</v>
      </c>
      <c r="Y237" s="163">
        <f t="shared" si="226"/>
        <v>0</v>
      </c>
      <c r="Z237" s="163">
        <f t="shared" si="226"/>
        <v>0</v>
      </c>
      <c r="AA237" s="163">
        <f t="shared" si="226"/>
        <v>0</v>
      </c>
      <c r="AB237" s="163">
        <f t="shared" si="226"/>
        <v>0</v>
      </c>
      <c r="AC237" s="163">
        <f t="shared" si="226"/>
        <v>0</v>
      </c>
      <c r="AD237" s="163">
        <f t="shared" si="226"/>
        <v>0</v>
      </c>
      <c r="AE237" s="163">
        <f t="shared" si="226"/>
        <v>0</v>
      </c>
      <c r="AF237" s="163">
        <f t="shared" si="226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227"/>
        <v>0</v>
      </c>
      <c r="D238" s="163">
        <f t="shared" si="228"/>
        <v>0</v>
      </c>
      <c r="E238" s="163">
        <f t="shared" si="228"/>
        <v>0</v>
      </c>
      <c r="F238" s="163">
        <f t="shared" si="228"/>
        <v>0</v>
      </c>
      <c r="G238" s="163">
        <f t="shared" si="227"/>
        <v>0</v>
      </c>
      <c r="H238" s="163">
        <f t="shared" si="227"/>
        <v>0</v>
      </c>
      <c r="I238" s="163">
        <f t="shared" si="227"/>
        <v>0</v>
      </c>
      <c r="J238" s="163">
        <f t="shared" si="227"/>
        <v>0</v>
      </c>
      <c r="K238" s="163">
        <f t="shared" si="227"/>
        <v>0</v>
      </c>
      <c r="L238" s="163">
        <f t="shared" si="227"/>
        <v>0</v>
      </c>
      <c r="M238" s="163">
        <f t="shared" si="227"/>
        <v>0</v>
      </c>
      <c r="N238" s="163">
        <f t="shared" si="227"/>
        <v>0</v>
      </c>
      <c r="O238" s="163">
        <f t="shared" si="227"/>
        <v>0</v>
      </c>
      <c r="P238" s="163">
        <f t="shared" si="227"/>
        <v>0</v>
      </c>
      <c r="Q238" s="163">
        <f t="shared" si="227"/>
        <v>0</v>
      </c>
      <c r="R238" s="163">
        <f t="shared" si="227"/>
        <v>0</v>
      </c>
      <c r="S238" s="163">
        <f t="shared" si="226"/>
        <v>0</v>
      </c>
      <c r="T238" s="163">
        <f t="shared" si="226"/>
        <v>0</v>
      </c>
      <c r="U238" s="163">
        <f t="shared" si="226"/>
        <v>0</v>
      </c>
      <c r="V238" s="163">
        <f t="shared" si="226"/>
        <v>0</v>
      </c>
      <c r="W238" s="163">
        <f t="shared" si="226"/>
        <v>0</v>
      </c>
      <c r="X238" s="163">
        <f t="shared" si="226"/>
        <v>0</v>
      </c>
      <c r="Y238" s="163">
        <f t="shared" si="226"/>
        <v>0</v>
      </c>
      <c r="Z238" s="163">
        <f t="shared" si="226"/>
        <v>0</v>
      </c>
      <c r="AA238" s="163">
        <f t="shared" si="226"/>
        <v>0</v>
      </c>
      <c r="AB238" s="163">
        <f t="shared" si="226"/>
        <v>0</v>
      </c>
      <c r="AC238" s="163">
        <f t="shared" si="226"/>
        <v>0</v>
      </c>
      <c r="AD238" s="163">
        <f t="shared" si="226"/>
        <v>0</v>
      </c>
      <c r="AE238" s="163">
        <f t="shared" si="226"/>
        <v>0</v>
      </c>
      <c r="AF238" s="163">
        <f t="shared" si="226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227"/>
        <v>0</v>
      </c>
      <c r="D239" s="163">
        <f t="shared" si="228"/>
        <v>0</v>
      </c>
      <c r="E239" s="163">
        <f t="shared" si="228"/>
        <v>0</v>
      </c>
      <c r="F239" s="163">
        <f t="shared" si="228"/>
        <v>0</v>
      </c>
      <c r="G239" s="163">
        <f t="shared" si="227"/>
        <v>0</v>
      </c>
      <c r="H239" s="163">
        <f t="shared" si="227"/>
        <v>0</v>
      </c>
      <c r="I239" s="163">
        <f t="shared" si="227"/>
        <v>0</v>
      </c>
      <c r="J239" s="163">
        <f t="shared" si="227"/>
        <v>0</v>
      </c>
      <c r="K239" s="163">
        <f t="shared" si="227"/>
        <v>0</v>
      </c>
      <c r="L239" s="163">
        <f t="shared" si="227"/>
        <v>0</v>
      </c>
      <c r="M239" s="163">
        <f t="shared" si="227"/>
        <v>0</v>
      </c>
      <c r="N239" s="163">
        <f t="shared" si="227"/>
        <v>0</v>
      </c>
      <c r="O239" s="163">
        <f t="shared" si="227"/>
        <v>0</v>
      </c>
      <c r="P239" s="163">
        <f t="shared" si="227"/>
        <v>0</v>
      </c>
      <c r="Q239" s="163">
        <f t="shared" si="227"/>
        <v>0</v>
      </c>
      <c r="R239" s="163">
        <f t="shared" si="227"/>
        <v>0</v>
      </c>
      <c r="S239" s="163">
        <f t="shared" si="226"/>
        <v>0</v>
      </c>
      <c r="T239" s="163">
        <f t="shared" si="226"/>
        <v>0</v>
      </c>
      <c r="U239" s="163">
        <f t="shared" si="226"/>
        <v>0</v>
      </c>
      <c r="V239" s="163">
        <f t="shared" si="226"/>
        <v>0</v>
      </c>
      <c r="W239" s="163">
        <f t="shared" si="226"/>
        <v>0</v>
      </c>
      <c r="X239" s="163">
        <f t="shared" si="226"/>
        <v>0</v>
      </c>
      <c r="Y239" s="163">
        <f t="shared" si="226"/>
        <v>0</v>
      </c>
      <c r="Z239" s="163">
        <f t="shared" si="226"/>
        <v>0</v>
      </c>
      <c r="AA239" s="163">
        <f t="shared" si="226"/>
        <v>0</v>
      </c>
      <c r="AB239" s="163">
        <f t="shared" si="226"/>
        <v>0</v>
      </c>
      <c r="AC239" s="163">
        <f t="shared" si="226"/>
        <v>0</v>
      </c>
      <c r="AD239" s="163">
        <f t="shared" si="226"/>
        <v>0</v>
      </c>
      <c r="AE239" s="163">
        <f t="shared" si="226"/>
        <v>0</v>
      </c>
      <c r="AF239" s="163">
        <f t="shared" si="226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227"/>
        <v>0</v>
      </c>
      <c r="D240" s="163">
        <f t="shared" si="228"/>
        <v>0</v>
      </c>
      <c r="E240" s="163">
        <f t="shared" si="228"/>
        <v>0</v>
      </c>
      <c r="F240" s="163">
        <f t="shared" si="228"/>
        <v>0</v>
      </c>
      <c r="G240" s="163">
        <f t="shared" si="227"/>
        <v>0</v>
      </c>
      <c r="H240" s="163">
        <f t="shared" si="227"/>
        <v>0</v>
      </c>
      <c r="I240" s="163">
        <f t="shared" si="227"/>
        <v>0</v>
      </c>
      <c r="J240" s="163">
        <f t="shared" si="227"/>
        <v>0</v>
      </c>
      <c r="K240" s="163">
        <f t="shared" si="227"/>
        <v>0</v>
      </c>
      <c r="L240" s="163">
        <f t="shared" si="227"/>
        <v>0</v>
      </c>
      <c r="M240" s="163">
        <f t="shared" si="227"/>
        <v>0</v>
      </c>
      <c r="N240" s="163">
        <f t="shared" si="227"/>
        <v>0</v>
      </c>
      <c r="O240" s="163">
        <f t="shared" si="227"/>
        <v>0</v>
      </c>
      <c r="P240" s="163">
        <f t="shared" si="227"/>
        <v>0</v>
      </c>
      <c r="Q240" s="163">
        <f t="shared" si="227"/>
        <v>0</v>
      </c>
      <c r="R240" s="163">
        <f t="shared" si="227"/>
        <v>0</v>
      </c>
      <c r="S240" s="163">
        <f t="shared" si="226"/>
        <v>0</v>
      </c>
      <c r="T240" s="163">
        <f t="shared" si="226"/>
        <v>0</v>
      </c>
      <c r="U240" s="163">
        <f t="shared" si="226"/>
        <v>0</v>
      </c>
      <c r="V240" s="163">
        <f t="shared" si="226"/>
        <v>0</v>
      </c>
      <c r="W240" s="163">
        <f t="shared" si="226"/>
        <v>0</v>
      </c>
      <c r="X240" s="163">
        <f t="shared" si="226"/>
        <v>0</v>
      </c>
      <c r="Y240" s="163">
        <f t="shared" si="226"/>
        <v>0</v>
      </c>
      <c r="Z240" s="163">
        <f t="shared" si="226"/>
        <v>0</v>
      </c>
      <c r="AA240" s="163">
        <f t="shared" si="226"/>
        <v>0</v>
      </c>
      <c r="AB240" s="163">
        <f t="shared" si="226"/>
        <v>0</v>
      </c>
      <c r="AC240" s="163">
        <f t="shared" si="226"/>
        <v>0</v>
      </c>
      <c r="AD240" s="163">
        <f t="shared" si="226"/>
        <v>0</v>
      </c>
      <c r="AE240" s="163">
        <f t="shared" si="226"/>
        <v>0</v>
      </c>
      <c r="AF240" s="163">
        <f t="shared" si="226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227"/>
        <v>0</v>
      </c>
      <c r="D241" s="163">
        <f t="shared" si="228"/>
        <v>0</v>
      </c>
      <c r="E241" s="163">
        <f t="shared" si="228"/>
        <v>0</v>
      </c>
      <c r="F241" s="163">
        <f t="shared" si="228"/>
        <v>0</v>
      </c>
      <c r="G241" s="163">
        <f t="shared" si="227"/>
        <v>0</v>
      </c>
      <c r="H241" s="163">
        <f t="shared" si="227"/>
        <v>0</v>
      </c>
      <c r="I241" s="163">
        <f t="shared" si="227"/>
        <v>0</v>
      </c>
      <c r="J241" s="163">
        <f t="shared" si="227"/>
        <v>0</v>
      </c>
      <c r="K241" s="163">
        <f t="shared" si="227"/>
        <v>0</v>
      </c>
      <c r="L241" s="163">
        <f t="shared" si="227"/>
        <v>0</v>
      </c>
      <c r="M241" s="163">
        <f t="shared" si="227"/>
        <v>0</v>
      </c>
      <c r="N241" s="163">
        <f t="shared" si="227"/>
        <v>0</v>
      </c>
      <c r="O241" s="163">
        <f t="shared" si="227"/>
        <v>0</v>
      </c>
      <c r="P241" s="163">
        <f t="shared" si="227"/>
        <v>0</v>
      </c>
      <c r="Q241" s="163">
        <f t="shared" si="227"/>
        <v>0</v>
      </c>
      <c r="R241" s="163">
        <f t="shared" si="227"/>
        <v>0</v>
      </c>
      <c r="S241" s="163">
        <f t="shared" si="226"/>
        <v>0</v>
      </c>
      <c r="T241" s="163">
        <f t="shared" si="226"/>
        <v>0</v>
      </c>
      <c r="U241" s="163">
        <f t="shared" si="226"/>
        <v>0</v>
      </c>
      <c r="V241" s="163">
        <f t="shared" si="226"/>
        <v>0</v>
      </c>
      <c r="W241" s="163">
        <f t="shared" si="226"/>
        <v>0</v>
      </c>
      <c r="X241" s="163">
        <f t="shared" si="226"/>
        <v>0</v>
      </c>
      <c r="Y241" s="163">
        <f t="shared" si="226"/>
        <v>0</v>
      </c>
      <c r="Z241" s="163">
        <f t="shared" si="226"/>
        <v>0</v>
      </c>
      <c r="AA241" s="163">
        <f t="shared" si="226"/>
        <v>0</v>
      </c>
      <c r="AB241" s="163">
        <f t="shared" si="226"/>
        <v>0</v>
      </c>
      <c r="AC241" s="163">
        <f t="shared" si="226"/>
        <v>0</v>
      </c>
      <c r="AD241" s="163">
        <f t="shared" si="226"/>
        <v>0</v>
      </c>
      <c r="AE241" s="163">
        <f t="shared" si="226"/>
        <v>0</v>
      </c>
      <c r="AF241" s="163">
        <f t="shared" si="226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227"/>
        <v>0</v>
      </c>
      <c r="D242" s="163">
        <f t="shared" si="228"/>
        <v>0</v>
      </c>
      <c r="E242" s="163">
        <f t="shared" si="228"/>
        <v>0</v>
      </c>
      <c r="F242" s="163">
        <f t="shared" si="228"/>
        <v>0</v>
      </c>
      <c r="G242" s="163">
        <f t="shared" si="227"/>
        <v>0</v>
      </c>
      <c r="H242" s="163">
        <f t="shared" si="227"/>
        <v>0</v>
      </c>
      <c r="I242" s="163">
        <f t="shared" si="227"/>
        <v>0</v>
      </c>
      <c r="J242" s="163">
        <f t="shared" si="227"/>
        <v>0</v>
      </c>
      <c r="K242" s="163">
        <f t="shared" si="227"/>
        <v>0</v>
      </c>
      <c r="L242" s="163">
        <f t="shared" si="227"/>
        <v>0</v>
      </c>
      <c r="M242" s="163">
        <f t="shared" si="227"/>
        <v>0</v>
      </c>
      <c r="N242" s="163">
        <f t="shared" si="227"/>
        <v>0</v>
      </c>
      <c r="O242" s="163">
        <f t="shared" si="227"/>
        <v>0</v>
      </c>
      <c r="P242" s="163">
        <f t="shared" si="227"/>
        <v>0</v>
      </c>
      <c r="Q242" s="163">
        <f t="shared" si="227"/>
        <v>0</v>
      </c>
      <c r="R242" s="163">
        <f t="shared" si="227"/>
        <v>0</v>
      </c>
      <c r="S242" s="163">
        <f t="shared" si="226"/>
        <v>0</v>
      </c>
      <c r="T242" s="163">
        <f t="shared" si="226"/>
        <v>0</v>
      </c>
      <c r="U242" s="163">
        <f t="shared" si="226"/>
        <v>0</v>
      </c>
      <c r="V242" s="163">
        <f t="shared" si="226"/>
        <v>0</v>
      </c>
      <c r="W242" s="163">
        <f t="shared" si="226"/>
        <v>0</v>
      </c>
      <c r="X242" s="163">
        <f t="shared" si="226"/>
        <v>0</v>
      </c>
      <c r="Y242" s="163">
        <f t="shared" si="226"/>
        <v>0</v>
      </c>
      <c r="Z242" s="163">
        <f t="shared" si="226"/>
        <v>0</v>
      </c>
      <c r="AA242" s="163">
        <f t="shared" si="226"/>
        <v>0</v>
      </c>
      <c r="AB242" s="163">
        <f t="shared" si="226"/>
        <v>0</v>
      </c>
      <c r="AC242" s="163">
        <f t="shared" si="226"/>
        <v>0</v>
      </c>
      <c r="AD242" s="163">
        <f t="shared" si="226"/>
        <v>0</v>
      </c>
      <c r="AE242" s="163">
        <f t="shared" si="226"/>
        <v>0</v>
      </c>
      <c r="AF242" s="163">
        <f t="shared" si="226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227"/>
        <v>0</v>
      </c>
      <c r="D243" s="163">
        <f t="shared" si="228"/>
        <v>0</v>
      </c>
      <c r="E243" s="163">
        <f t="shared" si="228"/>
        <v>0</v>
      </c>
      <c r="F243" s="163">
        <f t="shared" si="228"/>
        <v>0</v>
      </c>
      <c r="G243" s="163">
        <f t="shared" si="227"/>
        <v>0</v>
      </c>
      <c r="H243" s="163">
        <f t="shared" si="227"/>
        <v>0</v>
      </c>
      <c r="I243" s="163">
        <f t="shared" si="227"/>
        <v>0</v>
      </c>
      <c r="J243" s="163">
        <f t="shared" si="227"/>
        <v>0</v>
      </c>
      <c r="K243" s="163">
        <f t="shared" si="227"/>
        <v>0</v>
      </c>
      <c r="L243" s="163">
        <f t="shared" si="227"/>
        <v>0</v>
      </c>
      <c r="M243" s="163">
        <f t="shared" si="227"/>
        <v>0</v>
      </c>
      <c r="N243" s="163">
        <f t="shared" si="227"/>
        <v>0</v>
      </c>
      <c r="O243" s="163">
        <f t="shared" si="227"/>
        <v>0</v>
      </c>
      <c r="P243" s="163">
        <f t="shared" si="227"/>
        <v>0</v>
      </c>
      <c r="Q243" s="163">
        <f t="shared" si="227"/>
        <v>0</v>
      </c>
      <c r="R243" s="163">
        <f t="shared" si="227"/>
        <v>0</v>
      </c>
      <c r="S243" s="163">
        <f t="shared" si="226"/>
        <v>0</v>
      </c>
      <c r="T243" s="163">
        <f t="shared" si="226"/>
        <v>0</v>
      </c>
      <c r="U243" s="163">
        <f t="shared" si="226"/>
        <v>0</v>
      </c>
      <c r="V243" s="163">
        <f t="shared" si="226"/>
        <v>0</v>
      </c>
      <c r="W243" s="163">
        <f t="shared" si="226"/>
        <v>0</v>
      </c>
      <c r="X243" s="163">
        <f t="shared" si="226"/>
        <v>0</v>
      </c>
      <c r="Y243" s="163">
        <f t="shared" si="226"/>
        <v>0</v>
      </c>
      <c r="Z243" s="163">
        <f t="shared" si="226"/>
        <v>0</v>
      </c>
      <c r="AA243" s="163">
        <f t="shared" si="226"/>
        <v>0</v>
      </c>
      <c r="AB243" s="163">
        <f t="shared" si="226"/>
        <v>0</v>
      </c>
      <c r="AC243" s="163">
        <f t="shared" si="226"/>
        <v>0</v>
      </c>
      <c r="AD243" s="163">
        <f t="shared" si="226"/>
        <v>0</v>
      </c>
      <c r="AE243" s="163">
        <f t="shared" si="226"/>
        <v>0</v>
      </c>
      <c r="AF243" s="163">
        <f t="shared" si="226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227"/>
        <v>0</v>
      </c>
      <c r="D244" s="163">
        <f t="shared" si="228"/>
        <v>0</v>
      </c>
      <c r="E244" s="163">
        <f t="shared" si="228"/>
        <v>0</v>
      </c>
      <c r="F244" s="163">
        <f t="shared" si="228"/>
        <v>0</v>
      </c>
      <c r="G244" s="163">
        <f t="shared" si="227"/>
        <v>0</v>
      </c>
      <c r="H244" s="163">
        <f t="shared" si="227"/>
        <v>0</v>
      </c>
      <c r="I244" s="163">
        <f t="shared" si="227"/>
        <v>0</v>
      </c>
      <c r="J244" s="163">
        <f t="shared" si="227"/>
        <v>0</v>
      </c>
      <c r="K244" s="163">
        <f t="shared" si="227"/>
        <v>0</v>
      </c>
      <c r="L244" s="163">
        <f t="shared" si="227"/>
        <v>0</v>
      </c>
      <c r="M244" s="163">
        <f t="shared" si="227"/>
        <v>0</v>
      </c>
      <c r="N244" s="163">
        <f t="shared" si="227"/>
        <v>0</v>
      </c>
      <c r="O244" s="163">
        <f t="shared" si="227"/>
        <v>0</v>
      </c>
      <c r="P244" s="163">
        <f t="shared" si="227"/>
        <v>0</v>
      </c>
      <c r="Q244" s="163">
        <f t="shared" si="227"/>
        <v>0</v>
      </c>
      <c r="R244" s="163">
        <f t="shared" si="227"/>
        <v>0</v>
      </c>
      <c r="S244" s="163">
        <f t="shared" si="226"/>
        <v>0</v>
      </c>
      <c r="T244" s="163">
        <f t="shared" si="226"/>
        <v>0</v>
      </c>
      <c r="U244" s="163">
        <f t="shared" si="226"/>
        <v>0</v>
      </c>
      <c r="V244" s="163">
        <f t="shared" si="226"/>
        <v>0</v>
      </c>
      <c r="W244" s="163">
        <f t="shared" si="226"/>
        <v>0</v>
      </c>
      <c r="X244" s="163">
        <f t="shared" si="226"/>
        <v>0</v>
      </c>
      <c r="Y244" s="163">
        <f t="shared" si="226"/>
        <v>0</v>
      </c>
      <c r="Z244" s="163">
        <f t="shared" si="226"/>
        <v>0</v>
      </c>
      <c r="AA244" s="163">
        <f t="shared" si="226"/>
        <v>0</v>
      </c>
      <c r="AB244" s="163">
        <f t="shared" si="226"/>
        <v>0</v>
      </c>
      <c r="AC244" s="163">
        <f t="shared" si="226"/>
        <v>0</v>
      </c>
      <c r="AD244" s="163">
        <f t="shared" si="226"/>
        <v>0</v>
      </c>
      <c r="AE244" s="163">
        <f t="shared" si="226"/>
        <v>0</v>
      </c>
      <c r="AF244" s="163">
        <f t="shared" si="226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227"/>
        <v>0</v>
      </c>
      <c r="D245" s="163">
        <f t="shared" si="228"/>
        <v>0</v>
      </c>
      <c r="E245" s="163">
        <f t="shared" si="228"/>
        <v>0</v>
      </c>
      <c r="F245" s="163">
        <f t="shared" si="228"/>
        <v>0</v>
      </c>
      <c r="G245" s="163">
        <f t="shared" si="227"/>
        <v>0</v>
      </c>
      <c r="H245" s="163">
        <f t="shared" si="227"/>
        <v>0</v>
      </c>
      <c r="I245" s="163">
        <f t="shared" si="227"/>
        <v>0</v>
      </c>
      <c r="J245" s="163">
        <f t="shared" si="227"/>
        <v>0</v>
      </c>
      <c r="K245" s="163">
        <f t="shared" si="227"/>
        <v>0</v>
      </c>
      <c r="L245" s="163">
        <f t="shared" si="227"/>
        <v>0</v>
      </c>
      <c r="M245" s="163">
        <f t="shared" si="227"/>
        <v>0</v>
      </c>
      <c r="N245" s="163">
        <f t="shared" si="227"/>
        <v>0</v>
      </c>
      <c r="O245" s="163">
        <f t="shared" si="227"/>
        <v>0</v>
      </c>
      <c r="P245" s="163">
        <f t="shared" si="227"/>
        <v>0</v>
      </c>
      <c r="Q245" s="163">
        <f t="shared" si="227"/>
        <v>0</v>
      </c>
      <c r="R245" s="163">
        <f t="shared" si="227"/>
        <v>0</v>
      </c>
      <c r="S245" s="163">
        <f t="shared" si="226"/>
        <v>0</v>
      </c>
      <c r="T245" s="163">
        <f t="shared" si="226"/>
        <v>0</v>
      </c>
      <c r="U245" s="163">
        <f t="shared" si="226"/>
        <v>0</v>
      </c>
      <c r="V245" s="163">
        <f t="shared" si="226"/>
        <v>0</v>
      </c>
      <c r="W245" s="163">
        <f t="shared" si="226"/>
        <v>0</v>
      </c>
      <c r="X245" s="163">
        <f t="shared" si="226"/>
        <v>0</v>
      </c>
      <c r="Y245" s="163">
        <f t="shared" si="226"/>
        <v>0</v>
      </c>
      <c r="Z245" s="163">
        <f t="shared" si="226"/>
        <v>0</v>
      </c>
      <c r="AA245" s="163">
        <f t="shared" si="226"/>
        <v>0</v>
      </c>
      <c r="AB245" s="163">
        <f t="shared" si="226"/>
        <v>0</v>
      </c>
      <c r="AC245" s="163">
        <f t="shared" si="226"/>
        <v>0</v>
      </c>
      <c r="AD245" s="163">
        <f t="shared" si="226"/>
        <v>0</v>
      </c>
      <c r="AE245" s="163">
        <f t="shared" si="226"/>
        <v>0</v>
      </c>
      <c r="AF245" s="163">
        <f t="shared" si="226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227"/>
        <v>0</v>
      </c>
      <c r="D246" s="163">
        <f t="shared" si="228"/>
        <v>0</v>
      </c>
      <c r="E246" s="163">
        <f t="shared" si="228"/>
        <v>0</v>
      </c>
      <c r="F246" s="163">
        <f t="shared" si="228"/>
        <v>0</v>
      </c>
      <c r="G246" s="163">
        <f t="shared" si="227"/>
        <v>0</v>
      </c>
      <c r="H246" s="163">
        <f t="shared" si="227"/>
        <v>0</v>
      </c>
      <c r="I246" s="163">
        <f t="shared" si="227"/>
        <v>0</v>
      </c>
      <c r="J246" s="163">
        <f t="shared" si="227"/>
        <v>0</v>
      </c>
      <c r="K246" s="163">
        <f t="shared" si="227"/>
        <v>0</v>
      </c>
      <c r="L246" s="163">
        <f t="shared" si="227"/>
        <v>0</v>
      </c>
      <c r="M246" s="163">
        <f t="shared" si="227"/>
        <v>0</v>
      </c>
      <c r="N246" s="163">
        <f t="shared" si="227"/>
        <v>0</v>
      </c>
      <c r="O246" s="163">
        <f t="shared" si="227"/>
        <v>0</v>
      </c>
      <c r="P246" s="163">
        <f t="shared" si="227"/>
        <v>0</v>
      </c>
      <c r="Q246" s="163">
        <f t="shared" si="227"/>
        <v>0</v>
      </c>
      <c r="R246" s="163">
        <f t="shared" si="227"/>
        <v>0</v>
      </c>
      <c r="S246" s="163">
        <f t="shared" si="226"/>
        <v>0</v>
      </c>
      <c r="T246" s="163">
        <f t="shared" si="226"/>
        <v>0</v>
      </c>
      <c r="U246" s="163">
        <f t="shared" si="226"/>
        <v>0</v>
      </c>
      <c r="V246" s="163">
        <f t="shared" si="226"/>
        <v>0</v>
      </c>
      <c r="W246" s="163">
        <f t="shared" si="226"/>
        <v>0</v>
      </c>
      <c r="X246" s="163">
        <f t="shared" si="226"/>
        <v>0</v>
      </c>
      <c r="Y246" s="163">
        <f t="shared" si="226"/>
        <v>0</v>
      </c>
      <c r="Z246" s="163">
        <f t="shared" si="226"/>
        <v>0</v>
      </c>
      <c r="AA246" s="163">
        <f t="shared" si="226"/>
        <v>0</v>
      </c>
      <c r="AB246" s="163">
        <f t="shared" si="226"/>
        <v>0</v>
      </c>
      <c r="AC246" s="163">
        <f t="shared" si="226"/>
        <v>0</v>
      </c>
      <c r="AD246" s="163">
        <f t="shared" si="226"/>
        <v>0</v>
      </c>
      <c r="AE246" s="163">
        <f t="shared" si="226"/>
        <v>0</v>
      </c>
      <c r="AF246" s="163">
        <f t="shared" si="226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227"/>
        <v>0</v>
      </c>
      <c r="D247" s="163">
        <f t="shared" si="228"/>
        <v>0</v>
      </c>
      <c r="E247" s="163">
        <f t="shared" si="228"/>
        <v>0</v>
      </c>
      <c r="F247" s="163">
        <f t="shared" si="228"/>
        <v>0</v>
      </c>
      <c r="G247" s="163">
        <f t="shared" si="227"/>
        <v>0</v>
      </c>
      <c r="H247" s="163">
        <f t="shared" si="227"/>
        <v>0</v>
      </c>
      <c r="I247" s="163">
        <f t="shared" si="227"/>
        <v>0</v>
      </c>
      <c r="J247" s="163">
        <f t="shared" si="227"/>
        <v>0</v>
      </c>
      <c r="K247" s="163">
        <f t="shared" si="227"/>
        <v>0</v>
      </c>
      <c r="L247" s="163">
        <f t="shared" si="227"/>
        <v>0</v>
      </c>
      <c r="M247" s="163">
        <f t="shared" si="227"/>
        <v>0</v>
      </c>
      <c r="N247" s="163">
        <f t="shared" si="227"/>
        <v>0</v>
      </c>
      <c r="O247" s="163">
        <f t="shared" si="227"/>
        <v>0</v>
      </c>
      <c r="P247" s="163">
        <f t="shared" si="227"/>
        <v>0</v>
      </c>
      <c r="Q247" s="163">
        <f t="shared" si="227"/>
        <v>0</v>
      </c>
      <c r="R247" s="163">
        <f t="shared" si="227"/>
        <v>0</v>
      </c>
      <c r="S247" s="163">
        <f t="shared" si="226"/>
        <v>0</v>
      </c>
      <c r="T247" s="163">
        <f t="shared" si="226"/>
        <v>0</v>
      </c>
      <c r="U247" s="163">
        <f t="shared" si="226"/>
        <v>0</v>
      </c>
      <c r="V247" s="163">
        <f t="shared" si="226"/>
        <v>0</v>
      </c>
      <c r="W247" s="163">
        <f t="shared" si="226"/>
        <v>0</v>
      </c>
      <c r="X247" s="163">
        <f t="shared" si="226"/>
        <v>0</v>
      </c>
      <c r="Y247" s="163">
        <f t="shared" si="226"/>
        <v>0</v>
      </c>
      <c r="Z247" s="163">
        <f t="shared" si="226"/>
        <v>0</v>
      </c>
      <c r="AA247" s="163">
        <f t="shared" si="226"/>
        <v>0</v>
      </c>
      <c r="AB247" s="163">
        <f t="shared" si="226"/>
        <v>0</v>
      </c>
      <c r="AC247" s="163">
        <f t="shared" si="226"/>
        <v>0</v>
      </c>
      <c r="AD247" s="163">
        <f t="shared" si="226"/>
        <v>0</v>
      </c>
      <c r="AE247" s="163">
        <f t="shared" si="226"/>
        <v>0</v>
      </c>
      <c r="AF247" s="163">
        <f t="shared" si="226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227"/>
        <v>0</v>
      </c>
      <c r="D248" s="163">
        <f t="shared" si="228"/>
        <v>0</v>
      </c>
      <c r="E248" s="163">
        <f t="shared" si="228"/>
        <v>0</v>
      </c>
      <c r="F248" s="163">
        <f t="shared" si="228"/>
        <v>0</v>
      </c>
      <c r="G248" s="163">
        <f t="shared" si="227"/>
        <v>0</v>
      </c>
      <c r="H248" s="163">
        <f t="shared" si="227"/>
        <v>0</v>
      </c>
      <c r="I248" s="163">
        <f t="shared" si="227"/>
        <v>0</v>
      </c>
      <c r="J248" s="163">
        <f t="shared" si="227"/>
        <v>0</v>
      </c>
      <c r="K248" s="163">
        <f t="shared" si="227"/>
        <v>0</v>
      </c>
      <c r="L248" s="163">
        <f t="shared" si="227"/>
        <v>0</v>
      </c>
      <c r="M248" s="163">
        <f t="shared" si="227"/>
        <v>0</v>
      </c>
      <c r="N248" s="163">
        <f t="shared" si="227"/>
        <v>0</v>
      </c>
      <c r="O248" s="163">
        <f t="shared" si="227"/>
        <v>0</v>
      </c>
      <c r="P248" s="163">
        <f t="shared" si="227"/>
        <v>0</v>
      </c>
      <c r="Q248" s="163">
        <f t="shared" si="227"/>
        <v>0</v>
      </c>
      <c r="R248" s="163">
        <f t="shared" ref="R248:AF263" si="229">Q248</f>
        <v>0</v>
      </c>
      <c r="S248" s="163">
        <f t="shared" si="229"/>
        <v>0</v>
      </c>
      <c r="T248" s="163">
        <f t="shared" si="229"/>
        <v>0</v>
      </c>
      <c r="U248" s="163">
        <f t="shared" si="229"/>
        <v>0</v>
      </c>
      <c r="V248" s="163">
        <f t="shared" si="229"/>
        <v>0</v>
      </c>
      <c r="W248" s="163">
        <f t="shared" si="229"/>
        <v>0</v>
      </c>
      <c r="X248" s="163">
        <f t="shared" si="229"/>
        <v>0</v>
      </c>
      <c r="Y248" s="163">
        <f t="shared" si="229"/>
        <v>0</v>
      </c>
      <c r="Z248" s="163">
        <f t="shared" si="229"/>
        <v>0</v>
      </c>
      <c r="AA248" s="163">
        <f t="shared" si="229"/>
        <v>0</v>
      </c>
      <c r="AB248" s="163">
        <f t="shared" si="229"/>
        <v>0</v>
      </c>
      <c r="AC248" s="163">
        <f t="shared" si="229"/>
        <v>0</v>
      </c>
      <c r="AD248" s="163">
        <f t="shared" si="229"/>
        <v>0</v>
      </c>
      <c r="AE248" s="163">
        <f t="shared" si="229"/>
        <v>0</v>
      </c>
      <c r="AF248" s="163">
        <f t="shared" si="229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R264" si="230">B249</f>
        <v>0</v>
      </c>
      <c r="D249" s="163">
        <f t="shared" si="228"/>
        <v>0</v>
      </c>
      <c r="E249" s="163">
        <f t="shared" si="228"/>
        <v>0</v>
      </c>
      <c r="F249" s="163">
        <f t="shared" si="228"/>
        <v>0</v>
      </c>
      <c r="G249" s="163">
        <f t="shared" si="230"/>
        <v>0</v>
      </c>
      <c r="H249" s="163">
        <f t="shared" si="230"/>
        <v>0</v>
      </c>
      <c r="I249" s="163">
        <f t="shared" si="230"/>
        <v>0</v>
      </c>
      <c r="J249" s="163">
        <f t="shared" si="230"/>
        <v>0</v>
      </c>
      <c r="K249" s="163">
        <f t="shared" si="230"/>
        <v>0</v>
      </c>
      <c r="L249" s="163">
        <f t="shared" si="230"/>
        <v>0</v>
      </c>
      <c r="M249" s="163">
        <f t="shared" si="230"/>
        <v>0</v>
      </c>
      <c r="N249" s="163">
        <f t="shared" si="230"/>
        <v>0</v>
      </c>
      <c r="O249" s="163">
        <f t="shared" si="230"/>
        <v>0</v>
      </c>
      <c r="P249" s="163">
        <f t="shared" si="230"/>
        <v>0</v>
      </c>
      <c r="Q249" s="163">
        <f t="shared" si="230"/>
        <v>0</v>
      </c>
      <c r="R249" s="163">
        <f t="shared" si="229"/>
        <v>0</v>
      </c>
      <c r="S249" s="163">
        <f t="shared" si="229"/>
        <v>0</v>
      </c>
      <c r="T249" s="163">
        <f t="shared" si="229"/>
        <v>0</v>
      </c>
      <c r="U249" s="163">
        <f t="shared" si="229"/>
        <v>0</v>
      </c>
      <c r="V249" s="163">
        <f t="shared" si="229"/>
        <v>0</v>
      </c>
      <c r="W249" s="163">
        <f t="shared" si="229"/>
        <v>0</v>
      </c>
      <c r="X249" s="163">
        <f t="shared" si="229"/>
        <v>0</v>
      </c>
      <c r="Y249" s="163">
        <f t="shared" si="229"/>
        <v>0</v>
      </c>
      <c r="Z249" s="163">
        <f t="shared" si="229"/>
        <v>0</v>
      </c>
      <c r="AA249" s="163">
        <f t="shared" si="229"/>
        <v>0</v>
      </c>
      <c r="AB249" s="163">
        <f t="shared" si="229"/>
        <v>0</v>
      </c>
      <c r="AC249" s="163">
        <f t="shared" si="229"/>
        <v>0</v>
      </c>
      <c r="AD249" s="163">
        <f t="shared" si="229"/>
        <v>0</v>
      </c>
      <c r="AE249" s="163">
        <f t="shared" si="229"/>
        <v>0</v>
      </c>
      <c r="AF249" s="163">
        <f t="shared" si="229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230"/>
        <v>0</v>
      </c>
      <c r="D250" s="163">
        <f t="shared" si="228"/>
        <v>0</v>
      </c>
      <c r="E250" s="163">
        <f t="shared" si="228"/>
        <v>0</v>
      </c>
      <c r="F250" s="163">
        <f t="shared" si="228"/>
        <v>0</v>
      </c>
      <c r="G250" s="163">
        <f t="shared" si="230"/>
        <v>0</v>
      </c>
      <c r="H250" s="163">
        <f t="shared" si="230"/>
        <v>0</v>
      </c>
      <c r="I250" s="163">
        <f t="shared" si="230"/>
        <v>0</v>
      </c>
      <c r="J250" s="163">
        <f t="shared" si="230"/>
        <v>0</v>
      </c>
      <c r="K250" s="163">
        <f t="shared" si="230"/>
        <v>0</v>
      </c>
      <c r="L250" s="163">
        <f t="shared" si="230"/>
        <v>0</v>
      </c>
      <c r="M250" s="163">
        <f t="shared" si="230"/>
        <v>0</v>
      </c>
      <c r="N250" s="163">
        <f t="shared" si="230"/>
        <v>0</v>
      </c>
      <c r="O250" s="163">
        <f t="shared" si="230"/>
        <v>0</v>
      </c>
      <c r="P250" s="163">
        <f t="shared" si="230"/>
        <v>0</v>
      </c>
      <c r="Q250" s="163">
        <f t="shared" si="230"/>
        <v>0</v>
      </c>
      <c r="R250" s="163">
        <f t="shared" si="230"/>
        <v>0</v>
      </c>
      <c r="S250" s="163">
        <f t="shared" si="229"/>
        <v>0</v>
      </c>
      <c r="T250" s="163">
        <f t="shared" si="229"/>
        <v>0</v>
      </c>
      <c r="U250" s="163">
        <f t="shared" si="229"/>
        <v>0</v>
      </c>
      <c r="V250" s="163">
        <f t="shared" si="229"/>
        <v>0</v>
      </c>
      <c r="W250" s="163">
        <f t="shared" si="229"/>
        <v>0</v>
      </c>
      <c r="X250" s="163">
        <f t="shared" si="229"/>
        <v>0</v>
      </c>
      <c r="Y250" s="163">
        <f t="shared" si="229"/>
        <v>0</v>
      </c>
      <c r="Z250" s="163">
        <f t="shared" si="229"/>
        <v>0</v>
      </c>
      <c r="AA250" s="163">
        <f t="shared" si="229"/>
        <v>0</v>
      </c>
      <c r="AB250" s="163">
        <f t="shared" si="229"/>
        <v>0</v>
      </c>
      <c r="AC250" s="163">
        <f t="shared" si="229"/>
        <v>0</v>
      </c>
      <c r="AD250" s="163">
        <f t="shared" si="229"/>
        <v>0</v>
      </c>
      <c r="AE250" s="163">
        <f t="shared" si="229"/>
        <v>0</v>
      </c>
      <c r="AF250" s="163">
        <f t="shared" si="229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230"/>
        <v>0</v>
      </c>
      <c r="D251" s="163">
        <f t="shared" si="228"/>
        <v>0</v>
      </c>
      <c r="E251" s="163">
        <f t="shared" si="228"/>
        <v>0</v>
      </c>
      <c r="F251" s="163">
        <f t="shared" si="228"/>
        <v>0</v>
      </c>
      <c r="G251" s="163">
        <f t="shared" si="230"/>
        <v>0</v>
      </c>
      <c r="H251" s="163">
        <f t="shared" si="230"/>
        <v>0</v>
      </c>
      <c r="I251" s="163">
        <f t="shared" si="230"/>
        <v>0</v>
      </c>
      <c r="J251" s="163">
        <f t="shared" si="230"/>
        <v>0</v>
      </c>
      <c r="K251" s="163">
        <f t="shared" si="230"/>
        <v>0</v>
      </c>
      <c r="L251" s="163">
        <f t="shared" si="230"/>
        <v>0</v>
      </c>
      <c r="M251" s="163">
        <f t="shared" si="230"/>
        <v>0</v>
      </c>
      <c r="N251" s="163">
        <f t="shared" si="230"/>
        <v>0</v>
      </c>
      <c r="O251" s="163">
        <f t="shared" si="230"/>
        <v>0</v>
      </c>
      <c r="P251" s="163">
        <f t="shared" si="230"/>
        <v>0</v>
      </c>
      <c r="Q251" s="163">
        <f t="shared" si="230"/>
        <v>0</v>
      </c>
      <c r="R251" s="163">
        <f t="shared" si="230"/>
        <v>0</v>
      </c>
      <c r="S251" s="163">
        <f t="shared" si="229"/>
        <v>0</v>
      </c>
      <c r="T251" s="163">
        <f t="shared" si="229"/>
        <v>0</v>
      </c>
      <c r="U251" s="163">
        <f t="shared" si="229"/>
        <v>0</v>
      </c>
      <c r="V251" s="163">
        <f t="shared" si="229"/>
        <v>0</v>
      </c>
      <c r="W251" s="163">
        <f t="shared" si="229"/>
        <v>0</v>
      </c>
      <c r="X251" s="163">
        <f t="shared" si="229"/>
        <v>0</v>
      </c>
      <c r="Y251" s="163">
        <f t="shared" si="229"/>
        <v>0</v>
      </c>
      <c r="Z251" s="163">
        <f t="shared" si="229"/>
        <v>0</v>
      </c>
      <c r="AA251" s="163">
        <f t="shared" si="229"/>
        <v>0</v>
      </c>
      <c r="AB251" s="163">
        <f t="shared" si="229"/>
        <v>0</v>
      </c>
      <c r="AC251" s="163">
        <f t="shared" si="229"/>
        <v>0</v>
      </c>
      <c r="AD251" s="163">
        <f t="shared" si="229"/>
        <v>0</v>
      </c>
      <c r="AE251" s="163">
        <f t="shared" si="229"/>
        <v>0</v>
      </c>
      <c r="AF251" s="163">
        <f t="shared" si="229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230"/>
        <v>0</v>
      </c>
      <c r="D252" s="163">
        <f t="shared" si="228"/>
        <v>0</v>
      </c>
      <c r="E252" s="163">
        <f t="shared" si="228"/>
        <v>0</v>
      </c>
      <c r="F252" s="163">
        <f t="shared" si="228"/>
        <v>0</v>
      </c>
      <c r="G252" s="163">
        <f t="shared" si="230"/>
        <v>0</v>
      </c>
      <c r="H252" s="163">
        <f t="shared" si="230"/>
        <v>0</v>
      </c>
      <c r="I252" s="163">
        <f t="shared" si="230"/>
        <v>0</v>
      </c>
      <c r="J252" s="163">
        <f t="shared" si="230"/>
        <v>0</v>
      </c>
      <c r="K252" s="163">
        <f t="shared" si="230"/>
        <v>0</v>
      </c>
      <c r="L252" s="163">
        <f t="shared" si="230"/>
        <v>0</v>
      </c>
      <c r="M252" s="163">
        <f t="shared" si="230"/>
        <v>0</v>
      </c>
      <c r="N252" s="163">
        <f t="shared" si="230"/>
        <v>0</v>
      </c>
      <c r="O252" s="163">
        <f t="shared" si="230"/>
        <v>0</v>
      </c>
      <c r="P252" s="163">
        <f t="shared" si="230"/>
        <v>0</v>
      </c>
      <c r="Q252" s="163">
        <f t="shared" si="230"/>
        <v>0</v>
      </c>
      <c r="R252" s="163">
        <f t="shared" si="230"/>
        <v>0</v>
      </c>
      <c r="S252" s="163">
        <f t="shared" si="229"/>
        <v>0</v>
      </c>
      <c r="T252" s="163">
        <f t="shared" si="229"/>
        <v>0</v>
      </c>
      <c r="U252" s="163">
        <f t="shared" si="229"/>
        <v>0</v>
      </c>
      <c r="V252" s="163">
        <f t="shared" si="229"/>
        <v>0</v>
      </c>
      <c r="W252" s="163">
        <f t="shared" si="229"/>
        <v>0</v>
      </c>
      <c r="X252" s="163">
        <f t="shared" si="229"/>
        <v>0</v>
      </c>
      <c r="Y252" s="163">
        <f t="shared" si="229"/>
        <v>0</v>
      </c>
      <c r="Z252" s="163">
        <f t="shared" si="229"/>
        <v>0</v>
      </c>
      <c r="AA252" s="163">
        <f t="shared" si="229"/>
        <v>0</v>
      </c>
      <c r="AB252" s="163">
        <f t="shared" si="229"/>
        <v>0</v>
      </c>
      <c r="AC252" s="163">
        <f t="shared" si="229"/>
        <v>0</v>
      </c>
      <c r="AD252" s="163">
        <f t="shared" si="229"/>
        <v>0</v>
      </c>
      <c r="AE252" s="163">
        <f t="shared" si="229"/>
        <v>0</v>
      </c>
      <c r="AF252" s="163">
        <f t="shared" si="229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230"/>
        <v>0</v>
      </c>
      <c r="D253" s="163">
        <f t="shared" si="228"/>
        <v>0</v>
      </c>
      <c r="E253" s="163">
        <f t="shared" si="228"/>
        <v>0</v>
      </c>
      <c r="F253" s="163">
        <f t="shared" si="228"/>
        <v>0</v>
      </c>
      <c r="G253" s="163">
        <f t="shared" si="230"/>
        <v>0</v>
      </c>
      <c r="H253" s="163">
        <f t="shared" si="230"/>
        <v>0</v>
      </c>
      <c r="I253" s="163">
        <f t="shared" si="230"/>
        <v>0</v>
      </c>
      <c r="J253" s="163">
        <f t="shared" si="230"/>
        <v>0</v>
      </c>
      <c r="K253" s="163">
        <f t="shared" si="230"/>
        <v>0</v>
      </c>
      <c r="L253" s="163">
        <f t="shared" si="230"/>
        <v>0</v>
      </c>
      <c r="M253" s="163">
        <f t="shared" si="230"/>
        <v>0</v>
      </c>
      <c r="N253" s="163">
        <f t="shared" si="230"/>
        <v>0</v>
      </c>
      <c r="O253" s="163">
        <f t="shared" si="230"/>
        <v>0</v>
      </c>
      <c r="P253" s="163">
        <f t="shared" si="230"/>
        <v>0</v>
      </c>
      <c r="Q253" s="163">
        <f t="shared" si="230"/>
        <v>0</v>
      </c>
      <c r="R253" s="163">
        <f t="shared" si="230"/>
        <v>0</v>
      </c>
      <c r="S253" s="163">
        <f t="shared" si="229"/>
        <v>0</v>
      </c>
      <c r="T253" s="163">
        <f t="shared" si="229"/>
        <v>0</v>
      </c>
      <c r="U253" s="163">
        <f t="shared" si="229"/>
        <v>0</v>
      </c>
      <c r="V253" s="163">
        <f t="shared" si="229"/>
        <v>0</v>
      </c>
      <c r="W253" s="163">
        <f t="shared" si="229"/>
        <v>0</v>
      </c>
      <c r="X253" s="163">
        <f t="shared" si="229"/>
        <v>0</v>
      </c>
      <c r="Y253" s="163">
        <f t="shared" si="229"/>
        <v>0</v>
      </c>
      <c r="Z253" s="163">
        <f t="shared" si="229"/>
        <v>0</v>
      </c>
      <c r="AA253" s="163">
        <f t="shared" si="229"/>
        <v>0</v>
      </c>
      <c r="AB253" s="163">
        <f t="shared" si="229"/>
        <v>0</v>
      </c>
      <c r="AC253" s="163">
        <f t="shared" si="229"/>
        <v>0</v>
      </c>
      <c r="AD253" s="163">
        <f t="shared" si="229"/>
        <v>0</v>
      </c>
      <c r="AE253" s="163">
        <f t="shared" si="229"/>
        <v>0</v>
      </c>
      <c r="AF253" s="163">
        <f t="shared" si="229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230"/>
        <v>0</v>
      </c>
      <c r="D254" s="163">
        <f t="shared" si="228"/>
        <v>0</v>
      </c>
      <c r="E254" s="163">
        <f t="shared" si="228"/>
        <v>0</v>
      </c>
      <c r="F254" s="163">
        <f t="shared" si="228"/>
        <v>0</v>
      </c>
      <c r="G254" s="163">
        <f t="shared" si="230"/>
        <v>0</v>
      </c>
      <c r="H254" s="163">
        <f t="shared" si="230"/>
        <v>0</v>
      </c>
      <c r="I254" s="163">
        <f t="shared" si="230"/>
        <v>0</v>
      </c>
      <c r="J254" s="163">
        <f t="shared" si="230"/>
        <v>0</v>
      </c>
      <c r="K254" s="163">
        <f t="shared" si="230"/>
        <v>0</v>
      </c>
      <c r="L254" s="163">
        <f t="shared" si="230"/>
        <v>0</v>
      </c>
      <c r="M254" s="163">
        <f t="shared" si="230"/>
        <v>0</v>
      </c>
      <c r="N254" s="163">
        <f t="shared" si="230"/>
        <v>0</v>
      </c>
      <c r="O254" s="163">
        <f t="shared" si="230"/>
        <v>0</v>
      </c>
      <c r="P254" s="163">
        <f t="shared" si="230"/>
        <v>0</v>
      </c>
      <c r="Q254" s="163">
        <f t="shared" si="230"/>
        <v>0</v>
      </c>
      <c r="R254" s="163">
        <f t="shared" si="230"/>
        <v>0</v>
      </c>
      <c r="S254" s="163">
        <f t="shared" si="229"/>
        <v>0</v>
      </c>
      <c r="T254" s="163">
        <f t="shared" si="229"/>
        <v>0</v>
      </c>
      <c r="U254" s="163">
        <f t="shared" si="229"/>
        <v>0</v>
      </c>
      <c r="V254" s="163">
        <f t="shared" si="229"/>
        <v>0</v>
      </c>
      <c r="W254" s="163">
        <f t="shared" si="229"/>
        <v>0</v>
      </c>
      <c r="X254" s="163">
        <f t="shared" si="229"/>
        <v>0</v>
      </c>
      <c r="Y254" s="163">
        <f t="shared" si="229"/>
        <v>0</v>
      </c>
      <c r="Z254" s="163">
        <f t="shared" si="229"/>
        <v>0</v>
      </c>
      <c r="AA254" s="163">
        <f t="shared" si="229"/>
        <v>0</v>
      </c>
      <c r="AB254" s="163">
        <f t="shared" si="229"/>
        <v>0</v>
      </c>
      <c r="AC254" s="163">
        <f t="shared" si="229"/>
        <v>0</v>
      </c>
      <c r="AD254" s="163">
        <f t="shared" si="229"/>
        <v>0</v>
      </c>
      <c r="AE254" s="163">
        <f t="shared" si="229"/>
        <v>0</v>
      </c>
      <c r="AF254" s="163">
        <f t="shared" si="229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230"/>
        <v>0</v>
      </c>
      <c r="D255" s="163">
        <f t="shared" si="228"/>
        <v>0</v>
      </c>
      <c r="E255" s="163">
        <f t="shared" si="228"/>
        <v>0</v>
      </c>
      <c r="F255" s="163">
        <f t="shared" si="228"/>
        <v>0</v>
      </c>
      <c r="G255" s="163">
        <f t="shared" si="230"/>
        <v>0</v>
      </c>
      <c r="H255" s="163">
        <f t="shared" si="230"/>
        <v>0</v>
      </c>
      <c r="I255" s="163">
        <f t="shared" si="230"/>
        <v>0</v>
      </c>
      <c r="J255" s="163">
        <f t="shared" si="230"/>
        <v>0</v>
      </c>
      <c r="K255" s="163">
        <f t="shared" si="230"/>
        <v>0</v>
      </c>
      <c r="L255" s="163">
        <f t="shared" si="230"/>
        <v>0</v>
      </c>
      <c r="M255" s="163">
        <f t="shared" si="230"/>
        <v>0</v>
      </c>
      <c r="N255" s="163">
        <f t="shared" si="230"/>
        <v>0</v>
      </c>
      <c r="O255" s="163">
        <f t="shared" si="230"/>
        <v>0</v>
      </c>
      <c r="P255" s="163">
        <f t="shared" si="230"/>
        <v>0</v>
      </c>
      <c r="Q255" s="163">
        <f t="shared" si="230"/>
        <v>0</v>
      </c>
      <c r="R255" s="163">
        <f t="shared" si="230"/>
        <v>0</v>
      </c>
      <c r="S255" s="163">
        <f t="shared" si="229"/>
        <v>0</v>
      </c>
      <c r="T255" s="163">
        <f t="shared" si="229"/>
        <v>0</v>
      </c>
      <c r="U255" s="163">
        <f t="shared" si="229"/>
        <v>0</v>
      </c>
      <c r="V255" s="163">
        <f t="shared" si="229"/>
        <v>0</v>
      </c>
      <c r="W255" s="163">
        <f t="shared" si="229"/>
        <v>0</v>
      </c>
      <c r="X255" s="163">
        <f t="shared" si="229"/>
        <v>0</v>
      </c>
      <c r="Y255" s="163">
        <f t="shared" si="229"/>
        <v>0</v>
      </c>
      <c r="Z255" s="163">
        <f t="shared" si="229"/>
        <v>0</v>
      </c>
      <c r="AA255" s="163">
        <f t="shared" si="229"/>
        <v>0</v>
      </c>
      <c r="AB255" s="163">
        <f t="shared" si="229"/>
        <v>0</v>
      </c>
      <c r="AC255" s="163">
        <f t="shared" si="229"/>
        <v>0</v>
      </c>
      <c r="AD255" s="163">
        <f t="shared" si="229"/>
        <v>0</v>
      </c>
      <c r="AE255" s="163">
        <f t="shared" si="229"/>
        <v>0</v>
      </c>
      <c r="AF255" s="163">
        <f t="shared" si="229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230"/>
        <v>0</v>
      </c>
      <c r="D256" s="163">
        <f t="shared" si="228"/>
        <v>0</v>
      </c>
      <c r="E256" s="163">
        <f t="shared" si="228"/>
        <v>0</v>
      </c>
      <c r="F256" s="163">
        <f t="shared" si="228"/>
        <v>0</v>
      </c>
      <c r="G256" s="163">
        <f t="shared" si="230"/>
        <v>0</v>
      </c>
      <c r="H256" s="163">
        <f t="shared" si="230"/>
        <v>0</v>
      </c>
      <c r="I256" s="163">
        <f t="shared" si="230"/>
        <v>0</v>
      </c>
      <c r="J256" s="163">
        <f t="shared" si="230"/>
        <v>0</v>
      </c>
      <c r="K256" s="163">
        <f t="shared" si="230"/>
        <v>0</v>
      </c>
      <c r="L256" s="163">
        <f t="shared" si="230"/>
        <v>0</v>
      </c>
      <c r="M256" s="163">
        <f t="shared" si="230"/>
        <v>0</v>
      </c>
      <c r="N256" s="163">
        <f t="shared" si="230"/>
        <v>0</v>
      </c>
      <c r="O256" s="163">
        <f t="shared" si="230"/>
        <v>0</v>
      </c>
      <c r="P256" s="163">
        <f t="shared" si="230"/>
        <v>0</v>
      </c>
      <c r="Q256" s="163">
        <f t="shared" si="230"/>
        <v>0</v>
      </c>
      <c r="R256" s="163">
        <f t="shared" si="230"/>
        <v>0</v>
      </c>
      <c r="S256" s="163">
        <f t="shared" si="229"/>
        <v>0</v>
      </c>
      <c r="T256" s="163">
        <f t="shared" si="229"/>
        <v>0</v>
      </c>
      <c r="U256" s="163">
        <f t="shared" si="229"/>
        <v>0</v>
      </c>
      <c r="V256" s="163">
        <f t="shared" si="229"/>
        <v>0</v>
      </c>
      <c r="W256" s="163">
        <f t="shared" si="229"/>
        <v>0</v>
      </c>
      <c r="X256" s="163">
        <f t="shared" si="229"/>
        <v>0</v>
      </c>
      <c r="Y256" s="163">
        <f t="shared" si="229"/>
        <v>0</v>
      </c>
      <c r="Z256" s="163">
        <f t="shared" si="229"/>
        <v>0</v>
      </c>
      <c r="AA256" s="163">
        <f t="shared" si="229"/>
        <v>0</v>
      </c>
      <c r="AB256" s="163">
        <f t="shared" si="229"/>
        <v>0</v>
      </c>
      <c r="AC256" s="163">
        <f t="shared" si="229"/>
        <v>0</v>
      </c>
      <c r="AD256" s="163">
        <f t="shared" si="229"/>
        <v>0</v>
      </c>
      <c r="AE256" s="163">
        <f t="shared" si="229"/>
        <v>0</v>
      </c>
      <c r="AF256" s="163">
        <f t="shared" si="229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230"/>
        <v>0</v>
      </c>
      <c r="D257" s="163">
        <f t="shared" si="228"/>
        <v>0</v>
      </c>
      <c r="E257" s="163">
        <f t="shared" si="228"/>
        <v>0</v>
      </c>
      <c r="F257" s="163">
        <f t="shared" si="228"/>
        <v>0</v>
      </c>
      <c r="G257" s="163">
        <f t="shared" si="230"/>
        <v>0</v>
      </c>
      <c r="H257" s="163">
        <f t="shared" si="230"/>
        <v>0</v>
      </c>
      <c r="I257" s="163">
        <f t="shared" si="230"/>
        <v>0</v>
      </c>
      <c r="J257" s="163">
        <f t="shared" si="230"/>
        <v>0</v>
      </c>
      <c r="K257" s="163">
        <f t="shared" si="230"/>
        <v>0</v>
      </c>
      <c r="L257" s="163">
        <f t="shared" si="230"/>
        <v>0</v>
      </c>
      <c r="M257" s="163">
        <f t="shared" si="230"/>
        <v>0</v>
      </c>
      <c r="N257" s="163">
        <f t="shared" si="230"/>
        <v>0</v>
      </c>
      <c r="O257" s="163">
        <f t="shared" si="230"/>
        <v>0</v>
      </c>
      <c r="P257" s="163">
        <f t="shared" si="230"/>
        <v>0</v>
      </c>
      <c r="Q257" s="163">
        <f t="shared" si="230"/>
        <v>0</v>
      </c>
      <c r="R257" s="163">
        <f t="shared" si="230"/>
        <v>0</v>
      </c>
      <c r="S257" s="163">
        <f t="shared" si="229"/>
        <v>0</v>
      </c>
      <c r="T257" s="163">
        <f t="shared" si="229"/>
        <v>0</v>
      </c>
      <c r="U257" s="163">
        <f t="shared" si="229"/>
        <v>0</v>
      </c>
      <c r="V257" s="163">
        <f t="shared" si="229"/>
        <v>0</v>
      </c>
      <c r="W257" s="163">
        <f t="shared" si="229"/>
        <v>0</v>
      </c>
      <c r="X257" s="163">
        <f t="shared" si="229"/>
        <v>0</v>
      </c>
      <c r="Y257" s="163">
        <f t="shared" si="229"/>
        <v>0</v>
      </c>
      <c r="Z257" s="163">
        <f t="shared" si="229"/>
        <v>0</v>
      </c>
      <c r="AA257" s="163">
        <f t="shared" si="229"/>
        <v>0</v>
      </c>
      <c r="AB257" s="163">
        <f t="shared" si="229"/>
        <v>0</v>
      </c>
      <c r="AC257" s="163">
        <f t="shared" si="229"/>
        <v>0</v>
      </c>
      <c r="AD257" s="163">
        <f t="shared" si="229"/>
        <v>0</v>
      </c>
      <c r="AE257" s="163">
        <f t="shared" si="229"/>
        <v>0</v>
      </c>
      <c r="AF257" s="163">
        <f t="shared" si="229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230"/>
        <v>0</v>
      </c>
      <c r="D258" s="163">
        <f t="shared" si="228"/>
        <v>0</v>
      </c>
      <c r="E258" s="163">
        <f t="shared" si="228"/>
        <v>0</v>
      </c>
      <c r="F258" s="163">
        <f t="shared" si="228"/>
        <v>0</v>
      </c>
      <c r="G258" s="163">
        <f t="shared" si="230"/>
        <v>0</v>
      </c>
      <c r="H258" s="163">
        <f t="shared" si="230"/>
        <v>0</v>
      </c>
      <c r="I258" s="163">
        <f t="shared" si="230"/>
        <v>0</v>
      </c>
      <c r="J258" s="163">
        <f t="shared" si="230"/>
        <v>0</v>
      </c>
      <c r="K258" s="163">
        <f t="shared" si="230"/>
        <v>0</v>
      </c>
      <c r="L258" s="163">
        <f t="shared" si="230"/>
        <v>0</v>
      </c>
      <c r="M258" s="163">
        <f t="shared" si="230"/>
        <v>0</v>
      </c>
      <c r="N258" s="163">
        <f t="shared" si="230"/>
        <v>0</v>
      </c>
      <c r="O258" s="163">
        <f t="shared" si="230"/>
        <v>0</v>
      </c>
      <c r="P258" s="163">
        <f t="shared" si="230"/>
        <v>0</v>
      </c>
      <c r="Q258" s="163">
        <f t="shared" si="230"/>
        <v>0</v>
      </c>
      <c r="R258" s="163">
        <f t="shared" si="230"/>
        <v>0</v>
      </c>
      <c r="S258" s="163">
        <f t="shared" si="229"/>
        <v>0</v>
      </c>
      <c r="T258" s="163">
        <f t="shared" si="229"/>
        <v>0</v>
      </c>
      <c r="U258" s="163">
        <f t="shared" si="229"/>
        <v>0</v>
      </c>
      <c r="V258" s="163">
        <f t="shared" si="229"/>
        <v>0</v>
      </c>
      <c r="W258" s="163">
        <f t="shared" si="229"/>
        <v>0</v>
      </c>
      <c r="X258" s="163">
        <f t="shared" si="229"/>
        <v>0</v>
      </c>
      <c r="Y258" s="163">
        <f t="shared" si="229"/>
        <v>0</v>
      </c>
      <c r="Z258" s="163">
        <f t="shared" si="229"/>
        <v>0</v>
      </c>
      <c r="AA258" s="163">
        <f t="shared" si="229"/>
        <v>0</v>
      </c>
      <c r="AB258" s="163">
        <f t="shared" si="229"/>
        <v>0</v>
      </c>
      <c r="AC258" s="163">
        <f t="shared" si="229"/>
        <v>0</v>
      </c>
      <c r="AD258" s="163">
        <f t="shared" si="229"/>
        <v>0</v>
      </c>
      <c r="AE258" s="163">
        <f t="shared" si="229"/>
        <v>0</v>
      </c>
      <c r="AF258" s="163">
        <f t="shared" si="229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230"/>
        <v>0</v>
      </c>
      <c r="D259" s="163">
        <f t="shared" si="228"/>
        <v>0</v>
      </c>
      <c r="E259" s="163">
        <f t="shared" si="228"/>
        <v>0</v>
      </c>
      <c r="F259" s="163">
        <f t="shared" si="228"/>
        <v>0</v>
      </c>
      <c r="G259" s="163">
        <f t="shared" si="230"/>
        <v>0</v>
      </c>
      <c r="H259" s="163">
        <f t="shared" si="230"/>
        <v>0</v>
      </c>
      <c r="I259" s="163">
        <f t="shared" si="230"/>
        <v>0</v>
      </c>
      <c r="J259" s="163">
        <f t="shared" si="230"/>
        <v>0</v>
      </c>
      <c r="K259" s="163">
        <f t="shared" si="230"/>
        <v>0</v>
      </c>
      <c r="L259" s="163">
        <f t="shared" si="230"/>
        <v>0</v>
      </c>
      <c r="M259" s="163">
        <f t="shared" si="230"/>
        <v>0</v>
      </c>
      <c r="N259" s="163">
        <f t="shared" si="230"/>
        <v>0</v>
      </c>
      <c r="O259" s="163">
        <f t="shared" si="230"/>
        <v>0</v>
      </c>
      <c r="P259" s="163">
        <f t="shared" si="230"/>
        <v>0</v>
      </c>
      <c r="Q259" s="163">
        <f t="shared" si="230"/>
        <v>0</v>
      </c>
      <c r="R259" s="163">
        <f t="shared" si="230"/>
        <v>0</v>
      </c>
      <c r="S259" s="163">
        <f t="shared" si="229"/>
        <v>0</v>
      </c>
      <c r="T259" s="163">
        <f t="shared" si="229"/>
        <v>0</v>
      </c>
      <c r="U259" s="163">
        <f t="shared" si="229"/>
        <v>0</v>
      </c>
      <c r="V259" s="163">
        <f t="shared" si="229"/>
        <v>0</v>
      </c>
      <c r="W259" s="163">
        <f t="shared" si="229"/>
        <v>0</v>
      </c>
      <c r="X259" s="163">
        <f t="shared" si="229"/>
        <v>0</v>
      </c>
      <c r="Y259" s="163">
        <f t="shared" si="229"/>
        <v>0</v>
      </c>
      <c r="Z259" s="163">
        <f t="shared" si="229"/>
        <v>0</v>
      </c>
      <c r="AA259" s="163">
        <f t="shared" si="229"/>
        <v>0</v>
      </c>
      <c r="AB259" s="163">
        <f t="shared" si="229"/>
        <v>0</v>
      </c>
      <c r="AC259" s="163">
        <f t="shared" si="229"/>
        <v>0</v>
      </c>
      <c r="AD259" s="163">
        <f t="shared" si="229"/>
        <v>0</v>
      </c>
      <c r="AE259" s="163">
        <f t="shared" si="229"/>
        <v>0</v>
      </c>
      <c r="AF259" s="163">
        <f t="shared" si="229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230"/>
        <v>0</v>
      </c>
      <c r="D260" s="163">
        <f t="shared" si="228"/>
        <v>0</v>
      </c>
      <c r="E260" s="163">
        <f t="shared" si="228"/>
        <v>0</v>
      </c>
      <c r="F260" s="163">
        <f t="shared" si="228"/>
        <v>0</v>
      </c>
      <c r="G260" s="163">
        <f t="shared" si="230"/>
        <v>0</v>
      </c>
      <c r="H260" s="163">
        <f t="shared" si="230"/>
        <v>0</v>
      </c>
      <c r="I260" s="163">
        <f t="shared" si="230"/>
        <v>0</v>
      </c>
      <c r="J260" s="163">
        <f t="shared" si="230"/>
        <v>0</v>
      </c>
      <c r="K260" s="163">
        <f t="shared" si="230"/>
        <v>0</v>
      </c>
      <c r="L260" s="163">
        <f t="shared" si="230"/>
        <v>0</v>
      </c>
      <c r="M260" s="163">
        <f t="shared" si="230"/>
        <v>0</v>
      </c>
      <c r="N260" s="163">
        <f t="shared" si="230"/>
        <v>0</v>
      </c>
      <c r="O260" s="163">
        <f t="shared" si="230"/>
        <v>0</v>
      </c>
      <c r="P260" s="163">
        <f t="shared" si="230"/>
        <v>0</v>
      </c>
      <c r="Q260" s="163">
        <f t="shared" si="230"/>
        <v>0</v>
      </c>
      <c r="R260" s="163">
        <f t="shared" si="230"/>
        <v>0</v>
      </c>
      <c r="S260" s="163">
        <f t="shared" si="229"/>
        <v>0</v>
      </c>
      <c r="T260" s="163">
        <f t="shared" si="229"/>
        <v>0</v>
      </c>
      <c r="U260" s="163">
        <f t="shared" si="229"/>
        <v>0</v>
      </c>
      <c r="V260" s="163">
        <f t="shared" si="229"/>
        <v>0</v>
      </c>
      <c r="W260" s="163">
        <f t="shared" si="229"/>
        <v>0</v>
      </c>
      <c r="X260" s="163">
        <f t="shared" si="229"/>
        <v>0</v>
      </c>
      <c r="Y260" s="163">
        <f t="shared" si="229"/>
        <v>0</v>
      </c>
      <c r="Z260" s="163">
        <f t="shared" si="229"/>
        <v>0</v>
      </c>
      <c r="AA260" s="163">
        <f t="shared" si="229"/>
        <v>0</v>
      </c>
      <c r="AB260" s="163">
        <f t="shared" si="229"/>
        <v>0</v>
      </c>
      <c r="AC260" s="163">
        <f t="shared" si="229"/>
        <v>0</v>
      </c>
      <c r="AD260" s="163">
        <f t="shared" si="229"/>
        <v>0</v>
      </c>
      <c r="AE260" s="163">
        <f t="shared" si="229"/>
        <v>0</v>
      </c>
      <c r="AF260" s="163">
        <f t="shared" si="229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230"/>
        <v>0</v>
      </c>
      <c r="D261" s="163">
        <f t="shared" si="228"/>
        <v>0</v>
      </c>
      <c r="E261" s="163">
        <f t="shared" si="228"/>
        <v>0</v>
      </c>
      <c r="F261" s="163">
        <f t="shared" si="228"/>
        <v>0</v>
      </c>
      <c r="G261" s="163">
        <f t="shared" si="230"/>
        <v>0</v>
      </c>
      <c r="H261" s="163">
        <f t="shared" si="230"/>
        <v>0</v>
      </c>
      <c r="I261" s="163">
        <f t="shared" si="230"/>
        <v>0</v>
      </c>
      <c r="J261" s="163">
        <f t="shared" si="230"/>
        <v>0</v>
      </c>
      <c r="K261" s="163">
        <f t="shared" si="230"/>
        <v>0</v>
      </c>
      <c r="L261" s="163">
        <f t="shared" si="230"/>
        <v>0</v>
      </c>
      <c r="M261" s="163">
        <f t="shared" si="230"/>
        <v>0</v>
      </c>
      <c r="N261" s="163">
        <f t="shared" si="230"/>
        <v>0</v>
      </c>
      <c r="O261" s="163">
        <f t="shared" si="230"/>
        <v>0</v>
      </c>
      <c r="P261" s="163">
        <f t="shared" si="230"/>
        <v>0</v>
      </c>
      <c r="Q261" s="163">
        <f t="shared" si="230"/>
        <v>0</v>
      </c>
      <c r="R261" s="163">
        <f t="shared" si="230"/>
        <v>0</v>
      </c>
      <c r="S261" s="163">
        <f t="shared" si="229"/>
        <v>0</v>
      </c>
      <c r="T261" s="163">
        <f t="shared" si="229"/>
        <v>0</v>
      </c>
      <c r="U261" s="163">
        <f t="shared" si="229"/>
        <v>0</v>
      </c>
      <c r="V261" s="163">
        <f t="shared" si="229"/>
        <v>0</v>
      </c>
      <c r="W261" s="163">
        <f t="shared" si="229"/>
        <v>0</v>
      </c>
      <c r="X261" s="163">
        <f t="shared" si="229"/>
        <v>0</v>
      </c>
      <c r="Y261" s="163">
        <f t="shared" si="229"/>
        <v>0</v>
      </c>
      <c r="Z261" s="163">
        <f t="shared" si="229"/>
        <v>0</v>
      </c>
      <c r="AA261" s="163">
        <f t="shared" si="229"/>
        <v>0</v>
      </c>
      <c r="AB261" s="163">
        <f t="shared" si="229"/>
        <v>0</v>
      </c>
      <c r="AC261" s="163">
        <f t="shared" si="229"/>
        <v>0</v>
      </c>
      <c r="AD261" s="163">
        <f t="shared" si="229"/>
        <v>0</v>
      </c>
      <c r="AE261" s="163">
        <f t="shared" si="229"/>
        <v>0</v>
      </c>
      <c r="AF261" s="163">
        <f t="shared" si="229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230"/>
        <v>0</v>
      </c>
      <c r="D262" s="163">
        <f t="shared" si="228"/>
        <v>0</v>
      </c>
      <c r="E262" s="163">
        <f t="shared" si="228"/>
        <v>0</v>
      </c>
      <c r="F262" s="163">
        <f t="shared" si="228"/>
        <v>0</v>
      </c>
      <c r="G262" s="163">
        <f t="shared" si="230"/>
        <v>0</v>
      </c>
      <c r="H262" s="163">
        <f t="shared" si="230"/>
        <v>0</v>
      </c>
      <c r="I262" s="163">
        <f t="shared" si="230"/>
        <v>0</v>
      </c>
      <c r="J262" s="163">
        <f t="shared" si="230"/>
        <v>0</v>
      </c>
      <c r="K262" s="163">
        <f t="shared" si="230"/>
        <v>0</v>
      </c>
      <c r="L262" s="163">
        <f t="shared" si="230"/>
        <v>0</v>
      </c>
      <c r="M262" s="163">
        <f t="shared" si="230"/>
        <v>0</v>
      </c>
      <c r="N262" s="163">
        <f t="shared" si="230"/>
        <v>0</v>
      </c>
      <c r="O262" s="163">
        <f t="shared" si="230"/>
        <v>0</v>
      </c>
      <c r="P262" s="163">
        <f t="shared" si="230"/>
        <v>0</v>
      </c>
      <c r="Q262" s="163">
        <f t="shared" si="230"/>
        <v>0</v>
      </c>
      <c r="R262" s="163">
        <f t="shared" si="230"/>
        <v>0</v>
      </c>
      <c r="S262" s="163">
        <f t="shared" si="229"/>
        <v>0</v>
      </c>
      <c r="T262" s="163">
        <f t="shared" si="229"/>
        <v>0</v>
      </c>
      <c r="U262" s="163">
        <f t="shared" si="229"/>
        <v>0</v>
      </c>
      <c r="V262" s="163">
        <f t="shared" si="229"/>
        <v>0</v>
      </c>
      <c r="W262" s="163">
        <f t="shared" si="229"/>
        <v>0</v>
      </c>
      <c r="X262" s="163">
        <f t="shared" si="229"/>
        <v>0</v>
      </c>
      <c r="Y262" s="163">
        <f t="shared" si="229"/>
        <v>0</v>
      </c>
      <c r="Z262" s="163">
        <f t="shared" si="229"/>
        <v>0</v>
      </c>
      <c r="AA262" s="163">
        <f t="shared" si="229"/>
        <v>0</v>
      </c>
      <c r="AB262" s="163">
        <f t="shared" si="229"/>
        <v>0</v>
      </c>
      <c r="AC262" s="163">
        <f t="shared" si="229"/>
        <v>0</v>
      </c>
      <c r="AD262" s="163">
        <f t="shared" si="229"/>
        <v>0</v>
      </c>
      <c r="AE262" s="163">
        <f t="shared" si="229"/>
        <v>0</v>
      </c>
      <c r="AF262" s="163">
        <f t="shared" si="229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230"/>
        <v>0</v>
      </c>
      <c r="D263" s="163">
        <f t="shared" si="228"/>
        <v>0</v>
      </c>
      <c r="E263" s="163">
        <f t="shared" si="228"/>
        <v>0</v>
      </c>
      <c r="F263" s="163">
        <f t="shared" si="228"/>
        <v>0</v>
      </c>
      <c r="G263" s="163">
        <f t="shared" si="230"/>
        <v>0</v>
      </c>
      <c r="H263" s="163">
        <f t="shared" si="230"/>
        <v>0</v>
      </c>
      <c r="I263" s="163">
        <f t="shared" si="230"/>
        <v>0</v>
      </c>
      <c r="J263" s="163">
        <f t="shared" si="230"/>
        <v>0</v>
      </c>
      <c r="K263" s="163">
        <f t="shared" si="230"/>
        <v>0</v>
      </c>
      <c r="L263" s="163">
        <f t="shared" si="230"/>
        <v>0</v>
      </c>
      <c r="M263" s="163">
        <f t="shared" si="230"/>
        <v>0</v>
      </c>
      <c r="N263" s="163">
        <f t="shared" si="230"/>
        <v>0</v>
      </c>
      <c r="O263" s="163">
        <f t="shared" si="230"/>
        <v>0</v>
      </c>
      <c r="P263" s="163">
        <f t="shared" si="230"/>
        <v>0</v>
      </c>
      <c r="Q263" s="163">
        <f t="shared" si="230"/>
        <v>0</v>
      </c>
      <c r="R263" s="163">
        <f t="shared" si="230"/>
        <v>0</v>
      </c>
      <c r="S263" s="163">
        <f t="shared" si="229"/>
        <v>0</v>
      </c>
      <c r="T263" s="163">
        <f t="shared" si="229"/>
        <v>0</v>
      </c>
      <c r="U263" s="163">
        <f t="shared" si="229"/>
        <v>0</v>
      </c>
      <c r="V263" s="163">
        <f t="shared" si="229"/>
        <v>0</v>
      </c>
      <c r="W263" s="163">
        <f t="shared" si="229"/>
        <v>0</v>
      </c>
      <c r="X263" s="163">
        <f t="shared" si="229"/>
        <v>0</v>
      </c>
      <c r="Y263" s="163">
        <f t="shared" si="229"/>
        <v>0</v>
      </c>
      <c r="Z263" s="163">
        <f t="shared" si="229"/>
        <v>0</v>
      </c>
      <c r="AA263" s="163">
        <f t="shared" si="229"/>
        <v>0</v>
      </c>
      <c r="AB263" s="163">
        <f t="shared" si="229"/>
        <v>0</v>
      </c>
      <c r="AC263" s="163">
        <f t="shared" si="229"/>
        <v>0</v>
      </c>
      <c r="AD263" s="163">
        <f t="shared" si="229"/>
        <v>0</v>
      </c>
      <c r="AE263" s="163">
        <f t="shared" si="229"/>
        <v>0</v>
      </c>
      <c r="AF263" s="163">
        <f t="shared" si="229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230"/>
        <v>0</v>
      </c>
      <c r="D264" s="163">
        <f t="shared" si="228"/>
        <v>0</v>
      </c>
      <c r="E264" s="163">
        <f t="shared" si="228"/>
        <v>0</v>
      </c>
      <c r="F264" s="163">
        <f t="shared" si="228"/>
        <v>0</v>
      </c>
      <c r="G264" s="163">
        <f t="shared" si="230"/>
        <v>0</v>
      </c>
      <c r="H264" s="163">
        <f t="shared" si="230"/>
        <v>0</v>
      </c>
      <c r="I264" s="163">
        <f t="shared" si="230"/>
        <v>0</v>
      </c>
      <c r="J264" s="163">
        <f t="shared" si="230"/>
        <v>0</v>
      </c>
      <c r="K264" s="163">
        <f t="shared" si="230"/>
        <v>0</v>
      </c>
      <c r="L264" s="163">
        <f t="shared" si="230"/>
        <v>0</v>
      </c>
      <c r="M264" s="163">
        <f t="shared" si="230"/>
        <v>0</v>
      </c>
      <c r="N264" s="163">
        <f t="shared" si="230"/>
        <v>0</v>
      </c>
      <c r="O264" s="163">
        <f t="shared" si="230"/>
        <v>0</v>
      </c>
      <c r="P264" s="163">
        <f t="shared" si="230"/>
        <v>0</v>
      </c>
      <c r="Q264" s="163">
        <f t="shared" si="230"/>
        <v>0</v>
      </c>
      <c r="R264" s="163">
        <f t="shared" si="230"/>
        <v>0</v>
      </c>
      <c r="S264" s="163">
        <f t="shared" ref="S264:AF273" si="231">R264</f>
        <v>0</v>
      </c>
      <c r="T264" s="163">
        <f t="shared" si="231"/>
        <v>0</v>
      </c>
      <c r="U264" s="163">
        <f t="shared" si="231"/>
        <v>0</v>
      </c>
      <c r="V264" s="163">
        <f t="shared" si="231"/>
        <v>0</v>
      </c>
      <c r="W264" s="163">
        <f t="shared" si="231"/>
        <v>0</v>
      </c>
      <c r="X264" s="163">
        <f t="shared" si="231"/>
        <v>0</v>
      </c>
      <c r="Y264" s="163">
        <f t="shared" si="231"/>
        <v>0</v>
      </c>
      <c r="Z264" s="163">
        <f t="shared" si="231"/>
        <v>0</v>
      </c>
      <c r="AA264" s="163">
        <f t="shared" si="231"/>
        <v>0</v>
      </c>
      <c r="AB264" s="163">
        <f t="shared" si="231"/>
        <v>0</v>
      </c>
      <c r="AC264" s="163">
        <f t="shared" si="231"/>
        <v>0</v>
      </c>
      <c r="AD264" s="163">
        <f t="shared" si="231"/>
        <v>0</v>
      </c>
      <c r="AE264" s="163">
        <f t="shared" si="231"/>
        <v>0</v>
      </c>
      <c r="AF264" s="163">
        <f t="shared" si="231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232">B265</f>
        <v>0</v>
      </c>
      <c r="D265" s="163">
        <f t="shared" si="232"/>
        <v>0</v>
      </c>
      <c r="E265" s="163">
        <f t="shared" si="232"/>
        <v>0</v>
      </c>
      <c r="F265" s="163">
        <f t="shared" si="232"/>
        <v>0</v>
      </c>
      <c r="G265" s="163">
        <f t="shared" si="232"/>
        <v>0</v>
      </c>
      <c r="H265" s="163">
        <f t="shared" si="232"/>
        <v>0</v>
      </c>
      <c r="I265" s="163">
        <f t="shared" si="232"/>
        <v>0</v>
      </c>
      <c r="J265" s="163">
        <f t="shared" si="232"/>
        <v>0</v>
      </c>
      <c r="K265" s="163">
        <f t="shared" si="232"/>
        <v>0</v>
      </c>
      <c r="L265" s="163">
        <f t="shared" si="232"/>
        <v>0</v>
      </c>
      <c r="M265" s="163">
        <f t="shared" si="232"/>
        <v>0</v>
      </c>
      <c r="N265" s="163">
        <f t="shared" si="232"/>
        <v>0</v>
      </c>
      <c r="O265" s="163">
        <f t="shared" si="232"/>
        <v>0</v>
      </c>
      <c r="P265" s="163">
        <f t="shared" si="232"/>
        <v>0</v>
      </c>
      <c r="Q265" s="163">
        <f t="shared" si="232"/>
        <v>0</v>
      </c>
      <c r="R265" s="163">
        <f t="shared" si="232"/>
        <v>0</v>
      </c>
      <c r="S265" s="163">
        <f t="shared" si="231"/>
        <v>0</v>
      </c>
      <c r="T265" s="163">
        <f t="shared" si="231"/>
        <v>0</v>
      </c>
      <c r="U265" s="163">
        <f t="shared" si="231"/>
        <v>0</v>
      </c>
      <c r="V265" s="163">
        <f t="shared" si="231"/>
        <v>0</v>
      </c>
      <c r="W265" s="163">
        <f t="shared" si="231"/>
        <v>0</v>
      </c>
      <c r="X265" s="163">
        <f t="shared" si="231"/>
        <v>0</v>
      </c>
      <c r="Y265" s="163">
        <f t="shared" si="231"/>
        <v>0</v>
      </c>
      <c r="Z265" s="163">
        <f t="shared" si="231"/>
        <v>0</v>
      </c>
      <c r="AA265" s="163">
        <f t="shared" si="231"/>
        <v>0</v>
      </c>
      <c r="AB265" s="163">
        <f t="shared" si="231"/>
        <v>0</v>
      </c>
      <c r="AC265" s="163">
        <f t="shared" si="231"/>
        <v>0</v>
      </c>
      <c r="AD265" s="163">
        <f t="shared" si="231"/>
        <v>0</v>
      </c>
      <c r="AE265" s="163">
        <f t="shared" si="231"/>
        <v>0</v>
      </c>
      <c r="AF265" s="163">
        <f t="shared" si="231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232"/>
        <v>0</v>
      </c>
      <c r="D266" s="163">
        <f t="shared" si="232"/>
        <v>0</v>
      </c>
      <c r="E266" s="163">
        <f t="shared" si="232"/>
        <v>0</v>
      </c>
      <c r="F266" s="163">
        <f t="shared" si="232"/>
        <v>0</v>
      </c>
      <c r="G266" s="163">
        <f t="shared" si="232"/>
        <v>0</v>
      </c>
      <c r="H266" s="163">
        <f t="shared" si="232"/>
        <v>0</v>
      </c>
      <c r="I266" s="163">
        <f t="shared" si="232"/>
        <v>0</v>
      </c>
      <c r="J266" s="163">
        <f t="shared" si="232"/>
        <v>0</v>
      </c>
      <c r="K266" s="163">
        <f t="shared" si="232"/>
        <v>0</v>
      </c>
      <c r="L266" s="163">
        <f t="shared" si="232"/>
        <v>0</v>
      </c>
      <c r="M266" s="163">
        <f t="shared" si="232"/>
        <v>0</v>
      </c>
      <c r="N266" s="163">
        <f t="shared" si="232"/>
        <v>0</v>
      </c>
      <c r="O266" s="163">
        <f t="shared" si="232"/>
        <v>0</v>
      </c>
      <c r="P266" s="163">
        <f t="shared" si="232"/>
        <v>0</v>
      </c>
      <c r="Q266" s="163">
        <f t="shared" si="232"/>
        <v>0</v>
      </c>
      <c r="R266" s="163">
        <f t="shared" si="232"/>
        <v>0</v>
      </c>
      <c r="S266" s="163">
        <f t="shared" si="231"/>
        <v>0</v>
      </c>
      <c r="T266" s="163">
        <f t="shared" si="231"/>
        <v>0</v>
      </c>
      <c r="U266" s="163">
        <f t="shared" si="231"/>
        <v>0</v>
      </c>
      <c r="V266" s="163">
        <f t="shared" si="231"/>
        <v>0</v>
      </c>
      <c r="W266" s="163">
        <f t="shared" si="231"/>
        <v>0</v>
      </c>
      <c r="X266" s="163">
        <f t="shared" si="231"/>
        <v>0</v>
      </c>
      <c r="Y266" s="163">
        <f t="shared" si="231"/>
        <v>0</v>
      </c>
      <c r="Z266" s="163">
        <f t="shared" si="231"/>
        <v>0</v>
      </c>
      <c r="AA266" s="163">
        <f t="shared" si="231"/>
        <v>0</v>
      </c>
      <c r="AB266" s="163">
        <f t="shared" si="231"/>
        <v>0</v>
      </c>
      <c r="AC266" s="163">
        <f t="shared" si="231"/>
        <v>0</v>
      </c>
      <c r="AD266" s="163">
        <f t="shared" si="231"/>
        <v>0</v>
      </c>
      <c r="AE266" s="163">
        <f t="shared" si="231"/>
        <v>0</v>
      </c>
      <c r="AF266" s="163">
        <f t="shared" si="231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232"/>
        <v>0</v>
      </c>
      <c r="D267" s="163">
        <f t="shared" si="232"/>
        <v>0</v>
      </c>
      <c r="E267" s="163">
        <f t="shared" si="232"/>
        <v>0</v>
      </c>
      <c r="F267" s="163">
        <f t="shared" si="232"/>
        <v>0</v>
      </c>
      <c r="G267" s="163">
        <f t="shared" si="232"/>
        <v>0</v>
      </c>
      <c r="H267" s="163">
        <f t="shared" si="232"/>
        <v>0</v>
      </c>
      <c r="I267" s="163">
        <f t="shared" si="232"/>
        <v>0</v>
      </c>
      <c r="J267" s="163">
        <f t="shared" si="232"/>
        <v>0</v>
      </c>
      <c r="K267" s="163">
        <f t="shared" si="232"/>
        <v>0</v>
      </c>
      <c r="L267" s="163">
        <f t="shared" si="232"/>
        <v>0</v>
      </c>
      <c r="M267" s="163">
        <f t="shared" si="232"/>
        <v>0</v>
      </c>
      <c r="N267" s="163">
        <f t="shared" si="232"/>
        <v>0</v>
      </c>
      <c r="O267" s="163">
        <f t="shared" si="232"/>
        <v>0</v>
      </c>
      <c r="P267" s="163">
        <f t="shared" si="232"/>
        <v>0</v>
      </c>
      <c r="Q267" s="163">
        <f t="shared" si="232"/>
        <v>0</v>
      </c>
      <c r="R267" s="163">
        <f t="shared" si="232"/>
        <v>0</v>
      </c>
      <c r="S267" s="163">
        <f t="shared" si="231"/>
        <v>0</v>
      </c>
      <c r="T267" s="163">
        <f t="shared" si="231"/>
        <v>0</v>
      </c>
      <c r="U267" s="163">
        <f t="shared" si="231"/>
        <v>0</v>
      </c>
      <c r="V267" s="163">
        <f t="shared" si="231"/>
        <v>0</v>
      </c>
      <c r="W267" s="163">
        <f t="shared" si="231"/>
        <v>0</v>
      </c>
      <c r="X267" s="163">
        <f t="shared" si="231"/>
        <v>0</v>
      </c>
      <c r="Y267" s="163">
        <f t="shared" si="231"/>
        <v>0</v>
      </c>
      <c r="Z267" s="163">
        <f t="shared" si="231"/>
        <v>0</v>
      </c>
      <c r="AA267" s="163">
        <f t="shared" si="231"/>
        <v>0</v>
      </c>
      <c r="AB267" s="163">
        <f t="shared" si="231"/>
        <v>0</v>
      </c>
      <c r="AC267" s="163">
        <f t="shared" si="231"/>
        <v>0</v>
      </c>
      <c r="AD267" s="163">
        <f t="shared" si="231"/>
        <v>0</v>
      </c>
      <c r="AE267" s="163">
        <f t="shared" si="231"/>
        <v>0</v>
      </c>
      <c r="AF267" s="163">
        <f t="shared" si="231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232"/>
        <v>0</v>
      </c>
      <c r="D268" s="163">
        <f t="shared" si="232"/>
        <v>0</v>
      </c>
      <c r="E268" s="163">
        <f t="shared" si="232"/>
        <v>0</v>
      </c>
      <c r="F268" s="163">
        <f t="shared" si="232"/>
        <v>0</v>
      </c>
      <c r="G268" s="163">
        <f t="shared" si="232"/>
        <v>0</v>
      </c>
      <c r="H268" s="163">
        <f t="shared" si="232"/>
        <v>0</v>
      </c>
      <c r="I268" s="163">
        <f t="shared" si="232"/>
        <v>0</v>
      </c>
      <c r="J268" s="163">
        <f t="shared" si="232"/>
        <v>0</v>
      </c>
      <c r="K268" s="163">
        <f t="shared" si="232"/>
        <v>0</v>
      </c>
      <c r="L268" s="163">
        <f t="shared" si="232"/>
        <v>0</v>
      </c>
      <c r="M268" s="163">
        <f t="shared" si="232"/>
        <v>0</v>
      </c>
      <c r="N268" s="163">
        <f t="shared" si="232"/>
        <v>0</v>
      </c>
      <c r="O268" s="163">
        <f t="shared" si="232"/>
        <v>0</v>
      </c>
      <c r="P268" s="163">
        <f t="shared" si="232"/>
        <v>0</v>
      </c>
      <c r="Q268" s="163">
        <f t="shared" si="232"/>
        <v>0</v>
      </c>
      <c r="R268" s="163">
        <f t="shared" si="232"/>
        <v>0</v>
      </c>
      <c r="S268" s="163">
        <f t="shared" si="231"/>
        <v>0</v>
      </c>
      <c r="T268" s="163">
        <f t="shared" si="231"/>
        <v>0</v>
      </c>
      <c r="U268" s="163">
        <f t="shared" si="231"/>
        <v>0</v>
      </c>
      <c r="V268" s="163">
        <f t="shared" si="231"/>
        <v>0</v>
      </c>
      <c r="W268" s="163">
        <f t="shared" si="231"/>
        <v>0</v>
      </c>
      <c r="X268" s="163">
        <f t="shared" si="231"/>
        <v>0</v>
      </c>
      <c r="Y268" s="163">
        <f t="shared" si="231"/>
        <v>0</v>
      </c>
      <c r="Z268" s="163">
        <f t="shared" si="231"/>
        <v>0</v>
      </c>
      <c r="AA268" s="163">
        <f t="shared" si="231"/>
        <v>0</v>
      </c>
      <c r="AB268" s="163">
        <f t="shared" si="231"/>
        <v>0</v>
      </c>
      <c r="AC268" s="163">
        <f t="shared" si="231"/>
        <v>0</v>
      </c>
      <c r="AD268" s="163">
        <f t="shared" si="231"/>
        <v>0</v>
      </c>
      <c r="AE268" s="163">
        <f t="shared" si="231"/>
        <v>0</v>
      </c>
      <c r="AF268" s="163">
        <f t="shared" si="231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232"/>
        <v>0</v>
      </c>
      <c r="D269" s="163">
        <f t="shared" si="232"/>
        <v>0</v>
      </c>
      <c r="E269" s="163">
        <f t="shared" si="232"/>
        <v>0</v>
      </c>
      <c r="F269" s="163">
        <f t="shared" si="232"/>
        <v>0</v>
      </c>
      <c r="G269" s="163">
        <f t="shared" si="232"/>
        <v>0</v>
      </c>
      <c r="H269" s="163">
        <f t="shared" si="232"/>
        <v>0</v>
      </c>
      <c r="I269" s="163">
        <f t="shared" si="232"/>
        <v>0</v>
      </c>
      <c r="J269" s="163">
        <f t="shared" si="232"/>
        <v>0</v>
      </c>
      <c r="K269" s="163">
        <f t="shared" si="232"/>
        <v>0</v>
      </c>
      <c r="L269" s="163">
        <f t="shared" si="232"/>
        <v>0</v>
      </c>
      <c r="M269" s="163">
        <f t="shared" si="232"/>
        <v>0</v>
      </c>
      <c r="N269" s="163">
        <f t="shared" si="232"/>
        <v>0</v>
      </c>
      <c r="O269" s="163">
        <f t="shared" si="232"/>
        <v>0</v>
      </c>
      <c r="P269" s="163">
        <f t="shared" si="232"/>
        <v>0</v>
      </c>
      <c r="Q269" s="163">
        <f t="shared" si="232"/>
        <v>0</v>
      </c>
      <c r="R269" s="163">
        <f t="shared" si="232"/>
        <v>0</v>
      </c>
      <c r="S269" s="163">
        <f t="shared" si="231"/>
        <v>0</v>
      </c>
      <c r="T269" s="163">
        <f t="shared" si="231"/>
        <v>0</v>
      </c>
      <c r="U269" s="163">
        <f t="shared" si="231"/>
        <v>0</v>
      </c>
      <c r="V269" s="163">
        <f t="shared" si="231"/>
        <v>0</v>
      </c>
      <c r="W269" s="163">
        <f t="shared" si="231"/>
        <v>0</v>
      </c>
      <c r="X269" s="163">
        <f t="shared" si="231"/>
        <v>0</v>
      </c>
      <c r="Y269" s="163">
        <f t="shared" si="231"/>
        <v>0</v>
      </c>
      <c r="Z269" s="163">
        <f t="shared" si="231"/>
        <v>0</v>
      </c>
      <c r="AA269" s="163">
        <f t="shared" si="231"/>
        <v>0</v>
      </c>
      <c r="AB269" s="163">
        <f t="shared" si="231"/>
        <v>0</v>
      </c>
      <c r="AC269" s="163">
        <f t="shared" si="231"/>
        <v>0</v>
      </c>
      <c r="AD269" s="163">
        <f t="shared" si="231"/>
        <v>0</v>
      </c>
      <c r="AE269" s="163">
        <f t="shared" si="231"/>
        <v>0</v>
      </c>
      <c r="AF269" s="163">
        <f t="shared" si="231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232"/>
        <v>0</v>
      </c>
      <c r="D270" s="163">
        <f t="shared" si="232"/>
        <v>0</v>
      </c>
      <c r="E270" s="163">
        <f t="shared" si="232"/>
        <v>0</v>
      </c>
      <c r="F270" s="163">
        <f t="shared" si="232"/>
        <v>0</v>
      </c>
      <c r="G270" s="163">
        <f t="shared" si="232"/>
        <v>0</v>
      </c>
      <c r="H270" s="163">
        <f t="shared" si="232"/>
        <v>0</v>
      </c>
      <c r="I270" s="163">
        <f t="shared" si="232"/>
        <v>0</v>
      </c>
      <c r="J270" s="163">
        <f t="shared" si="232"/>
        <v>0</v>
      </c>
      <c r="K270" s="163">
        <f t="shared" si="232"/>
        <v>0</v>
      </c>
      <c r="L270" s="163">
        <f t="shared" si="232"/>
        <v>0</v>
      </c>
      <c r="M270" s="163">
        <f t="shared" si="232"/>
        <v>0</v>
      </c>
      <c r="N270" s="163">
        <f t="shared" si="232"/>
        <v>0</v>
      </c>
      <c r="O270" s="163">
        <f t="shared" si="232"/>
        <v>0</v>
      </c>
      <c r="P270" s="163">
        <f t="shared" si="232"/>
        <v>0</v>
      </c>
      <c r="Q270" s="163">
        <f t="shared" si="232"/>
        <v>0</v>
      </c>
      <c r="R270" s="163">
        <f t="shared" si="232"/>
        <v>0</v>
      </c>
      <c r="S270" s="163">
        <f t="shared" si="231"/>
        <v>0</v>
      </c>
      <c r="T270" s="163">
        <f t="shared" si="231"/>
        <v>0</v>
      </c>
      <c r="U270" s="163">
        <f t="shared" si="231"/>
        <v>0</v>
      </c>
      <c r="V270" s="163">
        <f t="shared" si="231"/>
        <v>0</v>
      </c>
      <c r="W270" s="163">
        <f t="shared" si="231"/>
        <v>0</v>
      </c>
      <c r="X270" s="163">
        <f t="shared" si="231"/>
        <v>0</v>
      </c>
      <c r="Y270" s="163">
        <f t="shared" si="231"/>
        <v>0</v>
      </c>
      <c r="Z270" s="163">
        <f t="shared" si="231"/>
        <v>0</v>
      </c>
      <c r="AA270" s="163">
        <f t="shared" si="231"/>
        <v>0</v>
      </c>
      <c r="AB270" s="163">
        <f t="shared" si="231"/>
        <v>0</v>
      </c>
      <c r="AC270" s="163">
        <f t="shared" si="231"/>
        <v>0</v>
      </c>
      <c r="AD270" s="163">
        <f t="shared" si="231"/>
        <v>0</v>
      </c>
      <c r="AE270" s="163">
        <f t="shared" si="231"/>
        <v>0</v>
      </c>
      <c r="AF270" s="163">
        <f t="shared" si="231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232"/>
        <v>0</v>
      </c>
      <c r="D271" s="163">
        <f t="shared" si="232"/>
        <v>0</v>
      </c>
      <c r="E271" s="163">
        <f t="shared" si="232"/>
        <v>0</v>
      </c>
      <c r="F271" s="163">
        <f t="shared" si="232"/>
        <v>0</v>
      </c>
      <c r="G271" s="163">
        <f t="shared" si="232"/>
        <v>0</v>
      </c>
      <c r="H271" s="163">
        <f t="shared" si="232"/>
        <v>0</v>
      </c>
      <c r="I271" s="163">
        <f t="shared" si="232"/>
        <v>0</v>
      </c>
      <c r="J271" s="163">
        <f t="shared" si="232"/>
        <v>0</v>
      </c>
      <c r="K271" s="163">
        <f t="shared" si="232"/>
        <v>0</v>
      </c>
      <c r="L271" s="163">
        <f t="shared" si="232"/>
        <v>0</v>
      </c>
      <c r="M271" s="163">
        <f t="shared" si="232"/>
        <v>0</v>
      </c>
      <c r="N271" s="163">
        <f t="shared" si="232"/>
        <v>0</v>
      </c>
      <c r="O271" s="163">
        <f t="shared" si="232"/>
        <v>0</v>
      </c>
      <c r="P271" s="163">
        <f t="shared" si="232"/>
        <v>0</v>
      </c>
      <c r="Q271" s="163">
        <f t="shared" si="232"/>
        <v>0</v>
      </c>
      <c r="R271" s="163">
        <f t="shared" si="232"/>
        <v>0</v>
      </c>
      <c r="S271" s="163">
        <f t="shared" si="231"/>
        <v>0</v>
      </c>
      <c r="T271" s="163">
        <f t="shared" si="231"/>
        <v>0</v>
      </c>
      <c r="U271" s="163">
        <f t="shared" si="231"/>
        <v>0</v>
      </c>
      <c r="V271" s="163">
        <f t="shared" si="231"/>
        <v>0</v>
      </c>
      <c r="W271" s="163">
        <f t="shared" si="231"/>
        <v>0</v>
      </c>
      <c r="X271" s="163">
        <f t="shared" si="231"/>
        <v>0</v>
      </c>
      <c r="Y271" s="163">
        <f t="shared" si="231"/>
        <v>0</v>
      </c>
      <c r="Z271" s="163">
        <f t="shared" si="231"/>
        <v>0</v>
      </c>
      <c r="AA271" s="163">
        <f t="shared" si="231"/>
        <v>0</v>
      </c>
      <c r="AB271" s="163">
        <f t="shared" si="231"/>
        <v>0</v>
      </c>
      <c r="AC271" s="163">
        <f t="shared" si="231"/>
        <v>0</v>
      </c>
      <c r="AD271" s="163">
        <f t="shared" si="231"/>
        <v>0</v>
      </c>
      <c r="AE271" s="163">
        <f t="shared" si="231"/>
        <v>0</v>
      </c>
      <c r="AF271" s="163">
        <f t="shared" si="231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232"/>
        <v>0</v>
      </c>
      <c r="D272" s="163">
        <f t="shared" si="232"/>
        <v>0</v>
      </c>
      <c r="E272" s="163">
        <f t="shared" si="232"/>
        <v>0</v>
      </c>
      <c r="F272" s="163">
        <f t="shared" si="232"/>
        <v>0</v>
      </c>
      <c r="G272" s="163">
        <f t="shared" si="232"/>
        <v>0</v>
      </c>
      <c r="H272" s="163">
        <f t="shared" si="232"/>
        <v>0</v>
      </c>
      <c r="I272" s="163">
        <f t="shared" si="232"/>
        <v>0</v>
      </c>
      <c r="J272" s="163">
        <f t="shared" si="232"/>
        <v>0</v>
      </c>
      <c r="K272" s="163">
        <f t="shared" si="232"/>
        <v>0</v>
      </c>
      <c r="L272" s="163">
        <f t="shared" si="232"/>
        <v>0</v>
      </c>
      <c r="M272" s="163">
        <f t="shared" si="232"/>
        <v>0</v>
      </c>
      <c r="N272" s="163">
        <f t="shared" si="232"/>
        <v>0</v>
      </c>
      <c r="O272" s="163">
        <f t="shared" si="232"/>
        <v>0</v>
      </c>
      <c r="P272" s="163">
        <f t="shared" si="232"/>
        <v>0</v>
      </c>
      <c r="Q272" s="163">
        <f t="shared" si="232"/>
        <v>0</v>
      </c>
      <c r="R272" s="163">
        <f t="shared" si="232"/>
        <v>0</v>
      </c>
      <c r="S272" s="163">
        <f t="shared" si="231"/>
        <v>0</v>
      </c>
      <c r="T272" s="163">
        <f t="shared" si="231"/>
        <v>0</v>
      </c>
      <c r="U272" s="163">
        <f t="shared" si="231"/>
        <v>0</v>
      </c>
      <c r="V272" s="163">
        <f t="shared" si="231"/>
        <v>0</v>
      </c>
      <c r="W272" s="163">
        <f t="shared" si="231"/>
        <v>0</v>
      </c>
      <c r="X272" s="163">
        <f t="shared" si="231"/>
        <v>0</v>
      </c>
      <c r="Y272" s="163">
        <f t="shared" si="231"/>
        <v>0</v>
      </c>
      <c r="Z272" s="163">
        <f t="shared" si="231"/>
        <v>0</v>
      </c>
      <c r="AA272" s="163">
        <f t="shared" si="231"/>
        <v>0</v>
      </c>
      <c r="AB272" s="163">
        <f t="shared" si="231"/>
        <v>0</v>
      </c>
      <c r="AC272" s="163">
        <f t="shared" si="231"/>
        <v>0</v>
      </c>
      <c r="AD272" s="163">
        <f t="shared" si="231"/>
        <v>0</v>
      </c>
      <c r="AE272" s="163">
        <f t="shared" si="231"/>
        <v>0</v>
      </c>
      <c r="AF272" s="163">
        <f t="shared" si="231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232"/>
        <v>0</v>
      </c>
      <c r="D273" s="179">
        <f t="shared" si="232"/>
        <v>0</v>
      </c>
      <c r="E273" s="179">
        <f t="shared" si="232"/>
        <v>0</v>
      </c>
      <c r="F273" s="179">
        <f t="shared" si="232"/>
        <v>0</v>
      </c>
      <c r="G273" s="179">
        <f t="shared" si="232"/>
        <v>0</v>
      </c>
      <c r="H273" s="179">
        <f t="shared" si="232"/>
        <v>0</v>
      </c>
      <c r="I273" s="179">
        <f t="shared" si="232"/>
        <v>0</v>
      </c>
      <c r="J273" s="179">
        <f t="shared" si="232"/>
        <v>0</v>
      </c>
      <c r="K273" s="179">
        <f t="shared" si="232"/>
        <v>0</v>
      </c>
      <c r="L273" s="179">
        <f t="shared" si="232"/>
        <v>0</v>
      </c>
      <c r="M273" s="179">
        <f t="shared" si="232"/>
        <v>0</v>
      </c>
      <c r="N273" s="179">
        <f t="shared" si="232"/>
        <v>0</v>
      </c>
      <c r="O273" s="179">
        <f t="shared" si="232"/>
        <v>0</v>
      </c>
      <c r="P273" s="179">
        <f t="shared" si="232"/>
        <v>0</v>
      </c>
      <c r="Q273" s="179">
        <f t="shared" si="232"/>
        <v>0</v>
      </c>
      <c r="R273" s="179">
        <f t="shared" si="232"/>
        <v>0</v>
      </c>
      <c r="S273" s="179">
        <f t="shared" si="231"/>
        <v>0</v>
      </c>
      <c r="T273" s="179">
        <f t="shared" si="231"/>
        <v>0</v>
      </c>
      <c r="U273" s="179">
        <f t="shared" si="231"/>
        <v>0</v>
      </c>
      <c r="V273" s="179">
        <f t="shared" si="231"/>
        <v>0</v>
      </c>
      <c r="W273" s="179">
        <f t="shared" si="231"/>
        <v>0</v>
      </c>
      <c r="X273" s="179">
        <f t="shared" si="231"/>
        <v>0</v>
      </c>
      <c r="Y273" s="179">
        <f t="shared" si="231"/>
        <v>0</v>
      </c>
      <c r="Z273" s="179">
        <f t="shared" si="231"/>
        <v>0</v>
      </c>
      <c r="AA273" s="179">
        <f t="shared" si="231"/>
        <v>0</v>
      </c>
      <c r="AB273" s="179">
        <f t="shared" si="231"/>
        <v>0</v>
      </c>
      <c r="AC273" s="179">
        <f t="shared" si="231"/>
        <v>0</v>
      </c>
      <c r="AD273" s="179">
        <f t="shared" si="231"/>
        <v>0</v>
      </c>
      <c r="AE273" s="179">
        <f t="shared" si="231"/>
        <v>0</v>
      </c>
      <c r="AF273" s="179">
        <f t="shared" si="231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233">SUM(B169:B273)</f>
        <v>0</v>
      </c>
      <c r="C274" s="182">
        <f t="shared" si="233"/>
        <v>0</v>
      </c>
      <c r="D274" s="182">
        <f t="shared" ref="D274:E274" si="234">SUM(D169:D273)</f>
        <v>0</v>
      </c>
      <c r="E274" s="182">
        <f t="shared" si="234"/>
        <v>0</v>
      </c>
      <c r="F274" s="182">
        <f t="shared" ref="F274" si="235">SUM(F169:F273)</f>
        <v>0</v>
      </c>
      <c r="G274" s="182">
        <f t="shared" si="233"/>
        <v>0</v>
      </c>
      <c r="H274" s="182">
        <f t="shared" si="233"/>
        <v>0</v>
      </c>
      <c r="I274" s="182">
        <f t="shared" si="233"/>
        <v>0</v>
      </c>
      <c r="J274" s="182">
        <f t="shared" si="233"/>
        <v>0</v>
      </c>
      <c r="K274" s="182">
        <f t="shared" si="233"/>
        <v>0</v>
      </c>
      <c r="L274" s="182">
        <f t="shared" si="233"/>
        <v>0</v>
      </c>
      <c r="M274" s="182">
        <f t="shared" si="233"/>
        <v>0</v>
      </c>
      <c r="N274" s="182">
        <f t="shared" si="233"/>
        <v>0</v>
      </c>
      <c r="O274" s="182">
        <f t="shared" si="233"/>
        <v>0</v>
      </c>
      <c r="P274" s="182">
        <f t="shared" si="233"/>
        <v>0</v>
      </c>
      <c r="Q274" s="182">
        <f t="shared" ref="Q274" si="236">SUM(Q169:Q273)</f>
        <v>0</v>
      </c>
      <c r="R274" s="182">
        <f t="shared" si="233"/>
        <v>0</v>
      </c>
      <c r="S274" s="182">
        <f t="shared" si="233"/>
        <v>0</v>
      </c>
      <c r="T274" s="182">
        <f t="shared" si="233"/>
        <v>0</v>
      </c>
      <c r="U274" s="182">
        <f t="shared" si="233"/>
        <v>0</v>
      </c>
      <c r="V274" s="182">
        <f t="shared" si="233"/>
        <v>0</v>
      </c>
      <c r="W274" s="182">
        <f t="shared" si="233"/>
        <v>0</v>
      </c>
      <c r="X274" s="182">
        <f t="shared" si="233"/>
        <v>0</v>
      </c>
      <c r="Y274" s="182">
        <f t="shared" si="233"/>
        <v>0</v>
      </c>
      <c r="Z274" s="182">
        <f t="shared" si="233"/>
        <v>0</v>
      </c>
      <c r="AA274" s="182">
        <f t="shared" si="233"/>
        <v>0</v>
      </c>
      <c r="AB274" s="182">
        <f t="shared" ref="AB274" si="237">SUM(AB169:AB273)</f>
        <v>0</v>
      </c>
      <c r="AC274" s="182">
        <f t="shared" si="233"/>
        <v>0</v>
      </c>
      <c r="AD274" s="182">
        <f t="shared" si="233"/>
        <v>0</v>
      </c>
      <c r="AE274" s="182">
        <f t="shared" si="233"/>
        <v>0</v>
      </c>
      <c r="AF274" s="182">
        <f t="shared" ref="AF274" si="238">SUM(AF169:AF273)</f>
        <v>0</v>
      </c>
      <c r="AG274" s="184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105" priority="25">
      <formula>$AH11=0</formula>
    </cfRule>
  </conditionalFormatting>
  <conditionalFormatting sqref="A101:A102">
    <cfRule type="expression" dxfId="2104" priority="193">
      <formula>$AH106=0</formula>
    </cfRule>
  </conditionalFormatting>
  <conditionalFormatting sqref="A103:A107">
    <cfRule type="expression" dxfId="2103" priority="141">
      <formula>$AH102=0</formula>
    </cfRule>
  </conditionalFormatting>
  <conditionalFormatting sqref="A160:A167">
    <cfRule type="expression" dxfId="2102" priority="194">
      <formula>$AH267=0</formula>
    </cfRule>
  </conditionalFormatting>
  <conditionalFormatting sqref="A168:A275">
    <cfRule type="expression" dxfId="2101" priority="64">
      <formula>$AH168=0</formula>
    </cfRule>
  </conditionalFormatting>
  <conditionalFormatting sqref="B8">
    <cfRule type="expression" dxfId="2100" priority="189">
      <formula>AND(C$9&gt;=14/24,C$9&lt;20/24)</formula>
    </cfRule>
    <cfRule type="expression" dxfId="2099" priority="190">
      <formula>AND(C$9&gt;=8/24,C$9&lt;14/24)</formula>
    </cfRule>
    <cfRule type="expression" dxfId="2098" priority="191">
      <formula>C$9&lt;8/24</formula>
    </cfRule>
    <cfRule type="expression" dxfId="2097" priority="192">
      <formula>C$9&gt;=20/24</formula>
    </cfRule>
  </conditionalFormatting>
  <conditionalFormatting sqref="G82:G90 B9:AF10 C152 C154:C159 B153:C153 B76:F90 B113:F115 B108:F108 B117:F124 B93:F96 B72:L72 G84:L90 D152:AE159 G137:AE151 Z11:AF13 G76:AF77 K85:AF90 G117:AF134 G93:AF115 AF137:AF159">
    <cfRule type="expression" dxfId="2096" priority="106">
      <formula>B$9&gt;=20/24</formula>
    </cfRule>
  </conditionalFormatting>
  <conditionalFormatting sqref="B9:AF10 G82:G90 C152 C154:C159 B153:C153 B76:F90 B113:F115 B108:F108 B117:F124 B93:F96 B72:L72 G84:L90 D152:AE159 G137:AE151 Z11:AF13 G76:AF77 K85:AF90 G117:AF134 G93:AF115 AF137:AF159">
    <cfRule type="expression" dxfId="2095" priority="107">
      <formula>AND(B$9&gt;=14/24,B$9&lt;20/24)</formula>
    </cfRule>
    <cfRule type="expression" dxfId="2094" priority="108">
      <formula>AND(B$9&gt;=8/24,B$9&lt;14/24)</formula>
    </cfRule>
    <cfRule type="expression" dxfId="2093" priority="109">
      <formula>B$9&lt;8/24</formula>
    </cfRule>
  </conditionalFormatting>
  <conditionalFormatting sqref="B29:Y53 Z14:AF53">
    <cfRule type="expression" dxfId="2092" priority="49">
      <formula>B14&gt;$AG14*1</formula>
    </cfRule>
    <cfRule type="expression" dxfId="2091" priority="50">
      <formula>B$9&gt;=20/24</formula>
    </cfRule>
    <cfRule type="expression" dxfId="2090" priority="51">
      <formula>AND(B$9&gt;=14/24,B$9&lt;20/24)</formula>
    </cfRule>
    <cfRule type="expression" dxfId="2089" priority="52">
      <formula>AND(B$9&gt;=8/24,B$9&lt;14/24)</formula>
    </cfRule>
    <cfRule type="expression" dxfId="2088" priority="53">
      <formula>B$9&lt;8/24</formula>
    </cfRule>
  </conditionalFormatting>
  <conditionalFormatting sqref="B54:AF68">
    <cfRule type="expression" dxfId="2087" priority="42">
      <formula>B$9&lt;8/24</formula>
    </cfRule>
  </conditionalFormatting>
  <conditionalFormatting sqref="B54:AF70">
    <cfRule type="expression" dxfId="2086" priority="39">
      <formula>B$9&gt;=20/24</formula>
    </cfRule>
    <cfRule type="expression" dxfId="2085" priority="40">
      <formula>AND(B$9&gt;=14/24,B$9&lt;20/24)</formula>
    </cfRule>
    <cfRule type="expression" dxfId="2084" priority="41">
      <formula>AND(B$9&gt;=8/24,B$9&lt;14/24)</formula>
    </cfRule>
  </conditionalFormatting>
  <conditionalFormatting sqref="B63:AF65">
    <cfRule type="expression" dxfId="2083" priority="43">
      <formula>B63&gt;$AG63</formula>
    </cfRule>
  </conditionalFormatting>
  <conditionalFormatting sqref="B69:AF70">
    <cfRule type="expression" dxfId="2082" priority="114">
      <formula>B$9&lt;8/24</formula>
    </cfRule>
  </conditionalFormatting>
  <conditionalFormatting sqref="B72:AF75">
    <cfRule type="expression" dxfId="2081" priority="30">
      <formula>B72&gt;$AG72*1</formula>
    </cfRule>
  </conditionalFormatting>
  <conditionalFormatting sqref="C161:AF167 C169:AF274 B73:AF75">
    <cfRule type="expression" dxfId="2080" priority="31">
      <formula>B$9&gt;=20/24</formula>
    </cfRule>
    <cfRule type="expression" dxfId="2079" priority="32">
      <formula>AND(B$9&gt;=14/24,B$9&lt;20/24)</formula>
    </cfRule>
    <cfRule type="expression" dxfId="2078" priority="33">
      <formula>AND(B$9&gt;=8/24,B$9&lt;14/24)</formula>
    </cfRule>
    <cfRule type="expression" dxfId="2077" priority="34">
      <formula>B$9&lt;8/24</formula>
    </cfRule>
  </conditionalFormatting>
  <conditionalFormatting sqref="AG96 AG78 Z11:AF13 B71:AG71 B69:AF69 B76:AF96">
    <cfRule type="expression" dxfId="2076" priority="105">
      <formula>B11&gt;$AG11*1</formula>
    </cfRule>
  </conditionalFormatting>
  <conditionalFormatting sqref="K83:O83 G79:L83">
    <cfRule type="expression" dxfId="2075" priority="115">
      <formula>G$9&gt;=20/24</formula>
    </cfRule>
    <cfRule type="expression" dxfId="2074" priority="116">
      <formula>AND(G$9&gt;=14/24,G$9&lt;20/24)</formula>
    </cfRule>
    <cfRule type="expression" dxfId="2073" priority="117">
      <formula>AND(G$9&gt;=8/24,G$9&lt;14/24)</formula>
    </cfRule>
    <cfRule type="expression" dxfId="2072" priority="118">
      <formula>G$9&lt;8/24</formula>
    </cfRule>
  </conditionalFormatting>
  <conditionalFormatting sqref="G84:O84">
    <cfRule type="expression" dxfId="2071" priority="110">
      <formula>G$9&gt;=20/24</formula>
    </cfRule>
    <cfRule type="expression" dxfId="2070" priority="111">
      <formula>AND(G$9&gt;=14/24,G$9&lt;20/24)</formula>
    </cfRule>
    <cfRule type="expression" dxfId="2069" priority="112">
      <formula>AND(G$9&gt;=8/24,G$9&lt;14/24)</formula>
    </cfRule>
    <cfRule type="expression" dxfId="2068" priority="113">
      <formula>G$9&lt;8/24</formula>
    </cfRule>
  </conditionalFormatting>
  <conditionalFormatting sqref="G78:T78 M76:T77 B72:AF72 U76:AF78">
    <cfRule type="expression" dxfId="2067" priority="125">
      <formula>B$9&gt;=20/24</formula>
    </cfRule>
    <cfRule type="expression" dxfId="2066" priority="126">
      <formula>AND(B$9&gt;=14/24,B$9&lt;20/24)</formula>
    </cfRule>
    <cfRule type="expression" dxfId="2065" priority="127">
      <formula>AND(B$9&gt;=8/24,B$9&lt;14/24)</formula>
    </cfRule>
    <cfRule type="expression" dxfId="2064" priority="128">
      <formula>B$9&lt;8/24</formula>
    </cfRule>
  </conditionalFormatting>
  <conditionalFormatting sqref="M73:AF75">
    <cfRule type="expression" dxfId="2063" priority="35">
      <formula>M$9&gt;=20/24</formula>
    </cfRule>
    <cfRule type="expression" dxfId="2062" priority="36">
      <formula>AND(M$9&gt;=14/24,M$9&lt;20/24)</formula>
    </cfRule>
    <cfRule type="expression" dxfId="2061" priority="37">
      <formula>AND(M$9&gt;=8/24,M$9&lt;14/24)</formula>
    </cfRule>
    <cfRule type="expression" dxfId="2060" priority="38">
      <formula>M$9&lt;8/24</formula>
    </cfRule>
  </conditionalFormatting>
  <conditionalFormatting sqref="G79:O81">
    <cfRule type="expression" dxfId="2059" priority="133">
      <formula>G$9&gt;=20/24</formula>
    </cfRule>
    <cfRule type="expression" dxfId="2058" priority="134">
      <formula>AND(G$9&gt;=14/24,G$9&lt;20/24)</formula>
    </cfRule>
    <cfRule type="expression" dxfId="2057" priority="135">
      <formula>AND(G$9&gt;=8/24,G$9&lt;14/24)</formula>
    </cfRule>
    <cfRule type="expression" dxfId="2056" priority="136">
      <formula>G$9&lt;8/24</formula>
    </cfRule>
  </conditionalFormatting>
  <conditionalFormatting sqref="L84:AF84">
    <cfRule type="expression" dxfId="2055" priority="129">
      <formula>L$9&gt;=20/24</formula>
    </cfRule>
    <cfRule type="expression" dxfId="2054" priority="130">
      <formula>AND(L$9&gt;=14/24,L$9&lt;20/24)</formula>
    </cfRule>
    <cfRule type="expression" dxfId="2053" priority="131">
      <formula>AND(L$9&gt;=8/24,L$9&lt;14/24)</formula>
    </cfRule>
    <cfRule type="expression" dxfId="2052" priority="132">
      <formula>L$9&lt;8/24</formula>
    </cfRule>
  </conditionalFormatting>
  <conditionalFormatting sqref="M8 S8 AB8">
    <cfRule type="expression" dxfId="2051" priority="182">
      <formula>AND(N$9&gt;=14/24,N$9&lt;20/24)</formula>
    </cfRule>
    <cfRule type="expression" dxfId="2050" priority="183">
      <formula>AND(N$9&gt;=8/24,N$9&lt;14/24)</formula>
    </cfRule>
    <cfRule type="expression" dxfId="2049" priority="184">
      <formula>N$9&lt;8/24</formula>
    </cfRule>
  </conditionalFormatting>
  <conditionalFormatting sqref="M79:Y83 Z80:AF83">
    <cfRule type="expression" dxfId="2048" priority="137">
      <formula>M$9&gt;=20/24</formula>
    </cfRule>
    <cfRule type="expression" dxfId="2047" priority="138">
      <formula>AND(M$9&gt;=14/24,M$9&lt;20/24)</formula>
    </cfRule>
    <cfRule type="expression" dxfId="2046" priority="139">
      <formula>AND(M$9&gt;=8/24,M$9&lt;14/24)</formula>
    </cfRule>
    <cfRule type="expression" dxfId="2045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044" priority="181">
      <formula>N$9&gt;=20/24</formula>
    </cfRule>
  </conditionalFormatting>
  <conditionalFormatting sqref="S8">
    <cfRule type="expression" dxfId="2043" priority="172">
      <formula>U$9&gt;=20/24</formula>
    </cfRule>
    <cfRule type="expression" dxfId="2042" priority="173">
      <formula>AND(U$9&gt;=14/24,U$9&lt;20/24)</formula>
    </cfRule>
    <cfRule type="expression" dxfId="2041" priority="174">
      <formula>AND(U$9&gt;=8/24,U$9&lt;14/24)</formula>
    </cfRule>
    <cfRule type="expression" dxfId="2040" priority="175">
      <formula>U$9&lt;8/24</formula>
    </cfRule>
  </conditionalFormatting>
  <conditionalFormatting sqref="T79:AF84">
    <cfRule type="expression" dxfId="2039" priority="59">
      <formula>T$9&gt;=20/24</formula>
    </cfRule>
    <cfRule type="expression" dxfId="2038" priority="60">
      <formula>AND(T$9&gt;=14/24,T$9&lt;20/24)</formula>
    </cfRule>
    <cfRule type="expression" dxfId="2037" priority="61">
      <formula>AND(T$9&gt;=8/24,T$9&lt;14/24)</formula>
    </cfRule>
    <cfRule type="expression" dxfId="203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035" priority="44">
      <formula>Z$9&gt;=20/24</formula>
    </cfRule>
    <cfRule type="expression" dxfId="2034" priority="45">
      <formula>AND(Z$9&gt;=14/24,Z$9&lt;20/24)</formula>
    </cfRule>
    <cfRule type="expression" dxfId="2033" priority="46">
      <formula>AND(Z$9&gt;=8/24,Z$9&lt;14/24)</formula>
    </cfRule>
    <cfRule type="expression" dxfId="2032" priority="47">
      <formula>Z$9&lt;8/24</formula>
    </cfRule>
  </conditionalFormatting>
  <conditionalFormatting sqref="Z69:AF70">
    <cfRule type="expression" dxfId="2031" priority="124">
      <formula>Z69&gt;$AG69</formula>
    </cfRule>
  </conditionalFormatting>
  <conditionalFormatting sqref="B66:Y70 Z66:AF69 B54:AF62">
    <cfRule type="expression" dxfId="2030" priority="119">
      <formula>B54&gt;$AG54</formula>
    </cfRule>
  </conditionalFormatting>
  <conditionalFormatting sqref="AB8">
    <cfRule type="expression" dxfId="2029" priority="168">
      <formula>AD$9&gt;=20/24</formula>
    </cfRule>
    <cfRule type="expression" dxfId="2028" priority="169">
      <formula>AND(AD$9&gt;=14/24,AD$9&lt;20/24)</formula>
    </cfRule>
    <cfRule type="expression" dxfId="2027" priority="170">
      <formula>AND(AD$9&gt;=8/24,AD$9&lt;14/24)</formula>
    </cfRule>
    <cfRule type="expression" dxfId="2026" priority="171">
      <formula>AD$9&lt;8/24</formula>
    </cfRule>
  </conditionalFormatting>
  <conditionalFormatting sqref="AG78">
    <cfRule type="expression" dxfId="2025" priority="147">
      <formula>AG$9&gt;=20/24</formula>
    </cfRule>
    <cfRule type="expression" dxfId="2024" priority="148">
      <formula>AND(AG$9&gt;=14/24,AG$9&lt;20/24)</formula>
    </cfRule>
    <cfRule type="expression" dxfId="2023" priority="149">
      <formula>AND(AG$9&gt;=8/24,AG$9&lt;14/24)</formula>
    </cfRule>
    <cfRule type="expression" dxfId="2022" priority="150">
      <formula>AG$9&lt;8/24</formula>
    </cfRule>
  </conditionalFormatting>
  <conditionalFormatting sqref="AG91:AG92">
    <cfRule type="expression" dxfId="2021" priority="142">
      <formula>AG91&gt;$AG91</formula>
    </cfRule>
  </conditionalFormatting>
  <conditionalFormatting sqref="AG96">
    <cfRule type="expression" dxfId="2020" priority="143">
      <formula>AG$9&gt;=20/24</formula>
    </cfRule>
    <cfRule type="expression" dxfId="2019" priority="144">
      <formula>AND(AG$9&gt;=14/24,AG$9&lt;20/24)</formula>
    </cfRule>
    <cfRule type="expression" dxfId="2018" priority="145">
      <formula>AND(AG$9&gt;=8/24,AG$9&lt;14/24)</formula>
    </cfRule>
    <cfRule type="expression" dxfId="2017" priority="146">
      <formula>AG$9&lt;8/24</formula>
    </cfRule>
  </conditionalFormatting>
  <conditionalFormatting sqref="AG113">
    <cfRule type="expression" dxfId="2016" priority="164">
      <formula>AG$9&gt;=20/24</formula>
    </cfRule>
    <cfRule type="expression" dxfId="2015" priority="165">
      <formula>AND(AG$9&gt;=14/24,AG$9&lt;20/24)</formula>
    </cfRule>
    <cfRule type="expression" dxfId="2014" priority="166">
      <formula>AND(AG$9&gt;=8/24,AG$9&lt;14/24)</formula>
    </cfRule>
    <cfRule type="expression" dxfId="2013" priority="167">
      <formula>AG$9&lt;8/24</formula>
    </cfRule>
  </conditionalFormatting>
  <conditionalFormatting sqref="AH8:AI10">
    <cfRule type="expression" dxfId="2012" priority="55">
      <formula>AH$9&gt;=20/24</formula>
    </cfRule>
    <cfRule type="expression" dxfId="2011" priority="56">
      <formula>AND(AH$9&gt;=14/24,AH$9&lt;20/24)</formula>
    </cfRule>
    <cfRule type="expression" dxfId="2010" priority="57">
      <formula>AND(AH$9&gt;=8/24,AH$9&lt;14/24)</formula>
    </cfRule>
    <cfRule type="expression" dxfId="200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008" priority="185">
      <formula>AJ$9&gt;=20/24</formula>
    </cfRule>
    <cfRule type="expression" dxfId="2007" priority="186">
      <formula>AND(AJ$9&gt;=14/24,AJ$9&lt;20/24)</formula>
    </cfRule>
    <cfRule type="expression" dxfId="2006" priority="187">
      <formula>AND(AJ$9&gt;=8/24,AJ$9&lt;14/24)</formula>
    </cfRule>
    <cfRule type="expression" dxfId="2005" priority="188">
      <formula>AJ$9&lt;8/24</formula>
    </cfRule>
  </conditionalFormatting>
  <conditionalFormatting sqref="AL99:AN99 AL105:AN105">
    <cfRule type="expression" dxfId="2004" priority="157">
      <formula>AL$9&gt;=20/24</formula>
    </cfRule>
    <cfRule type="expression" dxfId="2003" priority="158">
      <formula>AND(AL$9&gt;=14/24,AL$9&lt;20/24)</formula>
    </cfRule>
    <cfRule type="expression" dxfId="2002" priority="159">
      <formula>AND(AL$9&gt;=8/24,AL$9&lt;14/24)</formula>
    </cfRule>
    <cfRule type="expression" dxfId="2001" priority="160">
      <formula>AL$9&lt;8/24</formula>
    </cfRule>
  </conditionalFormatting>
  <conditionalFormatting sqref="AM15:AM21 AN16:AR21">
    <cfRule type="expression" dxfId="2000" priority="81">
      <formula>AX$9&gt;=20/24</formula>
    </cfRule>
    <cfRule type="expression" dxfId="1999" priority="82">
      <formula>AND(AX$9&gt;=14/24,AX$9&lt;20/24)</formula>
    </cfRule>
    <cfRule type="expression" dxfId="1998" priority="83">
      <formula>AND(AX$9&gt;=8/24,AX$9&lt;14/24)</formula>
    </cfRule>
    <cfRule type="expression" dxfId="1997" priority="84">
      <formula>AX$9&lt;8/24</formula>
    </cfRule>
  </conditionalFormatting>
  <conditionalFormatting sqref="AN100:AN103">
    <cfRule type="expression" dxfId="1996" priority="153">
      <formula>AN$9&gt;=20/24</formula>
    </cfRule>
    <cfRule type="expression" dxfId="1995" priority="154">
      <formula>AND(AN$9&gt;=14/24,AN$9&lt;20/24)</formula>
    </cfRule>
    <cfRule type="expression" dxfId="1994" priority="155">
      <formula>AND(AN$9&gt;=8/24,AN$9&lt;14/24)</formula>
    </cfRule>
    <cfRule type="expression" dxfId="1993" priority="156">
      <formula>AN$9&lt;8/24</formula>
    </cfRule>
  </conditionalFormatting>
  <conditionalFormatting sqref="AN15:AR15">
    <cfRule type="expression" dxfId="1992" priority="69">
      <formula>U$9&gt;=20/24</formula>
    </cfRule>
    <cfRule type="expression" dxfId="1991" priority="70">
      <formula>AND(U$9&gt;=14/24,U$9&lt;20/24)</formula>
    </cfRule>
    <cfRule type="expression" dxfId="1990" priority="71">
      <formula>AND(U$9&gt;=8/24,U$9&lt;14/24)</formula>
    </cfRule>
    <cfRule type="expression" dxfId="1989" priority="72">
      <formula>U$9&lt;8/24</formula>
    </cfRule>
  </conditionalFormatting>
  <conditionalFormatting sqref="AS15">
    <cfRule type="expression" dxfId="1988" priority="77">
      <formula>AA$9&gt;=20/24</formula>
    </cfRule>
    <cfRule type="expression" dxfId="1987" priority="78">
      <formula>AND(AA$9&gt;=14/24,AA$9&lt;20/24)</formula>
    </cfRule>
    <cfRule type="expression" dxfId="1986" priority="79">
      <formula>AND(AA$9&gt;=8/24,AA$9&lt;14/24)</formula>
    </cfRule>
    <cfRule type="expression" dxfId="1985" priority="80">
      <formula>AA$9&lt;8/24</formula>
    </cfRule>
  </conditionalFormatting>
  <conditionalFormatting sqref="AS16:AS21">
    <cfRule type="expression" dxfId="1984" priority="85">
      <formula>BE$9&gt;=20/24</formula>
    </cfRule>
    <cfRule type="expression" dxfId="1983" priority="86">
      <formula>AND(BE$9&gt;=14/24,BE$9&lt;20/24)</formula>
    </cfRule>
    <cfRule type="expression" dxfId="1982" priority="87">
      <formula>AND(BE$9&gt;=8/24,BE$9&lt;14/24)</formula>
    </cfRule>
    <cfRule type="expression" dxfId="1981" priority="88">
      <formula>BE$9&lt;8/24</formula>
    </cfRule>
  </conditionalFormatting>
  <conditionalFormatting sqref="AT15 AX15:BJ15">
    <cfRule type="expression" dxfId="1980" priority="89">
      <formula>AC$9&gt;=20/24</formula>
    </cfRule>
    <cfRule type="expression" dxfId="1979" priority="90">
      <formula>AND(AC$9&gt;=14/24,AC$9&lt;20/24)</formula>
    </cfRule>
    <cfRule type="expression" dxfId="1978" priority="91">
      <formula>AND(AC$9&gt;=8/24,AC$9&lt;14/24)</formula>
    </cfRule>
    <cfRule type="expression" dxfId="1977" priority="92">
      <formula>AC$9&lt;8/24</formula>
    </cfRule>
  </conditionalFormatting>
  <conditionalFormatting sqref="AT16:AT21">
    <cfRule type="expression" dxfId="1976" priority="93">
      <formula>BG$9&gt;=20/24</formula>
    </cfRule>
    <cfRule type="expression" dxfId="1975" priority="94">
      <formula>AND(BG$9&gt;=14/24,BG$9&lt;20/24)</formula>
    </cfRule>
    <cfRule type="expression" dxfId="1974" priority="95">
      <formula>AND(BG$9&gt;=8/24,BG$9&lt;14/24)</formula>
    </cfRule>
    <cfRule type="expression" dxfId="1973" priority="96">
      <formula>BG$9&lt;8/24</formula>
    </cfRule>
  </conditionalFormatting>
  <conditionalFormatting sqref="AU15:AV15">
    <cfRule type="expression" dxfId="1972" priority="97">
      <formula>AE$9&gt;=20/24</formula>
    </cfRule>
    <cfRule type="expression" dxfId="1971" priority="98">
      <formula>AND(AE$9&gt;=14/24,AE$9&lt;20/24)</formula>
    </cfRule>
    <cfRule type="expression" dxfId="1970" priority="99">
      <formula>AND(AE$9&gt;=8/24,AE$9&lt;14/24)</formula>
    </cfRule>
    <cfRule type="expression" dxfId="1969" priority="100">
      <formula>AE$9&lt;8/24</formula>
    </cfRule>
  </conditionalFormatting>
  <conditionalFormatting sqref="AU16:BJ21">
    <cfRule type="expression" dxfId="1968" priority="101">
      <formula>BI$9&gt;=20/24</formula>
    </cfRule>
    <cfRule type="expression" dxfId="1967" priority="102">
      <formula>AND(BI$9&gt;=14/24,BI$9&lt;20/24)</formula>
    </cfRule>
    <cfRule type="expression" dxfId="1966" priority="103">
      <formula>AND(BI$9&gt;=8/24,BI$9&lt;14/24)</formula>
    </cfRule>
    <cfRule type="expression" dxfId="1965" priority="104">
      <formula>BI$9&lt;8/24</formula>
    </cfRule>
  </conditionalFormatting>
  <conditionalFormatting sqref="AW15">
    <cfRule type="expression" dxfId="1964" priority="73">
      <formula>B$9&gt;=20/24</formula>
    </cfRule>
    <cfRule type="expression" dxfId="1963" priority="74">
      <formula>AND(B$9&gt;=14/24,B$9&lt;20/24)</formula>
    </cfRule>
    <cfRule type="expression" dxfId="1962" priority="75">
      <formula>AND(B$9&gt;=8/24,B$9&lt;14/24)</formula>
    </cfRule>
    <cfRule type="expression" dxfId="1961" priority="76">
      <formula>B$9&lt;8/24</formula>
    </cfRule>
  </conditionalFormatting>
  <conditionalFormatting sqref="A73">
    <cfRule type="expression" dxfId="1960" priority="24">
      <formula>$AH73=0</formula>
    </cfRule>
  </conditionalFormatting>
  <conditionalFormatting sqref="B137:B152 B154:B159 B97:F107 C137:F151 B109:F112 B125:F134 B11:Y13">
    <cfRule type="expression" dxfId="1959" priority="20">
      <formula>B$9&gt;=20/24</formula>
    </cfRule>
  </conditionalFormatting>
  <conditionalFormatting sqref="B137:B152 B154:B159 B97:F107 C137:F151 B109:F112 B125:F134 B11:Y13">
    <cfRule type="expression" dxfId="1958" priority="21">
      <formula>AND(B$9&gt;=14/24,B$9&lt;20/24)</formula>
    </cfRule>
    <cfRule type="expression" dxfId="1957" priority="22">
      <formula>AND(B$9&gt;=8/24,B$9&lt;14/24)</formula>
    </cfRule>
    <cfRule type="expression" dxfId="1956" priority="23">
      <formula>B$9&lt;8/24</formula>
    </cfRule>
  </conditionalFormatting>
  <conditionalFormatting sqref="B14:Y28">
    <cfRule type="expression" dxfId="1955" priority="10">
      <formula>B14&gt;$AG14*1</formula>
    </cfRule>
    <cfRule type="expression" dxfId="1954" priority="11">
      <formula>B$9&gt;=20/24</formula>
    </cfRule>
    <cfRule type="expression" dxfId="1953" priority="12">
      <formula>AND(B$9&gt;=14/24,B$9&lt;20/24)</formula>
    </cfRule>
    <cfRule type="expression" dxfId="1952" priority="13">
      <formula>AND(B$9&gt;=8/24,B$9&lt;14/24)</formula>
    </cfRule>
    <cfRule type="expression" dxfId="1951" priority="14">
      <formula>B$9&lt;8/24</formula>
    </cfRule>
  </conditionalFormatting>
  <conditionalFormatting sqref="B161:B167">
    <cfRule type="expression" dxfId="1950" priority="15">
      <formula>B$9&gt;=20/24</formula>
    </cfRule>
    <cfRule type="expression" dxfId="1949" priority="16">
      <formula>AND(B$9&gt;=14/24,B$9&lt;20/24)</formula>
    </cfRule>
    <cfRule type="expression" dxfId="1948" priority="17">
      <formula>AND(B$9&gt;=8/24,B$9&lt;14/24)</formula>
    </cfRule>
    <cfRule type="expression" dxfId="1947" priority="18">
      <formula>B$9&lt;8/24</formula>
    </cfRule>
  </conditionalFormatting>
  <conditionalFormatting sqref="B169:B274">
    <cfRule type="expression" dxfId="1946" priority="6">
      <formula>B$9&gt;=20/24</formula>
    </cfRule>
    <cfRule type="expression" dxfId="1945" priority="7">
      <formula>AND(B$9&gt;=14/24,B$9&lt;20/24)</formula>
    </cfRule>
    <cfRule type="expression" dxfId="1944" priority="8">
      <formula>AND(B$9&gt;=8/24,B$9&lt;14/24)</formula>
    </cfRule>
    <cfRule type="expression" dxfId="1943" priority="9">
      <formula>B$9&lt;8/24</formula>
    </cfRule>
  </conditionalFormatting>
  <conditionalFormatting sqref="B11:Y13">
    <cfRule type="expression" dxfId="1942" priority="19">
      <formula>B11&gt;$AG11*1</formula>
    </cfRule>
  </conditionalFormatting>
  <conditionalFormatting sqref="A153">
    <cfRule type="expression" dxfId="194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940" priority="1">
      <formula>AL$9&gt;=20/24</formula>
    </cfRule>
  </conditionalFormatting>
  <conditionalFormatting sqref="AL153">
    <cfRule type="expression" dxfId="1939" priority="2">
      <formula>AND(AL$9&gt;=14/24,AL$9&lt;20/24)</formula>
    </cfRule>
    <cfRule type="expression" dxfId="1938" priority="3">
      <formula>AND(AL$9&gt;=8/24,AL$9&lt;14/24)</formula>
    </cfRule>
    <cfRule type="expression" dxfId="193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8"/>
  <dimension ref="A1:CJ305"/>
  <sheetViews>
    <sheetView zoomScale="130" zoomScaleNormal="130" workbookViewId="0">
      <pane xSplit="1" ySplit="10" topLeftCell="B73" activePane="bottomRight" state="frozen"/>
      <selection activeCell="C158" sqref="C158"/>
      <selection pane="topRight" activeCell="C158" sqref="C158"/>
      <selection pane="bottomLeft" activeCell="C158" sqref="C158"/>
      <selection pane="bottomRight" activeCell="B96" sqref="B96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2080/10/17</v>
      </c>
      <c r="C4" s="230"/>
      <c r="D4" s="230"/>
      <c r="E4" s="231" t="str">
        <f ca="1">"2080/"&amp;"10/"&amp;INT(MID(CELL("filename",G6),FIND("]",CELL("filename",G6))+1,200))</f>
        <v>2080/10/17</v>
      </c>
      <c r="F4" s="231"/>
      <c r="G4" s="231"/>
      <c r="H4" s="231" t="str">
        <f ca="1">TEXT(E4,"dddd")</f>
        <v>Thursday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29.5</v>
      </c>
      <c r="C5" s="30">
        <f t="shared" si="0"/>
        <v>28</v>
      </c>
      <c r="D5" s="30">
        <f t="shared" si="0"/>
        <v>34.5</v>
      </c>
      <c r="E5" s="30">
        <f t="shared" si="0"/>
        <v>34.5</v>
      </c>
      <c r="F5" s="30">
        <f t="shared" si="0"/>
        <v>28.6</v>
      </c>
      <c r="G5" s="30">
        <f t="shared" si="0"/>
        <v>23.6</v>
      </c>
      <c r="H5" s="30">
        <f t="shared" si="0"/>
        <v>24.6</v>
      </c>
      <c r="I5" s="30">
        <f t="shared" si="0"/>
        <v>28.63</v>
      </c>
      <c r="J5" s="30">
        <f t="shared" si="0"/>
        <v>30</v>
      </c>
      <c r="K5" s="30">
        <f t="shared" si="0"/>
        <v>30</v>
      </c>
      <c r="L5" s="30">
        <f t="shared" si="0"/>
        <v>30.3</v>
      </c>
      <c r="M5" s="30">
        <f t="shared" si="0"/>
        <v>40.799999999999997</v>
      </c>
      <c r="N5" s="30">
        <f t="shared" si="0"/>
        <v>66</v>
      </c>
      <c r="O5" s="30">
        <f t="shared" si="0"/>
        <v>68.100000000000009</v>
      </c>
      <c r="P5" s="30">
        <f t="shared" si="0"/>
        <v>73.5</v>
      </c>
      <c r="Q5" s="30">
        <f t="shared" si="0"/>
        <v>79.400000000000006</v>
      </c>
      <c r="R5" s="30">
        <f t="shared" si="0"/>
        <v>94.1</v>
      </c>
      <c r="S5" s="30">
        <f t="shared" si="0"/>
        <v>94.1</v>
      </c>
      <c r="T5" s="30">
        <f t="shared" si="0"/>
        <v>86.9</v>
      </c>
      <c r="U5" s="30">
        <f t="shared" si="0"/>
        <v>69.899999999999991</v>
      </c>
      <c r="V5" s="30">
        <f t="shared" si="0"/>
        <v>61.999999999999993</v>
      </c>
      <c r="W5" s="30">
        <f t="shared" si="0"/>
        <v>61.999999999999993</v>
      </c>
      <c r="X5" s="30">
        <f t="shared" si="0"/>
        <v>69</v>
      </c>
      <c r="Y5" s="30">
        <f t="shared" si="0"/>
        <v>84.699999999999989</v>
      </c>
      <c r="Z5" s="30">
        <f t="shared" si="0"/>
        <v>80.599999999999994</v>
      </c>
      <c r="AA5" s="30">
        <f>AB108</f>
        <v>80.599999999999994</v>
      </c>
      <c r="AB5" s="30">
        <f t="shared" si="0"/>
        <v>82.300000000000011</v>
      </c>
      <c r="AC5" s="30">
        <f t="shared" si="0"/>
        <v>82.300000000000011</v>
      </c>
      <c r="AD5" s="30">
        <f t="shared" si="0"/>
        <v>75.8</v>
      </c>
      <c r="AE5" s="30">
        <f t="shared" si="0"/>
        <v>75.8</v>
      </c>
      <c r="AF5" s="30">
        <f>B108</f>
        <v>45.1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Load=1118</v>
      </c>
      <c r="B7" s="35">
        <f t="shared" ref="B7:AF7" si="1">B116</f>
        <v>1190.68</v>
      </c>
      <c r="C7" s="35">
        <f t="shared" si="1"/>
        <v>1148.79</v>
      </c>
      <c r="D7" s="35">
        <f t="shared" si="1"/>
        <v>1133.5200000000002</v>
      </c>
      <c r="E7" s="35">
        <f t="shared" si="1"/>
        <v>1117.8200000000004</v>
      </c>
      <c r="F7" s="35">
        <f t="shared" si="1"/>
        <v>1117.8200000000004</v>
      </c>
      <c r="G7" s="35">
        <f t="shared" si="1"/>
        <v>1185.5200000000002</v>
      </c>
      <c r="H7" s="35">
        <f t="shared" si="1"/>
        <v>1178.5200000000002</v>
      </c>
      <c r="I7" s="35">
        <f t="shared" si="1"/>
        <v>1292.1200000000001</v>
      </c>
      <c r="J7" s="35">
        <f t="shared" si="1"/>
        <v>1306.1500000000003</v>
      </c>
      <c r="K7" s="35">
        <f t="shared" si="1"/>
        <v>1379.5200000000004</v>
      </c>
      <c r="L7" s="35">
        <f t="shared" si="1"/>
        <v>1419.5200000000004</v>
      </c>
      <c r="M7" s="35">
        <f t="shared" si="1"/>
        <v>1384.2100000000003</v>
      </c>
      <c r="N7" s="35">
        <f t="shared" si="1"/>
        <v>1352.2700000000002</v>
      </c>
      <c r="O7" s="35">
        <f t="shared" si="1"/>
        <v>1375.0700000000002</v>
      </c>
      <c r="P7" s="35">
        <f t="shared" si="1"/>
        <v>1449.2700000000002</v>
      </c>
      <c r="Q7" s="35">
        <f t="shared" si="1"/>
        <v>1418.9100000000003</v>
      </c>
      <c r="R7" s="35">
        <f t="shared" si="1"/>
        <v>1361.8300000000002</v>
      </c>
      <c r="S7" s="35">
        <f t="shared" si="1"/>
        <v>1415.1800000000003</v>
      </c>
      <c r="T7" s="35">
        <f t="shared" si="1"/>
        <v>1482.4800000000002</v>
      </c>
      <c r="U7" s="35">
        <f t="shared" si="1"/>
        <v>1446.91</v>
      </c>
      <c r="V7" s="35">
        <f t="shared" si="1"/>
        <v>1419.4100000000003</v>
      </c>
      <c r="W7" s="35">
        <f t="shared" si="1"/>
        <v>1403.1100000000001</v>
      </c>
      <c r="X7" s="35">
        <f t="shared" si="1"/>
        <v>1394.1100000000001</v>
      </c>
      <c r="Y7" s="35">
        <f t="shared" si="1"/>
        <v>1501.6100000000001</v>
      </c>
      <c r="Z7" s="35">
        <f t="shared" si="1"/>
        <v>1657.7000000000003</v>
      </c>
      <c r="AA7" s="35">
        <f t="shared" si="1"/>
        <v>1527.0000000000002</v>
      </c>
      <c r="AB7" s="35">
        <f>AB116</f>
        <v>1527.0000000000002</v>
      </c>
      <c r="AC7" s="35">
        <f t="shared" si="1"/>
        <v>1571.5000000000005</v>
      </c>
      <c r="AD7" s="35">
        <f t="shared" si="1"/>
        <v>1571.5000000000005</v>
      </c>
      <c r="AE7" s="35">
        <f t="shared" si="1"/>
        <v>1374.7000000000007</v>
      </c>
      <c r="AF7" s="35">
        <f t="shared" si="1"/>
        <v>1374.7000000000007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2079.8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1657.7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3" t="s">
        <v>19</v>
      </c>
      <c r="AI10" s="21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50.6</v>
      </c>
      <c r="C11" s="43">
        <v>50.6</v>
      </c>
      <c r="D11" s="43">
        <v>50.6</v>
      </c>
      <c r="E11" s="43">
        <v>50.6</v>
      </c>
      <c r="F11" s="43">
        <v>50.6</v>
      </c>
      <c r="G11" s="43">
        <v>50.6</v>
      </c>
      <c r="H11" s="43">
        <v>50.6</v>
      </c>
      <c r="I11" s="43">
        <v>50.6</v>
      </c>
      <c r="J11" s="43">
        <v>50.6</v>
      </c>
      <c r="K11" s="43">
        <v>50.6</v>
      </c>
      <c r="L11" s="43">
        <v>50.6</v>
      </c>
      <c r="M11" s="43">
        <v>38.299999999999997</v>
      </c>
      <c r="N11" s="43">
        <v>38.299999999999997</v>
      </c>
      <c r="O11" s="43">
        <v>38.299999999999997</v>
      </c>
      <c r="P11" s="43">
        <v>38.299999999999997</v>
      </c>
      <c r="Q11" s="43">
        <v>38.299999999999997</v>
      </c>
      <c r="R11" s="43">
        <v>38.299999999999997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4">
        <v>32.200000000000003</v>
      </c>
      <c r="AA11" s="44">
        <v>32.200000000000003</v>
      </c>
      <c r="AB11" s="44">
        <v>32.200000000000003</v>
      </c>
      <c r="AC11" s="44">
        <v>32.200000000000003</v>
      </c>
      <c r="AD11" s="44">
        <v>32.200000000000003</v>
      </c>
      <c r="AE11" s="44">
        <v>32.200000000000003</v>
      </c>
      <c r="AF11" s="44">
        <v>32.200000000000003</v>
      </c>
      <c r="AG11" s="45">
        <v>86</v>
      </c>
      <c r="AH11" s="46">
        <f t="shared" ref="AH11:AH74" si="2">MAX(B11:AF11)</f>
        <v>50.6</v>
      </c>
      <c r="AI11" s="47">
        <f t="shared" ref="AI11:AI74" si="3">MIN(B11:AF11)</f>
        <v>32.200000000000003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52.9</v>
      </c>
      <c r="C12" s="43">
        <v>52.9</v>
      </c>
      <c r="D12" s="43">
        <v>52.9</v>
      </c>
      <c r="E12" s="43">
        <v>52.9</v>
      </c>
      <c r="F12" s="43">
        <v>52.9</v>
      </c>
      <c r="G12" s="43">
        <v>52.9</v>
      </c>
      <c r="H12" s="43">
        <v>52.9</v>
      </c>
      <c r="I12" s="43">
        <v>52.9</v>
      </c>
      <c r="J12" s="43">
        <v>52.9</v>
      </c>
      <c r="K12" s="43">
        <v>52.9</v>
      </c>
      <c r="L12" s="43">
        <v>52.9</v>
      </c>
      <c r="M12" s="43">
        <v>30</v>
      </c>
      <c r="N12" s="43">
        <v>30</v>
      </c>
      <c r="O12" s="43">
        <v>30</v>
      </c>
      <c r="P12" s="43">
        <v>30</v>
      </c>
      <c r="Q12" s="43">
        <v>30</v>
      </c>
      <c r="R12" s="43">
        <v>30</v>
      </c>
      <c r="S12" s="43">
        <v>33</v>
      </c>
      <c r="T12" s="43">
        <v>33</v>
      </c>
      <c r="U12" s="43">
        <v>33</v>
      </c>
      <c r="V12" s="43">
        <v>33</v>
      </c>
      <c r="W12" s="43">
        <v>33</v>
      </c>
      <c r="X12" s="43">
        <v>33</v>
      </c>
      <c r="Y12" s="43">
        <v>33</v>
      </c>
      <c r="Z12" s="44">
        <v>26</v>
      </c>
      <c r="AA12" s="44">
        <v>26</v>
      </c>
      <c r="AB12" s="44">
        <v>26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52.9</v>
      </c>
      <c r="AI12" s="47">
        <f t="shared" si="3"/>
        <v>26</v>
      </c>
      <c r="AK12" s="49"/>
      <c r="AL12" s="50" t="str">
        <f ca="1">MID(CELL("filename",C7),FIND("]",CELL("filename",C7))+1,600)</f>
        <v>17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30</v>
      </c>
      <c r="C13" s="43">
        <v>30</v>
      </c>
      <c r="D13" s="43">
        <v>30</v>
      </c>
      <c r="E13" s="43">
        <v>30</v>
      </c>
      <c r="F13" s="43">
        <v>30</v>
      </c>
      <c r="G13" s="43">
        <v>30</v>
      </c>
      <c r="H13" s="43">
        <v>30</v>
      </c>
      <c r="I13" s="43">
        <v>30</v>
      </c>
      <c r="J13" s="43">
        <v>30</v>
      </c>
      <c r="K13" s="43">
        <v>30</v>
      </c>
      <c r="L13" s="43">
        <v>30</v>
      </c>
      <c r="M13" s="43">
        <v>38.1</v>
      </c>
      <c r="N13" s="43">
        <v>38.1</v>
      </c>
      <c r="O13" s="43">
        <v>38.1</v>
      </c>
      <c r="P13" s="43">
        <v>38.1</v>
      </c>
      <c r="Q13" s="43">
        <v>38.1</v>
      </c>
      <c r="R13" s="43">
        <v>38.1</v>
      </c>
      <c r="S13" s="43">
        <v>37.5</v>
      </c>
      <c r="T13" s="43">
        <v>37.5</v>
      </c>
      <c r="U13" s="43">
        <v>37.5</v>
      </c>
      <c r="V13" s="43">
        <v>37.5</v>
      </c>
      <c r="W13" s="43">
        <v>37.5</v>
      </c>
      <c r="X13" s="43">
        <v>37.5</v>
      </c>
      <c r="Y13" s="43">
        <v>37.5</v>
      </c>
      <c r="Z13" s="44">
        <v>41.9</v>
      </c>
      <c r="AA13" s="44">
        <v>41.9</v>
      </c>
      <c r="AB13" s="44">
        <v>41.9</v>
      </c>
      <c r="AC13" s="44">
        <v>41.9</v>
      </c>
      <c r="AD13" s="44">
        <v>41.9</v>
      </c>
      <c r="AE13" s="44">
        <v>41.9</v>
      </c>
      <c r="AF13" s="44">
        <v>41.9</v>
      </c>
      <c r="AG13" s="48">
        <v>78</v>
      </c>
      <c r="AH13" s="46">
        <f t="shared" si="2"/>
        <v>41.9</v>
      </c>
      <c r="AI13" s="47">
        <f t="shared" si="3"/>
        <v>30</v>
      </c>
      <c r="AK13" s="49"/>
      <c r="AL13" s="50" t="str">
        <f ca="1">"Daily Load Curve(Excluding of Export) of Nepal ("&amp;A4&amp;" "&amp;B4&amp;")"</f>
        <v>Daily Load Curve(Excluding of Export) of Nepal (Nepali Date: 2080/10/17)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34.1</v>
      </c>
      <c r="C14" s="43">
        <v>34.1</v>
      </c>
      <c r="D14" s="43">
        <v>34.1</v>
      </c>
      <c r="E14" s="43">
        <v>34.1</v>
      </c>
      <c r="F14" s="43">
        <v>34.1</v>
      </c>
      <c r="G14" s="43">
        <v>34.1</v>
      </c>
      <c r="H14" s="43">
        <v>34.1</v>
      </c>
      <c r="I14" s="43">
        <v>34.1</v>
      </c>
      <c r="J14" s="43">
        <v>34.1</v>
      </c>
      <c r="K14" s="43">
        <v>34.1</v>
      </c>
      <c r="L14" s="43">
        <v>34.1</v>
      </c>
      <c r="M14" s="43">
        <v>28.7</v>
      </c>
      <c r="N14" s="43">
        <v>28.7</v>
      </c>
      <c r="O14" s="43">
        <v>28.7</v>
      </c>
      <c r="P14" s="43">
        <v>28.7</v>
      </c>
      <c r="Q14" s="43">
        <v>28.7</v>
      </c>
      <c r="R14" s="43">
        <v>28.7</v>
      </c>
      <c r="S14" s="43">
        <v>27.3</v>
      </c>
      <c r="T14" s="43">
        <v>27.3</v>
      </c>
      <c r="U14" s="43">
        <v>27.3</v>
      </c>
      <c r="V14" s="43">
        <v>27.3</v>
      </c>
      <c r="W14" s="43">
        <v>27.3</v>
      </c>
      <c r="X14" s="43">
        <v>27.3</v>
      </c>
      <c r="Y14" s="43">
        <v>27.3</v>
      </c>
      <c r="Z14" s="44">
        <v>31.1</v>
      </c>
      <c r="AA14" s="44">
        <v>31.1</v>
      </c>
      <c r="AB14" s="44">
        <v>31.1</v>
      </c>
      <c r="AC14" s="44">
        <v>31.1</v>
      </c>
      <c r="AD14" s="44">
        <v>31.1</v>
      </c>
      <c r="AE14" s="44">
        <v>31.1</v>
      </c>
      <c r="AF14" s="44">
        <v>31.1</v>
      </c>
      <c r="AG14" s="48">
        <v>77</v>
      </c>
      <c r="AH14" s="46">
        <f t="shared" si="2"/>
        <v>34.1</v>
      </c>
      <c r="AI14" s="47">
        <f t="shared" si="3"/>
        <v>27.3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55.3</v>
      </c>
      <c r="C15" s="43">
        <v>55.3</v>
      </c>
      <c r="D15" s="43">
        <v>55.3</v>
      </c>
      <c r="E15" s="43">
        <v>55.3</v>
      </c>
      <c r="F15" s="43">
        <v>55.3</v>
      </c>
      <c r="G15" s="43">
        <v>55.3</v>
      </c>
      <c r="H15" s="43">
        <v>55.3</v>
      </c>
      <c r="I15" s="43">
        <v>55.3</v>
      </c>
      <c r="J15" s="43">
        <v>55.3</v>
      </c>
      <c r="K15" s="43">
        <v>55.3</v>
      </c>
      <c r="L15" s="43">
        <v>55.3</v>
      </c>
      <c r="M15" s="43">
        <v>55.3</v>
      </c>
      <c r="N15" s="43">
        <v>55.3</v>
      </c>
      <c r="O15" s="43">
        <v>55.3</v>
      </c>
      <c r="P15" s="43">
        <v>55.3</v>
      </c>
      <c r="Q15" s="43">
        <v>55.3</v>
      </c>
      <c r="R15" s="43">
        <v>55.3</v>
      </c>
      <c r="S15" s="43">
        <v>56.3</v>
      </c>
      <c r="T15" s="43">
        <v>56.3</v>
      </c>
      <c r="U15" s="43">
        <v>56.3</v>
      </c>
      <c r="V15" s="43">
        <v>56.3</v>
      </c>
      <c r="W15" s="43">
        <v>56.3</v>
      </c>
      <c r="X15" s="43">
        <v>56.3</v>
      </c>
      <c r="Y15" s="43">
        <v>56.3</v>
      </c>
      <c r="Z15" s="44">
        <v>55</v>
      </c>
      <c r="AA15" s="44">
        <v>55</v>
      </c>
      <c r="AB15" s="44">
        <v>55</v>
      </c>
      <c r="AC15" s="44">
        <v>55</v>
      </c>
      <c r="AD15" s="44">
        <v>55</v>
      </c>
      <c r="AE15" s="44">
        <v>55</v>
      </c>
      <c r="AF15" s="44">
        <v>55</v>
      </c>
      <c r="AG15" s="48">
        <v>73</v>
      </c>
      <c r="AH15" s="46">
        <f t="shared" si="2"/>
        <v>56.3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25.22</v>
      </c>
      <c r="C16" s="43">
        <v>25.22</v>
      </c>
      <c r="D16" s="43">
        <v>25.22</v>
      </c>
      <c r="E16" s="43">
        <v>25.22</v>
      </c>
      <c r="F16" s="43">
        <v>25.22</v>
      </c>
      <c r="G16" s="43">
        <v>25.22</v>
      </c>
      <c r="H16" s="43">
        <v>25.22</v>
      </c>
      <c r="I16" s="43">
        <v>25.22</v>
      </c>
      <c r="J16" s="43">
        <v>25.22</v>
      </c>
      <c r="K16" s="43">
        <v>25.22</v>
      </c>
      <c r="L16" s="43">
        <v>25.22</v>
      </c>
      <c r="M16" s="43">
        <v>20.100000000000001</v>
      </c>
      <c r="N16" s="43">
        <v>20.100000000000001</v>
      </c>
      <c r="O16" s="43">
        <v>20.100000000000001</v>
      </c>
      <c r="P16" s="43">
        <v>20.100000000000001</v>
      </c>
      <c r="Q16" s="43">
        <v>20.100000000000001</v>
      </c>
      <c r="R16" s="43">
        <v>20.100000000000001</v>
      </c>
      <c r="S16" s="43">
        <v>19.600000000000001</v>
      </c>
      <c r="T16" s="43">
        <v>19.600000000000001</v>
      </c>
      <c r="U16" s="43">
        <v>19.600000000000001</v>
      </c>
      <c r="V16" s="43">
        <v>19.600000000000001</v>
      </c>
      <c r="W16" s="43">
        <v>19.600000000000001</v>
      </c>
      <c r="X16" s="43">
        <v>19.600000000000001</v>
      </c>
      <c r="Y16" s="43">
        <v>19.600000000000001</v>
      </c>
      <c r="Z16" s="44">
        <v>23.4</v>
      </c>
      <c r="AA16" s="44">
        <v>23.4</v>
      </c>
      <c r="AB16" s="44">
        <v>23.4</v>
      </c>
      <c r="AC16" s="44">
        <v>23.4</v>
      </c>
      <c r="AD16" s="44">
        <v>23.4</v>
      </c>
      <c r="AE16" s="44">
        <v>23.4</v>
      </c>
      <c r="AF16" s="44">
        <v>23.4</v>
      </c>
      <c r="AG16" s="48">
        <v>71</v>
      </c>
      <c r="AH16" s="46">
        <f t="shared" si="2"/>
        <v>25.22</v>
      </c>
      <c r="AI16" s="47">
        <f t="shared" si="3"/>
        <v>19.600000000000001</v>
      </c>
      <c r="AK16" s="49"/>
      <c r="AL16" s="52" t="s">
        <v>7</v>
      </c>
      <c r="AM16" s="57">
        <f t="shared" ref="AM16:AR16" si="4">B71</f>
        <v>1057.3200000000002</v>
      </c>
      <c r="AN16" s="57">
        <f t="shared" si="4"/>
        <v>1057.3200000000002</v>
      </c>
      <c r="AO16" s="57">
        <f t="shared" si="4"/>
        <v>1057.3200000000002</v>
      </c>
      <c r="AP16" s="57">
        <f t="shared" si="4"/>
        <v>1057.3200000000002</v>
      </c>
      <c r="AQ16" s="57">
        <f t="shared" si="4"/>
        <v>1057.3200000000002</v>
      </c>
      <c r="AR16" s="57">
        <f t="shared" si="4"/>
        <v>1057.3200000000002</v>
      </c>
      <c r="AS16" s="57">
        <f>I71</f>
        <v>1057.3200000000002</v>
      </c>
      <c r="AT16" s="57">
        <f>K71</f>
        <v>1057.3200000000002</v>
      </c>
      <c r="AU16" s="57">
        <f t="shared" ref="AU16:BD16" si="5">M71</f>
        <v>1038.8100000000002</v>
      </c>
      <c r="AV16" s="57">
        <f t="shared" si="5"/>
        <v>1038.8100000000002</v>
      </c>
      <c r="AW16" s="57">
        <f t="shared" si="5"/>
        <v>1038.8100000000002</v>
      </c>
      <c r="AX16" s="57">
        <f t="shared" si="5"/>
        <v>1038.8100000000002</v>
      </c>
      <c r="AY16" s="57">
        <f t="shared" si="5"/>
        <v>1038.8100000000002</v>
      </c>
      <c r="AZ16" s="57">
        <f t="shared" si="5"/>
        <v>1038.8100000000002</v>
      </c>
      <c r="BA16" s="57">
        <f t="shared" si="5"/>
        <v>1045.5100000000002</v>
      </c>
      <c r="BB16" s="57">
        <f t="shared" si="5"/>
        <v>1045.5100000000002</v>
      </c>
      <c r="BC16" s="57">
        <f t="shared" si="5"/>
        <v>1045.5100000000002</v>
      </c>
      <c r="BD16" s="57">
        <f t="shared" si="5"/>
        <v>1045.5100000000002</v>
      </c>
      <c r="BE16" s="58">
        <f>X71</f>
        <v>1045.5100000000002</v>
      </c>
      <c r="BF16" s="58">
        <f>Z71</f>
        <v>1127.1000000000004</v>
      </c>
      <c r="BG16" s="58">
        <f>AB71</f>
        <v>1127.1000000000004</v>
      </c>
      <c r="BH16" s="58">
        <f>AD71</f>
        <v>1127.1000000000004</v>
      </c>
      <c r="BI16" s="58">
        <f>AE71</f>
        <v>1127.1000000000004</v>
      </c>
      <c r="BJ16" s="58">
        <f>AF71</f>
        <v>1127.1000000000004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20.8</v>
      </c>
      <c r="C17" s="44">
        <v>20.8</v>
      </c>
      <c r="D17" s="44">
        <v>20.8</v>
      </c>
      <c r="E17" s="44">
        <v>20.8</v>
      </c>
      <c r="F17" s="44">
        <v>20.8</v>
      </c>
      <c r="G17" s="44">
        <v>20.8</v>
      </c>
      <c r="H17" s="44">
        <v>20.8</v>
      </c>
      <c r="I17" s="44">
        <v>20.8</v>
      </c>
      <c r="J17" s="44">
        <v>20.8</v>
      </c>
      <c r="K17" s="44">
        <v>20.8</v>
      </c>
      <c r="L17" s="44">
        <v>20.8</v>
      </c>
      <c r="M17" s="44">
        <v>24.1</v>
      </c>
      <c r="N17" s="44">
        <v>24.1</v>
      </c>
      <c r="O17" s="44">
        <v>24.1</v>
      </c>
      <c r="P17" s="44">
        <v>24.1</v>
      </c>
      <c r="Q17" s="44">
        <v>24.1</v>
      </c>
      <c r="R17" s="44">
        <v>24.1</v>
      </c>
      <c r="S17" s="44">
        <v>31.3</v>
      </c>
      <c r="T17" s="44">
        <v>31.3</v>
      </c>
      <c r="U17" s="44">
        <v>31.3</v>
      </c>
      <c r="V17" s="44">
        <v>31.3</v>
      </c>
      <c r="W17" s="44">
        <v>31.3</v>
      </c>
      <c r="X17" s="44">
        <v>31.3</v>
      </c>
      <c r="Y17" s="44">
        <v>31.3</v>
      </c>
      <c r="Z17" s="44">
        <v>40.1</v>
      </c>
      <c r="AA17" s="44">
        <v>40.1</v>
      </c>
      <c r="AB17" s="44">
        <v>40.1</v>
      </c>
      <c r="AC17" s="44">
        <v>40.1</v>
      </c>
      <c r="AD17" s="44">
        <v>40.1</v>
      </c>
      <c r="AE17" s="44">
        <v>40.1</v>
      </c>
      <c r="AF17" s="44">
        <v>40.1</v>
      </c>
      <c r="AG17" s="45">
        <v>54</v>
      </c>
      <c r="AH17" s="46">
        <f t="shared" si="2"/>
        <v>40.1</v>
      </c>
      <c r="AI17" s="47">
        <f t="shared" si="3"/>
        <v>20.8</v>
      </c>
      <c r="AK17" s="49"/>
      <c r="AL17" s="52" t="s">
        <v>29</v>
      </c>
      <c r="AM17" s="57">
        <f t="shared" ref="AM17:AR17" si="6">B78</f>
        <v>425.46000000000004</v>
      </c>
      <c r="AN17" s="57">
        <f t="shared" si="6"/>
        <v>390</v>
      </c>
      <c r="AO17" s="57">
        <f t="shared" si="6"/>
        <v>390</v>
      </c>
      <c r="AP17" s="57">
        <f t="shared" si="6"/>
        <v>390.9</v>
      </c>
      <c r="AQ17" s="57">
        <f t="shared" si="6"/>
        <v>390.9</v>
      </c>
      <c r="AR17" s="57">
        <f t="shared" si="6"/>
        <v>390.9</v>
      </c>
      <c r="AS17" s="57">
        <f>I78</f>
        <v>529.5</v>
      </c>
      <c r="AT17" s="57">
        <f>K78</f>
        <v>605.49999999999989</v>
      </c>
      <c r="AU17" s="57">
        <f t="shared" ref="AU17:BD17" si="7">M78</f>
        <v>166.3</v>
      </c>
      <c r="AV17" s="57">
        <f t="shared" si="7"/>
        <v>160.16</v>
      </c>
      <c r="AW17" s="57">
        <f t="shared" si="7"/>
        <v>236.46</v>
      </c>
      <c r="AX17" s="57">
        <f t="shared" si="7"/>
        <v>200.16</v>
      </c>
      <c r="AY17" s="57">
        <f t="shared" si="7"/>
        <v>198.70000000000002</v>
      </c>
      <c r="AZ17" s="57">
        <f t="shared" si="7"/>
        <v>218.6</v>
      </c>
      <c r="BA17" s="57">
        <f t="shared" si="7"/>
        <v>259</v>
      </c>
      <c r="BB17" s="57">
        <f t="shared" si="7"/>
        <v>289</v>
      </c>
      <c r="BC17" s="57">
        <f t="shared" si="7"/>
        <v>291.60000000000002</v>
      </c>
      <c r="BD17" s="57">
        <f t="shared" si="7"/>
        <v>321.20000000000005</v>
      </c>
      <c r="BE17" s="58">
        <f>X78</f>
        <v>349.6</v>
      </c>
      <c r="BF17" s="58">
        <f>Z78</f>
        <v>404.20000000000005</v>
      </c>
      <c r="BG17" s="58">
        <f>AB78</f>
        <v>404.20000000000005</v>
      </c>
      <c r="BH17" s="58">
        <f>AD78</f>
        <v>416</v>
      </c>
      <c r="BI17" s="58">
        <f>AE78</f>
        <v>416</v>
      </c>
      <c r="BJ17" s="58">
        <f>AF78</f>
        <v>416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26</v>
      </c>
      <c r="C18" s="44">
        <v>26</v>
      </c>
      <c r="D18" s="44">
        <v>26</v>
      </c>
      <c r="E18" s="44">
        <v>26</v>
      </c>
      <c r="F18" s="44">
        <v>26</v>
      </c>
      <c r="G18" s="44">
        <v>26</v>
      </c>
      <c r="H18" s="44">
        <v>26</v>
      </c>
      <c r="I18" s="44">
        <v>26</v>
      </c>
      <c r="J18" s="44">
        <v>26</v>
      </c>
      <c r="K18" s="44">
        <v>26</v>
      </c>
      <c r="L18" s="44">
        <v>26</v>
      </c>
      <c r="M18" s="44">
        <v>18</v>
      </c>
      <c r="N18" s="44">
        <v>18</v>
      </c>
      <c r="O18" s="44">
        <v>18</v>
      </c>
      <c r="P18" s="44">
        <v>18</v>
      </c>
      <c r="Q18" s="44">
        <v>18</v>
      </c>
      <c r="R18" s="44">
        <v>18</v>
      </c>
      <c r="S18" s="44">
        <v>17.3</v>
      </c>
      <c r="T18" s="44">
        <v>17.3</v>
      </c>
      <c r="U18" s="44">
        <v>17.3</v>
      </c>
      <c r="V18" s="44">
        <v>17.3</v>
      </c>
      <c r="W18" s="44">
        <v>17.3</v>
      </c>
      <c r="X18" s="44">
        <v>17.3</v>
      </c>
      <c r="Y18" s="44">
        <v>17.3</v>
      </c>
      <c r="Z18" s="44">
        <v>20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26</v>
      </c>
      <c r="AI18" s="47">
        <f t="shared" si="3"/>
        <v>17.3</v>
      </c>
      <c r="AK18" s="49"/>
      <c r="AL18" s="52" t="s">
        <v>31</v>
      </c>
      <c r="AM18" s="57">
        <f t="shared" ref="AM18:AR18" si="8">B92</f>
        <v>360.79999999999995</v>
      </c>
      <c r="AN18" s="57">
        <f t="shared" si="8"/>
        <v>349.57</v>
      </c>
      <c r="AO18" s="57">
        <f t="shared" si="8"/>
        <v>349</v>
      </c>
      <c r="AP18" s="57">
        <f t="shared" si="8"/>
        <v>344.9</v>
      </c>
      <c r="AQ18" s="57">
        <f t="shared" si="8"/>
        <v>344.9</v>
      </c>
      <c r="AR18" s="57">
        <f t="shared" si="8"/>
        <v>356.7</v>
      </c>
      <c r="AS18" s="57">
        <f>I92</f>
        <v>360.7</v>
      </c>
      <c r="AT18" s="57">
        <f>K92</f>
        <v>366.7</v>
      </c>
      <c r="AU18" s="57">
        <f t="shared" ref="AU18:BD18" si="9">M92</f>
        <v>351.80000000000007</v>
      </c>
      <c r="AV18" s="57">
        <f t="shared" si="9"/>
        <v>362.50000000000006</v>
      </c>
      <c r="AW18" s="57">
        <f t="shared" si="9"/>
        <v>363.70000000000005</v>
      </c>
      <c r="AX18" s="57">
        <f t="shared" si="9"/>
        <v>384.10000000000008</v>
      </c>
      <c r="AY18" s="57">
        <f t="shared" si="9"/>
        <v>377.4</v>
      </c>
      <c r="AZ18" s="57">
        <f t="shared" si="9"/>
        <v>352.17</v>
      </c>
      <c r="BA18" s="57">
        <f t="shared" si="9"/>
        <v>352.17</v>
      </c>
      <c r="BB18" s="57">
        <f t="shared" si="9"/>
        <v>352.17</v>
      </c>
      <c r="BC18" s="57">
        <f t="shared" si="9"/>
        <v>306.09999999999997</v>
      </c>
      <c r="BD18" s="57">
        <f t="shared" si="9"/>
        <v>293.09999999999997</v>
      </c>
      <c r="BE18" s="58">
        <f>X92</f>
        <v>266.59999999999997</v>
      </c>
      <c r="BF18" s="58">
        <f>Z92</f>
        <v>354.29999999999995</v>
      </c>
      <c r="BG18" s="58">
        <f>AB92</f>
        <v>354.09999999999991</v>
      </c>
      <c r="BH18" s="58">
        <f>AD92</f>
        <v>377.99999999999994</v>
      </c>
      <c r="BI18" s="58">
        <f>AE92</f>
        <v>390.4</v>
      </c>
      <c r="BJ18" s="58">
        <f>AF92</f>
        <v>390.4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45.1</v>
      </c>
      <c r="AN19" s="57">
        <f t="shared" si="10"/>
        <v>29.5</v>
      </c>
      <c r="AO19" s="57">
        <f t="shared" si="10"/>
        <v>28</v>
      </c>
      <c r="AP19" s="57">
        <f t="shared" si="10"/>
        <v>34.5</v>
      </c>
      <c r="AQ19" s="57">
        <f t="shared" si="10"/>
        <v>34.5</v>
      </c>
      <c r="AR19" s="57">
        <f t="shared" si="10"/>
        <v>28.6</v>
      </c>
      <c r="AS19" s="57">
        <f>I108</f>
        <v>24.6</v>
      </c>
      <c r="AT19" s="57">
        <f>K108</f>
        <v>30</v>
      </c>
      <c r="AU19" s="57">
        <f t="shared" ref="AU19:BD19" si="11">M108</f>
        <v>30.3</v>
      </c>
      <c r="AV19" s="57">
        <f t="shared" si="11"/>
        <v>40.799999999999997</v>
      </c>
      <c r="AW19" s="57">
        <f t="shared" si="11"/>
        <v>66</v>
      </c>
      <c r="AX19" s="57">
        <f t="shared" si="11"/>
        <v>68.100000000000009</v>
      </c>
      <c r="AY19" s="57">
        <f t="shared" si="11"/>
        <v>73.5</v>
      </c>
      <c r="AZ19" s="57">
        <f t="shared" si="11"/>
        <v>79.400000000000006</v>
      </c>
      <c r="BA19" s="57">
        <f t="shared" si="11"/>
        <v>94.1</v>
      </c>
      <c r="BB19" s="57">
        <f t="shared" si="11"/>
        <v>94.1</v>
      </c>
      <c r="BC19" s="57">
        <f t="shared" si="11"/>
        <v>86.9</v>
      </c>
      <c r="BD19" s="57">
        <f t="shared" si="11"/>
        <v>69.899999999999991</v>
      </c>
      <c r="BE19" s="58">
        <f>X108</f>
        <v>61.999999999999993</v>
      </c>
      <c r="BF19" s="58">
        <f>Z108</f>
        <v>84.699999999999989</v>
      </c>
      <c r="BG19" s="58">
        <f>AB108</f>
        <v>80.599999999999994</v>
      </c>
      <c r="BH19" s="58">
        <f>AD108</f>
        <v>82.300000000000011</v>
      </c>
      <c r="BI19" s="58">
        <f>AE108</f>
        <v>75.8</v>
      </c>
      <c r="BJ19" s="58">
        <f>AF108</f>
        <v>75.8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50.7</v>
      </c>
      <c r="C20" s="44">
        <v>50.7</v>
      </c>
      <c r="D20" s="44">
        <v>50.7</v>
      </c>
      <c r="E20" s="44">
        <v>50.7</v>
      </c>
      <c r="F20" s="44">
        <v>50.7</v>
      </c>
      <c r="G20" s="44">
        <v>50.7</v>
      </c>
      <c r="H20" s="44">
        <v>50.7</v>
      </c>
      <c r="I20" s="44">
        <v>50.7</v>
      </c>
      <c r="J20" s="44">
        <v>50.7</v>
      </c>
      <c r="K20" s="44">
        <v>50.7</v>
      </c>
      <c r="L20" s="44">
        <v>50.7</v>
      </c>
      <c r="M20" s="44">
        <v>50.7</v>
      </c>
      <c r="N20" s="44">
        <v>50.7</v>
      </c>
      <c r="O20" s="44">
        <v>50.7</v>
      </c>
      <c r="P20" s="44">
        <v>50.7</v>
      </c>
      <c r="Q20" s="44">
        <v>50.7</v>
      </c>
      <c r="R20" s="44">
        <v>50.7</v>
      </c>
      <c r="S20" s="44">
        <v>50.5</v>
      </c>
      <c r="T20" s="44">
        <v>50.5</v>
      </c>
      <c r="U20" s="44">
        <v>50.5</v>
      </c>
      <c r="V20" s="44">
        <v>50.5</v>
      </c>
      <c r="W20" s="44">
        <v>50.5</v>
      </c>
      <c r="X20" s="44">
        <v>50.5</v>
      </c>
      <c r="Y20" s="44">
        <v>50.5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50.7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22.1</v>
      </c>
      <c r="AX20" s="57">
        <f t="shared" si="13"/>
        <v>22.1</v>
      </c>
      <c r="AY20" s="57">
        <f t="shared" si="13"/>
        <v>20.5</v>
      </c>
      <c r="AZ20" s="57">
        <f t="shared" si="13"/>
        <v>30.85</v>
      </c>
      <c r="BA20" s="57">
        <f t="shared" si="13"/>
        <v>0</v>
      </c>
      <c r="BB20" s="57">
        <f t="shared" si="13"/>
        <v>0</v>
      </c>
      <c r="BC20" s="57">
        <f t="shared" si="13"/>
        <v>67</v>
      </c>
      <c r="BD20" s="57">
        <f t="shared" si="13"/>
        <v>67</v>
      </c>
      <c r="BE20" s="58">
        <f>X96</f>
        <v>67</v>
      </c>
      <c r="BF20" s="58">
        <f>Z96</f>
        <v>25</v>
      </c>
      <c r="BG20" s="58">
        <f>AB96</f>
        <v>25</v>
      </c>
      <c r="BH20" s="58">
        <f>AD96</f>
        <v>70.5</v>
      </c>
      <c r="BI20" s="58">
        <f>AE96</f>
        <v>70.5</v>
      </c>
      <c r="BJ20" s="58">
        <f>AF96</f>
        <v>70.5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24.4</v>
      </c>
      <c r="C21" s="44">
        <v>24.4</v>
      </c>
      <c r="D21" s="44">
        <v>24.4</v>
      </c>
      <c r="E21" s="44">
        <v>24.4</v>
      </c>
      <c r="F21" s="44">
        <v>24.4</v>
      </c>
      <c r="G21" s="44">
        <v>24.4</v>
      </c>
      <c r="H21" s="44">
        <v>24.4</v>
      </c>
      <c r="I21" s="44">
        <v>24.4</v>
      </c>
      <c r="J21" s="44">
        <v>24.4</v>
      </c>
      <c r="K21" s="44">
        <v>24.4</v>
      </c>
      <c r="L21" s="44">
        <v>24.4</v>
      </c>
      <c r="M21" s="44">
        <v>24.4</v>
      </c>
      <c r="N21" s="44">
        <v>24.4</v>
      </c>
      <c r="O21" s="44">
        <v>24.4</v>
      </c>
      <c r="P21" s="44">
        <v>24.4</v>
      </c>
      <c r="Q21" s="44">
        <v>24.4</v>
      </c>
      <c r="R21" s="44">
        <v>24.4</v>
      </c>
      <c r="S21" s="44">
        <v>24.2</v>
      </c>
      <c r="T21" s="44">
        <v>24.2</v>
      </c>
      <c r="U21" s="44">
        <v>24.2</v>
      </c>
      <c r="V21" s="44">
        <v>24.2</v>
      </c>
      <c r="W21" s="44">
        <v>24.2</v>
      </c>
      <c r="X21" s="44">
        <v>24.2</v>
      </c>
      <c r="Y21" s="44">
        <v>24.2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24.4</v>
      </c>
      <c r="AI21" s="47">
        <f t="shared" si="3"/>
        <v>24.2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35.9</v>
      </c>
      <c r="C22" s="44">
        <v>35.9</v>
      </c>
      <c r="D22" s="44">
        <v>35.9</v>
      </c>
      <c r="E22" s="44">
        <v>35.9</v>
      </c>
      <c r="F22" s="44">
        <v>35.9</v>
      </c>
      <c r="G22" s="44">
        <v>35.9</v>
      </c>
      <c r="H22" s="44">
        <v>35.9</v>
      </c>
      <c r="I22" s="44">
        <v>35.9</v>
      </c>
      <c r="J22" s="44">
        <v>35.9</v>
      </c>
      <c r="K22" s="44">
        <v>35.9</v>
      </c>
      <c r="L22" s="44">
        <v>35.9</v>
      </c>
      <c r="M22" s="44">
        <v>41.1</v>
      </c>
      <c r="N22" s="44">
        <v>41.1</v>
      </c>
      <c r="O22" s="44">
        <v>41.1</v>
      </c>
      <c r="P22" s="44">
        <v>41.1</v>
      </c>
      <c r="Q22" s="44">
        <v>41.1</v>
      </c>
      <c r="R22" s="44">
        <v>41.1</v>
      </c>
      <c r="S22" s="44">
        <v>44.5</v>
      </c>
      <c r="T22" s="44">
        <v>44.5</v>
      </c>
      <c r="U22" s="44">
        <v>44.5</v>
      </c>
      <c r="V22" s="44">
        <v>44.5</v>
      </c>
      <c r="W22" s="44">
        <v>44.5</v>
      </c>
      <c r="X22" s="44">
        <v>44.5</v>
      </c>
      <c r="Y22" s="44">
        <v>44.5</v>
      </c>
      <c r="Z22" s="44">
        <v>44.5</v>
      </c>
      <c r="AA22" s="44">
        <v>44.5</v>
      </c>
      <c r="AB22" s="44">
        <v>44.5</v>
      </c>
      <c r="AC22" s="44">
        <v>44.5</v>
      </c>
      <c r="AD22" s="44">
        <v>44.5</v>
      </c>
      <c r="AE22" s="44">
        <v>44.5</v>
      </c>
      <c r="AF22" s="44">
        <v>44.5</v>
      </c>
      <c r="AG22" s="48">
        <v>44</v>
      </c>
      <c r="AH22" s="46">
        <f t="shared" si="2"/>
        <v>44.5</v>
      </c>
      <c r="AI22" s="47">
        <f t="shared" si="3"/>
        <v>35.9</v>
      </c>
      <c r="AK22" s="49"/>
      <c r="AL22" s="59" t="s">
        <v>39</v>
      </c>
      <c r="AM22" s="60">
        <f t="shared" ref="AM22:BJ22" si="16">SUM(AM16:AM21)</f>
        <v>1888.68</v>
      </c>
      <c r="AN22" s="60">
        <f t="shared" si="16"/>
        <v>1826.39</v>
      </c>
      <c r="AO22" s="60">
        <f t="shared" si="16"/>
        <v>1824.3200000000002</v>
      </c>
      <c r="AP22" s="60">
        <f t="shared" si="16"/>
        <v>1827.6200000000003</v>
      </c>
      <c r="AQ22" s="60">
        <f t="shared" si="16"/>
        <v>1827.6200000000003</v>
      </c>
      <c r="AR22" s="60">
        <f t="shared" si="16"/>
        <v>1833.5200000000002</v>
      </c>
      <c r="AS22" s="60">
        <f t="shared" si="16"/>
        <v>1972.1200000000001</v>
      </c>
      <c r="AT22" s="60">
        <f t="shared" si="16"/>
        <v>2059.5200000000004</v>
      </c>
      <c r="AU22" s="60">
        <f t="shared" si="16"/>
        <v>1587.2100000000003</v>
      </c>
      <c r="AV22" s="60">
        <f t="shared" si="16"/>
        <v>1602.2700000000002</v>
      </c>
      <c r="AW22" s="60">
        <f t="shared" si="16"/>
        <v>1727.0700000000002</v>
      </c>
      <c r="AX22" s="60">
        <f t="shared" si="16"/>
        <v>1713.2700000000002</v>
      </c>
      <c r="AY22" s="60">
        <f t="shared" si="16"/>
        <v>1708.9100000000003</v>
      </c>
      <c r="AZ22" s="60">
        <f t="shared" si="16"/>
        <v>1719.8300000000002</v>
      </c>
      <c r="BA22" s="60">
        <f t="shared" si="16"/>
        <v>1750.7800000000002</v>
      </c>
      <c r="BB22" s="60">
        <f t="shared" si="16"/>
        <v>1780.7800000000002</v>
      </c>
      <c r="BC22" s="60">
        <f t="shared" si="16"/>
        <v>1797.1100000000001</v>
      </c>
      <c r="BD22" s="60">
        <f t="shared" si="16"/>
        <v>1796.7100000000003</v>
      </c>
      <c r="BE22" s="60">
        <f t="shared" si="16"/>
        <v>1790.71</v>
      </c>
      <c r="BF22" s="60">
        <f t="shared" si="16"/>
        <v>1995.3000000000004</v>
      </c>
      <c r="BG22" s="60">
        <f t="shared" si="16"/>
        <v>1991.0000000000002</v>
      </c>
      <c r="BH22" s="60">
        <f t="shared" si="16"/>
        <v>2073.9000000000005</v>
      </c>
      <c r="BI22" s="60">
        <f t="shared" si="16"/>
        <v>2079.8000000000002</v>
      </c>
      <c r="BJ22" s="60">
        <f t="shared" si="16"/>
        <v>2079.8000000000002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10</v>
      </c>
      <c r="C23" s="44">
        <v>10</v>
      </c>
      <c r="D23" s="44">
        <v>10</v>
      </c>
      <c r="E23" s="44">
        <v>10</v>
      </c>
      <c r="F23" s="44">
        <v>10</v>
      </c>
      <c r="G23" s="44">
        <v>10</v>
      </c>
      <c r="H23" s="44">
        <v>10</v>
      </c>
      <c r="I23" s="44">
        <v>10</v>
      </c>
      <c r="J23" s="44">
        <v>10</v>
      </c>
      <c r="K23" s="44">
        <v>10</v>
      </c>
      <c r="L23" s="44">
        <v>10</v>
      </c>
      <c r="M23" s="44">
        <v>15</v>
      </c>
      <c r="N23" s="44">
        <v>15</v>
      </c>
      <c r="O23" s="44">
        <v>15</v>
      </c>
      <c r="P23" s="44">
        <v>15</v>
      </c>
      <c r="Q23" s="44">
        <v>15</v>
      </c>
      <c r="R23" s="44">
        <v>15</v>
      </c>
      <c r="S23" s="44">
        <v>15</v>
      </c>
      <c r="T23" s="44">
        <v>15</v>
      </c>
      <c r="U23" s="44">
        <v>15</v>
      </c>
      <c r="V23" s="44">
        <v>15</v>
      </c>
      <c r="W23" s="44">
        <v>15</v>
      </c>
      <c r="X23" s="44">
        <v>15</v>
      </c>
      <c r="Y23" s="44">
        <v>15</v>
      </c>
      <c r="Z23" s="44">
        <v>20</v>
      </c>
      <c r="AA23" s="44">
        <v>20</v>
      </c>
      <c r="AB23" s="44">
        <v>20</v>
      </c>
      <c r="AC23" s="44">
        <v>20</v>
      </c>
      <c r="AD23" s="44">
        <v>20</v>
      </c>
      <c r="AE23" s="44">
        <v>20</v>
      </c>
      <c r="AF23" s="44">
        <v>20</v>
      </c>
      <c r="AG23" s="48">
        <v>42</v>
      </c>
      <c r="AH23" s="46">
        <f t="shared" si="2"/>
        <v>20</v>
      </c>
      <c r="AI23" s="47">
        <f t="shared" si="3"/>
        <v>10</v>
      </c>
      <c r="AK23" s="49"/>
      <c r="AL23" s="59" t="s">
        <v>41</v>
      </c>
      <c r="AM23" s="60">
        <f t="shared" ref="AM23:AR23" si="17">B123*-1</f>
        <v>-698</v>
      </c>
      <c r="AN23" s="60">
        <f t="shared" si="17"/>
        <v>-677.6</v>
      </c>
      <c r="AO23" s="60">
        <f t="shared" si="17"/>
        <v>-690.8</v>
      </c>
      <c r="AP23" s="60">
        <f t="shared" si="17"/>
        <v>-709.8</v>
      </c>
      <c r="AQ23" s="60">
        <f t="shared" si="17"/>
        <v>-709.8</v>
      </c>
      <c r="AR23" s="60">
        <f t="shared" si="17"/>
        <v>-648</v>
      </c>
      <c r="AS23" s="60">
        <f>I123*-1</f>
        <v>-680</v>
      </c>
      <c r="AT23" s="60">
        <f>K123*-1</f>
        <v>-680</v>
      </c>
      <c r="AU23" s="60">
        <f t="shared" ref="AU23:BD23" si="18">M123*-1</f>
        <v>-203</v>
      </c>
      <c r="AV23" s="60">
        <f t="shared" si="18"/>
        <v>-250</v>
      </c>
      <c r="AW23" s="60">
        <f t="shared" si="18"/>
        <v>-352</v>
      </c>
      <c r="AX23" s="60">
        <f t="shared" si="18"/>
        <v>-264</v>
      </c>
      <c r="AY23" s="60">
        <f t="shared" si="18"/>
        <v>-290</v>
      </c>
      <c r="AZ23" s="60">
        <f t="shared" si="18"/>
        <v>-358</v>
      </c>
      <c r="BA23" s="60">
        <f t="shared" si="18"/>
        <v>-335.6</v>
      </c>
      <c r="BB23" s="60">
        <f t="shared" si="18"/>
        <v>-298.3</v>
      </c>
      <c r="BC23" s="60">
        <f t="shared" si="18"/>
        <v>-350.2</v>
      </c>
      <c r="BD23" s="60">
        <f t="shared" si="18"/>
        <v>-377.3</v>
      </c>
      <c r="BE23" s="60">
        <f>X123*-1</f>
        <v>-396.6</v>
      </c>
      <c r="BF23" s="60">
        <f>Z123*-1</f>
        <v>-337.6</v>
      </c>
      <c r="BG23" s="60">
        <f>AB123*-1</f>
        <v>-464</v>
      </c>
      <c r="BH23" s="60">
        <f>AD123*-1</f>
        <v>-502.40000000000003</v>
      </c>
      <c r="BI23" s="60">
        <f>AE123*-1</f>
        <v>-705.1</v>
      </c>
      <c r="BJ23" s="60">
        <f>AF123*-1</f>
        <v>-705.1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23</v>
      </c>
      <c r="C24" s="44">
        <v>23</v>
      </c>
      <c r="D24" s="44">
        <v>23</v>
      </c>
      <c r="E24" s="44">
        <v>23</v>
      </c>
      <c r="F24" s="44">
        <v>23</v>
      </c>
      <c r="G24" s="44">
        <v>23</v>
      </c>
      <c r="H24" s="44">
        <v>23</v>
      </c>
      <c r="I24" s="44">
        <v>23</v>
      </c>
      <c r="J24" s="44">
        <v>23</v>
      </c>
      <c r="K24" s="44">
        <v>23</v>
      </c>
      <c r="L24" s="44">
        <v>23</v>
      </c>
      <c r="M24" s="44">
        <v>19.399999999999999</v>
      </c>
      <c r="N24" s="44">
        <v>19.399999999999999</v>
      </c>
      <c r="O24" s="44">
        <v>19.399999999999999</v>
      </c>
      <c r="P24" s="44">
        <v>19.399999999999999</v>
      </c>
      <c r="Q24" s="44">
        <v>19.399999999999999</v>
      </c>
      <c r="R24" s="44">
        <v>19.399999999999999</v>
      </c>
      <c r="S24" s="44">
        <v>19.399999999999999</v>
      </c>
      <c r="T24" s="44">
        <v>19.399999999999999</v>
      </c>
      <c r="U24" s="44">
        <v>19.399999999999999</v>
      </c>
      <c r="V24" s="44">
        <v>19.399999999999999</v>
      </c>
      <c r="W24" s="44">
        <v>19.399999999999999</v>
      </c>
      <c r="X24" s="44">
        <v>19.399999999999999</v>
      </c>
      <c r="Y24" s="44">
        <v>19.399999999999999</v>
      </c>
      <c r="Z24" s="44">
        <v>23.2</v>
      </c>
      <c r="AA24" s="44">
        <v>23.2</v>
      </c>
      <c r="AB24" s="44">
        <v>23.2</v>
      </c>
      <c r="AC24" s="44">
        <v>23.2</v>
      </c>
      <c r="AD24" s="44">
        <v>23.2</v>
      </c>
      <c r="AE24" s="44">
        <v>23.2</v>
      </c>
      <c r="AF24" s="44">
        <v>23.2</v>
      </c>
      <c r="AG24" s="48">
        <v>40</v>
      </c>
      <c r="AH24" s="46">
        <f t="shared" si="2"/>
        <v>23.2</v>
      </c>
      <c r="AI24" s="47">
        <f t="shared" si="3"/>
        <v>19.399999999999999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20.100000000000001</v>
      </c>
      <c r="C25" s="44">
        <v>20.100000000000001</v>
      </c>
      <c r="D25" s="44">
        <v>20.100000000000001</v>
      </c>
      <c r="E25" s="44">
        <v>20.100000000000001</v>
      </c>
      <c r="F25" s="44">
        <v>20.100000000000001</v>
      </c>
      <c r="G25" s="44">
        <v>20.100000000000001</v>
      </c>
      <c r="H25" s="44">
        <v>20.100000000000001</v>
      </c>
      <c r="I25" s="44">
        <v>20.100000000000001</v>
      </c>
      <c r="J25" s="44">
        <v>20.100000000000001</v>
      </c>
      <c r="K25" s="44">
        <v>20.100000000000001</v>
      </c>
      <c r="L25" s="44">
        <v>20.100000000000001</v>
      </c>
      <c r="M25" s="44">
        <v>17</v>
      </c>
      <c r="N25" s="44">
        <v>17</v>
      </c>
      <c r="O25" s="44">
        <v>17</v>
      </c>
      <c r="P25" s="44">
        <v>17</v>
      </c>
      <c r="Q25" s="44">
        <v>17</v>
      </c>
      <c r="R25" s="44">
        <v>17</v>
      </c>
      <c r="S25" s="44">
        <v>17</v>
      </c>
      <c r="T25" s="44">
        <v>17</v>
      </c>
      <c r="U25" s="44">
        <v>17</v>
      </c>
      <c r="V25" s="44">
        <v>17</v>
      </c>
      <c r="W25" s="44">
        <v>17</v>
      </c>
      <c r="X25" s="44">
        <v>17</v>
      </c>
      <c r="Y25" s="44">
        <v>17</v>
      </c>
      <c r="Z25" s="44">
        <v>17.3</v>
      </c>
      <c r="AA25" s="44">
        <v>17.3</v>
      </c>
      <c r="AB25" s="44">
        <v>17.3</v>
      </c>
      <c r="AC25" s="44">
        <v>17.3</v>
      </c>
      <c r="AD25" s="44">
        <v>17.3</v>
      </c>
      <c r="AE25" s="44">
        <v>17.3</v>
      </c>
      <c r="AF25" s="44">
        <v>17.3</v>
      </c>
      <c r="AG25" s="48">
        <v>38.46</v>
      </c>
      <c r="AH25" s="46">
        <f t="shared" si="2"/>
        <v>20.100000000000001</v>
      </c>
      <c r="AI25" s="47">
        <f t="shared" si="3"/>
        <v>17</v>
      </c>
      <c r="AK25" s="49"/>
      <c r="AL25" s="59" t="s">
        <v>44</v>
      </c>
      <c r="AM25" s="60">
        <f t="shared" ref="AM25:BJ25" si="19">AM22+AM23</f>
        <v>1190.68</v>
      </c>
      <c r="AN25" s="60">
        <f t="shared" si="19"/>
        <v>1148.79</v>
      </c>
      <c r="AO25" s="60">
        <f t="shared" si="19"/>
        <v>1133.5200000000002</v>
      </c>
      <c r="AP25" s="60">
        <f t="shared" si="19"/>
        <v>1117.8200000000004</v>
      </c>
      <c r="AQ25" s="60">
        <f t="shared" si="19"/>
        <v>1117.8200000000004</v>
      </c>
      <c r="AR25" s="60">
        <f t="shared" si="19"/>
        <v>1185.5200000000002</v>
      </c>
      <c r="AS25" s="60">
        <f t="shared" si="19"/>
        <v>1292.1200000000001</v>
      </c>
      <c r="AT25" s="60">
        <f t="shared" si="19"/>
        <v>1379.5200000000004</v>
      </c>
      <c r="AU25" s="60">
        <f t="shared" si="19"/>
        <v>1384.2100000000003</v>
      </c>
      <c r="AV25" s="60">
        <f t="shared" si="19"/>
        <v>1352.2700000000002</v>
      </c>
      <c r="AW25" s="60">
        <f t="shared" si="19"/>
        <v>1375.0700000000002</v>
      </c>
      <c r="AX25" s="60">
        <f t="shared" si="19"/>
        <v>1449.2700000000002</v>
      </c>
      <c r="AY25" s="60">
        <f t="shared" si="19"/>
        <v>1418.9100000000003</v>
      </c>
      <c r="AZ25" s="60">
        <f t="shared" si="19"/>
        <v>1361.8300000000002</v>
      </c>
      <c r="BA25" s="60">
        <f t="shared" si="19"/>
        <v>1415.1800000000003</v>
      </c>
      <c r="BB25" s="60">
        <f t="shared" si="19"/>
        <v>1482.4800000000002</v>
      </c>
      <c r="BC25" s="60">
        <f t="shared" si="19"/>
        <v>1446.91</v>
      </c>
      <c r="BD25" s="60">
        <f t="shared" si="19"/>
        <v>1419.4100000000003</v>
      </c>
      <c r="BE25" s="60">
        <f t="shared" si="19"/>
        <v>1394.1100000000001</v>
      </c>
      <c r="BF25" s="60">
        <f t="shared" si="19"/>
        <v>1657.7000000000003</v>
      </c>
      <c r="BG25" s="60">
        <f t="shared" si="19"/>
        <v>1527.0000000000002</v>
      </c>
      <c r="BH25" s="60">
        <f t="shared" si="19"/>
        <v>1571.5000000000005</v>
      </c>
      <c r="BI25" s="60">
        <f t="shared" si="19"/>
        <v>1374.7000000000003</v>
      </c>
      <c r="BJ25" s="60">
        <f t="shared" si="19"/>
        <v>1374.7000000000003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10</v>
      </c>
      <c r="N26" s="44">
        <v>10</v>
      </c>
      <c r="O26" s="44">
        <v>10</v>
      </c>
      <c r="P26" s="44">
        <v>10</v>
      </c>
      <c r="Q26" s="44">
        <v>10</v>
      </c>
      <c r="R26" s="44">
        <v>10</v>
      </c>
      <c r="S26" s="44">
        <v>10.5</v>
      </c>
      <c r="T26" s="44">
        <v>10.5</v>
      </c>
      <c r="U26" s="44">
        <v>10.5</v>
      </c>
      <c r="V26" s="44">
        <v>10.5</v>
      </c>
      <c r="W26" s="44">
        <v>10.5</v>
      </c>
      <c r="X26" s="44">
        <v>10.5</v>
      </c>
      <c r="Y26" s="44">
        <v>10.5</v>
      </c>
      <c r="Z26" s="44">
        <v>12</v>
      </c>
      <c r="AA26" s="44">
        <v>12</v>
      </c>
      <c r="AB26" s="44">
        <v>12</v>
      </c>
      <c r="AC26" s="44">
        <v>12</v>
      </c>
      <c r="AD26" s="44">
        <v>12</v>
      </c>
      <c r="AE26" s="44">
        <v>12</v>
      </c>
      <c r="AF26" s="44">
        <v>12</v>
      </c>
      <c r="AG26" s="61">
        <v>38</v>
      </c>
      <c r="AH26" s="46">
        <f t="shared" si="2"/>
        <v>14</v>
      </c>
      <c r="AI26" s="47">
        <f t="shared" si="3"/>
        <v>10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20.7</v>
      </c>
      <c r="C27" s="44">
        <v>20.7</v>
      </c>
      <c r="D27" s="44">
        <v>20.7</v>
      </c>
      <c r="E27" s="44">
        <v>20.7</v>
      </c>
      <c r="F27" s="44">
        <v>20.7</v>
      </c>
      <c r="G27" s="44">
        <v>20.7</v>
      </c>
      <c r="H27" s="44">
        <v>20.7</v>
      </c>
      <c r="I27" s="44">
        <v>20.7</v>
      </c>
      <c r="J27" s="44">
        <v>20.7</v>
      </c>
      <c r="K27" s="44">
        <v>20.7</v>
      </c>
      <c r="L27" s="44">
        <v>20.7</v>
      </c>
      <c r="M27" s="44">
        <v>24.1</v>
      </c>
      <c r="N27" s="44">
        <v>24.1</v>
      </c>
      <c r="O27" s="44">
        <v>24.1</v>
      </c>
      <c r="P27" s="44">
        <v>24.1</v>
      </c>
      <c r="Q27" s="44">
        <v>24.1</v>
      </c>
      <c r="R27" s="44">
        <v>24.1</v>
      </c>
      <c r="S27" s="44">
        <v>23.3</v>
      </c>
      <c r="T27" s="44">
        <v>23.3</v>
      </c>
      <c r="U27" s="44">
        <v>23.3</v>
      </c>
      <c r="V27" s="44">
        <v>23.3</v>
      </c>
      <c r="W27" s="44">
        <v>23.3</v>
      </c>
      <c r="X27" s="44">
        <v>23.3</v>
      </c>
      <c r="Y27" s="44">
        <v>23.3</v>
      </c>
      <c r="Z27" s="44">
        <v>25.5</v>
      </c>
      <c r="AA27" s="44">
        <v>25.5</v>
      </c>
      <c r="AB27" s="44">
        <v>25.5</v>
      </c>
      <c r="AC27" s="44">
        <v>25.5</v>
      </c>
      <c r="AD27" s="44">
        <v>25.5</v>
      </c>
      <c r="AE27" s="44">
        <v>25.5</v>
      </c>
      <c r="AF27" s="44">
        <v>25.5</v>
      </c>
      <c r="AG27" s="48">
        <v>36</v>
      </c>
      <c r="AH27" s="46">
        <f t="shared" si="2"/>
        <v>25.5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23</v>
      </c>
      <c r="C28" s="44">
        <v>23</v>
      </c>
      <c r="D28" s="44">
        <v>23</v>
      </c>
      <c r="E28" s="44">
        <v>23</v>
      </c>
      <c r="F28" s="44">
        <v>23</v>
      </c>
      <c r="G28" s="44">
        <v>23</v>
      </c>
      <c r="H28" s="44">
        <v>23</v>
      </c>
      <c r="I28" s="44">
        <v>23</v>
      </c>
      <c r="J28" s="44">
        <v>23</v>
      </c>
      <c r="K28" s="44">
        <v>23</v>
      </c>
      <c r="L28" s="44">
        <v>23</v>
      </c>
      <c r="M28" s="44">
        <v>30.5</v>
      </c>
      <c r="N28" s="44">
        <v>30.5</v>
      </c>
      <c r="O28" s="44">
        <v>30.5</v>
      </c>
      <c r="P28" s="44">
        <v>30.5</v>
      </c>
      <c r="Q28" s="44">
        <v>30.5</v>
      </c>
      <c r="R28" s="44">
        <v>30.5</v>
      </c>
      <c r="S28" s="44">
        <v>30.5</v>
      </c>
      <c r="T28" s="44">
        <v>30.5</v>
      </c>
      <c r="U28" s="44">
        <v>30.5</v>
      </c>
      <c r="V28" s="44">
        <v>30.5</v>
      </c>
      <c r="W28" s="44">
        <v>30.5</v>
      </c>
      <c r="X28" s="44">
        <v>30.5</v>
      </c>
      <c r="Y28" s="44">
        <v>30.5</v>
      </c>
      <c r="Z28" s="44">
        <v>36</v>
      </c>
      <c r="AA28" s="44">
        <v>36</v>
      </c>
      <c r="AB28" s="44">
        <v>36</v>
      </c>
      <c r="AC28" s="44">
        <v>36</v>
      </c>
      <c r="AD28" s="44">
        <v>36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9.6999999999999993</v>
      </c>
      <c r="C30" s="44">
        <v>9.6999999999999993</v>
      </c>
      <c r="D30" s="44">
        <v>9.6999999999999993</v>
      </c>
      <c r="E30" s="44">
        <v>9.6999999999999993</v>
      </c>
      <c r="F30" s="44">
        <v>9.6999999999999993</v>
      </c>
      <c r="G30" s="44">
        <v>9.6999999999999993</v>
      </c>
      <c r="H30" s="44">
        <v>9.6999999999999993</v>
      </c>
      <c r="I30" s="44">
        <v>9.6999999999999993</v>
      </c>
      <c r="J30" s="44">
        <v>9.6999999999999993</v>
      </c>
      <c r="K30" s="44">
        <v>9.6999999999999993</v>
      </c>
      <c r="L30" s="44">
        <v>9.6999999999999993</v>
      </c>
      <c r="M30" s="44">
        <v>13.2</v>
      </c>
      <c r="N30" s="44">
        <v>13.2</v>
      </c>
      <c r="O30" s="44">
        <v>13.2</v>
      </c>
      <c r="P30" s="44">
        <v>13.2</v>
      </c>
      <c r="Q30" s="44">
        <v>13.2</v>
      </c>
      <c r="R30" s="44">
        <v>13.2</v>
      </c>
      <c r="S30" s="44">
        <v>13.3</v>
      </c>
      <c r="T30" s="44">
        <v>13.3</v>
      </c>
      <c r="U30" s="44">
        <v>13.3</v>
      </c>
      <c r="V30" s="44">
        <v>13.3</v>
      </c>
      <c r="W30" s="44">
        <v>13.3</v>
      </c>
      <c r="X30" s="44">
        <v>13.3</v>
      </c>
      <c r="Y30" s="44">
        <v>13.3</v>
      </c>
      <c r="Z30" s="44">
        <v>21.7</v>
      </c>
      <c r="AA30" s="44">
        <v>21.7</v>
      </c>
      <c r="AB30" s="44">
        <v>21.7</v>
      </c>
      <c r="AC30" s="44">
        <v>21.7</v>
      </c>
      <c r="AD30" s="44">
        <v>21.7</v>
      </c>
      <c r="AE30" s="44">
        <v>21.7</v>
      </c>
      <c r="AF30" s="44">
        <v>21.7</v>
      </c>
      <c r="AG30" s="48">
        <v>30</v>
      </c>
      <c r="AH30" s="46">
        <f t="shared" si="2"/>
        <v>21.7</v>
      </c>
      <c r="AI30" s="47">
        <f t="shared" si="3"/>
        <v>9.6999999999999993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14.5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13.6</v>
      </c>
      <c r="N31" s="44">
        <v>13.6</v>
      </c>
      <c r="O31" s="44">
        <v>13.6</v>
      </c>
      <c r="P31" s="44">
        <v>13.6</v>
      </c>
      <c r="Q31" s="44">
        <v>13.6</v>
      </c>
      <c r="R31" s="44">
        <v>13.6</v>
      </c>
      <c r="S31" s="44">
        <v>11</v>
      </c>
      <c r="T31" s="44">
        <v>11</v>
      </c>
      <c r="U31" s="44">
        <v>11</v>
      </c>
      <c r="V31" s="44">
        <v>11</v>
      </c>
      <c r="W31" s="44">
        <v>11</v>
      </c>
      <c r="X31" s="44">
        <v>11</v>
      </c>
      <c r="Y31" s="44">
        <v>11</v>
      </c>
      <c r="Z31" s="44">
        <v>15</v>
      </c>
      <c r="AA31" s="44">
        <v>15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15</v>
      </c>
      <c r="AI31" s="47">
        <f t="shared" si="3"/>
        <v>11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11.2</v>
      </c>
      <c r="C32" s="44">
        <v>11.2</v>
      </c>
      <c r="D32" s="44">
        <v>11.2</v>
      </c>
      <c r="E32" s="44">
        <v>11.2</v>
      </c>
      <c r="F32" s="44">
        <v>11.2</v>
      </c>
      <c r="G32" s="44">
        <v>11.2</v>
      </c>
      <c r="H32" s="44">
        <v>11.2</v>
      </c>
      <c r="I32" s="44">
        <v>11.2</v>
      </c>
      <c r="J32" s="44">
        <v>11.2</v>
      </c>
      <c r="K32" s="44">
        <v>11.2</v>
      </c>
      <c r="L32" s="44">
        <v>11.2</v>
      </c>
      <c r="M32" s="44">
        <v>14.7</v>
      </c>
      <c r="N32" s="44">
        <v>14.7</v>
      </c>
      <c r="O32" s="44">
        <v>14.7</v>
      </c>
      <c r="P32" s="44">
        <v>14.7</v>
      </c>
      <c r="Q32" s="44">
        <v>14.7</v>
      </c>
      <c r="R32" s="44">
        <v>14.7</v>
      </c>
      <c r="S32" s="44">
        <v>13.5</v>
      </c>
      <c r="T32" s="44">
        <v>13.5</v>
      </c>
      <c r="U32" s="44">
        <v>13.5</v>
      </c>
      <c r="V32" s="44">
        <v>13.5</v>
      </c>
      <c r="W32" s="44">
        <v>13.5</v>
      </c>
      <c r="X32" s="44">
        <v>13.5</v>
      </c>
      <c r="Y32" s="44">
        <v>13.5</v>
      </c>
      <c r="Z32" s="44">
        <v>13.2</v>
      </c>
      <c r="AA32" s="44">
        <v>13.2</v>
      </c>
      <c r="AB32" s="44">
        <v>13.2</v>
      </c>
      <c r="AC32" s="44">
        <v>13.2</v>
      </c>
      <c r="AD32" s="44">
        <v>13.2</v>
      </c>
      <c r="AE32" s="44">
        <v>13.2</v>
      </c>
      <c r="AF32" s="44">
        <v>13.2</v>
      </c>
      <c r="AG32" s="48">
        <v>28.1</v>
      </c>
      <c r="AH32" s="46">
        <f t="shared" si="2"/>
        <v>14.7</v>
      </c>
      <c r="AI32" s="47">
        <f t="shared" si="3"/>
        <v>11.2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14.6</v>
      </c>
      <c r="C33" s="44">
        <v>14.6</v>
      </c>
      <c r="D33" s="44">
        <v>14.6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16.600000000000001</v>
      </c>
      <c r="AA33" s="44">
        <v>16.600000000000001</v>
      </c>
      <c r="AB33" s="44">
        <v>16.600000000000001</v>
      </c>
      <c r="AC33" s="44">
        <v>16.600000000000001</v>
      </c>
      <c r="AD33" s="44">
        <v>16.600000000000001</v>
      </c>
      <c r="AE33" s="44">
        <v>16.600000000000001</v>
      </c>
      <c r="AF33" s="44">
        <v>16.600000000000001</v>
      </c>
      <c r="AG33" s="48">
        <v>27</v>
      </c>
      <c r="AH33" s="46">
        <f t="shared" si="2"/>
        <v>16.600000000000001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10.9</v>
      </c>
      <c r="C34" s="44">
        <v>10.9</v>
      </c>
      <c r="D34" s="44">
        <v>10.9</v>
      </c>
      <c r="E34" s="44">
        <v>10.9</v>
      </c>
      <c r="F34" s="44">
        <v>10.9</v>
      </c>
      <c r="G34" s="44">
        <v>10.9</v>
      </c>
      <c r="H34" s="44">
        <v>10.9</v>
      </c>
      <c r="I34" s="44">
        <v>10.9</v>
      </c>
      <c r="J34" s="44">
        <v>10.9</v>
      </c>
      <c r="K34" s="44">
        <v>10.9</v>
      </c>
      <c r="L34" s="44">
        <v>10.9</v>
      </c>
      <c r="M34" s="44">
        <v>12.96</v>
      </c>
      <c r="N34" s="44">
        <v>12.96</v>
      </c>
      <c r="O34" s="44">
        <v>12.96</v>
      </c>
      <c r="P34" s="44">
        <v>12.96</v>
      </c>
      <c r="Q34" s="44">
        <v>12.96</v>
      </c>
      <c r="R34" s="44">
        <v>12.96</v>
      </c>
      <c r="S34" s="44">
        <v>12.96</v>
      </c>
      <c r="T34" s="44">
        <v>12.96</v>
      </c>
      <c r="U34" s="44">
        <v>12.96</v>
      </c>
      <c r="V34" s="44">
        <v>12.96</v>
      </c>
      <c r="W34" s="44">
        <v>12.96</v>
      </c>
      <c r="X34" s="44">
        <v>12.96</v>
      </c>
      <c r="Y34" s="44">
        <v>12.96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12.96</v>
      </c>
      <c r="AI34" s="47">
        <f t="shared" si="3"/>
        <v>10.9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v>0</v>
      </c>
      <c r="L35" s="44">
        <v>0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>
        <v>11.5</v>
      </c>
      <c r="H36" s="44">
        <v>11.5</v>
      </c>
      <c r="I36" s="44">
        <v>11.5</v>
      </c>
      <c r="J36" s="44">
        <v>11.5</v>
      </c>
      <c r="K36" s="44">
        <v>11.5</v>
      </c>
      <c r="L36" s="44">
        <v>11.5</v>
      </c>
      <c r="M36" s="44">
        <v>11.5</v>
      </c>
      <c r="N36" s="44">
        <v>11.5</v>
      </c>
      <c r="O36" s="44">
        <v>11.5</v>
      </c>
      <c r="P36" s="44">
        <v>11.5</v>
      </c>
      <c r="Q36" s="44">
        <v>11.5</v>
      </c>
      <c r="R36" s="44">
        <v>11.5</v>
      </c>
      <c r="S36" s="44">
        <v>11.5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11.5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15.5</v>
      </c>
      <c r="C37" s="44">
        <v>15.5</v>
      </c>
      <c r="D37" s="44">
        <v>15.5</v>
      </c>
      <c r="E37" s="44">
        <v>15.5</v>
      </c>
      <c r="F37" s="44">
        <v>15.5</v>
      </c>
      <c r="G37" s="44">
        <v>15.5</v>
      </c>
      <c r="H37" s="44">
        <v>15.5</v>
      </c>
      <c r="I37" s="44">
        <v>15.5</v>
      </c>
      <c r="J37" s="44">
        <v>15.5</v>
      </c>
      <c r="K37" s="44">
        <v>15.5</v>
      </c>
      <c r="L37" s="44">
        <v>15.5</v>
      </c>
      <c r="M37" s="44">
        <v>16.5</v>
      </c>
      <c r="N37" s="44">
        <v>16.5</v>
      </c>
      <c r="O37" s="44">
        <v>16.5</v>
      </c>
      <c r="P37" s="44">
        <v>16.5</v>
      </c>
      <c r="Q37" s="44">
        <v>16.5</v>
      </c>
      <c r="R37" s="44">
        <v>16.5</v>
      </c>
      <c r="S37" s="44">
        <v>16.5</v>
      </c>
      <c r="T37" s="44">
        <v>16.5</v>
      </c>
      <c r="U37" s="44">
        <v>16.5</v>
      </c>
      <c r="V37" s="44">
        <v>16.5</v>
      </c>
      <c r="W37" s="44">
        <v>16.5</v>
      </c>
      <c r="X37" s="44">
        <v>16.5</v>
      </c>
      <c r="Y37" s="44">
        <v>16.5</v>
      </c>
      <c r="Z37" s="44">
        <v>25.2</v>
      </c>
      <c r="AA37" s="44">
        <v>25.2</v>
      </c>
      <c r="AB37" s="44">
        <v>25.2</v>
      </c>
      <c r="AC37" s="44">
        <v>25.2</v>
      </c>
      <c r="AD37" s="44">
        <v>25.2</v>
      </c>
      <c r="AE37" s="44">
        <v>25.2</v>
      </c>
      <c r="AF37" s="44">
        <v>25.2</v>
      </c>
      <c r="AG37" s="48">
        <v>25</v>
      </c>
      <c r="AH37" s="46">
        <f t="shared" si="2"/>
        <v>25.2</v>
      </c>
      <c r="AI37" s="47">
        <f t="shared" si="3"/>
        <v>15.5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21.9</v>
      </c>
      <c r="C39" s="44">
        <v>21.9</v>
      </c>
      <c r="D39" s="44">
        <v>21.9</v>
      </c>
      <c r="E39" s="44">
        <v>21.9</v>
      </c>
      <c r="F39" s="44">
        <v>21.9</v>
      </c>
      <c r="G39" s="44">
        <v>21.9</v>
      </c>
      <c r="H39" s="44">
        <v>21.9</v>
      </c>
      <c r="I39" s="44">
        <v>21.9</v>
      </c>
      <c r="J39" s="44">
        <v>21.9</v>
      </c>
      <c r="K39" s="44">
        <v>21.9</v>
      </c>
      <c r="L39" s="44">
        <v>21.9</v>
      </c>
      <c r="M39" s="44">
        <v>11.1</v>
      </c>
      <c r="N39" s="44">
        <v>11.1</v>
      </c>
      <c r="O39" s="44">
        <v>11.1</v>
      </c>
      <c r="P39" s="44">
        <v>11.1</v>
      </c>
      <c r="Q39" s="44">
        <v>11.1</v>
      </c>
      <c r="R39" s="44">
        <v>11.1</v>
      </c>
      <c r="S39" s="44">
        <v>11.1</v>
      </c>
      <c r="T39" s="44">
        <v>11.1</v>
      </c>
      <c r="U39" s="44">
        <v>11.1</v>
      </c>
      <c r="V39" s="44">
        <v>11.1</v>
      </c>
      <c r="W39" s="44">
        <v>11.1</v>
      </c>
      <c r="X39" s="44">
        <v>11.1</v>
      </c>
      <c r="Y39" s="44">
        <v>11.1</v>
      </c>
      <c r="Z39" s="44">
        <v>9.1</v>
      </c>
      <c r="AA39" s="44">
        <v>9.1</v>
      </c>
      <c r="AB39" s="44">
        <v>9.1</v>
      </c>
      <c r="AC39" s="44">
        <v>9.1</v>
      </c>
      <c r="AD39" s="44">
        <v>9.1</v>
      </c>
      <c r="AE39" s="44">
        <v>9.1</v>
      </c>
      <c r="AF39" s="44">
        <v>9.1</v>
      </c>
      <c r="AG39" s="48">
        <v>23.5</v>
      </c>
      <c r="AH39" s="46">
        <f t="shared" si="2"/>
        <v>21.9</v>
      </c>
      <c r="AI39" s="47">
        <f t="shared" si="3"/>
        <v>9.1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8.6999999999999993</v>
      </c>
      <c r="C42" s="44">
        <v>8.6999999999999993</v>
      </c>
      <c r="D42" s="44">
        <v>8.6999999999999993</v>
      </c>
      <c r="E42" s="44">
        <v>8.6999999999999993</v>
      </c>
      <c r="F42" s="44">
        <v>8.6999999999999993</v>
      </c>
      <c r="G42" s="44">
        <v>8.6999999999999993</v>
      </c>
      <c r="H42" s="44">
        <v>8.6999999999999993</v>
      </c>
      <c r="I42" s="44">
        <v>8.6999999999999993</v>
      </c>
      <c r="J42" s="44">
        <v>8.6999999999999993</v>
      </c>
      <c r="K42" s="44">
        <v>8.6999999999999993</v>
      </c>
      <c r="L42" s="44">
        <v>8.6999999999999993</v>
      </c>
      <c r="M42" s="44">
        <v>9.1999999999999993</v>
      </c>
      <c r="N42" s="44">
        <v>9.1999999999999993</v>
      </c>
      <c r="O42" s="44">
        <v>9.1999999999999993</v>
      </c>
      <c r="P42" s="44">
        <v>9.1999999999999993</v>
      </c>
      <c r="Q42" s="44">
        <v>9.1999999999999993</v>
      </c>
      <c r="R42" s="44">
        <v>9.1999999999999993</v>
      </c>
      <c r="S42" s="44">
        <v>9.1999999999999993</v>
      </c>
      <c r="T42" s="44">
        <v>9.1999999999999993</v>
      </c>
      <c r="U42" s="44">
        <v>9.1999999999999993</v>
      </c>
      <c r="V42" s="44">
        <v>9.1999999999999993</v>
      </c>
      <c r="W42" s="44">
        <v>9.1999999999999993</v>
      </c>
      <c r="X42" s="44">
        <v>9.1999999999999993</v>
      </c>
      <c r="Y42" s="44">
        <v>9.1999999999999993</v>
      </c>
      <c r="Z42" s="44">
        <v>10.7</v>
      </c>
      <c r="AA42" s="44">
        <v>10.7</v>
      </c>
      <c r="AB42" s="44">
        <v>10.7</v>
      </c>
      <c r="AC42" s="44">
        <v>10.7</v>
      </c>
      <c r="AD42" s="44">
        <v>10.7</v>
      </c>
      <c r="AE42" s="44">
        <v>10.7</v>
      </c>
      <c r="AF42" s="44">
        <v>10.7</v>
      </c>
      <c r="AG42" s="48">
        <v>22</v>
      </c>
      <c r="AH42" s="46">
        <f t="shared" si="2"/>
        <v>10.7</v>
      </c>
      <c r="AI42" s="47">
        <f t="shared" si="3"/>
        <v>8.6999999999999993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19.899999999999999</v>
      </c>
      <c r="C44" s="44">
        <v>19.899999999999999</v>
      </c>
      <c r="D44" s="44">
        <v>19.899999999999999</v>
      </c>
      <c r="E44" s="44">
        <v>19.899999999999999</v>
      </c>
      <c r="F44" s="44">
        <v>19.899999999999999</v>
      </c>
      <c r="G44" s="44">
        <v>19.899999999999999</v>
      </c>
      <c r="H44" s="44">
        <v>19.899999999999999</v>
      </c>
      <c r="I44" s="44">
        <v>19.899999999999999</v>
      </c>
      <c r="J44" s="44">
        <v>19.899999999999999</v>
      </c>
      <c r="K44" s="44">
        <v>19.899999999999999</v>
      </c>
      <c r="L44" s="44">
        <v>19.899999999999999</v>
      </c>
      <c r="M44" s="44">
        <v>20.3</v>
      </c>
      <c r="N44" s="44">
        <v>20.3</v>
      </c>
      <c r="O44" s="44">
        <v>20.3</v>
      </c>
      <c r="P44" s="44">
        <v>20.3</v>
      </c>
      <c r="Q44" s="44">
        <v>20.3</v>
      </c>
      <c r="R44" s="44">
        <v>20.3</v>
      </c>
      <c r="S44" s="44">
        <v>20.3</v>
      </c>
      <c r="T44" s="44">
        <v>20.3</v>
      </c>
      <c r="U44" s="44">
        <v>20.3</v>
      </c>
      <c r="V44" s="44">
        <v>20.3</v>
      </c>
      <c r="W44" s="44">
        <v>20.3</v>
      </c>
      <c r="X44" s="44">
        <v>20.3</v>
      </c>
      <c r="Y44" s="44">
        <v>20.3</v>
      </c>
      <c r="Z44" s="44">
        <v>23.9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19.899999999999999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15.2</v>
      </c>
      <c r="C45" s="44">
        <v>15.2</v>
      </c>
      <c r="D45" s="44">
        <v>15.2</v>
      </c>
      <c r="E45" s="44">
        <v>15.2</v>
      </c>
      <c r="F45" s="44">
        <v>15.2</v>
      </c>
      <c r="G45" s="44">
        <v>15.2</v>
      </c>
      <c r="H45" s="44">
        <v>15.2</v>
      </c>
      <c r="I45" s="44">
        <v>15.2</v>
      </c>
      <c r="J45" s="44">
        <v>15.2</v>
      </c>
      <c r="K45" s="44">
        <v>15.2</v>
      </c>
      <c r="L45" s="44">
        <v>15.2</v>
      </c>
      <c r="M45" s="44">
        <v>12.1</v>
      </c>
      <c r="N45" s="44">
        <v>12.1</v>
      </c>
      <c r="O45" s="44">
        <v>12.1</v>
      </c>
      <c r="P45" s="44">
        <v>12.1</v>
      </c>
      <c r="Q45" s="44">
        <v>12.1</v>
      </c>
      <c r="R45" s="44">
        <v>12.1</v>
      </c>
      <c r="S45" s="44">
        <v>12.1</v>
      </c>
      <c r="T45" s="44">
        <v>12.1</v>
      </c>
      <c r="U45" s="44">
        <v>12.1</v>
      </c>
      <c r="V45" s="44">
        <v>12.1</v>
      </c>
      <c r="W45" s="44">
        <v>12.1</v>
      </c>
      <c r="X45" s="44">
        <v>12.1</v>
      </c>
      <c r="Y45" s="44">
        <v>12.1</v>
      </c>
      <c r="Z45" s="44">
        <v>21.2</v>
      </c>
      <c r="AA45" s="44">
        <v>21.2</v>
      </c>
      <c r="AB45" s="44">
        <v>21.2</v>
      </c>
      <c r="AC45" s="44">
        <v>21.2</v>
      </c>
      <c r="AD45" s="44">
        <v>21.2</v>
      </c>
      <c r="AE45" s="44">
        <v>21.2</v>
      </c>
      <c r="AF45" s="44">
        <v>21.2</v>
      </c>
      <c r="AG45" s="48">
        <v>21.3</v>
      </c>
      <c r="AH45" s="46">
        <f t="shared" si="2"/>
        <v>21.2</v>
      </c>
      <c r="AI45" s="47">
        <f t="shared" si="3"/>
        <v>12.1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6.6</v>
      </c>
      <c r="N47" s="44">
        <v>6.6</v>
      </c>
      <c r="O47" s="44">
        <v>6.6</v>
      </c>
      <c r="P47" s="44">
        <v>6.6</v>
      </c>
      <c r="Q47" s="44">
        <v>6.6</v>
      </c>
      <c r="R47" s="44">
        <v>6.6</v>
      </c>
      <c r="S47" s="44">
        <v>6.6</v>
      </c>
      <c r="T47" s="44">
        <v>6.6</v>
      </c>
      <c r="U47" s="44">
        <v>6.6</v>
      </c>
      <c r="V47" s="44">
        <v>6.6</v>
      </c>
      <c r="W47" s="44">
        <v>6.6</v>
      </c>
      <c r="X47" s="44">
        <v>6.6</v>
      </c>
      <c r="Y47" s="44">
        <v>6.6</v>
      </c>
      <c r="Z47" s="44">
        <v>6.7</v>
      </c>
      <c r="AA47" s="44">
        <v>6.7</v>
      </c>
      <c r="AB47" s="44">
        <v>6.7</v>
      </c>
      <c r="AC47" s="44">
        <v>6.7</v>
      </c>
      <c r="AD47" s="44">
        <v>6.7</v>
      </c>
      <c r="AE47" s="44">
        <v>6.7</v>
      </c>
      <c r="AF47" s="44">
        <v>6.7</v>
      </c>
      <c r="AG47" s="48">
        <v>19.8</v>
      </c>
      <c r="AH47" s="46">
        <f t="shared" si="2"/>
        <v>6.7</v>
      </c>
      <c r="AI47" s="47">
        <f t="shared" si="3"/>
        <v>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6.4</v>
      </c>
      <c r="N49" s="44">
        <v>6.4</v>
      </c>
      <c r="O49" s="44">
        <v>6.4</v>
      </c>
      <c r="P49" s="44">
        <v>6.4</v>
      </c>
      <c r="Q49" s="44">
        <v>6.4</v>
      </c>
      <c r="R49" s="44">
        <v>6.4</v>
      </c>
      <c r="S49" s="44">
        <v>6.4</v>
      </c>
      <c r="T49" s="44">
        <v>6.4</v>
      </c>
      <c r="U49" s="44">
        <v>6.4</v>
      </c>
      <c r="V49" s="44">
        <v>6.4</v>
      </c>
      <c r="W49" s="44">
        <v>6.4</v>
      </c>
      <c r="X49" s="44">
        <v>6.4</v>
      </c>
      <c r="Y49" s="44">
        <v>6.4</v>
      </c>
      <c r="Z49" s="44">
        <v>6.8</v>
      </c>
      <c r="AA49" s="44">
        <v>6.8</v>
      </c>
      <c r="AB49" s="44">
        <v>6.8</v>
      </c>
      <c r="AC49" s="44">
        <v>6.8</v>
      </c>
      <c r="AD49" s="44">
        <v>6.8</v>
      </c>
      <c r="AE49" s="44">
        <v>6.8</v>
      </c>
      <c r="AF49" s="44">
        <v>6.8</v>
      </c>
      <c r="AG49" s="48">
        <v>15.33</v>
      </c>
      <c r="AH49" s="46">
        <f t="shared" si="2"/>
        <v>7.3</v>
      </c>
      <c r="AI49" s="47">
        <f t="shared" si="3"/>
        <v>6.4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10.6</v>
      </c>
      <c r="C52" s="44">
        <v>10.6</v>
      </c>
      <c r="D52" s="44">
        <v>10.6</v>
      </c>
      <c r="E52" s="44">
        <v>10.6</v>
      </c>
      <c r="F52" s="44">
        <v>10.6</v>
      </c>
      <c r="G52" s="44">
        <v>10.6</v>
      </c>
      <c r="H52" s="44">
        <v>10.6</v>
      </c>
      <c r="I52" s="44">
        <v>10.6</v>
      </c>
      <c r="J52" s="44">
        <v>10.6</v>
      </c>
      <c r="K52" s="44">
        <v>10.6</v>
      </c>
      <c r="L52" s="44">
        <v>10.6</v>
      </c>
      <c r="M52" s="44">
        <v>12.2</v>
      </c>
      <c r="N52" s="44">
        <v>12.2</v>
      </c>
      <c r="O52" s="44">
        <v>12.2</v>
      </c>
      <c r="P52" s="44">
        <v>12.2</v>
      </c>
      <c r="Q52" s="44">
        <v>12.2</v>
      </c>
      <c r="R52" s="44">
        <v>12.2</v>
      </c>
      <c r="S52" s="44">
        <v>12.2</v>
      </c>
      <c r="T52" s="44">
        <v>12.2</v>
      </c>
      <c r="U52" s="44">
        <v>12.2</v>
      </c>
      <c r="V52" s="44">
        <v>12.2</v>
      </c>
      <c r="W52" s="44">
        <v>12.2</v>
      </c>
      <c r="X52" s="44">
        <v>12.2</v>
      </c>
      <c r="Y52" s="44">
        <v>12.2</v>
      </c>
      <c r="Z52" s="44">
        <v>6</v>
      </c>
      <c r="AA52" s="44">
        <v>6</v>
      </c>
      <c r="AB52" s="44">
        <v>6</v>
      </c>
      <c r="AC52" s="44">
        <v>6</v>
      </c>
      <c r="AD52" s="44">
        <v>6</v>
      </c>
      <c r="AE52" s="44">
        <v>6</v>
      </c>
      <c r="AF52" s="44">
        <v>6</v>
      </c>
      <c r="AG52" s="48">
        <v>14.3</v>
      </c>
      <c r="AH52" s="46">
        <f t="shared" si="2"/>
        <v>12.2</v>
      </c>
      <c r="AI52" s="47">
        <f t="shared" si="3"/>
        <v>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3.2</v>
      </c>
      <c r="C53" s="44">
        <v>3.2</v>
      </c>
      <c r="D53" s="44">
        <v>3.2</v>
      </c>
      <c r="E53" s="44">
        <v>3.2</v>
      </c>
      <c r="F53" s="44">
        <v>3.2</v>
      </c>
      <c r="G53" s="44">
        <v>3.2</v>
      </c>
      <c r="H53" s="44">
        <v>3.2</v>
      </c>
      <c r="I53" s="44">
        <v>3.2</v>
      </c>
      <c r="J53" s="44">
        <v>3.2</v>
      </c>
      <c r="K53" s="44">
        <v>3.2</v>
      </c>
      <c r="L53" s="44">
        <v>3.2</v>
      </c>
      <c r="M53" s="44">
        <v>7</v>
      </c>
      <c r="N53" s="44">
        <v>7</v>
      </c>
      <c r="O53" s="44">
        <v>7</v>
      </c>
      <c r="P53" s="44">
        <v>7</v>
      </c>
      <c r="Q53" s="44">
        <v>7</v>
      </c>
      <c r="R53" s="44">
        <v>7</v>
      </c>
      <c r="S53" s="44">
        <v>7</v>
      </c>
      <c r="T53" s="44">
        <v>7</v>
      </c>
      <c r="U53" s="44">
        <v>7</v>
      </c>
      <c r="V53" s="44">
        <v>7</v>
      </c>
      <c r="W53" s="44">
        <v>7</v>
      </c>
      <c r="X53" s="44">
        <v>7</v>
      </c>
      <c r="Y53" s="44">
        <v>7</v>
      </c>
      <c r="Z53" s="44">
        <v>2.5</v>
      </c>
      <c r="AA53" s="44">
        <v>2.5</v>
      </c>
      <c r="AB53" s="44">
        <v>2.5</v>
      </c>
      <c r="AC53" s="44">
        <v>2.5</v>
      </c>
      <c r="AD53" s="44">
        <v>2.5</v>
      </c>
      <c r="AE53" s="44">
        <v>2.5</v>
      </c>
      <c r="AF53" s="44">
        <v>2.5</v>
      </c>
      <c r="AG53" s="48">
        <v>14</v>
      </c>
      <c r="AH53" s="46">
        <f t="shared" si="2"/>
        <v>7</v>
      </c>
      <c r="AI53" s="47">
        <f t="shared" si="3"/>
        <v>2.5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12.4</v>
      </c>
      <c r="C55" s="44">
        <v>12.4</v>
      </c>
      <c r="D55" s="44">
        <v>12.4</v>
      </c>
      <c r="E55" s="44">
        <v>12.4</v>
      </c>
      <c r="F55" s="44">
        <v>12.4</v>
      </c>
      <c r="G55" s="44">
        <v>12.4</v>
      </c>
      <c r="H55" s="44">
        <v>12.4</v>
      </c>
      <c r="I55" s="44">
        <v>12.4</v>
      </c>
      <c r="J55" s="44">
        <v>12.4</v>
      </c>
      <c r="K55" s="44">
        <v>12.4</v>
      </c>
      <c r="L55" s="44">
        <v>12.4</v>
      </c>
      <c r="M55" s="44">
        <v>12.5</v>
      </c>
      <c r="N55" s="44">
        <v>12.5</v>
      </c>
      <c r="O55" s="44">
        <v>12.5</v>
      </c>
      <c r="P55" s="44">
        <v>12.5</v>
      </c>
      <c r="Q55" s="44">
        <v>12.5</v>
      </c>
      <c r="R55" s="44">
        <v>12.5</v>
      </c>
      <c r="S55" s="44">
        <v>12.5</v>
      </c>
      <c r="T55" s="44">
        <v>12.5</v>
      </c>
      <c r="U55" s="44">
        <v>12.5</v>
      </c>
      <c r="V55" s="44">
        <v>12.5</v>
      </c>
      <c r="W55" s="44">
        <v>12.5</v>
      </c>
      <c r="X55" s="44">
        <v>12.5</v>
      </c>
      <c r="Y55" s="44">
        <v>12.5</v>
      </c>
      <c r="Z55" s="44">
        <v>15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12.4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5.9</v>
      </c>
      <c r="N57" s="44">
        <v>5.9</v>
      </c>
      <c r="O57" s="44">
        <v>5.9</v>
      </c>
      <c r="P57" s="44">
        <v>5.9</v>
      </c>
      <c r="Q57" s="44">
        <v>5.9</v>
      </c>
      <c r="R57" s="44">
        <v>5.9</v>
      </c>
      <c r="S57" s="44">
        <v>5.9</v>
      </c>
      <c r="T57" s="44">
        <v>5.9</v>
      </c>
      <c r="U57" s="44">
        <v>5.9</v>
      </c>
      <c r="V57" s="44">
        <v>5.9</v>
      </c>
      <c r="W57" s="44">
        <v>5.9</v>
      </c>
      <c r="X57" s="44">
        <v>5.9</v>
      </c>
      <c r="Y57" s="44">
        <v>5.9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4.9000000000000004</v>
      </c>
      <c r="C58" s="44">
        <v>4.9000000000000004</v>
      </c>
      <c r="D58" s="44">
        <v>4.9000000000000004</v>
      </c>
      <c r="E58" s="44">
        <v>4.9000000000000004</v>
      </c>
      <c r="F58" s="44">
        <v>4.9000000000000004</v>
      </c>
      <c r="G58" s="44">
        <v>4.9000000000000004</v>
      </c>
      <c r="H58" s="44">
        <v>4.9000000000000004</v>
      </c>
      <c r="I58" s="44">
        <v>4.9000000000000004</v>
      </c>
      <c r="J58" s="44">
        <v>4.9000000000000004</v>
      </c>
      <c r="K58" s="44">
        <v>4.9000000000000004</v>
      </c>
      <c r="L58" s="44">
        <v>4.9000000000000004</v>
      </c>
      <c r="M58" s="44">
        <v>5.9</v>
      </c>
      <c r="N58" s="44">
        <v>5.9</v>
      </c>
      <c r="O58" s="44">
        <v>5.9</v>
      </c>
      <c r="P58" s="44">
        <v>5.9</v>
      </c>
      <c r="Q58" s="44">
        <v>5.9</v>
      </c>
      <c r="R58" s="44">
        <v>5.9</v>
      </c>
      <c r="S58" s="44">
        <v>5.9</v>
      </c>
      <c r="T58" s="44">
        <v>5.9</v>
      </c>
      <c r="U58" s="44">
        <v>5.9</v>
      </c>
      <c r="V58" s="44">
        <v>5.9</v>
      </c>
      <c r="W58" s="44">
        <v>5.9</v>
      </c>
      <c r="X58" s="44">
        <v>5.9</v>
      </c>
      <c r="Y58" s="44">
        <v>5.9</v>
      </c>
      <c r="Z58" s="44">
        <v>3.8</v>
      </c>
      <c r="AA58" s="44">
        <v>3.8</v>
      </c>
      <c r="AB58" s="44">
        <v>3.8</v>
      </c>
      <c r="AC58" s="44">
        <v>3.8</v>
      </c>
      <c r="AD58" s="44">
        <v>3.8</v>
      </c>
      <c r="AE58" s="44">
        <v>3.8</v>
      </c>
      <c r="AF58" s="44">
        <v>3.8</v>
      </c>
      <c r="AG58" s="48">
        <v>12</v>
      </c>
      <c r="AH58" s="46">
        <f t="shared" si="2"/>
        <v>5.9</v>
      </c>
      <c r="AI58" s="47">
        <f t="shared" si="3"/>
        <v>3.8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2.9</v>
      </c>
      <c r="C59" s="44">
        <v>2.9</v>
      </c>
      <c r="D59" s="44">
        <v>2.9</v>
      </c>
      <c r="E59" s="44">
        <v>2.9</v>
      </c>
      <c r="F59" s="44">
        <v>2.9</v>
      </c>
      <c r="G59" s="44">
        <v>2.9</v>
      </c>
      <c r="H59" s="44">
        <v>2.9</v>
      </c>
      <c r="I59" s="44">
        <v>2.9</v>
      </c>
      <c r="J59" s="44">
        <v>2.9</v>
      </c>
      <c r="K59" s="44">
        <v>2.9</v>
      </c>
      <c r="L59" s="44">
        <v>2.9</v>
      </c>
      <c r="M59" s="44">
        <v>3.5</v>
      </c>
      <c r="N59" s="44">
        <v>3.5</v>
      </c>
      <c r="O59" s="44">
        <v>3.5</v>
      </c>
      <c r="P59" s="44">
        <v>3.5</v>
      </c>
      <c r="Q59" s="44">
        <v>3.5</v>
      </c>
      <c r="R59" s="44">
        <v>3.5</v>
      </c>
      <c r="S59" s="44">
        <v>3.5</v>
      </c>
      <c r="T59" s="44">
        <v>3.5</v>
      </c>
      <c r="U59" s="44">
        <v>3.5</v>
      </c>
      <c r="V59" s="44">
        <v>3.5</v>
      </c>
      <c r="W59" s="44">
        <v>3.5</v>
      </c>
      <c r="X59" s="44">
        <v>3.5</v>
      </c>
      <c r="Y59" s="44">
        <v>3.5</v>
      </c>
      <c r="Z59" s="44">
        <v>8.5</v>
      </c>
      <c r="AA59" s="44">
        <v>8.5</v>
      </c>
      <c r="AB59" s="44">
        <v>8.5</v>
      </c>
      <c r="AC59" s="44">
        <v>8.5</v>
      </c>
      <c r="AD59" s="44">
        <v>8.5</v>
      </c>
      <c r="AE59" s="44">
        <v>8.5</v>
      </c>
      <c r="AF59" s="44">
        <v>8.5</v>
      </c>
      <c r="AG59" s="48">
        <v>12</v>
      </c>
      <c r="AH59" s="46">
        <f t="shared" si="2"/>
        <v>8.5</v>
      </c>
      <c r="AI59" s="47">
        <f t="shared" si="3"/>
        <v>2.9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10.9</v>
      </c>
      <c r="C60" s="44">
        <v>10.9</v>
      </c>
      <c r="D60" s="44">
        <v>10.9</v>
      </c>
      <c r="E60" s="44">
        <v>10.9</v>
      </c>
      <c r="F60" s="44">
        <v>10.9</v>
      </c>
      <c r="G60" s="44">
        <v>10.9</v>
      </c>
      <c r="H60" s="44">
        <v>10.9</v>
      </c>
      <c r="I60" s="44">
        <v>10.9</v>
      </c>
      <c r="J60" s="44">
        <v>10.9</v>
      </c>
      <c r="K60" s="44">
        <v>10.9</v>
      </c>
      <c r="L60" s="44">
        <v>10.9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13.5</v>
      </c>
      <c r="AA60" s="44">
        <v>13.5</v>
      </c>
      <c r="AB60" s="44">
        <v>13.5</v>
      </c>
      <c r="AC60" s="44">
        <v>13.5</v>
      </c>
      <c r="AD60" s="44">
        <v>13.5</v>
      </c>
      <c r="AE60" s="44">
        <v>13.5</v>
      </c>
      <c r="AF60" s="44">
        <v>13.5</v>
      </c>
      <c r="AG60" s="48">
        <v>12</v>
      </c>
      <c r="AH60" s="46">
        <f t="shared" si="2"/>
        <v>13.5</v>
      </c>
      <c r="AI60" s="47">
        <f t="shared" si="3"/>
        <v>10.9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12.6</v>
      </c>
      <c r="C61" s="44">
        <v>12.6</v>
      </c>
      <c r="D61" s="44">
        <v>12.6</v>
      </c>
      <c r="E61" s="44">
        <v>12.6</v>
      </c>
      <c r="F61" s="44">
        <v>12.6</v>
      </c>
      <c r="G61" s="44">
        <v>12.6</v>
      </c>
      <c r="H61" s="44">
        <v>12.6</v>
      </c>
      <c r="I61" s="44">
        <v>12.6</v>
      </c>
      <c r="J61" s="44">
        <v>12.6</v>
      </c>
      <c r="K61" s="44">
        <v>12.6</v>
      </c>
      <c r="L61" s="44">
        <v>12.6</v>
      </c>
      <c r="M61" s="44">
        <v>13.45</v>
      </c>
      <c r="N61" s="44">
        <v>13.45</v>
      </c>
      <c r="O61" s="44">
        <v>13.45</v>
      </c>
      <c r="P61" s="44">
        <v>13.45</v>
      </c>
      <c r="Q61" s="44">
        <v>13.45</v>
      </c>
      <c r="R61" s="44">
        <v>13.45</v>
      </c>
      <c r="S61" s="44">
        <v>13.45</v>
      </c>
      <c r="T61" s="44">
        <v>13.45</v>
      </c>
      <c r="U61" s="44">
        <v>13.45</v>
      </c>
      <c r="V61" s="44">
        <v>13.45</v>
      </c>
      <c r="W61" s="44">
        <v>13.45</v>
      </c>
      <c r="X61" s="44">
        <v>13.45</v>
      </c>
      <c r="Y61" s="44">
        <v>13.45</v>
      </c>
      <c r="Z61" s="44">
        <v>10.9</v>
      </c>
      <c r="AA61" s="44">
        <v>10.9</v>
      </c>
      <c r="AB61" s="44">
        <v>10.9</v>
      </c>
      <c r="AC61" s="44">
        <v>10.9</v>
      </c>
      <c r="AD61" s="44">
        <v>10.9</v>
      </c>
      <c r="AE61" s="44">
        <v>10.9</v>
      </c>
      <c r="AF61" s="44">
        <v>10.9</v>
      </c>
      <c r="AG61" s="48">
        <v>12</v>
      </c>
      <c r="AH61" s="46">
        <f t="shared" si="2"/>
        <v>13.45</v>
      </c>
      <c r="AI61" s="47">
        <f t="shared" si="3"/>
        <v>10.9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4.8</v>
      </c>
      <c r="C63" s="44">
        <v>4.8</v>
      </c>
      <c r="D63" s="44">
        <v>4.8</v>
      </c>
      <c r="E63" s="44">
        <v>4.8</v>
      </c>
      <c r="F63" s="44">
        <v>4.8</v>
      </c>
      <c r="G63" s="44">
        <v>4.8</v>
      </c>
      <c r="H63" s="44">
        <v>4.8</v>
      </c>
      <c r="I63" s="44">
        <v>4.8</v>
      </c>
      <c r="J63" s="44">
        <v>4.8</v>
      </c>
      <c r="K63" s="44">
        <v>4.8</v>
      </c>
      <c r="L63" s="44">
        <v>4.8</v>
      </c>
      <c r="M63" s="44">
        <v>4.8</v>
      </c>
      <c r="N63" s="44">
        <v>4.8</v>
      </c>
      <c r="O63" s="44">
        <v>4.8</v>
      </c>
      <c r="P63" s="44">
        <v>4.8</v>
      </c>
      <c r="Q63" s="44">
        <v>4.8</v>
      </c>
      <c r="R63" s="44">
        <v>4.8</v>
      </c>
      <c r="S63" s="44">
        <v>4.8</v>
      </c>
      <c r="T63" s="44">
        <v>4.8</v>
      </c>
      <c r="U63" s="44">
        <v>4.8</v>
      </c>
      <c r="V63" s="44">
        <v>4.8</v>
      </c>
      <c r="W63" s="44">
        <v>4.8</v>
      </c>
      <c r="X63" s="44">
        <v>4.8</v>
      </c>
      <c r="Y63" s="44">
        <v>4.8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4.8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2.5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3.2</v>
      </c>
      <c r="C66" s="44">
        <v>3.2</v>
      </c>
      <c r="D66" s="44">
        <v>3.2</v>
      </c>
      <c r="E66" s="44">
        <v>3.2</v>
      </c>
      <c r="F66" s="44">
        <v>3.2</v>
      </c>
      <c r="G66" s="44">
        <v>3.2</v>
      </c>
      <c r="H66" s="44">
        <v>3.2</v>
      </c>
      <c r="I66" s="44">
        <v>3.2</v>
      </c>
      <c r="J66" s="44">
        <v>3.2</v>
      </c>
      <c r="K66" s="44">
        <v>3.2</v>
      </c>
      <c r="L66" s="44">
        <v>3.2</v>
      </c>
      <c r="M66" s="44">
        <v>3.2</v>
      </c>
      <c r="N66" s="44">
        <v>3.2</v>
      </c>
      <c r="O66" s="44">
        <v>3.2</v>
      </c>
      <c r="P66" s="44">
        <v>3.2</v>
      </c>
      <c r="Q66" s="44">
        <v>3.2</v>
      </c>
      <c r="R66" s="44">
        <v>3.2</v>
      </c>
      <c r="S66" s="44">
        <v>3.2</v>
      </c>
      <c r="T66" s="44">
        <v>3.2</v>
      </c>
      <c r="U66" s="44">
        <v>3.2</v>
      </c>
      <c r="V66" s="44">
        <v>3.2</v>
      </c>
      <c r="W66" s="44">
        <v>3.2</v>
      </c>
      <c r="X66" s="44">
        <v>3.2</v>
      </c>
      <c r="Y66" s="44">
        <v>3.2</v>
      </c>
      <c r="Z66" s="44">
        <v>2</v>
      </c>
      <c r="AA66" s="44">
        <v>2</v>
      </c>
      <c r="AB66" s="44">
        <v>2</v>
      </c>
      <c r="AC66" s="44">
        <v>2</v>
      </c>
      <c r="AD66" s="44">
        <v>2</v>
      </c>
      <c r="AE66" s="44">
        <v>2</v>
      </c>
      <c r="AF66" s="44">
        <v>2</v>
      </c>
      <c r="AG66" s="62">
        <v>10.3</v>
      </c>
      <c r="AH66" s="46">
        <f t="shared" si="2"/>
        <v>3.2</v>
      </c>
      <c r="AI66" s="47">
        <f t="shared" si="3"/>
        <v>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5</v>
      </c>
      <c r="C67" s="44">
        <v>5</v>
      </c>
      <c r="D67" s="44">
        <v>5</v>
      </c>
      <c r="E67" s="44">
        <v>5</v>
      </c>
      <c r="F67" s="44">
        <v>5</v>
      </c>
      <c r="G67" s="44">
        <v>5</v>
      </c>
      <c r="H67" s="44">
        <v>5</v>
      </c>
      <c r="I67" s="44">
        <v>5</v>
      </c>
      <c r="J67" s="44">
        <v>5</v>
      </c>
      <c r="K67" s="44">
        <v>5</v>
      </c>
      <c r="L67" s="44">
        <v>5</v>
      </c>
      <c r="M67" s="44">
        <v>0</v>
      </c>
      <c r="N67" s="44">
        <v>0</v>
      </c>
      <c r="O67" s="44">
        <v>0</v>
      </c>
      <c r="P67" s="44">
        <v>0</v>
      </c>
      <c r="Q67" s="44">
        <v>0</v>
      </c>
      <c r="R67" s="44">
        <v>0</v>
      </c>
      <c r="S67" s="44">
        <v>0</v>
      </c>
      <c r="T67" s="44">
        <v>0</v>
      </c>
      <c r="U67" s="44">
        <v>0</v>
      </c>
      <c r="V67" s="44">
        <v>0</v>
      </c>
      <c r="W67" s="44">
        <v>0</v>
      </c>
      <c r="X67" s="44">
        <v>0</v>
      </c>
      <c r="Y67" s="44">
        <v>0</v>
      </c>
      <c r="Z67" s="44">
        <v>4.7</v>
      </c>
      <c r="AA67" s="44">
        <v>4.7</v>
      </c>
      <c r="AB67" s="44">
        <v>4.7</v>
      </c>
      <c r="AC67" s="44">
        <v>4.7</v>
      </c>
      <c r="AD67" s="44">
        <v>4.7</v>
      </c>
      <c r="AE67" s="44">
        <v>4.7</v>
      </c>
      <c r="AF67" s="44">
        <v>4.7</v>
      </c>
      <c r="AG67" s="61">
        <v>10</v>
      </c>
      <c r="AH67" s="46">
        <f t="shared" si="2"/>
        <v>5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220</v>
      </c>
      <c r="C69" s="66">
        <v>220</v>
      </c>
      <c r="D69" s="66">
        <v>220</v>
      </c>
      <c r="E69" s="66">
        <v>220</v>
      </c>
      <c r="F69" s="66">
        <v>220</v>
      </c>
      <c r="G69" s="66">
        <v>220</v>
      </c>
      <c r="H69" s="66">
        <v>220</v>
      </c>
      <c r="I69" s="66">
        <v>220</v>
      </c>
      <c r="J69" s="66">
        <v>220</v>
      </c>
      <c r="K69" s="66">
        <v>220</v>
      </c>
      <c r="L69" s="66">
        <v>220</v>
      </c>
      <c r="M69" s="66">
        <v>220</v>
      </c>
      <c r="N69" s="66">
        <v>220</v>
      </c>
      <c r="O69" s="66">
        <v>220</v>
      </c>
      <c r="P69" s="66">
        <v>220</v>
      </c>
      <c r="Q69" s="66">
        <v>220</v>
      </c>
      <c r="R69" s="66">
        <v>220</v>
      </c>
      <c r="S69" s="66">
        <v>220</v>
      </c>
      <c r="T69" s="66">
        <v>220</v>
      </c>
      <c r="U69" s="66">
        <v>220</v>
      </c>
      <c r="V69" s="66">
        <v>220</v>
      </c>
      <c r="W69" s="66">
        <v>220</v>
      </c>
      <c r="X69" s="66">
        <v>220</v>
      </c>
      <c r="Y69" s="66">
        <v>220</v>
      </c>
      <c r="Z69" s="66">
        <v>240</v>
      </c>
      <c r="AA69" s="66">
        <v>240</v>
      </c>
      <c r="AB69" s="66">
        <v>240</v>
      </c>
      <c r="AC69" s="66">
        <v>240</v>
      </c>
      <c r="AD69" s="66">
        <v>240</v>
      </c>
      <c r="AE69" s="66">
        <v>240</v>
      </c>
      <c r="AF69" s="66">
        <v>240</v>
      </c>
      <c r="AG69" s="64">
        <v>85</v>
      </c>
      <c r="AH69" s="46">
        <f t="shared" si="2"/>
        <v>240</v>
      </c>
      <c r="AI69" s="47">
        <f t="shared" si="3"/>
        <v>220</v>
      </c>
      <c r="AK69" s="49"/>
    </row>
    <row r="70" spans="1:88" ht="15.75" thickBot="1">
      <c r="A70" s="67" t="s">
        <v>89</v>
      </c>
      <c r="B70" s="66">
        <v>69</v>
      </c>
      <c r="C70" s="66">
        <v>69</v>
      </c>
      <c r="D70" s="66">
        <v>69</v>
      </c>
      <c r="E70" s="66">
        <v>69</v>
      </c>
      <c r="F70" s="66">
        <v>69</v>
      </c>
      <c r="G70" s="66">
        <v>140.6</v>
      </c>
      <c r="H70" s="66">
        <v>130</v>
      </c>
      <c r="I70" s="66">
        <v>130</v>
      </c>
      <c r="J70" s="66">
        <v>130</v>
      </c>
      <c r="K70" s="68">
        <v>137</v>
      </c>
      <c r="L70" s="68">
        <v>137</v>
      </c>
      <c r="M70" s="68">
        <v>134.5</v>
      </c>
      <c r="N70" s="68">
        <v>134.5</v>
      </c>
      <c r="O70" s="68">
        <v>134.5</v>
      </c>
      <c r="P70" s="68">
        <v>134.5</v>
      </c>
      <c r="Q70" s="68">
        <v>134.5</v>
      </c>
      <c r="R70" s="68">
        <v>134.5</v>
      </c>
      <c r="S70" s="68">
        <f>65+53.3</f>
        <v>118.3</v>
      </c>
      <c r="T70" s="68">
        <f>65+53.3</f>
        <v>118.3</v>
      </c>
      <c r="U70" s="68">
        <f>65+53.3</f>
        <v>118.3</v>
      </c>
      <c r="V70" s="68">
        <f>77+63.3</f>
        <v>140.30000000000001</v>
      </c>
      <c r="W70" s="68">
        <f>77+63.3</f>
        <v>140.30000000000001</v>
      </c>
      <c r="X70" s="68">
        <f t="shared" ref="X70:Y70" si="20">77+63.3</f>
        <v>140.30000000000001</v>
      </c>
      <c r="Y70" s="68">
        <f t="shared" si="20"/>
        <v>140.30000000000001</v>
      </c>
      <c r="Z70" s="66">
        <f>78.1+91.6</f>
        <v>169.7</v>
      </c>
      <c r="AA70" s="66">
        <f>78.1+91.6</f>
        <v>169.7</v>
      </c>
      <c r="AB70" s="66">
        <f t="shared" ref="AB70:AF70" si="21">78.1+91.6</f>
        <v>169.7</v>
      </c>
      <c r="AC70" s="66">
        <f t="shared" si="21"/>
        <v>169.7</v>
      </c>
      <c r="AD70" s="66">
        <f t="shared" si="21"/>
        <v>169.7</v>
      </c>
      <c r="AE70" s="66">
        <f t="shared" si="21"/>
        <v>169.7</v>
      </c>
      <c r="AF70" s="66">
        <f t="shared" si="21"/>
        <v>169.7</v>
      </c>
      <c r="AG70" s="64">
        <v>240</v>
      </c>
      <c r="AH70" s="46">
        <f t="shared" si="2"/>
        <v>169.7</v>
      </c>
      <c r="AI70" s="47">
        <f t="shared" si="3"/>
        <v>69</v>
      </c>
      <c r="AK70" s="49"/>
    </row>
    <row r="71" spans="1:88" ht="15.75" thickBot="1">
      <c r="A71" s="69" t="s">
        <v>90</v>
      </c>
      <c r="B71" s="70">
        <f t="shared" ref="B71:C71" si="22">SUM(B11:B69)</f>
        <v>1057.3200000000002</v>
      </c>
      <c r="C71" s="70">
        <f t="shared" si="22"/>
        <v>1057.3200000000002</v>
      </c>
      <c r="D71" s="70">
        <f t="shared" ref="D71:E71" si="23">SUM(D11:D69)</f>
        <v>1057.3200000000002</v>
      </c>
      <c r="E71" s="70">
        <f t="shared" si="23"/>
        <v>1057.3200000000002</v>
      </c>
      <c r="F71" s="70">
        <f t="shared" ref="F71" si="24">SUM(F11:F69)</f>
        <v>1057.3200000000002</v>
      </c>
      <c r="G71" s="70">
        <f t="shared" ref="G71:AG71" si="25">SUM(G11:G69)</f>
        <v>1057.3200000000002</v>
      </c>
      <c r="H71" s="70">
        <f t="shared" si="25"/>
        <v>1057.3200000000002</v>
      </c>
      <c r="I71" s="70">
        <f t="shared" si="25"/>
        <v>1057.3200000000002</v>
      </c>
      <c r="J71" s="70">
        <f t="shared" si="25"/>
        <v>1057.3200000000002</v>
      </c>
      <c r="K71" s="70">
        <f t="shared" si="25"/>
        <v>1057.3200000000002</v>
      </c>
      <c r="L71" s="70">
        <f t="shared" si="25"/>
        <v>1057.3200000000002</v>
      </c>
      <c r="M71" s="70">
        <f t="shared" si="25"/>
        <v>1038.8100000000002</v>
      </c>
      <c r="N71" s="70">
        <f t="shared" ref="N71:O71" si="26">SUM(N11:N69)</f>
        <v>1038.8100000000002</v>
      </c>
      <c r="O71" s="70">
        <f t="shared" si="26"/>
        <v>1038.8100000000002</v>
      </c>
      <c r="P71" s="70">
        <f t="shared" ref="P71" si="27">SUM(P11:P69)</f>
        <v>1038.8100000000002</v>
      </c>
      <c r="Q71" s="70">
        <f t="shared" si="25"/>
        <v>1038.8100000000002</v>
      </c>
      <c r="R71" s="70">
        <f t="shared" si="25"/>
        <v>1038.8100000000002</v>
      </c>
      <c r="S71" s="70">
        <f t="shared" si="25"/>
        <v>1045.5100000000002</v>
      </c>
      <c r="T71" s="70">
        <f t="shared" ref="T71:U71" si="28">SUM(T11:T69)</f>
        <v>1045.5100000000002</v>
      </c>
      <c r="U71" s="70">
        <f t="shared" si="28"/>
        <v>1045.5100000000002</v>
      </c>
      <c r="V71" s="70">
        <f t="shared" ref="V71" si="29">SUM(V11:V69)</f>
        <v>1045.5100000000002</v>
      </c>
      <c r="W71" s="70">
        <f t="shared" si="25"/>
        <v>1045.5100000000002</v>
      </c>
      <c r="X71" s="70">
        <f t="shared" ref="X71:Y71" si="30">SUM(X11:X69)</f>
        <v>1045.5100000000002</v>
      </c>
      <c r="Y71" s="70">
        <f t="shared" si="30"/>
        <v>1045.5100000000002</v>
      </c>
      <c r="Z71" s="70">
        <f t="shared" si="25"/>
        <v>1127.1000000000004</v>
      </c>
      <c r="AA71" s="70">
        <f t="shared" ref="AA71:AC71" si="31">SUM(AA11:AA69)</f>
        <v>1127.1000000000004</v>
      </c>
      <c r="AB71" s="70">
        <f t="shared" si="31"/>
        <v>1127.1000000000004</v>
      </c>
      <c r="AC71" s="70">
        <f t="shared" si="31"/>
        <v>1127.1000000000004</v>
      </c>
      <c r="AD71" s="70">
        <f t="shared" ref="AD71:AE71" si="32">SUM(AD11:AD69)</f>
        <v>1127.1000000000004</v>
      </c>
      <c r="AE71" s="70">
        <f t="shared" si="32"/>
        <v>1127.1000000000004</v>
      </c>
      <c r="AF71" s="70">
        <f t="shared" ref="AF71" si="33">SUM(AF11:AF69)</f>
        <v>1127.1000000000004</v>
      </c>
      <c r="AG71" s="70">
        <f t="shared" si="25"/>
        <v>1812.2049999999999</v>
      </c>
      <c r="AH71" s="46">
        <f t="shared" si="2"/>
        <v>1127.1000000000004</v>
      </c>
      <c r="AI71" s="47">
        <f t="shared" si="3"/>
        <v>1038.8100000000002</v>
      </c>
      <c r="AK71" s="49"/>
    </row>
    <row r="72" spans="1:88">
      <c r="A72" s="71" t="s">
        <v>91</v>
      </c>
      <c r="B72" s="44">
        <v>263</v>
      </c>
      <c r="C72" s="44">
        <v>230.8</v>
      </c>
      <c r="D72" s="44">
        <v>230.8</v>
      </c>
      <c r="E72" s="44">
        <v>241.4</v>
      </c>
      <c r="F72" s="44">
        <v>241.4</v>
      </c>
      <c r="G72" s="44">
        <v>241.4</v>
      </c>
      <c r="H72" s="44">
        <v>241.4</v>
      </c>
      <c r="I72" s="44">
        <v>380</v>
      </c>
      <c r="J72" s="44">
        <v>380</v>
      </c>
      <c r="K72" s="44">
        <v>456</v>
      </c>
      <c r="L72" s="44">
        <v>456</v>
      </c>
      <c r="M72" s="44">
        <v>0</v>
      </c>
      <c r="N72" s="44">
        <v>0</v>
      </c>
      <c r="O72" s="44">
        <v>76.3</v>
      </c>
      <c r="P72" s="44">
        <v>40</v>
      </c>
      <c r="Q72" s="44">
        <v>40</v>
      </c>
      <c r="R72" s="44">
        <v>60.4</v>
      </c>
      <c r="S72" s="44">
        <v>100</v>
      </c>
      <c r="T72" s="44">
        <v>130</v>
      </c>
      <c r="U72" s="44">
        <v>130</v>
      </c>
      <c r="V72" s="44">
        <v>159.6</v>
      </c>
      <c r="W72" s="44">
        <v>159.6</v>
      </c>
      <c r="X72" s="44">
        <v>159.6</v>
      </c>
      <c r="Y72" s="44">
        <v>210.9</v>
      </c>
      <c r="Z72" s="44">
        <v>211.3</v>
      </c>
      <c r="AA72" s="44">
        <v>211.3</v>
      </c>
      <c r="AB72" s="44">
        <v>211.3</v>
      </c>
      <c r="AC72" s="44">
        <v>223.1</v>
      </c>
      <c r="AD72" s="44">
        <v>223.1</v>
      </c>
      <c r="AE72" s="44">
        <v>223.1</v>
      </c>
      <c r="AF72" s="44">
        <v>223.1</v>
      </c>
      <c r="AG72" s="61">
        <v>456</v>
      </c>
      <c r="AH72" s="46">
        <f t="shared" si="2"/>
        <v>456</v>
      </c>
      <c r="AI72" s="47">
        <f t="shared" si="3"/>
        <v>0</v>
      </c>
      <c r="AK72" s="49"/>
    </row>
    <row r="73" spans="1:88">
      <c r="A73" s="72" t="s">
        <v>92</v>
      </c>
      <c r="B73" s="43">
        <v>83.2</v>
      </c>
      <c r="C73" s="43">
        <v>75.7</v>
      </c>
      <c r="D73" s="43">
        <v>75.7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55</v>
      </c>
      <c r="N73" s="43">
        <v>54</v>
      </c>
      <c r="O73" s="43">
        <v>54</v>
      </c>
      <c r="P73" s="43">
        <v>54</v>
      </c>
      <c r="Q73" s="43">
        <v>52</v>
      </c>
      <c r="R73" s="43">
        <v>51.8</v>
      </c>
      <c r="S73" s="43">
        <v>51.9</v>
      </c>
      <c r="T73" s="43">
        <v>51.9</v>
      </c>
      <c r="U73" s="43">
        <v>57.9</v>
      </c>
      <c r="V73" s="43">
        <v>57.9</v>
      </c>
      <c r="W73" s="43">
        <v>86.3</v>
      </c>
      <c r="X73" s="43">
        <v>86.3</v>
      </c>
      <c r="Y73" s="43">
        <v>86.8</v>
      </c>
      <c r="Z73" s="43">
        <v>86.8</v>
      </c>
      <c r="AA73" s="43">
        <v>86.8</v>
      </c>
      <c r="AB73" s="43">
        <v>86.8</v>
      </c>
      <c r="AC73" s="43">
        <v>86.8</v>
      </c>
      <c r="AD73" s="43">
        <v>86.8</v>
      </c>
      <c r="AE73" s="43">
        <v>86.8</v>
      </c>
      <c r="AF73" s="43">
        <v>86.8</v>
      </c>
      <c r="AG73" s="64">
        <v>111</v>
      </c>
      <c r="AH73" s="46">
        <f t="shared" si="2"/>
        <v>86.8</v>
      </c>
      <c r="AI73" s="47">
        <f t="shared" si="3"/>
        <v>51.8</v>
      </c>
      <c r="AK73" s="49"/>
    </row>
    <row r="74" spans="1:88">
      <c r="A74" s="73" t="s">
        <v>93</v>
      </c>
      <c r="B74" s="43">
        <v>27.6</v>
      </c>
      <c r="C74" s="43">
        <v>26.4</v>
      </c>
      <c r="D74" s="43">
        <v>26.4</v>
      </c>
      <c r="E74" s="43">
        <v>26.4</v>
      </c>
      <c r="F74" s="43">
        <v>26.4</v>
      </c>
      <c r="G74" s="43">
        <v>26.4</v>
      </c>
      <c r="H74" s="43">
        <v>26.4</v>
      </c>
      <c r="I74" s="43">
        <v>26.4</v>
      </c>
      <c r="J74" s="43">
        <v>26.4</v>
      </c>
      <c r="K74" s="43">
        <v>26.4</v>
      </c>
      <c r="L74" s="43">
        <v>26.4</v>
      </c>
      <c r="M74" s="43">
        <v>58.3</v>
      </c>
      <c r="N74" s="43">
        <v>53</v>
      </c>
      <c r="O74" s="43">
        <v>53</v>
      </c>
      <c r="P74" s="43">
        <v>53</v>
      </c>
      <c r="Q74" s="43">
        <v>50.2</v>
      </c>
      <c r="R74" s="43">
        <v>50</v>
      </c>
      <c r="S74" s="43">
        <v>50.7</v>
      </c>
      <c r="T74" s="43">
        <v>50.7</v>
      </c>
      <c r="U74" s="43">
        <v>47.6</v>
      </c>
      <c r="V74" s="43">
        <v>47.6</v>
      </c>
      <c r="W74" s="43">
        <v>47.6</v>
      </c>
      <c r="X74" s="43">
        <v>47.6</v>
      </c>
      <c r="Y74" s="43">
        <v>46.1</v>
      </c>
      <c r="Z74" s="43">
        <v>46.1</v>
      </c>
      <c r="AA74" s="43">
        <v>46.1</v>
      </c>
      <c r="AB74" s="43">
        <v>46.1</v>
      </c>
      <c r="AC74" s="43">
        <v>46.1</v>
      </c>
      <c r="AD74" s="43">
        <v>46.1</v>
      </c>
      <c r="AE74" s="43">
        <v>46.1</v>
      </c>
      <c r="AF74" s="43">
        <v>46.1</v>
      </c>
      <c r="AG74" s="64">
        <v>60</v>
      </c>
      <c r="AH74" s="46">
        <f t="shared" si="2"/>
        <v>58.3</v>
      </c>
      <c r="AI74" s="47">
        <f t="shared" si="3"/>
        <v>26.4</v>
      </c>
      <c r="AK74" s="49"/>
    </row>
    <row r="75" spans="1:88">
      <c r="A75" s="74" t="s">
        <v>94</v>
      </c>
      <c r="B75" s="43">
        <v>21.16</v>
      </c>
      <c r="C75" s="43">
        <v>25.8</v>
      </c>
      <c r="D75" s="43">
        <v>25.8</v>
      </c>
      <c r="E75" s="43">
        <v>22.8</v>
      </c>
      <c r="F75" s="43">
        <v>22.8</v>
      </c>
      <c r="G75" s="43">
        <v>22.8</v>
      </c>
      <c r="H75" s="43">
        <v>22.8</v>
      </c>
      <c r="I75" s="43">
        <v>22.8</v>
      </c>
      <c r="J75" s="43">
        <v>22.8</v>
      </c>
      <c r="K75" s="43">
        <v>22.8</v>
      </c>
      <c r="L75" s="43">
        <v>22.8</v>
      </c>
      <c r="M75" s="43">
        <v>24</v>
      </c>
      <c r="N75" s="43">
        <v>23.1</v>
      </c>
      <c r="O75" s="43">
        <v>23.1</v>
      </c>
      <c r="P75" s="43">
        <v>23.1</v>
      </c>
      <c r="Q75" s="43">
        <v>26.3</v>
      </c>
      <c r="R75" s="43">
        <v>26.2</v>
      </c>
      <c r="S75" s="43">
        <v>26.2</v>
      </c>
      <c r="T75" s="43">
        <v>26.2</v>
      </c>
      <c r="U75" s="43">
        <v>25.8</v>
      </c>
      <c r="V75" s="43">
        <v>25.8</v>
      </c>
      <c r="W75" s="43">
        <v>25.8</v>
      </c>
      <c r="X75" s="43">
        <v>25.8</v>
      </c>
      <c r="Y75" s="43">
        <v>29.7</v>
      </c>
      <c r="Z75" s="43">
        <v>29.7</v>
      </c>
      <c r="AA75" s="43">
        <v>29.7</v>
      </c>
      <c r="AB75" s="43">
        <v>29.7</v>
      </c>
      <c r="AC75" s="43">
        <v>29.7</v>
      </c>
      <c r="AD75" s="43">
        <v>29.7</v>
      </c>
      <c r="AE75" s="43">
        <v>29.7</v>
      </c>
      <c r="AF75" s="43">
        <v>29.7</v>
      </c>
      <c r="AG75" s="75">
        <v>42.5</v>
      </c>
      <c r="AH75" s="46">
        <f t="shared" ref="AH75:AH138" si="34">MAX(B75:AF75)</f>
        <v>29.7</v>
      </c>
      <c r="AI75" s="47">
        <f t="shared" ref="AI75:AI138" si="35">MIN(B75:AF75)</f>
        <v>21.16</v>
      </c>
      <c r="AK75" s="49"/>
    </row>
    <row r="76" spans="1:88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21.1</v>
      </c>
      <c r="N76" s="43">
        <v>22.1</v>
      </c>
      <c r="O76" s="43">
        <v>22.1</v>
      </c>
      <c r="P76" s="43">
        <v>22.1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4"/>
        <v>22.3</v>
      </c>
      <c r="AI76" s="47">
        <f t="shared" si="35"/>
        <v>21.1</v>
      </c>
      <c r="AK76" s="49"/>
    </row>
    <row r="77" spans="1:88" ht="15.75" thickBot="1">
      <c r="A77" s="76" t="s">
        <v>96</v>
      </c>
      <c r="B77" s="77">
        <v>8.1999999999999993</v>
      </c>
      <c r="C77" s="77">
        <v>9</v>
      </c>
      <c r="D77" s="77">
        <v>9</v>
      </c>
      <c r="E77" s="77">
        <v>9</v>
      </c>
      <c r="F77" s="77">
        <v>9</v>
      </c>
      <c r="G77" s="77">
        <v>9</v>
      </c>
      <c r="H77" s="77">
        <v>9</v>
      </c>
      <c r="I77" s="77">
        <v>9</v>
      </c>
      <c r="J77" s="77">
        <v>9</v>
      </c>
      <c r="K77" s="77">
        <v>9</v>
      </c>
      <c r="L77" s="77">
        <v>9</v>
      </c>
      <c r="M77" s="77">
        <v>7.9</v>
      </c>
      <c r="N77" s="77">
        <v>7.96</v>
      </c>
      <c r="O77" s="77">
        <v>7.96</v>
      </c>
      <c r="P77" s="77">
        <v>7.96</v>
      </c>
      <c r="Q77" s="77">
        <v>7.9</v>
      </c>
      <c r="R77" s="77">
        <v>7.9</v>
      </c>
      <c r="S77" s="77">
        <v>7.9</v>
      </c>
      <c r="T77" s="77">
        <v>7.9</v>
      </c>
      <c r="U77" s="77">
        <v>8</v>
      </c>
      <c r="V77" s="77">
        <v>8</v>
      </c>
      <c r="W77" s="77">
        <v>8</v>
      </c>
      <c r="X77" s="77">
        <v>8</v>
      </c>
      <c r="Y77" s="77">
        <v>8</v>
      </c>
      <c r="Z77" s="77">
        <v>8</v>
      </c>
      <c r="AA77" s="77">
        <v>8</v>
      </c>
      <c r="AB77" s="77">
        <v>8</v>
      </c>
      <c r="AC77" s="77">
        <v>8</v>
      </c>
      <c r="AD77" s="77">
        <v>8</v>
      </c>
      <c r="AE77" s="77">
        <v>8</v>
      </c>
      <c r="AF77" s="77">
        <v>8</v>
      </c>
      <c r="AG77" s="78">
        <v>14.8</v>
      </c>
      <c r="AH77" s="46">
        <f t="shared" si="34"/>
        <v>9</v>
      </c>
      <c r="AI77" s="47">
        <f t="shared" si="35"/>
        <v>7.9</v>
      </c>
      <c r="AK77" s="49"/>
    </row>
    <row r="78" spans="1:88" ht="15.75" thickBot="1">
      <c r="A78" s="79" t="s">
        <v>97</v>
      </c>
      <c r="B78" s="70">
        <f t="shared" ref="B78:C78" si="36">SUM(B72:B77)</f>
        <v>425.46000000000004</v>
      </c>
      <c r="C78" s="70">
        <f t="shared" si="36"/>
        <v>390</v>
      </c>
      <c r="D78" s="70">
        <f t="shared" ref="D78:E78" si="37">SUM(D72:D77)</f>
        <v>390</v>
      </c>
      <c r="E78" s="70">
        <f t="shared" si="37"/>
        <v>390.9</v>
      </c>
      <c r="F78" s="70">
        <f t="shared" ref="F78" si="38">SUM(F72:F77)</f>
        <v>390.9</v>
      </c>
      <c r="G78" s="70">
        <f t="shared" ref="G78:AG78" si="39">SUM(G72:G77)</f>
        <v>390.9</v>
      </c>
      <c r="H78" s="70">
        <f t="shared" si="39"/>
        <v>390.9</v>
      </c>
      <c r="I78" s="70">
        <f t="shared" si="39"/>
        <v>529.5</v>
      </c>
      <c r="J78" s="70">
        <f t="shared" si="39"/>
        <v>529.5</v>
      </c>
      <c r="K78" s="70">
        <f t="shared" si="39"/>
        <v>605.49999999999989</v>
      </c>
      <c r="L78" s="70">
        <f t="shared" si="39"/>
        <v>605.49999999999989</v>
      </c>
      <c r="M78" s="70">
        <f t="shared" si="39"/>
        <v>166.3</v>
      </c>
      <c r="N78" s="70">
        <f t="shared" ref="N78:O78" si="40">SUM(N72:N77)</f>
        <v>160.16</v>
      </c>
      <c r="O78" s="70">
        <f t="shared" si="40"/>
        <v>236.46</v>
      </c>
      <c r="P78" s="70">
        <f t="shared" ref="P78" si="41">SUM(P72:P77)</f>
        <v>200.16</v>
      </c>
      <c r="Q78" s="70">
        <f t="shared" si="39"/>
        <v>198.70000000000002</v>
      </c>
      <c r="R78" s="70">
        <f t="shared" si="39"/>
        <v>218.6</v>
      </c>
      <c r="S78" s="70">
        <f t="shared" si="39"/>
        <v>259</v>
      </c>
      <c r="T78" s="70">
        <f t="shared" ref="T78:U78" si="42">SUM(T72:T77)</f>
        <v>289</v>
      </c>
      <c r="U78" s="70">
        <f t="shared" si="42"/>
        <v>291.60000000000002</v>
      </c>
      <c r="V78" s="70">
        <f t="shared" ref="V78" si="43">SUM(V72:V77)</f>
        <v>321.20000000000005</v>
      </c>
      <c r="W78" s="70">
        <f t="shared" si="39"/>
        <v>349.6</v>
      </c>
      <c r="X78" s="70">
        <f t="shared" ref="X78:Y78" si="44">SUM(X72:X77)</f>
        <v>349.6</v>
      </c>
      <c r="Y78" s="70">
        <f t="shared" si="44"/>
        <v>403.8</v>
      </c>
      <c r="Z78" s="70">
        <f t="shared" si="39"/>
        <v>404.20000000000005</v>
      </c>
      <c r="AA78" s="70">
        <f t="shared" ref="AA78:AC78" si="45">SUM(AA72:AA77)</f>
        <v>404.20000000000005</v>
      </c>
      <c r="AB78" s="70">
        <f t="shared" si="45"/>
        <v>404.20000000000005</v>
      </c>
      <c r="AC78" s="70">
        <f t="shared" si="45"/>
        <v>416</v>
      </c>
      <c r="AD78" s="70">
        <f t="shared" ref="AD78:AE78" si="46">SUM(AD72:AD77)</f>
        <v>416</v>
      </c>
      <c r="AE78" s="70">
        <f t="shared" si="46"/>
        <v>416</v>
      </c>
      <c r="AF78" s="70">
        <f t="shared" ref="AF78" si="47">SUM(AF72:AF77)</f>
        <v>416</v>
      </c>
      <c r="AG78" s="80">
        <f t="shared" si="39"/>
        <v>706.4</v>
      </c>
      <c r="AH78" s="46">
        <f t="shared" si="34"/>
        <v>605.49999999999989</v>
      </c>
      <c r="AI78" s="47">
        <f t="shared" si="35"/>
        <v>160.16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131</v>
      </c>
      <c r="C79" s="44">
        <v>131.5</v>
      </c>
      <c r="D79" s="44">
        <v>131.6</v>
      </c>
      <c r="E79" s="44">
        <v>131.5</v>
      </c>
      <c r="F79" s="44">
        <v>131.5</v>
      </c>
      <c r="G79" s="44">
        <v>140</v>
      </c>
      <c r="H79" s="44">
        <v>140</v>
      </c>
      <c r="I79" s="44">
        <v>144</v>
      </c>
      <c r="J79" s="44">
        <v>144</v>
      </c>
      <c r="K79" s="44">
        <v>144</v>
      </c>
      <c r="L79" s="44">
        <v>144</v>
      </c>
      <c r="M79" s="44">
        <v>130</v>
      </c>
      <c r="N79" s="44">
        <v>144</v>
      </c>
      <c r="O79" s="44">
        <v>144</v>
      </c>
      <c r="P79" s="44">
        <v>144</v>
      </c>
      <c r="Q79" s="44">
        <v>144.5</v>
      </c>
      <c r="R79" s="44">
        <v>126</v>
      </c>
      <c r="S79" s="44">
        <v>126</v>
      </c>
      <c r="T79" s="44">
        <v>126</v>
      </c>
      <c r="U79" s="44">
        <v>85.9</v>
      </c>
      <c r="V79" s="44">
        <v>72.900000000000006</v>
      </c>
      <c r="W79" s="44">
        <v>71.3</v>
      </c>
      <c r="X79" s="44">
        <v>71.3</v>
      </c>
      <c r="Y79" s="44">
        <v>73.2</v>
      </c>
      <c r="Z79" s="44">
        <v>114.3</v>
      </c>
      <c r="AA79" s="44">
        <v>114.3</v>
      </c>
      <c r="AB79" s="44">
        <v>114.3</v>
      </c>
      <c r="AC79" s="44">
        <v>114.3</v>
      </c>
      <c r="AD79" s="44">
        <v>114.3</v>
      </c>
      <c r="AE79" s="44">
        <v>123.4</v>
      </c>
      <c r="AF79" s="44">
        <v>123.4</v>
      </c>
      <c r="AG79" s="61">
        <v>144</v>
      </c>
      <c r="AH79" s="46">
        <f t="shared" si="34"/>
        <v>144.5</v>
      </c>
      <c r="AI79" s="47">
        <f t="shared" si="35"/>
        <v>71.3</v>
      </c>
      <c r="AK79" s="49"/>
      <c r="AY79" s="1" t="s">
        <v>99</v>
      </c>
      <c r="AZ79" s="82">
        <f>ROUND(C97,0)</f>
        <v>-678</v>
      </c>
      <c r="BA79" s="81">
        <f t="shared" ref="BA79:BD83" si="48">D97</f>
        <v>-690.8</v>
      </c>
      <c r="BB79" s="81">
        <f t="shared" si="48"/>
        <v>-709.8</v>
      </c>
      <c r="BC79" s="81">
        <f t="shared" si="48"/>
        <v>-709.8</v>
      </c>
      <c r="BD79" s="81">
        <f t="shared" si="48"/>
        <v>-648</v>
      </c>
      <c r="BE79" s="82">
        <f>I97</f>
        <v>-680</v>
      </c>
      <c r="BF79" s="82">
        <f>K97</f>
        <v>-680</v>
      </c>
      <c r="BG79" s="82">
        <f t="shared" ref="BG79:BP83" si="49">M97</f>
        <v>-203</v>
      </c>
      <c r="BH79" s="82">
        <f t="shared" si="49"/>
        <v>-250</v>
      </c>
      <c r="BI79" s="82">
        <f t="shared" si="49"/>
        <v>-352</v>
      </c>
      <c r="BJ79" s="82">
        <f t="shared" si="49"/>
        <v>-264</v>
      </c>
      <c r="BK79" s="82">
        <f t="shared" si="49"/>
        <v>-290</v>
      </c>
      <c r="BL79" s="82">
        <f t="shared" si="49"/>
        <v>-358</v>
      </c>
      <c r="BM79" s="82">
        <f t="shared" si="49"/>
        <v>-335.6</v>
      </c>
      <c r="BN79" s="82">
        <f t="shared" si="49"/>
        <v>-298.3</v>
      </c>
      <c r="BO79" s="82">
        <f t="shared" si="49"/>
        <v>-350.2</v>
      </c>
      <c r="BP79" s="82">
        <f t="shared" si="49"/>
        <v>-377.3</v>
      </c>
      <c r="BQ79" s="82">
        <f>X97</f>
        <v>-396.6</v>
      </c>
      <c r="BR79" s="82">
        <f>Z97</f>
        <v>-337.6</v>
      </c>
      <c r="BS79" s="81">
        <f>AB97</f>
        <v>-454.3</v>
      </c>
      <c r="BT79" s="81">
        <f t="shared" ref="BT79:BV83" si="50">AD97</f>
        <v>-487.3</v>
      </c>
      <c r="BU79" s="81">
        <f t="shared" si="50"/>
        <v>-681.9</v>
      </c>
      <c r="BV79" s="81">
        <f t="shared" si="50"/>
        <v>-681.9</v>
      </c>
      <c r="BW79" s="81">
        <f>B97</f>
        <v>-698</v>
      </c>
    </row>
    <row r="80" spans="1:88">
      <c r="A80" s="63" t="s">
        <v>100</v>
      </c>
      <c r="B80" s="43">
        <v>68</v>
      </c>
      <c r="C80" s="43">
        <v>50.3</v>
      </c>
      <c r="D80" s="43">
        <v>50.4</v>
      </c>
      <c r="E80" s="43">
        <v>50.5</v>
      </c>
      <c r="F80" s="43">
        <v>50.5</v>
      </c>
      <c r="G80" s="43">
        <v>64</v>
      </c>
      <c r="H80" s="43">
        <v>64</v>
      </c>
      <c r="I80" s="43">
        <v>64</v>
      </c>
      <c r="J80" s="43">
        <v>64</v>
      </c>
      <c r="K80" s="43">
        <v>70</v>
      </c>
      <c r="L80" s="43">
        <v>70</v>
      </c>
      <c r="M80" s="43">
        <v>35.200000000000003</v>
      </c>
      <c r="N80" s="43">
        <v>35.200000000000003</v>
      </c>
      <c r="O80" s="43">
        <v>35.200000000000003</v>
      </c>
      <c r="P80" s="43">
        <v>52</v>
      </c>
      <c r="Q80" s="43">
        <v>50</v>
      </c>
      <c r="R80" s="43">
        <v>52.2</v>
      </c>
      <c r="S80" s="43">
        <v>52.2</v>
      </c>
      <c r="T80" s="43">
        <v>52.2</v>
      </c>
      <c r="U80" s="43">
        <v>35.6</v>
      </c>
      <c r="V80" s="43">
        <v>35.6</v>
      </c>
      <c r="W80" s="43">
        <v>26.3</v>
      </c>
      <c r="X80" s="43">
        <v>26.3</v>
      </c>
      <c r="Y80" s="43">
        <v>51.1</v>
      </c>
      <c r="Z80" s="43">
        <v>51.1</v>
      </c>
      <c r="AA80" s="43">
        <v>50.9</v>
      </c>
      <c r="AB80" s="43">
        <v>50.9</v>
      </c>
      <c r="AC80" s="43">
        <v>60.3</v>
      </c>
      <c r="AD80" s="43">
        <v>60.3</v>
      </c>
      <c r="AE80" s="43">
        <v>68.2</v>
      </c>
      <c r="AF80" s="43">
        <v>68.2</v>
      </c>
      <c r="AG80" s="64">
        <v>70</v>
      </c>
      <c r="AH80" s="46">
        <f t="shared" si="34"/>
        <v>70</v>
      </c>
      <c r="AI80" s="47">
        <f t="shared" si="35"/>
        <v>26.3</v>
      </c>
      <c r="AK80" s="49"/>
      <c r="AY80" s="1" t="s">
        <v>101</v>
      </c>
      <c r="AZ80" s="82">
        <f>ROUND(C98,0)</f>
        <v>0</v>
      </c>
      <c r="BA80" s="81">
        <f t="shared" si="48"/>
        <v>0</v>
      </c>
      <c r="BB80" s="81">
        <f t="shared" si="48"/>
        <v>0</v>
      </c>
      <c r="BC80" s="81">
        <f t="shared" si="48"/>
        <v>0</v>
      </c>
      <c r="BD80" s="81">
        <f t="shared" si="48"/>
        <v>0</v>
      </c>
      <c r="BE80" s="82">
        <f>I98</f>
        <v>0</v>
      </c>
      <c r="BF80" s="82">
        <f>K98</f>
        <v>0</v>
      </c>
      <c r="BG80" s="82">
        <f t="shared" si="49"/>
        <v>0</v>
      </c>
      <c r="BH80" s="82">
        <f t="shared" si="49"/>
        <v>6.4</v>
      </c>
      <c r="BI80" s="82">
        <f t="shared" si="49"/>
        <v>21.1</v>
      </c>
      <c r="BJ80" s="82">
        <f t="shared" si="49"/>
        <v>24</v>
      </c>
      <c r="BK80" s="82">
        <f t="shared" si="49"/>
        <v>26</v>
      </c>
      <c r="BL80" s="82">
        <f t="shared" si="49"/>
        <v>27</v>
      </c>
      <c r="BM80" s="82">
        <f t="shared" si="49"/>
        <v>30.6</v>
      </c>
      <c r="BN80" s="82">
        <f t="shared" si="49"/>
        <v>30.6</v>
      </c>
      <c r="BO80" s="82">
        <f t="shared" si="49"/>
        <v>30.2</v>
      </c>
      <c r="BP80" s="82">
        <f t="shared" si="49"/>
        <v>30</v>
      </c>
      <c r="BQ80" s="82">
        <f>X98</f>
        <v>27.3</v>
      </c>
      <c r="BR80" s="82">
        <f>Z98</f>
        <v>42.3</v>
      </c>
      <c r="BS80" s="81">
        <f>AB98</f>
        <v>47.3</v>
      </c>
      <c r="BT80" s="81">
        <f t="shared" si="50"/>
        <v>46.6</v>
      </c>
      <c r="BU80" s="81">
        <f t="shared" si="50"/>
        <v>41</v>
      </c>
      <c r="BV80" s="81">
        <f t="shared" si="50"/>
        <v>41</v>
      </c>
      <c r="BW80" s="81">
        <f>B98</f>
        <v>4.5</v>
      </c>
    </row>
    <row r="81" spans="1:75">
      <c r="A81" s="63" t="s">
        <v>102</v>
      </c>
      <c r="B81" s="43">
        <v>70</v>
      </c>
      <c r="C81" s="43">
        <v>66.5</v>
      </c>
      <c r="D81" s="43">
        <v>66.400000000000006</v>
      </c>
      <c r="E81" s="43">
        <v>70.8</v>
      </c>
      <c r="F81" s="43">
        <v>70.8</v>
      </c>
      <c r="G81" s="43">
        <v>70</v>
      </c>
      <c r="H81" s="43">
        <v>70</v>
      </c>
      <c r="I81" s="43">
        <v>70</v>
      </c>
      <c r="J81" s="43">
        <v>70</v>
      </c>
      <c r="K81" s="43">
        <v>70</v>
      </c>
      <c r="L81" s="43">
        <v>70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71.5</v>
      </c>
      <c r="R81" s="43">
        <v>70.900000000000006</v>
      </c>
      <c r="S81" s="43">
        <v>70.900000000000006</v>
      </c>
      <c r="T81" s="43">
        <v>70.900000000000006</v>
      </c>
      <c r="U81" s="43">
        <v>60.9</v>
      </c>
      <c r="V81" s="43">
        <v>60.9</v>
      </c>
      <c r="W81" s="43">
        <v>54.3</v>
      </c>
      <c r="X81" s="43">
        <v>54.3</v>
      </c>
      <c r="Y81" s="43">
        <v>58.2</v>
      </c>
      <c r="Z81" s="43">
        <v>70.599999999999994</v>
      </c>
      <c r="AA81" s="43">
        <v>70.599999999999994</v>
      </c>
      <c r="AB81" s="43">
        <v>70.599999999999994</v>
      </c>
      <c r="AC81" s="43">
        <v>70.400000000000006</v>
      </c>
      <c r="AD81" s="43">
        <v>70.400000000000006</v>
      </c>
      <c r="AE81" s="43">
        <v>71</v>
      </c>
      <c r="AF81" s="43">
        <v>71</v>
      </c>
      <c r="AG81" s="64">
        <v>69</v>
      </c>
      <c r="AH81" s="46">
        <f t="shared" si="34"/>
        <v>71.5</v>
      </c>
      <c r="AI81" s="47">
        <f t="shared" si="35"/>
        <v>54.3</v>
      </c>
      <c r="AK81" s="49"/>
      <c r="AL81" s="83"/>
      <c r="AO81" s="83"/>
      <c r="AY81" s="1" t="s">
        <v>103</v>
      </c>
      <c r="AZ81" s="82">
        <f>ROUND(C99,0)</f>
        <v>19</v>
      </c>
      <c r="BA81" s="81">
        <f t="shared" si="48"/>
        <v>18.600000000000001</v>
      </c>
      <c r="BB81" s="81">
        <f t="shared" si="48"/>
        <v>18.399999999999999</v>
      </c>
      <c r="BC81" s="81">
        <f t="shared" si="48"/>
        <v>18.399999999999999</v>
      </c>
      <c r="BD81" s="81">
        <f t="shared" si="48"/>
        <v>18.600000000000001</v>
      </c>
      <c r="BE81" s="82">
        <f>I99</f>
        <v>23.6</v>
      </c>
      <c r="BF81" s="82">
        <f>K99</f>
        <v>24</v>
      </c>
      <c r="BG81" s="82">
        <f t="shared" si="49"/>
        <v>22</v>
      </c>
      <c r="BH81" s="82">
        <f t="shared" si="49"/>
        <v>22.1</v>
      </c>
      <c r="BI81" s="82">
        <f t="shared" si="49"/>
        <v>22.9</v>
      </c>
      <c r="BJ81" s="82">
        <f t="shared" si="49"/>
        <v>22.1</v>
      </c>
      <c r="BK81" s="82">
        <f t="shared" si="49"/>
        <v>23</v>
      </c>
      <c r="BL81" s="82">
        <f t="shared" si="49"/>
        <v>26</v>
      </c>
      <c r="BM81" s="82">
        <f t="shared" si="49"/>
        <v>28.6</v>
      </c>
      <c r="BN81" s="82">
        <f t="shared" si="49"/>
        <v>28.6</v>
      </c>
      <c r="BO81" s="82">
        <f t="shared" si="49"/>
        <v>32.799999999999997</v>
      </c>
      <c r="BP81" s="82">
        <f t="shared" si="49"/>
        <v>30.3</v>
      </c>
      <c r="BQ81" s="82">
        <f>X99</f>
        <v>32.299999999999997</v>
      </c>
      <c r="BR81" s="82">
        <f>Z99</f>
        <v>33.299999999999997</v>
      </c>
      <c r="BS81" s="81">
        <f>AB99</f>
        <v>33.299999999999997</v>
      </c>
      <c r="BT81" s="81">
        <f t="shared" si="50"/>
        <v>35.700000000000003</v>
      </c>
      <c r="BU81" s="81">
        <f t="shared" si="50"/>
        <v>34.799999999999997</v>
      </c>
      <c r="BV81" s="81">
        <f t="shared" si="50"/>
        <v>34.799999999999997</v>
      </c>
      <c r="BW81" s="81">
        <f>B99</f>
        <v>24.7</v>
      </c>
    </row>
    <row r="82" spans="1:75" s="83" customFormat="1">
      <c r="A82" s="63" t="s">
        <v>104</v>
      </c>
      <c r="B82" s="43">
        <v>30</v>
      </c>
      <c r="C82" s="43">
        <v>29.77</v>
      </c>
      <c r="D82" s="43">
        <v>29.9</v>
      </c>
      <c r="E82" s="43">
        <v>29.3</v>
      </c>
      <c r="F82" s="43">
        <v>29.3</v>
      </c>
      <c r="G82" s="43">
        <v>29.3</v>
      </c>
      <c r="H82" s="43">
        <v>29.3</v>
      </c>
      <c r="I82" s="43">
        <v>29.3</v>
      </c>
      <c r="J82" s="43">
        <v>29.3</v>
      </c>
      <c r="K82" s="43">
        <v>29.3</v>
      </c>
      <c r="L82" s="43">
        <v>29.3</v>
      </c>
      <c r="M82" s="66">
        <v>60.2</v>
      </c>
      <c r="N82" s="66">
        <v>60.2</v>
      </c>
      <c r="O82" s="66">
        <v>60.2</v>
      </c>
      <c r="P82" s="66">
        <v>60.2</v>
      </c>
      <c r="Q82" s="43">
        <v>60.4</v>
      </c>
      <c r="R82" s="43">
        <v>60.77</v>
      </c>
      <c r="S82" s="43">
        <v>60.77</v>
      </c>
      <c r="T82" s="43">
        <v>60.77</v>
      </c>
      <c r="U82" s="43">
        <v>60.4</v>
      </c>
      <c r="V82" s="43">
        <v>60.4</v>
      </c>
      <c r="W82" s="43">
        <v>60.4</v>
      </c>
      <c r="X82" s="43">
        <v>60.4</v>
      </c>
      <c r="Y82" s="43">
        <v>60.1</v>
      </c>
      <c r="Z82" s="43">
        <v>60.1</v>
      </c>
      <c r="AA82" s="43">
        <v>60.1</v>
      </c>
      <c r="AB82" s="43">
        <v>60.1</v>
      </c>
      <c r="AC82" s="43">
        <v>60.1</v>
      </c>
      <c r="AD82" s="43">
        <v>60.1</v>
      </c>
      <c r="AE82" s="43">
        <v>60.1</v>
      </c>
      <c r="AF82" s="43">
        <v>60.1</v>
      </c>
      <c r="AG82" s="64">
        <v>60</v>
      </c>
      <c r="AH82" s="46">
        <f t="shared" si="34"/>
        <v>60.77</v>
      </c>
      <c r="AI82" s="47">
        <f t="shared" si="35"/>
        <v>29.3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8"/>
        <v>0</v>
      </c>
      <c r="BB82" s="81">
        <f t="shared" si="48"/>
        <v>0</v>
      </c>
      <c r="BC82" s="81">
        <f t="shared" si="48"/>
        <v>0</v>
      </c>
      <c r="BD82" s="81">
        <f t="shared" si="48"/>
        <v>0</v>
      </c>
      <c r="BE82" s="82">
        <f>I100</f>
        <v>0</v>
      </c>
      <c r="BF82" s="82">
        <f>K100</f>
        <v>0</v>
      </c>
      <c r="BG82" s="82">
        <f t="shared" si="49"/>
        <v>0</v>
      </c>
      <c r="BH82" s="82">
        <f t="shared" si="49"/>
        <v>0</v>
      </c>
      <c r="BI82" s="82">
        <f t="shared" si="49"/>
        <v>9.8000000000000007</v>
      </c>
      <c r="BJ82" s="82">
        <f t="shared" si="49"/>
        <v>9.8000000000000007</v>
      </c>
      <c r="BK82" s="82">
        <f t="shared" si="49"/>
        <v>5</v>
      </c>
      <c r="BL82" s="82">
        <f t="shared" si="49"/>
        <v>6.3</v>
      </c>
      <c r="BM82" s="82">
        <f t="shared" si="49"/>
        <v>8.6</v>
      </c>
      <c r="BN82" s="82">
        <f t="shared" si="49"/>
        <v>8.6</v>
      </c>
      <c r="BO82" s="82">
        <f t="shared" si="49"/>
        <v>11.2</v>
      </c>
      <c r="BP82" s="82">
        <f t="shared" si="4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50"/>
        <v>0</v>
      </c>
      <c r="BU82" s="81">
        <f t="shared" si="50"/>
        <v>0</v>
      </c>
      <c r="BV82" s="81">
        <f t="shared" si="50"/>
        <v>0</v>
      </c>
      <c r="BW82" s="81">
        <f>B100</f>
        <v>0</v>
      </c>
    </row>
    <row r="83" spans="1:75">
      <c r="A83" s="63" t="s">
        <v>106</v>
      </c>
      <c r="B83" s="44">
        <v>10</v>
      </c>
      <c r="C83" s="44">
        <v>19.600000000000001</v>
      </c>
      <c r="D83" s="44">
        <v>19.399999999999999</v>
      </c>
      <c r="E83" s="44">
        <v>19.399999999999999</v>
      </c>
      <c r="F83" s="44">
        <v>19.399999999999999</v>
      </c>
      <c r="G83" s="44">
        <v>10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3">
        <v>10.1</v>
      </c>
      <c r="N83" s="43">
        <v>10.1</v>
      </c>
      <c r="O83" s="43">
        <v>10.1</v>
      </c>
      <c r="P83" s="43">
        <v>10.1</v>
      </c>
      <c r="Q83" s="43">
        <v>0</v>
      </c>
      <c r="R83" s="43">
        <v>0</v>
      </c>
      <c r="S83" s="43">
        <v>0</v>
      </c>
      <c r="T83" s="43">
        <v>0</v>
      </c>
      <c r="U83" s="43">
        <v>10</v>
      </c>
      <c r="V83" s="43">
        <v>10</v>
      </c>
      <c r="W83" s="43">
        <v>10</v>
      </c>
      <c r="X83" s="43">
        <v>10</v>
      </c>
      <c r="Y83" s="43">
        <v>10.199999999999999</v>
      </c>
      <c r="Z83" s="43">
        <v>10.199999999999999</v>
      </c>
      <c r="AA83" s="43">
        <v>10.199999999999999</v>
      </c>
      <c r="AB83" s="43">
        <v>10.199999999999999</v>
      </c>
      <c r="AC83" s="43">
        <v>24.9</v>
      </c>
      <c r="AD83" s="43">
        <v>24.9</v>
      </c>
      <c r="AE83" s="43">
        <v>19.7</v>
      </c>
      <c r="AF83" s="43">
        <v>19.7</v>
      </c>
      <c r="AG83" s="64">
        <v>30</v>
      </c>
      <c r="AH83" s="46">
        <f t="shared" si="34"/>
        <v>24.9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8"/>
        <v>0</v>
      </c>
      <c r="BB83" s="81">
        <f t="shared" si="48"/>
        <v>0</v>
      </c>
      <c r="BC83" s="81">
        <f t="shared" si="48"/>
        <v>0</v>
      </c>
      <c r="BD83" s="81">
        <f t="shared" si="48"/>
        <v>0</v>
      </c>
      <c r="BE83" s="82">
        <f>I101</f>
        <v>0</v>
      </c>
      <c r="BF83" s="82">
        <f>K101</f>
        <v>0</v>
      </c>
      <c r="BG83" s="82">
        <f t="shared" si="49"/>
        <v>0</v>
      </c>
      <c r="BH83" s="82">
        <f t="shared" si="49"/>
        <v>0</v>
      </c>
      <c r="BI83" s="82">
        <f t="shared" si="49"/>
        <v>0</v>
      </c>
      <c r="BJ83" s="82">
        <f t="shared" si="49"/>
        <v>0</v>
      </c>
      <c r="BK83" s="82">
        <f t="shared" si="49"/>
        <v>0</v>
      </c>
      <c r="BL83" s="82">
        <f t="shared" si="49"/>
        <v>0</v>
      </c>
      <c r="BM83" s="82">
        <f t="shared" si="49"/>
        <v>0</v>
      </c>
      <c r="BN83" s="82">
        <f t="shared" si="49"/>
        <v>0</v>
      </c>
      <c r="BO83" s="82">
        <f t="shared" si="49"/>
        <v>0</v>
      </c>
      <c r="BP83" s="82">
        <f t="shared" si="4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50"/>
        <v>0</v>
      </c>
      <c r="BU83" s="81">
        <f t="shared" si="50"/>
        <v>0</v>
      </c>
      <c r="BV83" s="81">
        <f t="shared" si="5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1.2</v>
      </c>
      <c r="N84" s="44">
        <v>0.8</v>
      </c>
      <c r="O84" s="44">
        <v>2</v>
      </c>
      <c r="P84" s="44">
        <v>5.6</v>
      </c>
      <c r="Q84" s="43">
        <v>5.0999999999999996</v>
      </c>
      <c r="R84" s="43">
        <v>7.6</v>
      </c>
      <c r="S84" s="43">
        <v>7.6</v>
      </c>
      <c r="T84" s="43">
        <v>7.6</v>
      </c>
      <c r="U84" s="43">
        <v>9</v>
      </c>
      <c r="V84" s="43">
        <v>9</v>
      </c>
      <c r="W84" s="43">
        <v>9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4"/>
        <v>9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1">M107</f>
        <v>0</v>
      </c>
      <c r="BH84" s="82">
        <f t="shared" si="51"/>
        <v>0</v>
      </c>
      <c r="BI84" s="82">
        <f t="shared" si="51"/>
        <v>0</v>
      </c>
      <c r="BJ84" s="82">
        <f t="shared" si="51"/>
        <v>0</v>
      </c>
      <c r="BK84" s="82">
        <f t="shared" si="51"/>
        <v>0</v>
      </c>
      <c r="BL84" s="82">
        <f t="shared" si="51"/>
        <v>0</v>
      </c>
      <c r="BM84" s="82">
        <f t="shared" si="51"/>
        <v>0</v>
      </c>
      <c r="BN84" s="82">
        <f t="shared" si="51"/>
        <v>0</v>
      </c>
      <c r="BO84" s="82">
        <f t="shared" si="51"/>
        <v>0</v>
      </c>
      <c r="BP84" s="82">
        <f t="shared" si="5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13.7</v>
      </c>
      <c r="C85" s="43">
        <v>12.7</v>
      </c>
      <c r="D85" s="43">
        <v>12.7</v>
      </c>
      <c r="E85" s="43">
        <v>12.2</v>
      </c>
      <c r="F85" s="43">
        <v>12.2</v>
      </c>
      <c r="G85" s="43">
        <v>12.2</v>
      </c>
      <c r="H85" s="43">
        <v>12.2</v>
      </c>
      <c r="I85" s="43">
        <v>12.2</v>
      </c>
      <c r="J85" s="43">
        <v>12.2</v>
      </c>
      <c r="K85" s="43">
        <v>12.2</v>
      </c>
      <c r="L85" s="43">
        <v>12.2</v>
      </c>
      <c r="M85" s="43">
        <v>12.1</v>
      </c>
      <c r="N85" s="43">
        <v>9.1999999999999993</v>
      </c>
      <c r="O85" s="43">
        <v>9.1999999999999993</v>
      </c>
      <c r="P85" s="43">
        <v>9.1999999999999993</v>
      </c>
      <c r="Q85" s="43">
        <v>13.7</v>
      </c>
      <c r="R85" s="43">
        <v>5.6</v>
      </c>
      <c r="S85" s="43">
        <v>5.6</v>
      </c>
      <c r="T85" s="43">
        <v>5.6</v>
      </c>
      <c r="U85" s="43">
        <v>13.5</v>
      </c>
      <c r="V85" s="43">
        <v>13.5</v>
      </c>
      <c r="W85" s="43">
        <v>13.5</v>
      </c>
      <c r="X85" s="43">
        <v>13.5</v>
      </c>
      <c r="Y85" s="43">
        <v>14.2</v>
      </c>
      <c r="Z85" s="43">
        <v>14.2</v>
      </c>
      <c r="AA85" s="43">
        <v>14.2</v>
      </c>
      <c r="AB85" s="43">
        <v>14.2</v>
      </c>
      <c r="AC85" s="43">
        <v>14.2</v>
      </c>
      <c r="AD85" s="43">
        <v>14.2</v>
      </c>
      <c r="AE85" s="43">
        <v>14.2</v>
      </c>
      <c r="AF85" s="43">
        <v>14.2</v>
      </c>
      <c r="AG85" s="64">
        <v>24</v>
      </c>
      <c r="AH85" s="46">
        <f t="shared" si="34"/>
        <v>14.2</v>
      </c>
      <c r="AI85" s="47">
        <f t="shared" si="35"/>
        <v>5.6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2">VALUE(AZ79)</f>
        <v>-678</v>
      </c>
      <c r="BA86" s="82">
        <f t="shared" si="52"/>
        <v>-690.8</v>
      </c>
      <c r="BB86" s="82">
        <f t="shared" si="52"/>
        <v>-709.8</v>
      </c>
      <c r="BC86" s="82">
        <f t="shared" si="52"/>
        <v>-709.8</v>
      </c>
      <c r="BD86" s="82">
        <f t="shared" si="52"/>
        <v>-648</v>
      </c>
      <c r="BE86" s="82">
        <f t="shared" si="52"/>
        <v>-680</v>
      </c>
      <c r="BF86" s="82">
        <f t="shared" si="52"/>
        <v>-680</v>
      </c>
      <c r="BG86" s="82">
        <f t="shared" si="52"/>
        <v>-203</v>
      </c>
      <c r="BH86" s="82">
        <f t="shared" si="52"/>
        <v>-250</v>
      </c>
      <c r="BI86" s="82">
        <f t="shared" si="52"/>
        <v>-352</v>
      </c>
      <c r="BJ86" s="82">
        <f t="shared" si="52"/>
        <v>-264</v>
      </c>
      <c r="BK86" s="82">
        <f t="shared" si="52"/>
        <v>-290</v>
      </c>
      <c r="BL86" s="82">
        <f t="shared" si="52"/>
        <v>-358</v>
      </c>
      <c r="BM86" s="82">
        <f t="shared" si="52"/>
        <v>-335.6</v>
      </c>
      <c r="BN86" s="82">
        <f t="shared" si="52"/>
        <v>-298.3</v>
      </c>
      <c r="BO86" s="82">
        <f t="shared" si="52"/>
        <v>-350.2</v>
      </c>
      <c r="BP86" s="82">
        <f t="shared" si="52"/>
        <v>-377.3</v>
      </c>
      <c r="BQ86" s="82">
        <f t="shared" si="52"/>
        <v>-396.6</v>
      </c>
      <c r="BR86" s="82">
        <f t="shared" si="52"/>
        <v>-337.6</v>
      </c>
      <c r="BS86" s="82">
        <f t="shared" si="52"/>
        <v>-454.3</v>
      </c>
      <c r="BT86" s="82">
        <f t="shared" si="52"/>
        <v>-487.3</v>
      </c>
      <c r="BU86" s="82">
        <f t="shared" si="52"/>
        <v>-681.9</v>
      </c>
      <c r="BV86" s="82">
        <f t="shared" si="52"/>
        <v>-681.9</v>
      </c>
      <c r="BW86" s="82">
        <f t="shared" si="52"/>
        <v>-698</v>
      </c>
    </row>
    <row r="87" spans="1:75">
      <c r="A87" s="63" t="s">
        <v>112</v>
      </c>
      <c r="B87" s="43">
        <v>8.6999999999999993</v>
      </c>
      <c r="C87" s="43">
        <v>10.1</v>
      </c>
      <c r="D87" s="43">
        <v>10.1</v>
      </c>
      <c r="E87" s="43">
        <v>10.1</v>
      </c>
      <c r="F87" s="43">
        <v>10.1</v>
      </c>
      <c r="G87" s="43">
        <v>10.1</v>
      </c>
      <c r="H87" s="43">
        <v>10.1</v>
      </c>
      <c r="I87" s="43">
        <v>10.1</v>
      </c>
      <c r="J87" s="43">
        <v>10.1</v>
      </c>
      <c r="K87" s="43">
        <v>10.1</v>
      </c>
      <c r="L87" s="43">
        <v>10.1</v>
      </c>
      <c r="M87" s="43">
        <v>8.1</v>
      </c>
      <c r="N87" s="43">
        <v>8.1</v>
      </c>
      <c r="O87" s="43">
        <v>8.1</v>
      </c>
      <c r="P87" s="43">
        <v>8.1</v>
      </c>
      <c r="Q87" s="43">
        <v>9.5</v>
      </c>
      <c r="R87" s="43">
        <v>5.7</v>
      </c>
      <c r="S87" s="43">
        <v>5.7</v>
      </c>
      <c r="T87" s="43">
        <v>5.7</v>
      </c>
      <c r="U87" s="43">
        <v>8.1999999999999993</v>
      </c>
      <c r="V87" s="43">
        <v>8.1999999999999993</v>
      </c>
      <c r="W87" s="43">
        <v>8.1999999999999993</v>
      </c>
      <c r="X87" s="43">
        <v>8.1999999999999993</v>
      </c>
      <c r="Y87" s="43">
        <v>9</v>
      </c>
      <c r="Z87" s="43">
        <v>9</v>
      </c>
      <c r="AA87" s="43">
        <v>9</v>
      </c>
      <c r="AB87" s="43">
        <v>9</v>
      </c>
      <c r="AC87" s="43">
        <v>9</v>
      </c>
      <c r="AD87" s="43">
        <v>9</v>
      </c>
      <c r="AE87" s="43">
        <v>9</v>
      </c>
      <c r="AF87" s="43">
        <v>9</v>
      </c>
      <c r="AG87" s="64">
        <v>14.1</v>
      </c>
      <c r="AH87" s="46">
        <f t="shared" si="34"/>
        <v>10.1</v>
      </c>
      <c r="AI87" s="47">
        <f t="shared" si="35"/>
        <v>5.7</v>
      </c>
      <c r="AK87" s="49"/>
      <c r="AZ87" s="82">
        <f t="shared" si="52"/>
        <v>0</v>
      </c>
      <c r="BA87" s="82">
        <f t="shared" si="52"/>
        <v>0</v>
      </c>
      <c r="BB87" s="82">
        <f t="shared" si="52"/>
        <v>0</v>
      </c>
      <c r="BC87" s="82">
        <f t="shared" si="52"/>
        <v>0</v>
      </c>
      <c r="BD87" s="82">
        <f t="shared" si="52"/>
        <v>0</v>
      </c>
      <c r="BE87" s="82">
        <f t="shared" si="52"/>
        <v>0</v>
      </c>
      <c r="BF87" s="82">
        <f t="shared" si="52"/>
        <v>0</v>
      </c>
      <c r="BG87" s="82">
        <f t="shared" si="52"/>
        <v>0</v>
      </c>
      <c r="BH87" s="82">
        <f t="shared" si="52"/>
        <v>6.4</v>
      </c>
      <c r="BI87" s="82">
        <f t="shared" si="52"/>
        <v>21.1</v>
      </c>
      <c r="BJ87" s="82">
        <f t="shared" si="52"/>
        <v>24</v>
      </c>
      <c r="BK87" s="82">
        <f t="shared" si="52"/>
        <v>26</v>
      </c>
      <c r="BL87" s="82">
        <f t="shared" si="52"/>
        <v>27</v>
      </c>
      <c r="BM87" s="82">
        <f t="shared" si="52"/>
        <v>30.6</v>
      </c>
      <c r="BN87" s="82">
        <f t="shared" si="52"/>
        <v>30.6</v>
      </c>
      <c r="BO87" s="82">
        <f t="shared" si="52"/>
        <v>30.2</v>
      </c>
      <c r="BP87" s="82">
        <f t="shared" si="52"/>
        <v>30</v>
      </c>
      <c r="BQ87" s="82">
        <f t="shared" si="52"/>
        <v>27.3</v>
      </c>
      <c r="BR87" s="82">
        <f t="shared" si="52"/>
        <v>42.3</v>
      </c>
      <c r="BS87" s="82">
        <f t="shared" si="52"/>
        <v>47.3</v>
      </c>
      <c r="BT87" s="82">
        <f t="shared" si="52"/>
        <v>46.6</v>
      </c>
      <c r="BU87" s="82">
        <f t="shared" si="52"/>
        <v>41</v>
      </c>
      <c r="BV87" s="82">
        <f t="shared" si="52"/>
        <v>41</v>
      </c>
      <c r="BW87" s="82">
        <f t="shared" si="52"/>
        <v>4.5</v>
      </c>
    </row>
    <row r="88" spans="1:75">
      <c r="A88" s="84" t="s">
        <v>113</v>
      </c>
      <c r="B88" s="43">
        <v>14.4</v>
      </c>
      <c r="C88" s="43">
        <v>14.4</v>
      </c>
      <c r="D88" s="43">
        <v>13.8</v>
      </c>
      <c r="E88" s="43">
        <v>6.4</v>
      </c>
      <c r="F88" s="43">
        <v>6.4</v>
      </c>
      <c r="G88" s="43">
        <v>6.4</v>
      </c>
      <c r="H88" s="43">
        <v>6.4</v>
      </c>
      <c r="I88" s="43">
        <v>6.4</v>
      </c>
      <c r="J88" s="43">
        <v>6.4</v>
      </c>
      <c r="K88" s="43">
        <v>6.4</v>
      </c>
      <c r="L88" s="43">
        <v>6.4</v>
      </c>
      <c r="M88" s="43">
        <v>9.6</v>
      </c>
      <c r="N88" s="43">
        <v>9.6</v>
      </c>
      <c r="O88" s="43">
        <v>9.6</v>
      </c>
      <c r="P88" s="43">
        <v>9.6</v>
      </c>
      <c r="Q88" s="43">
        <v>7.8</v>
      </c>
      <c r="R88" s="43">
        <v>8.6</v>
      </c>
      <c r="S88" s="43">
        <v>8.6</v>
      </c>
      <c r="T88" s="43">
        <v>8.6</v>
      </c>
      <c r="U88" s="43">
        <v>7.8</v>
      </c>
      <c r="V88" s="43">
        <v>7.8</v>
      </c>
      <c r="W88" s="43">
        <v>7.8</v>
      </c>
      <c r="X88" s="43">
        <v>7.8</v>
      </c>
      <c r="Y88" s="43">
        <v>10</v>
      </c>
      <c r="Z88" s="43">
        <v>10</v>
      </c>
      <c r="AA88" s="43">
        <v>10</v>
      </c>
      <c r="AB88" s="43">
        <v>10</v>
      </c>
      <c r="AC88" s="43">
        <v>10</v>
      </c>
      <c r="AD88" s="43">
        <v>10</v>
      </c>
      <c r="AE88" s="43">
        <v>10</v>
      </c>
      <c r="AF88" s="43">
        <v>10</v>
      </c>
      <c r="AG88" s="64">
        <v>14</v>
      </c>
      <c r="AH88" s="46">
        <f t="shared" si="34"/>
        <v>14.4</v>
      </c>
      <c r="AI88" s="47">
        <f t="shared" si="35"/>
        <v>6.4</v>
      </c>
      <c r="AK88" s="49"/>
      <c r="AZ88" s="82">
        <f t="shared" si="52"/>
        <v>19</v>
      </c>
      <c r="BA88" s="82">
        <f t="shared" si="52"/>
        <v>18.600000000000001</v>
      </c>
      <c r="BB88" s="82">
        <f t="shared" si="52"/>
        <v>18.399999999999999</v>
      </c>
      <c r="BC88" s="82">
        <f t="shared" si="52"/>
        <v>18.399999999999999</v>
      </c>
      <c r="BD88" s="82">
        <f t="shared" si="52"/>
        <v>18.600000000000001</v>
      </c>
      <c r="BE88" s="82">
        <f t="shared" si="52"/>
        <v>23.6</v>
      </c>
      <c r="BF88" s="82">
        <f t="shared" si="52"/>
        <v>24</v>
      </c>
      <c r="BG88" s="82">
        <f t="shared" si="52"/>
        <v>22</v>
      </c>
      <c r="BH88" s="82">
        <f t="shared" si="52"/>
        <v>22.1</v>
      </c>
      <c r="BI88" s="82">
        <f t="shared" si="52"/>
        <v>22.9</v>
      </c>
      <c r="BJ88" s="82">
        <f t="shared" si="52"/>
        <v>22.1</v>
      </c>
      <c r="BK88" s="82">
        <f t="shared" si="52"/>
        <v>23</v>
      </c>
      <c r="BL88" s="82">
        <f t="shared" si="52"/>
        <v>26</v>
      </c>
      <c r="BM88" s="82">
        <f t="shared" si="52"/>
        <v>28.6</v>
      </c>
      <c r="BN88" s="82">
        <f t="shared" si="52"/>
        <v>28.6</v>
      </c>
      <c r="BO88" s="82">
        <f t="shared" si="52"/>
        <v>32.799999999999997</v>
      </c>
      <c r="BP88" s="82">
        <f t="shared" si="52"/>
        <v>30.3</v>
      </c>
      <c r="BQ88" s="82">
        <f t="shared" si="52"/>
        <v>32.299999999999997</v>
      </c>
      <c r="BR88" s="82">
        <f t="shared" si="52"/>
        <v>33.299999999999997</v>
      </c>
      <c r="BS88" s="82">
        <f t="shared" si="52"/>
        <v>33.299999999999997</v>
      </c>
      <c r="BT88" s="82">
        <f t="shared" si="52"/>
        <v>35.700000000000003</v>
      </c>
      <c r="BU88" s="82">
        <f t="shared" si="52"/>
        <v>34.799999999999997</v>
      </c>
      <c r="BV88" s="82">
        <f t="shared" si="52"/>
        <v>34.799999999999997</v>
      </c>
      <c r="BW88" s="82">
        <f t="shared" si="52"/>
        <v>24.7</v>
      </c>
    </row>
    <row r="89" spans="1:75">
      <c r="A89" s="63" t="s">
        <v>114</v>
      </c>
      <c r="B89" s="43">
        <v>9.1</v>
      </c>
      <c r="C89" s="43">
        <v>8.8000000000000007</v>
      </c>
      <c r="D89" s="43">
        <v>8.8000000000000007</v>
      </c>
      <c r="E89" s="43">
        <v>8.8000000000000007</v>
      </c>
      <c r="F89" s="43">
        <v>8.8000000000000007</v>
      </c>
      <c r="G89" s="43">
        <v>8.8000000000000007</v>
      </c>
      <c r="H89" s="43">
        <v>8.8000000000000007</v>
      </c>
      <c r="I89" s="43">
        <v>8.8000000000000007</v>
      </c>
      <c r="J89" s="43">
        <v>8.8000000000000007</v>
      </c>
      <c r="K89" s="43">
        <v>8.8000000000000007</v>
      </c>
      <c r="L89" s="43">
        <v>8.8000000000000007</v>
      </c>
      <c r="M89" s="43">
        <v>8.8000000000000007</v>
      </c>
      <c r="N89" s="43">
        <v>8.8000000000000007</v>
      </c>
      <c r="O89" s="43">
        <v>8.8000000000000007</v>
      </c>
      <c r="P89" s="43">
        <v>8.8000000000000007</v>
      </c>
      <c r="Q89" s="43">
        <v>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8.9</v>
      </c>
      <c r="AB89" s="43">
        <v>8.9</v>
      </c>
      <c r="AC89" s="43">
        <v>8.9</v>
      </c>
      <c r="AD89" s="43">
        <v>8.9</v>
      </c>
      <c r="AE89" s="43">
        <v>8.9</v>
      </c>
      <c r="AF89" s="43">
        <v>8.9</v>
      </c>
      <c r="AG89" s="64">
        <v>10.050000000000001</v>
      </c>
      <c r="AH89" s="46">
        <f t="shared" si="34"/>
        <v>9.1</v>
      </c>
      <c r="AI89" s="47">
        <f t="shared" si="35"/>
        <v>8.8000000000000007</v>
      </c>
      <c r="AK89" s="49"/>
      <c r="AZ89" s="82">
        <f t="shared" si="52"/>
        <v>0</v>
      </c>
      <c r="BA89" s="82">
        <f t="shared" si="52"/>
        <v>0</v>
      </c>
      <c r="BB89" s="82">
        <f t="shared" si="52"/>
        <v>0</v>
      </c>
      <c r="BC89" s="82">
        <f t="shared" si="52"/>
        <v>0</v>
      </c>
      <c r="BD89" s="82">
        <f t="shared" si="52"/>
        <v>0</v>
      </c>
      <c r="BE89" s="82">
        <f t="shared" si="52"/>
        <v>0</v>
      </c>
      <c r="BF89" s="82">
        <f t="shared" si="52"/>
        <v>0</v>
      </c>
      <c r="BG89" s="82">
        <f t="shared" si="52"/>
        <v>0</v>
      </c>
      <c r="BH89" s="82">
        <f t="shared" si="52"/>
        <v>0</v>
      </c>
      <c r="BI89" s="82">
        <f t="shared" si="52"/>
        <v>9.8000000000000007</v>
      </c>
      <c r="BJ89" s="82">
        <f t="shared" si="52"/>
        <v>9.8000000000000007</v>
      </c>
      <c r="BK89" s="82">
        <f t="shared" si="52"/>
        <v>5</v>
      </c>
      <c r="BL89" s="82">
        <f t="shared" si="52"/>
        <v>6.3</v>
      </c>
      <c r="BM89" s="82">
        <f t="shared" si="52"/>
        <v>8.6</v>
      </c>
      <c r="BN89" s="82">
        <f t="shared" si="52"/>
        <v>8.6</v>
      </c>
      <c r="BO89" s="82">
        <f t="shared" si="52"/>
        <v>11.2</v>
      </c>
      <c r="BP89" s="82">
        <f t="shared" si="52"/>
        <v>0</v>
      </c>
      <c r="BQ89" s="82">
        <f t="shared" si="52"/>
        <v>0</v>
      </c>
      <c r="BR89" s="82">
        <f t="shared" si="52"/>
        <v>0</v>
      </c>
      <c r="BS89" s="82">
        <f t="shared" si="52"/>
        <v>0</v>
      </c>
      <c r="BT89" s="82">
        <f t="shared" si="52"/>
        <v>0</v>
      </c>
      <c r="BU89" s="82">
        <f t="shared" si="52"/>
        <v>0</v>
      </c>
      <c r="BV89" s="82">
        <f t="shared" si="52"/>
        <v>0</v>
      </c>
      <c r="BW89" s="82">
        <f t="shared" si="52"/>
        <v>0</v>
      </c>
    </row>
    <row r="90" spans="1:75">
      <c r="A90" s="63" t="s">
        <v>115</v>
      </c>
      <c r="B90" s="43">
        <v>3.9</v>
      </c>
      <c r="C90" s="43">
        <v>3.9</v>
      </c>
      <c r="D90" s="43">
        <v>3.9</v>
      </c>
      <c r="E90" s="43">
        <v>3.9</v>
      </c>
      <c r="F90" s="43">
        <v>3.9</v>
      </c>
      <c r="G90" s="43">
        <v>3.9</v>
      </c>
      <c r="H90" s="43">
        <v>3.9</v>
      </c>
      <c r="I90" s="43">
        <v>3.9</v>
      </c>
      <c r="J90" s="43">
        <v>3.9</v>
      </c>
      <c r="K90" s="43">
        <v>3.9</v>
      </c>
      <c r="L90" s="43">
        <v>3.9</v>
      </c>
      <c r="M90" s="43">
        <v>3.9</v>
      </c>
      <c r="N90" s="43">
        <v>3.9</v>
      </c>
      <c r="O90" s="43">
        <v>3.9</v>
      </c>
      <c r="P90" s="43">
        <v>3.9</v>
      </c>
      <c r="Q90" s="43">
        <v>3.9</v>
      </c>
      <c r="R90" s="43">
        <v>3.9</v>
      </c>
      <c r="S90" s="43">
        <v>3.9</v>
      </c>
      <c r="T90" s="43">
        <v>3.9</v>
      </c>
      <c r="U90" s="43">
        <v>3.9</v>
      </c>
      <c r="V90" s="43">
        <v>3.9</v>
      </c>
      <c r="W90" s="43">
        <v>3.9</v>
      </c>
      <c r="X90" s="43">
        <v>3.9</v>
      </c>
      <c r="Y90" s="43">
        <v>3.9</v>
      </c>
      <c r="Z90" s="43">
        <v>3.9</v>
      </c>
      <c r="AA90" s="43">
        <v>3.9</v>
      </c>
      <c r="AB90" s="43">
        <v>3.9</v>
      </c>
      <c r="AC90" s="43">
        <v>3.9</v>
      </c>
      <c r="AD90" s="43">
        <v>3.9</v>
      </c>
      <c r="AE90" s="43">
        <v>3.9</v>
      </c>
      <c r="AF90" s="43">
        <v>3.9</v>
      </c>
      <c r="AG90" s="64">
        <v>6.2</v>
      </c>
      <c r="AH90" s="46">
        <f t="shared" si="34"/>
        <v>3.9</v>
      </c>
      <c r="AI90" s="47">
        <f t="shared" si="35"/>
        <v>3.9</v>
      </c>
      <c r="AK90" s="49"/>
      <c r="AZ90" s="82">
        <f t="shared" si="52"/>
        <v>0</v>
      </c>
      <c r="BA90" s="82">
        <f t="shared" si="52"/>
        <v>0</v>
      </c>
      <c r="BB90" s="82">
        <f t="shared" si="52"/>
        <v>0</v>
      </c>
      <c r="BC90" s="82">
        <f t="shared" si="52"/>
        <v>0</v>
      </c>
      <c r="BD90" s="82">
        <f t="shared" si="52"/>
        <v>0</v>
      </c>
      <c r="BE90" s="82">
        <f t="shared" si="52"/>
        <v>0</v>
      </c>
      <c r="BF90" s="82">
        <f t="shared" si="52"/>
        <v>0</v>
      </c>
      <c r="BG90" s="82">
        <f t="shared" si="52"/>
        <v>0</v>
      </c>
      <c r="BH90" s="82">
        <f t="shared" si="52"/>
        <v>0</v>
      </c>
      <c r="BI90" s="82">
        <f t="shared" si="52"/>
        <v>0</v>
      </c>
      <c r="BJ90" s="82">
        <f t="shared" si="52"/>
        <v>0</v>
      </c>
      <c r="BK90" s="82">
        <f t="shared" si="52"/>
        <v>0</v>
      </c>
      <c r="BL90" s="82">
        <f t="shared" si="52"/>
        <v>0</v>
      </c>
      <c r="BM90" s="82">
        <f t="shared" si="52"/>
        <v>0</v>
      </c>
      <c r="BN90" s="82">
        <f t="shared" si="52"/>
        <v>0</v>
      </c>
      <c r="BO90" s="82">
        <f t="shared" si="52"/>
        <v>0</v>
      </c>
      <c r="BP90" s="82">
        <f t="shared" si="52"/>
        <v>0</v>
      </c>
      <c r="BQ90" s="82">
        <f t="shared" si="52"/>
        <v>0</v>
      </c>
      <c r="BR90" s="82">
        <f t="shared" si="52"/>
        <v>0</v>
      </c>
      <c r="BS90" s="82">
        <f t="shared" si="52"/>
        <v>0</v>
      </c>
      <c r="BT90" s="82">
        <f t="shared" si="52"/>
        <v>0</v>
      </c>
      <c r="BU90" s="82">
        <f t="shared" si="52"/>
        <v>0</v>
      </c>
      <c r="BV90" s="82">
        <f t="shared" si="52"/>
        <v>0</v>
      </c>
      <c r="BW90" s="82">
        <f t="shared" si="5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2"/>
        <v>0</v>
      </c>
      <c r="BA91" s="82">
        <f t="shared" si="52"/>
        <v>0</v>
      </c>
      <c r="BB91" s="82">
        <f t="shared" si="52"/>
        <v>0</v>
      </c>
      <c r="BC91" s="82">
        <f t="shared" si="52"/>
        <v>0</v>
      </c>
      <c r="BD91" s="82">
        <f t="shared" si="52"/>
        <v>0</v>
      </c>
      <c r="BE91" s="82">
        <f t="shared" si="52"/>
        <v>0</v>
      </c>
      <c r="BF91" s="82">
        <f t="shared" si="52"/>
        <v>0</v>
      </c>
      <c r="BG91" s="82">
        <f t="shared" si="52"/>
        <v>0</v>
      </c>
      <c r="BH91" s="82">
        <f t="shared" si="52"/>
        <v>0</v>
      </c>
      <c r="BI91" s="82">
        <f t="shared" si="52"/>
        <v>0</v>
      </c>
      <c r="BJ91" s="82">
        <f t="shared" si="52"/>
        <v>0</v>
      </c>
      <c r="BK91" s="82">
        <f t="shared" si="52"/>
        <v>0</v>
      </c>
      <c r="BL91" s="82">
        <f t="shared" si="52"/>
        <v>0</v>
      </c>
      <c r="BM91" s="82">
        <f t="shared" si="52"/>
        <v>0</v>
      </c>
      <c r="BN91" s="82">
        <f t="shared" si="52"/>
        <v>0</v>
      </c>
      <c r="BO91" s="82">
        <f t="shared" si="52"/>
        <v>0</v>
      </c>
      <c r="BP91" s="82">
        <f t="shared" si="52"/>
        <v>0</v>
      </c>
      <c r="BQ91" s="82">
        <f t="shared" si="52"/>
        <v>0</v>
      </c>
      <c r="BR91" s="82">
        <f t="shared" si="52"/>
        <v>0</v>
      </c>
      <c r="BS91" s="82">
        <f t="shared" si="52"/>
        <v>0</v>
      </c>
      <c r="BT91" s="82">
        <f t="shared" si="52"/>
        <v>0</v>
      </c>
      <c r="BU91" s="82">
        <f t="shared" si="52"/>
        <v>0</v>
      </c>
      <c r="BV91" s="82">
        <f t="shared" si="52"/>
        <v>0</v>
      </c>
      <c r="BW91" s="82">
        <f t="shared" si="52"/>
        <v>0</v>
      </c>
    </row>
    <row r="92" spans="1:75" ht="15.75" thickBot="1">
      <c r="A92" s="87" t="s">
        <v>117</v>
      </c>
      <c r="B92" s="70">
        <f t="shared" ref="B92:C92" si="53">SUM(B79:B91)</f>
        <v>360.79999999999995</v>
      </c>
      <c r="C92" s="70">
        <f t="shared" si="53"/>
        <v>349.57</v>
      </c>
      <c r="D92" s="70">
        <f t="shared" ref="D92:E92" si="54">SUM(D79:D91)</f>
        <v>349</v>
      </c>
      <c r="E92" s="70">
        <f t="shared" si="54"/>
        <v>344.9</v>
      </c>
      <c r="F92" s="70">
        <f t="shared" ref="F92" si="55">SUM(F79:F91)</f>
        <v>344.9</v>
      </c>
      <c r="G92" s="70">
        <f t="shared" ref="G92:AG92" si="56">SUM(G79:G91)</f>
        <v>356.7</v>
      </c>
      <c r="H92" s="70">
        <f t="shared" si="56"/>
        <v>356.7</v>
      </c>
      <c r="I92" s="70">
        <f t="shared" si="56"/>
        <v>360.7</v>
      </c>
      <c r="J92" s="70">
        <f t="shared" si="56"/>
        <v>360.7</v>
      </c>
      <c r="K92" s="70">
        <f t="shared" si="56"/>
        <v>366.7</v>
      </c>
      <c r="L92" s="70">
        <f t="shared" si="56"/>
        <v>366.7</v>
      </c>
      <c r="M92" s="70">
        <f t="shared" si="56"/>
        <v>351.80000000000007</v>
      </c>
      <c r="N92" s="70">
        <f t="shared" ref="N92:O92" si="57">SUM(N79:N91)</f>
        <v>362.50000000000006</v>
      </c>
      <c r="O92" s="70">
        <f t="shared" si="57"/>
        <v>363.70000000000005</v>
      </c>
      <c r="P92" s="70">
        <f t="shared" ref="P92" si="58">SUM(P79:P91)</f>
        <v>384.10000000000008</v>
      </c>
      <c r="Q92" s="70">
        <f t="shared" si="56"/>
        <v>377.4</v>
      </c>
      <c r="R92" s="70">
        <f t="shared" si="56"/>
        <v>352.17</v>
      </c>
      <c r="S92" s="70">
        <f t="shared" si="56"/>
        <v>352.17</v>
      </c>
      <c r="T92" s="70">
        <f t="shared" ref="T92:U92" si="59">SUM(T79:T91)</f>
        <v>352.17</v>
      </c>
      <c r="U92" s="70">
        <f t="shared" si="59"/>
        <v>306.09999999999997</v>
      </c>
      <c r="V92" s="70">
        <f t="shared" ref="V92" si="60">SUM(V79:V91)</f>
        <v>293.09999999999997</v>
      </c>
      <c r="W92" s="70">
        <f t="shared" si="56"/>
        <v>275.59999999999991</v>
      </c>
      <c r="X92" s="70">
        <f t="shared" ref="X92:Y92" si="61">SUM(X79:X91)</f>
        <v>266.59999999999997</v>
      </c>
      <c r="Y92" s="70">
        <f t="shared" si="61"/>
        <v>300.79999999999995</v>
      </c>
      <c r="Z92" s="70">
        <f t="shared" si="56"/>
        <v>354.29999999999995</v>
      </c>
      <c r="AA92" s="70">
        <f t="shared" ref="AA92:AC92" si="62">SUM(AA79:AA91)</f>
        <v>354.09999999999991</v>
      </c>
      <c r="AB92" s="70">
        <f t="shared" si="62"/>
        <v>354.09999999999991</v>
      </c>
      <c r="AC92" s="70">
        <f t="shared" si="62"/>
        <v>377.99999999999994</v>
      </c>
      <c r="AD92" s="70">
        <f t="shared" ref="AD92:AE92" si="63">SUM(AD79:AD91)</f>
        <v>377.99999999999994</v>
      </c>
      <c r="AE92" s="70">
        <f t="shared" si="63"/>
        <v>390.4</v>
      </c>
      <c r="AF92" s="70">
        <f t="shared" ref="AF92" si="64">SUM(AF79:AF91)</f>
        <v>390.4</v>
      </c>
      <c r="AG92" s="80">
        <f t="shared" si="56"/>
        <v>489.91</v>
      </c>
      <c r="AH92" s="46">
        <f t="shared" si="34"/>
        <v>390.4</v>
      </c>
      <c r="AI92" s="47">
        <f t="shared" si="35"/>
        <v>266.59999999999997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/>
      <c r="N93" s="44"/>
      <c r="O93" s="44">
        <v>12.1</v>
      </c>
      <c r="P93" s="44">
        <v>12.1</v>
      </c>
      <c r="Q93" s="44">
        <v>10</v>
      </c>
      <c r="R93" s="44">
        <v>20</v>
      </c>
      <c r="S93" s="44">
        <v>0</v>
      </c>
      <c r="T93" s="44">
        <v>0</v>
      </c>
      <c r="U93" s="44">
        <v>40</v>
      </c>
      <c r="V93" s="44">
        <v>40</v>
      </c>
      <c r="W93" s="44">
        <v>40</v>
      </c>
      <c r="X93" s="44">
        <v>40</v>
      </c>
      <c r="Y93" s="44">
        <v>35</v>
      </c>
      <c r="Z93" s="44">
        <v>15</v>
      </c>
      <c r="AA93" s="44">
        <v>15</v>
      </c>
      <c r="AB93" s="44">
        <v>15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34"/>
        <v>50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/>
      <c r="N94" s="43"/>
      <c r="O94" s="43">
        <v>5</v>
      </c>
      <c r="P94" s="43">
        <v>5</v>
      </c>
      <c r="Q94" s="43">
        <v>5.5</v>
      </c>
      <c r="R94" s="43">
        <v>5.85</v>
      </c>
      <c r="S94" s="43">
        <v>0</v>
      </c>
      <c r="T94" s="43">
        <v>0</v>
      </c>
      <c r="U94" s="43">
        <v>20</v>
      </c>
      <c r="V94" s="43">
        <v>20</v>
      </c>
      <c r="W94" s="43">
        <v>20</v>
      </c>
      <c r="X94" s="43">
        <v>20</v>
      </c>
      <c r="Y94" s="43">
        <v>15</v>
      </c>
      <c r="Z94" s="43">
        <v>7</v>
      </c>
      <c r="AA94" s="43">
        <v>7</v>
      </c>
      <c r="AB94" s="43">
        <v>7</v>
      </c>
      <c r="AC94" s="43">
        <v>13</v>
      </c>
      <c r="AD94" s="43">
        <v>13</v>
      </c>
      <c r="AE94" s="43">
        <v>13</v>
      </c>
      <c r="AF94" s="43">
        <v>13</v>
      </c>
      <c r="AG94" s="64">
        <v>32</v>
      </c>
      <c r="AH94" s="46">
        <f t="shared" si="34"/>
        <v>20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/>
      <c r="N95" s="77"/>
      <c r="O95" s="77">
        <v>5</v>
      </c>
      <c r="P95" s="77">
        <v>5</v>
      </c>
      <c r="Q95" s="77">
        <v>5</v>
      </c>
      <c r="R95" s="77">
        <v>5</v>
      </c>
      <c r="S95" s="77">
        <v>0</v>
      </c>
      <c r="T95" s="77">
        <v>0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3</v>
      </c>
      <c r="AA95" s="77">
        <v>3</v>
      </c>
      <c r="AB95" s="77">
        <v>3</v>
      </c>
      <c r="AC95" s="77">
        <v>7.5</v>
      </c>
      <c r="AD95" s="77">
        <v>7.5</v>
      </c>
      <c r="AE95" s="77">
        <v>7.5</v>
      </c>
      <c r="AF95" s="77">
        <v>7.5</v>
      </c>
      <c r="AG95" s="78">
        <v>14</v>
      </c>
      <c r="AH95" s="46">
        <f t="shared" si="34"/>
        <v>7.5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-678</v>
      </c>
      <c r="BH95" s="82">
        <v>0</v>
      </c>
      <c r="BI95" s="82">
        <v>19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65">B93+B94+B95</f>
        <v>0</v>
      </c>
      <c r="C96" s="70">
        <f t="shared" si="65"/>
        <v>0</v>
      </c>
      <c r="D96" s="70">
        <f t="shared" ref="D96:E96" si="66">D93+D94+D95</f>
        <v>0</v>
      </c>
      <c r="E96" s="70">
        <f t="shared" si="66"/>
        <v>0</v>
      </c>
      <c r="F96" s="70">
        <f t="shared" ref="F96" si="67">F93+F94+F95</f>
        <v>0</v>
      </c>
      <c r="G96" s="70">
        <f t="shared" ref="G96:Z96" si="68">G93+G94+G95</f>
        <v>0</v>
      </c>
      <c r="H96" s="70">
        <f t="shared" si="68"/>
        <v>0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si="68"/>
        <v>0</v>
      </c>
      <c r="N96" s="70">
        <f t="shared" ref="N96:O96" si="69">N93+N94+N95</f>
        <v>0</v>
      </c>
      <c r="O96" s="70">
        <f t="shared" si="69"/>
        <v>22.1</v>
      </c>
      <c r="P96" s="70">
        <f t="shared" ref="P96" si="70">P93+P94+P95</f>
        <v>22.1</v>
      </c>
      <c r="Q96" s="70">
        <f t="shared" si="68"/>
        <v>20.5</v>
      </c>
      <c r="R96" s="70">
        <f t="shared" si="68"/>
        <v>30.85</v>
      </c>
      <c r="S96" s="70">
        <f t="shared" si="68"/>
        <v>0</v>
      </c>
      <c r="T96" s="70">
        <f t="shared" ref="T96:U96" si="71">T93+T94+T95</f>
        <v>0</v>
      </c>
      <c r="U96" s="70">
        <f t="shared" si="71"/>
        <v>67</v>
      </c>
      <c r="V96" s="70">
        <f t="shared" ref="V96" si="72">V93+V94+V95</f>
        <v>67</v>
      </c>
      <c r="W96" s="70">
        <f t="shared" si="68"/>
        <v>67</v>
      </c>
      <c r="X96" s="70">
        <f t="shared" ref="X96:Y96" si="73">X93+X94+X95</f>
        <v>67</v>
      </c>
      <c r="Y96" s="70">
        <f t="shared" si="73"/>
        <v>57</v>
      </c>
      <c r="Z96" s="70">
        <f t="shared" si="68"/>
        <v>25</v>
      </c>
      <c r="AA96" s="70">
        <f t="shared" ref="AA96:AC96" si="74">AA93+AA94+AA95</f>
        <v>25</v>
      </c>
      <c r="AB96" s="70">
        <f t="shared" si="74"/>
        <v>25</v>
      </c>
      <c r="AC96" s="70">
        <f t="shared" si="74"/>
        <v>70.5</v>
      </c>
      <c r="AD96" s="70">
        <f t="shared" ref="AD96:AE96" si="75">AD93+AD94+AD95</f>
        <v>70.5</v>
      </c>
      <c r="AE96" s="70">
        <f t="shared" si="75"/>
        <v>70.5</v>
      </c>
      <c r="AF96" s="70">
        <f t="shared" ref="AF96" si="76">AF93+AF94+AF95</f>
        <v>70.5</v>
      </c>
      <c r="AG96" s="80">
        <f>SUM(AG93:AG95)</f>
        <v>106</v>
      </c>
      <c r="AH96" s="46">
        <f t="shared" si="34"/>
        <v>70.5</v>
      </c>
      <c r="AI96" s="47">
        <f t="shared" si="35"/>
        <v>0</v>
      </c>
      <c r="AK96" s="49"/>
      <c r="AY96" s="82"/>
      <c r="BF96" s="81"/>
      <c r="BG96" s="82">
        <v>-690.8</v>
      </c>
      <c r="BH96" s="82">
        <v>0</v>
      </c>
      <c r="BI96" s="82">
        <v>18.600000000000001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-698</v>
      </c>
      <c r="C97" s="44">
        <v>-677.6</v>
      </c>
      <c r="D97" s="44">
        <v>-690.8</v>
      </c>
      <c r="E97" s="44">
        <v>-709.8</v>
      </c>
      <c r="F97" s="44">
        <v>-709.8</v>
      </c>
      <c r="G97" s="44">
        <v>-648</v>
      </c>
      <c r="H97" s="44">
        <v>-650</v>
      </c>
      <c r="I97" s="44">
        <v>-680</v>
      </c>
      <c r="J97" s="44">
        <v>-670</v>
      </c>
      <c r="K97" s="44">
        <v>-680</v>
      </c>
      <c r="L97" s="44">
        <v>-640</v>
      </c>
      <c r="M97" s="44">
        <v>-203</v>
      </c>
      <c r="N97" s="44">
        <v>-250</v>
      </c>
      <c r="O97" s="44">
        <v>-352</v>
      </c>
      <c r="P97" s="44">
        <v>-264</v>
      </c>
      <c r="Q97" s="44">
        <v>-290</v>
      </c>
      <c r="R97" s="44">
        <v>-358</v>
      </c>
      <c r="S97" s="44">
        <v>-335.6</v>
      </c>
      <c r="T97" s="44">
        <v>-298.3</v>
      </c>
      <c r="U97" s="44">
        <v>-350.2</v>
      </c>
      <c r="V97" s="44">
        <v>-377.3</v>
      </c>
      <c r="W97" s="44">
        <v>-396.6</v>
      </c>
      <c r="X97" s="44">
        <v>-396.6</v>
      </c>
      <c r="Y97" s="44">
        <v>-374.5</v>
      </c>
      <c r="Z97" s="44">
        <v>-337.6</v>
      </c>
      <c r="AA97" s="44">
        <v>-454.3</v>
      </c>
      <c r="AB97" s="44">
        <v>-454.3</v>
      </c>
      <c r="AC97" s="44">
        <v>-487.3</v>
      </c>
      <c r="AD97" s="44">
        <v>-487.3</v>
      </c>
      <c r="AE97" s="44">
        <v>-681.9</v>
      </c>
      <c r="AF97" s="44">
        <v>-681.9</v>
      </c>
      <c r="AG97" s="61"/>
      <c r="AH97" s="46">
        <f t="shared" si="34"/>
        <v>-203</v>
      </c>
      <c r="AI97" s="47">
        <f t="shared" si="35"/>
        <v>-709.8</v>
      </c>
      <c r="AK97" s="49"/>
      <c r="AY97" s="82"/>
      <c r="BF97" s="81"/>
      <c r="BG97" s="82">
        <v>-709.8</v>
      </c>
      <c r="BH97" s="82">
        <v>0</v>
      </c>
      <c r="BI97" s="82">
        <v>18.399999999999999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4.5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>
        <v>0</v>
      </c>
      <c r="N98" s="43">
        <v>6.4</v>
      </c>
      <c r="O98" s="43">
        <v>21.1</v>
      </c>
      <c r="P98" s="43">
        <v>24</v>
      </c>
      <c r="Q98" s="43">
        <v>26</v>
      </c>
      <c r="R98" s="43">
        <v>27</v>
      </c>
      <c r="S98" s="43">
        <v>30.6</v>
      </c>
      <c r="T98" s="43">
        <v>30.6</v>
      </c>
      <c r="U98" s="43">
        <v>30.2</v>
      </c>
      <c r="V98" s="43">
        <v>30</v>
      </c>
      <c r="W98" s="43">
        <v>27.3</v>
      </c>
      <c r="X98" s="43">
        <v>27.3</v>
      </c>
      <c r="Y98" s="43">
        <v>34.299999999999997</v>
      </c>
      <c r="Z98" s="43">
        <v>42.3</v>
      </c>
      <c r="AA98" s="43">
        <v>47.3</v>
      </c>
      <c r="AB98" s="43">
        <v>47.3</v>
      </c>
      <c r="AC98" s="43">
        <v>46.6</v>
      </c>
      <c r="AD98" s="43">
        <v>46.6</v>
      </c>
      <c r="AE98" s="43">
        <v>41</v>
      </c>
      <c r="AF98" s="43">
        <v>41</v>
      </c>
      <c r="AG98" s="64"/>
      <c r="AH98" s="46">
        <f t="shared" si="34"/>
        <v>47.3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-709.8</v>
      </c>
      <c r="BH98" s="82">
        <v>0</v>
      </c>
      <c r="BI98" s="82">
        <v>18.399999999999999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24.7</v>
      </c>
      <c r="C99" s="43">
        <v>19.100000000000001</v>
      </c>
      <c r="D99" s="43">
        <v>18.600000000000001</v>
      </c>
      <c r="E99" s="43">
        <v>18.399999999999999</v>
      </c>
      <c r="F99" s="43">
        <v>18.399999999999999</v>
      </c>
      <c r="G99" s="43">
        <v>18.600000000000001</v>
      </c>
      <c r="H99" s="43">
        <v>18.600000000000001</v>
      </c>
      <c r="I99" s="43">
        <v>23.6</v>
      </c>
      <c r="J99" s="43">
        <v>23.63</v>
      </c>
      <c r="K99" s="43">
        <v>24</v>
      </c>
      <c r="L99" s="43">
        <v>24</v>
      </c>
      <c r="M99" s="43">
        <v>22</v>
      </c>
      <c r="N99" s="43">
        <v>22.1</v>
      </c>
      <c r="O99" s="43">
        <v>22.9</v>
      </c>
      <c r="P99" s="43">
        <v>22.1</v>
      </c>
      <c r="Q99" s="43">
        <v>23</v>
      </c>
      <c r="R99" s="43">
        <v>26</v>
      </c>
      <c r="S99" s="43">
        <v>28.6</v>
      </c>
      <c r="T99" s="43">
        <v>28.6</v>
      </c>
      <c r="U99" s="43">
        <v>32.799999999999997</v>
      </c>
      <c r="V99" s="43">
        <v>30.3</v>
      </c>
      <c r="W99" s="43">
        <v>32.299999999999997</v>
      </c>
      <c r="X99" s="43">
        <v>32.299999999999997</v>
      </c>
      <c r="Y99" s="43">
        <v>28.9</v>
      </c>
      <c r="Z99" s="43">
        <v>33.299999999999997</v>
      </c>
      <c r="AA99" s="43">
        <v>33.299999999999997</v>
      </c>
      <c r="AB99" s="43">
        <v>33.299999999999997</v>
      </c>
      <c r="AC99" s="43">
        <v>35.700000000000003</v>
      </c>
      <c r="AD99" s="43">
        <v>35.700000000000003</v>
      </c>
      <c r="AE99" s="43">
        <v>34.799999999999997</v>
      </c>
      <c r="AF99" s="43">
        <v>34.799999999999997</v>
      </c>
      <c r="AG99" s="89"/>
      <c r="AH99" s="46">
        <f t="shared" si="34"/>
        <v>35.700000000000003</v>
      </c>
      <c r="AI99" s="47">
        <f t="shared" si="35"/>
        <v>18.399999999999999</v>
      </c>
      <c r="AK99" s="90"/>
      <c r="AL99" s="91"/>
      <c r="AM99" s="91"/>
      <c r="AN99" s="92"/>
      <c r="AY99" s="82"/>
      <c r="BF99" s="82"/>
      <c r="BG99" s="82">
        <v>-648</v>
      </c>
      <c r="BH99" s="82">
        <v>0</v>
      </c>
      <c r="BI99" s="82">
        <v>18.600000000000001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9.8000000000000007</v>
      </c>
      <c r="P100" s="93">
        <v>9.8000000000000007</v>
      </c>
      <c r="Q100" s="93">
        <v>5</v>
      </c>
      <c r="R100" s="93">
        <v>6.3</v>
      </c>
      <c r="S100" s="93">
        <v>8.6</v>
      </c>
      <c r="T100" s="93">
        <v>8.6</v>
      </c>
      <c r="U100" s="93">
        <v>11.2</v>
      </c>
      <c r="V100" s="93"/>
      <c r="W100" s="93"/>
      <c r="X100" s="93"/>
      <c r="Y100" s="93">
        <v>0</v>
      </c>
      <c r="Z100" s="93"/>
      <c r="AA100" s="93"/>
      <c r="AB100" s="93"/>
      <c r="AC100" s="93"/>
      <c r="AD100" s="93"/>
      <c r="AE100" s="93"/>
      <c r="AF100" s="93"/>
      <c r="AG100" s="89"/>
      <c r="AH100" s="46">
        <f t="shared" si="34"/>
        <v>11.2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-680</v>
      </c>
      <c r="BH100" s="82">
        <v>0</v>
      </c>
      <c r="BI100" s="82">
        <v>23.6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34"/>
        <v>0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-680</v>
      </c>
      <c r="BH101" s="82">
        <v>0</v>
      </c>
      <c r="BI101" s="82">
        <v>24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15.9</v>
      </c>
      <c r="C102" s="97">
        <v>10.4</v>
      </c>
      <c r="D102" s="97">
        <v>9.4</v>
      </c>
      <c r="E102" s="97">
        <v>16.100000000000001</v>
      </c>
      <c r="F102" s="97">
        <v>16.100000000000001</v>
      </c>
      <c r="G102" s="97">
        <v>10</v>
      </c>
      <c r="H102" s="97">
        <v>5</v>
      </c>
      <c r="I102" s="97">
        <v>1</v>
      </c>
      <c r="J102" s="97">
        <v>5</v>
      </c>
      <c r="K102" s="97">
        <v>6</v>
      </c>
      <c r="L102" s="97">
        <v>6</v>
      </c>
      <c r="M102" s="97">
        <v>8.3000000000000007</v>
      </c>
      <c r="N102" s="97">
        <v>12.3</v>
      </c>
      <c r="O102" s="97">
        <v>12.2</v>
      </c>
      <c r="P102" s="97">
        <v>12.2</v>
      </c>
      <c r="Q102" s="97">
        <v>19.5</v>
      </c>
      <c r="R102" s="97">
        <v>20.100000000000001</v>
      </c>
      <c r="S102" s="97">
        <v>26.3</v>
      </c>
      <c r="T102" s="97">
        <v>26.3</v>
      </c>
      <c r="U102" s="97">
        <v>12.7</v>
      </c>
      <c r="V102" s="97">
        <v>9.6</v>
      </c>
      <c r="W102" s="97">
        <v>2.4</v>
      </c>
      <c r="X102" s="97">
        <v>2.4</v>
      </c>
      <c r="Y102" s="97">
        <v>5.8</v>
      </c>
      <c r="Z102" s="97">
        <v>9.1</v>
      </c>
      <c r="AA102" s="97">
        <v>-9.6999999999999993</v>
      </c>
      <c r="AB102" s="97">
        <v>-9.6999999999999993</v>
      </c>
      <c r="AC102" s="97">
        <v>-15.1</v>
      </c>
      <c r="AD102" s="97">
        <v>-15.1</v>
      </c>
      <c r="AE102" s="97">
        <v>-23.2</v>
      </c>
      <c r="AF102" s="97">
        <v>-23.2</v>
      </c>
      <c r="AG102" s="89"/>
      <c r="AH102" s="46">
        <f t="shared" si="34"/>
        <v>26.3</v>
      </c>
      <c r="AI102" s="47">
        <f t="shared" si="35"/>
        <v>-23.2</v>
      </c>
      <c r="AK102" s="94"/>
      <c r="AL102" s="44"/>
      <c r="AM102" s="44"/>
      <c r="AN102" s="98"/>
      <c r="AY102" s="82"/>
      <c r="BF102" s="82"/>
      <c r="BG102" s="82">
        <v>-203</v>
      </c>
      <c r="BH102" s="82">
        <v>0</v>
      </c>
      <c r="BI102" s="82">
        <v>22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42"/>
      <c r="AY103" s="82"/>
      <c r="BF103" s="82"/>
      <c r="BG103" s="82">
        <v>-250</v>
      </c>
      <c r="BH103" s="82">
        <v>6.4</v>
      </c>
      <c r="BI103" s="82">
        <v>22.1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43"/>
      <c r="BF104" s="82"/>
      <c r="BG104" s="82">
        <v>-352</v>
      </c>
      <c r="BH104" s="82">
        <v>21.1</v>
      </c>
      <c r="BI104" s="82">
        <v>22.9</v>
      </c>
      <c r="BJ104" s="82">
        <v>9.8000000000000007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-264</v>
      </c>
      <c r="BH105" s="82">
        <v>24</v>
      </c>
      <c r="BI105" s="82">
        <v>22.1</v>
      </c>
      <c r="BJ105" s="82">
        <v>9.8000000000000007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-290</v>
      </c>
      <c r="BH106" s="82">
        <v>26</v>
      </c>
      <c r="BI106" s="82">
        <v>23</v>
      </c>
      <c r="BJ106" s="82">
        <v>5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-358</v>
      </c>
      <c r="BH107" s="82">
        <v>27</v>
      </c>
      <c r="BI107" s="82">
        <v>26</v>
      </c>
      <c r="BJ107" s="82">
        <v>6.3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77">SUMIF(B97:B107,"&gt;0")</f>
        <v>45.1</v>
      </c>
      <c r="C108" s="70">
        <f t="shared" si="77"/>
        <v>29.5</v>
      </c>
      <c r="D108" s="70">
        <f t="shared" ref="D108:E108" si="78">SUMIF(D97:D107,"&gt;0")</f>
        <v>28</v>
      </c>
      <c r="E108" s="70">
        <f t="shared" si="78"/>
        <v>34.5</v>
      </c>
      <c r="F108" s="70">
        <f t="shared" ref="F108" si="79">SUMIF(F97:F107,"&gt;0")</f>
        <v>34.5</v>
      </c>
      <c r="G108" s="70">
        <f t="shared" ref="G108:Z108" si="80">SUMIF(G97:G107,"&gt;0")</f>
        <v>28.6</v>
      </c>
      <c r="H108" s="70">
        <f t="shared" si="80"/>
        <v>23.6</v>
      </c>
      <c r="I108" s="70">
        <f t="shared" si="80"/>
        <v>24.6</v>
      </c>
      <c r="J108" s="70">
        <f t="shared" si="80"/>
        <v>28.63</v>
      </c>
      <c r="K108" s="70">
        <f t="shared" si="80"/>
        <v>30</v>
      </c>
      <c r="L108" s="70">
        <f t="shared" si="80"/>
        <v>30</v>
      </c>
      <c r="M108" s="70">
        <f t="shared" si="80"/>
        <v>30.3</v>
      </c>
      <c r="N108" s="70">
        <f t="shared" ref="N108:O108" si="81">SUMIF(N97:N107,"&gt;0")</f>
        <v>40.799999999999997</v>
      </c>
      <c r="O108" s="70">
        <f t="shared" si="81"/>
        <v>66</v>
      </c>
      <c r="P108" s="70">
        <f t="shared" ref="P108" si="82">SUMIF(P97:P107,"&gt;0")</f>
        <v>68.100000000000009</v>
      </c>
      <c r="Q108" s="70">
        <f t="shared" si="80"/>
        <v>73.5</v>
      </c>
      <c r="R108" s="70">
        <f t="shared" si="80"/>
        <v>79.400000000000006</v>
      </c>
      <c r="S108" s="70">
        <f t="shared" si="80"/>
        <v>94.1</v>
      </c>
      <c r="T108" s="70">
        <f t="shared" ref="T108:U108" si="83">SUMIF(T97:T107,"&gt;0")</f>
        <v>94.1</v>
      </c>
      <c r="U108" s="70">
        <f t="shared" si="83"/>
        <v>86.9</v>
      </c>
      <c r="V108" s="70">
        <f t="shared" ref="V108" si="84">SUMIF(V97:V107,"&gt;0")</f>
        <v>69.899999999999991</v>
      </c>
      <c r="W108" s="70">
        <f t="shared" si="80"/>
        <v>61.999999999999993</v>
      </c>
      <c r="X108" s="70">
        <f t="shared" ref="X108:Y108" si="85">SUMIF(X97:X107,"&gt;0")</f>
        <v>61.999999999999993</v>
      </c>
      <c r="Y108" s="70">
        <f t="shared" si="85"/>
        <v>69</v>
      </c>
      <c r="Z108" s="70">
        <f t="shared" si="80"/>
        <v>84.699999999999989</v>
      </c>
      <c r="AA108" s="70">
        <f t="shared" ref="AA108:AC108" si="86">SUMIF(AA97:AA107,"&gt;0")</f>
        <v>80.599999999999994</v>
      </c>
      <c r="AB108" s="70">
        <f t="shared" si="86"/>
        <v>80.599999999999994</v>
      </c>
      <c r="AC108" s="70">
        <f t="shared" si="86"/>
        <v>82.300000000000011</v>
      </c>
      <c r="AD108" s="70">
        <f t="shared" ref="AD108:AE108" si="87">SUMIF(AD97:AD107,"&gt;0")</f>
        <v>82.300000000000011</v>
      </c>
      <c r="AE108" s="70">
        <f t="shared" si="87"/>
        <v>75.8</v>
      </c>
      <c r="AF108" s="70">
        <f t="shared" ref="AF108" si="88">SUMIF(AF97:AF107,"&gt;0")</f>
        <v>75.8</v>
      </c>
      <c r="AG108" s="104">
        <f>SUM(AG97:AG107)</f>
        <v>0</v>
      </c>
      <c r="AH108" s="46">
        <f t="shared" si="34"/>
        <v>94.1</v>
      </c>
      <c r="AI108" s="47">
        <f t="shared" si="35"/>
        <v>23.6</v>
      </c>
      <c r="AJ108" s="105">
        <f t="array" ref="AJ108">MIN(IF(B108:AF108&lt;&gt;0,B108:AF108))</f>
        <v>23.6</v>
      </c>
      <c r="BF108" s="82"/>
      <c r="BG108" s="82">
        <v>-335.6</v>
      </c>
      <c r="BH108" s="82">
        <v>30.6</v>
      </c>
      <c r="BI108" s="82">
        <v>28.6</v>
      </c>
      <c r="BJ108" s="82">
        <v>8.6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-298.3</v>
      </c>
      <c r="BH109" s="82">
        <v>30.6</v>
      </c>
      <c r="BI109" s="82">
        <v>28.6</v>
      </c>
      <c r="BJ109" s="82">
        <v>8.6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-350.2</v>
      </c>
      <c r="BH110" s="82">
        <v>30.2</v>
      </c>
      <c r="BI110" s="82">
        <v>32.799999999999997</v>
      </c>
      <c r="BJ110" s="82">
        <v>11.2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-377.3</v>
      </c>
      <c r="BH111" s="82">
        <v>30</v>
      </c>
      <c r="BI111" s="82">
        <v>30.3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-396.6</v>
      </c>
      <c r="BH112" s="82">
        <v>27.3</v>
      </c>
      <c r="BI112" s="82">
        <v>32.299999999999997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89">B71+B78+B96+B92+B108+B112</f>
        <v>1888.68</v>
      </c>
      <c r="C113" s="108">
        <f t="shared" si="89"/>
        <v>1826.39</v>
      </c>
      <c r="D113" s="108">
        <f t="shared" ref="D113:E113" si="90">D71+D78+D96+D92+D108+D112</f>
        <v>1824.3200000000002</v>
      </c>
      <c r="E113" s="108">
        <f t="shared" si="90"/>
        <v>1827.6200000000003</v>
      </c>
      <c r="F113" s="108">
        <f t="shared" ref="F113" si="91">F71+F78+F96+F92+F108+F112</f>
        <v>1827.6200000000003</v>
      </c>
      <c r="G113" s="108">
        <f t="shared" ref="G113:AG113" si="92">G71+G78+G96+G92+G108+G112</f>
        <v>1833.5200000000002</v>
      </c>
      <c r="H113" s="108">
        <f t="shared" si="92"/>
        <v>1828.5200000000002</v>
      </c>
      <c r="I113" s="108">
        <f t="shared" si="92"/>
        <v>1972.1200000000001</v>
      </c>
      <c r="J113" s="108">
        <f t="shared" si="92"/>
        <v>1976.1500000000003</v>
      </c>
      <c r="K113" s="108">
        <f t="shared" si="92"/>
        <v>2059.5200000000004</v>
      </c>
      <c r="L113" s="108">
        <f t="shared" si="92"/>
        <v>2059.5200000000004</v>
      </c>
      <c r="M113" s="108">
        <f t="shared" si="92"/>
        <v>1587.2100000000003</v>
      </c>
      <c r="N113" s="108">
        <f t="shared" ref="N113:O113" si="93">N71+N78+N96+N92+N108+N112</f>
        <v>1602.2700000000002</v>
      </c>
      <c r="O113" s="108">
        <f t="shared" si="93"/>
        <v>1727.0700000000002</v>
      </c>
      <c r="P113" s="108">
        <f t="shared" ref="P113" si="94">P71+P78+P96+P92+P108+P112</f>
        <v>1713.2700000000002</v>
      </c>
      <c r="Q113" s="108">
        <f t="shared" si="92"/>
        <v>1708.9100000000003</v>
      </c>
      <c r="R113" s="108">
        <f t="shared" si="92"/>
        <v>1719.8300000000002</v>
      </c>
      <c r="S113" s="108">
        <f t="shared" si="92"/>
        <v>1750.7800000000002</v>
      </c>
      <c r="T113" s="108">
        <f t="shared" ref="T113:U113" si="95">T71+T78+T96+T92+T108+T112</f>
        <v>1780.7800000000002</v>
      </c>
      <c r="U113" s="108">
        <f t="shared" si="95"/>
        <v>1797.1100000000001</v>
      </c>
      <c r="V113" s="108">
        <f t="shared" ref="V113" si="96">V71+V78+V96+V92+V108+V112</f>
        <v>1796.7100000000003</v>
      </c>
      <c r="W113" s="108">
        <f t="shared" si="92"/>
        <v>1799.71</v>
      </c>
      <c r="X113" s="108">
        <f t="shared" ref="X113:Y113" si="97">X71+X78+X96+X92+X108+X112</f>
        <v>1790.71</v>
      </c>
      <c r="Y113" s="108">
        <f t="shared" si="97"/>
        <v>1876.1100000000001</v>
      </c>
      <c r="Z113" s="108">
        <f t="shared" si="92"/>
        <v>1995.3000000000004</v>
      </c>
      <c r="AA113" s="108">
        <f t="shared" ref="AA113:AC113" si="98">AA71+AA78+AA96+AA92+AA108+AA112</f>
        <v>1991.0000000000002</v>
      </c>
      <c r="AB113" s="108">
        <f t="shared" si="98"/>
        <v>1991.0000000000002</v>
      </c>
      <c r="AC113" s="108">
        <f t="shared" si="98"/>
        <v>2073.9000000000005</v>
      </c>
      <c r="AD113" s="108">
        <f t="shared" ref="AD113:AE113" si="99">AD71+AD78+AD96+AD92+AD108+AD112</f>
        <v>2073.9000000000005</v>
      </c>
      <c r="AE113" s="108">
        <f t="shared" si="99"/>
        <v>2079.8000000000006</v>
      </c>
      <c r="AF113" s="108">
        <f t="shared" ref="AF113" si="100">AF71+AF78+AF96+AF92+AF108+AF112</f>
        <v>2079.8000000000006</v>
      </c>
      <c r="AG113" s="80">
        <f t="shared" si="92"/>
        <v>3169.915</v>
      </c>
      <c r="AH113" s="46">
        <f t="shared" si="34"/>
        <v>2079.8000000000006</v>
      </c>
      <c r="AI113" s="47">
        <f t="shared" si="35"/>
        <v>1587.2100000000003</v>
      </c>
      <c r="BF113" s="81"/>
      <c r="BG113" s="82">
        <v>-337.6</v>
      </c>
      <c r="BH113" s="82">
        <v>42.3</v>
      </c>
      <c r="BI113" s="82">
        <v>33.299999999999997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4"/>
        <v>0</v>
      </c>
      <c r="AI114" s="47">
        <f t="shared" si="35"/>
        <v>0</v>
      </c>
      <c r="BF114" s="81"/>
      <c r="BG114" s="82">
        <v>-454.3</v>
      </c>
      <c r="BH114" s="82">
        <v>47.3</v>
      </c>
      <c r="BI114" s="82">
        <v>33.299999999999997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101">B113+B114</f>
        <v>1888.68</v>
      </c>
      <c r="C115" s="108">
        <f t="shared" si="101"/>
        <v>1826.39</v>
      </c>
      <c r="D115" s="108">
        <f t="shared" ref="D115:E115" si="102">D113+D114</f>
        <v>1824.3200000000002</v>
      </c>
      <c r="E115" s="108">
        <f t="shared" si="102"/>
        <v>1827.6200000000003</v>
      </c>
      <c r="F115" s="108">
        <f t="shared" ref="F115" si="103">F113+F114</f>
        <v>1827.6200000000003</v>
      </c>
      <c r="G115" s="108">
        <f t="shared" ref="G115:Z115" si="104">G113+G114</f>
        <v>1833.5200000000002</v>
      </c>
      <c r="H115" s="108">
        <f t="shared" si="104"/>
        <v>1828.5200000000002</v>
      </c>
      <c r="I115" s="108">
        <f t="shared" si="104"/>
        <v>1972.1200000000001</v>
      </c>
      <c r="J115" s="108">
        <f t="shared" si="104"/>
        <v>1976.1500000000003</v>
      </c>
      <c r="K115" s="108">
        <f t="shared" si="104"/>
        <v>2059.5200000000004</v>
      </c>
      <c r="L115" s="108">
        <f t="shared" si="104"/>
        <v>2059.5200000000004</v>
      </c>
      <c r="M115" s="108">
        <f t="shared" si="104"/>
        <v>1587.2100000000003</v>
      </c>
      <c r="N115" s="108">
        <f t="shared" ref="N115:O115" si="105">N113+N114</f>
        <v>1602.2700000000002</v>
      </c>
      <c r="O115" s="108">
        <f t="shared" si="105"/>
        <v>1727.0700000000002</v>
      </c>
      <c r="P115" s="108">
        <f t="shared" ref="P115" si="106">P113+P114</f>
        <v>1713.2700000000002</v>
      </c>
      <c r="Q115" s="108">
        <f t="shared" si="104"/>
        <v>1708.9100000000003</v>
      </c>
      <c r="R115" s="108">
        <f t="shared" si="104"/>
        <v>1719.8300000000002</v>
      </c>
      <c r="S115" s="108">
        <f t="shared" si="104"/>
        <v>1750.7800000000002</v>
      </c>
      <c r="T115" s="108">
        <f t="shared" ref="T115:U115" si="107">T113+T114</f>
        <v>1780.7800000000002</v>
      </c>
      <c r="U115" s="108">
        <f t="shared" si="107"/>
        <v>1797.1100000000001</v>
      </c>
      <c r="V115" s="108">
        <f t="shared" ref="V115" si="108">V113+V114</f>
        <v>1796.7100000000003</v>
      </c>
      <c r="W115" s="108">
        <f t="shared" si="104"/>
        <v>1799.71</v>
      </c>
      <c r="X115" s="108">
        <f t="shared" ref="X115:Y115" si="109">X113+X114</f>
        <v>1790.71</v>
      </c>
      <c r="Y115" s="108">
        <f t="shared" si="109"/>
        <v>1876.1100000000001</v>
      </c>
      <c r="Z115" s="108">
        <f t="shared" si="104"/>
        <v>1995.3000000000004</v>
      </c>
      <c r="AA115" s="108">
        <f t="shared" ref="AA115:AC115" si="110">AA113+AA114</f>
        <v>1991.0000000000002</v>
      </c>
      <c r="AB115" s="108">
        <f t="shared" si="110"/>
        <v>1991.0000000000002</v>
      </c>
      <c r="AC115" s="108">
        <f t="shared" si="110"/>
        <v>2073.9000000000005</v>
      </c>
      <c r="AD115" s="108">
        <f t="shared" ref="AD115:AE115" si="111">AD113+AD114</f>
        <v>2073.9000000000005</v>
      </c>
      <c r="AE115" s="108">
        <f t="shared" si="111"/>
        <v>2079.8000000000006</v>
      </c>
      <c r="AF115" s="108">
        <f t="shared" ref="AF115" si="112">AF113+AF114</f>
        <v>2079.8000000000006</v>
      </c>
      <c r="AG115" s="104">
        <f>AG112+AG108+AG96+AG92+AG71+AG114</f>
        <v>2463.5149999999999</v>
      </c>
      <c r="AH115" s="46">
        <f t="shared" si="34"/>
        <v>2079.8000000000006</v>
      </c>
      <c r="AI115" s="47">
        <f t="shared" si="35"/>
        <v>1587.2100000000003</v>
      </c>
      <c r="BF115" s="81"/>
      <c r="BG115" s="82">
        <v>-487.3</v>
      </c>
      <c r="BH115" s="82">
        <v>46.6</v>
      </c>
      <c r="BI115" s="82">
        <v>35.700000000000003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113">B115-(B123)</f>
        <v>1190.68</v>
      </c>
      <c r="C116" s="108">
        <f t="shared" si="113"/>
        <v>1148.79</v>
      </c>
      <c r="D116" s="108">
        <f t="shared" ref="D116:E116" si="114">D115-(D123)</f>
        <v>1133.5200000000002</v>
      </c>
      <c r="E116" s="108">
        <f t="shared" si="114"/>
        <v>1117.8200000000004</v>
      </c>
      <c r="F116" s="108">
        <f t="shared" ref="F116" si="115">F115-(F123)</f>
        <v>1117.8200000000004</v>
      </c>
      <c r="G116" s="108">
        <f t="shared" ref="G116:Z116" si="116">G115-(G123)</f>
        <v>1185.5200000000002</v>
      </c>
      <c r="H116" s="108">
        <f t="shared" si="116"/>
        <v>1178.5200000000002</v>
      </c>
      <c r="I116" s="108">
        <f t="shared" si="116"/>
        <v>1292.1200000000001</v>
      </c>
      <c r="J116" s="108">
        <f t="shared" si="116"/>
        <v>1306.1500000000003</v>
      </c>
      <c r="K116" s="108">
        <f t="shared" si="116"/>
        <v>1379.5200000000004</v>
      </c>
      <c r="L116" s="108">
        <f t="shared" si="116"/>
        <v>1419.5200000000004</v>
      </c>
      <c r="M116" s="108">
        <f t="shared" si="116"/>
        <v>1384.2100000000003</v>
      </c>
      <c r="N116" s="108">
        <f t="shared" ref="N116:O116" si="117">N115-(N123)</f>
        <v>1352.2700000000002</v>
      </c>
      <c r="O116" s="108">
        <f t="shared" si="117"/>
        <v>1375.0700000000002</v>
      </c>
      <c r="P116" s="108">
        <f t="shared" ref="P116" si="118">P115-(P123)</f>
        <v>1449.2700000000002</v>
      </c>
      <c r="Q116" s="108">
        <f t="shared" si="116"/>
        <v>1418.9100000000003</v>
      </c>
      <c r="R116" s="108">
        <f t="shared" si="116"/>
        <v>1361.8300000000002</v>
      </c>
      <c r="S116" s="108">
        <f t="shared" si="116"/>
        <v>1415.1800000000003</v>
      </c>
      <c r="T116" s="108">
        <f t="shared" ref="T116:U116" si="119">T115-(T123)</f>
        <v>1482.4800000000002</v>
      </c>
      <c r="U116" s="108">
        <f t="shared" si="119"/>
        <v>1446.91</v>
      </c>
      <c r="V116" s="108">
        <f t="shared" ref="V116" si="120">V115-(V123)</f>
        <v>1419.4100000000003</v>
      </c>
      <c r="W116" s="108">
        <f t="shared" si="116"/>
        <v>1403.1100000000001</v>
      </c>
      <c r="X116" s="108">
        <f t="shared" ref="X116:Y116" si="121">X115-(X123)</f>
        <v>1394.1100000000001</v>
      </c>
      <c r="Y116" s="108">
        <f t="shared" si="121"/>
        <v>1501.6100000000001</v>
      </c>
      <c r="Z116" s="108">
        <f t="shared" si="116"/>
        <v>1657.7000000000003</v>
      </c>
      <c r="AA116" s="108">
        <f t="shared" ref="AA116:AC116" si="122">AA115-(AA123)</f>
        <v>1527.0000000000002</v>
      </c>
      <c r="AB116" s="108">
        <f t="shared" si="122"/>
        <v>1527.0000000000002</v>
      </c>
      <c r="AC116" s="108">
        <f t="shared" si="122"/>
        <v>1571.5000000000005</v>
      </c>
      <c r="AD116" s="108">
        <f t="shared" ref="AD116:AE116" si="123">AD115-(AD123)</f>
        <v>1571.5000000000005</v>
      </c>
      <c r="AE116" s="108">
        <f t="shared" si="123"/>
        <v>1374.7000000000007</v>
      </c>
      <c r="AF116" s="108">
        <f t="shared" ref="AF116" si="124">AF115-(AF123)</f>
        <v>1374.7000000000007</v>
      </c>
      <c r="AG116" s="104"/>
      <c r="AH116" s="46">
        <f t="shared" si="34"/>
        <v>1657.7000000000003</v>
      </c>
      <c r="AI116" s="47">
        <f t="shared" si="35"/>
        <v>1117.8200000000004</v>
      </c>
      <c r="BF116" s="81"/>
      <c r="BG116" s="82">
        <v>-681.9</v>
      </c>
      <c r="BH116" s="82">
        <v>41</v>
      </c>
      <c r="BI116" s="82">
        <v>34.799999999999997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125">IF(B97&lt;0,B97*-1,0)</f>
        <v>698</v>
      </c>
      <c r="C117" s="93">
        <f t="shared" si="125"/>
        <v>677.6</v>
      </c>
      <c r="D117" s="93">
        <f t="shared" ref="D117:E117" si="126">IF(D97&lt;0,D97*-1,0)</f>
        <v>690.8</v>
      </c>
      <c r="E117" s="93">
        <f t="shared" si="126"/>
        <v>709.8</v>
      </c>
      <c r="F117" s="93">
        <f t="shared" ref="F117" si="127">IF(F97&lt;0,F97*-1,0)</f>
        <v>709.8</v>
      </c>
      <c r="G117" s="93">
        <f t="shared" ref="G117:Z122" si="128">IF(G97&lt;0,G97*-1,0)</f>
        <v>648</v>
      </c>
      <c r="H117" s="93">
        <f t="shared" si="128"/>
        <v>650</v>
      </c>
      <c r="I117" s="93">
        <f t="shared" si="128"/>
        <v>680</v>
      </c>
      <c r="J117" s="93">
        <f t="shared" si="128"/>
        <v>670</v>
      </c>
      <c r="K117" s="93">
        <f t="shared" si="128"/>
        <v>680</v>
      </c>
      <c r="L117" s="93">
        <f t="shared" si="128"/>
        <v>640</v>
      </c>
      <c r="M117" s="93">
        <f t="shared" si="128"/>
        <v>203</v>
      </c>
      <c r="N117" s="93">
        <f t="shared" ref="N117:O117" si="129">IF(N97&lt;0,N97*-1,0)</f>
        <v>250</v>
      </c>
      <c r="O117" s="93">
        <f t="shared" si="129"/>
        <v>352</v>
      </c>
      <c r="P117" s="93">
        <f t="shared" ref="P117" si="130">IF(P97&lt;0,P97*-1,0)</f>
        <v>264</v>
      </c>
      <c r="Q117" s="93">
        <f t="shared" si="128"/>
        <v>290</v>
      </c>
      <c r="R117" s="93">
        <f t="shared" si="128"/>
        <v>358</v>
      </c>
      <c r="S117" s="93">
        <f t="shared" si="128"/>
        <v>335.6</v>
      </c>
      <c r="T117" s="93">
        <f t="shared" ref="T117:U117" si="131">IF(T97&lt;0,T97*-1,0)</f>
        <v>298.3</v>
      </c>
      <c r="U117" s="93">
        <f t="shared" si="131"/>
        <v>350.2</v>
      </c>
      <c r="V117" s="93">
        <f t="shared" ref="V117" si="132">IF(V97&lt;0,V97*-1,0)</f>
        <v>377.3</v>
      </c>
      <c r="W117" s="93">
        <f t="shared" si="128"/>
        <v>396.6</v>
      </c>
      <c r="X117" s="93">
        <f t="shared" ref="X117:Y117" si="133">IF(X97&lt;0,X97*-1,0)</f>
        <v>396.6</v>
      </c>
      <c r="Y117" s="93">
        <f t="shared" si="133"/>
        <v>374.5</v>
      </c>
      <c r="Z117" s="93">
        <f t="shared" si="128"/>
        <v>337.6</v>
      </c>
      <c r="AA117" s="93">
        <f t="shared" ref="AA117:AC117" si="134">IF(AA97&lt;0,AA97*-1,0)</f>
        <v>454.3</v>
      </c>
      <c r="AB117" s="93">
        <f t="shared" si="134"/>
        <v>454.3</v>
      </c>
      <c r="AC117" s="93">
        <f t="shared" si="134"/>
        <v>487.3</v>
      </c>
      <c r="AD117" s="93">
        <f t="shared" ref="AD117:AE117" si="135">IF(AD97&lt;0,AD97*-1,0)</f>
        <v>487.3</v>
      </c>
      <c r="AE117" s="93">
        <f t="shared" si="135"/>
        <v>681.9</v>
      </c>
      <c r="AF117" s="93">
        <f t="shared" ref="AF117" si="136">IF(AF97&lt;0,AF97*-1,0)</f>
        <v>681.9</v>
      </c>
      <c r="AG117" s="61"/>
      <c r="AH117" s="46">
        <f t="shared" si="34"/>
        <v>709.8</v>
      </c>
      <c r="AI117" s="47">
        <f t="shared" si="35"/>
        <v>203</v>
      </c>
      <c r="BG117" s="82">
        <v>-681.9</v>
      </c>
      <c r="BH117" s="82">
        <v>41</v>
      </c>
      <c r="BI117" s="82">
        <v>34.799999999999997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25"/>
        <v>0</v>
      </c>
      <c r="C118" s="93">
        <f t="shared" si="125"/>
        <v>0</v>
      </c>
      <c r="D118" s="93">
        <f t="shared" ref="D118:E118" si="137">IF(D98&lt;0,D98*-1,0)</f>
        <v>0</v>
      </c>
      <c r="E118" s="93">
        <f t="shared" si="137"/>
        <v>0</v>
      </c>
      <c r="F118" s="93">
        <f t="shared" ref="F118" si="138">IF(F98&lt;0,F98*-1,0)</f>
        <v>0</v>
      </c>
      <c r="G118" s="93">
        <f t="shared" si="128"/>
        <v>0</v>
      </c>
      <c r="H118" s="93">
        <f t="shared" si="128"/>
        <v>0</v>
      </c>
      <c r="I118" s="93">
        <f t="shared" si="128"/>
        <v>0</v>
      </c>
      <c r="J118" s="93">
        <f t="shared" si="128"/>
        <v>0</v>
      </c>
      <c r="K118" s="93">
        <f t="shared" si="128"/>
        <v>0</v>
      </c>
      <c r="L118" s="93">
        <f t="shared" si="128"/>
        <v>0</v>
      </c>
      <c r="M118" s="93">
        <f t="shared" si="128"/>
        <v>0</v>
      </c>
      <c r="N118" s="93">
        <f t="shared" ref="N118:O118" si="139">IF(N98&lt;0,N98*-1,0)</f>
        <v>0</v>
      </c>
      <c r="O118" s="93">
        <f t="shared" si="139"/>
        <v>0</v>
      </c>
      <c r="P118" s="93">
        <f t="shared" ref="P118" si="140">IF(P98&lt;0,P98*-1,0)</f>
        <v>0</v>
      </c>
      <c r="Q118" s="93">
        <f t="shared" si="128"/>
        <v>0</v>
      </c>
      <c r="R118" s="93">
        <f t="shared" si="128"/>
        <v>0</v>
      </c>
      <c r="S118" s="93">
        <f t="shared" si="128"/>
        <v>0</v>
      </c>
      <c r="T118" s="93">
        <f t="shared" ref="T118:U118" si="141">IF(T98&lt;0,T98*-1,0)</f>
        <v>0</v>
      </c>
      <c r="U118" s="93">
        <f t="shared" si="141"/>
        <v>0</v>
      </c>
      <c r="V118" s="93">
        <f t="shared" ref="V118" si="142">IF(V98&lt;0,V98*-1,0)</f>
        <v>0</v>
      </c>
      <c r="W118" s="93">
        <f t="shared" si="128"/>
        <v>0</v>
      </c>
      <c r="X118" s="93">
        <f t="shared" ref="X118:Y118" si="143">IF(X98&lt;0,X98*-1,0)</f>
        <v>0</v>
      </c>
      <c r="Y118" s="93">
        <f t="shared" si="143"/>
        <v>0</v>
      </c>
      <c r="Z118" s="93">
        <f t="shared" si="128"/>
        <v>0</v>
      </c>
      <c r="AA118" s="93">
        <f t="shared" ref="AA118:AC118" si="144">IF(AA98&lt;0,AA98*-1,0)</f>
        <v>0</v>
      </c>
      <c r="AB118" s="93">
        <f t="shared" si="144"/>
        <v>0</v>
      </c>
      <c r="AC118" s="93">
        <f t="shared" si="144"/>
        <v>0</v>
      </c>
      <c r="AD118" s="93">
        <f t="shared" ref="AD118:AE118" si="145">IF(AD98&lt;0,AD98*-1,0)</f>
        <v>0</v>
      </c>
      <c r="AE118" s="93">
        <f t="shared" si="145"/>
        <v>0</v>
      </c>
      <c r="AF118" s="93">
        <f t="shared" ref="AF118" si="146">IF(AF98&lt;0,AF98*-1,0)</f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-698</v>
      </c>
      <c r="BH118" s="82">
        <v>4.5</v>
      </c>
      <c r="BI118" s="82">
        <v>24.7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25"/>
        <v>0</v>
      </c>
      <c r="C119" s="93">
        <f t="shared" si="125"/>
        <v>0</v>
      </c>
      <c r="D119" s="93">
        <f t="shared" ref="D119:E119" si="147">IF(D99&lt;0,D99*-1,0)</f>
        <v>0</v>
      </c>
      <c r="E119" s="93">
        <f t="shared" si="147"/>
        <v>0</v>
      </c>
      <c r="F119" s="93">
        <f t="shared" ref="F119" si="148">IF(F99&lt;0,F99*-1,0)</f>
        <v>0</v>
      </c>
      <c r="G119" s="93">
        <f t="shared" si="128"/>
        <v>0</v>
      </c>
      <c r="H119" s="93">
        <f t="shared" si="128"/>
        <v>0</v>
      </c>
      <c r="I119" s="93">
        <f t="shared" si="128"/>
        <v>0</v>
      </c>
      <c r="J119" s="93">
        <f t="shared" si="128"/>
        <v>0</v>
      </c>
      <c r="K119" s="93">
        <f t="shared" si="128"/>
        <v>0</v>
      </c>
      <c r="L119" s="93">
        <f t="shared" si="128"/>
        <v>0</v>
      </c>
      <c r="M119" s="93">
        <f t="shared" si="128"/>
        <v>0</v>
      </c>
      <c r="N119" s="93">
        <f t="shared" ref="N119:O119" si="149">IF(N99&lt;0,N99*-1,0)</f>
        <v>0</v>
      </c>
      <c r="O119" s="93">
        <f t="shared" si="149"/>
        <v>0</v>
      </c>
      <c r="P119" s="93">
        <f t="shared" ref="P119" si="150">IF(P99&lt;0,P99*-1,0)</f>
        <v>0</v>
      </c>
      <c r="Q119" s="93">
        <f t="shared" si="128"/>
        <v>0</v>
      </c>
      <c r="R119" s="93">
        <f t="shared" si="128"/>
        <v>0</v>
      </c>
      <c r="S119" s="93">
        <f t="shared" si="128"/>
        <v>0</v>
      </c>
      <c r="T119" s="93">
        <f t="shared" si="128"/>
        <v>0</v>
      </c>
      <c r="U119" s="93">
        <f t="shared" ref="U119" si="151">IF(U99&lt;0,U99*-1,0)</f>
        <v>0</v>
      </c>
      <c r="V119" s="93">
        <f t="shared" ref="V119" si="152">IF(V99&lt;0,V99*-1,0)</f>
        <v>0</v>
      </c>
      <c r="W119" s="93">
        <f t="shared" si="128"/>
        <v>0</v>
      </c>
      <c r="X119" s="93">
        <f t="shared" ref="X119:Y119" si="153">IF(X99&lt;0,X99*-1,0)</f>
        <v>0</v>
      </c>
      <c r="Y119" s="93">
        <f t="shared" si="153"/>
        <v>0</v>
      </c>
      <c r="Z119" s="93">
        <f t="shared" si="128"/>
        <v>0</v>
      </c>
      <c r="AA119" s="93">
        <f t="shared" ref="AA119:AC119" si="154">IF(AA99&lt;0,AA99*-1,0)</f>
        <v>0</v>
      </c>
      <c r="AB119" s="93">
        <f t="shared" si="154"/>
        <v>0</v>
      </c>
      <c r="AC119" s="93">
        <f t="shared" si="154"/>
        <v>0</v>
      </c>
      <c r="AD119" s="93">
        <f t="shared" ref="AD119:AE119" si="155">IF(AD99&lt;0,AD99*-1,0)</f>
        <v>0</v>
      </c>
      <c r="AE119" s="93">
        <f t="shared" si="155"/>
        <v>0</v>
      </c>
      <c r="AF119" s="93">
        <f t="shared" ref="AF119" si="156">IF(AF99&lt;0,AF99*-1,0)</f>
        <v>0</v>
      </c>
      <c r="AG119" s="111"/>
      <c r="AH119" s="46">
        <f t="shared" si="34"/>
        <v>0</v>
      </c>
      <c r="AI119" s="47">
        <f t="shared" si="35"/>
        <v>0</v>
      </c>
    </row>
    <row r="120" spans="1:64">
      <c r="A120" s="96" t="s">
        <v>126</v>
      </c>
      <c r="B120" s="93">
        <f t="shared" si="125"/>
        <v>0</v>
      </c>
      <c r="C120" s="93">
        <f t="shared" si="125"/>
        <v>0</v>
      </c>
      <c r="D120" s="93">
        <f t="shared" ref="D120:E120" si="157">IF(D100&lt;0,D100*-1,0)</f>
        <v>0</v>
      </c>
      <c r="E120" s="93">
        <f t="shared" si="157"/>
        <v>0</v>
      </c>
      <c r="F120" s="93">
        <f t="shared" ref="F120" si="158">IF(F100&lt;0,F100*-1,0)</f>
        <v>0</v>
      </c>
      <c r="G120" s="93">
        <f t="shared" si="128"/>
        <v>0</v>
      </c>
      <c r="H120" s="93">
        <f t="shared" si="128"/>
        <v>0</v>
      </c>
      <c r="I120" s="93">
        <f t="shared" si="128"/>
        <v>0</v>
      </c>
      <c r="J120" s="93">
        <f t="shared" si="128"/>
        <v>0</v>
      </c>
      <c r="K120" s="93">
        <f t="shared" si="128"/>
        <v>0</v>
      </c>
      <c r="L120" s="93">
        <f t="shared" si="128"/>
        <v>0</v>
      </c>
      <c r="M120" s="93">
        <f t="shared" si="128"/>
        <v>0</v>
      </c>
      <c r="N120" s="93">
        <f t="shared" ref="N120:O120" si="159">IF(N100&lt;0,N100*-1,0)</f>
        <v>0</v>
      </c>
      <c r="O120" s="93">
        <f t="shared" si="159"/>
        <v>0</v>
      </c>
      <c r="P120" s="93">
        <f t="shared" ref="P120" si="160">IF(P100&lt;0,P100*-1,0)</f>
        <v>0</v>
      </c>
      <c r="Q120" s="93">
        <f t="shared" si="128"/>
        <v>0</v>
      </c>
      <c r="R120" s="93">
        <f t="shared" si="128"/>
        <v>0</v>
      </c>
      <c r="S120" s="93">
        <f t="shared" si="128"/>
        <v>0</v>
      </c>
      <c r="T120" s="93">
        <f t="shared" si="128"/>
        <v>0</v>
      </c>
      <c r="U120" s="93">
        <f t="shared" ref="U120" si="161">IF(U100&lt;0,U100*-1,0)</f>
        <v>0</v>
      </c>
      <c r="V120" s="93">
        <f t="shared" ref="V120" si="162">IF(V100&lt;0,V100*-1,0)</f>
        <v>0</v>
      </c>
      <c r="W120" s="93">
        <f t="shared" si="128"/>
        <v>0</v>
      </c>
      <c r="X120" s="93">
        <f t="shared" ref="X120:Y120" si="163">IF(X100&lt;0,X100*-1,0)</f>
        <v>0</v>
      </c>
      <c r="Y120" s="93">
        <f t="shared" si="163"/>
        <v>0</v>
      </c>
      <c r="Z120" s="93">
        <f t="shared" si="128"/>
        <v>0</v>
      </c>
      <c r="AA120" s="93">
        <f t="shared" ref="AA120:AC120" si="164">IF(AA100&lt;0,AA100*-1,0)</f>
        <v>0</v>
      </c>
      <c r="AB120" s="93">
        <f t="shared" si="164"/>
        <v>0</v>
      </c>
      <c r="AC120" s="93">
        <f t="shared" si="164"/>
        <v>0</v>
      </c>
      <c r="AD120" s="93">
        <f t="shared" ref="AD120:AE120" si="165">IF(AD100&lt;0,AD100*-1,0)</f>
        <v>0</v>
      </c>
      <c r="AE120" s="93">
        <f t="shared" si="165"/>
        <v>0</v>
      </c>
      <c r="AF120" s="93">
        <f t="shared" ref="AF120" si="166">IF(AF100&lt;0,AF100*-1,0)</f>
        <v>0</v>
      </c>
      <c r="AG120" s="111"/>
      <c r="AH120" s="46">
        <f t="shared" si="34"/>
        <v>0</v>
      </c>
      <c r="AI120" s="47">
        <f t="shared" si="35"/>
        <v>0</v>
      </c>
    </row>
    <row r="121" spans="1:64">
      <c r="A121" s="96" t="s">
        <v>128</v>
      </c>
      <c r="B121" s="93">
        <f t="shared" si="125"/>
        <v>0</v>
      </c>
      <c r="C121" s="93">
        <f t="shared" si="125"/>
        <v>0</v>
      </c>
      <c r="D121" s="93">
        <f t="shared" ref="D121:E121" si="167">IF(D101&lt;0,D101*-1,0)</f>
        <v>0</v>
      </c>
      <c r="E121" s="93">
        <f t="shared" si="167"/>
        <v>0</v>
      </c>
      <c r="F121" s="93">
        <f t="shared" ref="F121" si="168">IF(F101&lt;0,F101*-1,0)</f>
        <v>0</v>
      </c>
      <c r="G121" s="93">
        <f t="shared" si="128"/>
        <v>0</v>
      </c>
      <c r="H121" s="93">
        <f t="shared" si="128"/>
        <v>0</v>
      </c>
      <c r="I121" s="93">
        <f t="shared" si="128"/>
        <v>0</v>
      </c>
      <c r="J121" s="93">
        <f t="shared" si="128"/>
        <v>0</v>
      </c>
      <c r="K121" s="93">
        <f t="shared" si="128"/>
        <v>0</v>
      </c>
      <c r="L121" s="93">
        <f t="shared" si="128"/>
        <v>0</v>
      </c>
      <c r="M121" s="93">
        <f t="shared" si="128"/>
        <v>0</v>
      </c>
      <c r="N121" s="93">
        <f t="shared" ref="N121:O121" si="169">IF(N101&lt;0,N101*-1,0)</f>
        <v>0</v>
      </c>
      <c r="O121" s="93">
        <f t="shared" si="169"/>
        <v>0</v>
      </c>
      <c r="P121" s="93">
        <f t="shared" ref="P121" si="170">IF(P101&lt;0,P101*-1,0)</f>
        <v>0</v>
      </c>
      <c r="Q121" s="93">
        <f t="shared" si="128"/>
        <v>0</v>
      </c>
      <c r="R121" s="93">
        <f t="shared" si="128"/>
        <v>0</v>
      </c>
      <c r="S121" s="93">
        <f t="shared" si="128"/>
        <v>0</v>
      </c>
      <c r="T121" s="93">
        <f t="shared" si="128"/>
        <v>0</v>
      </c>
      <c r="U121" s="93">
        <f t="shared" ref="U121" si="171">IF(U101&lt;0,U101*-1,0)</f>
        <v>0</v>
      </c>
      <c r="V121" s="93">
        <f t="shared" ref="V121" si="172">IF(V101&lt;0,V101*-1,0)</f>
        <v>0</v>
      </c>
      <c r="W121" s="93">
        <f t="shared" si="128"/>
        <v>0</v>
      </c>
      <c r="X121" s="93">
        <f t="shared" ref="X121:Y121" si="173">IF(X101&lt;0,X101*-1,0)</f>
        <v>0</v>
      </c>
      <c r="Y121" s="93">
        <f t="shared" si="173"/>
        <v>0</v>
      </c>
      <c r="Z121" s="93">
        <f t="shared" si="128"/>
        <v>0</v>
      </c>
      <c r="AA121" s="93">
        <f t="shared" ref="AA121:AC121" si="174">IF(AA101&lt;0,AA101*-1,0)</f>
        <v>0</v>
      </c>
      <c r="AB121" s="93">
        <f t="shared" si="174"/>
        <v>0</v>
      </c>
      <c r="AC121" s="93">
        <f t="shared" si="174"/>
        <v>0</v>
      </c>
      <c r="AD121" s="93">
        <f t="shared" ref="AD121:AE121" si="175">IF(AD101&lt;0,AD101*-1,0)</f>
        <v>0</v>
      </c>
      <c r="AE121" s="93">
        <f t="shared" si="175"/>
        <v>0</v>
      </c>
      <c r="AF121" s="93">
        <f t="shared" ref="AF121" si="176">IF(AF101&lt;0,AF101*-1,0)</f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>
      <c r="A122" s="96" t="s">
        <v>130</v>
      </c>
      <c r="B122" s="93">
        <f t="shared" si="125"/>
        <v>0</v>
      </c>
      <c r="C122" s="93">
        <f t="shared" si="125"/>
        <v>0</v>
      </c>
      <c r="D122" s="93">
        <f t="shared" ref="D122:E122" si="177">IF(D102&lt;0,D102*-1,0)</f>
        <v>0</v>
      </c>
      <c r="E122" s="93">
        <f t="shared" si="177"/>
        <v>0</v>
      </c>
      <c r="F122" s="93">
        <f t="shared" ref="F122" si="178">IF(F102&lt;0,F102*-1,0)</f>
        <v>0</v>
      </c>
      <c r="G122" s="93">
        <f t="shared" si="128"/>
        <v>0</v>
      </c>
      <c r="H122" s="93">
        <f t="shared" si="128"/>
        <v>0</v>
      </c>
      <c r="I122" s="93">
        <f t="shared" si="128"/>
        <v>0</v>
      </c>
      <c r="J122" s="93">
        <f t="shared" si="128"/>
        <v>0</v>
      </c>
      <c r="K122" s="93">
        <f t="shared" si="128"/>
        <v>0</v>
      </c>
      <c r="L122" s="93">
        <f t="shared" si="128"/>
        <v>0</v>
      </c>
      <c r="M122" s="93">
        <f t="shared" si="128"/>
        <v>0</v>
      </c>
      <c r="N122" s="93">
        <f t="shared" ref="N122:O122" si="179">IF(N102&lt;0,N102*-1,0)</f>
        <v>0</v>
      </c>
      <c r="O122" s="93">
        <f t="shared" si="179"/>
        <v>0</v>
      </c>
      <c r="P122" s="93">
        <f t="shared" ref="P122" si="180">IF(P102&lt;0,P102*-1,0)</f>
        <v>0</v>
      </c>
      <c r="Q122" s="93">
        <f t="shared" si="128"/>
        <v>0</v>
      </c>
      <c r="R122" s="93">
        <f t="shared" si="128"/>
        <v>0</v>
      </c>
      <c r="S122" s="93">
        <f t="shared" si="128"/>
        <v>0</v>
      </c>
      <c r="T122" s="93">
        <f t="shared" si="128"/>
        <v>0</v>
      </c>
      <c r="U122" s="93">
        <f t="shared" ref="U122" si="181">IF(U102&lt;0,U102*-1,0)</f>
        <v>0</v>
      </c>
      <c r="V122" s="93">
        <f t="shared" ref="V122" si="182">IF(V102&lt;0,V102*-1,0)</f>
        <v>0</v>
      </c>
      <c r="W122" s="93">
        <f t="shared" si="128"/>
        <v>0</v>
      </c>
      <c r="X122" s="93">
        <f t="shared" ref="X122:Y122" si="183">IF(X102&lt;0,X102*-1,0)</f>
        <v>0</v>
      </c>
      <c r="Y122" s="93">
        <f t="shared" si="183"/>
        <v>0</v>
      </c>
      <c r="Z122" s="93">
        <f t="shared" si="128"/>
        <v>0</v>
      </c>
      <c r="AA122" s="93">
        <f t="shared" ref="AA122:AC122" si="184">IF(AA102&lt;0,AA102*-1,0)</f>
        <v>9.6999999999999993</v>
      </c>
      <c r="AB122" s="93">
        <f t="shared" si="184"/>
        <v>9.6999999999999993</v>
      </c>
      <c r="AC122" s="93">
        <f t="shared" si="184"/>
        <v>15.1</v>
      </c>
      <c r="AD122" s="93">
        <f t="shared" ref="AD122:AE122" si="185">IF(AD102&lt;0,AD102*-1,0)</f>
        <v>15.1</v>
      </c>
      <c r="AE122" s="93">
        <f t="shared" si="185"/>
        <v>23.2</v>
      </c>
      <c r="AF122" s="93">
        <f t="shared" ref="AF122" si="186">IF(AF102&lt;0,AF102*-1,0)</f>
        <v>23.2</v>
      </c>
      <c r="AG122" s="103"/>
      <c r="AH122" s="46">
        <f t="shared" si="34"/>
        <v>23.2</v>
      </c>
      <c r="AI122" s="47">
        <f t="shared" si="35"/>
        <v>0</v>
      </c>
    </row>
    <row r="123" spans="1:64" ht="15.75" thickBot="1">
      <c r="A123" s="112" t="s">
        <v>145</v>
      </c>
      <c r="B123" s="70">
        <f t="shared" ref="B123:C123" si="187">SUM(B117:B122)</f>
        <v>698</v>
      </c>
      <c r="C123" s="70">
        <f t="shared" si="187"/>
        <v>677.6</v>
      </c>
      <c r="D123" s="70">
        <f t="shared" ref="D123:E123" si="188">SUM(D117:D122)</f>
        <v>690.8</v>
      </c>
      <c r="E123" s="70">
        <f t="shared" si="188"/>
        <v>709.8</v>
      </c>
      <c r="F123" s="70">
        <f t="shared" ref="F123" si="189">SUM(F117:F122)</f>
        <v>709.8</v>
      </c>
      <c r="G123" s="70">
        <f t="shared" ref="G123:Z123" si="190">SUM(G117:G122)</f>
        <v>648</v>
      </c>
      <c r="H123" s="70">
        <f t="shared" si="190"/>
        <v>650</v>
      </c>
      <c r="I123" s="70">
        <f t="shared" si="190"/>
        <v>680</v>
      </c>
      <c r="J123" s="70">
        <f t="shared" si="190"/>
        <v>670</v>
      </c>
      <c r="K123" s="70">
        <f t="shared" si="190"/>
        <v>680</v>
      </c>
      <c r="L123" s="70">
        <f t="shared" si="190"/>
        <v>640</v>
      </c>
      <c r="M123" s="70">
        <f t="shared" si="190"/>
        <v>203</v>
      </c>
      <c r="N123" s="70">
        <f t="shared" ref="N123:O123" si="191">SUM(N117:N122)</f>
        <v>250</v>
      </c>
      <c r="O123" s="70">
        <f t="shared" si="191"/>
        <v>352</v>
      </c>
      <c r="P123" s="70">
        <f t="shared" ref="P123" si="192">SUM(P117:P122)</f>
        <v>264</v>
      </c>
      <c r="Q123" s="70">
        <f t="shared" si="190"/>
        <v>290</v>
      </c>
      <c r="R123" s="70">
        <f t="shared" si="190"/>
        <v>358</v>
      </c>
      <c r="S123" s="70">
        <f t="shared" si="190"/>
        <v>335.6</v>
      </c>
      <c r="T123" s="70">
        <f t="shared" si="190"/>
        <v>298.3</v>
      </c>
      <c r="U123" s="70">
        <f t="shared" ref="U123" si="193">SUM(U117:U122)</f>
        <v>350.2</v>
      </c>
      <c r="V123" s="70">
        <f t="shared" ref="V123" si="194">SUM(V117:V122)</f>
        <v>377.3</v>
      </c>
      <c r="W123" s="70">
        <f t="shared" si="190"/>
        <v>396.6</v>
      </c>
      <c r="X123" s="70">
        <f t="shared" ref="X123:Y123" si="195">SUM(X117:X122)</f>
        <v>396.6</v>
      </c>
      <c r="Y123" s="70">
        <f t="shared" si="195"/>
        <v>374.5</v>
      </c>
      <c r="Z123" s="70">
        <f t="shared" si="190"/>
        <v>337.6</v>
      </c>
      <c r="AA123" s="70">
        <f t="shared" ref="AA123:AC123" si="196">SUM(AA117:AA122)</f>
        <v>464</v>
      </c>
      <c r="AB123" s="70">
        <f t="shared" si="196"/>
        <v>464</v>
      </c>
      <c r="AC123" s="70">
        <f t="shared" si="196"/>
        <v>502.40000000000003</v>
      </c>
      <c r="AD123" s="70">
        <f t="shared" ref="AD123:AE123" si="197">SUM(AD117:AD122)</f>
        <v>502.40000000000003</v>
      </c>
      <c r="AE123" s="70">
        <f t="shared" si="197"/>
        <v>705.1</v>
      </c>
      <c r="AF123" s="70">
        <f t="shared" ref="AF123" si="198">SUM(AF117:AF122)</f>
        <v>705.1</v>
      </c>
      <c r="AG123" s="104"/>
      <c r="AH123" s="46">
        <f t="shared" si="34"/>
        <v>709.8</v>
      </c>
      <c r="AI123" s="47">
        <f t="shared" si="35"/>
        <v>203</v>
      </c>
      <c r="AJ123" s="105">
        <f t="array" ref="AJ123">MIN(IF(B123:AF123&lt;&gt;0,B123:AF123))</f>
        <v>203</v>
      </c>
    </row>
    <row r="124" spans="1:64" ht="15.75" thickBot="1">
      <c r="A124" s="87" t="s">
        <v>146</v>
      </c>
      <c r="B124" s="70">
        <f t="shared" ref="B124:C124" si="199">B108-B123</f>
        <v>-652.9</v>
      </c>
      <c r="C124" s="70">
        <f t="shared" si="199"/>
        <v>-648.1</v>
      </c>
      <c r="D124" s="70">
        <f t="shared" ref="D124:E124" si="200">D108-D123</f>
        <v>-662.8</v>
      </c>
      <c r="E124" s="70">
        <f t="shared" si="200"/>
        <v>-675.3</v>
      </c>
      <c r="F124" s="70">
        <f t="shared" ref="F124" si="201">F108-F123</f>
        <v>-675.3</v>
      </c>
      <c r="G124" s="70">
        <f t="shared" ref="G124:Z124" si="202">G108-G123</f>
        <v>-619.4</v>
      </c>
      <c r="H124" s="70">
        <f t="shared" si="202"/>
        <v>-626.4</v>
      </c>
      <c r="I124" s="70">
        <f t="shared" si="202"/>
        <v>-655.4</v>
      </c>
      <c r="J124" s="70">
        <f t="shared" si="202"/>
        <v>-641.37</v>
      </c>
      <c r="K124" s="70">
        <f t="shared" si="202"/>
        <v>-650</v>
      </c>
      <c r="L124" s="70">
        <f t="shared" si="202"/>
        <v>-610</v>
      </c>
      <c r="M124" s="70">
        <f t="shared" si="202"/>
        <v>-172.7</v>
      </c>
      <c r="N124" s="70">
        <f t="shared" ref="N124:O124" si="203">N108-N123</f>
        <v>-209.2</v>
      </c>
      <c r="O124" s="70">
        <f t="shared" si="203"/>
        <v>-286</v>
      </c>
      <c r="P124" s="70">
        <f t="shared" ref="P124" si="204">P108-P123</f>
        <v>-195.89999999999998</v>
      </c>
      <c r="Q124" s="70">
        <f t="shared" si="202"/>
        <v>-216.5</v>
      </c>
      <c r="R124" s="70">
        <f t="shared" si="202"/>
        <v>-278.60000000000002</v>
      </c>
      <c r="S124" s="70">
        <f t="shared" si="202"/>
        <v>-241.50000000000003</v>
      </c>
      <c r="T124" s="70">
        <f t="shared" si="202"/>
        <v>-204.20000000000002</v>
      </c>
      <c r="U124" s="70">
        <f t="shared" ref="U124" si="205">U108-U123</f>
        <v>-263.29999999999995</v>
      </c>
      <c r="V124" s="70">
        <f t="shared" ref="V124" si="206">V108-V123</f>
        <v>-307.40000000000003</v>
      </c>
      <c r="W124" s="70">
        <f t="shared" si="202"/>
        <v>-334.6</v>
      </c>
      <c r="X124" s="70">
        <f t="shared" ref="X124:Y124" si="207">X108-X123</f>
        <v>-334.6</v>
      </c>
      <c r="Y124" s="70">
        <f t="shared" si="207"/>
        <v>-305.5</v>
      </c>
      <c r="Z124" s="70">
        <f t="shared" si="202"/>
        <v>-252.90000000000003</v>
      </c>
      <c r="AA124" s="70">
        <f t="shared" ref="AA124:AC124" si="208">AA108-AA123</f>
        <v>-383.4</v>
      </c>
      <c r="AB124" s="70">
        <f t="shared" si="208"/>
        <v>-383.4</v>
      </c>
      <c r="AC124" s="70">
        <f t="shared" si="208"/>
        <v>-420.1</v>
      </c>
      <c r="AD124" s="70">
        <f t="shared" ref="AD124:AE124" si="209">AD108-AD123</f>
        <v>-420.1</v>
      </c>
      <c r="AE124" s="70">
        <f t="shared" si="209"/>
        <v>-629.30000000000007</v>
      </c>
      <c r="AF124" s="70">
        <f t="shared" ref="AF124" si="210">AF108-AF123</f>
        <v>-629.30000000000007</v>
      </c>
      <c r="AG124" s="104"/>
      <c r="AH124" s="46">
        <f t="shared" si="34"/>
        <v>-172.7</v>
      </c>
      <c r="AI124" s="47">
        <f t="shared" si="35"/>
        <v>-675.3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>
      <c r="A126" s="116" t="s">
        <v>148</v>
      </c>
      <c r="B126" s="117">
        <v>50.173000000000002</v>
      </c>
      <c r="C126" s="117">
        <v>50.031999999999996</v>
      </c>
      <c r="D126" s="117">
        <v>49.953000000000003</v>
      </c>
      <c r="E126" s="117">
        <v>49.987699999999997</v>
      </c>
      <c r="F126" s="117">
        <v>49.987699999999997</v>
      </c>
      <c r="G126" s="117">
        <v>50</v>
      </c>
      <c r="H126" s="117">
        <v>50</v>
      </c>
      <c r="I126" s="117">
        <v>50</v>
      </c>
      <c r="J126" s="117">
        <v>50</v>
      </c>
      <c r="K126" s="117">
        <v>49.9</v>
      </c>
      <c r="L126" s="117">
        <v>49.9</v>
      </c>
      <c r="M126" s="117">
        <v>50.097000000000001</v>
      </c>
      <c r="N126" s="117">
        <v>50.097000000000001</v>
      </c>
      <c r="O126" s="117">
        <v>50.01</v>
      </c>
      <c r="P126" s="117">
        <v>50.01</v>
      </c>
      <c r="Q126" s="117">
        <v>50.01</v>
      </c>
      <c r="R126" s="117">
        <v>49.984999999999999</v>
      </c>
      <c r="S126" s="117">
        <v>49.911999999999999</v>
      </c>
      <c r="T126" s="117">
        <v>49.814999999999998</v>
      </c>
      <c r="U126" s="117">
        <v>50.2</v>
      </c>
      <c r="V126" s="117">
        <v>50.100999999999999</v>
      </c>
      <c r="W126" s="117">
        <v>50.100999999999999</v>
      </c>
      <c r="X126" s="117">
        <v>50.100999999999999</v>
      </c>
      <c r="Y126" s="117">
        <v>50.048000000000002</v>
      </c>
      <c r="Z126" s="117">
        <v>50.067999999999998</v>
      </c>
      <c r="AA126" s="117">
        <v>50.067999999999998</v>
      </c>
      <c r="AB126" s="117">
        <v>50.067999999999998</v>
      </c>
      <c r="AC126" s="117">
        <v>49.96</v>
      </c>
      <c r="AD126" s="117">
        <v>49.96</v>
      </c>
      <c r="AE126" s="117">
        <v>49.96</v>
      </c>
      <c r="AF126" s="117">
        <v>49.96</v>
      </c>
      <c r="AG126" s="118"/>
      <c r="AH126" s="46">
        <f t="shared" si="34"/>
        <v>50.2</v>
      </c>
      <c r="AI126" s="47">
        <f t="shared" si="35"/>
        <v>49.814999999999998</v>
      </c>
    </row>
    <row r="127" spans="1:64">
      <c r="A127" s="119" t="s">
        <v>149</v>
      </c>
      <c r="B127" s="43">
        <v>133.6</v>
      </c>
      <c r="C127" s="43">
        <v>134.4</v>
      </c>
      <c r="D127" s="43">
        <v>134.69999999999999</v>
      </c>
      <c r="E127" s="43">
        <v>132.80000000000001</v>
      </c>
      <c r="F127" s="43">
        <v>132.80000000000001</v>
      </c>
      <c r="G127" s="43">
        <v>132.5</v>
      </c>
      <c r="H127" s="43">
        <v>132.5</v>
      </c>
      <c r="I127" s="43">
        <v>132.5</v>
      </c>
      <c r="J127" s="43">
        <v>132.5</v>
      </c>
      <c r="K127" s="43">
        <v>131</v>
      </c>
      <c r="L127" s="43">
        <v>131</v>
      </c>
      <c r="M127" s="43">
        <v>131.19999999999999</v>
      </c>
      <c r="N127" s="43">
        <v>131.19999999999999</v>
      </c>
      <c r="O127" s="43">
        <v>129.9</v>
      </c>
      <c r="P127" s="43">
        <v>129.9</v>
      </c>
      <c r="Q127" s="43">
        <v>131.9</v>
      </c>
      <c r="R127" s="43">
        <v>132.1</v>
      </c>
      <c r="S127" s="43">
        <v>131.30000000000001</v>
      </c>
      <c r="T127" s="43">
        <v>131.19999999999999</v>
      </c>
      <c r="U127" s="43">
        <v>131.6</v>
      </c>
      <c r="V127" s="43">
        <v>131.80000000000001</v>
      </c>
      <c r="W127" s="43">
        <v>131.80000000000001</v>
      </c>
      <c r="X127" s="43">
        <v>131.80000000000001</v>
      </c>
      <c r="Y127" s="43">
        <v>131.30000000000001</v>
      </c>
      <c r="Z127" s="43">
        <v>130.9</v>
      </c>
      <c r="AA127" s="43">
        <v>130.9</v>
      </c>
      <c r="AB127" s="43">
        <v>130.9</v>
      </c>
      <c r="AC127" s="43">
        <v>133.30000000000001</v>
      </c>
      <c r="AD127" s="43">
        <v>133.30000000000001</v>
      </c>
      <c r="AE127" s="43">
        <v>133.30000000000001</v>
      </c>
      <c r="AF127" s="43">
        <v>133.30000000000001</v>
      </c>
      <c r="AG127" s="120"/>
      <c r="AH127" s="46">
        <f t="shared" si="34"/>
        <v>134.69999999999999</v>
      </c>
      <c r="AI127" s="47">
        <f t="shared" si="35"/>
        <v>129.9</v>
      </c>
    </row>
    <row r="128" spans="1:64">
      <c r="A128" s="119" t="s">
        <v>150</v>
      </c>
      <c r="B128" s="43">
        <v>131.6</v>
      </c>
      <c r="C128" s="43">
        <v>130.4</v>
      </c>
      <c r="D128" s="43">
        <v>130.9</v>
      </c>
      <c r="E128" s="43">
        <v>130.1</v>
      </c>
      <c r="F128" s="43">
        <v>130.1</v>
      </c>
      <c r="G128" s="43">
        <v>128.9</v>
      </c>
      <c r="H128" s="43">
        <v>128.9</v>
      </c>
      <c r="I128" s="43">
        <v>128.9</v>
      </c>
      <c r="J128" s="43">
        <v>128.9</v>
      </c>
      <c r="K128" s="43">
        <v>129</v>
      </c>
      <c r="L128" s="43">
        <v>129</v>
      </c>
      <c r="M128" s="43">
        <v>130.4</v>
      </c>
      <c r="N128" s="43">
        <v>130.4</v>
      </c>
      <c r="O128" s="43">
        <v>129.1</v>
      </c>
      <c r="P128" s="43">
        <v>129.1</v>
      </c>
      <c r="Q128" s="43">
        <v>130</v>
      </c>
      <c r="R128" s="43">
        <v>130.5</v>
      </c>
      <c r="S128" s="43">
        <v>129.30000000000001</v>
      </c>
      <c r="T128" s="43">
        <v>129.30000000000001</v>
      </c>
      <c r="U128" s="43">
        <v>129.4</v>
      </c>
      <c r="V128" s="43">
        <v>129.4</v>
      </c>
      <c r="W128" s="43">
        <v>129.4</v>
      </c>
      <c r="X128" s="43">
        <v>129.4</v>
      </c>
      <c r="Y128" s="43">
        <v>131.1</v>
      </c>
      <c r="Z128" s="43">
        <v>131.1</v>
      </c>
      <c r="AA128" s="43">
        <v>131.1</v>
      </c>
      <c r="AB128" s="43">
        <v>131.1</v>
      </c>
      <c r="AC128" s="43">
        <v>130.1</v>
      </c>
      <c r="AD128" s="43">
        <v>130.1</v>
      </c>
      <c r="AE128" s="43">
        <v>130.1</v>
      </c>
      <c r="AF128" s="43">
        <v>130.1</v>
      </c>
      <c r="AG128" s="120"/>
      <c r="AH128" s="46">
        <f t="shared" si="34"/>
        <v>131.6</v>
      </c>
      <c r="AI128" s="47">
        <f t="shared" si="35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>
      <c r="A130" s="119" t="s">
        <v>152</v>
      </c>
      <c r="B130" s="43">
        <v>136.1</v>
      </c>
      <c r="C130" s="43">
        <v>135.19999999999999</v>
      </c>
      <c r="D130" s="43">
        <v>135.19999999999999</v>
      </c>
      <c r="E130" s="43">
        <v>135.30000000000001</v>
      </c>
      <c r="F130" s="43">
        <v>135.30000000000001</v>
      </c>
      <c r="G130" s="43">
        <v>135</v>
      </c>
      <c r="H130" s="43">
        <v>135</v>
      </c>
      <c r="I130" s="43">
        <v>135</v>
      </c>
      <c r="J130" s="43">
        <v>135</v>
      </c>
      <c r="K130" s="43">
        <v>133</v>
      </c>
      <c r="L130" s="43">
        <v>133</v>
      </c>
      <c r="M130" s="43">
        <v>133.19999999999999</v>
      </c>
      <c r="N130" s="43">
        <v>133.19999999999999</v>
      </c>
      <c r="O130" s="43">
        <v>133.4</v>
      </c>
      <c r="P130" s="43">
        <v>133.4</v>
      </c>
      <c r="Q130" s="43">
        <v>133.4</v>
      </c>
      <c r="R130" s="43">
        <v>133.19999999999999</v>
      </c>
      <c r="S130" s="43">
        <v>133.19999999999999</v>
      </c>
      <c r="T130" s="43">
        <v>133.19999999999999</v>
      </c>
      <c r="U130" s="43">
        <v>133</v>
      </c>
      <c r="V130" s="43">
        <v>133</v>
      </c>
      <c r="W130" s="43">
        <v>133</v>
      </c>
      <c r="X130" s="43">
        <v>133</v>
      </c>
      <c r="Y130" s="43">
        <v>132.5</v>
      </c>
      <c r="Z130" s="43">
        <v>132.5</v>
      </c>
      <c r="AA130" s="43">
        <v>132.5</v>
      </c>
      <c r="AB130" s="43">
        <v>132.5</v>
      </c>
      <c r="AC130" s="43">
        <v>132.5</v>
      </c>
      <c r="AD130" s="43">
        <v>132.5</v>
      </c>
      <c r="AE130" s="43">
        <v>132.5</v>
      </c>
      <c r="AF130" s="43">
        <v>132.5</v>
      </c>
      <c r="AG130" s="120"/>
      <c r="AH130" s="46">
        <f t="shared" si="34"/>
        <v>136.1</v>
      </c>
      <c r="AI130" s="47">
        <f t="shared" si="35"/>
        <v>132.5</v>
      </c>
    </row>
    <row r="131" spans="1:35">
      <c r="A131" s="121" t="s">
        <v>153</v>
      </c>
      <c r="B131" s="122">
        <v>136</v>
      </c>
      <c r="C131" s="122">
        <v>132</v>
      </c>
      <c r="D131" s="122">
        <v>132.1</v>
      </c>
      <c r="E131" s="122">
        <v>132.80000000000001</v>
      </c>
      <c r="F131" s="122">
        <v>132.80000000000001</v>
      </c>
      <c r="G131" s="122">
        <v>134.19999999999999</v>
      </c>
      <c r="H131" s="122">
        <v>134.19999999999999</v>
      </c>
      <c r="I131" s="122">
        <v>134.19999999999999</v>
      </c>
      <c r="J131" s="122">
        <v>134.19999999999999</v>
      </c>
      <c r="K131" s="122">
        <v>134</v>
      </c>
      <c r="L131" s="122">
        <v>134</v>
      </c>
      <c r="M131" s="122">
        <v>133.30000000000001</v>
      </c>
      <c r="N131" s="122">
        <v>133.30000000000001</v>
      </c>
      <c r="O131" s="122">
        <v>133.4</v>
      </c>
      <c r="P131" s="122">
        <v>133.4</v>
      </c>
      <c r="Q131" s="122">
        <v>134</v>
      </c>
      <c r="R131" s="122">
        <v>134</v>
      </c>
      <c r="S131" s="122">
        <v>134</v>
      </c>
      <c r="T131" s="122">
        <v>134</v>
      </c>
      <c r="U131" s="122">
        <v>134.1</v>
      </c>
      <c r="V131" s="122">
        <v>134.1</v>
      </c>
      <c r="W131" s="122">
        <v>134.1</v>
      </c>
      <c r="X131" s="122">
        <v>134.1</v>
      </c>
      <c r="Y131" s="122">
        <v>134.1</v>
      </c>
      <c r="Z131" s="122">
        <v>134.1</v>
      </c>
      <c r="AA131" s="122">
        <v>134.1</v>
      </c>
      <c r="AB131" s="122">
        <v>134.1</v>
      </c>
      <c r="AC131" s="122">
        <v>134.1</v>
      </c>
      <c r="AD131" s="122">
        <v>134.1</v>
      </c>
      <c r="AE131" s="122">
        <v>134.1</v>
      </c>
      <c r="AF131" s="122">
        <v>134.1</v>
      </c>
      <c r="AG131" s="123"/>
      <c r="AH131" s="46">
        <f t="shared" si="34"/>
        <v>136</v>
      </c>
      <c r="AI131" s="47">
        <f t="shared" si="35"/>
        <v>132</v>
      </c>
    </row>
    <row r="132" spans="1:35">
      <c r="A132" s="119" t="s">
        <v>154</v>
      </c>
      <c r="B132" s="43">
        <v>136.80000000000001</v>
      </c>
      <c r="C132" s="43">
        <v>133.5</v>
      </c>
      <c r="D132" s="43">
        <v>133.5</v>
      </c>
      <c r="E132" s="43">
        <v>136.80000000000001</v>
      </c>
      <c r="F132" s="43">
        <v>136.80000000000001</v>
      </c>
      <c r="G132" s="43">
        <v>131.1</v>
      </c>
      <c r="H132" s="43">
        <v>131.1</v>
      </c>
      <c r="I132" s="43">
        <v>131.1</v>
      </c>
      <c r="J132" s="43">
        <v>131.1</v>
      </c>
      <c r="K132" s="43">
        <v>134</v>
      </c>
      <c r="L132" s="43">
        <v>134</v>
      </c>
      <c r="M132" s="43">
        <v>131</v>
      </c>
      <c r="N132" s="43">
        <v>131</v>
      </c>
      <c r="O132" s="43">
        <v>128.5</v>
      </c>
      <c r="P132" s="43">
        <v>128.5</v>
      </c>
      <c r="Q132" s="43">
        <v>122</v>
      </c>
      <c r="R132" s="43">
        <v>128.80000000000001</v>
      </c>
      <c r="S132" s="43">
        <v>128.80000000000001</v>
      </c>
      <c r="T132" s="43">
        <v>128.80000000000001</v>
      </c>
      <c r="U132" s="43">
        <v>134.1</v>
      </c>
      <c r="V132" s="43">
        <v>134.1</v>
      </c>
      <c r="W132" s="43">
        <v>134.1</v>
      </c>
      <c r="X132" s="43">
        <v>134.1</v>
      </c>
      <c r="Y132" s="43">
        <v>131.4</v>
      </c>
      <c r="Z132" s="43">
        <v>131.4</v>
      </c>
      <c r="AA132" s="43">
        <v>131.4</v>
      </c>
      <c r="AB132" s="43">
        <v>131.4</v>
      </c>
      <c r="AC132" s="43">
        <v>131.4</v>
      </c>
      <c r="AD132" s="43">
        <v>131.4</v>
      </c>
      <c r="AE132" s="43">
        <v>131.4</v>
      </c>
      <c r="AF132" s="43">
        <v>131.4</v>
      </c>
      <c r="AG132" s="120"/>
      <c r="AH132" s="46">
        <f t="shared" si="34"/>
        <v>136.80000000000001</v>
      </c>
      <c r="AI132" s="47">
        <f t="shared" si="35"/>
        <v>122</v>
      </c>
    </row>
    <row r="133" spans="1:35" ht="15.75" thickBot="1">
      <c r="A133" s="119" t="s">
        <v>155</v>
      </c>
      <c r="B133" s="101">
        <v>64.400000000000006</v>
      </c>
      <c r="C133" s="101">
        <v>67</v>
      </c>
      <c r="D133" s="101">
        <v>67.2</v>
      </c>
      <c r="E133" s="101">
        <v>67.099999999999994</v>
      </c>
      <c r="F133" s="101">
        <v>67.099999999999994</v>
      </c>
      <c r="G133" s="101">
        <v>67.8</v>
      </c>
      <c r="H133" s="101">
        <v>67.8</v>
      </c>
      <c r="I133" s="101">
        <v>67.8</v>
      </c>
      <c r="J133" s="101">
        <v>67.8</v>
      </c>
      <c r="K133" s="101">
        <v>65.400000000000006</v>
      </c>
      <c r="L133" s="101">
        <v>65.400000000000006</v>
      </c>
      <c r="M133" s="101">
        <v>65.400000000000006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66.7</v>
      </c>
      <c r="S133" s="101">
        <v>66.7</v>
      </c>
      <c r="T133" s="101">
        <v>66.7</v>
      </c>
      <c r="U133" s="101">
        <v>66.7</v>
      </c>
      <c r="V133" s="101">
        <v>66.7</v>
      </c>
      <c r="W133" s="101">
        <v>66.7</v>
      </c>
      <c r="X133" s="101">
        <v>66.7</v>
      </c>
      <c r="Y133" s="101">
        <v>65.099999999999994</v>
      </c>
      <c r="Z133" s="101">
        <v>65.099999999999994</v>
      </c>
      <c r="AA133" s="101">
        <v>65.099999999999994</v>
      </c>
      <c r="AB133" s="101">
        <v>65.099999999999994</v>
      </c>
      <c r="AC133" s="101">
        <v>65.099999999999994</v>
      </c>
      <c r="AD133" s="101">
        <v>65.099999999999994</v>
      </c>
      <c r="AE133" s="101">
        <v>65.099999999999994</v>
      </c>
      <c r="AF133" s="101">
        <v>65.099999999999994</v>
      </c>
      <c r="AG133" s="124"/>
      <c r="AH133" s="46">
        <f t="shared" si="34"/>
        <v>67.8</v>
      </c>
      <c r="AI133" s="47">
        <f t="shared" si="35"/>
        <v>64.400000000000006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>
      <c r="A135" s="126" t="s">
        <v>157</v>
      </c>
      <c r="B135" s="114">
        <f t="shared" ref="B135:C135" si="211">SUM(B23,B30,B51:B52,B82,B84:B85,B87,B89,B137:B143,B170,B176,B182,B191,B193,B205,B212,B215:B216,B223,B225,B227,B231:B233,B235:B237,B242,B248:B249,B251:B253,B261,B266)</f>
        <v>405.81</v>
      </c>
      <c r="C135" s="114">
        <f t="shared" si="211"/>
        <v>96.369999999999976</v>
      </c>
      <c r="D135" s="114">
        <f t="shared" ref="D135:E135" si="212">SUM(D23,D30,D51:D52,D82,D84:D85,D87,D89,D137:D143,D170,D176,D182,D191,D193,D205,D212,D215:D216,D223,D225,D227,D231:D233,D235:D237,D242,D248:D249,D251:D253,D261,D266)</f>
        <v>91.599999999999966</v>
      </c>
      <c r="E135" s="114">
        <f t="shared" si="212"/>
        <v>105.8</v>
      </c>
      <c r="F135" s="114">
        <f t="shared" ref="F135" si="213">SUM(F23,F30,F51:F52,F82,F84:F85,F87,F89,F137:F143,F170,F176,F182,F191,F193,F205,F212,F215:F216,F223,F225,F227,F231:F233,F235:F237,F242,F248:F249,F251:F253,F261,F266)</f>
        <v>105.8</v>
      </c>
      <c r="G135" s="114">
        <f t="shared" ref="G135:M135" si="214">SUM(G26,G32,G45:G46,G82,G84:G85,G87,G89,G137:G142,G177,G183,G189,G198,G200,G212,G219,G222:G223,G230,G232,G234,G238:G240,G242:G244,G249,G255:G256,G258:G260,G161,G166)</f>
        <v>128.73999999999998</v>
      </c>
      <c r="H135" s="114">
        <f t="shared" si="214"/>
        <v>128.73999999999998</v>
      </c>
      <c r="I135" s="114">
        <f t="shared" si="214"/>
        <v>238.54000000000002</v>
      </c>
      <c r="J135" s="114">
        <f t="shared" si="214"/>
        <v>238.54000000000002</v>
      </c>
      <c r="K135" s="114">
        <f t="shared" si="214"/>
        <v>263.74</v>
      </c>
      <c r="L135" s="114">
        <f t="shared" si="214"/>
        <v>263.74</v>
      </c>
      <c r="M135" s="114">
        <f t="shared" si="214"/>
        <v>279.33999999999997</v>
      </c>
      <c r="N135" s="114">
        <f t="shared" ref="N135:O135" si="215">SUM(N26,N32,N45:N46,N82,N84:N85,N87,N89,N137:N142,N177,N183,N189,N198,N200,N212,N219,N222:N223,N230,N232,N234,N238:N240,N242:N244,N249,N255:N256,N258:N260,N161,N166)</f>
        <v>276.03999999999996</v>
      </c>
      <c r="O135" s="114">
        <f t="shared" si="215"/>
        <v>293.93999999999994</v>
      </c>
      <c r="P135" s="114">
        <f t="shared" ref="P135" si="216">SUM(P26,P32,P45:P46,P82,P84:P85,P87,P89,P137:P142,P177,P183,P189,P198,P200,P212,P219,P222:P223,P230,P232,P234,P238:P240,P242:P244,P249,P255:P256,P258:P260,P161,P166)</f>
        <v>297.53999999999996</v>
      </c>
      <c r="Q135" s="114">
        <f t="shared" ref="Q135:T135" si="217">SUM(Q26,Q32,Q45:Q46,Q82,Q84:Q85,Q87,Q89,Q137:Q142,Q177,Q183,Q189,Q198,Q200,Q212,Q219,Q222:Q223,Q230,Q232,Q234,Q238:Q240,Q242:Q244,Q249,Q255:Q256,Q258:Q260,Q161,Q166)</f>
        <v>259.04000000000002</v>
      </c>
      <c r="R135" s="114">
        <f t="shared" si="217"/>
        <v>290.20999999999998</v>
      </c>
      <c r="S135" s="114">
        <f t="shared" si="217"/>
        <v>278.31</v>
      </c>
      <c r="T135" s="114">
        <f t="shared" si="217"/>
        <v>278.31</v>
      </c>
      <c r="U135" s="114">
        <f t="shared" ref="U135" si="218">SUM(U26,U32,U45:U46,U82,U84:U85,U87,U89,U137:U142,U177,U183,U189,U198,U200,U212,U219,U222:U223,U230,U232,U234,U238:U240,U242:U244,U249,U255:U256,U258:U260,U161,U166)</f>
        <v>269.23999999999995</v>
      </c>
      <c r="V135" s="114">
        <f t="shared" ref="V135:X135" si="219">SUM(V26,V32,V45:V46,V82,V84:V85,V87,V89,V137:V142,V177,V183,V189,V198,V200,V212,V219,V222:V223,V230,V232,V234,V238:V240,V242:V244,V249,V255:V256,V258:V260,V161,V166)</f>
        <v>267.83999999999997</v>
      </c>
      <c r="W135" s="114">
        <f t="shared" si="219"/>
        <v>267.83999999999997</v>
      </c>
      <c r="X135" s="114">
        <f t="shared" si="219"/>
        <v>258.84000000000003</v>
      </c>
      <c r="Y135" s="114">
        <v>394.1</v>
      </c>
      <c r="Z135" s="114">
        <f>SUM(Z23,Z30,Z51:Z52,Z82,Z84:Z85,Z87,Z89,Z137:Z142,Z170,Z176,Z182,Z191,Z193,Z205,Z212,Z215:Z216,Z223,Z225,Z227,Z231:Z233,Z235:Z237,Z242,Z248:Z249,Z251:Z253,Z261,Z266)</f>
        <v>347.8</v>
      </c>
      <c r="AA135" s="114">
        <f>SUM(AA23,AA30,AA51:AA52,AA82,AA84:AA85,AA87,AA89,AA137:AA142,AA170,AA176,AA182,AA191,AA193,AA205,AA212,AA215:AA216,AA223,AA225,AA227,AA231:AA233,AA235:AA237,AA242,AA248:AA249,AA251:AA253,AA261,AA266)</f>
        <v>379</v>
      </c>
      <c r="AB135" s="114">
        <f t="shared" ref="AB135:AC135" si="220">SUM(AB23,AB30,AB51:AB52,AB82,AB84:AB85,AB87,AB89,AB137:AB142,AB170,AB176,AB182,AB191,AB193,AB205,AB212,AB215:AB216,AB223,AB225,AB227,AB231:AB233,AB235:AB237,AB242,AB248:AB249,AB251:AB253,AB261,AB266)</f>
        <v>379</v>
      </c>
      <c r="AC135" s="114">
        <f t="shared" si="220"/>
        <v>301.8</v>
      </c>
      <c r="AD135" s="114">
        <f t="shared" ref="AD135:AE135" si="221">SUM(AD23,AD30,AD51:AD52,AD82,AD84:AD85,AD87,AD89,AD137:AD142,AD170,AD176,AD182,AD191,AD193,AD205,AD212,AD215:AD216,AD223,AD225,AD227,AD231:AD233,AD235:AD237,AD242,AD248:AD249,AD251:AD253,AD261,AD266)</f>
        <v>301.8</v>
      </c>
      <c r="AE135" s="114">
        <f t="shared" si="221"/>
        <v>301.8</v>
      </c>
      <c r="AF135" s="114">
        <f t="shared" ref="AF135" si="222">SUM(AF23,AF30,AF51:AF52,AF82,AF84:AF85,AF87,AF89,AF137:AF142,AF170,AF176,AF182,AF191,AF193,AF205,AF212,AF215:AF216,AF223,AF225,AF227,AF231:AF233,AF235:AF237,AF242,AF248:AF249,AF251:AF253,AF261,AF266)</f>
        <v>301.8</v>
      </c>
      <c r="AG135" s="127"/>
      <c r="AH135" s="46">
        <f t="shared" si="34"/>
        <v>405.81</v>
      </c>
      <c r="AI135" s="47">
        <f t="shared" si="35"/>
        <v>91.599999999999966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>
      <c r="A137" s="131" t="s">
        <v>159</v>
      </c>
      <c r="B137" s="132">
        <v>40.9</v>
      </c>
      <c r="C137" s="132">
        <v>60.4</v>
      </c>
      <c r="D137" s="132">
        <v>61</v>
      </c>
      <c r="E137" s="132">
        <v>62.5</v>
      </c>
      <c r="F137" s="132">
        <v>62.5</v>
      </c>
      <c r="G137" s="133">
        <v>68.599999999999994</v>
      </c>
      <c r="H137" s="133">
        <v>68.599999999999994</v>
      </c>
      <c r="I137" s="133">
        <v>80</v>
      </c>
      <c r="J137" s="133">
        <v>80</v>
      </c>
      <c r="K137" s="133">
        <v>72</v>
      </c>
      <c r="L137" s="133">
        <v>72</v>
      </c>
      <c r="M137" s="133">
        <v>68</v>
      </c>
      <c r="N137" s="133">
        <v>68</v>
      </c>
      <c r="O137" s="133">
        <v>70.099999999999994</v>
      </c>
      <c r="P137" s="133">
        <v>70.099999999999994</v>
      </c>
      <c r="Q137" s="133">
        <v>58.3</v>
      </c>
      <c r="R137" s="133">
        <v>65</v>
      </c>
      <c r="S137" s="133">
        <v>63.5</v>
      </c>
      <c r="T137" s="133">
        <v>63.5</v>
      </c>
      <c r="U137" s="133">
        <v>51.3</v>
      </c>
      <c r="V137" s="133">
        <v>50.3</v>
      </c>
      <c r="W137" s="133">
        <v>50.3</v>
      </c>
      <c r="X137" s="133">
        <v>50.3</v>
      </c>
      <c r="Y137" s="133">
        <v>61.8</v>
      </c>
      <c r="Z137" s="133">
        <v>66.8</v>
      </c>
      <c r="AA137" s="133">
        <v>67</v>
      </c>
      <c r="AB137" s="133">
        <v>67</v>
      </c>
      <c r="AC137" s="133">
        <v>66</v>
      </c>
      <c r="AD137" s="133">
        <v>66</v>
      </c>
      <c r="AE137" s="133">
        <v>66</v>
      </c>
      <c r="AF137" s="133">
        <v>66</v>
      </c>
      <c r="AG137" s="134">
        <v>75</v>
      </c>
      <c r="AH137" s="46">
        <f t="shared" si="34"/>
        <v>80</v>
      </c>
      <c r="AI137" s="47">
        <f t="shared" si="35"/>
        <v>40.9</v>
      </c>
    </row>
    <row r="138" spans="1:35">
      <c r="A138" s="135" t="s">
        <v>160</v>
      </c>
      <c r="B138" s="132">
        <v>24.96</v>
      </c>
      <c r="C138" s="132">
        <v>36.6</v>
      </c>
      <c r="D138" s="132">
        <v>36.5</v>
      </c>
      <c r="E138" s="132">
        <v>41.8</v>
      </c>
      <c r="F138" s="132">
        <v>41.8</v>
      </c>
      <c r="G138" s="136">
        <v>50</v>
      </c>
      <c r="H138" s="136">
        <v>50</v>
      </c>
      <c r="I138" s="136">
        <v>48</v>
      </c>
      <c r="J138" s="136">
        <v>48</v>
      </c>
      <c r="K138" s="136">
        <v>42</v>
      </c>
      <c r="L138" s="136">
        <v>42</v>
      </c>
      <c r="M138" s="136">
        <v>32</v>
      </c>
      <c r="N138" s="136">
        <v>32</v>
      </c>
      <c r="O138" s="136">
        <v>37.6</v>
      </c>
      <c r="P138" s="136">
        <v>37.6</v>
      </c>
      <c r="Q138" s="136">
        <v>40</v>
      </c>
      <c r="R138" s="136">
        <v>40</v>
      </c>
      <c r="S138" s="136">
        <v>40.299999999999997</v>
      </c>
      <c r="T138" s="136">
        <v>40.299999999999997</v>
      </c>
      <c r="U138" s="136">
        <v>18.7</v>
      </c>
      <c r="V138" s="136">
        <v>18.3</v>
      </c>
      <c r="W138" s="136">
        <v>18.3</v>
      </c>
      <c r="X138" s="136">
        <v>18.3</v>
      </c>
      <c r="Y138" s="136">
        <v>37.200000000000003</v>
      </c>
      <c r="Z138" s="136">
        <v>43.3</v>
      </c>
      <c r="AA138" s="136">
        <v>44.3</v>
      </c>
      <c r="AB138" s="136">
        <v>44.3</v>
      </c>
      <c r="AC138" s="136">
        <v>47.1</v>
      </c>
      <c r="AD138" s="136">
        <v>47.1</v>
      </c>
      <c r="AE138" s="136">
        <v>47.1</v>
      </c>
      <c r="AF138" s="136">
        <v>47.1</v>
      </c>
      <c r="AG138" s="134">
        <v>240</v>
      </c>
      <c r="AH138" s="46">
        <f t="shared" si="34"/>
        <v>50</v>
      </c>
      <c r="AI138" s="47">
        <f t="shared" si="35"/>
        <v>18.3</v>
      </c>
    </row>
    <row r="139" spans="1:35">
      <c r="A139" s="135" t="s">
        <v>161</v>
      </c>
      <c r="B139" s="132">
        <v>-10.5</v>
      </c>
      <c r="C139" s="132">
        <v>-62.9</v>
      </c>
      <c r="D139" s="132">
        <v>-63.2</v>
      </c>
      <c r="E139" s="132">
        <v>-68.900000000000006</v>
      </c>
      <c r="F139" s="132">
        <v>-68.900000000000006</v>
      </c>
      <c r="G139" s="136">
        <v>-67</v>
      </c>
      <c r="H139" s="136">
        <v>-67</v>
      </c>
      <c r="I139" s="136">
        <v>-68</v>
      </c>
      <c r="J139" s="136">
        <v>-68</v>
      </c>
      <c r="K139" s="136">
        <v>-60</v>
      </c>
      <c r="L139" s="136">
        <v>-60</v>
      </c>
      <c r="M139" s="136">
        <v>-56</v>
      </c>
      <c r="N139" s="136">
        <v>-56</v>
      </c>
      <c r="O139" s="136">
        <v>-63</v>
      </c>
      <c r="P139" s="136">
        <v>-63</v>
      </c>
      <c r="Q139" s="136">
        <v>-59</v>
      </c>
      <c r="R139" s="136">
        <v>-77</v>
      </c>
      <c r="S139" s="136">
        <v>-69.3</v>
      </c>
      <c r="T139" s="136">
        <v>-69.3</v>
      </c>
      <c r="U139" s="136">
        <v>-61</v>
      </c>
      <c r="V139" s="136">
        <v>-61</v>
      </c>
      <c r="W139" s="136">
        <v>-61</v>
      </c>
      <c r="X139" s="136">
        <v>-61</v>
      </c>
      <c r="Y139" s="136">
        <v>-62.9</v>
      </c>
      <c r="Z139" s="136">
        <v>-59.6</v>
      </c>
      <c r="AA139" s="136">
        <v>-59.6</v>
      </c>
      <c r="AB139" s="136">
        <v>-59.6</v>
      </c>
      <c r="AC139" s="136">
        <v>-72.5</v>
      </c>
      <c r="AD139" s="136">
        <v>-72.5</v>
      </c>
      <c r="AE139" s="136">
        <v>-72.5</v>
      </c>
      <c r="AF139" s="136">
        <v>-72.5</v>
      </c>
      <c r="AG139" s="134">
        <v>240</v>
      </c>
      <c r="AH139" s="46">
        <f t="shared" ref="AH139:AH145" si="223">MAX(B139:AF139)</f>
        <v>-10.5</v>
      </c>
      <c r="AI139" s="47">
        <f t="shared" ref="AI139:AI145" si="224">MIN(B139:AF139)</f>
        <v>-77</v>
      </c>
    </row>
    <row r="140" spans="1:35">
      <c r="A140" s="135" t="s">
        <v>162</v>
      </c>
      <c r="B140" s="132">
        <v>15.35</v>
      </c>
      <c r="C140" s="132">
        <v>60</v>
      </c>
      <c r="D140" s="132">
        <v>61</v>
      </c>
      <c r="E140" s="132">
        <v>66.2</v>
      </c>
      <c r="F140" s="132">
        <v>66.2</v>
      </c>
      <c r="G140" s="137">
        <v>63</v>
      </c>
      <c r="H140" s="137">
        <v>63</v>
      </c>
      <c r="I140" s="137">
        <v>76</v>
      </c>
      <c r="J140" s="137">
        <v>76</v>
      </c>
      <c r="K140" s="137">
        <v>58</v>
      </c>
      <c r="L140" s="137">
        <v>58</v>
      </c>
      <c r="M140" s="137">
        <v>53</v>
      </c>
      <c r="N140" s="137">
        <v>53</v>
      </c>
      <c r="O140" s="137">
        <v>73.099999999999994</v>
      </c>
      <c r="P140" s="137">
        <v>73.099999999999994</v>
      </c>
      <c r="Q140" s="137">
        <v>62.8</v>
      </c>
      <c r="R140" s="137">
        <v>86</v>
      </c>
      <c r="S140" s="137">
        <v>68.3</v>
      </c>
      <c r="T140" s="137">
        <v>68.3</v>
      </c>
      <c r="U140" s="137">
        <v>83.2</v>
      </c>
      <c r="V140" s="137">
        <v>83.2</v>
      </c>
      <c r="W140" s="137">
        <v>83.2</v>
      </c>
      <c r="X140" s="137">
        <v>83.2</v>
      </c>
      <c r="Y140" s="137">
        <v>65.900000000000006</v>
      </c>
      <c r="Z140" s="137">
        <v>63.3</v>
      </c>
      <c r="AA140" s="137">
        <v>93.3</v>
      </c>
      <c r="AB140" s="137">
        <v>93.3</v>
      </c>
      <c r="AC140" s="137">
        <v>87.6</v>
      </c>
      <c r="AD140" s="137">
        <v>87.6</v>
      </c>
      <c r="AE140" s="137">
        <v>87.6</v>
      </c>
      <c r="AF140" s="137">
        <v>87.6</v>
      </c>
      <c r="AG140" s="134"/>
      <c r="AH140" s="46">
        <f t="shared" si="223"/>
        <v>93.3</v>
      </c>
      <c r="AI140" s="47">
        <f t="shared" si="224"/>
        <v>15.35</v>
      </c>
    </row>
    <row r="141" spans="1:35">
      <c r="A141" s="135" t="s">
        <v>163</v>
      </c>
      <c r="B141" s="132">
        <v>23.9</v>
      </c>
      <c r="C141" s="132">
        <v>0</v>
      </c>
      <c r="D141" s="132">
        <v>-3.5</v>
      </c>
      <c r="E141" s="132">
        <v>0.2</v>
      </c>
      <c r="F141" s="132">
        <v>0.2</v>
      </c>
      <c r="G141" s="136">
        <v>2.4</v>
      </c>
      <c r="H141" s="136">
        <v>2.4</v>
      </c>
      <c r="I141" s="136">
        <v>5</v>
      </c>
      <c r="J141" s="136">
        <v>5</v>
      </c>
      <c r="K141" s="136">
        <v>8</v>
      </c>
      <c r="L141" s="136">
        <v>8</v>
      </c>
      <c r="M141" s="136">
        <v>9.1999999999999993</v>
      </c>
      <c r="N141" s="136">
        <v>9.1999999999999993</v>
      </c>
      <c r="O141" s="136">
        <v>10.199999999999999</v>
      </c>
      <c r="P141" s="136">
        <v>10.199999999999999</v>
      </c>
      <c r="Q141" s="136">
        <v>0.5</v>
      </c>
      <c r="R141" s="136">
        <v>4.9000000000000004</v>
      </c>
      <c r="S141" s="136">
        <v>4.9000000000000004</v>
      </c>
      <c r="T141" s="136">
        <v>4.9000000000000004</v>
      </c>
      <c r="U141" s="136">
        <v>24.7</v>
      </c>
      <c r="V141" s="136">
        <v>24.7</v>
      </c>
      <c r="W141" s="136">
        <v>24.7</v>
      </c>
      <c r="X141" s="136">
        <v>24.7</v>
      </c>
      <c r="Y141" s="136">
        <v>14.2</v>
      </c>
      <c r="Z141" s="136">
        <v>18.3</v>
      </c>
      <c r="AA141" s="136">
        <v>18.3</v>
      </c>
      <c r="AB141" s="136">
        <v>18.3</v>
      </c>
      <c r="AC141" s="136">
        <v>28.7</v>
      </c>
      <c r="AD141" s="136">
        <v>28.7</v>
      </c>
      <c r="AE141" s="136">
        <v>28.7</v>
      </c>
      <c r="AF141" s="136">
        <v>28.7</v>
      </c>
      <c r="AG141" s="134">
        <v>60</v>
      </c>
      <c r="AH141" s="46">
        <f t="shared" si="223"/>
        <v>28.7</v>
      </c>
      <c r="AI141" s="47">
        <f t="shared" si="224"/>
        <v>-3.5</v>
      </c>
    </row>
    <row r="142" spans="1:35">
      <c r="A142" s="135" t="s">
        <v>164</v>
      </c>
      <c r="B142" s="132">
        <v>59.9</v>
      </c>
      <c r="C142" s="132">
        <v>-92.9</v>
      </c>
      <c r="D142" s="132">
        <v>-95.5</v>
      </c>
      <c r="E142" s="132">
        <v>-90.2</v>
      </c>
      <c r="F142" s="132">
        <v>-90.2</v>
      </c>
      <c r="G142" s="137">
        <v>-90</v>
      </c>
      <c r="H142" s="137">
        <v>-90</v>
      </c>
      <c r="I142" s="137">
        <v>-4.2</v>
      </c>
      <c r="J142" s="137">
        <v>-4.2</v>
      </c>
      <c r="K142" s="137">
        <v>42</v>
      </c>
      <c r="L142" s="137">
        <v>42</v>
      </c>
      <c r="M142" s="137">
        <v>45</v>
      </c>
      <c r="N142" s="137">
        <v>45</v>
      </c>
      <c r="O142" s="137">
        <v>39.9</v>
      </c>
      <c r="P142" s="137">
        <v>39.9</v>
      </c>
      <c r="Q142" s="137">
        <v>21</v>
      </c>
      <c r="R142" s="137">
        <v>45</v>
      </c>
      <c r="S142" s="137">
        <v>45</v>
      </c>
      <c r="T142" s="137">
        <v>45</v>
      </c>
      <c r="U142" s="137">
        <v>15.3</v>
      </c>
      <c r="V142" s="137">
        <v>15.3</v>
      </c>
      <c r="W142" s="137">
        <v>15.3</v>
      </c>
      <c r="X142" s="137">
        <v>15.3</v>
      </c>
      <c r="Y142" s="137">
        <v>54.6</v>
      </c>
      <c r="Z142" s="137">
        <v>72.3</v>
      </c>
      <c r="AA142" s="137">
        <v>72.3</v>
      </c>
      <c r="AB142" s="137">
        <v>72.3</v>
      </c>
      <c r="AC142" s="137">
        <v>1.5</v>
      </c>
      <c r="AD142" s="137">
        <v>1.5</v>
      </c>
      <c r="AE142" s="137">
        <v>1.5</v>
      </c>
      <c r="AF142" s="137">
        <v>1.5</v>
      </c>
      <c r="AG142" s="138">
        <v>120</v>
      </c>
      <c r="AH142" s="46">
        <f t="shared" si="223"/>
        <v>72.3</v>
      </c>
      <c r="AI142" s="47">
        <f t="shared" si="224"/>
        <v>-95.5</v>
      </c>
    </row>
    <row r="143" spans="1:35">
      <c r="A143" s="135" t="s">
        <v>165</v>
      </c>
      <c r="B143" s="132">
        <v>156</v>
      </c>
      <c r="C143" s="132">
        <v>0</v>
      </c>
      <c r="D143" s="132">
        <v>0</v>
      </c>
      <c r="E143" s="132">
        <v>0</v>
      </c>
      <c r="F143" s="132">
        <v>0</v>
      </c>
      <c r="G143" s="137">
        <v>0</v>
      </c>
      <c r="H143" s="137">
        <v>0</v>
      </c>
      <c r="I143" s="137">
        <v>46</v>
      </c>
      <c r="J143" s="137">
        <v>46</v>
      </c>
      <c r="K143" s="137">
        <v>70</v>
      </c>
      <c r="L143" s="137">
        <v>70</v>
      </c>
      <c r="M143" s="137">
        <v>71</v>
      </c>
      <c r="N143" s="137">
        <v>71</v>
      </c>
      <c r="O143" s="137">
        <v>71</v>
      </c>
      <c r="P143" s="137">
        <v>71</v>
      </c>
      <c r="Q143" s="137">
        <v>116</v>
      </c>
      <c r="R143" s="137">
        <v>68</v>
      </c>
      <c r="S143" s="137">
        <v>68</v>
      </c>
      <c r="T143" s="137">
        <v>68</v>
      </c>
      <c r="U143" s="137">
        <v>54.3</v>
      </c>
      <c r="V143" s="137">
        <v>54.3</v>
      </c>
      <c r="W143" s="137">
        <v>54.3</v>
      </c>
      <c r="X143" s="137">
        <v>54.3</v>
      </c>
      <c r="Y143" s="137">
        <v>78.400000000000006</v>
      </c>
      <c r="Z143" s="137">
        <v>88.3</v>
      </c>
      <c r="AA143" s="137">
        <v>88.3</v>
      </c>
      <c r="AB143" s="137">
        <v>88.3</v>
      </c>
      <c r="AC143" s="137">
        <v>50.5</v>
      </c>
      <c r="AD143" s="137">
        <v>50.5</v>
      </c>
      <c r="AE143" s="137">
        <v>50.5</v>
      </c>
      <c r="AF143" s="137">
        <v>50.5</v>
      </c>
      <c r="AG143" s="138"/>
      <c r="AH143" s="46">
        <f t="shared" si="223"/>
        <v>156</v>
      </c>
      <c r="AI143" s="47">
        <f t="shared" si="224"/>
        <v>0</v>
      </c>
    </row>
    <row r="144" spans="1:35">
      <c r="A144" s="135" t="s">
        <v>166</v>
      </c>
      <c r="B144" s="132">
        <v>-5.2</v>
      </c>
      <c r="C144" s="132">
        <v>15.4</v>
      </c>
      <c r="D144" s="132">
        <v>16.8</v>
      </c>
      <c r="E144" s="132">
        <v>16</v>
      </c>
      <c r="F144" s="132">
        <v>16</v>
      </c>
      <c r="G144" s="137">
        <v>14</v>
      </c>
      <c r="H144" s="137">
        <v>14</v>
      </c>
      <c r="I144" s="137">
        <v>4</v>
      </c>
      <c r="J144" s="137">
        <v>4</v>
      </c>
      <c r="K144" s="137">
        <v>-45</v>
      </c>
      <c r="L144" s="137">
        <v>-45</v>
      </c>
      <c r="M144" s="137">
        <v>-2</v>
      </c>
      <c r="N144" s="137">
        <v>-2</v>
      </c>
      <c r="O144" s="137">
        <v>-2</v>
      </c>
      <c r="P144" s="137">
        <v>-2</v>
      </c>
      <c r="Q144" s="137">
        <v>2</v>
      </c>
      <c r="R144" s="137">
        <v>12.6</v>
      </c>
      <c r="S144" s="137">
        <v>12.6</v>
      </c>
      <c r="T144" s="137">
        <v>12.6</v>
      </c>
      <c r="U144" s="137">
        <v>-1.3</v>
      </c>
      <c r="V144" s="137">
        <v>-1.3</v>
      </c>
      <c r="W144" s="137">
        <v>-1.3</v>
      </c>
      <c r="X144" s="137">
        <v>-1.3</v>
      </c>
      <c r="Y144" s="137">
        <v>1.5</v>
      </c>
      <c r="Z144" s="137">
        <v>-50.3</v>
      </c>
      <c r="AA144" s="137">
        <v>-50.3</v>
      </c>
      <c r="AB144" s="137">
        <v>-50.3</v>
      </c>
      <c r="AC144" s="137">
        <v>-44.6</v>
      </c>
      <c r="AD144" s="137">
        <v>-44.6</v>
      </c>
      <c r="AE144" s="137">
        <v>-44.6</v>
      </c>
      <c r="AF144" s="137">
        <v>-44.6</v>
      </c>
      <c r="AG144" s="138"/>
      <c r="AH144" s="46">
        <f t="shared" si="223"/>
        <v>16.8</v>
      </c>
      <c r="AI144" s="47">
        <f t="shared" si="224"/>
        <v>-50.3</v>
      </c>
    </row>
    <row r="145" spans="1:38">
      <c r="A145" s="135" t="s">
        <v>167</v>
      </c>
      <c r="B145" s="132">
        <v>-60</v>
      </c>
      <c r="C145" s="132">
        <v>17.399999999999999</v>
      </c>
      <c r="D145" s="132">
        <v>11.8</v>
      </c>
      <c r="E145" s="132">
        <v>35.4</v>
      </c>
      <c r="F145" s="132">
        <v>35.4</v>
      </c>
      <c r="G145" s="137">
        <v>422</v>
      </c>
      <c r="H145" s="137">
        <v>422</v>
      </c>
      <c r="I145" s="137">
        <v>62</v>
      </c>
      <c r="J145" s="137">
        <v>62</v>
      </c>
      <c r="K145" s="137">
        <v>28</v>
      </c>
      <c r="L145" s="137">
        <v>28</v>
      </c>
      <c r="M145" s="137">
        <v>-32</v>
      </c>
      <c r="N145" s="137">
        <v>-32</v>
      </c>
      <c r="O145" s="137">
        <v>24</v>
      </c>
      <c r="P145" s="137">
        <v>24</v>
      </c>
      <c r="Q145" s="137">
        <v>7</v>
      </c>
      <c r="R145" s="137">
        <v>-57</v>
      </c>
      <c r="S145" s="137">
        <v>-57</v>
      </c>
      <c r="T145" s="137">
        <v>-57</v>
      </c>
      <c r="U145" s="137">
        <v>-3</v>
      </c>
      <c r="V145" s="137">
        <v>-3</v>
      </c>
      <c r="W145" s="137">
        <v>-3</v>
      </c>
      <c r="X145" s="137">
        <v>-3</v>
      </c>
      <c r="Y145" s="137">
        <v>23.9</v>
      </c>
      <c r="Z145" s="137">
        <v>15.3</v>
      </c>
      <c r="AA145" s="137">
        <v>15.3</v>
      </c>
      <c r="AB145" s="137">
        <v>15.3</v>
      </c>
      <c r="AC145" s="137">
        <v>422.1</v>
      </c>
      <c r="AD145" s="137">
        <v>422.1</v>
      </c>
      <c r="AE145" s="137">
        <v>422.1</v>
      </c>
      <c r="AF145" s="137">
        <v>422.1</v>
      </c>
      <c r="AG145" s="138"/>
      <c r="AH145" s="46">
        <f t="shared" si="223"/>
        <v>422.1</v>
      </c>
      <c r="AI145" s="47">
        <f t="shared" si="224"/>
        <v>-60</v>
      </c>
    </row>
    <row r="146" spans="1:38">
      <c r="A146" s="135" t="s">
        <v>168</v>
      </c>
      <c r="B146" s="132">
        <v>-208</v>
      </c>
      <c r="C146" s="132">
        <v>-255</v>
      </c>
      <c r="D146" s="132">
        <v>-250.2</v>
      </c>
      <c r="E146" s="132">
        <v>-251.9</v>
      </c>
      <c r="F146" s="132">
        <v>-251.9</v>
      </c>
      <c r="G146" s="137">
        <v>-240</v>
      </c>
      <c r="H146" s="137">
        <v>-240</v>
      </c>
      <c r="I146" s="137">
        <v>-285</v>
      </c>
      <c r="J146" s="137">
        <v>-285</v>
      </c>
      <c r="K146" s="137">
        <v>-274</v>
      </c>
      <c r="L146" s="137">
        <v>-274</v>
      </c>
      <c r="M146" s="137">
        <v>-78</v>
      </c>
      <c r="N146" s="137">
        <v>-78</v>
      </c>
      <c r="O146" s="137">
        <v>-78</v>
      </c>
      <c r="P146" s="137">
        <v>-78</v>
      </c>
      <c r="Q146" s="137">
        <v>-115</v>
      </c>
      <c r="R146" s="137">
        <v>-115</v>
      </c>
      <c r="S146" s="137">
        <v>-115</v>
      </c>
      <c r="T146" s="137">
        <v>-115</v>
      </c>
      <c r="U146" s="137">
        <v>-156.4</v>
      </c>
      <c r="V146" s="137">
        <v>-171.3</v>
      </c>
      <c r="W146" s="137">
        <v>-171.3</v>
      </c>
      <c r="X146" s="137">
        <v>-171.3</v>
      </c>
      <c r="Y146" s="137">
        <v>-186</v>
      </c>
      <c r="Z146" s="137">
        <v>-175.6</v>
      </c>
      <c r="AA146" s="137">
        <v>-175.6</v>
      </c>
      <c r="AB146" s="137">
        <v>-175.6</v>
      </c>
      <c r="AC146" s="137">
        <v>-209.6</v>
      </c>
      <c r="AD146" s="137">
        <v>-209.6</v>
      </c>
      <c r="AE146" s="137">
        <v>-209.6</v>
      </c>
      <c r="AF146" s="137">
        <v>-209.6</v>
      </c>
      <c r="AG146" s="138"/>
      <c r="AH146" s="46">
        <f t="shared" ref="AH146:AH158" si="225">MAX(B146:AF146)</f>
        <v>-78</v>
      </c>
      <c r="AI146" s="47">
        <f t="shared" ref="AI146:AI158" si="226">MIN(B146:AF146)</f>
        <v>-285</v>
      </c>
    </row>
    <row r="147" spans="1:38">
      <c r="A147" s="135" t="s">
        <v>169</v>
      </c>
      <c r="B147" s="132">
        <v>0</v>
      </c>
      <c r="C147" s="132">
        <v>0</v>
      </c>
      <c r="D147" s="132">
        <v>0</v>
      </c>
      <c r="E147" s="132">
        <v>0</v>
      </c>
      <c r="F147" s="132">
        <v>0</v>
      </c>
      <c r="G147" s="137">
        <v>0</v>
      </c>
      <c r="H147" s="137">
        <v>0</v>
      </c>
      <c r="I147" s="137">
        <v>0</v>
      </c>
      <c r="J147" s="137">
        <v>0</v>
      </c>
      <c r="K147" s="137">
        <v>0</v>
      </c>
      <c r="L147" s="137">
        <v>0</v>
      </c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>
        <v>0</v>
      </c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225"/>
        <v>0</v>
      </c>
      <c r="AI147" s="47">
        <f t="shared" si="226"/>
        <v>0</v>
      </c>
    </row>
    <row r="148" spans="1:38">
      <c r="A148" s="135" t="s">
        <v>170</v>
      </c>
      <c r="B148" s="132">
        <v>13.4</v>
      </c>
      <c r="C148" s="132">
        <v>47</v>
      </c>
      <c r="D148" s="132">
        <v>46.1</v>
      </c>
      <c r="E148" s="132">
        <v>42.3</v>
      </c>
      <c r="F148" s="132">
        <v>42.3</v>
      </c>
      <c r="G148" s="137">
        <v>34</v>
      </c>
      <c r="H148" s="137">
        <v>34</v>
      </c>
      <c r="I148" s="137">
        <v>12</v>
      </c>
      <c r="J148" s="137">
        <v>12</v>
      </c>
      <c r="K148" s="137">
        <v>30</v>
      </c>
      <c r="L148" s="137">
        <v>30</v>
      </c>
      <c r="M148" s="137">
        <v>39</v>
      </c>
      <c r="N148" s="137">
        <v>39</v>
      </c>
      <c r="O148" s="137">
        <v>39</v>
      </c>
      <c r="P148" s="137">
        <v>39</v>
      </c>
      <c r="Q148" s="137">
        <v>40.299999999999997</v>
      </c>
      <c r="R148" s="137">
        <v>40.299999999999997</v>
      </c>
      <c r="S148" s="137">
        <v>40.299999999999997</v>
      </c>
      <c r="T148" s="137">
        <v>40.299999999999997</v>
      </c>
      <c r="U148" s="137">
        <v>35.299999999999997</v>
      </c>
      <c r="V148" s="137">
        <v>35.299999999999997</v>
      </c>
      <c r="W148" s="137">
        <v>35.299999999999997</v>
      </c>
      <c r="X148" s="137">
        <v>35.299999999999997</v>
      </c>
      <c r="Y148" s="137">
        <v>34</v>
      </c>
      <c r="Z148" s="137">
        <v>34</v>
      </c>
      <c r="AA148" s="137">
        <v>34</v>
      </c>
      <c r="AB148" s="137">
        <v>34</v>
      </c>
      <c r="AC148" s="137">
        <v>35.9</v>
      </c>
      <c r="AD148" s="137">
        <v>35.9</v>
      </c>
      <c r="AE148" s="137">
        <v>35.9</v>
      </c>
      <c r="AF148" s="137">
        <v>35.9</v>
      </c>
      <c r="AG148" s="134"/>
      <c r="AH148" s="46">
        <f t="shared" si="225"/>
        <v>47</v>
      </c>
      <c r="AI148" s="47">
        <f t="shared" si="226"/>
        <v>12</v>
      </c>
    </row>
    <row r="149" spans="1:38">
      <c r="A149" s="135" t="s">
        <v>171</v>
      </c>
      <c r="B149" s="132">
        <v>126</v>
      </c>
      <c r="C149" s="132">
        <v>158.9</v>
      </c>
      <c r="D149" s="132">
        <v>158.9</v>
      </c>
      <c r="E149" s="132">
        <v>155.4</v>
      </c>
      <c r="F149" s="132">
        <v>155.4</v>
      </c>
      <c r="G149" s="122">
        <v>158</v>
      </c>
      <c r="H149" s="122">
        <v>158</v>
      </c>
      <c r="I149" s="122">
        <v>213</v>
      </c>
      <c r="J149" s="122">
        <v>213</v>
      </c>
      <c r="K149" s="122">
        <v>200</v>
      </c>
      <c r="L149" s="122">
        <v>200</v>
      </c>
      <c r="M149" s="122">
        <v>105</v>
      </c>
      <c r="N149" s="122">
        <v>105</v>
      </c>
      <c r="O149" s="122">
        <v>105</v>
      </c>
      <c r="P149" s="122">
        <v>105</v>
      </c>
      <c r="Q149" s="122">
        <v>196</v>
      </c>
      <c r="R149" s="122">
        <v>97</v>
      </c>
      <c r="S149" s="122">
        <v>97</v>
      </c>
      <c r="T149" s="122">
        <v>97</v>
      </c>
      <c r="U149" s="122">
        <v>101</v>
      </c>
      <c r="V149" s="122">
        <v>101</v>
      </c>
      <c r="W149" s="122">
        <v>101</v>
      </c>
      <c r="X149" s="122">
        <v>101</v>
      </c>
      <c r="Y149" s="122">
        <v>105.4</v>
      </c>
      <c r="Z149" s="122">
        <v>105.4</v>
      </c>
      <c r="AA149" s="122">
        <v>105.4</v>
      </c>
      <c r="AB149" s="122">
        <v>105.4</v>
      </c>
      <c r="AC149" s="122">
        <v>202.9</v>
      </c>
      <c r="AD149" s="122">
        <v>202.9</v>
      </c>
      <c r="AE149" s="122">
        <v>202.9</v>
      </c>
      <c r="AF149" s="122">
        <v>202.9</v>
      </c>
      <c r="AG149" s="134"/>
      <c r="AH149" s="46">
        <f t="shared" si="225"/>
        <v>213</v>
      </c>
      <c r="AI149" s="47">
        <f t="shared" si="226"/>
        <v>97</v>
      </c>
    </row>
    <row r="150" spans="1:38">
      <c r="A150" s="135" t="s">
        <v>172</v>
      </c>
      <c r="B150" s="132">
        <v>32</v>
      </c>
      <c r="C150" s="132">
        <v>33.6</v>
      </c>
      <c r="D150" s="132">
        <v>33.200000000000003</v>
      </c>
      <c r="E150" s="132">
        <v>33.200000000000003</v>
      </c>
      <c r="F150" s="132">
        <v>33.200000000000003</v>
      </c>
      <c r="G150" s="122">
        <v>33.200000000000003</v>
      </c>
      <c r="H150" s="122">
        <v>33.200000000000003</v>
      </c>
      <c r="I150" s="122">
        <v>30.4</v>
      </c>
      <c r="J150" s="122">
        <v>30.4</v>
      </c>
      <c r="K150" s="122">
        <v>30</v>
      </c>
      <c r="L150" s="122">
        <v>30</v>
      </c>
      <c r="M150" s="122">
        <v>30</v>
      </c>
      <c r="N150" s="122">
        <v>30</v>
      </c>
      <c r="O150" s="122">
        <v>30</v>
      </c>
      <c r="P150" s="122">
        <v>30</v>
      </c>
      <c r="Q150" s="122">
        <v>34</v>
      </c>
      <c r="R150" s="122">
        <v>27</v>
      </c>
      <c r="S150" s="122">
        <v>27</v>
      </c>
      <c r="T150" s="122">
        <v>27</v>
      </c>
      <c r="U150" s="122">
        <v>32.799999999999997</v>
      </c>
      <c r="V150" s="122">
        <v>32.799999999999997</v>
      </c>
      <c r="W150" s="122">
        <v>32.799999999999997</v>
      </c>
      <c r="X150" s="122">
        <v>32.799999999999997</v>
      </c>
      <c r="Y150" s="122">
        <v>33.5</v>
      </c>
      <c r="Z150" s="122">
        <v>33.5</v>
      </c>
      <c r="AA150" s="122">
        <v>33.5</v>
      </c>
      <c r="AB150" s="122">
        <v>33.5</v>
      </c>
      <c r="AC150" s="122">
        <v>33</v>
      </c>
      <c r="AD150" s="122">
        <v>33</v>
      </c>
      <c r="AE150" s="122">
        <v>33</v>
      </c>
      <c r="AF150" s="122">
        <v>33</v>
      </c>
      <c r="AG150" s="134"/>
      <c r="AH150" s="46">
        <f t="shared" si="225"/>
        <v>34</v>
      </c>
      <c r="AI150" s="47">
        <f t="shared" si="226"/>
        <v>27</v>
      </c>
    </row>
    <row r="151" spans="1:38" ht="15.75" thickBot="1">
      <c r="A151" s="139" t="s">
        <v>173</v>
      </c>
      <c r="B151" s="132">
        <v>6.9</v>
      </c>
      <c r="C151" s="132">
        <v>16.7</v>
      </c>
      <c r="D151" s="132">
        <v>16.7</v>
      </c>
      <c r="E151" s="132">
        <v>16.7</v>
      </c>
      <c r="F151" s="132">
        <v>16.7</v>
      </c>
      <c r="G151" s="122">
        <v>15.6</v>
      </c>
      <c r="H151" s="122">
        <v>15.6</v>
      </c>
      <c r="I151" s="122">
        <v>11.6</v>
      </c>
      <c r="J151" s="122">
        <v>11.6</v>
      </c>
      <c r="K151" s="122">
        <v>11</v>
      </c>
      <c r="L151" s="122">
        <v>11</v>
      </c>
      <c r="M151" s="122">
        <v>10.5</v>
      </c>
      <c r="N151" s="122">
        <v>10.5</v>
      </c>
      <c r="O151" s="122">
        <v>10.5</v>
      </c>
      <c r="P151" s="122">
        <v>10.5</v>
      </c>
      <c r="Q151" s="122">
        <v>15</v>
      </c>
      <c r="R151" s="122">
        <v>12</v>
      </c>
      <c r="S151" s="122">
        <v>12</v>
      </c>
      <c r="T151" s="122">
        <v>12</v>
      </c>
      <c r="U151" s="122">
        <v>17.100000000000001</v>
      </c>
      <c r="V151" s="122">
        <v>17.100000000000001</v>
      </c>
      <c r="W151" s="122">
        <v>17.100000000000001</v>
      </c>
      <c r="X151" s="122">
        <v>17.100000000000001</v>
      </c>
      <c r="Y151" s="122">
        <v>7.7</v>
      </c>
      <c r="Z151" s="122">
        <v>7.7</v>
      </c>
      <c r="AA151" s="122">
        <v>7.7</v>
      </c>
      <c r="AB151" s="122">
        <v>7.7</v>
      </c>
      <c r="AC151" s="122">
        <v>8</v>
      </c>
      <c r="AD151" s="122">
        <v>8</v>
      </c>
      <c r="AE151" s="122">
        <v>8</v>
      </c>
      <c r="AF151" s="122">
        <v>8</v>
      </c>
      <c r="AG151" s="134"/>
      <c r="AH151" s="46">
        <f t="shared" si="225"/>
        <v>17.100000000000001</v>
      </c>
      <c r="AI151" s="47">
        <f t="shared" si="226"/>
        <v>6.9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25"/>
        <v>0</v>
      </c>
      <c r="AI152" s="47">
        <f t="shared" si="226"/>
        <v>0</v>
      </c>
      <c r="AL152" s="212" t="s">
        <v>316</v>
      </c>
    </row>
    <row r="153" spans="1:38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32 m3/s, Missing Level Data)</v>
      </c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>
        <v>1983.9</v>
      </c>
      <c r="O153" s="146"/>
      <c r="P153" s="146"/>
      <c r="Q153" s="146"/>
      <c r="R153" s="146"/>
      <c r="S153" s="146">
        <v>1986.2</v>
      </c>
      <c r="T153" s="146">
        <v>1986.5</v>
      </c>
      <c r="U153" s="146">
        <v>1986.5</v>
      </c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225"/>
        <v>1986.5</v>
      </c>
      <c r="AI153" s="47">
        <f t="shared" si="226"/>
        <v>1983.9</v>
      </c>
      <c r="AK153" s="204">
        <v>32</v>
      </c>
      <c r="AL153" s="137">
        <f>AK153*456/66</f>
        <v>221.09090909090909</v>
      </c>
    </row>
    <row r="154" spans="1:38">
      <c r="A154" s="135" t="s">
        <v>176</v>
      </c>
      <c r="B154" s="149"/>
      <c r="C154" s="149"/>
      <c r="D154" s="149"/>
      <c r="E154" s="149"/>
      <c r="F154" s="149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>
        <v>523.05999999999995</v>
      </c>
      <c r="R154" s="150"/>
      <c r="S154" s="150"/>
      <c r="T154" s="150">
        <v>523.16</v>
      </c>
      <c r="U154" s="150">
        <v>523.16</v>
      </c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225"/>
        <v>523.16</v>
      </c>
      <c r="AI154" s="47">
        <f t="shared" si="226"/>
        <v>523.05999999999995</v>
      </c>
      <c r="AK154" s="204">
        <v>23.77</v>
      </c>
    </row>
    <row r="155" spans="1:38">
      <c r="A155" s="135" t="s">
        <v>177</v>
      </c>
      <c r="B155" s="149"/>
      <c r="C155" s="149"/>
      <c r="D155" s="149"/>
      <c r="E155" s="149"/>
      <c r="F155" s="149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>
        <v>624.83000000000004</v>
      </c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225"/>
        <v>624.83000000000004</v>
      </c>
      <c r="AI155" s="47">
        <f t="shared" si="226"/>
        <v>624.83000000000004</v>
      </c>
      <c r="AK155" s="204"/>
    </row>
    <row r="156" spans="1:38">
      <c r="A156" s="135" t="s">
        <v>178</v>
      </c>
      <c r="B156" s="149"/>
      <c r="C156" s="149"/>
      <c r="D156" s="149"/>
      <c r="E156" s="149"/>
      <c r="F156" s="149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225"/>
        <v>0</v>
      </c>
      <c r="AI156" s="47">
        <f t="shared" si="226"/>
        <v>0</v>
      </c>
      <c r="AK156" s="204"/>
    </row>
    <row r="157" spans="1:38">
      <c r="A157" s="135" t="s">
        <v>179</v>
      </c>
      <c r="B157" s="149"/>
      <c r="C157" s="149"/>
      <c r="D157" s="149"/>
      <c r="E157" s="149"/>
      <c r="F157" s="149"/>
      <c r="G157" s="150"/>
      <c r="H157" s="150"/>
      <c r="I157" s="150"/>
      <c r="J157" s="150"/>
      <c r="K157" s="150"/>
      <c r="L157" s="150"/>
      <c r="M157" s="150"/>
      <c r="N157" s="150"/>
      <c r="O157" s="150">
        <v>883.6</v>
      </c>
      <c r="P157" s="150"/>
      <c r="Q157" s="150"/>
      <c r="R157" s="150">
        <v>886.1</v>
      </c>
      <c r="S157" s="150">
        <v>886.7</v>
      </c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225"/>
        <v>886.7</v>
      </c>
      <c r="AI157" s="47">
        <f t="shared" si="226"/>
        <v>883.6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/>
      <c r="C158" s="153"/>
      <c r="D158" s="153"/>
      <c r="E158" s="153"/>
      <c r="F158" s="153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225"/>
        <v>0</v>
      </c>
      <c r="AI158" s="47">
        <f t="shared" si="226"/>
        <v>0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F166" si="227">B161</f>
        <v>0.3</v>
      </c>
      <c r="D161" s="161">
        <f t="shared" si="227"/>
        <v>0.3</v>
      </c>
      <c r="E161" s="161">
        <f t="shared" si="227"/>
        <v>0.3</v>
      </c>
      <c r="F161" s="161">
        <f t="shared" si="227"/>
        <v>0.3</v>
      </c>
      <c r="G161" s="161">
        <f t="shared" ref="G161:R166" si="228">F161</f>
        <v>0.3</v>
      </c>
      <c r="H161" s="161">
        <f t="shared" si="228"/>
        <v>0.3</v>
      </c>
      <c r="I161" s="161">
        <f t="shared" si="228"/>
        <v>0.3</v>
      </c>
      <c r="J161" s="161">
        <f t="shared" si="228"/>
        <v>0.3</v>
      </c>
      <c r="K161" s="161">
        <f t="shared" si="228"/>
        <v>0.3</v>
      </c>
      <c r="L161" s="161">
        <f t="shared" si="228"/>
        <v>0.3</v>
      </c>
      <c r="M161" s="161">
        <f t="shared" si="228"/>
        <v>0.3</v>
      </c>
      <c r="N161" s="161">
        <f t="shared" si="228"/>
        <v>0.3</v>
      </c>
      <c r="O161" s="161">
        <f t="shared" si="228"/>
        <v>0.3</v>
      </c>
      <c r="P161" s="161">
        <f t="shared" si="228"/>
        <v>0.3</v>
      </c>
      <c r="Q161" s="161">
        <f t="shared" si="228"/>
        <v>0.3</v>
      </c>
      <c r="R161" s="161">
        <f t="shared" si="228"/>
        <v>0.3</v>
      </c>
      <c r="S161" s="161">
        <f t="shared" ref="S161:AF166" si="229">R161</f>
        <v>0.3</v>
      </c>
      <c r="T161" s="161">
        <f t="shared" si="229"/>
        <v>0.3</v>
      </c>
      <c r="U161" s="161">
        <f t="shared" si="229"/>
        <v>0.3</v>
      </c>
      <c r="V161" s="161">
        <f t="shared" si="229"/>
        <v>0.3</v>
      </c>
      <c r="W161" s="161">
        <f t="shared" si="229"/>
        <v>0.3</v>
      </c>
      <c r="X161" s="161">
        <f t="shared" ref="X161:X166" si="230">W161</f>
        <v>0.3</v>
      </c>
      <c r="Y161" s="161">
        <f t="shared" ref="Y161:Y166" si="231">X161</f>
        <v>0.3</v>
      </c>
      <c r="Z161" s="161">
        <f t="shared" si="229"/>
        <v>0.3</v>
      </c>
      <c r="AA161" s="161">
        <f t="shared" si="229"/>
        <v>0.3</v>
      </c>
      <c r="AB161" s="161">
        <f t="shared" si="229"/>
        <v>0.3</v>
      </c>
      <c r="AC161" s="161">
        <f t="shared" si="229"/>
        <v>0.3</v>
      </c>
      <c r="AD161" s="161">
        <f t="shared" si="229"/>
        <v>0.3</v>
      </c>
      <c r="AE161" s="161">
        <f t="shared" si="229"/>
        <v>0.3</v>
      </c>
      <c r="AF161" s="161">
        <f t="shared" si="229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227"/>
        <v>0.4</v>
      </c>
      <c r="D162" s="163">
        <f t="shared" si="227"/>
        <v>0.4</v>
      </c>
      <c r="E162" s="163">
        <f t="shared" si="227"/>
        <v>0.4</v>
      </c>
      <c r="F162" s="163">
        <f t="shared" si="227"/>
        <v>0.4</v>
      </c>
      <c r="G162" s="163">
        <f t="shared" si="228"/>
        <v>0.4</v>
      </c>
      <c r="H162" s="163">
        <f t="shared" si="228"/>
        <v>0.4</v>
      </c>
      <c r="I162" s="163">
        <f t="shared" si="228"/>
        <v>0.4</v>
      </c>
      <c r="J162" s="163">
        <f t="shared" si="228"/>
        <v>0.4</v>
      </c>
      <c r="K162" s="163">
        <f t="shared" si="228"/>
        <v>0.4</v>
      </c>
      <c r="L162" s="163">
        <f t="shared" si="228"/>
        <v>0.4</v>
      </c>
      <c r="M162" s="163">
        <f t="shared" si="228"/>
        <v>0.4</v>
      </c>
      <c r="N162" s="163">
        <f t="shared" si="228"/>
        <v>0.4</v>
      </c>
      <c r="O162" s="163">
        <f t="shared" si="228"/>
        <v>0.4</v>
      </c>
      <c r="P162" s="163">
        <f t="shared" si="228"/>
        <v>0.4</v>
      </c>
      <c r="Q162" s="163">
        <f t="shared" si="228"/>
        <v>0.4</v>
      </c>
      <c r="R162" s="163">
        <f t="shared" si="228"/>
        <v>0.4</v>
      </c>
      <c r="S162" s="163">
        <f t="shared" si="229"/>
        <v>0.4</v>
      </c>
      <c r="T162" s="163">
        <f t="shared" si="229"/>
        <v>0.4</v>
      </c>
      <c r="U162" s="163">
        <f t="shared" si="229"/>
        <v>0.4</v>
      </c>
      <c r="V162" s="163">
        <f t="shared" si="229"/>
        <v>0.4</v>
      </c>
      <c r="W162" s="163">
        <f t="shared" si="229"/>
        <v>0.4</v>
      </c>
      <c r="X162" s="163">
        <f t="shared" si="230"/>
        <v>0.4</v>
      </c>
      <c r="Y162" s="163">
        <f t="shared" si="231"/>
        <v>0.4</v>
      </c>
      <c r="Z162" s="163">
        <f t="shared" si="229"/>
        <v>0.4</v>
      </c>
      <c r="AA162" s="163">
        <f t="shared" si="229"/>
        <v>0.4</v>
      </c>
      <c r="AB162" s="163">
        <f t="shared" si="229"/>
        <v>0.4</v>
      </c>
      <c r="AC162" s="163">
        <f t="shared" si="229"/>
        <v>0.4</v>
      </c>
      <c r="AD162" s="163">
        <f t="shared" si="229"/>
        <v>0.4</v>
      </c>
      <c r="AE162" s="163">
        <f t="shared" si="229"/>
        <v>0.4</v>
      </c>
      <c r="AF162" s="163">
        <f t="shared" si="229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227"/>
        <v>1.5</v>
      </c>
      <c r="D163" s="163">
        <f t="shared" si="227"/>
        <v>1.5</v>
      </c>
      <c r="E163" s="163">
        <f t="shared" si="227"/>
        <v>1.5</v>
      </c>
      <c r="F163" s="163">
        <f t="shared" si="227"/>
        <v>1.5</v>
      </c>
      <c r="G163" s="163">
        <f t="shared" si="228"/>
        <v>1.5</v>
      </c>
      <c r="H163" s="163">
        <f t="shared" si="228"/>
        <v>1.5</v>
      </c>
      <c r="I163" s="163">
        <f t="shared" si="228"/>
        <v>1.5</v>
      </c>
      <c r="J163" s="163">
        <f t="shared" si="228"/>
        <v>1.5</v>
      </c>
      <c r="K163" s="163">
        <f t="shared" si="228"/>
        <v>1.5</v>
      </c>
      <c r="L163" s="163">
        <f t="shared" si="228"/>
        <v>1.5</v>
      </c>
      <c r="M163" s="163">
        <f t="shared" si="228"/>
        <v>1.5</v>
      </c>
      <c r="N163" s="163">
        <f t="shared" si="228"/>
        <v>1.5</v>
      </c>
      <c r="O163" s="163">
        <f t="shared" si="228"/>
        <v>1.5</v>
      </c>
      <c r="P163" s="163">
        <f t="shared" si="228"/>
        <v>1.5</v>
      </c>
      <c r="Q163" s="163">
        <f t="shared" si="228"/>
        <v>1.5</v>
      </c>
      <c r="R163" s="163">
        <f t="shared" si="228"/>
        <v>1.5</v>
      </c>
      <c r="S163" s="163">
        <f t="shared" si="229"/>
        <v>1.5</v>
      </c>
      <c r="T163" s="163">
        <f t="shared" si="229"/>
        <v>1.5</v>
      </c>
      <c r="U163" s="163">
        <f t="shared" si="229"/>
        <v>1.5</v>
      </c>
      <c r="V163" s="163">
        <f t="shared" si="229"/>
        <v>1.5</v>
      </c>
      <c r="W163" s="163">
        <f t="shared" si="229"/>
        <v>1.5</v>
      </c>
      <c r="X163" s="163">
        <f t="shared" si="230"/>
        <v>1.5</v>
      </c>
      <c r="Y163" s="163">
        <f t="shared" si="231"/>
        <v>1.5</v>
      </c>
      <c r="Z163" s="163">
        <f t="shared" si="229"/>
        <v>1.5</v>
      </c>
      <c r="AA163" s="163">
        <f t="shared" si="229"/>
        <v>1.5</v>
      </c>
      <c r="AB163" s="163">
        <f t="shared" si="229"/>
        <v>1.5</v>
      </c>
      <c r="AC163" s="163">
        <f t="shared" si="229"/>
        <v>1.5</v>
      </c>
      <c r="AD163" s="163">
        <f t="shared" si="229"/>
        <v>1.5</v>
      </c>
      <c r="AE163" s="163">
        <f t="shared" si="229"/>
        <v>1.5</v>
      </c>
      <c r="AF163" s="163">
        <f t="shared" si="229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227"/>
        <v>0.3</v>
      </c>
      <c r="D164" s="163">
        <f t="shared" si="227"/>
        <v>0.3</v>
      </c>
      <c r="E164" s="163">
        <f t="shared" si="227"/>
        <v>0.3</v>
      </c>
      <c r="F164" s="163">
        <f t="shared" si="227"/>
        <v>0.3</v>
      </c>
      <c r="G164" s="163">
        <f t="shared" si="228"/>
        <v>0.3</v>
      </c>
      <c r="H164" s="163">
        <f t="shared" si="228"/>
        <v>0.3</v>
      </c>
      <c r="I164" s="163">
        <f t="shared" si="228"/>
        <v>0.3</v>
      </c>
      <c r="J164" s="163">
        <f t="shared" si="228"/>
        <v>0.3</v>
      </c>
      <c r="K164" s="163">
        <f t="shared" si="228"/>
        <v>0.3</v>
      </c>
      <c r="L164" s="163">
        <f t="shared" si="228"/>
        <v>0.3</v>
      </c>
      <c r="M164" s="163">
        <f t="shared" si="228"/>
        <v>0.3</v>
      </c>
      <c r="N164" s="163">
        <f t="shared" si="228"/>
        <v>0.3</v>
      </c>
      <c r="O164" s="163">
        <f t="shared" si="228"/>
        <v>0.3</v>
      </c>
      <c r="P164" s="163">
        <f t="shared" si="228"/>
        <v>0.3</v>
      </c>
      <c r="Q164" s="163">
        <f t="shared" si="228"/>
        <v>0.3</v>
      </c>
      <c r="R164" s="163">
        <f t="shared" si="228"/>
        <v>0.3</v>
      </c>
      <c r="S164" s="163">
        <f t="shared" si="229"/>
        <v>0.3</v>
      </c>
      <c r="T164" s="163">
        <f t="shared" si="229"/>
        <v>0.3</v>
      </c>
      <c r="U164" s="163">
        <f t="shared" si="229"/>
        <v>0.3</v>
      </c>
      <c r="V164" s="163">
        <f t="shared" si="229"/>
        <v>0.3</v>
      </c>
      <c r="W164" s="163">
        <f t="shared" si="229"/>
        <v>0.3</v>
      </c>
      <c r="X164" s="163">
        <f t="shared" si="230"/>
        <v>0.3</v>
      </c>
      <c r="Y164" s="163">
        <f t="shared" si="231"/>
        <v>0.3</v>
      </c>
      <c r="Z164" s="163">
        <f t="shared" si="229"/>
        <v>0.3</v>
      </c>
      <c r="AA164" s="163">
        <f t="shared" si="229"/>
        <v>0.3</v>
      </c>
      <c r="AB164" s="163">
        <f t="shared" si="229"/>
        <v>0.3</v>
      </c>
      <c r="AC164" s="163">
        <f t="shared" si="229"/>
        <v>0.3</v>
      </c>
      <c r="AD164" s="163">
        <f t="shared" si="229"/>
        <v>0.3</v>
      </c>
      <c r="AE164" s="163">
        <f t="shared" si="229"/>
        <v>0.3</v>
      </c>
      <c r="AF164" s="163">
        <f t="shared" si="229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227"/>
        <v>0.4</v>
      </c>
      <c r="D165" s="163">
        <f t="shared" si="227"/>
        <v>0.4</v>
      </c>
      <c r="E165" s="163">
        <f t="shared" si="227"/>
        <v>0.4</v>
      </c>
      <c r="F165" s="163">
        <f t="shared" si="227"/>
        <v>0.4</v>
      </c>
      <c r="G165" s="163">
        <f t="shared" si="228"/>
        <v>0.4</v>
      </c>
      <c r="H165" s="163">
        <f t="shared" si="228"/>
        <v>0.4</v>
      </c>
      <c r="I165" s="163">
        <f t="shared" si="228"/>
        <v>0.4</v>
      </c>
      <c r="J165" s="163">
        <f t="shared" si="228"/>
        <v>0.4</v>
      </c>
      <c r="K165" s="163">
        <f t="shared" si="228"/>
        <v>0.4</v>
      </c>
      <c r="L165" s="163">
        <f t="shared" si="228"/>
        <v>0.4</v>
      </c>
      <c r="M165" s="163">
        <f t="shared" si="228"/>
        <v>0.4</v>
      </c>
      <c r="N165" s="163">
        <f t="shared" si="228"/>
        <v>0.4</v>
      </c>
      <c r="O165" s="163">
        <f t="shared" si="228"/>
        <v>0.4</v>
      </c>
      <c r="P165" s="163">
        <f t="shared" si="228"/>
        <v>0.4</v>
      </c>
      <c r="Q165" s="163">
        <f t="shared" si="228"/>
        <v>0.4</v>
      </c>
      <c r="R165" s="163">
        <f t="shared" si="228"/>
        <v>0.4</v>
      </c>
      <c r="S165" s="163">
        <f t="shared" si="229"/>
        <v>0.4</v>
      </c>
      <c r="T165" s="163">
        <f t="shared" si="229"/>
        <v>0.4</v>
      </c>
      <c r="U165" s="163">
        <f t="shared" si="229"/>
        <v>0.4</v>
      </c>
      <c r="V165" s="163">
        <f t="shared" si="229"/>
        <v>0.4</v>
      </c>
      <c r="W165" s="163">
        <f t="shared" si="229"/>
        <v>0.4</v>
      </c>
      <c r="X165" s="163">
        <f t="shared" si="230"/>
        <v>0.4</v>
      </c>
      <c r="Y165" s="163">
        <f t="shared" si="231"/>
        <v>0.4</v>
      </c>
      <c r="Z165" s="163">
        <f t="shared" si="229"/>
        <v>0.4</v>
      </c>
      <c r="AA165" s="163">
        <f t="shared" si="229"/>
        <v>0.4</v>
      </c>
      <c r="AB165" s="163">
        <f t="shared" si="229"/>
        <v>0.4</v>
      </c>
      <c r="AC165" s="163">
        <f t="shared" si="229"/>
        <v>0.4</v>
      </c>
      <c r="AD165" s="163">
        <f t="shared" si="229"/>
        <v>0.4</v>
      </c>
      <c r="AE165" s="163">
        <f t="shared" si="229"/>
        <v>0.4</v>
      </c>
      <c r="AF165" s="163">
        <f t="shared" si="229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227"/>
        <v>0.64</v>
      </c>
      <c r="D166" s="166">
        <f t="shared" si="227"/>
        <v>0.64</v>
      </c>
      <c r="E166" s="166">
        <f t="shared" si="227"/>
        <v>0.64</v>
      </c>
      <c r="F166" s="166">
        <f t="shared" si="227"/>
        <v>0.64</v>
      </c>
      <c r="G166" s="166">
        <f t="shared" si="228"/>
        <v>0.64</v>
      </c>
      <c r="H166" s="166">
        <f t="shared" si="228"/>
        <v>0.64</v>
      </c>
      <c r="I166" s="166">
        <f t="shared" si="228"/>
        <v>0.64</v>
      </c>
      <c r="J166" s="166">
        <f t="shared" si="228"/>
        <v>0.64</v>
      </c>
      <c r="K166" s="166">
        <f t="shared" si="228"/>
        <v>0.64</v>
      </c>
      <c r="L166" s="166">
        <f t="shared" si="228"/>
        <v>0.64</v>
      </c>
      <c r="M166" s="166">
        <f t="shared" si="228"/>
        <v>0.64</v>
      </c>
      <c r="N166" s="166">
        <f t="shared" si="228"/>
        <v>0.64</v>
      </c>
      <c r="O166" s="166">
        <f t="shared" si="228"/>
        <v>0.64</v>
      </c>
      <c r="P166" s="166">
        <f t="shared" si="228"/>
        <v>0.64</v>
      </c>
      <c r="Q166" s="166">
        <f t="shared" si="228"/>
        <v>0.64</v>
      </c>
      <c r="R166" s="166">
        <f t="shared" si="228"/>
        <v>0.64</v>
      </c>
      <c r="S166" s="166">
        <f t="shared" si="229"/>
        <v>0.64</v>
      </c>
      <c r="T166" s="166">
        <f t="shared" si="229"/>
        <v>0.64</v>
      </c>
      <c r="U166" s="166">
        <f t="shared" si="229"/>
        <v>0.64</v>
      </c>
      <c r="V166" s="166">
        <f t="shared" si="229"/>
        <v>0.64</v>
      </c>
      <c r="W166" s="166">
        <f t="shared" si="229"/>
        <v>0.64</v>
      </c>
      <c r="X166" s="166">
        <f t="shared" si="230"/>
        <v>0.64</v>
      </c>
      <c r="Y166" s="166">
        <f t="shared" si="231"/>
        <v>0.64</v>
      </c>
      <c r="Z166" s="166">
        <f t="shared" si="229"/>
        <v>0.64</v>
      </c>
      <c r="AA166" s="166">
        <f t="shared" si="229"/>
        <v>0.64</v>
      </c>
      <c r="AB166" s="166">
        <f t="shared" si="229"/>
        <v>0.64</v>
      </c>
      <c r="AC166" s="166">
        <f t="shared" si="229"/>
        <v>0.64</v>
      </c>
      <c r="AD166" s="166">
        <f t="shared" si="229"/>
        <v>0.64</v>
      </c>
      <c r="AE166" s="166">
        <f t="shared" si="229"/>
        <v>0.64</v>
      </c>
      <c r="AF166" s="166">
        <f t="shared" si="229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" si="232">SUM(C161:C166)</f>
        <v>3.54</v>
      </c>
      <c r="D167" s="169">
        <f t="shared" ref="D167:E167" si="233">SUM(D161:D166)</f>
        <v>3.54</v>
      </c>
      <c r="E167" s="169">
        <f t="shared" si="233"/>
        <v>3.54</v>
      </c>
      <c r="F167" s="169">
        <f t="shared" ref="F167" si="234">SUM(F161:F166)</f>
        <v>3.54</v>
      </c>
      <c r="G167" s="169">
        <f t="shared" ref="G167:AG167" si="235">SUM(G161:G166)</f>
        <v>3.54</v>
      </c>
      <c r="H167" s="169">
        <f t="shared" si="235"/>
        <v>3.54</v>
      </c>
      <c r="I167" s="169">
        <f t="shared" si="235"/>
        <v>3.54</v>
      </c>
      <c r="J167" s="169">
        <f t="shared" si="235"/>
        <v>3.54</v>
      </c>
      <c r="K167" s="169">
        <f t="shared" si="235"/>
        <v>3.54</v>
      </c>
      <c r="L167" s="169">
        <f t="shared" si="235"/>
        <v>3.54</v>
      </c>
      <c r="M167" s="169">
        <f t="shared" si="235"/>
        <v>3.54</v>
      </c>
      <c r="N167" s="169">
        <f t="shared" si="235"/>
        <v>3.54</v>
      </c>
      <c r="O167" s="169">
        <f t="shared" si="235"/>
        <v>3.54</v>
      </c>
      <c r="P167" s="169">
        <f t="shared" si="235"/>
        <v>3.54</v>
      </c>
      <c r="Q167" s="169">
        <f t="shared" si="235"/>
        <v>3.54</v>
      </c>
      <c r="R167" s="169">
        <f t="shared" si="235"/>
        <v>3.54</v>
      </c>
      <c r="S167" s="169">
        <f t="shared" si="235"/>
        <v>3.54</v>
      </c>
      <c r="T167" s="169">
        <f t="shared" si="235"/>
        <v>3.54</v>
      </c>
      <c r="U167" s="169">
        <f t="shared" ref="U167" si="236">SUM(U161:U166)</f>
        <v>3.54</v>
      </c>
      <c r="V167" s="169">
        <f t="shared" si="235"/>
        <v>3.54</v>
      </c>
      <c r="W167" s="169">
        <f t="shared" si="235"/>
        <v>3.54</v>
      </c>
      <c r="X167" s="169">
        <f t="shared" ref="X167:Y167" si="237">SUM(X161:X166)</f>
        <v>3.54</v>
      </c>
      <c r="Y167" s="169">
        <f t="shared" si="237"/>
        <v>3.54</v>
      </c>
      <c r="Z167" s="169">
        <f t="shared" si="235"/>
        <v>3.54</v>
      </c>
      <c r="AA167" s="169">
        <f t="shared" si="235"/>
        <v>3.54</v>
      </c>
      <c r="AB167" s="169">
        <f t="shared" si="235"/>
        <v>3.54</v>
      </c>
      <c r="AC167" s="169">
        <f t="shared" si="235"/>
        <v>3.54</v>
      </c>
      <c r="AD167" s="169">
        <f t="shared" si="235"/>
        <v>3.54</v>
      </c>
      <c r="AE167" s="169">
        <f t="shared" si="235"/>
        <v>3.54</v>
      </c>
      <c r="AF167" s="169">
        <f t="shared" si="235"/>
        <v>3.54</v>
      </c>
      <c r="AG167" s="170">
        <f t="shared" si="235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F232" si="238">B169</f>
        <v>0</v>
      </c>
      <c r="D169" s="161">
        <f t="shared" si="238"/>
        <v>0</v>
      </c>
      <c r="E169" s="161">
        <f t="shared" si="238"/>
        <v>0</v>
      </c>
      <c r="F169" s="161">
        <f t="shared" si="238"/>
        <v>0</v>
      </c>
      <c r="G169" s="161">
        <f t="shared" ref="G169:R184" si="239">F169</f>
        <v>0</v>
      </c>
      <c r="H169" s="161">
        <f t="shared" si="239"/>
        <v>0</v>
      </c>
      <c r="I169" s="161">
        <f t="shared" si="239"/>
        <v>0</v>
      </c>
      <c r="J169" s="161">
        <f t="shared" si="239"/>
        <v>0</v>
      </c>
      <c r="K169" s="161">
        <f t="shared" si="239"/>
        <v>0</v>
      </c>
      <c r="L169" s="161">
        <f t="shared" si="239"/>
        <v>0</v>
      </c>
      <c r="M169" s="161">
        <f t="shared" si="239"/>
        <v>0</v>
      </c>
      <c r="N169" s="161">
        <f t="shared" si="239"/>
        <v>0</v>
      </c>
      <c r="O169" s="161">
        <f t="shared" si="239"/>
        <v>0</v>
      </c>
      <c r="P169" s="161">
        <f t="shared" si="239"/>
        <v>0</v>
      </c>
      <c r="Q169" s="161">
        <f t="shared" si="239"/>
        <v>0</v>
      </c>
      <c r="R169" s="161">
        <f t="shared" si="239"/>
        <v>0</v>
      </c>
      <c r="S169" s="161">
        <f t="shared" ref="S169:AF184" si="240">R169</f>
        <v>0</v>
      </c>
      <c r="T169" s="161">
        <f t="shared" si="240"/>
        <v>0</v>
      </c>
      <c r="U169" s="161">
        <f t="shared" si="240"/>
        <v>0</v>
      </c>
      <c r="V169" s="161">
        <f t="shared" si="240"/>
        <v>0</v>
      </c>
      <c r="W169" s="161">
        <f t="shared" si="240"/>
        <v>0</v>
      </c>
      <c r="X169" s="161">
        <f t="shared" ref="X169:X232" si="241">W169</f>
        <v>0</v>
      </c>
      <c r="Y169" s="161">
        <f t="shared" ref="Y169:Y232" si="242">X169</f>
        <v>0</v>
      </c>
      <c r="Z169" s="161">
        <f t="shared" si="240"/>
        <v>0</v>
      </c>
      <c r="AA169" s="161">
        <f t="shared" si="240"/>
        <v>0</v>
      </c>
      <c r="AB169" s="161">
        <f t="shared" si="240"/>
        <v>0</v>
      </c>
      <c r="AC169" s="161">
        <f t="shared" si="240"/>
        <v>0</v>
      </c>
      <c r="AD169" s="161">
        <f t="shared" si="240"/>
        <v>0</v>
      </c>
      <c r="AE169" s="161">
        <f t="shared" si="240"/>
        <v>0</v>
      </c>
      <c r="AF169" s="174">
        <f t="shared" si="240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238"/>
        <v>0</v>
      </c>
      <c r="D170" s="163">
        <f t="shared" si="238"/>
        <v>0</v>
      </c>
      <c r="E170" s="163">
        <f t="shared" si="238"/>
        <v>0</v>
      </c>
      <c r="F170" s="163">
        <f t="shared" si="238"/>
        <v>0</v>
      </c>
      <c r="G170" s="163">
        <f t="shared" si="239"/>
        <v>0</v>
      </c>
      <c r="H170" s="163">
        <f t="shared" si="239"/>
        <v>0</v>
      </c>
      <c r="I170" s="163">
        <f t="shared" si="239"/>
        <v>0</v>
      </c>
      <c r="J170" s="163">
        <f t="shared" si="239"/>
        <v>0</v>
      </c>
      <c r="K170" s="163">
        <f t="shared" si="239"/>
        <v>0</v>
      </c>
      <c r="L170" s="163">
        <f t="shared" si="239"/>
        <v>0</v>
      </c>
      <c r="M170" s="163">
        <f t="shared" si="239"/>
        <v>0</v>
      </c>
      <c r="N170" s="163">
        <f t="shared" si="239"/>
        <v>0</v>
      </c>
      <c r="O170" s="163">
        <f t="shared" si="239"/>
        <v>0</v>
      </c>
      <c r="P170" s="163">
        <f t="shared" si="239"/>
        <v>0</v>
      </c>
      <c r="Q170" s="163">
        <f t="shared" si="239"/>
        <v>0</v>
      </c>
      <c r="R170" s="163">
        <f t="shared" si="239"/>
        <v>0</v>
      </c>
      <c r="S170" s="163">
        <f t="shared" si="240"/>
        <v>0</v>
      </c>
      <c r="T170" s="163">
        <f t="shared" si="240"/>
        <v>0</v>
      </c>
      <c r="U170" s="163">
        <f t="shared" si="240"/>
        <v>0</v>
      </c>
      <c r="V170" s="163">
        <f t="shared" si="240"/>
        <v>0</v>
      </c>
      <c r="W170" s="163">
        <f t="shared" si="240"/>
        <v>0</v>
      </c>
      <c r="X170" s="163">
        <f t="shared" si="241"/>
        <v>0</v>
      </c>
      <c r="Y170" s="163">
        <f t="shared" si="242"/>
        <v>0</v>
      </c>
      <c r="Z170" s="163">
        <f t="shared" si="240"/>
        <v>0</v>
      </c>
      <c r="AA170" s="163">
        <f t="shared" si="240"/>
        <v>0</v>
      </c>
      <c r="AB170" s="163">
        <f t="shared" si="240"/>
        <v>0</v>
      </c>
      <c r="AC170" s="163">
        <f t="shared" si="240"/>
        <v>0</v>
      </c>
      <c r="AD170" s="163">
        <f t="shared" si="240"/>
        <v>0</v>
      </c>
      <c r="AE170" s="163">
        <f t="shared" si="240"/>
        <v>0</v>
      </c>
      <c r="AF170" s="176">
        <f t="shared" si="240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238"/>
        <v>0</v>
      </c>
      <c r="D171" s="163">
        <f t="shared" si="238"/>
        <v>0</v>
      </c>
      <c r="E171" s="163">
        <f t="shared" si="238"/>
        <v>0</v>
      </c>
      <c r="F171" s="163">
        <f t="shared" si="238"/>
        <v>0</v>
      </c>
      <c r="G171" s="163">
        <f t="shared" si="239"/>
        <v>0</v>
      </c>
      <c r="H171" s="163">
        <f t="shared" si="239"/>
        <v>0</v>
      </c>
      <c r="I171" s="163">
        <f t="shared" si="239"/>
        <v>0</v>
      </c>
      <c r="J171" s="163">
        <f t="shared" si="239"/>
        <v>0</v>
      </c>
      <c r="K171" s="163">
        <f t="shared" si="239"/>
        <v>0</v>
      </c>
      <c r="L171" s="163">
        <f t="shared" si="239"/>
        <v>0</v>
      </c>
      <c r="M171" s="163">
        <f t="shared" si="239"/>
        <v>0</v>
      </c>
      <c r="N171" s="163">
        <f t="shared" si="239"/>
        <v>0</v>
      </c>
      <c r="O171" s="163">
        <f t="shared" si="239"/>
        <v>0</v>
      </c>
      <c r="P171" s="163">
        <f t="shared" si="239"/>
        <v>0</v>
      </c>
      <c r="Q171" s="163">
        <f t="shared" si="239"/>
        <v>0</v>
      </c>
      <c r="R171" s="163">
        <f t="shared" si="239"/>
        <v>0</v>
      </c>
      <c r="S171" s="163">
        <f t="shared" si="240"/>
        <v>0</v>
      </c>
      <c r="T171" s="163">
        <f t="shared" si="240"/>
        <v>0</v>
      </c>
      <c r="U171" s="163">
        <f t="shared" si="240"/>
        <v>0</v>
      </c>
      <c r="V171" s="163">
        <f t="shared" si="240"/>
        <v>0</v>
      </c>
      <c r="W171" s="163">
        <f t="shared" si="240"/>
        <v>0</v>
      </c>
      <c r="X171" s="163">
        <f t="shared" si="241"/>
        <v>0</v>
      </c>
      <c r="Y171" s="163">
        <f t="shared" si="242"/>
        <v>0</v>
      </c>
      <c r="Z171" s="163">
        <f t="shared" si="240"/>
        <v>0</v>
      </c>
      <c r="AA171" s="163">
        <f t="shared" si="240"/>
        <v>0</v>
      </c>
      <c r="AB171" s="163">
        <f t="shared" si="240"/>
        <v>0</v>
      </c>
      <c r="AC171" s="163">
        <f t="shared" si="240"/>
        <v>0</v>
      </c>
      <c r="AD171" s="163">
        <f t="shared" si="240"/>
        <v>0</v>
      </c>
      <c r="AE171" s="163">
        <f t="shared" si="240"/>
        <v>0</v>
      </c>
      <c r="AF171" s="176">
        <f t="shared" si="240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238"/>
        <v>0</v>
      </c>
      <c r="D172" s="163">
        <f t="shared" si="238"/>
        <v>0</v>
      </c>
      <c r="E172" s="163">
        <f t="shared" si="238"/>
        <v>0</v>
      </c>
      <c r="F172" s="163">
        <f t="shared" si="238"/>
        <v>0</v>
      </c>
      <c r="G172" s="163">
        <f t="shared" si="239"/>
        <v>0</v>
      </c>
      <c r="H172" s="163">
        <f t="shared" si="239"/>
        <v>0</v>
      </c>
      <c r="I172" s="163">
        <f t="shared" si="239"/>
        <v>0</v>
      </c>
      <c r="J172" s="163">
        <f t="shared" si="239"/>
        <v>0</v>
      </c>
      <c r="K172" s="163">
        <f t="shared" si="239"/>
        <v>0</v>
      </c>
      <c r="L172" s="163">
        <f t="shared" si="239"/>
        <v>0</v>
      </c>
      <c r="M172" s="163">
        <f t="shared" si="239"/>
        <v>0</v>
      </c>
      <c r="N172" s="163">
        <f t="shared" si="239"/>
        <v>0</v>
      </c>
      <c r="O172" s="163">
        <f t="shared" si="239"/>
        <v>0</v>
      </c>
      <c r="P172" s="163">
        <f t="shared" si="239"/>
        <v>0</v>
      </c>
      <c r="Q172" s="163">
        <f t="shared" si="239"/>
        <v>0</v>
      </c>
      <c r="R172" s="163">
        <f t="shared" si="239"/>
        <v>0</v>
      </c>
      <c r="S172" s="163">
        <f t="shared" si="240"/>
        <v>0</v>
      </c>
      <c r="T172" s="163">
        <f t="shared" si="240"/>
        <v>0</v>
      </c>
      <c r="U172" s="163">
        <f t="shared" si="240"/>
        <v>0</v>
      </c>
      <c r="V172" s="163">
        <f t="shared" si="240"/>
        <v>0</v>
      </c>
      <c r="W172" s="163">
        <f t="shared" si="240"/>
        <v>0</v>
      </c>
      <c r="X172" s="163">
        <f t="shared" si="241"/>
        <v>0</v>
      </c>
      <c r="Y172" s="163">
        <f t="shared" si="242"/>
        <v>0</v>
      </c>
      <c r="Z172" s="163">
        <f t="shared" si="240"/>
        <v>0</v>
      </c>
      <c r="AA172" s="163">
        <f t="shared" si="240"/>
        <v>0</v>
      </c>
      <c r="AB172" s="163">
        <f t="shared" si="240"/>
        <v>0</v>
      </c>
      <c r="AC172" s="163">
        <f t="shared" si="240"/>
        <v>0</v>
      </c>
      <c r="AD172" s="163">
        <f t="shared" si="240"/>
        <v>0</v>
      </c>
      <c r="AE172" s="163">
        <f t="shared" si="240"/>
        <v>0</v>
      </c>
      <c r="AF172" s="176">
        <f t="shared" si="240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238"/>
        <v>0</v>
      </c>
      <c r="D173" s="163">
        <f t="shared" si="238"/>
        <v>0</v>
      </c>
      <c r="E173" s="163">
        <f t="shared" si="238"/>
        <v>0</v>
      </c>
      <c r="F173" s="163">
        <f t="shared" si="238"/>
        <v>0</v>
      </c>
      <c r="G173" s="163">
        <f t="shared" si="239"/>
        <v>0</v>
      </c>
      <c r="H173" s="163">
        <f t="shared" si="239"/>
        <v>0</v>
      </c>
      <c r="I173" s="163">
        <f t="shared" si="239"/>
        <v>0</v>
      </c>
      <c r="J173" s="163">
        <f t="shared" si="239"/>
        <v>0</v>
      </c>
      <c r="K173" s="163">
        <f t="shared" si="239"/>
        <v>0</v>
      </c>
      <c r="L173" s="163">
        <f t="shared" si="239"/>
        <v>0</v>
      </c>
      <c r="M173" s="163">
        <f t="shared" si="239"/>
        <v>0</v>
      </c>
      <c r="N173" s="163">
        <f t="shared" si="239"/>
        <v>0</v>
      </c>
      <c r="O173" s="163">
        <f t="shared" si="239"/>
        <v>0</v>
      </c>
      <c r="P173" s="163">
        <f t="shared" si="239"/>
        <v>0</v>
      </c>
      <c r="Q173" s="163">
        <f t="shared" si="239"/>
        <v>0</v>
      </c>
      <c r="R173" s="163">
        <f t="shared" si="239"/>
        <v>0</v>
      </c>
      <c r="S173" s="163">
        <f t="shared" si="240"/>
        <v>0</v>
      </c>
      <c r="T173" s="163">
        <f t="shared" si="240"/>
        <v>0</v>
      </c>
      <c r="U173" s="163">
        <f t="shared" si="240"/>
        <v>0</v>
      </c>
      <c r="V173" s="163">
        <f t="shared" si="240"/>
        <v>0</v>
      </c>
      <c r="W173" s="163">
        <f t="shared" si="240"/>
        <v>0</v>
      </c>
      <c r="X173" s="163">
        <f t="shared" si="241"/>
        <v>0</v>
      </c>
      <c r="Y173" s="163">
        <f t="shared" si="242"/>
        <v>0</v>
      </c>
      <c r="Z173" s="163">
        <f t="shared" si="240"/>
        <v>0</v>
      </c>
      <c r="AA173" s="163">
        <f t="shared" si="240"/>
        <v>0</v>
      </c>
      <c r="AB173" s="163">
        <f t="shared" si="240"/>
        <v>0</v>
      </c>
      <c r="AC173" s="163">
        <f t="shared" si="240"/>
        <v>0</v>
      </c>
      <c r="AD173" s="163">
        <f t="shared" si="240"/>
        <v>0</v>
      </c>
      <c r="AE173" s="163">
        <f t="shared" si="240"/>
        <v>0</v>
      </c>
      <c r="AF173" s="176">
        <f t="shared" si="240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238"/>
        <v>0</v>
      </c>
      <c r="D174" s="163">
        <f t="shared" si="238"/>
        <v>0</v>
      </c>
      <c r="E174" s="163">
        <f t="shared" si="238"/>
        <v>0</v>
      </c>
      <c r="F174" s="163">
        <f t="shared" si="238"/>
        <v>0</v>
      </c>
      <c r="G174" s="163">
        <f t="shared" si="239"/>
        <v>0</v>
      </c>
      <c r="H174" s="163">
        <f t="shared" si="239"/>
        <v>0</v>
      </c>
      <c r="I174" s="163">
        <f t="shared" si="239"/>
        <v>0</v>
      </c>
      <c r="J174" s="163">
        <f t="shared" si="239"/>
        <v>0</v>
      </c>
      <c r="K174" s="163">
        <f t="shared" si="239"/>
        <v>0</v>
      </c>
      <c r="L174" s="163">
        <f t="shared" si="239"/>
        <v>0</v>
      </c>
      <c r="M174" s="163">
        <f t="shared" si="239"/>
        <v>0</v>
      </c>
      <c r="N174" s="163">
        <f t="shared" si="239"/>
        <v>0</v>
      </c>
      <c r="O174" s="163">
        <f t="shared" si="239"/>
        <v>0</v>
      </c>
      <c r="P174" s="163">
        <f t="shared" si="239"/>
        <v>0</v>
      </c>
      <c r="Q174" s="163">
        <f t="shared" si="239"/>
        <v>0</v>
      </c>
      <c r="R174" s="163">
        <f t="shared" si="239"/>
        <v>0</v>
      </c>
      <c r="S174" s="163">
        <f t="shared" si="240"/>
        <v>0</v>
      </c>
      <c r="T174" s="163">
        <f t="shared" si="240"/>
        <v>0</v>
      </c>
      <c r="U174" s="163">
        <f t="shared" si="240"/>
        <v>0</v>
      </c>
      <c r="V174" s="163">
        <f t="shared" si="240"/>
        <v>0</v>
      </c>
      <c r="W174" s="163">
        <f t="shared" si="240"/>
        <v>0</v>
      </c>
      <c r="X174" s="163">
        <f t="shared" si="241"/>
        <v>0</v>
      </c>
      <c r="Y174" s="163">
        <f t="shared" si="242"/>
        <v>0</v>
      </c>
      <c r="Z174" s="163">
        <f t="shared" si="240"/>
        <v>0</v>
      </c>
      <c r="AA174" s="163">
        <f t="shared" si="240"/>
        <v>0</v>
      </c>
      <c r="AB174" s="163">
        <f t="shared" si="240"/>
        <v>0</v>
      </c>
      <c r="AC174" s="163">
        <f t="shared" si="240"/>
        <v>0</v>
      </c>
      <c r="AD174" s="163">
        <f t="shared" si="240"/>
        <v>0</v>
      </c>
      <c r="AE174" s="163">
        <f t="shared" si="240"/>
        <v>0</v>
      </c>
      <c r="AF174" s="176">
        <f t="shared" si="240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238"/>
        <v>0</v>
      </c>
      <c r="D175" s="163">
        <f t="shared" si="238"/>
        <v>0</v>
      </c>
      <c r="E175" s="163">
        <f t="shared" si="238"/>
        <v>0</v>
      </c>
      <c r="F175" s="163">
        <f t="shared" si="238"/>
        <v>0</v>
      </c>
      <c r="G175" s="163">
        <f t="shared" si="239"/>
        <v>0</v>
      </c>
      <c r="H175" s="163">
        <f t="shared" si="239"/>
        <v>0</v>
      </c>
      <c r="I175" s="163">
        <f t="shared" si="239"/>
        <v>0</v>
      </c>
      <c r="J175" s="163">
        <f t="shared" si="239"/>
        <v>0</v>
      </c>
      <c r="K175" s="163">
        <f t="shared" si="239"/>
        <v>0</v>
      </c>
      <c r="L175" s="163">
        <f t="shared" si="239"/>
        <v>0</v>
      </c>
      <c r="M175" s="163">
        <f t="shared" si="239"/>
        <v>0</v>
      </c>
      <c r="N175" s="163">
        <f t="shared" si="239"/>
        <v>0</v>
      </c>
      <c r="O175" s="163">
        <f t="shared" si="239"/>
        <v>0</v>
      </c>
      <c r="P175" s="163">
        <f t="shared" si="239"/>
        <v>0</v>
      </c>
      <c r="Q175" s="163">
        <f t="shared" si="239"/>
        <v>0</v>
      </c>
      <c r="R175" s="163">
        <f t="shared" si="239"/>
        <v>0</v>
      </c>
      <c r="S175" s="163">
        <f t="shared" si="240"/>
        <v>0</v>
      </c>
      <c r="T175" s="163">
        <f t="shared" si="240"/>
        <v>0</v>
      </c>
      <c r="U175" s="163">
        <f t="shared" si="240"/>
        <v>0</v>
      </c>
      <c r="V175" s="163">
        <f t="shared" si="240"/>
        <v>0</v>
      </c>
      <c r="W175" s="163">
        <f t="shared" si="240"/>
        <v>0</v>
      </c>
      <c r="X175" s="163">
        <f t="shared" si="241"/>
        <v>0</v>
      </c>
      <c r="Y175" s="163">
        <f t="shared" si="242"/>
        <v>0</v>
      </c>
      <c r="Z175" s="163">
        <f t="shared" si="240"/>
        <v>0</v>
      </c>
      <c r="AA175" s="163">
        <f t="shared" si="240"/>
        <v>0</v>
      </c>
      <c r="AB175" s="163">
        <f t="shared" si="240"/>
        <v>0</v>
      </c>
      <c r="AC175" s="163">
        <f t="shared" si="240"/>
        <v>0</v>
      </c>
      <c r="AD175" s="163">
        <f t="shared" si="240"/>
        <v>0</v>
      </c>
      <c r="AE175" s="163">
        <f t="shared" si="240"/>
        <v>0</v>
      </c>
      <c r="AF175" s="176">
        <f t="shared" si="240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238"/>
        <v>0</v>
      </c>
      <c r="D176" s="163">
        <f t="shared" si="238"/>
        <v>0</v>
      </c>
      <c r="E176" s="163">
        <f t="shared" si="238"/>
        <v>0</v>
      </c>
      <c r="F176" s="163">
        <f t="shared" si="238"/>
        <v>0</v>
      </c>
      <c r="G176" s="163">
        <f t="shared" si="239"/>
        <v>0</v>
      </c>
      <c r="H176" s="163">
        <f t="shared" si="239"/>
        <v>0</v>
      </c>
      <c r="I176" s="163">
        <f t="shared" si="239"/>
        <v>0</v>
      </c>
      <c r="J176" s="163">
        <f t="shared" si="239"/>
        <v>0</v>
      </c>
      <c r="K176" s="163">
        <f t="shared" si="239"/>
        <v>0</v>
      </c>
      <c r="L176" s="163">
        <f t="shared" si="239"/>
        <v>0</v>
      </c>
      <c r="M176" s="163">
        <f t="shared" si="239"/>
        <v>0</v>
      </c>
      <c r="N176" s="163">
        <f t="shared" si="239"/>
        <v>0</v>
      </c>
      <c r="O176" s="163">
        <f t="shared" si="239"/>
        <v>0</v>
      </c>
      <c r="P176" s="163">
        <f t="shared" si="239"/>
        <v>0</v>
      </c>
      <c r="Q176" s="163">
        <f t="shared" si="239"/>
        <v>0</v>
      </c>
      <c r="R176" s="163">
        <f t="shared" si="239"/>
        <v>0</v>
      </c>
      <c r="S176" s="163">
        <f t="shared" si="240"/>
        <v>0</v>
      </c>
      <c r="T176" s="163">
        <f t="shared" si="240"/>
        <v>0</v>
      </c>
      <c r="U176" s="163">
        <f t="shared" si="240"/>
        <v>0</v>
      </c>
      <c r="V176" s="163">
        <f t="shared" si="240"/>
        <v>0</v>
      </c>
      <c r="W176" s="163">
        <f t="shared" si="240"/>
        <v>0</v>
      </c>
      <c r="X176" s="163">
        <f t="shared" si="241"/>
        <v>0</v>
      </c>
      <c r="Y176" s="163">
        <f t="shared" si="242"/>
        <v>0</v>
      </c>
      <c r="Z176" s="163">
        <f t="shared" si="240"/>
        <v>0</v>
      </c>
      <c r="AA176" s="163">
        <f t="shared" si="240"/>
        <v>0</v>
      </c>
      <c r="AB176" s="163">
        <f t="shared" si="240"/>
        <v>0</v>
      </c>
      <c r="AC176" s="163">
        <f t="shared" si="240"/>
        <v>0</v>
      </c>
      <c r="AD176" s="163">
        <f t="shared" si="240"/>
        <v>0</v>
      </c>
      <c r="AE176" s="163">
        <f t="shared" si="240"/>
        <v>0</v>
      </c>
      <c r="AF176" s="176">
        <f t="shared" si="240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238"/>
        <v>0</v>
      </c>
      <c r="D177" s="163">
        <f t="shared" si="238"/>
        <v>0</v>
      </c>
      <c r="E177" s="163">
        <f t="shared" si="238"/>
        <v>0</v>
      </c>
      <c r="F177" s="163">
        <f t="shared" si="238"/>
        <v>0</v>
      </c>
      <c r="G177" s="163">
        <f t="shared" si="239"/>
        <v>0</v>
      </c>
      <c r="H177" s="163">
        <f t="shared" si="239"/>
        <v>0</v>
      </c>
      <c r="I177" s="163">
        <f t="shared" si="239"/>
        <v>0</v>
      </c>
      <c r="J177" s="163">
        <f t="shared" si="239"/>
        <v>0</v>
      </c>
      <c r="K177" s="163">
        <f t="shared" si="239"/>
        <v>0</v>
      </c>
      <c r="L177" s="163">
        <f t="shared" si="239"/>
        <v>0</v>
      </c>
      <c r="M177" s="163">
        <f t="shared" si="239"/>
        <v>0</v>
      </c>
      <c r="N177" s="163">
        <f t="shared" si="239"/>
        <v>0</v>
      </c>
      <c r="O177" s="163">
        <f t="shared" si="239"/>
        <v>0</v>
      </c>
      <c r="P177" s="163">
        <f t="shared" si="239"/>
        <v>0</v>
      </c>
      <c r="Q177" s="163">
        <f t="shared" si="239"/>
        <v>0</v>
      </c>
      <c r="R177" s="163">
        <f t="shared" si="239"/>
        <v>0</v>
      </c>
      <c r="S177" s="163">
        <f t="shared" si="240"/>
        <v>0</v>
      </c>
      <c r="T177" s="163">
        <f t="shared" si="240"/>
        <v>0</v>
      </c>
      <c r="U177" s="163">
        <f t="shared" si="240"/>
        <v>0</v>
      </c>
      <c r="V177" s="163">
        <f t="shared" si="240"/>
        <v>0</v>
      </c>
      <c r="W177" s="163">
        <f t="shared" si="240"/>
        <v>0</v>
      </c>
      <c r="X177" s="163">
        <f t="shared" si="241"/>
        <v>0</v>
      </c>
      <c r="Y177" s="163">
        <f t="shared" si="242"/>
        <v>0</v>
      </c>
      <c r="Z177" s="163">
        <f t="shared" si="240"/>
        <v>0</v>
      </c>
      <c r="AA177" s="163">
        <f t="shared" si="240"/>
        <v>0</v>
      </c>
      <c r="AB177" s="163">
        <f t="shared" si="240"/>
        <v>0</v>
      </c>
      <c r="AC177" s="163">
        <f t="shared" si="240"/>
        <v>0</v>
      </c>
      <c r="AD177" s="163">
        <f t="shared" si="240"/>
        <v>0</v>
      </c>
      <c r="AE177" s="163">
        <f t="shared" si="240"/>
        <v>0</v>
      </c>
      <c r="AF177" s="176">
        <f t="shared" si="240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238"/>
        <v>0</v>
      </c>
      <c r="D178" s="163">
        <f t="shared" si="238"/>
        <v>0</v>
      </c>
      <c r="E178" s="163">
        <f t="shared" si="238"/>
        <v>0</v>
      </c>
      <c r="F178" s="163">
        <f t="shared" si="238"/>
        <v>0</v>
      </c>
      <c r="G178" s="163">
        <f t="shared" si="239"/>
        <v>0</v>
      </c>
      <c r="H178" s="163">
        <f t="shared" si="239"/>
        <v>0</v>
      </c>
      <c r="I178" s="163">
        <f t="shared" si="239"/>
        <v>0</v>
      </c>
      <c r="J178" s="163">
        <f t="shared" si="239"/>
        <v>0</v>
      </c>
      <c r="K178" s="163">
        <f t="shared" si="239"/>
        <v>0</v>
      </c>
      <c r="L178" s="163">
        <f t="shared" si="239"/>
        <v>0</v>
      </c>
      <c r="M178" s="163">
        <f t="shared" si="239"/>
        <v>0</v>
      </c>
      <c r="N178" s="163">
        <f t="shared" si="239"/>
        <v>0</v>
      </c>
      <c r="O178" s="163">
        <f t="shared" si="239"/>
        <v>0</v>
      </c>
      <c r="P178" s="163">
        <f t="shared" si="239"/>
        <v>0</v>
      </c>
      <c r="Q178" s="163">
        <f t="shared" si="239"/>
        <v>0</v>
      </c>
      <c r="R178" s="163">
        <f t="shared" si="239"/>
        <v>0</v>
      </c>
      <c r="S178" s="163">
        <f t="shared" si="240"/>
        <v>0</v>
      </c>
      <c r="T178" s="163">
        <f t="shared" si="240"/>
        <v>0</v>
      </c>
      <c r="U178" s="163">
        <f t="shared" si="240"/>
        <v>0</v>
      </c>
      <c r="V178" s="163">
        <f t="shared" si="240"/>
        <v>0</v>
      </c>
      <c r="W178" s="163">
        <f t="shared" si="240"/>
        <v>0</v>
      </c>
      <c r="X178" s="163">
        <f t="shared" si="241"/>
        <v>0</v>
      </c>
      <c r="Y178" s="163">
        <f t="shared" si="242"/>
        <v>0</v>
      </c>
      <c r="Z178" s="163">
        <f t="shared" si="240"/>
        <v>0</v>
      </c>
      <c r="AA178" s="163">
        <f t="shared" si="240"/>
        <v>0</v>
      </c>
      <c r="AB178" s="163">
        <f t="shared" si="240"/>
        <v>0</v>
      </c>
      <c r="AC178" s="163">
        <f t="shared" si="240"/>
        <v>0</v>
      </c>
      <c r="AD178" s="163">
        <f t="shared" si="240"/>
        <v>0</v>
      </c>
      <c r="AE178" s="163">
        <f t="shared" si="240"/>
        <v>0</v>
      </c>
      <c r="AF178" s="176">
        <f t="shared" si="240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238"/>
        <v>0</v>
      </c>
      <c r="D179" s="163">
        <f t="shared" si="238"/>
        <v>0</v>
      </c>
      <c r="E179" s="163">
        <f t="shared" si="238"/>
        <v>0</v>
      </c>
      <c r="F179" s="163">
        <f t="shared" si="238"/>
        <v>0</v>
      </c>
      <c r="G179" s="163">
        <f t="shared" si="239"/>
        <v>0</v>
      </c>
      <c r="H179" s="163">
        <f t="shared" si="239"/>
        <v>0</v>
      </c>
      <c r="I179" s="163">
        <f t="shared" si="239"/>
        <v>0</v>
      </c>
      <c r="J179" s="163">
        <f t="shared" si="239"/>
        <v>0</v>
      </c>
      <c r="K179" s="163">
        <f t="shared" si="239"/>
        <v>0</v>
      </c>
      <c r="L179" s="163">
        <f t="shared" si="239"/>
        <v>0</v>
      </c>
      <c r="M179" s="163">
        <f t="shared" si="239"/>
        <v>0</v>
      </c>
      <c r="N179" s="163">
        <f t="shared" si="239"/>
        <v>0</v>
      </c>
      <c r="O179" s="163">
        <f t="shared" si="239"/>
        <v>0</v>
      </c>
      <c r="P179" s="163">
        <f t="shared" si="239"/>
        <v>0</v>
      </c>
      <c r="Q179" s="163">
        <f t="shared" si="239"/>
        <v>0</v>
      </c>
      <c r="R179" s="163">
        <f t="shared" si="239"/>
        <v>0</v>
      </c>
      <c r="S179" s="163">
        <f t="shared" si="240"/>
        <v>0</v>
      </c>
      <c r="T179" s="163">
        <f t="shared" si="240"/>
        <v>0</v>
      </c>
      <c r="U179" s="163">
        <f t="shared" si="240"/>
        <v>0</v>
      </c>
      <c r="V179" s="163">
        <f t="shared" si="240"/>
        <v>0</v>
      </c>
      <c r="W179" s="163">
        <f t="shared" si="240"/>
        <v>0</v>
      </c>
      <c r="X179" s="163">
        <f t="shared" si="241"/>
        <v>0</v>
      </c>
      <c r="Y179" s="163">
        <f t="shared" si="242"/>
        <v>0</v>
      </c>
      <c r="Z179" s="163">
        <f t="shared" si="240"/>
        <v>0</v>
      </c>
      <c r="AA179" s="163">
        <f t="shared" si="240"/>
        <v>0</v>
      </c>
      <c r="AB179" s="163">
        <f t="shared" si="240"/>
        <v>0</v>
      </c>
      <c r="AC179" s="163">
        <f t="shared" si="240"/>
        <v>0</v>
      </c>
      <c r="AD179" s="163">
        <f t="shared" si="240"/>
        <v>0</v>
      </c>
      <c r="AE179" s="163">
        <f t="shared" si="240"/>
        <v>0</v>
      </c>
      <c r="AF179" s="176">
        <f t="shared" si="240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238"/>
        <v>0</v>
      </c>
      <c r="D180" s="163">
        <f t="shared" si="238"/>
        <v>0</v>
      </c>
      <c r="E180" s="163">
        <f t="shared" si="238"/>
        <v>0</v>
      </c>
      <c r="F180" s="163">
        <f t="shared" si="238"/>
        <v>0</v>
      </c>
      <c r="G180" s="163">
        <f t="shared" si="239"/>
        <v>0</v>
      </c>
      <c r="H180" s="163">
        <f t="shared" si="239"/>
        <v>0</v>
      </c>
      <c r="I180" s="163">
        <f t="shared" si="239"/>
        <v>0</v>
      </c>
      <c r="J180" s="163">
        <f t="shared" si="239"/>
        <v>0</v>
      </c>
      <c r="K180" s="163">
        <f t="shared" si="239"/>
        <v>0</v>
      </c>
      <c r="L180" s="163">
        <f t="shared" si="239"/>
        <v>0</v>
      </c>
      <c r="M180" s="163">
        <f t="shared" si="239"/>
        <v>0</v>
      </c>
      <c r="N180" s="163">
        <f t="shared" si="239"/>
        <v>0</v>
      </c>
      <c r="O180" s="163">
        <f t="shared" si="239"/>
        <v>0</v>
      </c>
      <c r="P180" s="163">
        <f t="shared" si="239"/>
        <v>0</v>
      </c>
      <c r="Q180" s="163">
        <f t="shared" si="239"/>
        <v>0</v>
      </c>
      <c r="R180" s="163">
        <f t="shared" si="239"/>
        <v>0</v>
      </c>
      <c r="S180" s="163">
        <f t="shared" si="240"/>
        <v>0</v>
      </c>
      <c r="T180" s="163">
        <f t="shared" si="240"/>
        <v>0</v>
      </c>
      <c r="U180" s="163">
        <f t="shared" si="240"/>
        <v>0</v>
      </c>
      <c r="V180" s="163">
        <f t="shared" si="240"/>
        <v>0</v>
      </c>
      <c r="W180" s="163">
        <f t="shared" si="240"/>
        <v>0</v>
      </c>
      <c r="X180" s="163">
        <f t="shared" si="241"/>
        <v>0</v>
      </c>
      <c r="Y180" s="163">
        <f t="shared" si="242"/>
        <v>0</v>
      </c>
      <c r="Z180" s="163">
        <f t="shared" si="240"/>
        <v>0</v>
      </c>
      <c r="AA180" s="163">
        <f t="shared" si="240"/>
        <v>0</v>
      </c>
      <c r="AB180" s="163">
        <f t="shared" si="240"/>
        <v>0</v>
      </c>
      <c r="AC180" s="163">
        <f t="shared" si="240"/>
        <v>0</v>
      </c>
      <c r="AD180" s="163">
        <f t="shared" si="240"/>
        <v>0</v>
      </c>
      <c r="AE180" s="163">
        <f t="shared" si="240"/>
        <v>0</v>
      </c>
      <c r="AF180" s="176">
        <f t="shared" si="240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238"/>
        <v>0</v>
      </c>
      <c r="D181" s="163">
        <f t="shared" si="238"/>
        <v>0</v>
      </c>
      <c r="E181" s="163">
        <f t="shared" si="238"/>
        <v>0</v>
      </c>
      <c r="F181" s="163">
        <f t="shared" si="238"/>
        <v>0</v>
      </c>
      <c r="G181" s="163">
        <f t="shared" si="239"/>
        <v>0</v>
      </c>
      <c r="H181" s="163">
        <f t="shared" si="239"/>
        <v>0</v>
      </c>
      <c r="I181" s="163">
        <f t="shared" si="239"/>
        <v>0</v>
      </c>
      <c r="J181" s="163">
        <f t="shared" si="239"/>
        <v>0</v>
      </c>
      <c r="K181" s="163">
        <f t="shared" si="239"/>
        <v>0</v>
      </c>
      <c r="L181" s="163">
        <f t="shared" si="239"/>
        <v>0</v>
      </c>
      <c r="M181" s="163">
        <f t="shared" si="239"/>
        <v>0</v>
      </c>
      <c r="N181" s="163">
        <f t="shared" si="239"/>
        <v>0</v>
      </c>
      <c r="O181" s="163">
        <f t="shared" si="239"/>
        <v>0</v>
      </c>
      <c r="P181" s="163">
        <f t="shared" si="239"/>
        <v>0</v>
      </c>
      <c r="Q181" s="163">
        <f t="shared" si="239"/>
        <v>0</v>
      </c>
      <c r="R181" s="163">
        <f t="shared" si="239"/>
        <v>0</v>
      </c>
      <c r="S181" s="163">
        <f t="shared" si="240"/>
        <v>0</v>
      </c>
      <c r="T181" s="163">
        <f t="shared" si="240"/>
        <v>0</v>
      </c>
      <c r="U181" s="163">
        <f t="shared" si="240"/>
        <v>0</v>
      </c>
      <c r="V181" s="163">
        <f t="shared" si="240"/>
        <v>0</v>
      </c>
      <c r="W181" s="163">
        <f t="shared" si="240"/>
        <v>0</v>
      </c>
      <c r="X181" s="163">
        <f t="shared" si="241"/>
        <v>0</v>
      </c>
      <c r="Y181" s="163">
        <f t="shared" si="242"/>
        <v>0</v>
      </c>
      <c r="Z181" s="163">
        <f t="shared" si="240"/>
        <v>0</v>
      </c>
      <c r="AA181" s="163">
        <f t="shared" si="240"/>
        <v>0</v>
      </c>
      <c r="AB181" s="163">
        <f t="shared" si="240"/>
        <v>0</v>
      </c>
      <c r="AC181" s="163">
        <f t="shared" si="240"/>
        <v>0</v>
      </c>
      <c r="AD181" s="163">
        <f t="shared" si="240"/>
        <v>0</v>
      </c>
      <c r="AE181" s="163">
        <f t="shared" si="240"/>
        <v>0</v>
      </c>
      <c r="AF181" s="176">
        <f t="shared" si="240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238"/>
        <v>0</v>
      </c>
      <c r="D182" s="163">
        <f t="shared" si="238"/>
        <v>0</v>
      </c>
      <c r="E182" s="163">
        <f t="shared" si="238"/>
        <v>0</v>
      </c>
      <c r="F182" s="163">
        <f t="shared" si="238"/>
        <v>0</v>
      </c>
      <c r="G182" s="163">
        <f t="shared" si="239"/>
        <v>0</v>
      </c>
      <c r="H182" s="163">
        <f t="shared" si="239"/>
        <v>0</v>
      </c>
      <c r="I182" s="163">
        <f t="shared" si="239"/>
        <v>0</v>
      </c>
      <c r="J182" s="163">
        <f t="shared" si="239"/>
        <v>0</v>
      </c>
      <c r="K182" s="163">
        <f t="shared" si="239"/>
        <v>0</v>
      </c>
      <c r="L182" s="163">
        <f t="shared" si="239"/>
        <v>0</v>
      </c>
      <c r="M182" s="163">
        <f t="shared" si="239"/>
        <v>0</v>
      </c>
      <c r="N182" s="163">
        <f t="shared" si="239"/>
        <v>0</v>
      </c>
      <c r="O182" s="163">
        <f t="shared" si="239"/>
        <v>0</v>
      </c>
      <c r="P182" s="163">
        <f t="shared" si="239"/>
        <v>0</v>
      </c>
      <c r="Q182" s="163">
        <f t="shared" si="239"/>
        <v>0</v>
      </c>
      <c r="R182" s="163">
        <f t="shared" si="239"/>
        <v>0</v>
      </c>
      <c r="S182" s="163">
        <f t="shared" si="240"/>
        <v>0</v>
      </c>
      <c r="T182" s="163">
        <f t="shared" si="240"/>
        <v>0</v>
      </c>
      <c r="U182" s="163">
        <f t="shared" si="240"/>
        <v>0</v>
      </c>
      <c r="V182" s="163">
        <f t="shared" si="240"/>
        <v>0</v>
      </c>
      <c r="W182" s="163">
        <f t="shared" si="240"/>
        <v>0</v>
      </c>
      <c r="X182" s="163">
        <f t="shared" si="241"/>
        <v>0</v>
      </c>
      <c r="Y182" s="163">
        <f t="shared" si="242"/>
        <v>0</v>
      </c>
      <c r="Z182" s="163">
        <f t="shared" si="240"/>
        <v>0</v>
      </c>
      <c r="AA182" s="163">
        <f t="shared" si="240"/>
        <v>0</v>
      </c>
      <c r="AB182" s="163">
        <f t="shared" si="240"/>
        <v>0</v>
      </c>
      <c r="AC182" s="163">
        <f t="shared" si="240"/>
        <v>0</v>
      </c>
      <c r="AD182" s="163">
        <f t="shared" si="240"/>
        <v>0</v>
      </c>
      <c r="AE182" s="163">
        <f t="shared" si="240"/>
        <v>0</v>
      </c>
      <c r="AF182" s="176">
        <f t="shared" si="240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238"/>
        <v>0</v>
      </c>
      <c r="D183" s="163">
        <f t="shared" si="238"/>
        <v>0</v>
      </c>
      <c r="E183" s="163">
        <f t="shared" si="238"/>
        <v>0</v>
      </c>
      <c r="F183" s="163">
        <f t="shared" si="238"/>
        <v>0</v>
      </c>
      <c r="G183" s="163">
        <f t="shared" si="239"/>
        <v>0</v>
      </c>
      <c r="H183" s="163">
        <f t="shared" si="239"/>
        <v>0</v>
      </c>
      <c r="I183" s="163">
        <f t="shared" si="239"/>
        <v>0</v>
      </c>
      <c r="J183" s="163">
        <f t="shared" si="239"/>
        <v>0</v>
      </c>
      <c r="K183" s="163">
        <f t="shared" si="239"/>
        <v>0</v>
      </c>
      <c r="L183" s="163">
        <f t="shared" si="239"/>
        <v>0</v>
      </c>
      <c r="M183" s="163">
        <f t="shared" si="239"/>
        <v>0</v>
      </c>
      <c r="N183" s="163">
        <f t="shared" si="239"/>
        <v>0</v>
      </c>
      <c r="O183" s="163">
        <f t="shared" si="239"/>
        <v>0</v>
      </c>
      <c r="P183" s="163">
        <f t="shared" si="239"/>
        <v>0</v>
      </c>
      <c r="Q183" s="163">
        <f t="shared" si="239"/>
        <v>0</v>
      </c>
      <c r="R183" s="163">
        <f t="shared" si="239"/>
        <v>0</v>
      </c>
      <c r="S183" s="163">
        <f t="shared" si="240"/>
        <v>0</v>
      </c>
      <c r="T183" s="163">
        <f t="shared" si="240"/>
        <v>0</v>
      </c>
      <c r="U183" s="163">
        <f t="shared" si="240"/>
        <v>0</v>
      </c>
      <c r="V183" s="163">
        <f t="shared" si="240"/>
        <v>0</v>
      </c>
      <c r="W183" s="163">
        <f t="shared" si="240"/>
        <v>0</v>
      </c>
      <c r="X183" s="163">
        <f t="shared" si="241"/>
        <v>0</v>
      </c>
      <c r="Y183" s="163">
        <f t="shared" si="242"/>
        <v>0</v>
      </c>
      <c r="Z183" s="163">
        <f t="shared" si="240"/>
        <v>0</v>
      </c>
      <c r="AA183" s="163">
        <f t="shared" si="240"/>
        <v>0</v>
      </c>
      <c r="AB183" s="163">
        <f t="shared" si="240"/>
        <v>0</v>
      </c>
      <c r="AC183" s="163">
        <f t="shared" si="240"/>
        <v>0</v>
      </c>
      <c r="AD183" s="163">
        <f t="shared" si="240"/>
        <v>0</v>
      </c>
      <c r="AE183" s="163">
        <f t="shared" si="240"/>
        <v>0</v>
      </c>
      <c r="AF183" s="176">
        <f t="shared" si="240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238"/>
        <v>0</v>
      </c>
      <c r="D184" s="163">
        <f t="shared" si="238"/>
        <v>0</v>
      </c>
      <c r="E184" s="163">
        <f t="shared" si="238"/>
        <v>0</v>
      </c>
      <c r="F184" s="163">
        <f t="shared" si="238"/>
        <v>0</v>
      </c>
      <c r="G184" s="163">
        <f t="shared" si="239"/>
        <v>0</v>
      </c>
      <c r="H184" s="163">
        <f t="shared" si="239"/>
        <v>0</v>
      </c>
      <c r="I184" s="163">
        <f t="shared" si="239"/>
        <v>0</v>
      </c>
      <c r="J184" s="163">
        <f t="shared" si="239"/>
        <v>0</v>
      </c>
      <c r="K184" s="163">
        <f t="shared" si="239"/>
        <v>0</v>
      </c>
      <c r="L184" s="163">
        <f t="shared" si="239"/>
        <v>0</v>
      </c>
      <c r="M184" s="163">
        <f t="shared" si="239"/>
        <v>0</v>
      </c>
      <c r="N184" s="163">
        <f t="shared" si="239"/>
        <v>0</v>
      </c>
      <c r="O184" s="163">
        <f t="shared" si="239"/>
        <v>0</v>
      </c>
      <c r="P184" s="163">
        <f t="shared" si="239"/>
        <v>0</v>
      </c>
      <c r="Q184" s="163">
        <f t="shared" si="239"/>
        <v>0</v>
      </c>
      <c r="R184" s="163">
        <f t="shared" ref="R184:AF199" si="243">Q184</f>
        <v>0</v>
      </c>
      <c r="S184" s="163">
        <f t="shared" si="243"/>
        <v>0</v>
      </c>
      <c r="T184" s="163">
        <f t="shared" si="243"/>
        <v>0</v>
      </c>
      <c r="U184" s="163">
        <f t="shared" si="243"/>
        <v>0</v>
      </c>
      <c r="V184" s="163">
        <f t="shared" si="243"/>
        <v>0</v>
      </c>
      <c r="W184" s="163">
        <f t="shared" si="243"/>
        <v>0</v>
      </c>
      <c r="X184" s="163">
        <f t="shared" si="241"/>
        <v>0</v>
      </c>
      <c r="Y184" s="163">
        <f t="shared" si="242"/>
        <v>0</v>
      </c>
      <c r="Z184" s="163">
        <f t="shared" si="243"/>
        <v>0</v>
      </c>
      <c r="AA184" s="163">
        <f t="shared" si="243"/>
        <v>0</v>
      </c>
      <c r="AB184" s="163">
        <f t="shared" si="240"/>
        <v>0</v>
      </c>
      <c r="AC184" s="163">
        <f t="shared" si="240"/>
        <v>0</v>
      </c>
      <c r="AD184" s="163">
        <f t="shared" si="243"/>
        <v>0</v>
      </c>
      <c r="AE184" s="163">
        <f t="shared" si="243"/>
        <v>0</v>
      </c>
      <c r="AF184" s="176">
        <f t="shared" si="243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si="238"/>
        <v>0</v>
      </c>
      <c r="D185" s="163">
        <f t="shared" si="238"/>
        <v>0</v>
      </c>
      <c r="E185" s="163">
        <f t="shared" si="238"/>
        <v>0</v>
      </c>
      <c r="F185" s="163">
        <f t="shared" si="238"/>
        <v>0</v>
      </c>
      <c r="G185" s="163">
        <f t="shared" ref="G185:R200" si="244">F185</f>
        <v>0</v>
      </c>
      <c r="H185" s="163">
        <f t="shared" si="244"/>
        <v>0</v>
      </c>
      <c r="I185" s="163">
        <f t="shared" si="244"/>
        <v>0</v>
      </c>
      <c r="J185" s="163">
        <f t="shared" si="244"/>
        <v>0</v>
      </c>
      <c r="K185" s="163">
        <f t="shared" si="244"/>
        <v>0</v>
      </c>
      <c r="L185" s="163">
        <f t="shared" si="244"/>
        <v>0</v>
      </c>
      <c r="M185" s="163">
        <f t="shared" si="244"/>
        <v>0</v>
      </c>
      <c r="N185" s="163">
        <f t="shared" si="244"/>
        <v>0</v>
      </c>
      <c r="O185" s="163">
        <f t="shared" si="244"/>
        <v>0</v>
      </c>
      <c r="P185" s="163">
        <f t="shared" si="244"/>
        <v>0</v>
      </c>
      <c r="Q185" s="163">
        <f t="shared" si="244"/>
        <v>0</v>
      </c>
      <c r="R185" s="163">
        <f t="shared" si="244"/>
        <v>0</v>
      </c>
      <c r="S185" s="163">
        <f t="shared" si="243"/>
        <v>0</v>
      </c>
      <c r="T185" s="163">
        <f t="shared" si="243"/>
        <v>0</v>
      </c>
      <c r="U185" s="163">
        <f t="shared" si="243"/>
        <v>0</v>
      </c>
      <c r="V185" s="163">
        <f t="shared" si="243"/>
        <v>0</v>
      </c>
      <c r="W185" s="163">
        <f t="shared" si="243"/>
        <v>0</v>
      </c>
      <c r="X185" s="163">
        <f t="shared" si="241"/>
        <v>0</v>
      </c>
      <c r="Y185" s="163">
        <f t="shared" si="242"/>
        <v>0</v>
      </c>
      <c r="Z185" s="163">
        <f t="shared" si="243"/>
        <v>0</v>
      </c>
      <c r="AA185" s="163">
        <f t="shared" si="243"/>
        <v>0</v>
      </c>
      <c r="AB185" s="163">
        <f t="shared" si="243"/>
        <v>0</v>
      </c>
      <c r="AC185" s="163">
        <f t="shared" si="243"/>
        <v>0</v>
      </c>
      <c r="AD185" s="163">
        <f t="shared" si="243"/>
        <v>0</v>
      </c>
      <c r="AE185" s="163">
        <f t="shared" si="243"/>
        <v>0</v>
      </c>
      <c r="AF185" s="176">
        <f t="shared" si="243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238"/>
        <v>0</v>
      </c>
      <c r="D186" s="163">
        <f t="shared" si="238"/>
        <v>0</v>
      </c>
      <c r="E186" s="163">
        <f t="shared" si="238"/>
        <v>0</v>
      </c>
      <c r="F186" s="163">
        <f t="shared" si="238"/>
        <v>0</v>
      </c>
      <c r="G186" s="163">
        <f t="shared" si="244"/>
        <v>0</v>
      </c>
      <c r="H186" s="163">
        <f t="shared" si="244"/>
        <v>0</v>
      </c>
      <c r="I186" s="163">
        <f t="shared" si="244"/>
        <v>0</v>
      </c>
      <c r="J186" s="163">
        <f t="shared" si="244"/>
        <v>0</v>
      </c>
      <c r="K186" s="163">
        <f t="shared" si="244"/>
        <v>0</v>
      </c>
      <c r="L186" s="163">
        <f t="shared" si="244"/>
        <v>0</v>
      </c>
      <c r="M186" s="163">
        <f t="shared" si="244"/>
        <v>0</v>
      </c>
      <c r="N186" s="163">
        <f t="shared" si="244"/>
        <v>0</v>
      </c>
      <c r="O186" s="163">
        <f t="shared" si="244"/>
        <v>0</v>
      </c>
      <c r="P186" s="163">
        <f t="shared" si="244"/>
        <v>0</v>
      </c>
      <c r="Q186" s="163">
        <f t="shared" si="244"/>
        <v>0</v>
      </c>
      <c r="R186" s="163">
        <f t="shared" si="244"/>
        <v>0</v>
      </c>
      <c r="S186" s="163">
        <f t="shared" si="243"/>
        <v>0</v>
      </c>
      <c r="T186" s="163">
        <f t="shared" si="243"/>
        <v>0</v>
      </c>
      <c r="U186" s="163">
        <f t="shared" si="243"/>
        <v>0</v>
      </c>
      <c r="V186" s="163">
        <f t="shared" si="243"/>
        <v>0</v>
      </c>
      <c r="W186" s="163">
        <f t="shared" si="243"/>
        <v>0</v>
      </c>
      <c r="X186" s="163">
        <f t="shared" si="241"/>
        <v>0</v>
      </c>
      <c r="Y186" s="163">
        <f t="shared" si="242"/>
        <v>0</v>
      </c>
      <c r="Z186" s="163">
        <f t="shared" si="243"/>
        <v>0</v>
      </c>
      <c r="AA186" s="163">
        <f t="shared" si="243"/>
        <v>0</v>
      </c>
      <c r="AB186" s="163">
        <f t="shared" si="243"/>
        <v>0</v>
      </c>
      <c r="AC186" s="163">
        <f t="shared" si="243"/>
        <v>0</v>
      </c>
      <c r="AD186" s="163">
        <f t="shared" si="243"/>
        <v>0</v>
      </c>
      <c r="AE186" s="163">
        <f t="shared" si="243"/>
        <v>0</v>
      </c>
      <c r="AF186" s="176">
        <f t="shared" si="243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238"/>
        <v>0</v>
      </c>
      <c r="D187" s="163">
        <f t="shared" si="238"/>
        <v>0</v>
      </c>
      <c r="E187" s="163">
        <f t="shared" si="238"/>
        <v>0</v>
      </c>
      <c r="F187" s="163">
        <f t="shared" si="238"/>
        <v>0</v>
      </c>
      <c r="G187" s="163">
        <f t="shared" si="244"/>
        <v>0</v>
      </c>
      <c r="H187" s="163">
        <f t="shared" si="244"/>
        <v>0</v>
      </c>
      <c r="I187" s="163">
        <f t="shared" si="244"/>
        <v>0</v>
      </c>
      <c r="J187" s="163">
        <f t="shared" si="244"/>
        <v>0</v>
      </c>
      <c r="K187" s="163">
        <f t="shared" si="244"/>
        <v>0</v>
      </c>
      <c r="L187" s="163">
        <f t="shared" si="244"/>
        <v>0</v>
      </c>
      <c r="M187" s="163">
        <f t="shared" si="244"/>
        <v>0</v>
      </c>
      <c r="N187" s="163">
        <f t="shared" si="244"/>
        <v>0</v>
      </c>
      <c r="O187" s="163">
        <f t="shared" si="244"/>
        <v>0</v>
      </c>
      <c r="P187" s="163">
        <f t="shared" si="244"/>
        <v>0</v>
      </c>
      <c r="Q187" s="163">
        <f t="shared" si="244"/>
        <v>0</v>
      </c>
      <c r="R187" s="163">
        <f t="shared" si="244"/>
        <v>0</v>
      </c>
      <c r="S187" s="163">
        <f t="shared" si="243"/>
        <v>0</v>
      </c>
      <c r="T187" s="163">
        <f t="shared" si="243"/>
        <v>0</v>
      </c>
      <c r="U187" s="163">
        <f t="shared" si="243"/>
        <v>0</v>
      </c>
      <c r="V187" s="163">
        <f t="shared" si="243"/>
        <v>0</v>
      </c>
      <c r="W187" s="163">
        <f t="shared" si="243"/>
        <v>0</v>
      </c>
      <c r="X187" s="163">
        <f t="shared" si="241"/>
        <v>0</v>
      </c>
      <c r="Y187" s="163">
        <f t="shared" si="242"/>
        <v>0</v>
      </c>
      <c r="Z187" s="163">
        <f t="shared" si="243"/>
        <v>0</v>
      </c>
      <c r="AA187" s="163">
        <f t="shared" si="243"/>
        <v>0</v>
      </c>
      <c r="AB187" s="163">
        <f t="shared" si="243"/>
        <v>0</v>
      </c>
      <c r="AC187" s="163">
        <f t="shared" si="243"/>
        <v>0</v>
      </c>
      <c r="AD187" s="163">
        <f t="shared" si="243"/>
        <v>0</v>
      </c>
      <c r="AE187" s="163">
        <f t="shared" si="243"/>
        <v>0</v>
      </c>
      <c r="AF187" s="176">
        <f t="shared" si="243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238"/>
        <v>0</v>
      </c>
      <c r="D188" s="163">
        <f t="shared" si="238"/>
        <v>0</v>
      </c>
      <c r="E188" s="163">
        <f t="shared" si="238"/>
        <v>0</v>
      </c>
      <c r="F188" s="163">
        <f t="shared" si="238"/>
        <v>0</v>
      </c>
      <c r="G188" s="163">
        <f t="shared" si="244"/>
        <v>0</v>
      </c>
      <c r="H188" s="163">
        <f t="shared" si="244"/>
        <v>0</v>
      </c>
      <c r="I188" s="163">
        <f t="shared" si="244"/>
        <v>0</v>
      </c>
      <c r="J188" s="163">
        <f t="shared" si="244"/>
        <v>0</v>
      </c>
      <c r="K188" s="163">
        <f t="shared" si="244"/>
        <v>0</v>
      </c>
      <c r="L188" s="163">
        <f t="shared" si="244"/>
        <v>0</v>
      </c>
      <c r="M188" s="163">
        <f t="shared" si="244"/>
        <v>0</v>
      </c>
      <c r="N188" s="163">
        <f t="shared" si="244"/>
        <v>0</v>
      </c>
      <c r="O188" s="163">
        <f t="shared" si="244"/>
        <v>0</v>
      </c>
      <c r="P188" s="163">
        <f t="shared" si="244"/>
        <v>0</v>
      </c>
      <c r="Q188" s="163">
        <f t="shared" si="244"/>
        <v>0</v>
      </c>
      <c r="R188" s="163">
        <f t="shared" si="244"/>
        <v>0</v>
      </c>
      <c r="S188" s="163">
        <f t="shared" si="243"/>
        <v>0</v>
      </c>
      <c r="T188" s="163">
        <f t="shared" si="243"/>
        <v>0</v>
      </c>
      <c r="U188" s="163">
        <f t="shared" si="243"/>
        <v>0</v>
      </c>
      <c r="V188" s="163">
        <f t="shared" si="243"/>
        <v>0</v>
      </c>
      <c r="W188" s="163">
        <f t="shared" si="243"/>
        <v>0</v>
      </c>
      <c r="X188" s="163">
        <f t="shared" si="241"/>
        <v>0</v>
      </c>
      <c r="Y188" s="163">
        <f t="shared" si="242"/>
        <v>0</v>
      </c>
      <c r="Z188" s="163">
        <f t="shared" si="243"/>
        <v>0</v>
      </c>
      <c r="AA188" s="163">
        <f t="shared" si="243"/>
        <v>0</v>
      </c>
      <c r="AB188" s="163">
        <f t="shared" si="243"/>
        <v>0</v>
      </c>
      <c r="AC188" s="163">
        <f t="shared" si="243"/>
        <v>0</v>
      </c>
      <c r="AD188" s="163">
        <f t="shared" si="243"/>
        <v>0</v>
      </c>
      <c r="AE188" s="163">
        <f t="shared" si="243"/>
        <v>0</v>
      </c>
      <c r="AF188" s="176">
        <f t="shared" si="243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238"/>
        <v>0</v>
      </c>
      <c r="D189" s="163">
        <f t="shared" si="238"/>
        <v>0</v>
      </c>
      <c r="E189" s="163">
        <f t="shared" si="238"/>
        <v>0</v>
      </c>
      <c r="F189" s="163">
        <f t="shared" si="238"/>
        <v>0</v>
      </c>
      <c r="G189" s="163">
        <f t="shared" si="244"/>
        <v>0</v>
      </c>
      <c r="H189" s="163">
        <f t="shared" si="244"/>
        <v>0</v>
      </c>
      <c r="I189" s="163">
        <f t="shared" si="244"/>
        <v>0</v>
      </c>
      <c r="J189" s="163">
        <f t="shared" si="244"/>
        <v>0</v>
      </c>
      <c r="K189" s="163">
        <f t="shared" si="244"/>
        <v>0</v>
      </c>
      <c r="L189" s="163">
        <f t="shared" si="244"/>
        <v>0</v>
      </c>
      <c r="M189" s="163">
        <f t="shared" si="244"/>
        <v>0</v>
      </c>
      <c r="N189" s="163">
        <f t="shared" si="244"/>
        <v>0</v>
      </c>
      <c r="O189" s="163">
        <f t="shared" si="244"/>
        <v>0</v>
      </c>
      <c r="P189" s="163">
        <f t="shared" si="244"/>
        <v>0</v>
      </c>
      <c r="Q189" s="163">
        <f t="shared" si="244"/>
        <v>0</v>
      </c>
      <c r="R189" s="163">
        <f t="shared" si="244"/>
        <v>0</v>
      </c>
      <c r="S189" s="163">
        <f t="shared" si="243"/>
        <v>0</v>
      </c>
      <c r="T189" s="163">
        <f t="shared" si="243"/>
        <v>0</v>
      </c>
      <c r="U189" s="163">
        <f t="shared" si="243"/>
        <v>0</v>
      </c>
      <c r="V189" s="163">
        <f t="shared" si="243"/>
        <v>0</v>
      </c>
      <c r="W189" s="163">
        <f t="shared" si="243"/>
        <v>0</v>
      </c>
      <c r="X189" s="163">
        <f t="shared" si="241"/>
        <v>0</v>
      </c>
      <c r="Y189" s="163">
        <f t="shared" si="242"/>
        <v>0</v>
      </c>
      <c r="Z189" s="163">
        <f t="shared" si="243"/>
        <v>0</v>
      </c>
      <c r="AA189" s="163">
        <f t="shared" si="243"/>
        <v>0</v>
      </c>
      <c r="AB189" s="163">
        <f t="shared" si="243"/>
        <v>0</v>
      </c>
      <c r="AC189" s="163">
        <f t="shared" si="243"/>
        <v>0</v>
      </c>
      <c r="AD189" s="163">
        <f t="shared" si="243"/>
        <v>0</v>
      </c>
      <c r="AE189" s="163">
        <f t="shared" si="243"/>
        <v>0</v>
      </c>
      <c r="AF189" s="176">
        <f t="shared" si="243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238"/>
        <v>0</v>
      </c>
      <c r="D190" s="163">
        <f t="shared" si="238"/>
        <v>0</v>
      </c>
      <c r="E190" s="163">
        <f t="shared" si="238"/>
        <v>0</v>
      </c>
      <c r="F190" s="163">
        <f t="shared" si="238"/>
        <v>0</v>
      </c>
      <c r="G190" s="163">
        <f t="shared" si="244"/>
        <v>0</v>
      </c>
      <c r="H190" s="163">
        <f t="shared" si="244"/>
        <v>0</v>
      </c>
      <c r="I190" s="163">
        <f t="shared" si="244"/>
        <v>0</v>
      </c>
      <c r="J190" s="163">
        <f t="shared" si="244"/>
        <v>0</v>
      </c>
      <c r="K190" s="163">
        <f t="shared" si="244"/>
        <v>0</v>
      </c>
      <c r="L190" s="163">
        <f t="shared" si="244"/>
        <v>0</v>
      </c>
      <c r="M190" s="163">
        <f t="shared" si="244"/>
        <v>0</v>
      </c>
      <c r="N190" s="163">
        <f t="shared" si="244"/>
        <v>0</v>
      </c>
      <c r="O190" s="163">
        <f t="shared" si="244"/>
        <v>0</v>
      </c>
      <c r="P190" s="163">
        <f t="shared" si="244"/>
        <v>0</v>
      </c>
      <c r="Q190" s="163">
        <f t="shared" si="244"/>
        <v>0</v>
      </c>
      <c r="R190" s="163">
        <f t="shared" si="244"/>
        <v>0</v>
      </c>
      <c r="S190" s="163">
        <f t="shared" si="243"/>
        <v>0</v>
      </c>
      <c r="T190" s="163">
        <f t="shared" si="243"/>
        <v>0</v>
      </c>
      <c r="U190" s="163">
        <f t="shared" si="243"/>
        <v>0</v>
      </c>
      <c r="V190" s="163">
        <f t="shared" si="243"/>
        <v>0</v>
      </c>
      <c r="W190" s="163">
        <f t="shared" si="243"/>
        <v>0</v>
      </c>
      <c r="X190" s="163">
        <f t="shared" si="241"/>
        <v>0</v>
      </c>
      <c r="Y190" s="163">
        <f t="shared" si="242"/>
        <v>0</v>
      </c>
      <c r="Z190" s="163">
        <f t="shared" si="243"/>
        <v>0</v>
      </c>
      <c r="AA190" s="163">
        <f t="shared" si="243"/>
        <v>0</v>
      </c>
      <c r="AB190" s="163">
        <f t="shared" si="243"/>
        <v>0</v>
      </c>
      <c r="AC190" s="163">
        <f t="shared" si="243"/>
        <v>0</v>
      </c>
      <c r="AD190" s="163">
        <f t="shared" si="243"/>
        <v>0</v>
      </c>
      <c r="AE190" s="163">
        <f t="shared" si="243"/>
        <v>0</v>
      </c>
      <c r="AF190" s="176">
        <f t="shared" si="243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238"/>
        <v>0</v>
      </c>
      <c r="D191" s="163">
        <f t="shared" si="238"/>
        <v>0</v>
      </c>
      <c r="E191" s="163">
        <f t="shared" si="238"/>
        <v>0</v>
      </c>
      <c r="F191" s="163">
        <f t="shared" si="238"/>
        <v>0</v>
      </c>
      <c r="G191" s="163">
        <f t="shared" si="244"/>
        <v>0</v>
      </c>
      <c r="H191" s="163">
        <f t="shared" si="244"/>
        <v>0</v>
      </c>
      <c r="I191" s="163">
        <f t="shared" si="244"/>
        <v>0</v>
      </c>
      <c r="J191" s="163">
        <f t="shared" si="244"/>
        <v>0</v>
      </c>
      <c r="K191" s="163">
        <f t="shared" si="244"/>
        <v>0</v>
      </c>
      <c r="L191" s="163">
        <f t="shared" si="244"/>
        <v>0</v>
      </c>
      <c r="M191" s="163">
        <f t="shared" si="244"/>
        <v>0</v>
      </c>
      <c r="N191" s="163">
        <f t="shared" si="244"/>
        <v>0</v>
      </c>
      <c r="O191" s="163">
        <f t="shared" si="244"/>
        <v>0</v>
      </c>
      <c r="P191" s="163">
        <f t="shared" si="244"/>
        <v>0</v>
      </c>
      <c r="Q191" s="163">
        <f t="shared" si="244"/>
        <v>0</v>
      </c>
      <c r="R191" s="163">
        <f t="shared" si="244"/>
        <v>0</v>
      </c>
      <c r="S191" s="163">
        <f t="shared" si="243"/>
        <v>0</v>
      </c>
      <c r="T191" s="163">
        <f t="shared" si="243"/>
        <v>0</v>
      </c>
      <c r="U191" s="163">
        <f t="shared" si="243"/>
        <v>0</v>
      </c>
      <c r="V191" s="163">
        <f t="shared" si="243"/>
        <v>0</v>
      </c>
      <c r="W191" s="163">
        <f t="shared" si="243"/>
        <v>0</v>
      </c>
      <c r="X191" s="163">
        <f t="shared" si="241"/>
        <v>0</v>
      </c>
      <c r="Y191" s="163">
        <f t="shared" si="242"/>
        <v>0</v>
      </c>
      <c r="Z191" s="163">
        <f t="shared" si="243"/>
        <v>0</v>
      </c>
      <c r="AA191" s="163">
        <f t="shared" si="243"/>
        <v>0</v>
      </c>
      <c r="AB191" s="163">
        <f t="shared" si="243"/>
        <v>0</v>
      </c>
      <c r="AC191" s="163">
        <f t="shared" si="243"/>
        <v>0</v>
      </c>
      <c r="AD191" s="163">
        <f t="shared" si="243"/>
        <v>0</v>
      </c>
      <c r="AE191" s="163">
        <f t="shared" si="243"/>
        <v>0</v>
      </c>
      <c r="AF191" s="176">
        <f t="shared" si="243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238"/>
        <v>0</v>
      </c>
      <c r="D192" s="163">
        <f t="shared" si="238"/>
        <v>0</v>
      </c>
      <c r="E192" s="163">
        <f t="shared" si="238"/>
        <v>0</v>
      </c>
      <c r="F192" s="163">
        <f t="shared" si="238"/>
        <v>0</v>
      </c>
      <c r="G192" s="163">
        <f t="shared" si="244"/>
        <v>0</v>
      </c>
      <c r="H192" s="163">
        <f t="shared" si="244"/>
        <v>0</v>
      </c>
      <c r="I192" s="163">
        <f t="shared" si="244"/>
        <v>0</v>
      </c>
      <c r="J192" s="163">
        <f t="shared" si="244"/>
        <v>0</v>
      </c>
      <c r="K192" s="163">
        <f t="shared" si="244"/>
        <v>0</v>
      </c>
      <c r="L192" s="163">
        <f t="shared" si="244"/>
        <v>0</v>
      </c>
      <c r="M192" s="163">
        <f t="shared" si="244"/>
        <v>0</v>
      </c>
      <c r="N192" s="163">
        <f t="shared" si="244"/>
        <v>0</v>
      </c>
      <c r="O192" s="163">
        <f t="shared" si="244"/>
        <v>0</v>
      </c>
      <c r="P192" s="163">
        <f t="shared" si="244"/>
        <v>0</v>
      </c>
      <c r="Q192" s="163">
        <f t="shared" si="244"/>
        <v>0</v>
      </c>
      <c r="R192" s="163">
        <f t="shared" si="244"/>
        <v>0</v>
      </c>
      <c r="S192" s="163">
        <f t="shared" si="243"/>
        <v>0</v>
      </c>
      <c r="T192" s="163">
        <f t="shared" si="243"/>
        <v>0</v>
      </c>
      <c r="U192" s="163">
        <f t="shared" si="243"/>
        <v>0</v>
      </c>
      <c r="V192" s="163">
        <f t="shared" si="243"/>
        <v>0</v>
      </c>
      <c r="W192" s="163">
        <f t="shared" si="243"/>
        <v>0</v>
      </c>
      <c r="X192" s="163">
        <f t="shared" si="241"/>
        <v>0</v>
      </c>
      <c r="Y192" s="163">
        <f t="shared" si="242"/>
        <v>0</v>
      </c>
      <c r="Z192" s="163">
        <f t="shared" si="243"/>
        <v>0</v>
      </c>
      <c r="AA192" s="163">
        <f t="shared" si="243"/>
        <v>0</v>
      </c>
      <c r="AB192" s="163">
        <f t="shared" si="243"/>
        <v>0</v>
      </c>
      <c r="AC192" s="163">
        <f t="shared" si="243"/>
        <v>0</v>
      </c>
      <c r="AD192" s="163">
        <f t="shared" si="243"/>
        <v>0</v>
      </c>
      <c r="AE192" s="163">
        <f t="shared" si="243"/>
        <v>0</v>
      </c>
      <c r="AF192" s="176">
        <f t="shared" si="243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238"/>
        <v>0</v>
      </c>
      <c r="D193" s="163">
        <f t="shared" si="238"/>
        <v>0</v>
      </c>
      <c r="E193" s="163">
        <f t="shared" si="238"/>
        <v>0</v>
      </c>
      <c r="F193" s="163">
        <f t="shared" si="238"/>
        <v>0</v>
      </c>
      <c r="G193" s="163">
        <f t="shared" si="244"/>
        <v>0</v>
      </c>
      <c r="H193" s="163">
        <f t="shared" si="244"/>
        <v>0</v>
      </c>
      <c r="I193" s="163">
        <f t="shared" si="244"/>
        <v>0</v>
      </c>
      <c r="J193" s="163">
        <f t="shared" si="244"/>
        <v>0</v>
      </c>
      <c r="K193" s="163">
        <f t="shared" si="244"/>
        <v>0</v>
      </c>
      <c r="L193" s="163">
        <f t="shared" si="244"/>
        <v>0</v>
      </c>
      <c r="M193" s="163">
        <f t="shared" si="244"/>
        <v>0</v>
      </c>
      <c r="N193" s="163">
        <f t="shared" si="244"/>
        <v>0</v>
      </c>
      <c r="O193" s="163">
        <f t="shared" si="244"/>
        <v>0</v>
      </c>
      <c r="P193" s="163">
        <f t="shared" si="244"/>
        <v>0</v>
      </c>
      <c r="Q193" s="163">
        <f t="shared" si="244"/>
        <v>0</v>
      </c>
      <c r="R193" s="163">
        <f t="shared" si="244"/>
        <v>0</v>
      </c>
      <c r="S193" s="163">
        <f t="shared" si="243"/>
        <v>0</v>
      </c>
      <c r="T193" s="163">
        <f t="shared" si="243"/>
        <v>0</v>
      </c>
      <c r="U193" s="163">
        <f t="shared" si="243"/>
        <v>0</v>
      </c>
      <c r="V193" s="163">
        <f t="shared" si="243"/>
        <v>0</v>
      </c>
      <c r="W193" s="163">
        <f t="shared" si="243"/>
        <v>0</v>
      </c>
      <c r="X193" s="163">
        <f t="shared" si="241"/>
        <v>0</v>
      </c>
      <c r="Y193" s="163">
        <f t="shared" si="242"/>
        <v>0</v>
      </c>
      <c r="Z193" s="163">
        <f t="shared" si="243"/>
        <v>0</v>
      </c>
      <c r="AA193" s="163">
        <f t="shared" si="243"/>
        <v>0</v>
      </c>
      <c r="AB193" s="163">
        <f t="shared" si="243"/>
        <v>0</v>
      </c>
      <c r="AC193" s="163">
        <f t="shared" si="243"/>
        <v>0</v>
      </c>
      <c r="AD193" s="163">
        <f t="shared" si="243"/>
        <v>0</v>
      </c>
      <c r="AE193" s="163">
        <f t="shared" si="243"/>
        <v>0</v>
      </c>
      <c r="AF193" s="176">
        <f t="shared" si="243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238"/>
        <v>0</v>
      </c>
      <c r="D194" s="163">
        <f t="shared" si="238"/>
        <v>0</v>
      </c>
      <c r="E194" s="163">
        <f t="shared" si="238"/>
        <v>0</v>
      </c>
      <c r="F194" s="163">
        <f t="shared" si="238"/>
        <v>0</v>
      </c>
      <c r="G194" s="163">
        <f t="shared" si="244"/>
        <v>0</v>
      </c>
      <c r="H194" s="163">
        <f t="shared" si="244"/>
        <v>0</v>
      </c>
      <c r="I194" s="163">
        <f t="shared" si="244"/>
        <v>0</v>
      </c>
      <c r="J194" s="163">
        <f t="shared" si="244"/>
        <v>0</v>
      </c>
      <c r="K194" s="163">
        <f t="shared" si="244"/>
        <v>0</v>
      </c>
      <c r="L194" s="163">
        <f t="shared" si="244"/>
        <v>0</v>
      </c>
      <c r="M194" s="163">
        <f t="shared" si="244"/>
        <v>0</v>
      </c>
      <c r="N194" s="163">
        <f t="shared" si="244"/>
        <v>0</v>
      </c>
      <c r="O194" s="163">
        <f t="shared" si="244"/>
        <v>0</v>
      </c>
      <c r="P194" s="163">
        <f t="shared" si="244"/>
        <v>0</v>
      </c>
      <c r="Q194" s="163">
        <f t="shared" si="244"/>
        <v>0</v>
      </c>
      <c r="R194" s="163">
        <f t="shared" si="244"/>
        <v>0</v>
      </c>
      <c r="S194" s="163">
        <f t="shared" si="243"/>
        <v>0</v>
      </c>
      <c r="T194" s="163">
        <f t="shared" si="243"/>
        <v>0</v>
      </c>
      <c r="U194" s="163">
        <f t="shared" si="243"/>
        <v>0</v>
      </c>
      <c r="V194" s="163">
        <f t="shared" si="243"/>
        <v>0</v>
      </c>
      <c r="W194" s="163">
        <f t="shared" si="243"/>
        <v>0</v>
      </c>
      <c r="X194" s="163">
        <f t="shared" si="241"/>
        <v>0</v>
      </c>
      <c r="Y194" s="163">
        <f t="shared" si="242"/>
        <v>0</v>
      </c>
      <c r="Z194" s="163">
        <f t="shared" si="243"/>
        <v>0</v>
      </c>
      <c r="AA194" s="163">
        <f t="shared" si="243"/>
        <v>0</v>
      </c>
      <c r="AB194" s="163">
        <f t="shared" si="243"/>
        <v>0</v>
      </c>
      <c r="AC194" s="163">
        <f t="shared" si="243"/>
        <v>0</v>
      </c>
      <c r="AD194" s="163">
        <f t="shared" si="243"/>
        <v>0</v>
      </c>
      <c r="AE194" s="163">
        <f t="shared" si="243"/>
        <v>0</v>
      </c>
      <c r="AF194" s="176">
        <f t="shared" si="243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238"/>
        <v>0</v>
      </c>
      <c r="D195" s="163">
        <f t="shared" si="238"/>
        <v>0</v>
      </c>
      <c r="E195" s="163">
        <f t="shared" si="238"/>
        <v>0</v>
      </c>
      <c r="F195" s="163">
        <f t="shared" si="238"/>
        <v>0</v>
      </c>
      <c r="G195" s="163">
        <f t="shared" si="244"/>
        <v>0</v>
      </c>
      <c r="H195" s="163">
        <f t="shared" si="244"/>
        <v>0</v>
      </c>
      <c r="I195" s="163">
        <f t="shared" si="244"/>
        <v>0</v>
      </c>
      <c r="J195" s="163">
        <f t="shared" si="244"/>
        <v>0</v>
      </c>
      <c r="K195" s="163">
        <f t="shared" si="244"/>
        <v>0</v>
      </c>
      <c r="L195" s="163">
        <f t="shared" si="244"/>
        <v>0</v>
      </c>
      <c r="M195" s="163">
        <f t="shared" si="244"/>
        <v>0</v>
      </c>
      <c r="N195" s="163">
        <f t="shared" si="244"/>
        <v>0</v>
      </c>
      <c r="O195" s="163">
        <f t="shared" si="244"/>
        <v>0</v>
      </c>
      <c r="P195" s="163">
        <f t="shared" si="244"/>
        <v>0</v>
      </c>
      <c r="Q195" s="163">
        <f t="shared" si="244"/>
        <v>0</v>
      </c>
      <c r="R195" s="163">
        <f t="shared" si="244"/>
        <v>0</v>
      </c>
      <c r="S195" s="163">
        <f t="shared" si="243"/>
        <v>0</v>
      </c>
      <c r="T195" s="163">
        <f t="shared" si="243"/>
        <v>0</v>
      </c>
      <c r="U195" s="163">
        <f t="shared" si="243"/>
        <v>0</v>
      </c>
      <c r="V195" s="163">
        <f t="shared" si="243"/>
        <v>0</v>
      </c>
      <c r="W195" s="163">
        <f t="shared" si="243"/>
        <v>0</v>
      </c>
      <c r="X195" s="163">
        <f t="shared" si="241"/>
        <v>0</v>
      </c>
      <c r="Y195" s="163">
        <f t="shared" si="242"/>
        <v>0</v>
      </c>
      <c r="Z195" s="163">
        <f t="shared" si="243"/>
        <v>0</v>
      </c>
      <c r="AA195" s="163">
        <f t="shared" si="243"/>
        <v>0</v>
      </c>
      <c r="AB195" s="163">
        <f t="shared" si="243"/>
        <v>0</v>
      </c>
      <c r="AC195" s="163">
        <f t="shared" si="243"/>
        <v>0</v>
      </c>
      <c r="AD195" s="163">
        <f t="shared" si="243"/>
        <v>0</v>
      </c>
      <c r="AE195" s="163">
        <f t="shared" si="243"/>
        <v>0</v>
      </c>
      <c r="AF195" s="176">
        <f t="shared" si="243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238"/>
        <v>0</v>
      </c>
      <c r="D196" s="163">
        <f t="shared" si="238"/>
        <v>0</v>
      </c>
      <c r="E196" s="163">
        <f t="shared" si="238"/>
        <v>0</v>
      </c>
      <c r="F196" s="163">
        <f t="shared" si="238"/>
        <v>0</v>
      </c>
      <c r="G196" s="163">
        <f t="shared" si="244"/>
        <v>0</v>
      </c>
      <c r="H196" s="163">
        <f t="shared" si="244"/>
        <v>0</v>
      </c>
      <c r="I196" s="163">
        <f t="shared" si="244"/>
        <v>0</v>
      </c>
      <c r="J196" s="163">
        <f t="shared" si="244"/>
        <v>0</v>
      </c>
      <c r="K196" s="163">
        <f t="shared" si="244"/>
        <v>0</v>
      </c>
      <c r="L196" s="163">
        <f t="shared" si="244"/>
        <v>0</v>
      </c>
      <c r="M196" s="163">
        <f t="shared" si="244"/>
        <v>0</v>
      </c>
      <c r="N196" s="163">
        <f t="shared" si="244"/>
        <v>0</v>
      </c>
      <c r="O196" s="163">
        <f t="shared" si="244"/>
        <v>0</v>
      </c>
      <c r="P196" s="163">
        <f t="shared" si="244"/>
        <v>0</v>
      </c>
      <c r="Q196" s="163">
        <f t="shared" si="244"/>
        <v>0</v>
      </c>
      <c r="R196" s="163">
        <f t="shared" si="244"/>
        <v>0</v>
      </c>
      <c r="S196" s="163">
        <f t="shared" si="243"/>
        <v>0</v>
      </c>
      <c r="T196" s="163">
        <f t="shared" si="243"/>
        <v>0</v>
      </c>
      <c r="U196" s="163">
        <f t="shared" si="243"/>
        <v>0</v>
      </c>
      <c r="V196" s="163">
        <f t="shared" si="243"/>
        <v>0</v>
      </c>
      <c r="W196" s="163">
        <f t="shared" si="243"/>
        <v>0</v>
      </c>
      <c r="X196" s="163">
        <f t="shared" si="241"/>
        <v>0</v>
      </c>
      <c r="Y196" s="163">
        <f t="shared" si="242"/>
        <v>0</v>
      </c>
      <c r="Z196" s="163">
        <f t="shared" si="243"/>
        <v>0</v>
      </c>
      <c r="AA196" s="163">
        <f t="shared" si="243"/>
        <v>0</v>
      </c>
      <c r="AB196" s="163">
        <f t="shared" si="243"/>
        <v>0</v>
      </c>
      <c r="AC196" s="163">
        <f t="shared" si="243"/>
        <v>0</v>
      </c>
      <c r="AD196" s="163">
        <f t="shared" si="243"/>
        <v>0</v>
      </c>
      <c r="AE196" s="163">
        <f t="shared" si="243"/>
        <v>0</v>
      </c>
      <c r="AF196" s="176">
        <f t="shared" si="243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238"/>
        <v>0</v>
      </c>
      <c r="D197" s="163">
        <f t="shared" si="238"/>
        <v>0</v>
      </c>
      <c r="E197" s="163">
        <f t="shared" si="238"/>
        <v>0</v>
      </c>
      <c r="F197" s="163">
        <f t="shared" si="238"/>
        <v>0</v>
      </c>
      <c r="G197" s="163">
        <f t="shared" si="244"/>
        <v>0</v>
      </c>
      <c r="H197" s="163">
        <f t="shared" si="244"/>
        <v>0</v>
      </c>
      <c r="I197" s="163">
        <f t="shared" si="244"/>
        <v>0</v>
      </c>
      <c r="J197" s="163">
        <f t="shared" si="244"/>
        <v>0</v>
      </c>
      <c r="K197" s="163">
        <f t="shared" si="244"/>
        <v>0</v>
      </c>
      <c r="L197" s="163">
        <f t="shared" si="244"/>
        <v>0</v>
      </c>
      <c r="M197" s="163">
        <f t="shared" si="244"/>
        <v>0</v>
      </c>
      <c r="N197" s="163">
        <f t="shared" si="244"/>
        <v>0</v>
      </c>
      <c r="O197" s="163">
        <f t="shared" si="244"/>
        <v>0</v>
      </c>
      <c r="P197" s="163">
        <f t="shared" si="244"/>
        <v>0</v>
      </c>
      <c r="Q197" s="163">
        <f t="shared" si="244"/>
        <v>0</v>
      </c>
      <c r="R197" s="163">
        <f t="shared" si="244"/>
        <v>0</v>
      </c>
      <c r="S197" s="163">
        <f t="shared" si="243"/>
        <v>0</v>
      </c>
      <c r="T197" s="163">
        <f t="shared" si="243"/>
        <v>0</v>
      </c>
      <c r="U197" s="163">
        <f t="shared" si="243"/>
        <v>0</v>
      </c>
      <c r="V197" s="163">
        <f t="shared" si="243"/>
        <v>0</v>
      </c>
      <c r="W197" s="163">
        <f t="shared" si="243"/>
        <v>0</v>
      </c>
      <c r="X197" s="163">
        <f t="shared" si="241"/>
        <v>0</v>
      </c>
      <c r="Y197" s="163">
        <f t="shared" si="242"/>
        <v>0</v>
      </c>
      <c r="Z197" s="163">
        <f t="shared" si="243"/>
        <v>0</v>
      </c>
      <c r="AA197" s="163">
        <f t="shared" si="243"/>
        <v>0</v>
      </c>
      <c r="AB197" s="163">
        <f t="shared" si="243"/>
        <v>0</v>
      </c>
      <c r="AC197" s="163">
        <f t="shared" si="243"/>
        <v>0</v>
      </c>
      <c r="AD197" s="163">
        <f t="shared" si="243"/>
        <v>0</v>
      </c>
      <c r="AE197" s="163">
        <f t="shared" si="243"/>
        <v>0</v>
      </c>
      <c r="AF197" s="176">
        <f t="shared" si="243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238"/>
        <v>0</v>
      </c>
      <c r="D198" s="163">
        <f t="shared" si="238"/>
        <v>0</v>
      </c>
      <c r="E198" s="163">
        <f t="shared" si="238"/>
        <v>0</v>
      </c>
      <c r="F198" s="163">
        <f t="shared" si="238"/>
        <v>0</v>
      </c>
      <c r="G198" s="163">
        <f t="shared" si="244"/>
        <v>0</v>
      </c>
      <c r="H198" s="163">
        <f t="shared" si="244"/>
        <v>0</v>
      </c>
      <c r="I198" s="163">
        <f t="shared" si="244"/>
        <v>0</v>
      </c>
      <c r="J198" s="163">
        <f t="shared" si="244"/>
        <v>0</v>
      </c>
      <c r="K198" s="163">
        <f t="shared" si="244"/>
        <v>0</v>
      </c>
      <c r="L198" s="163">
        <f t="shared" si="244"/>
        <v>0</v>
      </c>
      <c r="M198" s="163">
        <f t="shared" si="244"/>
        <v>0</v>
      </c>
      <c r="N198" s="163">
        <f t="shared" si="244"/>
        <v>0</v>
      </c>
      <c r="O198" s="163">
        <f t="shared" si="244"/>
        <v>0</v>
      </c>
      <c r="P198" s="163">
        <f t="shared" si="244"/>
        <v>0</v>
      </c>
      <c r="Q198" s="163">
        <f t="shared" si="244"/>
        <v>0</v>
      </c>
      <c r="R198" s="163">
        <f t="shared" si="244"/>
        <v>0</v>
      </c>
      <c r="S198" s="163">
        <f t="shared" si="243"/>
        <v>0</v>
      </c>
      <c r="T198" s="163">
        <f t="shared" si="243"/>
        <v>0</v>
      </c>
      <c r="U198" s="163">
        <f t="shared" si="243"/>
        <v>0</v>
      </c>
      <c r="V198" s="163">
        <f t="shared" si="243"/>
        <v>0</v>
      </c>
      <c r="W198" s="163">
        <f t="shared" si="243"/>
        <v>0</v>
      </c>
      <c r="X198" s="163">
        <f t="shared" si="241"/>
        <v>0</v>
      </c>
      <c r="Y198" s="163">
        <f t="shared" si="242"/>
        <v>0</v>
      </c>
      <c r="Z198" s="163">
        <f t="shared" si="243"/>
        <v>0</v>
      </c>
      <c r="AA198" s="163">
        <f t="shared" si="243"/>
        <v>0</v>
      </c>
      <c r="AB198" s="163">
        <f t="shared" si="243"/>
        <v>0</v>
      </c>
      <c r="AC198" s="163">
        <f t="shared" si="243"/>
        <v>0</v>
      </c>
      <c r="AD198" s="163">
        <f t="shared" si="243"/>
        <v>0</v>
      </c>
      <c r="AE198" s="163">
        <f t="shared" si="243"/>
        <v>0</v>
      </c>
      <c r="AF198" s="176">
        <f t="shared" si="243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238"/>
        <v>0</v>
      </c>
      <c r="D199" s="163">
        <f t="shared" si="238"/>
        <v>0</v>
      </c>
      <c r="E199" s="163">
        <f t="shared" si="238"/>
        <v>0</v>
      </c>
      <c r="F199" s="163">
        <f t="shared" si="238"/>
        <v>0</v>
      </c>
      <c r="G199" s="163">
        <f t="shared" si="244"/>
        <v>0</v>
      </c>
      <c r="H199" s="163">
        <f t="shared" si="244"/>
        <v>0</v>
      </c>
      <c r="I199" s="163">
        <f t="shared" si="244"/>
        <v>0</v>
      </c>
      <c r="J199" s="163">
        <f t="shared" si="244"/>
        <v>0</v>
      </c>
      <c r="K199" s="163">
        <f t="shared" si="244"/>
        <v>0</v>
      </c>
      <c r="L199" s="163">
        <f t="shared" si="244"/>
        <v>0</v>
      </c>
      <c r="M199" s="163">
        <f t="shared" si="244"/>
        <v>0</v>
      </c>
      <c r="N199" s="163">
        <f t="shared" si="244"/>
        <v>0</v>
      </c>
      <c r="O199" s="163">
        <f t="shared" si="244"/>
        <v>0</v>
      </c>
      <c r="P199" s="163">
        <f t="shared" si="244"/>
        <v>0</v>
      </c>
      <c r="Q199" s="163">
        <f t="shared" si="244"/>
        <v>0</v>
      </c>
      <c r="R199" s="163">
        <f t="shared" si="244"/>
        <v>0</v>
      </c>
      <c r="S199" s="163">
        <f t="shared" si="243"/>
        <v>0</v>
      </c>
      <c r="T199" s="163">
        <f t="shared" si="243"/>
        <v>0</v>
      </c>
      <c r="U199" s="163">
        <f t="shared" si="243"/>
        <v>0</v>
      </c>
      <c r="V199" s="163">
        <f t="shared" si="243"/>
        <v>0</v>
      </c>
      <c r="W199" s="163">
        <f t="shared" si="243"/>
        <v>0</v>
      </c>
      <c r="X199" s="163">
        <f t="shared" si="241"/>
        <v>0</v>
      </c>
      <c r="Y199" s="163">
        <f t="shared" si="242"/>
        <v>0</v>
      </c>
      <c r="Z199" s="163">
        <f t="shared" si="243"/>
        <v>0</v>
      </c>
      <c r="AA199" s="163">
        <f t="shared" si="243"/>
        <v>0</v>
      </c>
      <c r="AB199" s="163">
        <f t="shared" si="243"/>
        <v>0</v>
      </c>
      <c r="AC199" s="163">
        <f t="shared" si="243"/>
        <v>0</v>
      </c>
      <c r="AD199" s="163">
        <f t="shared" si="243"/>
        <v>0</v>
      </c>
      <c r="AE199" s="163">
        <f t="shared" si="243"/>
        <v>0</v>
      </c>
      <c r="AF199" s="176">
        <f t="shared" si="243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238"/>
        <v>0</v>
      </c>
      <c r="D200" s="163">
        <f t="shared" si="238"/>
        <v>0</v>
      </c>
      <c r="E200" s="163">
        <f t="shared" si="238"/>
        <v>0</v>
      </c>
      <c r="F200" s="163">
        <f t="shared" si="238"/>
        <v>0</v>
      </c>
      <c r="G200" s="163">
        <f t="shared" si="244"/>
        <v>0</v>
      </c>
      <c r="H200" s="163">
        <f t="shared" si="244"/>
        <v>0</v>
      </c>
      <c r="I200" s="163">
        <f t="shared" si="244"/>
        <v>0</v>
      </c>
      <c r="J200" s="163">
        <f t="shared" si="244"/>
        <v>0</v>
      </c>
      <c r="K200" s="163">
        <f t="shared" si="244"/>
        <v>0</v>
      </c>
      <c r="L200" s="163">
        <f t="shared" si="244"/>
        <v>0</v>
      </c>
      <c r="M200" s="163">
        <f t="shared" si="244"/>
        <v>0</v>
      </c>
      <c r="N200" s="163">
        <f t="shared" si="244"/>
        <v>0</v>
      </c>
      <c r="O200" s="163">
        <f t="shared" si="244"/>
        <v>0</v>
      </c>
      <c r="P200" s="163">
        <f t="shared" si="244"/>
        <v>0</v>
      </c>
      <c r="Q200" s="163">
        <f t="shared" si="244"/>
        <v>0</v>
      </c>
      <c r="R200" s="163">
        <f t="shared" ref="R200:AF215" si="245">Q200</f>
        <v>0</v>
      </c>
      <c r="S200" s="163">
        <f t="shared" si="245"/>
        <v>0</v>
      </c>
      <c r="T200" s="163">
        <f t="shared" si="245"/>
        <v>0</v>
      </c>
      <c r="U200" s="163">
        <f t="shared" si="245"/>
        <v>0</v>
      </c>
      <c r="V200" s="163">
        <f t="shared" si="245"/>
        <v>0</v>
      </c>
      <c r="W200" s="163">
        <f t="shared" si="245"/>
        <v>0</v>
      </c>
      <c r="X200" s="163">
        <f t="shared" si="241"/>
        <v>0</v>
      </c>
      <c r="Y200" s="163">
        <f t="shared" si="242"/>
        <v>0</v>
      </c>
      <c r="Z200" s="163">
        <f t="shared" si="245"/>
        <v>0</v>
      </c>
      <c r="AA200" s="163">
        <f t="shared" si="245"/>
        <v>0</v>
      </c>
      <c r="AB200" s="163">
        <f t="shared" si="245"/>
        <v>0</v>
      </c>
      <c r="AC200" s="163">
        <f t="shared" si="245"/>
        <v>0</v>
      </c>
      <c r="AD200" s="163">
        <f t="shared" si="245"/>
        <v>0</v>
      </c>
      <c r="AE200" s="163">
        <f t="shared" si="245"/>
        <v>0</v>
      </c>
      <c r="AF200" s="176">
        <f t="shared" si="245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si="238"/>
        <v>0</v>
      </c>
      <c r="D201" s="163">
        <f t="shared" si="238"/>
        <v>0</v>
      </c>
      <c r="E201" s="163">
        <f t="shared" si="238"/>
        <v>0</v>
      </c>
      <c r="F201" s="163">
        <f t="shared" si="238"/>
        <v>0</v>
      </c>
      <c r="G201" s="163">
        <f t="shared" ref="G201:R216" si="246">F201</f>
        <v>0</v>
      </c>
      <c r="H201" s="163">
        <f t="shared" si="246"/>
        <v>0</v>
      </c>
      <c r="I201" s="163">
        <f t="shared" si="246"/>
        <v>0</v>
      </c>
      <c r="J201" s="163">
        <f t="shared" si="246"/>
        <v>0</v>
      </c>
      <c r="K201" s="163">
        <f t="shared" si="246"/>
        <v>0</v>
      </c>
      <c r="L201" s="163">
        <f t="shared" si="246"/>
        <v>0</v>
      </c>
      <c r="M201" s="163">
        <f t="shared" si="246"/>
        <v>0</v>
      </c>
      <c r="N201" s="163">
        <f t="shared" si="246"/>
        <v>0</v>
      </c>
      <c r="O201" s="163">
        <f t="shared" si="246"/>
        <v>0</v>
      </c>
      <c r="P201" s="163">
        <f t="shared" si="246"/>
        <v>0</v>
      </c>
      <c r="Q201" s="163">
        <f t="shared" si="246"/>
        <v>0</v>
      </c>
      <c r="R201" s="163">
        <f t="shared" si="246"/>
        <v>0</v>
      </c>
      <c r="S201" s="163">
        <f t="shared" si="245"/>
        <v>0</v>
      </c>
      <c r="T201" s="163">
        <f t="shared" si="245"/>
        <v>0</v>
      </c>
      <c r="U201" s="163">
        <f t="shared" si="245"/>
        <v>0</v>
      </c>
      <c r="V201" s="163">
        <f t="shared" si="245"/>
        <v>0</v>
      </c>
      <c r="W201" s="163">
        <f t="shared" si="245"/>
        <v>0</v>
      </c>
      <c r="X201" s="163">
        <f t="shared" si="241"/>
        <v>0</v>
      </c>
      <c r="Y201" s="163">
        <f t="shared" si="242"/>
        <v>0</v>
      </c>
      <c r="Z201" s="163">
        <f t="shared" si="245"/>
        <v>0</v>
      </c>
      <c r="AA201" s="163">
        <f t="shared" si="245"/>
        <v>0</v>
      </c>
      <c r="AB201" s="163">
        <f t="shared" si="245"/>
        <v>0</v>
      </c>
      <c r="AC201" s="163">
        <f t="shared" si="245"/>
        <v>0</v>
      </c>
      <c r="AD201" s="163">
        <f t="shared" si="245"/>
        <v>0</v>
      </c>
      <c r="AE201" s="163">
        <f t="shared" si="245"/>
        <v>0</v>
      </c>
      <c r="AF201" s="176">
        <f t="shared" si="245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238"/>
        <v>0</v>
      </c>
      <c r="D202" s="163">
        <f t="shared" si="238"/>
        <v>0</v>
      </c>
      <c r="E202" s="163">
        <f t="shared" si="238"/>
        <v>0</v>
      </c>
      <c r="F202" s="163">
        <f t="shared" si="238"/>
        <v>0</v>
      </c>
      <c r="G202" s="163">
        <f t="shared" si="246"/>
        <v>0</v>
      </c>
      <c r="H202" s="163">
        <f t="shared" si="246"/>
        <v>0</v>
      </c>
      <c r="I202" s="163">
        <f t="shared" si="246"/>
        <v>0</v>
      </c>
      <c r="J202" s="163">
        <f t="shared" si="246"/>
        <v>0</v>
      </c>
      <c r="K202" s="163">
        <f t="shared" si="246"/>
        <v>0</v>
      </c>
      <c r="L202" s="163">
        <f t="shared" si="246"/>
        <v>0</v>
      </c>
      <c r="M202" s="163">
        <f t="shared" si="246"/>
        <v>0</v>
      </c>
      <c r="N202" s="163">
        <f t="shared" si="246"/>
        <v>0</v>
      </c>
      <c r="O202" s="163">
        <f t="shared" si="246"/>
        <v>0</v>
      </c>
      <c r="P202" s="163">
        <f t="shared" si="246"/>
        <v>0</v>
      </c>
      <c r="Q202" s="163">
        <f t="shared" si="246"/>
        <v>0</v>
      </c>
      <c r="R202" s="163">
        <f t="shared" si="246"/>
        <v>0</v>
      </c>
      <c r="S202" s="163">
        <f t="shared" si="245"/>
        <v>0</v>
      </c>
      <c r="T202" s="163">
        <f t="shared" si="245"/>
        <v>0</v>
      </c>
      <c r="U202" s="163">
        <f t="shared" si="245"/>
        <v>0</v>
      </c>
      <c r="V202" s="163">
        <f t="shared" si="245"/>
        <v>0</v>
      </c>
      <c r="W202" s="163">
        <f t="shared" si="245"/>
        <v>0</v>
      </c>
      <c r="X202" s="163">
        <f t="shared" si="241"/>
        <v>0</v>
      </c>
      <c r="Y202" s="163">
        <f t="shared" si="242"/>
        <v>0</v>
      </c>
      <c r="Z202" s="163">
        <f t="shared" si="245"/>
        <v>0</v>
      </c>
      <c r="AA202" s="163">
        <f t="shared" si="245"/>
        <v>0</v>
      </c>
      <c r="AB202" s="163">
        <f t="shared" si="245"/>
        <v>0</v>
      </c>
      <c r="AC202" s="163">
        <f t="shared" si="245"/>
        <v>0</v>
      </c>
      <c r="AD202" s="163">
        <f t="shared" si="245"/>
        <v>0</v>
      </c>
      <c r="AE202" s="163">
        <f t="shared" si="245"/>
        <v>0</v>
      </c>
      <c r="AF202" s="176">
        <f t="shared" si="245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238"/>
        <v>0</v>
      </c>
      <c r="D203" s="163">
        <f t="shared" si="238"/>
        <v>0</v>
      </c>
      <c r="E203" s="163">
        <f t="shared" si="238"/>
        <v>0</v>
      </c>
      <c r="F203" s="163">
        <f t="shared" si="238"/>
        <v>0</v>
      </c>
      <c r="G203" s="163">
        <f t="shared" si="246"/>
        <v>0</v>
      </c>
      <c r="H203" s="163">
        <f t="shared" si="246"/>
        <v>0</v>
      </c>
      <c r="I203" s="163">
        <f t="shared" si="246"/>
        <v>0</v>
      </c>
      <c r="J203" s="163">
        <f t="shared" si="246"/>
        <v>0</v>
      </c>
      <c r="K203" s="163">
        <f t="shared" si="246"/>
        <v>0</v>
      </c>
      <c r="L203" s="163">
        <f t="shared" si="246"/>
        <v>0</v>
      </c>
      <c r="M203" s="163">
        <f t="shared" si="246"/>
        <v>0</v>
      </c>
      <c r="N203" s="163">
        <f t="shared" si="246"/>
        <v>0</v>
      </c>
      <c r="O203" s="163">
        <f t="shared" si="246"/>
        <v>0</v>
      </c>
      <c r="P203" s="163">
        <f t="shared" si="246"/>
        <v>0</v>
      </c>
      <c r="Q203" s="163">
        <f t="shared" si="246"/>
        <v>0</v>
      </c>
      <c r="R203" s="163">
        <f t="shared" si="246"/>
        <v>0</v>
      </c>
      <c r="S203" s="163">
        <f t="shared" si="245"/>
        <v>0</v>
      </c>
      <c r="T203" s="163">
        <f t="shared" si="245"/>
        <v>0</v>
      </c>
      <c r="U203" s="163">
        <f t="shared" si="245"/>
        <v>0</v>
      </c>
      <c r="V203" s="163">
        <f t="shared" si="245"/>
        <v>0</v>
      </c>
      <c r="W203" s="163">
        <f t="shared" si="245"/>
        <v>0</v>
      </c>
      <c r="X203" s="163">
        <f t="shared" si="241"/>
        <v>0</v>
      </c>
      <c r="Y203" s="163">
        <f t="shared" si="242"/>
        <v>0</v>
      </c>
      <c r="Z203" s="163">
        <f t="shared" si="245"/>
        <v>0</v>
      </c>
      <c r="AA203" s="163">
        <f t="shared" si="245"/>
        <v>0</v>
      </c>
      <c r="AB203" s="163">
        <f t="shared" si="245"/>
        <v>0</v>
      </c>
      <c r="AC203" s="163">
        <f t="shared" si="245"/>
        <v>0</v>
      </c>
      <c r="AD203" s="163">
        <f t="shared" si="245"/>
        <v>0</v>
      </c>
      <c r="AE203" s="163">
        <f t="shared" si="245"/>
        <v>0</v>
      </c>
      <c r="AF203" s="176">
        <f t="shared" si="245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238"/>
        <v>0</v>
      </c>
      <c r="D204" s="163">
        <f t="shared" si="238"/>
        <v>0</v>
      </c>
      <c r="E204" s="163">
        <f t="shared" si="238"/>
        <v>0</v>
      </c>
      <c r="F204" s="163">
        <f t="shared" si="238"/>
        <v>0</v>
      </c>
      <c r="G204" s="163">
        <f t="shared" si="246"/>
        <v>0</v>
      </c>
      <c r="H204" s="163">
        <f t="shared" si="246"/>
        <v>0</v>
      </c>
      <c r="I204" s="163">
        <f t="shared" si="246"/>
        <v>0</v>
      </c>
      <c r="J204" s="163">
        <f t="shared" si="246"/>
        <v>0</v>
      </c>
      <c r="K204" s="163">
        <f t="shared" si="246"/>
        <v>0</v>
      </c>
      <c r="L204" s="163">
        <f t="shared" si="246"/>
        <v>0</v>
      </c>
      <c r="M204" s="163">
        <f t="shared" si="246"/>
        <v>0</v>
      </c>
      <c r="N204" s="163">
        <f t="shared" si="246"/>
        <v>0</v>
      </c>
      <c r="O204" s="163">
        <f t="shared" si="246"/>
        <v>0</v>
      </c>
      <c r="P204" s="163">
        <f t="shared" si="246"/>
        <v>0</v>
      </c>
      <c r="Q204" s="163">
        <f t="shared" si="246"/>
        <v>0</v>
      </c>
      <c r="R204" s="163">
        <f t="shared" si="246"/>
        <v>0</v>
      </c>
      <c r="S204" s="163">
        <f t="shared" si="245"/>
        <v>0</v>
      </c>
      <c r="T204" s="163">
        <f t="shared" si="245"/>
        <v>0</v>
      </c>
      <c r="U204" s="163">
        <f t="shared" si="245"/>
        <v>0</v>
      </c>
      <c r="V204" s="163">
        <f t="shared" si="245"/>
        <v>0</v>
      </c>
      <c r="W204" s="163">
        <f t="shared" si="245"/>
        <v>0</v>
      </c>
      <c r="X204" s="163">
        <f t="shared" si="241"/>
        <v>0</v>
      </c>
      <c r="Y204" s="163">
        <f t="shared" si="242"/>
        <v>0</v>
      </c>
      <c r="Z204" s="163">
        <f t="shared" si="245"/>
        <v>0</v>
      </c>
      <c r="AA204" s="163">
        <f t="shared" si="245"/>
        <v>0</v>
      </c>
      <c r="AB204" s="163">
        <f t="shared" si="245"/>
        <v>0</v>
      </c>
      <c r="AC204" s="163">
        <f t="shared" si="245"/>
        <v>0</v>
      </c>
      <c r="AD204" s="163">
        <f t="shared" si="245"/>
        <v>0</v>
      </c>
      <c r="AE204" s="163">
        <f t="shared" si="245"/>
        <v>0</v>
      </c>
      <c r="AF204" s="176">
        <f t="shared" si="245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238"/>
        <v>0</v>
      </c>
      <c r="D205" s="163">
        <f t="shared" si="238"/>
        <v>0</v>
      </c>
      <c r="E205" s="163">
        <f t="shared" si="238"/>
        <v>0</v>
      </c>
      <c r="F205" s="163">
        <f t="shared" si="238"/>
        <v>0</v>
      </c>
      <c r="G205" s="163">
        <f t="shared" si="246"/>
        <v>0</v>
      </c>
      <c r="H205" s="163">
        <f t="shared" si="246"/>
        <v>0</v>
      </c>
      <c r="I205" s="163">
        <f t="shared" si="246"/>
        <v>0</v>
      </c>
      <c r="J205" s="163">
        <f t="shared" si="246"/>
        <v>0</v>
      </c>
      <c r="K205" s="163">
        <f t="shared" si="246"/>
        <v>0</v>
      </c>
      <c r="L205" s="163">
        <f t="shared" si="246"/>
        <v>0</v>
      </c>
      <c r="M205" s="163">
        <f t="shared" si="246"/>
        <v>0</v>
      </c>
      <c r="N205" s="163">
        <f t="shared" si="246"/>
        <v>0</v>
      </c>
      <c r="O205" s="163">
        <f t="shared" si="246"/>
        <v>0</v>
      </c>
      <c r="P205" s="163">
        <f t="shared" si="246"/>
        <v>0</v>
      </c>
      <c r="Q205" s="163">
        <f t="shared" si="246"/>
        <v>0</v>
      </c>
      <c r="R205" s="163">
        <f t="shared" si="246"/>
        <v>0</v>
      </c>
      <c r="S205" s="163">
        <f t="shared" si="245"/>
        <v>0</v>
      </c>
      <c r="T205" s="163">
        <f t="shared" si="245"/>
        <v>0</v>
      </c>
      <c r="U205" s="163">
        <f t="shared" si="245"/>
        <v>0</v>
      </c>
      <c r="V205" s="163">
        <f t="shared" si="245"/>
        <v>0</v>
      </c>
      <c r="W205" s="163">
        <f t="shared" si="245"/>
        <v>0</v>
      </c>
      <c r="X205" s="163">
        <f t="shared" si="241"/>
        <v>0</v>
      </c>
      <c r="Y205" s="163">
        <f t="shared" si="242"/>
        <v>0</v>
      </c>
      <c r="Z205" s="163">
        <f t="shared" si="245"/>
        <v>0</v>
      </c>
      <c r="AA205" s="163">
        <f t="shared" si="245"/>
        <v>0</v>
      </c>
      <c r="AB205" s="163">
        <f t="shared" si="245"/>
        <v>0</v>
      </c>
      <c r="AC205" s="163">
        <f t="shared" si="245"/>
        <v>0</v>
      </c>
      <c r="AD205" s="163">
        <f t="shared" si="245"/>
        <v>0</v>
      </c>
      <c r="AE205" s="163">
        <f t="shared" si="245"/>
        <v>0</v>
      </c>
      <c r="AF205" s="176">
        <f t="shared" si="245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238"/>
        <v>0</v>
      </c>
      <c r="D206" s="163">
        <f t="shared" si="238"/>
        <v>0</v>
      </c>
      <c r="E206" s="163">
        <f t="shared" si="238"/>
        <v>0</v>
      </c>
      <c r="F206" s="163">
        <f t="shared" si="238"/>
        <v>0</v>
      </c>
      <c r="G206" s="163">
        <f t="shared" si="246"/>
        <v>0</v>
      </c>
      <c r="H206" s="163">
        <f t="shared" si="246"/>
        <v>0</v>
      </c>
      <c r="I206" s="163">
        <f t="shared" si="246"/>
        <v>0</v>
      </c>
      <c r="J206" s="163">
        <f t="shared" si="246"/>
        <v>0</v>
      </c>
      <c r="K206" s="163">
        <f t="shared" si="246"/>
        <v>0</v>
      </c>
      <c r="L206" s="163">
        <f t="shared" si="246"/>
        <v>0</v>
      </c>
      <c r="M206" s="163">
        <f t="shared" si="246"/>
        <v>0</v>
      </c>
      <c r="N206" s="163">
        <f t="shared" si="246"/>
        <v>0</v>
      </c>
      <c r="O206" s="163">
        <f t="shared" si="246"/>
        <v>0</v>
      </c>
      <c r="P206" s="163">
        <f t="shared" si="246"/>
        <v>0</v>
      </c>
      <c r="Q206" s="163">
        <f t="shared" si="246"/>
        <v>0</v>
      </c>
      <c r="R206" s="163">
        <f t="shared" si="246"/>
        <v>0</v>
      </c>
      <c r="S206" s="163">
        <f t="shared" si="245"/>
        <v>0</v>
      </c>
      <c r="T206" s="163">
        <f t="shared" si="245"/>
        <v>0</v>
      </c>
      <c r="U206" s="163">
        <f t="shared" si="245"/>
        <v>0</v>
      </c>
      <c r="V206" s="163">
        <f t="shared" si="245"/>
        <v>0</v>
      </c>
      <c r="W206" s="163">
        <f t="shared" si="245"/>
        <v>0</v>
      </c>
      <c r="X206" s="163">
        <f t="shared" si="241"/>
        <v>0</v>
      </c>
      <c r="Y206" s="163">
        <f t="shared" si="242"/>
        <v>0</v>
      </c>
      <c r="Z206" s="163">
        <f t="shared" si="245"/>
        <v>0</v>
      </c>
      <c r="AA206" s="163">
        <f t="shared" si="245"/>
        <v>0</v>
      </c>
      <c r="AB206" s="163">
        <f t="shared" si="245"/>
        <v>0</v>
      </c>
      <c r="AC206" s="163">
        <f t="shared" si="245"/>
        <v>0</v>
      </c>
      <c r="AD206" s="163">
        <f t="shared" si="245"/>
        <v>0</v>
      </c>
      <c r="AE206" s="163">
        <f t="shared" si="245"/>
        <v>0</v>
      </c>
      <c r="AF206" s="176">
        <f t="shared" si="245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238"/>
        <v>0</v>
      </c>
      <c r="D207" s="163">
        <f t="shared" si="238"/>
        <v>0</v>
      </c>
      <c r="E207" s="163">
        <f t="shared" si="238"/>
        <v>0</v>
      </c>
      <c r="F207" s="163">
        <f t="shared" si="238"/>
        <v>0</v>
      </c>
      <c r="G207" s="163">
        <f t="shared" si="246"/>
        <v>0</v>
      </c>
      <c r="H207" s="163">
        <f t="shared" si="246"/>
        <v>0</v>
      </c>
      <c r="I207" s="163">
        <f t="shared" si="246"/>
        <v>0</v>
      </c>
      <c r="J207" s="163">
        <f t="shared" si="246"/>
        <v>0</v>
      </c>
      <c r="K207" s="163">
        <f t="shared" si="246"/>
        <v>0</v>
      </c>
      <c r="L207" s="163">
        <f t="shared" si="246"/>
        <v>0</v>
      </c>
      <c r="M207" s="163">
        <f t="shared" si="246"/>
        <v>0</v>
      </c>
      <c r="N207" s="163">
        <f t="shared" si="246"/>
        <v>0</v>
      </c>
      <c r="O207" s="163">
        <f t="shared" si="246"/>
        <v>0</v>
      </c>
      <c r="P207" s="163">
        <f t="shared" si="246"/>
        <v>0</v>
      </c>
      <c r="Q207" s="163">
        <f t="shared" si="246"/>
        <v>0</v>
      </c>
      <c r="R207" s="163">
        <f t="shared" si="246"/>
        <v>0</v>
      </c>
      <c r="S207" s="163">
        <f t="shared" si="245"/>
        <v>0</v>
      </c>
      <c r="T207" s="163">
        <f t="shared" si="245"/>
        <v>0</v>
      </c>
      <c r="U207" s="163">
        <f t="shared" si="245"/>
        <v>0</v>
      </c>
      <c r="V207" s="163">
        <f t="shared" si="245"/>
        <v>0</v>
      </c>
      <c r="W207" s="163">
        <f t="shared" si="245"/>
        <v>0</v>
      </c>
      <c r="X207" s="163">
        <f t="shared" si="241"/>
        <v>0</v>
      </c>
      <c r="Y207" s="163">
        <f t="shared" si="242"/>
        <v>0</v>
      </c>
      <c r="Z207" s="163">
        <f t="shared" si="245"/>
        <v>0</v>
      </c>
      <c r="AA207" s="163">
        <f t="shared" si="245"/>
        <v>0</v>
      </c>
      <c r="AB207" s="163">
        <f t="shared" si="245"/>
        <v>0</v>
      </c>
      <c r="AC207" s="163">
        <f t="shared" si="245"/>
        <v>0</v>
      </c>
      <c r="AD207" s="163">
        <f t="shared" si="245"/>
        <v>0</v>
      </c>
      <c r="AE207" s="163">
        <f t="shared" si="245"/>
        <v>0</v>
      </c>
      <c r="AF207" s="176">
        <f t="shared" si="245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238"/>
        <v>0</v>
      </c>
      <c r="D208" s="163">
        <f t="shared" si="238"/>
        <v>0</v>
      </c>
      <c r="E208" s="163">
        <f t="shared" si="238"/>
        <v>0</v>
      </c>
      <c r="F208" s="163">
        <f t="shared" si="238"/>
        <v>0</v>
      </c>
      <c r="G208" s="163">
        <f t="shared" si="246"/>
        <v>0</v>
      </c>
      <c r="H208" s="163">
        <f t="shared" si="246"/>
        <v>0</v>
      </c>
      <c r="I208" s="163">
        <f t="shared" si="246"/>
        <v>0</v>
      </c>
      <c r="J208" s="163">
        <f t="shared" si="246"/>
        <v>0</v>
      </c>
      <c r="K208" s="163">
        <f t="shared" si="246"/>
        <v>0</v>
      </c>
      <c r="L208" s="163">
        <f t="shared" si="246"/>
        <v>0</v>
      </c>
      <c r="M208" s="163">
        <f t="shared" si="246"/>
        <v>0</v>
      </c>
      <c r="N208" s="163">
        <f t="shared" si="246"/>
        <v>0</v>
      </c>
      <c r="O208" s="163">
        <f t="shared" si="246"/>
        <v>0</v>
      </c>
      <c r="P208" s="163">
        <f t="shared" si="246"/>
        <v>0</v>
      </c>
      <c r="Q208" s="163">
        <f t="shared" si="246"/>
        <v>0</v>
      </c>
      <c r="R208" s="163">
        <f t="shared" si="246"/>
        <v>0</v>
      </c>
      <c r="S208" s="163">
        <f t="shared" si="245"/>
        <v>0</v>
      </c>
      <c r="T208" s="163">
        <f t="shared" si="245"/>
        <v>0</v>
      </c>
      <c r="U208" s="163">
        <f t="shared" si="245"/>
        <v>0</v>
      </c>
      <c r="V208" s="163">
        <f t="shared" si="245"/>
        <v>0</v>
      </c>
      <c r="W208" s="163">
        <f t="shared" si="245"/>
        <v>0</v>
      </c>
      <c r="X208" s="163">
        <f t="shared" si="241"/>
        <v>0</v>
      </c>
      <c r="Y208" s="163">
        <f t="shared" si="242"/>
        <v>0</v>
      </c>
      <c r="Z208" s="163">
        <f t="shared" si="245"/>
        <v>0</v>
      </c>
      <c r="AA208" s="163">
        <f t="shared" si="245"/>
        <v>0</v>
      </c>
      <c r="AB208" s="163">
        <f t="shared" si="245"/>
        <v>0</v>
      </c>
      <c r="AC208" s="163">
        <f t="shared" si="245"/>
        <v>0</v>
      </c>
      <c r="AD208" s="163">
        <f t="shared" si="245"/>
        <v>0</v>
      </c>
      <c r="AE208" s="163">
        <f t="shared" si="245"/>
        <v>0</v>
      </c>
      <c r="AF208" s="176">
        <f t="shared" si="245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238"/>
        <v>0</v>
      </c>
      <c r="D209" s="163">
        <f t="shared" si="238"/>
        <v>0</v>
      </c>
      <c r="E209" s="163">
        <f t="shared" si="238"/>
        <v>0</v>
      </c>
      <c r="F209" s="163">
        <f t="shared" si="238"/>
        <v>0</v>
      </c>
      <c r="G209" s="163">
        <f t="shared" si="246"/>
        <v>0</v>
      </c>
      <c r="H209" s="163">
        <f t="shared" si="246"/>
        <v>0</v>
      </c>
      <c r="I209" s="163">
        <f t="shared" si="246"/>
        <v>0</v>
      </c>
      <c r="J209" s="163">
        <f t="shared" si="246"/>
        <v>0</v>
      </c>
      <c r="K209" s="163">
        <f t="shared" si="246"/>
        <v>0</v>
      </c>
      <c r="L209" s="163">
        <f t="shared" si="246"/>
        <v>0</v>
      </c>
      <c r="M209" s="163">
        <f t="shared" si="246"/>
        <v>0</v>
      </c>
      <c r="N209" s="163">
        <f t="shared" si="246"/>
        <v>0</v>
      </c>
      <c r="O209" s="163">
        <f t="shared" si="246"/>
        <v>0</v>
      </c>
      <c r="P209" s="163">
        <f t="shared" si="246"/>
        <v>0</v>
      </c>
      <c r="Q209" s="163">
        <f t="shared" si="246"/>
        <v>0</v>
      </c>
      <c r="R209" s="163">
        <f t="shared" si="246"/>
        <v>0</v>
      </c>
      <c r="S209" s="163">
        <f t="shared" si="245"/>
        <v>0</v>
      </c>
      <c r="T209" s="163">
        <f t="shared" si="245"/>
        <v>0</v>
      </c>
      <c r="U209" s="163">
        <f t="shared" si="245"/>
        <v>0</v>
      </c>
      <c r="V209" s="163">
        <f t="shared" si="245"/>
        <v>0</v>
      </c>
      <c r="W209" s="163">
        <f t="shared" si="245"/>
        <v>0</v>
      </c>
      <c r="X209" s="163">
        <f t="shared" si="241"/>
        <v>0</v>
      </c>
      <c r="Y209" s="163">
        <f t="shared" si="242"/>
        <v>0</v>
      </c>
      <c r="Z209" s="163">
        <f t="shared" si="245"/>
        <v>0</v>
      </c>
      <c r="AA209" s="163">
        <f t="shared" si="245"/>
        <v>0</v>
      </c>
      <c r="AB209" s="163">
        <f t="shared" si="245"/>
        <v>0</v>
      </c>
      <c r="AC209" s="163">
        <f t="shared" si="245"/>
        <v>0</v>
      </c>
      <c r="AD209" s="163">
        <f t="shared" si="245"/>
        <v>0</v>
      </c>
      <c r="AE209" s="163">
        <f t="shared" si="245"/>
        <v>0</v>
      </c>
      <c r="AF209" s="176">
        <f t="shared" si="245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238"/>
        <v>0</v>
      </c>
      <c r="D210" s="163">
        <f t="shared" si="238"/>
        <v>0</v>
      </c>
      <c r="E210" s="163">
        <f t="shared" si="238"/>
        <v>0</v>
      </c>
      <c r="F210" s="163">
        <f t="shared" si="238"/>
        <v>0</v>
      </c>
      <c r="G210" s="163">
        <f t="shared" si="246"/>
        <v>0</v>
      </c>
      <c r="H210" s="163">
        <f t="shared" si="246"/>
        <v>0</v>
      </c>
      <c r="I210" s="163">
        <f t="shared" si="246"/>
        <v>0</v>
      </c>
      <c r="J210" s="163">
        <f t="shared" si="246"/>
        <v>0</v>
      </c>
      <c r="K210" s="163">
        <f t="shared" si="246"/>
        <v>0</v>
      </c>
      <c r="L210" s="163">
        <f t="shared" si="246"/>
        <v>0</v>
      </c>
      <c r="M210" s="163">
        <f t="shared" si="246"/>
        <v>0</v>
      </c>
      <c r="N210" s="163">
        <f t="shared" si="246"/>
        <v>0</v>
      </c>
      <c r="O210" s="163">
        <f t="shared" si="246"/>
        <v>0</v>
      </c>
      <c r="P210" s="163">
        <f t="shared" si="246"/>
        <v>0</v>
      </c>
      <c r="Q210" s="163">
        <f t="shared" si="246"/>
        <v>0</v>
      </c>
      <c r="R210" s="163">
        <f t="shared" si="246"/>
        <v>0</v>
      </c>
      <c r="S210" s="163">
        <f t="shared" si="245"/>
        <v>0</v>
      </c>
      <c r="T210" s="163">
        <f t="shared" si="245"/>
        <v>0</v>
      </c>
      <c r="U210" s="163">
        <f t="shared" si="245"/>
        <v>0</v>
      </c>
      <c r="V210" s="163">
        <f t="shared" si="245"/>
        <v>0</v>
      </c>
      <c r="W210" s="163">
        <f t="shared" si="245"/>
        <v>0</v>
      </c>
      <c r="X210" s="163">
        <f t="shared" si="241"/>
        <v>0</v>
      </c>
      <c r="Y210" s="163">
        <f t="shared" si="242"/>
        <v>0</v>
      </c>
      <c r="Z210" s="163">
        <f t="shared" si="245"/>
        <v>0</v>
      </c>
      <c r="AA210" s="163">
        <f t="shared" si="245"/>
        <v>0</v>
      </c>
      <c r="AB210" s="163">
        <f t="shared" si="245"/>
        <v>0</v>
      </c>
      <c r="AC210" s="163">
        <f t="shared" si="245"/>
        <v>0</v>
      </c>
      <c r="AD210" s="163">
        <f t="shared" si="245"/>
        <v>0</v>
      </c>
      <c r="AE210" s="163">
        <f t="shared" si="245"/>
        <v>0</v>
      </c>
      <c r="AF210" s="176">
        <f t="shared" si="245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238"/>
        <v>0</v>
      </c>
      <c r="D211" s="163">
        <f t="shared" si="238"/>
        <v>0</v>
      </c>
      <c r="E211" s="163">
        <f t="shared" si="238"/>
        <v>0</v>
      </c>
      <c r="F211" s="163">
        <f t="shared" si="238"/>
        <v>0</v>
      </c>
      <c r="G211" s="163">
        <f t="shared" si="246"/>
        <v>0</v>
      </c>
      <c r="H211" s="163">
        <f t="shared" si="246"/>
        <v>0</v>
      </c>
      <c r="I211" s="163">
        <f t="shared" si="246"/>
        <v>0</v>
      </c>
      <c r="J211" s="163">
        <f t="shared" si="246"/>
        <v>0</v>
      </c>
      <c r="K211" s="163">
        <f t="shared" si="246"/>
        <v>0</v>
      </c>
      <c r="L211" s="163">
        <f t="shared" si="246"/>
        <v>0</v>
      </c>
      <c r="M211" s="163">
        <f t="shared" si="246"/>
        <v>0</v>
      </c>
      <c r="N211" s="163">
        <f t="shared" si="246"/>
        <v>0</v>
      </c>
      <c r="O211" s="163">
        <f t="shared" si="246"/>
        <v>0</v>
      </c>
      <c r="P211" s="163">
        <f t="shared" si="246"/>
        <v>0</v>
      </c>
      <c r="Q211" s="163">
        <f t="shared" si="246"/>
        <v>0</v>
      </c>
      <c r="R211" s="163">
        <f t="shared" si="246"/>
        <v>0</v>
      </c>
      <c r="S211" s="163">
        <f t="shared" si="245"/>
        <v>0</v>
      </c>
      <c r="T211" s="163">
        <f t="shared" si="245"/>
        <v>0</v>
      </c>
      <c r="U211" s="163">
        <f t="shared" si="245"/>
        <v>0</v>
      </c>
      <c r="V211" s="163">
        <f t="shared" si="245"/>
        <v>0</v>
      </c>
      <c r="W211" s="163">
        <f t="shared" si="245"/>
        <v>0</v>
      </c>
      <c r="X211" s="163">
        <f t="shared" si="241"/>
        <v>0</v>
      </c>
      <c r="Y211" s="163">
        <f t="shared" si="242"/>
        <v>0</v>
      </c>
      <c r="Z211" s="163">
        <f t="shared" si="245"/>
        <v>0</v>
      </c>
      <c r="AA211" s="163">
        <f t="shared" si="245"/>
        <v>0</v>
      </c>
      <c r="AB211" s="163">
        <f t="shared" si="245"/>
        <v>0</v>
      </c>
      <c r="AC211" s="163">
        <f t="shared" si="245"/>
        <v>0</v>
      </c>
      <c r="AD211" s="163">
        <f t="shared" si="245"/>
        <v>0</v>
      </c>
      <c r="AE211" s="163">
        <f t="shared" si="245"/>
        <v>0</v>
      </c>
      <c r="AF211" s="176">
        <f t="shared" si="245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238"/>
        <v>0</v>
      </c>
      <c r="D212" s="163">
        <f t="shared" si="238"/>
        <v>0</v>
      </c>
      <c r="E212" s="163">
        <f t="shared" si="238"/>
        <v>0</v>
      </c>
      <c r="F212" s="163">
        <f t="shared" si="238"/>
        <v>0</v>
      </c>
      <c r="G212" s="163">
        <f t="shared" si="246"/>
        <v>0</v>
      </c>
      <c r="H212" s="163">
        <f t="shared" si="246"/>
        <v>0</v>
      </c>
      <c r="I212" s="163">
        <f t="shared" si="246"/>
        <v>0</v>
      </c>
      <c r="J212" s="163">
        <f t="shared" si="246"/>
        <v>0</v>
      </c>
      <c r="K212" s="163">
        <f t="shared" si="246"/>
        <v>0</v>
      </c>
      <c r="L212" s="163">
        <f t="shared" si="246"/>
        <v>0</v>
      </c>
      <c r="M212" s="163">
        <f t="shared" si="246"/>
        <v>0</v>
      </c>
      <c r="N212" s="163">
        <f t="shared" si="246"/>
        <v>0</v>
      </c>
      <c r="O212" s="163">
        <f t="shared" si="246"/>
        <v>0</v>
      </c>
      <c r="P212" s="163">
        <f t="shared" si="246"/>
        <v>0</v>
      </c>
      <c r="Q212" s="163">
        <f t="shared" si="246"/>
        <v>0</v>
      </c>
      <c r="R212" s="163">
        <f t="shared" si="246"/>
        <v>0</v>
      </c>
      <c r="S212" s="163">
        <f t="shared" si="245"/>
        <v>0</v>
      </c>
      <c r="T212" s="163">
        <f t="shared" si="245"/>
        <v>0</v>
      </c>
      <c r="U212" s="163">
        <f t="shared" si="245"/>
        <v>0</v>
      </c>
      <c r="V212" s="163">
        <f t="shared" si="245"/>
        <v>0</v>
      </c>
      <c r="W212" s="163">
        <f t="shared" si="245"/>
        <v>0</v>
      </c>
      <c r="X212" s="163">
        <f t="shared" si="241"/>
        <v>0</v>
      </c>
      <c r="Y212" s="163">
        <f t="shared" si="242"/>
        <v>0</v>
      </c>
      <c r="Z212" s="163">
        <f t="shared" si="245"/>
        <v>0</v>
      </c>
      <c r="AA212" s="163">
        <f t="shared" si="245"/>
        <v>0</v>
      </c>
      <c r="AB212" s="163">
        <f t="shared" si="245"/>
        <v>0</v>
      </c>
      <c r="AC212" s="163">
        <f t="shared" si="245"/>
        <v>0</v>
      </c>
      <c r="AD212" s="163">
        <f t="shared" si="245"/>
        <v>0</v>
      </c>
      <c r="AE212" s="163">
        <f t="shared" si="245"/>
        <v>0</v>
      </c>
      <c r="AF212" s="176">
        <f t="shared" si="245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238"/>
        <v>0</v>
      </c>
      <c r="D213" s="163">
        <f t="shared" si="238"/>
        <v>0</v>
      </c>
      <c r="E213" s="163">
        <f t="shared" si="238"/>
        <v>0</v>
      </c>
      <c r="F213" s="163">
        <f t="shared" si="238"/>
        <v>0</v>
      </c>
      <c r="G213" s="163">
        <f t="shared" si="246"/>
        <v>0</v>
      </c>
      <c r="H213" s="163">
        <f t="shared" si="246"/>
        <v>0</v>
      </c>
      <c r="I213" s="163">
        <f t="shared" si="246"/>
        <v>0</v>
      </c>
      <c r="J213" s="163">
        <f t="shared" si="246"/>
        <v>0</v>
      </c>
      <c r="K213" s="163">
        <f t="shared" si="246"/>
        <v>0</v>
      </c>
      <c r="L213" s="163">
        <f t="shared" si="246"/>
        <v>0</v>
      </c>
      <c r="M213" s="163">
        <f t="shared" si="246"/>
        <v>0</v>
      </c>
      <c r="N213" s="163">
        <f t="shared" si="246"/>
        <v>0</v>
      </c>
      <c r="O213" s="163">
        <f t="shared" si="246"/>
        <v>0</v>
      </c>
      <c r="P213" s="163">
        <f t="shared" si="246"/>
        <v>0</v>
      </c>
      <c r="Q213" s="163">
        <f t="shared" si="246"/>
        <v>0</v>
      </c>
      <c r="R213" s="163">
        <f t="shared" si="246"/>
        <v>0</v>
      </c>
      <c r="S213" s="163">
        <f t="shared" si="245"/>
        <v>0</v>
      </c>
      <c r="T213" s="163">
        <f t="shared" si="245"/>
        <v>0</v>
      </c>
      <c r="U213" s="163">
        <f t="shared" si="245"/>
        <v>0</v>
      </c>
      <c r="V213" s="163">
        <f t="shared" si="245"/>
        <v>0</v>
      </c>
      <c r="W213" s="163">
        <f t="shared" si="245"/>
        <v>0</v>
      </c>
      <c r="X213" s="163">
        <f t="shared" si="241"/>
        <v>0</v>
      </c>
      <c r="Y213" s="163">
        <f t="shared" si="242"/>
        <v>0</v>
      </c>
      <c r="Z213" s="163">
        <f t="shared" si="245"/>
        <v>0</v>
      </c>
      <c r="AA213" s="163">
        <f t="shared" si="245"/>
        <v>0</v>
      </c>
      <c r="AB213" s="163">
        <f t="shared" si="245"/>
        <v>0</v>
      </c>
      <c r="AC213" s="163">
        <f t="shared" si="245"/>
        <v>0</v>
      </c>
      <c r="AD213" s="163">
        <f t="shared" si="245"/>
        <v>0</v>
      </c>
      <c r="AE213" s="163">
        <f t="shared" si="245"/>
        <v>0</v>
      </c>
      <c r="AF213" s="176">
        <f t="shared" si="245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238"/>
        <v>0</v>
      </c>
      <c r="D214" s="163">
        <f t="shared" si="238"/>
        <v>0</v>
      </c>
      <c r="E214" s="163">
        <f t="shared" si="238"/>
        <v>0</v>
      </c>
      <c r="F214" s="163">
        <f t="shared" si="238"/>
        <v>0</v>
      </c>
      <c r="G214" s="163">
        <f t="shared" si="246"/>
        <v>0</v>
      </c>
      <c r="H214" s="163">
        <f t="shared" si="246"/>
        <v>0</v>
      </c>
      <c r="I214" s="163">
        <f t="shared" si="246"/>
        <v>0</v>
      </c>
      <c r="J214" s="163">
        <f t="shared" si="246"/>
        <v>0</v>
      </c>
      <c r="K214" s="163">
        <f t="shared" si="246"/>
        <v>0</v>
      </c>
      <c r="L214" s="163">
        <f t="shared" si="246"/>
        <v>0</v>
      </c>
      <c r="M214" s="163">
        <f t="shared" si="246"/>
        <v>0</v>
      </c>
      <c r="N214" s="163">
        <f t="shared" si="246"/>
        <v>0</v>
      </c>
      <c r="O214" s="163">
        <f t="shared" si="246"/>
        <v>0</v>
      </c>
      <c r="P214" s="163">
        <f t="shared" si="246"/>
        <v>0</v>
      </c>
      <c r="Q214" s="163">
        <f t="shared" si="246"/>
        <v>0</v>
      </c>
      <c r="R214" s="163">
        <f t="shared" si="246"/>
        <v>0</v>
      </c>
      <c r="S214" s="163">
        <f t="shared" si="245"/>
        <v>0</v>
      </c>
      <c r="T214" s="163">
        <f t="shared" si="245"/>
        <v>0</v>
      </c>
      <c r="U214" s="163">
        <f t="shared" si="245"/>
        <v>0</v>
      </c>
      <c r="V214" s="163">
        <f t="shared" si="245"/>
        <v>0</v>
      </c>
      <c r="W214" s="163">
        <f t="shared" si="245"/>
        <v>0</v>
      </c>
      <c r="X214" s="163">
        <f t="shared" si="241"/>
        <v>0</v>
      </c>
      <c r="Y214" s="163">
        <f t="shared" si="242"/>
        <v>0</v>
      </c>
      <c r="Z214" s="163">
        <f t="shared" si="245"/>
        <v>0</v>
      </c>
      <c r="AA214" s="163">
        <f t="shared" si="245"/>
        <v>0</v>
      </c>
      <c r="AB214" s="163">
        <f t="shared" si="245"/>
        <v>0</v>
      </c>
      <c r="AC214" s="163">
        <f t="shared" si="245"/>
        <v>0</v>
      </c>
      <c r="AD214" s="163">
        <f t="shared" si="245"/>
        <v>0</v>
      </c>
      <c r="AE214" s="163">
        <f t="shared" si="245"/>
        <v>0</v>
      </c>
      <c r="AF214" s="176">
        <f t="shared" si="245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238"/>
        <v>0</v>
      </c>
      <c r="D215" s="163">
        <f t="shared" si="238"/>
        <v>0</v>
      </c>
      <c r="E215" s="163">
        <f t="shared" si="238"/>
        <v>0</v>
      </c>
      <c r="F215" s="163">
        <f t="shared" si="238"/>
        <v>0</v>
      </c>
      <c r="G215" s="163">
        <f t="shared" si="246"/>
        <v>0</v>
      </c>
      <c r="H215" s="163">
        <f t="shared" si="246"/>
        <v>0</v>
      </c>
      <c r="I215" s="163">
        <f t="shared" si="246"/>
        <v>0</v>
      </c>
      <c r="J215" s="163">
        <f t="shared" si="246"/>
        <v>0</v>
      </c>
      <c r="K215" s="163">
        <f t="shared" si="246"/>
        <v>0</v>
      </c>
      <c r="L215" s="163">
        <f t="shared" si="246"/>
        <v>0</v>
      </c>
      <c r="M215" s="163">
        <f t="shared" si="246"/>
        <v>0</v>
      </c>
      <c r="N215" s="163">
        <f t="shared" si="246"/>
        <v>0</v>
      </c>
      <c r="O215" s="163">
        <f t="shared" si="246"/>
        <v>0</v>
      </c>
      <c r="P215" s="163">
        <f t="shared" si="246"/>
        <v>0</v>
      </c>
      <c r="Q215" s="163">
        <f t="shared" si="246"/>
        <v>0</v>
      </c>
      <c r="R215" s="163">
        <f t="shared" si="246"/>
        <v>0</v>
      </c>
      <c r="S215" s="163">
        <f t="shared" si="245"/>
        <v>0</v>
      </c>
      <c r="T215" s="163">
        <f t="shared" si="245"/>
        <v>0</v>
      </c>
      <c r="U215" s="163">
        <f t="shared" si="245"/>
        <v>0</v>
      </c>
      <c r="V215" s="163">
        <f t="shared" si="245"/>
        <v>0</v>
      </c>
      <c r="W215" s="163">
        <f t="shared" si="245"/>
        <v>0</v>
      </c>
      <c r="X215" s="163">
        <f t="shared" si="241"/>
        <v>0</v>
      </c>
      <c r="Y215" s="163">
        <f t="shared" si="242"/>
        <v>0</v>
      </c>
      <c r="Z215" s="163">
        <f t="shared" si="245"/>
        <v>0</v>
      </c>
      <c r="AA215" s="163">
        <f t="shared" si="245"/>
        <v>0</v>
      </c>
      <c r="AB215" s="163">
        <f t="shared" si="245"/>
        <v>0</v>
      </c>
      <c r="AC215" s="163">
        <f t="shared" si="245"/>
        <v>0</v>
      </c>
      <c r="AD215" s="163">
        <f t="shared" si="245"/>
        <v>0</v>
      </c>
      <c r="AE215" s="163">
        <f t="shared" si="245"/>
        <v>0</v>
      </c>
      <c r="AF215" s="176">
        <f t="shared" si="245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238"/>
        <v>0</v>
      </c>
      <c r="D216" s="163">
        <f t="shared" si="238"/>
        <v>0</v>
      </c>
      <c r="E216" s="163">
        <f t="shared" si="238"/>
        <v>0</v>
      </c>
      <c r="F216" s="163">
        <f t="shared" si="238"/>
        <v>0</v>
      </c>
      <c r="G216" s="163">
        <f t="shared" si="246"/>
        <v>0</v>
      </c>
      <c r="H216" s="163">
        <f t="shared" si="246"/>
        <v>0</v>
      </c>
      <c r="I216" s="163">
        <f t="shared" si="246"/>
        <v>0</v>
      </c>
      <c r="J216" s="163">
        <f t="shared" si="246"/>
        <v>0</v>
      </c>
      <c r="K216" s="163">
        <f t="shared" si="246"/>
        <v>0</v>
      </c>
      <c r="L216" s="163">
        <f t="shared" si="246"/>
        <v>0</v>
      </c>
      <c r="M216" s="163">
        <f t="shared" si="246"/>
        <v>0</v>
      </c>
      <c r="N216" s="163">
        <f t="shared" si="246"/>
        <v>0</v>
      </c>
      <c r="O216" s="163">
        <f t="shared" si="246"/>
        <v>0</v>
      </c>
      <c r="P216" s="163">
        <f t="shared" si="246"/>
        <v>0</v>
      </c>
      <c r="Q216" s="163">
        <f t="shared" si="246"/>
        <v>0</v>
      </c>
      <c r="R216" s="163">
        <f t="shared" ref="R216:AF231" si="247">Q216</f>
        <v>0</v>
      </c>
      <c r="S216" s="163">
        <f t="shared" si="247"/>
        <v>0</v>
      </c>
      <c r="T216" s="163">
        <f t="shared" si="247"/>
        <v>0</v>
      </c>
      <c r="U216" s="163">
        <f t="shared" si="247"/>
        <v>0</v>
      </c>
      <c r="V216" s="163">
        <f t="shared" si="247"/>
        <v>0</v>
      </c>
      <c r="W216" s="163">
        <f t="shared" si="247"/>
        <v>0</v>
      </c>
      <c r="X216" s="163">
        <f t="shared" si="241"/>
        <v>0</v>
      </c>
      <c r="Y216" s="163">
        <f t="shared" si="242"/>
        <v>0</v>
      </c>
      <c r="Z216" s="163">
        <f t="shared" si="247"/>
        <v>0</v>
      </c>
      <c r="AA216" s="163">
        <f t="shared" si="247"/>
        <v>0</v>
      </c>
      <c r="AB216" s="163">
        <f t="shared" si="247"/>
        <v>0</v>
      </c>
      <c r="AC216" s="163">
        <f t="shared" si="247"/>
        <v>0</v>
      </c>
      <c r="AD216" s="163">
        <f t="shared" si="247"/>
        <v>0</v>
      </c>
      <c r="AE216" s="163">
        <f t="shared" si="247"/>
        <v>0</v>
      </c>
      <c r="AF216" s="176">
        <f t="shared" si="247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si="238"/>
        <v>0</v>
      </c>
      <c r="D217" s="163">
        <f t="shared" si="238"/>
        <v>0</v>
      </c>
      <c r="E217" s="163">
        <f t="shared" si="238"/>
        <v>0</v>
      </c>
      <c r="F217" s="163">
        <f t="shared" si="238"/>
        <v>0</v>
      </c>
      <c r="G217" s="163">
        <f t="shared" ref="G217:R232" si="248">F217</f>
        <v>0</v>
      </c>
      <c r="H217" s="163">
        <f t="shared" si="248"/>
        <v>0</v>
      </c>
      <c r="I217" s="163">
        <f t="shared" si="248"/>
        <v>0</v>
      </c>
      <c r="J217" s="163">
        <f t="shared" si="248"/>
        <v>0</v>
      </c>
      <c r="K217" s="163">
        <f t="shared" si="248"/>
        <v>0</v>
      </c>
      <c r="L217" s="163">
        <f t="shared" si="248"/>
        <v>0</v>
      </c>
      <c r="M217" s="163">
        <f t="shared" si="248"/>
        <v>0</v>
      </c>
      <c r="N217" s="163">
        <f t="shared" si="248"/>
        <v>0</v>
      </c>
      <c r="O217" s="163">
        <f t="shared" si="248"/>
        <v>0</v>
      </c>
      <c r="P217" s="163">
        <f t="shared" si="248"/>
        <v>0</v>
      </c>
      <c r="Q217" s="163">
        <f t="shared" si="248"/>
        <v>0</v>
      </c>
      <c r="R217" s="163">
        <f t="shared" si="248"/>
        <v>0</v>
      </c>
      <c r="S217" s="163">
        <f t="shared" si="247"/>
        <v>0</v>
      </c>
      <c r="T217" s="163">
        <f t="shared" si="247"/>
        <v>0</v>
      </c>
      <c r="U217" s="163">
        <f t="shared" si="247"/>
        <v>0</v>
      </c>
      <c r="V217" s="163">
        <f t="shared" si="247"/>
        <v>0</v>
      </c>
      <c r="W217" s="163">
        <f t="shared" si="247"/>
        <v>0</v>
      </c>
      <c r="X217" s="163">
        <f t="shared" si="241"/>
        <v>0</v>
      </c>
      <c r="Y217" s="163">
        <f t="shared" si="242"/>
        <v>0</v>
      </c>
      <c r="Z217" s="163">
        <f t="shared" si="247"/>
        <v>0</v>
      </c>
      <c r="AA217" s="163">
        <f t="shared" si="247"/>
        <v>0</v>
      </c>
      <c r="AB217" s="163">
        <f t="shared" si="247"/>
        <v>0</v>
      </c>
      <c r="AC217" s="163">
        <f t="shared" si="247"/>
        <v>0</v>
      </c>
      <c r="AD217" s="163">
        <f t="shared" si="247"/>
        <v>0</v>
      </c>
      <c r="AE217" s="163">
        <f t="shared" si="247"/>
        <v>0</v>
      </c>
      <c r="AF217" s="176">
        <f t="shared" si="247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238"/>
        <v>0</v>
      </c>
      <c r="D218" s="163">
        <f t="shared" si="238"/>
        <v>0</v>
      </c>
      <c r="E218" s="163">
        <f t="shared" si="238"/>
        <v>0</v>
      </c>
      <c r="F218" s="163">
        <f t="shared" si="238"/>
        <v>0</v>
      </c>
      <c r="G218" s="163">
        <f t="shared" si="248"/>
        <v>0</v>
      </c>
      <c r="H218" s="163">
        <f t="shared" si="248"/>
        <v>0</v>
      </c>
      <c r="I218" s="163">
        <f t="shared" si="248"/>
        <v>0</v>
      </c>
      <c r="J218" s="163">
        <f t="shared" si="248"/>
        <v>0</v>
      </c>
      <c r="K218" s="163">
        <f t="shared" si="248"/>
        <v>0</v>
      </c>
      <c r="L218" s="163">
        <f t="shared" si="248"/>
        <v>0</v>
      </c>
      <c r="M218" s="163">
        <f t="shared" si="248"/>
        <v>0</v>
      </c>
      <c r="N218" s="163">
        <f t="shared" si="248"/>
        <v>0</v>
      </c>
      <c r="O218" s="163">
        <f t="shared" si="248"/>
        <v>0</v>
      </c>
      <c r="P218" s="163">
        <f t="shared" si="248"/>
        <v>0</v>
      </c>
      <c r="Q218" s="163">
        <f t="shared" si="248"/>
        <v>0</v>
      </c>
      <c r="R218" s="163">
        <f t="shared" si="248"/>
        <v>0</v>
      </c>
      <c r="S218" s="163">
        <f t="shared" si="247"/>
        <v>0</v>
      </c>
      <c r="T218" s="163">
        <f t="shared" si="247"/>
        <v>0</v>
      </c>
      <c r="U218" s="163">
        <f t="shared" si="247"/>
        <v>0</v>
      </c>
      <c r="V218" s="163">
        <f t="shared" si="247"/>
        <v>0</v>
      </c>
      <c r="W218" s="163">
        <f t="shared" si="247"/>
        <v>0</v>
      </c>
      <c r="X218" s="163">
        <f t="shared" si="241"/>
        <v>0</v>
      </c>
      <c r="Y218" s="163">
        <f t="shared" si="242"/>
        <v>0</v>
      </c>
      <c r="Z218" s="163">
        <f t="shared" si="247"/>
        <v>0</v>
      </c>
      <c r="AA218" s="163">
        <f t="shared" si="247"/>
        <v>0</v>
      </c>
      <c r="AB218" s="163">
        <f t="shared" si="247"/>
        <v>0</v>
      </c>
      <c r="AC218" s="163">
        <f t="shared" si="247"/>
        <v>0</v>
      </c>
      <c r="AD218" s="163">
        <f t="shared" si="247"/>
        <v>0</v>
      </c>
      <c r="AE218" s="163">
        <f t="shared" si="247"/>
        <v>0</v>
      </c>
      <c r="AF218" s="176">
        <f t="shared" si="247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238"/>
        <v>0</v>
      </c>
      <c r="D219" s="163">
        <f t="shared" si="238"/>
        <v>0</v>
      </c>
      <c r="E219" s="163">
        <f t="shared" si="238"/>
        <v>0</v>
      </c>
      <c r="F219" s="163">
        <f t="shared" si="238"/>
        <v>0</v>
      </c>
      <c r="G219" s="163">
        <f t="shared" si="248"/>
        <v>0</v>
      </c>
      <c r="H219" s="163">
        <f t="shared" si="248"/>
        <v>0</v>
      </c>
      <c r="I219" s="163">
        <f t="shared" si="248"/>
        <v>0</v>
      </c>
      <c r="J219" s="163">
        <f t="shared" si="248"/>
        <v>0</v>
      </c>
      <c r="K219" s="163">
        <f t="shared" si="248"/>
        <v>0</v>
      </c>
      <c r="L219" s="163">
        <f t="shared" si="248"/>
        <v>0</v>
      </c>
      <c r="M219" s="163">
        <f t="shared" si="248"/>
        <v>0</v>
      </c>
      <c r="N219" s="163">
        <f t="shared" si="248"/>
        <v>0</v>
      </c>
      <c r="O219" s="163">
        <f t="shared" si="248"/>
        <v>0</v>
      </c>
      <c r="P219" s="163">
        <f t="shared" si="248"/>
        <v>0</v>
      </c>
      <c r="Q219" s="163">
        <f t="shared" si="248"/>
        <v>0</v>
      </c>
      <c r="R219" s="163">
        <f t="shared" si="248"/>
        <v>0</v>
      </c>
      <c r="S219" s="163">
        <f t="shared" si="247"/>
        <v>0</v>
      </c>
      <c r="T219" s="163">
        <f t="shared" si="247"/>
        <v>0</v>
      </c>
      <c r="U219" s="163">
        <f t="shared" si="247"/>
        <v>0</v>
      </c>
      <c r="V219" s="163">
        <f t="shared" si="247"/>
        <v>0</v>
      </c>
      <c r="W219" s="163">
        <f t="shared" si="247"/>
        <v>0</v>
      </c>
      <c r="X219" s="163">
        <f t="shared" si="241"/>
        <v>0</v>
      </c>
      <c r="Y219" s="163">
        <f t="shared" si="242"/>
        <v>0</v>
      </c>
      <c r="Z219" s="163">
        <f t="shared" si="247"/>
        <v>0</v>
      </c>
      <c r="AA219" s="163">
        <f t="shared" si="247"/>
        <v>0</v>
      </c>
      <c r="AB219" s="163">
        <f t="shared" si="247"/>
        <v>0</v>
      </c>
      <c r="AC219" s="163">
        <f t="shared" si="247"/>
        <v>0</v>
      </c>
      <c r="AD219" s="163">
        <f t="shared" si="247"/>
        <v>0</v>
      </c>
      <c r="AE219" s="163">
        <f t="shared" si="247"/>
        <v>0</v>
      </c>
      <c r="AF219" s="176">
        <f t="shared" si="247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238"/>
        <v>0</v>
      </c>
      <c r="D220" s="163">
        <f t="shared" si="238"/>
        <v>0</v>
      </c>
      <c r="E220" s="163">
        <f t="shared" si="238"/>
        <v>0</v>
      </c>
      <c r="F220" s="163">
        <f t="shared" si="238"/>
        <v>0</v>
      </c>
      <c r="G220" s="163">
        <f t="shared" si="248"/>
        <v>0</v>
      </c>
      <c r="H220" s="163">
        <f t="shared" si="248"/>
        <v>0</v>
      </c>
      <c r="I220" s="163">
        <f t="shared" si="248"/>
        <v>0</v>
      </c>
      <c r="J220" s="163">
        <f t="shared" si="248"/>
        <v>0</v>
      </c>
      <c r="K220" s="163">
        <f t="shared" si="248"/>
        <v>0</v>
      </c>
      <c r="L220" s="163">
        <f t="shared" si="248"/>
        <v>0</v>
      </c>
      <c r="M220" s="163">
        <f t="shared" si="248"/>
        <v>0</v>
      </c>
      <c r="N220" s="163">
        <f t="shared" si="248"/>
        <v>0</v>
      </c>
      <c r="O220" s="163">
        <f t="shared" si="248"/>
        <v>0</v>
      </c>
      <c r="P220" s="163">
        <f t="shared" si="248"/>
        <v>0</v>
      </c>
      <c r="Q220" s="163">
        <f t="shared" si="248"/>
        <v>0</v>
      </c>
      <c r="R220" s="163">
        <f t="shared" si="248"/>
        <v>0</v>
      </c>
      <c r="S220" s="163">
        <f t="shared" si="247"/>
        <v>0</v>
      </c>
      <c r="T220" s="163">
        <f t="shared" si="247"/>
        <v>0</v>
      </c>
      <c r="U220" s="163">
        <f t="shared" si="247"/>
        <v>0</v>
      </c>
      <c r="V220" s="163">
        <f t="shared" si="247"/>
        <v>0</v>
      </c>
      <c r="W220" s="163">
        <f t="shared" si="247"/>
        <v>0</v>
      </c>
      <c r="X220" s="163">
        <f t="shared" si="241"/>
        <v>0</v>
      </c>
      <c r="Y220" s="163">
        <f t="shared" si="242"/>
        <v>0</v>
      </c>
      <c r="Z220" s="163">
        <f t="shared" si="247"/>
        <v>0</v>
      </c>
      <c r="AA220" s="163">
        <f t="shared" si="247"/>
        <v>0</v>
      </c>
      <c r="AB220" s="163">
        <f t="shared" si="247"/>
        <v>0</v>
      </c>
      <c r="AC220" s="163">
        <f t="shared" si="247"/>
        <v>0</v>
      </c>
      <c r="AD220" s="163">
        <f t="shared" si="247"/>
        <v>0</v>
      </c>
      <c r="AE220" s="163">
        <f t="shared" si="247"/>
        <v>0</v>
      </c>
      <c r="AF220" s="176">
        <f t="shared" si="247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238"/>
        <v>0</v>
      </c>
      <c r="D221" s="163">
        <f t="shared" si="238"/>
        <v>0</v>
      </c>
      <c r="E221" s="163">
        <f t="shared" si="238"/>
        <v>0</v>
      </c>
      <c r="F221" s="163">
        <f t="shared" si="238"/>
        <v>0</v>
      </c>
      <c r="G221" s="163">
        <f t="shared" si="248"/>
        <v>0</v>
      </c>
      <c r="H221" s="163">
        <f t="shared" si="248"/>
        <v>0</v>
      </c>
      <c r="I221" s="163">
        <f t="shared" si="248"/>
        <v>0</v>
      </c>
      <c r="J221" s="163">
        <f t="shared" si="248"/>
        <v>0</v>
      </c>
      <c r="K221" s="163">
        <f t="shared" si="248"/>
        <v>0</v>
      </c>
      <c r="L221" s="163">
        <f t="shared" si="248"/>
        <v>0</v>
      </c>
      <c r="M221" s="163">
        <f t="shared" si="248"/>
        <v>0</v>
      </c>
      <c r="N221" s="163">
        <f t="shared" si="248"/>
        <v>0</v>
      </c>
      <c r="O221" s="163">
        <f t="shared" si="248"/>
        <v>0</v>
      </c>
      <c r="P221" s="163">
        <f t="shared" si="248"/>
        <v>0</v>
      </c>
      <c r="Q221" s="163">
        <f t="shared" si="248"/>
        <v>0</v>
      </c>
      <c r="R221" s="163">
        <f t="shared" si="248"/>
        <v>0</v>
      </c>
      <c r="S221" s="163">
        <f t="shared" si="247"/>
        <v>0</v>
      </c>
      <c r="T221" s="163">
        <f t="shared" si="247"/>
        <v>0</v>
      </c>
      <c r="U221" s="163">
        <f t="shared" si="247"/>
        <v>0</v>
      </c>
      <c r="V221" s="163">
        <f t="shared" si="247"/>
        <v>0</v>
      </c>
      <c r="W221" s="163">
        <f t="shared" si="247"/>
        <v>0</v>
      </c>
      <c r="X221" s="163">
        <f t="shared" si="241"/>
        <v>0</v>
      </c>
      <c r="Y221" s="163">
        <f t="shared" si="242"/>
        <v>0</v>
      </c>
      <c r="Z221" s="163">
        <f t="shared" si="247"/>
        <v>0</v>
      </c>
      <c r="AA221" s="163">
        <f t="shared" si="247"/>
        <v>0</v>
      </c>
      <c r="AB221" s="163">
        <f t="shared" si="247"/>
        <v>0</v>
      </c>
      <c r="AC221" s="163">
        <f t="shared" si="247"/>
        <v>0</v>
      </c>
      <c r="AD221" s="163">
        <f t="shared" si="247"/>
        <v>0</v>
      </c>
      <c r="AE221" s="163">
        <f t="shared" si="247"/>
        <v>0</v>
      </c>
      <c r="AF221" s="176">
        <f t="shared" si="247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238"/>
        <v>0</v>
      </c>
      <c r="D222" s="163">
        <f t="shared" si="238"/>
        <v>0</v>
      </c>
      <c r="E222" s="163">
        <f t="shared" si="238"/>
        <v>0</v>
      </c>
      <c r="F222" s="163">
        <f t="shared" si="238"/>
        <v>0</v>
      </c>
      <c r="G222" s="163">
        <f t="shared" si="248"/>
        <v>0</v>
      </c>
      <c r="H222" s="163">
        <f t="shared" si="248"/>
        <v>0</v>
      </c>
      <c r="I222" s="163">
        <f t="shared" si="248"/>
        <v>0</v>
      </c>
      <c r="J222" s="163">
        <f t="shared" si="248"/>
        <v>0</v>
      </c>
      <c r="K222" s="163">
        <f t="shared" si="248"/>
        <v>0</v>
      </c>
      <c r="L222" s="163">
        <f t="shared" si="248"/>
        <v>0</v>
      </c>
      <c r="M222" s="163">
        <f t="shared" si="248"/>
        <v>0</v>
      </c>
      <c r="N222" s="163">
        <f t="shared" si="248"/>
        <v>0</v>
      </c>
      <c r="O222" s="163">
        <f t="shared" si="248"/>
        <v>0</v>
      </c>
      <c r="P222" s="163">
        <f t="shared" si="248"/>
        <v>0</v>
      </c>
      <c r="Q222" s="163">
        <f t="shared" si="248"/>
        <v>0</v>
      </c>
      <c r="R222" s="163">
        <f t="shared" si="248"/>
        <v>0</v>
      </c>
      <c r="S222" s="163">
        <f t="shared" si="247"/>
        <v>0</v>
      </c>
      <c r="T222" s="163">
        <f t="shared" si="247"/>
        <v>0</v>
      </c>
      <c r="U222" s="163">
        <f t="shared" si="247"/>
        <v>0</v>
      </c>
      <c r="V222" s="163">
        <f t="shared" si="247"/>
        <v>0</v>
      </c>
      <c r="W222" s="163">
        <f t="shared" si="247"/>
        <v>0</v>
      </c>
      <c r="X222" s="163">
        <f t="shared" si="241"/>
        <v>0</v>
      </c>
      <c r="Y222" s="163">
        <f t="shared" si="242"/>
        <v>0</v>
      </c>
      <c r="Z222" s="163">
        <f t="shared" si="247"/>
        <v>0</v>
      </c>
      <c r="AA222" s="163">
        <f t="shared" si="247"/>
        <v>0</v>
      </c>
      <c r="AB222" s="163">
        <f t="shared" si="247"/>
        <v>0</v>
      </c>
      <c r="AC222" s="163">
        <f t="shared" si="247"/>
        <v>0</v>
      </c>
      <c r="AD222" s="163">
        <f t="shared" si="247"/>
        <v>0</v>
      </c>
      <c r="AE222" s="163">
        <f t="shared" si="247"/>
        <v>0</v>
      </c>
      <c r="AF222" s="176">
        <f t="shared" si="247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238"/>
        <v>0</v>
      </c>
      <c r="D223" s="163">
        <f t="shared" si="238"/>
        <v>0</v>
      </c>
      <c r="E223" s="163">
        <f t="shared" si="238"/>
        <v>0</v>
      </c>
      <c r="F223" s="163">
        <f t="shared" si="238"/>
        <v>0</v>
      </c>
      <c r="G223" s="163">
        <f t="shared" si="248"/>
        <v>0</v>
      </c>
      <c r="H223" s="163">
        <f t="shared" si="248"/>
        <v>0</v>
      </c>
      <c r="I223" s="163">
        <f t="shared" si="248"/>
        <v>0</v>
      </c>
      <c r="J223" s="163">
        <f t="shared" si="248"/>
        <v>0</v>
      </c>
      <c r="K223" s="163">
        <f t="shared" si="248"/>
        <v>0</v>
      </c>
      <c r="L223" s="163">
        <f t="shared" si="248"/>
        <v>0</v>
      </c>
      <c r="M223" s="163">
        <f t="shared" si="248"/>
        <v>0</v>
      </c>
      <c r="N223" s="163">
        <f t="shared" si="248"/>
        <v>0</v>
      </c>
      <c r="O223" s="163">
        <f t="shared" si="248"/>
        <v>0</v>
      </c>
      <c r="P223" s="163">
        <f t="shared" si="248"/>
        <v>0</v>
      </c>
      <c r="Q223" s="163">
        <f t="shared" si="248"/>
        <v>0</v>
      </c>
      <c r="R223" s="163">
        <f t="shared" si="248"/>
        <v>0</v>
      </c>
      <c r="S223" s="163">
        <f t="shared" si="247"/>
        <v>0</v>
      </c>
      <c r="T223" s="163">
        <f t="shared" si="247"/>
        <v>0</v>
      </c>
      <c r="U223" s="163">
        <f t="shared" si="247"/>
        <v>0</v>
      </c>
      <c r="V223" s="163">
        <f t="shared" si="247"/>
        <v>0</v>
      </c>
      <c r="W223" s="163">
        <f t="shared" si="247"/>
        <v>0</v>
      </c>
      <c r="X223" s="163">
        <f t="shared" si="241"/>
        <v>0</v>
      </c>
      <c r="Y223" s="163">
        <f t="shared" si="242"/>
        <v>0</v>
      </c>
      <c r="Z223" s="163">
        <f t="shared" si="247"/>
        <v>0</v>
      </c>
      <c r="AA223" s="163">
        <f t="shared" si="247"/>
        <v>0</v>
      </c>
      <c r="AB223" s="163">
        <f t="shared" si="247"/>
        <v>0</v>
      </c>
      <c r="AC223" s="163">
        <f t="shared" si="247"/>
        <v>0</v>
      </c>
      <c r="AD223" s="163">
        <f t="shared" si="247"/>
        <v>0</v>
      </c>
      <c r="AE223" s="163">
        <f t="shared" si="247"/>
        <v>0</v>
      </c>
      <c r="AF223" s="176">
        <f t="shared" si="247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238"/>
        <v>0</v>
      </c>
      <c r="D224" s="163">
        <f t="shared" si="238"/>
        <v>0</v>
      </c>
      <c r="E224" s="163">
        <f t="shared" si="238"/>
        <v>0</v>
      </c>
      <c r="F224" s="163">
        <f t="shared" si="238"/>
        <v>0</v>
      </c>
      <c r="G224" s="163">
        <f t="shared" si="248"/>
        <v>0</v>
      </c>
      <c r="H224" s="163">
        <f t="shared" si="248"/>
        <v>0</v>
      </c>
      <c r="I224" s="163">
        <f t="shared" si="248"/>
        <v>0</v>
      </c>
      <c r="J224" s="163">
        <f t="shared" si="248"/>
        <v>0</v>
      </c>
      <c r="K224" s="163">
        <f t="shared" si="248"/>
        <v>0</v>
      </c>
      <c r="L224" s="163">
        <f t="shared" si="248"/>
        <v>0</v>
      </c>
      <c r="M224" s="163">
        <f t="shared" si="248"/>
        <v>0</v>
      </c>
      <c r="N224" s="163">
        <f t="shared" si="248"/>
        <v>0</v>
      </c>
      <c r="O224" s="163">
        <f t="shared" si="248"/>
        <v>0</v>
      </c>
      <c r="P224" s="163">
        <f t="shared" si="248"/>
        <v>0</v>
      </c>
      <c r="Q224" s="163">
        <f t="shared" si="248"/>
        <v>0</v>
      </c>
      <c r="R224" s="163">
        <f t="shared" si="248"/>
        <v>0</v>
      </c>
      <c r="S224" s="163">
        <f t="shared" si="247"/>
        <v>0</v>
      </c>
      <c r="T224" s="163">
        <f t="shared" si="247"/>
        <v>0</v>
      </c>
      <c r="U224" s="163">
        <f t="shared" si="247"/>
        <v>0</v>
      </c>
      <c r="V224" s="163">
        <f t="shared" si="247"/>
        <v>0</v>
      </c>
      <c r="W224" s="163">
        <f t="shared" si="247"/>
        <v>0</v>
      </c>
      <c r="X224" s="163">
        <f t="shared" si="241"/>
        <v>0</v>
      </c>
      <c r="Y224" s="163">
        <f t="shared" si="242"/>
        <v>0</v>
      </c>
      <c r="Z224" s="163">
        <f t="shared" si="247"/>
        <v>0</v>
      </c>
      <c r="AA224" s="163">
        <f t="shared" si="247"/>
        <v>0</v>
      </c>
      <c r="AB224" s="163">
        <f t="shared" si="247"/>
        <v>0</v>
      </c>
      <c r="AC224" s="163">
        <f t="shared" si="247"/>
        <v>0</v>
      </c>
      <c r="AD224" s="163">
        <f t="shared" si="247"/>
        <v>0</v>
      </c>
      <c r="AE224" s="163">
        <f t="shared" si="247"/>
        <v>0</v>
      </c>
      <c r="AF224" s="176">
        <f t="shared" si="247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238"/>
        <v>0</v>
      </c>
      <c r="D225" s="163">
        <f t="shared" si="238"/>
        <v>0</v>
      </c>
      <c r="E225" s="163">
        <f t="shared" si="238"/>
        <v>0</v>
      </c>
      <c r="F225" s="163">
        <f t="shared" si="238"/>
        <v>0</v>
      </c>
      <c r="G225" s="163">
        <f t="shared" si="248"/>
        <v>0</v>
      </c>
      <c r="H225" s="163">
        <f t="shared" si="248"/>
        <v>0</v>
      </c>
      <c r="I225" s="163">
        <f t="shared" si="248"/>
        <v>0</v>
      </c>
      <c r="J225" s="163">
        <f t="shared" si="248"/>
        <v>0</v>
      </c>
      <c r="K225" s="163">
        <f t="shared" si="248"/>
        <v>0</v>
      </c>
      <c r="L225" s="163">
        <f t="shared" si="248"/>
        <v>0</v>
      </c>
      <c r="M225" s="163">
        <f t="shared" si="248"/>
        <v>0</v>
      </c>
      <c r="N225" s="163">
        <f t="shared" si="248"/>
        <v>0</v>
      </c>
      <c r="O225" s="163">
        <f t="shared" si="248"/>
        <v>0</v>
      </c>
      <c r="P225" s="163">
        <f t="shared" si="248"/>
        <v>0</v>
      </c>
      <c r="Q225" s="163">
        <f t="shared" si="248"/>
        <v>0</v>
      </c>
      <c r="R225" s="163">
        <f t="shared" si="248"/>
        <v>0</v>
      </c>
      <c r="S225" s="163">
        <f t="shared" si="247"/>
        <v>0</v>
      </c>
      <c r="T225" s="163">
        <f t="shared" si="247"/>
        <v>0</v>
      </c>
      <c r="U225" s="163">
        <f t="shared" si="247"/>
        <v>0</v>
      </c>
      <c r="V225" s="163">
        <f t="shared" si="247"/>
        <v>0</v>
      </c>
      <c r="W225" s="163">
        <f t="shared" si="247"/>
        <v>0</v>
      </c>
      <c r="X225" s="163">
        <f t="shared" si="241"/>
        <v>0</v>
      </c>
      <c r="Y225" s="163">
        <f t="shared" si="242"/>
        <v>0</v>
      </c>
      <c r="Z225" s="163">
        <f t="shared" si="247"/>
        <v>0</v>
      </c>
      <c r="AA225" s="163">
        <f t="shared" si="247"/>
        <v>0</v>
      </c>
      <c r="AB225" s="163">
        <f t="shared" si="247"/>
        <v>0</v>
      </c>
      <c r="AC225" s="163">
        <f t="shared" si="247"/>
        <v>0</v>
      </c>
      <c r="AD225" s="163">
        <f t="shared" si="247"/>
        <v>0</v>
      </c>
      <c r="AE225" s="163">
        <f t="shared" si="247"/>
        <v>0</v>
      </c>
      <c r="AF225" s="176">
        <f t="shared" si="247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238"/>
        <v>0</v>
      </c>
      <c r="D226" s="163">
        <f t="shared" si="238"/>
        <v>0</v>
      </c>
      <c r="E226" s="163">
        <f t="shared" si="238"/>
        <v>0</v>
      </c>
      <c r="F226" s="163">
        <f t="shared" si="238"/>
        <v>0</v>
      </c>
      <c r="G226" s="163">
        <f t="shared" si="248"/>
        <v>0</v>
      </c>
      <c r="H226" s="163">
        <f t="shared" si="248"/>
        <v>0</v>
      </c>
      <c r="I226" s="163">
        <f t="shared" si="248"/>
        <v>0</v>
      </c>
      <c r="J226" s="163">
        <f t="shared" si="248"/>
        <v>0</v>
      </c>
      <c r="K226" s="163">
        <f t="shared" si="248"/>
        <v>0</v>
      </c>
      <c r="L226" s="163">
        <f t="shared" si="248"/>
        <v>0</v>
      </c>
      <c r="M226" s="163">
        <f t="shared" si="248"/>
        <v>0</v>
      </c>
      <c r="N226" s="163">
        <f t="shared" si="248"/>
        <v>0</v>
      </c>
      <c r="O226" s="163">
        <f t="shared" si="248"/>
        <v>0</v>
      </c>
      <c r="P226" s="163">
        <f t="shared" si="248"/>
        <v>0</v>
      </c>
      <c r="Q226" s="163">
        <f t="shared" si="248"/>
        <v>0</v>
      </c>
      <c r="R226" s="163">
        <f t="shared" si="248"/>
        <v>0</v>
      </c>
      <c r="S226" s="163">
        <f t="shared" si="247"/>
        <v>0</v>
      </c>
      <c r="T226" s="163">
        <f t="shared" si="247"/>
        <v>0</v>
      </c>
      <c r="U226" s="163">
        <f t="shared" si="247"/>
        <v>0</v>
      </c>
      <c r="V226" s="163">
        <f t="shared" si="247"/>
        <v>0</v>
      </c>
      <c r="W226" s="163">
        <f t="shared" si="247"/>
        <v>0</v>
      </c>
      <c r="X226" s="163">
        <f t="shared" si="241"/>
        <v>0</v>
      </c>
      <c r="Y226" s="163">
        <f t="shared" si="242"/>
        <v>0</v>
      </c>
      <c r="Z226" s="163">
        <f t="shared" si="247"/>
        <v>0</v>
      </c>
      <c r="AA226" s="163">
        <f t="shared" si="247"/>
        <v>0</v>
      </c>
      <c r="AB226" s="163">
        <f t="shared" si="247"/>
        <v>0</v>
      </c>
      <c r="AC226" s="163">
        <f t="shared" si="247"/>
        <v>0</v>
      </c>
      <c r="AD226" s="163">
        <f t="shared" si="247"/>
        <v>0</v>
      </c>
      <c r="AE226" s="163">
        <f t="shared" si="247"/>
        <v>0</v>
      </c>
      <c r="AF226" s="176">
        <f t="shared" si="247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238"/>
        <v>0</v>
      </c>
      <c r="D227" s="163">
        <f t="shared" si="238"/>
        <v>0</v>
      </c>
      <c r="E227" s="163">
        <f t="shared" si="238"/>
        <v>0</v>
      </c>
      <c r="F227" s="163">
        <f t="shared" si="238"/>
        <v>0</v>
      </c>
      <c r="G227" s="163">
        <f t="shared" si="248"/>
        <v>0</v>
      </c>
      <c r="H227" s="163">
        <f t="shared" si="248"/>
        <v>0</v>
      </c>
      <c r="I227" s="163">
        <f t="shared" si="248"/>
        <v>0</v>
      </c>
      <c r="J227" s="163">
        <f t="shared" si="248"/>
        <v>0</v>
      </c>
      <c r="K227" s="163">
        <f t="shared" si="248"/>
        <v>0</v>
      </c>
      <c r="L227" s="163">
        <f t="shared" si="248"/>
        <v>0</v>
      </c>
      <c r="M227" s="163">
        <f t="shared" si="248"/>
        <v>0</v>
      </c>
      <c r="N227" s="163">
        <f t="shared" si="248"/>
        <v>0</v>
      </c>
      <c r="O227" s="163">
        <f t="shared" si="248"/>
        <v>0</v>
      </c>
      <c r="P227" s="163">
        <f t="shared" si="248"/>
        <v>0</v>
      </c>
      <c r="Q227" s="163">
        <f t="shared" si="248"/>
        <v>0</v>
      </c>
      <c r="R227" s="163">
        <f t="shared" si="248"/>
        <v>0</v>
      </c>
      <c r="S227" s="163">
        <f t="shared" si="247"/>
        <v>0</v>
      </c>
      <c r="T227" s="163">
        <f t="shared" si="247"/>
        <v>0</v>
      </c>
      <c r="U227" s="163">
        <f t="shared" si="247"/>
        <v>0</v>
      </c>
      <c r="V227" s="163">
        <f t="shared" si="247"/>
        <v>0</v>
      </c>
      <c r="W227" s="163">
        <f t="shared" si="247"/>
        <v>0</v>
      </c>
      <c r="X227" s="163">
        <f t="shared" si="241"/>
        <v>0</v>
      </c>
      <c r="Y227" s="163">
        <f t="shared" si="242"/>
        <v>0</v>
      </c>
      <c r="Z227" s="163">
        <f t="shared" si="247"/>
        <v>0</v>
      </c>
      <c r="AA227" s="163">
        <f t="shared" si="247"/>
        <v>0</v>
      </c>
      <c r="AB227" s="163">
        <f t="shared" si="247"/>
        <v>0</v>
      </c>
      <c r="AC227" s="163">
        <f t="shared" si="247"/>
        <v>0</v>
      </c>
      <c r="AD227" s="163">
        <f t="shared" si="247"/>
        <v>0</v>
      </c>
      <c r="AE227" s="163">
        <f t="shared" si="247"/>
        <v>0</v>
      </c>
      <c r="AF227" s="176">
        <f t="shared" si="247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238"/>
        <v>0</v>
      </c>
      <c r="D228" s="163">
        <f t="shared" si="238"/>
        <v>0</v>
      </c>
      <c r="E228" s="163">
        <f t="shared" si="238"/>
        <v>0</v>
      </c>
      <c r="F228" s="163">
        <f t="shared" si="238"/>
        <v>0</v>
      </c>
      <c r="G228" s="163">
        <f t="shared" si="248"/>
        <v>0</v>
      </c>
      <c r="H228" s="163">
        <f t="shared" si="248"/>
        <v>0</v>
      </c>
      <c r="I228" s="163">
        <f t="shared" si="248"/>
        <v>0</v>
      </c>
      <c r="J228" s="163">
        <f t="shared" si="248"/>
        <v>0</v>
      </c>
      <c r="K228" s="163">
        <f t="shared" si="248"/>
        <v>0</v>
      </c>
      <c r="L228" s="163">
        <f t="shared" si="248"/>
        <v>0</v>
      </c>
      <c r="M228" s="163">
        <f t="shared" si="248"/>
        <v>0</v>
      </c>
      <c r="N228" s="163">
        <f t="shared" si="248"/>
        <v>0</v>
      </c>
      <c r="O228" s="163">
        <f t="shared" si="248"/>
        <v>0</v>
      </c>
      <c r="P228" s="163">
        <f t="shared" si="248"/>
        <v>0</v>
      </c>
      <c r="Q228" s="163">
        <f t="shared" si="248"/>
        <v>0</v>
      </c>
      <c r="R228" s="163">
        <f t="shared" si="248"/>
        <v>0</v>
      </c>
      <c r="S228" s="163">
        <f t="shared" si="247"/>
        <v>0</v>
      </c>
      <c r="T228" s="163">
        <f t="shared" si="247"/>
        <v>0</v>
      </c>
      <c r="U228" s="163">
        <f t="shared" si="247"/>
        <v>0</v>
      </c>
      <c r="V228" s="163">
        <f t="shared" si="247"/>
        <v>0</v>
      </c>
      <c r="W228" s="163">
        <f t="shared" si="247"/>
        <v>0</v>
      </c>
      <c r="X228" s="163">
        <f t="shared" si="241"/>
        <v>0</v>
      </c>
      <c r="Y228" s="163">
        <f t="shared" si="242"/>
        <v>0</v>
      </c>
      <c r="Z228" s="163">
        <f t="shared" si="247"/>
        <v>0</v>
      </c>
      <c r="AA228" s="163">
        <f t="shared" si="247"/>
        <v>0</v>
      </c>
      <c r="AB228" s="163">
        <f t="shared" si="247"/>
        <v>0</v>
      </c>
      <c r="AC228" s="163">
        <f t="shared" si="247"/>
        <v>0</v>
      </c>
      <c r="AD228" s="163">
        <f t="shared" si="247"/>
        <v>0</v>
      </c>
      <c r="AE228" s="163">
        <f t="shared" si="247"/>
        <v>0</v>
      </c>
      <c r="AF228" s="176">
        <f t="shared" si="247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238"/>
        <v>0</v>
      </c>
      <c r="D229" s="163">
        <f t="shared" si="238"/>
        <v>0</v>
      </c>
      <c r="E229" s="163">
        <f t="shared" si="238"/>
        <v>0</v>
      </c>
      <c r="F229" s="163">
        <f t="shared" si="238"/>
        <v>0</v>
      </c>
      <c r="G229" s="163">
        <f t="shared" si="248"/>
        <v>0</v>
      </c>
      <c r="H229" s="163">
        <f t="shared" si="248"/>
        <v>0</v>
      </c>
      <c r="I229" s="163">
        <f t="shared" si="248"/>
        <v>0</v>
      </c>
      <c r="J229" s="163">
        <f t="shared" si="248"/>
        <v>0</v>
      </c>
      <c r="K229" s="163">
        <f t="shared" si="248"/>
        <v>0</v>
      </c>
      <c r="L229" s="163">
        <f t="shared" si="248"/>
        <v>0</v>
      </c>
      <c r="M229" s="163">
        <f t="shared" si="248"/>
        <v>0</v>
      </c>
      <c r="N229" s="163">
        <f t="shared" si="248"/>
        <v>0</v>
      </c>
      <c r="O229" s="163">
        <f t="shared" si="248"/>
        <v>0</v>
      </c>
      <c r="P229" s="163">
        <f t="shared" si="248"/>
        <v>0</v>
      </c>
      <c r="Q229" s="163">
        <f t="shared" si="248"/>
        <v>0</v>
      </c>
      <c r="R229" s="163">
        <f t="shared" si="248"/>
        <v>0</v>
      </c>
      <c r="S229" s="163">
        <f t="shared" si="247"/>
        <v>0</v>
      </c>
      <c r="T229" s="163">
        <f t="shared" si="247"/>
        <v>0</v>
      </c>
      <c r="U229" s="163">
        <f t="shared" si="247"/>
        <v>0</v>
      </c>
      <c r="V229" s="163">
        <f t="shared" si="247"/>
        <v>0</v>
      </c>
      <c r="W229" s="163">
        <f t="shared" si="247"/>
        <v>0</v>
      </c>
      <c r="X229" s="163">
        <f t="shared" si="241"/>
        <v>0</v>
      </c>
      <c r="Y229" s="163">
        <f t="shared" si="242"/>
        <v>0</v>
      </c>
      <c r="Z229" s="163">
        <f t="shared" si="247"/>
        <v>0</v>
      </c>
      <c r="AA229" s="163">
        <f t="shared" si="247"/>
        <v>0</v>
      </c>
      <c r="AB229" s="163">
        <f t="shared" si="247"/>
        <v>0</v>
      </c>
      <c r="AC229" s="163">
        <f t="shared" si="247"/>
        <v>0</v>
      </c>
      <c r="AD229" s="163">
        <f t="shared" si="247"/>
        <v>0</v>
      </c>
      <c r="AE229" s="163">
        <f t="shared" si="247"/>
        <v>0</v>
      </c>
      <c r="AF229" s="176">
        <f t="shared" si="247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238"/>
        <v>0</v>
      </c>
      <c r="D230" s="163">
        <f t="shared" si="238"/>
        <v>0</v>
      </c>
      <c r="E230" s="163">
        <f t="shared" si="238"/>
        <v>0</v>
      </c>
      <c r="F230" s="163">
        <f t="shared" si="238"/>
        <v>0</v>
      </c>
      <c r="G230" s="163">
        <f t="shared" si="248"/>
        <v>0</v>
      </c>
      <c r="H230" s="163">
        <f t="shared" si="248"/>
        <v>0</v>
      </c>
      <c r="I230" s="163">
        <f t="shared" si="248"/>
        <v>0</v>
      </c>
      <c r="J230" s="163">
        <f t="shared" si="248"/>
        <v>0</v>
      </c>
      <c r="K230" s="163">
        <f t="shared" si="248"/>
        <v>0</v>
      </c>
      <c r="L230" s="163">
        <f t="shared" si="248"/>
        <v>0</v>
      </c>
      <c r="M230" s="163">
        <f t="shared" si="248"/>
        <v>0</v>
      </c>
      <c r="N230" s="163">
        <f t="shared" si="248"/>
        <v>0</v>
      </c>
      <c r="O230" s="163">
        <f t="shared" si="248"/>
        <v>0</v>
      </c>
      <c r="P230" s="163">
        <f t="shared" si="248"/>
        <v>0</v>
      </c>
      <c r="Q230" s="163">
        <f t="shared" si="248"/>
        <v>0</v>
      </c>
      <c r="R230" s="163">
        <f t="shared" si="248"/>
        <v>0</v>
      </c>
      <c r="S230" s="163">
        <f t="shared" si="247"/>
        <v>0</v>
      </c>
      <c r="T230" s="163">
        <f t="shared" si="247"/>
        <v>0</v>
      </c>
      <c r="U230" s="163">
        <f t="shared" si="247"/>
        <v>0</v>
      </c>
      <c r="V230" s="163">
        <f t="shared" si="247"/>
        <v>0</v>
      </c>
      <c r="W230" s="163">
        <f t="shared" si="247"/>
        <v>0</v>
      </c>
      <c r="X230" s="163">
        <f t="shared" si="241"/>
        <v>0</v>
      </c>
      <c r="Y230" s="163">
        <f t="shared" si="242"/>
        <v>0</v>
      </c>
      <c r="Z230" s="163">
        <f t="shared" si="247"/>
        <v>0</v>
      </c>
      <c r="AA230" s="163">
        <f t="shared" si="247"/>
        <v>0</v>
      </c>
      <c r="AB230" s="163">
        <f t="shared" si="247"/>
        <v>0</v>
      </c>
      <c r="AC230" s="163">
        <f t="shared" si="247"/>
        <v>0</v>
      </c>
      <c r="AD230" s="163">
        <f t="shared" si="247"/>
        <v>0</v>
      </c>
      <c r="AE230" s="163">
        <f t="shared" si="247"/>
        <v>0</v>
      </c>
      <c r="AF230" s="176">
        <f t="shared" si="247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238"/>
        <v>0</v>
      </c>
      <c r="D231" s="163">
        <f t="shared" si="238"/>
        <v>0</v>
      </c>
      <c r="E231" s="163">
        <f t="shared" si="238"/>
        <v>0</v>
      </c>
      <c r="F231" s="163">
        <f t="shared" si="238"/>
        <v>0</v>
      </c>
      <c r="G231" s="163">
        <f t="shared" si="248"/>
        <v>0</v>
      </c>
      <c r="H231" s="163">
        <f t="shared" si="248"/>
        <v>0</v>
      </c>
      <c r="I231" s="163">
        <f t="shared" si="248"/>
        <v>0</v>
      </c>
      <c r="J231" s="163">
        <f t="shared" si="248"/>
        <v>0</v>
      </c>
      <c r="K231" s="163">
        <f t="shared" si="248"/>
        <v>0</v>
      </c>
      <c r="L231" s="163">
        <f t="shared" si="248"/>
        <v>0</v>
      </c>
      <c r="M231" s="163">
        <f t="shared" si="248"/>
        <v>0</v>
      </c>
      <c r="N231" s="163">
        <f t="shared" si="248"/>
        <v>0</v>
      </c>
      <c r="O231" s="163">
        <f t="shared" si="248"/>
        <v>0</v>
      </c>
      <c r="P231" s="163">
        <f t="shared" si="248"/>
        <v>0</v>
      </c>
      <c r="Q231" s="163">
        <f t="shared" si="248"/>
        <v>0</v>
      </c>
      <c r="R231" s="163">
        <f t="shared" si="248"/>
        <v>0</v>
      </c>
      <c r="S231" s="163">
        <f t="shared" si="247"/>
        <v>0</v>
      </c>
      <c r="T231" s="163">
        <f t="shared" si="247"/>
        <v>0</v>
      </c>
      <c r="U231" s="163">
        <f t="shared" si="247"/>
        <v>0</v>
      </c>
      <c r="V231" s="163">
        <f t="shared" si="247"/>
        <v>0</v>
      </c>
      <c r="W231" s="163">
        <f t="shared" si="247"/>
        <v>0</v>
      </c>
      <c r="X231" s="163">
        <f t="shared" si="241"/>
        <v>0</v>
      </c>
      <c r="Y231" s="163">
        <f t="shared" si="242"/>
        <v>0</v>
      </c>
      <c r="Z231" s="163">
        <f t="shared" si="247"/>
        <v>0</v>
      </c>
      <c r="AA231" s="163">
        <f t="shared" si="247"/>
        <v>0</v>
      </c>
      <c r="AB231" s="163">
        <f t="shared" si="247"/>
        <v>0</v>
      </c>
      <c r="AC231" s="163">
        <f t="shared" si="247"/>
        <v>0</v>
      </c>
      <c r="AD231" s="163">
        <f t="shared" si="247"/>
        <v>0</v>
      </c>
      <c r="AE231" s="163">
        <f t="shared" si="247"/>
        <v>0</v>
      </c>
      <c r="AF231" s="176">
        <f t="shared" si="247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238"/>
        <v>0</v>
      </c>
      <c r="D232" s="163">
        <f t="shared" si="238"/>
        <v>0</v>
      </c>
      <c r="E232" s="163">
        <f t="shared" si="238"/>
        <v>0</v>
      </c>
      <c r="F232" s="163">
        <f t="shared" ref="F232" si="249">E232</f>
        <v>0</v>
      </c>
      <c r="G232" s="163">
        <f t="shared" si="248"/>
        <v>0</v>
      </c>
      <c r="H232" s="163">
        <f t="shared" si="248"/>
        <v>0</v>
      </c>
      <c r="I232" s="163">
        <f t="shared" si="248"/>
        <v>0</v>
      </c>
      <c r="J232" s="163">
        <f t="shared" si="248"/>
        <v>0</v>
      </c>
      <c r="K232" s="163">
        <f t="shared" si="248"/>
        <v>0</v>
      </c>
      <c r="L232" s="163">
        <f t="shared" si="248"/>
        <v>0</v>
      </c>
      <c r="M232" s="163">
        <f t="shared" si="248"/>
        <v>0</v>
      </c>
      <c r="N232" s="163">
        <f t="shared" si="248"/>
        <v>0</v>
      </c>
      <c r="O232" s="163">
        <f t="shared" si="248"/>
        <v>0</v>
      </c>
      <c r="P232" s="163">
        <f t="shared" si="248"/>
        <v>0</v>
      </c>
      <c r="Q232" s="163">
        <f t="shared" si="248"/>
        <v>0</v>
      </c>
      <c r="R232" s="163">
        <f t="shared" ref="R232:AF247" si="250">Q232</f>
        <v>0</v>
      </c>
      <c r="S232" s="163">
        <f t="shared" si="250"/>
        <v>0</v>
      </c>
      <c r="T232" s="163">
        <f t="shared" si="250"/>
        <v>0</v>
      </c>
      <c r="U232" s="163">
        <f t="shared" si="250"/>
        <v>0</v>
      </c>
      <c r="V232" s="163">
        <f t="shared" si="250"/>
        <v>0</v>
      </c>
      <c r="W232" s="163">
        <f t="shared" si="250"/>
        <v>0</v>
      </c>
      <c r="X232" s="163">
        <f t="shared" si="241"/>
        <v>0</v>
      </c>
      <c r="Y232" s="163">
        <f t="shared" si="242"/>
        <v>0</v>
      </c>
      <c r="Z232" s="163">
        <f t="shared" si="250"/>
        <v>0</v>
      </c>
      <c r="AA232" s="163">
        <f t="shared" si="250"/>
        <v>0</v>
      </c>
      <c r="AB232" s="163">
        <f t="shared" si="250"/>
        <v>0</v>
      </c>
      <c r="AC232" s="163">
        <f t="shared" si="250"/>
        <v>0</v>
      </c>
      <c r="AD232" s="163">
        <f t="shared" si="250"/>
        <v>0</v>
      </c>
      <c r="AE232" s="163">
        <f t="shared" si="250"/>
        <v>0</v>
      </c>
      <c r="AF232" s="176">
        <f t="shared" si="250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F273" si="251">B233</f>
        <v>0</v>
      </c>
      <c r="D233" s="163">
        <f t="shared" si="251"/>
        <v>0</v>
      </c>
      <c r="E233" s="163">
        <f t="shared" si="251"/>
        <v>0</v>
      </c>
      <c r="F233" s="163">
        <f t="shared" si="251"/>
        <v>0</v>
      </c>
      <c r="G233" s="163">
        <f t="shared" ref="G233:R248" si="252">F233</f>
        <v>0</v>
      </c>
      <c r="H233" s="163">
        <f t="shared" si="252"/>
        <v>0</v>
      </c>
      <c r="I233" s="163">
        <f t="shared" si="252"/>
        <v>0</v>
      </c>
      <c r="J233" s="163">
        <f t="shared" si="252"/>
        <v>0</v>
      </c>
      <c r="K233" s="163">
        <f t="shared" si="252"/>
        <v>0</v>
      </c>
      <c r="L233" s="163">
        <f t="shared" si="252"/>
        <v>0</v>
      </c>
      <c r="M233" s="163">
        <f t="shared" si="252"/>
        <v>0</v>
      </c>
      <c r="N233" s="163">
        <f t="shared" si="252"/>
        <v>0</v>
      </c>
      <c r="O233" s="163">
        <f t="shared" si="252"/>
        <v>0</v>
      </c>
      <c r="P233" s="163">
        <f t="shared" si="252"/>
        <v>0</v>
      </c>
      <c r="Q233" s="163">
        <f t="shared" si="252"/>
        <v>0</v>
      </c>
      <c r="R233" s="163">
        <f t="shared" si="252"/>
        <v>0</v>
      </c>
      <c r="S233" s="163">
        <f t="shared" si="250"/>
        <v>0</v>
      </c>
      <c r="T233" s="163">
        <f t="shared" si="250"/>
        <v>0</v>
      </c>
      <c r="U233" s="163">
        <f t="shared" si="250"/>
        <v>0</v>
      </c>
      <c r="V233" s="163">
        <f t="shared" si="250"/>
        <v>0</v>
      </c>
      <c r="W233" s="163">
        <f t="shared" si="250"/>
        <v>0</v>
      </c>
      <c r="X233" s="163">
        <f t="shared" ref="X233:X273" si="253">W233</f>
        <v>0</v>
      </c>
      <c r="Y233" s="163">
        <f t="shared" ref="Y233:Y273" si="254">X233</f>
        <v>0</v>
      </c>
      <c r="Z233" s="163">
        <f t="shared" si="250"/>
        <v>0</v>
      </c>
      <c r="AA233" s="163">
        <f t="shared" si="250"/>
        <v>0</v>
      </c>
      <c r="AB233" s="163">
        <f t="shared" si="250"/>
        <v>0</v>
      </c>
      <c r="AC233" s="163">
        <f t="shared" si="250"/>
        <v>0</v>
      </c>
      <c r="AD233" s="163">
        <f t="shared" si="250"/>
        <v>0</v>
      </c>
      <c r="AE233" s="163">
        <f t="shared" si="250"/>
        <v>0</v>
      </c>
      <c r="AF233" s="176">
        <f t="shared" si="250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251"/>
        <v>0</v>
      </c>
      <c r="D234" s="163">
        <f t="shared" si="251"/>
        <v>0</v>
      </c>
      <c r="E234" s="163">
        <f t="shared" si="251"/>
        <v>0</v>
      </c>
      <c r="F234" s="163">
        <f t="shared" si="251"/>
        <v>0</v>
      </c>
      <c r="G234" s="163">
        <f t="shared" si="252"/>
        <v>0</v>
      </c>
      <c r="H234" s="163">
        <f t="shared" si="252"/>
        <v>0</v>
      </c>
      <c r="I234" s="163">
        <f t="shared" si="252"/>
        <v>0</v>
      </c>
      <c r="J234" s="163">
        <f t="shared" si="252"/>
        <v>0</v>
      </c>
      <c r="K234" s="163">
        <f t="shared" si="252"/>
        <v>0</v>
      </c>
      <c r="L234" s="163">
        <f t="shared" si="252"/>
        <v>0</v>
      </c>
      <c r="M234" s="163">
        <f t="shared" si="252"/>
        <v>0</v>
      </c>
      <c r="N234" s="163">
        <f t="shared" si="252"/>
        <v>0</v>
      </c>
      <c r="O234" s="163">
        <f t="shared" si="252"/>
        <v>0</v>
      </c>
      <c r="P234" s="163">
        <f t="shared" si="252"/>
        <v>0</v>
      </c>
      <c r="Q234" s="163">
        <f t="shared" si="252"/>
        <v>0</v>
      </c>
      <c r="R234" s="163">
        <f t="shared" si="252"/>
        <v>0</v>
      </c>
      <c r="S234" s="163">
        <f t="shared" si="250"/>
        <v>0</v>
      </c>
      <c r="T234" s="163">
        <f t="shared" si="250"/>
        <v>0</v>
      </c>
      <c r="U234" s="163">
        <f t="shared" si="250"/>
        <v>0</v>
      </c>
      <c r="V234" s="163">
        <f t="shared" si="250"/>
        <v>0</v>
      </c>
      <c r="W234" s="163">
        <f t="shared" si="250"/>
        <v>0</v>
      </c>
      <c r="X234" s="163">
        <f t="shared" si="253"/>
        <v>0</v>
      </c>
      <c r="Y234" s="163">
        <f t="shared" si="254"/>
        <v>0</v>
      </c>
      <c r="Z234" s="163">
        <f t="shared" si="250"/>
        <v>0</v>
      </c>
      <c r="AA234" s="163">
        <f t="shared" si="250"/>
        <v>0</v>
      </c>
      <c r="AB234" s="163">
        <f t="shared" si="250"/>
        <v>0</v>
      </c>
      <c r="AC234" s="163">
        <f t="shared" si="250"/>
        <v>0</v>
      </c>
      <c r="AD234" s="163">
        <f t="shared" si="250"/>
        <v>0</v>
      </c>
      <c r="AE234" s="163">
        <f t="shared" si="250"/>
        <v>0</v>
      </c>
      <c r="AF234" s="176">
        <f t="shared" si="250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251"/>
        <v>0</v>
      </c>
      <c r="D235" s="163">
        <f t="shared" si="251"/>
        <v>0</v>
      </c>
      <c r="E235" s="163">
        <f t="shared" si="251"/>
        <v>0</v>
      </c>
      <c r="F235" s="163">
        <f t="shared" si="251"/>
        <v>0</v>
      </c>
      <c r="G235" s="163">
        <f t="shared" si="252"/>
        <v>0</v>
      </c>
      <c r="H235" s="163">
        <f t="shared" si="252"/>
        <v>0</v>
      </c>
      <c r="I235" s="163">
        <f t="shared" si="252"/>
        <v>0</v>
      </c>
      <c r="J235" s="163">
        <f t="shared" si="252"/>
        <v>0</v>
      </c>
      <c r="K235" s="163">
        <f t="shared" si="252"/>
        <v>0</v>
      </c>
      <c r="L235" s="163">
        <f t="shared" si="252"/>
        <v>0</v>
      </c>
      <c r="M235" s="163">
        <f t="shared" si="252"/>
        <v>0</v>
      </c>
      <c r="N235" s="163">
        <f t="shared" si="252"/>
        <v>0</v>
      </c>
      <c r="O235" s="163">
        <f t="shared" si="252"/>
        <v>0</v>
      </c>
      <c r="P235" s="163">
        <f t="shared" si="252"/>
        <v>0</v>
      </c>
      <c r="Q235" s="163">
        <f t="shared" si="252"/>
        <v>0</v>
      </c>
      <c r="R235" s="163">
        <f t="shared" si="252"/>
        <v>0</v>
      </c>
      <c r="S235" s="163">
        <f t="shared" si="250"/>
        <v>0</v>
      </c>
      <c r="T235" s="163">
        <f t="shared" si="250"/>
        <v>0</v>
      </c>
      <c r="U235" s="163">
        <f t="shared" si="250"/>
        <v>0</v>
      </c>
      <c r="V235" s="163">
        <f t="shared" si="250"/>
        <v>0</v>
      </c>
      <c r="W235" s="163">
        <f t="shared" si="250"/>
        <v>0</v>
      </c>
      <c r="X235" s="163">
        <f t="shared" si="253"/>
        <v>0</v>
      </c>
      <c r="Y235" s="163">
        <f t="shared" si="254"/>
        <v>0</v>
      </c>
      <c r="Z235" s="163">
        <f t="shared" si="250"/>
        <v>0</v>
      </c>
      <c r="AA235" s="163">
        <f t="shared" si="250"/>
        <v>0</v>
      </c>
      <c r="AB235" s="163">
        <f t="shared" si="250"/>
        <v>0</v>
      </c>
      <c r="AC235" s="163">
        <f t="shared" si="250"/>
        <v>0</v>
      </c>
      <c r="AD235" s="163">
        <f t="shared" si="250"/>
        <v>0</v>
      </c>
      <c r="AE235" s="163">
        <f t="shared" si="250"/>
        <v>0</v>
      </c>
      <c r="AF235" s="176">
        <f t="shared" si="250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251"/>
        <v>0</v>
      </c>
      <c r="D236" s="163">
        <f t="shared" si="251"/>
        <v>0</v>
      </c>
      <c r="E236" s="163">
        <f t="shared" si="251"/>
        <v>0</v>
      </c>
      <c r="F236" s="163">
        <f t="shared" si="251"/>
        <v>0</v>
      </c>
      <c r="G236" s="163">
        <f t="shared" si="252"/>
        <v>0</v>
      </c>
      <c r="H236" s="163">
        <f t="shared" si="252"/>
        <v>0</v>
      </c>
      <c r="I236" s="163">
        <f t="shared" si="252"/>
        <v>0</v>
      </c>
      <c r="J236" s="163">
        <f t="shared" si="252"/>
        <v>0</v>
      </c>
      <c r="K236" s="163">
        <f t="shared" si="252"/>
        <v>0</v>
      </c>
      <c r="L236" s="163">
        <f t="shared" si="252"/>
        <v>0</v>
      </c>
      <c r="M236" s="163">
        <f t="shared" si="252"/>
        <v>0</v>
      </c>
      <c r="N236" s="163">
        <f t="shared" si="252"/>
        <v>0</v>
      </c>
      <c r="O236" s="163">
        <f t="shared" si="252"/>
        <v>0</v>
      </c>
      <c r="P236" s="163">
        <f t="shared" si="252"/>
        <v>0</v>
      </c>
      <c r="Q236" s="163">
        <f t="shared" si="252"/>
        <v>0</v>
      </c>
      <c r="R236" s="163">
        <f t="shared" si="252"/>
        <v>0</v>
      </c>
      <c r="S236" s="163">
        <f t="shared" si="250"/>
        <v>0</v>
      </c>
      <c r="T236" s="163">
        <f t="shared" si="250"/>
        <v>0</v>
      </c>
      <c r="U236" s="163">
        <f t="shared" si="250"/>
        <v>0</v>
      </c>
      <c r="V236" s="163">
        <f t="shared" si="250"/>
        <v>0</v>
      </c>
      <c r="W236" s="163">
        <f t="shared" si="250"/>
        <v>0</v>
      </c>
      <c r="X236" s="163">
        <f t="shared" si="253"/>
        <v>0</v>
      </c>
      <c r="Y236" s="163">
        <f t="shared" si="254"/>
        <v>0</v>
      </c>
      <c r="Z236" s="163">
        <f t="shared" si="250"/>
        <v>0</v>
      </c>
      <c r="AA236" s="163">
        <f t="shared" si="250"/>
        <v>0</v>
      </c>
      <c r="AB236" s="163">
        <f t="shared" si="250"/>
        <v>0</v>
      </c>
      <c r="AC236" s="163">
        <f t="shared" si="250"/>
        <v>0</v>
      </c>
      <c r="AD236" s="163">
        <f t="shared" si="250"/>
        <v>0</v>
      </c>
      <c r="AE236" s="163">
        <f t="shared" si="250"/>
        <v>0</v>
      </c>
      <c r="AF236" s="176">
        <f t="shared" si="250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251"/>
        <v>0</v>
      </c>
      <c r="D237" s="163">
        <f t="shared" si="251"/>
        <v>0</v>
      </c>
      <c r="E237" s="163">
        <f t="shared" si="251"/>
        <v>0</v>
      </c>
      <c r="F237" s="163">
        <f t="shared" si="251"/>
        <v>0</v>
      </c>
      <c r="G237" s="163">
        <f t="shared" si="252"/>
        <v>0</v>
      </c>
      <c r="H237" s="163">
        <f t="shared" si="252"/>
        <v>0</v>
      </c>
      <c r="I237" s="163">
        <f t="shared" si="252"/>
        <v>0</v>
      </c>
      <c r="J237" s="163">
        <f t="shared" si="252"/>
        <v>0</v>
      </c>
      <c r="K237" s="163">
        <f t="shared" si="252"/>
        <v>0</v>
      </c>
      <c r="L237" s="163">
        <f t="shared" si="252"/>
        <v>0</v>
      </c>
      <c r="M237" s="163">
        <f t="shared" si="252"/>
        <v>0</v>
      </c>
      <c r="N237" s="163">
        <f t="shared" si="252"/>
        <v>0</v>
      </c>
      <c r="O237" s="163">
        <f t="shared" si="252"/>
        <v>0</v>
      </c>
      <c r="P237" s="163">
        <f t="shared" si="252"/>
        <v>0</v>
      </c>
      <c r="Q237" s="163">
        <f t="shared" si="252"/>
        <v>0</v>
      </c>
      <c r="R237" s="163">
        <f t="shared" si="252"/>
        <v>0</v>
      </c>
      <c r="S237" s="163">
        <f t="shared" si="250"/>
        <v>0</v>
      </c>
      <c r="T237" s="163">
        <f t="shared" si="250"/>
        <v>0</v>
      </c>
      <c r="U237" s="163">
        <f t="shared" si="250"/>
        <v>0</v>
      </c>
      <c r="V237" s="163">
        <f t="shared" si="250"/>
        <v>0</v>
      </c>
      <c r="W237" s="163">
        <f t="shared" si="250"/>
        <v>0</v>
      </c>
      <c r="X237" s="163">
        <f t="shared" si="253"/>
        <v>0</v>
      </c>
      <c r="Y237" s="163">
        <f t="shared" si="254"/>
        <v>0</v>
      </c>
      <c r="Z237" s="163">
        <f t="shared" si="250"/>
        <v>0</v>
      </c>
      <c r="AA237" s="163">
        <f t="shared" si="250"/>
        <v>0</v>
      </c>
      <c r="AB237" s="163">
        <f t="shared" si="250"/>
        <v>0</v>
      </c>
      <c r="AC237" s="163">
        <f t="shared" si="250"/>
        <v>0</v>
      </c>
      <c r="AD237" s="163">
        <f t="shared" si="250"/>
        <v>0</v>
      </c>
      <c r="AE237" s="163">
        <f t="shared" si="250"/>
        <v>0</v>
      </c>
      <c r="AF237" s="176">
        <f t="shared" si="250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251"/>
        <v>0</v>
      </c>
      <c r="D238" s="163">
        <f t="shared" si="251"/>
        <v>0</v>
      </c>
      <c r="E238" s="163">
        <f t="shared" si="251"/>
        <v>0</v>
      </c>
      <c r="F238" s="163">
        <f t="shared" si="251"/>
        <v>0</v>
      </c>
      <c r="G238" s="163">
        <f t="shared" si="252"/>
        <v>0</v>
      </c>
      <c r="H238" s="163">
        <f t="shared" si="252"/>
        <v>0</v>
      </c>
      <c r="I238" s="163">
        <f t="shared" si="252"/>
        <v>0</v>
      </c>
      <c r="J238" s="163">
        <f t="shared" si="252"/>
        <v>0</v>
      </c>
      <c r="K238" s="163">
        <f t="shared" si="252"/>
        <v>0</v>
      </c>
      <c r="L238" s="163">
        <f t="shared" si="252"/>
        <v>0</v>
      </c>
      <c r="M238" s="163">
        <f t="shared" si="252"/>
        <v>0</v>
      </c>
      <c r="N238" s="163">
        <f t="shared" si="252"/>
        <v>0</v>
      </c>
      <c r="O238" s="163">
        <f t="shared" si="252"/>
        <v>0</v>
      </c>
      <c r="P238" s="163">
        <f t="shared" si="252"/>
        <v>0</v>
      </c>
      <c r="Q238" s="163">
        <f t="shared" si="252"/>
        <v>0</v>
      </c>
      <c r="R238" s="163">
        <f t="shared" si="252"/>
        <v>0</v>
      </c>
      <c r="S238" s="163">
        <f t="shared" si="250"/>
        <v>0</v>
      </c>
      <c r="T238" s="163">
        <f t="shared" si="250"/>
        <v>0</v>
      </c>
      <c r="U238" s="163">
        <f t="shared" si="250"/>
        <v>0</v>
      </c>
      <c r="V238" s="163">
        <f t="shared" si="250"/>
        <v>0</v>
      </c>
      <c r="W238" s="163">
        <f t="shared" si="250"/>
        <v>0</v>
      </c>
      <c r="X238" s="163">
        <f t="shared" si="253"/>
        <v>0</v>
      </c>
      <c r="Y238" s="163">
        <f t="shared" si="254"/>
        <v>0</v>
      </c>
      <c r="Z238" s="163">
        <f t="shared" si="250"/>
        <v>0</v>
      </c>
      <c r="AA238" s="163">
        <f t="shared" si="250"/>
        <v>0</v>
      </c>
      <c r="AB238" s="163">
        <f t="shared" si="250"/>
        <v>0</v>
      </c>
      <c r="AC238" s="163">
        <f t="shared" si="250"/>
        <v>0</v>
      </c>
      <c r="AD238" s="163">
        <f t="shared" si="250"/>
        <v>0</v>
      </c>
      <c r="AE238" s="163">
        <f t="shared" si="250"/>
        <v>0</v>
      </c>
      <c r="AF238" s="176">
        <f t="shared" si="250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251"/>
        <v>0</v>
      </c>
      <c r="D239" s="163">
        <f t="shared" si="251"/>
        <v>0</v>
      </c>
      <c r="E239" s="163">
        <f t="shared" si="251"/>
        <v>0</v>
      </c>
      <c r="F239" s="163">
        <f t="shared" si="251"/>
        <v>0</v>
      </c>
      <c r="G239" s="163">
        <f t="shared" si="252"/>
        <v>0</v>
      </c>
      <c r="H239" s="163">
        <f t="shared" si="252"/>
        <v>0</v>
      </c>
      <c r="I239" s="163">
        <f t="shared" si="252"/>
        <v>0</v>
      </c>
      <c r="J239" s="163">
        <f t="shared" si="252"/>
        <v>0</v>
      </c>
      <c r="K239" s="163">
        <f t="shared" si="252"/>
        <v>0</v>
      </c>
      <c r="L239" s="163">
        <f t="shared" si="252"/>
        <v>0</v>
      </c>
      <c r="M239" s="163">
        <f t="shared" si="252"/>
        <v>0</v>
      </c>
      <c r="N239" s="163">
        <f t="shared" si="252"/>
        <v>0</v>
      </c>
      <c r="O239" s="163">
        <f t="shared" si="252"/>
        <v>0</v>
      </c>
      <c r="P239" s="163">
        <f t="shared" si="252"/>
        <v>0</v>
      </c>
      <c r="Q239" s="163">
        <f t="shared" si="252"/>
        <v>0</v>
      </c>
      <c r="R239" s="163">
        <f t="shared" si="252"/>
        <v>0</v>
      </c>
      <c r="S239" s="163">
        <f t="shared" si="250"/>
        <v>0</v>
      </c>
      <c r="T239" s="163">
        <f t="shared" si="250"/>
        <v>0</v>
      </c>
      <c r="U239" s="163">
        <f t="shared" si="250"/>
        <v>0</v>
      </c>
      <c r="V239" s="163">
        <f t="shared" si="250"/>
        <v>0</v>
      </c>
      <c r="W239" s="163">
        <f t="shared" si="250"/>
        <v>0</v>
      </c>
      <c r="X239" s="163">
        <f t="shared" si="253"/>
        <v>0</v>
      </c>
      <c r="Y239" s="163">
        <f t="shared" si="254"/>
        <v>0</v>
      </c>
      <c r="Z239" s="163">
        <f t="shared" si="250"/>
        <v>0</v>
      </c>
      <c r="AA239" s="163">
        <f t="shared" si="250"/>
        <v>0</v>
      </c>
      <c r="AB239" s="163">
        <f t="shared" si="250"/>
        <v>0</v>
      </c>
      <c r="AC239" s="163">
        <f t="shared" si="250"/>
        <v>0</v>
      </c>
      <c r="AD239" s="163">
        <f t="shared" si="250"/>
        <v>0</v>
      </c>
      <c r="AE239" s="163">
        <f t="shared" si="250"/>
        <v>0</v>
      </c>
      <c r="AF239" s="176">
        <f t="shared" si="250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251"/>
        <v>0</v>
      </c>
      <c r="D240" s="163">
        <f t="shared" si="251"/>
        <v>0</v>
      </c>
      <c r="E240" s="163">
        <f t="shared" si="251"/>
        <v>0</v>
      </c>
      <c r="F240" s="163">
        <f t="shared" si="251"/>
        <v>0</v>
      </c>
      <c r="G240" s="163">
        <f t="shared" si="252"/>
        <v>0</v>
      </c>
      <c r="H240" s="163">
        <f t="shared" si="252"/>
        <v>0</v>
      </c>
      <c r="I240" s="163">
        <f t="shared" si="252"/>
        <v>0</v>
      </c>
      <c r="J240" s="163">
        <f t="shared" si="252"/>
        <v>0</v>
      </c>
      <c r="K240" s="163">
        <f t="shared" si="252"/>
        <v>0</v>
      </c>
      <c r="L240" s="163">
        <f t="shared" si="252"/>
        <v>0</v>
      </c>
      <c r="M240" s="163">
        <f t="shared" si="252"/>
        <v>0</v>
      </c>
      <c r="N240" s="163">
        <f t="shared" si="252"/>
        <v>0</v>
      </c>
      <c r="O240" s="163">
        <f t="shared" si="252"/>
        <v>0</v>
      </c>
      <c r="P240" s="163">
        <f t="shared" si="252"/>
        <v>0</v>
      </c>
      <c r="Q240" s="163">
        <f t="shared" si="252"/>
        <v>0</v>
      </c>
      <c r="R240" s="163">
        <f t="shared" si="252"/>
        <v>0</v>
      </c>
      <c r="S240" s="163">
        <f t="shared" si="250"/>
        <v>0</v>
      </c>
      <c r="T240" s="163">
        <f t="shared" si="250"/>
        <v>0</v>
      </c>
      <c r="U240" s="163">
        <f t="shared" si="250"/>
        <v>0</v>
      </c>
      <c r="V240" s="163">
        <f t="shared" si="250"/>
        <v>0</v>
      </c>
      <c r="W240" s="163">
        <f t="shared" si="250"/>
        <v>0</v>
      </c>
      <c r="X240" s="163">
        <f t="shared" si="253"/>
        <v>0</v>
      </c>
      <c r="Y240" s="163">
        <f t="shared" si="254"/>
        <v>0</v>
      </c>
      <c r="Z240" s="163">
        <f t="shared" si="250"/>
        <v>0</v>
      </c>
      <c r="AA240" s="163">
        <f t="shared" si="250"/>
        <v>0</v>
      </c>
      <c r="AB240" s="163">
        <f t="shared" si="250"/>
        <v>0</v>
      </c>
      <c r="AC240" s="163">
        <f t="shared" si="250"/>
        <v>0</v>
      </c>
      <c r="AD240" s="163">
        <f t="shared" si="250"/>
        <v>0</v>
      </c>
      <c r="AE240" s="163">
        <f t="shared" si="250"/>
        <v>0</v>
      </c>
      <c r="AF240" s="176">
        <f t="shared" si="250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251"/>
        <v>0</v>
      </c>
      <c r="D241" s="163">
        <f t="shared" si="251"/>
        <v>0</v>
      </c>
      <c r="E241" s="163">
        <f t="shared" si="251"/>
        <v>0</v>
      </c>
      <c r="F241" s="163">
        <f t="shared" si="251"/>
        <v>0</v>
      </c>
      <c r="G241" s="163">
        <f t="shared" si="252"/>
        <v>0</v>
      </c>
      <c r="H241" s="163">
        <f t="shared" si="252"/>
        <v>0</v>
      </c>
      <c r="I241" s="163">
        <f t="shared" si="252"/>
        <v>0</v>
      </c>
      <c r="J241" s="163">
        <f t="shared" si="252"/>
        <v>0</v>
      </c>
      <c r="K241" s="163">
        <f t="shared" si="252"/>
        <v>0</v>
      </c>
      <c r="L241" s="163">
        <f t="shared" si="252"/>
        <v>0</v>
      </c>
      <c r="M241" s="163">
        <f t="shared" si="252"/>
        <v>0</v>
      </c>
      <c r="N241" s="163">
        <f t="shared" si="252"/>
        <v>0</v>
      </c>
      <c r="O241" s="163">
        <f t="shared" si="252"/>
        <v>0</v>
      </c>
      <c r="P241" s="163">
        <f t="shared" si="252"/>
        <v>0</v>
      </c>
      <c r="Q241" s="163">
        <f t="shared" si="252"/>
        <v>0</v>
      </c>
      <c r="R241" s="163">
        <f t="shared" si="252"/>
        <v>0</v>
      </c>
      <c r="S241" s="163">
        <f t="shared" si="250"/>
        <v>0</v>
      </c>
      <c r="T241" s="163">
        <f t="shared" si="250"/>
        <v>0</v>
      </c>
      <c r="U241" s="163">
        <f t="shared" si="250"/>
        <v>0</v>
      </c>
      <c r="V241" s="163">
        <f t="shared" si="250"/>
        <v>0</v>
      </c>
      <c r="W241" s="163">
        <f t="shared" si="250"/>
        <v>0</v>
      </c>
      <c r="X241" s="163">
        <f t="shared" si="253"/>
        <v>0</v>
      </c>
      <c r="Y241" s="163">
        <f t="shared" si="254"/>
        <v>0</v>
      </c>
      <c r="Z241" s="163">
        <f t="shared" si="250"/>
        <v>0</v>
      </c>
      <c r="AA241" s="163">
        <f t="shared" si="250"/>
        <v>0</v>
      </c>
      <c r="AB241" s="163">
        <f t="shared" si="250"/>
        <v>0</v>
      </c>
      <c r="AC241" s="163">
        <f t="shared" si="250"/>
        <v>0</v>
      </c>
      <c r="AD241" s="163">
        <f t="shared" si="250"/>
        <v>0</v>
      </c>
      <c r="AE241" s="163">
        <f t="shared" si="250"/>
        <v>0</v>
      </c>
      <c r="AF241" s="176">
        <f t="shared" si="250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251"/>
        <v>0</v>
      </c>
      <c r="D242" s="163">
        <f t="shared" si="251"/>
        <v>0</v>
      </c>
      <c r="E242" s="163">
        <f t="shared" si="251"/>
        <v>0</v>
      </c>
      <c r="F242" s="163">
        <f t="shared" si="251"/>
        <v>0</v>
      </c>
      <c r="G242" s="163">
        <f t="shared" si="252"/>
        <v>0</v>
      </c>
      <c r="H242" s="163">
        <f t="shared" si="252"/>
        <v>0</v>
      </c>
      <c r="I242" s="163">
        <f t="shared" si="252"/>
        <v>0</v>
      </c>
      <c r="J242" s="163">
        <f t="shared" si="252"/>
        <v>0</v>
      </c>
      <c r="K242" s="163">
        <f t="shared" si="252"/>
        <v>0</v>
      </c>
      <c r="L242" s="163">
        <f t="shared" si="252"/>
        <v>0</v>
      </c>
      <c r="M242" s="163">
        <f t="shared" si="252"/>
        <v>0</v>
      </c>
      <c r="N242" s="163">
        <f t="shared" si="252"/>
        <v>0</v>
      </c>
      <c r="O242" s="163">
        <f t="shared" si="252"/>
        <v>0</v>
      </c>
      <c r="P242" s="163">
        <f t="shared" si="252"/>
        <v>0</v>
      </c>
      <c r="Q242" s="163">
        <f t="shared" si="252"/>
        <v>0</v>
      </c>
      <c r="R242" s="163">
        <f t="shared" si="252"/>
        <v>0</v>
      </c>
      <c r="S242" s="163">
        <f t="shared" si="250"/>
        <v>0</v>
      </c>
      <c r="T242" s="163">
        <f t="shared" si="250"/>
        <v>0</v>
      </c>
      <c r="U242" s="163">
        <f t="shared" si="250"/>
        <v>0</v>
      </c>
      <c r="V242" s="163">
        <f t="shared" si="250"/>
        <v>0</v>
      </c>
      <c r="W242" s="163">
        <f t="shared" si="250"/>
        <v>0</v>
      </c>
      <c r="X242" s="163">
        <f t="shared" si="253"/>
        <v>0</v>
      </c>
      <c r="Y242" s="163">
        <f t="shared" si="254"/>
        <v>0</v>
      </c>
      <c r="Z242" s="163">
        <f t="shared" si="250"/>
        <v>0</v>
      </c>
      <c r="AA242" s="163">
        <f t="shared" si="250"/>
        <v>0</v>
      </c>
      <c r="AB242" s="163">
        <f t="shared" si="250"/>
        <v>0</v>
      </c>
      <c r="AC242" s="163">
        <f t="shared" si="250"/>
        <v>0</v>
      </c>
      <c r="AD242" s="163">
        <f t="shared" si="250"/>
        <v>0</v>
      </c>
      <c r="AE242" s="163">
        <f t="shared" si="250"/>
        <v>0</v>
      </c>
      <c r="AF242" s="176">
        <f t="shared" si="250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251"/>
        <v>0</v>
      </c>
      <c r="D243" s="163">
        <f t="shared" si="251"/>
        <v>0</v>
      </c>
      <c r="E243" s="163">
        <f t="shared" si="251"/>
        <v>0</v>
      </c>
      <c r="F243" s="163">
        <f t="shared" si="251"/>
        <v>0</v>
      </c>
      <c r="G243" s="163">
        <f t="shared" si="252"/>
        <v>0</v>
      </c>
      <c r="H243" s="163">
        <f t="shared" si="252"/>
        <v>0</v>
      </c>
      <c r="I243" s="163">
        <f t="shared" si="252"/>
        <v>0</v>
      </c>
      <c r="J243" s="163">
        <f t="shared" si="252"/>
        <v>0</v>
      </c>
      <c r="K243" s="163">
        <f t="shared" si="252"/>
        <v>0</v>
      </c>
      <c r="L243" s="163">
        <f t="shared" si="252"/>
        <v>0</v>
      </c>
      <c r="M243" s="163">
        <f t="shared" si="252"/>
        <v>0</v>
      </c>
      <c r="N243" s="163">
        <f t="shared" si="252"/>
        <v>0</v>
      </c>
      <c r="O243" s="163">
        <f t="shared" si="252"/>
        <v>0</v>
      </c>
      <c r="P243" s="163">
        <f t="shared" si="252"/>
        <v>0</v>
      </c>
      <c r="Q243" s="163">
        <f t="shared" si="252"/>
        <v>0</v>
      </c>
      <c r="R243" s="163">
        <f t="shared" si="252"/>
        <v>0</v>
      </c>
      <c r="S243" s="163">
        <f t="shared" si="250"/>
        <v>0</v>
      </c>
      <c r="T243" s="163">
        <f t="shared" si="250"/>
        <v>0</v>
      </c>
      <c r="U243" s="163">
        <f t="shared" si="250"/>
        <v>0</v>
      </c>
      <c r="V243" s="163">
        <f t="shared" si="250"/>
        <v>0</v>
      </c>
      <c r="W243" s="163">
        <f t="shared" si="250"/>
        <v>0</v>
      </c>
      <c r="X243" s="163">
        <f t="shared" si="253"/>
        <v>0</v>
      </c>
      <c r="Y243" s="163">
        <f t="shared" si="254"/>
        <v>0</v>
      </c>
      <c r="Z243" s="163">
        <f t="shared" si="250"/>
        <v>0</v>
      </c>
      <c r="AA243" s="163">
        <f t="shared" si="250"/>
        <v>0</v>
      </c>
      <c r="AB243" s="163">
        <f t="shared" si="250"/>
        <v>0</v>
      </c>
      <c r="AC243" s="163">
        <f t="shared" si="250"/>
        <v>0</v>
      </c>
      <c r="AD243" s="163">
        <f t="shared" si="250"/>
        <v>0</v>
      </c>
      <c r="AE243" s="163">
        <f t="shared" si="250"/>
        <v>0</v>
      </c>
      <c r="AF243" s="176">
        <f t="shared" si="250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251"/>
        <v>0</v>
      </c>
      <c r="D244" s="163">
        <f t="shared" si="251"/>
        <v>0</v>
      </c>
      <c r="E244" s="163">
        <f t="shared" si="251"/>
        <v>0</v>
      </c>
      <c r="F244" s="163">
        <f t="shared" si="251"/>
        <v>0</v>
      </c>
      <c r="G244" s="163">
        <f t="shared" si="252"/>
        <v>0</v>
      </c>
      <c r="H244" s="163">
        <f t="shared" si="252"/>
        <v>0</v>
      </c>
      <c r="I244" s="163">
        <f t="shared" si="252"/>
        <v>0</v>
      </c>
      <c r="J244" s="163">
        <f t="shared" si="252"/>
        <v>0</v>
      </c>
      <c r="K244" s="163">
        <f t="shared" si="252"/>
        <v>0</v>
      </c>
      <c r="L244" s="163">
        <f t="shared" si="252"/>
        <v>0</v>
      </c>
      <c r="M244" s="163">
        <f t="shared" si="252"/>
        <v>0</v>
      </c>
      <c r="N244" s="163">
        <f t="shared" si="252"/>
        <v>0</v>
      </c>
      <c r="O244" s="163">
        <f t="shared" si="252"/>
        <v>0</v>
      </c>
      <c r="P244" s="163">
        <f t="shared" si="252"/>
        <v>0</v>
      </c>
      <c r="Q244" s="163">
        <f t="shared" si="252"/>
        <v>0</v>
      </c>
      <c r="R244" s="163">
        <f t="shared" si="252"/>
        <v>0</v>
      </c>
      <c r="S244" s="163">
        <f t="shared" si="250"/>
        <v>0</v>
      </c>
      <c r="T244" s="163">
        <f t="shared" si="250"/>
        <v>0</v>
      </c>
      <c r="U244" s="163">
        <f t="shared" si="250"/>
        <v>0</v>
      </c>
      <c r="V244" s="163">
        <f t="shared" si="250"/>
        <v>0</v>
      </c>
      <c r="W244" s="163">
        <f t="shared" si="250"/>
        <v>0</v>
      </c>
      <c r="X244" s="163">
        <f t="shared" si="253"/>
        <v>0</v>
      </c>
      <c r="Y244" s="163">
        <f t="shared" si="254"/>
        <v>0</v>
      </c>
      <c r="Z244" s="163">
        <f t="shared" si="250"/>
        <v>0</v>
      </c>
      <c r="AA244" s="163">
        <f t="shared" si="250"/>
        <v>0</v>
      </c>
      <c r="AB244" s="163">
        <f t="shared" si="250"/>
        <v>0</v>
      </c>
      <c r="AC244" s="163">
        <f t="shared" si="250"/>
        <v>0</v>
      </c>
      <c r="AD244" s="163">
        <f t="shared" si="250"/>
        <v>0</v>
      </c>
      <c r="AE244" s="163">
        <f t="shared" si="250"/>
        <v>0</v>
      </c>
      <c r="AF244" s="176">
        <f t="shared" si="250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251"/>
        <v>0</v>
      </c>
      <c r="D245" s="163">
        <f t="shared" si="251"/>
        <v>0</v>
      </c>
      <c r="E245" s="163">
        <f t="shared" si="251"/>
        <v>0</v>
      </c>
      <c r="F245" s="163">
        <f t="shared" si="251"/>
        <v>0</v>
      </c>
      <c r="G245" s="163">
        <f t="shared" si="252"/>
        <v>0</v>
      </c>
      <c r="H245" s="163">
        <f t="shared" si="252"/>
        <v>0</v>
      </c>
      <c r="I245" s="163">
        <f t="shared" si="252"/>
        <v>0</v>
      </c>
      <c r="J245" s="163">
        <f t="shared" si="252"/>
        <v>0</v>
      </c>
      <c r="K245" s="163">
        <f t="shared" si="252"/>
        <v>0</v>
      </c>
      <c r="L245" s="163">
        <f t="shared" si="252"/>
        <v>0</v>
      </c>
      <c r="M245" s="163">
        <f t="shared" si="252"/>
        <v>0</v>
      </c>
      <c r="N245" s="163">
        <f t="shared" si="252"/>
        <v>0</v>
      </c>
      <c r="O245" s="163">
        <f t="shared" si="252"/>
        <v>0</v>
      </c>
      <c r="P245" s="163">
        <f t="shared" si="252"/>
        <v>0</v>
      </c>
      <c r="Q245" s="163">
        <f t="shared" si="252"/>
        <v>0</v>
      </c>
      <c r="R245" s="163">
        <f t="shared" si="252"/>
        <v>0</v>
      </c>
      <c r="S245" s="163">
        <f t="shared" si="250"/>
        <v>0</v>
      </c>
      <c r="T245" s="163">
        <f t="shared" si="250"/>
        <v>0</v>
      </c>
      <c r="U245" s="163">
        <f t="shared" si="250"/>
        <v>0</v>
      </c>
      <c r="V245" s="163">
        <f t="shared" si="250"/>
        <v>0</v>
      </c>
      <c r="W245" s="163">
        <f t="shared" si="250"/>
        <v>0</v>
      </c>
      <c r="X245" s="163">
        <f t="shared" si="253"/>
        <v>0</v>
      </c>
      <c r="Y245" s="163">
        <f t="shared" si="254"/>
        <v>0</v>
      </c>
      <c r="Z245" s="163">
        <f t="shared" si="250"/>
        <v>0</v>
      </c>
      <c r="AA245" s="163">
        <f t="shared" si="250"/>
        <v>0</v>
      </c>
      <c r="AB245" s="163">
        <f t="shared" si="250"/>
        <v>0</v>
      </c>
      <c r="AC245" s="163">
        <f t="shared" si="250"/>
        <v>0</v>
      </c>
      <c r="AD245" s="163">
        <f t="shared" si="250"/>
        <v>0</v>
      </c>
      <c r="AE245" s="163">
        <f t="shared" si="250"/>
        <v>0</v>
      </c>
      <c r="AF245" s="176">
        <f t="shared" si="250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251"/>
        <v>0</v>
      </c>
      <c r="D246" s="163">
        <f t="shared" si="251"/>
        <v>0</v>
      </c>
      <c r="E246" s="163">
        <f t="shared" si="251"/>
        <v>0</v>
      </c>
      <c r="F246" s="163">
        <f t="shared" si="251"/>
        <v>0</v>
      </c>
      <c r="G246" s="163">
        <f t="shared" si="252"/>
        <v>0</v>
      </c>
      <c r="H246" s="163">
        <f t="shared" si="252"/>
        <v>0</v>
      </c>
      <c r="I246" s="163">
        <f t="shared" si="252"/>
        <v>0</v>
      </c>
      <c r="J246" s="163">
        <f t="shared" si="252"/>
        <v>0</v>
      </c>
      <c r="K246" s="163">
        <f t="shared" si="252"/>
        <v>0</v>
      </c>
      <c r="L246" s="163">
        <f t="shared" si="252"/>
        <v>0</v>
      </c>
      <c r="M246" s="163">
        <f t="shared" si="252"/>
        <v>0</v>
      </c>
      <c r="N246" s="163">
        <f t="shared" si="252"/>
        <v>0</v>
      </c>
      <c r="O246" s="163">
        <f t="shared" si="252"/>
        <v>0</v>
      </c>
      <c r="P246" s="163">
        <f t="shared" si="252"/>
        <v>0</v>
      </c>
      <c r="Q246" s="163">
        <f t="shared" si="252"/>
        <v>0</v>
      </c>
      <c r="R246" s="163">
        <f t="shared" si="252"/>
        <v>0</v>
      </c>
      <c r="S246" s="163">
        <f t="shared" si="250"/>
        <v>0</v>
      </c>
      <c r="T246" s="163">
        <f t="shared" si="250"/>
        <v>0</v>
      </c>
      <c r="U246" s="163">
        <f t="shared" si="250"/>
        <v>0</v>
      </c>
      <c r="V246" s="163">
        <f t="shared" si="250"/>
        <v>0</v>
      </c>
      <c r="W246" s="163">
        <f t="shared" si="250"/>
        <v>0</v>
      </c>
      <c r="X246" s="163">
        <f t="shared" si="253"/>
        <v>0</v>
      </c>
      <c r="Y246" s="163">
        <f t="shared" si="254"/>
        <v>0</v>
      </c>
      <c r="Z246" s="163">
        <f t="shared" si="250"/>
        <v>0</v>
      </c>
      <c r="AA246" s="163">
        <f t="shared" si="250"/>
        <v>0</v>
      </c>
      <c r="AB246" s="163">
        <f t="shared" si="250"/>
        <v>0</v>
      </c>
      <c r="AC246" s="163">
        <f t="shared" si="250"/>
        <v>0</v>
      </c>
      <c r="AD246" s="163">
        <f t="shared" si="250"/>
        <v>0</v>
      </c>
      <c r="AE246" s="163">
        <f t="shared" si="250"/>
        <v>0</v>
      </c>
      <c r="AF246" s="176">
        <f t="shared" si="250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251"/>
        <v>0</v>
      </c>
      <c r="D247" s="163">
        <f t="shared" si="251"/>
        <v>0</v>
      </c>
      <c r="E247" s="163">
        <f t="shared" si="251"/>
        <v>0</v>
      </c>
      <c r="F247" s="163">
        <f t="shared" si="251"/>
        <v>0</v>
      </c>
      <c r="G247" s="163">
        <f t="shared" si="252"/>
        <v>0</v>
      </c>
      <c r="H247" s="163">
        <f t="shared" si="252"/>
        <v>0</v>
      </c>
      <c r="I247" s="163">
        <f t="shared" si="252"/>
        <v>0</v>
      </c>
      <c r="J247" s="163">
        <f t="shared" si="252"/>
        <v>0</v>
      </c>
      <c r="K247" s="163">
        <f t="shared" si="252"/>
        <v>0</v>
      </c>
      <c r="L247" s="163">
        <f t="shared" si="252"/>
        <v>0</v>
      </c>
      <c r="M247" s="163">
        <f t="shared" si="252"/>
        <v>0</v>
      </c>
      <c r="N247" s="163">
        <f t="shared" si="252"/>
        <v>0</v>
      </c>
      <c r="O247" s="163">
        <f t="shared" si="252"/>
        <v>0</v>
      </c>
      <c r="P247" s="163">
        <f t="shared" si="252"/>
        <v>0</v>
      </c>
      <c r="Q247" s="163">
        <f t="shared" si="252"/>
        <v>0</v>
      </c>
      <c r="R247" s="163">
        <f t="shared" si="252"/>
        <v>0</v>
      </c>
      <c r="S247" s="163">
        <f t="shared" si="250"/>
        <v>0</v>
      </c>
      <c r="T247" s="163">
        <f t="shared" si="250"/>
        <v>0</v>
      </c>
      <c r="U247" s="163">
        <f t="shared" si="250"/>
        <v>0</v>
      </c>
      <c r="V247" s="163">
        <f t="shared" si="250"/>
        <v>0</v>
      </c>
      <c r="W247" s="163">
        <f t="shared" si="250"/>
        <v>0</v>
      </c>
      <c r="X247" s="163">
        <f t="shared" si="253"/>
        <v>0</v>
      </c>
      <c r="Y247" s="163">
        <f t="shared" si="254"/>
        <v>0</v>
      </c>
      <c r="Z247" s="163">
        <f t="shared" si="250"/>
        <v>0</v>
      </c>
      <c r="AA247" s="163">
        <f t="shared" si="250"/>
        <v>0</v>
      </c>
      <c r="AB247" s="163">
        <f t="shared" si="250"/>
        <v>0</v>
      </c>
      <c r="AC247" s="163">
        <f t="shared" si="250"/>
        <v>0</v>
      </c>
      <c r="AD247" s="163">
        <f t="shared" si="250"/>
        <v>0</v>
      </c>
      <c r="AE247" s="163">
        <f t="shared" si="250"/>
        <v>0</v>
      </c>
      <c r="AF247" s="176">
        <f t="shared" si="250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251"/>
        <v>0</v>
      </c>
      <c r="D248" s="163">
        <f t="shared" si="251"/>
        <v>0</v>
      </c>
      <c r="E248" s="163">
        <f t="shared" si="251"/>
        <v>0</v>
      </c>
      <c r="F248" s="163">
        <f t="shared" si="251"/>
        <v>0</v>
      </c>
      <c r="G248" s="163">
        <f t="shared" si="252"/>
        <v>0</v>
      </c>
      <c r="H248" s="163">
        <f t="shared" si="252"/>
        <v>0</v>
      </c>
      <c r="I248" s="163">
        <f t="shared" si="252"/>
        <v>0</v>
      </c>
      <c r="J248" s="163">
        <f t="shared" si="252"/>
        <v>0</v>
      </c>
      <c r="K248" s="163">
        <f t="shared" si="252"/>
        <v>0</v>
      </c>
      <c r="L248" s="163">
        <f t="shared" si="252"/>
        <v>0</v>
      </c>
      <c r="M248" s="163">
        <f t="shared" si="252"/>
        <v>0</v>
      </c>
      <c r="N248" s="163">
        <f t="shared" si="252"/>
        <v>0</v>
      </c>
      <c r="O248" s="163">
        <f t="shared" si="252"/>
        <v>0</v>
      </c>
      <c r="P248" s="163">
        <f t="shared" si="252"/>
        <v>0</v>
      </c>
      <c r="Q248" s="163">
        <f t="shared" si="252"/>
        <v>0</v>
      </c>
      <c r="R248" s="163">
        <f t="shared" ref="R248:AF263" si="255">Q248</f>
        <v>0</v>
      </c>
      <c r="S248" s="163">
        <f t="shared" si="255"/>
        <v>0</v>
      </c>
      <c r="T248" s="163">
        <f t="shared" si="255"/>
        <v>0</v>
      </c>
      <c r="U248" s="163">
        <f t="shared" si="255"/>
        <v>0</v>
      </c>
      <c r="V248" s="163">
        <f t="shared" si="255"/>
        <v>0</v>
      </c>
      <c r="W248" s="163">
        <f t="shared" si="255"/>
        <v>0</v>
      </c>
      <c r="X248" s="163">
        <f t="shared" si="253"/>
        <v>0</v>
      </c>
      <c r="Y248" s="163">
        <f t="shared" si="254"/>
        <v>0</v>
      </c>
      <c r="Z248" s="163">
        <f t="shared" si="255"/>
        <v>0</v>
      </c>
      <c r="AA248" s="163">
        <f t="shared" si="255"/>
        <v>0</v>
      </c>
      <c r="AB248" s="163">
        <f t="shared" si="255"/>
        <v>0</v>
      </c>
      <c r="AC248" s="163">
        <f t="shared" si="255"/>
        <v>0</v>
      </c>
      <c r="AD248" s="163">
        <f t="shared" si="255"/>
        <v>0</v>
      </c>
      <c r="AE248" s="163">
        <f t="shared" si="255"/>
        <v>0</v>
      </c>
      <c r="AF248" s="176">
        <f t="shared" si="255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si="251"/>
        <v>0</v>
      </c>
      <c r="D249" s="163">
        <f t="shared" si="251"/>
        <v>0</v>
      </c>
      <c r="E249" s="163">
        <f t="shared" si="251"/>
        <v>0</v>
      </c>
      <c r="F249" s="163">
        <f t="shared" si="251"/>
        <v>0</v>
      </c>
      <c r="G249" s="163">
        <f t="shared" ref="G249:R264" si="256">F249</f>
        <v>0</v>
      </c>
      <c r="H249" s="163">
        <f t="shared" si="256"/>
        <v>0</v>
      </c>
      <c r="I249" s="163">
        <f t="shared" si="256"/>
        <v>0</v>
      </c>
      <c r="J249" s="163">
        <f t="shared" si="256"/>
        <v>0</v>
      </c>
      <c r="K249" s="163">
        <f t="shared" si="256"/>
        <v>0</v>
      </c>
      <c r="L249" s="163">
        <f t="shared" si="256"/>
        <v>0</v>
      </c>
      <c r="M249" s="163">
        <f t="shared" si="256"/>
        <v>0</v>
      </c>
      <c r="N249" s="163">
        <f t="shared" si="256"/>
        <v>0</v>
      </c>
      <c r="O249" s="163">
        <f t="shared" si="256"/>
        <v>0</v>
      </c>
      <c r="P249" s="163">
        <f t="shared" si="256"/>
        <v>0</v>
      </c>
      <c r="Q249" s="163">
        <f t="shared" si="256"/>
        <v>0</v>
      </c>
      <c r="R249" s="163">
        <f t="shared" si="255"/>
        <v>0</v>
      </c>
      <c r="S249" s="163">
        <f t="shared" si="255"/>
        <v>0</v>
      </c>
      <c r="T249" s="163">
        <f t="shared" si="255"/>
        <v>0</v>
      </c>
      <c r="U249" s="163">
        <f t="shared" si="255"/>
        <v>0</v>
      </c>
      <c r="V249" s="163">
        <f t="shared" si="255"/>
        <v>0</v>
      </c>
      <c r="W249" s="163">
        <f t="shared" si="255"/>
        <v>0</v>
      </c>
      <c r="X249" s="163">
        <f t="shared" si="253"/>
        <v>0</v>
      </c>
      <c r="Y249" s="163">
        <f t="shared" si="254"/>
        <v>0</v>
      </c>
      <c r="Z249" s="163">
        <f t="shared" si="255"/>
        <v>0</v>
      </c>
      <c r="AA249" s="163">
        <f t="shared" si="255"/>
        <v>0</v>
      </c>
      <c r="AB249" s="163">
        <f t="shared" si="255"/>
        <v>0</v>
      </c>
      <c r="AC249" s="163">
        <f t="shared" si="255"/>
        <v>0</v>
      </c>
      <c r="AD249" s="163">
        <f t="shared" si="255"/>
        <v>0</v>
      </c>
      <c r="AE249" s="163">
        <f t="shared" si="255"/>
        <v>0</v>
      </c>
      <c r="AF249" s="176">
        <f t="shared" si="255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251"/>
        <v>0</v>
      </c>
      <c r="D250" s="163">
        <f t="shared" si="251"/>
        <v>0</v>
      </c>
      <c r="E250" s="163">
        <f t="shared" si="251"/>
        <v>0</v>
      </c>
      <c r="F250" s="163">
        <f t="shared" si="251"/>
        <v>0</v>
      </c>
      <c r="G250" s="163">
        <f t="shared" si="256"/>
        <v>0</v>
      </c>
      <c r="H250" s="163">
        <f t="shared" si="256"/>
        <v>0</v>
      </c>
      <c r="I250" s="163">
        <f t="shared" si="256"/>
        <v>0</v>
      </c>
      <c r="J250" s="163">
        <f t="shared" si="256"/>
        <v>0</v>
      </c>
      <c r="K250" s="163">
        <f t="shared" si="256"/>
        <v>0</v>
      </c>
      <c r="L250" s="163">
        <f t="shared" si="256"/>
        <v>0</v>
      </c>
      <c r="M250" s="163">
        <f t="shared" si="256"/>
        <v>0</v>
      </c>
      <c r="N250" s="163">
        <f t="shared" si="256"/>
        <v>0</v>
      </c>
      <c r="O250" s="163">
        <f t="shared" si="256"/>
        <v>0</v>
      </c>
      <c r="P250" s="163">
        <f t="shared" si="256"/>
        <v>0</v>
      </c>
      <c r="Q250" s="163">
        <f t="shared" si="256"/>
        <v>0</v>
      </c>
      <c r="R250" s="163">
        <f t="shared" si="256"/>
        <v>0</v>
      </c>
      <c r="S250" s="163">
        <f t="shared" si="255"/>
        <v>0</v>
      </c>
      <c r="T250" s="163">
        <f t="shared" si="255"/>
        <v>0</v>
      </c>
      <c r="U250" s="163">
        <f t="shared" si="255"/>
        <v>0</v>
      </c>
      <c r="V250" s="163">
        <f t="shared" si="255"/>
        <v>0</v>
      </c>
      <c r="W250" s="163">
        <f t="shared" si="255"/>
        <v>0</v>
      </c>
      <c r="X250" s="163">
        <f t="shared" si="253"/>
        <v>0</v>
      </c>
      <c r="Y250" s="163">
        <f t="shared" si="254"/>
        <v>0</v>
      </c>
      <c r="Z250" s="163">
        <f t="shared" si="255"/>
        <v>0</v>
      </c>
      <c r="AA250" s="163">
        <f t="shared" si="255"/>
        <v>0</v>
      </c>
      <c r="AB250" s="163">
        <f t="shared" si="255"/>
        <v>0</v>
      </c>
      <c r="AC250" s="163">
        <f t="shared" si="255"/>
        <v>0</v>
      </c>
      <c r="AD250" s="163">
        <f t="shared" si="255"/>
        <v>0</v>
      </c>
      <c r="AE250" s="163">
        <f t="shared" si="255"/>
        <v>0</v>
      </c>
      <c r="AF250" s="176">
        <f t="shared" si="255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251"/>
        <v>0</v>
      </c>
      <c r="D251" s="163">
        <f t="shared" si="251"/>
        <v>0</v>
      </c>
      <c r="E251" s="163">
        <f t="shared" si="251"/>
        <v>0</v>
      </c>
      <c r="F251" s="163">
        <f t="shared" si="251"/>
        <v>0</v>
      </c>
      <c r="G251" s="163">
        <f t="shared" si="256"/>
        <v>0</v>
      </c>
      <c r="H251" s="163">
        <f t="shared" si="256"/>
        <v>0</v>
      </c>
      <c r="I251" s="163">
        <f t="shared" si="256"/>
        <v>0</v>
      </c>
      <c r="J251" s="163">
        <f t="shared" si="256"/>
        <v>0</v>
      </c>
      <c r="K251" s="163">
        <f t="shared" si="256"/>
        <v>0</v>
      </c>
      <c r="L251" s="163">
        <f t="shared" si="256"/>
        <v>0</v>
      </c>
      <c r="M251" s="163">
        <f t="shared" si="256"/>
        <v>0</v>
      </c>
      <c r="N251" s="163">
        <f t="shared" si="256"/>
        <v>0</v>
      </c>
      <c r="O251" s="163">
        <f t="shared" si="256"/>
        <v>0</v>
      </c>
      <c r="P251" s="163">
        <f t="shared" si="256"/>
        <v>0</v>
      </c>
      <c r="Q251" s="163">
        <f t="shared" si="256"/>
        <v>0</v>
      </c>
      <c r="R251" s="163">
        <f t="shared" si="256"/>
        <v>0</v>
      </c>
      <c r="S251" s="163">
        <f t="shared" si="255"/>
        <v>0</v>
      </c>
      <c r="T251" s="163">
        <f t="shared" si="255"/>
        <v>0</v>
      </c>
      <c r="U251" s="163">
        <f t="shared" si="255"/>
        <v>0</v>
      </c>
      <c r="V251" s="163">
        <f t="shared" si="255"/>
        <v>0</v>
      </c>
      <c r="W251" s="163">
        <f t="shared" si="255"/>
        <v>0</v>
      </c>
      <c r="X251" s="163">
        <f t="shared" si="253"/>
        <v>0</v>
      </c>
      <c r="Y251" s="163">
        <f t="shared" si="254"/>
        <v>0</v>
      </c>
      <c r="Z251" s="163">
        <f t="shared" si="255"/>
        <v>0</v>
      </c>
      <c r="AA251" s="163">
        <f t="shared" si="255"/>
        <v>0</v>
      </c>
      <c r="AB251" s="163">
        <f t="shared" si="255"/>
        <v>0</v>
      </c>
      <c r="AC251" s="163">
        <f t="shared" si="255"/>
        <v>0</v>
      </c>
      <c r="AD251" s="163">
        <f t="shared" si="255"/>
        <v>0</v>
      </c>
      <c r="AE251" s="163">
        <f t="shared" si="255"/>
        <v>0</v>
      </c>
      <c r="AF251" s="176">
        <f t="shared" si="255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251"/>
        <v>0</v>
      </c>
      <c r="D252" s="163">
        <f t="shared" si="251"/>
        <v>0</v>
      </c>
      <c r="E252" s="163">
        <f t="shared" si="251"/>
        <v>0</v>
      </c>
      <c r="F252" s="163">
        <f t="shared" si="251"/>
        <v>0</v>
      </c>
      <c r="G252" s="163">
        <f t="shared" si="256"/>
        <v>0</v>
      </c>
      <c r="H252" s="163">
        <f t="shared" si="256"/>
        <v>0</v>
      </c>
      <c r="I252" s="163">
        <f t="shared" si="256"/>
        <v>0</v>
      </c>
      <c r="J252" s="163">
        <f t="shared" si="256"/>
        <v>0</v>
      </c>
      <c r="K252" s="163">
        <f t="shared" si="256"/>
        <v>0</v>
      </c>
      <c r="L252" s="163">
        <f t="shared" si="256"/>
        <v>0</v>
      </c>
      <c r="M252" s="163">
        <f t="shared" si="256"/>
        <v>0</v>
      </c>
      <c r="N252" s="163">
        <f t="shared" si="256"/>
        <v>0</v>
      </c>
      <c r="O252" s="163">
        <f t="shared" si="256"/>
        <v>0</v>
      </c>
      <c r="P252" s="163">
        <f t="shared" si="256"/>
        <v>0</v>
      </c>
      <c r="Q252" s="163">
        <f t="shared" si="256"/>
        <v>0</v>
      </c>
      <c r="R252" s="163">
        <f t="shared" si="256"/>
        <v>0</v>
      </c>
      <c r="S252" s="163">
        <f t="shared" si="255"/>
        <v>0</v>
      </c>
      <c r="T252" s="163">
        <f t="shared" si="255"/>
        <v>0</v>
      </c>
      <c r="U252" s="163">
        <f t="shared" si="255"/>
        <v>0</v>
      </c>
      <c r="V252" s="163">
        <f t="shared" si="255"/>
        <v>0</v>
      </c>
      <c r="W252" s="163">
        <f t="shared" si="255"/>
        <v>0</v>
      </c>
      <c r="X252" s="163">
        <f t="shared" si="253"/>
        <v>0</v>
      </c>
      <c r="Y252" s="163">
        <f t="shared" si="254"/>
        <v>0</v>
      </c>
      <c r="Z252" s="163">
        <f t="shared" si="255"/>
        <v>0</v>
      </c>
      <c r="AA252" s="163">
        <f t="shared" si="255"/>
        <v>0</v>
      </c>
      <c r="AB252" s="163">
        <f t="shared" si="255"/>
        <v>0</v>
      </c>
      <c r="AC252" s="163">
        <f t="shared" si="255"/>
        <v>0</v>
      </c>
      <c r="AD252" s="163">
        <f t="shared" si="255"/>
        <v>0</v>
      </c>
      <c r="AE252" s="163">
        <f t="shared" si="255"/>
        <v>0</v>
      </c>
      <c r="AF252" s="176">
        <f t="shared" si="255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251"/>
        <v>0</v>
      </c>
      <c r="D253" s="163">
        <f t="shared" si="251"/>
        <v>0</v>
      </c>
      <c r="E253" s="163">
        <f t="shared" si="251"/>
        <v>0</v>
      </c>
      <c r="F253" s="163">
        <f t="shared" si="251"/>
        <v>0</v>
      </c>
      <c r="G253" s="163">
        <f t="shared" si="256"/>
        <v>0</v>
      </c>
      <c r="H253" s="163">
        <f t="shared" si="256"/>
        <v>0</v>
      </c>
      <c r="I253" s="163">
        <f t="shared" si="256"/>
        <v>0</v>
      </c>
      <c r="J253" s="163">
        <f t="shared" si="256"/>
        <v>0</v>
      </c>
      <c r="K253" s="163">
        <f t="shared" si="256"/>
        <v>0</v>
      </c>
      <c r="L253" s="163">
        <f t="shared" si="256"/>
        <v>0</v>
      </c>
      <c r="M253" s="163">
        <f t="shared" si="256"/>
        <v>0</v>
      </c>
      <c r="N253" s="163">
        <f t="shared" si="256"/>
        <v>0</v>
      </c>
      <c r="O253" s="163">
        <f t="shared" si="256"/>
        <v>0</v>
      </c>
      <c r="P253" s="163">
        <f t="shared" si="256"/>
        <v>0</v>
      </c>
      <c r="Q253" s="163">
        <f t="shared" si="256"/>
        <v>0</v>
      </c>
      <c r="R253" s="163">
        <f t="shared" si="256"/>
        <v>0</v>
      </c>
      <c r="S253" s="163">
        <f t="shared" si="255"/>
        <v>0</v>
      </c>
      <c r="T253" s="163">
        <f t="shared" si="255"/>
        <v>0</v>
      </c>
      <c r="U253" s="163">
        <f t="shared" si="255"/>
        <v>0</v>
      </c>
      <c r="V253" s="163">
        <f t="shared" si="255"/>
        <v>0</v>
      </c>
      <c r="W253" s="163">
        <f t="shared" si="255"/>
        <v>0</v>
      </c>
      <c r="X253" s="163">
        <f t="shared" si="253"/>
        <v>0</v>
      </c>
      <c r="Y253" s="163">
        <f t="shared" si="254"/>
        <v>0</v>
      </c>
      <c r="Z253" s="163">
        <f t="shared" si="255"/>
        <v>0</v>
      </c>
      <c r="AA253" s="163">
        <f t="shared" si="255"/>
        <v>0</v>
      </c>
      <c r="AB253" s="163">
        <f t="shared" si="255"/>
        <v>0</v>
      </c>
      <c r="AC253" s="163">
        <f t="shared" si="255"/>
        <v>0</v>
      </c>
      <c r="AD253" s="163">
        <f t="shared" si="255"/>
        <v>0</v>
      </c>
      <c r="AE253" s="163">
        <f t="shared" si="255"/>
        <v>0</v>
      </c>
      <c r="AF253" s="176">
        <f t="shared" si="255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251"/>
        <v>0</v>
      </c>
      <c r="D254" s="163">
        <f t="shared" si="251"/>
        <v>0</v>
      </c>
      <c r="E254" s="163">
        <f t="shared" si="251"/>
        <v>0</v>
      </c>
      <c r="F254" s="163">
        <f t="shared" si="251"/>
        <v>0</v>
      </c>
      <c r="G254" s="163">
        <f t="shared" si="256"/>
        <v>0</v>
      </c>
      <c r="H254" s="163">
        <f t="shared" si="256"/>
        <v>0</v>
      </c>
      <c r="I254" s="163">
        <f t="shared" si="256"/>
        <v>0</v>
      </c>
      <c r="J254" s="163">
        <f t="shared" si="256"/>
        <v>0</v>
      </c>
      <c r="K254" s="163">
        <f t="shared" si="256"/>
        <v>0</v>
      </c>
      <c r="L254" s="163">
        <f t="shared" si="256"/>
        <v>0</v>
      </c>
      <c r="M254" s="163">
        <f t="shared" si="256"/>
        <v>0</v>
      </c>
      <c r="N254" s="163">
        <f t="shared" si="256"/>
        <v>0</v>
      </c>
      <c r="O254" s="163">
        <f t="shared" si="256"/>
        <v>0</v>
      </c>
      <c r="P254" s="163">
        <f t="shared" si="256"/>
        <v>0</v>
      </c>
      <c r="Q254" s="163">
        <f t="shared" si="256"/>
        <v>0</v>
      </c>
      <c r="R254" s="163">
        <f t="shared" si="256"/>
        <v>0</v>
      </c>
      <c r="S254" s="163">
        <f t="shared" si="255"/>
        <v>0</v>
      </c>
      <c r="T254" s="163">
        <f t="shared" si="255"/>
        <v>0</v>
      </c>
      <c r="U254" s="163">
        <f t="shared" si="255"/>
        <v>0</v>
      </c>
      <c r="V254" s="163">
        <f t="shared" si="255"/>
        <v>0</v>
      </c>
      <c r="W254" s="163">
        <f t="shared" si="255"/>
        <v>0</v>
      </c>
      <c r="X254" s="163">
        <f t="shared" si="253"/>
        <v>0</v>
      </c>
      <c r="Y254" s="163">
        <f t="shared" si="254"/>
        <v>0</v>
      </c>
      <c r="Z254" s="163">
        <f t="shared" si="255"/>
        <v>0</v>
      </c>
      <c r="AA254" s="163">
        <f t="shared" si="255"/>
        <v>0</v>
      </c>
      <c r="AB254" s="163">
        <f t="shared" si="255"/>
        <v>0</v>
      </c>
      <c r="AC254" s="163">
        <f t="shared" si="255"/>
        <v>0</v>
      </c>
      <c r="AD254" s="163">
        <f t="shared" si="255"/>
        <v>0</v>
      </c>
      <c r="AE254" s="163">
        <f t="shared" si="255"/>
        <v>0</v>
      </c>
      <c r="AF254" s="176">
        <f t="shared" si="255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251"/>
        <v>0</v>
      </c>
      <c r="D255" s="163">
        <f t="shared" si="251"/>
        <v>0</v>
      </c>
      <c r="E255" s="163">
        <f t="shared" si="251"/>
        <v>0</v>
      </c>
      <c r="F255" s="163">
        <f t="shared" si="251"/>
        <v>0</v>
      </c>
      <c r="G255" s="163">
        <f t="shared" si="256"/>
        <v>0</v>
      </c>
      <c r="H255" s="163">
        <f t="shared" si="256"/>
        <v>0</v>
      </c>
      <c r="I255" s="163">
        <f t="shared" si="256"/>
        <v>0</v>
      </c>
      <c r="J255" s="163">
        <f t="shared" si="256"/>
        <v>0</v>
      </c>
      <c r="K255" s="163">
        <f t="shared" si="256"/>
        <v>0</v>
      </c>
      <c r="L255" s="163">
        <f t="shared" si="256"/>
        <v>0</v>
      </c>
      <c r="M255" s="163">
        <f t="shared" si="256"/>
        <v>0</v>
      </c>
      <c r="N255" s="163">
        <f t="shared" si="256"/>
        <v>0</v>
      </c>
      <c r="O255" s="163">
        <f t="shared" si="256"/>
        <v>0</v>
      </c>
      <c r="P255" s="163">
        <f t="shared" si="256"/>
        <v>0</v>
      </c>
      <c r="Q255" s="163">
        <f t="shared" si="256"/>
        <v>0</v>
      </c>
      <c r="R255" s="163">
        <f t="shared" si="256"/>
        <v>0</v>
      </c>
      <c r="S255" s="163">
        <f t="shared" si="255"/>
        <v>0</v>
      </c>
      <c r="T255" s="163">
        <f t="shared" si="255"/>
        <v>0</v>
      </c>
      <c r="U255" s="163">
        <f t="shared" si="255"/>
        <v>0</v>
      </c>
      <c r="V255" s="163">
        <f t="shared" si="255"/>
        <v>0</v>
      </c>
      <c r="W255" s="163">
        <f t="shared" si="255"/>
        <v>0</v>
      </c>
      <c r="X255" s="163">
        <f t="shared" si="253"/>
        <v>0</v>
      </c>
      <c r="Y255" s="163">
        <f t="shared" si="254"/>
        <v>0</v>
      </c>
      <c r="Z255" s="163">
        <f t="shared" si="255"/>
        <v>0</v>
      </c>
      <c r="AA255" s="163">
        <f t="shared" si="255"/>
        <v>0</v>
      </c>
      <c r="AB255" s="163">
        <f t="shared" si="255"/>
        <v>0</v>
      </c>
      <c r="AC255" s="163">
        <f t="shared" si="255"/>
        <v>0</v>
      </c>
      <c r="AD255" s="163">
        <f t="shared" si="255"/>
        <v>0</v>
      </c>
      <c r="AE255" s="163">
        <f t="shared" si="255"/>
        <v>0</v>
      </c>
      <c r="AF255" s="176">
        <f t="shared" si="255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251"/>
        <v>0</v>
      </c>
      <c r="D256" s="163">
        <f t="shared" si="251"/>
        <v>0</v>
      </c>
      <c r="E256" s="163">
        <f t="shared" si="251"/>
        <v>0</v>
      </c>
      <c r="F256" s="163">
        <f t="shared" si="251"/>
        <v>0</v>
      </c>
      <c r="G256" s="163">
        <f t="shared" si="256"/>
        <v>0</v>
      </c>
      <c r="H256" s="163">
        <f t="shared" si="256"/>
        <v>0</v>
      </c>
      <c r="I256" s="163">
        <f t="shared" si="256"/>
        <v>0</v>
      </c>
      <c r="J256" s="163">
        <f t="shared" si="256"/>
        <v>0</v>
      </c>
      <c r="K256" s="163">
        <f t="shared" si="256"/>
        <v>0</v>
      </c>
      <c r="L256" s="163">
        <f t="shared" si="256"/>
        <v>0</v>
      </c>
      <c r="M256" s="163">
        <f t="shared" si="256"/>
        <v>0</v>
      </c>
      <c r="N256" s="163">
        <f t="shared" si="256"/>
        <v>0</v>
      </c>
      <c r="O256" s="163">
        <f t="shared" si="256"/>
        <v>0</v>
      </c>
      <c r="P256" s="163">
        <f t="shared" si="256"/>
        <v>0</v>
      </c>
      <c r="Q256" s="163">
        <f t="shared" si="256"/>
        <v>0</v>
      </c>
      <c r="R256" s="163">
        <f t="shared" si="256"/>
        <v>0</v>
      </c>
      <c r="S256" s="163">
        <f t="shared" si="255"/>
        <v>0</v>
      </c>
      <c r="T256" s="163">
        <f t="shared" si="255"/>
        <v>0</v>
      </c>
      <c r="U256" s="163">
        <f t="shared" si="255"/>
        <v>0</v>
      </c>
      <c r="V256" s="163">
        <f t="shared" si="255"/>
        <v>0</v>
      </c>
      <c r="W256" s="163">
        <f t="shared" si="255"/>
        <v>0</v>
      </c>
      <c r="X256" s="163">
        <f t="shared" si="253"/>
        <v>0</v>
      </c>
      <c r="Y256" s="163">
        <f t="shared" si="254"/>
        <v>0</v>
      </c>
      <c r="Z256" s="163">
        <f t="shared" si="255"/>
        <v>0</v>
      </c>
      <c r="AA256" s="163">
        <f t="shared" si="255"/>
        <v>0</v>
      </c>
      <c r="AB256" s="163">
        <f t="shared" si="255"/>
        <v>0</v>
      </c>
      <c r="AC256" s="163">
        <f t="shared" si="255"/>
        <v>0</v>
      </c>
      <c r="AD256" s="163">
        <f t="shared" si="255"/>
        <v>0</v>
      </c>
      <c r="AE256" s="163">
        <f t="shared" si="255"/>
        <v>0</v>
      </c>
      <c r="AF256" s="176">
        <f t="shared" si="255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251"/>
        <v>0</v>
      </c>
      <c r="D257" s="163">
        <f t="shared" si="251"/>
        <v>0</v>
      </c>
      <c r="E257" s="163">
        <f t="shared" si="251"/>
        <v>0</v>
      </c>
      <c r="F257" s="163">
        <f t="shared" si="251"/>
        <v>0</v>
      </c>
      <c r="G257" s="163">
        <f t="shared" si="256"/>
        <v>0</v>
      </c>
      <c r="H257" s="163">
        <f t="shared" si="256"/>
        <v>0</v>
      </c>
      <c r="I257" s="163">
        <f t="shared" si="256"/>
        <v>0</v>
      </c>
      <c r="J257" s="163">
        <f t="shared" si="256"/>
        <v>0</v>
      </c>
      <c r="K257" s="163">
        <f t="shared" si="256"/>
        <v>0</v>
      </c>
      <c r="L257" s="163">
        <f t="shared" si="256"/>
        <v>0</v>
      </c>
      <c r="M257" s="163">
        <f t="shared" si="256"/>
        <v>0</v>
      </c>
      <c r="N257" s="163">
        <f t="shared" si="256"/>
        <v>0</v>
      </c>
      <c r="O257" s="163">
        <f t="shared" si="256"/>
        <v>0</v>
      </c>
      <c r="P257" s="163">
        <f t="shared" si="256"/>
        <v>0</v>
      </c>
      <c r="Q257" s="163">
        <f t="shared" si="256"/>
        <v>0</v>
      </c>
      <c r="R257" s="163">
        <f t="shared" si="256"/>
        <v>0</v>
      </c>
      <c r="S257" s="163">
        <f t="shared" si="255"/>
        <v>0</v>
      </c>
      <c r="T257" s="163">
        <f t="shared" si="255"/>
        <v>0</v>
      </c>
      <c r="U257" s="163">
        <f t="shared" si="255"/>
        <v>0</v>
      </c>
      <c r="V257" s="163">
        <f t="shared" si="255"/>
        <v>0</v>
      </c>
      <c r="W257" s="163">
        <f t="shared" si="255"/>
        <v>0</v>
      </c>
      <c r="X257" s="163">
        <f t="shared" si="253"/>
        <v>0</v>
      </c>
      <c r="Y257" s="163">
        <f t="shared" si="254"/>
        <v>0</v>
      </c>
      <c r="Z257" s="163">
        <f t="shared" si="255"/>
        <v>0</v>
      </c>
      <c r="AA257" s="163">
        <f t="shared" si="255"/>
        <v>0</v>
      </c>
      <c r="AB257" s="163">
        <f t="shared" si="255"/>
        <v>0</v>
      </c>
      <c r="AC257" s="163">
        <f t="shared" si="255"/>
        <v>0</v>
      </c>
      <c r="AD257" s="163">
        <f t="shared" si="255"/>
        <v>0</v>
      </c>
      <c r="AE257" s="163">
        <f t="shared" si="255"/>
        <v>0</v>
      </c>
      <c r="AF257" s="176">
        <f t="shared" si="255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251"/>
        <v>0</v>
      </c>
      <c r="D258" s="163">
        <f t="shared" si="251"/>
        <v>0</v>
      </c>
      <c r="E258" s="163">
        <f t="shared" si="251"/>
        <v>0</v>
      </c>
      <c r="F258" s="163">
        <f t="shared" si="251"/>
        <v>0</v>
      </c>
      <c r="G258" s="163">
        <f t="shared" si="256"/>
        <v>0</v>
      </c>
      <c r="H258" s="163">
        <f t="shared" si="256"/>
        <v>0</v>
      </c>
      <c r="I258" s="163">
        <f t="shared" si="256"/>
        <v>0</v>
      </c>
      <c r="J258" s="163">
        <f t="shared" si="256"/>
        <v>0</v>
      </c>
      <c r="K258" s="163">
        <f t="shared" si="256"/>
        <v>0</v>
      </c>
      <c r="L258" s="163">
        <f t="shared" si="256"/>
        <v>0</v>
      </c>
      <c r="M258" s="163">
        <f t="shared" si="256"/>
        <v>0</v>
      </c>
      <c r="N258" s="163">
        <f t="shared" si="256"/>
        <v>0</v>
      </c>
      <c r="O258" s="163">
        <f t="shared" si="256"/>
        <v>0</v>
      </c>
      <c r="P258" s="163">
        <f t="shared" si="256"/>
        <v>0</v>
      </c>
      <c r="Q258" s="163">
        <f t="shared" si="256"/>
        <v>0</v>
      </c>
      <c r="R258" s="163">
        <f t="shared" si="256"/>
        <v>0</v>
      </c>
      <c r="S258" s="163">
        <f t="shared" si="255"/>
        <v>0</v>
      </c>
      <c r="T258" s="163">
        <f t="shared" si="255"/>
        <v>0</v>
      </c>
      <c r="U258" s="163">
        <f t="shared" si="255"/>
        <v>0</v>
      </c>
      <c r="V258" s="163">
        <f t="shared" si="255"/>
        <v>0</v>
      </c>
      <c r="W258" s="163">
        <f t="shared" si="255"/>
        <v>0</v>
      </c>
      <c r="X258" s="163">
        <f t="shared" si="253"/>
        <v>0</v>
      </c>
      <c r="Y258" s="163">
        <f t="shared" si="254"/>
        <v>0</v>
      </c>
      <c r="Z258" s="163">
        <f t="shared" si="255"/>
        <v>0</v>
      </c>
      <c r="AA258" s="163">
        <f t="shared" si="255"/>
        <v>0</v>
      </c>
      <c r="AB258" s="163">
        <f t="shared" si="255"/>
        <v>0</v>
      </c>
      <c r="AC258" s="163">
        <f t="shared" si="255"/>
        <v>0</v>
      </c>
      <c r="AD258" s="163">
        <f t="shared" si="255"/>
        <v>0</v>
      </c>
      <c r="AE258" s="163">
        <f t="shared" si="255"/>
        <v>0</v>
      </c>
      <c r="AF258" s="176">
        <f t="shared" si="255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251"/>
        <v>0</v>
      </c>
      <c r="D259" s="163">
        <f t="shared" si="251"/>
        <v>0</v>
      </c>
      <c r="E259" s="163">
        <f t="shared" si="251"/>
        <v>0</v>
      </c>
      <c r="F259" s="163">
        <f t="shared" si="251"/>
        <v>0</v>
      </c>
      <c r="G259" s="163">
        <f t="shared" si="256"/>
        <v>0</v>
      </c>
      <c r="H259" s="163">
        <f t="shared" si="256"/>
        <v>0</v>
      </c>
      <c r="I259" s="163">
        <f t="shared" si="256"/>
        <v>0</v>
      </c>
      <c r="J259" s="163">
        <f t="shared" si="256"/>
        <v>0</v>
      </c>
      <c r="K259" s="163">
        <f t="shared" si="256"/>
        <v>0</v>
      </c>
      <c r="L259" s="163">
        <f t="shared" si="256"/>
        <v>0</v>
      </c>
      <c r="M259" s="163">
        <f t="shared" si="256"/>
        <v>0</v>
      </c>
      <c r="N259" s="163">
        <f t="shared" si="256"/>
        <v>0</v>
      </c>
      <c r="O259" s="163">
        <f t="shared" si="256"/>
        <v>0</v>
      </c>
      <c r="P259" s="163">
        <f t="shared" si="256"/>
        <v>0</v>
      </c>
      <c r="Q259" s="163">
        <f t="shared" si="256"/>
        <v>0</v>
      </c>
      <c r="R259" s="163">
        <f t="shared" si="256"/>
        <v>0</v>
      </c>
      <c r="S259" s="163">
        <f t="shared" si="255"/>
        <v>0</v>
      </c>
      <c r="T259" s="163">
        <f t="shared" si="255"/>
        <v>0</v>
      </c>
      <c r="U259" s="163">
        <f t="shared" si="255"/>
        <v>0</v>
      </c>
      <c r="V259" s="163">
        <f t="shared" si="255"/>
        <v>0</v>
      </c>
      <c r="W259" s="163">
        <f t="shared" si="255"/>
        <v>0</v>
      </c>
      <c r="X259" s="163">
        <f t="shared" si="253"/>
        <v>0</v>
      </c>
      <c r="Y259" s="163">
        <f t="shared" si="254"/>
        <v>0</v>
      </c>
      <c r="Z259" s="163">
        <f t="shared" si="255"/>
        <v>0</v>
      </c>
      <c r="AA259" s="163">
        <f t="shared" si="255"/>
        <v>0</v>
      </c>
      <c r="AB259" s="163">
        <f t="shared" si="255"/>
        <v>0</v>
      </c>
      <c r="AC259" s="163">
        <f t="shared" si="255"/>
        <v>0</v>
      </c>
      <c r="AD259" s="163">
        <f t="shared" si="255"/>
        <v>0</v>
      </c>
      <c r="AE259" s="163">
        <f t="shared" si="255"/>
        <v>0</v>
      </c>
      <c r="AF259" s="176">
        <f t="shared" si="255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251"/>
        <v>0</v>
      </c>
      <c r="D260" s="163">
        <f t="shared" si="251"/>
        <v>0</v>
      </c>
      <c r="E260" s="163">
        <f t="shared" si="251"/>
        <v>0</v>
      </c>
      <c r="F260" s="163">
        <f t="shared" si="251"/>
        <v>0</v>
      </c>
      <c r="G260" s="163">
        <f t="shared" si="256"/>
        <v>0</v>
      </c>
      <c r="H260" s="163">
        <f t="shared" si="256"/>
        <v>0</v>
      </c>
      <c r="I260" s="163">
        <f t="shared" si="256"/>
        <v>0</v>
      </c>
      <c r="J260" s="163">
        <f t="shared" si="256"/>
        <v>0</v>
      </c>
      <c r="K260" s="163">
        <f t="shared" si="256"/>
        <v>0</v>
      </c>
      <c r="L260" s="163">
        <f t="shared" si="256"/>
        <v>0</v>
      </c>
      <c r="M260" s="163">
        <f t="shared" si="256"/>
        <v>0</v>
      </c>
      <c r="N260" s="163">
        <f t="shared" si="256"/>
        <v>0</v>
      </c>
      <c r="O260" s="163">
        <f t="shared" si="256"/>
        <v>0</v>
      </c>
      <c r="P260" s="163">
        <f t="shared" si="256"/>
        <v>0</v>
      </c>
      <c r="Q260" s="163">
        <f t="shared" si="256"/>
        <v>0</v>
      </c>
      <c r="R260" s="163">
        <f t="shared" si="256"/>
        <v>0</v>
      </c>
      <c r="S260" s="163">
        <f t="shared" si="255"/>
        <v>0</v>
      </c>
      <c r="T260" s="163">
        <f t="shared" si="255"/>
        <v>0</v>
      </c>
      <c r="U260" s="163">
        <f t="shared" si="255"/>
        <v>0</v>
      </c>
      <c r="V260" s="163">
        <f t="shared" si="255"/>
        <v>0</v>
      </c>
      <c r="W260" s="163">
        <f t="shared" si="255"/>
        <v>0</v>
      </c>
      <c r="X260" s="163">
        <f t="shared" si="253"/>
        <v>0</v>
      </c>
      <c r="Y260" s="163">
        <f t="shared" si="254"/>
        <v>0</v>
      </c>
      <c r="Z260" s="163">
        <f t="shared" si="255"/>
        <v>0</v>
      </c>
      <c r="AA260" s="163">
        <f t="shared" si="255"/>
        <v>0</v>
      </c>
      <c r="AB260" s="163">
        <f t="shared" si="255"/>
        <v>0</v>
      </c>
      <c r="AC260" s="163">
        <f t="shared" si="255"/>
        <v>0</v>
      </c>
      <c r="AD260" s="163">
        <f t="shared" si="255"/>
        <v>0</v>
      </c>
      <c r="AE260" s="163">
        <f t="shared" si="255"/>
        <v>0</v>
      </c>
      <c r="AF260" s="176">
        <f t="shared" si="255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251"/>
        <v>0</v>
      </c>
      <c r="D261" s="163">
        <f t="shared" si="251"/>
        <v>0</v>
      </c>
      <c r="E261" s="163">
        <f t="shared" si="251"/>
        <v>0</v>
      </c>
      <c r="F261" s="163">
        <f t="shared" si="251"/>
        <v>0</v>
      </c>
      <c r="G261" s="163">
        <f t="shared" si="256"/>
        <v>0</v>
      </c>
      <c r="H261" s="163">
        <f t="shared" si="256"/>
        <v>0</v>
      </c>
      <c r="I261" s="163">
        <f t="shared" si="256"/>
        <v>0</v>
      </c>
      <c r="J261" s="163">
        <f t="shared" si="256"/>
        <v>0</v>
      </c>
      <c r="K261" s="163">
        <f t="shared" si="256"/>
        <v>0</v>
      </c>
      <c r="L261" s="163">
        <f t="shared" si="256"/>
        <v>0</v>
      </c>
      <c r="M261" s="163">
        <f t="shared" si="256"/>
        <v>0</v>
      </c>
      <c r="N261" s="163">
        <f t="shared" si="256"/>
        <v>0</v>
      </c>
      <c r="O261" s="163">
        <f t="shared" si="256"/>
        <v>0</v>
      </c>
      <c r="P261" s="163">
        <f t="shared" si="256"/>
        <v>0</v>
      </c>
      <c r="Q261" s="163">
        <f t="shared" si="256"/>
        <v>0</v>
      </c>
      <c r="R261" s="163">
        <f t="shared" si="256"/>
        <v>0</v>
      </c>
      <c r="S261" s="163">
        <f t="shared" si="255"/>
        <v>0</v>
      </c>
      <c r="T261" s="163">
        <f t="shared" si="255"/>
        <v>0</v>
      </c>
      <c r="U261" s="163">
        <f t="shared" si="255"/>
        <v>0</v>
      </c>
      <c r="V261" s="163">
        <f t="shared" si="255"/>
        <v>0</v>
      </c>
      <c r="W261" s="163">
        <f t="shared" si="255"/>
        <v>0</v>
      </c>
      <c r="X261" s="163">
        <f t="shared" si="253"/>
        <v>0</v>
      </c>
      <c r="Y261" s="163">
        <f t="shared" si="254"/>
        <v>0</v>
      </c>
      <c r="Z261" s="163">
        <f t="shared" si="255"/>
        <v>0</v>
      </c>
      <c r="AA261" s="163">
        <f t="shared" si="255"/>
        <v>0</v>
      </c>
      <c r="AB261" s="163">
        <f t="shared" si="255"/>
        <v>0</v>
      </c>
      <c r="AC261" s="163">
        <f t="shared" si="255"/>
        <v>0</v>
      </c>
      <c r="AD261" s="163">
        <f t="shared" si="255"/>
        <v>0</v>
      </c>
      <c r="AE261" s="163">
        <f t="shared" si="255"/>
        <v>0</v>
      </c>
      <c r="AF261" s="176">
        <f t="shared" si="255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251"/>
        <v>0</v>
      </c>
      <c r="D262" s="163">
        <f t="shared" si="251"/>
        <v>0</v>
      </c>
      <c r="E262" s="163">
        <f t="shared" si="251"/>
        <v>0</v>
      </c>
      <c r="F262" s="163">
        <f t="shared" si="251"/>
        <v>0</v>
      </c>
      <c r="G262" s="163">
        <f t="shared" si="256"/>
        <v>0</v>
      </c>
      <c r="H262" s="163">
        <f t="shared" si="256"/>
        <v>0</v>
      </c>
      <c r="I262" s="163">
        <f t="shared" si="256"/>
        <v>0</v>
      </c>
      <c r="J262" s="163">
        <f t="shared" si="256"/>
        <v>0</v>
      </c>
      <c r="K262" s="163">
        <f t="shared" si="256"/>
        <v>0</v>
      </c>
      <c r="L262" s="163">
        <f t="shared" si="256"/>
        <v>0</v>
      </c>
      <c r="M262" s="163">
        <f t="shared" si="256"/>
        <v>0</v>
      </c>
      <c r="N262" s="163">
        <f t="shared" si="256"/>
        <v>0</v>
      </c>
      <c r="O262" s="163">
        <f t="shared" si="256"/>
        <v>0</v>
      </c>
      <c r="P262" s="163">
        <f t="shared" si="256"/>
        <v>0</v>
      </c>
      <c r="Q262" s="163">
        <f t="shared" si="256"/>
        <v>0</v>
      </c>
      <c r="R262" s="163">
        <f t="shared" si="256"/>
        <v>0</v>
      </c>
      <c r="S262" s="163">
        <f t="shared" si="255"/>
        <v>0</v>
      </c>
      <c r="T262" s="163">
        <f t="shared" si="255"/>
        <v>0</v>
      </c>
      <c r="U262" s="163">
        <f t="shared" si="255"/>
        <v>0</v>
      </c>
      <c r="V262" s="163">
        <f t="shared" si="255"/>
        <v>0</v>
      </c>
      <c r="W262" s="163">
        <f t="shared" si="255"/>
        <v>0</v>
      </c>
      <c r="X262" s="163">
        <f t="shared" si="253"/>
        <v>0</v>
      </c>
      <c r="Y262" s="163">
        <f t="shared" si="254"/>
        <v>0</v>
      </c>
      <c r="Z262" s="163">
        <f t="shared" si="255"/>
        <v>0</v>
      </c>
      <c r="AA262" s="163">
        <f t="shared" si="255"/>
        <v>0</v>
      </c>
      <c r="AB262" s="163">
        <f t="shared" si="255"/>
        <v>0</v>
      </c>
      <c r="AC262" s="163">
        <f t="shared" si="255"/>
        <v>0</v>
      </c>
      <c r="AD262" s="163">
        <f t="shared" si="255"/>
        <v>0</v>
      </c>
      <c r="AE262" s="163">
        <f t="shared" si="255"/>
        <v>0</v>
      </c>
      <c r="AF262" s="176">
        <f t="shared" si="255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251"/>
        <v>0</v>
      </c>
      <c r="D263" s="163">
        <f t="shared" si="251"/>
        <v>0</v>
      </c>
      <c r="E263" s="163">
        <f t="shared" si="251"/>
        <v>0</v>
      </c>
      <c r="F263" s="163">
        <f t="shared" si="251"/>
        <v>0</v>
      </c>
      <c r="G263" s="163">
        <f t="shared" si="256"/>
        <v>0</v>
      </c>
      <c r="H263" s="163">
        <f t="shared" si="256"/>
        <v>0</v>
      </c>
      <c r="I263" s="163">
        <f t="shared" si="256"/>
        <v>0</v>
      </c>
      <c r="J263" s="163">
        <f t="shared" si="256"/>
        <v>0</v>
      </c>
      <c r="K263" s="163">
        <f t="shared" si="256"/>
        <v>0</v>
      </c>
      <c r="L263" s="163">
        <f t="shared" si="256"/>
        <v>0</v>
      </c>
      <c r="M263" s="163">
        <f t="shared" si="256"/>
        <v>0</v>
      </c>
      <c r="N263" s="163">
        <f t="shared" si="256"/>
        <v>0</v>
      </c>
      <c r="O263" s="163">
        <f t="shared" si="256"/>
        <v>0</v>
      </c>
      <c r="P263" s="163">
        <f t="shared" si="256"/>
        <v>0</v>
      </c>
      <c r="Q263" s="163">
        <f t="shared" si="256"/>
        <v>0</v>
      </c>
      <c r="R263" s="163">
        <f t="shared" si="256"/>
        <v>0</v>
      </c>
      <c r="S263" s="163">
        <f t="shared" si="255"/>
        <v>0</v>
      </c>
      <c r="T263" s="163">
        <f t="shared" si="255"/>
        <v>0</v>
      </c>
      <c r="U263" s="163">
        <f t="shared" si="255"/>
        <v>0</v>
      </c>
      <c r="V263" s="163">
        <f t="shared" si="255"/>
        <v>0</v>
      </c>
      <c r="W263" s="163">
        <f t="shared" si="255"/>
        <v>0</v>
      </c>
      <c r="X263" s="163">
        <f t="shared" si="253"/>
        <v>0</v>
      </c>
      <c r="Y263" s="163">
        <f t="shared" si="254"/>
        <v>0</v>
      </c>
      <c r="Z263" s="163">
        <f t="shared" si="255"/>
        <v>0</v>
      </c>
      <c r="AA263" s="163">
        <f t="shared" si="255"/>
        <v>0</v>
      </c>
      <c r="AB263" s="163">
        <f t="shared" si="255"/>
        <v>0</v>
      </c>
      <c r="AC263" s="163">
        <f t="shared" si="255"/>
        <v>0</v>
      </c>
      <c r="AD263" s="163">
        <f t="shared" si="255"/>
        <v>0</v>
      </c>
      <c r="AE263" s="163">
        <f t="shared" si="255"/>
        <v>0</v>
      </c>
      <c r="AF263" s="176">
        <f t="shared" si="255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251"/>
        <v>0</v>
      </c>
      <c r="D264" s="163">
        <f t="shared" si="251"/>
        <v>0</v>
      </c>
      <c r="E264" s="163">
        <f t="shared" si="251"/>
        <v>0</v>
      </c>
      <c r="F264" s="163">
        <f t="shared" si="251"/>
        <v>0</v>
      </c>
      <c r="G264" s="163">
        <f t="shared" si="256"/>
        <v>0</v>
      </c>
      <c r="H264" s="163">
        <f t="shared" si="256"/>
        <v>0</v>
      </c>
      <c r="I264" s="163">
        <f t="shared" si="256"/>
        <v>0</v>
      </c>
      <c r="J264" s="163">
        <f t="shared" si="256"/>
        <v>0</v>
      </c>
      <c r="K264" s="163">
        <f t="shared" si="256"/>
        <v>0</v>
      </c>
      <c r="L264" s="163">
        <f t="shared" si="256"/>
        <v>0</v>
      </c>
      <c r="M264" s="163">
        <f t="shared" si="256"/>
        <v>0</v>
      </c>
      <c r="N264" s="163">
        <f t="shared" si="256"/>
        <v>0</v>
      </c>
      <c r="O264" s="163">
        <f t="shared" si="256"/>
        <v>0</v>
      </c>
      <c r="P264" s="163">
        <f t="shared" si="256"/>
        <v>0</v>
      </c>
      <c r="Q264" s="163">
        <f t="shared" si="256"/>
        <v>0</v>
      </c>
      <c r="R264" s="163">
        <f t="shared" si="256"/>
        <v>0</v>
      </c>
      <c r="S264" s="163">
        <f t="shared" ref="S264:AF273" si="257">R264</f>
        <v>0</v>
      </c>
      <c r="T264" s="163">
        <f t="shared" si="257"/>
        <v>0</v>
      </c>
      <c r="U264" s="163">
        <f t="shared" si="257"/>
        <v>0</v>
      </c>
      <c r="V264" s="163">
        <f t="shared" si="257"/>
        <v>0</v>
      </c>
      <c r="W264" s="163">
        <f t="shared" si="257"/>
        <v>0</v>
      </c>
      <c r="X264" s="163">
        <f t="shared" si="253"/>
        <v>0</v>
      </c>
      <c r="Y264" s="163">
        <f t="shared" si="254"/>
        <v>0</v>
      </c>
      <c r="Z264" s="163">
        <f t="shared" si="257"/>
        <v>0</v>
      </c>
      <c r="AA264" s="163">
        <f t="shared" si="257"/>
        <v>0</v>
      </c>
      <c r="AB264" s="163">
        <f t="shared" si="257"/>
        <v>0</v>
      </c>
      <c r="AC264" s="163">
        <f t="shared" si="257"/>
        <v>0</v>
      </c>
      <c r="AD264" s="163">
        <f t="shared" si="257"/>
        <v>0</v>
      </c>
      <c r="AE264" s="163">
        <f t="shared" si="257"/>
        <v>0</v>
      </c>
      <c r="AF264" s="176">
        <f t="shared" si="257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si="251"/>
        <v>0</v>
      </c>
      <c r="D265" s="163">
        <f t="shared" si="251"/>
        <v>0</v>
      </c>
      <c r="E265" s="163">
        <f t="shared" si="251"/>
        <v>0</v>
      </c>
      <c r="F265" s="163">
        <f t="shared" si="251"/>
        <v>0</v>
      </c>
      <c r="G265" s="163">
        <f t="shared" ref="G265:R273" si="258">F265</f>
        <v>0</v>
      </c>
      <c r="H265" s="163">
        <f t="shared" si="258"/>
        <v>0</v>
      </c>
      <c r="I265" s="163">
        <f t="shared" si="258"/>
        <v>0</v>
      </c>
      <c r="J265" s="163">
        <f t="shared" si="258"/>
        <v>0</v>
      </c>
      <c r="K265" s="163">
        <f t="shared" si="258"/>
        <v>0</v>
      </c>
      <c r="L265" s="163">
        <f t="shared" si="258"/>
        <v>0</v>
      </c>
      <c r="M265" s="163">
        <f t="shared" si="258"/>
        <v>0</v>
      </c>
      <c r="N265" s="163">
        <f t="shared" si="258"/>
        <v>0</v>
      </c>
      <c r="O265" s="163">
        <f t="shared" si="258"/>
        <v>0</v>
      </c>
      <c r="P265" s="163">
        <f t="shared" si="258"/>
        <v>0</v>
      </c>
      <c r="Q265" s="163">
        <f t="shared" si="258"/>
        <v>0</v>
      </c>
      <c r="R265" s="163">
        <f t="shared" si="258"/>
        <v>0</v>
      </c>
      <c r="S265" s="163">
        <f t="shared" si="257"/>
        <v>0</v>
      </c>
      <c r="T265" s="163">
        <f t="shared" si="257"/>
        <v>0</v>
      </c>
      <c r="U265" s="163">
        <f t="shared" si="257"/>
        <v>0</v>
      </c>
      <c r="V265" s="163">
        <f t="shared" si="257"/>
        <v>0</v>
      </c>
      <c r="W265" s="163">
        <f t="shared" si="257"/>
        <v>0</v>
      </c>
      <c r="X265" s="163">
        <f t="shared" si="253"/>
        <v>0</v>
      </c>
      <c r="Y265" s="163">
        <f t="shared" si="254"/>
        <v>0</v>
      </c>
      <c r="Z265" s="163">
        <f t="shared" si="257"/>
        <v>0</v>
      </c>
      <c r="AA265" s="163">
        <f t="shared" si="257"/>
        <v>0</v>
      </c>
      <c r="AB265" s="163">
        <f t="shared" si="257"/>
        <v>0</v>
      </c>
      <c r="AC265" s="163">
        <f t="shared" si="257"/>
        <v>0</v>
      </c>
      <c r="AD265" s="163">
        <f t="shared" si="257"/>
        <v>0</v>
      </c>
      <c r="AE265" s="163">
        <f t="shared" si="257"/>
        <v>0</v>
      </c>
      <c r="AF265" s="176">
        <f t="shared" si="257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251"/>
        <v>0</v>
      </c>
      <c r="D266" s="163">
        <f t="shared" si="251"/>
        <v>0</v>
      </c>
      <c r="E266" s="163">
        <f t="shared" si="251"/>
        <v>0</v>
      </c>
      <c r="F266" s="163">
        <f t="shared" si="251"/>
        <v>0</v>
      </c>
      <c r="G266" s="163">
        <f t="shared" si="258"/>
        <v>0</v>
      </c>
      <c r="H266" s="163">
        <f t="shared" si="258"/>
        <v>0</v>
      </c>
      <c r="I266" s="163">
        <f t="shared" si="258"/>
        <v>0</v>
      </c>
      <c r="J266" s="163">
        <f t="shared" si="258"/>
        <v>0</v>
      </c>
      <c r="K266" s="163">
        <f t="shared" si="258"/>
        <v>0</v>
      </c>
      <c r="L266" s="163">
        <f t="shared" si="258"/>
        <v>0</v>
      </c>
      <c r="M266" s="163">
        <f t="shared" si="258"/>
        <v>0</v>
      </c>
      <c r="N266" s="163">
        <f t="shared" si="258"/>
        <v>0</v>
      </c>
      <c r="O266" s="163">
        <f t="shared" si="258"/>
        <v>0</v>
      </c>
      <c r="P266" s="163">
        <f t="shared" si="258"/>
        <v>0</v>
      </c>
      <c r="Q266" s="163">
        <f t="shared" si="258"/>
        <v>0</v>
      </c>
      <c r="R266" s="163">
        <f t="shared" si="258"/>
        <v>0</v>
      </c>
      <c r="S266" s="163">
        <f t="shared" si="257"/>
        <v>0</v>
      </c>
      <c r="T266" s="163">
        <f t="shared" si="257"/>
        <v>0</v>
      </c>
      <c r="U266" s="163">
        <f t="shared" si="257"/>
        <v>0</v>
      </c>
      <c r="V266" s="163">
        <f t="shared" si="257"/>
        <v>0</v>
      </c>
      <c r="W266" s="163">
        <f t="shared" si="257"/>
        <v>0</v>
      </c>
      <c r="X266" s="163">
        <f t="shared" si="253"/>
        <v>0</v>
      </c>
      <c r="Y266" s="163">
        <f t="shared" si="254"/>
        <v>0</v>
      </c>
      <c r="Z266" s="163">
        <f t="shared" si="257"/>
        <v>0</v>
      </c>
      <c r="AA266" s="163">
        <f t="shared" si="257"/>
        <v>0</v>
      </c>
      <c r="AB266" s="163">
        <f t="shared" si="257"/>
        <v>0</v>
      </c>
      <c r="AC266" s="163">
        <f t="shared" si="257"/>
        <v>0</v>
      </c>
      <c r="AD266" s="163">
        <f t="shared" si="257"/>
        <v>0</v>
      </c>
      <c r="AE266" s="163">
        <f t="shared" si="257"/>
        <v>0</v>
      </c>
      <c r="AF266" s="176">
        <f t="shared" si="257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251"/>
        <v>0</v>
      </c>
      <c r="D267" s="163">
        <f t="shared" si="251"/>
        <v>0</v>
      </c>
      <c r="E267" s="163">
        <f t="shared" si="251"/>
        <v>0</v>
      </c>
      <c r="F267" s="163">
        <f t="shared" si="251"/>
        <v>0</v>
      </c>
      <c r="G267" s="163">
        <f t="shared" si="258"/>
        <v>0</v>
      </c>
      <c r="H267" s="163">
        <f t="shared" si="258"/>
        <v>0</v>
      </c>
      <c r="I267" s="163">
        <f t="shared" si="258"/>
        <v>0</v>
      </c>
      <c r="J267" s="163">
        <f t="shared" si="258"/>
        <v>0</v>
      </c>
      <c r="K267" s="163">
        <f t="shared" si="258"/>
        <v>0</v>
      </c>
      <c r="L267" s="163">
        <f t="shared" si="258"/>
        <v>0</v>
      </c>
      <c r="M267" s="163">
        <f t="shared" si="258"/>
        <v>0</v>
      </c>
      <c r="N267" s="163">
        <f t="shared" si="258"/>
        <v>0</v>
      </c>
      <c r="O267" s="163">
        <f t="shared" si="258"/>
        <v>0</v>
      </c>
      <c r="P267" s="163">
        <f t="shared" si="258"/>
        <v>0</v>
      </c>
      <c r="Q267" s="163">
        <f t="shared" si="258"/>
        <v>0</v>
      </c>
      <c r="R267" s="163">
        <f t="shared" si="258"/>
        <v>0</v>
      </c>
      <c r="S267" s="163">
        <f t="shared" si="257"/>
        <v>0</v>
      </c>
      <c r="T267" s="163">
        <f t="shared" si="257"/>
        <v>0</v>
      </c>
      <c r="U267" s="163">
        <f t="shared" si="257"/>
        <v>0</v>
      </c>
      <c r="V267" s="163">
        <f t="shared" si="257"/>
        <v>0</v>
      </c>
      <c r="W267" s="163">
        <f t="shared" si="257"/>
        <v>0</v>
      </c>
      <c r="X267" s="163">
        <f t="shared" si="253"/>
        <v>0</v>
      </c>
      <c r="Y267" s="163">
        <f t="shared" si="254"/>
        <v>0</v>
      </c>
      <c r="Z267" s="163">
        <f t="shared" si="257"/>
        <v>0</v>
      </c>
      <c r="AA267" s="163">
        <f t="shared" si="257"/>
        <v>0</v>
      </c>
      <c r="AB267" s="163">
        <f t="shared" si="257"/>
        <v>0</v>
      </c>
      <c r="AC267" s="163">
        <f t="shared" si="257"/>
        <v>0</v>
      </c>
      <c r="AD267" s="163">
        <f t="shared" si="257"/>
        <v>0</v>
      </c>
      <c r="AE267" s="163">
        <f t="shared" si="257"/>
        <v>0</v>
      </c>
      <c r="AF267" s="176">
        <f t="shared" si="257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251"/>
        <v>0</v>
      </c>
      <c r="D268" s="163">
        <f t="shared" si="251"/>
        <v>0</v>
      </c>
      <c r="E268" s="163">
        <f t="shared" si="251"/>
        <v>0</v>
      </c>
      <c r="F268" s="163">
        <f t="shared" si="251"/>
        <v>0</v>
      </c>
      <c r="G268" s="163">
        <f t="shared" si="258"/>
        <v>0</v>
      </c>
      <c r="H268" s="163">
        <f t="shared" si="258"/>
        <v>0</v>
      </c>
      <c r="I268" s="163">
        <f t="shared" si="258"/>
        <v>0</v>
      </c>
      <c r="J268" s="163">
        <f t="shared" si="258"/>
        <v>0</v>
      </c>
      <c r="K268" s="163">
        <f t="shared" si="258"/>
        <v>0</v>
      </c>
      <c r="L268" s="163">
        <f t="shared" si="258"/>
        <v>0</v>
      </c>
      <c r="M268" s="163">
        <f t="shared" si="258"/>
        <v>0</v>
      </c>
      <c r="N268" s="163">
        <f t="shared" si="258"/>
        <v>0</v>
      </c>
      <c r="O268" s="163">
        <f t="shared" si="258"/>
        <v>0</v>
      </c>
      <c r="P268" s="163">
        <f t="shared" si="258"/>
        <v>0</v>
      </c>
      <c r="Q268" s="163">
        <f t="shared" si="258"/>
        <v>0</v>
      </c>
      <c r="R268" s="163">
        <f t="shared" si="258"/>
        <v>0</v>
      </c>
      <c r="S268" s="163">
        <f t="shared" si="257"/>
        <v>0</v>
      </c>
      <c r="T268" s="163">
        <f t="shared" si="257"/>
        <v>0</v>
      </c>
      <c r="U268" s="163">
        <f t="shared" si="257"/>
        <v>0</v>
      </c>
      <c r="V268" s="163">
        <f t="shared" si="257"/>
        <v>0</v>
      </c>
      <c r="W268" s="163">
        <f t="shared" si="257"/>
        <v>0</v>
      </c>
      <c r="X268" s="163">
        <f t="shared" si="253"/>
        <v>0</v>
      </c>
      <c r="Y268" s="163">
        <f t="shared" si="254"/>
        <v>0</v>
      </c>
      <c r="Z268" s="163">
        <f t="shared" si="257"/>
        <v>0</v>
      </c>
      <c r="AA268" s="163">
        <f t="shared" si="257"/>
        <v>0</v>
      </c>
      <c r="AB268" s="163">
        <f t="shared" si="257"/>
        <v>0</v>
      </c>
      <c r="AC268" s="163">
        <f t="shared" si="257"/>
        <v>0</v>
      </c>
      <c r="AD268" s="163">
        <f t="shared" si="257"/>
        <v>0</v>
      </c>
      <c r="AE268" s="163">
        <f t="shared" si="257"/>
        <v>0</v>
      </c>
      <c r="AF268" s="176">
        <f t="shared" si="257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251"/>
        <v>0</v>
      </c>
      <c r="D269" s="163">
        <f t="shared" si="251"/>
        <v>0</v>
      </c>
      <c r="E269" s="163">
        <f t="shared" si="251"/>
        <v>0</v>
      </c>
      <c r="F269" s="163">
        <f t="shared" si="251"/>
        <v>0</v>
      </c>
      <c r="G269" s="163">
        <f t="shared" si="258"/>
        <v>0</v>
      </c>
      <c r="H269" s="163">
        <f t="shared" si="258"/>
        <v>0</v>
      </c>
      <c r="I269" s="163">
        <f t="shared" si="258"/>
        <v>0</v>
      </c>
      <c r="J269" s="163">
        <f t="shared" si="258"/>
        <v>0</v>
      </c>
      <c r="K269" s="163">
        <f t="shared" si="258"/>
        <v>0</v>
      </c>
      <c r="L269" s="163">
        <f t="shared" si="258"/>
        <v>0</v>
      </c>
      <c r="M269" s="163">
        <f t="shared" si="258"/>
        <v>0</v>
      </c>
      <c r="N269" s="163">
        <f t="shared" si="258"/>
        <v>0</v>
      </c>
      <c r="O269" s="163">
        <f t="shared" si="258"/>
        <v>0</v>
      </c>
      <c r="P269" s="163">
        <f t="shared" si="258"/>
        <v>0</v>
      </c>
      <c r="Q269" s="163">
        <f t="shared" si="258"/>
        <v>0</v>
      </c>
      <c r="R269" s="163">
        <f t="shared" si="258"/>
        <v>0</v>
      </c>
      <c r="S269" s="163">
        <f t="shared" si="257"/>
        <v>0</v>
      </c>
      <c r="T269" s="163">
        <f t="shared" si="257"/>
        <v>0</v>
      </c>
      <c r="U269" s="163">
        <f t="shared" si="257"/>
        <v>0</v>
      </c>
      <c r="V269" s="163">
        <f t="shared" si="257"/>
        <v>0</v>
      </c>
      <c r="W269" s="163">
        <f t="shared" si="257"/>
        <v>0</v>
      </c>
      <c r="X269" s="163">
        <f t="shared" si="253"/>
        <v>0</v>
      </c>
      <c r="Y269" s="163">
        <f t="shared" si="254"/>
        <v>0</v>
      </c>
      <c r="Z269" s="163">
        <f t="shared" si="257"/>
        <v>0</v>
      </c>
      <c r="AA269" s="163">
        <f t="shared" si="257"/>
        <v>0</v>
      </c>
      <c r="AB269" s="163">
        <f t="shared" si="257"/>
        <v>0</v>
      </c>
      <c r="AC269" s="163">
        <f t="shared" si="257"/>
        <v>0</v>
      </c>
      <c r="AD269" s="163">
        <f t="shared" si="257"/>
        <v>0</v>
      </c>
      <c r="AE269" s="163">
        <f t="shared" si="257"/>
        <v>0</v>
      </c>
      <c r="AF269" s="176">
        <f t="shared" si="257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251"/>
        <v>0</v>
      </c>
      <c r="D270" s="163">
        <f t="shared" si="251"/>
        <v>0</v>
      </c>
      <c r="E270" s="163">
        <f t="shared" si="251"/>
        <v>0</v>
      </c>
      <c r="F270" s="163">
        <f t="shared" si="251"/>
        <v>0</v>
      </c>
      <c r="G270" s="163">
        <f t="shared" si="258"/>
        <v>0</v>
      </c>
      <c r="H270" s="163">
        <f t="shared" si="258"/>
        <v>0</v>
      </c>
      <c r="I270" s="163">
        <f t="shared" si="258"/>
        <v>0</v>
      </c>
      <c r="J270" s="163">
        <f t="shared" si="258"/>
        <v>0</v>
      </c>
      <c r="K270" s="163">
        <f t="shared" si="258"/>
        <v>0</v>
      </c>
      <c r="L270" s="163">
        <f t="shared" si="258"/>
        <v>0</v>
      </c>
      <c r="M270" s="163">
        <f t="shared" si="258"/>
        <v>0</v>
      </c>
      <c r="N270" s="163">
        <f t="shared" si="258"/>
        <v>0</v>
      </c>
      <c r="O270" s="163">
        <f t="shared" si="258"/>
        <v>0</v>
      </c>
      <c r="P270" s="163">
        <f t="shared" si="258"/>
        <v>0</v>
      </c>
      <c r="Q270" s="163">
        <f t="shared" si="258"/>
        <v>0</v>
      </c>
      <c r="R270" s="163">
        <f t="shared" si="258"/>
        <v>0</v>
      </c>
      <c r="S270" s="163">
        <f t="shared" si="257"/>
        <v>0</v>
      </c>
      <c r="T270" s="163">
        <f t="shared" si="257"/>
        <v>0</v>
      </c>
      <c r="U270" s="163">
        <f t="shared" si="257"/>
        <v>0</v>
      </c>
      <c r="V270" s="163">
        <f t="shared" si="257"/>
        <v>0</v>
      </c>
      <c r="W270" s="163">
        <f t="shared" si="257"/>
        <v>0</v>
      </c>
      <c r="X270" s="163">
        <f t="shared" si="253"/>
        <v>0</v>
      </c>
      <c r="Y270" s="163">
        <f t="shared" si="254"/>
        <v>0</v>
      </c>
      <c r="Z270" s="163">
        <f t="shared" si="257"/>
        <v>0</v>
      </c>
      <c r="AA270" s="163">
        <f t="shared" si="257"/>
        <v>0</v>
      </c>
      <c r="AB270" s="163">
        <f t="shared" si="257"/>
        <v>0</v>
      </c>
      <c r="AC270" s="163">
        <f t="shared" si="257"/>
        <v>0</v>
      </c>
      <c r="AD270" s="163">
        <f t="shared" si="257"/>
        <v>0</v>
      </c>
      <c r="AE270" s="163">
        <f t="shared" si="257"/>
        <v>0</v>
      </c>
      <c r="AF270" s="176">
        <f t="shared" si="257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251"/>
        <v>0</v>
      </c>
      <c r="D271" s="163">
        <f t="shared" si="251"/>
        <v>0</v>
      </c>
      <c r="E271" s="163">
        <f t="shared" si="251"/>
        <v>0</v>
      </c>
      <c r="F271" s="163">
        <f t="shared" si="251"/>
        <v>0</v>
      </c>
      <c r="G271" s="163">
        <f t="shared" si="258"/>
        <v>0</v>
      </c>
      <c r="H271" s="163">
        <f t="shared" si="258"/>
        <v>0</v>
      </c>
      <c r="I271" s="163">
        <f t="shared" si="258"/>
        <v>0</v>
      </c>
      <c r="J271" s="163">
        <f t="shared" si="258"/>
        <v>0</v>
      </c>
      <c r="K271" s="163">
        <f t="shared" si="258"/>
        <v>0</v>
      </c>
      <c r="L271" s="163">
        <f t="shared" si="258"/>
        <v>0</v>
      </c>
      <c r="M271" s="163">
        <f t="shared" si="258"/>
        <v>0</v>
      </c>
      <c r="N271" s="163">
        <f t="shared" si="258"/>
        <v>0</v>
      </c>
      <c r="O271" s="163">
        <f t="shared" si="258"/>
        <v>0</v>
      </c>
      <c r="P271" s="163">
        <f t="shared" si="258"/>
        <v>0</v>
      </c>
      <c r="Q271" s="163">
        <f t="shared" si="258"/>
        <v>0</v>
      </c>
      <c r="R271" s="163">
        <f t="shared" si="258"/>
        <v>0</v>
      </c>
      <c r="S271" s="163">
        <f t="shared" si="257"/>
        <v>0</v>
      </c>
      <c r="T271" s="163">
        <f t="shared" si="257"/>
        <v>0</v>
      </c>
      <c r="U271" s="163">
        <f t="shared" si="257"/>
        <v>0</v>
      </c>
      <c r="V271" s="163">
        <f t="shared" si="257"/>
        <v>0</v>
      </c>
      <c r="W271" s="163">
        <f t="shared" si="257"/>
        <v>0</v>
      </c>
      <c r="X271" s="163">
        <f t="shared" si="253"/>
        <v>0</v>
      </c>
      <c r="Y271" s="163">
        <f t="shared" si="254"/>
        <v>0</v>
      </c>
      <c r="Z271" s="163">
        <f t="shared" si="257"/>
        <v>0</v>
      </c>
      <c r="AA271" s="163">
        <f t="shared" si="257"/>
        <v>0</v>
      </c>
      <c r="AB271" s="163">
        <f t="shared" si="257"/>
        <v>0</v>
      </c>
      <c r="AC271" s="163">
        <f t="shared" si="257"/>
        <v>0</v>
      </c>
      <c r="AD271" s="163">
        <f t="shared" si="257"/>
        <v>0</v>
      </c>
      <c r="AE271" s="163">
        <f t="shared" si="257"/>
        <v>0</v>
      </c>
      <c r="AF271" s="176">
        <f t="shared" si="257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251"/>
        <v>0</v>
      </c>
      <c r="D272" s="163">
        <f t="shared" si="251"/>
        <v>0</v>
      </c>
      <c r="E272" s="163">
        <f t="shared" si="251"/>
        <v>0</v>
      </c>
      <c r="F272" s="163">
        <f t="shared" si="251"/>
        <v>0</v>
      </c>
      <c r="G272" s="163">
        <f t="shared" si="258"/>
        <v>0</v>
      </c>
      <c r="H272" s="163">
        <f t="shared" si="258"/>
        <v>0</v>
      </c>
      <c r="I272" s="163">
        <f t="shared" si="258"/>
        <v>0</v>
      </c>
      <c r="J272" s="163">
        <f t="shared" si="258"/>
        <v>0</v>
      </c>
      <c r="K272" s="163">
        <f t="shared" si="258"/>
        <v>0</v>
      </c>
      <c r="L272" s="163">
        <f t="shared" si="258"/>
        <v>0</v>
      </c>
      <c r="M272" s="163">
        <f t="shared" si="258"/>
        <v>0</v>
      </c>
      <c r="N272" s="163">
        <f t="shared" si="258"/>
        <v>0</v>
      </c>
      <c r="O272" s="163">
        <f t="shared" si="258"/>
        <v>0</v>
      </c>
      <c r="P272" s="163">
        <f t="shared" si="258"/>
        <v>0</v>
      </c>
      <c r="Q272" s="163">
        <f t="shared" si="258"/>
        <v>0</v>
      </c>
      <c r="R272" s="163">
        <f t="shared" si="258"/>
        <v>0</v>
      </c>
      <c r="S272" s="163">
        <f t="shared" si="257"/>
        <v>0</v>
      </c>
      <c r="T272" s="163">
        <f t="shared" si="257"/>
        <v>0</v>
      </c>
      <c r="U272" s="163">
        <f t="shared" si="257"/>
        <v>0</v>
      </c>
      <c r="V272" s="163">
        <f t="shared" si="257"/>
        <v>0</v>
      </c>
      <c r="W272" s="163">
        <f t="shared" si="257"/>
        <v>0</v>
      </c>
      <c r="X272" s="163">
        <f t="shared" si="253"/>
        <v>0</v>
      </c>
      <c r="Y272" s="163">
        <f t="shared" si="254"/>
        <v>0</v>
      </c>
      <c r="Z272" s="163">
        <f t="shared" si="257"/>
        <v>0</v>
      </c>
      <c r="AA272" s="163">
        <f t="shared" si="257"/>
        <v>0</v>
      </c>
      <c r="AB272" s="163">
        <f t="shared" si="257"/>
        <v>0</v>
      </c>
      <c r="AC272" s="163">
        <f t="shared" si="257"/>
        <v>0</v>
      </c>
      <c r="AD272" s="163">
        <f t="shared" si="257"/>
        <v>0</v>
      </c>
      <c r="AE272" s="163">
        <f t="shared" si="257"/>
        <v>0</v>
      </c>
      <c r="AF272" s="176">
        <f t="shared" si="257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251"/>
        <v>0</v>
      </c>
      <c r="D273" s="179">
        <f t="shared" si="251"/>
        <v>0</v>
      </c>
      <c r="E273" s="179">
        <f t="shared" si="251"/>
        <v>0</v>
      </c>
      <c r="F273" s="179">
        <f t="shared" si="251"/>
        <v>0</v>
      </c>
      <c r="G273" s="179">
        <f t="shared" si="258"/>
        <v>0</v>
      </c>
      <c r="H273" s="179">
        <f t="shared" si="258"/>
        <v>0</v>
      </c>
      <c r="I273" s="179">
        <f t="shared" si="258"/>
        <v>0</v>
      </c>
      <c r="J273" s="179">
        <f t="shared" si="258"/>
        <v>0</v>
      </c>
      <c r="K273" s="179">
        <f t="shared" si="258"/>
        <v>0</v>
      </c>
      <c r="L273" s="179">
        <f t="shared" si="258"/>
        <v>0</v>
      </c>
      <c r="M273" s="179">
        <f t="shared" si="258"/>
        <v>0</v>
      </c>
      <c r="N273" s="179">
        <f t="shared" si="258"/>
        <v>0</v>
      </c>
      <c r="O273" s="179">
        <f t="shared" si="258"/>
        <v>0</v>
      </c>
      <c r="P273" s="179">
        <f t="shared" si="258"/>
        <v>0</v>
      </c>
      <c r="Q273" s="179">
        <f t="shared" si="258"/>
        <v>0</v>
      </c>
      <c r="R273" s="179">
        <f t="shared" si="258"/>
        <v>0</v>
      </c>
      <c r="S273" s="179">
        <f t="shared" si="257"/>
        <v>0</v>
      </c>
      <c r="T273" s="179">
        <f t="shared" si="257"/>
        <v>0</v>
      </c>
      <c r="U273" s="179">
        <f t="shared" si="257"/>
        <v>0</v>
      </c>
      <c r="V273" s="179">
        <f t="shared" si="257"/>
        <v>0</v>
      </c>
      <c r="W273" s="179">
        <f t="shared" si="257"/>
        <v>0</v>
      </c>
      <c r="X273" s="179">
        <f t="shared" si="253"/>
        <v>0</v>
      </c>
      <c r="Y273" s="179">
        <f t="shared" si="254"/>
        <v>0</v>
      </c>
      <c r="Z273" s="179">
        <f t="shared" si="257"/>
        <v>0</v>
      </c>
      <c r="AA273" s="179">
        <f t="shared" si="257"/>
        <v>0</v>
      </c>
      <c r="AB273" s="179">
        <f t="shared" si="257"/>
        <v>0</v>
      </c>
      <c r="AC273" s="179">
        <f t="shared" si="257"/>
        <v>0</v>
      </c>
      <c r="AD273" s="179">
        <f t="shared" si="257"/>
        <v>0</v>
      </c>
      <c r="AE273" s="179">
        <f t="shared" si="257"/>
        <v>0</v>
      </c>
      <c r="AF273" s="180">
        <f t="shared" si="257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v>0</v>
      </c>
      <c r="C274" s="182">
        <f t="shared" ref="C274" si="259">SUM(C169:C273)</f>
        <v>0</v>
      </c>
      <c r="D274" s="182">
        <f t="shared" ref="D274:E274" si="260">SUM(D169:D273)</f>
        <v>0</v>
      </c>
      <c r="E274" s="182">
        <f t="shared" si="260"/>
        <v>0</v>
      </c>
      <c r="F274" s="182">
        <f t="shared" ref="F274" si="261">SUM(F169:F273)</f>
        <v>0</v>
      </c>
      <c r="G274" s="182">
        <f t="shared" ref="G274:AG274" si="262">SUM(G169:G273)</f>
        <v>0</v>
      </c>
      <c r="H274" s="182">
        <f t="shared" si="262"/>
        <v>0</v>
      </c>
      <c r="I274" s="182">
        <f t="shared" si="262"/>
        <v>0</v>
      </c>
      <c r="J274" s="182">
        <f t="shared" si="262"/>
        <v>0</v>
      </c>
      <c r="K274" s="182">
        <f t="shared" si="262"/>
        <v>0</v>
      </c>
      <c r="L274" s="182">
        <f t="shared" si="262"/>
        <v>0</v>
      </c>
      <c r="M274" s="182">
        <f t="shared" si="262"/>
        <v>0</v>
      </c>
      <c r="N274" s="182">
        <f t="shared" si="262"/>
        <v>0</v>
      </c>
      <c r="O274" s="182">
        <f t="shared" si="262"/>
        <v>0</v>
      </c>
      <c r="P274" s="182">
        <f t="shared" si="262"/>
        <v>0</v>
      </c>
      <c r="Q274" s="182">
        <f t="shared" si="262"/>
        <v>0</v>
      </c>
      <c r="R274" s="182">
        <f t="shared" si="262"/>
        <v>0</v>
      </c>
      <c r="S274" s="182">
        <f t="shared" si="262"/>
        <v>0</v>
      </c>
      <c r="T274" s="182">
        <f t="shared" si="262"/>
        <v>0</v>
      </c>
      <c r="U274" s="182">
        <f t="shared" ref="U274" si="263">SUM(U169:U273)</f>
        <v>0</v>
      </c>
      <c r="V274" s="182">
        <f t="shared" si="262"/>
        <v>0</v>
      </c>
      <c r="W274" s="182">
        <f t="shared" si="262"/>
        <v>0</v>
      </c>
      <c r="X274" s="182">
        <f t="shared" ref="X274:Y274" si="264">SUM(X169:X273)</f>
        <v>0</v>
      </c>
      <c r="Y274" s="182">
        <f t="shared" si="264"/>
        <v>0</v>
      </c>
      <c r="Z274" s="182">
        <f t="shared" si="262"/>
        <v>0</v>
      </c>
      <c r="AA274" s="182">
        <f t="shared" si="262"/>
        <v>0</v>
      </c>
      <c r="AB274" s="182">
        <f t="shared" si="262"/>
        <v>0</v>
      </c>
      <c r="AC274" s="182">
        <f t="shared" si="262"/>
        <v>0</v>
      </c>
      <c r="AD274" s="182">
        <f t="shared" si="262"/>
        <v>0</v>
      </c>
      <c r="AE274" s="182">
        <f t="shared" si="262"/>
        <v>0</v>
      </c>
      <c r="AF274" s="183">
        <f t="shared" si="262"/>
        <v>0</v>
      </c>
      <c r="AG274" s="184">
        <f t="shared" si="26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936" priority="25">
      <formula>$AH11=0</formula>
    </cfRule>
  </conditionalFormatting>
  <conditionalFormatting sqref="A101:A102">
    <cfRule type="expression" dxfId="1935" priority="193">
      <formula>$AH106=0</formula>
    </cfRule>
  </conditionalFormatting>
  <conditionalFormatting sqref="A103:A107">
    <cfRule type="expression" dxfId="1934" priority="141">
      <formula>$AH102=0</formula>
    </cfRule>
  </conditionalFormatting>
  <conditionalFormatting sqref="A160:A167">
    <cfRule type="expression" dxfId="1933" priority="194">
      <formula>$AH267=0</formula>
    </cfRule>
  </conditionalFormatting>
  <conditionalFormatting sqref="A168:A275">
    <cfRule type="expression" dxfId="1932" priority="64">
      <formula>$AH168=0</formula>
    </cfRule>
  </conditionalFormatting>
  <conditionalFormatting sqref="B8">
    <cfRule type="expression" dxfId="1931" priority="189">
      <formula>AND(C$9&gt;=14/24,C$9&lt;20/24)</formula>
    </cfRule>
    <cfRule type="expression" dxfId="1930" priority="190">
      <formula>AND(C$9&gt;=8/24,C$9&lt;14/24)</formula>
    </cfRule>
    <cfRule type="expression" dxfId="1929" priority="191">
      <formula>C$9&lt;8/24</formula>
    </cfRule>
    <cfRule type="expression" dxfId="1928" priority="192">
      <formula>C$9&gt;=20/24</formula>
    </cfRule>
  </conditionalFormatting>
  <conditionalFormatting sqref="B9:AF10 B76:F89 B113:F115 B108:F108 B117:F124 B153:F153 B93:F96 G82:L89 B72:L72 K85:N89 B90:N90 G158:T159 S157:T157 G157:Q157 G137:T156 Z11:AF13 G93:AF115 O85:AF90 G76:AF77 G117:AF134 U137:AF159">
    <cfRule type="expression" dxfId="1927" priority="106">
      <formula>B$9&gt;=20/24</formula>
    </cfRule>
  </conditionalFormatting>
  <conditionalFormatting sqref="B9:AF10 B76:F89 B113:F115 B108:F108 B117:F124 B153:F153 B93:F96 G82:L89 B72:L72 K85:N89 B90:N90 G158:T159 S157:T157 G157:Q157 G137:T156 Z11:AF13 G93:AF115 O85:AF90 G76:AF77 G117:AF134 U137:AF159">
    <cfRule type="expression" dxfId="1926" priority="107">
      <formula>AND(B$9&gt;=14/24,B$9&lt;20/24)</formula>
    </cfRule>
    <cfRule type="expression" dxfId="1925" priority="108">
      <formula>AND(B$9&gt;=8/24,B$9&lt;14/24)</formula>
    </cfRule>
    <cfRule type="expression" dxfId="1924" priority="109">
      <formula>B$9&lt;8/24</formula>
    </cfRule>
  </conditionalFormatting>
  <conditionalFormatting sqref="B29:Y53 Z14:AF53">
    <cfRule type="expression" dxfId="1923" priority="49">
      <formula>B14&gt;$AG14*1</formula>
    </cfRule>
    <cfRule type="expression" dxfId="1922" priority="50">
      <formula>B$9&gt;=20/24</formula>
    </cfRule>
    <cfRule type="expression" dxfId="1921" priority="51">
      <formula>AND(B$9&gt;=14/24,B$9&lt;20/24)</formula>
    </cfRule>
    <cfRule type="expression" dxfId="1920" priority="52">
      <formula>AND(B$9&gt;=8/24,B$9&lt;14/24)</formula>
    </cfRule>
    <cfRule type="expression" dxfId="1919" priority="53">
      <formula>B$9&lt;8/24</formula>
    </cfRule>
  </conditionalFormatting>
  <conditionalFormatting sqref="B54:AF68">
    <cfRule type="expression" dxfId="1918" priority="42">
      <formula>B$9&lt;8/24</formula>
    </cfRule>
  </conditionalFormatting>
  <conditionalFormatting sqref="B54:AF70">
    <cfRule type="expression" dxfId="1917" priority="39">
      <formula>B$9&gt;=20/24</formula>
    </cfRule>
    <cfRule type="expression" dxfId="1916" priority="40">
      <formula>AND(B$9&gt;=14/24,B$9&lt;20/24)</formula>
    </cfRule>
    <cfRule type="expression" dxfId="1915" priority="41">
      <formula>AND(B$9&gt;=8/24,B$9&lt;14/24)</formula>
    </cfRule>
  </conditionalFormatting>
  <conditionalFormatting sqref="B63:AF65">
    <cfRule type="expression" dxfId="1914" priority="43">
      <formula>B63&gt;$AG63</formula>
    </cfRule>
  </conditionalFormatting>
  <conditionalFormatting sqref="B69:AF70">
    <cfRule type="expression" dxfId="1913" priority="114">
      <formula>B$9&lt;8/24</formula>
    </cfRule>
  </conditionalFormatting>
  <conditionalFormatting sqref="B72:AF75">
    <cfRule type="expression" dxfId="1912" priority="30">
      <formula>B72&gt;$AG72*1</formula>
    </cfRule>
  </conditionalFormatting>
  <conditionalFormatting sqref="B73:AF75">
    <cfRule type="expression" dxfId="1911" priority="31">
      <formula>B$9&gt;=20/24</formula>
    </cfRule>
    <cfRule type="expression" dxfId="1910" priority="32">
      <formula>AND(B$9&gt;=14/24,B$9&lt;20/24)</formula>
    </cfRule>
    <cfRule type="expression" dxfId="1909" priority="33">
      <formula>AND(B$9&gt;=8/24,B$9&lt;14/24)</formula>
    </cfRule>
    <cfRule type="expression" dxfId="1908" priority="34">
      <formula>B$9&lt;8/24</formula>
    </cfRule>
  </conditionalFormatting>
  <conditionalFormatting sqref="G161:AF167">
    <cfRule type="expression" dxfId="1907" priority="65">
      <formula>G$9&gt;=20/24</formula>
    </cfRule>
    <cfRule type="expression" dxfId="1906" priority="66">
      <formula>AND(G$9&gt;=14/24,G$9&lt;20/24)</formula>
    </cfRule>
    <cfRule type="expression" dxfId="1905" priority="67">
      <formula>AND(G$9&gt;=8/24,G$9&lt;14/24)</formula>
    </cfRule>
    <cfRule type="expression" dxfId="1904" priority="68">
      <formula>G$9&lt;8/24</formula>
    </cfRule>
  </conditionalFormatting>
  <conditionalFormatting sqref="G169:AF274">
    <cfRule type="expression" dxfId="1903" priority="26">
      <formula>G$9&gt;=20/24</formula>
    </cfRule>
    <cfRule type="expression" dxfId="1902" priority="27">
      <formula>AND(G$9&gt;=14/24,G$9&lt;20/24)</formula>
    </cfRule>
    <cfRule type="expression" dxfId="1901" priority="28">
      <formula>AND(G$9&gt;=8/24,G$9&lt;14/24)</formula>
    </cfRule>
    <cfRule type="expression" dxfId="1900" priority="29">
      <formula>G$9&lt;8/24</formula>
    </cfRule>
  </conditionalFormatting>
  <conditionalFormatting sqref="AG96 AG78 Z11:AF13 B71:AG71 B69:AF69 B76:AF96">
    <cfRule type="expression" dxfId="1899" priority="105">
      <formula>B11&gt;$AG11*1</formula>
    </cfRule>
  </conditionalFormatting>
  <conditionalFormatting sqref="G79:L83 K83:P83">
    <cfRule type="expression" dxfId="1898" priority="115">
      <formula>G$9&gt;=20/24</formula>
    </cfRule>
    <cfRule type="expression" dxfId="1897" priority="116">
      <formula>AND(G$9&gt;=14/24,G$9&lt;20/24)</formula>
    </cfRule>
    <cfRule type="expression" dxfId="1896" priority="117">
      <formula>AND(G$9&gt;=8/24,G$9&lt;14/24)</formula>
    </cfRule>
    <cfRule type="expression" dxfId="1895" priority="118">
      <formula>G$9&lt;8/24</formula>
    </cfRule>
  </conditionalFormatting>
  <conditionalFormatting sqref="G84:P84">
    <cfRule type="expression" dxfId="1894" priority="110">
      <formula>G$9&gt;=20/24</formula>
    </cfRule>
    <cfRule type="expression" dxfId="1893" priority="111">
      <formula>AND(G$9&gt;=14/24,G$9&lt;20/24)</formula>
    </cfRule>
    <cfRule type="expression" dxfId="1892" priority="112">
      <formula>AND(G$9&gt;=8/24,G$9&lt;14/24)</formula>
    </cfRule>
    <cfRule type="expression" dxfId="1891" priority="113">
      <formula>G$9&lt;8/24</formula>
    </cfRule>
  </conditionalFormatting>
  <conditionalFormatting sqref="G78:Z78 M76:Z77 AA76:AF78 B72:AF72">
    <cfRule type="expression" dxfId="1890" priority="125">
      <formula>B$9&gt;=20/24</formula>
    </cfRule>
    <cfRule type="expression" dxfId="1889" priority="126">
      <formula>AND(B$9&gt;=14/24,B$9&lt;20/24)</formula>
    </cfRule>
    <cfRule type="expression" dxfId="1888" priority="127">
      <formula>AND(B$9&gt;=8/24,B$9&lt;14/24)</formula>
    </cfRule>
    <cfRule type="expression" dxfId="1887" priority="128">
      <formula>B$9&lt;8/24</formula>
    </cfRule>
  </conditionalFormatting>
  <conditionalFormatting sqref="M73:AF75">
    <cfRule type="expression" dxfId="1886" priority="35">
      <formula>M$9&gt;=20/24</formula>
    </cfRule>
    <cfRule type="expression" dxfId="1885" priority="36">
      <formula>AND(M$9&gt;=14/24,M$9&lt;20/24)</formula>
    </cfRule>
    <cfRule type="expression" dxfId="1884" priority="37">
      <formula>AND(M$9&gt;=8/24,M$9&lt;14/24)</formula>
    </cfRule>
    <cfRule type="expression" dxfId="1883" priority="38">
      <formula>M$9&lt;8/24</formula>
    </cfRule>
  </conditionalFormatting>
  <conditionalFormatting sqref="G79:P81">
    <cfRule type="expression" dxfId="1882" priority="133">
      <formula>G$9&gt;=20/24</formula>
    </cfRule>
    <cfRule type="expression" dxfId="1881" priority="134">
      <formula>AND(G$9&gt;=14/24,G$9&lt;20/24)</formula>
    </cfRule>
    <cfRule type="expression" dxfId="1880" priority="135">
      <formula>AND(G$9&gt;=8/24,G$9&lt;14/24)</formula>
    </cfRule>
    <cfRule type="expression" dxfId="1879" priority="136">
      <formula>G$9&lt;8/24</formula>
    </cfRule>
  </conditionalFormatting>
  <conditionalFormatting sqref="L84:AF84">
    <cfRule type="expression" dxfId="1878" priority="129">
      <formula>L$9&gt;=20/24</formula>
    </cfRule>
    <cfRule type="expression" dxfId="1877" priority="130">
      <formula>AND(L$9&gt;=14/24,L$9&lt;20/24)</formula>
    </cfRule>
    <cfRule type="expression" dxfId="1876" priority="131">
      <formula>AND(L$9&gt;=8/24,L$9&lt;14/24)</formula>
    </cfRule>
    <cfRule type="expression" dxfId="1875" priority="132">
      <formula>L$9&lt;8/24</formula>
    </cfRule>
  </conditionalFormatting>
  <conditionalFormatting sqref="M8 S8 AB8">
    <cfRule type="expression" dxfId="1874" priority="182">
      <formula>AND(N$9&gt;=14/24,N$9&lt;20/24)</formula>
    </cfRule>
    <cfRule type="expression" dxfId="1873" priority="183">
      <formula>AND(N$9&gt;=8/24,N$9&lt;14/24)</formula>
    </cfRule>
    <cfRule type="expression" dxfId="1872" priority="184">
      <formula>N$9&lt;8/24</formula>
    </cfRule>
  </conditionalFormatting>
  <conditionalFormatting sqref="M79:AF83">
    <cfRule type="expression" dxfId="1871" priority="137">
      <formula>M$9&gt;=20/24</formula>
    </cfRule>
    <cfRule type="expression" dxfId="1870" priority="138">
      <formula>AND(M$9&gt;=14/24,M$9&lt;20/24)</formula>
    </cfRule>
    <cfRule type="expression" dxfId="1869" priority="139">
      <formula>AND(M$9&gt;=8/24,M$9&lt;14/24)</formula>
    </cfRule>
    <cfRule type="expression" dxfId="1868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67" priority="181">
      <formula>N$9&gt;=20/24</formula>
    </cfRule>
  </conditionalFormatting>
  <conditionalFormatting sqref="S8">
    <cfRule type="expression" dxfId="1866" priority="172">
      <formula>U$9&gt;=20/24</formula>
    </cfRule>
    <cfRule type="expression" dxfId="1865" priority="173">
      <formula>AND(U$9&gt;=14/24,U$9&lt;20/24)</formula>
    </cfRule>
    <cfRule type="expression" dxfId="1864" priority="174">
      <formula>AND(U$9&gt;=8/24,U$9&lt;14/24)</formula>
    </cfRule>
    <cfRule type="expression" dxfId="1863" priority="175">
      <formula>U$9&lt;8/24</formula>
    </cfRule>
  </conditionalFormatting>
  <conditionalFormatting sqref="W79:AF84">
    <cfRule type="expression" dxfId="1862" priority="59">
      <formula>W$9&gt;=20/24</formula>
    </cfRule>
    <cfRule type="expression" dxfId="1861" priority="60">
      <formula>AND(W$9&gt;=14/24,W$9&lt;20/24)</formula>
    </cfRule>
    <cfRule type="expression" dxfId="1860" priority="61">
      <formula>AND(W$9&gt;=8/24,W$9&lt;14/24)</formula>
    </cfRule>
    <cfRule type="expression" dxfId="1859" priority="62">
      <formula>W$9&lt;8/24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858" priority="44">
      <formula>Z$9&gt;=20/24</formula>
    </cfRule>
    <cfRule type="expression" dxfId="1857" priority="45">
      <formula>AND(Z$9&gt;=14/24,Z$9&lt;20/24)</formula>
    </cfRule>
    <cfRule type="expression" dxfId="1856" priority="46">
      <formula>AND(Z$9&gt;=8/24,Z$9&lt;14/24)</formula>
    </cfRule>
    <cfRule type="expression" dxfId="1855" priority="47">
      <formula>Z$9&lt;8/24</formula>
    </cfRule>
  </conditionalFormatting>
  <conditionalFormatting sqref="Z69:AF70">
    <cfRule type="expression" dxfId="1854" priority="124">
      <formula>Z69&gt;$AG69</formula>
    </cfRule>
  </conditionalFormatting>
  <conditionalFormatting sqref="B66:Y70 Z66:AF69 B54:AF62">
    <cfRule type="expression" dxfId="1853" priority="119">
      <formula>B54&gt;$AG54</formula>
    </cfRule>
  </conditionalFormatting>
  <conditionalFormatting sqref="AB8">
    <cfRule type="expression" dxfId="1852" priority="168">
      <formula>AD$9&gt;=20/24</formula>
    </cfRule>
    <cfRule type="expression" dxfId="1851" priority="169">
      <formula>AND(AD$9&gt;=14/24,AD$9&lt;20/24)</formula>
    </cfRule>
    <cfRule type="expression" dxfId="1850" priority="170">
      <formula>AND(AD$9&gt;=8/24,AD$9&lt;14/24)</formula>
    </cfRule>
    <cfRule type="expression" dxfId="1849" priority="171">
      <formula>AD$9&lt;8/24</formula>
    </cfRule>
  </conditionalFormatting>
  <conditionalFormatting sqref="AG78">
    <cfRule type="expression" dxfId="1848" priority="147">
      <formula>AG$9&gt;=20/24</formula>
    </cfRule>
    <cfRule type="expression" dxfId="1847" priority="148">
      <formula>AND(AG$9&gt;=14/24,AG$9&lt;20/24)</formula>
    </cfRule>
    <cfRule type="expression" dxfId="1846" priority="149">
      <formula>AND(AG$9&gt;=8/24,AG$9&lt;14/24)</formula>
    </cfRule>
    <cfRule type="expression" dxfId="1845" priority="150">
      <formula>AG$9&lt;8/24</formula>
    </cfRule>
  </conditionalFormatting>
  <conditionalFormatting sqref="AG91:AG92">
    <cfRule type="expression" dxfId="1844" priority="142">
      <formula>AG91&gt;$AG91</formula>
    </cfRule>
  </conditionalFormatting>
  <conditionalFormatting sqref="AG96">
    <cfRule type="expression" dxfId="1843" priority="143">
      <formula>AG$9&gt;=20/24</formula>
    </cfRule>
    <cfRule type="expression" dxfId="1842" priority="144">
      <formula>AND(AG$9&gt;=14/24,AG$9&lt;20/24)</formula>
    </cfRule>
    <cfRule type="expression" dxfId="1841" priority="145">
      <formula>AND(AG$9&gt;=8/24,AG$9&lt;14/24)</formula>
    </cfRule>
    <cfRule type="expression" dxfId="1840" priority="146">
      <formula>AG$9&lt;8/24</formula>
    </cfRule>
  </conditionalFormatting>
  <conditionalFormatting sqref="AG113">
    <cfRule type="expression" dxfId="1839" priority="164">
      <formula>AG$9&gt;=20/24</formula>
    </cfRule>
    <cfRule type="expression" dxfId="1838" priority="165">
      <formula>AND(AG$9&gt;=14/24,AG$9&lt;20/24)</formula>
    </cfRule>
    <cfRule type="expression" dxfId="1837" priority="166">
      <formula>AND(AG$9&gt;=8/24,AG$9&lt;14/24)</formula>
    </cfRule>
    <cfRule type="expression" dxfId="1836" priority="167">
      <formula>AG$9&lt;8/24</formula>
    </cfRule>
  </conditionalFormatting>
  <conditionalFormatting sqref="AH8:AI10">
    <cfRule type="expression" dxfId="1835" priority="55">
      <formula>AH$9&gt;=20/24</formula>
    </cfRule>
    <cfRule type="expression" dxfId="1834" priority="56">
      <formula>AND(AH$9&gt;=14/24,AH$9&lt;20/24)</formula>
    </cfRule>
    <cfRule type="expression" dxfId="1833" priority="57">
      <formula>AND(AH$9&gt;=8/24,AH$9&lt;14/24)</formula>
    </cfRule>
    <cfRule type="expression" dxfId="183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831" priority="185">
      <formula>AJ$9&gt;=20/24</formula>
    </cfRule>
    <cfRule type="expression" dxfId="1830" priority="186">
      <formula>AND(AJ$9&gt;=14/24,AJ$9&lt;20/24)</formula>
    </cfRule>
    <cfRule type="expression" dxfId="1829" priority="187">
      <formula>AND(AJ$9&gt;=8/24,AJ$9&lt;14/24)</formula>
    </cfRule>
    <cfRule type="expression" dxfId="1828" priority="188">
      <formula>AJ$9&lt;8/24</formula>
    </cfRule>
  </conditionalFormatting>
  <conditionalFormatting sqref="AL99:AN99 AL105:AN105">
    <cfRule type="expression" dxfId="1827" priority="157">
      <formula>AL$9&gt;=20/24</formula>
    </cfRule>
    <cfRule type="expression" dxfId="1826" priority="158">
      <formula>AND(AL$9&gt;=14/24,AL$9&lt;20/24)</formula>
    </cfRule>
    <cfRule type="expression" dxfId="1825" priority="159">
      <formula>AND(AL$9&gt;=8/24,AL$9&lt;14/24)</formula>
    </cfRule>
    <cfRule type="expression" dxfId="1824" priority="160">
      <formula>AL$9&lt;8/24</formula>
    </cfRule>
  </conditionalFormatting>
  <conditionalFormatting sqref="AM15:AM21 AN16:AR21">
    <cfRule type="expression" dxfId="1823" priority="81">
      <formula>AX$9&gt;=20/24</formula>
    </cfRule>
    <cfRule type="expression" dxfId="1822" priority="82">
      <formula>AND(AX$9&gt;=14/24,AX$9&lt;20/24)</formula>
    </cfRule>
    <cfRule type="expression" dxfId="1821" priority="83">
      <formula>AND(AX$9&gt;=8/24,AX$9&lt;14/24)</formula>
    </cfRule>
    <cfRule type="expression" dxfId="1820" priority="84">
      <formula>AX$9&lt;8/24</formula>
    </cfRule>
  </conditionalFormatting>
  <conditionalFormatting sqref="AN100:AN103">
    <cfRule type="expression" dxfId="1819" priority="153">
      <formula>AN$9&gt;=20/24</formula>
    </cfRule>
    <cfRule type="expression" dxfId="1818" priority="154">
      <formula>AND(AN$9&gt;=14/24,AN$9&lt;20/24)</formula>
    </cfRule>
    <cfRule type="expression" dxfId="1817" priority="155">
      <formula>AND(AN$9&gt;=8/24,AN$9&lt;14/24)</formula>
    </cfRule>
    <cfRule type="expression" dxfId="1816" priority="156">
      <formula>AN$9&lt;8/24</formula>
    </cfRule>
  </conditionalFormatting>
  <conditionalFormatting sqref="AN15:AR15">
    <cfRule type="expression" dxfId="1815" priority="69">
      <formula>U$9&gt;=20/24</formula>
    </cfRule>
    <cfRule type="expression" dxfId="1814" priority="70">
      <formula>AND(U$9&gt;=14/24,U$9&lt;20/24)</formula>
    </cfRule>
    <cfRule type="expression" dxfId="1813" priority="71">
      <formula>AND(U$9&gt;=8/24,U$9&lt;14/24)</formula>
    </cfRule>
    <cfRule type="expression" dxfId="1812" priority="72">
      <formula>U$9&lt;8/24</formula>
    </cfRule>
  </conditionalFormatting>
  <conditionalFormatting sqref="AS15">
    <cfRule type="expression" dxfId="1811" priority="77">
      <formula>AA$9&gt;=20/24</formula>
    </cfRule>
    <cfRule type="expression" dxfId="1810" priority="78">
      <formula>AND(AA$9&gt;=14/24,AA$9&lt;20/24)</formula>
    </cfRule>
    <cfRule type="expression" dxfId="1809" priority="79">
      <formula>AND(AA$9&gt;=8/24,AA$9&lt;14/24)</formula>
    </cfRule>
    <cfRule type="expression" dxfId="1808" priority="80">
      <formula>AA$9&lt;8/24</formula>
    </cfRule>
  </conditionalFormatting>
  <conditionalFormatting sqref="AS16:AS21">
    <cfRule type="expression" dxfId="1807" priority="85">
      <formula>BE$9&gt;=20/24</formula>
    </cfRule>
    <cfRule type="expression" dxfId="1806" priority="86">
      <formula>AND(BE$9&gt;=14/24,BE$9&lt;20/24)</formula>
    </cfRule>
    <cfRule type="expression" dxfId="1805" priority="87">
      <formula>AND(BE$9&gt;=8/24,BE$9&lt;14/24)</formula>
    </cfRule>
    <cfRule type="expression" dxfId="1804" priority="88">
      <formula>BE$9&lt;8/24</formula>
    </cfRule>
  </conditionalFormatting>
  <conditionalFormatting sqref="AT15 AX15:BJ15">
    <cfRule type="expression" dxfId="1803" priority="89">
      <formula>AC$9&gt;=20/24</formula>
    </cfRule>
    <cfRule type="expression" dxfId="1802" priority="90">
      <formula>AND(AC$9&gt;=14/24,AC$9&lt;20/24)</formula>
    </cfRule>
    <cfRule type="expression" dxfId="1801" priority="91">
      <formula>AND(AC$9&gt;=8/24,AC$9&lt;14/24)</formula>
    </cfRule>
    <cfRule type="expression" dxfId="1800" priority="92">
      <formula>AC$9&lt;8/24</formula>
    </cfRule>
  </conditionalFormatting>
  <conditionalFormatting sqref="AT16:AT21">
    <cfRule type="expression" dxfId="1799" priority="93">
      <formula>BG$9&gt;=20/24</formula>
    </cfRule>
    <cfRule type="expression" dxfId="1798" priority="94">
      <formula>AND(BG$9&gt;=14/24,BG$9&lt;20/24)</formula>
    </cfRule>
    <cfRule type="expression" dxfId="1797" priority="95">
      <formula>AND(BG$9&gt;=8/24,BG$9&lt;14/24)</formula>
    </cfRule>
    <cfRule type="expression" dxfId="1796" priority="96">
      <formula>BG$9&lt;8/24</formula>
    </cfRule>
  </conditionalFormatting>
  <conditionalFormatting sqref="AU15:AV15">
    <cfRule type="expression" dxfId="1795" priority="97">
      <formula>AE$9&gt;=20/24</formula>
    </cfRule>
    <cfRule type="expression" dxfId="1794" priority="98">
      <formula>AND(AE$9&gt;=14/24,AE$9&lt;20/24)</formula>
    </cfRule>
    <cfRule type="expression" dxfId="1793" priority="99">
      <formula>AND(AE$9&gt;=8/24,AE$9&lt;14/24)</formula>
    </cfRule>
    <cfRule type="expression" dxfId="1792" priority="100">
      <formula>AE$9&lt;8/24</formula>
    </cfRule>
  </conditionalFormatting>
  <conditionalFormatting sqref="AU16:BJ21">
    <cfRule type="expression" dxfId="1791" priority="101">
      <formula>BI$9&gt;=20/24</formula>
    </cfRule>
    <cfRule type="expression" dxfId="1790" priority="102">
      <formula>AND(BI$9&gt;=14/24,BI$9&lt;20/24)</formula>
    </cfRule>
    <cfRule type="expression" dxfId="1789" priority="103">
      <formula>AND(BI$9&gt;=8/24,BI$9&lt;14/24)</formula>
    </cfRule>
    <cfRule type="expression" dxfId="1788" priority="104">
      <formula>BI$9&lt;8/24</formula>
    </cfRule>
  </conditionalFormatting>
  <conditionalFormatting sqref="AW15">
    <cfRule type="expression" dxfId="1787" priority="73">
      <formula>B$9&gt;=20/24</formula>
    </cfRule>
    <cfRule type="expression" dxfId="1786" priority="74">
      <formula>AND(B$9&gt;=14/24,B$9&lt;20/24)</formula>
    </cfRule>
    <cfRule type="expression" dxfId="1785" priority="75">
      <formula>AND(B$9&gt;=8/24,B$9&lt;14/24)</formula>
    </cfRule>
    <cfRule type="expression" dxfId="1784" priority="76">
      <formula>B$9&lt;8/24</formula>
    </cfRule>
  </conditionalFormatting>
  <conditionalFormatting sqref="A73">
    <cfRule type="expression" dxfId="1783" priority="24">
      <formula>$AH73=0</formula>
    </cfRule>
  </conditionalFormatting>
  <conditionalFormatting sqref="B97:F107 B137:F152 B109:F112 B125:F134 B154:F159 B11:Y13">
    <cfRule type="expression" dxfId="1782" priority="20">
      <formula>B$9&gt;=20/24</formula>
    </cfRule>
  </conditionalFormatting>
  <conditionalFormatting sqref="B97:F107 B137:F152 B109:F112 B125:F134 B154:F159 B11:Y13">
    <cfRule type="expression" dxfId="1781" priority="21">
      <formula>AND(B$9&gt;=14/24,B$9&lt;20/24)</formula>
    </cfRule>
    <cfRule type="expression" dxfId="1780" priority="22">
      <formula>AND(B$9&gt;=8/24,B$9&lt;14/24)</formula>
    </cfRule>
    <cfRule type="expression" dxfId="1779" priority="23">
      <formula>B$9&lt;8/24</formula>
    </cfRule>
  </conditionalFormatting>
  <conditionalFormatting sqref="B14:Y28">
    <cfRule type="expression" dxfId="1778" priority="10">
      <formula>B14&gt;$AG14*1</formula>
    </cfRule>
    <cfRule type="expression" dxfId="1777" priority="11">
      <formula>B$9&gt;=20/24</formula>
    </cfRule>
    <cfRule type="expression" dxfId="1776" priority="12">
      <formula>AND(B$9&gt;=14/24,B$9&lt;20/24)</formula>
    </cfRule>
    <cfRule type="expression" dxfId="1775" priority="13">
      <formula>AND(B$9&gt;=8/24,B$9&lt;14/24)</formula>
    </cfRule>
    <cfRule type="expression" dxfId="1774" priority="14">
      <formula>B$9&lt;8/24</formula>
    </cfRule>
  </conditionalFormatting>
  <conditionalFormatting sqref="B161:F167">
    <cfRule type="expression" dxfId="1773" priority="15">
      <formula>B$9&gt;=20/24</formula>
    </cfRule>
    <cfRule type="expression" dxfId="1772" priority="16">
      <formula>AND(B$9&gt;=14/24,B$9&lt;20/24)</formula>
    </cfRule>
    <cfRule type="expression" dxfId="1771" priority="17">
      <formula>AND(B$9&gt;=8/24,B$9&lt;14/24)</formula>
    </cfRule>
    <cfRule type="expression" dxfId="1770" priority="18">
      <formula>B$9&lt;8/24</formula>
    </cfRule>
  </conditionalFormatting>
  <conditionalFormatting sqref="B169:F274">
    <cfRule type="expression" dxfId="1769" priority="6">
      <formula>B$9&gt;=20/24</formula>
    </cfRule>
    <cfRule type="expression" dxfId="1768" priority="7">
      <formula>AND(B$9&gt;=14/24,B$9&lt;20/24)</formula>
    </cfRule>
    <cfRule type="expression" dxfId="1767" priority="8">
      <formula>AND(B$9&gt;=8/24,B$9&lt;14/24)</formula>
    </cfRule>
    <cfRule type="expression" dxfId="1766" priority="9">
      <formula>B$9&lt;8/24</formula>
    </cfRule>
  </conditionalFormatting>
  <conditionalFormatting sqref="B11:Y13">
    <cfRule type="expression" dxfId="1765" priority="19">
      <formula>B11&gt;$AG11*1</formula>
    </cfRule>
  </conditionalFormatting>
  <conditionalFormatting sqref="A153">
    <cfRule type="expression" dxfId="176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763" priority="1">
      <formula>AL$9&gt;=20/24</formula>
    </cfRule>
  </conditionalFormatting>
  <conditionalFormatting sqref="AL153">
    <cfRule type="expression" dxfId="1762" priority="2">
      <formula>AND(AL$9&gt;=14/24,AL$9&lt;20/24)</formula>
    </cfRule>
    <cfRule type="expression" dxfId="1761" priority="3">
      <formula>AND(AL$9&gt;=8/24,AL$9&lt;14/24)</formula>
    </cfRule>
    <cfRule type="expression" dxfId="1760" priority="4">
      <formula>AL$9&lt;8/24</formula>
    </cfRule>
  </conditionalFormatting>
  <conditionalFormatting sqref="R157">
    <cfRule type="expression" dxfId="1759" priority="361">
      <formula>Q$9&gt;=20/24</formula>
    </cfRule>
  </conditionalFormatting>
  <conditionalFormatting sqref="R157">
    <cfRule type="expression" dxfId="1758" priority="365">
      <formula>AND(Q$9&gt;=14/24,Q$9&lt;20/24)</formula>
    </cfRule>
    <cfRule type="expression" dxfId="1757" priority="366">
      <formula>AND(Q$9&gt;=8/24,Q$9&lt;14/24)</formula>
    </cfRule>
    <cfRule type="expression" dxfId="1756" priority="367">
      <formula>Q$9&lt;8/24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9"/>
  <dimension ref="A1:CJ305"/>
  <sheetViews>
    <sheetView zoomScale="112" zoomScaleNormal="112" workbookViewId="0">
      <pane xSplit="1" ySplit="10" topLeftCell="B88" activePane="bottomRight" state="frozen"/>
      <selection activeCell="C158" sqref="C158"/>
      <selection pane="topRight" activeCell="C158" sqref="C158"/>
      <selection pane="bottomLeft" activeCell="C158" sqref="C158"/>
      <selection pane="bottomRight" activeCell="B116" sqref="B116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2080/10/18</v>
      </c>
      <c r="C4" s="230"/>
      <c r="D4" s="230"/>
      <c r="E4" s="231" t="str">
        <f ca="1">"2080/"&amp;"10/"&amp;INT(MID(CELL("filename",G6),FIND("]",CELL("filename",G6))+1,200))</f>
        <v>2080/10/18</v>
      </c>
      <c r="F4" s="231"/>
      <c r="G4" s="231"/>
      <c r="H4" s="231" t="str">
        <f ca="1">TEXT(E4,"dddd")</f>
        <v>Friday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69.900000000000006</v>
      </c>
      <c r="C5" s="30">
        <f t="shared" si="0"/>
        <v>71.599999999999994</v>
      </c>
      <c r="D5" s="30">
        <f t="shared" si="0"/>
        <v>70</v>
      </c>
      <c r="E5" s="30">
        <f t="shared" si="0"/>
        <v>32</v>
      </c>
      <c r="F5" s="30">
        <f t="shared" si="0"/>
        <v>81</v>
      </c>
      <c r="G5" s="30">
        <f t="shared" si="0"/>
        <v>59</v>
      </c>
      <c r="H5" s="30">
        <f t="shared" si="0"/>
        <v>62</v>
      </c>
      <c r="I5" s="30">
        <f t="shared" si="0"/>
        <v>60.3</v>
      </c>
      <c r="J5" s="30">
        <f t="shared" si="0"/>
        <v>60</v>
      </c>
      <c r="K5" s="30">
        <f t="shared" si="0"/>
        <v>58</v>
      </c>
      <c r="L5" s="30">
        <f t="shared" si="0"/>
        <v>58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410.38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1.3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1.3</v>
      </c>
      <c r="AE5" s="30">
        <f t="shared" si="0"/>
        <v>7.4</v>
      </c>
      <c r="AF5" s="30">
        <f>B108</f>
        <v>71.7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Load=880</v>
      </c>
      <c r="B7" s="35">
        <f t="shared" ref="B7:AF7" si="1">B116</f>
        <v>1316.5</v>
      </c>
      <c r="C7" s="35">
        <f t="shared" si="1"/>
        <v>1260</v>
      </c>
      <c r="D7" s="35">
        <f t="shared" si="1"/>
        <v>1296.6999999999998</v>
      </c>
      <c r="E7" s="35">
        <f t="shared" si="1"/>
        <v>1141.5999999999999</v>
      </c>
      <c r="F7" s="35">
        <f t="shared" si="1"/>
        <v>1101.5999999999999</v>
      </c>
      <c r="G7" s="35">
        <f t="shared" si="1"/>
        <v>1298.6999999999998</v>
      </c>
      <c r="H7" s="35">
        <f t="shared" si="1"/>
        <v>1282.6999999999998</v>
      </c>
      <c r="I7" s="35">
        <f t="shared" si="1"/>
        <v>1253.6999999999998</v>
      </c>
      <c r="J7" s="35">
        <f t="shared" si="1"/>
        <v>1294.9999999999998</v>
      </c>
      <c r="K7" s="35">
        <f t="shared" si="1"/>
        <v>1313.5</v>
      </c>
      <c r="L7" s="35">
        <f t="shared" si="1"/>
        <v>1298.5</v>
      </c>
      <c r="M7" s="35">
        <f t="shared" si="1"/>
        <v>1514.5</v>
      </c>
      <c r="N7" s="35">
        <f t="shared" si="1"/>
        <v>1353</v>
      </c>
      <c r="O7" s="35">
        <f t="shared" si="1"/>
        <v>1282.5</v>
      </c>
      <c r="P7" s="35">
        <f t="shared" si="1"/>
        <v>1327.2</v>
      </c>
      <c r="Q7" s="35">
        <f t="shared" si="1"/>
        <v>1303.5</v>
      </c>
      <c r="R7" s="35">
        <f t="shared" si="1"/>
        <v>1287.5</v>
      </c>
      <c r="S7" s="35">
        <f t="shared" si="1"/>
        <v>1287.5</v>
      </c>
      <c r="T7" s="35">
        <f t="shared" si="1"/>
        <v>1112.1999999999998</v>
      </c>
      <c r="U7" s="35">
        <f t="shared" si="1"/>
        <v>880.30000000000007</v>
      </c>
      <c r="V7" s="35">
        <f t="shared" si="1"/>
        <v>1829.38</v>
      </c>
      <c r="W7" s="35">
        <f t="shared" si="1"/>
        <v>938.16000000000008</v>
      </c>
      <c r="X7" s="35">
        <f t="shared" si="1"/>
        <v>1027.8999999999996</v>
      </c>
      <c r="Y7" s="35">
        <f t="shared" si="1"/>
        <v>1111.1999999999998</v>
      </c>
      <c r="Z7" s="35">
        <f t="shared" si="1"/>
        <v>1393.27</v>
      </c>
      <c r="AA7" s="35">
        <f t="shared" si="1"/>
        <v>1417.6699999999998</v>
      </c>
      <c r="AB7" s="35">
        <f>AB116</f>
        <v>1216.57</v>
      </c>
      <c r="AC7" s="35">
        <f t="shared" si="1"/>
        <v>1197.27</v>
      </c>
      <c r="AD7" s="35">
        <f t="shared" si="1"/>
        <v>1248.5700000000002</v>
      </c>
      <c r="AE7" s="35">
        <f t="shared" si="1"/>
        <v>1215.2700000000002</v>
      </c>
      <c r="AF7" s="35">
        <f t="shared" si="1"/>
        <v>1157.1700000000003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2004.7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1829.38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4" t="s">
        <v>19</v>
      </c>
      <c r="AI10" s="21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39</v>
      </c>
      <c r="C11" s="43">
        <v>39</v>
      </c>
      <c r="D11" s="43">
        <v>39</v>
      </c>
      <c r="E11" s="43">
        <v>39</v>
      </c>
      <c r="F11" s="43">
        <v>39</v>
      </c>
      <c r="G11" s="43">
        <v>44</v>
      </c>
      <c r="H11" s="43">
        <v>44</v>
      </c>
      <c r="I11" s="43">
        <v>44</v>
      </c>
      <c r="J11" s="43">
        <v>44</v>
      </c>
      <c r="K11" s="43">
        <v>44</v>
      </c>
      <c r="L11" s="43">
        <v>44</v>
      </c>
      <c r="M11" s="43">
        <v>44</v>
      </c>
      <c r="N11" s="43">
        <v>14.6</v>
      </c>
      <c r="O11" s="43">
        <v>14.6</v>
      </c>
      <c r="P11" s="43">
        <v>14.6</v>
      </c>
      <c r="Q11" s="43">
        <v>14.6</v>
      </c>
      <c r="R11" s="43">
        <v>14.6</v>
      </c>
      <c r="S11" s="43">
        <v>14.6</v>
      </c>
      <c r="T11" s="43">
        <v>14.6</v>
      </c>
      <c r="U11" s="43">
        <v>14.6</v>
      </c>
      <c r="V11" s="43">
        <v>14.6</v>
      </c>
      <c r="W11" s="43">
        <v>14.6</v>
      </c>
      <c r="X11" s="43">
        <v>14.6</v>
      </c>
      <c r="Y11" s="43">
        <v>14.6</v>
      </c>
      <c r="Z11" s="43">
        <v>37.200000000000003</v>
      </c>
      <c r="AA11" s="43">
        <v>37.200000000000003</v>
      </c>
      <c r="AB11" s="43">
        <v>40</v>
      </c>
      <c r="AC11" s="43">
        <v>40</v>
      </c>
      <c r="AD11" s="43">
        <v>40</v>
      </c>
      <c r="AE11" s="43">
        <v>37.1</v>
      </c>
      <c r="AF11" s="43">
        <v>37.1</v>
      </c>
      <c r="AG11" s="45">
        <v>86</v>
      </c>
      <c r="AH11" s="46">
        <f t="shared" ref="AH11:AH74" si="2">MAX(B11:AF11)</f>
        <v>44</v>
      </c>
      <c r="AI11" s="47">
        <f t="shared" ref="AI11:AI74" si="3">MIN(B11:AF11)</f>
        <v>14.6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35</v>
      </c>
      <c r="H12" s="43">
        <v>35</v>
      </c>
      <c r="I12" s="43">
        <v>35</v>
      </c>
      <c r="J12" s="43">
        <v>35</v>
      </c>
      <c r="K12" s="43">
        <v>35</v>
      </c>
      <c r="L12" s="43">
        <v>35</v>
      </c>
      <c r="M12" s="43">
        <v>35</v>
      </c>
      <c r="N12" s="43">
        <v>21</v>
      </c>
      <c r="O12" s="43">
        <v>21</v>
      </c>
      <c r="P12" s="43">
        <v>21</v>
      </c>
      <c r="Q12" s="43">
        <v>21</v>
      </c>
      <c r="R12" s="43">
        <v>21</v>
      </c>
      <c r="S12" s="43">
        <v>21</v>
      </c>
      <c r="T12" s="43">
        <v>21</v>
      </c>
      <c r="U12" s="43">
        <v>21</v>
      </c>
      <c r="V12" s="43">
        <v>21</v>
      </c>
      <c r="W12" s="43">
        <v>21</v>
      </c>
      <c r="X12" s="43">
        <v>21</v>
      </c>
      <c r="Y12" s="43">
        <v>21</v>
      </c>
      <c r="Z12" s="43">
        <v>32</v>
      </c>
      <c r="AA12" s="43">
        <v>32</v>
      </c>
      <c r="AB12" s="43">
        <v>31</v>
      </c>
      <c r="AC12" s="43">
        <v>31</v>
      </c>
      <c r="AD12" s="43">
        <v>31</v>
      </c>
      <c r="AE12" s="43">
        <v>30</v>
      </c>
      <c r="AF12" s="43">
        <v>30</v>
      </c>
      <c r="AG12" s="48">
        <v>82</v>
      </c>
      <c r="AH12" s="46">
        <f t="shared" si="2"/>
        <v>35</v>
      </c>
      <c r="AI12" s="47">
        <f t="shared" si="3"/>
        <v>21</v>
      </c>
      <c r="AK12" s="49"/>
      <c r="AL12" s="50" t="str">
        <f ca="1">MID(CELL("filename",C7),FIND("]",CELL("filename",C7))+1,600)</f>
        <v>18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30.5</v>
      </c>
      <c r="C13" s="43">
        <v>30.5</v>
      </c>
      <c r="D13" s="43">
        <v>32</v>
      </c>
      <c r="E13" s="43">
        <v>32</v>
      </c>
      <c r="F13" s="43">
        <v>32</v>
      </c>
      <c r="G13" s="43">
        <v>35</v>
      </c>
      <c r="H13" s="43">
        <v>35</v>
      </c>
      <c r="I13" s="43">
        <v>35</v>
      </c>
      <c r="J13" s="43">
        <v>35</v>
      </c>
      <c r="K13" s="43">
        <v>35</v>
      </c>
      <c r="L13" s="43">
        <v>35</v>
      </c>
      <c r="M13" s="43">
        <v>35</v>
      </c>
      <c r="N13" s="43">
        <v>15.4</v>
      </c>
      <c r="O13" s="43">
        <v>15.4</v>
      </c>
      <c r="P13" s="43">
        <v>15.4</v>
      </c>
      <c r="Q13" s="43">
        <v>15.4</v>
      </c>
      <c r="R13" s="43">
        <v>15.4</v>
      </c>
      <c r="S13" s="43">
        <v>15.4</v>
      </c>
      <c r="T13" s="43">
        <v>15.4</v>
      </c>
      <c r="U13" s="43">
        <v>15.4</v>
      </c>
      <c r="V13" s="43">
        <v>15.4</v>
      </c>
      <c r="W13" s="43">
        <v>15.4</v>
      </c>
      <c r="X13" s="43">
        <v>15.4</v>
      </c>
      <c r="Y13" s="43">
        <v>15.4</v>
      </c>
      <c r="Z13" s="43">
        <v>39.700000000000003</v>
      </c>
      <c r="AA13" s="43">
        <v>39.700000000000003</v>
      </c>
      <c r="AB13" s="43">
        <v>32.6</v>
      </c>
      <c r="AC13" s="43">
        <v>32.6</v>
      </c>
      <c r="AD13" s="43">
        <v>32.6</v>
      </c>
      <c r="AE13" s="43">
        <v>32.6</v>
      </c>
      <c r="AF13" s="43">
        <v>32.6</v>
      </c>
      <c r="AG13" s="48">
        <v>78</v>
      </c>
      <c r="AH13" s="46">
        <f t="shared" si="2"/>
        <v>39.700000000000003</v>
      </c>
      <c r="AI13" s="47">
        <f t="shared" si="3"/>
        <v>15.4</v>
      </c>
      <c r="AK13" s="49"/>
      <c r="AL13" s="50" t="str">
        <f ca="1">"Daily Load Curve(Excluding of Export) of Nepal ("&amp;A4&amp;" "&amp;B4&amp;")"</f>
        <v>Daily Load Curve(Excluding of Export) of Nepal (Nepali Date: 2080/10/18)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26</v>
      </c>
      <c r="C14" s="43">
        <v>26</v>
      </c>
      <c r="D14" s="43">
        <v>26</v>
      </c>
      <c r="E14" s="43">
        <v>26</v>
      </c>
      <c r="F14" s="43">
        <v>26</v>
      </c>
      <c r="G14" s="43">
        <v>26</v>
      </c>
      <c r="H14" s="43">
        <v>26</v>
      </c>
      <c r="I14" s="43">
        <v>26</v>
      </c>
      <c r="J14" s="43">
        <v>26</v>
      </c>
      <c r="K14" s="43">
        <v>26</v>
      </c>
      <c r="L14" s="43">
        <v>26</v>
      </c>
      <c r="M14" s="43">
        <v>26</v>
      </c>
      <c r="N14" s="43">
        <v>24.5</v>
      </c>
      <c r="O14" s="43">
        <v>24.5</v>
      </c>
      <c r="P14" s="43">
        <v>24.5</v>
      </c>
      <c r="Q14" s="43">
        <v>24.5</v>
      </c>
      <c r="R14" s="43">
        <v>24.5</v>
      </c>
      <c r="S14" s="43">
        <v>24.5</v>
      </c>
      <c r="T14" s="43">
        <v>24.5</v>
      </c>
      <c r="U14" s="43">
        <v>24.5</v>
      </c>
      <c r="V14" s="43">
        <v>24.5</v>
      </c>
      <c r="W14" s="43">
        <v>24.5</v>
      </c>
      <c r="X14" s="43">
        <v>24.5</v>
      </c>
      <c r="Y14" s="43">
        <v>24.5</v>
      </c>
      <c r="Z14" s="43">
        <v>25.2</v>
      </c>
      <c r="AA14" s="43">
        <v>25.2</v>
      </c>
      <c r="AB14" s="43">
        <v>26.7</v>
      </c>
      <c r="AC14" s="43">
        <v>26.7</v>
      </c>
      <c r="AD14" s="43">
        <v>26.7</v>
      </c>
      <c r="AE14" s="43">
        <v>26.7</v>
      </c>
      <c r="AF14" s="43">
        <v>26.7</v>
      </c>
      <c r="AG14" s="48">
        <v>77</v>
      </c>
      <c r="AH14" s="46">
        <f t="shared" si="2"/>
        <v>26.7</v>
      </c>
      <c r="AI14" s="47">
        <f t="shared" si="3"/>
        <v>24.5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55</v>
      </c>
      <c r="C15" s="43">
        <v>55</v>
      </c>
      <c r="D15" s="43">
        <v>55</v>
      </c>
      <c r="E15" s="43">
        <v>55</v>
      </c>
      <c r="F15" s="43">
        <v>55</v>
      </c>
      <c r="G15" s="43">
        <v>55</v>
      </c>
      <c r="H15" s="43">
        <v>55</v>
      </c>
      <c r="I15" s="43">
        <v>55</v>
      </c>
      <c r="J15" s="43">
        <v>55</v>
      </c>
      <c r="K15" s="43">
        <v>55</v>
      </c>
      <c r="L15" s="43">
        <v>55</v>
      </c>
      <c r="M15" s="43">
        <v>55</v>
      </c>
      <c r="N15" s="43">
        <v>55</v>
      </c>
      <c r="O15" s="43">
        <v>55</v>
      </c>
      <c r="P15" s="43">
        <v>55</v>
      </c>
      <c r="Q15" s="43">
        <v>55</v>
      </c>
      <c r="R15" s="43">
        <v>55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55</v>
      </c>
      <c r="AA15" s="43">
        <v>55</v>
      </c>
      <c r="AB15" s="43">
        <v>48.1</v>
      </c>
      <c r="AC15" s="43">
        <v>48.1</v>
      </c>
      <c r="AD15" s="43">
        <v>48.1</v>
      </c>
      <c r="AE15" s="43">
        <v>48.1</v>
      </c>
      <c r="AF15" s="43">
        <v>48.1</v>
      </c>
      <c r="AG15" s="48">
        <v>73</v>
      </c>
      <c r="AH15" s="46">
        <f t="shared" si="2"/>
        <v>55</v>
      </c>
      <c r="AI15" s="47">
        <f t="shared" si="3"/>
        <v>48.1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19.600000000000001</v>
      </c>
      <c r="C16" s="43">
        <v>19.600000000000001</v>
      </c>
      <c r="D16" s="43">
        <v>19.600000000000001</v>
      </c>
      <c r="E16" s="43">
        <v>19.600000000000001</v>
      </c>
      <c r="F16" s="43">
        <v>19.600000000000001</v>
      </c>
      <c r="G16" s="43">
        <v>19.600000000000001</v>
      </c>
      <c r="H16" s="43">
        <v>19.600000000000001</v>
      </c>
      <c r="I16" s="43">
        <v>19.600000000000001</v>
      </c>
      <c r="J16" s="43">
        <v>19.600000000000001</v>
      </c>
      <c r="K16" s="43">
        <v>19.600000000000001</v>
      </c>
      <c r="L16" s="43">
        <v>19.600000000000001</v>
      </c>
      <c r="M16" s="43">
        <v>19.600000000000001</v>
      </c>
      <c r="N16" s="43">
        <v>16.600000000000001</v>
      </c>
      <c r="O16" s="43">
        <v>16.600000000000001</v>
      </c>
      <c r="P16" s="43">
        <v>16.600000000000001</v>
      </c>
      <c r="Q16" s="43">
        <v>16.600000000000001</v>
      </c>
      <c r="R16" s="43">
        <v>16.600000000000001</v>
      </c>
      <c r="S16" s="43">
        <v>16.600000000000001</v>
      </c>
      <c r="T16" s="43">
        <v>16.600000000000001</v>
      </c>
      <c r="U16" s="43">
        <v>16.600000000000001</v>
      </c>
      <c r="V16" s="43">
        <v>16.600000000000001</v>
      </c>
      <c r="W16" s="43">
        <v>16.600000000000001</v>
      </c>
      <c r="X16" s="43">
        <v>16.600000000000001</v>
      </c>
      <c r="Y16" s="43">
        <v>16.600000000000001</v>
      </c>
      <c r="Z16" s="43">
        <v>17</v>
      </c>
      <c r="AA16" s="43">
        <v>17</v>
      </c>
      <c r="AB16" s="43">
        <v>18.8</v>
      </c>
      <c r="AC16" s="43">
        <v>18.8</v>
      </c>
      <c r="AD16" s="43">
        <v>18.8</v>
      </c>
      <c r="AE16" s="43">
        <v>18.8</v>
      </c>
      <c r="AF16" s="43">
        <v>18.8</v>
      </c>
      <c r="AG16" s="48">
        <v>71</v>
      </c>
      <c r="AH16" s="46">
        <f t="shared" si="2"/>
        <v>19.600000000000001</v>
      </c>
      <c r="AI16" s="47">
        <f t="shared" si="3"/>
        <v>16.600000000000001</v>
      </c>
      <c r="AK16" s="49"/>
      <c r="AL16" s="52" t="s">
        <v>7</v>
      </c>
      <c r="AM16" s="57">
        <f t="shared" ref="AM16:AR16" si="4">B71</f>
        <v>1050.4000000000001</v>
      </c>
      <c r="AN16" s="57">
        <f t="shared" si="4"/>
        <v>1046.9000000000001</v>
      </c>
      <c r="AO16" s="57">
        <f t="shared" si="4"/>
        <v>1048.4000000000001</v>
      </c>
      <c r="AP16" s="57">
        <f t="shared" si="4"/>
        <v>1048.4000000000001</v>
      </c>
      <c r="AQ16" s="57">
        <f t="shared" si="4"/>
        <v>1048.4000000000001</v>
      </c>
      <c r="AR16" s="57">
        <f t="shared" si="4"/>
        <v>1078.4000000000001</v>
      </c>
      <c r="AS16" s="57">
        <f>I71</f>
        <v>1078.4000000000001</v>
      </c>
      <c r="AT16" s="57">
        <f>K71</f>
        <v>1078.4000000000001</v>
      </c>
      <c r="AU16" s="57">
        <f t="shared" ref="AU16:BD16" si="5">M71</f>
        <v>1078.4000000000001</v>
      </c>
      <c r="AV16" s="57">
        <f t="shared" si="5"/>
        <v>889.6</v>
      </c>
      <c r="AW16" s="57">
        <f t="shared" si="5"/>
        <v>889.6</v>
      </c>
      <c r="AX16" s="57">
        <f t="shared" si="5"/>
        <v>889.6</v>
      </c>
      <c r="AY16" s="57">
        <f t="shared" si="5"/>
        <v>889.6</v>
      </c>
      <c r="AZ16" s="57">
        <f t="shared" si="5"/>
        <v>889.6</v>
      </c>
      <c r="BA16" s="57">
        <f t="shared" si="5"/>
        <v>889.6</v>
      </c>
      <c r="BB16" s="57">
        <f t="shared" si="5"/>
        <v>889.6</v>
      </c>
      <c r="BC16" s="57">
        <f t="shared" si="5"/>
        <v>889.6</v>
      </c>
      <c r="BD16" s="57">
        <f t="shared" si="5"/>
        <v>889.6</v>
      </c>
      <c r="BE16" s="58">
        <f>X71</f>
        <v>889.6</v>
      </c>
      <c r="BF16" s="58">
        <f>Z71</f>
        <v>1057.17</v>
      </c>
      <c r="BG16" s="58">
        <f>AB71</f>
        <v>1043.27</v>
      </c>
      <c r="BH16" s="58">
        <f>AD71</f>
        <v>1043.27</v>
      </c>
      <c r="BI16" s="58">
        <f>AE71</f>
        <v>1039.3700000000003</v>
      </c>
      <c r="BJ16" s="58">
        <f>AF71</f>
        <v>1039.3700000000003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</v>
      </c>
      <c r="C17" s="44">
        <v>30</v>
      </c>
      <c r="D17" s="44">
        <v>30</v>
      </c>
      <c r="E17" s="44">
        <v>30</v>
      </c>
      <c r="F17" s="44">
        <v>30</v>
      </c>
      <c r="G17" s="44">
        <v>30</v>
      </c>
      <c r="H17" s="44">
        <v>30</v>
      </c>
      <c r="I17" s="44">
        <v>30</v>
      </c>
      <c r="J17" s="44">
        <v>30</v>
      </c>
      <c r="K17" s="44">
        <v>30</v>
      </c>
      <c r="L17" s="44">
        <v>30</v>
      </c>
      <c r="M17" s="44">
        <v>30</v>
      </c>
      <c r="N17" s="44">
        <v>13</v>
      </c>
      <c r="O17" s="44">
        <v>13</v>
      </c>
      <c r="P17" s="44">
        <v>13</v>
      </c>
      <c r="Q17" s="44">
        <v>13</v>
      </c>
      <c r="R17" s="44">
        <v>13</v>
      </c>
      <c r="S17" s="44">
        <v>13</v>
      </c>
      <c r="T17" s="44">
        <v>13</v>
      </c>
      <c r="U17" s="44">
        <v>13</v>
      </c>
      <c r="V17" s="44">
        <v>13</v>
      </c>
      <c r="W17" s="44">
        <v>13</v>
      </c>
      <c r="X17" s="44">
        <v>13</v>
      </c>
      <c r="Y17" s="44">
        <v>13</v>
      </c>
      <c r="Z17" s="44">
        <v>29</v>
      </c>
      <c r="AA17" s="44">
        <v>29</v>
      </c>
      <c r="AB17" s="44">
        <v>24</v>
      </c>
      <c r="AC17" s="44">
        <v>24</v>
      </c>
      <c r="AD17" s="44">
        <v>24</v>
      </c>
      <c r="AE17" s="44">
        <v>24</v>
      </c>
      <c r="AF17" s="44">
        <v>24</v>
      </c>
      <c r="AG17" s="45">
        <v>54</v>
      </c>
      <c r="AH17" s="46">
        <f t="shared" si="2"/>
        <v>30</v>
      </c>
      <c r="AI17" s="47">
        <f t="shared" si="3"/>
        <v>13</v>
      </c>
      <c r="AK17" s="49"/>
      <c r="AL17" s="52" t="s">
        <v>29</v>
      </c>
      <c r="AM17" s="57">
        <f t="shared" ref="AM17:AR17" si="6">B78</f>
        <v>469.20000000000005</v>
      </c>
      <c r="AN17" s="57">
        <f t="shared" si="6"/>
        <v>395.1</v>
      </c>
      <c r="AO17" s="57">
        <f t="shared" si="6"/>
        <v>360.59999999999997</v>
      </c>
      <c r="AP17" s="57">
        <f t="shared" si="6"/>
        <v>329.6</v>
      </c>
      <c r="AQ17" s="57">
        <f t="shared" si="6"/>
        <v>249.6</v>
      </c>
      <c r="AR17" s="57">
        <f t="shared" si="6"/>
        <v>319.60000000000002</v>
      </c>
      <c r="AS17" s="57">
        <f>I78</f>
        <v>289.60000000000002</v>
      </c>
      <c r="AT17" s="57">
        <f>K78</f>
        <v>309.60000000000002</v>
      </c>
      <c r="AU17" s="57">
        <f t="shared" ref="AU17:BD17" si="7">M78</f>
        <v>382.6</v>
      </c>
      <c r="AV17" s="57">
        <f t="shared" si="7"/>
        <v>204.20000000000002</v>
      </c>
      <c r="AW17" s="57">
        <f t="shared" si="7"/>
        <v>243.20000000000002</v>
      </c>
      <c r="AX17" s="57">
        <f t="shared" si="7"/>
        <v>243.60000000000002</v>
      </c>
      <c r="AY17" s="57">
        <f t="shared" si="7"/>
        <v>243.60000000000002</v>
      </c>
      <c r="AZ17" s="57">
        <f t="shared" si="7"/>
        <v>243.60000000000002</v>
      </c>
      <c r="BA17" s="57">
        <f t="shared" si="7"/>
        <v>243.60000000000002</v>
      </c>
      <c r="BB17" s="57">
        <f t="shared" si="7"/>
        <v>442.7</v>
      </c>
      <c r="BC17" s="57">
        <f t="shared" si="7"/>
        <v>181.1</v>
      </c>
      <c r="BD17" s="57">
        <f t="shared" si="7"/>
        <v>181.1</v>
      </c>
      <c r="BE17" s="58">
        <f>X78</f>
        <v>343</v>
      </c>
      <c r="BF17" s="58">
        <f>Z78</f>
        <v>342.8</v>
      </c>
      <c r="BG17" s="58">
        <f>AB78</f>
        <v>380.09999999999997</v>
      </c>
      <c r="BH17" s="58">
        <f>AD78</f>
        <v>458.9</v>
      </c>
      <c r="BI17" s="58">
        <f>AE78</f>
        <v>425.09999999999997</v>
      </c>
      <c r="BJ17" s="58">
        <f>AF78</f>
        <v>435.09999999999997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17.8</v>
      </c>
      <c r="C18" s="44">
        <v>17.8</v>
      </c>
      <c r="D18" s="44">
        <v>17.8</v>
      </c>
      <c r="E18" s="44">
        <v>17.8</v>
      </c>
      <c r="F18" s="44">
        <v>17.8</v>
      </c>
      <c r="G18" s="44">
        <v>17.8</v>
      </c>
      <c r="H18" s="44">
        <v>17.8</v>
      </c>
      <c r="I18" s="44">
        <v>17.8</v>
      </c>
      <c r="J18" s="44">
        <v>17.8</v>
      </c>
      <c r="K18" s="44">
        <v>17.8</v>
      </c>
      <c r="L18" s="44">
        <v>17.8</v>
      </c>
      <c r="M18" s="44">
        <v>17.8</v>
      </c>
      <c r="N18" s="44">
        <v>14.3</v>
      </c>
      <c r="O18" s="44">
        <v>14.3</v>
      </c>
      <c r="P18" s="44">
        <v>14.3</v>
      </c>
      <c r="Q18" s="44">
        <v>14.3</v>
      </c>
      <c r="R18" s="44">
        <v>14.3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17.100000000000001</v>
      </c>
      <c r="AA18" s="44">
        <v>17.100000000000001</v>
      </c>
      <c r="AB18" s="44">
        <v>17.100000000000001</v>
      </c>
      <c r="AC18" s="44">
        <v>17.100000000000001</v>
      </c>
      <c r="AD18" s="44">
        <v>17.100000000000001</v>
      </c>
      <c r="AE18" s="44">
        <v>17.100000000000001</v>
      </c>
      <c r="AF18" s="44">
        <v>17.100000000000001</v>
      </c>
      <c r="AG18" s="48">
        <v>52.465000000000003</v>
      </c>
      <c r="AH18" s="46">
        <f t="shared" si="2"/>
        <v>17.8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362.89999999999992</v>
      </c>
      <c r="AN18" s="57">
        <f t="shared" si="8"/>
        <v>337.09999999999991</v>
      </c>
      <c r="AO18" s="57">
        <f t="shared" si="8"/>
        <v>317.09999999999997</v>
      </c>
      <c r="AP18" s="57">
        <f t="shared" si="8"/>
        <v>328.59999999999997</v>
      </c>
      <c r="AQ18" s="57">
        <f t="shared" si="8"/>
        <v>328.59999999999997</v>
      </c>
      <c r="AR18" s="57">
        <f t="shared" si="8"/>
        <v>376.69999999999993</v>
      </c>
      <c r="AS18" s="57">
        <f>I92</f>
        <v>380.69999999999993</v>
      </c>
      <c r="AT18" s="57">
        <f>K92</f>
        <v>394.49999999999994</v>
      </c>
      <c r="AU18" s="57">
        <f t="shared" ref="AU18:BD18" si="9">M92</f>
        <v>394.49999999999994</v>
      </c>
      <c r="AV18" s="57">
        <f t="shared" si="9"/>
        <v>400.2</v>
      </c>
      <c r="AW18" s="57">
        <f t="shared" si="9"/>
        <v>404.7</v>
      </c>
      <c r="AX18" s="57">
        <f t="shared" si="9"/>
        <v>407.3</v>
      </c>
      <c r="AY18" s="57">
        <f t="shared" si="9"/>
        <v>407.3</v>
      </c>
      <c r="AZ18" s="57">
        <f t="shared" si="9"/>
        <v>407.3</v>
      </c>
      <c r="BA18" s="57">
        <f t="shared" si="9"/>
        <v>407.3</v>
      </c>
      <c r="BB18" s="57">
        <f t="shared" si="9"/>
        <v>383.59999999999997</v>
      </c>
      <c r="BC18" s="57">
        <f t="shared" si="9"/>
        <v>348.29999999999995</v>
      </c>
      <c r="BD18" s="57">
        <f t="shared" si="9"/>
        <v>348.29999999999995</v>
      </c>
      <c r="BE18" s="58">
        <f>X92</f>
        <v>329.19999999999987</v>
      </c>
      <c r="BF18" s="58">
        <f>Z92</f>
        <v>358.50000000000006</v>
      </c>
      <c r="BG18" s="58">
        <f>AB92</f>
        <v>370.2</v>
      </c>
      <c r="BH18" s="58">
        <f>AD92</f>
        <v>370.2</v>
      </c>
      <c r="BI18" s="58">
        <f>AE92</f>
        <v>370</v>
      </c>
      <c r="BJ18" s="58">
        <f>AF92</f>
        <v>357.6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71.7</v>
      </c>
      <c r="AN19" s="57">
        <f t="shared" si="10"/>
        <v>69.900000000000006</v>
      </c>
      <c r="AO19" s="57">
        <f t="shared" si="10"/>
        <v>71.599999999999994</v>
      </c>
      <c r="AP19" s="57">
        <f t="shared" si="10"/>
        <v>70</v>
      </c>
      <c r="AQ19" s="57">
        <f t="shared" si="10"/>
        <v>32</v>
      </c>
      <c r="AR19" s="57">
        <f t="shared" si="10"/>
        <v>81</v>
      </c>
      <c r="AS19" s="57">
        <f>I108</f>
        <v>62</v>
      </c>
      <c r="AT19" s="57">
        <f>K108</f>
        <v>60</v>
      </c>
      <c r="AU19" s="57">
        <f t="shared" ref="AU19:BD19" si="11">M108</f>
        <v>58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410.38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1.3</v>
      </c>
      <c r="BJ19" s="58">
        <f>AF108</f>
        <v>7.4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50.5</v>
      </c>
      <c r="AN20" s="57">
        <f t="shared" si="12"/>
        <v>24</v>
      </c>
      <c r="AO20" s="57">
        <f t="shared" si="12"/>
        <v>21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26</v>
      </c>
      <c r="AT20" s="57">
        <f>K96</f>
        <v>26</v>
      </c>
      <c r="AU20" s="57">
        <f t="shared" ref="AU20:BD20" si="13">M96</f>
        <v>26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10</v>
      </c>
      <c r="BC20" s="57">
        <f t="shared" si="13"/>
        <v>14.399999999999999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24.1</v>
      </c>
      <c r="O21" s="44">
        <v>24.1</v>
      </c>
      <c r="P21" s="44">
        <v>24.1</v>
      </c>
      <c r="Q21" s="44">
        <v>24.1</v>
      </c>
      <c r="R21" s="44">
        <v>24.1</v>
      </c>
      <c r="S21" s="44">
        <v>24.1</v>
      </c>
      <c r="T21" s="44">
        <v>24.1</v>
      </c>
      <c r="U21" s="44">
        <v>24.1</v>
      </c>
      <c r="V21" s="44">
        <v>24.1</v>
      </c>
      <c r="W21" s="44">
        <v>24.1</v>
      </c>
      <c r="X21" s="44">
        <v>24.1</v>
      </c>
      <c r="Y21" s="44">
        <v>24.1</v>
      </c>
      <c r="Z21" s="44">
        <v>24.4</v>
      </c>
      <c r="AA21" s="44">
        <v>24.4</v>
      </c>
      <c r="AB21" s="44">
        <v>24.4</v>
      </c>
      <c r="AC21" s="44">
        <v>24.4</v>
      </c>
      <c r="AD21" s="44">
        <v>24.4</v>
      </c>
      <c r="AE21" s="44">
        <v>24.4</v>
      </c>
      <c r="AF21" s="44">
        <v>24.4</v>
      </c>
      <c r="AG21" s="48">
        <v>45</v>
      </c>
      <c r="AH21" s="46">
        <f t="shared" si="2"/>
        <v>24.4</v>
      </c>
      <c r="AI21" s="47">
        <f t="shared" si="3"/>
        <v>24.1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44.5</v>
      </c>
      <c r="C22" s="44">
        <v>41</v>
      </c>
      <c r="D22" s="44">
        <v>41</v>
      </c>
      <c r="E22" s="44">
        <v>41</v>
      </c>
      <c r="F22" s="44">
        <v>41</v>
      </c>
      <c r="G22" s="44">
        <v>45</v>
      </c>
      <c r="H22" s="44">
        <v>45</v>
      </c>
      <c r="I22" s="44">
        <v>45</v>
      </c>
      <c r="J22" s="44">
        <v>45</v>
      </c>
      <c r="K22" s="44">
        <v>45</v>
      </c>
      <c r="L22" s="44">
        <v>45</v>
      </c>
      <c r="M22" s="44">
        <v>45</v>
      </c>
      <c r="N22" s="44">
        <v>35.5</v>
      </c>
      <c r="O22" s="44">
        <v>35.5</v>
      </c>
      <c r="P22" s="44">
        <v>35.5</v>
      </c>
      <c r="Q22" s="44">
        <v>35.5</v>
      </c>
      <c r="R22" s="44">
        <v>35.5</v>
      </c>
      <c r="S22" s="44">
        <v>35.5</v>
      </c>
      <c r="T22" s="44">
        <v>35.5</v>
      </c>
      <c r="U22" s="44">
        <v>35.5</v>
      </c>
      <c r="V22" s="44">
        <v>35.5</v>
      </c>
      <c r="W22" s="44">
        <v>35.5</v>
      </c>
      <c r="X22" s="44">
        <v>35.5</v>
      </c>
      <c r="Y22" s="44">
        <v>35.5</v>
      </c>
      <c r="Z22" s="44">
        <v>43.8</v>
      </c>
      <c r="AA22" s="44">
        <v>43.8</v>
      </c>
      <c r="AB22" s="44">
        <v>43.8</v>
      </c>
      <c r="AC22" s="44">
        <v>43.8</v>
      </c>
      <c r="AD22" s="44">
        <v>43.8</v>
      </c>
      <c r="AE22" s="44">
        <v>43.8</v>
      </c>
      <c r="AF22" s="44">
        <v>43.8</v>
      </c>
      <c r="AG22" s="48">
        <v>44</v>
      </c>
      <c r="AH22" s="46">
        <f t="shared" si="2"/>
        <v>45</v>
      </c>
      <c r="AI22" s="47">
        <f t="shared" si="3"/>
        <v>35.5</v>
      </c>
      <c r="AK22" s="49"/>
      <c r="AL22" s="59" t="s">
        <v>39</v>
      </c>
      <c r="AM22" s="60">
        <f t="shared" ref="AM22:BJ22" si="16">SUM(AM16:AM21)</f>
        <v>2004.7</v>
      </c>
      <c r="AN22" s="60">
        <f t="shared" si="16"/>
        <v>1873</v>
      </c>
      <c r="AO22" s="60">
        <f t="shared" si="16"/>
        <v>1818.6999999999998</v>
      </c>
      <c r="AP22" s="60">
        <f t="shared" si="16"/>
        <v>1776.6</v>
      </c>
      <c r="AQ22" s="60">
        <f t="shared" si="16"/>
        <v>1658.6</v>
      </c>
      <c r="AR22" s="60">
        <f t="shared" si="16"/>
        <v>1855.6999999999998</v>
      </c>
      <c r="AS22" s="60">
        <f t="shared" si="16"/>
        <v>1836.6999999999998</v>
      </c>
      <c r="AT22" s="60">
        <f t="shared" si="16"/>
        <v>1868.5</v>
      </c>
      <c r="AU22" s="60">
        <f t="shared" si="16"/>
        <v>1939.5</v>
      </c>
      <c r="AV22" s="60">
        <f t="shared" si="16"/>
        <v>1494</v>
      </c>
      <c r="AW22" s="60">
        <f t="shared" si="16"/>
        <v>1537.5</v>
      </c>
      <c r="AX22" s="60">
        <f t="shared" si="16"/>
        <v>1540.5</v>
      </c>
      <c r="AY22" s="60">
        <f t="shared" si="16"/>
        <v>1540.5</v>
      </c>
      <c r="AZ22" s="60">
        <f t="shared" si="16"/>
        <v>1540.5</v>
      </c>
      <c r="BA22" s="60">
        <f t="shared" si="16"/>
        <v>1540.5</v>
      </c>
      <c r="BB22" s="60">
        <f t="shared" si="16"/>
        <v>1725.8999999999999</v>
      </c>
      <c r="BC22" s="60">
        <f t="shared" si="16"/>
        <v>1433.4</v>
      </c>
      <c r="BD22" s="60">
        <f t="shared" si="16"/>
        <v>1829.38</v>
      </c>
      <c r="BE22" s="60">
        <f t="shared" si="16"/>
        <v>1561.7999999999997</v>
      </c>
      <c r="BF22" s="60">
        <f t="shared" si="16"/>
        <v>1758.47</v>
      </c>
      <c r="BG22" s="60">
        <f t="shared" si="16"/>
        <v>1793.57</v>
      </c>
      <c r="BH22" s="60">
        <f t="shared" si="16"/>
        <v>1872.3700000000001</v>
      </c>
      <c r="BI22" s="60">
        <f t="shared" si="16"/>
        <v>1835.7700000000002</v>
      </c>
      <c r="BJ22" s="60">
        <f t="shared" si="16"/>
        <v>1839.4700000000003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20</v>
      </c>
      <c r="C23" s="44">
        <v>20</v>
      </c>
      <c r="D23" s="44">
        <v>20</v>
      </c>
      <c r="E23" s="44">
        <v>20</v>
      </c>
      <c r="F23" s="44">
        <v>20</v>
      </c>
      <c r="G23" s="44">
        <v>20</v>
      </c>
      <c r="H23" s="44">
        <v>20</v>
      </c>
      <c r="I23" s="44">
        <v>20</v>
      </c>
      <c r="J23" s="44">
        <v>20</v>
      </c>
      <c r="K23" s="44">
        <v>20</v>
      </c>
      <c r="L23" s="44">
        <v>20</v>
      </c>
      <c r="M23" s="44">
        <v>20</v>
      </c>
      <c r="N23" s="44">
        <v>13.5</v>
      </c>
      <c r="O23" s="44">
        <v>13.5</v>
      </c>
      <c r="P23" s="44">
        <v>13.5</v>
      </c>
      <c r="Q23" s="44">
        <v>13.5</v>
      </c>
      <c r="R23" s="44">
        <v>13.5</v>
      </c>
      <c r="S23" s="44">
        <v>13.5</v>
      </c>
      <c r="T23" s="44">
        <v>13.5</v>
      </c>
      <c r="U23" s="44">
        <v>13.5</v>
      </c>
      <c r="V23" s="44">
        <v>13.5</v>
      </c>
      <c r="W23" s="44">
        <v>13.5</v>
      </c>
      <c r="X23" s="44">
        <v>13.5</v>
      </c>
      <c r="Y23" s="44">
        <v>13.5</v>
      </c>
      <c r="Z23" s="44">
        <v>15</v>
      </c>
      <c r="AA23" s="44">
        <v>15</v>
      </c>
      <c r="AB23" s="44">
        <v>15</v>
      </c>
      <c r="AC23" s="44">
        <v>15</v>
      </c>
      <c r="AD23" s="44">
        <v>15</v>
      </c>
      <c r="AE23" s="44">
        <v>15</v>
      </c>
      <c r="AF23" s="44">
        <v>15</v>
      </c>
      <c r="AG23" s="48">
        <v>42</v>
      </c>
      <c r="AH23" s="46">
        <f t="shared" si="2"/>
        <v>20</v>
      </c>
      <c r="AI23" s="47">
        <f t="shared" si="3"/>
        <v>13.5</v>
      </c>
      <c r="AK23" s="49"/>
      <c r="AL23" s="59" t="s">
        <v>41</v>
      </c>
      <c r="AM23" s="60">
        <f t="shared" ref="AM23:AR23" si="17">B123*-1</f>
        <v>-688.2</v>
      </c>
      <c r="AN23" s="60">
        <f t="shared" si="17"/>
        <v>-613</v>
      </c>
      <c r="AO23" s="60">
        <f t="shared" si="17"/>
        <v>-522</v>
      </c>
      <c r="AP23" s="60">
        <f t="shared" si="17"/>
        <v>-635</v>
      </c>
      <c r="AQ23" s="60">
        <f t="shared" si="17"/>
        <v>-557</v>
      </c>
      <c r="AR23" s="60">
        <f t="shared" si="17"/>
        <v>-557</v>
      </c>
      <c r="AS23" s="60">
        <f>I123*-1</f>
        <v>-583</v>
      </c>
      <c r="AT23" s="60">
        <f>K123*-1</f>
        <v>-555</v>
      </c>
      <c r="AU23" s="60">
        <f t="shared" ref="AU23:BD23" si="18">M123*-1</f>
        <v>-425</v>
      </c>
      <c r="AV23" s="60">
        <f t="shared" si="18"/>
        <v>-141</v>
      </c>
      <c r="AW23" s="60">
        <f t="shared" si="18"/>
        <v>-255</v>
      </c>
      <c r="AX23" s="60">
        <f t="shared" si="18"/>
        <v>-213.3</v>
      </c>
      <c r="AY23" s="60">
        <f t="shared" si="18"/>
        <v>-237</v>
      </c>
      <c r="AZ23" s="60">
        <f t="shared" si="18"/>
        <v>-253</v>
      </c>
      <c r="BA23" s="60">
        <f t="shared" si="18"/>
        <v>-253</v>
      </c>
      <c r="BB23" s="60">
        <f t="shared" si="18"/>
        <v>-613.70000000000005</v>
      </c>
      <c r="BC23" s="60">
        <f t="shared" si="18"/>
        <v>-553.1</v>
      </c>
      <c r="BD23" s="60">
        <f t="shared" si="18"/>
        <v>0</v>
      </c>
      <c r="BE23" s="60">
        <f>X123*-1</f>
        <v>-533.9</v>
      </c>
      <c r="BF23" s="60">
        <f>Z123*-1</f>
        <v>-365.20000000000005</v>
      </c>
      <c r="BG23" s="60">
        <f>AB123*-1</f>
        <v>-577</v>
      </c>
      <c r="BH23" s="60">
        <f>AD123*-1</f>
        <v>-623.80000000000007</v>
      </c>
      <c r="BI23" s="60">
        <f>AE123*-1</f>
        <v>-620.5</v>
      </c>
      <c r="BJ23" s="60">
        <f>AF123*-1</f>
        <v>-682.3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23.2</v>
      </c>
      <c r="C24" s="44">
        <v>23.2</v>
      </c>
      <c r="D24" s="44">
        <v>23.2</v>
      </c>
      <c r="E24" s="44">
        <v>23.2</v>
      </c>
      <c r="F24" s="44">
        <v>23.2</v>
      </c>
      <c r="G24" s="44">
        <v>23.2</v>
      </c>
      <c r="H24" s="44">
        <v>23.2</v>
      </c>
      <c r="I24" s="44">
        <v>23.2</v>
      </c>
      <c r="J24" s="44">
        <v>23.2</v>
      </c>
      <c r="K24" s="44">
        <v>23.2</v>
      </c>
      <c r="L24" s="44">
        <v>23.2</v>
      </c>
      <c r="M24" s="44">
        <v>23.2</v>
      </c>
      <c r="N24" s="44">
        <v>18.899999999999999</v>
      </c>
      <c r="O24" s="44">
        <v>18.899999999999999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17.399999999999999</v>
      </c>
      <c r="AA24" s="44">
        <v>17.399999999999999</v>
      </c>
      <c r="AB24" s="44">
        <v>17.399999999999999</v>
      </c>
      <c r="AC24" s="44">
        <v>17.399999999999999</v>
      </c>
      <c r="AD24" s="44">
        <v>17.399999999999999</v>
      </c>
      <c r="AE24" s="44">
        <v>17.399999999999999</v>
      </c>
      <c r="AF24" s="44">
        <v>17.399999999999999</v>
      </c>
      <c r="AG24" s="48">
        <v>40</v>
      </c>
      <c r="AH24" s="46">
        <f t="shared" si="2"/>
        <v>23.2</v>
      </c>
      <c r="AI24" s="47">
        <f t="shared" si="3"/>
        <v>17.399999999999999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17.3</v>
      </c>
      <c r="C25" s="44">
        <v>17.3</v>
      </c>
      <c r="D25" s="44">
        <v>17.3</v>
      </c>
      <c r="E25" s="44">
        <v>17.3</v>
      </c>
      <c r="F25" s="44">
        <v>17.3</v>
      </c>
      <c r="G25" s="44">
        <v>17.3</v>
      </c>
      <c r="H25" s="44">
        <v>17.3</v>
      </c>
      <c r="I25" s="44">
        <v>17.3</v>
      </c>
      <c r="J25" s="44">
        <v>17.3</v>
      </c>
      <c r="K25" s="44">
        <v>17.3</v>
      </c>
      <c r="L25" s="44">
        <v>17.3</v>
      </c>
      <c r="M25" s="44">
        <v>17.3</v>
      </c>
      <c r="N25" s="44">
        <v>15.2</v>
      </c>
      <c r="O25" s="44">
        <v>15.2</v>
      </c>
      <c r="P25" s="44">
        <v>15.2</v>
      </c>
      <c r="Q25" s="44">
        <v>15.2</v>
      </c>
      <c r="R25" s="44">
        <v>15.2</v>
      </c>
      <c r="S25" s="44">
        <v>15.2</v>
      </c>
      <c r="T25" s="44">
        <v>15.2</v>
      </c>
      <c r="U25" s="44">
        <v>15.2</v>
      </c>
      <c r="V25" s="44">
        <v>15.2</v>
      </c>
      <c r="W25" s="44">
        <v>15.2</v>
      </c>
      <c r="X25" s="44">
        <v>15.2</v>
      </c>
      <c r="Y25" s="44">
        <v>15.2</v>
      </c>
      <c r="Z25" s="44">
        <v>15.2</v>
      </c>
      <c r="AA25" s="44">
        <v>15.2</v>
      </c>
      <c r="AB25" s="44">
        <v>15.2</v>
      </c>
      <c r="AC25" s="44">
        <v>15.2</v>
      </c>
      <c r="AD25" s="44">
        <v>15.2</v>
      </c>
      <c r="AE25" s="44">
        <v>15.2</v>
      </c>
      <c r="AF25" s="44">
        <v>15.2</v>
      </c>
      <c r="AG25" s="48">
        <v>38.46</v>
      </c>
      <c r="AH25" s="46">
        <f t="shared" si="2"/>
        <v>17.3</v>
      </c>
      <c r="AI25" s="47">
        <f t="shared" si="3"/>
        <v>15.2</v>
      </c>
      <c r="AK25" s="49"/>
      <c r="AL25" s="59" t="s">
        <v>44</v>
      </c>
      <c r="AM25" s="60">
        <f t="shared" ref="AM25:BJ25" si="19">AM22+AM23</f>
        <v>1316.5</v>
      </c>
      <c r="AN25" s="60">
        <f t="shared" si="19"/>
        <v>1260</v>
      </c>
      <c r="AO25" s="60">
        <f t="shared" si="19"/>
        <v>1296.6999999999998</v>
      </c>
      <c r="AP25" s="60">
        <f t="shared" si="19"/>
        <v>1141.5999999999999</v>
      </c>
      <c r="AQ25" s="60">
        <f t="shared" si="19"/>
        <v>1101.5999999999999</v>
      </c>
      <c r="AR25" s="60">
        <f t="shared" si="19"/>
        <v>1298.6999999999998</v>
      </c>
      <c r="AS25" s="60">
        <f t="shared" si="19"/>
        <v>1253.6999999999998</v>
      </c>
      <c r="AT25" s="60">
        <f t="shared" si="19"/>
        <v>1313.5</v>
      </c>
      <c r="AU25" s="60">
        <f t="shared" si="19"/>
        <v>1514.5</v>
      </c>
      <c r="AV25" s="60">
        <f t="shared" si="19"/>
        <v>1353</v>
      </c>
      <c r="AW25" s="60">
        <f t="shared" si="19"/>
        <v>1282.5</v>
      </c>
      <c r="AX25" s="60">
        <f t="shared" si="19"/>
        <v>1327.2</v>
      </c>
      <c r="AY25" s="60">
        <f t="shared" si="19"/>
        <v>1303.5</v>
      </c>
      <c r="AZ25" s="60">
        <f t="shared" si="19"/>
        <v>1287.5</v>
      </c>
      <c r="BA25" s="60">
        <f t="shared" si="19"/>
        <v>1287.5</v>
      </c>
      <c r="BB25" s="60">
        <f t="shared" si="19"/>
        <v>1112.1999999999998</v>
      </c>
      <c r="BC25" s="60">
        <f t="shared" si="19"/>
        <v>880.30000000000007</v>
      </c>
      <c r="BD25" s="60">
        <f t="shared" si="19"/>
        <v>1829.38</v>
      </c>
      <c r="BE25" s="60">
        <f t="shared" si="19"/>
        <v>1027.8999999999996</v>
      </c>
      <c r="BF25" s="60">
        <f t="shared" si="19"/>
        <v>1393.27</v>
      </c>
      <c r="BG25" s="60">
        <f t="shared" si="19"/>
        <v>1216.57</v>
      </c>
      <c r="BH25" s="60">
        <f t="shared" si="19"/>
        <v>1248.5700000000002</v>
      </c>
      <c r="BI25" s="60">
        <f t="shared" si="19"/>
        <v>1215.2700000000002</v>
      </c>
      <c r="BJ25" s="60">
        <f t="shared" si="19"/>
        <v>1157.1700000000003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12</v>
      </c>
      <c r="C26" s="44">
        <v>12</v>
      </c>
      <c r="D26" s="44">
        <v>12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9.1999999999999993</v>
      </c>
      <c r="O26" s="44">
        <v>9.1999999999999993</v>
      </c>
      <c r="P26" s="44">
        <v>9.1999999999999993</v>
      </c>
      <c r="Q26" s="44">
        <v>9.1999999999999993</v>
      </c>
      <c r="R26" s="44">
        <v>9.1999999999999993</v>
      </c>
      <c r="S26" s="44">
        <v>9.1999999999999993</v>
      </c>
      <c r="T26" s="44">
        <v>9.1999999999999993</v>
      </c>
      <c r="U26" s="44">
        <v>9.1999999999999993</v>
      </c>
      <c r="V26" s="44">
        <v>9.1999999999999993</v>
      </c>
      <c r="W26" s="44">
        <v>9.1999999999999993</v>
      </c>
      <c r="X26" s="44">
        <v>9.1999999999999993</v>
      </c>
      <c r="Y26" s="44">
        <v>9.1999999999999993</v>
      </c>
      <c r="Z26" s="44">
        <v>9.1999999999999993</v>
      </c>
      <c r="AA26" s="44">
        <v>9.1999999999999993</v>
      </c>
      <c r="AB26" s="44">
        <v>9.1999999999999993</v>
      </c>
      <c r="AC26" s="44">
        <v>9.1999999999999993</v>
      </c>
      <c r="AD26" s="44">
        <v>9.1999999999999993</v>
      </c>
      <c r="AE26" s="44">
        <v>9.1999999999999993</v>
      </c>
      <c r="AF26" s="44">
        <v>9.1999999999999993</v>
      </c>
      <c r="AG26" s="61">
        <v>38</v>
      </c>
      <c r="AH26" s="46">
        <f t="shared" si="2"/>
        <v>12</v>
      </c>
      <c r="AI26" s="47">
        <f t="shared" si="3"/>
        <v>9.1999999999999993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25.5</v>
      </c>
      <c r="C27" s="44">
        <v>25.5</v>
      </c>
      <c r="D27" s="44">
        <v>25.5</v>
      </c>
      <c r="E27" s="44">
        <v>25.5</v>
      </c>
      <c r="F27" s="44">
        <v>25.5</v>
      </c>
      <c r="G27" s="44">
        <v>25.5</v>
      </c>
      <c r="H27" s="44">
        <v>25.5</v>
      </c>
      <c r="I27" s="44">
        <v>25.5</v>
      </c>
      <c r="J27" s="44">
        <v>25.5</v>
      </c>
      <c r="K27" s="44">
        <v>25.5</v>
      </c>
      <c r="L27" s="44">
        <v>25.5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25.5</v>
      </c>
      <c r="AB27" s="44">
        <v>25.5</v>
      </c>
      <c r="AC27" s="44">
        <v>25.5</v>
      </c>
      <c r="AD27" s="44">
        <v>25.5</v>
      </c>
      <c r="AE27" s="44">
        <v>25.5</v>
      </c>
      <c r="AF27" s="44">
        <v>25.5</v>
      </c>
      <c r="AG27" s="48">
        <v>36</v>
      </c>
      <c r="AH27" s="46">
        <f t="shared" si="2"/>
        <v>25.5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</v>
      </c>
      <c r="C28" s="44">
        <v>26</v>
      </c>
      <c r="D28" s="44">
        <v>26</v>
      </c>
      <c r="E28" s="44">
        <v>26</v>
      </c>
      <c r="F28" s="44">
        <v>26</v>
      </c>
      <c r="G28" s="44">
        <v>35</v>
      </c>
      <c r="H28" s="44">
        <v>35</v>
      </c>
      <c r="I28" s="44">
        <v>35</v>
      </c>
      <c r="J28" s="44">
        <v>35</v>
      </c>
      <c r="K28" s="44">
        <v>35</v>
      </c>
      <c r="L28" s="44">
        <v>35</v>
      </c>
      <c r="M28" s="44">
        <v>35</v>
      </c>
      <c r="N28" s="44">
        <v>18</v>
      </c>
      <c r="O28" s="44">
        <v>18</v>
      </c>
      <c r="P28" s="44">
        <v>18</v>
      </c>
      <c r="Q28" s="44">
        <v>18</v>
      </c>
      <c r="R28" s="44">
        <v>18</v>
      </c>
      <c r="S28" s="44">
        <v>18</v>
      </c>
      <c r="T28" s="44">
        <v>18</v>
      </c>
      <c r="U28" s="44">
        <v>18</v>
      </c>
      <c r="V28" s="44">
        <v>18</v>
      </c>
      <c r="W28" s="44">
        <v>18</v>
      </c>
      <c r="X28" s="44">
        <v>18</v>
      </c>
      <c r="Y28" s="44">
        <v>18</v>
      </c>
      <c r="Z28" s="44">
        <v>36.1</v>
      </c>
      <c r="AA28" s="44">
        <v>36.1</v>
      </c>
      <c r="AB28" s="44">
        <v>36.1</v>
      </c>
      <c r="AC28" s="44">
        <v>36.1</v>
      </c>
      <c r="AD28" s="44">
        <v>36.1</v>
      </c>
      <c r="AE28" s="44">
        <v>36.1</v>
      </c>
      <c r="AF28" s="44">
        <v>36.1</v>
      </c>
      <c r="AG28" s="48">
        <v>35.5</v>
      </c>
      <c r="AH28" s="46">
        <f t="shared" si="2"/>
        <v>36.1</v>
      </c>
      <c r="AI28" s="47">
        <f t="shared" si="3"/>
        <v>18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18.7</v>
      </c>
      <c r="C30" s="44">
        <v>18.7</v>
      </c>
      <c r="D30" s="44">
        <v>18.7</v>
      </c>
      <c r="E30" s="44">
        <v>18.7</v>
      </c>
      <c r="F30" s="44">
        <v>18.7</v>
      </c>
      <c r="G30" s="44">
        <v>18.7</v>
      </c>
      <c r="H30" s="44">
        <v>18.7</v>
      </c>
      <c r="I30" s="44">
        <v>18.7</v>
      </c>
      <c r="J30" s="44">
        <v>18.7</v>
      </c>
      <c r="K30" s="44">
        <v>18.7</v>
      </c>
      <c r="L30" s="44">
        <v>18.7</v>
      </c>
      <c r="M30" s="44">
        <v>18.7</v>
      </c>
      <c r="N30" s="44">
        <v>10</v>
      </c>
      <c r="O30" s="44">
        <v>10</v>
      </c>
      <c r="P30" s="44">
        <v>10</v>
      </c>
      <c r="Q30" s="44">
        <v>10</v>
      </c>
      <c r="R30" s="44">
        <v>10</v>
      </c>
      <c r="S30" s="44">
        <v>10</v>
      </c>
      <c r="T30" s="44">
        <v>10</v>
      </c>
      <c r="U30" s="44">
        <v>10</v>
      </c>
      <c r="V30" s="44">
        <v>10</v>
      </c>
      <c r="W30" s="44">
        <v>10</v>
      </c>
      <c r="X30" s="44">
        <v>10</v>
      </c>
      <c r="Y30" s="44">
        <v>10</v>
      </c>
      <c r="Z30" s="44">
        <v>19.5</v>
      </c>
      <c r="AA30" s="44">
        <v>19.5</v>
      </c>
      <c r="AB30" s="44">
        <v>19.5</v>
      </c>
      <c r="AC30" s="44">
        <v>19.5</v>
      </c>
      <c r="AD30" s="44">
        <v>19.5</v>
      </c>
      <c r="AE30" s="44">
        <v>19.5</v>
      </c>
      <c r="AF30" s="44">
        <v>19.5</v>
      </c>
      <c r="AG30" s="48">
        <v>30</v>
      </c>
      <c r="AH30" s="46">
        <f t="shared" si="2"/>
        <v>19.5</v>
      </c>
      <c r="AI30" s="47">
        <f t="shared" si="3"/>
        <v>10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12</v>
      </c>
      <c r="O31" s="44">
        <v>12</v>
      </c>
      <c r="P31" s="44">
        <v>12</v>
      </c>
      <c r="Q31" s="44">
        <v>12</v>
      </c>
      <c r="R31" s="44">
        <v>12</v>
      </c>
      <c r="S31" s="44">
        <v>12</v>
      </c>
      <c r="T31" s="44">
        <v>12</v>
      </c>
      <c r="U31" s="44">
        <v>12</v>
      </c>
      <c r="V31" s="44">
        <v>12</v>
      </c>
      <c r="W31" s="44">
        <v>12</v>
      </c>
      <c r="X31" s="44">
        <v>12</v>
      </c>
      <c r="Y31" s="44">
        <v>12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v>0</v>
      </c>
      <c r="L32" s="44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  <c r="AA32" s="44">
        <v>0</v>
      </c>
      <c r="AB32" s="44">
        <v>0</v>
      </c>
      <c r="AC32" s="44">
        <v>0</v>
      </c>
      <c r="AD32" s="44">
        <v>0</v>
      </c>
      <c r="AE32" s="44">
        <v>0</v>
      </c>
      <c r="AF32" s="44">
        <v>0</v>
      </c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12</v>
      </c>
      <c r="C33" s="44">
        <v>12</v>
      </c>
      <c r="D33" s="44">
        <v>12</v>
      </c>
      <c r="E33" s="44">
        <v>12</v>
      </c>
      <c r="F33" s="44">
        <v>12</v>
      </c>
      <c r="G33" s="44">
        <v>12</v>
      </c>
      <c r="H33" s="44">
        <v>12</v>
      </c>
      <c r="I33" s="44">
        <v>12</v>
      </c>
      <c r="J33" s="44">
        <v>12</v>
      </c>
      <c r="K33" s="44">
        <v>12</v>
      </c>
      <c r="L33" s="44">
        <v>12</v>
      </c>
      <c r="M33" s="44">
        <v>12</v>
      </c>
      <c r="N33" s="44">
        <v>7.4</v>
      </c>
      <c r="O33" s="44">
        <v>7.4</v>
      </c>
      <c r="P33" s="44">
        <v>7.4</v>
      </c>
      <c r="Q33" s="44">
        <v>7.4</v>
      </c>
      <c r="R33" s="44">
        <v>7.4</v>
      </c>
      <c r="S33" s="44">
        <v>7.4</v>
      </c>
      <c r="T33" s="44">
        <v>7.4</v>
      </c>
      <c r="U33" s="44">
        <v>7.4</v>
      </c>
      <c r="V33" s="44">
        <v>7.4</v>
      </c>
      <c r="W33" s="44">
        <v>7.4</v>
      </c>
      <c r="X33" s="44">
        <v>7.4</v>
      </c>
      <c r="Y33" s="44">
        <v>7.4</v>
      </c>
      <c r="Z33" s="44">
        <v>17.600000000000001</v>
      </c>
      <c r="AA33" s="44">
        <v>17.600000000000001</v>
      </c>
      <c r="AB33" s="44">
        <v>17.600000000000001</v>
      </c>
      <c r="AC33" s="44">
        <v>17.600000000000001</v>
      </c>
      <c r="AD33" s="44">
        <v>17.600000000000001</v>
      </c>
      <c r="AE33" s="44">
        <v>17.600000000000001</v>
      </c>
      <c r="AF33" s="44">
        <v>17.600000000000001</v>
      </c>
      <c r="AG33" s="48">
        <v>27</v>
      </c>
      <c r="AH33" s="46">
        <f t="shared" si="2"/>
        <v>17.600000000000001</v>
      </c>
      <c r="AI33" s="47">
        <f t="shared" si="3"/>
        <v>7.4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12.7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12.9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>
        <v>11.5</v>
      </c>
      <c r="H36" s="44">
        <v>11.5</v>
      </c>
      <c r="I36" s="44">
        <v>11.5</v>
      </c>
      <c r="J36" s="44">
        <v>11.5</v>
      </c>
      <c r="K36" s="44">
        <v>11.5</v>
      </c>
      <c r="L36" s="44">
        <v>11.5</v>
      </c>
      <c r="M36" s="44">
        <v>11.5</v>
      </c>
      <c r="N36" s="44">
        <v>11.5</v>
      </c>
      <c r="O36" s="44">
        <v>11.5</v>
      </c>
      <c r="P36" s="44">
        <v>11.5</v>
      </c>
      <c r="Q36" s="44">
        <v>11.5</v>
      </c>
      <c r="R36" s="44">
        <v>11.5</v>
      </c>
      <c r="S36" s="44">
        <v>11.5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11.5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16</v>
      </c>
      <c r="C37" s="44">
        <v>16</v>
      </c>
      <c r="D37" s="44">
        <v>16</v>
      </c>
      <c r="E37" s="44">
        <v>16</v>
      </c>
      <c r="F37" s="44">
        <v>16</v>
      </c>
      <c r="G37" s="44">
        <v>16</v>
      </c>
      <c r="H37" s="44">
        <v>16</v>
      </c>
      <c r="I37" s="44">
        <v>16</v>
      </c>
      <c r="J37" s="44">
        <v>16</v>
      </c>
      <c r="K37" s="44">
        <v>16</v>
      </c>
      <c r="L37" s="44">
        <v>16</v>
      </c>
      <c r="M37" s="44">
        <v>16</v>
      </c>
      <c r="N37" s="44">
        <v>8.9</v>
      </c>
      <c r="O37" s="44">
        <v>8.9</v>
      </c>
      <c r="P37" s="44">
        <v>8.9</v>
      </c>
      <c r="Q37" s="44">
        <v>8.9</v>
      </c>
      <c r="R37" s="44">
        <v>8.9</v>
      </c>
      <c r="S37" s="44">
        <v>8.9</v>
      </c>
      <c r="T37" s="44">
        <v>8.9</v>
      </c>
      <c r="U37" s="44">
        <v>8.9</v>
      </c>
      <c r="V37" s="44">
        <v>8.9</v>
      </c>
      <c r="W37" s="44">
        <v>8.9</v>
      </c>
      <c r="X37" s="44">
        <v>8.9</v>
      </c>
      <c r="Y37" s="44">
        <v>8.9</v>
      </c>
      <c r="Z37" s="44">
        <v>19.7</v>
      </c>
      <c r="AA37" s="44">
        <v>19.7</v>
      </c>
      <c r="AB37" s="44">
        <v>19.7</v>
      </c>
      <c r="AC37" s="44">
        <v>19.7</v>
      </c>
      <c r="AD37" s="44">
        <v>19.7</v>
      </c>
      <c r="AE37" s="44">
        <v>19.7</v>
      </c>
      <c r="AF37" s="44">
        <v>19.7</v>
      </c>
      <c r="AG37" s="48">
        <v>25</v>
      </c>
      <c r="AH37" s="46">
        <f t="shared" si="2"/>
        <v>19.7</v>
      </c>
      <c r="AI37" s="47">
        <f t="shared" si="3"/>
        <v>8.9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10.7</v>
      </c>
      <c r="C42" s="44">
        <v>10.7</v>
      </c>
      <c r="D42" s="44">
        <v>10.7</v>
      </c>
      <c r="E42" s="44">
        <v>10.7</v>
      </c>
      <c r="F42" s="44">
        <v>10.7</v>
      </c>
      <c r="G42" s="44">
        <v>10.7</v>
      </c>
      <c r="H42" s="44">
        <v>10.7</v>
      </c>
      <c r="I42" s="44">
        <v>10.7</v>
      </c>
      <c r="J42" s="44">
        <v>10.7</v>
      </c>
      <c r="K42" s="44">
        <v>10.7</v>
      </c>
      <c r="L42" s="44">
        <v>10.7</v>
      </c>
      <c r="M42" s="44">
        <v>10.7</v>
      </c>
      <c r="N42" s="44">
        <v>6.3</v>
      </c>
      <c r="O42" s="44">
        <v>6.3</v>
      </c>
      <c r="P42" s="44">
        <v>6.3</v>
      </c>
      <c r="Q42" s="44">
        <v>6.3</v>
      </c>
      <c r="R42" s="44">
        <v>6.3</v>
      </c>
      <c r="S42" s="44">
        <v>6.3</v>
      </c>
      <c r="T42" s="44">
        <v>6.3</v>
      </c>
      <c r="U42" s="44">
        <v>6.3</v>
      </c>
      <c r="V42" s="44">
        <v>6.3</v>
      </c>
      <c r="W42" s="44">
        <v>6.3</v>
      </c>
      <c r="X42" s="44">
        <v>6.3</v>
      </c>
      <c r="Y42" s="44">
        <v>6.3</v>
      </c>
      <c r="Z42" s="44">
        <v>9.8000000000000007</v>
      </c>
      <c r="AA42" s="44">
        <v>9.8000000000000007</v>
      </c>
      <c r="AB42" s="44">
        <v>9.8000000000000007</v>
      </c>
      <c r="AC42" s="44">
        <v>9.8000000000000007</v>
      </c>
      <c r="AD42" s="44">
        <v>9.8000000000000007</v>
      </c>
      <c r="AE42" s="44">
        <v>9.8000000000000007</v>
      </c>
      <c r="AF42" s="44">
        <v>9.8000000000000007</v>
      </c>
      <c r="AG42" s="48">
        <v>22</v>
      </c>
      <c r="AH42" s="46">
        <f t="shared" si="2"/>
        <v>10.7</v>
      </c>
      <c r="AI42" s="47">
        <f t="shared" si="3"/>
        <v>6.3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22</v>
      </c>
      <c r="O44" s="44">
        <v>22</v>
      </c>
      <c r="P44" s="44">
        <v>22</v>
      </c>
      <c r="Q44" s="44">
        <v>22</v>
      </c>
      <c r="R44" s="44">
        <v>22</v>
      </c>
      <c r="S44" s="44">
        <v>22</v>
      </c>
      <c r="T44" s="44">
        <v>22</v>
      </c>
      <c r="U44" s="44">
        <v>22</v>
      </c>
      <c r="V44" s="44">
        <v>22</v>
      </c>
      <c r="W44" s="44">
        <v>22</v>
      </c>
      <c r="X44" s="44">
        <v>22</v>
      </c>
      <c r="Y44" s="44">
        <v>22</v>
      </c>
      <c r="Z44" s="44">
        <v>21.77</v>
      </c>
      <c r="AA44" s="44">
        <v>21.77</v>
      </c>
      <c r="AB44" s="44">
        <v>21.77</v>
      </c>
      <c r="AC44" s="44">
        <v>21.77</v>
      </c>
      <c r="AD44" s="44">
        <v>21.77</v>
      </c>
      <c r="AE44" s="44">
        <v>21.77</v>
      </c>
      <c r="AF44" s="44">
        <v>21.77</v>
      </c>
      <c r="AG44" s="48">
        <v>21.93</v>
      </c>
      <c r="AH44" s="46">
        <f t="shared" si="2"/>
        <v>23.9</v>
      </c>
      <c r="AI44" s="47">
        <f t="shared" si="3"/>
        <v>21.77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21.2</v>
      </c>
      <c r="C45" s="44">
        <v>21.2</v>
      </c>
      <c r="D45" s="44">
        <v>21.2</v>
      </c>
      <c r="E45" s="44">
        <v>21.2</v>
      </c>
      <c r="F45" s="44">
        <v>21.2</v>
      </c>
      <c r="G45" s="44">
        <v>21.2</v>
      </c>
      <c r="H45" s="44">
        <v>21.2</v>
      </c>
      <c r="I45" s="44">
        <v>21.2</v>
      </c>
      <c r="J45" s="44">
        <v>21.2</v>
      </c>
      <c r="K45" s="44">
        <v>21.2</v>
      </c>
      <c r="L45" s="44">
        <v>21.2</v>
      </c>
      <c r="M45" s="44">
        <v>21.2</v>
      </c>
      <c r="N45" s="44">
        <v>0</v>
      </c>
      <c r="O45" s="44">
        <v>0</v>
      </c>
      <c r="P45" s="44">
        <v>0</v>
      </c>
      <c r="Q45" s="44">
        <v>0</v>
      </c>
      <c r="R45" s="44">
        <v>0</v>
      </c>
      <c r="S45" s="44">
        <v>0</v>
      </c>
      <c r="T45" s="44">
        <v>0</v>
      </c>
      <c r="U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21.4</v>
      </c>
      <c r="AA45" s="44">
        <v>21.4</v>
      </c>
      <c r="AB45" s="44">
        <v>21.4</v>
      </c>
      <c r="AC45" s="44">
        <v>21.4</v>
      </c>
      <c r="AD45" s="44">
        <v>21.4</v>
      </c>
      <c r="AE45" s="44">
        <v>21.4</v>
      </c>
      <c r="AF45" s="44">
        <v>21.4</v>
      </c>
      <c r="AG45" s="48">
        <v>21.3</v>
      </c>
      <c r="AH45" s="46">
        <f t="shared" si="2"/>
        <v>21.4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6.7</v>
      </c>
      <c r="C47" s="44">
        <v>6.7</v>
      </c>
      <c r="D47" s="44">
        <v>6.7</v>
      </c>
      <c r="E47" s="44">
        <v>6.7</v>
      </c>
      <c r="F47" s="44">
        <v>6.7</v>
      </c>
      <c r="G47" s="44">
        <v>6.7</v>
      </c>
      <c r="H47" s="44">
        <v>6.7</v>
      </c>
      <c r="I47" s="44">
        <v>6.7</v>
      </c>
      <c r="J47" s="44">
        <v>6.7</v>
      </c>
      <c r="K47" s="44">
        <v>6.7</v>
      </c>
      <c r="L47" s="44">
        <v>6.7</v>
      </c>
      <c r="M47" s="44">
        <v>6.7</v>
      </c>
      <c r="N47" s="44">
        <v>6.6</v>
      </c>
      <c r="O47" s="44">
        <v>6.6</v>
      </c>
      <c r="P47" s="44">
        <v>6.6</v>
      </c>
      <c r="Q47" s="44">
        <v>6.6</v>
      </c>
      <c r="R47" s="44">
        <v>6.6</v>
      </c>
      <c r="S47" s="44">
        <v>6.6</v>
      </c>
      <c r="T47" s="44">
        <v>6.6</v>
      </c>
      <c r="U47" s="44">
        <v>6.6</v>
      </c>
      <c r="V47" s="44">
        <v>6.6</v>
      </c>
      <c r="W47" s="44">
        <v>6.6</v>
      </c>
      <c r="X47" s="44">
        <v>6.6</v>
      </c>
      <c r="Y47" s="44">
        <v>6.6</v>
      </c>
      <c r="Z47" s="44">
        <v>7.3</v>
      </c>
      <c r="AA47" s="44">
        <v>7.3</v>
      </c>
      <c r="AB47" s="44">
        <v>7.3</v>
      </c>
      <c r="AC47" s="44">
        <v>7.3</v>
      </c>
      <c r="AD47" s="44">
        <v>7.3</v>
      </c>
      <c r="AE47" s="44">
        <v>7.3</v>
      </c>
      <c r="AF47" s="44">
        <v>7.3</v>
      </c>
      <c r="AG47" s="48">
        <v>19.8</v>
      </c>
      <c r="AH47" s="46">
        <f t="shared" si="2"/>
        <v>7.3</v>
      </c>
      <c r="AI47" s="47">
        <f t="shared" si="3"/>
        <v>6.6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6.8</v>
      </c>
      <c r="C49" s="44">
        <v>6.8</v>
      </c>
      <c r="D49" s="44">
        <v>6.8</v>
      </c>
      <c r="E49" s="44">
        <v>6.8</v>
      </c>
      <c r="F49" s="44">
        <v>6.8</v>
      </c>
      <c r="G49" s="44">
        <v>6.8</v>
      </c>
      <c r="H49" s="44">
        <v>6.8</v>
      </c>
      <c r="I49" s="44">
        <v>6.8</v>
      </c>
      <c r="J49" s="44">
        <v>6.8</v>
      </c>
      <c r="K49" s="44">
        <v>6.8</v>
      </c>
      <c r="L49" s="44">
        <v>6.8</v>
      </c>
      <c r="M49" s="44">
        <v>6.8</v>
      </c>
      <c r="N49" s="44">
        <v>6.5</v>
      </c>
      <c r="O49" s="44">
        <v>6.5</v>
      </c>
      <c r="P49" s="44">
        <v>6.5</v>
      </c>
      <c r="Q49" s="44">
        <v>6.5</v>
      </c>
      <c r="R49" s="44">
        <v>6.5</v>
      </c>
      <c r="S49" s="44">
        <v>6.5</v>
      </c>
      <c r="T49" s="44">
        <v>6.5</v>
      </c>
      <c r="U49" s="44">
        <v>6.5</v>
      </c>
      <c r="V49" s="44">
        <v>6.5</v>
      </c>
      <c r="W49" s="44">
        <v>6.5</v>
      </c>
      <c r="X49" s="44">
        <v>6.5</v>
      </c>
      <c r="Y49" s="44">
        <v>6.5</v>
      </c>
      <c r="Z49" s="44">
        <v>5.7</v>
      </c>
      <c r="AA49" s="44">
        <v>5.7</v>
      </c>
      <c r="AB49" s="44">
        <v>5.7</v>
      </c>
      <c r="AC49" s="44">
        <v>5.7</v>
      </c>
      <c r="AD49" s="44">
        <v>5.7</v>
      </c>
      <c r="AE49" s="44">
        <v>5.7</v>
      </c>
      <c r="AF49" s="44">
        <v>5.7</v>
      </c>
      <c r="AG49" s="48">
        <v>15.33</v>
      </c>
      <c r="AH49" s="46">
        <f t="shared" si="2"/>
        <v>6.8</v>
      </c>
      <c r="AI49" s="47">
        <f t="shared" si="3"/>
        <v>5.7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</v>
      </c>
      <c r="C52" s="44">
        <v>6</v>
      </c>
      <c r="D52" s="44">
        <v>6</v>
      </c>
      <c r="E52" s="44">
        <v>6</v>
      </c>
      <c r="F52" s="44">
        <v>6</v>
      </c>
      <c r="G52" s="44">
        <v>6</v>
      </c>
      <c r="H52" s="44">
        <v>6</v>
      </c>
      <c r="I52" s="44">
        <v>6</v>
      </c>
      <c r="J52" s="44">
        <v>6</v>
      </c>
      <c r="K52" s="44">
        <v>6</v>
      </c>
      <c r="L52" s="44">
        <v>6</v>
      </c>
      <c r="M52" s="44">
        <v>6</v>
      </c>
      <c r="N52" s="44">
        <v>0</v>
      </c>
      <c r="O52" s="44">
        <v>0</v>
      </c>
      <c r="P52" s="44">
        <v>0</v>
      </c>
      <c r="Q52" s="44">
        <v>0</v>
      </c>
      <c r="R52" s="44">
        <v>0</v>
      </c>
      <c r="S52" s="44">
        <v>0</v>
      </c>
      <c r="T52" s="44">
        <v>0</v>
      </c>
      <c r="U52" s="44">
        <v>0</v>
      </c>
      <c r="V52" s="44">
        <v>0</v>
      </c>
      <c r="W52" s="44">
        <v>0</v>
      </c>
      <c r="X52" s="44">
        <v>0</v>
      </c>
      <c r="Y52" s="44">
        <v>0</v>
      </c>
      <c r="Z52" s="44">
        <v>6</v>
      </c>
      <c r="AA52" s="44">
        <v>6</v>
      </c>
      <c r="AB52" s="44">
        <v>6</v>
      </c>
      <c r="AC52" s="44">
        <v>6</v>
      </c>
      <c r="AD52" s="44">
        <v>6</v>
      </c>
      <c r="AE52" s="44">
        <v>6</v>
      </c>
      <c r="AF52" s="44">
        <v>6</v>
      </c>
      <c r="AG52" s="48">
        <v>14.3</v>
      </c>
      <c r="AH52" s="46">
        <f t="shared" si="2"/>
        <v>6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2.5</v>
      </c>
      <c r="C53" s="44">
        <v>2.5</v>
      </c>
      <c r="D53" s="44">
        <v>2.5</v>
      </c>
      <c r="E53" s="44">
        <v>2.5</v>
      </c>
      <c r="F53" s="44">
        <v>2.5</v>
      </c>
      <c r="G53" s="44">
        <v>2.5</v>
      </c>
      <c r="H53" s="44">
        <v>2.5</v>
      </c>
      <c r="I53" s="44">
        <v>2.5</v>
      </c>
      <c r="J53" s="44">
        <v>2.5</v>
      </c>
      <c r="K53" s="44">
        <v>2.5</v>
      </c>
      <c r="L53" s="44">
        <v>2.5</v>
      </c>
      <c r="M53" s="44">
        <v>2.5</v>
      </c>
      <c r="N53" s="44">
        <v>2.5</v>
      </c>
      <c r="O53" s="44">
        <v>2.5</v>
      </c>
      <c r="P53" s="44">
        <v>2.5</v>
      </c>
      <c r="Q53" s="44">
        <v>2.5</v>
      </c>
      <c r="R53" s="44">
        <v>2.5</v>
      </c>
      <c r="S53" s="44">
        <v>2.5</v>
      </c>
      <c r="T53" s="44">
        <v>2.5</v>
      </c>
      <c r="U53" s="44">
        <v>2.5</v>
      </c>
      <c r="V53" s="44">
        <v>2.5</v>
      </c>
      <c r="W53" s="44">
        <v>2.5</v>
      </c>
      <c r="X53" s="44">
        <v>2.5</v>
      </c>
      <c r="Y53" s="44">
        <v>2.5</v>
      </c>
      <c r="Z53" s="44">
        <v>2.5</v>
      </c>
      <c r="AA53" s="44">
        <v>2.5</v>
      </c>
      <c r="AB53" s="44">
        <v>2.5</v>
      </c>
      <c r="AC53" s="44">
        <v>2.5</v>
      </c>
      <c r="AD53" s="44">
        <v>2.5</v>
      </c>
      <c r="AE53" s="44">
        <v>2.5</v>
      </c>
      <c r="AF53" s="44">
        <v>2.5</v>
      </c>
      <c r="AG53" s="48">
        <v>14</v>
      </c>
      <c r="AH53" s="46">
        <f t="shared" si="2"/>
        <v>2.5</v>
      </c>
      <c r="AI53" s="47">
        <f t="shared" si="3"/>
        <v>2.5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12.4</v>
      </c>
      <c r="O55" s="44">
        <v>12.4</v>
      </c>
      <c r="P55" s="44">
        <v>12.4</v>
      </c>
      <c r="Q55" s="44">
        <v>12.4</v>
      </c>
      <c r="R55" s="44">
        <v>12.4</v>
      </c>
      <c r="S55" s="44">
        <v>12.4</v>
      </c>
      <c r="T55" s="44">
        <v>12.4</v>
      </c>
      <c r="U55" s="44">
        <v>12.4</v>
      </c>
      <c r="V55" s="44">
        <v>12.4</v>
      </c>
      <c r="W55" s="44">
        <v>12.4</v>
      </c>
      <c r="X55" s="44">
        <v>12.4</v>
      </c>
      <c r="Y55" s="44">
        <v>12.4</v>
      </c>
      <c r="Z55" s="44">
        <v>12.2</v>
      </c>
      <c r="AA55" s="44">
        <v>12.2</v>
      </c>
      <c r="AB55" s="44">
        <v>12.2</v>
      </c>
      <c r="AC55" s="44">
        <v>12.2</v>
      </c>
      <c r="AD55" s="44">
        <v>12.2</v>
      </c>
      <c r="AE55" s="44">
        <v>12.2</v>
      </c>
      <c r="AF55" s="44">
        <v>12.2</v>
      </c>
      <c r="AG55" s="48">
        <v>13.5</v>
      </c>
      <c r="AH55" s="46">
        <f t="shared" si="2"/>
        <v>15</v>
      </c>
      <c r="AI55" s="47">
        <f t="shared" si="3"/>
        <v>12.2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3.2</v>
      </c>
      <c r="O57" s="44">
        <v>3.2</v>
      </c>
      <c r="P57" s="44">
        <v>3.2</v>
      </c>
      <c r="Q57" s="44">
        <v>3.2</v>
      </c>
      <c r="R57" s="44">
        <v>3.2</v>
      </c>
      <c r="S57" s="44">
        <v>3.2</v>
      </c>
      <c r="T57" s="44">
        <v>3.2</v>
      </c>
      <c r="U57" s="44">
        <v>3.2</v>
      </c>
      <c r="V57" s="44">
        <v>3.2</v>
      </c>
      <c r="W57" s="44">
        <v>3.2</v>
      </c>
      <c r="X57" s="44">
        <v>3.2</v>
      </c>
      <c r="Y57" s="44">
        <v>3.2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3.2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3.8</v>
      </c>
      <c r="C58" s="44">
        <v>3.8</v>
      </c>
      <c r="D58" s="44">
        <v>3.8</v>
      </c>
      <c r="E58" s="44">
        <v>3.8</v>
      </c>
      <c r="F58" s="44">
        <v>3.8</v>
      </c>
      <c r="G58" s="44">
        <v>3.8</v>
      </c>
      <c r="H58" s="44">
        <v>3.8</v>
      </c>
      <c r="I58" s="44">
        <v>3.8</v>
      </c>
      <c r="J58" s="44">
        <v>3.8</v>
      </c>
      <c r="K58" s="44">
        <v>3.8</v>
      </c>
      <c r="L58" s="44">
        <v>3.8</v>
      </c>
      <c r="M58" s="44">
        <v>3.8</v>
      </c>
      <c r="N58" s="44">
        <v>3.5</v>
      </c>
      <c r="O58" s="44">
        <v>3.5</v>
      </c>
      <c r="P58" s="44">
        <v>3.5</v>
      </c>
      <c r="Q58" s="44">
        <v>3.5</v>
      </c>
      <c r="R58" s="44">
        <v>3.5</v>
      </c>
      <c r="S58" s="44">
        <v>3.5</v>
      </c>
      <c r="T58" s="44">
        <v>3.5</v>
      </c>
      <c r="U58" s="44">
        <v>3.5</v>
      </c>
      <c r="V58" s="44">
        <v>3.5</v>
      </c>
      <c r="W58" s="44">
        <v>3.5</v>
      </c>
      <c r="X58" s="44">
        <v>3.5</v>
      </c>
      <c r="Y58" s="44">
        <v>3.5</v>
      </c>
      <c r="Z58" s="44">
        <v>3.7</v>
      </c>
      <c r="AA58" s="44">
        <v>3.7</v>
      </c>
      <c r="AB58" s="44">
        <v>3.7</v>
      </c>
      <c r="AC58" s="44">
        <v>3.7</v>
      </c>
      <c r="AD58" s="44">
        <v>3.7</v>
      </c>
      <c r="AE58" s="44">
        <v>3.7</v>
      </c>
      <c r="AF58" s="44">
        <v>3.7</v>
      </c>
      <c r="AG58" s="48">
        <v>12</v>
      </c>
      <c r="AH58" s="46">
        <f t="shared" si="2"/>
        <v>3.8</v>
      </c>
      <c r="AI58" s="47">
        <f t="shared" si="3"/>
        <v>3.5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8.5</v>
      </c>
      <c r="C59" s="44">
        <v>8.5</v>
      </c>
      <c r="D59" s="44">
        <v>8.5</v>
      </c>
      <c r="E59" s="44">
        <v>8.5</v>
      </c>
      <c r="F59" s="44">
        <v>8.5</v>
      </c>
      <c r="G59" s="44">
        <v>8.5</v>
      </c>
      <c r="H59" s="44">
        <v>8.5</v>
      </c>
      <c r="I59" s="44">
        <v>8.5</v>
      </c>
      <c r="J59" s="44">
        <v>8.5</v>
      </c>
      <c r="K59" s="44">
        <v>8.5</v>
      </c>
      <c r="L59" s="44">
        <v>8.5</v>
      </c>
      <c r="M59" s="44">
        <v>8.5</v>
      </c>
      <c r="N59" s="44">
        <v>7</v>
      </c>
      <c r="O59" s="44">
        <v>7</v>
      </c>
      <c r="P59" s="44">
        <v>7</v>
      </c>
      <c r="Q59" s="44">
        <v>7</v>
      </c>
      <c r="R59" s="44">
        <v>7</v>
      </c>
      <c r="S59" s="44">
        <v>7</v>
      </c>
      <c r="T59" s="44">
        <v>7</v>
      </c>
      <c r="U59" s="44">
        <v>7</v>
      </c>
      <c r="V59" s="44">
        <v>7</v>
      </c>
      <c r="W59" s="44">
        <v>7</v>
      </c>
      <c r="X59" s="44">
        <v>7</v>
      </c>
      <c r="Y59" s="44">
        <v>7</v>
      </c>
      <c r="Z59" s="44">
        <v>8.6999999999999993</v>
      </c>
      <c r="AA59" s="44">
        <v>8.6999999999999993</v>
      </c>
      <c r="AB59" s="44">
        <v>8.6999999999999993</v>
      </c>
      <c r="AC59" s="44">
        <v>8.6999999999999993</v>
      </c>
      <c r="AD59" s="44">
        <v>8.6999999999999993</v>
      </c>
      <c r="AE59" s="44">
        <v>8.6999999999999993</v>
      </c>
      <c r="AF59" s="44">
        <v>8.6999999999999993</v>
      </c>
      <c r="AG59" s="48">
        <v>12</v>
      </c>
      <c r="AH59" s="46">
        <f t="shared" si="2"/>
        <v>8.6999999999999993</v>
      </c>
      <c r="AI59" s="47">
        <f t="shared" si="3"/>
        <v>7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13.5</v>
      </c>
      <c r="C60" s="44">
        <v>13.5</v>
      </c>
      <c r="D60" s="44">
        <v>13.5</v>
      </c>
      <c r="E60" s="44">
        <v>13.5</v>
      </c>
      <c r="F60" s="44">
        <v>13.5</v>
      </c>
      <c r="G60" s="44">
        <v>13.5</v>
      </c>
      <c r="H60" s="44">
        <v>13.5</v>
      </c>
      <c r="I60" s="44">
        <v>13.5</v>
      </c>
      <c r="J60" s="44">
        <v>13.5</v>
      </c>
      <c r="K60" s="44">
        <v>13.5</v>
      </c>
      <c r="L60" s="44">
        <v>13.5</v>
      </c>
      <c r="M60" s="44">
        <v>13.5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11.9</v>
      </c>
      <c r="AA60" s="44">
        <v>11.9</v>
      </c>
      <c r="AB60" s="44">
        <v>11.9</v>
      </c>
      <c r="AC60" s="44">
        <v>11.9</v>
      </c>
      <c r="AD60" s="44">
        <v>11.9</v>
      </c>
      <c r="AE60" s="44">
        <v>11.9</v>
      </c>
      <c r="AF60" s="44">
        <v>11.9</v>
      </c>
      <c r="AG60" s="48">
        <v>12</v>
      </c>
      <c r="AH60" s="46">
        <f t="shared" si="2"/>
        <v>13.5</v>
      </c>
      <c r="AI60" s="47">
        <f t="shared" si="3"/>
        <v>11.9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10.9</v>
      </c>
      <c r="C61" s="44">
        <v>10.9</v>
      </c>
      <c r="D61" s="44">
        <v>10.9</v>
      </c>
      <c r="E61" s="44">
        <v>10.9</v>
      </c>
      <c r="F61" s="44">
        <v>10.9</v>
      </c>
      <c r="G61" s="44">
        <v>10.9</v>
      </c>
      <c r="H61" s="44">
        <v>10.9</v>
      </c>
      <c r="I61" s="44">
        <v>10.9</v>
      </c>
      <c r="J61" s="44">
        <v>10.9</v>
      </c>
      <c r="K61" s="44">
        <v>10.9</v>
      </c>
      <c r="L61" s="44">
        <v>10.9</v>
      </c>
      <c r="M61" s="44">
        <v>10.9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10.9</v>
      </c>
      <c r="AA61" s="44">
        <v>10.9</v>
      </c>
      <c r="AB61" s="44">
        <v>10.9</v>
      </c>
      <c r="AC61" s="44">
        <v>10.9</v>
      </c>
      <c r="AD61" s="44">
        <v>10.9</v>
      </c>
      <c r="AE61" s="44">
        <v>10.9</v>
      </c>
      <c r="AF61" s="44">
        <v>10.9</v>
      </c>
      <c r="AG61" s="48">
        <v>12</v>
      </c>
      <c r="AH61" s="46">
        <f t="shared" si="2"/>
        <v>13.1</v>
      </c>
      <c r="AI61" s="47">
        <f t="shared" si="3"/>
        <v>10.9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>
        <v>5.7</v>
      </c>
      <c r="Q63" s="44">
        <v>5.7</v>
      </c>
      <c r="R63" s="44">
        <v>5.7</v>
      </c>
      <c r="S63" s="44">
        <v>5.7</v>
      </c>
      <c r="T63" s="44">
        <v>5.7</v>
      </c>
      <c r="U63" s="44">
        <v>5.7</v>
      </c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2</v>
      </c>
      <c r="C66" s="44">
        <v>2</v>
      </c>
      <c r="D66" s="44">
        <v>2</v>
      </c>
      <c r="E66" s="44">
        <v>2</v>
      </c>
      <c r="F66" s="44">
        <v>2</v>
      </c>
      <c r="G66" s="44">
        <v>2</v>
      </c>
      <c r="H66" s="44">
        <v>2</v>
      </c>
      <c r="I66" s="44">
        <v>2</v>
      </c>
      <c r="J66" s="44">
        <v>2</v>
      </c>
      <c r="K66" s="44">
        <v>2</v>
      </c>
      <c r="L66" s="44">
        <v>2</v>
      </c>
      <c r="M66" s="44">
        <v>2</v>
      </c>
      <c r="N66" s="44">
        <v>5.5</v>
      </c>
      <c r="O66" s="44">
        <v>5.5</v>
      </c>
      <c r="P66" s="44">
        <v>5.5</v>
      </c>
      <c r="Q66" s="44">
        <v>5.5</v>
      </c>
      <c r="R66" s="44">
        <v>5.5</v>
      </c>
      <c r="S66" s="44">
        <v>5.5</v>
      </c>
      <c r="T66" s="44">
        <v>5.5</v>
      </c>
      <c r="U66" s="44">
        <v>5.5</v>
      </c>
      <c r="V66" s="44">
        <v>5.5</v>
      </c>
      <c r="W66" s="44">
        <v>5.5</v>
      </c>
      <c r="X66" s="44">
        <v>5.5</v>
      </c>
      <c r="Y66" s="44">
        <v>5.5</v>
      </c>
      <c r="Z66" s="44">
        <v>5.4</v>
      </c>
      <c r="AA66" s="44">
        <v>5.4</v>
      </c>
      <c r="AB66" s="44">
        <v>5.4</v>
      </c>
      <c r="AC66" s="44">
        <v>5.4</v>
      </c>
      <c r="AD66" s="44">
        <v>5.4</v>
      </c>
      <c r="AE66" s="44">
        <v>5.4</v>
      </c>
      <c r="AF66" s="44">
        <v>5.4</v>
      </c>
      <c r="AG66" s="62">
        <v>10.3</v>
      </c>
      <c r="AH66" s="46">
        <f t="shared" si="2"/>
        <v>5.5</v>
      </c>
      <c r="AI66" s="47">
        <f t="shared" si="3"/>
        <v>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4.7</v>
      </c>
      <c r="C67" s="44">
        <v>4.7</v>
      </c>
      <c r="D67" s="44">
        <v>4.7</v>
      </c>
      <c r="E67" s="44">
        <v>4.7</v>
      </c>
      <c r="F67" s="44">
        <v>4.7</v>
      </c>
      <c r="G67" s="44">
        <v>4.7</v>
      </c>
      <c r="H67" s="44">
        <v>4.7</v>
      </c>
      <c r="I67" s="44">
        <v>4.7</v>
      </c>
      <c r="J67" s="44">
        <v>4.7</v>
      </c>
      <c r="K67" s="44">
        <v>4.7</v>
      </c>
      <c r="L67" s="44">
        <v>4.7</v>
      </c>
      <c r="M67" s="44">
        <v>4.7</v>
      </c>
      <c r="N67" s="44">
        <v>4.7</v>
      </c>
      <c r="O67" s="44">
        <v>4.7</v>
      </c>
      <c r="P67" s="44">
        <v>4.7</v>
      </c>
      <c r="Q67" s="44">
        <v>4.7</v>
      </c>
      <c r="R67" s="44">
        <v>4.7</v>
      </c>
      <c r="S67" s="44">
        <v>4.7</v>
      </c>
      <c r="T67" s="44">
        <v>4.7</v>
      </c>
      <c r="U67" s="44">
        <v>4.7</v>
      </c>
      <c r="V67" s="44">
        <v>4.7</v>
      </c>
      <c r="W67" s="44">
        <v>4.7</v>
      </c>
      <c r="X67" s="44">
        <v>4.7</v>
      </c>
      <c r="Y67" s="44">
        <v>4.7</v>
      </c>
      <c r="Z67" s="44">
        <v>4.9000000000000004</v>
      </c>
      <c r="AA67" s="44">
        <v>4.9000000000000004</v>
      </c>
      <c r="AB67" s="44">
        <v>4.9000000000000004</v>
      </c>
      <c r="AC67" s="44">
        <v>4.9000000000000004</v>
      </c>
      <c r="AD67" s="44">
        <v>4.9000000000000004</v>
      </c>
      <c r="AE67" s="44">
        <v>4.9000000000000004</v>
      </c>
      <c r="AF67" s="44">
        <v>4.9000000000000004</v>
      </c>
      <c r="AG67" s="61">
        <v>10</v>
      </c>
      <c r="AH67" s="46">
        <f t="shared" si="2"/>
        <v>4.9000000000000004</v>
      </c>
      <c r="AI67" s="47">
        <f t="shared" si="3"/>
        <v>4.7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240</v>
      </c>
      <c r="C69" s="66">
        <v>240</v>
      </c>
      <c r="D69" s="66">
        <v>240</v>
      </c>
      <c r="E69" s="66">
        <v>240</v>
      </c>
      <c r="F69" s="66">
        <v>240</v>
      </c>
      <c r="G69" s="66">
        <v>240</v>
      </c>
      <c r="H69" s="66">
        <v>240</v>
      </c>
      <c r="I69" s="66">
        <v>240</v>
      </c>
      <c r="J69" s="66">
        <v>240</v>
      </c>
      <c r="K69" s="66">
        <v>240</v>
      </c>
      <c r="L69" s="66">
        <v>240</v>
      </c>
      <c r="M69" s="66">
        <v>240</v>
      </c>
      <c r="N69" s="66">
        <v>240</v>
      </c>
      <c r="O69" s="66">
        <v>240</v>
      </c>
      <c r="P69" s="66">
        <v>240</v>
      </c>
      <c r="Q69" s="66">
        <v>240</v>
      </c>
      <c r="R69" s="66">
        <v>240</v>
      </c>
      <c r="S69" s="66">
        <v>240</v>
      </c>
      <c r="T69" s="66">
        <v>240</v>
      </c>
      <c r="U69" s="66">
        <v>240</v>
      </c>
      <c r="V69" s="66">
        <v>240</v>
      </c>
      <c r="W69" s="66">
        <v>240</v>
      </c>
      <c r="X69" s="66">
        <v>240</v>
      </c>
      <c r="Y69" s="66">
        <v>240</v>
      </c>
      <c r="Z69" s="66">
        <v>240</v>
      </c>
      <c r="AA69" s="66">
        <v>240</v>
      </c>
      <c r="AB69" s="66">
        <v>240</v>
      </c>
      <c r="AC69" s="66">
        <v>240</v>
      </c>
      <c r="AD69" s="66">
        <v>240</v>
      </c>
      <c r="AE69" s="66">
        <v>240</v>
      </c>
      <c r="AF69" s="66">
        <v>240</v>
      </c>
      <c r="AG69" s="64">
        <v>85</v>
      </c>
      <c r="AH69" s="46">
        <f t="shared" si="2"/>
        <v>240</v>
      </c>
      <c r="AI69" s="47">
        <f t="shared" si="3"/>
        <v>240</v>
      </c>
      <c r="AK69" s="49"/>
    </row>
    <row r="70" spans="1:88" ht="15.75" thickBot="1">
      <c r="A70" s="67" t="s">
        <v>89</v>
      </c>
      <c r="B70" s="66">
        <f>78.1+91.6</f>
        <v>169.7</v>
      </c>
      <c r="C70" s="66">
        <f t="shared" ref="C70:M70" si="20">78.1+91.6</f>
        <v>169.7</v>
      </c>
      <c r="D70" s="66">
        <f t="shared" si="20"/>
        <v>169.7</v>
      </c>
      <c r="E70" s="66">
        <f t="shared" si="20"/>
        <v>169.7</v>
      </c>
      <c r="F70" s="66">
        <f t="shared" si="20"/>
        <v>169.7</v>
      </c>
      <c r="G70" s="66">
        <f t="shared" si="20"/>
        <v>169.7</v>
      </c>
      <c r="H70" s="66">
        <f t="shared" si="20"/>
        <v>169.7</v>
      </c>
      <c r="I70" s="66">
        <f t="shared" si="20"/>
        <v>169.7</v>
      </c>
      <c r="J70" s="66">
        <f t="shared" si="20"/>
        <v>169.7</v>
      </c>
      <c r="K70" s="66">
        <f t="shared" si="20"/>
        <v>169.7</v>
      </c>
      <c r="L70" s="66">
        <f t="shared" si="20"/>
        <v>169.7</v>
      </c>
      <c r="M70" s="66">
        <f t="shared" si="20"/>
        <v>169.7</v>
      </c>
      <c r="N70" s="66">
        <v>110</v>
      </c>
      <c r="O70" s="66">
        <v>110</v>
      </c>
      <c r="P70" s="66">
        <f t="shared" ref="P70:U70" si="21">69.3+53.2</f>
        <v>122.5</v>
      </c>
      <c r="Q70" s="66">
        <f t="shared" si="21"/>
        <v>122.5</v>
      </c>
      <c r="R70" s="66">
        <f t="shared" si="21"/>
        <v>122.5</v>
      </c>
      <c r="S70" s="66">
        <f t="shared" si="21"/>
        <v>122.5</v>
      </c>
      <c r="T70" s="66">
        <f t="shared" si="21"/>
        <v>122.5</v>
      </c>
      <c r="U70" s="66">
        <f t="shared" si="21"/>
        <v>122.5</v>
      </c>
      <c r="V70" s="66">
        <f t="shared" ref="V70:W70" si="22">69.3+53.2</f>
        <v>122.5</v>
      </c>
      <c r="W70" s="66">
        <f t="shared" si="22"/>
        <v>122.5</v>
      </c>
      <c r="X70" s="66">
        <f>69.3+53.2</f>
        <v>122.5</v>
      </c>
      <c r="Y70" s="66">
        <f>69.3+53.2</f>
        <v>122.5</v>
      </c>
      <c r="Z70" s="66">
        <v>135</v>
      </c>
      <c r="AA70" s="66">
        <v>135</v>
      </c>
      <c r="AB70" s="66">
        <f>78.3+59.6</f>
        <v>137.9</v>
      </c>
      <c r="AC70" s="66">
        <f>78.3+59.6</f>
        <v>137.9</v>
      </c>
      <c r="AD70" s="66">
        <f>78.3+59.6</f>
        <v>137.9</v>
      </c>
      <c r="AE70" s="66">
        <f>78.3+59.6</f>
        <v>137.9</v>
      </c>
      <c r="AF70" s="66">
        <f>78.3+59.6</f>
        <v>137.9</v>
      </c>
      <c r="AG70" s="64">
        <v>240</v>
      </c>
      <c r="AH70" s="46">
        <f t="shared" si="2"/>
        <v>169.7</v>
      </c>
      <c r="AI70" s="47">
        <f t="shared" si="3"/>
        <v>110</v>
      </c>
      <c r="AK70" s="49"/>
    </row>
    <row r="71" spans="1:88" ht="15.75" thickBot="1">
      <c r="A71" s="69" t="s">
        <v>90</v>
      </c>
      <c r="B71" s="70">
        <f t="shared" ref="B71" si="23">SUM(B11:B69)</f>
        <v>1050.4000000000001</v>
      </c>
      <c r="C71" s="70">
        <f>SUM(C11:C69)</f>
        <v>1046.9000000000001</v>
      </c>
      <c r="D71" s="70">
        <f t="shared" ref="D71:AG71" si="24">SUM(D11:D69)</f>
        <v>1048.4000000000001</v>
      </c>
      <c r="E71" s="70">
        <f t="shared" si="24"/>
        <v>1048.4000000000001</v>
      </c>
      <c r="F71" s="70">
        <f t="shared" si="24"/>
        <v>1048.4000000000001</v>
      </c>
      <c r="G71" s="70">
        <f t="shared" si="24"/>
        <v>1078.4000000000001</v>
      </c>
      <c r="H71" s="70">
        <f t="shared" si="24"/>
        <v>1078.4000000000001</v>
      </c>
      <c r="I71" s="70">
        <f t="shared" si="24"/>
        <v>1078.4000000000001</v>
      </c>
      <c r="J71" s="70">
        <f t="shared" si="24"/>
        <v>1078.4000000000001</v>
      </c>
      <c r="K71" s="70">
        <f t="shared" si="24"/>
        <v>1078.4000000000001</v>
      </c>
      <c r="L71" s="70">
        <f t="shared" si="24"/>
        <v>1078.4000000000001</v>
      </c>
      <c r="M71" s="70">
        <f t="shared" ref="M71:N71" si="25">SUM(M11:M69)</f>
        <v>1078.4000000000001</v>
      </c>
      <c r="N71" s="70">
        <f t="shared" si="25"/>
        <v>889.6</v>
      </c>
      <c r="O71" s="70">
        <f t="shared" ref="O71:P71" si="26">SUM(O11:O69)</f>
        <v>889.6</v>
      </c>
      <c r="P71" s="70">
        <f t="shared" si="26"/>
        <v>889.6</v>
      </c>
      <c r="Q71" s="70">
        <f t="shared" ref="Q71:R71" si="27">SUM(Q11:Q69)</f>
        <v>889.6</v>
      </c>
      <c r="R71" s="70">
        <f t="shared" si="27"/>
        <v>889.6</v>
      </c>
      <c r="S71" s="70">
        <f t="shared" ref="S71:T71" si="28">SUM(S11:S69)</f>
        <v>889.6</v>
      </c>
      <c r="T71" s="70">
        <f t="shared" si="28"/>
        <v>889.6</v>
      </c>
      <c r="U71" s="70">
        <f t="shared" ref="U71:W71" si="29">SUM(U11:U69)</f>
        <v>889.6</v>
      </c>
      <c r="V71" s="70">
        <f t="shared" si="29"/>
        <v>889.6</v>
      </c>
      <c r="W71" s="70">
        <f t="shared" si="29"/>
        <v>889.6</v>
      </c>
      <c r="X71" s="70">
        <f t="shared" ref="X71:Y71" si="30">SUM(X11:X69)</f>
        <v>889.6</v>
      </c>
      <c r="Y71" s="70">
        <f t="shared" si="30"/>
        <v>889.6</v>
      </c>
      <c r="Z71" s="70">
        <f t="shared" ref="Z71:AF71" si="31">SUM(Z11:Z69)</f>
        <v>1057.17</v>
      </c>
      <c r="AA71" s="70">
        <f t="shared" si="31"/>
        <v>1057.17</v>
      </c>
      <c r="AB71" s="70">
        <f t="shared" si="31"/>
        <v>1043.27</v>
      </c>
      <c r="AC71" s="70">
        <f t="shared" si="31"/>
        <v>1043.27</v>
      </c>
      <c r="AD71" s="70">
        <f t="shared" si="31"/>
        <v>1043.27</v>
      </c>
      <c r="AE71" s="70">
        <f t="shared" si="31"/>
        <v>1039.3700000000003</v>
      </c>
      <c r="AF71" s="70">
        <f t="shared" si="31"/>
        <v>1039.3700000000003</v>
      </c>
      <c r="AG71" s="70">
        <f t="shared" si="24"/>
        <v>1812.2049999999999</v>
      </c>
      <c r="AH71" s="46">
        <f t="shared" si="2"/>
        <v>1078.4000000000001</v>
      </c>
      <c r="AI71" s="47">
        <f t="shared" si="3"/>
        <v>889.6</v>
      </c>
      <c r="AK71" s="49"/>
    </row>
    <row r="72" spans="1:88">
      <c r="A72" s="71" t="s">
        <v>91</v>
      </c>
      <c r="B72" s="44">
        <v>276.3</v>
      </c>
      <c r="C72" s="44">
        <v>230</v>
      </c>
      <c r="D72" s="44">
        <v>200</v>
      </c>
      <c r="E72" s="44">
        <v>170</v>
      </c>
      <c r="F72" s="44">
        <v>90</v>
      </c>
      <c r="G72" s="44">
        <v>160</v>
      </c>
      <c r="H72" s="44">
        <v>150</v>
      </c>
      <c r="I72" s="44">
        <v>130</v>
      </c>
      <c r="J72" s="44">
        <v>130</v>
      </c>
      <c r="K72" s="44">
        <v>150</v>
      </c>
      <c r="L72" s="44">
        <v>150</v>
      </c>
      <c r="M72" s="44">
        <v>223</v>
      </c>
      <c r="N72" s="44">
        <v>60</v>
      </c>
      <c r="O72" s="44">
        <v>99</v>
      </c>
      <c r="P72" s="44">
        <v>99.4</v>
      </c>
      <c r="Q72" s="44">
        <v>99.4</v>
      </c>
      <c r="R72" s="44">
        <v>99.4</v>
      </c>
      <c r="S72" s="44">
        <v>99.4</v>
      </c>
      <c r="T72" s="44">
        <v>301.60000000000002</v>
      </c>
      <c r="U72" s="44">
        <v>40</v>
      </c>
      <c r="V72" s="44">
        <v>40</v>
      </c>
      <c r="W72" s="44">
        <v>40</v>
      </c>
      <c r="X72" s="44">
        <v>181</v>
      </c>
      <c r="Y72" s="44">
        <v>100.7</v>
      </c>
      <c r="Z72" s="44">
        <v>190.5</v>
      </c>
      <c r="AA72" s="44">
        <v>231.2</v>
      </c>
      <c r="AB72" s="44">
        <v>231.2</v>
      </c>
      <c r="AC72" s="44">
        <v>231.2</v>
      </c>
      <c r="AD72" s="44">
        <v>310</v>
      </c>
      <c r="AE72" s="44">
        <v>281.3</v>
      </c>
      <c r="AF72" s="44">
        <v>291.3</v>
      </c>
      <c r="AG72" s="61">
        <v>456</v>
      </c>
      <c r="AH72" s="46">
        <f t="shared" si="2"/>
        <v>310</v>
      </c>
      <c r="AI72" s="47">
        <f t="shared" si="3"/>
        <v>40</v>
      </c>
      <c r="AK72" s="49"/>
    </row>
    <row r="73" spans="1:88">
      <c r="A73" s="72" t="s">
        <v>92</v>
      </c>
      <c r="B73" s="43">
        <v>86.8</v>
      </c>
      <c r="C73" s="43">
        <v>58.9</v>
      </c>
      <c r="D73" s="43">
        <v>55.7</v>
      </c>
      <c r="E73" s="43">
        <v>56</v>
      </c>
      <c r="F73" s="43">
        <v>56</v>
      </c>
      <c r="G73" s="43">
        <v>56</v>
      </c>
      <c r="H73" s="43">
        <v>56</v>
      </c>
      <c r="I73" s="43">
        <v>56</v>
      </c>
      <c r="J73" s="43">
        <v>56</v>
      </c>
      <c r="K73" s="43">
        <v>56</v>
      </c>
      <c r="L73" s="43">
        <v>56</v>
      </c>
      <c r="M73" s="43">
        <v>56</v>
      </c>
      <c r="N73" s="43">
        <v>51</v>
      </c>
      <c r="O73" s="43">
        <v>51</v>
      </c>
      <c r="P73" s="43">
        <v>51</v>
      </c>
      <c r="Q73" s="43">
        <v>51</v>
      </c>
      <c r="R73" s="43">
        <v>51</v>
      </c>
      <c r="S73" s="43">
        <v>51</v>
      </c>
      <c r="T73" s="43">
        <v>53.9</v>
      </c>
      <c r="U73" s="43">
        <v>53.9</v>
      </c>
      <c r="V73" s="43">
        <v>53.9</v>
      </c>
      <c r="W73" s="43">
        <v>53.9</v>
      </c>
      <c r="X73" s="43">
        <v>61.9</v>
      </c>
      <c r="Y73" s="43">
        <v>61.9</v>
      </c>
      <c r="Z73" s="43">
        <v>61</v>
      </c>
      <c r="AA73" s="43">
        <v>61</v>
      </c>
      <c r="AB73" s="43">
        <v>61</v>
      </c>
      <c r="AC73" s="43">
        <v>61</v>
      </c>
      <c r="AD73" s="43">
        <v>61</v>
      </c>
      <c r="AE73" s="43">
        <v>55.9</v>
      </c>
      <c r="AF73" s="43">
        <v>55.9</v>
      </c>
      <c r="AG73" s="64">
        <v>111</v>
      </c>
      <c r="AH73" s="46">
        <f t="shared" si="2"/>
        <v>86.8</v>
      </c>
      <c r="AI73" s="47">
        <f t="shared" si="3"/>
        <v>51</v>
      </c>
      <c r="AK73" s="49"/>
    </row>
    <row r="74" spans="1:88">
      <c r="A74" s="73" t="s">
        <v>93</v>
      </c>
      <c r="B74" s="43">
        <v>46.1</v>
      </c>
      <c r="C74" s="43">
        <v>53.6</v>
      </c>
      <c r="D74" s="43">
        <v>52.4</v>
      </c>
      <c r="E74" s="43">
        <v>50.6</v>
      </c>
      <c r="F74" s="43">
        <v>50.6</v>
      </c>
      <c r="G74" s="43">
        <v>50.6</v>
      </c>
      <c r="H74" s="43">
        <v>50.6</v>
      </c>
      <c r="I74" s="43">
        <v>50.6</v>
      </c>
      <c r="J74" s="43">
        <v>50.6</v>
      </c>
      <c r="K74" s="43">
        <v>50.6</v>
      </c>
      <c r="L74" s="43">
        <v>50.6</v>
      </c>
      <c r="M74" s="43">
        <v>50.6</v>
      </c>
      <c r="N74" s="43">
        <v>45</v>
      </c>
      <c r="O74" s="43">
        <v>45</v>
      </c>
      <c r="P74" s="43">
        <v>45</v>
      </c>
      <c r="Q74" s="43">
        <v>45</v>
      </c>
      <c r="R74" s="43">
        <v>45</v>
      </c>
      <c r="S74" s="43">
        <v>45</v>
      </c>
      <c r="T74" s="43">
        <v>47.4</v>
      </c>
      <c r="U74" s="43">
        <v>47.4</v>
      </c>
      <c r="V74" s="43">
        <v>47.4</v>
      </c>
      <c r="W74" s="43">
        <v>47.4</v>
      </c>
      <c r="X74" s="43">
        <v>46.8</v>
      </c>
      <c r="Y74" s="43">
        <v>44</v>
      </c>
      <c r="Z74" s="43">
        <v>38.1</v>
      </c>
      <c r="AA74" s="43">
        <v>33.700000000000003</v>
      </c>
      <c r="AB74" s="43">
        <v>33.700000000000003</v>
      </c>
      <c r="AC74" s="43">
        <v>33.700000000000003</v>
      </c>
      <c r="AD74" s="43">
        <v>33.700000000000003</v>
      </c>
      <c r="AE74" s="43">
        <v>33.700000000000003</v>
      </c>
      <c r="AF74" s="43">
        <v>33.700000000000003</v>
      </c>
      <c r="AG74" s="64">
        <v>60</v>
      </c>
      <c r="AH74" s="46">
        <f t="shared" si="2"/>
        <v>53.6</v>
      </c>
      <c r="AI74" s="47">
        <f t="shared" si="3"/>
        <v>33.700000000000003</v>
      </c>
      <c r="AK74" s="49"/>
    </row>
    <row r="75" spans="1:88">
      <c r="A75" s="74" t="s">
        <v>94</v>
      </c>
      <c r="B75" s="43">
        <v>29.7</v>
      </c>
      <c r="C75" s="43">
        <v>23.3</v>
      </c>
      <c r="D75" s="43">
        <v>23.2</v>
      </c>
      <c r="E75" s="43">
        <v>23.7</v>
      </c>
      <c r="F75" s="43">
        <v>23.7</v>
      </c>
      <c r="G75" s="43">
        <v>23.7</v>
      </c>
      <c r="H75" s="43">
        <v>23.7</v>
      </c>
      <c r="I75" s="43">
        <v>23.7</v>
      </c>
      <c r="J75" s="43">
        <v>23.7</v>
      </c>
      <c r="K75" s="43">
        <v>23.7</v>
      </c>
      <c r="L75" s="43">
        <v>23.7</v>
      </c>
      <c r="M75" s="43">
        <v>23.7</v>
      </c>
      <c r="N75" s="43">
        <v>20</v>
      </c>
      <c r="O75" s="43">
        <v>20</v>
      </c>
      <c r="P75" s="43">
        <v>20</v>
      </c>
      <c r="Q75" s="43">
        <v>20</v>
      </c>
      <c r="R75" s="43">
        <v>20</v>
      </c>
      <c r="S75" s="43">
        <v>20</v>
      </c>
      <c r="T75" s="43">
        <v>18.7</v>
      </c>
      <c r="U75" s="43">
        <v>18.7</v>
      </c>
      <c r="V75" s="43">
        <v>18.7</v>
      </c>
      <c r="W75" s="43">
        <v>18.7</v>
      </c>
      <c r="X75" s="43">
        <v>23.8</v>
      </c>
      <c r="Y75" s="43">
        <v>23.9</v>
      </c>
      <c r="Z75" s="43">
        <v>23.8</v>
      </c>
      <c r="AA75" s="43">
        <v>24.7</v>
      </c>
      <c r="AB75" s="43">
        <v>24.7</v>
      </c>
      <c r="AC75" s="43">
        <v>24.7</v>
      </c>
      <c r="AD75" s="43">
        <v>24.7</v>
      </c>
      <c r="AE75" s="43">
        <v>24.7</v>
      </c>
      <c r="AF75" s="43">
        <v>24.7</v>
      </c>
      <c r="AG75" s="75">
        <v>42.5</v>
      </c>
      <c r="AH75" s="46">
        <f t="shared" ref="AH75:AH138" si="32">MAX(B75:AF75)</f>
        <v>29.7</v>
      </c>
      <c r="AI75" s="47">
        <f t="shared" ref="AI75:AI138" si="33">MIN(B75:AF75)</f>
        <v>18.7</v>
      </c>
      <c r="AK75" s="49"/>
    </row>
    <row r="76" spans="1:88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16.100000000000001</v>
      </c>
      <c r="U76" s="43">
        <v>16.100000000000001</v>
      </c>
      <c r="V76" s="43">
        <v>16.100000000000001</v>
      </c>
      <c r="W76" s="43">
        <v>16.100000000000001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16.100000000000001</v>
      </c>
      <c r="AK76" s="49"/>
    </row>
    <row r="77" spans="1:88" ht="15.75" thickBot="1">
      <c r="A77" s="76" t="s">
        <v>96</v>
      </c>
      <c r="B77" s="77">
        <v>8</v>
      </c>
      <c r="C77" s="77">
        <v>7</v>
      </c>
      <c r="D77" s="77">
        <v>7</v>
      </c>
      <c r="E77" s="77">
        <v>7</v>
      </c>
      <c r="F77" s="77">
        <v>7</v>
      </c>
      <c r="G77" s="77">
        <v>7</v>
      </c>
      <c r="H77" s="77">
        <v>7</v>
      </c>
      <c r="I77" s="77">
        <v>7</v>
      </c>
      <c r="J77" s="77">
        <v>7</v>
      </c>
      <c r="K77" s="77">
        <v>7</v>
      </c>
      <c r="L77" s="77">
        <v>7</v>
      </c>
      <c r="M77" s="77">
        <v>7</v>
      </c>
      <c r="N77" s="77">
        <v>5.9</v>
      </c>
      <c r="O77" s="77">
        <v>5.9</v>
      </c>
      <c r="P77" s="77">
        <v>5.9</v>
      </c>
      <c r="Q77" s="77">
        <v>5.9</v>
      </c>
      <c r="R77" s="77">
        <v>5.9</v>
      </c>
      <c r="S77" s="77">
        <v>5.9</v>
      </c>
      <c r="T77" s="77">
        <v>5</v>
      </c>
      <c r="U77" s="77">
        <v>5</v>
      </c>
      <c r="V77" s="77">
        <v>5</v>
      </c>
      <c r="W77" s="77">
        <v>5</v>
      </c>
      <c r="X77" s="77">
        <v>7.3</v>
      </c>
      <c r="Y77" s="77">
        <v>7.3</v>
      </c>
      <c r="Z77" s="77">
        <v>7.2</v>
      </c>
      <c r="AA77" s="77">
        <v>7.3</v>
      </c>
      <c r="AB77" s="77">
        <v>7.3</v>
      </c>
      <c r="AC77" s="77">
        <v>7.3</v>
      </c>
      <c r="AD77" s="77">
        <v>7.3</v>
      </c>
      <c r="AE77" s="77">
        <v>7.3</v>
      </c>
      <c r="AF77" s="77">
        <v>7.3</v>
      </c>
      <c r="AG77" s="78">
        <v>14.8</v>
      </c>
      <c r="AH77" s="46">
        <f t="shared" si="32"/>
        <v>8</v>
      </c>
      <c r="AI77" s="47">
        <f t="shared" si="33"/>
        <v>5</v>
      </c>
      <c r="AK77" s="49"/>
    </row>
    <row r="78" spans="1:88" ht="15.75" thickBot="1">
      <c r="A78" s="79" t="s">
        <v>97</v>
      </c>
      <c r="B78" s="70">
        <f t="shared" ref="B78" si="34">SUM(B72:B77)</f>
        <v>469.20000000000005</v>
      </c>
      <c r="C78" s="70">
        <f>SUM(C72:C77)</f>
        <v>395.1</v>
      </c>
      <c r="D78" s="70">
        <f t="shared" ref="D78:AG78" si="35">SUM(D72:D77)</f>
        <v>360.59999999999997</v>
      </c>
      <c r="E78" s="70">
        <f t="shared" si="35"/>
        <v>329.6</v>
      </c>
      <c r="F78" s="70">
        <f t="shared" si="35"/>
        <v>249.6</v>
      </c>
      <c r="G78" s="70">
        <f t="shared" si="35"/>
        <v>319.60000000000002</v>
      </c>
      <c r="H78" s="70">
        <f t="shared" si="35"/>
        <v>309.60000000000002</v>
      </c>
      <c r="I78" s="70">
        <f t="shared" si="35"/>
        <v>289.60000000000002</v>
      </c>
      <c r="J78" s="70">
        <f t="shared" si="35"/>
        <v>289.60000000000002</v>
      </c>
      <c r="K78" s="70">
        <f t="shared" si="35"/>
        <v>309.60000000000002</v>
      </c>
      <c r="L78" s="70">
        <f t="shared" si="35"/>
        <v>309.60000000000002</v>
      </c>
      <c r="M78" s="70">
        <f t="shared" ref="M78:N78" si="36">SUM(M72:M77)</f>
        <v>382.6</v>
      </c>
      <c r="N78" s="70">
        <f t="shared" si="36"/>
        <v>204.20000000000002</v>
      </c>
      <c r="O78" s="70">
        <f t="shared" ref="O78:P78" si="37">SUM(O72:O77)</f>
        <v>243.20000000000002</v>
      </c>
      <c r="P78" s="70">
        <f t="shared" si="37"/>
        <v>243.60000000000002</v>
      </c>
      <c r="Q78" s="70">
        <f t="shared" ref="Q78:R78" si="38">SUM(Q72:Q77)</f>
        <v>243.60000000000002</v>
      </c>
      <c r="R78" s="70">
        <f t="shared" si="38"/>
        <v>243.60000000000002</v>
      </c>
      <c r="S78" s="70">
        <f t="shared" ref="S78:T78" si="39">SUM(S72:S77)</f>
        <v>243.60000000000002</v>
      </c>
      <c r="T78" s="70">
        <f t="shared" si="39"/>
        <v>442.7</v>
      </c>
      <c r="U78" s="70">
        <f t="shared" ref="U78:W78" si="40">SUM(U72:U77)</f>
        <v>181.1</v>
      </c>
      <c r="V78" s="70">
        <f t="shared" si="40"/>
        <v>181.1</v>
      </c>
      <c r="W78" s="70">
        <f t="shared" si="40"/>
        <v>181.1</v>
      </c>
      <c r="X78" s="70">
        <f t="shared" ref="X78:Y78" si="41">SUM(X72:X77)</f>
        <v>343</v>
      </c>
      <c r="Y78" s="70">
        <f t="shared" si="41"/>
        <v>260</v>
      </c>
      <c r="Z78" s="70">
        <f t="shared" ref="Z78:AA78" si="42">SUM(Z72:Z77)</f>
        <v>342.8</v>
      </c>
      <c r="AA78" s="70">
        <f t="shared" si="42"/>
        <v>380.09999999999997</v>
      </c>
      <c r="AB78" s="70">
        <f t="shared" ref="AB78:AC78" si="43">SUM(AB72:AB77)</f>
        <v>380.09999999999997</v>
      </c>
      <c r="AC78" s="70">
        <f t="shared" si="43"/>
        <v>380.09999999999997</v>
      </c>
      <c r="AD78" s="70">
        <f t="shared" ref="AD78:AE78" si="44">SUM(AD72:AD77)</f>
        <v>458.9</v>
      </c>
      <c r="AE78" s="70">
        <f t="shared" si="44"/>
        <v>425.09999999999997</v>
      </c>
      <c r="AF78" s="70">
        <f t="shared" ref="AF78" si="45">SUM(AF72:AF77)</f>
        <v>435.09999999999997</v>
      </c>
      <c r="AG78" s="80">
        <f t="shared" si="35"/>
        <v>706.4</v>
      </c>
      <c r="AH78" s="46">
        <f t="shared" si="32"/>
        <v>469.20000000000005</v>
      </c>
      <c r="AI78" s="47">
        <f t="shared" si="33"/>
        <v>181.1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114.8</v>
      </c>
      <c r="C79" s="44">
        <v>104</v>
      </c>
      <c r="D79" s="44">
        <v>102</v>
      </c>
      <c r="E79" s="44">
        <v>106</v>
      </c>
      <c r="F79" s="44">
        <v>106</v>
      </c>
      <c r="G79" s="44">
        <v>140</v>
      </c>
      <c r="H79" s="44">
        <v>144</v>
      </c>
      <c r="I79" s="44">
        <v>144</v>
      </c>
      <c r="J79" s="44">
        <v>144</v>
      </c>
      <c r="K79" s="44">
        <v>144</v>
      </c>
      <c r="L79" s="44">
        <v>144</v>
      </c>
      <c r="M79" s="44">
        <v>144</v>
      </c>
      <c r="N79" s="44">
        <v>144</v>
      </c>
      <c r="O79" s="44">
        <v>144</v>
      </c>
      <c r="P79" s="44">
        <v>144</v>
      </c>
      <c r="Q79" s="44">
        <v>144</v>
      </c>
      <c r="R79" s="44">
        <v>144</v>
      </c>
      <c r="S79" s="44">
        <v>144</v>
      </c>
      <c r="T79" s="44">
        <v>144.5</v>
      </c>
      <c r="U79" s="44">
        <v>110.7</v>
      </c>
      <c r="V79" s="44">
        <v>110.7</v>
      </c>
      <c r="W79" s="44">
        <v>110.7</v>
      </c>
      <c r="X79" s="44">
        <v>109.4</v>
      </c>
      <c r="Y79" s="44">
        <v>110.5</v>
      </c>
      <c r="Z79" s="44">
        <v>109.8</v>
      </c>
      <c r="AA79" s="44">
        <v>109.8</v>
      </c>
      <c r="AB79" s="44">
        <v>109.8</v>
      </c>
      <c r="AC79" s="44">
        <v>109.8</v>
      </c>
      <c r="AD79" s="44">
        <v>109.8</v>
      </c>
      <c r="AE79" s="44">
        <v>109.8</v>
      </c>
      <c r="AF79" s="44">
        <v>110</v>
      </c>
      <c r="AG79" s="61">
        <v>144</v>
      </c>
      <c r="AH79" s="46">
        <f t="shared" si="32"/>
        <v>144.5</v>
      </c>
      <c r="AI79" s="47">
        <f t="shared" si="33"/>
        <v>102</v>
      </c>
      <c r="AK79" s="49"/>
      <c r="AY79" s="1" t="s">
        <v>99</v>
      </c>
      <c r="AZ79" s="82">
        <f>ROUND(C97,0)</f>
        <v>-593</v>
      </c>
      <c r="BA79" s="81">
        <f t="shared" ref="BA79:BD83" si="46">D97</f>
        <v>-522</v>
      </c>
      <c r="BB79" s="81">
        <f t="shared" si="46"/>
        <v>-635</v>
      </c>
      <c r="BC79" s="81">
        <f t="shared" si="46"/>
        <v>-557</v>
      </c>
      <c r="BD79" s="81">
        <f t="shared" si="46"/>
        <v>-557</v>
      </c>
      <c r="BE79" s="82">
        <f>I97</f>
        <v>-561</v>
      </c>
      <c r="BF79" s="82">
        <f>K97</f>
        <v>-535</v>
      </c>
      <c r="BG79" s="82">
        <f t="shared" ref="BG79:BP83" si="47">M97</f>
        <v>-400</v>
      </c>
      <c r="BH79" s="82">
        <f t="shared" si="47"/>
        <v>-123</v>
      </c>
      <c r="BI79" s="82">
        <f t="shared" si="47"/>
        <v>-255</v>
      </c>
      <c r="BJ79" s="82">
        <f t="shared" si="47"/>
        <v>-213.3</v>
      </c>
      <c r="BK79" s="82">
        <f t="shared" si="47"/>
        <v>-237</v>
      </c>
      <c r="BL79" s="82">
        <f t="shared" si="47"/>
        <v>-253</v>
      </c>
      <c r="BM79" s="82">
        <f t="shared" si="47"/>
        <v>-253</v>
      </c>
      <c r="BN79" s="82">
        <f t="shared" si="47"/>
        <v>-613.70000000000005</v>
      </c>
      <c r="BO79" s="82">
        <f t="shared" si="47"/>
        <v>-553.1</v>
      </c>
      <c r="BP79" s="82">
        <f t="shared" si="47"/>
        <v>410.38</v>
      </c>
      <c r="BQ79" s="82">
        <f>X97</f>
        <v>-533.9</v>
      </c>
      <c r="BR79" s="82">
        <f>Z97</f>
        <v>-362.1</v>
      </c>
      <c r="BS79" s="81">
        <f>AB97</f>
        <v>-570.29999999999995</v>
      </c>
      <c r="BT79" s="81">
        <f t="shared" ref="BT79:BV83" si="48">AD97</f>
        <v>-623.6</v>
      </c>
      <c r="BU79" s="81">
        <f t="shared" si="48"/>
        <v>-620.5</v>
      </c>
      <c r="BV79" s="81">
        <f t="shared" si="48"/>
        <v>-682.3</v>
      </c>
      <c r="BW79" s="81">
        <f>B97</f>
        <v>-667.1</v>
      </c>
    </row>
    <row r="80" spans="1:88">
      <c r="A80" s="63" t="s">
        <v>100</v>
      </c>
      <c r="B80" s="43">
        <v>59.2</v>
      </c>
      <c r="C80" s="43">
        <v>51.4</v>
      </c>
      <c r="D80" s="43">
        <v>51.4</v>
      </c>
      <c r="E80" s="43">
        <v>51.4</v>
      </c>
      <c r="F80" s="43">
        <v>51.4</v>
      </c>
      <c r="G80" s="43">
        <v>60</v>
      </c>
      <c r="H80" s="43">
        <v>60</v>
      </c>
      <c r="I80" s="43">
        <v>60</v>
      </c>
      <c r="J80" s="43">
        <v>60</v>
      </c>
      <c r="K80" s="43">
        <v>70</v>
      </c>
      <c r="L80" s="43">
        <v>70</v>
      </c>
      <c r="M80" s="43">
        <v>70</v>
      </c>
      <c r="N80" s="43">
        <v>55.5</v>
      </c>
      <c r="O80" s="43">
        <v>55.5</v>
      </c>
      <c r="P80" s="43">
        <v>55.5</v>
      </c>
      <c r="Q80" s="43">
        <v>55.5</v>
      </c>
      <c r="R80" s="43">
        <v>55.5</v>
      </c>
      <c r="S80" s="43">
        <v>55.5</v>
      </c>
      <c r="T80" s="43">
        <v>55.4</v>
      </c>
      <c r="U80" s="43">
        <v>55.4</v>
      </c>
      <c r="V80" s="43">
        <v>55.4</v>
      </c>
      <c r="W80" s="43">
        <v>55.4</v>
      </c>
      <c r="X80" s="43">
        <v>55.1</v>
      </c>
      <c r="Y80" s="43">
        <v>55.1</v>
      </c>
      <c r="Z80" s="43">
        <v>55.5</v>
      </c>
      <c r="AA80" s="43">
        <v>55.1</v>
      </c>
      <c r="AB80" s="43">
        <v>54.3</v>
      </c>
      <c r="AC80" s="43">
        <v>54.3</v>
      </c>
      <c r="AD80" s="43">
        <v>54.3</v>
      </c>
      <c r="AE80" s="43">
        <v>54.3</v>
      </c>
      <c r="AF80" s="43">
        <v>54.3</v>
      </c>
      <c r="AG80" s="64">
        <v>70</v>
      </c>
      <c r="AH80" s="46">
        <f t="shared" si="32"/>
        <v>70</v>
      </c>
      <c r="AI80" s="47">
        <f t="shared" si="33"/>
        <v>51.4</v>
      </c>
      <c r="AK80" s="49"/>
      <c r="AY80" s="1" t="s">
        <v>101</v>
      </c>
      <c r="AZ80" s="82">
        <f>ROUND(C98,0)</f>
        <v>38</v>
      </c>
      <c r="BA80" s="81">
        <f t="shared" si="46"/>
        <v>36.4</v>
      </c>
      <c r="BB80" s="81">
        <f t="shared" si="46"/>
        <v>34</v>
      </c>
      <c r="BC80" s="81">
        <f t="shared" si="46"/>
        <v>32</v>
      </c>
      <c r="BD80" s="81">
        <f t="shared" si="46"/>
        <v>32</v>
      </c>
      <c r="BE80" s="82">
        <f>I98</f>
        <v>34</v>
      </c>
      <c r="BF80" s="82">
        <f>K98</f>
        <v>30</v>
      </c>
      <c r="BG80" s="82">
        <f t="shared" si="47"/>
        <v>30.9</v>
      </c>
      <c r="BH80" s="82">
        <f t="shared" si="47"/>
        <v>0</v>
      </c>
      <c r="BI80" s="82">
        <f t="shared" si="47"/>
        <v>0</v>
      </c>
      <c r="BJ80" s="82">
        <f t="shared" si="47"/>
        <v>0</v>
      </c>
      <c r="BK80" s="82">
        <f t="shared" si="47"/>
        <v>0</v>
      </c>
      <c r="BL80" s="82">
        <f t="shared" si="47"/>
        <v>0</v>
      </c>
      <c r="BM80" s="82">
        <f t="shared" si="47"/>
        <v>0</v>
      </c>
      <c r="BN80" s="82">
        <f t="shared" si="47"/>
        <v>0</v>
      </c>
      <c r="BO80" s="82">
        <f t="shared" si="47"/>
        <v>0</v>
      </c>
      <c r="BP80" s="82">
        <f t="shared" si="4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8"/>
        <v>0</v>
      </c>
      <c r="BU80" s="81">
        <f t="shared" si="48"/>
        <v>0</v>
      </c>
      <c r="BV80" s="81">
        <f t="shared" si="48"/>
        <v>0</v>
      </c>
      <c r="BW80" s="81">
        <f>B98</f>
        <v>39.1</v>
      </c>
    </row>
    <row r="81" spans="1:75">
      <c r="A81" s="63" t="s">
        <v>102</v>
      </c>
      <c r="B81" s="43">
        <v>60.9</v>
      </c>
      <c r="C81" s="43">
        <v>50</v>
      </c>
      <c r="D81" s="43">
        <v>52</v>
      </c>
      <c r="E81" s="43">
        <v>60.7</v>
      </c>
      <c r="F81" s="43">
        <v>60.7</v>
      </c>
      <c r="G81" s="43">
        <v>66.2</v>
      </c>
      <c r="H81" s="43">
        <v>66.2</v>
      </c>
      <c r="I81" s="43">
        <v>66.2</v>
      </c>
      <c r="J81" s="43">
        <v>66.2</v>
      </c>
      <c r="K81" s="43">
        <v>70</v>
      </c>
      <c r="L81" s="43">
        <v>70</v>
      </c>
      <c r="M81" s="43">
        <v>70</v>
      </c>
      <c r="N81" s="43">
        <v>69.7</v>
      </c>
      <c r="O81" s="43">
        <v>69.7</v>
      </c>
      <c r="P81" s="43">
        <v>70.3</v>
      </c>
      <c r="Q81" s="43">
        <v>70.3</v>
      </c>
      <c r="R81" s="43">
        <v>70.3</v>
      </c>
      <c r="S81" s="43">
        <v>70.3</v>
      </c>
      <c r="T81" s="43">
        <v>70.900000000000006</v>
      </c>
      <c r="U81" s="43">
        <v>70.900000000000006</v>
      </c>
      <c r="V81" s="43">
        <v>70.900000000000006</v>
      </c>
      <c r="W81" s="43">
        <v>70.900000000000006</v>
      </c>
      <c r="X81" s="43">
        <v>49.2</v>
      </c>
      <c r="Y81" s="43">
        <v>49.3</v>
      </c>
      <c r="Z81" s="43">
        <v>70</v>
      </c>
      <c r="AA81" s="43">
        <v>69.599999999999994</v>
      </c>
      <c r="AB81" s="43">
        <v>69.599999999999994</v>
      </c>
      <c r="AC81" s="43">
        <v>69.599999999999994</v>
      </c>
      <c r="AD81" s="43">
        <v>69.599999999999994</v>
      </c>
      <c r="AE81" s="43">
        <v>70.2</v>
      </c>
      <c r="AF81" s="43">
        <v>70.2</v>
      </c>
      <c r="AG81" s="64">
        <v>69</v>
      </c>
      <c r="AH81" s="46">
        <f t="shared" si="32"/>
        <v>70.900000000000006</v>
      </c>
      <c r="AI81" s="47">
        <f t="shared" si="33"/>
        <v>49.2</v>
      </c>
      <c r="AK81" s="49"/>
      <c r="AL81" s="83"/>
      <c r="AO81" s="83"/>
      <c r="AY81" s="1" t="s">
        <v>103</v>
      </c>
      <c r="AZ81" s="82">
        <f>ROUND(C99,0)</f>
        <v>32</v>
      </c>
      <c r="BA81" s="81">
        <f t="shared" si="46"/>
        <v>32.200000000000003</v>
      </c>
      <c r="BB81" s="81">
        <f t="shared" si="46"/>
        <v>32</v>
      </c>
      <c r="BC81" s="81">
        <f t="shared" si="46"/>
        <v>0</v>
      </c>
      <c r="BD81" s="81">
        <f t="shared" si="46"/>
        <v>30</v>
      </c>
      <c r="BE81" s="82">
        <f>I99</f>
        <v>28</v>
      </c>
      <c r="BF81" s="82">
        <f>K99</f>
        <v>30</v>
      </c>
      <c r="BG81" s="82">
        <f t="shared" si="47"/>
        <v>27.1</v>
      </c>
      <c r="BH81" s="82">
        <f t="shared" si="47"/>
        <v>0</v>
      </c>
      <c r="BI81" s="82">
        <f t="shared" si="47"/>
        <v>0</v>
      </c>
      <c r="BJ81" s="82">
        <f t="shared" si="47"/>
        <v>0</v>
      </c>
      <c r="BK81" s="82">
        <f t="shared" si="47"/>
        <v>0</v>
      </c>
      <c r="BL81" s="82">
        <f t="shared" si="47"/>
        <v>0</v>
      </c>
      <c r="BM81" s="82">
        <f t="shared" si="47"/>
        <v>0</v>
      </c>
      <c r="BN81" s="82">
        <f t="shared" si="47"/>
        <v>0</v>
      </c>
      <c r="BO81" s="82">
        <f t="shared" si="47"/>
        <v>0</v>
      </c>
      <c r="BP81" s="82">
        <f t="shared" si="4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8"/>
        <v>0</v>
      </c>
      <c r="BU81" s="81">
        <f t="shared" si="48"/>
        <v>0</v>
      </c>
      <c r="BV81" s="81">
        <f t="shared" si="48"/>
        <v>0</v>
      </c>
      <c r="BW81" s="81">
        <f>B99</f>
        <v>32.6</v>
      </c>
    </row>
    <row r="82" spans="1:75" s="83" customFormat="1">
      <c r="A82" s="63" t="s">
        <v>104</v>
      </c>
      <c r="B82" s="43">
        <v>60.1</v>
      </c>
      <c r="C82" s="43">
        <v>60</v>
      </c>
      <c r="D82" s="43">
        <v>60.3</v>
      </c>
      <c r="E82" s="43">
        <v>60.4</v>
      </c>
      <c r="F82" s="43">
        <v>60.4</v>
      </c>
      <c r="G82" s="43">
        <v>60.4</v>
      </c>
      <c r="H82" s="43">
        <v>60.4</v>
      </c>
      <c r="I82" s="43">
        <v>60.4</v>
      </c>
      <c r="J82" s="43">
        <v>60.4</v>
      </c>
      <c r="K82" s="43">
        <v>60.4</v>
      </c>
      <c r="L82" s="43">
        <v>60.4</v>
      </c>
      <c r="M82" s="43">
        <v>60.4</v>
      </c>
      <c r="N82" s="43">
        <v>60.4</v>
      </c>
      <c r="O82" s="43">
        <v>60.4</v>
      </c>
      <c r="P82" s="43">
        <v>60.4</v>
      </c>
      <c r="Q82" s="43">
        <v>60.4</v>
      </c>
      <c r="R82" s="43">
        <v>60.4</v>
      </c>
      <c r="S82" s="43">
        <v>60.4</v>
      </c>
      <c r="T82" s="43">
        <v>59.9</v>
      </c>
      <c r="U82" s="43">
        <v>59.9</v>
      </c>
      <c r="V82" s="43">
        <v>59.9</v>
      </c>
      <c r="W82" s="43">
        <v>59.9</v>
      </c>
      <c r="X82" s="43">
        <v>59.9</v>
      </c>
      <c r="Y82" s="43">
        <v>60.2</v>
      </c>
      <c r="Z82" s="43">
        <v>60.3</v>
      </c>
      <c r="AA82" s="43">
        <v>60.2</v>
      </c>
      <c r="AB82" s="43">
        <v>60.2</v>
      </c>
      <c r="AC82" s="43">
        <v>60.2</v>
      </c>
      <c r="AD82" s="43">
        <v>60.2</v>
      </c>
      <c r="AE82" s="43">
        <v>60.2</v>
      </c>
      <c r="AF82" s="43">
        <v>60.2</v>
      </c>
      <c r="AG82" s="64">
        <v>60</v>
      </c>
      <c r="AH82" s="46">
        <f t="shared" si="32"/>
        <v>60.4</v>
      </c>
      <c r="AI82" s="47">
        <f t="shared" si="33"/>
        <v>59.9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0</v>
      </c>
      <c r="BC82" s="81">
        <f t="shared" si="46"/>
        <v>0</v>
      </c>
      <c r="BD82" s="81">
        <f t="shared" si="46"/>
        <v>0</v>
      </c>
      <c r="BE82" s="82">
        <f>I100</f>
        <v>0</v>
      </c>
      <c r="BF82" s="82">
        <f>K100</f>
        <v>0</v>
      </c>
      <c r="BG82" s="82">
        <f t="shared" si="47"/>
        <v>0</v>
      </c>
      <c r="BH82" s="82">
        <f t="shared" si="47"/>
        <v>0</v>
      </c>
      <c r="BI82" s="82">
        <f t="shared" si="47"/>
        <v>0</v>
      </c>
      <c r="BJ82" s="82">
        <f t="shared" si="47"/>
        <v>0</v>
      </c>
      <c r="BK82" s="82">
        <f t="shared" si="47"/>
        <v>0</v>
      </c>
      <c r="BL82" s="82">
        <f t="shared" si="47"/>
        <v>0</v>
      </c>
      <c r="BM82" s="82">
        <f t="shared" si="47"/>
        <v>0</v>
      </c>
      <c r="BN82" s="82">
        <f t="shared" si="47"/>
        <v>0</v>
      </c>
      <c r="BO82" s="82">
        <f t="shared" si="47"/>
        <v>0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0</v>
      </c>
      <c r="BU82" s="81">
        <f t="shared" si="48"/>
        <v>0</v>
      </c>
      <c r="BV82" s="81">
        <f t="shared" si="48"/>
        <v>0</v>
      </c>
      <c r="BW82" s="81">
        <f>B100</f>
        <v>0</v>
      </c>
    </row>
    <row r="83" spans="1:75">
      <c r="A83" s="63" t="s">
        <v>106</v>
      </c>
      <c r="B83" s="44">
        <v>19.899999999999999</v>
      </c>
      <c r="C83" s="44">
        <v>20</v>
      </c>
      <c r="D83" s="44">
        <v>0</v>
      </c>
      <c r="E83" s="44">
        <v>0</v>
      </c>
      <c r="F83" s="44">
        <v>0</v>
      </c>
      <c r="G83" s="44">
        <v>0</v>
      </c>
      <c r="H83" s="44">
        <v>0</v>
      </c>
      <c r="I83" s="44">
        <v>0</v>
      </c>
      <c r="J83" s="44">
        <v>0</v>
      </c>
      <c r="K83" s="44">
        <v>0</v>
      </c>
      <c r="L83" s="44">
        <v>0</v>
      </c>
      <c r="M83" s="44">
        <v>0</v>
      </c>
      <c r="N83" s="44">
        <v>10</v>
      </c>
      <c r="O83" s="44">
        <v>14.5</v>
      </c>
      <c r="P83" s="44">
        <v>14.5</v>
      </c>
      <c r="Q83" s="44">
        <v>14.5</v>
      </c>
      <c r="R83" s="44">
        <v>14.5</v>
      </c>
      <c r="S83" s="44">
        <v>14.5</v>
      </c>
      <c r="T83" s="44">
        <v>10.1</v>
      </c>
      <c r="U83" s="44">
        <v>10.1</v>
      </c>
      <c r="V83" s="44">
        <v>10.1</v>
      </c>
      <c r="W83" s="44">
        <v>10.1</v>
      </c>
      <c r="X83" s="44">
        <v>9.6999999999999993</v>
      </c>
      <c r="Y83" s="44">
        <v>21.2</v>
      </c>
      <c r="Z83" s="44">
        <v>20.6</v>
      </c>
      <c r="AA83" s="44">
        <v>28.3</v>
      </c>
      <c r="AB83" s="44">
        <v>27.2</v>
      </c>
      <c r="AC83" s="44">
        <v>27.2</v>
      </c>
      <c r="AD83" s="44">
        <v>27.2</v>
      </c>
      <c r="AE83" s="44">
        <v>26.4</v>
      </c>
      <c r="AF83" s="44">
        <v>13.8</v>
      </c>
      <c r="AG83" s="64">
        <v>30</v>
      </c>
      <c r="AH83" s="46">
        <f t="shared" si="32"/>
        <v>28.3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0</v>
      </c>
      <c r="BF83" s="82">
        <f>K101</f>
        <v>0</v>
      </c>
      <c r="BG83" s="82">
        <f t="shared" si="47"/>
        <v>0</v>
      </c>
      <c r="BH83" s="82">
        <f t="shared" si="47"/>
        <v>0</v>
      </c>
      <c r="BI83" s="82">
        <f t="shared" si="47"/>
        <v>0</v>
      </c>
      <c r="BJ83" s="82">
        <f t="shared" si="47"/>
        <v>0</v>
      </c>
      <c r="BK83" s="82">
        <f t="shared" si="47"/>
        <v>0</v>
      </c>
      <c r="BL83" s="82">
        <f t="shared" si="47"/>
        <v>0</v>
      </c>
      <c r="BM83" s="82">
        <f t="shared" si="47"/>
        <v>0</v>
      </c>
      <c r="BN83" s="82">
        <f t="shared" si="47"/>
        <v>0</v>
      </c>
      <c r="BO83" s="82">
        <f t="shared" si="47"/>
        <v>0</v>
      </c>
      <c r="BP83" s="82">
        <f t="shared" si="4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14.6</v>
      </c>
      <c r="O84" s="44">
        <v>14.6</v>
      </c>
      <c r="P84" s="44">
        <v>16.600000000000001</v>
      </c>
      <c r="Q84" s="44">
        <v>16.600000000000001</v>
      </c>
      <c r="R84" s="44">
        <v>16.600000000000001</v>
      </c>
      <c r="S84" s="44">
        <v>16.600000000000001</v>
      </c>
      <c r="T84" s="44">
        <v>4</v>
      </c>
      <c r="U84" s="44">
        <v>2.5</v>
      </c>
      <c r="V84" s="44">
        <v>2.5</v>
      </c>
      <c r="W84" s="44">
        <v>2.5</v>
      </c>
      <c r="X84" s="44">
        <v>0.5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16.600000000000001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14.2</v>
      </c>
      <c r="C85" s="43">
        <v>13.4</v>
      </c>
      <c r="D85" s="43">
        <v>13.2</v>
      </c>
      <c r="E85" s="43">
        <v>12.8</v>
      </c>
      <c r="F85" s="43">
        <v>12.8</v>
      </c>
      <c r="G85" s="43">
        <v>12.8</v>
      </c>
      <c r="H85" s="43">
        <v>12.8</v>
      </c>
      <c r="I85" s="43">
        <v>12.8</v>
      </c>
      <c r="J85" s="43">
        <v>12.8</v>
      </c>
      <c r="K85" s="43">
        <v>12.8</v>
      </c>
      <c r="L85" s="43">
        <v>12.8</v>
      </c>
      <c r="M85" s="43">
        <v>12.8</v>
      </c>
      <c r="N85" s="43">
        <v>12.2</v>
      </c>
      <c r="O85" s="43">
        <v>12.2</v>
      </c>
      <c r="P85" s="43">
        <v>12.2</v>
      </c>
      <c r="Q85" s="43">
        <v>12.2</v>
      </c>
      <c r="R85" s="43">
        <v>12.2</v>
      </c>
      <c r="S85" s="43">
        <v>12.2</v>
      </c>
      <c r="T85" s="43">
        <v>13.3</v>
      </c>
      <c r="U85" s="43">
        <v>13.3</v>
      </c>
      <c r="V85" s="43">
        <v>13.3</v>
      </c>
      <c r="W85" s="43">
        <v>13.3</v>
      </c>
      <c r="X85" s="43">
        <v>12.4</v>
      </c>
      <c r="Y85" s="43">
        <v>12.3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32"/>
        <v>14.2</v>
      </c>
      <c r="AI85" s="47">
        <f t="shared" si="33"/>
        <v>12.2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-593</v>
      </c>
      <c r="BA86" s="82">
        <f t="shared" si="50"/>
        <v>-522</v>
      </c>
      <c r="BB86" s="82">
        <f t="shared" si="50"/>
        <v>-635</v>
      </c>
      <c r="BC86" s="82">
        <f t="shared" si="50"/>
        <v>-557</v>
      </c>
      <c r="BD86" s="82">
        <f t="shared" si="50"/>
        <v>-557</v>
      </c>
      <c r="BE86" s="82">
        <f t="shared" si="50"/>
        <v>-561</v>
      </c>
      <c r="BF86" s="82">
        <f t="shared" si="50"/>
        <v>-535</v>
      </c>
      <c r="BG86" s="82">
        <f t="shared" si="50"/>
        <v>-400</v>
      </c>
      <c r="BH86" s="82">
        <f t="shared" si="50"/>
        <v>-123</v>
      </c>
      <c r="BI86" s="82">
        <f t="shared" si="50"/>
        <v>-255</v>
      </c>
      <c r="BJ86" s="82">
        <f t="shared" si="50"/>
        <v>-213.3</v>
      </c>
      <c r="BK86" s="82">
        <f t="shared" si="50"/>
        <v>-237</v>
      </c>
      <c r="BL86" s="82">
        <f t="shared" si="50"/>
        <v>-253</v>
      </c>
      <c r="BM86" s="82">
        <f t="shared" si="50"/>
        <v>-253</v>
      </c>
      <c r="BN86" s="82">
        <f t="shared" si="50"/>
        <v>-613.70000000000005</v>
      </c>
      <c r="BO86" s="82">
        <f t="shared" si="50"/>
        <v>-553.1</v>
      </c>
      <c r="BP86" s="82">
        <f t="shared" si="50"/>
        <v>410.38</v>
      </c>
      <c r="BQ86" s="82">
        <f t="shared" si="50"/>
        <v>-533.9</v>
      </c>
      <c r="BR86" s="82">
        <f t="shared" si="50"/>
        <v>-362.1</v>
      </c>
      <c r="BS86" s="82">
        <f t="shared" si="50"/>
        <v>-570.29999999999995</v>
      </c>
      <c r="BT86" s="82">
        <f t="shared" si="50"/>
        <v>-623.6</v>
      </c>
      <c r="BU86" s="82">
        <f t="shared" si="50"/>
        <v>-620.5</v>
      </c>
      <c r="BV86" s="82">
        <f t="shared" si="50"/>
        <v>-682.3</v>
      </c>
      <c r="BW86" s="82">
        <f t="shared" si="50"/>
        <v>-667.1</v>
      </c>
    </row>
    <row r="87" spans="1:75">
      <c r="A87" s="63" t="s">
        <v>112</v>
      </c>
      <c r="B87" s="43">
        <v>9</v>
      </c>
      <c r="C87" s="43">
        <v>10.9</v>
      </c>
      <c r="D87" s="43">
        <v>10.9</v>
      </c>
      <c r="E87" s="43">
        <v>10.9</v>
      </c>
      <c r="F87" s="43">
        <v>10.9</v>
      </c>
      <c r="G87" s="43">
        <v>10.9</v>
      </c>
      <c r="H87" s="43">
        <v>10.9</v>
      </c>
      <c r="I87" s="43">
        <v>10.9</v>
      </c>
      <c r="J87" s="43">
        <v>10.9</v>
      </c>
      <c r="K87" s="43">
        <v>10.9</v>
      </c>
      <c r="L87" s="43">
        <v>10.9</v>
      </c>
      <c r="M87" s="43">
        <v>10.9</v>
      </c>
      <c r="N87" s="43">
        <v>10.8</v>
      </c>
      <c r="O87" s="43">
        <v>10.8</v>
      </c>
      <c r="P87" s="43">
        <v>10.8</v>
      </c>
      <c r="Q87" s="43">
        <v>10.8</v>
      </c>
      <c r="R87" s="43">
        <v>10.8</v>
      </c>
      <c r="S87" s="43">
        <v>10.8</v>
      </c>
      <c r="T87" s="43">
        <v>3.9</v>
      </c>
      <c r="U87" s="43">
        <v>3.9</v>
      </c>
      <c r="V87" s="43">
        <v>3.9</v>
      </c>
      <c r="W87" s="43">
        <v>3.9</v>
      </c>
      <c r="X87" s="43">
        <v>9.4</v>
      </c>
      <c r="Y87" s="43">
        <v>9.4</v>
      </c>
      <c r="Z87" s="43">
        <v>4.8</v>
      </c>
      <c r="AA87" s="43">
        <v>11.8</v>
      </c>
      <c r="AB87" s="43">
        <v>11.8</v>
      </c>
      <c r="AC87" s="43">
        <v>11.8</v>
      </c>
      <c r="AD87" s="43">
        <v>11.8</v>
      </c>
      <c r="AE87" s="43">
        <v>11.8</v>
      </c>
      <c r="AF87" s="43">
        <v>11.8</v>
      </c>
      <c r="AG87" s="64">
        <v>14.1</v>
      </c>
      <c r="AH87" s="46">
        <f t="shared" si="32"/>
        <v>11.8</v>
      </c>
      <c r="AI87" s="47">
        <f t="shared" si="33"/>
        <v>3.9</v>
      </c>
      <c r="AK87" s="49"/>
      <c r="AZ87" s="82">
        <f t="shared" si="50"/>
        <v>38</v>
      </c>
      <c r="BA87" s="82">
        <f t="shared" si="50"/>
        <v>36.4</v>
      </c>
      <c r="BB87" s="82">
        <f t="shared" si="50"/>
        <v>34</v>
      </c>
      <c r="BC87" s="82">
        <f t="shared" si="50"/>
        <v>32</v>
      </c>
      <c r="BD87" s="82">
        <f t="shared" si="50"/>
        <v>32</v>
      </c>
      <c r="BE87" s="82">
        <f t="shared" si="50"/>
        <v>34</v>
      </c>
      <c r="BF87" s="82">
        <f t="shared" si="50"/>
        <v>30</v>
      </c>
      <c r="BG87" s="82">
        <f t="shared" si="50"/>
        <v>30.9</v>
      </c>
      <c r="BH87" s="82">
        <f t="shared" si="50"/>
        <v>0</v>
      </c>
      <c r="BI87" s="82">
        <f t="shared" si="50"/>
        <v>0</v>
      </c>
      <c r="BJ87" s="82">
        <f t="shared" si="50"/>
        <v>0</v>
      </c>
      <c r="BK87" s="82">
        <f t="shared" si="50"/>
        <v>0</v>
      </c>
      <c r="BL87" s="82">
        <f t="shared" si="50"/>
        <v>0</v>
      </c>
      <c r="BM87" s="82">
        <f t="shared" si="50"/>
        <v>0</v>
      </c>
      <c r="BN87" s="82">
        <f t="shared" si="50"/>
        <v>0</v>
      </c>
      <c r="BO87" s="82">
        <f t="shared" si="50"/>
        <v>0</v>
      </c>
      <c r="BP87" s="82">
        <f t="shared" si="50"/>
        <v>0</v>
      </c>
      <c r="BQ87" s="82">
        <f t="shared" si="50"/>
        <v>0</v>
      </c>
      <c r="BR87" s="82">
        <f t="shared" si="50"/>
        <v>0</v>
      </c>
      <c r="BS87" s="82">
        <f t="shared" si="50"/>
        <v>0</v>
      </c>
      <c r="BT87" s="82">
        <f t="shared" si="50"/>
        <v>0</v>
      </c>
      <c r="BU87" s="82">
        <f t="shared" si="50"/>
        <v>0</v>
      </c>
      <c r="BV87" s="82">
        <f t="shared" si="50"/>
        <v>0</v>
      </c>
      <c r="BW87" s="82">
        <f t="shared" si="50"/>
        <v>39.1</v>
      </c>
    </row>
    <row r="88" spans="1:75">
      <c r="A88" s="84" t="s">
        <v>113</v>
      </c>
      <c r="B88" s="43">
        <v>10</v>
      </c>
      <c r="C88" s="43">
        <v>12.5</v>
      </c>
      <c r="D88" s="43">
        <v>12.3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11.4</v>
      </c>
      <c r="N88" s="43">
        <v>8.3000000000000007</v>
      </c>
      <c r="O88" s="43">
        <v>8.3000000000000007</v>
      </c>
      <c r="P88" s="43">
        <v>8.3000000000000007</v>
      </c>
      <c r="Q88" s="43">
        <v>8.3000000000000007</v>
      </c>
      <c r="R88" s="43">
        <v>8.3000000000000007</v>
      </c>
      <c r="S88" s="43">
        <v>8.3000000000000007</v>
      </c>
      <c r="T88" s="43">
        <v>6.9</v>
      </c>
      <c r="U88" s="43">
        <v>6.9</v>
      </c>
      <c r="V88" s="43">
        <v>6.9</v>
      </c>
      <c r="W88" s="43">
        <v>6.9</v>
      </c>
      <c r="X88" s="43">
        <v>8.9</v>
      </c>
      <c r="Y88" s="43">
        <v>10.5</v>
      </c>
      <c r="Z88" s="43">
        <v>10.5</v>
      </c>
      <c r="AA88" s="43">
        <v>10.3</v>
      </c>
      <c r="AB88" s="43">
        <v>10.3</v>
      </c>
      <c r="AC88" s="43">
        <v>10.3</v>
      </c>
      <c r="AD88" s="43">
        <v>10.3</v>
      </c>
      <c r="AE88" s="43">
        <v>10.3</v>
      </c>
      <c r="AF88" s="43">
        <v>10.3</v>
      </c>
      <c r="AG88" s="64">
        <v>14</v>
      </c>
      <c r="AH88" s="46">
        <f t="shared" si="32"/>
        <v>12.5</v>
      </c>
      <c r="AI88" s="47">
        <f t="shared" si="33"/>
        <v>6.9</v>
      </c>
      <c r="AK88" s="49"/>
      <c r="AZ88" s="82">
        <f t="shared" si="50"/>
        <v>32</v>
      </c>
      <c r="BA88" s="82">
        <f t="shared" si="50"/>
        <v>32.200000000000003</v>
      </c>
      <c r="BB88" s="82">
        <f t="shared" si="50"/>
        <v>32</v>
      </c>
      <c r="BC88" s="82">
        <f t="shared" si="50"/>
        <v>0</v>
      </c>
      <c r="BD88" s="82">
        <f t="shared" si="50"/>
        <v>30</v>
      </c>
      <c r="BE88" s="82">
        <f t="shared" si="50"/>
        <v>28</v>
      </c>
      <c r="BF88" s="82">
        <f t="shared" si="50"/>
        <v>30</v>
      </c>
      <c r="BG88" s="82">
        <f t="shared" si="50"/>
        <v>27.1</v>
      </c>
      <c r="BH88" s="82">
        <f t="shared" si="50"/>
        <v>0</v>
      </c>
      <c r="BI88" s="82">
        <f t="shared" si="50"/>
        <v>0</v>
      </c>
      <c r="BJ88" s="82">
        <f t="shared" si="50"/>
        <v>0</v>
      </c>
      <c r="BK88" s="82">
        <f t="shared" si="50"/>
        <v>0</v>
      </c>
      <c r="BL88" s="82">
        <f t="shared" si="50"/>
        <v>0</v>
      </c>
      <c r="BM88" s="82">
        <f t="shared" si="50"/>
        <v>0</v>
      </c>
      <c r="BN88" s="82">
        <f t="shared" si="50"/>
        <v>0</v>
      </c>
      <c r="BO88" s="82">
        <f t="shared" si="50"/>
        <v>0</v>
      </c>
      <c r="BP88" s="82">
        <f t="shared" si="50"/>
        <v>0</v>
      </c>
      <c r="BQ88" s="82">
        <f t="shared" si="50"/>
        <v>0</v>
      </c>
      <c r="BR88" s="82">
        <f t="shared" si="50"/>
        <v>0</v>
      </c>
      <c r="BS88" s="82">
        <f t="shared" si="50"/>
        <v>0</v>
      </c>
      <c r="BT88" s="82">
        <f t="shared" si="50"/>
        <v>0</v>
      </c>
      <c r="BU88" s="82">
        <f t="shared" si="50"/>
        <v>0</v>
      </c>
      <c r="BV88" s="82">
        <f t="shared" si="50"/>
        <v>0</v>
      </c>
      <c r="BW88" s="82">
        <f t="shared" si="50"/>
        <v>32.6</v>
      </c>
    </row>
    <row r="89" spans="1:75">
      <c r="A89" s="63" t="s">
        <v>114</v>
      </c>
      <c r="B89" s="43">
        <v>8.9</v>
      </c>
      <c r="C89" s="43">
        <v>9</v>
      </c>
      <c r="D89" s="43">
        <v>9.1</v>
      </c>
      <c r="E89" s="43">
        <v>9.1</v>
      </c>
      <c r="F89" s="43">
        <v>9.1</v>
      </c>
      <c r="G89" s="43">
        <v>9.1</v>
      </c>
      <c r="H89" s="43">
        <v>9.1</v>
      </c>
      <c r="I89" s="43">
        <v>9.1</v>
      </c>
      <c r="J89" s="43">
        <v>9.1</v>
      </c>
      <c r="K89" s="43">
        <v>9.1</v>
      </c>
      <c r="L89" s="43">
        <v>9.1</v>
      </c>
      <c r="M89" s="43">
        <v>9.1</v>
      </c>
      <c r="N89" s="43">
        <v>8.8000000000000007</v>
      </c>
      <c r="O89" s="43">
        <v>8.8000000000000007</v>
      </c>
      <c r="P89" s="43">
        <v>8.8000000000000007</v>
      </c>
      <c r="Q89" s="43">
        <v>8.8000000000000007</v>
      </c>
      <c r="R89" s="43">
        <v>8.8000000000000007</v>
      </c>
      <c r="S89" s="43">
        <v>8.8000000000000007</v>
      </c>
      <c r="T89" s="43">
        <v>8.8000000000000007</v>
      </c>
      <c r="U89" s="43">
        <v>8.8000000000000007</v>
      </c>
      <c r="V89" s="43">
        <v>8.8000000000000007</v>
      </c>
      <c r="W89" s="43">
        <v>8.8000000000000007</v>
      </c>
      <c r="X89" s="43">
        <v>8.8000000000000007</v>
      </c>
      <c r="Y89" s="43">
        <v>8.8000000000000007</v>
      </c>
      <c r="Z89" s="43">
        <v>8.8000000000000007</v>
      </c>
      <c r="AA89" s="43">
        <v>8.8000000000000007</v>
      </c>
      <c r="AB89" s="43">
        <v>8.8000000000000007</v>
      </c>
      <c r="AC89" s="43">
        <v>8.8000000000000007</v>
      </c>
      <c r="AD89" s="43">
        <v>8.8000000000000007</v>
      </c>
      <c r="AE89" s="43">
        <v>8.8000000000000007</v>
      </c>
      <c r="AF89" s="43">
        <v>8.8000000000000007</v>
      </c>
      <c r="AG89" s="64">
        <v>10.050000000000001</v>
      </c>
      <c r="AH89" s="46">
        <f t="shared" si="32"/>
        <v>9.1</v>
      </c>
      <c r="AI89" s="47">
        <f t="shared" si="33"/>
        <v>8.8000000000000007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0</v>
      </c>
      <c r="BC89" s="82">
        <f t="shared" si="50"/>
        <v>0</v>
      </c>
      <c r="BD89" s="82">
        <f t="shared" si="50"/>
        <v>0</v>
      </c>
      <c r="BE89" s="82">
        <f t="shared" si="50"/>
        <v>0</v>
      </c>
      <c r="BF89" s="82">
        <f t="shared" si="50"/>
        <v>0</v>
      </c>
      <c r="BG89" s="82">
        <f t="shared" si="50"/>
        <v>0</v>
      </c>
      <c r="BH89" s="82">
        <f t="shared" si="50"/>
        <v>0</v>
      </c>
      <c r="BI89" s="82">
        <f t="shared" si="50"/>
        <v>0</v>
      </c>
      <c r="BJ89" s="82">
        <f t="shared" si="50"/>
        <v>0</v>
      </c>
      <c r="BK89" s="82">
        <f t="shared" si="50"/>
        <v>0</v>
      </c>
      <c r="BL89" s="82">
        <f t="shared" si="50"/>
        <v>0</v>
      </c>
      <c r="BM89" s="82">
        <f t="shared" si="50"/>
        <v>0</v>
      </c>
      <c r="BN89" s="82">
        <f t="shared" si="50"/>
        <v>0</v>
      </c>
      <c r="BO89" s="82">
        <f t="shared" si="50"/>
        <v>0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0</v>
      </c>
      <c r="BU89" s="82">
        <f t="shared" si="50"/>
        <v>0</v>
      </c>
      <c r="BV89" s="82">
        <f t="shared" si="50"/>
        <v>0</v>
      </c>
      <c r="BW89" s="82">
        <f t="shared" si="50"/>
        <v>0</v>
      </c>
    </row>
    <row r="90" spans="1:75">
      <c r="A90" s="63" t="s">
        <v>115</v>
      </c>
      <c r="B90" s="43">
        <v>3.9</v>
      </c>
      <c r="C90" s="43">
        <v>3.9</v>
      </c>
      <c r="D90" s="43">
        <v>3.9</v>
      </c>
      <c r="E90" s="43">
        <v>3.9</v>
      </c>
      <c r="F90" s="43">
        <v>3.9</v>
      </c>
      <c r="G90" s="43">
        <v>3.9</v>
      </c>
      <c r="H90" s="43">
        <v>3.9</v>
      </c>
      <c r="I90" s="43">
        <v>3.9</v>
      </c>
      <c r="J90" s="43">
        <v>3.9</v>
      </c>
      <c r="K90" s="43">
        <v>3.9</v>
      </c>
      <c r="L90" s="43">
        <v>3.9</v>
      </c>
      <c r="M90" s="43">
        <v>3.9</v>
      </c>
      <c r="N90" s="43">
        <v>3.9</v>
      </c>
      <c r="O90" s="43">
        <v>3.9</v>
      </c>
      <c r="P90" s="43">
        <v>3.9</v>
      </c>
      <c r="Q90" s="43">
        <v>3.9</v>
      </c>
      <c r="R90" s="43">
        <v>3.9</v>
      </c>
      <c r="S90" s="43">
        <v>3.9</v>
      </c>
      <c r="T90" s="43">
        <v>3.9</v>
      </c>
      <c r="U90" s="43">
        <v>3.9</v>
      </c>
      <c r="V90" s="43">
        <v>3.9</v>
      </c>
      <c r="W90" s="43">
        <v>3.9</v>
      </c>
      <c r="X90" s="43">
        <v>3.9</v>
      </c>
      <c r="Y90" s="43">
        <v>3.9</v>
      </c>
      <c r="Z90" s="43">
        <v>3.9</v>
      </c>
      <c r="AA90" s="43">
        <v>3.9</v>
      </c>
      <c r="AB90" s="43">
        <v>3.9</v>
      </c>
      <c r="AC90" s="43">
        <v>3.9</v>
      </c>
      <c r="AD90" s="43">
        <v>3.9</v>
      </c>
      <c r="AE90" s="43">
        <v>3.9</v>
      </c>
      <c r="AF90" s="43">
        <v>3.9</v>
      </c>
      <c r="AG90" s="64">
        <v>6.2</v>
      </c>
      <c r="AH90" s="46">
        <f t="shared" si="32"/>
        <v>3.9</v>
      </c>
      <c r="AI90" s="47">
        <f t="shared" si="33"/>
        <v>3.9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0</v>
      </c>
      <c r="BF90" s="82">
        <f t="shared" si="50"/>
        <v>0</v>
      </c>
      <c r="BG90" s="82">
        <f t="shared" si="50"/>
        <v>0</v>
      </c>
      <c r="BH90" s="82">
        <f t="shared" si="50"/>
        <v>0</v>
      </c>
      <c r="BI90" s="82">
        <f t="shared" si="50"/>
        <v>0</v>
      </c>
      <c r="BJ90" s="82">
        <f t="shared" si="50"/>
        <v>0</v>
      </c>
      <c r="BK90" s="82">
        <f t="shared" si="50"/>
        <v>0</v>
      </c>
      <c r="BL90" s="82">
        <f t="shared" si="50"/>
        <v>0</v>
      </c>
      <c r="BM90" s="82">
        <f t="shared" si="50"/>
        <v>0</v>
      </c>
      <c r="BN90" s="82">
        <f t="shared" si="50"/>
        <v>0</v>
      </c>
      <c r="BO90" s="82">
        <f t="shared" si="50"/>
        <v>0</v>
      </c>
      <c r="BP90" s="82">
        <f t="shared" si="50"/>
        <v>0</v>
      </c>
      <c r="BQ90" s="82">
        <f t="shared" si="50"/>
        <v>0</v>
      </c>
      <c r="BR90" s="82">
        <f t="shared" si="50"/>
        <v>0</v>
      </c>
      <c r="BS90" s="82">
        <f t="shared" si="50"/>
        <v>0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362.89999999999992</v>
      </c>
      <c r="C92" s="70">
        <f t="shared" ref="C92:AG92" si="52">SUM(C79:C91)</f>
        <v>337.09999999999991</v>
      </c>
      <c r="D92" s="70">
        <f t="shared" si="52"/>
        <v>317.09999999999997</v>
      </c>
      <c r="E92" s="70">
        <f t="shared" si="52"/>
        <v>328.59999999999997</v>
      </c>
      <c r="F92" s="70">
        <f t="shared" si="52"/>
        <v>328.59999999999997</v>
      </c>
      <c r="G92" s="70">
        <f t="shared" si="52"/>
        <v>376.69999999999993</v>
      </c>
      <c r="H92" s="70">
        <f t="shared" si="52"/>
        <v>380.69999999999993</v>
      </c>
      <c r="I92" s="70">
        <f t="shared" si="52"/>
        <v>380.69999999999993</v>
      </c>
      <c r="J92" s="70">
        <f t="shared" si="52"/>
        <v>380.69999999999993</v>
      </c>
      <c r="K92" s="70">
        <f t="shared" si="52"/>
        <v>394.49999999999994</v>
      </c>
      <c r="L92" s="70">
        <f t="shared" si="52"/>
        <v>394.49999999999994</v>
      </c>
      <c r="M92" s="70">
        <f t="shared" ref="M92:N92" si="53">SUM(M79:M91)</f>
        <v>394.49999999999994</v>
      </c>
      <c r="N92" s="70">
        <f t="shared" si="53"/>
        <v>400.2</v>
      </c>
      <c r="O92" s="70">
        <f t="shared" ref="O92:P92" si="54">SUM(O79:O91)</f>
        <v>404.7</v>
      </c>
      <c r="P92" s="70">
        <f t="shared" si="54"/>
        <v>407.3</v>
      </c>
      <c r="Q92" s="70">
        <f t="shared" ref="Q92:R92" si="55">SUM(Q79:Q91)</f>
        <v>407.3</v>
      </c>
      <c r="R92" s="70">
        <f t="shared" si="55"/>
        <v>407.3</v>
      </c>
      <c r="S92" s="70">
        <f t="shared" ref="S92:T92" si="56">SUM(S79:S91)</f>
        <v>407.3</v>
      </c>
      <c r="T92" s="70">
        <f t="shared" si="56"/>
        <v>383.59999999999997</v>
      </c>
      <c r="U92" s="70">
        <f t="shared" ref="U92:W92" si="57">SUM(U79:U91)</f>
        <v>348.29999999999995</v>
      </c>
      <c r="V92" s="70">
        <f t="shared" si="57"/>
        <v>348.29999999999995</v>
      </c>
      <c r="W92" s="70">
        <f t="shared" si="57"/>
        <v>348.29999999999995</v>
      </c>
      <c r="X92" s="70">
        <f t="shared" ref="X92:Y92" si="58">SUM(X79:X91)</f>
        <v>329.19999999999987</v>
      </c>
      <c r="Y92" s="70">
        <f t="shared" si="58"/>
        <v>343.19999999999993</v>
      </c>
      <c r="Z92" s="70">
        <f t="shared" ref="Z92:AA92" si="59">SUM(Z79:Z91)</f>
        <v>358.50000000000006</v>
      </c>
      <c r="AA92" s="70">
        <f t="shared" si="59"/>
        <v>372.1</v>
      </c>
      <c r="AB92" s="70">
        <f t="shared" ref="AB92:AC92" si="60">SUM(AB79:AB91)</f>
        <v>370.2</v>
      </c>
      <c r="AC92" s="70">
        <f t="shared" si="60"/>
        <v>370.2</v>
      </c>
      <c r="AD92" s="70">
        <f t="shared" ref="AD92:AE92" si="61">SUM(AD79:AD91)</f>
        <v>370.2</v>
      </c>
      <c r="AE92" s="70">
        <f t="shared" si="61"/>
        <v>370</v>
      </c>
      <c r="AF92" s="70">
        <f t="shared" ref="AF92" si="62">SUM(AF79:AF91)</f>
        <v>357.6</v>
      </c>
      <c r="AG92" s="80">
        <f t="shared" si="52"/>
        <v>489.91</v>
      </c>
      <c r="AH92" s="46">
        <f t="shared" si="32"/>
        <v>407.3</v>
      </c>
      <c r="AI92" s="47">
        <f t="shared" si="33"/>
        <v>317.09999999999997</v>
      </c>
      <c r="AK92" s="49"/>
      <c r="AY92" s="82"/>
    </row>
    <row r="93" spans="1:75">
      <c r="A93" s="42" t="s">
        <v>118</v>
      </c>
      <c r="B93" s="44">
        <v>30</v>
      </c>
      <c r="C93" s="44">
        <v>10</v>
      </c>
      <c r="D93" s="44">
        <v>10</v>
      </c>
      <c r="E93" s="44">
        <v>0</v>
      </c>
      <c r="F93" s="44"/>
      <c r="G93" s="44"/>
      <c r="H93" s="44"/>
      <c r="I93" s="44">
        <v>14</v>
      </c>
      <c r="J93" s="44">
        <v>14</v>
      </c>
      <c r="K93" s="44">
        <v>14</v>
      </c>
      <c r="L93" s="44">
        <v>14</v>
      </c>
      <c r="M93" s="44">
        <v>14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10</v>
      </c>
      <c r="U93" s="44">
        <v>10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0</v>
      </c>
      <c r="AC93" s="44">
        <v>0</v>
      </c>
      <c r="AD93" s="44">
        <v>0</v>
      </c>
      <c r="AE93" s="44"/>
      <c r="AF93" s="44"/>
      <c r="AG93" s="61">
        <v>60</v>
      </c>
      <c r="AH93" s="46">
        <f t="shared" si="32"/>
        <v>30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13</v>
      </c>
      <c r="C94" s="43">
        <v>9</v>
      </c>
      <c r="D94" s="43">
        <v>6</v>
      </c>
      <c r="E94" s="43">
        <v>0</v>
      </c>
      <c r="F94" s="43"/>
      <c r="G94" s="43"/>
      <c r="H94" s="43"/>
      <c r="I94" s="43">
        <v>9</v>
      </c>
      <c r="J94" s="43">
        <v>9</v>
      </c>
      <c r="K94" s="43">
        <v>9</v>
      </c>
      <c r="L94" s="43">
        <v>9</v>
      </c>
      <c r="M94" s="43">
        <v>9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3.2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0</v>
      </c>
      <c r="AC94" s="43">
        <v>0</v>
      </c>
      <c r="AD94" s="43">
        <v>0</v>
      </c>
      <c r="AE94" s="43"/>
      <c r="AF94" s="43"/>
      <c r="AG94" s="64">
        <v>32</v>
      </c>
      <c r="AH94" s="46">
        <f t="shared" si="32"/>
        <v>13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7.5</v>
      </c>
      <c r="C95" s="77">
        <v>5</v>
      </c>
      <c r="D95" s="77">
        <v>5</v>
      </c>
      <c r="E95" s="77">
        <v>0</v>
      </c>
      <c r="F95" s="77"/>
      <c r="G95" s="77"/>
      <c r="H95" s="77"/>
      <c r="I95" s="77">
        <v>3</v>
      </c>
      <c r="J95" s="77">
        <v>3</v>
      </c>
      <c r="K95" s="77">
        <v>3</v>
      </c>
      <c r="L95" s="77">
        <v>3</v>
      </c>
      <c r="M95" s="77">
        <v>3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1.2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0</v>
      </c>
      <c r="AC95" s="77">
        <v>0</v>
      </c>
      <c r="AD95" s="77">
        <v>0</v>
      </c>
      <c r="AE95" s="77"/>
      <c r="AF95" s="77"/>
      <c r="AG95" s="78">
        <v>14</v>
      </c>
      <c r="AH95" s="46">
        <f t="shared" si="32"/>
        <v>7.5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-593</v>
      </c>
      <c r="BH95" s="82">
        <v>38</v>
      </c>
      <c r="BI95" s="82">
        <v>32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3">B93+B94+B95</f>
        <v>50.5</v>
      </c>
      <c r="C96" s="70">
        <f t="shared" ref="C96:L96" si="64">C93+C94+C95</f>
        <v>24</v>
      </c>
      <c r="D96" s="70">
        <f t="shared" si="64"/>
        <v>21</v>
      </c>
      <c r="E96" s="70">
        <f t="shared" si="64"/>
        <v>0</v>
      </c>
      <c r="F96" s="70">
        <f t="shared" si="64"/>
        <v>0</v>
      </c>
      <c r="G96" s="70">
        <f t="shared" si="64"/>
        <v>0</v>
      </c>
      <c r="H96" s="70">
        <f t="shared" si="64"/>
        <v>0</v>
      </c>
      <c r="I96" s="70">
        <f t="shared" si="64"/>
        <v>26</v>
      </c>
      <c r="J96" s="70">
        <f t="shared" si="64"/>
        <v>26</v>
      </c>
      <c r="K96" s="70">
        <f t="shared" si="64"/>
        <v>26</v>
      </c>
      <c r="L96" s="70">
        <f t="shared" si="64"/>
        <v>26</v>
      </c>
      <c r="M96" s="70">
        <f t="shared" ref="M96:N96" si="65">M93+M94+M95</f>
        <v>26</v>
      </c>
      <c r="N96" s="70">
        <f t="shared" si="65"/>
        <v>0</v>
      </c>
      <c r="O96" s="70">
        <f t="shared" ref="O96:P96" si="66">O93+O94+O95</f>
        <v>0</v>
      </c>
      <c r="P96" s="70">
        <f t="shared" si="66"/>
        <v>0</v>
      </c>
      <c r="Q96" s="70">
        <f t="shared" ref="Q96:R96" si="67">Q93+Q94+Q95</f>
        <v>0</v>
      </c>
      <c r="R96" s="70">
        <f t="shared" si="67"/>
        <v>0</v>
      </c>
      <c r="S96" s="70">
        <f t="shared" ref="S96:T96" si="68">S93+S94+S95</f>
        <v>0</v>
      </c>
      <c r="T96" s="70">
        <f t="shared" si="68"/>
        <v>10</v>
      </c>
      <c r="U96" s="70">
        <f t="shared" ref="U96:W96" si="69">U93+U94+U95</f>
        <v>14.399999999999999</v>
      </c>
      <c r="V96" s="70">
        <f t="shared" si="69"/>
        <v>0</v>
      </c>
      <c r="W96" s="70">
        <f t="shared" si="69"/>
        <v>0</v>
      </c>
      <c r="X96" s="70">
        <f t="shared" ref="X96:Y96" si="70">X93+X94+X95</f>
        <v>0</v>
      </c>
      <c r="Y96" s="70">
        <f t="shared" si="70"/>
        <v>0</v>
      </c>
      <c r="Z96" s="70">
        <f t="shared" ref="Z96:AA96" si="71">Z93+Z94+Z95</f>
        <v>0</v>
      </c>
      <c r="AA96" s="70">
        <f t="shared" si="71"/>
        <v>0</v>
      </c>
      <c r="AB96" s="70">
        <f t="shared" ref="AB96:AC96" si="72">AB93+AB94+AB95</f>
        <v>0</v>
      </c>
      <c r="AC96" s="70">
        <f t="shared" si="72"/>
        <v>0</v>
      </c>
      <c r="AD96" s="70">
        <f t="shared" ref="AD96:AE96" si="73">AD93+AD94+AD95</f>
        <v>0</v>
      </c>
      <c r="AE96" s="70">
        <f t="shared" si="73"/>
        <v>0</v>
      </c>
      <c r="AF96" s="70">
        <f t="shared" ref="AF96" si="74">AF93+AF94+AF95</f>
        <v>0</v>
      </c>
      <c r="AG96" s="80">
        <f>SUM(AG93:AG95)</f>
        <v>106</v>
      </c>
      <c r="AH96" s="46">
        <f t="shared" si="32"/>
        <v>50.5</v>
      </c>
      <c r="AI96" s="47">
        <f t="shared" si="33"/>
        <v>0</v>
      </c>
      <c r="AK96" s="49"/>
      <c r="AY96" s="82"/>
      <c r="BF96" s="81"/>
      <c r="BG96" s="82">
        <v>-522</v>
      </c>
      <c r="BH96" s="82">
        <v>36.4</v>
      </c>
      <c r="BI96" s="82">
        <v>32.200000000000003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-667.1</v>
      </c>
      <c r="C97" s="44">
        <v>-593</v>
      </c>
      <c r="D97" s="44">
        <v>-522</v>
      </c>
      <c r="E97" s="44">
        <v>-635</v>
      </c>
      <c r="F97" s="44">
        <v>-557</v>
      </c>
      <c r="G97" s="44">
        <v>-557</v>
      </c>
      <c r="H97" s="44">
        <v>-533</v>
      </c>
      <c r="I97" s="44">
        <v>-561</v>
      </c>
      <c r="J97" s="44">
        <v>-520</v>
      </c>
      <c r="K97" s="44">
        <v>-535</v>
      </c>
      <c r="L97" s="44">
        <v>-543</v>
      </c>
      <c r="M97" s="44">
        <v>-400</v>
      </c>
      <c r="N97" s="44">
        <v>-123</v>
      </c>
      <c r="O97" s="44">
        <v>-255</v>
      </c>
      <c r="P97" s="44">
        <v>-213.3</v>
      </c>
      <c r="Q97" s="44">
        <v>-237</v>
      </c>
      <c r="R97" s="44">
        <v>-253</v>
      </c>
      <c r="S97" s="44">
        <v>-253</v>
      </c>
      <c r="T97" s="44">
        <v>-613.70000000000005</v>
      </c>
      <c r="U97" s="44">
        <v>-553.1</v>
      </c>
      <c r="V97" s="44">
        <v>410.38</v>
      </c>
      <c r="W97" s="44">
        <v>-480.84</v>
      </c>
      <c r="X97" s="44">
        <v>-533.9</v>
      </c>
      <c r="Y97" s="44">
        <v>-377.2</v>
      </c>
      <c r="Z97" s="44">
        <v>-362.1</v>
      </c>
      <c r="AA97" s="44">
        <v>-393</v>
      </c>
      <c r="AB97" s="44">
        <v>-570.29999999999995</v>
      </c>
      <c r="AC97" s="44">
        <v>-589.6</v>
      </c>
      <c r="AD97" s="44">
        <v>-623.6</v>
      </c>
      <c r="AE97" s="44">
        <v>-620.5</v>
      </c>
      <c r="AF97" s="44">
        <v>-682.3</v>
      </c>
      <c r="AG97" s="61"/>
      <c r="AH97" s="46">
        <f t="shared" si="32"/>
        <v>410.38</v>
      </c>
      <c r="AI97" s="47">
        <f t="shared" si="33"/>
        <v>-682.3</v>
      </c>
      <c r="AK97" s="49"/>
      <c r="AY97" s="82"/>
      <c r="BF97" s="81"/>
      <c r="BG97" s="82">
        <v>-635</v>
      </c>
      <c r="BH97" s="82">
        <v>34</v>
      </c>
      <c r="BI97" s="82">
        <v>32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39.1</v>
      </c>
      <c r="C98" s="43">
        <v>38.1</v>
      </c>
      <c r="D98" s="43">
        <v>36.4</v>
      </c>
      <c r="E98" s="43">
        <v>34</v>
      </c>
      <c r="F98" s="43">
        <v>32</v>
      </c>
      <c r="G98" s="43">
        <v>32</v>
      </c>
      <c r="H98" s="43">
        <v>30</v>
      </c>
      <c r="I98" s="43">
        <v>34</v>
      </c>
      <c r="J98" s="43">
        <v>32.299999999999997</v>
      </c>
      <c r="K98" s="43">
        <v>30</v>
      </c>
      <c r="L98" s="43">
        <v>30.9</v>
      </c>
      <c r="M98" s="43">
        <v>30.9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/>
      <c r="AD98" s="43"/>
      <c r="AE98" s="43"/>
      <c r="AF98" s="43"/>
      <c r="AG98" s="64"/>
      <c r="AH98" s="46">
        <f t="shared" si="32"/>
        <v>39.1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-557</v>
      </c>
      <c r="BH98" s="82">
        <v>32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32.6</v>
      </c>
      <c r="C99" s="43">
        <v>31.8</v>
      </c>
      <c r="D99" s="43">
        <v>32.200000000000003</v>
      </c>
      <c r="E99" s="43">
        <v>32</v>
      </c>
      <c r="F99" s="43"/>
      <c r="G99" s="43">
        <v>30</v>
      </c>
      <c r="H99" s="43">
        <v>29</v>
      </c>
      <c r="I99" s="43">
        <v>28</v>
      </c>
      <c r="J99" s="43">
        <v>28</v>
      </c>
      <c r="K99" s="43">
        <v>30</v>
      </c>
      <c r="L99" s="43">
        <v>27.1</v>
      </c>
      <c r="M99" s="43">
        <v>27.1</v>
      </c>
      <c r="N99" s="43">
        <v>0</v>
      </c>
      <c r="O99" s="43">
        <v>0</v>
      </c>
      <c r="P99" s="43">
        <v>0</v>
      </c>
      <c r="Q99" s="43">
        <v>0</v>
      </c>
      <c r="R99" s="43">
        <v>0</v>
      </c>
      <c r="S99" s="43">
        <v>0</v>
      </c>
      <c r="T99" s="43">
        <v>0</v>
      </c>
      <c r="U99" s="43">
        <v>0</v>
      </c>
      <c r="V99" s="43">
        <v>0</v>
      </c>
      <c r="W99" s="43">
        <v>0</v>
      </c>
      <c r="X99" s="43">
        <v>0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/>
      <c r="AF99" s="43"/>
      <c r="AG99" s="89"/>
      <c r="AH99" s="46">
        <f t="shared" si="32"/>
        <v>32.6</v>
      </c>
      <c r="AI99" s="47">
        <f t="shared" si="33"/>
        <v>0</v>
      </c>
      <c r="AK99" s="90"/>
      <c r="AL99" s="91"/>
      <c r="AM99" s="91"/>
      <c r="AN99" s="92"/>
      <c r="AY99" s="82"/>
      <c r="BF99" s="82"/>
      <c r="BG99" s="82">
        <v>-557</v>
      </c>
      <c r="BH99" s="82">
        <v>32</v>
      </c>
      <c r="BI99" s="82">
        <v>30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>
        <v>0</v>
      </c>
      <c r="D100" s="43">
        <v>0</v>
      </c>
      <c r="E100" s="93">
        <v>0</v>
      </c>
      <c r="F100" s="93"/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/>
      <c r="AF100" s="93"/>
      <c r="AG100" s="89"/>
      <c r="AH100" s="46">
        <f t="shared" si="32"/>
        <v>0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-561</v>
      </c>
      <c r="BH100" s="82">
        <v>34</v>
      </c>
      <c r="BI100" s="82">
        <v>28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>
        <v>0</v>
      </c>
      <c r="D101" s="44">
        <v>0</v>
      </c>
      <c r="E101" s="44">
        <v>0</v>
      </c>
      <c r="F101" s="44"/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0</v>
      </c>
      <c r="N101" s="44">
        <v>0</v>
      </c>
      <c r="O101" s="44">
        <v>0</v>
      </c>
      <c r="P101" s="44">
        <v>0</v>
      </c>
      <c r="Q101" s="44">
        <v>0</v>
      </c>
      <c r="R101" s="44">
        <v>0</v>
      </c>
      <c r="S101" s="44">
        <v>0</v>
      </c>
      <c r="T101" s="44">
        <v>0</v>
      </c>
      <c r="U101" s="44">
        <v>0</v>
      </c>
      <c r="V101" s="44">
        <v>0</v>
      </c>
      <c r="W101" s="44">
        <v>0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/>
      <c r="AF101" s="44"/>
      <c r="AG101" s="89"/>
      <c r="AH101" s="46">
        <f t="shared" si="32"/>
        <v>0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-535</v>
      </c>
      <c r="BH101" s="82">
        <v>30</v>
      </c>
      <c r="BI101" s="82">
        <v>30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-21.1</v>
      </c>
      <c r="C102" s="97">
        <v>-20</v>
      </c>
      <c r="D102" s="97">
        <v>3</v>
      </c>
      <c r="E102" s="97">
        <v>4</v>
      </c>
      <c r="F102" s="97"/>
      <c r="G102" s="97">
        <v>19</v>
      </c>
      <c r="H102" s="97">
        <v>-12</v>
      </c>
      <c r="I102" s="97">
        <v>-22</v>
      </c>
      <c r="J102" s="97">
        <v>-20</v>
      </c>
      <c r="K102" s="97">
        <v>-20</v>
      </c>
      <c r="L102" s="97">
        <v>-25</v>
      </c>
      <c r="M102" s="97">
        <v>-25</v>
      </c>
      <c r="N102" s="97">
        <v>-18</v>
      </c>
      <c r="O102" s="97">
        <v>0</v>
      </c>
      <c r="P102" s="97">
        <v>0</v>
      </c>
      <c r="Q102" s="97">
        <v>0</v>
      </c>
      <c r="R102" s="97">
        <v>0</v>
      </c>
      <c r="S102" s="97">
        <v>0</v>
      </c>
      <c r="T102" s="97">
        <v>0</v>
      </c>
      <c r="U102" s="97">
        <v>0</v>
      </c>
      <c r="V102" s="97">
        <v>0</v>
      </c>
      <c r="W102" s="97">
        <v>0</v>
      </c>
      <c r="X102" s="97">
        <v>0</v>
      </c>
      <c r="Y102" s="97">
        <v>-4.4000000000000004</v>
      </c>
      <c r="Z102" s="97">
        <v>-3.1</v>
      </c>
      <c r="AA102" s="97">
        <v>1.3</v>
      </c>
      <c r="AB102" s="97">
        <v>-6.7</v>
      </c>
      <c r="AC102" s="97">
        <v>-6.7</v>
      </c>
      <c r="AD102" s="97">
        <v>-0.2</v>
      </c>
      <c r="AE102" s="97">
        <v>1.3</v>
      </c>
      <c r="AF102" s="97">
        <v>7.4</v>
      </c>
      <c r="AG102" s="89"/>
      <c r="AH102" s="46">
        <f t="shared" si="32"/>
        <v>19</v>
      </c>
      <c r="AI102" s="47">
        <f t="shared" si="33"/>
        <v>-25</v>
      </c>
      <c r="AK102" s="94"/>
      <c r="AL102" s="44"/>
      <c r="AM102" s="44"/>
      <c r="AN102" s="98"/>
      <c r="AY102" s="82"/>
      <c r="BF102" s="82"/>
      <c r="BG102" s="82">
        <v>-400</v>
      </c>
      <c r="BH102" s="82">
        <v>30.9</v>
      </c>
      <c r="BI102" s="82">
        <v>27.1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42"/>
      <c r="AY103" s="82"/>
      <c r="BF103" s="82"/>
      <c r="BG103" s="82">
        <v>-123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43"/>
      <c r="BF104" s="82"/>
      <c r="BG104" s="82">
        <v>-255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-213.3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-237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-253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75">SUMIF(B97:B107,"&gt;0")</f>
        <v>71.7</v>
      </c>
      <c r="C108" s="70">
        <f t="shared" ref="C108:L108" si="76">SUMIF(C97:C107,"&gt;0")</f>
        <v>69.900000000000006</v>
      </c>
      <c r="D108" s="70">
        <f t="shared" si="76"/>
        <v>71.599999999999994</v>
      </c>
      <c r="E108" s="70">
        <f t="shared" si="76"/>
        <v>70</v>
      </c>
      <c r="F108" s="70">
        <f t="shared" si="76"/>
        <v>32</v>
      </c>
      <c r="G108" s="70">
        <f t="shared" si="76"/>
        <v>81</v>
      </c>
      <c r="H108" s="70">
        <f t="shared" si="76"/>
        <v>59</v>
      </c>
      <c r="I108" s="70">
        <f t="shared" si="76"/>
        <v>62</v>
      </c>
      <c r="J108" s="70">
        <f t="shared" si="76"/>
        <v>60.3</v>
      </c>
      <c r="K108" s="70">
        <f t="shared" si="76"/>
        <v>60</v>
      </c>
      <c r="L108" s="70">
        <f t="shared" si="76"/>
        <v>58</v>
      </c>
      <c r="M108" s="70">
        <f t="shared" ref="M108:N108" si="77">SUMIF(M97:M107,"&gt;0")</f>
        <v>58</v>
      </c>
      <c r="N108" s="70">
        <f t="shared" si="77"/>
        <v>0</v>
      </c>
      <c r="O108" s="70">
        <f t="shared" ref="O108:P108" si="78">SUMIF(O97:O107,"&gt;0")</f>
        <v>0</v>
      </c>
      <c r="P108" s="70">
        <f t="shared" si="78"/>
        <v>0</v>
      </c>
      <c r="Q108" s="70">
        <f t="shared" ref="Q108:R108" si="79">SUMIF(Q97:Q107,"&gt;0")</f>
        <v>0</v>
      </c>
      <c r="R108" s="70">
        <f t="shared" si="79"/>
        <v>0</v>
      </c>
      <c r="S108" s="70">
        <f t="shared" ref="S108:T108" si="80">SUMIF(S97:S107,"&gt;0")</f>
        <v>0</v>
      </c>
      <c r="T108" s="70">
        <f t="shared" si="80"/>
        <v>0</v>
      </c>
      <c r="U108" s="70">
        <f t="shared" ref="U108:W108" si="81">SUMIF(U97:U107,"&gt;0")</f>
        <v>0</v>
      </c>
      <c r="V108" s="70">
        <f t="shared" si="81"/>
        <v>410.38</v>
      </c>
      <c r="W108" s="70">
        <f t="shared" si="81"/>
        <v>0</v>
      </c>
      <c r="X108" s="70">
        <f t="shared" ref="X108:Y108" si="82">SUMIF(X97:X107,"&gt;0")</f>
        <v>0</v>
      </c>
      <c r="Y108" s="70">
        <f t="shared" si="82"/>
        <v>0</v>
      </c>
      <c r="Z108" s="70">
        <f t="shared" ref="Z108:AA108" si="83">SUMIF(Z97:Z107,"&gt;0")</f>
        <v>0</v>
      </c>
      <c r="AA108" s="70">
        <f t="shared" si="83"/>
        <v>1.3</v>
      </c>
      <c r="AB108" s="70">
        <f t="shared" ref="AB108:AC108" si="84">SUMIF(AB97:AB107,"&gt;0")</f>
        <v>0</v>
      </c>
      <c r="AC108" s="70">
        <f t="shared" si="84"/>
        <v>0</v>
      </c>
      <c r="AD108" s="70">
        <f t="shared" ref="AD108:AE108" si="85">SUMIF(AD97:AD107,"&gt;0")</f>
        <v>0</v>
      </c>
      <c r="AE108" s="70">
        <f t="shared" si="85"/>
        <v>1.3</v>
      </c>
      <c r="AF108" s="70">
        <f t="shared" ref="AF108" si="86">SUMIF(AF97:AF107,"&gt;0")</f>
        <v>7.4</v>
      </c>
      <c r="AG108" s="104">
        <f>SUM(AG97:AG107)</f>
        <v>0</v>
      </c>
      <c r="AH108" s="46">
        <f t="shared" si="32"/>
        <v>410.38</v>
      </c>
      <c r="AI108" s="47">
        <f t="shared" si="33"/>
        <v>0</v>
      </c>
      <c r="AJ108" s="105">
        <f t="array" ref="AJ108">MIN(IF(B108:AF108&lt;&gt;0,B108:AF108))</f>
        <v>1.3</v>
      </c>
      <c r="BF108" s="82"/>
      <c r="BG108" s="82">
        <v>-253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-613.70000000000005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-553.1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410.38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-533.9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87">B71+B78+B96+B92+B108+B112</f>
        <v>2004.7</v>
      </c>
      <c r="C113" s="108">
        <f t="shared" ref="C113:AG113" si="88">C71+C78+C96+C92+C108+C112</f>
        <v>1873</v>
      </c>
      <c r="D113" s="108">
        <f t="shared" si="88"/>
        <v>1818.6999999999998</v>
      </c>
      <c r="E113" s="108">
        <f t="shared" si="88"/>
        <v>1776.6</v>
      </c>
      <c r="F113" s="108">
        <f t="shared" si="88"/>
        <v>1658.6</v>
      </c>
      <c r="G113" s="108">
        <f t="shared" si="88"/>
        <v>1855.6999999999998</v>
      </c>
      <c r="H113" s="108">
        <f t="shared" si="88"/>
        <v>1827.6999999999998</v>
      </c>
      <c r="I113" s="108">
        <f t="shared" si="88"/>
        <v>1836.6999999999998</v>
      </c>
      <c r="J113" s="108">
        <f t="shared" si="88"/>
        <v>1834.9999999999998</v>
      </c>
      <c r="K113" s="108">
        <f t="shared" si="88"/>
        <v>1868.5</v>
      </c>
      <c r="L113" s="108">
        <f t="shared" si="88"/>
        <v>1866.5</v>
      </c>
      <c r="M113" s="108">
        <f t="shared" ref="M113:N113" si="89">M71+M78+M96+M92+M108+M112</f>
        <v>1939.5</v>
      </c>
      <c r="N113" s="108">
        <f t="shared" si="89"/>
        <v>1494</v>
      </c>
      <c r="O113" s="108">
        <f t="shared" ref="O113:P113" si="90">O71+O78+O96+O92+O108+O112</f>
        <v>1537.5</v>
      </c>
      <c r="P113" s="108">
        <f t="shared" si="90"/>
        <v>1540.5</v>
      </c>
      <c r="Q113" s="108">
        <f t="shared" ref="Q113:R113" si="91">Q71+Q78+Q96+Q92+Q108+Q112</f>
        <v>1540.5</v>
      </c>
      <c r="R113" s="108">
        <f t="shared" si="91"/>
        <v>1540.5</v>
      </c>
      <c r="S113" s="108">
        <f t="shared" ref="S113:T113" si="92">S71+S78+S96+S92+S108+S112</f>
        <v>1540.5</v>
      </c>
      <c r="T113" s="108">
        <f t="shared" si="92"/>
        <v>1725.8999999999999</v>
      </c>
      <c r="U113" s="108">
        <f t="shared" ref="U113:W113" si="93">U71+U78+U96+U92+U108+U112</f>
        <v>1433.4</v>
      </c>
      <c r="V113" s="108">
        <f t="shared" si="93"/>
        <v>1829.38</v>
      </c>
      <c r="W113" s="108">
        <f t="shared" si="93"/>
        <v>1419</v>
      </c>
      <c r="X113" s="108">
        <f t="shared" ref="X113:Y113" si="94">X71+X78+X96+X92+X108+X112</f>
        <v>1561.7999999999997</v>
      </c>
      <c r="Y113" s="108">
        <f t="shared" si="94"/>
        <v>1492.7999999999997</v>
      </c>
      <c r="Z113" s="108">
        <f t="shared" ref="Z113:AA113" si="95">Z71+Z78+Z96+Z92+Z108+Z112</f>
        <v>1758.47</v>
      </c>
      <c r="AA113" s="108">
        <f t="shared" si="95"/>
        <v>1810.6699999999998</v>
      </c>
      <c r="AB113" s="108">
        <f t="shared" ref="AB113:AC113" si="96">AB71+AB78+AB96+AB92+AB108+AB112</f>
        <v>1793.57</v>
      </c>
      <c r="AC113" s="108">
        <f t="shared" si="96"/>
        <v>1793.57</v>
      </c>
      <c r="AD113" s="108">
        <f t="shared" ref="AD113:AE113" si="97">AD71+AD78+AD96+AD92+AD108+AD112</f>
        <v>1872.3700000000001</v>
      </c>
      <c r="AE113" s="108">
        <f t="shared" si="97"/>
        <v>1835.7700000000002</v>
      </c>
      <c r="AF113" s="108">
        <f t="shared" ref="AF113" si="98">AF71+AF78+AF96+AF92+AF108+AF112</f>
        <v>1839.4700000000003</v>
      </c>
      <c r="AG113" s="80">
        <f t="shared" si="88"/>
        <v>3169.915</v>
      </c>
      <c r="AH113" s="46">
        <f t="shared" si="32"/>
        <v>2004.7</v>
      </c>
      <c r="AI113" s="47">
        <f t="shared" si="33"/>
        <v>1419</v>
      </c>
      <c r="BF113" s="81"/>
      <c r="BG113" s="82">
        <v>-362.1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2"/>
        <v>0</v>
      </c>
      <c r="AI114" s="47">
        <f t="shared" si="33"/>
        <v>0</v>
      </c>
      <c r="BF114" s="81"/>
      <c r="BG114" s="82">
        <v>-570.29999999999995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99">B113+B114</f>
        <v>2004.7</v>
      </c>
      <c r="C115" s="108">
        <f t="shared" ref="C115:L115" si="100">C113+C114</f>
        <v>1873</v>
      </c>
      <c r="D115" s="108">
        <f t="shared" si="100"/>
        <v>1818.6999999999998</v>
      </c>
      <c r="E115" s="108">
        <f t="shared" si="100"/>
        <v>1776.6</v>
      </c>
      <c r="F115" s="108">
        <f t="shared" si="100"/>
        <v>1658.6</v>
      </c>
      <c r="G115" s="108">
        <f t="shared" si="100"/>
        <v>1855.6999999999998</v>
      </c>
      <c r="H115" s="108">
        <f t="shared" si="100"/>
        <v>1827.6999999999998</v>
      </c>
      <c r="I115" s="108">
        <f t="shared" si="100"/>
        <v>1836.6999999999998</v>
      </c>
      <c r="J115" s="108">
        <f t="shared" si="100"/>
        <v>1834.9999999999998</v>
      </c>
      <c r="K115" s="108">
        <f t="shared" si="100"/>
        <v>1868.5</v>
      </c>
      <c r="L115" s="108">
        <f t="shared" si="100"/>
        <v>1866.5</v>
      </c>
      <c r="M115" s="108">
        <f t="shared" ref="M115:N115" si="101">M113+M114</f>
        <v>1939.5</v>
      </c>
      <c r="N115" s="108">
        <f t="shared" si="101"/>
        <v>1494</v>
      </c>
      <c r="O115" s="108">
        <f t="shared" ref="O115:P115" si="102">O113+O114</f>
        <v>1537.5</v>
      </c>
      <c r="P115" s="108">
        <f t="shared" si="102"/>
        <v>1540.5</v>
      </c>
      <c r="Q115" s="108">
        <f t="shared" ref="Q115:R115" si="103">Q113+Q114</f>
        <v>1540.5</v>
      </c>
      <c r="R115" s="108">
        <f t="shared" si="103"/>
        <v>1540.5</v>
      </c>
      <c r="S115" s="108">
        <f t="shared" ref="S115:T115" si="104">S113+S114</f>
        <v>1540.5</v>
      </c>
      <c r="T115" s="108">
        <f t="shared" si="104"/>
        <v>1725.8999999999999</v>
      </c>
      <c r="U115" s="108">
        <f t="shared" ref="U115:W115" si="105">U113+U114</f>
        <v>1433.4</v>
      </c>
      <c r="V115" s="108">
        <f t="shared" si="105"/>
        <v>1829.38</v>
      </c>
      <c r="W115" s="108">
        <f t="shared" si="105"/>
        <v>1419</v>
      </c>
      <c r="X115" s="108">
        <f t="shared" ref="X115:Y115" si="106">X113+X114</f>
        <v>1561.7999999999997</v>
      </c>
      <c r="Y115" s="108">
        <f t="shared" si="106"/>
        <v>1492.7999999999997</v>
      </c>
      <c r="Z115" s="108">
        <f t="shared" ref="Z115:AA115" si="107">Z113+Z114</f>
        <v>1758.47</v>
      </c>
      <c r="AA115" s="108">
        <f t="shared" si="107"/>
        <v>1810.6699999999998</v>
      </c>
      <c r="AB115" s="108">
        <f t="shared" ref="AB115:AC115" si="108">AB113+AB114</f>
        <v>1793.57</v>
      </c>
      <c r="AC115" s="108">
        <f t="shared" si="108"/>
        <v>1793.57</v>
      </c>
      <c r="AD115" s="108">
        <f t="shared" ref="AD115:AE115" si="109">AD113+AD114</f>
        <v>1872.3700000000001</v>
      </c>
      <c r="AE115" s="108">
        <f t="shared" si="109"/>
        <v>1835.7700000000002</v>
      </c>
      <c r="AF115" s="108">
        <f t="shared" ref="AF115" si="110">AF113+AF114</f>
        <v>1839.4700000000003</v>
      </c>
      <c r="AG115" s="104">
        <f>AG112+AG108+AG96+AG92+AG71+AG114</f>
        <v>2463.5149999999999</v>
      </c>
      <c r="AH115" s="46">
        <f t="shared" si="32"/>
        <v>2004.7</v>
      </c>
      <c r="AI115" s="47">
        <f t="shared" si="33"/>
        <v>1419</v>
      </c>
      <c r="BF115" s="81"/>
      <c r="BG115" s="82">
        <v>-623.6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11">B115-(B123)</f>
        <v>1316.5</v>
      </c>
      <c r="C116" s="108">
        <f t="shared" ref="C116:L116" si="112">C115-(C123)</f>
        <v>1260</v>
      </c>
      <c r="D116" s="108">
        <f t="shared" si="112"/>
        <v>1296.6999999999998</v>
      </c>
      <c r="E116" s="108">
        <f t="shared" si="112"/>
        <v>1141.5999999999999</v>
      </c>
      <c r="F116" s="108">
        <f t="shared" si="112"/>
        <v>1101.5999999999999</v>
      </c>
      <c r="G116" s="108">
        <f t="shared" si="112"/>
        <v>1298.6999999999998</v>
      </c>
      <c r="H116" s="108">
        <f t="shared" si="112"/>
        <v>1282.6999999999998</v>
      </c>
      <c r="I116" s="108">
        <f t="shared" si="112"/>
        <v>1253.6999999999998</v>
      </c>
      <c r="J116" s="108">
        <f t="shared" si="112"/>
        <v>1294.9999999999998</v>
      </c>
      <c r="K116" s="108">
        <f t="shared" si="112"/>
        <v>1313.5</v>
      </c>
      <c r="L116" s="108">
        <f t="shared" si="112"/>
        <v>1298.5</v>
      </c>
      <c r="M116" s="108">
        <f t="shared" ref="M116:N116" si="113">M115-(M123)</f>
        <v>1514.5</v>
      </c>
      <c r="N116" s="108">
        <f t="shared" si="113"/>
        <v>1353</v>
      </c>
      <c r="O116" s="108">
        <f t="shared" ref="O116:P116" si="114">O115-(O123)</f>
        <v>1282.5</v>
      </c>
      <c r="P116" s="108">
        <f t="shared" si="114"/>
        <v>1327.2</v>
      </c>
      <c r="Q116" s="108">
        <f t="shared" ref="Q116:R116" si="115">Q115-(Q123)</f>
        <v>1303.5</v>
      </c>
      <c r="R116" s="108">
        <f t="shared" si="115"/>
        <v>1287.5</v>
      </c>
      <c r="S116" s="108">
        <f t="shared" ref="S116:T116" si="116">S115-(S123)</f>
        <v>1287.5</v>
      </c>
      <c r="T116" s="108">
        <f t="shared" si="116"/>
        <v>1112.1999999999998</v>
      </c>
      <c r="U116" s="108">
        <f t="shared" ref="U116:W116" si="117">U115-(U123)</f>
        <v>880.30000000000007</v>
      </c>
      <c r="V116" s="108">
        <f t="shared" si="117"/>
        <v>1829.38</v>
      </c>
      <c r="W116" s="108">
        <f t="shared" si="117"/>
        <v>938.16000000000008</v>
      </c>
      <c r="X116" s="108">
        <f t="shared" ref="X116:Y116" si="118">X115-(X123)</f>
        <v>1027.8999999999996</v>
      </c>
      <c r="Y116" s="108">
        <f t="shared" si="118"/>
        <v>1111.1999999999998</v>
      </c>
      <c r="Z116" s="108">
        <f t="shared" ref="Z116:AA116" si="119">Z115-(Z123)</f>
        <v>1393.27</v>
      </c>
      <c r="AA116" s="108">
        <f t="shared" si="119"/>
        <v>1417.6699999999998</v>
      </c>
      <c r="AB116" s="108">
        <f t="shared" ref="AB116:AC116" si="120">AB115-(AB123)</f>
        <v>1216.57</v>
      </c>
      <c r="AC116" s="108">
        <f t="shared" si="120"/>
        <v>1197.27</v>
      </c>
      <c r="AD116" s="108">
        <f t="shared" ref="AD116:AE116" si="121">AD115-(AD123)</f>
        <v>1248.5700000000002</v>
      </c>
      <c r="AE116" s="108">
        <f t="shared" si="121"/>
        <v>1215.2700000000002</v>
      </c>
      <c r="AF116" s="108">
        <f t="shared" ref="AF116" si="122">AF115-(AF123)</f>
        <v>1157.1700000000003</v>
      </c>
      <c r="AG116" s="104"/>
      <c r="AH116" s="46">
        <f t="shared" si="32"/>
        <v>1829.38</v>
      </c>
      <c r="AI116" s="47">
        <f t="shared" si="33"/>
        <v>880.30000000000007</v>
      </c>
      <c r="BF116" s="81"/>
      <c r="BG116" s="82">
        <v>-620.5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23">IF(B97&lt;0,B97*-1,0)</f>
        <v>667.1</v>
      </c>
      <c r="C117" s="93">
        <f t="shared" ref="C117:L122" si="124">IF(C97&lt;0,C97*-1,0)</f>
        <v>593</v>
      </c>
      <c r="D117" s="93">
        <f t="shared" si="124"/>
        <v>522</v>
      </c>
      <c r="E117" s="93">
        <f t="shared" si="124"/>
        <v>635</v>
      </c>
      <c r="F117" s="93">
        <f t="shared" si="124"/>
        <v>557</v>
      </c>
      <c r="G117" s="93">
        <f t="shared" si="124"/>
        <v>557</v>
      </c>
      <c r="H117" s="93">
        <f t="shared" si="124"/>
        <v>533</v>
      </c>
      <c r="I117" s="93">
        <f t="shared" si="124"/>
        <v>561</v>
      </c>
      <c r="J117" s="93">
        <f t="shared" si="124"/>
        <v>520</v>
      </c>
      <c r="K117" s="93">
        <f t="shared" si="124"/>
        <v>535</v>
      </c>
      <c r="L117" s="93">
        <f t="shared" si="124"/>
        <v>543</v>
      </c>
      <c r="M117" s="93">
        <f t="shared" ref="M117:N117" si="125">IF(M97&lt;0,M97*-1,0)</f>
        <v>400</v>
      </c>
      <c r="N117" s="93">
        <f t="shared" si="125"/>
        <v>123</v>
      </c>
      <c r="O117" s="93">
        <f t="shared" ref="O117:P117" si="126">IF(O97&lt;0,O97*-1,0)</f>
        <v>255</v>
      </c>
      <c r="P117" s="93">
        <f t="shared" si="126"/>
        <v>213.3</v>
      </c>
      <c r="Q117" s="93">
        <f t="shared" ref="Q117:R117" si="127">IF(Q97&lt;0,Q97*-1,0)</f>
        <v>237</v>
      </c>
      <c r="R117" s="93">
        <f t="shared" si="127"/>
        <v>253</v>
      </c>
      <c r="S117" s="93">
        <f t="shared" ref="S117:T117" si="128">IF(S97&lt;0,S97*-1,0)</f>
        <v>253</v>
      </c>
      <c r="T117" s="93">
        <f t="shared" si="128"/>
        <v>613.70000000000005</v>
      </c>
      <c r="U117" s="93">
        <f t="shared" ref="U117:W117" si="129">IF(U97&lt;0,U97*-1,0)</f>
        <v>553.1</v>
      </c>
      <c r="V117" s="93">
        <f t="shared" si="129"/>
        <v>0</v>
      </c>
      <c r="W117" s="93">
        <f t="shared" si="129"/>
        <v>480.84</v>
      </c>
      <c r="X117" s="93">
        <f t="shared" ref="X117:Y117" si="130">IF(X97&lt;0,X97*-1,0)</f>
        <v>533.9</v>
      </c>
      <c r="Y117" s="93">
        <f t="shared" si="130"/>
        <v>377.2</v>
      </c>
      <c r="Z117" s="93">
        <f t="shared" ref="Z117:AA117" si="131">IF(Z97&lt;0,Z97*-1,0)</f>
        <v>362.1</v>
      </c>
      <c r="AA117" s="93">
        <f t="shared" si="131"/>
        <v>393</v>
      </c>
      <c r="AB117" s="93">
        <f t="shared" ref="AB117:AC117" si="132">IF(AB97&lt;0,AB97*-1,0)</f>
        <v>570.29999999999995</v>
      </c>
      <c r="AC117" s="93">
        <f t="shared" si="132"/>
        <v>589.6</v>
      </c>
      <c r="AD117" s="93">
        <f t="shared" ref="AD117:AE117" si="133">IF(AD97&lt;0,AD97*-1,0)</f>
        <v>623.6</v>
      </c>
      <c r="AE117" s="93">
        <f t="shared" si="133"/>
        <v>620.5</v>
      </c>
      <c r="AF117" s="93">
        <f t="shared" ref="AF117" si="134">IF(AF97&lt;0,AF97*-1,0)</f>
        <v>682.3</v>
      </c>
      <c r="AG117" s="61"/>
      <c r="AH117" s="46">
        <f t="shared" si="32"/>
        <v>682.3</v>
      </c>
      <c r="AI117" s="47">
        <f t="shared" si="33"/>
        <v>0</v>
      </c>
      <c r="BG117" s="82">
        <v>-682.3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23"/>
        <v>0</v>
      </c>
      <c r="C118" s="93">
        <f t="shared" si="124"/>
        <v>0</v>
      </c>
      <c r="D118" s="93">
        <f t="shared" si="124"/>
        <v>0</v>
      </c>
      <c r="E118" s="93">
        <f t="shared" si="124"/>
        <v>0</v>
      </c>
      <c r="F118" s="93">
        <f t="shared" si="124"/>
        <v>0</v>
      </c>
      <c r="G118" s="93">
        <f t="shared" si="124"/>
        <v>0</v>
      </c>
      <c r="H118" s="93">
        <f t="shared" si="124"/>
        <v>0</v>
      </c>
      <c r="I118" s="93">
        <f t="shared" si="124"/>
        <v>0</v>
      </c>
      <c r="J118" s="93">
        <f t="shared" si="124"/>
        <v>0</v>
      </c>
      <c r="K118" s="93">
        <f t="shared" si="124"/>
        <v>0</v>
      </c>
      <c r="L118" s="93">
        <f t="shared" si="124"/>
        <v>0</v>
      </c>
      <c r="M118" s="93">
        <f t="shared" ref="M118:N118" si="135">IF(M98&lt;0,M98*-1,0)</f>
        <v>0</v>
      </c>
      <c r="N118" s="93">
        <f t="shared" si="135"/>
        <v>0</v>
      </c>
      <c r="O118" s="93">
        <f t="shared" ref="O118:P118" si="136">IF(O98&lt;0,O98*-1,0)</f>
        <v>0</v>
      </c>
      <c r="P118" s="93">
        <f t="shared" si="136"/>
        <v>0</v>
      </c>
      <c r="Q118" s="93">
        <f t="shared" ref="Q118:R118" si="137">IF(Q98&lt;0,Q98*-1,0)</f>
        <v>0</v>
      </c>
      <c r="R118" s="93">
        <f t="shared" si="137"/>
        <v>0</v>
      </c>
      <c r="S118" s="93">
        <f t="shared" ref="S118:T118" si="138">IF(S98&lt;0,S98*-1,0)</f>
        <v>0</v>
      </c>
      <c r="T118" s="93">
        <f t="shared" si="138"/>
        <v>0</v>
      </c>
      <c r="U118" s="93">
        <f t="shared" ref="U118:W118" si="139">IF(U98&lt;0,U98*-1,0)</f>
        <v>0</v>
      </c>
      <c r="V118" s="93">
        <f t="shared" si="139"/>
        <v>0</v>
      </c>
      <c r="W118" s="93">
        <f t="shared" si="139"/>
        <v>0</v>
      </c>
      <c r="X118" s="93">
        <f t="shared" ref="X118:Y118" si="140">IF(X98&lt;0,X98*-1,0)</f>
        <v>0</v>
      </c>
      <c r="Y118" s="93">
        <f t="shared" si="140"/>
        <v>0</v>
      </c>
      <c r="Z118" s="93">
        <f t="shared" ref="Z118:AA118" si="141">IF(Z98&lt;0,Z98*-1,0)</f>
        <v>0</v>
      </c>
      <c r="AA118" s="93">
        <f t="shared" si="141"/>
        <v>0</v>
      </c>
      <c r="AB118" s="93">
        <f t="shared" ref="AB118:AC118" si="142">IF(AB98&lt;0,AB98*-1,0)</f>
        <v>0</v>
      </c>
      <c r="AC118" s="93">
        <f t="shared" si="142"/>
        <v>0</v>
      </c>
      <c r="AD118" s="93">
        <f t="shared" ref="AD118:AE118" si="143">IF(AD98&lt;0,AD98*-1,0)</f>
        <v>0</v>
      </c>
      <c r="AE118" s="93">
        <f t="shared" si="143"/>
        <v>0</v>
      </c>
      <c r="AF118" s="93">
        <f t="shared" ref="AF118" si="144">IF(AF98&lt;0,AF98*-1,0)</f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-667.1</v>
      </c>
      <c r="BH118" s="82">
        <v>39.1</v>
      </c>
      <c r="BI118" s="82">
        <v>32.6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23"/>
        <v>0</v>
      </c>
      <c r="C119" s="93">
        <f t="shared" si="124"/>
        <v>0</v>
      </c>
      <c r="D119" s="93">
        <f t="shared" si="124"/>
        <v>0</v>
      </c>
      <c r="E119" s="93">
        <f t="shared" si="124"/>
        <v>0</v>
      </c>
      <c r="F119" s="93">
        <f t="shared" si="124"/>
        <v>0</v>
      </c>
      <c r="G119" s="93">
        <f t="shared" si="124"/>
        <v>0</v>
      </c>
      <c r="H119" s="93">
        <f t="shared" si="124"/>
        <v>0</v>
      </c>
      <c r="I119" s="93">
        <f t="shared" si="124"/>
        <v>0</v>
      </c>
      <c r="J119" s="93">
        <f t="shared" si="124"/>
        <v>0</v>
      </c>
      <c r="K119" s="93">
        <f t="shared" si="124"/>
        <v>0</v>
      </c>
      <c r="L119" s="93">
        <f t="shared" si="124"/>
        <v>0</v>
      </c>
      <c r="M119" s="93">
        <f t="shared" ref="M119:N119" si="145">IF(M99&lt;0,M99*-1,0)</f>
        <v>0</v>
      </c>
      <c r="N119" s="93">
        <f t="shared" si="145"/>
        <v>0</v>
      </c>
      <c r="O119" s="93">
        <f t="shared" ref="O119:P119" si="146">IF(O99&lt;0,O99*-1,0)</f>
        <v>0</v>
      </c>
      <c r="P119" s="93">
        <f t="shared" si="146"/>
        <v>0</v>
      </c>
      <c r="Q119" s="93">
        <f t="shared" ref="Q119:R119" si="147">IF(Q99&lt;0,Q99*-1,0)</f>
        <v>0</v>
      </c>
      <c r="R119" s="93">
        <f t="shared" si="147"/>
        <v>0</v>
      </c>
      <c r="S119" s="93">
        <f t="shared" ref="S119:T119" si="148">IF(S99&lt;0,S99*-1,0)</f>
        <v>0</v>
      </c>
      <c r="T119" s="93">
        <f t="shared" si="148"/>
        <v>0</v>
      </c>
      <c r="U119" s="93">
        <f t="shared" ref="U119:W119" si="149">IF(U99&lt;0,U99*-1,0)</f>
        <v>0</v>
      </c>
      <c r="V119" s="93">
        <f t="shared" si="149"/>
        <v>0</v>
      </c>
      <c r="W119" s="93">
        <f t="shared" si="149"/>
        <v>0</v>
      </c>
      <c r="X119" s="93">
        <f t="shared" ref="X119:Y119" si="150">IF(X99&lt;0,X99*-1,0)</f>
        <v>0</v>
      </c>
      <c r="Y119" s="93">
        <f t="shared" si="150"/>
        <v>0</v>
      </c>
      <c r="Z119" s="93">
        <f t="shared" ref="Z119:AA119" si="151">IF(Z99&lt;0,Z99*-1,0)</f>
        <v>0</v>
      </c>
      <c r="AA119" s="93">
        <f t="shared" si="151"/>
        <v>0</v>
      </c>
      <c r="AB119" s="93">
        <f t="shared" ref="AB119:AC119" si="152">IF(AB99&lt;0,AB99*-1,0)</f>
        <v>0</v>
      </c>
      <c r="AC119" s="93">
        <f t="shared" si="152"/>
        <v>0</v>
      </c>
      <c r="AD119" s="93">
        <f t="shared" ref="AD119:AE119" si="153">IF(AD99&lt;0,AD99*-1,0)</f>
        <v>0</v>
      </c>
      <c r="AE119" s="93">
        <f t="shared" si="153"/>
        <v>0</v>
      </c>
      <c r="AF119" s="93">
        <f t="shared" ref="AF119" si="154">IF(AF99&lt;0,AF99*-1,0)</f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23"/>
        <v>0</v>
      </c>
      <c r="C120" s="93">
        <f t="shared" si="124"/>
        <v>0</v>
      </c>
      <c r="D120" s="93">
        <f t="shared" si="124"/>
        <v>0</v>
      </c>
      <c r="E120" s="93">
        <f t="shared" si="124"/>
        <v>0</v>
      </c>
      <c r="F120" s="93">
        <f t="shared" si="124"/>
        <v>0</v>
      </c>
      <c r="G120" s="93">
        <f t="shared" si="124"/>
        <v>0</v>
      </c>
      <c r="H120" s="93">
        <f t="shared" si="124"/>
        <v>0</v>
      </c>
      <c r="I120" s="93">
        <f t="shared" si="124"/>
        <v>0</v>
      </c>
      <c r="J120" s="93">
        <f t="shared" si="124"/>
        <v>0</v>
      </c>
      <c r="K120" s="93">
        <f t="shared" si="124"/>
        <v>0</v>
      </c>
      <c r="L120" s="93">
        <f t="shared" si="124"/>
        <v>0</v>
      </c>
      <c r="M120" s="93">
        <f t="shared" ref="M120:N120" si="155">IF(M100&lt;0,M100*-1,0)</f>
        <v>0</v>
      </c>
      <c r="N120" s="93">
        <f t="shared" si="155"/>
        <v>0</v>
      </c>
      <c r="O120" s="93">
        <f t="shared" ref="O120:P120" si="156">IF(O100&lt;0,O100*-1,0)</f>
        <v>0</v>
      </c>
      <c r="P120" s="93">
        <f t="shared" si="156"/>
        <v>0</v>
      </c>
      <c r="Q120" s="93">
        <f t="shared" ref="Q120:R120" si="157">IF(Q100&lt;0,Q100*-1,0)</f>
        <v>0</v>
      </c>
      <c r="R120" s="93">
        <f t="shared" si="157"/>
        <v>0</v>
      </c>
      <c r="S120" s="93">
        <f t="shared" ref="S120:T120" si="158">IF(S100&lt;0,S100*-1,0)</f>
        <v>0</v>
      </c>
      <c r="T120" s="93">
        <f t="shared" si="158"/>
        <v>0</v>
      </c>
      <c r="U120" s="93">
        <f t="shared" ref="U120:W120" si="159">IF(U100&lt;0,U100*-1,0)</f>
        <v>0</v>
      </c>
      <c r="V120" s="93">
        <f t="shared" si="159"/>
        <v>0</v>
      </c>
      <c r="W120" s="93">
        <f t="shared" si="159"/>
        <v>0</v>
      </c>
      <c r="X120" s="93">
        <f t="shared" ref="X120:Y120" si="160">IF(X100&lt;0,X100*-1,0)</f>
        <v>0</v>
      </c>
      <c r="Y120" s="93">
        <f t="shared" si="160"/>
        <v>0</v>
      </c>
      <c r="Z120" s="93">
        <f t="shared" ref="Z120:AA120" si="161">IF(Z100&lt;0,Z100*-1,0)</f>
        <v>0</v>
      </c>
      <c r="AA120" s="93">
        <f t="shared" si="161"/>
        <v>0</v>
      </c>
      <c r="AB120" s="93">
        <f t="shared" ref="AB120:AC120" si="162">IF(AB100&lt;0,AB100*-1,0)</f>
        <v>0</v>
      </c>
      <c r="AC120" s="93">
        <f t="shared" si="162"/>
        <v>0</v>
      </c>
      <c r="AD120" s="93">
        <f t="shared" ref="AD120:AE120" si="163">IF(AD100&lt;0,AD100*-1,0)</f>
        <v>0</v>
      </c>
      <c r="AE120" s="93">
        <f t="shared" si="163"/>
        <v>0</v>
      </c>
      <c r="AF120" s="93">
        <f t="shared" ref="AF120" si="164">IF(AF100&lt;0,AF100*-1,0)</f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23"/>
        <v>0</v>
      </c>
      <c r="C121" s="93">
        <f t="shared" si="124"/>
        <v>0</v>
      </c>
      <c r="D121" s="93">
        <f t="shared" si="124"/>
        <v>0</v>
      </c>
      <c r="E121" s="93">
        <f t="shared" si="124"/>
        <v>0</v>
      </c>
      <c r="F121" s="93">
        <f t="shared" si="124"/>
        <v>0</v>
      </c>
      <c r="G121" s="93">
        <f t="shared" si="124"/>
        <v>0</v>
      </c>
      <c r="H121" s="93">
        <f t="shared" si="124"/>
        <v>0</v>
      </c>
      <c r="I121" s="93">
        <f t="shared" si="124"/>
        <v>0</v>
      </c>
      <c r="J121" s="93">
        <f t="shared" si="124"/>
        <v>0</v>
      </c>
      <c r="K121" s="93">
        <f t="shared" si="124"/>
        <v>0</v>
      </c>
      <c r="L121" s="93">
        <f t="shared" si="124"/>
        <v>0</v>
      </c>
      <c r="M121" s="93">
        <f t="shared" ref="M121:N121" si="165">IF(M101&lt;0,M101*-1,0)</f>
        <v>0</v>
      </c>
      <c r="N121" s="93">
        <f t="shared" si="165"/>
        <v>0</v>
      </c>
      <c r="O121" s="93">
        <f t="shared" ref="O121:P121" si="166">IF(O101&lt;0,O101*-1,0)</f>
        <v>0</v>
      </c>
      <c r="P121" s="93">
        <f t="shared" si="166"/>
        <v>0</v>
      </c>
      <c r="Q121" s="93">
        <f t="shared" ref="Q121:R121" si="167">IF(Q101&lt;0,Q101*-1,0)</f>
        <v>0</v>
      </c>
      <c r="R121" s="93">
        <f t="shared" si="167"/>
        <v>0</v>
      </c>
      <c r="S121" s="93">
        <f t="shared" ref="S121:T121" si="168">IF(S101&lt;0,S101*-1,0)</f>
        <v>0</v>
      </c>
      <c r="T121" s="93">
        <f t="shared" si="168"/>
        <v>0</v>
      </c>
      <c r="U121" s="93">
        <f t="shared" ref="U121:W121" si="169">IF(U101&lt;0,U101*-1,0)</f>
        <v>0</v>
      </c>
      <c r="V121" s="93">
        <f t="shared" si="169"/>
        <v>0</v>
      </c>
      <c r="W121" s="93">
        <f t="shared" si="169"/>
        <v>0</v>
      </c>
      <c r="X121" s="93">
        <f t="shared" ref="X121:Y121" si="170">IF(X101&lt;0,X101*-1,0)</f>
        <v>0</v>
      </c>
      <c r="Y121" s="93">
        <f t="shared" si="170"/>
        <v>0</v>
      </c>
      <c r="Z121" s="93">
        <f t="shared" ref="Z121:AA121" si="171">IF(Z101&lt;0,Z101*-1,0)</f>
        <v>0</v>
      </c>
      <c r="AA121" s="93">
        <f t="shared" si="171"/>
        <v>0</v>
      </c>
      <c r="AB121" s="93">
        <f t="shared" ref="AB121:AC121" si="172">IF(AB101&lt;0,AB101*-1,0)</f>
        <v>0</v>
      </c>
      <c r="AC121" s="93">
        <f t="shared" si="172"/>
        <v>0</v>
      </c>
      <c r="AD121" s="93">
        <f t="shared" ref="AD121:AE121" si="173">IF(AD101&lt;0,AD101*-1,0)</f>
        <v>0</v>
      </c>
      <c r="AE121" s="93">
        <f t="shared" si="173"/>
        <v>0</v>
      </c>
      <c r="AF121" s="93">
        <f t="shared" ref="AF121" si="174">IF(AF101&lt;0,AF101*-1,0)</f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23"/>
        <v>21.1</v>
      </c>
      <c r="C122" s="93">
        <f t="shared" si="124"/>
        <v>20</v>
      </c>
      <c r="D122" s="93">
        <f t="shared" si="124"/>
        <v>0</v>
      </c>
      <c r="E122" s="93">
        <f t="shared" si="124"/>
        <v>0</v>
      </c>
      <c r="F122" s="93">
        <f t="shared" si="124"/>
        <v>0</v>
      </c>
      <c r="G122" s="93">
        <f t="shared" si="124"/>
        <v>0</v>
      </c>
      <c r="H122" s="93">
        <f t="shared" si="124"/>
        <v>12</v>
      </c>
      <c r="I122" s="93">
        <f t="shared" si="124"/>
        <v>22</v>
      </c>
      <c r="J122" s="93">
        <f t="shared" si="124"/>
        <v>20</v>
      </c>
      <c r="K122" s="93">
        <f t="shared" si="124"/>
        <v>20</v>
      </c>
      <c r="L122" s="93">
        <f t="shared" si="124"/>
        <v>25</v>
      </c>
      <c r="M122" s="93">
        <f t="shared" ref="M122:N122" si="175">IF(M102&lt;0,M102*-1,0)</f>
        <v>25</v>
      </c>
      <c r="N122" s="93">
        <f t="shared" si="175"/>
        <v>18</v>
      </c>
      <c r="O122" s="93">
        <f t="shared" ref="O122:P122" si="176">IF(O102&lt;0,O102*-1,0)</f>
        <v>0</v>
      </c>
      <c r="P122" s="93">
        <f t="shared" si="176"/>
        <v>0</v>
      </c>
      <c r="Q122" s="93">
        <f t="shared" ref="Q122:R122" si="177">IF(Q102&lt;0,Q102*-1,0)</f>
        <v>0</v>
      </c>
      <c r="R122" s="93">
        <f t="shared" si="177"/>
        <v>0</v>
      </c>
      <c r="S122" s="93">
        <f t="shared" ref="S122:T122" si="178">IF(S102&lt;0,S102*-1,0)</f>
        <v>0</v>
      </c>
      <c r="T122" s="93">
        <f t="shared" si="178"/>
        <v>0</v>
      </c>
      <c r="U122" s="93">
        <f t="shared" ref="U122:W122" si="179">IF(U102&lt;0,U102*-1,0)</f>
        <v>0</v>
      </c>
      <c r="V122" s="93">
        <f t="shared" si="179"/>
        <v>0</v>
      </c>
      <c r="W122" s="93">
        <f t="shared" si="179"/>
        <v>0</v>
      </c>
      <c r="X122" s="93">
        <f t="shared" ref="X122:Y122" si="180">IF(X102&lt;0,X102*-1,0)</f>
        <v>0</v>
      </c>
      <c r="Y122" s="93">
        <f t="shared" si="180"/>
        <v>4.4000000000000004</v>
      </c>
      <c r="Z122" s="93">
        <f t="shared" ref="Z122:AA122" si="181">IF(Z102&lt;0,Z102*-1,0)</f>
        <v>3.1</v>
      </c>
      <c r="AA122" s="93">
        <f t="shared" si="181"/>
        <v>0</v>
      </c>
      <c r="AB122" s="93">
        <f t="shared" ref="AB122:AC122" si="182">IF(AB102&lt;0,AB102*-1,0)</f>
        <v>6.7</v>
      </c>
      <c r="AC122" s="93">
        <f t="shared" si="182"/>
        <v>6.7</v>
      </c>
      <c r="AD122" s="93">
        <f t="shared" ref="AD122:AE122" si="183">IF(AD102&lt;0,AD102*-1,0)</f>
        <v>0.2</v>
      </c>
      <c r="AE122" s="93">
        <f t="shared" si="183"/>
        <v>0</v>
      </c>
      <c r="AF122" s="93">
        <f t="shared" ref="AF122" si="184">IF(AF102&lt;0,AF102*-1,0)</f>
        <v>0</v>
      </c>
      <c r="AG122" s="103"/>
      <c r="AH122" s="46">
        <f t="shared" si="32"/>
        <v>25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85">SUM(B117:B122)</f>
        <v>688.2</v>
      </c>
      <c r="C123" s="70">
        <f t="shared" ref="C123:L123" si="186">SUM(C117:C122)</f>
        <v>613</v>
      </c>
      <c r="D123" s="70">
        <f t="shared" si="186"/>
        <v>522</v>
      </c>
      <c r="E123" s="70">
        <f t="shared" si="186"/>
        <v>635</v>
      </c>
      <c r="F123" s="70">
        <f t="shared" si="186"/>
        <v>557</v>
      </c>
      <c r="G123" s="70">
        <f t="shared" si="186"/>
        <v>557</v>
      </c>
      <c r="H123" s="70">
        <f t="shared" si="186"/>
        <v>545</v>
      </c>
      <c r="I123" s="70">
        <f t="shared" si="186"/>
        <v>583</v>
      </c>
      <c r="J123" s="70">
        <f t="shared" si="186"/>
        <v>540</v>
      </c>
      <c r="K123" s="70">
        <f t="shared" si="186"/>
        <v>555</v>
      </c>
      <c r="L123" s="70">
        <f t="shared" si="186"/>
        <v>568</v>
      </c>
      <c r="M123" s="70">
        <f t="shared" ref="M123:N123" si="187">SUM(M117:M122)</f>
        <v>425</v>
      </c>
      <c r="N123" s="70">
        <f t="shared" si="187"/>
        <v>141</v>
      </c>
      <c r="O123" s="70">
        <f t="shared" ref="O123:P123" si="188">SUM(O117:O122)</f>
        <v>255</v>
      </c>
      <c r="P123" s="70">
        <f t="shared" si="188"/>
        <v>213.3</v>
      </c>
      <c r="Q123" s="70">
        <f t="shared" ref="Q123:R123" si="189">SUM(Q117:Q122)</f>
        <v>237</v>
      </c>
      <c r="R123" s="70">
        <f t="shared" si="189"/>
        <v>253</v>
      </c>
      <c r="S123" s="70">
        <f t="shared" ref="S123:T123" si="190">SUM(S117:S122)</f>
        <v>253</v>
      </c>
      <c r="T123" s="70">
        <f t="shared" si="190"/>
        <v>613.70000000000005</v>
      </c>
      <c r="U123" s="70">
        <f t="shared" ref="U123:W123" si="191">SUM(U117:U122)</f>
        <v>553.1</v>
      </c>
      <c r="V123" s="70">
        <f t="shared" si="191"/>
        <v>0</v>
      </c>
      <c r="W123" s="70">
        <f t="shared" si="191"/>
        <v>480.84</v>
      </c>
      <c r="X123" s="70">
        <f t="shared" ref="X123:Y123" si="192">SUM(X117:X122)</f>
        <v>533.9</v>
      </c>
      <c r="Y123" s="70">
        <f t="shared" si="192"/>
        <v>381.59999999999997</v>
      </c>
      <c r="Z123" s="70">
        <f t="shared" ref="Z123:AA123" si="193">SUM(Z117:Z122)</f>
        <v>365.20000000000005</v>
      </c>
      <c r="AA123" s="70">
        <f t="shared" si="193"/>
        <v>393</v>
      </c>
      <c r="AB123" s="70">
        <f t="shared" ref="AB123:AC123" si="194">SUM(AB117:AB122)</f>
        <v>577</v>
      </c>
      <c r="AC123" s="70">
        <f t="shared" si="194"/>
        <v>596.30000000000007</v>
      </c>
      <c r="AD123" s="70">
        <f t="shared" ref="AD123:AE123" si="195">SUM(AD117:AD122)</f>
        <v>623.80000000000007</v>
      </c>
      <c r="AE123" s="70">
        <f t="shared" si="195"/>
        <v>620.5</v>
      </c>
      <c r="AF123" s="70">
        <f t="shared" ref="AF123" si="196">SUM(AF117:AF122)</f>
        <v>682.3</v>
      </c>
      <c r="AG123" s="104"/>
      <c r="AH123" s="46">
        <f t="shared" si="32"/>
        <v>688.2</v>
      </c>
      <c r="AI123" s="47">
        <f t="shared" si="33"/>
        <v>0</v>
      </c>
      <c r="AJ123" s="105">
        <f t="array" ref="AJ123">MIN(IF(B123:AF123&lt;&gt;0,B123:AF123))</f>
        <v>141</v>
      </c>
    </row>
    <row r="124" spans="1:64" ht="15.75" thickBot="1">
      <c r="A124" s="87" t="s">
        <v>146</v>
      </c>
      <c r="B124" s="70">
        <f t="shared" ref="B124" si="197">B108-B123</f>
        <v>-616.5</v>
      </c>
      <c r="C124" s="70">
        <f t="shared" ref="C124:L124" si="198">C108-C123</f>
        <v>-543.1</v>
      </c>
      <c r="D124" s="70">
        <f t="shared" si="198"/>
        <v>-450.4</v>
      </c>
      <c r="E124" s="70">
        <f t="shared" si="198"/>
        <v>-565</v>
      </c>
      <c r="F124" s="70">
        <f t="shared" si="198"/>
        <v>-525</v>
      </c>
      <c r="G124" s="70">
        <f t="shared" si="198"/>
        <v>-476</v>
      </c>
      <c r="H124" s="70">
        <f t="shared" si="198"/>
        <v>-486</v>
      </c>
      <c r="I124" s="70">
        <f t="shared" si="198"/>
        <v>-521</v>
      </c>
      <c r="J124" s="70">
        <f t="shared" si="198"/>
        <v>-479.7</v>
      </c>
      <c r="K124" s="70">
        <f t="shared" si="198"/>
        <v>-495</v>
      </c>
      <c r="L124" s="70">
        <f t="shared" si="198"/>
        <v>-510</v>
      </c>
      <c r="M124" s="70">
        <f t="shared" ref="M124:N124" si="199">M108-M123</f>
        <v>-367</v>
      </c>
      <c r="N124" s="70">
        <f t="shared" si="199"/>
        <v>-141</v>
      </c>
      <c r="O124" s="70">
        <f t="shared" ref="O124:P124" si="200">O108-O123</f>
        <v>-255</v>
      </c>
      <c r="P124" s="70">
        <f t="shared" si="200"/>
        <v>-213.3</v>
      </c>
      <c r="Q124" s="70">
        <f t="shared" ref="Q124:R124" si="201">Q108-Q123</f>
        <v>-237</v>
      </c>
      <c r="R124" s="70">
        <f t="shared" si="201"/>
        <v>-253</v>
      </c>
      <c r="S124" s="70">
        <f t="shared" ref="S124:T124" si="202">S108-S123</f>
        <v>-253</v>
      </c>
      <c r="T124" s="70">
        <f t="shared" si="202"/>
        <v>-613.70000000000005</v>
      </c>
      <c r="U124" s="70">
        <f t="shared" ref="U124:W124" si="203">U108-U123</f>
        <v>-553.1</v>
      </c>
      <c r="V124" s="70">
        <f t="shared" si="203"/>
        <v>410.38</v>
      </c>
      <c r="W124" s="70">
        <f t="shared" si="203"/>
        <v>-480.84</v>
      </c>
      <c r="X124" s="70">
        <f t="shared" ref="X124:Y124" si="204">X108-X123</f>
        <v>-533.9</v>
      </c>
      <c r="Y124" s="70">
        <f t="shared" si="204"/>
        <v>-381.59999999999997</v>
      </c>
      <c r="Z124" s="70">
        <f t="shared" ref="Z124:AA124" si="205">Z108-Z123</f>
        <v>-365.20000000000005</v>
      </c>
      <c r="AA124" s="70">
        <f t="shared" si="205"/>
        <v>-391.7</v>
      </c>
      <c r="AB124" s="70">
        <f t="shared" ref="AB124:AC124" si="206">AB108-AB123</f>
        <v>-577</v>
      </c>
      <c r="AC124" s="70">
        <f t="shared" si="206"/>
        <v>-596.30000000000007</v>
      </c>
      <c r="AD124" s="70">
        <f t="shared" ref="AD124:AE124" si="207">AD108-AD123</f>
        <v>-623.80000000000007</v>
      </c>
      <c r="AE124" s="70">
        <f t="shared" si="207"/>
        <v>-619.20000000000005</v>
      </c>
      <c r="AF124" s="70">
        <f t="shared" ref="AF124" si="208">AF108-AF123</f>
        <v>-674.9</v>
      </c>
      <c r="AG124" s="104"/>
      <c r="AH124" s="46">
        <f t="shared" si="32"/>
        <v>410.38</v>
      </c>
      <c r="AI124" s="47">
        <f t="shared" si="33"/>
        <v>-674.9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49.98</v>
      </c>
      <c r="C126" s="117">
        <v>49.98</v>
      </c>
      <c r="D126" s="117">
        <v>49.908000000000001</v>
      </c>
      <c r="E126" s="117">
        <v>49.97</v>
      </c>
      <c r="F126" s="117"/>
      <c r="G126" s="117">
        <v>49.98</v>
      </c>
      <c r="H126" s="117">
        <v>49.96</v>
      </c>
      <c r="I126" s="117">
        <v>50.03</v>
      </c>
      <c r="J126" s="117">
        <v>50.03</v>
      </c>
      <c r="K126" s="117">
        <v>50.03</v>
      </c>
      <c r="L126" s="117">
        <v>50.01</v>
      </c>
      <c r="M126" s="117">
        <v>50.01</v>
      </c>
      <c r="N126" s="117">
        <v>50.023000000000003</v>
      </c>
      <c r="O126" s="117">
        <v>49.96</v>
      </c>
      <c r="P126" s="117">
        <v>50.116</v>
      </c>
      <c r="Q126" s="117">
        <v>50.116</v>
      </c>
      <c r="R126" s="117">
        <v>49.9</v>
      </c>
      <c r="S126" s="117">
        <v>49.9</v>
      </c>
      <c r="T126" s="117">
        <v>50.076999999999998</v>
      </c>
      <c r="U126" s="117">
        <v>49.94</v>
      </c>
      <c r="V126" s="117">
        <v>49.94</v>
      </c>
      <c r="W126" s="117">
        <v>49.94</v>
      </c>
      <c r="X126" s="117">
        <v>50.030999999999999</v>
      </c>
      <c r="Y126" s="117">
        <v>50.094999999999999</v>
      </c>
      <c r="Z126" s="117">
        <v>49.97</v>
      </c>
      <c r="AA126" s="117">
        <v>49.904000000000003</v>
      </c>
      <c r="AB126" s="117">
        <v>50.06</v>
      </c>
      <c r="AC126" s="117">
        <v>49.9</v>
      </c>
      <c r="AD126" s="117">
        <v>50.012</v>
      </c>
      <c r="AE126" s="117">
        <v>50.031999999999996</v>
      </c>
      <c r="AF126" s="117">
        <v>50.033999999999999</v>
      </c>
      <c r="AG126" s="118"/>
      <c r="AH126" s="46">
        <f t="shared" si="32"/>
        <v>50.116</v>
      </c>
      <c r="AI126" s="47">
        <f t="shared" si="33"/>
        <v>49.9</v>
      </c>
    </row>
    <row r="127" spans="1:64">
      <c r="A127" s="119" t="s">
        <v>149</v>
      </c>
      <c r="B127" s="43">
        <v>133.30000000000001</v>
      </c>
      <c r="C127" s="43">
        <v>134.5</v>
      </c>
      <c r="D127" s="43">
        <v>132.5</v>
      </c>
      <c r="E127" s="43">
        <v>132.5</v>
      </c>
      <c r="F127" s="43"/>
      <c r="G127" s="43">
        <v>132.4</v>
      </c>
      <c r="H127" s="43">
        <v>131.5</v>
      </c>
      <c r="I127" s="43">
        <v>132</v>
      </c>
      <c r="J127" s="43">
        <v>132</v>
      </c>
      <c r="K127" s="43">
        <v>132</v>
      </c>
      <c r="L127" s="43">
        <v>130.4</v>
      </c>
      <c r="M127" s="43">
        <v>130.4</v>
      </c>
      <c r="N127" s="43">
        <v>131.1</v>
      </c>
      <c r="O127" s="43">
        <v>131.1</v>
      </c>
      <c r="P127" s="43">
        <v>132.30000000000001</v>
      </c>
      <c r="Q127" s="43">
        <v>132.30000000000001</v>
      </c>
      <c r="R127" s="43">
        <v>131.4</v>
      </c>
      <c r="S127" s="43">
        <v>131.4</v>
      </c>
      <c r="T127" s="43">
        <v>129.30000000000001</v>
      </c>
      <c r="U127" s="43">
        <v>130.30000000000001</v>
      </c>
      <c r="V127" s="43">
        <v>130.30000000000001</v>
      </c>
      <c r="W127" s="43">
        <v>130.30000000000001</v>
      </c>
      <c r="X127" s="43">
        <v>133.69999999999999</v>
      </c>
      <c r="Y127" s="43">
        <v>132.1</v>
      </c>
      <c r="Z127" s="43">
        <v>132.9</v>
      </c>
      <c r="AA127" s="43">
        <v>132.6</v>
      </c>
      <c r="AB127" s="43">
        <v>131.19999999999999</v>
      </c>
      <c r="AC127" s="43">
        <v>131.19999999999999</v>
      </c>
      <c r="AD127" s="43">
        <v>132.19999999999999</v>
      </c>
      <c r="AE127" s="43">
        <v>132.9</v>
      </c>
      <c r="AF127" s="43">
        <v>132.9</v>
      </c>
      <c r="AG127" s="120"/>
      <c r="AH127" s="46">
        <f t="shared" si="32"/>
        <v>134.5</v>
      </c>
      <c r="AI127" s="47">
        <f t="shared" si="33"/>
        <v>129.30000000000001</v>
      </c>
    </row>
    <row r="128" spans="1:64">
      <c r="A128" s="119" t="s">
        <v>150</v>
      </c>
      <c r="B128" s="43">
        <v>130.1</v>
      </c>
      <c r="C128" s="43">
        <v>132.5</v>
      </c>
      <c r="D128" s="43">
        <v>131.6</v>
      </c>
      <c r="E128" s="43">
        <v>131.6</v>
      </c>
      <c r="F128" s="43"/>
      <c r="G128" s="43">
        <v>131.30000000000001</v>
      </c>
      <c r="H128" s="43">
        <v>130.9</v>
      </c>
      <c r="I128" s="43">
        <v>131.6</v>
      </c>
      <c r="J128" s="43">
        <v>131.6</v>
      </c>
      <c r="K128" s="43">
        <v>131.6</v>
      </c>
      <c r="L128" s="43">
        <v>131.19999999999999</v>
      </c>
      <c r="M128" s="43">
        <v>131.19999999999999</v>
      </c>
      <c r="N128" s="43">
        <v>132</v>
      </c>
      <c r="O128" s="43">
        <v>132</v>
      </c>
      <c r="P128" s="43">
        <v>132</v>
      </c>
      <c r="Q128" s="43">
        <v>132</v>
      </c>
      <c r="R128" s="43">
        <v>131.80000000000001</v>
      </c>
      <c r="S128" s="43">
        <v>131.80000000000001</v>
      </c>
      <c r="T128" s="43">
        <v>127.7</v>
      </c>
      <c r="U128" s="43">
        <v>129.69999999999999</v>
      </c>
      <c r="V128" s="43">
        <v>129.69999999999999</v>
      </c>
      <c r="W128" s="43">
        <v>129.69999999999999</v>
      </c>
      <c r="X128" s="43">
        <v>131.5</v>
      </c>
      <c r="Y128" s="43">
        <v>131.5</v>
      </c>
      <c r="Z128" s="43">
        <v>131.5</v>
      </c>
      <c r="AA128" s="43">
        <v>131.5</v>
      </c>
      <c r="AB128" s="43">
        <v>132.30000000000001</v>
      </c>
      <c r="AC128" s="43">
        <v>132.30000000000001</v>
      </c>
      <c r="AD128" s="43">
        <v>132.30000000000001</v>
      </c>
      <c r="AE128" s="43">
        <v>132.5</v>
      </c>
      <c r="AF128" s="43">
        <v>132.5</v>
      </c>
      <c r="AG128" s="120"/>
      <c r="AH128" s="46">
        <f t="shared" si="32"/>
        <v>132.5</v>
      </c>
      <c r="AI128" s="47">
        <f t="shared" si="33"/>
        <v>127.7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132.5</v>
      </c>
      <c r="C130" s="43">
        <v>135.4</v>
      </c>
      <c r="D130" s="43">
        <v>134.74</v>
      </c>
      <c r="E130" s="43">
        <v>133.5</v>
      </c>
      <c r="F130" s="43"/>
      <c r="G130" s="43">
        <v>134</v>
      </c>
      <c r="H130" s="43">
        <v>132.6</v>
      </c>
      <c r="I130" s="43">
        <v>133.32</v>
      </c>
      <c r="J130" s="43">
        <v>133.32</v>
      </c>
      <c r="K130" s="43">
        <v>133.32</v>
      </c>
      <c r="L130" s="43">
        <v>132.6</v>
      </c>
      <c r="M130" s="43">
        <v>132.6</v>
      </c>
      <c r="N130" s="43">
        <v>133.1</v>
      </c>
      <c r="O130" s="43">
        <v>133.1</v>
      </c>
      <c r="P130" s="43">
        <v>133.1</v>
      </c>
      <c r="Q130" s="43">
        <v>133.1</v>
      </c>
      <c r="R130" s="43">
        <v>134.9</v>
      </c>
      <c r="S130" s="43">
        <v>134.9</v>
      </c>
      <c r="T130" s="43">
        <v>131.77000000000001</v>
      </c>
      <c r="U130" s="43">
        <v>132.9</v>
      </c>
      <c r="V130" s="43">
        <v>132.9</v>
      </c>
      <c r="W130" s="43">
        <v>132.9</v>
      </c>
      <c r="X130" s="43">
        <v>133.19999999999999</v>
      </c>
      <c r="Y130" s="43">
        <v>132.5</v>
      </c>
      <c r="Z130" s="43">
        <v>133.6</v>
      </c>
      <c r="AA130" s="43">
        <v>134.5</v>
      </c>
      <c r="AB130" s="43">
        <v>134.5</v>
      </c>
      <c r="AC130" s="43">
        <v>134.5</v>
      </c>
      <c r="AD130" s="43">
        <v>133.5</v>
      </c>
      <c r="AE130" s="43">
        <v>133.5</v>
      </c>
      <c r="AF130" s="43">
        <v>133.5</v>
      </c>
      <c r="AG130" s="120"/>
      <c r="AH130" s="46">
        <f t="shared" si="32"/>
        <v>135.4</v>
      </c>
      <c r="AI130" s="47">
        <f t="shared" si="33"/>
        <v>131.77000000000001</v>
      </c>
    </row>
    <row r="131" spans="1:35">
      <c r="A131" s="121" t="s">
        <v>153</v>
      </c>
      <c r="B131" s="122">
        <v>134.1</v>
      </c>
      <c r="C131" s="122">
        <v>134</v>
      </c>
      <c r="D131" s="122">
        <v>134</v>
      </c>
      <c r="E131" s="122">
        <v>134</v>
      </c>
      <c r="F131" s="122"/>
      <c r="G131" s="122">
        <v>133.4</v>
      </c>
      <c r="H131" s="122">
        <v>134</v>
      </c>
      <c r="I131" s="122">
        <v>133.19999999999999</v>
      </c>
      <c r="J131" s="122">
        <v>133.19999999999999</v>
      </c>
      <c r="K131" s="122">
        <v>133.19999999999999</v>
      </c>
      <c r="L131" s="122">
        <v>133.9</v>
      </c>
      <c r="M131" s="122">
        <v>133.9</v>
      </c>
      <c r="N131" s="122">
        <v>133.30000000000001</v>
      </c>
      <c r="O131" s="122">
        <v>133.30000000000001</v>
      </c>
      <c r="P131" s="122">
        <v>133.30000000000001</v>
      </c>
      <c r="Q131" s="122">
        <v>133.30000000000001</v>
      </c>
      <c r="R131" s="122">
        <v>132.6</v>
      </c>
      <c r="S131" s="122">
        <v>132.6</v>
      </c>
      <c r="T131" s="122">
        <v>131.5</v>
      </c>
      <c r="U131" s="122">
        <v>132</v>
      </c>
      <c r="V131" s="122">
        <v>132</v>
      </c>
      <c r="W131" s="122">
        <v>132</v>
      </c>
      <c r="X131" s="122">
        <v>134.19999999999999</v>
      </c>
      <c r="Y131" s="122">
        <v>133.19999999999999</v>
      </c>
      <c r="Z131" s="122">
        <v>132.19999999999999</v>
      </c>
      <c r="AA131" s="122">
        <v>132.5</v>
      </c>
      <c r="AB131" s="122">
        <v>132.5</v>
      </c>
      <c r="AC131" s="122">
        <v>132.5</v>
      </c>
      <c r="AD131" s="122">
        <v>132.6</v>
      </c>
      <c r="AE131" s="122">
        <v>132.6</v>
      </c>
      <c r="AF131" s="122">
        <v>132.6</v>
      </c>
      <c r="AG131" s="123"/>
      <c r="AH131" s="46">
        <f t="shared" si="32"/>
        <v>134.19999999999999</v>
      </c>
      <c r="AI131" s="47">
        <f t="shared" si="33"/>
        <v>131.5</v>
      </c>
    </row>
    <row r="132" spans="1:35">
      <c r="A132" s="119" t="s">
        <v>154</v>
      </c>
      <c r="B132" s="43">
        <v>131.4</v>
      </c>
      <c r="C132" s="43">
        <v>133</v>
      </c>
      <c r="D132" s="43">
        <v>133</v>
      </c>
      <c r="E132" s="43">
        <v>133</v>
      </c>
      <c r="F132" s="43"/>
      <c r="G132" s="43">
        <v>126.3</v>
      </c>
      <c r="H132" s="43">
        <v>129.5</v>
      </c>
      <c r="I132" s="43">
        <v>129.1</v>
      </c>
      <c r="J132" s="43">
        <v>129.1</v>
      </c>
      <c r="K132" s="43">
        <v>129.1</v>
      </c>
      <c r="L132" s="43">
        <v>133.69999999999999</v>
      </c>
      <c r="M132" s="43">
        <v>133.69999999999999</v>
      </c>
      <c r="N132" s="43">
        <v>128.5</v>
      </c>
      <c r="O132" s="43">
        <v>128.5</v>
      </c>
      <c r="P132" s="43">
        <v>128.5</v>
      </c>
      <c r="Q132" s="43">
        <v>128.5</v>
      </c>
      <c r="R132" s="43">
        <v>132.19999999999999</v>
      </c>
      <c r="S132" s="43">
        <v>132.19999999999999</v>
      </c>
      <c r="T132" s="43">
        <v>129.6</v>
      </c>
      <c r="U132" s="43">
        <v>132.5</v>
      </c>
      <c r="V132" s="43">
        <v>132.5</v>
      </c>
      <c r="W132" s="43">
        <v>132.5</v>
      </c>
      <c r="X132" s="43">
        <v>134.1</v>
      </c>
      <c r="Y132" s="43">
        <v>132.1</v>
      </c>
      <c r="Z132" s="43">
        <v>129.69999999999999</v>
      </c>
      <c r="AA132" s="43">
        <v>133.9</v>
      </c>
      <c r="AB132" s="43">
        <v>133.9</v>
      </c>
      <c r="AC132" s="43">
        <v>133.9</v>
      </c>
      <c r="AD132" s="43">
        <v>128.6</v>
      </c>
      <c r="AE132" s="43">
        <v>128.6</v>
      </c>
      <c r="AF132" s="43">
        <v>128.6</v>
      </c>
      <c r="AG132" s="120"/>
      <c r="AH132" s="46">
        <f t="shared" si="32"/>
        <v>134.1</v>
      </c>
      <c r="AI132" s="47">
        <f t="shared" si="33"/>
        <v>126.3</v>
      </c>
    </row>
    <row r="133" spans="1:35" ht="15.75" thickBot="1">
      <c r="A133" s="119" t="s">
        <v>155</v>
      </c>
      <c r="B133" s="101">
        <v>65.099999999999994</v>
      </c>
      <c r="C133" s="101">
        <v>66.900000000000006</v>
      </c>
      <c r="D133" s="101">
        <v>66.900000000000006</v>
      </c>
      <c r="E133" s="101">
        <v>66.900000000000006</v>
      </c>
      <c r="F133" s="101"/>
      <c r="G133" s="101">
        <v>66.900000000000006</v>
      </c>
      <c r="H133" s="101">
        <v>65.400000000000006</v>
      </c>
      <c r="I133" s="101">
        <v>67.099999999999994</v>
      </c>
      <c r="J133" s="101">
        <v>67.099999999999994</v>
      </c>
      <c r="K133" s="101">
        <v>67.099999999999994</v>
      </c>
      <c r="L133" s="101">
        <v>66.5</v>
      </c>
      <c r="M133" s="101">
        <v>66.5</v>
      </c>
      <c r="N133" s="101">
        <v>66.5</v>
      </c>
      <c r="O133" s="101">
        <v>66.5</v>
      </c>
      <c r="P133" s="101">
        <v>66.5</v>
      </c>
      <c r="Q133" s="101">
        <v>66.5</v>
      </c>
      <c r="R133" s="101">
        <v>66.5</v>
      </c>
      <c r="S133" s="101">
        <v>66.5</v>
      </c>
      <c r="T133" s="101">
        <v>66.5</v>
      </c>
      <c r="U133" s="101">
        <v>66.5</v>
      </c>
      <c r="V133" s="101">
        <v>66.5</v>
      </c>
      <c r="W133" s="101">
        <v>66.5</v>
      </c>
      <c r="X133" s="101">
        <v>66.5</v>
      </c>
      <c r="Y133" s="101">
        <v>66.5</v>
      </c>
      <c r="Z133" s="101">
        <v>66.5</v>
      </c>
      <c r="AA133" s="101">
        <v>66.5</v>
      </c>
      <c r="AB133" s="101">
        <v>66.2</v>
      </c>
      <c r="AC133" s="101">
        <v>66.2</v>
      </c>
      <c r="AD133" s="101">
        <v>66.3</v>
      </c>
      <c r="AE133" s="101">
        <v>66.3</v>
      </c>
      <c r="AF133" s="101">
        <v>66.3</v>
      </c>
      <c r="AG133" s="124"/>
      <c r="AH133" s="46">
        <f t="shared" si="32"/>
        <v>67.099999999999994</v>
      </c>
      <c r="AI133" s="47">
        <f t="shared" si="33"/>
        <v>65.099999999999994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209">SUM(B23,B30,B51:B52,B82,B84:B85,B87,B89,B137:B142,B170,B176,B182,B191,B193,B205,B212,B215:B216,B223,B225,B227,B231:B233,B235:B237,B242,B248:B249,B251:B253,B261,B266)</f>
        <v>178.79999999999998</v>
      </c>
      <c r="C135" s="114">
        <f t="shared" ref="C135:L135" si="210">SUM(C26,C32,C45:C46,C82,C84:C85,C87,C89,C137:C142,C177,C183,C189,C198,C200,C212,C219,C222:C223,C230,C232,C234,C238:C240,C242:C244,C249,C255:C256,C258:C260,C161,C166)</f>
        <v>145.74</v>
      </c>
      <c r="D135" s="114">
        <f t="shared" si="210"/>
        <v>155.44</v>
      </c>
      <c r="E135" s="114">
        <f t="shared" si="210"/>
        <v>159.43999999999997</v>
      </c>
      <c r="F135" s="114">
        <f t="shared" si="210"/>
        <v>127.33999999999999</v>
      </c>
      <c r="G135" s="114">
        <f t="shared" si="210"/>
        <v>165.83999999999997</v>
      </c>
      <c r="H135" s="114">
        <f t="shared" si="210"/>
        <v>184.13</v>
      </c>
      <c r="I135" s="114">
        <f t="shared" si="210"/>
        <v>234.74</v>
      </c>
      <c r="J135" s="114">
        <f t="shared" si="210"/>
        <v>239.33999999999997</v>
      </c>
      <c r="K135" s="114">
        <f t="shared" si="210"/>
        <v>239.33999999999997</v>
      </c>
      <c r="L135" s="114">
        <f t="shared" si="210"/>
        <v>299.44</v>
      </c>
      <c r="M135" s="114">
        <f t="shared" ref="M135:N135" si="211">SUM(M26,M32,M45:M46,M82,M84:M85,M87,M89,M137:M142,M177,M183,M189,M198,M200,M212,M219,M222:M223,M230,M232,M234,M238:M240,M242:M244,M249,M255:M256,M258:M260,M161,M166)</f>
        <v>299.44</v>
      </c>
      <c r="N135" s="114">
        <f t="shared" si="211"/>
        <v>230.54</v>
      </c>
      <c r="O135" s="114">
        <f t="shared" ref="O135" si="212">SUM(O26,O32,O45:O46,O82,O84:O85,O87,O89,O137:O142,O177,O183,O189,O198,O200,O212,O219,O222:O223,O230,O232,O234,O238:O240,O242:O244,O249,O255:O256,O258:O260,O161,O166)</f>
        <v>230.54</v>
      </c>
      <c r="P135" s="114">
        <v>42</v>
      </c>
      <c r="Q135" s="114">
        <v>42</v>
      </c>
      <c r="R135" s="114">
        <v>42</v>
      </c>
      <c r="S135" s="114">
        <v>42</v>
      </c>
      <c r="T135" s="114">
        <v>42</v>
      </c>
      <c r="U135" s="114">
        <v>42</v>
      </c>
      <c r="V135" s="114">
        <v>42</v>
      </c>
      <c r="W135" s="114">
        <v>42</v>
      </c>
      <c r="X135" s="114">
        <v>323.8</v>
      </c>
      <c r="Y135" s="114">
        <v>366.9</v>
      </c>
      <c r="Z135" s="114">
        <v>423.7</v>
      </c>
      <c r="AA135" s="114">
        <v>415.3</v>
      </c>
      <c r="AB135" s="114">
        <v>415.3</v>
      </c>
      <c r="AC135" s="114">
        <v>415.3</v>
      </c>
      <c r="AD135" s="114">
        <v>415.3</v>
      </c>
      <c r="AE135" s="114">
        <v>415.3</v>
      </c>
      <c r="AF135" s="114">
        <v>415.3</v>
      </c>
      <c r="AG135" s="127"/>
      <c r="AH135" s="46">
        <f t="shared" si="32"/>
        <v>423.7</v>
      </c>
      <c r="AI135" s="47">
        <f t="shared" si="33"/>
        <v>42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66.900000000000006</v>
      </c>
      <c r="C137" s="132">
        <v>63</v>
      </c>
      <c r="D137" s="133">
        <v>68</v>
      </c>
      <c r="E137" s="133">
        <v>74</v>
      </c>
      <c r="F137" s="133"/>
      <c r="G137" s="133">
        <v>75.3</v>
      </c>
      <c r="H137" s="133">
        <v>82.9</v>
      </c>
      <c r="I137" s="133">
        <v>76.3</v>
      </c>
      <c r="J137" s="133">
        <v>80</v>
      </c>
      <c r="K137" s="133">
        <v>80</v>
      </c>
      <c r="L137" s="133">
        <v>76.900000000000006</v>
      </c>
      <c r="M137" s="133">
        <v>76.900000000000006</v>
      </c>
      <c r="N137" s="133">
        <v>55</v>
      </c>
      <c r="O137" s="133">
        <v>55</v>
      </c>
      <c r="P137" s="133">
        <v>58.8</v>
      </c>
      <c r="Q137" s="133">
        <v>58.8</v>
      </c>
      <c r="R137" s="133">
        <v>52</v>
      </c>
      <c r="S137" s="133">
        <v>52</v>
      </c>
      <c r="T137" s="133">
        <v>66.2</v>
      </c>
      <c r="U137" s="133">
        <v>63.9</v>
      </c>
      <c r="V137" s="133">
        <v>63.9</v>
      </c>
      <c r="W137" s="133">
        <v>63.9</v>
      </c>
      <c r="X137" s="133">
        <v>59.7</v>
      </c>
      <c r="Y137" s="133" t="s">
        <v>326</v>
      </c>
      <c r="Z137" s="133">
        <v>59</v>
      </c>
      <c r="AA137" s="133">
        <v>52.1</v>
      </c>
      <c r="AB137" s="133">
        <v>54.3</v>
      </c>
      <c r="AC137" s="133">
        <v>59.6</v>
      </c>
      <c r="AD137" s="133">
        <v>59.6</v>
      </c>
      <c r="AE137" s="133">
        <v>64.3</v>
      </c>
      <c r="AF137" s="133">
        <v>62.8</v>
      </c>
      <c r="AG137" s="134">
        <v>75</v>
      </c>
      <c r="AH137" s="46">
        <f t="shared" si="32"/>
        <v>82.9</v>
      </c>
      <c r="AI137" s="47">
        <f t="shared" si="33"/>
        <v>52</v>
      </c>
    </row>
    <row r="138" spans="1:35">
      <c r="A138" s="135" t="s">
        <v>160</v>
      </c>
      <c r="B138" s="132">
        <v>48</v>
      </c>
      <c r="C138" s="132">
        <v>42</v>
      </c>
      <c r="D138" s="136">
        <v>51</v>
      </c>
      <c r="E138" s="136">
        <v>56</v>
      </c>
      <c r="F138" s="136"/>
      <c r="G138" s="136">
        <v>59.8</v>
      </c>
      <c r="H138" s="136">
        <v>63.99</v>
      </c>
      <c r="I138" s="136">
        <v>59</v>
      </c>
      <c r="J138" s="136">
        <v>55</v>
      </c>
      <c r="K138" s="136">
        <v>55</v>
      </c>
      <c r="L138" s="136">
        <v>62.9</v>
      </c>
      <c r="M138" s="136">
        <v>62.9</v>
      </c>
      <c r="N138" s="136">
        <v>38.700000000000003</v>
      </c>
      <c r="O138" s="136">
        <v>38.700000000000003</v>
      </c>
      <c r="P138" s="136">
        <v>41.3</v>
      </c>
      <c r="Q138" s="136">
        <v>41.3</v>
      </c>
      <c r="R138" s="136">
        <v>38</v>
      </c>
      <c r="S138" s="136">
        <v>38</v>
      </c>
      <c r="T138" s="136">
        <v>40.700000000000003</v>
      </c>
      <c r="U138" s="136">
        <v>49.3</v>
      </c>
      <c r="V138" s="136">
        <v>49.3</v>
      </c>
      <c r="W138" s="136">
        <v>49.3</v>
      </c>
      <c r="X138" s="136">
        <v>48.4</v>
      </c>
      <c r="Y138" s="136">
        <v>45.5</v>
      </c>
      <c r="Z138" s="136">
        <v>41.3</v>
      </c>
      <c r="AA138" s="136">
        <v>32.700000000000003</v>
      </c>
      <c r="AB138" s="136">
        <v>35.6</v>
      </c>
      <c r="AC138" s="136">
        <v>43.6</v>
      </c>
      <c r="AD138" s="136">
        <v>43.6</v>
      </c>
      <c r="AE138" s="136">
        <v>52.3</v>
      </c>
      <c r="AF138" s="136">
        <v>47.3</v>
      </c>
      <c r="AG138" s="134">
        <v>240</v>
      </c>
      <c r="AH138" s="46">
        <f t="shared" si="32"/>
        <v>63.99</v>
      </c>
      <c r="AI138" s="47">
        <f t="shared" si="33"/>
        <v>32.700000000000003</v>
      </c>
    </row>
    <row r="139" spans="1:35">
      <c r="A139" s="135" t="s">
        <v>161</v>
      </c>
      <c r="B139" s="132">
        <v>-81.5</v>
      </c>
      <c r="C139" s="132">
        <v>-78</v>
      </c>
      <c r="D139" s="136">
        <v>-88</v>
      </c>
      <c r="E139" s="136">
        <v>-91</v>
      </c>
      <c r="F139" s="136"/>
      <c r="G139" s="136">
        <v>-78</v>
      </c>
      <c r="H139" s="136">
        <v>-74.5</v>
      </c>
      <c r="I139" s="136">
        <v>-77</v>
      </c>
      <c r="J139" s="136">
        <v>-77</v>
      </c>
      <c r="K139" s="136">
        <v>-77</v>
      </c>
      <c r="L139" s="136">
        <v>-68</v>
      </c>
      <c r="M139" s="136">
        <v>-68</v>
      </c>
      <c r="N139" s="136">
        <v>-25.7</v>
      </c>
      <c r="O139" s="136">
        <v>-25.7</v>
      </c>
      <c r="P139" s="136">
        <v>-43</v>
      </c>
      <c r="Q139" s="136">
        <v>-43</v>
      </c>
      <c r="R139" s="136">
        <v>-43.9</v>
      </c>
      <c r="S139" s="136">
        <v>-43.9</v>
      </c>
      <c r="T139" s="136">
        <v>-71.2</v>
      </c>
      <c r="U139" s="136">
        <v>-63.3</v>
      </c>
      <c r="V139" s="136">
        <v>-63.3</v>
      </c>
      <c r="W139" s="136">
        <v>-63.3</v>
      </c>
      <c r="X139" s="136">
        <v>-55.5</v>
      </c>
      <c r="Y139" s="136">
        <v>-54.1</v>
      </c>
      <c r="Z139" s="136">
        <v>-53.4</v>
      </c>
      <c r="AA139" s="136">
        <v>-46.2</v>
      </c>
      <c r="AB139" s="136">
        <v>-57.6</v>
      </c>
      <c r="AC139" s="136">
        <v>-72.3</v>
      </c>
      <c r="AD139" s="136">
        <v>-72.3</v>
      </c>
      <c r="AE139" s="136">
        <v>-73.3</v>
      </c>
      <c r="AF139" s="136">
        <v>-81.599999999999994</v>
      </c>
      <c r="AG139" s="134">
        <v>240</v>
      </c>
      <c r="AH139" s="46">
        <f t="shared" ref="AH139:AH145" si="213">MAX(B139:AF139)</f>
        <v>-25.7</v>
      </c>
      <c r="AI139" s="47">
        <f t="shared" ref="AI139:AI145" si="214">MIN(B139:AF139)</f>
        <v>-91</v>
      </c>
    </row>
    <row r="140" spans="1:35">
      <c r="A140" s="135" t="s">
        <v>162</v>
      </c>
      <c r="B140" s="132">
        <v>90.1</v>
      </c>
      <c r="C140" s="132">
        <v>80</v>
      </c>
      <c r="D140" s="137">
        <v>88.8</v>
      </c>
      <c r="E140" s="137">
        <v>90</v>
      </c>
      <c r="F140" s="137"/>
      <c r="G140" s="137">
        <v>75</v>
      </c>
      <c r="H140" s="137">
        <v>71</v>
      </c>
      <c r="I140" s="137">
        <v>86</v>
      </c>
      <c r="J140" s="137">
        <v>88</v>
      </c>
      <c r="K140" s="137">
        <v>88</v>
      </c>
      <c r="L140" s="137">
        <v>74</v>
      </c>
      <c r="M140" s="137">
        <v>74</v>
      </c>
      <c r="N140" s="137">
        <v>24</v>
      </c>
      <c r="O140" s="137">
        <v>24</v>
      </c>
      <c r="P140" s="137">
        <v>40.6</v>
      </c>
      <c r="Q140" s="137">
        <v>40.6</v>
      </c>
      <c r="R140" s="137">
        <v>41.9</v>
      </c>
      <c r="S140" s="137">
        <v>41.9</v>
      </c>
      <c r="T140" s="137">
        <v>74.3</v>
      </c>
      <c r="U140" s="137">
        <v>60.6</v>
      </c>
      <c r="V140" s="137">
        <v>60.6</v>
      </c>
      <c r="W140" s="137">
        <v>60.6</v>
      </c>
      <c r="X140" s="137">
        <v>57.5</v>
      </c>
      <c r="Y140" s="137">
        <v>52</v>
      </c>
      <c r="Z140" s="137">
        <v>51.2</v>
      </c>
      <c r="AA140" s="137">
        <v>43.8</v>
      </c>
      <c r="AB140" s="137">
        <v>55.3</v>
      </c>
      <c r="AC140" s="137">
        <v>55.3</v>
      </c>
      <c r="AD140" s="137">
        <v>55.3</v>
      </c>
      <c r="AE140" s="137">
        <v>74.3</v>
      </c>
      <c r="AF140" s="137">
        <v>78.3</v>
      </c>
      <c r="AG140" s="134"/>
      <c r="AH140" s="46">
        <f t="shared" si="213"/>
        <v>90.1</v>
      </c>
      <c r="AI140" s="47">
        <f t="shared" si="214"/>
        <v>24</v>
      </c>
    </row>
    <row r="141" spans="1:35">
      <c r="A141" s="135" t="s">
        <v>163</v>
      </c>
      <c r="B141" s="132">
        <v>7.8</v>
      </c>
      <c r="C141" s="132">
        <v>4.3</v>
      </c>
      <c r="D141" s="136">
        <v>1</v>
      </c>
      <c r="E141" s="136">
        <v>-5.9</v>
      </c>
      <c r="F141" s="136"/>
      <c r="G141" s="136">
        <v>-2.8</v>
      </c>
      <c r="H141" s="136">
        <v>0.4</v>
      </c>
      <c r="I141" s="136">
        <v>8.3000000000000007</v>
      </c>
      <c r="J141" s="136">
        <v>10</v>
      </c>
      <c r="K141" s="136">
        <v>10</v>
      </c>
      <c r="L141" s="136">
        <v>12.1</v>
      </c>
      <c r="M141" s="136">
        <v>12.1</v>
      </c>
      <c r="N141" s="136">
        <v>16.399999999999999</v>
      </c>
      <c r="O141" s="136">
        <v>16.399999999999999</v>
      </c>
      <c r="P141" s="136">
        <v>16.399999999999999</v>
      </c>
      <c r="Q141" s="136">
        <v>16.399999999999999</v>
      </c>
      <c r="R141" s="136">
        <v>5.5</v>
      </c>
      <c r="S141" s="136">
        <v>5.5</v>
      </c>
      <c r="T141" s="136">
        <v>5.8</v>
      </c>
      <c r="U141" s="136">
        <v>-4.4000000000000004</v>
      </c>
      <c r="V141" s="136">
        <v>-4.4000000000000004</v>
      </c>
      <c r="W141" s="136">
        <v>-4.4000000000000004</v>
      </c>
      <c r="X141" s="136">
        <v>-0.2</v>
      </c>
      <c r="Y141" s="136">
        <v>2.8</v>
      </c>
      <c r="Z141" s="136">
        <v>-0.2</v>
      </c>
      <c r="AA141" s="136">
        <v>4.3</v>
      </c>
      <c r="AB141" s="136">
        <v>0.7</v>
      </c>
      <c r="AC141" s="136">
        <v>0.7</v>
      </c>
      <c r="AD141" s="136">
        <v>0.7</v>
      </c>
      <c r="AE141" s="136">
        <v>-2.6</v>
      </c>
      <c r="AF141" s="136">
        <v>-2.8</v>
      </c>
      <c r="AG141" s="134">
        <v>60</v>
      </c>
      <c r="AH141" s="46">
        <f t="shared" si="213"/>
        <v>16.399999999999999</v>
      </c>
      <c r="AI141" s="47">
        <f t="shared" si="214"/>
        <v>-5.9</v>
      </c>
    </row>
    <row r="142" spans="1:35">
      <c r="A142" s="135" t="s">
        <v>164</v>
      </c>
      <c r="B142" s="132">
        <v>-92.9</v>
      </c>
      <c r="C142" s="132">
        <v>-93</v>
      </c>
      <c r="D142" s="137">
        <v>-93</v>
      </c>
      <c r="E142" s="137">
        <v>-91</v>
      </c>
      <c r="F142" s="137"/>
      <c r="G142" s="137">
        <v>-90.8</v>
      </c>
      <c r="H142" s="137">
        <v>-87</v>
      </c>
      <c r="I142" s="137">
        <v>-45.2</v>
      </c>
      <c r="J142" s="137">
        <v>-44</v>
      </c>
      <c r="K142" s="137">
        <v>-44</v>
      </c>
      <c r="L142" s="137">
        <v>14.2</v>
      </c>
      <c r="M142" s="137">
        <v>14.2</v>
      </c>
      <c r="N142" s="137">
        <v>5.2</v>
      </c>
      <c r="O142" s="137">
        <v>5.2</v>
      </c>
      <c r="P142" s="137">
        <v>5.2</v>
      </c>
      <c r="Q142" s="137">
        <v>5.2</v>
      </c>
      <c r="R142" s="137">
        <v>18.100000000000001</v>
      </c>
      <c r="S142" s="137">
        <v>18.100000000000001</v>
      </c>
      <c r="T142" s="137">
        <v>24.7</v>
      </c>
      <c r="U142" s="137">
        <v>17.3</v>
      </c>
      <c r="V142" s="137">
        <v>17.3</v>
      </c>
      <c r="W142" s="137">
        <v>17.3</v>
      </c>
      <c r="X142" s="137">
        <v>34.5</v>
      </c>
      <c r="Y142" s="137">
        <v>52.3</v>
      </c>
      <c r="Z142" s="137">
        <v>111.4</v>
      </c>
      <c r="AA142" s="137">
        <v>97.6</v>
      </c>
      <c r="AB142" s="137">
        <v>79.3</v>
      </c>
      <c r="AC142" s="137">
        <v>79.3</v>
      </c>
      <c r="AD142" s="137">
        <v>79.3</v>
      </c>
      <c r="AE142" s="137">
        <v>-21.3</v>
      </c>
      <c r="AF142" s="137">
        <v>-21.3</v>
      </c>
      <c r="AG142" s="138">
        <v>120</v>
      </c>
      <c r="AH142" s="46">
        <f t="shared" si="213"/>
        <v>111.4</v>
      </c>
      <c r="AI142" s="47">
        <f t="shared" si="214"/>
        <v>-93</v>
      </c>
    </row>
    <row r="143" spans="1:3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/>
      <c r="G143" s="137">
        <v>0</v>
      </c>
      <c r="H143" s="137">
        <v>0</v>
      </c>
      <c r="I143" s="137">
        <v>22.2</v>
      </c>
      <c r="J143" s="137">
        <v>20</v>
      </c>
      <c r="K143" s="137">
        <v>20</v>
      </c>
      <c r="L143" s="137">
        <v>52.1</v>
      </c>
      <c r="M143" s="137">
        <v>52.1</v>
      </c>
      <c r="N143" s="137">
        <v>96</v>
      </c>
      <c r="O143" s="137">
        <v>96</v>
      </c>
      <c r="P143" s="137">
        <v>96</v>
      </c>
      <c r="Q143" s="137">
        <v>96</v>
      </c>
      <c r="R143" s="137">
        <v>96</v>
      </c>
      <c r="S143" s="137">
        <v>96</v>
      </c>
      <c r="T143" s="137">
        <v>103.4</v>
      </c>
      <c r="U143" s="137">
        <v>48.6</v>
      </c>
      <c r="V143" s="137">
        <v>48.6</v>
      </c>
      <c r="W143" s="137">
        <v>48.6</v>
      </c>
      <c r="X143" s="137">
        <v>58.6</v>
      </c>
      <c r="Y143" s="137">
        <v>68.8</v>
      </c>
      <c r="Z143" s="137">
        <v>99.8</v>
      </c>
      <c r="AA143" s="137">
        <v>95.3</v>
      </c>
      <c r="AB143" s="137">
        <v>86.3</v>
      </c>
      <c r="AC143" s="137">
        <v>86.3</v>
      </c>
      <c r="AD143" s="137">
        <v>86.3</v>
      </c>
      <c r="AE143" s="137">
        <v>34.299999999999997</v>
      </c>
      <c r="AF143" s="137">
        <v>34.299999999999997</v>
      </c>
      <c r="AG143" s="138"/>
      <c r="AH143" s="46">
        <f t="shared" si="213"/>
        <v>103.4</v>
      </c>
      <c r="AI143" s="47">
        <f t="shared" si="214"/>
        <v>0</v>
      </c>
    </row>
    <row r="144" spans="1:35">
      <c r="A144" s="135" t="s">
        <v>166</v>
      </c>
      <c r="B144" s="132">
        <v>-52.2</v>
      </c>
      <c r="C144" s="132">
        <v>15</v>
      </c>
      <c r="D144" s="137">
        <v>16.100000000000001</v>
      </c>
      <c r="E144" s="137">
        <v>18</v>
      </c>
      <c r="F144" s="137"/>
      <c r="G144" s="137">
        <v>-65.3</v>
      </c>
      <c r="H144" s="137">
        <v>-88</v>
      </c>
      <c r="I144" s="137">
        <v>-66.599999999999994</v>
      </c>
      <c r="J144" s="137">
        <v>-60</v>
      </c>
      <c r="K144" s="137">
        <v>-60</v>
      </c>
      <c r="L144" s="137">
        <v>-46</v>
      </c>
      <c r="M144" s="137">
        <v>-46</v>
      </c>
      <c r="N144" s="137">
        <v>9.3000000000000007</v>
      </c>
      <c r="O144" s="137">
        <v>9.3000000000000007</v>
      </c>
      <c r="P144" s="137">
        <v>9.3000000000000007</v>
      </c>
      <c r="Q144" s="137">
        <v>9.3000000000000007</v>
      </c>
      <c r="R144" s="137">
        <v>16.600000000000001</v>
      </c>
      <c r="S144" s="137">
        <v>16.600000000000001</v>
      </c>
      <c r="T144" s="137">
        <v>21.9</v>
      </c>
      <c r="U144" s="137">
        <v>-36.6</v>
      </c>
      <c r="V144" s="137">
        <v>-36.6</v>
      </c>
      <c r="W144" s="137">
        <v>-36.6</v>
      </c>
      <c r="X144" s="137">
        <v>26.7</v>
      </c>
      <c r="Y144" s="137">
        <v>26.1</v>
      </c>
      <c r="Z144" s="137">
        <v>18.7</v>
      </c>
      <c r="AA144" s="137">
        <v>17.5</v>
      </c>
      <c r="AB144" s="137">
        <v>-40.299999999999997</v>
      </c>
      <c r="AC144" s="137">
        <v>-40.299999999999997</v>
      </c>
      <c r="AD144" s="137">
        <v>-40.299999999999997</v>
      </c>
      <c r="AE144" s="137">
        <v>-64.3</v>
      </c>
      <c r="AF144" s="137">
        <v>-64.3</v>
      </c>
      <c r="AG144" s="138"/>
      <c r="AH144" s="46">
        <f t="shared" si="213"/>
        <v>26.7</v>
      </c>
      <c r="AI144" s="47">
        <f t="shared" si="214"/>
        <v>-88</v>
      </c>
    </row>
    <row r="145" spans="1:38">
      <c r="A145" s="135" t="s">
        <v>167</v>
      </c>
      <c r="B145" s="132">
        <v>49.9</v>
      </c>
      <c r="C145" s="132">
        <v>56</v>
      </c>
      <c r="D145" s="137">
        <v>91.2</v>
      </c>
      <c r="E145" s="137">
        <v>98</v>
      </c>
      <c r="F145" s="137"/>
      <c r="G145" s="137">
        <v>57.9</v>
      </c>
      <c r="H145" s="137">
        <v>51.96</v>
      </c>
      <c r="I145" s="137">
        <v>72.599999999999994</v>
      </c>
      <c r="J145" s="137">
        <v>88</v>
      </c>
      <c r="K145" s="137">
        <v>88</v>
      </c>
      <c r="L145" s="137">
        <v>46.1</v>
      </c>
      <c r="M145" s="137">
        <v>46.1</v>
      </c>
      <c r="N145" s="137">
        <v>-24.5</v>
      </c>
      <c r="O145" s="137">
        <v>-24.5</v>
      </c>
      <c r="P145" s="137">
        <v>-24.5</v>
      </c>
      <c r="Q145" s="137">
        <v>-24.5</v>
      </c>
      <c r="R145" s="137">
        <v>13.7</v>
      </c>
      <c r="S145" s="137">
        <v>13.7</v>
      </c>
      <c r="T145" s="137">
        <v>70</v>
      </c>
      <c r="U145" s="137">
        <v>42.3</v>
      </c>
      <c r="V145" s="137">
        <v>42.3</v>
      </c>
      <c r="W145" s="137">
        <v>42.3</v>
      </c>
      <c r="X145" s="137">
        <v>55.4</v>
      </c>
      <c r="Y145" s="137">
        <v>49.8</v>
      </c>
      <c r="Z145" s="137">
        <v>32.5</v>
      </c>
      <c r="AA145" s="137">
        <v>5.0999999999999996</v>
      </c>
      <c r="AB145" s="137">
        <v>25.3</v>
      </c>
      <c r="AC145" s="137">
        <v>25.3</v>
      </c>
      <c r="AD145" s="137">
        <v>25.3</v>
      </c>
      <c r="AE145" s="137">
        <v>47.3</v>
      </c>
      <c r="AF145" s="137">
        <v>47.3</v>
      </c>
      <c r="AG145" s="138"/>
      <c r="AH145" s="46">
        <f t="shared" si="213"/>
        <v>98</v>
      </c>
      <c r="AI145" s="47">
        <f t="shared" si="214"/>
        <v>-24.5</v>
      </c>
    </row>
    <row r="146" spans="1:38">
      <c r="A146" s="135" t="s">
        <v>168</v>
      </c>
      <c r="B146" s="132">
        <v>-273.3</v>
      </c>
      <c r="C146" s="132">
        <v>-250</v>
      </c>
      <c r="D146" s="137">
        <v>-265</v>
      </c>
      <c r="E146" s="137">
        <v>-220</v>
      </c>
      <c r="F146" s="137"/>
      <c r="G146" s="137">
        <v>-208</v>
      </c>
      <c r="H146" s="137">
        <v>-200</v>
      </c>
      <c r="I146" s="137">
        <v>-168</v>
      </c>
      <c r="J146" s="137">
        <v>-200</v>
      </c>
      <c r="K146" s="137">
        <v>-200</v>
      </c>
      <c r="L146" s="137">
        <v>-199</v>
      </c>
      <c r="M146" s="137">
        <v>-199</v>
      </c>
      <c r="N146" s="137">
        <v>-108</v>
      </c>
      <c r="O146" s="137">
        <v>-108</v>
      </c>
      <c r="P146" s="137">
        <v>-108</v>
      </c>
      <c r="Q146" s="137">
        <v>-108</v>
      </c>
      <c r="R146" s="137">
        <v>-113</v>
      </c>
      <c r="S146" s="137">
        <v>-113</v>
      </c>
      <c r="T146" s="137">
        <v>-436.6</v>
      </c>
      <c r="U146" s="137">
        <v>-185.4</v>
      </c>
      <c r="V146" s="137">
        <v>-185.4</v>
      </c>
      <c r="W146" s="137">
        <v>-185.4</v>
      </c>
      <c r="X146" s="137">
        <v>-155</v>
      </c>
      <c r="Y146" s="137">
        <v>-104.3</v>
      </c>
      <c r="Z146" s="137">
        <v>-114</v>
      </c>
      <c r="AA146" s="137">
        <v>-142.69999999999999</v>
      </c>
      <c r="AB146" s="137">
        <v>-220.3</v>
      </c>
      <c r="AC146" s="137">
        <v>-220.3</v>
      </c>
      <c r="AD146" s="137">
        <v>-220.3</v>
      </c>
      <c r="AE146" s="137">
        <v>-238.3</v>
      </c>
      <c r="AF146" s="137">
        <v>-238.3</v>
      </c>
      <c r="AG146" s="138"/>
      <c r="AH146" s="46">
        <f t="shared" ref="AH146:AH158" si="215">MAX(B146:AF146)</f>
        <v>-104.3</v>
      </c>
      <c r="AI146" s="47">
        <f t="shared" ref="AI146:AI158" si="216">MIN(B146:AF146)</f>
        <v>-436.6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215"/>
        <v>0</v>
      </c>
      <c r="AI147" s="47">
        <f t="shared" si="216"/>
        <v>0</v>
      </c>
    </row>
    <row r="148" spans="1:38">
      <c r="A148" s="135" t="s">
        <v>170</v>
      </c>
      <c r="B148" s="132">
        <v>27.1</v>
      </c>
      <c r="C148" s="132">
        <v>28</v>
      </c>
      <c r="D148" s="137">
        <v>31.5</v>
      </c>
      <c r="E148" s="137">
        <v>34</v>
      </c>
      <c r="F148" s="137"/>
      <c r="G148" s="137">
        <v>30.7</v>
      </c>
      <c r="H148" s="137">
        <v>32.89</v>
      </c>
      <c r="I148" s="137">
        <v>36.6</v>
      </c>
      <c r="J148" s="137">
        <v>40</v>
      </c>
      <c r="K148" s="137">
        <v>40</v>
      </c>
      <c r="L148" s="137">
        <v>28.2</v>
      </c>
      <c r="M148" s="137">
        <v>28.2</v>
      </c>
      <c r="N148" s="137">
        <v>18</v>
      </c>
      <c r="O148" s="137">
        <v>18</v>
      </c>
      <c r="P148" s="137">
        <v>18</v>
      </c>
      <c r="Q148" s="137">
        <v>18</v>
      </c>
      <c r="R148" s="137">
        <v>28.77</v>
      </c>
      <c r="S148" s="137">
        <v>28.77</v>
      </c>
      <c r="T148" s="137">
        <v>27.4</v>
      </c>
      <c r="U148" s="137">
        <v>32.4</v>
      </c>
      <c r="V148" s="137">
        <v>32.4</v>
      </c>
      <c r="W148" s="137">
        <v>32.4</v>
      </c>
      <c r="X148" s="137">
        <v>40.5</v>
      </c>
      <c r="Y148" s="137">
        <v>41.1</v>
      </c>
      <c r="Z148" s="137">
        <v>38.799999999999997</v>
      </c>
      <c r="AA148" s="137">
        <v>42.4</v>
      </c>
      <c r="AB148" s="137">
        <v>38.6</v>
      </c>
      <c r="AC148" s="137">
        <v>38.6</v>
      </c>
      <c r="AD148" s="137">
        <v>38.6</v>
      </c>
      <c r="AE148" s="137">
        <v>38.9</v>
      </c>
      <c r="AF148" s="137">
        <v>38.9</v>
      </c>
      <c r="AG148" s="134"/>
      <c r="AH148" s="46">
        <f t="shared" si="215"/>
        <v>42.4</v>
      </c>
      <c r="AI148" s="47">
        <f t="shared" si="216"/>
        <v>18</v>
      </c>
    </row>
    <row r="149" spans="1:38">
      <c r="A149" s="135" t="s">
        <v>171</v>
      </c>
      <c r="B149" s="132">
        <v>175.9</v>
      </c>
      <c r="C149" s="132">
        <v>87</v>
      </c>
      <c r="D149" s="122">
        <v>87</v>
      </c>
      <c r="E149" s="122">
        <v>88</v>
      </c>
      <c r="F149" s="122"/>
      <c r="G149" s="122">
        <v>-87.4</v>
      </c>
      <c r="H149" s="122">
        <v>-95</v>
      </c>
      <c r="I149" s="122">
        <v>-96.2</v>
      </c>
      <c r="J149" s="122">
        <v>-90</v>
      </c>
      <c r="K149" s="122">
        <v>-90</v>
      </c>
      <c r="L149" s="122">
        <v>-91.6</v>
      </c>
      <c r="M149" s="122">
        <v>-91.6</v>
      </c>
      <c r="N149" s="122">
        <v>150</v>
      </c>
      <c r="O149" s="122">
        <v>150</v>
      </c>
      <c r="P149" s="122">
        <v>150</v>
      </c>
      <c r="Q149" s="122">
        <v>150</v>
      </c>
      <c r="R149" s="122">
        <v>150</v>
      </c>
      <c r="S149" s="122">
        <v>150</v>
      </c>
      <c r="T149" s="122">
        <v>94.5</v>
      </c>
      <c r="U149" s="122">
        <v>175.1</v>
      </c>
      <c r="V149" s="122">
        <v>175.1</v>
      </c>
      <c r="W149" s="122">
        <v>175.1</v>
      </c>
      <c r="X149" s="122">
        <v>84.2</v>
      </c>
      <c r="Y149" s="122">
        <v>94.1</v>
      </c>
      <c r="Z149" s="122">
        <v>94.1</v>
      </c>
      <c r="AA149" s="122">
        <v>92.8</v>
      </c>
      <c r="AB149" s="122">
        <v>91.3</v>
      </c>
      <c r="AC149" s="122">
        <v>91.3</v>
      </c>
      <c r="AD149" s="122">
        <v>91.3</v>
      </c>
      <c r="AE149" s="122">
        <v>91.3</v>
      </c>
      <c r="AF149" s="122">
        <v>91.3</v>
      </c>
      <c r="AG149" s="134"/>
      <c r="AH149" s="46">
        <f t="shared" si="215"/>
        <v>175.9</v>
      </c>
      <c r="AI149" s="47">
        <f t="shared" si="216"/>
        <v>-96.2</v>
      </c>
    </row>
    <row r="150" spans="1:38">
      <c r="A150" s="135" t="s">
        <v>172</v>
      </c>
      <c r="B150" s="132">
        <v>34.1</v>
      </c>
      <c r="C150" s="132">
        <v>34</v>
      </c>
      <c r="D150" s="122">
        <v>33.6</v>
      </c>
      <c r="E150" s="122">
        <v>33.4</v>
      </c>
      <c r="F150" s="122"/>
      <c r="G150" s="122"/>
      <c r="H150" s="122"/>
      <c r="I150" s="122"/>
      <c r="J150" s="122"/>
      <c r="K150" s="122"/>
      <c r="L150" s="122"/>
      <c r="M150" s="122"/>
      <c r="N150" s="122">
        <v>30</v>
      </c>
      <c r="O150" s="122">
        <v>30</v>
      </c>
      <c r="P150" s="122">
        <v>30</v>
      </c>
      <c r="Q150" s="122">
        <v>30</v>
      </c>
      <c r="R150" s="122">
        <v>30</v>
      </c>
      <c r="S150" s="122">
        <v>30</v>
      </c>
      <c r="T150" s="122">
        <v>27.4</v>
      </c>
      <c r="U150" s="122">
        <v>26.8</v>
      </c>
      <c r="V150" s="122">
        <v>26.8</v>
      </c>
      <c r="W150" s="122">
        <v>26.8</v>
      </c>
      <c r="X150" s="122">
        <v>32</v>
      </c>
      <c r="Y150" s="122">
        <v>31.3</v>
      </c>
      <c r="Z150" s="122">
        <v>30.5</v>
      </c>
      <c r="AA150" s="122">
        <v>30.5</v>
      </c>
      <c r="AB150" s="122">
        <v>30.5</v>
      </c>
      <c r="AC150" s="122">
        <v>30.5</v>
      </c>
      <c r="AD150" s="122">
        <v>30.5</v>
      </c>
      <c r="AE150" s="122">
        <v>30.9</v>
      </c>
      <c r="AF150" s="122">
        <v>30.9</v>
      </c>
      <c r="AG150" s="134"/>
      <c r="AH150" s="46">
        <f t="shared" si="215"/>
        <v>34.1</v>
      </c>
      <c r="AI150" s="47">
        <f t="shared" si="216"/>
        <v>26.8</v>
      </c>
    </row>
    <row r="151" spans="1:38" ht="15.75" thickBot="1">
      <c r="A151" s="139" t="s">
        <v>173</v>
      </c>
      <c r="B151" s="132">
        <v>12.6</v>
      </c>
      <c r="C151" s="132">
        <v>12.8</v>
      </c>
      <c r="D151" s="122">
        <v>13.1</v>
      </c>
      <c r="E151" s="122">
        <v>13.1</v>
      </c>
      <c r="F151" s="122"/>
      <c r="G151" s="122"/>
      <c r="H151" s="122"/>
      <c r="I151" s="122"/>
      <c r="J151" s="122"/>
      <c r="K151" s="122"/>
      <c r="L151" s="122"/>
      <c r="M151" s="122"/>
      <c r="N151" s="122">
        <v>22</v>
      </c>
      <c r="O151" s="122">
        <v>22</v>
      </c>
      <c r="P151" s="122">
        <v>18.8</v>
      </c>
      <c r="Q151" s="122">
        <v>18.8</v>
      </c>
      <c r="R151" s="122">
        <v>18.8</v>
      </c>
      <c r="S151" s="122">
        <v>18.8</v>
      </c>
      <c r="T151" s="122">
        <v>2.2000000000000002</v>
      </c>
      <c r="U151" s="122">
        <v>5.9</v>
      </c>
      <c r="V151" s="122">
        <v>5.9</v>
      </c>
      <c r="W151" s="122">
        <v>5.9</v>
      </c>
      <c r="X151" s="122">
        <v>6.3</v>
      </c>
      <c r="Y151" s="122">
        <v>5.5</v>
      </c>
      <c r="Z151" s="122">
        <v>0</v>
      </c>
      <c r="AA151" s="122">
        <v>6.7</v>
      </c>
      <c r="AB151" s="122">
        <v>6.3</v>
      </c>
      <c r="AC151" s="122">
        <v>6.3</v>
      </c>
      <c r="AD151" s="122">
        <v>6.3</v>
      </c>
      <c r="AE151" s="122">
        <v>7.9</v>
      </c>
      <c r="AF151" s="122">
        <v>7.9</v>
      </c>
      <c r="AG151" s="134"/>
      <c r="AH151" s="46">
        <f t="shared" si="215"/>
        <v>22</v>
      </c>
      <c r="AI151" s="47">
        <f t="shared" si="216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215"/>
        <v>0</v>
      </c>
      <c r="AI152" s="47">
        <f t="shared" si="216"/>
        <v>0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25.54 m3/s, Missing Level Data)</v>
      </c>
      <c r="B153" s="146"/>
      <c r="C153" s="146">
        <v>1984.85</v>
      </c>
      <c r="D153" s="146">
        <v>1984.55</v>
      </c>
      <c r="E153" s="146"/>
      <c r="F153" s="146"/>
      <c r="G153" s="146">
        <v>1984.95</v>
      </c>
      <c r="H153" s="146"/>
      <c r="I153" s="146"/>
      <c r="J153" s="146"/>
      <c r="K153" s="146"/>
      <c r="L153" s="146"/>
      <c r="M153" s="146">
        <v>1984.95</v>
      </c>
      <c r="N153" s="146">
        <v>1985.02</v>
      </c>
      <c r="O153" s="146">
        <v>1985.34</v>
      </c>
      <c r="P153" s="146"/>
      <c r="Q153" s="146"/>
      <c r="R153" s="146"/>
      <c r="S153" s="146"/>
      <c r="T153" s="146"/>
      <c r="U153" s="146"/>
      <c r="V153" s="146"/>
      <c r="W153" s="146"/>
      <c r="X153" s="146">
        <v>1985.83</v>
      </c>
      <c r="Y153" s="146">
        <v>1985.83</v>
      </c>
      <c r="Z153" s="146">
        <v>1985.83</v>
      </c>
      <c r="AA153" s="146">
        <v>1985.83</v>
      </c>
      <c r="AB153" s="146"/>
      <c r="AC153" s="146"/>
      <c r="AD153" s="146"/>
      <c r="AE153" s="146"/>
      <c r="AF153" s="146"/>
      <c r="AG153" s="148"/>
      <c r="AH153" s="46">
        <f t="shared" si="215"/>
        <v>1985.83</v>
      </c>
      <c r="AI153" s="47">
        <f t="shared" si="216"/>
        <v>1984.55</v>
      </c>
      <c r="AK153" s="204">
        <v>25.54</v>
      </c>
      <c r="AL153" s="137">
        <f>AK153*456/66</f>
        <v>176.45818181818183</v>
      </c>
    </row>
    <row r="154" spans="1:38">
      <c r="A154" s="135" t="s">
        <v>176</v>
      </c>
      <c r="B154" s="149"/>
      <c r="C154" s="150">
        <v>523.41</v>
      </c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0"/>
      <c r="AG154" s="148"/>
      <c r="AH154" s="46">
        <f t="shared" si="215"/>
        <v>523.41</v>
      </c>
      <c r="AI154" s="47">
        <f t="shared" si="216"/>
        <v>523.41</v>
      </c>
      <c r="AK154" s="204">
        <v>23.77</v>
      </c>
    </row>
    <row r="155" spans="1:38">
      <c r="A155" s="135" t="s">
        <v>177</v>
      </c>
      <c r="B155" s="149"/>
      <c r="C155" s="150">
        <v>625.1</v>
      </c>
      <c r="D155" s="150">
        <v>625.32000000000005</v>
      </c>
      <c r="E155" s="150"/>
      <c r="F155" s="150"/>
      <c r="G155" s="150">
        <v>625.26</v>
      </c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0"/>
      <c r="AG155" s="148"/>
      <c r="AH155" s="46">
        <f t="shared" si="215"/>
        <v>625.32000000000005</v>
      </c>
      <c r="AI155" s="47">
        <f t="shared" si="216"/>
        <v>625.1</v>
      </c>
      <c r="AK155" s="204"/>
    </row>
    <row r="156" spans="1:38">
      <c r="A156" s="135" t="s">
        <v>178</v>
      </c>
      <c r="B156" s="149"/>
      <c r="C156" s="150">
        <v>337.11</v>
      </c>
      <c r="D156" s="150">
        <v>337.32</v>
      </c>
      <c r="E156" s="150"/>
      <c r="F156" s="150"/>
      <c r="G156" s="150">
        <v>337.58</v>
      </c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0"/>
      <c r="AG156" s="148"/>
      <c r="AH156" s="46">
        <f t="shared" si="215"/>
        <v>337.58</v>
      </c>
      <c r="AI156" s="47">
        <f t="shared" si="216"/>
        <v>337.11</v>
      </c>
      <c r="AK156" s="204"/>
    </row>
    <row r="157" spans="1:38">
      <c r="A157" s="135" t="s">
        <v>179</v>
      </c>
      <c r="B157" s="149"/>
      <c r="C157" s="150">
        <v>882.8</v>
      </c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0"/>
      <c r="AG157" s="148"/>
      <c r="AH157" s="46">
        <f t="shared" si="215"/>
        <v>882.8</v>
      </c>
      <c r="AI157" s="47">
        <f t="shared" si="216"/>
        <v>882.8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>
        <v>1523.09</v>
      </c>
      <c r="S158" s="154">
        <v>1523.09</v>
      </c>
      <c r="T158" s="154">
        <v>1523.09</v>
      </c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  <c r="AG158" s="156"/>
      <c r="AH158" s="46">
        <f t="shared" si="215"/>
        <v>1523.09</v>
      </c>
      <c r="AI158" s="47">
        <f t="shared" si="216"/>
        <v>1523.09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T166" si="217">B161</f>
        <v>0.3</v>
      </c>
      <c r="D161" s="161">
        <f t="shared" si="217"/>
        <v>0.3</v>
      </c>
      <c r="E161" s="161">
        <f t="shared" si="217"/>
        <v>0.3</v>
      </c>
      <c r="F161" s="161">
        <f t="shared" si="217"/>
        <v>0.3</v>
      </c>
      <c r="G161" s="161">
        <f t="shared" si="217"/>
        <v>0.3</v>
      </c>
      <c r="H161" s="161">
        <f t="shared" si="217"/>
        <v>0.3</v>
      </c>
      <c r="I161" s="161">
        <f t="shared" si="217"/>
        <v>0.3</v>
      </c>
      <c r="J161" s="161">
        <f t="shared" si="217"/>
        <v>0.3</v>
      </c>
      <c r="K161" s="161">
        <f t="shared" si="217"/>
        <v>0.3</v>
      </c>
      <c r="L161" s="161">
        <f t="shared" si="217"/>
        <v>0.3</v>
      </c>
      <c r="M161" s="161">
        <f t="shared" si="217"/>
        <v>0.3</v>
      </c>
      <c r="N161" s="161">
        <f t="shared" si="217"/>
        <v>0.3</v>
      </c>
      <c r="O161" s="161">
        <f t="shared" si="217"/>
        <v>0.3</v>
      </c>
      <c r="P161" s="161">
        <f t="shared" si="217"/>
        <v>0.3</v>
      </c>
      <c r="Q161" s="161">
        <f t="shared" si="217"/>
        <v>0.3</v>
      </c>
      <c r="R161" s="161">
        <f t="shared" si="217"/>
        <v>0.3</v>
      </c>
      <c r="S161" s="161">
        <f t="shared" si="217"/>
        <v>0.3</v>
      </c>
      <c r="T161" s="161">
        <f t="shared" si="217"/>
        <v>0.3</v>
      </c>
      <c r="U161" s="161">
        <f t="shared" ref="U161:AF166" si="218">T161</f>
        <v>0.3</v>
      </c>
      <c r="V161" s="161">
        <f t="shared" ref="V161:V166" si="219">U161</f>
        <v>0.3</v>
      </c>
      <c r="W161" s="161">
        <f t="shared" ref="W161:W166" si="220">V161</f>
        <v>0.3</v>
      </c>
      <c r="X161" s="161">
        <f t="shared" si="218"/>
        <v>0.3</v>
      </c>
      <c r="Y161" s="161">
        <f t="shared" si="218"/>
        <v>0.3</v>
      </c>
      <c r="Z161" s="161">
        <f t="shared" si="218"/>
        <v>0.3</v>
      </c>
      <c r="AA161" s="161">
        <f t="shared" si="218"/>
        <v>0.3</v>
      </c>
      <c r="AB161" s="161">
        <f t="shared" si="218"/>
        <v>0.3</v>
      </c>
      <c r="AC161" s="161">
        <f t="shared" si="218"/>
        <v>0.3</v>
      </c>
      <c r="AD161" s="161">
        <f t="shared" si="218"/>
        <v>0.3</v>
      </c>
      <c r="AE161" s="161">
        <f t="shared" si="218"/>
        <v>0.3</v>
      </c>
      <c r="AF161" s="161">
        <f t="shared" si="218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217"/>
        <v>0.4</v>
      </c>
      <c r="D162" s="163">
        <f t="shared" si="217"/>
        <v>0.4</v>
      </c>
      <c r="E162" s="163">
        <f t="shared" si="217"/>
        <v>0.4</v>
      </c>
      <c r="F162" s="163">
        <f t="shared" si="217"/>
        <v>0.4</v>
      </c>
      <c r="G162" s="163">
        <f t="shared" si="217"/>
        <v>0.4</v>
      </c>
      <c r="H162" s="163">
        <f t="shared" si="217"/>
        <v>0.4</v>
      </c>
      <c r="I162" s="163">
        <f t="shared" si="217"/>
        <v>0.4</v>
      </c>
      <c r="J162" s="163">
        <f t="shared" si="217"/>
        <v>0.4</v>
      </c>
      <c r="K162" s="163">
        <f t="shared" si="217"/>
        <v>0.4</v>
      </c>
      <c r="L162" s="163">
        <f t="shared" si="217"/>
        <v>0.4</v>
      </c>
      <c r="M162" s="163">
        <f t="shared" si="217"/>
        <v>0.4</v>
      </c>
      <c r="N162" s="163">
        <f t="shared" si="217"/>
        <v>0.4</v>
      </c>
      <c r="O162" s="163">
        <f t="shared" si="217"/>
        <v>0.4</v>
      </c>
      <c r="P162" s="163">
        <f t="shared" si="217"/>
        <v>0.4</v>
      </c>
      <c r="Q162" s="163">
        <f t="shared" si="217"/>
        <v>0.4</v>
      </c>
      <c r="R162" s="163">
        <f t="shared" si="217"/>
        <v>0.4</v>
      </c>
      <c r="S162" s="163">
        <f t="shared" si="217"/>
        <v>0.4</v>
      </c>
      <c r="T162" s="163">
        <f t="shared" si="217"/>
        <v>0.4</v>
      </c>
      <c r="U162" s="163">
        <f t="shared" si="218"/>
        <v>0.4</v>
      </c>
      <c r="V162" s="163">
        <f t="shared" si="219"/>
        <v>0.4</v>
      </c>
      <c r="W162" s="163">
        <f t="shared" si="220"/>
        <v>0.4</v>
      </c>
      <c r="X162" s="163">
        <f t="shared" si="218"/>
        <v>0.4</v>
      </c>
      <c r="Y162" s="163">
        <f t="shared" si="218"/>
        <v>0.4</v>
      </c>
      <c r="Z162" s="163">
        <f t="shared" si="218"/>
        <v>0.4</v>
      </c>
      <c r="AA162" s="163">
        <f t="shared" si="218"/>
        <v>0.4</v>
      </c>
      <c r="AB162" s="163">
        <f t="shared" si="218"/>
        <v>0.4</v>
      </c>
      <c r="AC162" s="163">
        <f t="shared" si="218"/>
        <v>0.4</v>
      </c>
      <c r="AD162" s="163">
        <f t="shared" si="218"/>
        <v>0.4</v>
      </c>
      <c r="AE162" s="163">
        <f t="shared" si="218"/>
        <v>0.4</v>
      </c>
      <c r="AF162" s="163">
        <f t="shared" si="218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217"/>
        <v>1.5</v>
      </c>
      <c r="D163" s="163">
        <f t="shared" si="217"/>
        <v>1.5</v>
      </c>
      <c r="E163" s="163">
        <f t="shared" si="217"/>
        <v>1.5</v>
      </c>
      <c r="F163" s="163">
        <f t="shared" si="217"/>
        <v>1.5</v>
      </c>
      <c r="G163" s="163">
        <f t="shared" si="217"/>
        <v>1.5</v>
      </c>
      <c r="H163" s="163">
        <f t="shared" si="217"/>
        <v>1.5</v>
      </c>
      <c r="I163" s="163">
        <f t="shared" si="217"/>
        <v>1.5</v>
      </c>
      <c r="J163" s="163">
        <f t="shared" si="217"/>
        <v>1.5</v>
      </c>
      <c r="K163" s="163">
        <f t="shared" si="217"/>
        <v>1.5</v>
      </c>
      <c r="L163" s="163">
        <f t="shared" si="217"/>
        <v>1.5</v>
      </c>
      <c r="M163" s="163">
        <f t="shared" si="217"/>
        <v>1.5</v>
      </c>
      <c r="N163" s="163">
        <f t="shared" si="217"/>
        <v>1.5</v>
      </c>
      <c r="O163" s="163">
        <f t="shared" si="217"/>
        <v>1.5</v>
      </c>
      <c r="P163" s="163">
        <f t="shared" si="217"/>
        <v>1.5</v>
      </c>
      <c r="Q163" s="163">
        <f t="shared" si="217"/>
        <v>1.5</v>
      </c>
      <c r="R163" s="163">
        <f t="shared" si="217"/>
        <v>1.5</v>
      </c>
      <c r="S163" s="163">
        <f t="shared" si="217"/>
        <v>1.5</v>
      </c>
      <c r="T163" s="163">
        <f t="shared" si="217"/>
        <v>1.5</v>
      </c>
      <c r="U163" s="163">
        <f t="shared" si="218"/>
        <v>1.5</v>
      </c>
      <c r="V163" s="163">
        <f t="shared" si="219"/>
        <v>1.5</v>
      </c>
      <c r="W163" s="163">
        <f t="shared" si="220"/>
        <v>1.5</v>
      </c>
      <c r="X163" s="163">
        <f t="shared" si="218"/>
        <v>1.5</v>
      </c>
      <c r="Y163" s="163">
        <f t="shared" si="218"/>
        <v>1.5</v>
      </c>
      <c r="Z163" s="163">
        <f t="shared" si="218"/>
        <v>1.5</v>
      </c>
      <c r="AA163" s="163">
        <f t="shared" si="218"/>
        <v>1.5</v>
      </c>
      <c r="AB163" s="163">
        <f t="shared" si="218"/>
        <v>1.5</v>
      </c>
      <c r="AC163" s="163">
        <f t="shared" si="218"/>
        <v>1.5</v>
      </c>
      <c r="AD163" s="163">
        <f t="shared" si="218"/>
        <v>1.5</v>
      </c>
      <c r="AE163" s="163">
        <f t="shared" si="218"/>
        <v>1.5</v>
      </c>
      <c r="AF163" s="163">
        <f t="shared" si="218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217"/>
        <v>0.3</v>
      </c>
      <c r="D164" s="163">
        <f t="shared" si="217"/>
        <v>0.3</v>
      </c>
      <c r="E164" s="163">
        <f t="shared" si="217"/>
        <v>0.3</v>
      </c>
      <c r="F164" s="163">
        <f t="shared" si="217"/>
        <v>0.3</v>
      </c>
      <c r="G164" s="163">
        <f t="shared" si="217"/>
        <v>0.3</v>
      </c>
      <c r="H164" s="163">
        <f t="shared" si="217"/>
        <v>0.3</v>
      </c>
      <c r="I164" s="163">
        <f t="shared" si="217"/>
        <v>0.3</v>
      </c>
      <c r="J164" s="163">
        <f t="shared" si="217"/>
        <v>0.3</v>
      </c>
      <c r="K164" s="163">
        <f t="shared" si="217"/>
        <v>0.3</v>
      </c>
      <c r="L164" s="163">
        <f t="shared" si="217"/>
        <v>0.3</v>
      </c>
      <c r="M164" s="163">
        <f t="shared" si="217"/>
        <v>0.3</v>
      </c>
      <c r="N164" s="163">
        <f t="shared" si="217"/>
        <v>0.3</v>
      </c>
      <c r="O164" s="163">
        <f t="shared" si="217"/>
        <v>0.3</v>
      </c>
      <c r="P164" s="163">
        <f t="shared" si="217"/>
        <v>0.3</v>
      </c>
      <c r="Q164" s="163">
        <f t="shared" si="217"/>
        <v>0.3</v>
      </c>
      <c r="R164" s="163">
        <f t="shared" si="217"/>
        <v>0.3</v>
      </c>
      <c r="S164" s="163">
        <f t="shared" si="217"/>
        <v>0.3</v>
      </c>
      <c r="T164" s="163">
        <f t="shared" si="217"/>
        <v>0.3</v>
      </c>
      <c r="U164" s="163">
        <f t="shared" si="218"/>
        <v>0.3</v>
      </c>
      <c r="V164" s="163">
        <f t="shared" si="219"/>
        <v>0.3</v>
      </c>
      <c r="W164" s="163">
        <f t="shared" si="220"/>
        <v>0.3</v>
      </c>
      <c r="X164" s="163">
        <f t="shared" si="218"/>
        <v>0.3</v>
      </c>
      <c r="Y164" s="163">
        <f t="shared" si="218"/>
        <v>0.3</v>
      </c>
      <c r="Z164" s="163">
        <f t="shared" si="218"/>
        <v>0.3</v>
      </c>
      <c r="AA164" s="163">
        <f t="shared" si="218"/>
        <v>0.3</v>
      </c>
      <c r="AB164" s="163">
        <f t="shared" si="218"/>
        <v>0.3</v>
      </c>
      <c r="AC164" s="163">
        <f t="shared" si="218"/>
        <v>0.3</v>
      </c>
      <c r="AD164" s="163">
        <f t="shared" si="218"/>
        <v>0.3</v>
      </c>
      <c r="AE164" s="163">
        <f t="shared" si="218"/>
        <v>0.3</v>
      </c>
      <c r="AF164" s="163">
        <f t="shared" si="218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217"/>
        <v>0.4</v>
      </c>
      <c r="D165" s="163">
        <f t="shared" si="217"/>
        <v>0.4</v>
      </c>
      <c r="E165" s="163">
        <f t="shared" si="217"/>
        <v>0.4</v>
      </c>
      <c r="F165" s="163">
        <f t="shared" si="217"/>
        <v>0.4</v>
      </c>
      <c r="G165" s="163">
        <f t="shared" si="217"/>
        <v>0.4</v>
      </c>
      <c r="H165" s="163">
        <f t="shared" si="217"/>
        <v>0.4</v>
      </c>
      <c r="I165" s="163">
        <f t="shared" si="217"/>
        <v>0.4</v>
      </c>
      <c r="J165" s="163">
        <f t="shared" si="217"/>
        <v>0.4</v>
      </c>
      <c r="K165" s="163">
        <f t="shared" si="217"/>
        <v>0.4</v>
      </c>
      <c r="L165" s="163">
        <f t="shared" si="217"/>
        <v>0.4</v>
      </c>
      <c r="M165" s="163">
        <f t="shared" si="217"/>
        <v>0.4</v>
      </c>
      <c r="N165" s="163">
        <f t="shared" si="217"/>
        <v>0.4</v>
      </c>
      <c r="O165" s="163">
        <f t="shared" si="217"/>
        <v>0.4</v>
      </c>
      <c r="P165" s="163">
        <f t="shared" si="217"/>
        <v>0.4</v>
      </c>
      <c r="Q165" s="163">
        <f t="shared" si="217"/>
        <v>0.4</v>
      </c>
      <c r="R165" s="163">
        <f t="shared" si="217"/>
        <v>0.4</v>
      </c>
      <c r="S165" s="163">
        <f t="shared" si="217"/>
        <v>0.4</v>
      </c>
      <c r="T165" s="163">
        <f t="shared" si="217"/>
        <v>0.4</v>
      </c>
      <c r="U165" s="163">
        <f t="shared" si="218"/>
        <v>0.4</v>
      </c>
      <c r="V165" s="163">
        <f t="shared" si="219"/>
        <v>0.4</v>
      </c>
      <c r="W165" s="163">
        <f t="shared" si="220"/>
        <v>0.4</v>
      </c>
      <c r="X165" s="163">
        <f t="shared" si="218"/>
        <v>0.4</v>
      </c>
      <c r="Y165" s="163">
        <f t="shared" si="218"/>
        <v>0.4</v>
      </c>
      <c r="Z165" s="163">
        <f t="shared" si="218"/>
        <v>0.4</v>
      </c>
      <c r="AA165" s="163">
        <f t="shared" si="218"/>
        <v>0.4</v>
      </c>
      <c r="AB165" s="163">
        <f t="shared" si="218"/>
        <v>0.4</v>
      </c>
      <c r="AC165" s="163">
        <f t="shared" si="218"/>
        <v>0.4</v>
      </c>
      <c r="AD165" s="163">
        <f t="shared" si="218"/>
        <v>0.4</v>
      </c>
      <c r="AE165" s="163">
        <f t="shared" si="218"/>
        <v>0.4</v>
      </c>
      <c r="AF165" s="163">
        <f t="shared" si="218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217"/>
        <v>0.64</v>
      </c>
      <c r="D166" s="166">
        <f t="shared" si="217"/>
        <v>0.64</v>
      </c>
      <c r="E166" s="166">
        <f t="shared" si="217"/>
        <v>0.64</v>
      </c>
      <c r="F166" s="166">
        <f t="shared" si="217"/>
        <v>0.64</v>
      </c>
      <c r="G166" s="166">
        <f t="shared" si="217"/>
        <v>0.64</v>
      </c>
      <c r="H166" s="166">
        <f t="shared" si="217"/>
        <v>0.64</v>
      </c>
      <c r="I166" s="166">
        <f t="shared" si="217"/>
        <v>0.64</v>
      </c>
      <c r="J166" s="166">
        <f t="shared" si="217"/>
        <v>0.64</v>
      </c>
      <c r="K166" s="166">
        <f t="shared" si="217"/>
        <v>0.64</v>
      </c>
      <c r="L166" s="166">
        <f t="shared" si="217"/>
        <v>0.64</v>
      </c>
      <c r="M166" s="166">
        <f t="shared" si="217"/>
        <v>0.64</v>
      </c>
      <c r="N166" s="166">
        <f t="shared" si="217"/>
        <v>0.64</v>
      </c>
      <c r="O166" s="166">
        <f t="shared" si="217"/>
        <v>0.64</v>
      </c>
      <c r="P166" s="166">
        <f t="shared" si="217"/>
        <v>0.64</v>
      </c>
      <c r="Q166" s="166">
        <f t="shared" si="217"/>
        <v>0.64</v>
      </c>
      <c r="R166" s="166">
        <f t="shared" si="217"/>
        <v>0.64</v>
      </c>
      <c r="S166" s="166">
        <f t="shared" si="217"/>
        <v>0.64</v>
      </c>
      <c r="T166" s="166">
        <f t="shared" si="217"/>
        <v>0.64</v>
      </c>
      <c r="U166" s="166">
        <f t="shared" si="218"/>
        <v>0.64</v>
      </c>
      <c r="V166" s="166">
        <f t="shared" si="219"/>
        <v>0.64</v>
      </c>
      <c r="W166" s="166">
        <f t="shared" si="220"/>
        <v>0.64</v>
      </c>
      <c r="X166" s="166">
        <f t="shared" si="218"/>
        <v>0.64</v>
      </c>
      <c r="Y166" s="166">
        <f t="shared" si="218"/>
        <v>0.64</v>
      </c>
      <c r="Z166" s="166">
        <f t="shared" si="218"/>
        <v>0.64</v>
      </c>
      <c r="AA166" s="166">
        <f t="shared" si="218"/>
        <v>0.64</v>
      </c>
      <c r="AB166" s="166">
        <f t="shared" si="218"/>
        <v>0.64</v>
      </c>
      <c r="AC166" s="166">
        <f t="shared" si="218"/>
        <v>0.64</v>
      </c>
      <c r="AD166" s="166">
        <f t="shared" si="218"/>
        <v>0.64</v>
      </c>
      <c r="AE166" s="166">
        <f t="shared" si="218"/>
        <v>0.64</v>
      </c>
      <c r="AF166" s="166">
        <f t="shared" si="218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221">SUM(C161:C166)</f>
        <v>3.54</v>
      </c>
      <c r="D167" s="169">
        <f t="shared" si="221"/>
        <v>3.54</v>
      </c>
      <c r="E167" s="169">
        <f t="shared" si="221"/>
        <v>3.54</v>
      </c>
      <c r="F167" s="169">
        <f t="shared" si="221"/>
        <v>3.54</v>
      </c>
      <c r="G167" s="169">
        <f t="shared" si="221"/>
        <v>3.54</v>
      </c>
      <c r="H167" s="169">
        <f t="shared" si="221"/>
        <v>3.54</v>
      </c>
      <c r="I167" s="169">
        <f t="shared" si="221"/>
        <v>3.54</v>
      </c>
      <c r="J167" s="169">
        <f t="shared" si="221"/>
        <v>3.54</v>
      </c>
      <c r="K167" s="169">
        <f t="shared" si="221"/>
        <v>3.54</v>
      </c>
      <c r="L167" s="169">
        <f t="shared" si="221"/>
        <v>3.54</v>
      </c>
      <c r="M167" s="169">
        <f t="shared" si="221"/>
        <v>3.54</v>
      </c>
      <c r="N167" s="169">
        <f t="shared" si="221"/>
        <v>3.54</v>
      </c>
      <c r="O167" s="169">
        <f t="shared" si="221"/>
        <v>3.54</v>
      </c>
      <c r="P167" s="169">
        <f t="shared" si="221"/>
        <v>3.54</v>
      </c>
      <c r="Q167" s="169">
        <f t="shared" si="221"/>
        <v>3.54</v>
      </c>
      <c r="R167" s="169">
        <f t="shared" si="221"/>
        <v>3.54</v>
      </c>
      <c r="S167" s="169">
        <f t="shared" ref="S167:T167" si="222">SUM(S161:S166)</f>
        <v>3.54</v>
      </c>
      <c r="T167" s="169">
        <f t="shared" si="222"/>
        <v>3.54</v>
      </c>
      <c r="U167" s="169">
        <f t="shared" si="221"/>
        <v>3.54</v>
      </c>
      <c r="V167" s="169">
        <f t="shared" ref="V167:X167" si="223">SUM(V161:V166)</f>
        <v>3.54</v>
      </c>
      <c r="W167" s="169">
        <f t="shared" si="223"/>
        <v>3.54</v>
      </c>
      <c r="X167" s="169">
        <f t="shared" si="223"/>
        <v>3.54</v>
      </c>
      <c r="Y167" s="169">
        <f t="shared" ref="Y167:Z167" si="224">SUM(Y161:Y166)</f>
        <v>3.54</v>
      </c>
      <c r="Z167" s="169">
        <f t="shared" si="224"/>
        <v>3.54</v>
      </c>
      <c r="AA167" s="169">
        <f t="shared" ref="AA167" si="225">SUM(AA161:AA166)</f>
        <v>3.54</v>
      </c>
      <c r="AB167" s="169">
        <f t="shared" si="221"/>
        <v>3.54</v>
      </c>
      <c r="AC167" s="169">
        <f t="shared" si="221"/>
        <v>3.54</v>
      </c>
      <c r="AD167" s="169">
        <f t="shared" si="221"/>
        <v>3.54</v>
      </c>
      <c r="AE167" s="169">
        <f t="shared" si="221"/>
        <v>3.54</v>
      </c>
      <c r="AF167" s="169">
        <f t="shared" ref="AF167" si="226">SUM(AF161:AF166)</f>
        <v>3.54</v>
      </c>
      <c r="AG167" s="170">
        <f t="shared" si="221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R184" si="227">B169</f>
        <v>0</v>
      </c>
      <c r="D169" s="161">
        <f t="shared" si="227"/>
        <v>0</v>
      </c>
      <c r="E169" s="161">
        <f t="shared" si="227"/>
        <v>0</v>
      </c>
      <c r="F169" s="161">
        <f t="shared" si="227"/>
        <v>0</v>
      </c>
      <c r="G169" s="161">
        <f t="shared" si="227"/>
        <v>0</v>
      </c>
      <c r="H169" s="161">
        <f t="shared" si="227"/>
        <v>0</v>
      </c>
      <c r="I169" s="161">
        <f t="shared" si="227"/>
        <v>0</v>
      </c>
      <c r="J169" s="161">
        <f t="shared" si="227"/>
        <v>0</v>
      </c>
      <c r="K169" s="161">
        <f t="shared" si="227"/>
        <v>0</v>
      </c>
      <c r="L169" s="161">
        <f t="shared" si="227"/>
        <v>0</v>
      </c>
      <c r="M169" s="161">
        <f t="shared" si="227"/>
        <v>0</v>
      </c>
      <c r="N169" s="161">
        <f t="shared" si="227"/>
        <v>0</v>
      </c>
      <c r="O169" s="161">
        <f t="shared" si="227"/>
        <v>0</v>
      </c>
      <c r="P169" s="161">
        <f t="shared" si="227"/>
        <v>0</v>
      </c>
      <c r="Q169" s="161">
        <f t="shared" si="227"/>
        <v>0</v>
      </c>
      <c r="R169" s="161">
        <f t="shared" si="227"/>
        <v>0</v>
      </c>
      <c r="S169" s="161">
        <f t="shared" ref="S169:T183" si="228">R169</f>
        <v>0</v>
      </c>
      <c r="T169" s="161">
        <f t="shared" si="228"/>
        <v>0</v>
      </c>
      <c r="U169" s="161">
        <f t="shared" ref="U169:AF184" si="229">T169</f>
        <v>0</v>
      </c>
      <c r="V169" s="161">
        <f t="shared" ref="V169:V232" si="230">U169</f>
        <v>0</v>
      </c>
      <c r="W169" s="161">
        <f t="shared" ref="W169:W232" si="231">V169</f>
        <v>0</v>
      </c>
      <c r="X169" s="161">
        <f t="shared" si="229"/>
        <v>0</v>
      </c>
      <c r="Y169" s="161">
        <f t="shared" si="229"/>
        <v>0</v>
      </c>
      <c r="Z169" s="161">
        <f t="shared" si="229"/>
        <v>0</v>
      </c>
      <c r="AA169" s="161">
        <f t="shared" si="229"/>
        <v>0</v>
      </c>
      <c r="AB169" s="161">
        <f t="shared" si="229"/>
        <v>0</v>
      </c>
      <c r="AC169" s="161">
        <f t="shared" si="229"/>
        <v>0</v>
      </c>
      <c r="AD169" s="161">
        <f t="shared" si="229"/>
        <v>0</v>
      </c>
      <c r="AE169" s="161">
        <f t="shared" si="229"/>
        <v>0</v>
      </c>
      <c r="AF169" s="161">
        <f t="shared" si="229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227"/>
        <v>0</v>
      </c>
      <c r="D170" s="163">
        <f t="shared" si="227"/>
        <v>0</v>
      </c>
      <c r="E170" s="163">
        <f t="shared" si="227"/>
        <v>0</v>
      </c>
      <c r="F170" s="163">
        <f t="shared" si="227"/>
        <v>0</v>
      </c>
      <c r="G170" s="163">
        <f t="shared" si="227"/>
        <v>0</v>
      </c>
      <c r="H170" s="163">
        <f t="shared" si="227"/>
        <v>0</v>
      </c>
      <c r="I170" s="163">
        <f t="shared" si="227"/>
        <v>0</v>
      </c>
      <c r="J170" s="163">
        <f t="shared" si="227"/>
        <v>0</v>
      </c>
      <c r="K170" s="163">
        <f t="shared" si="227"/>
        <v>0</v>
      </c>
      <c r="L170" s="163">
        <f t="shared" si="227"/>
        <v>0</v>
      </c>
      <c r="M170" s="163">
        <f t="shared" si="227"/>
        <v>0</v>
      </c>
      <c r="N170" s="163">
        <f t="shared" si="227"/>
        <v>0</v>
      </c>
      <c r="O170" s="163">
        <f t="shared" si="227"/>
        <v>0</v>
      </c>
      <c r="P170" s="163">
        <f t="shared" si="227"/>
        <v>0</v>
      </c>
      <c r="Q170" s="163">
        <f t="shared" si="227"/>
        <v>0</v>
      </c>
      <c r="R170" s="163">
        <f t="shared" si="227"/>
        <v>0</v>
      </c>
      <c r="S170" s="163">
        <f t="shared" si="228"/>
        <v>0</v>
      </c>
      <c r="T170" s="163">
        <f t="shared" si="228"/>
        <v>0</v>
      </c>
      <c r="U170" s="163">
        <f t="shared" si="229"/>
        <v>0</v>
      </c>
      <c r="V170" s="163">
        <f t="shared" si="230"/>
        <v>0</v>
      </c>
      <c r="W170" s="163">
        <f t="shared" si="231"/>
        <v>0</v>
      </c>
      <c r="X170" s="163">
        <f t="shared" si="229"/>
        <v>0</v>
      </c>
      <c r="Y170" s="163">
        <f t="shared" si="229"/>
        <v>0</v>
      </c>
      <c r="Z170" s="163">
        <f t="shared" si="229"/>
        <v>0</v>
      </c>
      <c r="AA170" s="163">
        <f t="shared" si="229"/>
        <v>0</v>
      </c>
      <c r="AB170" s="163">
        <f t="shared" si="229"/>
        <v>0</v>
      </c>
      <c r="AC170" s="163">
        <f t="shared" si="229"/>
        <v>0</v>
      </c>
      <c r="AD170" s="163">
        <f t="shared" si="229"/>
        <v>0</v>
      </c>
      <c r="AE170" s="163">
        <f t="shared" si="229"/>
        <v>0</v>
      </c>
      <c r="AF170" s="163">
        <f t="shared" si="229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227"/>
        <v>0</v>
      </c>
      <c r="D171" s="163">
        <f t="shared" si="227"/>
        <v>0</v>
      </c>
      <c r="E171" s="163">
        <f t="shared" si="227"/>
        <v>0</v>
      </c>
      <c r="F171" s="163">
        <f t="shared" si="227"/>
        <v>0</v>
      </c>
      <c r="G171" s="163">
        <f t="shared" si="227"/>
        <v>0</v>
      </c>
      <c r="H171" s="163">
        <f t="shared" si="227"/>
        <v>0</v>
      </c>
      <c r="I171" s="163">
        <f t="shared" si="227"/>
        <v>0</v>
      </c>
      <c r="J171" s="163">
        <f t="shared" si="227"/>
        <v>0</v>
      </c>
      <c r="K171" s="163">
        <f t="shared" si="227"/>
        <v>0</v>
      </c>
      <c r="L171" s="163">
        <f t="shared" si="227"/>
        <v>0</v>
      </c>
      <c r="M171" s="163">
        <f t="shared" si="227"/>
        <v>0</v>
      </c>
      <c r="N171" s="163">
        <f t="shared" si="227"/>
        <v>0</v>
      </c>
      <c r="O171" s="163">
        <f t="shared" si="227"/>
        <v>0</v>
      </c>
      <c r="P171" s="163">
        <f t="shared" si="227"/>
        <v>0</v>
      </c>
      <c r="Q171" s="163">
        <f t="shared" si="227"/>
        <v>0</v>
      </c>
      <c r="R171" s="163">
        <f t="shared" si="227"/>
        <v>0</v>
      </c>
      <c r="S171" s="163">
        <f t="shared" si="228"/>
        <v>0</v>
      </c>
      <c r="T171" s="163">
        <f t="shared" si="228"/>
        <v>0</v>
      </c>
      <c r="U171" s="163">
        <f t="shared" si="229"/>
        <v>0</v>
      </c>
      <c r="V171" s="163">
        <f t="shared" si="230"/>
        <v>0</v>
      </c>
      <c r="W171" s="163">
        <f t="shared" si="231"/>
        <v>0</v>
      </c>
      <c r="X171" s="163">
        <f t="shared" si="229"/>
        <v>0</v>
      </c>
      <c r="Y171" s="163">
        <f t="shared" si="229"/>
        <v>0</v>
      </c>
      <c r="Z171" s="163">
        <f t="shared" si="229"/>
        <v>0</v>
      </c>
      <c r="AA171" s="163">
        <f t="shared" si="229"/>
        <v>0</v>
      </c>
      <c r="AB171" s="163">
        <f t="shared" si="229"/>
        <v>0</v>
      </c>
      <c r="AC171" s="163">
        <f t="shared" si="229"/>
        <v>0</v>
      </c>
      <c r="AD171" s="163">
        <f t="shared" si="229"/>
        <v>0</v>
      </c>
      <c r="AE171" s="163">
        <f t="shared" si="229"/>
        <v>0</v>
      </c>
      <c r="AF171" s="163">
        <f t="shared" si="229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227"/>
        <v>0</v>
      </c>
      <c r="D172" s="163">
        <f t="shared" si="227"/>
        <v>0</v>
      </c>
      <c r="E172" s="163">
        <f t="shared" si="227"/>
        <v>0</v>
      </c>
      <c r="F172" s="163">
        <f t="shared" si="227"/>
        <v>0</v>
      </c>
      <c r="G172" s="163">
        <f t="shared" si="227"/>
        <v>0</v>
      </c>
      <c r="H172" s="163">
        <f t="shared" si="227"/>
        <v>0</v>
      </c>
      <c r="I172" s="163">
        <f t="shared" si="227"/>
        <v>0</v>
      </c>
      <c r="J172" s="163">
        <f t="shared" si="227"/>
        <v>0</v>
      </c>
      <c r="K172" s="163">
        <f t="shared" si="227"/>
        <v>0</v>
      </c>
      <c r="L172" s="163">
        <f t="shared" si="227"/>
        <v>0</v>
      </c>
      <c r="M172" s="163">
        <f t="shared" si="227"/>
        <v>0</v>
      </c>
      <c r="N172" s="163">
        <f t="shared" si="227"/>
        <v>0</v>
      </c>
      <c r="O172" s="163">
        <f t="shared" si="227"/>
        <v>0</v>
      </c>
      <c r="P172" s="163">
        <f t="shared" si="227"/>
        <v>0</v>
      </c>
      <c r="Q172" s="163">
        <f t="shared" si="227"/>
        <v>0</v>
      </c>
      <c r="R172" s="163">
        <f t="shared" si="227"/>
        <v>0</v>
      </c>
      <c r="S172" s="163">
        <f t="shared" si="228"/>
        <v>0</v>
      </c>
      <c r="T172" s="163">
        <f t="shared" si="228"/>
        <v>0</v>
      </c>
      <c r="U172" s="163">
        <f t="shared" si="229"/>
        <v>0</v>
      </c>
      <c r="V172" s="163">
        <f t="shared" si="230"/>
        <v>0</v>
      </c>
      <c r="W172" s="163">
        <f t="shared" si="231"/>
        <v>0</v>
      </c>
      <c r="X172" s="163">
        <f t="shared" si="229"/>
        <v>0</v>
      </c>
      <c r="Y172" s="163">
        <f t="shared" si="229"/>
        <v>0</v>
      </c>
      <c r="Z172" s="163">
        <f t="shared" si="229"/>
        <v>0</v>
      </c>
      <c r="AA172" s="163">
        <f t="shared" si="229"/>
        <v>0</v>
      </c>
      <c r="AB172" s="163">
        <f t="shared" si="229"/>
        <v>0</v>
      </c>
      <c r="AC172" s="163">
        <f t="shared" si="229"/>
        <v>0</v>
      </c>
      <c r="AD172" s="163">
        <f t="shared" si="229"/>
        <v>0</v>
      </c>
      <c r="AE172" s="163">
        <f t="shared" si="229"/>
        <v>0</v>
      </c>
      <c r="AF172" s="163">
        <f t="shared" si="229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227"/>
        <v>0</v>
      </c>
      <c r="D173" s="163">
        <f t="shared" si="227"/>
        <v>0</v>
      </c>
      <c r="E173" s="163">
        <f t="shared" si="227"/>
        <v>0</v>
      </c>
      <c r="F173" s="163">
        <f t="shared" si="227"/>
        <v>0</v>
      </c>
      <c r="G173" s="163">
        <f t="shared" si="227"/>
        <v>0</v>
      </c>
      <c r="H173" s="163">
        <f t="shared" si="227"/>
        <v>0</v>
      </c>
      <c r="I173" s="163">
        <f t="shared" si="227"/>
        <v>0</v>
      </c>
      <c r="J173" s="163">
        <f t="shared" si="227"/>
        <v>0</v>
      </c>
      <c r="K173" s="163">
        <f t="shared" si="227"/>
        <v>0</v>
      </c>
      <c r="L173" s="163">
        <f t="shared" si="227"/>
        <v>0</v>
      </c>
      <c r="M173" s="163">
        <f t="shared" si="227"/>
        <v>0</v>
      </c>
      <c r="N173" s="163">
        <f t="shared" si="227"/>
        <v>0</v>
      </c>
      <c r="O173" s="163">
        <f t="shared" si="227"/>
        <v>0</v>
      </c>
      <c r="P173" s="163">
        <f t="shared" si="227"/>
        <v>0</v>
      </c>
      <c r="Q173" s="163">
        <f t="shared" si="227"/>
        <v>0</v>
      </c>
      <c r="R173" s="163">
        <f t="shared" si="227"/>
        <v>0</v>
      </c>
      <c r="S173" s="163">
        <f t="shared" si="228"/>
        <v>0</v>
      </c>
      <c r="T173" s="163">
        <f t="shared" si="228"/>
        <v>0</v>
      </c>
      <c r="U173" s="163">
        <f t="shared" si="229"/>
        <v>0</v>
      </c>
      <c r="V173" s="163">
        <f t="shared" si="230"/>
        <v>0</v>
      </c>
      <c r="W173" s="163">
        <f t="shared" si="231"/>
        <v>0</v>
      </c>
      <c r="X173" s="163">
        <f t="shared" si="229"/>
        <v>0</v>
      </c>
      <c r="Y173" s="163">
        <f t="shared" si="229"/>
        <v>0</v>
      </c>
      <c r="Z173" s="163">
        <f t="shared" si="229"/>
        <v>0</v>
      </c>
      <c r="AA173" s="163">
        <f t="shared" si="229"/>
        <v>0</v>
      </c>
      <c r="AB173" s="163">
        <f t="shared" si="229"/>
        <v>0</v>
      </c>
      <c r="AC173" s="163">
        <f t="shared" si="229"/>
        <v>0</v>
      </c>
      <c r="AD173" s="163">
        <f t="shared" si="229"/>
        <v>0</v>
      </c>
      <c r="AE173" s="163">
        <f t="shared" si="229"/>
        <v>0</v>
      </c>
      <c r="AF173" s="163">
        <f t="shared" si="229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227"/>
        <v>0</v>
      </c>
      <c r="D174" s="163">
        <f t="shared" si="227"/>
        <v>0</v>
      </c>
      <c r="E174" s="163">
        <f t="shared" si="227"/>
        <v>0</v>
      </c>
      <c r="F174" s="163">
        <f t="shared" si="227"/>
        <v>0</v>
      </c>
      <c r="G174" s="163">
        <f t="shared" si="227"/>
        <v>0</v>
      </c>
      <c r="H174" s="163">
        <f t="shared" si="227"/>
        <v>0</v>
      </c>
      <c r="I174" s="163">
        <f t="shared" si="227"/>
        <v>0</v>
      </c>
      <c r="J174" s="163">
        <f t="shared" si="227"/>
        <v>0</v>
      </c>
      <c r="K174" s="163">
        <f t="shared" si="227"/>
        <v>0</v>
      </c>
      <c r="L174" s="163">
        <f t="shared" si="227"/>
        <v>0</v>
      </c>
      <c r="M174" s="163">
        <f t="shared" si="227"/>
        <v>0</v>
      </c>
      <c r="N174" s="163">
        <f t="shared" si="227"/>
        <v>0</v>
      </c>
      <c r="O174" s="163">
        <f t="shared" si="227"/>
        <v>0</v>
      </c>
      <c r="P174" s="163">
        <f t="shared" si="227"/>
        <v>0</v>
      </c>
      <c r="Q174" s="163">
        <f t="shared" si="227"/>
        <v>0</v>
      </c>
      <c r="R174" s="163">
        <f t="shared" si="227"/>
        <v>0</v>
      </c>
      <c r="S174" s="163">
        <f t="shared" si="228"/>
        <v>0</v>
      </c>
      <c r="T174" s="163">
        <f t="shared" si="228"/>
        <v>0</v>
      </c>
      <c r="U174" s="163">
        <f t="shared" si="229"/>
        <v>0</v>
      </c>
      <c r="V174" s="163">
        <f t="shared" si="230"/>
        <v>0</v>
      </c>
      <c r="W174" s="163">
        <f t="shared" si="231"/>
        <v>0</v>
      </c>
      <c r="X174" s="163">
        <f t="shared" si="229"/>
        <v>0</v>
      </c>
      <c r="Y174" s="163">
        <f t="shared" si="229"/>
        <v>0</v>
      </c>
      <c r="Z174" s="163">
        <f t="shared" si="229"/>
        <v>0</v>
      </c>
      <c r="AA174" s="163">
        <f t="shared" si="229"/>
        <v>0</v>
      </c>
      <c r="AB174" s="163">
        <f t="shared" si="229"/>
        <v>0</v>
      </c>
      <c r="AC174" s="163">
        <f t="shared" si="229"/>
        <v>0</v>
      </c>
      <c r="AD174" s="163">
        <f t="shared" si="229"/>
        <v>0</v>
      </c>
      <c r="AE174" s="163">
        <f t="shared" si="229"/>
        <v>0</v>
      </c>
      <c r="AF174" s="163">
        <f t="shared" si="229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227"/>
        <v>0</v>
      </c>
      <c r="D175" s="163">
        <f t="shared" si="227"/>
        <v>0</v>
      </c>
      <c r="E175" s="163">
        <f t="shared" si="227"/>
        <v>0</v>
      </c>
      <c r="F175" s="163">
        <f t="shared" si="227"/>
        <v>0</v>
      </c>
      <c r="G175" s="163">
        <f t="shared" si="227"/>
        <v>0</v>
      </c>
      <c r="H175" s="163">
        <f t="shared" si="227"/>
        <v>0</v>
      </c>
      <c r="I175" s="163">
        <f t="shared" si="227"/>
        <v>0</v>
      </c>
      <c r="J175" s="163">
        <f t="shared" si="227"/>
        <v>0</v>
      </c>
      <c r="K175" s="163">
        <f t="shared" si="227"/>
        <v>0</v>
      </c>
      <c r="L175" s="163">
        <f t="shared" si="227"/>
        <v>0</v>
      </c>
      <c r="M175" s="163">
        <f t="shared" si="227"/>
        <v>0</v>
      </c>
      <c r="N175" s="163">
        <f t="shared" si="227"/>
        <v>0</v>
      </c>
      <c r="O175" s="163">
        <f t="shared" si="227"/>
        <v>0</v>
      </c>
      <c r="P175" s="163">
        <f t="shared" si="227"/>
        <v>0</v>
      </c>
      <c r="Q175" s="163">
        <f t="shared" si="227"/>
        <v>0</v>
      </c>
      <c r="R175" s="163">
        <f t="shared" si="227"/>
        <v>0</v>
      </c>
      <c r="S175" s="163">
        <f t="shared" si="228"/>
        <v>0</v>
      </c>
      <c r="T175" s="163">
        <f t="shared" si="228"/>
        <v>0</v>
      </c>
      <c r="U175" s="163">
        <f t="shared" si="229"/>
        <v>0</v>
      </c>
      <c r="V175" s="163">
        <f t="shared" si="230"/>
        <v>0</v>
      </c>
      <c r="W175" s="163">
        <f t="shared" si="231"/>
        <v>0</v>
      </c>
      <c r="X175" s="163">
        <f t="shared" si="229"/>
        <v>0</v>
      </c>
      <c r="Y175" s="163">
        <f t="shared" si="229"/>
        <v>0</v>
      </c>
      <c r="Z175" s="163">
        <f t="shared" si="229"/>
        <v>0</v>
      </c>
      <c r="AA175" s="163">
        <f t="shared" si="229"/>
        <v>0</v>
      </c>
      <c r="AB175" s="163">
        <f t="shared" si="229"/>
        <v>0</v>
      </c>
      <c r="AC175" s="163">
        <f t="shared" si="229"/>
        <v>0</v>
      </c>
      <c r="AD175" s="163">
        <f t="shared" si="229"/>
        <v>0</v>
      </c>
      <c r="AE175" s="163">
        <f t="shared" si="229"/>
        <v>0</v>
      </c>
      <c r="AF175" s="163">
        <f t="shared" si="229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227"/>
        <v>0</v>
      </c>
      <c r="D176" s="163">
        <f t="shared" si="227"/>
        <v>0</v>
      </c>
      <c r="E176" s="163">
        <f t="shared" si="227"/>
        <v>0</v>
      </c>
      <c r="F176" s="163">
        <f t="shared" si="227"/>
        <v>0</v>
      </c>
      <c r="G176" s="163">
        <f t="shared" si="227"/>
        <v>0</v>
      </c>
      <c r="H176" s="163">
        <f t="shared" si="227"/>
        <v>0</v>
      </c>
      <c r="I176" s="163">
        <f t="shared" si="227"/>
        <v>0</v>
      </c>
      <c r="J176" s="163">
        <f t="shared" si="227"/>
        <v>0</v>
      </c>
      <c r="K176" s="163">
        <f t="shared" si="227"/>
        <v>0</v>
      </c>
      <c r="L176" s="163">
        <f t="shared" si="227"/>
        <v>0</v>
      </c>
      <c r="M176" s="163">
        <f t="shared" si="227"/>
        <v>0</v>
      </c>
      <c r="N176" s="163">
        <f t="shared" si="227"/>
        <v>0</v>
      </c>
      <c r="O176" s="163">
        <f t="shared" si="227"/>
        <v>0</v>
      </c>
      <c r="P176" s="163">
        <f t="shared" si="227"/>
        <v>0</v>
      </c>
      <c r="Q176" s="163">
        <f t="shared" si="227"/>
        <v>0</v>
      </c>
      <c r="R176" s="163">
        <f t="shared" si="227"/>
        <v>0</v>
      </c>
      <c r="S176" s="163">
        <f t="shared" si="228"/>
        <v>0</v>
      </c>
      <c r="T176" s="163">
        <f t="shared" si="228"/>
        <v>0</v>
      </c>
      <c r="U176" s="163">
        <f t="shared" si="229"/>
        <v>0</v>
      </c>
      <c r="V176" s="163">
        <f t="shared" si="230"/>
        <v>0</v>
      </c>
      <c r="W176" s="163">
        <f t="shared" si="231"/>
        <v>0</v>
      </c>
      <c r="X176" s="163">
        <f t="shared" si="229"/>
        <v>0</v>
      </c>
      <c r="Y176" s="163">
        <f t="shared" si="229"/>
        <v>0</v>
      </c>
      <c r="Z176" s="163">
        <f t="shared" si="229"/>
        <v>0</v>
      </c>
      <c r="AA176" s="163">
        <f t="shared" si="229"/>
        <v>0</v>
      </c>
      <c r="AB176" s="163">
        <f t="shared" si="229"/>
        <v>0</v>
      </c>
      <c r="AC176" s="163">
        <f t="shared" si="229"/>
        <v>0</v>
      </c>
      <c r="AD176" s="163">
        <f t="shared" si="229"/>
        <v>0</v>
      </c>
      <c r="AE176" s="163">
        <f t="shared" si="229"/>
        <v>0</v>
      </c>
      <c r="AF176" s="163">
        <f t="shared" si="229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227"/>
        <v>0</v>
      </c>
      <c r="D177" s="163">
        <f t="shared" si="227"/>
        <v>0</v>
      </c>
      <c r="E177" s="163">
        <f t="shared" si="227"/>
        <v>0</v>
      </c>
      <c r="F177" s="163">
        <f t="shared" si="227"/>
        <v>0</v>
      </c>
      <c r="G177" s="163">
        <f t="shared" si="227"/>
        <v>0</v>
      </c>
      <c r="H177" s="163">
        <f t="shared" si="227"/>
        <v>0</v>
      </c>
      <c r="I177" s="163">
        <f t="shared" si="227"/>
        <v>0</v>
      </c>
      <c r="J177" s="163">
        <f t="shared" si="227"/>
        <v>0</v>
      </c>
      <c r="K177" s="163">
        <f t="shared" si="227"/>
        <v>0</v>
      </c>
      <c r="L177" s="163">
        <f t="shared" si="227"/>
        <v>0</v>
      </c>
      <c r="M177" s="163">
        <f t="shared" si="227"/>
        <v>0</v>
      </c>
      <c r="N177" s="163">
        <f t="shared" si="227"/>
        <v>0</v>
      </c>
      <c r="O177" s="163">
        <f t="shared" si="227"/>
        <v>0</v>
      </c>
      <c r="P177" s="163">
        <f t="shared" si="227"/>
        <v>0</v>
      </c>
      <c r="Q177" s="163">
        <f t="shared" si="227"/>
        <v>0</v>
      </c>
      <c r="R177" s="163">
        <f t="shared" si="227"/>
        <v>0</v>
      </c>
      <c r="S177" s="163">
        <f t="shared" si="228"/>
        <v>0</v>
      </c>
      <c r="T177" s="163">
        <f t="shared" si="228"/>
        <v>0</v>
      </c>
      <c r="U177" s="163">
        <f t="shared" si="229"/>
        <v>0</v>
      </c>
      <c r="V177" s="163">
        <f t="shared" si="230"/>
        <v>0</v>
      </c>
      <c r="W177" s="163">
        <f t="shared" si="231"/>
        <v>0</v>
      </c>
      <c r="X177" s="163">
        <f t="shared" si="229"/>
        <v>0</v>
      </c>
      <c r="Y177" s="163">
        <f t="shared" si="229"/>
        <v>0</v>
      </c>
      <c r="Z177" s="163">
        <f t="shared" si="229"/>
        <v>0</v>
      </c>
      <c r="AA177" s="163">
        <f t="shared" si="229"/>
        <v>0</v>
      </c>
      <c r="AB177" s="163">
        <f t="shared" si="229"/>
        <v>0</v>
      </c>
      <c r="AC177" s="163">
        <f t="shared" si="229"/>
        <v>0</v>
      </c>
      <c r="AD177" s="163">
        <f t="shared" si="229"/>
        <v>0</v>
      </c>
      <c r="AE177" s="163">
        <f t="shared" si="229"/>
        <v>0</v>
      </c>
      <c r="AF177" s="163">
        <f t="shared" si="229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227"/>
        <v>0</v>
      </c>
      <c r="D178" s="163">
        <f t="shared" si="227"/>
        <v>0</v>
      </c>
      <c r="E178" s="163">
        <f t="shared" si="227"/>
        <v>0</v>
      </c>
      <c r="F178" s="163">
        <f t="shared" si="227"/>
        <v>0</v>
      </c>
      <c r="G178" s="163">
        <f t="shared" si="227"/>
        <v>0</v>
      </c>
      <c r="H178" s="163">
        <f t="shared" si="227"/>
        <v>0</v>
      </c>
      <c r="I178" s="163">
        <f t="shared" si="227"/>
        <v>0</v>
      </c>
      <c r="J178" s="163">
        <f t="shared" si="227"/>
        <v>0</v>
      </c>
      <c r="K178" s="163">
        <f t="shared" si="227"/>
        <v>0</v>
      </c>
      <c r="L178" s="163">
        <f t="shared" si="227"/>
        <v>0</v>
      </c>
      <c r="M178" s="163">
        <f t="shared" si="227"/>
        <v>0</v>
      </c>
      <c r="N178" s="163">
        <f t="shared" si="227"/>
        <v>0</v>
      </c>
      <c r="O178" s="163">
        <f t="shared" si="227"/>
        <v>0</v>
      </c>
      <c r="P178" s="163">
        <f t="shared" si="227"/>
        <v>0</v>
      </c>
      <c r="Q178" s="163">
        <f t="shared" si="227"/>
        <v>0</v>
      </c>
      <c r="R178" s="163">
        <f t="shared" si="227"/>
        <v>0</v>
      </c>
      <c r="S178" s="163">
        <f t="shared" si="228"/>
        <v>0</v>
      </c>
      <c r="T178" s="163">
        <f t="shared" si="228"/>
        <v>0</v>
      </c>
      <c r="U178" s="163">
        <f t="shared" si="229"/>
        <v>0</v>
      </c>
      <c r="V178" s="163">
        <f t="shared" si="230"/>
        <v>0</v>
      </c>
      <c r="W178" s="163">
        <f t="shared" si="231"/>
        <v>0</v>
      </c>
      <c r="X178" s="163">
        <f t="shared" si="229"/>
        <v>0</v>
      </c>
      <c r="Y178" s="163">
        <f t="shared" si="229"/>
        <v>0</v>
      </c>
      <c r="Z178" s="163">
        <f t="shared" si="229"/>
        <v>0</v>
      </c>
      <c r="AA178" s="163">
        <f t="shared" si="229"/>
        <v>0</v>
      </c>
      <c r="AB178" s="163">
        <f t="shared" si="229"/>
        <v>0</v>
      </c>
      <c r="AC178" s="163">
        <f t="shared" si="229"/>
        <v>0</v>
      </c>
      <c r="AD178" s="163">
        <f t="shared" si="229"/>
        <v>0</v>
      </c>
      <c r="AE178" s="163">
        <f t="shared" si="229"/>
        <v>0</v>
      </c>
      <c r="AF178" s="163">
        <f t="shared" si="229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227"/>
        <v>0</v>
      </c>
      <c r="D179" s="163">
        <f t="shared" si="227"/>
        <v>0</v>
      </c>
      <c r="E179" s="163">
        <f t="shared" si="227"/>
        <v>0</v>
      </c>
      <c r="F179" s="163">
        <f t="shared" si="227"/>
        <v>0</v>
      </c>
      <c r="G179" s="163">
        <f t="shared" si="227"/>
        <v>0</v>
      </c>
      <c r="H179" s="163">
        <f t="shared" si="227"/>
        <v>0</v>
      </c>
      <c r="I179" s="163">
        <f t="shared" si="227"/>
        <v>0</v>
      </c>
      <c r="J179" s="163">
        <f t="shared" si="227"/>
        <v>0</v>
      </c>
      <c r="K179" s="163">
        <f t="shared" si="227"/>
        <v>0</v>
      </c>
      <c r="L179" s="163">
        <f t="shared" si="227"/>
        <v>0</v>
      </c>
      <c r="M179" s="163">
        <f t="shared" si="227"/>
        <v>0</v>
      </c>
      <c r="N179" s="163">
        <f t="shared" si="227"/>
        <v>0</v>
      </c>
      <c r="O179" s="163">
        <f t="shared" si="227"/>
        <v>0</v>
      </c>
      <c r="P179" s="163">
        <f t="shared" si="227"/>
        <v>0</v>
      </c>
      <c r="Q179" s="163">
        <f t="shared" si="227"/>
        <v>0</v>
      </c>
      <c r="R179" s="163">
        <f t="shared" si="227"/>
        <v>0</v>
      </c>
      <c r="S179" s="163">
        <f t="shared" si="228"/>
        <v>0</v>
      </c>
      <c r="T179" s="163">
        <f t="shared" si="228"/>
        <v>0</v>
      </c>
      <c r="U179" s="163">
        <f t="shared" si="229"/>
        <v>0</v>
      </c>
      <c r="V179" s="163">
        <f t="shared" si="230"/>
        <v>0</v>
      </c>
      <c r="W179" s="163">
        <f t="shared" si="231"/>
        <v>0</v>
      </c>
      <c r="X179" s="163">
        <f t="shared" si="229"/>
        <v>0</v>
      </c>
      <c r="Y179" s="163">
        <f t="shared" si="229"/>
        <v>0</v>
      </c>
      <c r="Z179" s="163">
        <f t="shared" si="229"/>
        <v>0</v>
      </c>
      <c r="AA179" s="163">
        <f t="shared" si="229"/>
        <v>0</v>
      </c>
      <c r="AB179" s="163">
        <f t="shared" si="229"/>
        <v>0</v>
      </c>
      <c r="AC179" s="163">
        <f t="shared" si="229"/>
        <v>0</v>
      </c>
      <c r="AD179" s="163">
        <f t="shared" si="229"/>
        <v>0</v>
      </c>
      <c r="AE179" s="163">
        <f t="shared" si="229"/>
        <v>0</v>
      </c>
      <c r="AF179" s="176">
        <f t="shared" si="229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227"/>
        <v>0</v>
      </c>
      <c r="D180" s="163">
        <f t="shared" si="227"/>
        <v>0</v>
      </c>
      <c r="E180" s="163">
        <f t="shared" si="227"/>
        <v>0</v>
      </c>
      <c r="F180" s="163">
        <f t="shared" si="227"/>
        <v>0</v>
      </c>
      <c r="G180" s="163">
        <f t="shared" si="227"/>
        <v>0</v>
      </c>
      <c r="H180" s="163">
        <f t="shared" si="227"/>
        <v>0</v>
      </c>
      <c r="I180" s="163">
        <f t="shared" si="227"/>
        <v>0</v>
      </c>
      <c r="J180" s="163">
        <f t="shared" si="227"/>
        <v>0</v>
      </c>
      <c r="K180" s="163">
        <f t="shared" si="227"/>
        <v>0</v>
      </c>
      <c r="L180" s="163">
        <f t="shared" si="227"/>
        <v>0</v>
      </c>
      <c r="M180" s="163">
        <f t="shared" si="227"/>
        <v>0</v>
      </c>
      <c r="N180" s="163">
        <f t="shared" si="227"/>
        <v>0</v>
      </c>
      <c r="O180" s="163">
        <f t="shared" si="227"/>
        <v>0</v>
      </c>
      <c r="P180" s="163">
        <f t="shared" si="227"/>
        <v>0</v>
      </c>
      <c r="Q180" s="163">
        <f t="shared" si="227"/>
        <v>0</v>
      </c>
      <c r="R180" s="163">
        <f t="shared" si="227"/>
        <v>0</v>
      </c>
      <c r="S180" s="163">
        <f t="shared" si="228"/>
        <v>0</v>
      </c>
      <c r="T180" s="163">
        <f t="shared" si="228"/>
        <v>0</v>
      </c>
      <c r="U180" s="163">
        <f t="shared" si="229"/>
        <v>0</v>
      </c>
      <c r="V180" s="163">
        <f t="shared" si="230"/>
        <v>0</v>
      </c>
      <c r="W180" s="163">
        <f t="shared" si="231"/>
        <v>0</v>
      </c>
      <c r="X180" s="163">
        <f t="shared" si="229"/>
        <v>0</v>
      </c>
      <c r="Y180" s="163">
        <f t="shared" si="229"/>
        <v>0</v>
      </c>
      <c r="Z180" s="163">
        <f t="shared" si="229"/>
        <v>0</v>
      </c>
      <c r="AA180" s="163">
        <f t="shared" si="229"/>
        <v>0</v>
      </c>
      <c r="AB180" s="163">
        <f t="shared" si="229"/>
        <v>0</v>
      </c>
      <c r="AC180" s="163">
        <f t="shared" si="229"/>
        <v>0</v>
      </c>
      <c r="AD180" s="163">
        <f t="shared" si="229"/>
        <v>0</v>
      </c>
      <c r="AE180" s="163">
        <f t="shared" si="229"/>
        <v>0</v>
      </c>
      <c r="AF180" s="176">
        <f t="shared" si="229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227"/>
        <v>0</v>
      </c>
      <c r="D181" s="163">
        <f t="shared" si="227"/>
        <v>0</v>
      </c>
      <c r="E181" s="163">
        <f t="shared" si="227"/>
        <v>0</v>
      </c>
      <c r="F181" s="163">
        <f t="shared" si="227"/>
        <v>0</v>
      </c>
      <c r="G181" s="163">
        <f t="shared" si="227"/>
        <v>0</v>
      </c>
      <c r="H181" s="163">
        <f t="shared" si="227"/>
        <v>0</v>
      </c>
      <c r="I181" s="163">
        <f t="shared" si="227"/>
        <v>0</v>
      </c>
      <c r="J181" s="163">
        <f t="shared" si="227"/>
        <v>0</v>
      </c>
      <c r="K181" s="163">
        <f t="shared" si="227"/>
        <v>0</v>
      </c>
      <c r="L181" s="163">
        <f t="shared" si="227"/>
        <v>0</v>
      </c>
      <c r="M181" s="163">
        <f t="shared" si="227"/>
        <v>0</v>
      </c>
      <c r="N181" s="163">
        <f t="shared" si="227"/>
        <v>0</v>
      </c>
      <c r="O181" s="163">
        <f t="shared" si="227"/>
        <v>0</v>
      </c>
      <c r="P181" s="163">
        <f t="shared" si="227"/>
        <v>0</v>
      </c>
      <c r="Q181" s="163">
        <f t="shared" si="227"/>
        <v>0</v>
      </c>
      <c r="R181" s="163">
        <f t="shared" si="227"/>
        <v>0</v>
      </c>
      <c r="S181" s="163">
        <f t="shared" si="228"/>
        <v>0</v>
      </c>
      <c r="T181" s="163">
        <f t="shared" si="228"/>
        <v>0</v>
      </c>
      <c r="U181" s="163">
        <f t="shared" si="229"/>
        <v>0</v>
      </c>
      <c r="V181" s="163">
        <f t="shared" si="230"/>
        <v>0</v>
      </c>
      <c r="W181" s="163">
        <f t="shared" si="231"/>
        <v>0</v>
      </c>
      <c r="X181" s="163">
        <f t="shared" si="229"/>
        <v>0</v>
      </c>
      <c r="Y181" s="163">
        <f t="shared" si="229"/>
        <v>0</v>
      </c>
      <c r="Z181" s="163">
        <f t="shared" si="229"/>
        <v>0</v>
      </c>
      <c r="AA181" s="163">
        <f t="shared" si="229"/>
        <v>0</v>
      </c>
      <c r="AB181" s="163">
        <f t="shared" si="229"/>
        <v>0</v>
      </c>
      <c r="AC181" s="163">
        <f t="shared" si="229"/>
        <v>0</v>
      </c>
      <c r="AD181" s="163">
        <f t="shared" si="229"/>
        <v>0</v>
      </c>
      <c r="AE181" s="163">
        <f t="shared" si="229"/>
        <v>0</v>
      </c>
      <c r="AF181" s="176">
        <f t="shared" si="229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227"/>
        <v>0</v>
      </c>
      <c r="D182" s="163">
        <f t="shared" si="227"/>
        <v>0</v>
      </c>
      <c r="E182" s="163">
        <f t="shared" si="227"/>
        <v>0</v>
      </c>
      <c r="F182" s="163">
        <f t="shared" si="227"/>
        <v>0</v>
      </c>
      <c r="G182" s="163">
        <f t="shared" si="227"/>
        <v>0</v>
      </c>
      <c r="H182" s="163">
        <f t="shared" si="227"/>
        <v>0</v>
      </c>
      <c r="I182" s="163">
        <f t="shared" si="227"/>
        <v>0</v>
      </c>
      <c r="J182" s="163">
        <f t="shared" si="227"/>
        <v>0</v>
      </c>
      <c r="K182" s="163">
        <f t="shared" si="227"/>
        <v>0</v>
      </c>
      <c r="L182" s="163">
        <f t="shared" si="227"/>
        <v>0</v>
      </c>
      <c r="M182" s="163">
        <f t="shared" si="227"/>
        <v>0</v>
      </c>
      <c r="N182" s="163">
        <f t="shared" si="227"/>
        <v>0</v>
      </c>
      <c r="O182" s="163">
        <f t="shared" si="227"/>
        <v>0</v>
      </c>
      <c r="P182" s="163">
        <f t="shared" si="227"/>
        <v>0</v>
      </c>
      <c r="Q182" s="163">
        <f t="shared" si="227"/>
        <v>0</v>
      </c>
      <c r="R182" s="163">
        <f t="shared" si="227"/>
        <v>0</v>
      </c>
      <c r="S182" s="163">
        <f t="shared" si="228"/>
        <v>0</v>
      </c>
      <c r="T182" s="163">
        <f t="shared" si="228"/>
        <v>0</v>
      </c>
      <c r="U182" s="163">
        <f t="shared" si="229"/>
        <v>0</v>
      </c>
      <c r="V182" s="163">
        <f t="shared" si="230"/>
        <v>0</v>
      </c>
      <c r="W182" s="163">
        <f t="shared" si="231"/>
        <v>0</v>
      </c>
      <c r="X182" s="163">
        <f t="shared" si="229"/>
        <v>0</v>
      </c>
      <c r="Y182" s="163">
        <f t="shared" si="229"/>
        <v>0</v>
      </c>
      <c r="Z182" s="163">
        <f t="shared" si="229"/>
        <v>0</v>
      </c>
      <c r="AA182" s="163">
        <f t="shared" si="229"/>
        <v>0</v>
      </c>
      <c r="AB182" s="163">
        <f t="shared" si="229"/>
        <v>0</v>
      </c>
      <c r="AC182" s="163">
        <f t="shared" si="229"/>
        <v>0</v>
      </c>
      <c r="AD182" s="163">
        <f t="shared" si="229"/>
        <v>0</v>
      </c>
      <c r="AE182" s="163">
        <f t="shared" si="229"/>
        <v>0</v>
      </c>
      <c r="AF182" s="176">
        <f t="shared" si="229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227"/>
        <v>0</v>
      </c>
      <c r="D183" s="163">
        <f t="shared" si="227"/>
        <v>0</v>
      </c>
      <c r="E183" s="163">
        <f t="shared" si="227"/>
        <v>0</v>
      </c>
      <c r="F183" s="163">
        <f t="shared" si="227"/>
        <v>0</v>
      </c>
      <c r="G183" s="163">
        <f t="shared" si="227"/>
        <v>0</v>
      </c>
      <c r="H183" s="163">
        <f t="shared" si="227"/>
        <v>0</v>
      </c>
      <c r="I183" s="163">
        <f t="shared" si="227"/>
        <v>0</v>
      </c>
      <c r="J183" s="163">
        <f t="shared" si="227"/>
        <v>0</v>
      </c>
      <c r="K183" s="163">
        <f t="shared" si="227"/>
        <v>0</v>
      </c>
      <c r="L183" s="163">
        <f t="shared" si="227"/>
        <v>0</v>
      </c>
      <c r="M183" s="163">
        <f t="shared" si="227"/>
        <v>0</v>
      </c>
      <c r="N183" s="163">
        <f t="shared" si="227"/>
        <v>0</v>
      </c>
      <c r="O183" s="163">
        <f t="shared" si="227"/>
        <v>0</v>
      </c>
      <c r="P183" s="163">
        <f t="shared" si="227"/>
        <v>0</v>
      </c>
      <c r="Q183" s="163">
        <f t="shared" si="227"/>
        <v>0</v>
      </c>
      <c r="R183" s="163">
        <f t="shared" si="227"/>
        <v>0</v>
      </c>
      <c r="S183" s="163">
        <f t="shared" si="228"/>
        <v>0</v>
      </c>
      <c r="T183" s="163">
        <f t="shared" si="228"/>
        <v>0</v>
      </c>
      <c r="U183" s="163">
        <f t="shared" si="229"/>
        <v>0</v>
      </c>
      <c r="V183" s="163">
        <f t="shared" si="230"/>
        <v>0</v>
      </c>
      <c r="W183" s="163">
        <f t="shared" si="231"/>
        <v>0</v>
      </c>
      <c r="X183" s="163">
        <f t="shared" si="229"/>
        <v>0</v>
      </c>
      <c r="Y183" s="163">
        <f t="shared" si="229"/>
        <v>0</v>
      </c>
      <c r="Z183" s="163">
        <f t="shared" si="229"/>
        <v>0</v>
      </c>
      <c r="AA183" s="163">
        <f t="shared" si="229"/>
        <v>0</v>
      </c>
      <c r="AB183" s="163">
        <f t="shared" si="229"/>
        <v>0</v>
      </c>
      <c r="AC183" s="163">
        <f t="shared" si="229"/>
        <v>0</v>
      </c>
      <c r="AD183" s="163">
        <f t="shared" si="229"/>
        <v>0</v>
      </c>
      <c r="AE183" s="163">
        <f t="shared" si="229"/>
        <v>0</v>
      </c>
      <c r="AF183" s="176">
        <f t="shared" si="229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227"/>
        <v>0</v>
      </c>
      <c r="D184" s="163">
        <f t="shared" si="227"/>
        <v>0</v>
      </c>
      <c r="E184" s="163">
        <f t="shared" si="227"/>
        <v>0</v>
      </c>
      <c r="F184" s="163">
        <f t="shared" si="227"/>
        <v>0</v>
      </c>
      <c r="G184" s="163">
        <f t="shared" si="227"/>
        <v>0</v>
      </c>
      <c r="H184" s="163">
        <f t="shared" si="227"/>
        <v>0</v>
      </c>
      <c r="I184" s="163">
        <f t="shared" si="227"/>
        <v>0</v>
      </c>
      <c r="J184" s="163">
        <f t="shared" si="227"/>
        <v>0</v>
      </c>
      <c r="K184" s="163">
        <f t="shared" si="227"/>
        <v>0</v>
      </c>
      <c r="L184" s="163">
        <f t="shared" si="227"/>
        <v>0</v>
      </c>
      <c r="M184" s="163">
        <f t="shared" si="227"/>
        <v>0</v>
      </c>
      <c r="N184" s="163">
        <f t="shared" si="227"/>
        <v>0</v>
      </c>
      <c r="O184" s="163">
        <f t="shared" si="227"/>
        <v>0</v>
      </c>
      <c r="P184" s="163">
        <f t="shared" si="227"/>
        <v>0</v>
      </c>
      <c r="Q184" s="163">
        <f t="shared" si="227"/>
        <v>0</v>
      </c>
      <c r="R184" s="163">
        <f t="shared" ref="R184:AF199" si="232">Q184</f>
        <v>0</v>
      </c>
      <c r="S184" s="163">
        <f t="shared" si="232"/>
        <v>0</v>
      </c>
      <c r="T184" s="163">
        <f t="shared" si="232"/>
        <v>0</v>
      </c>
      <c r="U184" s="163">
        <f t="shared" si="232"/>
        <v>0</v>
      </c>
      <c r="V184" s="163">
        <f t="shared" si="230"/>
        <v>0</v>
      </c>
      <c r="W184" s="163">
        <f t="shared" si="231"/>
        <v>0</v>
      </c>
      <c r="X184" s="163">
        <f t="shared" si="232"/>
        <v>0</v>
      </c>
      <c r="Y184" s="163">
        <f t="shared" si="232"/>
        <v>0</v>
      </c>
      <c r="Z184" s="163">
        <f t="shared" si="232"/>
        <v>0</v>
      </c>
      <c r="AA184" s="163">
        <f t="shared" si="232"/>
        <v>0</v>
      </c>
      <c r="AB184" s="163">
        <f t="shared" si="229"/>
        <v>0</v>
      </c>
      <c r="AC184" s="163">
        <f t="shared" si="229"/>
        <v>0</v>
      </c>
      <c r="AD184" s="163">
        <f t="shared" si="232"/>
        <v>0</v>
      </c>
      <c r="AE184" s="163">
        <f t="shared" si="232"/>
        <v>0</v>
      </c>
      <c r="AF184" s="176">
        <f t="shared" si="232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R200" si="233">B185</f>
        <v>0</v>
      </c>
      <c r="D185" s="163">
        <f t="shared" si="233"/>
        <v>0</v>
      </c>
      <c r="E185" s="163">
        <f t="shared" si="233"/>
        <v>0</v>
      </c>
      <c r="F185" s="163">
        <f t="shared" si="233"/>
        <v>0</v>
      </c>
      <c r="G185" s="163">
        <f t="shared" si="233"/>
        <v>0</v>
      </c>
      <c r="H185" s="163">
        <f t="shared" si="233"/>
        <v>0</v>
      </c>
      <c r="I185" s="163">
        <f t="shared" si="233"/>
        <v>0</v>
      </c>
      <c r="J185" s="163">
        <f t="shared" si="233"/>
        <v>0</v>
      </c>
      <c r="K185" s="163">
        <f t="shared" si="233"/>
        <v>0</v>
      </c>
      <c r="L185" s="163">
        <f t="shared" si="233"/>
        <v>0</v>
      </c>
      <c r="M185" s="163">
        <f t="shared" si="233"/>
        <v>0</v>
      </c>
      <c r="N185" s="163">
        <f t="shared" si="233"/>
        <v>0</v>
      </c>
      <c r="O185" s="163">
        <f t="shared" si="233"/>
        <v>0</v>
      </c>
      <c r="P185" s="163">
        <f t="shared" si="233"/>
        <v>0</v>
      </c>
      <c r="Q185" s="163">
        <f t="shared" si="233"/>
        <v>0</v>
      </c>
      <c r="R185" s="163">
        <f t="shared" si="233"/>
        <v>0</v>
      </c>
      <c r="S185" s="163">
        <f t="shared" si="232"/>
        <v>0</v>
      </c>
      <c r="T185" s="163">
        <f t="shared" si="232"/>
        <v>0</v>
      </c>
      <c r="U185" s="163">
        <f t="shared" si="232"/>
        <v>0</v>
      </c>
      <c r="V185" s="163">
        <f t="shared" si="230"/>
        <v>0</v>
      </c>
      <c r="W185" s="163">
        <f t="shared" si="231"/>
        <v>0</v>
      </c>
      <c r="X185" s="163">
        <f t="shared" si="232"/>
        <v>0</v>
      </c>
      <c r="Y185" s="163">
        <f t="shared" si="232"/>
        <v>0</v>
      </c>
      <c r="Z185" s="163">
        <f t="shared" si="232"/>
        <v>0</v>
      </c>
      <c r="AA185" s="163">
        <f t="shared" si="232"/>
        <v>0</v>
      </c>
      <c r="AB185" s="163">
        <f t="shared" si="232"/>
        <v>0</v>
      </c>
      <c r="AC185" s="163">
        <f t="shared" si="232"/>
        <v>0</v>
      </c>
      <c r="AD185" s="163">
        <f t="shared" si="232"/>
        <v>0</v>
      </c>
      <c r="AE185" s="163">
        <f t="shared" si="232"/>
        <v>0</v>
      </c>
      <c r="AF185" s="176">
        <f t="shared" si="232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233"/>
        <v>0</v>
      </c>
      <c r="D186" s="163">
        <f t="shared" si="233"/>
        <v>0</v>
      </c>
      <c r="E186" s="163">
        <f t="shared" si="233"/>
        <v>0</v>
      </c>
      <c r="F186" s="163">
        <f t="shared" si="233"/>
        <v>0</v>
      </c>
      <c r="G186" s="163">
        <f t="shared" si="233"/>
        <v>0</v>
      </c>
      <c r="H186" s="163">
        <f t="shared" si="233"/>
        <v>0</v>
      </c>
      <c r="I186" s="163">
        <f t="shared" si="233"/>
        <v>0</v>
      </c>
      <c r="J186" s="163">
        <f t="shared" si="233"/>
        <v>0</v>
      </c>
      <c r="K186" s="163">
        <f t="shared" si="233"/>
        <v>0</v>
      </c>
      <c r="L186" s="163">
        <f t="shared" si="233"/>
        <v>0</v>
      </c>
      <c r="M186" s="163">
        <f t="shared" si="233"/>
        <v>0</v>
      </c>
      <c r="N186" s="163">
        <f t="shared" si="233"/>
        <v>0</v>
      </c>
      <c r="O186" s="163">
        <f t="shared" si="233"/>
        <v>0</v>
      </c>
      <c r="P186" s="163">
        <f t="shared" si="233"/>
        <v>0</v>
      </c>
      <c r="Q186" s="163">
        <f t="shared" si="233"/>
        <v>0</v>
      </c>
      <c r="R186" s="163">
        <f t="shared" si="233"/>
        <v>0</v>
      </c>
      <c r="S186" s="163">
        <f t="shared" si="232"/>
        <v>0</v>
      </c>
      <c r="T186" s="163">
        <f t="shared" si="232"/>
        <v>0</v>
      </c>
      <c r="U186" s="163">
        <f t="shared" si="232"/>
        <v>0</v>
      </c>
      <c r="V186" s="163">
        <f t="shared" si="230"/>
        <v>0</v>
      </c>
      <c r="W186" s="163">
        <f t="shared" si="231"/>
        <v>0</v>
      </c>
      <c r="X186" s="163">
        <f t="shared" si="232"/>
        <v>0</v>
      </c>
      <c r="Y186" s="163">
        <f t="shared" si="232"/>
        <v>0</v>
      </c>
      <c r="Z186" s="163">
        <f t="shared" si="232"/>
        <v>0</v>
      </c>
      <c r="AA186" s="163">
        <f t="shared" si="232"/>
        <v>0</v>
      </c>
      <c r="AB186" s="163">
        <f t="shared" si="232"/>
        <v>0</v>
      </c>
      <c r="AC186" s="163">
        <f t="shared" si="232"/>
        <v>0</v>
      </c>
      <c r="AD186" s="163">
        <f t="shared" si="232"/>
        <v>0</v>
      </c>
      <c r="AE186" s="163">
        <f t="shared" si="232"/>
        <v>0</v>
      </c>
      <c r="AF186" s="176">
        <f t="shared" si="232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233"/>
        <v>0</v>
      </c>
      <c r="D187" s="163">
        <f t="shared" si="233"/>
        <v>0</v>
      </c>
      <c r="E187" s="163">
        <f t="shared" si="233"/>
        <v>0</v>
      </c>
      <c r="F187" s="163">
        <f t="shared" si="233"/>
        <v>0</v>
      </c>
      <c r="G187" s="163">
        <f t="shared" si="233"/>
        <v>0</v>
      </c>
      <c r="H187" s="163">
        <f t="shared" si="233"/>
        <v>0</v>
      </c>
      <c r="I187" s="163">
        <f t="shared" si="233"/>
        <v>0</v>
      </c>
      <c r="J187" s="163">
        <f t="shared" si="233"/>
        <v>0</v>
      </c>
      <c r="K187" s="163">
        <f t="shared" si="233"/>
        <v>0</v>
      </c>
      <c r="L187" s="163">
        <f t="shared" si="233"/>
        <v>0</v>
      </c>
      <c r="M187" s="163">
        <f t="shared" si="233"/>
        <v>0</v>
      </c>
      <c r="N187" s="163">
        <f t="shared" si="233"/>
        <v>0</v>
      </c>
      <c r="O187" s="163">
        <f t="shared" si="233"/>
        <v>0</v>
      </c>
      <c r="P187" s="163">
        <f t="shared" si="233"/>
        <v>0</v>
      </c>
      <c r="Q187" s="163">
        <f t="shared" si="233"/>
        <v>0</v>
      </c>
      <c r="R187" s="163">
        <f t="shared" si="233"/>
        <v>0</v>
      </c>
      <c r="S187" s="163">
        <f t="shared" si="232"/>
        <v>0</v>
      </c>
      <c r="T187" s="163">
        <f t="shared" si="232"/>
        <v>0</v>
      </c>
      <c r="U187" s="163">
        <f t="shared" si="232"/>
        <v>0</v>
      </c>
      <c r="V187" s="163">
        <f t="shared" si="230"/>
        <v>0</v>
      </c>
      <c r="W187" s="163">
        <f t="shared" si="231"/>
        <v>0</v>
      </c>
      <c r="X187" s="163">
        <f t="shared" si="232"/>
        <v>0</v>
      </c>
      <c r="Y187" s="163">
        <f t="shared" si="232"/>
        <v>0</v>
      </c>
      <c r="Z187" s="163">
        <f t="shared" si="232"/>
        <v>0</v>
      </c>
      <c r="AA187" s="163">
        <f t="shared" si="232"/>
        <v>0</v>
      </c>
      <c r="AB187" s="163">
        <f t="shared" si="232"/>
        <v>0</v>
      </c>
      <c r="AC187" s="163">
        <f t="shared" si="232"/>
        <v>0</v>
      </c>
      <c r="AD187" s="163">
        <f t="shared" si="232"/>
        <v>0</v>
      </c>
      <c r="AE187" s="163">
        <f t="shared" si="232"/>
        <v>0</v>
      </c>
      <c r="AF187" s="176">
        <f t="shared" si="232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233"/>
        <v>0</v>
      </c>
      <c r="D188" s="163">
        <f t="shared" si="233"/>
        <v>0</v>
      </c>
      <c r="E188" s="163">
        <f t="shared" si="233"/>
        <v>0</v>
      </c>
      <c r="F188" s="163">
        <f t="shared" si="233"/>
        <v>0</v>
      </c>
      <c r="G188" s="163">
        <f t="shared" si="233"/>
        <v>0</v>
      </c>
      <c r="H188" s="163">
        <f t="shared" si="233"/>
        <v>0</v>
      </c>
      <c r="I188" s="163">
        <f t="shared" si="233"/>
        <v>0</v>
      </c>
      <c r="J188" s="163">
        <f t="shared" si="233"/>
        <v>0</v>
      </c>
      <c r="K188" s="163">
        <f t="shared" si="233"/>
        <v>0</v>
      </c>
      <c r="L188" s="163">
        <f t="shared" si="233"/>
        <v>0</v>
      </c>
      <c r="M188" s="163">
        <f t="shared" si="233"/>
        <v>0</v>
      </c>
      <c r="N188" s="163">
        <f t="shared" si="233"/>
        <v>0</v>
      </c>
      <c r="O188" s="163">
        <f t="shared" si="233"/>
        <v>0</v>
      </c>
      <c r="P188" s="163">
        <f t="shared" si="233"/>
        <v>0</v>
      </c>
      <c r="Q188" s="163">
        <f t="shared" si="233"/>
        <v>0</v>
      </c>
      <c r="R188" s="163">
        <f t="shared" si="233"/>
        <v>0</v>
      </c>
      <c r="S188" s="163">
        <f t="shared" si="232"/>
        <v>0</v>
      </c>
      <c r="T188" s="163">
        <f t="shared" si="232"/>
        <v>0</v>
      </c>
      <c r="U188" s="163">
        <f t="shared" si="232"/>
        <v>0</v>
      </c>
      <c r="V188" s="163">
        <f t="shared" si="230"/>
        <v>0</v>
      </c>
      <c r="W188" s="163">
        <f t="shared" si="231"/>
        <v>0</v>
      </c>
      <c r="X188" s="163">
        <f t="shared" si="232"/>
        <v>0</v>
      </c>
      <c r="Y188" s="163">
        <f t="shared" si="232"/>
        <v>0</v>
      </c>
      <c r="Z188" s="163">
        <f t="shared" si="232"/>
        <v>0</v>
      </c>
      <c r="AA188" s="163">
        <f t="shared" si="232"/>
        <v>0</v>
      </c>
      <c r="AB188" s="163">
        <f t="shared" si="232"/>
        <v>0</v>
      </c>
      <c r="AC188" s="163">
        <f t="shared" si="232"/>
        <v>0</v>
      </c>
      <c r="AD188" s="163">
        <f t="shared" si="232"/>
        <v>0</v>
      </c>
      <c r="AE188" s="163">
        <f t="shared" si="232"/>
        <v>0</v>
      </c>
      <c r="AF188" s="176">
        <f t="shared" si="232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233"/>
        <v>0</v>
      </c>
      <c r="D189" s="163">
        <f t="shared" si="233"/>
        <v>0</v>
      </c>
      <c r="E189" s="163">
        <f t="shared" si="233"/>
        <v>0</v>
      </c>
      <c r="F189" s="163">
        <f t="shared" si="233"/>
        <v>0</v>
      </c>
      <c r="G189" s="163">
        <f t="shared" si="233"/>
        <v>0</v>
      </c>
      <c r="H189" s="163">
        <f t="shared" si="233"/>
        <v>0</v>
      </c>
      <c r="I189" s="163">
        <f t="shared" si="233"/>
        <v>0</v>
      </c>
      <c r="J189" s="163">
        <f t="shared" si="233"/>
        <v>0</v>
      </c>
      <c r="K189" s="163">
        <f t="shared" si="233"/>
        <v>0</v>
      </c>
      <c r="L189" s="163">
        <f t="shared" si="233"/>
        <v>0</v>
      </c>
      <c r="M189" s="163">
        <f t="shared" si="233"/>
        <v>0</v>
      </c>
      <c r="N189" s="163">
        <f t="shared" si="233"/>
        <v>0</v>
      </c>
      <c r="O189" s="163">
        <f t="shared" si="233"/>
        <v>0</v>
      </c>
      <c r="P189" s="163">
        <f t="shared" si="233"/>
        <v>0</v>
      </c>
      <c r="Q189" s="163">
        <f t="shared" si="233"/>
        <v>0</v>
      </c>
      <c r="R189" s="163">
        <f t="shared" si="233"/>
        <v>0</v>
      </c>
      <c r="S189" s="163">
        <f t="shared" si="232"/>
        <v>0</v>
      </c>
      <c r="T189" s="163">
        <f t="shared" si="232"/>
        <v>0</v>
      </c>
      <c r="U189" s="163">
        <f t="shared" si="232"/>
        <v>0</v>
      </c>
      <c r="V189" s="163">
        <f t="shared" si="230"/>
        <v>0</v>
      </c>
      <c r="W189" s="163">
        <f t="shared" si="231"/>
        <v>0</v>
      </c>
      <c r="X189" s="163">
        <f t="shared" si="232"/>
        <v>0</v>
      </c>
      <c r="Y189" s="163">
        <f t="shared" si="232"/>
        <v>0</v>
      </c>
      <c r="Z189" s="163">
        <f t="shared" si="232"/>
        <v>0</v>
      </c>
      <c r="AA189" s="163">
        <f t="shared" si="232"/>
        <v>0</v>
      </c>
      <c r="AB189" s="163">
        <f t="shared" si="232"/>
        <v>0</v>
      </c>
      <c r="AC189" s="163">
        <f t="shared" si="232"/>
        <v>0</v>
      </c>
      <c r="AD189" s="163">
        <f t="shared" si="232"/>
        <v>0</v>
      </c>
      <c r="AE189" s="163">
        <f t="shared" si="232"/>
        <v>0</v>
      </c>
      <c r="AF189" s="176">
        <f t="shared" si="232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233"/>
        <v>0</v>
      </c>
      <c r="D190" s="163">
        <f t="shared" si="233"/>
        <v>0</v>
      </c>
      <c r="E190" s="163">
        <f t="shared" si="233"/>
        <v>0</v>
      </c>
      <c r="F190" s="163">
        <f t="shared" si="233"/>
        <v>0</v>
      </c>
      <c r="G190" s="163">
        <f t="shared" si="233"/>
        <v>0</v>
      </c>
      <c r="H190" s="163">
        <f t="shared" si="233"/>
        <v>0</v>
      </c>
      <c r="I190" s="163">
        <f t="shared" si="233"/>
        <v>0</v>
      </c>
      <c r="J190" s="163">
        <f t="shared" si="233"/>
        <v>0</v>
      </c>
      <c r="K190" s="163">
        <f t="shared" si="233"/>
        <v>0</v>
      </c>
      <c r="L190" s="163">
        <f t="shared" si="233"/>
        <v>0</v>
      </c>
      <c r="M190" s="163">
        <f t="shared" si="233"/>
        <v>0</v>
      </c>
      <c r="N190" s="163">
        <f t="shared" si="233"/>
        <v>0</v>
      </c>
      <c r="O190" s="163">
        <f t="shared" si="233"/>
        <v>0</v>
      </c>
      <c r="P190" s="163">
        <f t="shared" si="233"/>
        <v>0</v>
      </c>
      <c r="Q190" s="163">
        <f t="shared" si="233"/>
        <v>0</v>
      </c>
      <c r="R190" s="163">
        <f t="shared" si="233"/>
        <v>0</v>
      </c>
      <c r="S190" s="163">
        <f t="shared" si="232"/>
        <v>0</v>
      </c>
      <c r="T190" s="163">
        <f t="shared" si="232"/>
        <v>0</v>
      </c>
      <c r="U190" s="163">
        <f t="shared" si="232"/>
        <v>0</v>
      </c>
      <c r="V190" s="163">
        <f t="shared" si="230"/>
        <v>0</v>
      </c>
      <c r="W190" s="163">
        <f t="shared" si="231"/>
        <v>0</v>
      </c>
      <c r="X190" s="163">
        <f t="shared" si="232"/>
        <v>0</v>
      </c>
      <c r="Y190" s="163">
        <f t="shared" si="232"/>
        <v>0</v>
      </c>
      <c r="Z190" s="163">
        <f t="shared" si="232"/>
        <v>0</v>
      </c>
      <c r="AA190" s="163">
        <f t="shared" si="232"/>
        <v>0</v>
      </c>
      <c r="AB190" s="163">
        <f t="shared" si="232"/>
        <v>0</v>
      </c>
      <c r="AC190" s="163">
        <f t="shared" si="232"/>
        <v>0</v>
      </c>
      <c r="AD190" s="163">
        <f t="shared" si="232"/>
        <v>0</v>
      </c>
      <c r="AE190" s="163">
        <f t="shared" si="232"/>
        <v>0</v>
      </c>
      <c r="AF190" s="176">
        <f t="shared" si="232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233"/>
        <v>0</v>
      </c>
      <c r="D191" s="163">
        <f t="shared" si="233"/>
        <v>0</v>
      </c>
      <c r="E191" s="163">
        <f t="shared" si="233"/>
        <v>0</v>
      </c>
      <c r="F191" s="163">
        <f t="shared" si="233"/>
        <v>0</v>
      </c>
      <c r="G191" s="163">
        <f t="shared" si="233"/>
        <v>0</v>
      </c>
      <c r="H191" s="163">
        <f t="shared" si="233"/>
        <v>0</v>
      </c>
      <c r="I191" s="163">
        <f t="shared" si="233"/>
        <v>0</v>
      </c>
      <c r="J191" s="163">
        <f t="shared" si="233"/>
        <v>0</v>
      </c>
      <c r="K191" s="163">
        <f t="shared" si="233"/>
        <v>0</v>
      </c>
      <c r="L191" s="163">
        <f t="shared" si="233"/>
        <v>0</v>
      </c>
      <c r="M191" s="163">
        <f t="shared" si="233"/>
        <v>0</v>
      </c>
      <c r="N191" s="163">
        <f t="shared" si="233"/>
        <v>0</v>
      </c>
      <c r="O191" s="163">
        <f t="shared" si="233"/>
        <v>0</v>
      </c>
      <c r="P191" s="163">
        <f t="shared" si="233"/>
        <v>0</v>
      </c>
      <c r="Q191" s="163">
        <f t="shared" si="233"/>
        <v>0</v>
      </c>
      <c r="R191" s="163">
        <f t="shared" si="233"/>
        <v>0</v>
      </c>
      <c r="S191" s="163">
        <f t="shared" si="232"/>
        <v>0</v>
      </c>
      <c r="T191" s="163">
        <f t="shared" si="232"/>
        <v>0</v>
      </c>
      <c r="U191" s="163">
        <f t="shared" si="232"/>
        <v>0</v>
      </c>
      <c r="V191" s="163">
        <f t="shared" si="230"/>
        <v>0</v>
      </c>
      <c r="W191" s="163">
        <f t="shared" si="231"/>
        <v>0</v>
      </c>
      <c r="X191" s="163">
        <f t="shared" si="232"/>
        <v>0</v>
      </c>
      <c r="Y191" s="163">
        <f t="shared" si="232"/>
        <v>0</v>
      </c>
      <c r="Z191" s="163">
        <f t="shared" si="232"/>
        <v>0</v>
      </c>
      <c r="AA191" s="163">
        <f t="shared" si="232"/>
        <v>0</v>
      </c>
      <c r="AB191" s="163">
        <f t="shared" si="232"/>
        <v>0</v>
      </c>
      <c r="AC191" s="163">
        <f t="shared" si="232"/>
        <v>0</v>
      </c>
      <c r="AD191" s="163">
        <f t="shared" si="232"/>
        <v>0</v>
      </c>
      <c r="AE191" s="163">
        <f t="shared" si="232"/>
        <v>0</v>
      </c>
      <c r="AF191" s="176">
        <f t="shared" si="232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233"/>
        <v>0</v>
      </c>
      <c r="D192" s="163">
        <f t="shared" si="233"/>
        <v>0</v>
      </c>
      <c r="E192" s="163">
        <f t="shared" si="233"/>
        <v>0</v>
      </c>
      <c r="F192" s="163">
        <f t="shared" si="233"/>
        <v>0</v>
      </c>
      <c r="G192" s="163">
        <f t="shared" si="233"/>
        <v>0</v>
      </c>
      <c r="H192" s="163">
        <f t="shared" si="233"/>
        <v>0</v>
      </c>
      <c r="I192" s="163">
        <f t="shared" si="233"/>
        <v>0</v>
      </c>
      <c r="J192" s="163">
        <f t="shared" si="233"/>
        <v>0</v>
      </c>
      <c r="K192" s="163">
        <f t="shared" si="233"/>
        <v>0</v>
      </c>
      <c r="L192" s="163">
        <f t="shared" si="233"/>
        <v>0</v>
      </c>
      <c r="M192" s="163">
        <f t="shared" si="233"/>
        <v>0</v>
      </c>
      <c r="N192" s="163">
        <f t="shared" si="233"/>
        <v>0</v>
      </c>
      <c r="O192" s="163">
        <f t="shared" si="233"/>
        <v>0</v>
      </c>
      <c r="P192" s="163">
        <f t="shared" si="233"/>
        <v>0</v>
      </c>
      <c r="Q192" s="163">
        <f t="shared" si="233"/>
        <v>0</v>
      </c>
      <c r="R192" s="163">
        <f t="shared" si="233"/>
        <v>0</v>
      </c>
      <c r="S192" s="163">
        <f t="shared" si="232"/>
        <v>0</v>
      </c>
      <c r="T192" s="163">
        <f t="shared" si="232"/>
        <v>0</v>
      </c>
      <c r="U192" s="163">
        <f t="shared" si="232"/>
        <v>0</v>
      </c>
      <c r="V192" s="163">
        <f t="shared" si="230"/>
        <v>0</v>
      </c>
      <c r="W192" s="163">
        <f t="shared" si="231"/>
        <v>0</v>
      </c>
      <c r="X192" s="163">
        <f t="shared" si="232"/>
        <v>0</v>
      </c>
      <c r="Y192" s="163">
        <f t="shared" si="232"/>
        <v>0</v>
      </c>
      <c r="Z192" s="163">
        <f t="shared" si="232"/>
        <v>0</v>
      </c>
      <c r="AA192" s="163">
        <f t="shared" si="232"/>
        <v>0</v>
      </c>
      <c r="AB192" s="163">
        <f t="shared" si="232"/>
        <v>0</v>
      </c>
      <c r="AC192" s="163">
        <f t="shared" si="232"/>
        <v>0</v>
      </c>
      <c r="AD192" s="163">
        <f t="shared" si="232"/>
        <v>0</v>
      </c>
      <c r="AE192" s="163">
        <f t="shared" si="232"/>
        <v>0</v>
      </c>
      <c r="AF192" s="176">
        <f t="shared" si="232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233"/>
        <v>0</v>
      </c>
      <c r="D193" s="163">
        <f t="shared" si="233"/>
        <v>0</v>
      </c>
      <c r="E193" s="163">
        <f t="shared" si="233"/>
        <v>0</v>
      </c>
      <c r="F193" s="163">
        <f t="shared" si="233"/>
        <v>0</v>
      </c>
      <c r="G193" s="163">
        <f t="shared" si="233"/>
        <v>0</v>
      </c>
      <c r="H193" s="163">
        <f t="shared" si="233"/>
        <v>0</v>
      </c>
      <c r="I193" s="163">
        <f t="shared" si="233"/>
        <v>0</v>
      </c>
      <c r="J193" s="163">
        <f t="shared" si="233"/>
        <v>0</v>
      </c>
      <c r="K193" s="163">
        <f t="shared" si="233"/>
        <v>0</v>
      </c>
      <c r="L193" s="163">
        <f t="shared" si="233"/>
        <v>0</v>
      </c>
      <c r="M193" s="163">
        <f t="shared" si="233"/>
        <v>0</v>
      </c>
      <c r="N193" s="163">
        <f t="shared" si="233"/>
        <v>0</v>
      </c>
      <c r="O193" s="163">
        <f t="shared" si="233"/>
        <v>0</v>
      </c>
      <c r="P193" s="163">
        <f t="shared" si="233"/>
        <v>0</v>
      </c>
      <c r="Q193" s="163">
        <f t="shared" si="233"/>
        <v>0</v>
      </c>
      <c r="R193" s="163">
        <f t="shared" si="233"/>
        <v>0</v>
      </c>
      <c r="S193" s="163">
        <f t="shared" si="232"/>
        <v>0</v>
      </c>
      <c r="T193" s="163">
        <f t="shared" si="232"/>
        <v>0</v>
      </c>
      <c r="U193" s="163">
        <f t="shared" si="232"/>
        <v>0</v>
      </c>
      <c r="V193" s="163">
        <f t="shared" si="230"/>
        <v>0</v>
      </c>
      <c r="W193" s="163">
        <f t="shared" si="231"/>
        <v>0</v>
      </c>
      <c r="X193" s="163">
        <f t="shared" si="232"/>
        <v>0</v>
      </c>
      <c r="Y193" s="163">
        <f t="shared" si="232"/>
        <v>0</v>
      </c>
      <c r="Z193" s="163">
        <f t="shared" si="232"/>
        <v>0</v>
      </c>
      <c r="AA193" s="163">
        <f t="shared" si="232"/>
        <v>0</v>
      </c>
      <c r="AB193" s="163">
        <f t="shared" si="232"/>
        <v>0</v>
      </c>
      <c r="AC193" s="163">
        <f t="shared" si="232"/>
        <v>0</v>
      </c>
      <c r="AD193" s="163">
        <f t="shared" si="232"/>
        <v>0</v>
      </c>
      <c r="AE193" s="163">
        <f t="shared" si="232"/>
        <v>0</v>
      </c>
      <c r="AF193" s="176">
        <f t="shared" si="232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233"/>
        <v>0</v>
      </c>
      <c r="D194" s="163">
        <f t="shared" si="233"/>
        <v>0</v>
      </c>
      <c r="E194" s="163">
        <f t="shared" si="233"/>
        <v>0</v>
      </c>
      <c r="F194" s="163">
        <f t="shared" si="233"/>
        <v>0</v>
      </c>
      <c r="G194" s="163">
        <f t="shared" si="233"/>
        <v>0</v>
      </c>
      <c r="H194" s="163">
        <f t="shared" si="233"/>
        <v>0</v>
      </c>
      <c r="I194" s="163">
        <f t="shared" si="233"/>
        <v>0</v>
      </c>
      <c r="J194" s="163">
        <f t="shared" si="233"/>
        <v>0</v>
      </c>
      <c r="K194" s="163">
        <f t="shared" si="233"/>
        <v>0</v>
      </c>
      <c r="L194" s="163">
        <f t="shared" si="233"/>
        <v>0</v>
      </c>
      <c r="M194" s="163">
        <f t="shared" si="233"/>
        <v>0</v>
      </c>
      <c r="N194" s="163">
        <f t="shared" si="233"/>
        <v>0</v>
      </c>
      <c r="O194" s="163">
        <f t="shared" si="233"/>
        <v>0</v>
      </c>
      <c r="P194" s="163">
        <f t="shared" si="233"/>
        <v>0</v>
      </c>
      <c r="Q194" s="163">
        <f t="shared" si="233"/>
        <v>0</v>
      </c>
      <c r="R194" s="163">
        <f t="shared" si="233"/>
        <v>0</v>
      </c>
      <c r="S194" s="163">
        <f t="shared" si="232"/>
        <v>0</v>
      </c>
      <c r="T194" s="163">
        <f t="shared" si="232"/>
        <v>0</v>
      </c>
      <c r="U194" s="163">
        <f t="shared" si="232"/>
        <v>0</v>
      </c>
      <c r="V194" s="163">
        <f t="shared" si="230"/>
        <v>0</v>
      </c>
      <c r="W194" s="163">
        <f t="shared" si="231"/>
        <v>0</v>
      </c>
      <c r="X194" s="163">
        <f t="shared" si="232"/>
        <v>0</v>
      </c>
      <c r="Y194" s="163">
        <f t="shared" si="232"/>
        <v>0</v>
      </c>
      <c r="Z194" s="163">
        <f t="shared" si="232"/>
        <v>0</v>
      </c>
      <c r="AA194" s="163">
        <f t="shared" si="232"/>
        <v>0</v>
      </c>
      <c r="AB194" s="163">
        <f t="shared" si="232"/>
        <v>0</v>
      </c>
      <c r="AC194" s="163">
        <f t="shared" si="232"/>
        <v>0</v>
      </c>
      <c r="AD194" s="163">
        <f t="shared" si="232"/>
        <v>0</v>
      </c>
      <c r="AE194" s="163">
        <f t="shared" si="232"/>
        <v>0</v>
      </c>
      <c r="AF194" s="176">
        <f t="shared" si="232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233"/>
        <v>0</v>
      </c>
      <c r="D195" s="163">
        <f t="shared" si="233"/>
        <v>0</v>
      </c>
      <c r="E195" s="163">
        <f t="shared" si="233"/>
        <v>0</v>
      </c>
      <c r="F195" s="163">
        <f t="shared" si="233"/>
        <v>0</v>
      </c>
      <c r="G195" s="163">
        <f t="shared" si="233"/>
        <v>0</v>
      </c>
      <c r="H195" s="163">
        <f t="shared" si="233"/>
        <v>0</v>
      </c>
      <c r="I195" s="163">
        <f t="shared" si="233"/>
        <v>0</v>
      </c>
      <c r="J195" s="163">
        <f t="shared" si="233"/>
        <v>0</v>
      </c>
      <c r="K195" s="163">
        <f t="shared" si="233"/>
        <v>0</v>
      </c>
      <c r="L195" s="163">
        <f t="shared" si="233"/>
        <v>0</v>
      </c>
      <c r="M195" s="163">
        <f t="shared" si="233"/>
        <v>0</v>
      </c>
      <c r="N195" s="163">
        <f t="shared" si="233"/>
        <v>0</v>
      </c>
      <c r="O195" s="163">
        <f t="shared" si="233"/>
        <v>0</v>
      </c>
      <c r="P195" s="163">
        <f t="shared" si="233"/>
        <v>0</v>
      </c>
      <c r="Q195" s="163">
        <f t="shared" si="233"/>
        <v>0</v>
      </c>
      <c r="R195" s="163">
        <f t="shared" si="233"/>
        <v>0</v>
      </c>
      <c r="S195" s="163">
        <f t="shared" si="232"/>
        <v>0</v>
      </c>
      <c r="T195" s="163">
        <f t="shared" si="232"/>
        <v>0</v>
      </c>
      <c r="U195" s="163">
        <f t="shared" si="232"/>
        <v>0</v>
      </c>
      <c r="V195" s="163">
        <f t="shared" si="230"/>
        <v>0</v>
      </c>
      <c r="W195" s="163">
        <f t="shared" si="231"/>
        <v>0</v>
      </c>
      <c r="X195" s="163">
        <f t="shared" si="232"/>
        <v>0</v>
      </c>
      <c r="Y195" s="163">
        <f t="shared" si="232"/>
        <v>0</v>
      </c>
      <c r="Z195" s="163">
        <f t="shared" si="232"/>
        <v>0</v>
      </c>
      <c r="AA195" s="163">
        <f t="shared" si="232"/>
        <v>0</v>
      </c>
      <c r="AB195" s="163">
        <f t="shared" si="232"/>
        <v>0</v>
      </c>
      <c r="AC195" s="163">
        <f t="shared" si="232"/>
        <v>0</v>
      </c>
      <c r="AD195" s="163">
        <f t="shared" si="232"/>
        <v>0</v>
      </c>
      <c r="AE195" s="163">
        <f t="shared" si="232"/>
        <v>0</v>
      </c>
      <c r="AF195" s="176">
        <f t="shared" si="232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233"/>
        <v>0</v>
      </c>
      <c r="D196" s="163">
        <f t="shared" si="233"/>
        <v>0</v>
      </c>
      <c r="E196" s="163">
        <f t="shared" si="233"/>
        <v>0</v>
      </c>
      <c r="F196" s="163">
        <f t="shared" si="233"/>
        <v>0</v>
      </c>
      <c r="G196" s="163">
        <f t="shared" si="233"/>
        <v>0</v>
      </c>
      <c r="H196" s="163">
        <f t="shared" si="233"/>
        <v>0</v>
      </c>
      <c r="I196" s="163">
        <f t="shared" si="233"/>
        <v>0</v>
      </c>
      <c r="J196" s="163">
        <f t="shared" si="233"/>
        <v>0</v>
      </c>
      <c r="K196" s="163">
        <f t="shared" si="233"/>
        <v>0</v>
      </c>
      <c r="L196" s="163">
        <f t="shared" si="233"/>
        <v>0</v>
      </c>
      <c r="M196" s="163">
        <f t="shared" si="233"/>
        <v>0</v>
      </c>
      <c r="N196" s="163">
        <f t="shared" si="233"/>
        <v>0</v>
      </c>
      <c r="O196" s="163">
        <f t="shared" si="233"/>
        <v>0</v>
      </c>
      <c r="P196" s="163">
        <f t="shared" si="233"/>
        <v>0</v>
      </c>
      <c r="Q196" s="163">
        <f t="shared" si="233"/>
        <v>0</v>
      </c>
      <c r="R196" s="163">
        <f t="shared" si="233"/>
        <v>0</v>
      </c>
      <c r="S196" s="163">
        <f t="shared" si="232"/>
        <v>0</v>
      </c>
      <c r="T196" s="163">
        <f t="shared" si="232"/>
        <v>0</v>
      </c>
      <c r="U196" s="163">
        <f t="shared" si="232"/>
        <v>0</v>
      </c>
      <c r="V196" s="163">
        <f t="shared" si="230"/>
        <v>0</v>
      </c>
      <c r="W196" s="163">
        <f t="shared" si="231"/>
        <v>0</v>
      </c>
      <c r="X196" s="163">
        <f t="shared" si="232"/>
        <v>0</v>
      </c>
      <c r="Y196" s="163">
        <f t="shared" si="232"/>
        <v>0</v>
      </c>
      <c r="Z196" s="163">
        <f t="shared" si="232"/>
        <v>0</v>
      </c>
      <c r="AA196" s="163">
        <f t="shared" si="232"/>
        <v>0</v>
      </c>
      <c r="AB196" s="163">
        <f t="shared" si="232"/>
        <v>0</v>
      </c>
      <c r="AC196" s="163">
        <f t="shared" si="232"/>
        <v>0</v>
      </c>
      <c r="AD196" s="163">
        <f t="shared" si="232"/>
        <v>0</v>
      </c>
      <c r="AE196" s="163">
        <f t="shared" si="232"/>
        <v>0</v>
      </c>
      <c r="AF196" s="176">
        <f t="shared" si="232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233"/>
        <v>0</v>
      </c>
      <c r="D197" s="163">
        <f t="shared" si="233"/>
        <v>0</v>
      </c>
      <c r="E197" s="163">
        <f t="shared" si="233"/>
        <v>0</v>
      </c>
      <c r="F197" s="163">
        <f t="shared" si="233"/>
        <v>0</v>
      </c>
      <c r="G197" s="163">
        <f t="shared" si="233"/>
        <v>0</v>
      </c>
      <c r="H197" s="163">
        <f t="shared" si="233"/>
        <v>0</v>
      </c>
      <c r="I197" s="163">
        <f t="shared" si="233"/>
        <v>0</v>
      </c>
      <c r="J197" s="163">
        <f t="shared" si="233"/>
        <v>0</v>
      </c>
      <c r="K197" s="163">
        <f t="shared" si="233"/>
        <v>0</v>
      </c>
      <c r="L197" s="163">
        <f t="shared" si="233"/>
        <v>0</v>
      </c>
      <c r="M197" s="163">
        <f t="shared" si="233"/>
        <v>0</v>
      </c>
      <c r="N197" s="163">
        <f t="shared" si="233"/>
        <v>0</v>
      </c>
      <c r="O197" s="163">
        <f t="shared" si="233"/>
        <v>0</v>
      </c>
      <c r="P197" s="163">
        <f t="shared" si="233"/>
        <v>0</v>
      </c>
      <c r="Q197" s="163">
        <f t="shared" si="233"/>
        <v>0</v>
      </c>
      <c r="R197" s="163">
        <f t="shared" si="233"/>
        <v>0</v>
      </c>
      <c r="S197" s="163">
        <f t="shared" si="232"/>
        <v>0</v>
      </c>
      <c r="T197" s="163">
        <f t="shared" si="232"/>
        <v>0</v>
      </c>
      <c r="U197" s="163">
        <f t="shared" si="232"/>
        <v>0</v>
      </c>
      <c r="V197" s="163">
        <f t="shared" si="230"/>
        <v>0</v>
      </c>
      <c r="W197" s="163">
        <f t="shared" si="231"/>
        <v>0</v>
      </c>
      <c r="X197" s="163">
        <f t="shared" si="232"/>
        <v>0</v>
      </c>
      <c r="Y197" s="163">
        <f t="shared" si="232"/>
        <v>0</v>
      </c>
      <c r="Z197" s="163">
        <f t="shared" si="232"/>
        <v>0</v>
      </c>
      <c r="AA197" s="163">
        <f t="shared" si="232"/>
        <v>0</v>
      </c>
      <c r="AB197" s="163">
        <f t="shared" si="232"/>
        <v>0</v>
      </c>
      <c r="AC197" s="163">
        <f t="shared" si="232"/>
        <v>0</v>
      </c>
      <c r="AD197" s="163">
        <f t="shared" si="232"/>
        <v>0</v>
      </c>
      <c r="AE197" s="163">
        <f t="shared" si="232"/>
        <v>0</v>
      </c>
      <c r="AF197" s="176">
        <f t="shared" si="232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233"/>
        <v>0</v>
      </c>
      <c r="D198" s="163">
        <f t="shared" si="233"/>
        <v>0</v>
      </c>
      <c r="E198" s="163">
        <f t="shared" si="233"/>
        <v>0</v>
      </c>
      <c r="F198" s="163">
        <f t="shared" si="233"/>
        <v>0</v>
      </c>
      <c r="G198" s="163">
        <f t="shared" si="233"/>
        <v>0</v>
      </c>
      <c r="H198" s="163">
        <f t="shared" si="233"/>
        <v>0</v>
      </c>
      <c r="I198" s="163">
        <f t="shared" si="233"/>
        <v>0</v>
      </c>
      <c r="J198" s="163">
        <f t="shared" si="233"/>
        <v>0</v>
      </c>
      <c r="K198" s="163">
        <f t="shared" si="233"/>
        <v>0</v>
      </c>
      <c r="L198" s="163">
        <f t="shared" si="233"/>
        <v>0</v>
      </c>
      <c r="M198" s="163">
        <f t="shared" si="233"/>
        <v>0</v>
      </c>
      <c r="N198" s="163">
        <f t="shared" si="233"/>
        <v>0</v>
      </c>
      <c r="O198" s="163">
        <f t="shared" si="233"/>
        <v>0</v>
      </c>
      <c r="P198" s="163">
        <f t="shared" si="233"/>
        <v>0</v>
      </c>
      <c r="Q198" s="163">
        <f t="shared" si="233"/>
        <v>0</v>
      </c>
      <c r="R198" s="163">
        <f t="shared" si="233"/>
        <v>0</v>
      </c>
      <c r="S198" s="163">
        <f t="shared" si="232"/>
        <v>0</v>
      </c>
      <c r="T198" s="163">
        <f t="shared" si="232"/>
        <v>0</v>
      </c>
      <c r="U198" s="163">
        <f t="shared" si="232"/>
        <v>0</v>
      </c>
      <c r="V198" s="163">
        <f t="shared" si="230"/>
        <v>0</v>
      </c>
      <c r="W198" s="163">
        <f t="shared" si="231"/>
        <v>0</v>
      </c>
      <c r="X198" s="163">
        <f t="shared" si="232"/>
        <v>0</v>
      </c>
      <c r="Y198" s="163">
        <f t="shared" si="232"/>
        <v>0</v>
      </c>
      <c r="Z198" s="163">
        <f t="shared" si="232"/>
        <v>0</v>
      </c>
      <c r="AA198" s="163">
        <f t="shared" si="232"/>
        <v>0</v>
      </c>
      <c r="AB198" s="163">
        <f t="shared" si="232"/>
        <v>0</v>
      </c>
      <c r="AC198" s="163">
        <f t="shared" si="232"/>
        <v>0</v>
      </c>
      <c r="AD198" s="163">
        <f t="shared" si="232"/>
        <v>0</v>
      </c>
      <c r="AE198" s="163">
        <f t="shared" si="232"/>
        <v>0</v>
      </c>
      <c r="AF198" s="176">
        <f t="shared" si="232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233"/>
        <v>0</v>
      </c>
      <c r="D199" s="163">
        <f t="shared" si="233"/>
        <v>0</v>
      </c>
      <c r="E199" s="163">
        <f t="shared" si="233"/>
        <v>0</v>
      </c>
      <c r="F199" s="163">
        <f t="shared" si="233"/>
        <v>0</v>
      </c>
      <c r="G199" s="163">
        <f t="shared" si="233"/>
        <v>0</v>
      </c>
      <c r="H199" s="163">
        <f t="shared" si="233"/>
        <v>0</v>
      </c>
      <c r="I199" s="163">
        <f t="shared" si="233"/>
        <v>0</v>
      </c>
      <c r="J199" s="163">
        <f t="shared" si="233"/>
        <v>0</v>
      </c>
      <c r="K199" s="163">
        <f t="shared" si="233"/>
        <v>0</v>
      </c>
      <c r="L199" s="163">
        <f t="shared" si="233"/>
        <v>0</v>
      </c>
      <c r="M199" s="163">
        <f t="shared" si="233"/>
        <v>0</v>
      </c>
      <c r="N199" s="163">
        <f t="shared" si="233"/>
        <v>0</v>
      </c>
      <c r="O199" s="163">
        <f t="shared" si="233"/>
        <v>0</v>
      </c>
      <c r="P199" s="163">
        <f t="shared" si="233"/>
        <v>0</v>
      </c>
      <c r="Q199" s="163">
        <f t="shared" si="233"/>
        <v>0</v>
      </c>
      <c r="R199" s="163">
        <f t="shared" si="233"/>
        <v>0</v>
      </c>
      <c r="S199" s="163">
        <f t="shared" si="232"/>
        <v>0</v>
      </c>
      <c r="T199" s="163">
        <f t="shared" si="232"/>
        <v>0</v>
      </c>
      <c r="U199" s="163">
        <f t="shared" si="232"/>
        <v>0</v>
      </c>
      <c r="V199" s="163">
        <f t="shared" si="230"/>
        <v>0</v>
      </c>
      <c r="W199" s="163">
        <f t="shared" si="231"/>
        <v>0</v>
      </c>
      <c r="X199" s="163">
        <f t="shared" si="232"/>
        <v>0</v>
      </c>
      <c r="Y199" s="163">
        <f t="shared" si="232"/>
        <v>0</v>
      </c>
      <c r="Z199" s="163">
        <f t="shared" si="232"/>
        <v>0</v>
      </c>
      <c r="AA199" s="163">
        <f t="shared" si="232"/>
        <v>0</v>
      </c>
      <c r="AB199" s="163">
        <f t="shared" si="232"/>
        <v>0</v>
      </c>
      <c r="AC199" s="163">
        <f t="shared" si="232"/>
        <v>0</v>
      </c>
      <c r="AD199" s="163">
        <f t="shared" si="232"/>
        <v>0</v>
      </c>
      <c r="AE199" s="163">
        <f t="shared" si="232"/>
        <v>0</v>
      </c>
      <c r="AF199" s="176">
        <f t="shared" si="232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233"/>
        <v>0</v>
      </c>
      <c r="D200" s="163">
        <f t="shared" si="233"/>
        <v>0</v>
      </c>
      <c r="E200" s="163">
        <f t="shared" si="233"/>
        <v>0</v>
      </c>
      <c r="F200" s="163">
        <f t="shared" si="233"/>
        <v>0</v>
      </c>
      <c r="G200" s="163">
        <f t="shared" si="233"/>
        <v>0</v>
      </c>
      <c r="H200" s="163">
        <f t="shared" si="233"/>
        <v>0</v>
      </c>
      <c r="I200" s="163">
        <f t="shared" si="233"/>
        <v>0</v>
      </c>
      <c r="J200" s="163">
        <f t="shared" si="233"/>
        <v>0</v>
      </c>
      <c r="K200" s="163">
        <f t="shared" si="233"/>
        <v>0</v>
      </c>
      <c r="L200" s="163">
        <f t="shared" si="233"/>
        <v>0</v>
      </c>
      <c r="M200" s="163">
        <f t="shared" si="233"/>
        <v>0</v>
      </c>
      <c r="N200" s="163">
        <f t="shared" si="233"/>
        <v>0</v>
      </c>
      <c r="O200" s="163">
        <f t="shared" si="233"/>
        <v>0</v>
      </c>
      <c r="P200" s="163">
        <f t="shared" si="233"/>
        <v>0</v>
      </c>
      <c r="Q200" s="163">
        <f t="shared" si="233"/>
        <v>0</v>
      </c>
      <c r="R200" s="163">
        <f t="shared" ref="R200:AF215" si="234">Q200</f>
        <v>0</v>
      </c>
      <c r="S200" s="163">
        <f t="shared" si="234"/>
        <v>0</v>
      </c>
      <c r="T200" s="163">
        <f t="shared" si="234"/>
        <v>0</v>
      </c>
      <c r="U200" s="163">
        <f t="shared" si="234"/>
        <v>0</v>
      </c>
      <c r="V200" s="163">
        <f t="shared" si="230"/>
        <v>0</v>
      </c>
      <c r="W200" s="163">
        <f t="shared" si="231"/>
        <v>0</v>
      </c>
      <c r="X200" s="163">
        <f t="shared" si="234"/>
        <v>0</v>
      </c>
      <c r="Y200" s="163">
        <f t="shared" si="234"/>
        <v>0</v>
      </c>
      <c r="Z200" s="163">
        <f t="shared" si="234"/>
        <v>0</v>
      </c>
      <c r="AA200" s="163">
        <f t="shared" si="234"/>
        <v>0</v>
      </c>
      <c r="AB200" s="163">
        <f t="shared" si="234"/>
        <v>0</v>
      </c>
      <c r="AC200" s="163">
        <f t="shared" si="234"/>
        <v>0</v>
      </c>
      <c r="AD200" s="163">
        <f t="shared" si="234"/>
        <v>0</v>
      </c>
      <c r="AE200" s="163">
        <f t="shared" si="234"/>
        <v>0</v>
      </c>
      <c r="AF200" s="176">
        <f t="shared" si="234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R216" si="235">B201</f>
        <v>0</v>
      </c>
      <c r="D201" s="163">
        <f t="shared" si="235"/>
        <v>0</v>
      </c>
      <c r="E201" s="163">
        <f t="shared" si="235"/>
        <v>0</v>
      </c>
      <c r="F201" s="163">
        <f t="shared" si="235"/>
        <v>0</v>
      </c>
      <c r="G201" s="163">
        <f t="shared" si="235"/>
        <v>0</v>
      </c>
      <c r="H201" s="163">
        <f t="shared" si="235"/>
        <v>0</v>
      </c>
      <c r="I201" s="163">
        <f t="shared" si="235"/>
        <v>0</v>
      </c>
      <c r="J201" s="163">
        <f t="shared" si="235"/>
        <v>0</v>
      </c>
      <c r="K201" s="163">
        <f t="shared" si="235"/>
        <v>0</v>
      </c>
      <c r="L201" s="163">
        <f t="shared" si="235"/>
        <v>0</v>
      </c>
      <c r="M201" s="163">
        <f t="shared" si="235"/>
        <v>0</v>
      </c>
      <c r="N201" s="163">
        <f t="shared" si="235"/>
        <v>0</v>
      </c>
      <c r="O201" s="163">
        <f t="shared" si="235"/>
        <v>0</v>
      </c>
      <c r="P201" s="163">
        <f t="shared" si="235"/>
        <v>0</v>
      </c>
      <c r="Q201" s="163">
        <f t="shared" si="235"/>
        <v>0</v>
      </c>
      <c r="R201" s="163">
        <f t="shared" si="235"/>
        <v>0</v>
      </c>
      <c r="S201" s="163">
        <f t="shared" si="234"/>
        <v>0</v>
      </c>
      <c r="T201" s="163">
        <f t="shared" si="234"/>
        <v>0</v>
      </c>
      <c r="U201" s="163">
        <f t="shared" si="234"/>
        <v>0</v>
      </c>
      <c r="V201" s="163">
        <f t="shared" si="230"/>
        <v>0</v>
      </c>
      <c r="W201" s="163">
        <f t="shared" si="231"/>
        <v>0</v>
      </c>
      <c r="X201" s="163">
        <f t="shared" si="234"/>
        <v>0</v>
      </c>
      <c r="Y201" s="163">
        <f t="shared" si="234"/>
        <v>0</v>
      </c>
      <c r="Z201" s="163">
        <f t="shared" si="234"/>
        <v>0</v>
      </c>
      <c r="AA201" s="163">
        <f t="shared" si="234"/>
        <v>0</v>
      </c>
      <c r="AB201" s="163">
        <f t="shared" si="234"/>
        <v>0</v>
      </c>
      <c r="AC201" s="163">
        <f t="shared" si="234"/>
        <v>0</v>
      </c>
      <c r="AD201" s="163">
        <f t="shared" si="234"/>
        <v>0</v>
      </c>
      <c r="AE201" s="163">
        <f t="shared" si="234"/>
        <v>0</v>
      </c>
      <c r="AF201" s="176">
        <f t="shared" si="234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235"/>
        <v>0</v>
      </c>
      <c r="D202" s="163">
        <f t="shared" si="235"/>
        <v>0</v>
      </c>
      <c r="E202" s="163">
        <f t="shared" si="235"/>
        <v>0</v>
      </c>
      <c r="F202" s="163">
        <f t="shared" si="235"/>
        <v>0</v>
      </c>
      <c r="G202" s="163">
        <f t="shared" si="235"/>
        <v>0</v>
      </c>
      <c r="H202" s="163">
        <f t="shared" si="235"/>
        <v>0</v>
      </c>
      <c r="I202" s="163">
        <f t="shared" si="235"/>
        <v>0</v>
      </c>
      <c r="J202" s="163">
        <f t="shared" si="235"/>
        <v>0</v>
      </c>
      <c r="K202" s="163">
        <f t="shared" si="235"/>
        <v>0</v>
      </c>
      <c r="L202" s="163">
        <f t="shared" si="235"/>
        <v>0</v>
      </c>
      <c r="M202" s="163">
        <f t="shared" si="235"/>
        <v>0</v>
      </c>
      <c r="N202" s="163">
        <f t="shared" si="235"/>
        <v>0</v>
      </c>
      <c r="O202" s="163">
        <f t="shared" si="235"/>
        <v>0</v>
      </c>
      <c r="P202" s="163">
        <f t="shared" si="235"/>
        <v>0</v>
      </c>
      <c r="Q202" s="163">
        <f t="shared" si="235"/>
        <v>0</v>
      </c>
      <c r="R202" s="163">
        <f t="shared" si="235"/>
        <v>0</v>
      </c>
      <c r="S202" s="163">
        <f t="shared" si="234"/>
        <v>0</v>
      </c>
      <c r="T202" s="163">
        <f t="shared" si="234"/>
        <v>0</v>
      </c>
      <c r="U202" s="163">
        <f t="shared" si="234"/>
        <v>0</v>
      </c>
      <c r="V202" s="163">
        <f t="shared" si="230"/>
        <v>0</v>
      </c>
      <c r="W202" s="163">
        <f t="shared" si="231"/>
        <v>0</v>
      </c>
      <c r="X202" s="163">
        <f t="shared" si="234"/>
        <v>0</v>
      </c>
      <c r="Y202" s="163">
        <f t="shared" si="234"/>
        <v>0</v>
      </c>
      <c r="Z202" s="163">
        <f t="shared" si="234"/>
        <v>0</v>
      </c>
      <c r="AA202" s="163">
        <f t="shared" si="234"/>
        <v>0</v>
      </c>
      <c r="AB202" s="163">
        <f t="shared" si="234"/>
        <v>0</v>
      </c>
      <c r="AC202" s="163">
        <f t="shared" si="234"/>
        <v>0</v>
      </c>
      <c r="AD202" s="163">
        <f t="shared" si="234"/>
        <v>0</v>
      </c>
      <c r="AE202" s="163">
        <f t="shared" si="234"/>
        <v>0</v>
      </c>
      <c r="AF202" s="176">
        <f t="shared" si="234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235"/>
        <v>0</v>
      </c>
      <c r="D203" s="163">
        <f t="shared" si="235"/>
        <v>0</v>
      </c>
      <c r="E203" s="163">
        <f t="shared" si="235"/>
        <v>0</v>
      </c>
      <c r="F203" s="163">
        <f t="shared" si="235"/>
        <v>0</v>
      </c>
      <c r="G203" s="163">
        <f t="shared" si="235"/>
        <v>0</v>
      </c>
      <c r="H203" s="163">
        <f t="shared" si="235"/>
        <v>0</v>
      </c>
      <c r="I203" s="163">
        <f t="shared" si="235"/>
        <v>0</v>
      </c>
      <c r="J203" s="163">
        <f t="shared" si="235"/>
        <v>0</v>
      </c>
      <c r="K203" s="163">
        <f t="shared" si="235"/>
        <v>0</v>
      </c>
      <c r="L203" s="163">
        <f t="shared" si="235"/>
        <v>0</v>
      </c>
      <c r="M203" s="163">
        <f t="shared" si="235"/>
        <v>0</v>
      </c>
      <c r="N203" s="163">
        <f t="shared" si="235"/>
        <v>0</v>
      </c>
      <c r="O203" s="163">
        <f t="shared" si="235"/>
        <v>0</v>
      </c>
      <c r="P203" s="163">
        <f t="shared" si="235"/>
        <v>0</v>
      </c>
      <c r="Q203" s="163">
        <f t="shared" si="235"/>
        <v>0</v>
      </c>
      <c r="R203" s="163">
        <f t="shared" si="235"/>
        <v>0</v>
      </c>
      <c r="S203" s="163">
        <f t="shared" si="234"/>
        <v>0</v>
      </c>
      <c r="T203" s="163">
        <f t="shared" si="234"/>
        <v>0</v>
      </c>
      <c r="U203" s="163">
        <f t="shared" si="234"/>
        <v>0</v>
      </c>
      <c r="V203" s="163">
        <f t="shared" si="230"/>
        <v>0</v>
      </c>
      <c r="W203" s="163">
        <f t="shared" si="231"/>
        <v>0</v>
      </c>
      <c r="X203" s="163">
        <f t="shared" si="234"/>
        <v>0</v>
      </c>
      <c r="Y203" s="163">
        <f t="shared" si="234"/>
        <v>0</v>
      </c>
      <c r="Z203" s="163">
        <f t="shared" si="234"/>
        <v>0</v>
      </c>
      <c r="AA203" s="163">
        <f t="shared" si="234"/>
        <v>0</v>
      </c>
      <c r="AB203" s="163">
        <f t="shared" si="234"/>
        <v>0</v>
      </c>
      <c r="AC203" s="163">
        <f t="shared" si="234"/>
        <v>0</v>
      </c>
      <c r="AD203" s="163">
        <f t="shared" si="234"/>
        <v>0</v>
      </c>
      <c r="AE203" s="163">
        <f t="shared" si="234"/>
        <v>0</v>
      </c>
      <c r="AF203" s="176">
        <f t="shared" si="234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235"/>
        <v>0</v>
      </c>
      <c r="D204" s="163">
        <f t="shared" si="235"/>
        <v>0</v>
      </c>
      <c r="E204" s="163">
        <f t="shared" si="235"/>
        <v>0</v>
      </c>
      <c r="F204" s="163">
        <f t="shared" si="235"/>
        <v>0</v>
      </c>
      <c r="G204" s="163">
        <f t="shared" si="235"/>
        <v>0</v>
      </c>
      <c r="H204" s="163">
        <f t="shared" si="235"/>
        <v>0</v>
      </c>
      <c r="I204" s="163">
        <f t="shared" si="235"/>
        <v>0</v>
      </c>
      <c r="J204" s="163">
        <f t="shared" si="235"/>
        <v>0</v>
      </c>
      <c r="K204" s="163">
        <f t="shared" si="235"/>
        <v>0</v>
      </c>
      <c r="L204" s="163">
        <f t="shared" si="235"/>
        <v>0</v>
      </c>
      <c r="M204" s="163">
        <f t="shared" si="235"/>
        <v>0</v>
      </c>
      <c r="N204" s="163">
        <f t="shared" si="235"/>
        <v>0</v>
      </c>
      <c r="O204" s="163">
        <f t="shared" si="235"/>
        <v>0</v>
      </c>
      <c r="P204" s="163">
        <f t="shared" si="235"/>
        <v>0</v>
      </c>
      <c r="Q204" s="163">
        <f t="shared" si="235"/>
        <v>0</v>
      </c>
      <c r="R204" s="163">
        <f t="shared" si="235"/>
        <v>0</v>
      </c>
      <c r="S204" s="163">
        <f t="shared" si="234"/>
        <v>0</v>
      </c>
      <c r="T204" s="163">
        <f t="shared" si="234"/>
        <v>0</v>
      </c>
      <c r="U204" s="163">
        <f t="shared" si="234"/>
        <v>0</v>
      </c>
      <c r="V204" s="163">
        <f t="shared" si="230"/>
        <v>0</v>
      </c>
      <c r="W204" s="163">
        <f t="shared" si="231"/>
        <v>0</v>
      </c>
      <c r="X204" s="163">
        <f t="shared" si="234"/>
        <v>0</v>
      </c>
      <c r="Y204" s="163">
        <f t="shared" si="234"/>
        <v>0</v>
      </c>
      <c r="Z204" s="163">
        <f t="shared" si="234"/>
        <v>0</v>
      </c>
      <c r="AA204" s="163">
        <f t="shared" si="234"/>
        <v>0</v>
      </c>
      <c r="AB204" s="163">
        <f t="shared" si="234"/>
        <v>0</v>
      </c>
      <c r="AC204" s="163">
        <f t="shared" si="234"/>
        <v>0</v>
      </c>
      <c r="AD204" s="163">
        <f t="shared" si="234"/>
        <v>0</v>
      </c>
      <c r="AE204" s="163">
        <f t="shared" si="234"/>
        <v>0</v>
      </c>
      <c r="AF204" s="176">
        <f t="shared" si="234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235"/>
        <v>0</v>
      </c>
      <c r="D205" s="163">
        <f t="shared" si="235"/>
        <v>0</v>
      </c>
      <c r="E205" s="163">
        <f t="shared" si="235"/>
        <v>0</v>
      </c>
      <c r="F205" s="163">
        <f t="shared" si="235"/>
        <v>0</v>
      </c>
      <c r="G205" s="163">
        <f t="shared" si="235"/>
        <v>0</v>
      </c>
      <c r="H205" s="163">
        <f t="shared" si="235"/>
        <v>0</v>
      </c>
      <c r="I205" s="163">
        <f t="shared" si="235"/>
        <v>0</v>
      </c>
      <c r="J205" s="163">
        <f t="shared" si="235"/>
        <v>0</v>
      </c>
      <c r="K205" s="163">
        <f t="shared" si="235"/>
        <v>0</v>
      </c>
      <c r="L205" s="163">
        <f t="shared" si="235"/>
        <v>0</v>
      </c>
      <c r="M205" s="163">
        <f t="shared" si="235"/>
        <v>0</v>
      </c>
      <c r="N205" s="163">
        <f t="shared" si="235"/>
        <v>0</v>
      </c>
      <c r="O205" s="163">
        <f t="shared" si="235"/>
        <v>0</v>
      </c>
      <c r="P205" s="163">
        <f t="shared" si="235"/>
        <v>0</v>
      </c>
      <c r="Q205" s="163">
        <f t="shared" si="235"/>
        <v>0</v>
      </c>
      <c r="R205" s="163">
        <f t="shared" si="235"/>
        <v>0</v>
      </c>
      <c r="S205" s="163">
        <f t="shared" si="234"/>
        <v>0</v>
      </c>
      <c r="T205" s="163">
        <f t="shared" si="234"/>
        <v>0</v>
      </c>
      <c r="U205" s="163">
        <f t="shared" si="234"/>
        <v>0</v>
      </c>
      <c r="V205" s="163">
        <f t="shared" si="230"/>
        <v>0</v>
      </c>
      <c r="W205" s="163">
        <f t="shared" si="231"/>
        <v>0</v>
      </c>
      <c r="X205" s="163">
        <f t="shared" si="234"/>
        <v>0</v>
      </c>
      <c r="Y205" s="163">
        <f t="shared" si="234"/>
        <v>0</v>
      </c>
      <c r="Z205" s="163">
        <f t="shared" si="234"/>
        <v>0</v>
      </c>
      <c r="AA205" s="163">
        <f t="shared" si="234"/>
        <v>0</v>
      </c>
      <c r="AB205" s="163">
        <f t="shared" si="234"/>
        <v>0</v>
      </c>
      <c r="AC205" s="163">
        <f t="shared" si="234"/>
        <v>0</v>
      </c>
      <c r="AD205" s="163">
        <f t="shared" si="234"/>
        <v>0</v>
      </c>
      <c r="AE205" s="163">
        <f t="shared" si="234"/>
        <v>0</v>
      </c>
      <c r="AF205" s="176">
        <f t="shared" si="234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235"/>
        <v>0</v>
      </c>
      <c r="D206" s="163">
        <f t="shared" si="235"/>
        <v>0</v>
      </c>
      <c r="E206" s="163">
        <f t="shared" si="235"/>
        <v>0</v>
      </c>
      <c r="F206" s="163">
        <f t="shared" si="235"/>
        <v>0</v>
      </c>
      <c r="G206" s="163">
        <f t="shared" si="235"/>
        <v>0</v>
      </c>
      <c r="H206" s="163">
        <f t="shared" si="235"/>
        <v>0</v>
      </c>
      <c r="I206" s="163">
        <f t="shared" si="235"/>
        <v>0</v>
      </c>
      <c r="J206" s="163">
        <f t="shared" si="235"/>
        <v>0</v>
      </c>
      <c r="K206" s="163">
        <f t="shared" si="235"/>
        <v>0</v>
      </c>
      <c r="L206" s="163">
        <f t="shared" si="235"/>
        <v>0</v>
      </c>
      <c r="M206" s="163">
        <f t="shared" si="235"/>
        <v>0</v>
      </c>
      <c r="N206" s="163">
        <f t="shared" si="235"/>
        <v>0</v>
      </c>
      <c r="O206" s="163">
        <f t="shared" si="235"/>
        <v>0</v>
      </c>
      <c r="P206" s="163">
        <f t="shared" si="235"/>
        <v>0</v>
      </c>
      <c r="Q206" s="163">
        <f t="shared" si="235"/>
        <v>0</v>
      </c>
      <c r="R206" s="163">
        <f t="shared" si="235"/>
        <v>0</v>
      </c>
      <c r="S206" s="163">
        <f t="shared" si="234"/>
        <v>0</v>
      </c>
      <c r="T206" s="163">
        <f t="shared" si="234"/>
        <v>0</v>
      </c>
      <c r="U206" s="163">
        <f t="shared" si="234"/>
        <v>0</v>
      </c>
      <c r="V206" s="163">
        <f t="shared" si="230"/>
        <v>0</v>
      </c>
      <c r="W206" s="163">
        <f t="shared" si="231"/>
        <v>0</v>
      </c>
      <c r="X206" s="163">
        <f t="shared" si="234"/>
        <v>0</v>
      </c>
      <c r="Y206" s="163">
        <f t="shared" si="234"/>
        <v>0</v>
      </c>
      <c r="Z206" s="163">
        <f t="shared" si="234"/>
        <v>0</v>
      </c>
      <c r="AA206" s="163">
        <f t="shared" si="234"/>
        <v>0</v>
      </c>
      <c r="AB206" s="163">
        <f t="shared" si="234"/>
        <v>0</v>
      </c>
      <c r="AC206" s="163">
        <f t="shared" si="234"/>
        <v>0</v>
      </c>
      <c r="AD206" s="163">
        <f t="shared" si="234"/>
        <v>0</v>
      </c>
      <c r="AE206" s="163">
        <f t="shared" si="234"/>
        <v>0</v>
      </c>
      <c r="AF206" s="176">
        <f t="shared" si="234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235"/>
        <v>0</v>
      </c>
      <c r="D207" s="163">
        <f t="shared" si="235"/>
        <v>0</v>
      </c>
      <c r="E207" s="163">
        <f t="shared" si="235"/>
        <v>0</v>
      </c>
      <c r="F207" s="163">
        <f t="shared" si="235"/>
        <v>0</v>
      </c>
      <c r="G207" s="163">
        <f t="shared" si="235"/>
        <v>0</v>
      </c>
      <c r="H207" s="163">
        <f t="shared" si="235"/>
        <v>0</v>
      </c>
      <c r="I207" s="163">
        <f t="shared" si="235"/>
        <v>0</v>
      </c>
      <c r="J207" s="163">
        <f t="shared" si="235"/>
        <v>0</v>
      </c>
      <c r="K207" s="163">
        <f t="shared" si="235"/>
        <v>0</v>
      </c>
      <c r="L207" s="163">
        <f t="shared" si="235"/>
        <v>0</v>
      </c>
      <c r="M207" s="163">
        <f t="shared" si="235"/>
        <v>0</v>
      </c>
      <c r="N207" s="163">
        <f t="shared" si="235"/>
        <v>0</v>
      </c>
      <c r="O207" s="163">
        <f t="shared" si="235"/>
        <v>0</v>
      </c>
      <c r="P207" s="163">
        <f t="shared" si="235"/>
        <v>0</v>
      </c>
      <c r="Q207" s="163">
        <f t="shared" si="235"/>
        <v>0</v>
      </c>
      <c r="R207" s="163">
        <f t="shared" si="235"/>
        <v>0</v>
      </c>
      <c r="S207" s="163">
        <f t="shared" si="234"/>
        <v>0</v>
      </c>
      <c r="T207" s="163">
        <f t="shared" si="234"/>
        <v>0</v>
      </c>
      <c r="U207" s="163">
        <f t="shared" si="234"/>
        <v>0</v>
      </c>
      <c r="V207" s="163">
        <f t="shared" si="230"/>
        <v>0</v>
      </c>
      <c r="W207" s="163">
        <f t="shared" si="231"/>
        <v>0</v>
      </c>
      <c r="X207" s="163">
        <f t="shared" si="234"/>
        <v>0</v>
      </c>
      <c r="Y207" s="163">
        <f t="shared" si="234"/>
        <v>0</v>
      </c>
      <c r="Z207" s="163">
        <f t="shared" si="234"/>
        <v>0</v>
      </c>
      <c r="AA207" s="163">
        <f t="shared" si="234"/>
        <v>0</v>
      </c>
      <c r="AB207" s="163">
        <f t="shared" si="234"/>
        <v>0</v>
      </c>
      <c r="AC207" s="163">
        <f t="shared" si="234"/>
        <v>0</v>
      </c>
      <c r="AD207" s="163">
        <f t="shared" si="234"/>
        <v>0</v>
      </c>
      <c r="AE207" s="163">
        <f t="shared" si="234"/>
        <v>0</v>
      </c>
      <c r="AF207" s="176">
        <f t="shared" si="234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235"/>
        <v>0</v>
      </c>
      <c r="D208" s="163">
        <f t="shared" si="235"/>
        <v>0</v>
      </c>
      <c r="E208" s="163">
        <f t="shared" si="235"/>
        <v>0</v>
      </c>
      <c r="F208" s="163">
        <f t="shared" si="235"/>
        <v>0</v>
      </c>
      <c r="G208" s="163">
        <f t="shared" si="235"/>
        <v>0</v>
      </c>
      <c r="H208" s="163">
        <f t="shared" si="235"/>
        <v>0</v>
      </c>
      <c r="I208" s="163">
        <f t="shared" si="235"/>
        <v>0</v>
      </c>
      <c r="J208" s="163">
        <f t="shared" si="235"/>
        <v>0</v>
      </c>
      <c r="K208" s="163">
        <f t="shared" si="235"/>
        <v>0</v>
      </c>
      <c r="L208" s="163">
        <f t="shared" si="235"/>
        <v>0</v>
      </c>
      <c r="M208" s="163">
        <f t="shared" si="235"/>
        <v>0</v>
      </c>
      <c r="N208" s="163">
        <f t="shared" si="235"/>
        <v>0</v>
      </c>
      <c r="O208" s="163">
        <f t="shared" si="235"/>
        <v>0</v>
      </c>
      <c r="P208" s="163">
        <f t="shared" si="235"/>
        <v>0</v>
      </c>
      <c r="Q208" s="163">
        <f t="shared" si="235"/>
        <v>0</v>
      </c>
      <c r="R208" s="163">
        <f t="shared" si="235"/>
        <v>0</v>
      </c>
      <c r="S208" s="163">
        <f t="shared" si="234"/>
        <v>0</v>
      </c>
      <c r="T208" s="163">
        <f t="shared" si="234"/>
        <v>0</v>
      </c>
      <c r="U208" s="163">
        <f t="shared" si="234"/>
        <v>0</v>
      </c>
      <c r="V208" s="163">
        <f t="shared" si="230"/>
        <v>0</v>
      </c>
      <c r="W208" s="163">
        <f t="shared" si="231"/>
        <v>0</v>
      </c>
      <c r="X208" s="163">
        <f t="shared" si="234"/>
        <v>0</v>
      </c>
      <c r="Y208" s="163">
        <f t="shared" si="234"/>
        <v>0</v>
      </c>
      <c r="Z208" s="163">
        <f t="shared" si="234"/>
        <v>0</v>
      </c>
      <c r="AA208" s="163">
        <f t="shared" si="234"/>
        <v>0</v>
      </c>
      <c r="AB208" s="163">
        <f t="shared" si="234"/>
        <v>0</v>
      </c>
      <c r="AC208" s="163">
        <f t="shared" si="234"/>
        <v>0</v>
      </c>
      <c r="AD208" s="163">
        <f t="shared" si="234"/>
        <v>0</v>
      </c>
      <c r="AE208" s="163">
        <f t="shared" si="234"/>
        <v>0</v>
      </c>
      <c r="AF208" s="176">
        <f t="shared" si="234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235"/>
        <v>0</v>
      </c>
      <c r="D209" s="163">
        <f t="shared" si="235"/>
        <v>0</v>
      </c>
      <c r="E209" s="163">
        <f t="shared" si="235"/>
        <v>0</v>
      </c>
      <c r="F209" s="163">
        <f t="shared" si="235"/>
        <v>0</v>
      </c>
      <c r="G209" s="163">
        <f t="shared" si="235"/>
        <v>0</v>
      </c>
      <c r="H209" s="163">
        <f t="shared" si="235"/>
        <v>0</v>
      </c>
      <c r="I209" s="163">
        <f t="shared" si="235"/>
        <v>0</v>
      </c>
      <c r="J209" s="163">
        <f t="shared" si="235"/>
        <v>0</v>
      </c>
      <c r="K209" s="163">
        <f t="shared" si="235"/>
        <v>0</v>
      </c>
      <c r="L209" s="163">
        <f t="shared" si="235"/>
        <v>0</v>
      </c>
      <c r="M209" s="163">
        <f t="shared" si="235"/>
        <v>0</v>
      </c>
      <c r="N209" s="163">
        <f t="shared" si="235"/>
        <v>0</v>
      </c>
      <c r="O209" s="163">
        <f t="shared" si="235"/>
        <v>0</v>
      </c>
      <c r="P209" s="163">
        <f t="shared" si="235"/>
        <v>0</v>
      </c>
      <c r="Q209" s="163">
        <f t="shared" si="235"/>
        <v>0</v>
      </c>
      <c r="R209" s="163">
        <f t="shared" si="235"/>
        <v>0</v>
      </c>
      <c r="S209" s="163">
        <f t="shared" si="234"/>
        <v>0</v>
      </c>
      <c r="T209" s="163">
        <f t="shared" si="234"/>
        <v>0</v>
      </c>
      <c r="U209" s="163">
        <f t="shared" si="234"/>
        <v>0</v>
      </c>
      <c r="V209" s="163">
        <f t="shared" si="230"/>
        <v>0</v>
      </c>
      <c r="W209" s="163">
        <f t="shared" si="231"/>
        <v>0</v>
      </c>
      <c r="X209" s="163">
        <f t="shared" si="234"/>
        <v>0</v>
      </c>
      <c r="Y209" s="163">
        <f t="shared" si="234"/>
        <v>0</v>
      </c>
      <c r="Z209" s="163">
        <f t="shared" si="234"/>
        <v>0</v>
      </c>
      <c r="AA209" s="163">
        <f t="shared" si="234"/>
        <v>0</v>
      </c>
      <c r="AB209" s="163">
        <f t="shared" si="234"/>
        <v>0</v>
      </c>
      <c r="AC209" s="163">
        <f t="shared" si="234"/>
        <v>0</v>
      </c>
      <c r="AD209" s="163">
        <f t="shared" si="234"/>
        <v>0</v>
      </c>
      <c r="AE209" s="163">
        <f t="shared" si="234"/>
        <v>0</v>
      </c>
      <c r="AF209" s="176">
        <f t="shared" si="234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235"/>
        <v>0</v>
      </c>
      <c r="D210" s="163">
        <f t="shared" si="235"/>
        <v>0</v>
      </c>
      <c r="E210" s="163">
        <f t="shared" si="235"/>
        <v>0</v>
      </c>
      <c r="F210" s="163">
        <f t="shared" si="235"/>
        <v>0</v>
      </c>
      <c r="G210" s="163">
        <f t="shared" si="235"/>
        <v>0</v>
      </c>
      <c r="H210" s="163">
        <f t="shared" si="235"/>
        <v>0</v>
      </c>
      <c r="I210" s="163">
        <f t="shared" si="235"/>
        <v>0</v>
      </c>
      <c r="J210" s="163">
        <f t="shared" si="235"/>
        <v>0</v>
      </c>
      <c r="K210" s="163">
        <f t="shared" si="235"/>
        <v>0</v>
      </c>
      <c r="L210" s="163">
        <f t="shared" si="235"/>
        <v>0</v>
      </c>
      <c r="M210" s="163">
        <f t="shared" si="235"/>
        <v>0</v>
      </c>
      <c r="N210" s="163">
        <f t="shared" si="235"/>
        <v>0</v>
      </c>
      <c r="O210" s="163">
        <f t="shared" si="235"/>
        <v>0</v>
      </c>
      <c r="P210" s="163">
        <f t="shared" si="235"/>
        <v>0</v>
      </c>
      <c r="Q210" s="163">
        <f t="shared" si="235"/>
        <v>0</v>
      </c>
      <c r="R210" s="163">
        <f t="shared" si="235"/>
        <v>0</v>
      </c>
      <c r="S210" s="163">
        <f t="shared" si="234"/>
        <v>0</v>
      </c>
      <c r="T210" s="163">
        <f t="shared" si="234"/>
        <v>0</v>
      </c>
      <c r="U210" s="163">
        <f t="shared" si="234"/>
        <v>0</v>
      </c>
      <c r="V210" s="163">
        <f t="shared" si="230"/>
        <v>0</v>
      </c>
      <c r="W210" s="163">
        <f t="shared" si="231"/>
        <v>0</v>
      </c>
      <c r="X210" s="163">
        <f t="shared" si="234"/>
        <v>0</v>
      </c>
      <c r="Y210" s="163">
        <f t="shared" si="234"/>
        <v>0</v>
      </c>
      <c r="Z210" s="163">
        <f t="shared" si="234"/>
        <v>0</v>
      </c>
      <c r="AA210" s="163">
        <f t="shared" si="234"/>
        <v>0</v>
      </c>
      <c r="AB210" s="163">
        <f t="shared" si="234"/>
        <v>0</v>
      </c>
      <c r="AC210" s="163">
        <f t="shared" si="234"/>
        <v>0</v>
      </c>
      <c r="AD210" s="163">
        <f t="shared" si="234"/>
        <v>0</v>
      </c>
      <c r="AE210" s="163">
        <f t="shared" si="234"/>
        <v>0</v>
      </c>
      <c r="AF210" s="176">
        <f t="shared" si="234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235"/>
        <v>0</v>
      </c>
      <c r="D211" s="163">
        <f t="shared" si="235"/>
        <v>0</v>
      </c>
      <c r="E211" s="163">
        <f t="shared" si="235"/>
        <v>0</v>
      </c>
      <c r="F211" s="163">
        <f t="shared" si="235"/>
        <v>0</v>
      </c>
      <c r="G211" s="163">
        <f t="shared" si="235"/>
        <v>0</v>
      </c>
      <c r="H211" s="163">
        <f t="shared" si="235"/>
        <v>0</v>
      </c>
      <c r="I211" s="163">
        <f t="shared" si="235"/>
        <v>0</v>
      </c>
      <c r="J211" s="163">
        <f t="shared" si="235"/>
        <v>0</v>
      </c>
      <c r="K211" s="163">
        <f t="shared" si="235"/>
        <v>0</v>
      </c>
      <c r="L211" s="163">
        <f t="shared" si="235"/>
        <v>0</v>
      </c>
      <c r="M211" s="163">
        <f t="shared" si="235"/>
        <v>0</v>
      </c>
      <c r="N211" s="163">
        <f t="shared" si="235"/>
        <v>0</v>
      </c>
      <c r="O211" s="163">
        <f t="shared" si="235"/>
        <v>0</v>
      </c>
      <c r="P211" s="163">
        <f t="shared" si="235"/>
        <v>0</v>
      </c>
      <c r="Q211" s="163">
        <f t="shared" si="235"/>
        <v>0</v>
      </c>
      <c r="R211" s="163">
        <f t="shared" si="235"/>
        <v>0</v>
      </c>
      <c r="S211" s="163">
        <f t="shared" si="234"/>
        <v>0</v>
      </c>
      <c r="T211" s="163">
        <f t="shared" si="234"/>
        <v>0</v>
      </c>
      <c r="U211" s="163">
        <f t="shared" si="234"/>
        <v>0</v>
      </c>
      <c r="V211" s="163">
        <f t="shared" si="230"/>
        <v>0</v>
      </c>
      <c r="W211" s="163">
        <f t="shared" si="231"/>
        <v>0</v>
      </c>
      <c r="X211" s="163">
        <f t="shared" si="234"/>
        <v>0</v>
      </c>
      <c r="Y211" s="163">
        <f t="shared" si="234"/>
        <v>0</v>
      </c>
      <c r="Z211" s="163">
        <f t="shared" si="234"/>
        <v>0</v>
      </c>
      <c r="AA211" s="163">
        <f t="shared" si="234"/>
        <v>0</v>
      </c>
      <c r="AB211" s="163">
        <f t="shared" si="234"/>
        <v>0</v>
      </c>
      <c r="AC211" s="163">
        <f t="shared" si="234"/>
        <v>0</v>
      </c>
      <c r="AD211" s="163">
        <f t="shared" si="234"/>
        <v>0</v>
      </c>
      <c r="AE211" s="163">
        <f t="shared" si="234"/>
        <v>0</v>
      </c>
      <c r="AF211" s="176">
        <f t="shared" si="234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235"/>
        <v>0</v>
      </c>
      <c r="D212" s="163">
        <f t="shared" si="235"/>
        <v>0</v>
      </c>
      <c r="E212" s="163">
        <f t="shared" si="235"/>
        <v>0</v>
      </c>
      <c r="F212" s="163">
        <f t="shared" si="235"/>
        <v>0</v>
      </c>
      <c r="G212" s="163">
        <f t="shared" si="235"/>
        <v>0</v>
      </c>
      <c r="H212" s="163">
        <f t="shared" si="235"/>
        <v>0</v>
      </c>
      <c r="I212" s="163">
        <f t="shared" si="235"/>
        <v>0</v>
      </c>
      <c r="J212" s="163">
        <f t="shared" si="235"/>
        <v>0</v>
      </c>
      <c r="K212" s="163">
        <f t="shared" si="235"/>
        <v>0</v>
      </c>
      <c r="L212" s="163">
        <f t="shared" si="235"/>
        <v>0</v>
      </c>
      <c r="M212" s="163">
        <f t="shared" si="235"/>
        <v>0</v>
      </c>
      <c r="N212" s="163">
        <f t="shared" si="235"/>
        <v>0</v>
      </c>
      <c r="O212" s="163">
        <f t="shared" si="235"/>
        <v>0</v>
      </c>
      <c r="P212" s="163">
        <f t="shared" si="235"/>
        <v>0</v>
      </c>
      <c r="Q212" s="163">
        <f t="shared" si="235"/>
        <v>0</v>
      </c>
      <c r="R212" s="163">
        <f t="shared" si="235"/>
        <v>0</v>
      </c>
      <c r="S212" s="163">
        <f t="shared" si="234"/>
        <v>0</v>
      </c>
      <c r="T212" s="163">
        <f t="shared" si="234"/>
        <v>0</v>
      </c>
      <c r="U212" s="163">
        <f t="shared" si="234"/>
        <v>0</v>
      </c>
      <c r="V212" s="163">
        <f t="shared" si="230"/>
        <v>0</v>
      </c>
      <c r="W212" s="163">
        <f t="shared" si="231"/>
        <v>0</v>
      </c>
      <c r="X212" s="163">
        <f t="shared" si="234"/>
        <v>0</v>
      </c>
      <c r="Y212" s="163">
        <f t="shared" si="234"/>
        <v>0</v>
      </c>
      <c r="Z212" s="163">
        <f t="shared" si="234"/>
        <v>0</v>
      </c>
      <c r="AA212" s="163">
        <f t="shared" si="234"/>
        <v>0</v>
      </c>
      <c r="AB212" s="163">
        <f t="shared" si="234"/>
        <v>0</v>
      </c>
      <c r="AC212" s="163">
        <f t="shared" si="234"/>
        <v>0</v>
      </c>
      <c r="AD212" s="163">
        <f t="shared" si="234"/>
        <v>0</v>
      </c>
      <c r="AE212" s="163">
        <f t="shared" si="234"/>
        <v>0</v>
      </c>
      <c r="AF212" s="176">
        <f t="shared" si="234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235"/>
        <v>0</v>
      </c>
      <c r="D213" s="163">
        <f t="shared" si="235"/>
        <v>0</v>
      </c>
      <c r="E213" s="163">
        <f t="shared" si="235"/>
        <v>0</v>
      </c>
      <c r="F213" s="163">
        <f t="shared" si="235"/>
        <v>0</v>
      </c>
      <c r="G213" s="163">
        <f t="shared" si="235"/>
        <v>0</v>
      </c>
      <c r="H213" s="163">
        <f t="shared" si="235"/>
        <v>0</v>
      </c>
      <c r="I213" s="163">
        <f t="shared" si="235"/>
        <v>0</v>
      </c>
      <c r="J213" s="163">
        <f t="shared" si="235"/>
        <v>0</v>
      </c>
      <c r="K213" s="163">
        <f t="shared" si="235"/>
        <v>0</v>
      </c>
      <c r="L213" s="163">
        <f t="shared" si="235"/>
        <v>0</v>
      </c>
      <c r="M213" s="163">
        <f t="shared" si="235"/>
        <v>0</v>
      </c>
      <c r="N213" s="163">
        <f t="shared" si="235"/>
        <v>0</v>
      </c>
      <c r="O213" s="163">
        <f t="shared" si="235"/>
        <v>0</v>
      </c>
      <c r="P213" s="163">
        <f t="shared" si="235"/>
        <v>0</v>
      </c>
      <c r="Q213" s="163">
        <f t="shared" si="235"/>
        <v>0</v>
      </c>
      <c r="R213" s="163">
        <f t="shared" si="235"/>
        <v>0</v>
      </c>
      <c r="S213" s="163">
        <f t="shared" si="234"/>
        <v>0</v>
      </c>
      <c r="T213" s="163">
        <f t="shared" si="234"/>
        <v>0</v>
      </c>
      <c r="U213" s="163">
        <f t="shared" si="234"/>
        <v>0</v>
      </c>
      <c r="V213" s="163">
        <f t="shared" si="230"/>
        <v>0</v>
      </c>
      <c r="W213" s="163">
        <f t="shared" si="231"/>
        <v>0</v>
      </c>
      <c r="X213" s="163">
        <f t="shared" si="234"/>
        <v>0</v>
      </c>
      <c r="Y213" s="163">
        <f t="shared" si="234"/>
        <v>0</v>
      </c>
      <c r="Z213" s="163">
        <f t="shared" si="234"/>
        <v>0</v>
      </c>
      <c r="AA213" s="163">
        <f t="shared" si="234"/>
        <v>0</v>
      </c>
      <c r="AB213" s="163">
        <f t="shared" si="234"/>
        <v>0</v>
      </c>
      <c r="AC213" s="163">
        <f t="shared" si="234"/>
        <v>0</v>
      </c>
      <c r="AD213" s="163">
        <f t="shared" si="234"/>
        <v>0</v>
      </c>
      <c r="AE213" s="163">
        <f t="shared" si="234"/>
        <v>0</v>
      </c>
      <c r="AF213" s="176">
        <f t="shared" si="234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235"/>
        <v>0</v>
      </c>
      <c r="D214" s="163">
        <f t="shared" si="235"/>
        <v>0</v>
      </c>
      <c r="E214" s="163">
        <f t="shared" si="235"/>
        <v>0</v>
      </c>
      <c r="F214" s="163">
        <f t="shared" si="235"/>
        <v>0</v>
      </c>
      <c r="G214" s="163">
        <f t="shared" si="235"/>
        <v>0</v>
      </c>
      <c r="H214" s="163">
        <f t="shared" si="235"/>
        <v>0</v>
      </c>
      <c r="I214" s="163">
        <f t="shared" si="235"/>
        <v>0</v>
      </c>
      <c r="J214" s="163">
        <f t="shared" si="235"/>
        <v>0</v>
      </c>
      <c r="K214" s="163">
        <f t="shared" si="235"/>
        <v>0</v>
      </c>
      <c r="L214" s="163">
        <f t="shared" si="235"/>
        <v>0</v>
      </c>
      <c r="M214" s="163">
        <f t="shared" si="235"/>
        <v>0</v>
      </c>
      <c r="N214" s="163">
        <f t="shared" si="235"/>
        <v>0</v>
      </c>
      <c r="O214" s="163">
        <f t="shared" si="235"/>
        <v>0</v>
      </c>
      <c r="P214" s="163">
        <f t="shared" si="235"/>
        <v>0</v>
      </c>
      <c r="Q214" s="163">
        <f t="shared" si="235"/>
        <v>0</v>
      </c>
      <c r="R214" s="163">
        <f t="shared" si="235"/>
        <v>0</v>
      </c>
      <c r="S214" s="163">
        <f t="shared" si="234"/>
        <v>0</v>
      </c>
      <c r="T214" s="163">
        <f t="shared" ref="T214:T215" si="236">S214</f>
        <v>0</v>
      </c>
      <c r="U214" s="163">
        <f t="shared" si="234"/>
        <v>0</v>
      </c>
      <c r="V214" s="163">
        <f t="shared" si="230"/>
        <v>0</v>
      </c>
      <c r="W214" s="163">
        <f t="shared" si="231"/>
        <v>0</v>
      </c>
      <c r="X214" s="163">
        <f t="shared" si="234"/>
        <v>0</v>
      </c>
      <c r="Y214" s="163">
        <f t="shared" si="234"/>
        <v>0</v>
      </c>
      <c r="Z214" s="163">
        <f t="shared" si="234"/>
        <v>0</v>
      </c>
      <c r="AA214" s="163">
        <f t="shared" si="234"/>
        <v>0</v>
      </c>
      <c r="AB214" s="163">
        <f t="shared" si="234"/>
        <v>0</v>
      </c>
      <c r="AC214" s="163">
        <f t="shared" si="234"/>
        <v>0</v>
      </c>
      <c r="AD214" s="163">
        <f t="shared" si="234"/>
        <v>0</v>
      </c>
      <c r="AE214" s="163">
        <f t="shared" si="234"/>
        <v>0</v>
      </c>
      <c r="AF214" s="176">
        <f t="shared" si="234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235"/>
        <v>0</v>
      </c>
      <c r="D215" s="163">
        <f t="shared" si="235"/>
        <v>0</v>
      </c>
      <c r="E215" s="163">
        <f t="shared" si="235"/>
        <v>0</v>
      </c>
      <c r="F215" s="163">
        <f t="shared" si="235"/>
        <v>0</v>
      </c>
      <c r="G215" s="163">
        <f t="shared" si="235"/>
        <v>0</v>
      </c>
      <c r="H215" s="163">
        <f t="shared" si="235"/>
        <v>0</v>
      </c>
      <c r="I215" s="163">
        <f t="shared" si="235"/>
        <v>0</v>
      </c>
      <c r="J215" s="163">
        <f t="shared" si="235"/>
        <v>0</v>
      </c>
      <c r="K215" s="163">
        <f t="shared" si="235"/>
        <v>0</v>
      </c>
      <c r="L215" s="163">
        <f t="shared" si="235"/>
        <v>0</v>
      </c>
      <c r="M215" s="163">
        <f t="shared" si="235"/>
        <v>0</v>
      </c>
      <c r="N215" s="163">
        <f t="shared" si="235"/>
        <v>0</v>
      </c>
      <c r="O215" s="163">
        <f t="shared" si="235"/>
        <v>0</v>
      </c>
      <c r="P215" s="163">
        <f t="shared" si="235"/>
        <v>0</v>
      </c>
      <c r="Q215" s="163">
        <f t="shared" si="235"/>
        <v>0</v>
      </c>
      <c r="R215" s="163">
        <f t="shared" si="235"/>
        <v>0</v>
      </c>
      <c r="S215" s="163">
        <f t="shared" si="234"/>
        <v>0</v>
      </c>
      <c r="T215" s="163">
        <f t="shared" si="236"/>
        <v>0</v>
      </c>
      <c r="U215" s="163">
        <f t="shared" si="234"/>
        <v>0</v>
      </c>
      <c r="V215" s="163">
        <f t="shared" si="230"/>
        <v>0</v>
      </c>
      <c r="W215" s="163">
        <f t="shared" si="231"/>
        <v>0</v>
      </c>
      <c r="X215" s="163">
        <f t="shared" si="234"/>
        <v>0</v>
      </c>
      <c r="Y215" s="163">
        <f t="shared" si="234"/>
        <v>0</v>
      </c>
      <c r="Z215" s="163">
        <f t="shared" si="234"/>
        <v>0</v>
      </c>
      <c r="AA215" s="163">
        <f t="shared" si="234"/>
        <v>0</v>
      </c>
      <c r="AB215" s="163">
        <f t="shared" si="234"/>
        <v>0</v>
      </c>
      <c r="AC215" s="163">
        <f t="shared" si="234"/>
        <v>0</v>
      </c>
      <c r="AD215" s="163">
        <f t="shared" si="234"/>
        <v>0</v>
      </c>
      <c r="AE215" s="163">
        <f t="shared" si="234"/>
        <v>0</v>
      </c>
      <c r="AF215" s="176">
        <f t="shared" si="234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235"/>
        <v>0</v>
      </c>
      <c r="D216" s="163">
        <f t="shared" si="235"/>
        <v>0</v>
      </c>
      <c r="E216" s="163">
        <f t="shared" si="235"/>
        <v>0</v>
      </c>
      <c r="F216" s="163">
        <f t="shared" si="235"/>
        <v>0</v>
      </c>
      <c r="G216" s="163">
        <f t="shared" si="235"/>
        <v>0</v>
      </c>
      <c r="H216" s="163">
        <f t="shared" si="235"/>
        <v>0</v>
      </c>
      <c r="I216" s="163">
        <f t="shared" si="235"/>
        <v>0</v>
      </c>
      <c r="J216" s="163">
        <f t="shared" si="235"/>
        <v>0</v>
      </c>
      <c r="K216" s="163">
        <f t="shared" si="235"/>
        <v>0</v>
      </c>
      <c r="L216" s="163">
        <f t="shared" si="235"/>
        <v>0</v>
      </c>
      <c r="M216" s="163">
        <f t="shared" si="235"/>
        <v>0</v>
      </c>
      <c r="N216" s="163">
        <f t="shared" si="235"/>
        <v>0</v>
      </c>
      <c r="O216" s="163">
        <f t="shared" si="235"/>
        <v>0</v>
      </c>
      <c r="P216" s="163">
        <f t="shared" si="235"/>
        <v>0</v>
      </c>
      <c r="Q216" s="163">
        <f t="shared" si="235"/>
        <v>0</v>
      </c>
      <c r="R216" s="163">
        <f t="shared" ref="R216:AF231" si="237">Q216</f>
        <v>0</v>
      </c>
      <c r="S216" s="163">
        <f t="shared" si="237"/>
        <v>0</v>
      </c>
      <c r="T216" s="163">
        <f t="shared" si="237"/>
        <v>0</v>
      </c>
      <c r="U216" s="163">
        <f t="shared" si="237"/>
        <v>0</v>
      </c>
      <c r="V216" s="163">
        <f t="shared" si="230"/>
        <v>0</v>
      </c>
      <c r="W216" s="163">
        <f t="shared" si="231"/>
        <v>0</v>
      </c>
      <c r="X216" s="163">
        <f t="shared" si="237"/>
        <v>0</v>
      </c>
      <c r="Y216" s="163">
        <f t="shared" si="237"/>
        <v>0</v>
      </c>
      <c r="Z216" s="163">
        <f t="shared" si="237"/>
        <v>0</v>
      </c>
      <c r="AA216" s="163">
        <f t="shared" si="237"/>
        <v>0</v>
      </c>
      <c r="AB216" s="163">
        <f t="shared" si="237"/>
        <v>0</v>
      </c>
      <c r="AC216" s="163">
        <f t="shared" si="237"/>
        <v>0</v>
      </c>
      <c r="AD216" s="163">
        <f t="shared" si="237"/>
        <v>0</v>
      </c>
      <c r="AE216" s="163">
        <f t="shared" si="237"/>
        <v>0</v>
      </c>
      <c r="AF216" s="176">
        <f t="shared" si="237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R232" si="238">B217</f>
        <v>0</v>
      </c>
      <c r="D217" s="163">
        <f t="shared" si="238"/>
        <v>0</v>
      </c>
      <c r="E217" s="163">
        <f t="shared" si="238"/>
        <v>0</v>
      </c>
      <c r="F217" s="163">
        <f t="shared" si="238"/>
        <v>0</v>
      </c>
      <c r="G217" s="163">
        <f t="shared" si="238"/>
        <v>0</v>
      </c>
      <c r="H217" s="163">
        <f t="shared" si="238"/>
        <v>0</v>
      </c>
      <c r="I217" s="163">
        <f t="shared" si="238"/>
        <v>0</v>
      </c>
      <c r="J217" s="163">
        <f t="shared" si="238"/>
        <v>0</v>
      </c>
      <c r="K217" s="163">
        <f t="shared" si="238"/>
        <v>0</v>
      </c>
      <c r="L217" s="163">
        <f t="shared" si="238"/>
        <v>0</v>
      </c>
      <c r="M217" s="163">
        <f t="shared" si="238"/>
        <v>0</v>
      </c>
      <c r="N217" s="163">
        <f t="shared" si="238"/>
        <v>0</v>
      </c>
      <c r="O217" s="163">
        <f t="shared" si="238"/>
        <v>0</v>
      </c>
      <c r="P217" s="163">
        <f t="shared" si="238"/>
        <v>0</v>
      </c>
      <c r="Q217" s="163">
        <f t="shared" si="238"/>
        <v>0</v>
      </c>
      <c r="R217" s="163">
        <f t="shared" si="238"/>
        <v>0</v>
      </c>
      <c r="S217" s="163">
        <f t="shared" si="237"/>
        <v>0</v>
      </c>
      <c r="T217" s="163">
        <f t="shared" si="237"/>
        <v>0</v>
      </c>
      <c r="U217" s="163">
        <f t="shared" si="237"/>
        <v>0</v>
      </c>
      <c r="V217" s="163">
        <f t="shared" si="230"/>
        <v>0</v>
      </c>
      <c r="W217" s="163">
        <f t="shared" si="231"/>
        <v>0</v>
      </c>
      <c r="X217" s="163">
        <f t="shared" si="237"/>
        <v>0</v>
      </c>
      <c r="Y217" s="163">
        <f t="shared" si="237"/>
        <v>0</v>
      </c>
      <c r="Z217" s="163">
        <f t="shared" si="237"/>
        <v>0</v>
      </c>
      <c r="AA217" s="163">
        <f t="shared" si="237"/>
        <v>0</v>
      </c>
      <c r="AB217" s="163">
        <f t="shared" si="237"/>
        <v>0</v>
      </c>
      <c r="AC217" s="163">
        <f t="shared" si="237"/>
        <v>0</v>
      </c>
      <c r="AD217" s="163">
        <f t="shared" si="237"/>
        <v>0</v>
      </c>
      <c r="AE217" s="163">
        <f t="shared" si="237"/>
        <v>0</v>
      </c>
      <c r="AF217" s="176">
        <f t="shared" si="237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238"/>
        <v>0</v>
      </c>
      <c r="D218" s="163">
        <f t="shared" si="238"/>
        <v>0</v>
      </c>
      <c r="E218" s="163">
        <f t="shared" si="238"/>
        <v>0</v>
      </c>
      <c r="F218" s="163">
        <f t="shared" si="238"/>
        <v>0</v>
      </c>
      <c r="G218" s="163">
        <f t="shared" si="238"/>
        <v>0</v>
      </c>
      <c r="H218" s="163">
        <f t="shared" si="238"/>
        <v>0</v>
      </c>
      <c r="I218" s="163">
        <f t="shared" si="238"/>
        <v>0</v>
      </c>
      <c r="J218" s="163">
        <f t="shared" si="238"/>
        <v>0</v>
      </c>
      <c r="K218" s="163">
        <f t="shared" si="238"/>
        <v>0</v>
      </c>
      <c r="L218" s="163">
        <f t="shared" si="238"/>
        <v>0</v>
      </c>
      <c r="M218" s="163">
        <f t="shared" si="238"/>
        <v>0</v>
      </c>
      <c r="N218" s="163">
        <f t="shared" si="238"/>
        <v>0</v>
      </c>
      <c r="O218" s="163">
        <f t="shared" si="238"/>
        <v>0</v>
      </c>
      <c r="P218" s="163">
        <f t="shared" si="238"/>
        <v>0</v>
      </c>
      <c r="Q218" s="163">
        <f t="shared" si="238"/>
        <v>0</v>
      </c>
      <c r="R218" s="163">
        <f t="shared" si="238"/>
        <v>0</v>
      </c>
      <c r="S218" s="163">
        <f t="shared" si="237"/>
        <v>0</v>
      </c>
      <c r="T218" s="163">
        <f t="shared" si="237"/>
        <v>0</v>
      </c>
      <c r="U218" s="163">
        <f t="shared" si="237"/>
        <v>0</v>
      </c>
      <c r="V218" s="163">
        <f t="shared" si="230"/>
        <v>0</v>
      </c>
      <c r="W218" s="163">
        <f t="shared" si="231"/>
        <v>0</v>
      </c>
      <c r="X218" s="163">
        <f t="shared" si="237"/>
        <v>0</v>
      </c>
      <c r="Y218" s="163">
        <f t="shared" si="237"/>
        <v>0</v>
      </c>
      <c r="Z218" s="163">
        <f t="shared" si="237"/>
        <v>0</v>
      </c>
      <c r="AA218" s="163">
        <f t="shared" si="237"/>
        <v>0</v>
      </c>
      <c r="AB218" s="163">
        <f t="shared" si="237"/>
        <v>0</v>
      </c>
      <c r="AC218" s="163">
        <f t="shared" si="237"/>
        <v>0</v>
      </c>
      <c r="AD218" s="163">
        <f t="shared" si="237"/>
        <v>0</v>
      </c>
      <c r="AE218" s="163">
        <f t="shared" si="237"/>
        <v>0</v>
      </c>
      <c r="AF218" s="176">
        <f t="shared" si="237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238"/>
        <v>0</v>
      </c>
      <c r="D219" s="163">
        <f t="shared" si="238"/>
        <v>0</v>
      </c>
      <c r="E219" s="163">
        <f t="shared" si="238"/>
        <v>0</v>
      </c>
      <c r="F219" s="163">
        <f t="shared" si="238"/>
        <v>0</v>
      </c>
      <c r="G219" s="163">
        <f t="shared" si="238"/>
        <v>0</v>
      </c>
      <c r="H219" s="163">
        <f t="shared" si="238"/>
        <v>0</v>
      </c>
      <c r="I219" s="163">
        <f t="shared" si="238"/>
        <v>0</v>
      </c>
      <c r="J219" s="163">
        <f t="shared" si="238"/>
        <v>0</v>
      </c>
      <c r="K219" s="163">
        <f t="shared" si="238"/>
        <v>0</v>
      </c>
      <c r="L219" s="163">
        <f t="shared" si="238"/>
        <v>0</v>
      </c>
      <c r="M219" s="163">
        <f t="shared" si="238"/>
        <v>0</v>
      </c>
      <c r="N219" s="163">
        <f t="shared" si="238"/>
        <v>0</v>
      </c>
      <c r="O219" s="163">
        <f t="shared" si="238"/>
        <v>0</v>
      </c>
      <c r="P219" s="163">
        <f t="shared" si="238"/>
        <v>0</v>
      </c>
      <c r="Q219" s="163">
        <f t="shared" si="238"/>
        <v>0</v>
      </c>
      <c r="R219" s="163">
        <f t="shared" si="238"/>
        <v>0</v>
      </c>
      <c r="S219" s="163">
        <f t="shared" si="237"/>
        <v>0</v>
      </c>
      <c r="T219" s="163">
        <f t="shared" si="237"/>
        <v>0</v>
      </c>
      <c r="U219" s="163">
        <f t="shared" si="237"/>
        <v>0</v>
      </c>
      <c r="V219" s="163">
        <f t="shared" si="230"/>
        <v>0</v>
      </c>
      <c r="W219" s="163">
        <f t="shared" si="231"/>
        <v>0</v>
      </c>
      <c r="X219" s="163">
        <f t="shared" si="237"/>
        <v>0</v>
      </c>
      <c r="Y219" s="163">
        <f t="shared" si="237"/>
        <v>0</v>
      </c>
      <c r="Z219" s="163">
        <f t="shared" si="237"/>
        <v>0</v>
      </c>
      <c r="AA219" s="163">
        <f t="shared" si="237"/>
        <v>0</v>
      </c>
      <c r="AB219" s="163">
        <f t="shared" si="237"/>
        <v>0</v>
      </c>
      <c r="AC219" s="163">
        <f t="shared" si="237"/>
        <v>0</v>
      </c>
      <c r="AD219" s="163">
        <f t="shared" si="237"/>
        <v>0</v>
      </c>
      <c r="AE219" s="163">
        <f t="shared" si="237"/>
        <v>0</v>
      </c>
      <c r="AF219" s="176">
        <f t="shared" si="237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238"/>
        <v>0</v>
      </c>
      <c r="D220" s="163">
        <f t="shared" si="238"/>
        <v>0</v>
      </c>
      <c r="E220" s="163">
        <f t="shared" si="238"/>
        <v>0</v>
      </c>
      <c r="F220" s="163">
        <f t="shared" si="238"/>
        <v>0</v>
      </c>
      <c r="G220" s="163">
        <f t="shared" si="238"/>
        <v>0</v>
      </c>
      <c r="H220" s="163">
        <f t="shared" si="238"/>
        <v>0</v>
      </c>
      <c r="I220" s="163">
        <f t="shared" si="238"/>
        <v>0</v>
      </c>
      <c r="J220" s="163">
        <f t="shared" si="238"/>
        <v>0</v>
      </c>
      <c r="K220" s="163">
        <f t="shared" si="238"/>
        <v>0</v>
      </c>
      <c r="L220" s="163">
        <f t="shared" si="238"/>
        <v>0</v>
      </c>
      <c r="M220" s="163">
        <f t="shared" si="238"/>
        <v>0</v>
      </c>
      <c r="N220" s="163">
        <f t="shared" si="238"/>
        <v>0</v>
      </c>
      <c r="O220" s="163">
        <f t="shared" si="238"/>
        <v>0</v>
      </c>
      <c r="P220" s="163">
        <f t="shared" si="238"/>
        <v>0</v>
      </c>
      <c r="Q220" s="163">
        <f t="shared" si="238"/>
        <v>0</v>
      </c>
      <c r="R220" s="163">
        <f t="shared" si="238"/>
        <v>0</v>
      </c>
      <c r="S220" s="163">
        <f t="shared" si="237"/>
        <v>0</v>
      </c>
      <c r="T220" s="163">
        <f t="shared" si="237"/>
        <v>0</v>
      </c>
      <c r="U220" s="163">
        <f t="shared" si="237"/>
        <v>0</v>
      </c>
      <c r="V220" s="163">
        <f t="shared" si="230"/>
        <v>0</v>
      </c>
      <c r="W220" s="163">
        <f t="shared" si="231"/>
        <v>0</v>
      </c>
      <c r="X220" s="163">
        <f t="shared" si="237"/>
        <v>0</v>
      </c>
      <c r="Y220" s="163">
        <f t="shared" si="237"/>
        <v>0</v>
      </c>
      <c r="Z220" s="163">
        <f t="shared" si="237"/>
        <v>0</v>
      </c>
      <c r="AA220" s="163">
        <f t="shared" si="237"/>
        <v>0</v>
      </c>
      <c r="AB220" s="163">
        <f t="shared" si="237"/>
        <v>0</v>
      </c>
      <c r="AC220" s="163">
        <f t="shared" si="237"/>
        <v>0</v>
      </c>
      <c r="AD220" s="163">
        <f t="shared" si="237"/>
        <v>0</v>
      </c>
      <c r="AE220" s="163">
        <f t="shared" si="237"/>
        <v>0</v>
      </c>
      <c r="AF220" s="176">
        <f t="shared" si="237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238"/>
        <v>0</v>
      </c>
      <c r="D221" s="163">
        <f t="shared" si="238"/>
        <v>0</v>
      </c>
      <c r="E221" s="163">
        <f t="shared" si="238"/>
        <v>0</v>
      </c>
      <c r="F221" s="163">
        <f t="shared" si="238"/>
        <v>0</v>
      </c>
      <c r="G221" s="163">
        <f t="shared" si="238"/>
        <v>0</v>
      </c>
      <c r="H221" s="163">
        <f t="shared" si="238"/>
        <v>0</v>
      </c>
      <c r="I221" s="163">
        <f t="shared" si="238"/>
        <v>0</v>
      </c>
      <c r="J221" s="163">
        <f t="shared" si="238"/>
        <v>0</v>
      </c>
      <c r="K221" s="163">
        <f t="shared" si="238"/>
        <v>0</v>
      </c>
      <c r="L221" s="163">
        <f t="shared" si="238"/>
        <v>0</v>
      </c>
      <c r="M221" s="163">
        <f t="shared" si="238"/>
        <v>0</v>
      </c>
      <c r="N221" s="163">
        <f t="shared" si="238"/>
        <v>0</v>
      </c>
      <c r="O221" s="163">
        <f t="shared" si="238"/>
        <v>0</v>
      </c>
      <c r="P221" s="163">
        <f t="shared" si="238"/>
        <v>0</v>
      </c>
      <c r="Q221" s="163">
        <f t="shared" si="238"/>
        <v>0</v>
      </c>
      <c r="R221" s="163">
        <f t="shared" si="238"/>
        <v>0</v>
      </c>
      <c r="S221" s="163">
        <f t="shared" si="237"/>
        <v>0</v>
      </c>
      <c r="T221" s="163">
        <f t="shared" si="237"/>
        <v>0</v>
      </c>
      <c r="U221" s="163">
        <f t="shared" si="237"/>
        <v>0</v>
      </c>
      <c r="V221" s="163">
        <f t="shared" si="230"/>
        <v>0</v>
      </c>
      <c r="W221" s="163">
        <f t="shared" si="231"/>
        <v>0</v>
      </c>
      <c r="X221" s="163">
        <f t="shared" si="237"/>
        <v>0</v>
      </c>
      <c r="Y221" s="163">
        <f t="shared" si="237"/>
        <v>0</v>
      </c>
      <c r="Z221" s="163">
        <f t="shared" si="237"/>
        <v>0</v>
      </c>
      <c r="AA221" s="163">
        <f t="shared" si="237"/>
        <v>0</v>
      </c>
      <c r="AB221" s="163">
        <f t="shared" si="237"/>
        <v>0</v>
      </c>
      <c r="AC221" s="163">
        <f t="shared" si="237"/>
        <v>0</v>
      </c>
      <c r="AD221" s="163">
        <f t="shared" si="237"/>
        <v>0</v>
      </c>
      <c r="AE221" s="163">
        <f t="shared" si="237"/>
        <v>0</v>
      </c>
      <c r="AF221" s="176">
        <f t="shared" si="237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238"/>
        <v>0</v>
      </c>
      <c r="D222" s="163">
        <f t="shared" si="238"/>
        <v>0</v>
      </c>
      <c r="E222" s="163">
        <f t="shared" si="238"/>
        <v>0</v>
      </c>
      <c r="F222" s="163">
        <f t="shared" si="238"/>
        <v>0</v>
      </c>
      <c r="G222" s="163">
        <f t="shared" si="238"/>
        <v>0</v>
      </c>
      <c r="H222" s="163">
        <f t="shared" si="238"/>
        <v>0</v>
      </c>
      <c r="I222" s="163">
        <f t="shared" si="238"/>
        <v>0</v>
      </c>
      <c r="J222" s="163">
        <f t="shared" si="238"/>
        <v>0</v>
      </c>
      <c r="K222" s="163">
        <f t="shared" si="238"/>
        <v>0</v>
      </c>
      <c r="L222" s="163">
        <f t="shared" si="238"/>
        <v>0</v>
      </c>
      <c r="M222" s="163">
        <f t="shared" si="238"/>
        <v>0</v>
      </c>
      <c r="N222" s="163">
        <f t="shared" si="238"/>
        <v>0</v>
      </c>
      <c r="O222" s="163">
        <f t="shared" si="238"/>
        <v>0</v>
      </c>
      <c r="P222" s="163">
        <f t="shared" si="238"/>
        <v>0</v>
      </c>
      <c r="Q222" s="163">
        <f t="shared" si="238"/>
        <v>0</v>
      </c>
      <c r="R222" s="163">
        <f t="shared" si="238"/>
        <v>0</v>
      </c>
      <c r="S222" s="163">
        <f t="shared" si="237"/>
        <v>0</v>
      </c>
      <c r="T222" s="163">
        <f t="shared" si="237"/>
        <v>0</v>
      </c>
      <c r="U222" s="163">
        <f t="shared" si="237"/>
        <v>0</v>
      </c>
      <c r="V222" s="163">
        <f t="shared" si="230"/>
        <v>0</v>
      </c>
      <c r="W222" s="163">
        <f t="shared" si="231"/>
        <v>0</v>
      </c>
      <c r="X222" s="163">
        <f t="shared" si="237"/>
        <v>0</v>
      </c>
      <c r="Y222" s="163">
        <f t="shared" si="237"/>
        <v>0</v>
      </c>
      <c r="Z222" s="163">
        <f t="shared" si="237"/>
        <v>0</v>
      </c>
      <c r="AA222" s="163">
        <f t="shared" si="237"/>
        <v>0</v>
      </c>
      <c r="AB222" s="163">
        <f t="shared" si="237"/>
        <v>0</v>
      </c>
      <c r="AC222" s="163">
        <f t="shared" si="237"/>
        <v>0</v>
      </c>
      <c r="AD222" s="163">
        <f t="shared" si="237"/>
        <v>0</v>
      </c>
      <c r="AE222" s="163">
        <f t="shared" si="237"/>
        <v>0</v>
      </c>
      <c r="AF222" s="176">
        <f t="shared" si="237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238"/>
        <v>0</v>
      </c>
      <c r="D223" s="163">
        <f t="shared" si="238"/>
        <v>0</v>
      </c>
      <c r="E223" s="163">
        <f t="shared" si="238"/>
        <v>0</v>
      </c>
      <c r="F223" s="163">
        <f t="shared" si="238"/>
        <v>0</v>
      </c>
      <c r="G223" s="163">
        <f t="shared" si="238"/>
        <v>0</v>
      </c>
      <c r="H223" s="163">
        <f t="shared" si="238"/>
        <v>0</v>
      </c>
      <c r="I223" s="163">
        <f t="shared" si="238"/>
        <v>0</v>
      </c>
      <c r="J223" s="163">
        <f t="shared" si="238"/>
        <v>0</v>
      </c>
      <c r="K223" s="163">
        <f t="shared" si="238"/>
        <v>0</v>
      </c>
      <c r="L223" s="163">
        <f t="shared" si="238"/>
        <v>0</v>
      </c>
      <c r="M223" s="163">
        <f t="shared" si="238"/>
        <v>0</v>
      </c>
      <c r="N223" s="163">
        <f t="shared" si="238"/>
        <v>0</v>
      </c>
      <c r="O223" s="163">
        <f t="shared" si="238"/>
        <v>0</v>
      </c>
      <c r="P223" s="163">
        <f t="shared" si="238"/>
        <v>0</v>
      </c>
      <c r="Q223" s="163">
        <f t="shared" si="238"/>
        <v>0</v>
      </c>
      <c r="R223" s="163">
        <f t="shared" si="238"/>
        <v>0</v>
      </c>
      <c r="S223" s="163">
        <f t="shared" si="237"/>
        <v>0</v>
      </c>
      <c r="T223" s="163">
        <f t="shared" si="237"/>
        <v>0</v>
      </c>
      <c r="U223" s="163">
        <f t="shared" si="237"/>
        <v>0</v>
      </c>
      <c r="V223" s="163">
        <f t="shared" si="230"/>
        <v>0</v>
      </c>
      <c r="W223" s="163">
        <f t="shared" si="231"/>
        <v>0</v>
      </c>
      <c r="X223" s="163">
        <f t="shared" si="237"/>
        <v>0</v>
      </c>
      <c r="Y223" s="163">
        <f t="shared" si="237"/>
        <v>0</v>
      </c>
      <c r="Z223" s="163">
        <f t="shared" si="237"/>
        <v>0</v>
      </c>
      <c r="AA223" s="163">
        <f t="shared" si="237"/>
        <v>0</v>
      </c>
      <c r="AB223" s="163">
        <f t="shared" si="237"/>
        <v>0</v>
      </c>
      <c r="AC223" s="163">
        <f t="shared" si="237"/>
        <v>0</v>
      </c>
      <c r="AD223" s="163">
        <f t="shared" si="237"/>
        <v>0</v>
      </c>
      <c r="AE223" s="163">
        <f t="shared" si="237"/>
        <v>0</v>
      </c>
      <c r="AF223" s="176">
        <f t="shared" si="237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238"/>
        <v>0</v>
      </c>
      <c r="D224" s="163">
        <f t="shared" si="238"/>
        <v>0</v>
      </c>
      <c r="E224" s="163">
        <f t="shared" si="238"/>
        <v>0</v>
      </c>
      <c r="F224" s="163">
        <f t="shared" si="238"/>
        <v>0</v>
      </c>
      <c r="G224" s="163">
        <f t="shared" si="238"/>
        <v>0</v>
      </c>
      <c r="H224" s="163">
        <f t="shared" si="238"/>
        <v>0</v>
      </c>
      <c r="I224" s="163">
        <f t="shared" si="238"/>
        <v>0</v>
      </c>
      <c r="J224" s="163">
        <f t="shared" si="238"/>
        <v>0</v>
      </c>
      <c r="K224" s="163">
        <f t="shared" si="238"/>
        <v>0</v>
      </c>
      <c r="L224" s="163">
        <f t="shared" si="238"/>
        <v>0</v>
      </c>
      <c r="M224" s="163">
        <f t="shared" si="238"/>
        <v>0</v>
      </c>
      <c r="N224" s="163">
        <f t="shared" si="238"/>
        <v>0</v>
      </c>
      <c r="O224" s="163">
        <f t="shared" si="238"/>
        <v>0</v>
      </c>
      <c r="P224" s="163">
        <f t="shared" si="238"/>
        <v>0</v>
      </c>
      <c r="Q224" s="163">
        <f t="shared" si="238"/>
        <v>0</v>
      </c>
      <c r="R224" s="163">
        <f t="shared" si="238"/>
        <v>0</v>
      </c>
      <c r="S224" s="163">
        <f t="shared" si="237"/>
        <v>0</v>
      </c>
      <c r="T224" s="163">
        <f t="shared" si="237"/>
        <v>0</v>
      </c>
      <c r="U224" s="163">
        <f t="shared" si="237"/>
        <v>0</v>
      </c>
      <c r="V224" s="163">
        <f t="shared" si="230"/>
        <v>0</v>
      </c>
      <c r="W224" s="163">
        <f t="shared" si="231"/>
        <v>0</v>
      </c>
      <c r="X224" s="163">
        <f t="shared" si="237"/>
        <v>0</v>
      </c>
      <c r="Y224" s="163">
        <f t="shared" si="237"/>
        <v>0</v>
      </c>
      <c r="Z224" s="163">
        <f t="shared" si="237"/>
        <v>0</v>
      </c>
      <c r="AA224" s="163">
        <f t="shared" si="237"/>
        <v>0</v>
      </c>
      <c r="AB224" s="163">
        <f t="shared" si="237"/>
        <v>0</v>
      </c>
      <c r="AC224" s="163">
        <f t="shared" si="237"/>
        <v>0</v>
      </c>
      <c r="AD224" s="163">
        <f t="shared" si="237"/>
        <v>0</v>
      </c>
      <c r="AE224" s="163">
        <f t="shared" si="237"/>
        <v>0</v>
      </c>
      <c r="AF224" s="176">
        <f t="shared" si="237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238"/>
        <v>0</v>
      </c>
      <c r="D225" s="163">
        <f t="shared" si="238"/>
        <v>0</v>
      </c>
      <c r="E225" s="163">
        <f t="shared" si="238"/>
        <v>0</v>
      </c>
      <c r="F225" s="163">
        <f t="shared" si="238"/>
        <v>0</v>
      </c>
      <c r="G225" s="163">
        <f t="shared" si="238"/>
        <v>0</v>
      </c>
      <c r="H225" s="163">
        <f t="shared" si="238"/>
        <v>0</v>
      </c>
      <c r="I225" s="163">
        <f t="shared" si="238"/>
        <v>0</v>
      </c>
      <c r="J225" s="163">
        <f t="shared" si="238"/>
        <v>0</v>
      </c>
      <c r="K225" s="163">
        <f t="shared" si="238"/>
        <v>0</v>
      </c>
      <c r="L225" s="163">
        <f t="shared" si="238"/>
        <v>0</v>
      </c>
      <c r="M225" s="163">
        <f t="shared" si="238"/>
        <v>0</v>
      </c>
      <c r="N225" s="163">
        <f t="shared" si="238"/>
        <v>0</v>
      </c>
      <c r="O225" s="163">
        <f t="shared" si="238"/>
        <v>0</v>
      </c>
      <c r="P225" s="163">
        <f t="shared" si="238"/>
        <v>0</v>
      </c>
      <c r="Q225" s="163">
        <f t="shared" si="238"/>
        <v>0</v>
      </c>
      <c r="R225" s="163">
        <f t="shared" si="238"/>
        <v>0</v>
      </c>
      <c r="S225" s="163">
        <f t="shared" si="237"/>
        <v>0</v>
      </c>
      <c r="T225" s="163">
        <f t="shared" si="237"/>
        <v>0</v>
      </c>
      <c r="U225" s="163">
        <f t="shared" si="237"/>
        <v>0</v>
      </c>
      <c r="V225" s="163">
        <f t="shared" si="230"/>
        <v>0</v>
      </c>
      <c r="W225" s="163">
        <f t="shared" si="231"/>
        <v>0</v>
      </c>
      <c r="X225" s="163">
        <f t="shared" si="237"/>
        <v>0</v>
      </c>
      <c r="Y225" s="163">
        <f t="shared" si="237"/>
        <v>0</v>
      </c>
      <c r="Z225" s="163">
        <f t="shared" si="237"/>
        <v>0</v>
      </c>
      <c r="AA225" s="163">
        <f t="shared" si="237"/>
        <v>0</v>
      </c>
      <c r="AB225" s="163">
        <f t="shared" si="237"/>
        <v>0</v>
      </c>
      <c r="AC225" s="163">
        <f t="shared" si="237"/>
        <v>0</v>
      </c>
      <c r="AD225" s="163">
        <f t="shared" si="237"/>
        <v>0</v>
      </c>
      <c r="AE225" s="163">
        <f t="shared" si="237"/>
        <v>0</v>
      </c>
      <c r="AF225" s="176">
        <f t="shared" si="237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238"/>
        <v>0</v>
      </c>
      <c r="D226" s="163">
        <f t="shared" si="238"/>
        <v>0</v>
      </c>
      <c r="E226" s="163">
        <f t="shared" si="238"/>
        <v>0</v>
      </c>
      <c r="F226" s="163">
        <f t="shared" si="238"/>
        <v>0</v>
      </c>
      <c r="G226" s="163">
        <f t="shared" si="238"/>
        <v>0</v>
      </c>
      <c r="H226" s="163">
        <f t="shared" si="238"/>
        <v>0</v>
      </c>
      <c r="I226" s="163">
        <f t="shared" si="238"/>
        <v>0</v>
      </c>
      <c r="J226" s="163">
        <f t="shared" si="238"/>
        <v>0</v>
      </c>
      <c r="K226" s="163">
        <f t="shared" si="238"/>
        <v>0</v>
      </c>
      <c r="L226" s="163">
        <f t="shared" si="238"/>
        <v>0</v>
      </c>
      <c r="M226" s="163">
        <f t="shared" si="238"/>
        <v>0</v>
      </c>
      <c r="N226" s="163">
        <f t="shared" si="238"/>
        <v>0</v>
      </c>
      <c r="O226" s="163">
        <f t="shared" si="238"/>
        <v>0</v>
      </c>
      <c r="P226" s="163">
        <f t="shared" si="238"/>
        <v>0</v>
      </c>
      <c r="Q226" s="163">
        <f t="shared" si="238"/>
        <v>0</v>
      </c>
      <c r="R226" s="163">
        <f t="shared" si="238"/>
        <v>0</v>
      </c>
      <c r="S226" s="163">
        <f t="shared" si="237"/>
        <v>0</v>
      </c>
      <c r="T226" s="163">
        <f t="shared" si="237"/>
        <v>0</v>
      </c>
      <c r="U226" s="163">
        <f t="shared" si="237"/>
        <v>0</v>
      </c>
      <c r="V226" s="163">
        <f t="shared" si="230"/>
        <v>0</v>
      </c>
      <c r="W226" s="163">
        <f t="shared" si="231"/>
        <v>0</v>
      </c>
      <c r="X226" s="163">
        <f t="shared" si="237"/>
        <v>0</v>
      </c>
      <c r="Y226" s="163">
        <f t="shared" si="237"/>
        <v>0</v>
      </c>
      <c r="Z226" s="163">
        <f t="shared" si="237"/>
        <v>0</v>
      </c>
      <c r="AA226" s="163">
        <f t="shared" si="237"/>
        <v>0</v>
      </c>
      <c r="AB226" s="163">
        <f t="shared" si="237"/>
        <v>0</v>
      </c>
      <c r="AC226" s="163">
        <f t="shared" si="237"/>
        <v>0</v>
      </c>
      <c r="AD226" s="163">
        <f t="shared" si="237"/>
        <v>0</v>
      </c>
      <c r="AE226" s="163">
        <f t="shared" si="237"/>
        <v>0</v>
      </c>
      <c r="AF226" s="176">
        <f t="shared" si="237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238"/>
        <v>0</v>
      </c>
      <c r="D227" s="163">
        <f t="shared" si="238"/>
        <v>0</v>
      </c>
      <c r="E227" s="163">
        <f t="shared" si="238"/>
        <v>0</v>
      </c>
      <c r="F227" s="163">
        <f t="shared" si="238"/>
        <v>0</v>
      </c>
      <c r="G227" s="163">
        <f t="shared" si="238"/>
        <v>0</v>
      </c>
      <c r="H227" s="163">
        <f t="shared" si="238"/>
        <v>0</v>
      </c>
      <c r="I227" s="163">
        <f t="shared" si="238"/>
        <v>0</v>
      </c>
      <c r="J227" s="163">
        <f t="shared" si="238"/>
        <v>0</v>
      </c>
      <c r="K227" s="163">
        <f t="shared" si="238"/>
        <v>0</v>
      </c>
      <c r="L227" s="163">
        <f t="shared" si="238"/>
        <v>0</v>
      </c>
      <c r="M227" s="163">
        <f t="shared" si="238"/>
        <v>0</v>
      </c>
      <c r="N227" s="163">
        <f t="shared" si="238"/>
        <v>0</v>
      </c>
      <c r="O227" s="163">
        <f t="shared" si="238"/>
        <v>0</v>
      </c>
      <c r="P227" s="163">
        <f t="shared" si="238"/>
        <v>0</v>
      </c>
      <c r="Q227" s="163">
        <f t="shared" si="238"/>
        <v>0</v>
      </c>
      <c r="R227" s="163">
        <f t="shared" si="238"/>
        <v>0</v>
      </c>
      <c r="S227" s="163">
        <f t="shared" si="237"/>
        <v>0</v>
      </c>
      <c r="T227" s="163">
        <f t="shared" si="237"/>
        <v>0</v>
      </c>
      <c r="U227" s="163">
        <f t="shared" si="237"/>
        <v>0</v>
      </c>
      <c r="V227" s="163">
        <f t="shared" si="230"/>
        <v>0</v>
      </c>
      <c r="W227" s="163">
        <f t="shared" si="231"/>
        <v>0</v>
      </c>
      <c r="X227" s="163">
        <f t="shared" si="237"/>
        <v>0</v>
      </c>
      <c r="Y227" s="163">
        <f t="shared" si="237"/>
        <v>0</v>
      </c>
      <c r="Z227" s="163">
        <f t="shared" si="237"/>
        <v>0</v>
      </c>
      <c r="AA227" s="163">
        <f t="shared" si="237"/>
        <v>0</v>
      </c>
      <c r="AB227" s="163">
        <f t="shared" si="237"/>
        <v>0</v>
      </c>
      <c r="AC227" s="163">
        <f t="shared" si="237"/>
        <v>0</v>
      </c>
      <c r="AD227" s="163">
        <f t="shared" si="237"/>
        <v>0</v>
      </c>
      <c r="AE227" s="163">
        <f t="shared" si="237"/>
        <v>0</v>
      </c>
      <c r="AF227" s="176">
        <f t="shared" si="237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238"/>
        <v>0</v>
      </c>
      <c r="D228" s="163">
        <f t="shared" si="238"/>
        <v>0</v>
      </c>
      <c r="E228" s="163">
        <f t="shared" si="238"/>
        <v>0</v>
      </c>
      <c r="F228" s="163">
        <f t="shared" si="238"/>
        <v>0</v>
      </c>
      <c r="G228" s="163">
        <f t="shared" si="238"/>
        <v>0</v>
      </c>
      <c r="H228" s="163">
        <f t="shared" si="238"/>
        <v>0</v>
      </c>
      <c r="I228" s="163">
        <f t="shared" si="238"/>
        <v>0</v>
      </c>
      <c r="J228" s="163">
        <f t="shared" si="238"/>
        <v>0</v>
      </c>
      <c r="K228" s="163">
        <f t="shared" si="238"/>
        <v>0</v>
      </c>
      <c r="L228" s="163">
        <f t="shared" si="238"/>
        <v>0</v>
      </c>
      <c r="M228" s="163">
        <f t="shared" si="238"/>
        <v>0</v>
      </c>
      <c r="N228" s="163">
        <f t="shared" si="238"/>
        <v>0</v>
      </c>
      <c r="O228" s="163">
        <f t="shared" si="238"/>
        <v>0</v>
      </c>
      <c r="P228" s="163">
        <f t="shared" si="238"/>
        <v>0</v>
      </c>
      <c r="Q228" s="163">
        <f t="shared" si="238"/>
        <v>0</v>
      </c>
      <c r="R228" s="163">
        <f t="shared" si="238"/>
        <v>0</v>
      </c>
      <c r="S228" s="163">
        <f t="shared" si="237"/>
        <v>0</v>
      </c>
      <c r="T228" s="163">
        <f t="shared" si="237"/>
        <v>0</v>
      </c>
      <c r="U228" s="163">
        <f t="shared" si="237"/>
        <v>0</v>
      </c>
      <c r="V228" s="163">
        <f t="shared" si="230"/>
        <v>0</v>
      </c>
      <c r="W228" s="163">
        <f t="shared" si="231"/>
        <v>0</v>
      </c>
      <c r="X228" s="163">
        <f t="shared" si="237"/>
        <v>0</v>
      </c>
      <c r="Y228" s="163">
        <f t="shared" si="237"/>
        <v>0</v>
      </c>
      <c r="Z228" s="163">
        <f t="shared" si="237"/>
        <v>0</v>
      </c>
      <c r="AA228" s="163">
        <f t="shared" si="237"/>
        <v>0</v>
      </c>
      <c r="AB228" s="163">
        <f t="shared" si="237"/>
        <v>0</v>
      </c>
      <c r="AC228" s="163">
        <f t="shared" si="237"/>
        <v>0</v>
      </c>
      <c r="AD228" s="163">
        <f t="shared" si="237"/>
        <v>0</v>
      </c>
      <c r="AE228" s="163">
        <f t="shared" si="237"/>
        <v>0</v>
      </c>
      <c r="AF228" s="176">
        <f t="shared" si="237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238"/>
        <v>0</v>
      </c>
      <c r="D229" s="163">
        <f t="shared" si="238"/>
        <v>0</v>
      </c>
      <c r="E229" s="163">
        <f t="shared" si="238"/>
        <v>0</v>
      </c>
      <c r="F229" s="163">
        <f t="shared" si="238"/>
        <v>0</v>
      </c>
      <c r="G229" s="163">
        <f t="shared" si="238"/>
        <v>0</v>
      </c>
      <c r="H229" s="163">
        <f t="shared" si="238"/>
        <v>0</v>
      </c>
      <c r="I229" s="163">
        <f t="shared" si="238"/>
        <v>0</v>
      </c>
      <c r="J229" s="163">
        <f t="shared" si="238"/>
        <v>0</v>
      </c>
      <c r="K229" s="163">
        <f t="shared" si="238"/>
        <v>0</v>
      </c>
      <c r="L229" s="163">
        <f t="shared" si="238"/>
        <v>0</v>
      </c>
      <c r="M229" s="163">
        <f t="shared" si="238"/>
        <v>0</v>
      </c>
      <c r="N229" s="163">
        <f t="shared" si="238"/>
        <v>0</v>
      </c>
      <c r="O229" s="163">
        <f t="shared" si="238"/>
        <v>0</v>
      </c>
      <c r="P229" s="163">
        <f t="shared" si="238"/>
        <v>0</v>
      </c>
      <c r="Q229" s="163">
        <f t="shared" si="238"/>
        <v>0</v>
      </c>
      <c r="R229" s="163">
        <f t="shared" si="238"/>
        <v>0</v>
      </c>
      <c r="S229" s="163">
        <f t="shared" si="237"/>
        <v>0</v>
      </c>
      <c r="T229" s="163">
        <f t="shared" si="237"/>
        <v>0</v>
      </c>
      <c r="U229" s="163">
        <f t="shared" si="237"/>
        <v>0</v>
      </c>
      <c r="V229" s="163">
        <f t="shared" si="230"/>
        <v>0</v>
      </c>
      <c r="W229" s="163">
        <f t="shared" si="231"/>
        <v>0</v>
      </c>
      <c r="X229" s="163">
        <f t="shared" si="237"/>
        <v>0</v>
      </c>
      <c r="Y229" s="163">
        <f t="shared" si="237"/>
        <v>0</v>
      </c>
      <c r="Z229" s="163">
        <f t="shared" si="237"/>
        <v>0</v>
      </c>
      <c r="AA229" s="163">
        <f t="shared" si="237"/>
        <v>0</v>
      </c>
      <c r="AB229" s="163">
        <f t="shared" si="237"/>
        <v>0</v>
      </c>
      <c r="AC229" s="163">
        <f t="shared" si="237"/>
        <v>0</v>
      </c>
      <c r="AD229" s="163">
        <f t="shared" si="237"/>
        <v>0</v>
      </c>
      <c r="AE229" s="163">
        <f t="shared" si="237"/>
        <v>0</v>
      </c>
      <c r="AF229" s="176">
        <f t="shared" si="237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238"/>
        <v>0</v>
      </c>
      <c r="D230" s="163">
        <f t="shared" si="238"/>
        <v>0</v>
      </c>
      <c r="E230" s="163">
        <f t="shared" si="238"/>
        <v>0</v>
      </c>
      <c r="F230" s="163">
        <f t="shared" si="238"/>
        <v>0</v>
      </c>
      <c r="G230" s="163">
        <f t="shared" si="238"/>
        <v>0</v>
      </c>
      <c r="H230" s="163">
        <f t="shared" si="238"/>
        <v>0</v>
      </c>
      <c r="I230" s="163">
        <f t="shared" si="238"/>
        <v>0</v>
      </c>
      <c r="J230" s="163">
        <f t="shared" si="238"/>
        <v>0</v>
      </c>
      <c r="K230" s="163">
        <f t="shared" si="238"/>
        <v>0</v>
      </c>
      <c r="L230" s="163">
        <f t="shared" si="238"/>
        <v>0</v>
      </c>
      <c r="M230" s="163">
        <f t="shared" si="238"/>
        <v>0</v>
      </c>
      <c r="N230" s="163">
        <f t="shared" si="238"/>
        <v>0</v>
      </c>
      <c r="O230" s="163">
        <f t="shared" si="238"/>
        <v>0</v>
      </c>
      <c r="P230" s="163">
        <f t="shared" si="238"/>
        <v>0</v>
      </c>
      <c r="Q230" s="163">
        <f t="shared" si="238"/>
        <v>0</v>
      </c>
      <c r="R230" s="163">
        <f t="shared" si="238"/>
        <v>0</v>
      </c>
      <c r="S230" s="163">
        <f t="shared" si="237"/>
        <v>0</v>
      </c>
      <c r="T230" s="163">
        <f t="shared" ref="T230:T231" si="239">S230</f>
        <v>0</v>
      </c>
      <c r="U230" s="163">
        <f t="shared" si="237"/>
        <v>0</v>
      </c>
      <c r="V230" s="163">
        <f t="shared" si="230"/>
        <v>0</v>
      </c>
      <c r="W230" s="163">
        <f t="shared" si="231"/>
        <v>0</v>
      </c>
      <c r="X230" s="163">
        <f t="shared" si="237"/>
        <v>0</v>
      </c>
      <c r="Y230" s="163">
        <f t="shared" si="237"/>
        <v>0</v>
      </c>
      <c r="Z230" s="163">
        <f t="shared" si="237"/>
        <v>0</v>
      </c>
      <c r="AA230" s="163">
        <f t="shared" si="237"/>
        <v>0</v>
      </c>
      <c r="AB230" s="163">
        <f t="shared" si="237"/>
        <v>0</v>
      </c>
      <c r="AC230" s="163">
        <f t="shared" si="237"/>
        <v>0</v>
      </c>
      <c r="AD230" s="163">
        <f t="shared" si="237"/>
        <v>0</v>
      </c>
      <c r="AE230" s="163">
        <f t="shared" si="237"/>
        <v>0</v>
      </c>
      <c r="AF230" s="176">
        <f t="shared" si="237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238"/>
        <v>0</v>
      </c>
      <c r="D231" s="163">
        <f t="shared" si="238"/>
        <v>0</v>
      </c>
      <c r="E231" s="163">
        <f t="shared" si="238"/>
        <v>0</v>
      </c>
      <c r="F231" s="163">
        <f t="shared" si="238"/>
        <v>0</v>
      </c>
      <c r="G231" s="163">
        <f t="shared" si="238"/>
        <v>0</v>
      </c>
      <c r="H231" s="163">
        <f t="shared" si="238"/>
        <v>0</v>
      </c>
      <c r="I231" s="163">
        <f t="shared" si="238"/>
        <v>0</v>
      </c>
      <c r="J231" s="163">
        <f t="shared" si="238"/>
        <v>0</v>
      </c>
      <c r="K231" s="163">
        <f t="shared" si="238"/>
        <v>0</v>
      </c>
      <c r="L231" s="163">
        <f t="shared" si="238"/>
        <v>0</v>
      </c>
      <c r="M231" s="163">
        <f t="shared" si="238"/>
        <v>0</v>
      </c>
      <c r="N231" s="163">
        <f t="shared" si="238"/>
        <v>0</v>
      </c>
      <c r="O231" s="163">
        <f t="shared" si="238"/>
        <v>0</v>
      </c>
      <c r="P231" s="163">
        <f t="shared" si="238"/>
        <v>0</v>
      </c>
      <c r="Q231" s="163">
        <f t="shared" si="238"/>
        <v>0</v>
      </c>
      <c r="R231" s="163">
        <f t="shared" si="238"/>
        <v>0</v>
      </c>
      <c r="S231" s="163">
        <f t="shared" si="237"/>
        <v>0</v>
      </c>
      <c r="T231" s="163">
        <f t="shared" si="239"/>
        <v>0</v>
      </c>
      <c r="U231" s="163">
        <f t="shared" si="237"/>
        <v>0</v>
      </c>
      <c r="V231" s="163">
        <f t="shared" si="230"/>
        <v>0</v>
      </c>
      <c r="W231" s="163">
        <f t="shared" si="231"/>
        <v>0</v>
      </c>
      <c r="X231" s="163">
        <f t="shared" si="237"/>
        <v>0</v>
      </c>
      <c r="Y231" s="163">
        <f t="shared" si="237"/>
        <v>0</v>
      </c>
      <c r="Z231" s="163">
        <f t="shared" si="237"/>
        <v>0</v>
      </c>
      <c r="AA231" s="163">
        <f t="shared" si="237"/>
        <v>0</v>
      </c>
      <c r="AB231" s="163">
        <f t="shared" si="237"/>
        <v>0</v>
      </c>
      <c r="AC231" s="163">
        <f t="shared" si="237"/>
        <v>0</v>
      </c>
      <c r="AD231" s="163">
        <f t="shared" si="237"/>
        <v>0</v>
      </c>
      <c r="AE231" s="163">
        <f t="shared" si="237"/>
        <v>0</v>
      </c>
      <c r="AF231" s="176">
        <f t="shared" si="237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238"/>
        <v>0</v>
      </c>
      <c r="D232" s="163">
        <f t="shared" si="238"/>
        <v>0</v>
      </c>
      <c r="E232" s="163">
        <f t="shared" si="238"/>
        <v>0</v>
      </c>
      <c r="F232" s="163">
        <f t="shared" si="238"/>
        <v>0</v>
      </c>
      <c r="G232" s="163">
        <f t="shared" si="238"/>
        <v>0</v>
      </c>
      <c r="H232" s="163">
        <f t="shared" si="238"/>
        <v>0</v>
      </c>
      <c r="I232" s="163">
        <f t="shared" si="238"/>
        <v>0</v>
      </c>
      <c r="J232" s="163">
        <f t="shared" si="238"/>
        <v>0</v>
      </c>
      <c r="K232" s="163">
        <f t="shared" si="238"/>
        <v>0</v>
      </c>
      <c r="L232" s="163">
        <f t="shared" si="238"/>
        <v>0</v>
      </c>
      <c r="M232" s="163">
        <f t="shared" si="238"/>
        <v>0</v>
      </c>
      <c r="N232" s="163">
        <f t="shared" si="238"/>
        <v>0</v>
      </c>
      <c r="O232" s="163">
        <f t="shared" si="238"/>
        <v>0</v>
      </c>
      <c r="P232" s="163">
        <f t="shared" si="238"/>
        <v>0</v>
      </c>
      <c r="Q232" s="163">
        <f t="shared" si="238"/>
        <v>0</v>
      </c>
      <c r="R232" s="163">
        <f t="shared" ref="R232:AF247" si="240">Q232</f>
        <v>0</v>
      </c>
      <c r="S232" s="163">
        <f t="shared" si="240"/>
        <v>0</v>
      </c>
      <c r="T232" s="163">
        <f t="shared" si="240"/>
        <v>0</v>
      </c>
      <c r="U232" s="163">
        <f t="shared" si="240"/>
        <v>0</v>
      </c>
      <c r="V232" s="163">
        <f t="shared" si="230"/>
        <v>0</v>
      </c>
      <c r="W232" s="163">
        <f t="shared" si="231"/>
        <v>0</v>
      </c>
      <c r="X232" s="163">
        <f t="shared" si="240"/>
        <v>0</v>
      </c>
      <c r="Y232" s="163">
        <f t="shared" si="240"/>
        <v>0</v>
      </c>
      <c r="Z232" s="163">
        <f t="shared" si="240"/>
        <v>0</v>
      </c>
      <c r="AA232" s="163">
        <f t="shared" si="240"/>
        <v>0</v>
      </c>
      <c r="AB232" s="163">
        <f t="shared" si="240"/>
        <v>0</v>
      </c>
      <c r="AC232" s="163">
        <f t="shared" si="240"/>
        <v>0</v>
      </c>
      <c r="AD232" s="163">
        <f t="shared" si="240"/>
        <v>0</v>
      </c>
      <c r="AE232" s="163">
        <f t="shared" si="240"/>
        <v>0</v>
      </c>
      <c r="AF232" s="176">
        <f t="shared" si="240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R248" si="241">B233</f>
        <v>0</v>
      </c>
      <c r="D233" s="163">
        <f t="shared" si="241"/>
        <v>0</v>
      </c>
      <c r="E233" s="163">
        <f t="shared" si="241"/>
        <v>0</v>
      </c>
      <c r="F233" s="163">
        <f t="shared" si="241"/>
        <v>0</v>
      </c>
      <c r="G233" s="163">
        <f t="shared" si="241"/>
        <v>0</v>
      </c>
      <c r="H233" s="163">
        <f t="shared" si="241"/>
        <v>0</v>
      </c>
      <c r="I233" s="163">
        <f t="shared" si="241"/>
        <v>0</v>
      </c>
      <c r="J233" s="163">
        <f t="shared" si="241"/>
        <v>0</v>
      </c>
      <c r="K233" s="163">
        <f t="shared" si="241"/>
        <v>0</v>
      </c>
      <c r="L233" s="163">
        <f t="shared" si="241"/>
        <v>0</v>
      </c>
      <c r="M233" s="163">
        <f t="shared" si="241"/>
        <v>0</v>
      </c>
      <c r="N233" s="163">
        <f t="shared" si="241"/>
        <v>0</v>
      </c>
      <c r="O233" s="163">
        <f t="shared" si="241"/>
        <v>0</v>
      </c>
      <c r="P233" s="163">
        <f t="shared" si="241"/>
        <v>0</v>
      </c>
      <c r="Q233" s="163">
        <f t="shared" si="241"/>
        <v>0</v>
      </c>
      <c r="R233" s="163">
        <f t="shared" si="241"/>
        <v>0</v>
      </c>
      <c r="S233" s="163">
        <f t="shared" si="240"/>
        <v>0</v>
      </c>
      <c r="T233" s="163">
        <f t="shared" si="240"/>
        <v>0</v>
      </c>
      <c r="U233" s="163">
        <f t="shared" si="240"/>
        <v>0</v>
      </c>
      <c r="V233" s="163">
        <f t="shared" ref="V233:V273" si="242">U233</f>
        <v>0</v>
      </c>
      <c r="W233" s="163">
        <f t="shared" ref="W233:W273" si="243">V233</f>
        <v>0</v>
      </c>
      <c r="X233" s="163">
        <f t="shared" si="240"/>
        <v>0</v>
      </c>
      <c r="Y233" s="163">
        <f t="shared" si="240"/>
        <v>0</v>
      </c>
      <c r="Z233" s="163">
        <f t="shared" si="240"/>
        <v>0</v>
      </c>
      <c r="AA233" s="163">
        <f t="shared" si="240"/>
        <v>0</v>
      </c>
      <c r="AB233" s="163">
        <f t="shared" si="240"/>
        <v>0</v>
      </c>
      <c r="AC233" s="163">
        <f t="shared" si="240"/>
        <v>0</v>
      </c>
      <c r="AD233" s="163">
        <f t="shared" si="240"/>
        <v>0</v>
      </c>
      <c r="AE233" s="163">
        <f t="shared" si="240"/>
        <v>0</v>
      </c>
      <c r="AF233" s="176">
        <f t="shared" si="240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241"/>
        <v>0</v>
      </c>
      <c r="D234" s="163">
        <f t="shared" si="241"/>
        <v>0</v>
      </c>
      <c r="E234" s="163">
        <f t="shared" si="241"/>
        <v>0</v>
      </c>
      <c r="F234" s="163">
        <f t="shared" si="241"/>
        <v>0</v>
      </c>
      <c r="G234" s="163">
        <f t="shared" si="241"/>
        <v>0</v>
      </c>
      <c r="H234" s="163">
        <f t="shared" si="241"/>
        <v>0</v>
      </c>
      <c r="I234" s="163">
        <f t="shared" si="241"/>
        <v>0</v>
      </c>
      <c r="J234" s="163">
        <f t="shared" si="241"/>
        <v>0</v>
      </c>
      <c r="K234" s="163">
        <f t="shared" si="241"/>
        <v>0</v>
      </c>
      <c r="L234" s="163">
        <f t="shared" si="241"/>
        <v>0</v>
      </c>
      <c r="M234" s="163">
        <f t="shared" si="241"/>
        <v>0</v>
      </c>
      <c r="N234" s="163">
        <f t="shared" si="241"/>
        <v>0</v>
      </c>
      <c r="O234" s="163">
        <f t="shared" si="241"/>
        <v>0</v>
      </c>
      <c r="P234" s="163">
        <f t="shared" si="241"/>
        <v>0</v>
      </c>
      <c r="Q234" s="163">
        <f t="shared" si="241"/>
        <v>0</v>
      </c>
      <c r="R234" s="163">
        <f t="shared" si="241"/>
        <v>0</v>
      </c>
      <c r="S234" s="163">
        <f t="shared" si="240"/>
        <v>0</v>
      </c>
      <c r="T234" s="163">
        <f t="shared" si="240"/>
        <v>0</v>
      </c>
      <c r="U234" s="163">
        <f t="shared" si="240"/>
        <v>0</v>
      </c>
      <c r="V234" s="163">
        <f t="shared" si="242"/>
        <v>0</v>
      </c>
      <c r="W234" s="163">
        <f t="shared" si="243"/>
        <v>0</v>
      </c>
      <c r="X234" s="163">
        <f t="shared" si="240"/>
        <v>0</v>
      </c>
      <c r="Y234" s="163">
        <f t="shared" si="240"/>
        <v>0</v>
      </c>
      <c r="Z234" s="163">
        <f t="shared" si="240"/>
        <v>0</v>
      </c>
      <c r="AA234" s="163">
        <f t="shared" si="240"/>
        <v>0</v>
      </c>
      <c r="AB234" s="163">
        <f t="shared" si="240"/>
        <v>0</v>
      </c>
      <c r="AC234" s="163">
        <f t="shared" si="240"/>
        <v>0</v>
      </c>
      <c r="AD234" s="163">
        <f t="shared" si="240"/>
        <v>0</v>
      </c>
      <c r="AE234" s="163">
        <f t="shared" si="240"/>
        <v>0</v>
      </c>
      <c r="AF234" s="176">
        <f t="shared" si="240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241"/>
        <v>0</v>
      </c>
      <c r="D235" s="163">
        <f t="shared" si="241"/>
        <v>0</v>
      </c>
      <c r="E235" s="163">
        <f t="shared" si="241"/>
        <v>0</v>
      </c>
      <c r="F235" s="163">
        <f t="shared" si="241"/>
        <v>0</v>
      </c>
      <c r="G235" s="163">
        <f t="shared" si="241"/>
        <v>0</v>
      </c>
      <c r="H235" s="163">
        <f t="shared" si="241"/>
        <v>0</v>
      </c>
      <c r="I235" s="163">
        <f t="shared" si="241"/>
        <v>0</v>
      </c>
      <c r="J235" s="163">
        <f t="shared" si="241"/>
        <v>0</v>
      </c>
      <c r="K235" s="163">
        <f t="shared" si="241"/>
        <v>0</v>
      </c>
      <c r="L235" s="163">
        <f t="shared" si="241"/>
        <v>0</v>
      </c>
      <c r="M235" s="163">
        <f t="shared" si="241"/>
        <v>0</v>
      </c>
      <c r="N235" s="163">
        <f t="shared" si="241"/>
        <v>0</v>
      </c>
      <c r="O235" s="163">
        <f t="shared" si="241"/>
        <v>0</v>
      </c>
      <c r="P235" s="163">
        <f t="shared" si="241"/>
        <v>0</v>
      </c>
      <c r="Q235" s="163">
        <f t="shared" si="241"/>
        <v>0</v>
      </c>
      <c r="R235" s="163">
        <f t="shared" si="241"/>
        <v>0</v>
      </c>
      <c r="S235" s="163">
        <f t="shared" si="240"/>
        <v>0</v>
      </c>
      <c r="T235" s="163">
        <f t="shared" si="240"/>
        <v>0</v>
      </c>
      <c r="U235" s="163">
        <f t="shared" si="240"/>
        <v>0</v>
      </c>
      <c r="V235" s="163">
        <f t="shared" si="242"/>
        <v>0</v>
      </c>
      <c r="W235" s="163">
        <f t="shared" si="243"/>
        <v>0</v>
      </c>
      <c r="X235" s="163">
        <f t="shared" si="240"/>
        <v>0</v>
      </c>
      <c r="Y235" s="163">
        <f t="shared" si="240"/>
        <v>0</v>
      </c>
      <c r="Z235" s="163">
        <f t="shared" si="240"/>
        <v>0</v>
      </c>
      <c r="AA235" s="163">
        <f t="shared" si="240"/>
        <v>0</v>
      </c>
      <c r="AB235" s="163">
        <f t="shared" si="240"/>
        <v>0</v>
      </c>
      <c r="AC235" s="163">
        <f t="shared" si="240"/>
        <v>0</v>
      </c>
      <c r="AD235" s="163">
        <f t="shared" si="240"/>
        <v>0</v>
      </c>
      <c r="AE235" s="163">
        <f t="shared" si="240"/>
        <v>0</v>
      </c>
      <c r="AF235" s="176">
        <f t="shared" si="240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241"/>
        <v>0</v>
      </c>
      <c r="D236" s="163">
        <f t="shared" si="241"/>
        <v>0</v>
      </c>
      <c r="E236" s="163">
        <f t="shared" si="241"/>
        <v>0</v>
      </c>
      <c r="F236" s="163">
        <f t="shared" si="241"/>
        <v>0</v>
      </c>
      <c r="G236" s="163">
        <f t="shared" si="241"/>
        <v>0</v>
      </c>
      <c r="H236" s="163">
        <f t="shared" si="241"/>
        <v>0</v>
      </c>
      <c r="I236" s="163">
        <f t="shared" si="241"/>
        <v>0</v>
      </c>
      <c r="J236" s="163">
        <f t="shared" si="241"/>
        <v>0</v>
      </c>
      <c r="K236" s="163">
        <f t="shared" si="241"/>
        <v>0</v>
      </c>
      <c r="L236" s="163">
        <f t="shared" si="241"/>
        <v>0</v>
      </c>
      <c r="M236" s="163">
        <f t="shared" si="241"/>
        <v>0</v>
      </c>
      <c r="N236" s="163">
        <f t="shared" si="241"/>
        <v>0</v>
      </c>
      <c r="O236" s="163">
        <f t="shared" si="241"/>
        <v>0</v>
      </c>
      <c r="P236" s="163">
        <f t="shared" si="241"/>
        <v>0</v>
      </c>
      <c r="Q236" s="163">
        <f t="shared" si="241"/>
        <v>0</v>
      </c>
      <c r="R236" s="163">
        <f t="shared" si="241"/>
        <v>0</v>
      </c>
      <c r="S236" s="163">
        <f t="shared" si="240"/>
        <v>0</v>
      </c>
      <c r="T236" s="163">
        <f t="shared" si="240"/>
        <v>0</v>
      </c>
      <c r="U236" s="163">
        <f t="shared" si="240"/>
        <v>0</v>
      </c>
      <c r="V236" s="163">
        <f t="shared" si="242"/>
        <v>0</v>
      </c>
      <c r="W236" s="163">
        <f t="shared" si="243"/>
        <v>0</v>
      </c>
      <c r="X236" s="163">
        <f t="shared" si="240"/>
        <v>0</v>
      </c>
      <c r="Y236" s="163">
        <f t="shared" si="240"/>
        <v>0</v>
      </c>
      <c r="Z236" s="163">
        <f t="shared" si="240"/>
        <v>0</v>
      </c>
      <c r="AA236" s="163">
        <f t="shared" si="240"/>
        <v>0</v>
      </c>
      <c r="AB236" s="163">
        <f t="shared" si="240"/>
        <v>0</v>
      </c>
      <c r="AC236" s="163">
        <f t="shared" si="240"/>
        <v>0</v>
      </c>
      <c r="AD236" s="163">
        <f t="shared" si="240"/>
        <v>0</v>
      </c>
      <c r="AE236" s="163">
        <f t="shared" si="240"/>
        <v>0</v>
      </c>
      <c r="AF236" s="176">
        <f t="shared" si="240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241"/>
        <v>0</v>
      </c>
      <c r="D237" s="163">
        <f t="shared" si="241"/>
        <v>0</v>
      </c>
      <c r="E237" s="163">
        <f t="shared" si="241"/>
        <v>0</v>
      </c>
      <c r="F237" s="163">
        <f t="shared" si="241"/>
        <v>0</v>
      </c>
      <c r="G237" s="163">
        <f t="shared" si="241"/>
        <v>0</v>
      </c>
      <c r="H237" s="163">
        <f t="shared" si="241"/>
        <v>0</v>
      </c>
      <c r="I237" s="163">
        <f t="shared" si="241"/>
        <v>0</v>
      </c>
      <c r="J237" s="163">
        <f t="shared" si="241"/>
        <v>0</v>
      </c>
      <c r="K237" s="163">
        <f t="shared" si="241"/>
        <v>0</v>
      </c>
      <c r="L237" s="163">
        <f t="shared" si="241"/>
        <v>0</v>
      </c>
      <c r="M237" s="163">
        <f t="shared" si="241"/>
        <v>0</v>
      </c>
      <c r="N237" s="163">
        <f t="shared" si="241"/>
        <v>0</v>
      </c>
      <c r="O237" s="163">
        <f t="shared" si="241"/>
        <v>0</v>
      </c>
      <c r="P237" s="163">
        <f t="shared" si="241"/>
        <v>0</v>
      </c>
      <c r="Q237" s="163">
        <f t="shared" si="241"/>
        <v>0</v>
      </c>
      <c r="R237" s="163">
        <f t="shared" si="241"/>
        <v>0</v>
      </c>
      <c r="S237" s="163">
        <f t="shared" si="240"/>
        <v>0</v>
      </c>
      <c r="T237" s="163">
        <f t="shared" si="240"/>
        <v>0</v>
      </c>
      <c r="U237" s="163">
        <f t="shared" si="240"/>
        <v>0</v>
      </c>
      <c r="V237" s="163">
        <f t="shared" si="242"/>
        <v>0</v>
      </c>
      <c r="W237" s="163">
        <f t="shared" si="243"/>
        <v>0</v>
      </c>
      <c r="X237" s="163">
        <f t="shared" si="240"/>
        <v>0</v>
      </c>
      <c r="Y237" s="163">
        <f t="shared" si="240"/>
        <v>0</v>
      </c>
      <c r="Z237" s="163">
        <f t="shared" si="240"/>
        <v>0</v>
      </c>
      <c r="AA237" s="163">
        <f t="shared" si="240"/>
        <v>0</v>
      </c>
      <c r="AB237" s="163">
        <f t="shared" si="240"/>
        <v>0</v>
      </c>
      <c r="AC237" s="163">
        <f t="shared" si="240"/>
        <v>0</v>
      </c>
      <c r="AD237" s="163">
        <f t="shared" si="240"/>
        <v>0</v>
      </c>
      <c r="AE237" s="163">
        <f t="shared" si="240"/>
        <v>0</v>
      </c>
      <c r="AF237" s="176">
        <f t="shared" si="240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241"/>
        <v>0</v>
      </c>
      <c r="D238" s="163">
        <f t="shared" si="241"/>
        <v>0</v>
      </c>
      <c r="E238" s="163">
        <f t="shared" si="241"/>
        <v>0</v>
      </c>
      <c r="F238" s="163">
        <f t="shared" si="241"/>
        <v>0</v>
      </c>
      <c r="G238" s="163">
        <f t="shared" si="241"/>
        <v>0</v>
      </c>
      <c r="H238" s="163">
        <f t="shared" si="241"/>
        <v>0</v>
      </c>
      <c r="I238" s="163">
        <f t="shared" si="241"/>
        <v>0</v>
      </c>
      <c r="J238" s="163">
        <f t="shared" si="241"/>
        <v>0</v>
      </c>
      <c r="K238" s="163">
        <f t="shared" si="241"/>
        <v>0</v>
      </c>
      <c r="L238" s="163">
        <f t="shared" si="241"/>
        <v>0</v>
      </c>
      <c r="M238" s="163">
        <f t="shared" si="241"/>
        <v>0</v>
      </c>
      <c r="N238" s="163">
        <f t="shared" si="241"/>
        <v>0</v>
      </c>
      <c r="O238" s="163">
        <f t="shared" si="241"/>
        <v>0</v>
      </c>
      <c r="P238" s="163">
        <f t="shared" si="241"/>
        <v>0</v>
      </c>
      <c r="Q238" s="163">
        <f t="shared" si="241"/>
        <v>0</v>
      </c>
      <c r="R238" s="163">
        <f t="shared" si="241"/>
        <v>0</v>
      </c>
      <c r="S238" s="163">
        <f t="shared" si="240"/>
        <v>0</v>
      </c>
      <c r="T238" s="163">
        <f t="shared" si="240"/>
        <v>0</v>
      </c>
      <c r="U238" s="163">
        <f t="shared" si="240"/>
        <v>0</v>
      </c>
      <c r="V238" s="163">
        <f t="shared" si="242"/>
        <v>0</v>
      </c>
      <c r="W238" s="163">
        <f t="shared" si="243"/>
        <v>0</v>
      </c>
      <c r="X238" s="163">
        <f t="shared" si="240"/>
        <v>0</v>
      </c>
      <c r="Y238" s="163">
        <f t="shared" si="240"/>
        <v>0</v>
      </c>
      <c r="Z238" s="163">
        <f t="shared" si="240"/>
        <v>0</v>
      </c>
      <c r="AA238" s="163">
        <f t="shared" si="240"/>
        <v>0</v>
      </c>
      <c r="AB238" s="163">
        <f t="shared" si="240"/>
        <v>0</v>
      </c>
      <c r="AC238" s="163">
        <f t="shared" si="240"/>
        <v>0</v>
      </c>
      <c r="AD238" s="163">
        <f t="shared" si="240"/>
        <v>0</v>
      </c>
      <c r="AE238" s="163">
        <f t="shared" si="240"/>
        <v>0</v>
      </c>
      <c r="AF238" s="176">
        <f t="shared" si="240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241"/>
        <v>0</v>
      </c>
      <c r="D239" s="163">
        <f t="shared" si="241"/>
        <v>0</v>
      </c>
      <c r="E239" s="163">
        <f t="shared" si="241"/>
        <v>0</v>
      </c>
      <c r="F239" s="163">
        <f t="shared" si="241"/>
        <v>0</v>
      </c>
      <c r="G239" s="163">
        <f t="shared" si="241"/>
        <v>0</v>
      </c>
      <c r="H239" s="163">
        <f t="shared" si="241"/>
        <v>0</v>
      </c>
      <c r="I239" s="163">
        <f t="shared" si="241"/>
        <v>0</v>
      </c>
      <c r="J239" s="163">
        <f t="shared" si="241"/>
        <v>0</v>
      </c>
      <c r="K239" s="163">
        <f t="shared" si="241"/>
        <v>0</v>
      </c>
      <c r="L239" s="163">
        <f t="shared" si="241"/>
        <v>0</v>
      </c>
      <c r="M239" s="163">
        <f t="shared" si="241"/>
        <v>0</v>
      </c>
      <c r="N239" s="163">
        <f t="shared" si="241"/>
        <v>0</v>
      </c>
      <c r="O239" s="163">
        <f t="shared" si="241"/>
        <v>0</v>
      </c>
      <c r="P239" s="163">
        <f t="shared" si="241"/>
        <v>0</v>
      </c>
      <c r="Q239" s="163">
        <f t="shared" si="241"/>
        <v>0</v>
      </c>
      <c r="R239" s="163">
        <f t="shared" si="241"/>
        <v>0</v>
      </c>
      <c r="S239" s="163">
        <f t="shared" si="240"/>
        <v>0</v>
      </c>
      <c r="T239" s="163">
        <f t="shared" si="240"/>
        <v>0</v>
      </c>
      <c r="U239" s="163">
        <f t="shared" si="240"/>
        <v>0</v>
      </c>
      <c r="V239" s="163">
        <f t="shared" si="242"/>
        <v>0</v>
      </c>
      <c r="W239" s="163">
        <f t="shared" si="243"/>
        <v>0</v>
      </c>
      <c r="X239" s="163">
        <f t="shared" si="240"/>
        <v>0</v>
      </c>
      <c r="Y239" s="163">
        <f t="shared" si="240"/>
        <v>0</v>
      </c>
      <c r="Z239" s="163">
        <f t="shared" si="240"/>
        <v>0</v>
      </c>
      <c r="AA239" s="163">
        <f t="shared" si="240"/>
        <v>0</v>
      </c>
      <c r="AB239" s="163">
        <f t="shared" si="240"/>
        <v>0</v>
      </c>
      <c r="AC239" s="163">
        <f t="shared" si="240"/>
        <v>0</v>
      </c>
      <c r="AD239" s="163">
        <f t="shared" si="240"/>
        <v>0</v>
      </c>
      <c r="AE239" s="163">
        <f t="shared" si="240"/>
        <v>0</v>
      </c>
      <c r="AF239" s="176">
        <f t="shared" si="240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241"/>
        <v>0</v>
      </c>
      <c r="D240" s="163">
        <f t="shared" si="241"/>
        <v>0</v>
      </c>
      <c r="E240" s="163">
        <f t="shared" si="241"/>
        <v>0</v>
      </c>
      <c r="F240" s="163">
        <f t="shared" si="241"/>
        <v>0</v>
      </c>
      <c r="G240" s="163">
        <f t="shared" si="241"/>
        <v>0</v>
      </c>
      <c r="H240" s="163">
        <f t="shared" si="241"/>
        <v>0</v>
      </c>
      <c r="I240" s="163">
        <f t="shared" si="241"/>
        <v>0</v>
      </c>
      <c r="J240" s="163">
        <f t="shared" si="241"/>
        <v>0</v>
      </c>
      <c r="K240" s="163">
        <f t="shared" si="241"/>
        <v>0</v>
      </c>
      <c r="L240" s="163">
        <f t="shared" si="241"/>
        <v>0</v>
      </c>
      <c r="M240" s="163">
        <f t="shared" si="241"/>
        <v>0</v>
      </c>
      <c r="N240" s="163">
        <f t="shared" si="241"/>
        <v>0</v>
      </c>
      <c r="O240" s="163">
        <f t="shared" si="241"/>
        <v>0</v>
      </c>
      <c r="P240" s="163">
        <f t="shared" si="241"/>
        <v>0</v>
      </c>
      <c r="Q240" s="163">
        <f t="shared" si="241"/>
        <v>0</v>
      </c>
      <c r="R240" s="163">
        <f t="shared" si="241"/>
        <v>0</v>
      </c>
      <c r="S240" s="163">
        <f t="shared" si="240"/>
        <v>0</v>
      </c>
      <c r="T240" s="163">
        <f t="shared" si="240"/>
        <v>0</v>
      </c>
      <c r="U240" s="163">
        <f t="shared" si="240"/>
        <v>0</v>
      </c>
      <c r="V240" s="163">
        <f t="shared" si="242"/>
        <v>0</v>
      </c>
      <c r="W240" s="163">
        <f t="shared" si="243"/>
        <v>0</v>
      </c>
      <c r="X240" s="163">
        <f t="shared" si="240"/>
        <v>0</v>
      </c>
      <c r="Y240" s="163">
        <f t="shared" si="240"/>
        <v>0</v>
      </c>
      <c r="Z240" s="163">
        <f t="shared" si="240"/>
        <v>0</v>
      </c>
      <c r="AA240" s="163">
        <f t="shared" si="240"/>
        <v>0</v>
      </c>
      <c r="AB240" s="163">
        <f t="shared" si="240"/>
        <v>0</v>
      </c>
      <c r="AC240" s="163">
        <f t="shared" si="240"/>
        <v>0</v>
      </c>
      <c r="AD240" s="163">
        <f t="shared" si="240"/>
        <v>0</v>
      </c>
      <c r="AE240" s="163">
        <f t="shared" si="240"/>
        <v>0</v>
      </c>
      <c r="AF240" s="176">
        <f t="shared" si="240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241"/>
        <v>0</v>
      </c>
      <c r="D241" s="163">
        <f t="shared" si="241"/>
        <v>0</v>
      </c>
      <c r="E241" s="163">
        <f t="shared" si="241"/>
        <v>0</v>
      </c>
      <c r="F241" s="163">
        <f t="shared" si="241"/>
        <v>0</v>
      </c>
      <c r="G241" s="163">
        <f t="shared" si="241"/>
        <v>0</v>
      </c>
      <c r="H241" s="163">
        <f t="shared" si="241"/>
        <v>0</v>
      </c>
      <c r="I241" s="163">
        <f t="shared" si="241"/>
        <v>0</v>
      </c>
      <c r="J241" s="163">
        <f t="shared" si="241"/>
        <v>0</v>
      </c>
      <c r="K241" s="163">
        <f t="shared" si="241"/>
        <v>0</v>
      </c>
      <c r="L241" s="163">
        <f t="shared" si="241"/>
        <v>0</v>
      </c>
      <c r="M241" s="163">
        <f t="shared" si="241"/>
        <v>0</v>
      </c>
      <c r="N241" s="163">
        <f t="shared" si="241"/>
        <v>0</v>
      </c>
      <c r="O241" s="163">
        <f t="shared" si="241"/>
        <v>0</v>
      </c>
      <c r="P241" s="163">
        <f t="shared" si="241"/>
        <v>0</v>
      </c>
      <c r="Q241" s="163">
        <f t="shared" si="241"/>
        <v>0</v>
      </c>
      <c r="R241" s="163">
        <f t="shared" si="241"/>
        <v>0</v>
      </c>
      <c r="S241" s="163">
        <f t="shared" si="240"/>
        <v>0</v>
      </c>
      <c r="T241" s="163">
        <f t="shared" si="240"/>
        <v>0</v>
      </c>
      <c r="U241" s="163">
        <f t="shared" si="240"/>
        <v>0</v>
      </c>
      <c r="V241" s="163">
        <f t="shared" si="242"/>
        <v>0</v>
      </c>
      <c r="W241" s="163">
        <f t="shared" si="243"/>
        <v>0</v>
      </c>
      <c r="X241" s="163">
        <f t="shared" si="240"/>
        <v>0</v>
      </c>
      <c r="Y241" s="163">
        <f t="shared" si="240"/>
        <v>0</v>
      </c>
      <c r="Z241" s="163">
        <f t="shared" si="240"/>
        <v>0</v>
      </c>
      <c r="AA241" s="163">
        <f t="shared" si="240"/>
        <v>0</v>
      </c>
      <c r="AB241" s="163">
        <f t="shared" si="240"/>
        <v>0</v>
      </c>
      <c r="AC241" s="163">
        <f t="shared" si="240"/>
        <v>0</v>
      </c>
      <c r="AD241" s="163">
        <f t="shared" si="240"/>
        <v>0</v>
      </c>
      <c r="AE241" s="163">
        <f t="shared" si="240"/>
        <v>0</v>
      </c>
      <c r="AF241" s="176">
        <f t="shared" si="240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241"/>
        <v>0</v>
      </c>
      <c r="D242" s="163">
        <f t="shared" si="241"/>
        <v>0</v>
      </c>
      <c r="E242" s="163">
        <f t="shared" si="241"/>
        <v>0</v>
      </c>
      <c r="F242" s="163">
        <f t="shared" si="241"/>
        <v>0</v>
      </c>
      <c r="G242" s="163">
        <f t="shared" si="241"/>
        <v>0</v>
      </c>
      <c r="H242" s="163">
        <f t="shared" si="241"/>
        <v>0</v>
      </c>
      <c r="I242" s="163">
        <f t="shared" si="241"/>
        <v>0</v>
      </c>
      <c r="J242" s="163">
        <f t="shared" si="241"/>
        <v>0</v>
      </c>
      <c r="K242" s="163">
        <f t="shared" si="241"/>
        <v>0</v>
      </c>
      <c r="L242" s="163">
        <f t="shared" si="241"/>
        <v>0</v>
      </c>
      <c r="M242" s="163">
        <f t="shared" si="241"/>
        <v>0</v>
      </c>
      <c r="N242" s="163">
        <f t="shared" si="241"/>
        <v>0</v>
      </c>
      <c r="O242" s="163">
        <f t="shared" si="241"/>
        <v>0</v>
      </c>
      <c r="P242" s="163">
        <f t="shared" si="241"/>
        <v>0</v>
      </c>
      <c r="Q242" s="163">
        <f t="shared" si="241"/>
        <v>0</v>
      </c>
      <c r="R242" s="163">
        <f t="shared" si="241"/>
        <v>0</v>
      </c>
      <c r="S242" s="163">
        <f t="shared" si="240"/>
        <v>0</v>
      </c>
      <c r="T242" s="163">
        <f t="shared" si="240"/>
        <v>0</v>
      </c>
      <c r="U242" s="163">
        <f t="shared" si="240"/>
        <v>0</v>
      </c>
      <c r="V242" s="163">
        <f t="shared" si="242"/>
        <v>0</v>
      </c>
      <c r="W242" s="163">
        <f t="shared" si="243"/>
        <v>0</v>
      </c>
      <c r="X242" s="163">
        <f t="shared" si="240"/>
        <v>0</v>
      </c>
      <c r="Y242" s="163">
        <f t="shared" si="240"/>
        <v>0</v>
      </c>
      <c r="Z242" s="163">
        <f t="shared" si="240"/>
        <v>0</v>
      </c>
      <c r="AA242" s="163">
        <f t="shared" si="240"/>
        <v>0</v>
      </c>
      <c r="AB242" s="163">
        <f t="shared" si="240"/>
        <v>0</v>
      </c>
      <c r="AC242" s="163">
        <f t="shared" si="240"/>
        <v>0</v>
      </c>
      <c r="AD242" s="163">
        <f t="shared" si="240"/>
        <v>0</v>
      </c>
      <c r="AE242" s="163">
        <f t="shared" si="240"/>
        <v>0</v>
      </c>
      <c r="AF242" s="176">
        <f t="shared" si="240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241"/>
        <v>0</v>
      </c>
      <c r="D243" s="163">
        <f t="shared" si="241"/>
        <v>0</v>
      </c>
      <c r="E243" s="163">
        <f t="shared" si="241"/>
        <v>0</v>
      </c>
      <c r="F243" s="163">
        <f t="shared" si="241"/>
        <v>0</v>
      </c>
      <c r="G243" s="163">
        <f t="shared" si="241"/>
        <v>0</v>
      </c>
      <c r="H243" s="163">
        <f t="shared" si="241"/>
        <v>0</v>
      </c>
      <c r="I243" s="163">
        <f t="shared" si="241"/>
        <v>0</v>
      </c>
      <c r="J243" s="163">
        <f t="shared" si="241"/>
        <v>0</v>
      </c>
      <c r="K243" s="163">
        <f t="shared" si="241"/>
        <v>0</v>
      </c>
      <c r="L243" s="163">
        <f t="shared" si="241"/>
        <v>0</v>
      </c>
      <c r="M243" s="163">
        <f t="shared" si="241"/>
        <v>0</v>
      </c>
      <c r="N243" s="163">
        <f t="shared" si="241"/>
        <v>0</v>
      </c>
      <c r="O243" s="163">
        <f t="shared" si="241"/>
        <v>0</v>
      </c>
      <c r="P243" s="163">
        <f t="shared" si="241"/>
        <v>0</v>
      </c>
      <c r="Q243" s="163">
        <f t="shared" si="241"/>
        <v>0</v>
      </c>
      <c r="R243" s="163">
        <f t="shared" si="241"/>
        <v>0</v>
      </c>
      <c r="S243" s="163">
        <f t="shared" si="240"/>
        <v>0</v>
      </c>
      <c r="T243" s="163">
        <f t="shared" si="240"/>
        <v>0</v>
      </c>
      <c r="U243" s="163">
        <f t="shared" si="240"/>
        <v>0</v>
      </c>
      <c r="V243" s="163">
        <f t="shared" si="242"/>
        <v>0</v>
      </c>
      <c r="W243" s="163">
        <f t="shared" si="243"/>
        <v>0</v>
      </c>
      <c r="X243" s="163">
        <f t="shared" si="240"/>
        <v>0</v>
      </c>
      <c r="Y243" s="163">
        <f t="shared" si="240"/>
        <v>0</v>
      </c>
      <c r="Z243" s="163">
        <f t="shared" si="240"/>
        <v>0</v>
      </c>
      <c r="AA243" s="163">
        <f t="shared" si="240"/>
        <v>0</v>
      </c>
      <c r="AB243" s="163">
        <f t="shared" si="240"/>
        <v>0</v>
      </c>
      <c r="AC243" s="163">
        <f t="shared" si="240"/>
        <v>0</v>
      </c>
      <c r="AD243" s="163">
        <f t="shared" si="240"/>
        <v>0</v>
      </c>
      <c r="AE243" s="163">
        <f t="shared" si="240"/>
        <v>0</v>
      </c>
      <c r="AF243" s="176">
        <f t="shared" si="240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241"/>
        <v>0</v>
      </c>
      <c r="D244" s="163">
        <f t="shared" si="241"/>
        <v>0</v>
      </c>
      <c r="E244" s="163">
        <f t="shared" si="241"/>
        <v>0</v>
      </c>
      <c r="F244" s="163">
        <f t="shared" si="241"/>
        <v>0</v>
      </c>
      <c r="G244" s="163">
        <f t="shared" si="241"/>
        <v>0</v>
      </c>
      <c r="H244" s="163">
        <f t="shared" si="241"/>
        <v>0</v>
      </c>
      <c r="I244" s="163">
        <f t="shared" si="241"/>
        <v>0</v>
      </c>
      <c r="J244" s="163">
        <f t="shared" si="241"/>
        <v>0</v>
      </c>
      <c r="K244" s="163">
        <f t="shared" si="241"/>
        <v>0</v>
      </c>
      <c r="L244" s="163">
        <f t="shared" si="241"/>
        <v>0</v>
      </c>
      <c r="M244" s="163">
        <f t="shared" si="241"/>
        <v>0</v>
      </c>
      <c r="N244" s="163">
        <f t="shared" si="241"/>
        <v>0</v>
      </c>
      <c r="O244" s="163">
        <f t="shared" si="241"/>
        <v>0</v>
      </c>
      <c r="P244" s="163">
        <f t="shared" si="241"/>
        <v>0</v>
      </c>
      <c r="Q244" s="163">
        <f t="shared" si="241"/>
        <v>0</v>
      </c>
      <c r="R244" s="163">
        <f t="shared" si="241"/>
        <v>0</v>
      </c>
      <c r="S244" s="163">
        <f t="shared" si="240"/>
        <v>0</v>
      </c>
      <c r="T244" s="163">
        <f t="shared" si="240"/>
        <v>0</v>
      </c>
      <c r="U244" s="163">
        <f t="shared" si="240"/>
        <v>0</v>
      </c>
      <c r="V244" s="163">
        <f t="shared" si="242"/>
        <v>0</v>
      </c>
      <c r="W244" s="163">
        <f t="shared" si="243"/>
        <v>0</v>
      </c>
      <c r="X244" s="163">
        <f t="shared" si="240"/>
        <v>0</v>
      </c>
      <c r="Y244" s="163">
        <f t="shared" si="240"/>
        <v>0</v>
      </c>
      <c r="Z244" s="163">
        <f t="shared" si="240"/>
        <v>0</v>
      </c>
      <c r="AA244" s="163">
        <f t="shared" si="240"/>
        <v>0</v>
      </c>
      <c r="AB244" s="163">
        <f t="shared" si="240"/>
        <v>0</v>
      </c>
      <c r="AC244" s="163">
        <f t="shared" si="240"/>
        <v>0</v>
      </c>
      <c r="AD244" s="163">
        <f t="shared" si="240"/>
        <v>0</v>
      </c>
      <c r="AE244" s="163">
        <f t="shared" si="240"/>
        <v>0</v>
      </c>
      <c r="AF244" s="176">
        <f t="shared" si="240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241"/>
        <v>0</v>
      </c>
      <c r="D245" s="163">
        <f t="shared" si="241"/>
        <v>0</v>
      </c>
      <c r="E245" s="163">
        <f t="shared" si="241"/>
        <v>0</v>
      </c>
      <c r="F245" s="163">
        <f t="shared" si="241"/>
        <v>0</v>
      </c>
      <c r="G245" s="163">
        <f t="shared" si="241"/>
        <v>0</v>
      </c>
      <c r="H245" s="163">
        <f t="shared" si="241"/>
        <v>0</v>
      </c>
      <c r="I245" s="163">
        <f t="shared" si="241"/>
        <v>0</v>
      </c>
      <c r="J245" s="163">
        <f t="shared" si="241"/>
        <v>0</v>
      </c>
      <c r="K245" s="163">
        <f t="shared" si="241"/>
        <v>0</v>
      </c>
      <c r="L245" s="163">
        <f t="shared" si="241"/>
        <v>0</v>
      </c>
      <c r="M245" s="163">
        <f t="shared" si="241"/>
        <v>0</v>
      </c>
      <c r="N245" s="163">
        <f t="shared" si="241"/>
        <v>0</v>
      </c>
      <c r="O245" s="163">
        <f t="shared" si="241"/>
        <v>0</v>
      </c>
      <c r="P245" s="163">
        <f t="shared" si="241"/>
        <v>0</v>
      </c>
      <c r="Q245" s="163">
        <f t="shared" si="241"/>
        <v>0</v>
      </c>
      <c r="R245" s="163">
        <f t="shared" si="241"/>
        <v>0</v>
      </c>
      <c r="S245" s="163">
        <f t="shared" si="240"/>
        <v>0</v>
      </c>
      <c r="T245" s="163">
        <f t="shared" si="240"/>
        <v>0</v>
      </c>
      <c r="U245" s="163">
        <f t="shared" si="240"/>
        <v>0</v>
      </c>
      <c r="V245" s="163">
        <f t="shared" si="242"/>
        <v>0</v>
      </c>
      <c r="W245" s="163">
        <f t="shared" si="243"/>
        <v>0</v>
      </c>
      <c r="X245" s="163">
        <f t="shared" si="240"/>
        <v>0</v>
      </c>
      <c r="Y245" s="163">
        <f t="shared" si="240"/>
        <v>0</v>
      </c>
      <c r="Z245" s="163">
        <f t="shared" si="240"/>
        <v>0</v>
      </c>
      <c r="AA245" s="163">
        <f t="shared" si="240"/>
        <v>0</v>
      </c>
      <c r="AB245" s="163">
        <f t="shared" si="240"/>
        <v>0</v>
      </c>
      <c r="AC245" s="163">
        <f t="shared" si="240"/>
        <v>0</v>
      </c>
      <c r="AD245" s="163">
        <f t="shared" si="240"/>
        <v>0</v>
      </c>
      <c r="AE245" s="163">
        <f t="shared" si="240"/>
        <v>0</v>
      </c>
      <c r="AF245" s="176">
        <f t="shared" si="240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241"/>
        <v>0</v>
      </c>
      <c r="D246" s="163">
        <f t="shared" si="241"/>
        <v>0</v>
      </c>
      <c r="E246" s="163">
        <f t="shared" si="241"/>
        <v>0</v>
      </c>
      <c r="F246" s="163">
        <f t="shared" si="241"/>
        <v>0</v>
      </c>
      <c r="G246" s="163">
        <f t="shared" si="241"/>
        <v>0</v>
      </c>
      <c r="H246" s="163">
        <f t="shared" si="241"/>
        <v>0</v>
      </c>
      <c r="I246" s="163">
        <f t="shared" si="241"/>
        <v>0</v>
      </c>
      <c r="J246" s="163">
        <f t="shared" si="241"/>
        <v>0</v>
      </c>
      <c r="K246" s="163">
        <f t="shared" si="241"/>
        <v>0</v>
      </c>
      <c r="L246" s="163">
        <f t="shared" si="241"/>
        <v>0</v>
      </c>
      <c r="M246" s="163">
        <f t="shared" si="241"/>
        <v>0</v>
      </c>
      <c r="N246" s="163">
        <f t="shared" si="241"/>
        <v>0</v>
      </c>
      <c r="O246" s="163">
        <f t="shared" si="241"/>
        <v>0</v>
      </c>
      <c r="P246" s="163">
        <f t="shared" si="241"/>
        <v>0</v>
      </c>
      <c r="Q246" s="163">
        <f t="shared" si="241"/>
        <v>0</v>
      </c>
      <c r="R246" s="163">
        <f t="shared" si="241"/>
        <v>0</v>
      </c>
      <c r="S246" s="163">
        <f t="shared" si="240"/>
        <v>0</v>
      </c>
      <c r="T246" s="163">
        <f t="shared" ref="T246:T247" si="244">S246</f>
        <v>0</v>
      </c>
      <c r="U246" s="163">
        <f t="shared" si="240"/>
        <v>0</v>
      </c>
      <c r="V246" s="163">
        <f t="shared" si="242"/>
        <v>0</v>
      </c>
      <c r="W246" s="163">
        <f t="shared" si="243"/>
        <v>0</v>
      </c>
      <c r="X246" s="163">
        <f t="shared" si="240"/>
        <v>0</v>
      </c>
      <c r="Y246" s="163">
        <f t="shared" si="240"/>
        <v>0</v>
      </c>
      <c r="Z246" s="163">
        <f t="shared" si="240"/>
        <v>0</v>
      </c>
      <c r="AA246" s="163">
        <f t="shared" si="240"/>
        <v>0</v>
      </c>
      <c r="AB246" s="163">
        <f t="shared" si="240"/>
        <v>0</v>
      </c>
      <c r="AC246" s="163">
        <f t="shared" si="240"/>
        <v>0</v>
      </c>
      <c r="AD246" s="163">
        <f t="shared" si="240"/>
        <v>0</v>
      </c>
      <c r="AE246" s="163">
        <f t="shared" si="240"/>
        <v>0</v>
      </c>
      <c r="AF246" s="176">
        <f t="shared" si="240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241"/>
        <v>0</v>
      </c>
      <c r="D247" s="163">
        <f t="shared" si="241"/>
        <v>0</v>
      </c>
      <c r="E247" s="163">
        <f t="shared" si="241"/>
        <v>0</v>
      </c>
      <c r="F247" s="163">
        <f t="shared" si="241"/>
        <v>0</v>
      </c>
      <c r="G247" s="163">
        <f t="shared" si="241"/>
        <v>0</v>
      </c>
      <c r="H247" s="163">
        <f t="shared" si="241"/>
        <v>0</v>
      </c>
      <c r="I247" s="163">
        <f t="shared" si="241"/>
        <v>0</v>
      </c>
      <c r="J247" s="163">
        <f t="shared" si="241"/>
        <v>0</v>
      </c>
      <c r="K247" s="163">
        <f t="shared" si="241"/>
        <v>0</v>
      </c>
      <c r="L247" s="163">
        <f t="shared" si="241"/>
        <v>0</v>
      </c>
      <c r="M247" s="163">
        <f t="shared" si="241"/>
        <v>0</v>
      </c>
      <c r="N247" s="163">
        <f t="shared" si="241"/>
        <v>0</v>
      </c>
      <c r="O247" s="163">
        <f t="shared" si="241"/>
        <v>0</v>
      </c>
      <c r="P247" s="163">
        <f t="shared" si="241"/>
        <v>0</v>
      </c>
      <c r="Q247" s="163">
        <f t="shared" si="241"/>
        <v>0</v>
      </c>
      <c r="R247" s="163">
        <f t="shared" si="241"/>
        <v>0</v>
      </c>
      <c r="S247" s="163">
        <f t="shared" si="240"/>
        <v>0</v>
      </c>
      <c r="T247" s="163">
        <f t="shared" si="244"/>
        <v>0</v>
      </c>
      <c r="U247" s="163">
        <f t="shared" si="240"/>
        <v>0</v>
      </c>
      <c r="V247" s="163">
        <f t="shared" si="242"/>
        <v>0</v>
      </c>
      <c r="W247" s="163">
        <f t="shared" si="243"/>
        <v>0</v>
      </c>
      <c r="X247" s="163">
        <f t="shared" si="240"/>
        <v>0</v>
      </c>
      <c r="Y247" s="163">
        <f t="shared" si="240"/>
        <v>0</v>
      </c>
      <c r="Z247" s="163">
        <f t="shared" si="240"/>
        <v>0</v>
      </c>
      <c r="AA247" s="163">
        <f t="shared" si="240"/>
        <v>0</v>
      </c>
      <c r="AB247" s="163">
        <f t="shared" si="240"/>
        <v>0</v>
      </c>
      <c r="AC247" s="163">
        <f t="shared" si="240"/>
        <v>0</v>
      </c>
      <c r="AD247" s="163">
        <f t="shared" si="240"/>
        <v>0</v>
      </c>
      <c r="AE247" s="163">
        <f t="shared" si="240"/>
        <v>0</v>
      </c>
      <c r="AF247" s="176">
        <f t="shared" si="240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241"/>
        <v>0</v>
      </c>
      <c r="D248" s="163">
        <f t="shared" si="241"/>
        <v>0</v>
      </c>
      <c r="E248" s="163">
        <f t="shared" si="241"/>
        <v>0</v>
      </c>
      <c r="F248" s="163">
        <f t="shared" si="241"/>
        <v>0</v>
      </c>
      <c r="G248" s="163">
        <f t="shared" si="241"/>
        <v>0</v>
      </c>
      <c r="H248" s="163">
        <f t="shared" si="241"/>
        <v>0</v>
      </c>
      <c r="I248" s="163">
        <f t="shared" si="241"/>
        <v>0</v>
      </c>
      <c r="J248" s="163">
        <f t="shared" si="241"/>
        <v>0</v>
      </c>
      <c r="K248" s="163">
        <f t="shared" si="241"/>
        <v>0</v>
      </c>
      <c r="L248" s="163">
        <f t="shared" si="241"/>
        <v>0</v>
      </c>
      <c r="M248" s="163">
        <f t="shared" si="241"/>
        <v>0</v>
      </c>
      <c r="N248" s="163">
        <f t="shared" si="241"/>
        <v>0</v>
      </c>
      <c r="O248" s="163">
        <f t="shared" si="241"/>
        <v>0</v>
      </c>
      <c r="P248" s="163">
        <f t="shared" si="241"/>
        <v>0</v>
      </c>
      <c r="Q248" s="163">
        <f t="shared" si="241"/>
        <v>0</v>
      </c>
      <c r="R248" s="163">
        <f t="shared" ref="R248:AF263" si="245">Q248</f>
        <v>0</v>
      </c>
      <c r="S248" s="163">
        <f t="shared" si="245"/>
        <v>0</v>
      </c>
      <c r="T248" s="163">
        <f t="shared" si="245"/>
        <v>0</v>
      </c>
      <c r="U248" s="163">
        <f t="shared" si="245"/>
        <v>0</v>
      </c>
      <c r="V248" s="163">
        <f t="shared" si="242"/>
        <v>0</v>
      </c>
      <c r="W248" s="163">
        <f t="shared" si="243"/>
        <v>0</v>
      </c>
      <c r="X248" s="163">
        <f t="shared" si="245"/>
        <v>0</v>
      </c>
      <c r="Y248" s="163">
        <f t="shared" si="245"/>
        <v>0</v>
      </c>
      <c r="Z248" s="163">
        <f t="shared" si="245"/>
        <v>0</v>
      </c>
      <c r="AA248" s="163">
        <f t="shared" si="245"/>
        <v>0</v>
      </c>
      <c r="AB248" s="163">
        <f t="shared" si="245"/>
        <v>0</v>
      </c>
      <c r="AC248" s="163">
        <f t="shared" si="245"/>
        <v>0</v>
      </c>
      <c r="AD248" s="163">
        <f t="shared" si="245"/>
        <v>0</v>
      </c>
      <c r="AE248" s="163">
        <f t="shared" si="245"/>
        <v>0</v>
      </c>
      <c r="AF248" s="176">
        <f t="shared" si="245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R264" si="246">B249</f>
        <v>0</v>
      </c>
      <c r="D249" s="163">
        <f t="shared" si="246"/>
        <v>0</v>
      </c>
      <c r="E249" s="163">
        <f t="shared" si="246"/>
        <v>0</v>
      </c>
      <c r="F249" s="163">
        <f t="shared" si="246"/>
        <v>0</v>
      </c>
      <c r="G249" s="163">
        <f t="shared" si="246"/>
        <v>0</v>
      </c>
      <c r="H249" s="163">
        <f t="shared" si="246"/>
        <v>0</v>
      </c>
      <c r="I249" s="163">
        <f t="shared" si="246"/>
        <v>0</v>
      </c>
      <c r="J249" s="163">
        <f t="shared" si="246"/>
        <v>0</v>
      </c>
      <c r="K249" s="163">
        <f t="shared" si="246"/>
        <v>0</v>
      </c>
      <c r="L249" s="163">
        <f t="shared" si="246"/>
        <v>0</v>
      </c>
      <c r="M249" s="163">
        <f t="shared" si="246"/>
        <v>0</v>
      </c>
      <c r="N249" s="163">
        <f t="shared" si="246"/>
        <v>0</v>
      </c>
      <c r="O249" s="163">
        <f t="shared" si="246"/>
        <v>0</v>
      </c>
      <c r="P249" s="163">
        <f t="shared" si="246"/>
        <v>0</v>
      </c>
      <c r="Q249" s="163">
        <f t="shared" si="246"/>
        <v>0</v>
      </c>
      <c r="R249" s="163">
        <f t="shared" si="245"/>
        <v>0</v>
      </c>
      <c r="S249" s="163">
        <f t="shared" si="245"/>
        <v>0</v>
      </c>
      <c r="T249" s="163">
        <f t="shared" si="245"/>
        <v>0</v>
      </c>
      <c r="U249" s="163">
        <f t="shared" si="245"/>
        <v>0</v>
      </c>
      <c r="V249" s="163">
        <f t="shared" si="242"/>
        <v>0</v>
      </c>
      <c r="W249" s="163">
        <f t="shared" si="243"/>
        <v>0</v>
      </c>
      <c r="X249" s="163">
        <f t="shared" si="245"/>
        <v>0</v>
      </c>
      <c r="Y249" s="163">
        <f t="shared" si="245"/>
        <v>0</v>
      </c>
      <c r="Z249" s="163">
        <f t="shared" si="245"/>
        <v>0</v>
      </c>
      <c r="AA249" s="163">
        <f t="shared" si="245"/>
        <v>0</v>
      </c>
      <c r="AB249" s="163">
        <f t="shared" si="245"/>
        <v>0</v>
      </c>
      <c r="AC249" s="163">
        <f t="shared" si="245"/>
        <v>0</v>
      </c>
      <c r="AD249" s="163">
        <f t="shared" si="245"/>
        <v>0</v>
      </c>
      <c r="AE249" s="163">
        <f t="shared" si="245"/>
        <v>0</v>
      </c>
      <c r="AF249" s="176">
        <f t="shared" si="245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246"/>
        <v>0</v>
      </c>
      <c r="D250" s="163">
        <f t="shared" si="246"/>
        <v>0</v>
      </c>
      <c r="E250" s="163">
        <f t="shared" si="246"/>
        <v>0</v>
      </c>
      <c r="F250" s="163">
        <f t="shared" si="246"/>
        <v>0</v>
      </c>
      <c r="G250" s="163">
        <f t="shared" si="246"/>
        <v>0</v>
      </c>
      <c r="H250" s="163">
        <f t="shared" si="246"/>
        <v>0</v>
      </c>
      <c r="I250" s="163">
        <f t="shared" si="246"/>
        <v>0</v>
      </c>
      <c r="J250" s="163">
        <f t="shared" si="246"/>
        <v>0</v>
      </c>
      <c r="K250" s="163">
        <f t="shared" si="246"/>
        <v>0</v>
      </c>
      <c r="L250" s="163">
        <f t="shared" si="246"/>
        <v>0</v>
      </c>
      <c r="M250" s="163">
        <f t="shared" si="246"/>
        <v>0</v>
      </c>
      <c r="N250" s="163">
        <f t="shared" si="246"/>
        <v>0</v>
      </c>
      <c r="O250" s="163">
        <f t="shared" si="246"/>
        <v>0</v>
      </c>
      <c r="P250" s="163">
        <f t="shared" si="246"/>
        <v>0</v>
      </c>
      <c r="Q250" s="163">
        <f t="shared" si="246"/>
        <v>0</v>
      </c>
      <c r="R250" s="163">
        <f t="shared" si="246"/>
        <v>0</v>
      </c>
      <c r="S250" s="163">
        <f t="shared" si="245"/>
        <v>0</v>
      </c>
      <c r="T250" s="163">
        <f t="shared" si="245"/>
        <v>0</v>
      </c>
      <c r="U250" s="163">
        <f t="shared" si="245"/>
        <v>0</v>
      </c>
      <c r="V250" s="163">
        <f t="shared" si="242"/>
        <v>0</v>
      </c>
      <c r="W250" s="163">
        <f t="shared" si="243"/>
        <v>0</v>
      </c>
      <c r="X250" s="163">
        <f t="shared" si="245"/>
        <v>0</v>
      </c>
      <c r="Y250" s="163">
        <f t="shared" si="245"/>
        <v>0</v>
      </c>
      <c r="Z250" s="163">
        <f t="shared" si="245"/>
        <v>0</v>
      </c>
      <c r="AA250" s="163">
        <f t="shared" si="245"/>
        <v>0</v>
      </c>
      <c r="AB250" s="163">
        <f t="shared" si="245"/>
        <v>0</v>
      </c>
      <c r="AC250" s="163">
        <f t="shared" si="245"/>
        <v>0</v>
      </c>
      <c r="AD250" s="163">
        <f t="shared" si="245"/>
        <v>0</v>
      </c>
      <c r="AE250" s="163">
        <f t="shared" si="245"/>
        <v>0</v>
      </c>
      <c r="AF250" s="176">
        <f t="shared" si="245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246"/>
        <v>0</v>
      </c>
      <c r="D251" s="163">
        <f t="shared" si="246"/>
        <v>0</v>
      </c>
      <c r="E251" s="163">
        <f t="shared" si="246"/>
        <v>0</v>
      </c>
      <c r="F251" s="163">
        <f t="shared" si="246"/>
        <v>0</v>
      </c>
      <c r="G251" s="163">
        <f t="shared" si="246"/>
        <v>0</v>
      </c>
      <c r="H251" s="163">
        <f t="shared" si="246"/>
        <v>0</v>
      </c>
      <c r="I251" s="163">
        <f t="shared" si="246"/>
        <v>0</v>
      </c>
      <c r="J251" s="163">
        <f t="shared" si="246"/>
        <v>0</v>
      </c>
      <c r="K251" s="163">
        <f t="shared" si="246"/>
        <v>0</v>
      </c>
      <c r="L251" s="163">
        <f t="shared" si="246"/>
        <v>0</v>
      </c>
      <c r="M251" s="163">
        <f t="shared" si="246"/>
        <v>0</v>
      </c>
      <c r="N251" s="163">
        <f t="shared" si="246"/>
        <v>0</v>
      </c>
      <c r="O251" s="163">
        <f t="shared" si="246"/>
        <v>0</v>
      </c>
      <c r="P251" s="163">
        <f t="shared" si="246"/>
        <v>0</v>
      </c>
      <c r="Q251" s="163">
        <f t="shared" si="246"/>
        <v>0</v>
      </c>
      <c r="R251" s="163">
        <f t="shared" si="246"/>
        <v>0</v>
      </c>
      <c r="S251" s="163">
        <f t="shared" si="245"/>
        <v>0</v>
      </c>
      <c r="T251" s="163">
        <f t="shared" si="245"/>
        <v>0</v>
      </c>
      <c r="U251" s="163">
        <f t="shared" si="245"/>
        <v>0</v>
      </c>
      <c r="V251" s="163">
        <f t="shared" si="242"/>
        <v>0</v>
      </c>
      <c r="W251" s="163">
        <f t="shared" si="243"/>
        <v>0</v>
      </c>
      <c r="X251" s="163">
        <f t="shared" si="245"/>
        <v>0</v>
      </c>
      <c r="Y251" s="163">
        <f t="shared" si="245"/>
        <v>0</v>
      </c>
      <c r="Z251" s="163">
        <f t="shared" si="245"/>
        <v>0</v>
      </c>
      <c r="AA251" s="163">
        <f t="shared" si="245"/>
        <v>0</v>
      </c>
      <c r="AB251" s="163">
        <f t="shared" si="245"/>
        <v>0</v>
      </c>
      <c r="AC251" s="163">
        <f t="shared" si="245"/>
        <v>0</v>
      </c>
      <c r="AD251" s="163">
        <f t="shared" si="245"/>
        <v>0</v>
      </c>
      <c r="AE251" s="163">
        <f t="shared" si="245"/>
        <v>0</v>
      </c>
      <c r="AF251" s="176">
        <f t="shared" si="245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246"/>
        <v>0</v>
      </c>
      <c r="D252" s="163">
        <f t="shared" si="246"/>
        <v>0</v>
      </c>
      <c r="E252" s="163">
        <f t="shared" si="246"/>
        <v>0</v>
      </c>
      <c r="F252" s="163">
        <f t="shared" si="246"/>
        <v>0</v>
      </c>
      <c r="G252" s="163">
        <f t="shared" si="246"/>
        <v>0</v>
      </c>
      <c r="H252" s="163">
        <f t="shared" si="246"/>
        <v>0</v>
      </c>
      <c r="I252" s="163">
        <f t="shared" si="246"/>
        <v>0</v>
      </c>
      <c r="J252" s="163">
        <f t="shared" si="246"/>
        <v>0</v>
      </c>
      <c r="K252" s="163">
        <f t="shared" si="246"/>
        <v>0</v>
      </c>
      <c r="L252" s="163">
        <f t="shared" si="246"/>
        <v>0</v>
      </c>
      <c r="M252" s="163">
        <f t="shared" si="246"/>
        <v>0</v>
      </c>
      <c r="N252" s="163">
        <f t="shared" si="246"/>
        <v>0</v>
      </c>
      <c r="O252" s="163">
        <f t="shared" si="246"/>
        <v>0</v>
      </c>
      <c r="P252" s="163">
        <f t="shared" si="246"/>
        <v>0</v>
      </c>
      <c r="Q252" s="163">
        <f t="shared" si="246"/>
        <v>0</v>
      </c>
      <c r="R252" s="163">
        <f t="shared" si="246"/>
        <v>0</v>
      </c>
      <c r="S252" s="163">
        <f t="shared" si="245"/>
        <v>0</v>
      </c>
      <c r="T252" s="163">
        <f t="shared" si="245"/>
        <v>0</v>
      </c>
      <c r="U252" s="163">
        <f t="shared" si="245"/>
        <v>0</v>
      </c>
      <c r="V252" s="163">
        <f t="shared" si="242"/>
        <v>0</v>
      </c>
      <c r="W252" s="163">
        <f t="shared" si="243"/>
        <v>0</v>
      </c>
      <c r="X252" s="163">
        <f t="shared" si="245"/>
        <v>0</v>
      </c>
      <c r="Y252" s="163">
        <f t="shared" si="245"/>
        <v>0</v>
      </c>
      <c r="Z252" s="163">
        <f t="shared" si="245"/>
        <v>0</v>
      </c>
      <c r="AA252" s="163">
        <f t="shared" si="245"/>
        <v>0</v>
      </c>
      <c r="AB252" s="163">
        <f t="shared" si="245"/>
        <v>0</v>
      </c>
      <c r="AC252" s="163">
        <f t="shared" si="245"/>
        <v>0</v>
      </c>
      <c r="AD252" s="163">
        <f t="shared" si="245"/>
        <v>0</v>
      </c>
      <c r="AE252" s="163">
        <f t="shared" si="245"/>
        <v>0</v>
      </c>
      <c r="AF252" s="176">
        <f t="shared" si="245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246"/>
        <v>0</v>
      </c>
      <c r="D253" s="163">
        <f t="shared" si="246"/>
        <v>0</v>
      </c>
      <c r="E253" s="163">
        <f t="shared" si="246"/>
        <v>0</v>
      </c>
      <c r="F253" s="163">
        <f t="shared" si="246"/>
        <v>0</v>
      </c>
      <c r="G253" s="163">
        <f t="shared" si="246"/>
        <v>0</v>
      </c>
      <c r="H253" s="163">
        <f t="shared" si="246"/>
        <v>0</v>
      </c>
      <c r="I253" s="163">
        <f t="shared" si="246"/>
        <v>0</v>
      </c>
      <c r="J253" s="163">
        <f t="shared" si="246"/>
        <v>0</v>
      </c>
      <c r="K253" s="163">
        <f t="shared" si="246"/>
        <v>0</v>
      </c>
      <c r="L253" s="163">
        <f t="shared" si="246"/>
        <v>0</v>
      </c>
      <c r="M253" s="163">
        <f t="shared" si="246"/>
        <v>0</v>
      </c>
      <c r="N253" s="163">
        <f t="shared" si="246"/>
        <v>0</v>
      </c>
      <c r="O253" s="163">
        <f t="shared" si="246"/>
        <v>0</v>
      </c>
      <c r="P253" s="163">
        <f t="shared" si="246"/>
        <v>0</v>
      </c>
      <c r="Q253" s="163">
        <f t="shared" si="246"/>
        <v>0</v>
      </c>
      <c r="R253" s="163">
        <f t="shared" si="246"/>
        <v>0</v>
      </c>
      <c r="S253" s="163">
        <f t="shared" si="245"/>
        <v>0</v>
      </c>
      <c r="T253" s="163">
        <f t="shared" si="245"/>
        <v>0</v>
      </c>
      <c r="U253" s="163">
        <f t="shared" si="245"/>
        <v>0</v>
      </c>
      <c r="V253" s="163">
        <f t="shared" si="242"/>
        <v>0</v>
      </c>
      <c r="W253" s="163">
        <f t="shared" si="243"/>
        <v>0</v>
      </c>
      <c r="X253" s="163">
        <f t="shared" si="245"/>
        <v>0</v>
      </c>
      <c r="Y253" s="163">
        <f t="shared" si="245"/>
        <v>0</v>
      </c>
      <c r="Z253" s="163">
        <f t="shared" si="245"/>
        <v>0</v>
      </c>
      <c r="AA253" s="163">
        <f t="shared" si="245"/>
        <v>0</v>
      </c>
      <c r="AB253" s="163">
        <f t="shared" si="245"/>
        <v>0</v>
      </c>
      <c r="AC253" s="163">
        <f t="shared" si="245"/>
        <v>0</v>
      </c>
      <c r="AD253" s="163">
        <f t="shared" si="245"/>
        <v>0</v>
      </c>
      <c r="AE253" s="163">
        <f t="shared" si="245"/>
        <v>0</v>
      </c>
      <c r="AF253" s="176">
        <f t="shared" si="245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246"/>
        <v>0</v>
      </c>
      <c r="D254" s="163">
        <f t="shared" si="246"/>
        <v>0</v>
      </c>
      <c r="E254" s="163">
        <f t="shared" si="246"/>
        <v>0</v>
      </c>
      <c r="F254" s="163">
        <f t="shared" si="246"/>
        <v>0</v>
      </c>
      <c r="G254" s="163">
        <f t="shared" si="246"/>
        <v>0</v>
      </c>
      <c r="H254" s="163">
        <f t="shared" si="246"/>
        <v>0</v>
      </c>
      <c r="I254" s="163">
        <f t="shared" si="246"/>
        <v>0</v>
      </c>
      <c r="J254" s="163">
        <f t="shared" si="246"/>
        <v>0</v>
      </c>
      <c r="K254" s="163">
        <f t="shared" si="246"/>
        <v>0</v>
      </c>
      <c r="L254" s="163">
        <f t="shared" si="246"/>
        <v>0</v>
      </c>
      <c r="M254" s="163">
        <f t="shared" si="246"/>
        <v>0</v>
      </c>
      <c r="N254" s="163">
        <f t="shared" si="246"/>
        <v>0</v>
      </c>
      <c r="O254" s="163">
        <f t="shared" si="246"/>
        <v>0</v>
      </c>
      <c r="P254" s="163">
        <f t="shared" si="246"/>
        <v>0</v>
      </c>
      <c r="Q254" s="163">
        <f t="shared" si="246"/>
        <v>0</v>
      </c>
      <c r="R254" s="163">
        <f t="shared" si="246"/>
        <v>0</v>
      </c>
      <c r="S254" s="163">
        <f t="shared" si="245"/>
        <v>0</v>
      </c>
      <c r="T254" s="163">
        <f t="shared" si="245"/>
        <v>0</v>
      </c>
      <c r="U254" s="163">
        <f t="shared" si="245"/>
        <v>0</v>
      </c>
      <c r="V254" s="163">
        <f t="shared" si="242"/>
        <v>0</v>
      </c>
      <c r="W254" s="163">
        <f t="shared" si="243"/>
        <v>0</v>
      </c>
      <c r="X254" s="163">
        <f t="shared" si="245"/>
        <v>0</v>
      </c>
      <c r="Y254" s="163">
        <f t="shared" si="245"/>
        <v>0</v>
      </c>
      <c r="Z254" s="163">
        <f t="shared" si="245"/>
        <v>0</v>
      </c>
      <c r="AA254" s="163">
        <f t="shared" si="245"/>
        <v>0</v>
      </c>
      <c r="AB254" s="163">
        <f t="shared" si="245"/>
        <v>0</v>
      </c>
      <c r="AC254" s="163">
        <f t="shared" si="245"/>
        <v>0</v>
      </c>
      <c r="AD254" s="163">
        <f t="shared" si="245"/>
        <v>0</v>
      </c>
      <c r="AE254" s="163">
        <f t="shared" si="245"/>
        <v>0</v>
      </c>
      <c r="AF254" s="176">
        <f t="shared" si="245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246"/>
        <v>0</v>
      </c>
      <c r="D255" s="163">
        <f t="shared" si="246"/>
        <v>0</v>
      </c>
      <c r="E255" s="163">
        <f t="shared" si="246"/>
        <v>0</v>
      </c>
      <c r="F255" s="163">
        <f t="shared" si="246"/>
        <v>0</v>
      </c>
      <c r="G255" s="163">
        <f t="shared" si="246"/>
        <v>0</v>
      </c>
      <c r="H255" s="163">
        <f t="shared" si="246"/>
        <v>0</v>
      </c>
      <c r="I255" s="163">
        <f t="shared" si="246"/>
        <v>0</v>
      </c>
      <c r="J255" s="163">
        <f t="shared" si="246"/>
        <v>0</v>
      </c>
      <c r="K255" s="163">
        <f t="shared" si="246"/>
        <v>0</v>
      </c>
      <c r="L255" s="163">
        <f t="shared" si="246"/>
        <v>0</v>
      </c>
      <c r="M255" s="163">
        <f t="shared" si="246"/>
        <v>0</v>
      </c>
      <c r="N255" s="163">
        <f t="shared" si="246"/>
        <v>0</v>
      </c>
      <c r="O255" s="163">
        <f t="shared" si="246"/>
        <v>0</v>
      </c>
      <c r="P255" s="163">
        <f t="shared" si="246"/>
        <v>0</v>
      </c>
      <c r="Q255" s="163">
        <f t="shared" si="246"/>
        <v>0</v>
      </c>
      <c r="R255" s="163">
        <f t="shared" si="246"/>
        <v>0</v>
      </c>
      <c r="S255" s="163">
        <f t="shared" si="245"/>
        <v>0</v>
      </c>
      <c r="T255" s="163">
        <f t="shared" si="245"/>
        <v>0</v>
      </c>
      <c r="U255" s="163">
        <f t="shared" si="245"/>
        <v>0</v>
      </c>
      <c r="V255" s="163">
        <f t="shared" si="242"/>
        <v>0</v>
      </c>
      <c r="W255" s="163">
        <f t="shared" si="243"/>
        <v>0</v>
      </c>
      <c r="X255" s="163">
        <f t="shared" si="245"/>
        <v>0</v>
      </c>
      <c r="Y255" s="163">
        <f t="shared" si="245"/>
        <v>0</v>
      </c>
      <c r="Z255" s="163">
        <f t="shared" si="245"/>
        <v>0</v>
      </c>
      <c r="AA255" s="163">
        <f t="shared" si="245"/>
        <v>0</v>
      </c>
      <c r="AB255" s="163">
        <f t="shared" si="245"/>
        <v>0</v>
      </c>
      <c r="AC255" s="163">
        <f t="shared" si="245"/>
        <v>0</v>
      </c>
      <c r="AD255" s="163">
        <f t="shared" si="245"/>
        <v>0</v>
      </c>
      <c r="AE255" s="163">
        <f t="shared" si="245"/>
        <v>0</v>
      </c>
      <c r="AF255" s="176">
        <f t="shared" si="245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246"/>
        <v>0</v>
      </c>
      <c r="D256" s="163">
        <f t="shared" si="246"/>
        <v>0</v>
      </c>
      <c r="E256" s="163">
        <f t="shared" si="246"/>
        <v>0</v>
      </c>
      <c r="F256" s="163">
        <f t="shared" si="246"/>
        <v>0</v>
      </c>
      <c r="G256" s="163">
        <f t="shared" si="246"/>
        <v>0</v>
      </c>
      <c r="H256" s="163">
        <f t="shared" si="246"/>
        <v>0</v>
      </c>
      <c r="I256" s="163">
        <f t="shared" si="246"/>
        <v>0</v>
      </c>
      <c r="J256" s="163">
        <f t="shared" si="246"/>
        <v>0</v>
      </c>
      <c r="K256" s="163">
        <f t="shared" si="246"/>
        <v>0</v>
      </c>
      <c r="L256" s="163">
        <f t="shared" si="246"/>
        <v>0</v>
      </c>
      <c r="M256" s="163">
        <f t="shared" si="246"/>
        <v>0</v>
      </c>
      <c r="N256" s="163">
        <f t="shared" si="246"/>
        <v>0</v>
      </c>
      <c r="O256" s="163">
        <f t="shared" si="246"/>
        <v>0</v>
      </c>
      <c r="P256" s="163">
        <f t="shared" si="246"/>
        <v>0</v>
      </c>
      <c r="Q256" s="163">
        <f t="shared" si="246"/>
        <v>0</v>
      </c>
      <c r="R256" s="163">
        <f t="shared" si="246"/>
        <v>0</v>
      </c>
      <c r="S256" s="163">
        <f t="shared" si="245"/>
        <v>0</v>
      </c>
      <c r="T256" s="163">
        <f t="shared" si="245"/>
        <v>0</v>
      </c>
      <c r="U256" s="163">
        <f t="shared" si="245"/>
        <v>0</v>
      </c>
      <c r="V256" s="163">
        <f t="shared" si="242"/>
        <v>0</v>
      </c>
      <c r="W256" s="163">
        <f t="shared" si="243"/>
        <v>0</v>
      </c>
      <c r="X256" s="163">
        <f t="shared" si="245"/>
        <v>0</v>
      </c>
      <c r="Y256" s="163">
        <f t="shared" si="245"/>
        <v>0</v>
      </c>
      <c r="Z256" s="163">
        <f t="shared" si="245"/>
        <v>0</v>
      </c>
      <c r="AA256" s="163">
        <f t="shared" si="245"/>
        <v>0</v>
      </c>
      <c r="AB256" s="163">
        <f t="shared" si="245"/>
        <v>0</v>
      </c>
      <c r="AC256" s="163">
        <f t="shared" si="245"/>
        <v>0</v>
      </c>
      <c r="AD256" s="163">
        <f t="shared" si="245"/>
        <v>0</v>
      </c>
      <c r="AE256" s="163">
        <f t="shared" si="245"/>
        <v>0</v>
      </c>
      <c r="AF256" s="176">
        <f t="shared" si="245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246"/>
        <v>0</v>
      </c>
      <c r="D257" s="163">
        <f t="shared" si="246"/>
        <v>0</v>
      </c>
      <c r="E257" s="163">
        <f t="shared" si="246"/>
        <v>0</v>
      </c>
      <c r="F257" s="163">
        <f t="shared" si="246"/>
        <v>0</v>
      </c>
      <c r="G257" s="163">
        <f t="shared" si="246"/>
        <v>0</v>
      </c>
      <c r="H257" s="163">
        <f t="shared" si="246"/>
        <v>0</v>
      </c>
      <c r="I257" s="163">
        <f t="shared" si="246"/>
        <v>0</v>
      </c>
      <c r="J257" s="163">
        <f t="shared" si="246"/>
        <v>0</v>
      </c>
      <c r="K257" s="163">
        <f t="shared" si="246"/>
        <v>0</v>
      </c>
      <c r="L257" s="163">
        <f t="shared" si="246"/>
        <v>0</v>
      </c>
      <c r="M257" s="163">
        <f t="shared" si="246"/>
        <v>0</v>
      </c>
      <c r="N257" s="163">
        <f t="shared" si="246"/>
        <v>0</v>
      </c>
      <c r="O257" s="163">
        <f t="shared" si="246"/>
        <v>0</v>
      </c>
      <c r="P257" s="163">
        <f t="shared" si="246"/>
        <v>0</v>
      </c>
      <c r="Q257" s="163">
        <f t="shared" si="246"/>
        <v>0</v>
      </c>
      <c r="R257" s="163">
        <f t="shared" si="246"/>
        <v>0</v>
      </c>
      <c r="S257" s="163">
        <f t="shared" si="245"/>
        <v>0</v>
      </c>
      <c r="T257" s="163">
        <f t="shared" si="245"/>
        <v>0</v>
      </c>
      <c r="U257" s="163">
        <f t="shared" si="245"/>
        <v>0</v>
      </c>
      <c r="V257" s="163">
        <f t="shared" si="242"/>
        <v>0</v>
      </c>
      <c r="W257" s="163">
        <f t="shared" si="243"/>
        <v>0</v>
      </c>
      <c r="X257" s="163">
        <f t="shared" si="245"/>
        <v>0</v>
      </c>
      <c r="Y257" s="163">
        <f t="shared" si="245"/>
        <v>0</v>
      </c>
      <c r="Z257" s="163">
        <f t="shared" si="245"/>
        <v>0</v>
      </c>
      <c r="AA257" s="163">
        <f t="shared" si="245"/>
        <v>0</v>
      </c>
      <c r="AB257" s="163">
        <f t="shared" si="245"/>
        <v>0</v>
      </c>
      <c r="AC257" s="163">
        <f t="shared" si="245"/>
        <v>0</v>
      </c>
      <c r="AD257" s="163">
        <f t="shared" si="245"/>
        <v>0</v>
      </c>
      <c r="AE257" s="163">
        <f t="shared" si="245"/>
        <v>0</v>
      </c>
      <c r="AF257" s="176">
        <f t="shared" si="245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246"/>
        <v>0</v>
      </c>
      <c r="D258" s="163">
        <f t="shared" si="246"/>
        <v>0</v>
      </c>
      <c r="E258" s="163">
        <f t="shared" si="246"/>
        <v>0</v>
      </c>
      <c r="F258" s="163">
        <f t="shared" si="246"/>
        <v>0</v>
      </c>
      <c r="G258" s="163">
        <f t="shared" si="246"/>
        <v>0</v>
      </c>
      <c r="H258" s="163">
        <f t="shared" si="246"/>
        <v>0</v>
      </c>
      <c r="I258" s="163">
        <f t="shared" si="246"/>
        <v>0</v>
      </c>
      <c r="J258" s="163">
        <f t="shared" si="246"/>
        <v>0</v>
      </c>
      <c r="K258" s="163">
        <f t="shared" si="246"/>
        <v>0</v>
      </c>
      <c r="L258" s="163">
        <f t="shared" si="246"/>
        <v>0</v>
      </c>
      <c r="M258" s="163">
        <f t="shared" si="246"/>
        <v>0</v>
      </c>
      <c r="N258" s="163">
        <f t="shared" si="246"/>
        <v>0</v>
      </c>
      <c r="O258" s="163">
        <f t="shared" si="246"/>
        <v>0</v>
      </c>
      <c r="P258" s="163">
        <f t="shared" si="246"/>
        <v>0</v>
      </c>
      <c r="Q258" s="163">
        <f t="shared" si="246"/>
        <v>0</v>
      </c>
      <c r="R258" s="163">
        <f t="shared" si="246"/>
        <v>0</v>
      </c>
      <c r="S258" s="163">
        <f t="shared" si="245"/>
        <v>0</v>
      </c>
      <c r="T258" s="163">
        <f t="shared" si="245"/>
        <v>0</v>
      </c>
      <c r="U258" s="163">
        <f t="shared" si="245"/>
        <v>0</v>
      </c>
      <c r="V258" s="163">
        <f t="shared" si="242"/>
        <v>0</v>
      </c>
      <c r="W258" s="163">
        <f t="shared" si="243"/>
        <v>0</v>
      </c>
      <c r="X258" s="163">
        <f t="shared" si="245"/>
        <v>0</v>
      </c>
      <c r="Y258" s="163">
        <f t="shared" si="245"/>
        <v>0</v>
      </c>
      <c r="Z258" s="163">
        <f t="shared" si="245"/>
        <v>0</v>
      </c>
      <c r="AA258" s="163">
        <f t="shared" si="245"/>
        <v>0</v>
      </c>
      <c r="AB258" s="163">
        <f t="shared" si="245"/>
        <v>0</v>
      </c>
      <c r="AC258" s="163">
        <f t="shared" si="245"/>
        <v>0</v>
      </c>
      <c r="AD258" s="163">
        <f t="shared" si="245"/>
        <v>0</v>
      </c>
      <c r="AE258" s="163">
        <f t="shared" si="245"/>
        <v>0</v>
      </c>
      <c r="AF258" s="176">
        <f t="shared" si="245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246"/>
        <v>0</v>
      </c>
      <c r="D259" s="163">
        <f t="shared" si="246"/>
        <v>0</v>
      </c>
      <c r="E259" s="163">
        <f t="shared" si="246"/>
        <v>0</v>
      </c>
      <c r="F259" s="163">
        <f t="shared" si="246"/>
        <v>0</v>
      </c>
      <c r="G259" s="163">
        <f t="shared" si="246"/>
        <v>0</v>
      </c>
      <c r="H259" s="163">
        <f t="shared" si="246"/>
        <v>0</v>
      </c>
      <c r="I259" s="163">
        <f t="shared" si="246"/>
        <v>0</v>
      </c>
      <c r="J259" s="163">
        <f t="shared" si="246"/>
        <v>0</v>
      </c>
      <c r="K259" s="163">
        <f t="shared" si="246"/>
        <v>0</v>
      </c>
      <c r="L259" s="163">
        <f t="shared" si="246"/>
        <v>0</v>
      </c>
      <c r="M259" s="163">
        <f t="shared" si="246"/>
        <v>0</v>
      </c>
      <c r="N259" s="163">
        <f t="shared" si="246"/>
        <v>0</v>
      </c>
      <c r="O259" s="163">
        <f t="shared" si="246"/>
        <v>0</v>
      </c>
      <c r="P259" s="163">
        <f t="shared" si="246"/>
        <v>0</v>
      </c>
      <c r="Q259" s="163">
        <f t="shared" si="246"/>
        <v>0</v>
      </c>
      <c r="R259" s="163">
        <f t="shared" si="246"/>
        <v>0</v>
      </c>
      <c r="S259" s="163">
        <f t="shared" si="245"/>
        <v>0</v>
      </c>
      <c r="T259" s="163">
        <f t="shared" si="245"/>
        <v>0</v>
      </c>
      <c r="U259" s="163">
        <f t="shared" si="245"/>
        <v>0</v>
      </c>
      <c r="V259" s="163">
        <f t="shared" si="242"/>
        <v>0</v>
      </c>
      <c r="W259" s="163">
        <f t="shared" si="243"/>
        <v>0</v>
      </c>
      <c r="X259" s="163">
        <f t="shared" si="245"/>
        <v>0</v>
      </c>
      <c r="Y259" s="163">
        <f t="shared" si="245"/>
        <v>0</v>
      </c>
      <c r="Z259" s="163">
        <f t="shared" si="245"/>
        <v>0</v>
      </c>
      <c r="AA259" s="163">
        <f t="shared" si="245"/>
        <v>0</v>
      </c>
      <c r="AB259" s="163">
        <f t="shared" si="245"/>
        <v>0</v>
      </c>
      <c r="AC259" s="163">
        <f t="shared" si="245"/>
        <v>0</v>
      </c>
      <c r="AD259" s="163">
        <f t="shared" si="245"/>
        <v>0</v>
      </c>
      <c r="AE259" s="163">
        <f t="shared" si="245"/>
        <v>0</v>
      </c>
      <c r="AF259" s="176">
        <f t="shared" si="245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246"/>
        <v>0</v>
      </c>
      <c r="D260" s="163">
        <f t="shared" si="246"/>
        <v>0</v>
      </c>
      <c r="E260" s="163">
        <f t="shared" si="246"/>
        <v>0</v>
      </c>
      <c r="F260" s="163">
        <f t="shared" si="246"/>
        <v>0</v>
      </c>
      <c r="G260" s="163">
        <f t="shared" si="246"/>
        <v>0</v>
      </c>
      <c r="H260" s="163">
        <f t="shared" si="246"/>
        <v>0</v>
      </c>
      <c r="I260" s="163">
        <f t="shared" si="246"/>
        <v>0</v>
      </c>
      <c r="J260" s="163">
        <f t="shared" si="246"/>
        <v>0</v>
      </c>
      <c r="K260" s="163">
        <f t="shared" si="246"/>
        <v>0</v>
      </c>
      <c r="L260" s="163">
        <f t="shared" si="246"/>
        <v>0</v>
      </c>
      <c r="M260" s="163">
        <f t="shared" si="246"/>
        <v>0</v>
      </c>
      <c r="N260" s="163">
        <f t="shared" si="246"/>
        <v>0</v>
      </c>
      <c r="O260" s="163">
        <f t="shared" si="246"/>
        <v>0</v>
      </c>
      <c r="P260" s="163">
        <f t="shared" si="246"/>
        <v>0</v>
      </c>
      <c r="Q260" s="163">
        <f t="shared" si="246"/>
        <v>0</v>
      </c>
      <c r="R260" s="163">
        <f t="shared" si="246"/>
        <v>0</v>
      </c>
      <c r="S260" s="163">
        <f t="shared" si="245"/>
        <v>0</v>
      </c>
      <c r="T260" s="163">
        <f t="shared" si="245"/>
        <v>0</v>
      </c>
      <c r="U260" s="163">
        <f t="shared" si="245"/>
        <v>0</v>
      </c>
      <c r="V260" s="163">
        <f t="shared" si="242"/>
        <v>0</v>
      </c>
      <c r="W260" s="163">
        <f t="shared" si="243"/>
        <v>0</v>
      </c>
      <c r="X260" s="163">
        <f t="shared" si="245"/>
        <v>0</v>
      </c>
      <c r="Y260" s="163">
        <f t="shared" si="245"/>
        <v>0</v>
      </c>
      <c r="Z260" s="163">
        <f t="shared" si="245"/>
        <v>0</v>
      </c>
      <c r="AA260" s="163">
        <f t="shared" si="245"/>
        <v>0</v>
      </c>
      <c r="AB260" s="163">
        <f t="shared" si="245"/>
        <v>0</v>
      </c>
      <c r="AC260" s="163">
        <f t="shared" si="245"/>
        <v>0</v>
      </c>
      <c r="AD260" s="163">
        <f t="shared" si="245"/>
        <v>0</v>
      </c>
      <c r="AE260" s="163">
        <f t="shared" si="245"/>
        <v>0</v>
      </c>
      <c r="AF260" s="176">
        <f t="shared" si="245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246"/>
        <v>0</v>
      </c>
      <c r="D261" s="163">
        <f t="shared" si="246"/>
        <v>0</v>
      </c>
      <c r="E261" s="163">
        <f t="shared" si="246"/>
        <v>0</v>
      </c>
      <c r="F261" s="163">
        <f t="shared" si="246"/>
        <v>0</v>
      </c>
      <c r="G261" s="163">
        <f t="shared" si="246"/>
        <v>0</v>
      </c>
      <c r="H261" s="163">
        <f t="shared" si="246"/>
        <v>0</v>
      </c>
      <c r="I261" s="163">
        <f t="shared" si="246"/>
        <v>0</v>
      </c>
      <c r="J261" s="163">
        <f t="shared" si="246"/>
        <v>0</v>
      </c>
      <c r="K261" s="163">
        <f t="shared" si="246"/>
        <v>0</v>
      </c>
      <c r="L261" s="163">
        <f t="shared" si="246"/>
        <v>0</v>
      </c>
      <c r="M261" s="163">
        <f t="shared" si="246"/>
        <v>0</v>
      </c>
      <c r="N261" s="163">
        <f t="shared" si="246"/>
        <v>0</v>
      </c>
      <c r="O261" s="163">
        <f t="shared" si="246"/>
        <v>0</v>
      </c>
      <c r="P261" s="163">
        <f t="shared" si="246"/>
        <v>0</v>
      </c>
      <c r="Q261" s="163">
        <f t="shared" si="246"/>
        <v>0</v>
      </c>
      <c r="R261" s="163">
        <f t="shared" si="246"/>
        <v>0</v>
      </c>
      <c r="S261" s="163">
        <f t="shared" si="245"/>
        <v>0</v>
      </c>
      <c r="T261" s="163">
        <f t="shared" ref="T261:T263" si="247">S261</f>
        <v>0</v>
      </c>
      <c r="U261" s="163">
        <f t="shared" si="245"/>
        <v>0</v>
      </c>
      <c r="V261" s="163">
        <f t="shared" si="242"/>
        <v>0</v>
      </c>
      <c r="W261" s="163">
        <f t="shared" si="243"/>
        <v>0</v>
      </c>
      <c r="X261" s="163">
        <f t="shared" si="245"/>
        <v>0</v>
      </c>
      <c r="Y261" s="163">
        <f t="shared" si="245"/>
        <v>0</v>
      </c>
      <c r="Z261" s="163">
        <f t="shared" si="245"/>
        <v>0</v>
      </c>
      <c r="AA261" s="163">
        <f t="shared" si="245"/>
        <v>0</v>
      </c>
      <c r="AB261" s="163">
        <f t="shared" si="245"/>
        <v>0</v>
      </c>
      <c r="AC261" s="163">
        <f t="shared" si="245"/>
        <v>0</v>
      </c>
      <c r="AD261" s="163">
        <f t="shared" si="245"/>
        <v>0</v>
      </c>
      <c r="AE261" s="163">
        <f t="shared" si="245"/>
        <v>0</v>
      </c>
      <c r="AF261" s="176">
        <f t="shared" si="245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246"/>
        <v>0</v>
      </c>
      <c r="D262" s="163">
        <f t="shared" si="246"/>
        <v>0</v>
      </c>
      <c r="E262" s="163">
        <f t="shared" si="246"/>
        <v>0</v>
      </c>
      <c r="F262" s="163">
        <f t="shared" si="246"/>
        <v>0</v>
      </c>
      <c r="G262" s="163">
        <f t="shared" si="246"/>
        <v>0</v>
      </c>
      <c r="H262" s="163">
        <f t="shared" si="246"/>
        <v>0</v>
      </c>
      <c r="I262" s="163">
        <f t="shared" si="246"/>
        <v>0</v>
      </c>
      <c r="J262" s="163">
        <f t="shared" si="246"/>
        <v>0</v>
      </c>
      <c r="K262" s="163">
        <f t="shared" si="246"/>
        <v>0</v>
      </c>
      <c r="L262" s="163">
        <f t="shared" si="246"/>
        <v>0</v>
      </c>
      <c r="M262" s="163">
        <f t="shared" si="246"/>
        <v>0</v>
      </c>
      <c r="N262" s="163">
        <f t="shared" si="246"/>
        <v>0</v>
      </c>
      <c r="O262" s="163">
        <f t="shared" si="246"/>
        <v>0</v>
      </c>
      <c r="P262" s="163">
        <f t="shared" si="246"/>
        <v>0</v>
      </c>
      <c r="Q262" s="163">
        <f t="shared" si="246"/>
        <v>0</v>
      </c>
      <c r="R262" s="163">
        <f t="shared" si="246"/>
        <v>0</v>
      </c>
      <c r="S262" s="163">
        <f t="shared" si="245"/>
        <v>0</v>
      </c>
      <c r="T262" s="163">
        <f t="shared" si="247"/>
        <v>0</v>
      </c>
      <c r="U262" s="163">
        <f t="shared" si="245"/>
        <v>0</v>
      </c>
      <c r="V262" s="163">
        <f t="shared" si="242"/>
        <v>0</v>
      </c>
      <c r="W262" s="163">
        <f t="shared" si="243"/>
        <v>0</v>
      </c>
      <c r="X262" s="163">
        <f t="shared" si="245"/>
        <v>0</v>
      </c>
      <c r="Y262" s="163">
        <f t="shared" si="245"/>
        <v>0</v>
      </c>
      <c r="Z262" s="163">
        <f t="shared" si="245"/>
        <v>0</v>
      </c>
      <c r="AA262" s="163">
        <f t="shared" si="245"/>
        <v>0</v>
      </c>
      <c r="AB262" s="163">
        <f t="shared" si="245"/>
        <v>0</v>
      </c>
      <c r="AC262" s="163">
        <f t="shared" si="245"/>
        <v>0</v>
      </c>
      <c r="AD262" s="163">
        <f t="shared" si="245"/>
        <v>0</v>
      </c>
      <c r="AE262" s="163">
        <f t="shared" si="245"/>
        <v>0</v>
      </c>
      <c r="AF262" s="176">
        <f t="shared" si="245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246"/>
        <v>0</v>
      </c>
      <c r="D263" s="163">
        <f t="shared" si="246"/>
        <v>0</v>
      </c>
      <c r="E263" s="163">
        <f t="shared" si="246"/>
        <v>0</v>
      </c>
      <c r="F263" s="163">
        <f t="shared" si="246"/>
        <v>0</v>
      </c>
      <c r="G263" s="163">
        <f t="shared" si="246"/>
        <v>0</v>
      </c>
      <c r="H263" s="163">
        <f t="shared" si="246"/>
        <v>0</v>
      </c>
      <c r="I263" s="163">
        <f t="shared" si="246"/>
        <v>0</v>
      </c>
      <c r="J263" s="163">
        <f t="shared" si="246"/>
        <v>0</v>
      </c>
      <c r="K263" s="163">
        <f t="shared" si="246"/>
        <v>0</v>
      </c>
      <c r="L263" s="163">
        <f t="shared" si="246"/>
        <v>0</v>
      </c>
      <c r="M263" s="163">
        <f t="shared" si="246"/>
        <v>0</v>
      </c>
      <c r="N263" s="163">
        <f t="shared" si="246"/>
        <v>0</v>
      </c>
      <c r="O263" s="163">
        <f t="shared" si="246"/>
        <v>0</v>
      </c>
      <c r="P263" s="163">
        <f t="shared" si="246"/>
        <v>0</v>
      </c>
      <c r="Q263" s="163">
        <f t="shared" si="246"/>
        <v>0</v>
      </c>
      <c r="R263" s="163">
        <f t="shared" si="246"/>
        <v>0</v>
      </c>
      <c r="S263" s="163">
        <f t="shared" si="245"/>
        <v>0</v>
      </c>
      <c r="T263" s="163">
        <f t="shared" si="247"/>
        <v>0</v>
      </c>
      <c r="U263" s="163">
        <f t="shared" si="245"/>
        <v>0</v>
      </c>
      <c r="V263" s="163">
        <f t="shared" si="242"/>
        <v>0</v>
      </c>
      <c r="W263" s="163">
        <f t="shared" si="243"/>
        <v>0</v>
      </c>
      <c r="X263" s="163">
        <f t="shared" si="245"/>
        <v>0</v>
      </c>
      <c r="Y263" s="163">
        <f t="shared" si="245"/>
        <v>0</v>
      </c>
      <c r="Z263" s="163">
        <f t="shared" si="245"/>
        <v>0</v>
      </c>
      <c r="AA263" s="163">
        <f t="shared" si="245"/>
        <v>0</v>
      </c>
      <c r="AB263" s="163">
        <f t="shared" si="245"/>
        <v>0</v>
      </c>
      <c r="AC263" s="163">
        <f t="shared" si="245"/>
        <v>0</v>
      </c>
      <c r="AD263" s="163">
        <f t="shared" si="245"/>
        <v>0</v>
      </c>
      <c r="AE263" s="163">
        <f t="shared" si="245"/>
        <v>0</v>
      </c>
      <c r="AF263" s="176">
        <f t="shared" si="245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246"/>
        <v>0</v>
      </c>
      <c r="D264" s="163">
        <f t="shared" si="246"/>
        <v>0</v>
      </c>
      <c r="E264" s="163">
        <f t="shared" si="246"/>
        <v>0</v>
      </c>
      <c r="F264" s="163">
        <f t="shared" si="246"/>
        <v>0</v>
      </c>
      <c r="G264" s="163">
        <f t="shared" si="246"/>
        <v>0</v>
      </c>
      <c r="H264" s="163">
        <f t="shared" si="246"/>
        <v>0</v>
      </c>
      <c r="I264" s="163">
        <f t="shared" si="246"/>
        <v>0</v>
      </c>
      <c r="J264" s="163">
        <f t="shared" si="246"/>
        <v>0</v>
      </c>
      <c r="K264" s="163">
        <f t="shared" si="246"/>
        <v>0</v>
      </c>
      <c r="L264" s="163">
        <f t="shared" si="246"/>
        <v>0</v>
      </c>
      <c r="M264" s="163">
        <f t="shared" si="246"/>
        <v>0</v>
      </c>
      <c r="N264" s="163">
        <f t="shared" si="246"/>
        <v>0</v>
      </c>
      <c r="O264" s="163">
        <f t="shared" si="246"/>
        <v>0</v>
      </c>
      <c r="P264" s="163">
        <f t="shared" si="246"/>
        <v>0</v>
      </c>
      <c r="Q264" s="163">
        <f t="shared" si="246"/>
        <v>0</v>
      </c>
      <c r="R264" s="163">
        <f t="shared" si="246"/>
        <v>0</v>
      </c>
      <c r="S264" s="163">
        <f t="shared" ref="S264:T264" si="248">R264</f>
        <v>0</v>
      </c>
      <c r="T264" s="163">
        <f t="shared" si="248"/>
        <v>0</v>
      </c>
      <c r="U264" s="163">
        <f t="shared" ref="U264:AF273" si="249">T264</f>
        <v>0</v>
      </c>
      <c r="V264" s="163">
        <f t="shared" si="242"/>
        <v>0</v>
      </c>
      <c r="W264" s="163">
        <f t="shared" si="243"/>
        <v>0</v>
      </c>
      <c r="X264" s="163">
        <f t="shared" si="249"/>
        <v>0</v>
      </c>
      <c r="Y264" s="163">
        <f t="shared" si="249"/>
        <v>0</v>
      </c>
      <c r="Z264" s="163">
        <f t="shared" si="249"/>
        <v>0</v>
      </c>
      <c r="AA264" s="163">
        <f t="shared" si="249"/>
        <v>0</v>
      </c>
      <c r="AB264" s="163">
        <f t="shared" si="249"/>
        <v>0</v>
      </c>
      <c r="AC264" s="163">
        <f t="shared" si="249"/>
        <v>0</v>
      </c>
      <c r="AD264" s="163">
        <f t="shared" si="249"/>
        <v>0</v>
      </c>
      <c r="AE264" s="163">
        <f t="shared" si="249"/>
        <v>0</v>
      </c>
      <c r="AF264" s="176">
        <f t="shared" si="249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T273" si="250">B265</f>
        <v>0</v>
      </c>
      <c r="D265" s="163">
        <f t="shared" si="250"/>
        <v>0</v>
      </c>
      <c r="E265" s="163">
        <f t="shared" si="250"/>
        <v>0</v>
      </c>
      <c r="F265" s="163">
        <f t="shared" si="250"/>
        <v>0</v>
      </c>
      <c r="G265" s="163">
        <f t="shared" si="250"/>
        <v>0</v>
      </c>
      <c r="H265" s="163">
        <f t="shared" si="250"/>
        <v>0</v>
      </c>
      <c r="I265" s="163">
        <f t="shared" si="250"/>
        <v>0</v>
      </c>
      <c r="J265" s="163">
        <f t="shared" si="250"/>
        <v>0</v>
      </c>
      <c r="K265" s="163">
        <f t="shared" si="250"/>
        <v>0</v>
      </c>
      <c r="L265" s="163">
        <f t="shared" si="250"/>
        <v>0</v>
      </c>
      <c r="M265" s="163">
        <f t="shared" si="250"/>
        <v>0</v>
      </c>
      <c r="N265" s="163">
        <f t="shared" si="250"/>
        <v>0</v>
      </c>
      <c r="O265" s="163">
        <f t="shared" si="250"/>
        <v>0</v>
      </c>
      <c r="P265" s="163">
        <f t="shared" si="250"/>
        <v>0</v>
      </c>
      <c r="Q265" s="163">
        <f t="shared" si="250"/>
        <v>0</v>
      </c>
      <c r="R265" s="163">
        <f t="shared" si="250"/>
        <v>0</v>
      </c>
      <c r="S265" s="163">
        <f t="shared" si="250"/>
        <v>0</v>
      </c>
      <c r="T265" s="163">
        <f t="shared" si="250"/>
        <v>0</v>
      </c>
      <c r="U265" s="163">
        <f t="shared" si="249"/>
        <v>0</v>
      </c>
      <c r="V265" s="163">
        <f t="shared" si="242"/>
        <v>0</v>
      </c>
      <c r="W265" s="163">
        <f t="shared" si="243"/>
        <v>0</v>
      </c>
      <c r="X265" s="163">
        <f t="shared" si="249"/>
        <v>0</v>
      </c>
      <c r="Y265" s="163">
        <f t="shared" si="249"/>
        <v>0</v>
      </c>
      <c r="Z265" s="163">
        <f t="shared" si="249"/>
        <v>0</v>
      </c>
      <c r="AA265" s="163">
        <f t="shared" si="249"/>
        <v>0</v>
      </c>
      <c r="AB265" s="163">
        <f t="shared" si="249"/>
        <v>0</v>
      </c>
      <c r="AC265" s="163">
        <f t="shared" si="249"/>
        <v>0</v>
      </c>
      <c r="AD265" s="163">
        <f t="shared" si="249"/>
        <v>0</v>
      </c>
      <c r="AE265" s="163">
        <f t="shared" si="249"/>
        <v>0</v>
      </c>
      <c r="AF265" s="176">
        <f t="shared" si="249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250"/>
        <v>0</v>
      </c>
      <c r="D266" s="163">
        <f t="shared" si="250"/>
        <v>0</v>
      </c>
      <c r="E266" s="163">
        <f t="shared" si="250"/>
        <v>0</v>
      </c>
      <c r="F266" s="163">
        <f t="shared" si="250"/>
        <v>0</v>
      </c>
      <c r="G266" s="163">
        <f t="shared" si="250"/>
        <v>0</v>
      </c>
      <c r="H266" s="163">
        <f t="shared" si="250"/>
        <v>0</v>
      </c>
      <c r="I266" s="163">
        <f t="shared" si="250"/>
        <v>0</v>
      </c>
      <c r="J266" s="163">
        <f t="shared" si="250"/>
        <v>0</v>
      </c>
      <c r="K266" s="163">
        <f t="shared" si="250"/>
        <v>0</v>
      </c>
      <c r="L266" s="163">
        <f t="shared" si="250"/>
        <v>0</v>
      </c>
      <c r="M266" s="163">
        <f t="shared" si="250"/>
        <v>0</v>
      </c>
      <c r="N266" s="163">
        <f t="shared" si="250"/>
        <v>0</v>
      </c>
      <c r="O266" s="163">
        <f t="shared" si="250"/>
        <v>0</v>
      </c>
      <c r="P266" s="163">
        <f t="shared" si="250"/>
        <v>0</v>
      </c>
      <c r="Q266" s="163">
        <f t="shared" si="250"/>
        <v>0</v>
      </c>
      <c r="R266" s="163">
        <f t="shared" si="250"/>
        <v>0</v>
      </c>
      <c r="S266" s="163">
        <f t="shared" si="250"/>
        <v>0</v>
      </c>
      <c r="T266" s="163">
        <f t="shared" si="250"/>
        <v>0</v>
      </c>
      <c r="U266" s="163">
        <f t="shared" si="249"/>
        <v>0</v>
      </c>
      <c r="V266" s="163">
        <f t="shared" si="242"/>
        <v>0</v>
      </c>
      <c r="W266" s="163">
        <f t="shared" si="243"/>
        <v>0</v>
      </c>
      <c r="X266" s="163">
        <f t="shared" si="249"/>
        <v>0</v>
      </c>
      <c r="Y266" s="163">
        <f t="shared" si="249"/>
        <v>0</v>
      </c>
      <c r="Z266" s="163">
        <f t="shared" si="249"/>
        <v>0</v>
      </c>
      <c r="AA266" s="163">
        <f t="shared" si="249"/>
        <v>0</v>
      </c>
      <c r="AB266" s="163">
        <f t="shared" si="249"/>
        <v>0</v>
      </c>
      <c r="AC266" s="163">
        <f t="shared" si="249"/>
        <v>0</v>
      </c>
      <c r="AD266" s="163">
        <f t="shared" si="249"/>
        <v>0</v>
      </c>
      <c r="AE266" s="163">
        <f t="shared" si="249"/>
        <v>0</v>
      </c>
      <c r="AF266" s="176">
        <f t="shared" si="249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250"/>
        <v>0</v>
      </c>
      <c r="D267" s="163">
        <f t="shared" si="250"/>
        <v>0</v>
      </c>
      <c r="E267" s="163">
        <f t="shared" si="250"/>
        <v>0</v>
      </c>
      <c r="F267" s="163">
        <f t="shared" si="250"/>
        <v>0</v>
      </c>
      <c r="G267" s="163">
        <f t="shared" si="250"/>
        <v>0</v>
      </c>
      <c r="H267" s="163">
        <f t="shared" si="250"/>
        <v>0</v>
      </c>
      <c r="I267" s="163">
        <f t="shared" si="250"/>
        <v>0</v>
      </c>
      <c r="J267" s="163">
        <f t="shared" si="250"/>
        <v>0</v>
      </c>
      <c r="K267" s="163">
        <f t="shared" si="250"/>
        <v>0</v>
      </c>
      <c r="L267" s="163">
        <f t="shared" si="250"/>
        <v>0</v>
      </c>
      <c r="M267" s="163">
        <f t="shared" si="250"/>
        <v>0</v>
      </c>
      <c r="N267" s="163">
        <f t="shared" si="250"/>
        <v>0</v>
      </c>
      <c r="O267" s="163">
        <f t="shared" si="250"/>
        <v>0</v>
      </c>
      <c r="P267" s="163">
        <f t="shared" si="250"/>
        <v>0</v>
      </c>
      <c r="Q267" s="163">
        <f t="shared" si="250"/>
        <v>0</v>
      </c>
      <c r="R267" s="163">
        <f t="shared" si="250"/>
        <v>0</v>
      </c>
      <c r="S267" s="163">
        <f t="shared" si="250"/>
        <v>0</v>
      </c>
      <c r="T267" s="163">
        <f t="shared" si="250"/>
        <v>0</v>
      </c>
      <c r="U267" s="163">
        <f t="shared" si="249"/>
        <v>0</v>
      </c>
      <c r="V267" s="163">
        <f t="shared" si="242"/>
        <v>0</v>
      </c>
      <c r="W267" s="163">
        <f t="shared" si="243"/>
        <v>0</v>
      </c>
      <c r="X267" s="163">
        <f t="shared" si="249"/>
        <v>0</v>
      </c>
      <c r="Y267" s="163">
        <f t="shared" si="249"/>
        <v>0</v>
      </c>
      <c r="Z267" s="163">
        <f t="shared" si="249"/>
        <v>0</v>
      </c>
      <c r="AA267" s="163">
        <f t="shared" si="249"/>
        <v>0</v>
      </c>
      <c r="AB267" s="163">
        <f t="shared" si="249"/>
        <v>0</v>
      </c>
      <c r="AC267" s="163">
        <f t="shared" si="249"/>
        <v>0</v>
      </c>
      <c r="AD267" s="163">
        <f t="shared" si="249"/>
        <v>0</v>
      </c>
      <c r="AE267" s="163">
        <f t="shared" si="249"/>
        <v>0</v>
      </c>
      <c r="AF267" s="176">
        <f t="shared" si="249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250"/>
        <v>0</v>
      </c>
      <c r="D268" s="163">
        <f t="shared" si="250"/>
        <v>0</v>
      </c>
      <c r="E268" s="163">
        <f t="shared" si="250"/>
        <v>0</v>
      </c>
      <c r="F268" s="163">
        <f t="shared" si="250"/>
        <v>0</v>
      </c>
      <c r="G268" s="163">
        <f t="shared" si="250"/>
        <v>0</v>
      </c>
      <c r="H268" s="163">
        <f t="shared" si="250"/>
        <v>0</v>
      </c>
      <c r="I268" s="163">
        <f t="shared" si="250"/>
        <v>0</v>
      </c>
      <c r="J268" s="163">
        <f t="shared" si="250"/>
        <v>0</v>
      </c>
      <c r="K268" s="163">
        <f t="shared" si="250"/>
        <v>0</v>
      </c>
      <c r="L268" s="163">
        <f t="shared" si="250"/>
        <v>0</v>
      </c>
      <c r="M268" s="163">
        <f t="shared" si="250"/>
        <v>0</v>
      </c>
      <c r="N268" s="163">
        <f t="shared" si="250"/>
        <v>0</v>
      </c>
      <c r="O268" s="163">
        <f t="shared" si="250"/>
        <v>0</v>
      </c>
      <c r="P268" s="163">
        <f t="shared" si="250"/>
        <v>0</v>
      </c>
      <c r="Q268" s="163">
        <f t="shared" si="250"/>
        <v>0</v>
      </c>
      <c r="R268" s="163">
        <f t="shared" si="250"/>
        <v>0</v>
      </c>
      <c r="S268" s="163">
        <f t="shared" si="250"/>
        <v>0</v>
      </c>
      <c r="T268" s="163">
        <f t="shared" si="250"/>
        <v>0</v>
      </c>
      <c r="U268" s="163">
        <f t="shared" si="249"/>
        <v>0</v>
      </c>
      <c r="V268" s="163">
        <f t="shared" si="242"/>
        <v>0</v>
      </c>
      <c r="W268" s="163">
        <f t="shared" si="243"/>
        <v>0</v>
      </c>
      <c r="X268" s="163">
        <f t="shared" si="249"/>
        <v>0</v>
      </c>
      <c r="Y268" s="163">
        <f t="shared" si="249"/>
        <v>0</v>
      </c>
      <c r="Z268" s="163">
        <f t="shared" si="249"/>
        <v>0</v>
      </c>
      <c r="AA268" s="163">
        <f t="shared" si="249"/>
        <v>0</v>
      </c>
      <c r="AB268" s="163">
        <f t="shared" si="249"/>
        <v>0</v>
      </c>
      <c r="AC268" s="163">
        <f t="shared" si="249"/>
        <v>0</v>
      </c>
      <c r="AD268" s="163">
        <f t="shared" si="249"/>
        <v>0</v>
      </c>
      <c r="AE268" s="163">
        <f t="shared" si="249"/>
        <v>0</v>
      </c>
      <c r="AF268" s="176">
        <f t="shared" si="249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250"/>
        <v>0</v>
      </c>
      <c r="D269" s="163">
        <f t="shared" si="250"/>
        <v>0</v>
      </c>
      <c r="E269" s="163">
        <f t="shared" si="250"/>
        <v>0</v>
      </c>
      <c r="F269" s="163">
        <f t="shared" si="250"/>
        <v>0</v>
      </c>
      <c r="G269" s="163">
        <f t="shared" si="250"/>
        <v>0</v>
      </c>
      <c r="H269" s="163">
        <f t="shared" si="250"/>
        <v>0</v>
      </c>
      <c r="I269" s="163">
        <f t="shared" si="250"/>
        <v>0</v>
      </c>
      <c r="J269" s="163">
        <f t="shared" si="250"/>
        <v>0</v>
      </c>
      <c r="K269" s="163">
        <f t="shared" si="250"/>
        <v>0</v>
      </c>
      <c r="L269" s="163">
        <f t="shared" si="250"/>
        <v>0</v>
      </c>
      <c r="M269" s="163">
        <f t="shared" si="250"/>
        <v>0</v>
      </c>
      <c r="N269" s="163">
        <f t="shared" si="250"/>
        <v>0</v>
      </c>
      <c r="O269" s="163">
        <f t="shared" si="250"/>
        <v>0</v>
      </c>
      <c r="P269" s="163">
        <f t="shared" si="250"/>
        <v>0</v>
      </c>
      <c r="Q269" s="163">
        <f t="shared" si="250"/>
        <v>0</v>
      </c>
      <c r="R269" s="163">
        <f t="shared" si="250"/>
        <v>0</v>
      </c>
      <c r="S269" s="163">
        <f t="shared" si="250"/>
        <v>0</v>
      </c>
      <c r="T269" s="163">
        <f t="shared" si="250"/>
        <v>0</v>
      </c>
      <c r="U269" s="163">
        <f t="shared" si="249"/>
        <v>0</v>
      </c>
      <c r="V269" s="163">
        <f t="shared" si="242"/>
        <v>0</v>
      </c>
      <c r="W269" s="163">
        <f t="shared" si="243"/>
        <v>0</v>
      </c>
      <c r="X269" s="163">
        <f t="shared" si="249"/>
        <v>0</v>
      </c>
      <c r="Y269" s="163">
        <f t="shared" si="249"/>
        <v>0</v>
      </c>
      <c r="Z269" s="163">
        <f t="shared" si="249"/>
        <v>0</v>
      </c>
      <c r="AA269" s="163">
        <f t="shared" si="249"/>
        <v>0</v>
      </c>
      <c r="AB269" s="163">
        <f t="shared" si="249"/>
        <v>0</v>
      </c>
      <c r="AC269" s="163">
        <f t="shared" si="249"/>
        <v>0</v>
      </c>
      <c r="AD269" s="163">
        <f t="shared" si="249"/>
        <v>0</v>
      </c>
      <c r="AE269" s="163">
        <f t="shared" si="249"/>
        <v>0</v>
      </c>
      <c r="AF269" s="176">
        <f t="shared" si="249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250"/>
        <v>0</v>
      </c>
      <c r="D270" s="163">
        <f t="shared" si="250"/>
        <v>0</v>
      </c>
      <c r="E270" s="163">
        <f t="shared" si="250"/>
        <v>0</v>
      </c>
      <c r="F270" s="163">
        <f t="shared" si="250"/>
        <v>0</v>
      </c>
      <c r="G270" s="163">
        <f t="shared" si="250"/>
        <v>0</v>
      </c>
      <c r="H270" s="163">
        <f t="shared" si="250"/>
        <v>0</v>
      </c>
      <c r="I270" s="163">
        <f t="shared" si="250"/>
        <v>0</v>
      </c>
      <c r="J270" s="163">
        <f t="shared" si="250"/>
        <v>0</v>
      </c>
      <c r="K270" s="163">
        <f t="shared" si="250"/>
        <v>0</v>
      </c>
      <c r="L270" s="163">
        <f t="shared" si="250"/>
        <v>0</v>
      </c>
      <c r="M270" s="163">
        <f t="shared" si="250"/>
        <v>0</v>
      </c>
      <c r="N270" s="163">
        <f t="shared" si="250"/>
        <v>0</v>
      </c>
      <c r="O270" s="163">
        <f t="shared" si="250"/>
        <v>0</v>
      </c>
      <c r="P270" s="163">
        <f t="shared" si="250"/>
        <v>0</v>
      </c>
      <c r="Q270" s="163">
        <f t="shared" si="250"/>
        <v>0</v>
      </c>
      <c r="R270" s="163">
        <f t="shared" si="250"/>
        <v>0</v>
      </c>
      <c r="S270" s="163">
        <f t="shared" si="250"/>
        <v>0</v>
      </c>
      <c r="T270" s="163">
        <f t="shared" si="250"/>
        <v>0</v>
      </c>
      <c r="U270" s="163">
        <f t="shared" si="249"/>
        <v>0</v>
      </c>
      <c r="V270" s="163">
        <f t="shared" si="242"/>
        <v>0</v>
      </c>
      <c r="W270" s="163">
        <f t="shared" si="243"/>
        <v>0</v>
      </c>
      <c r="X270" s="163">
        <f t="shared" si="249"/>
        <v>0</v>
      </c>
      <c r="Y270" s="163">
        <f t="shared" si="249"/>
        <v>0</v>
      </c>
      <c r="Z270" s="163">
        <f t="shared" si="249"/>
        <v>0</v>
      </c>
      <c r="AA270" s="163">
        <f t="shared" si="249"/>
        <v>0</v>
      </c>
      <c r="AB270" s="163">
        <f t="shared" si="249"/>
        <v>0</v>
      </c>
      <c r="AC270" s="163">
        <f t="shared" si="249"/>
        <v>0</v>
      </c>
      <c r="AD270" s="163">
        <f t="shared" si="249"/>
        <v>0</v>
      </c>
      <c r="AE270" s="163">
        <f t="shared" si="249"/>
        <v>0</v>
      </c>
      <c r="AF270" s="176">
        <f t="shared" si="249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250"/>
        <v>0</v>
      </c>
      <c r="D271" s="163">
        <f t="shared" si="250"/>
        <v>0</v>
      </c>
      <c r="E271" s="163">
        <f t="shared" si="250"/>
        <v>0</v>
      </c>
      <c r="F271" s="163">
        <f t="shared" si="250"/>
        <v>0</v>
      </c>
      <c r="G271" s="163">
        <f t="shared" si="250"/>
        <v>0</v>
      </c>
      <c r="H271" s="163">
        <f t="shared" si="250"/>
        <v>0</v>
      </c>
      <c r="I271" s="163">
        <f t="shared" si="250"/>
        <v>0</v>
      </c>
      <c r="J271" s="163">
        <f t="shared" si="250"/>
        <v>0</v>
      </c>
      <c r="K271" s="163">
        <f t="shared" si="250"/>
        <v>0</v>
      </c>
      <c r="L271" s="163">
        <f t="shared" si="250"/>
        <v>0</v>
      </c>
      <c r="M271" s="163">
        <f t="shared" si="250"/>
        <v>0</v>
      </c>
      <c r="N271" s="163">
        <f t="shared" si="250"/>
        <v>0</v>
      </c>
      <c r="O271" s="163">
        <f t="shared" si="250"/>
        <v>0</v>
      </c>
      <c r="P271" s="163">
        <f t="shared" si="250"/>
        <v>0</v>
      </c>
      <c r="Q271" s="163">
        <f t="shared" si="250"/>
        <v>0</v>
      </c>
      <c r="R271" s="163">
        <f t="shared" si="250"/>
        <v>0</v>
      </c>
      <c r="S271" s="163">
        <f t="shared" si="250"/>
        <v>0</v>
      </c>
      <c r="T271" s="163">
        <f t="shared" si="250"/>
        <v>0</v>
      </c>
      <c r="U271" s="163">
        <f t="shared" si="249"/>
        <v>0</v>
      </c>
      <c r="V271" s="163">
        <f t="shared" si="242"/>
        <v>0</v>
      </c>
      <c r="W271" s="163">
        <f t="shared" si="243"/>
        <v>0</v>
      </c>
      <c r="X271" s="163">
        <f t="shared" si="249"/>
        <v>0</v>
      </c>
      <c r="Y271" s="163">
        <f t="shared" si="249"/>
        <v>0</v>
      </c>
      <c r="Z271" s="163">
        <f t="shared" si="249"/>
        <v>0</v>
      </c>
      <c r="AA271" s="163">
        <f t="shared" si="249"/>
        <v>0</v>
      </c>
      <c r="AB271" s="163">
        <f t="shared" si="249"/>
        <v>0</v>
      </c>
      <c r="AC271" s="163">
        <f t="shared" si="249"/>
        <v>0</v>
      </c>
      <c r="AD271" s="163">
        <f t="shared" si="249"/>
        <v>0</v>
      </c>
      <c r="AE271" s="163">
        <f t="shared" si="249"/>
        <v>0</v>
      </c>
      <c r="AF271" s="176">
        <f t="shared" si="249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250"/>
        <v>0</v>
      </c>
      <c r="D272" s="163">
        <f t="shared" si="250"/>
        <v>0</v>
      </c>
      <c r="E272" s="163">
        <f t="shared" si="250"/>
        <v>0</v>
      </c>
      <c r="F272" s="163">
        <f t="shared" si="250"/>
        <v>0</v>
      </c>
      <c r="G272" s="163">
        <f t="shared" si="250"/>
        <v>0</v>
      </c>
      <c r="H272" s="163">
        <f t="shared" si="250"/>
        <v>0</v>
      </c>
      <c r="I272" s="163">
        <f t="shared" si="250"/>
        <v>0</v>
      </c>
      <c r="J272" s="163">
        <f t="shared" si="250"/>
        <v>0</v>
      </c>
      <c r="K272" s="163">
        <f t="shared" si="250"/>
        <v>0</v>
      </c>
      <c r="L272" s="163">
        <f t="shared" si="250"/>
        <v>0</v>
      </c>
      <c r="M272" s="163">
        <f t="shared" si="250"/>
        <v>0</v>
      </c>
      <c r="N272" s="163">
        <f t="shared" si="250"/>
        <v>0</v>
      </c>
      <c r="O272" s="163">
        <f t="shared" si="250"/>
        <v>0</v>
      </c>
      <c r="P272" s="163">
        <f t="shared" si="250"/>
        <v>0</v>
      </c>
      <c r="Q272" s="163">
        <f t="shared" si="250"/>
        <v>0</v>
      </c>
      <c r="R272" s="163">
        <f t="shared" si="250"/>
        <v>0</v>
      </c>
      <c r="S272" s="163">
        <f t="shared" si="250"/>
        <v>0</v>
      </c>
      <c r="T272" s="163">
        <f t="shared" si="250"/>
        <v>0</v>
      </c>
      <c r="U272" s="163">
        <f t="shared" si="249"/>
        <v>0</v>
      </c>
      <c r="V272" s="163">
        <f t="shared" si="242"/>
        <v>0</v>
      </c>
      <c r="W272" s="163">
        <f t="shared" si="243"/>
        <v>0</v>
      </c>
      <c r="X272" s="163">
        <f t="shared" si="249"/>
        <v>0</v>
      </c>
      <c r="Y272" s="163">
        <f t="shared" si="249"/>
        <v>0</v>
      </c>
      <c r="Z272" s="163">
        <f t="shared" si="249"/>
        <v>0</v>
      </c>
      <c r="AA272" s="163">
        <f t="shared" si="249"/>
        <v>0</v>
      </c>
      <c r="AB272" s="163">
        <f t="shared" si="249"/>
        <v>0</v>
      </c>
      <c r="AC272" s="163">
        <f t="shared" si="249"/>
        <v>0</v>
      </c>
      <c r="AD272" s="163">
        <f t="shared" si="249"/>
        <v>0</v>
      </c>
      <c r="AE272" s="163">
        <f t="shared" si="249"/>
        <v>0</v>
      </c>
      <c r="AF272" s="176">
        <f t="shared" si="249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250"/>
        <v>0</v>
      </c>
      <c r="D273" s="179">
        <f t="shared" si="250"/>
        <v>0</v>
      </c>
      <c r="E273" s="179">
        <f t="shared" si="250"/>
        <v>0</v>
      </c>
      <c r="F273" s="179">
        <f t="shared" si="250"/>
        <v>0</v>
      </c>
      <c r="G273" s="179">
        <f t="shared" si="250"/>
        <v>0</v>
      </c>
      <c r="H273" s="179">
        <f t="shared" si="250"/>
        <v>0</v>
      </c>
      <c r="I273" s="179">
        <f t="shared" si="250"/>
        <v>0</v>
      </c>
      <c r="J273" s="179">
        <f t="shared" si="250"/>
        <v>0</v>
      </c>
      <c r="K273" s="179">
        <f t="shared" si="250"/>
        <v>0</v>
      </c>
      <c r="L273" s="179">
        <f t="shared" si="250"/>
        <v>0</v>
      </c>
      <c r="M273" s="179">
        <f t="shared" si="250"/>
        <v>0</v>
      </c>
      <c r="N273" s="179">
        <f t="shared" si="250"/>
        <v>0</v>
      </c>
      <c r="O273" s="179">
        <f t="shared" si="250"/>
        <v>0</v>
      </c>
      <c r="P273" s="179">
        <f t="shared" si="250"/>
        <v>0</v>
      </c>
      <c r="Q273" s="179">
        <f t="shared" si="250"/>
        <v>0</v>
      </c>
      <c r="R273" s="179">
        <f t="shared" si="250"/>
        <v>0</v>
      </c>
      <c r="S273" s="179">
        <f t="shared" si="250"/>
        <v>0</v>
      </c>
      <c r="T273" s="179">
        <f t="shared" si="250"/>
        <v>0</v>
      </c>
      <c r="U273" s="179">
        <f t="shared" si="249"/>
        <v>0</v>
      </c>
      <c r="V273" s="179">
        <f t="shared" si="242"/>
        <v>0</v>
      </c>
      <c r="W273" s="179">
        <f t="shared" si="243"/>
        <v>0</v>
      </c>
      <c r="X273" s="179">
        <f t="shared" si="249"/>
        <v>0</v>
      </c>
      <c r="Y273" s="179">
        <f t="shared" si="249"/>
        <v>0</v>
      </c>
      <c r="Z273" s="179">
        <f t="shared" si="249"/>
        <v>0</v>
      </c>
      <c r="AA273" s="179">
        <f t="shared" si="249"/>
        <v>0</v>
      </c>
      <c r="AB273" s="179">
        <f t="shared" si="249"/>
        <v>0</v>
      </c>
      <c r="AC273" s="179">
        <f t="shared" si="249"/>
        <v>0</v>
      </c>
      <c r="AD273" s="179">
        <f t="shared" si="249"/>
        <v>0</v>
      </c>
      <c r="AE273" s="179">
        <f t="shared" si="249"/>
        <v>0</v>
      </c>
      <c r="AF273" s="180">
        <f t="shared" si="249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251">SUM(B169:B273)</f>
        <v>0</v>
      </c>
      <c r="C274" s="182">
        <f t="shared" si="251"/>
        <v>0</v>
      </c>
      <c r="D274" s="182">
        <f t="shared" si="251"/>
        <v>0</v>
      </c>
      <c r="E274" s="182">
        <f t="shared" si="251"/>
        <v>0</v>
      </c>
      <c r="F274" s="182">
        <f t="shared" si="251"/>
        <v>0</v>
      </c>
      <c r="G274" s="182">
        <f t="shared" si="251"/>
        <v>0</v>
      </c>
      <c r="H274" s="182">
        <f t="shared" si="251"/>
        <v>0</v>
      </c>
      <c r="I274" s="182">
        <f t="shared" si="251"/>
        <v>0</v>
      </c>
      <c r="J274" s="182">
        <f t="shared" si="251"/>
        <v>0</v>
      </c>
      <c r="K274" s="182">
        <f t="shared" si="251"/>
        <v>0</v>
      </c>
      <c r="L274" s="182">
        <f t="shared" si="251"/>
        <v>0</v>
      </c>
      <c r="M274" s="182">
        <f t="shared" si="251"/>
        <v>0</v>
      </c>
      <c r="N274" s="182">
        <f t="shared" si="251"/>
        <v>0</v>
      </c>
      <c r="O274" s="182">
        <f t="shared" si="251"/>
        <v>0</v>
      </c>
      <c r="P274" s="182">
        <f t="shared" si="251"/>
        <v>0</v>
      </c>
      <c r="Q274" s="182">
        <f t="shared" si="251"/>
        <v>0</v>
      </c>
      <c r="R274" s="182">
        <f t="shared" si="251"/>
        <v>0</v>
      </c>
      <c r="S274" s="182">
        <f t="shared" ref="S274:T274" si="252">SUM(S169:S273)</f>
        <v>0</v>
      </c>
      <c r="T274" s="182">
        <f t="shared" si="252"/>
        <v>0</v>
      </c>
      <c r="U274" s="182">
        <f t="shared" si="251"/>
        <v>0</v>
      </c>
      <c r="V274" s="182">
        <f t="shared" ref="V274:X274" si="253">SUM(V169:V273)</f>
        <v>0</v>
      </c>
      <c r="W274" s="182">
        <f t="shared" si="253"/>
        <v>0</v>
      </c>
      <c r="X274" s="182">
        <f t="shared" si="253"/>
        <v>0</v>
      </c>
      <c r="Y274" s="182">
        <f t="shared" ref="Y274:Z274" si="254">SUM(Y169:Y273)</f>
        <v>0</v>
      </c>
      <c r="Z274" s="182">
        <f t="shared" si="254"/>
        <v>0</v>
      </c>
      <c r="AA274" s="182">
        <f t="shared" ref="AA274" si="255">SUM(AA169:AA273)</f>
        <v>0</v>
      </c>
      <c r="AB274" s="182">
        <f t="shared" si="251"/>
        <v>0</v>
      </c>
      <c r="AC274" s="182">
        <f t="shared" si="251"/>
        <v>0</v>
      </c>
      <c r="AD274" s="182">
        <f t="shared" si="251"/>
        <v>0</v>
      </c>
      <c r="AE274" s="182">
        <f t="shared" si="251"/>
        <v>0</v>
      </c>
      <c r="AF274" s="183">
        <f t="shared" si="251"/>
        <v>0</v>
      </c>
      <c r="AG274" s="184">
        <f t="shared" si="25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755" priority="25">
      <formula>$AH11=0</formula>
    </cfRule>
  </conditionalFormatting>
  <conditionalFormatting sqref="A101:A102">
    <cfRule type="expression" dxfId="1754" priority="193">
      <formula>$AH106=0</formula>
    </cfRule>
  </conditionalFormatting>
  <conditionalFormatting sqref="A103:A107">
    <cfRule type="expression" dxfId="1753" priority="141">
      <formula>$AH102=0</formula>
    </cfRule>
  </conditionalFormatting>
  <conditionalFormatting sqref="A160:A167">
    <cfRule type="expression" dxfId="1752" priority="194">
      <formula>$AH267=0</formula>
    </cfRule>
  </conditionalFormatting>
  <conditionalFormatting sqref="A168:A275">
    <cfRule type="expression" dxfId="1751" priority="64">
      <formula>$AH168=0</formula>
    </cfRule>
  </conditionalFormatting>
  <conditionalFormatting sqref="B8">
    <cfRule type="expression" dxfId="1750" priority="189">
      <formula>AND(C$9&gt;=14/24,C$9&lt;20/24)</formula>
    </cfRule>
    <cfRule type="expression" dxfId="1749" priority="190">
      <formula>AND(C$9&gt;=8/24,C$9&lt;14/24)</formula>
    </cfRule>
    <cfRule type="expression" dxfId="1748" priority="191">
      <formula>C$9&lt;8/24</formula>
    </cfRule>
    <cfRule type="expression" dxfId="1747" priority="192">
      <formula>C$9&gt;=20/24</formula>
    </cfRule>
  </conditionalFormatting>
  <conditionalFormatting sqref="B9:AF10 B76:D90 B113:B115 C109:L115 B108:L108 B117:B124 C154:R159 B153:M153 C97:L107 B93:L96 C137:M152 N137:R153 E76:AF77 B72:AF72 E80:AF90 C117:AF134 M93:AF115 S137:AF159">
    <cfRule type="expression" dxfId="1746" priority="106">
      <formula>B$9&gt;=20/24</formula>
    </cfRule>
  </conditionalFormatting>
  <conditionalFormatting sqref="B9:AF10 B76:D90 B113:B115 C109:L115 B108:L108 B117:B124 C154:R159 B153:M153 C97:L107 B93:L96 C137:M152 N137:R153 E76:AF77 B72:AF72 E80:AF90 C117:AF134 M93:AF115 S137:AF159">
    <cfRule type="expression" dxfId="1745" priority="107">
      <formula>AND(B$9&gt;=14/24,B$9&lt;20/24)</formula>
    </cfRule>
    <cfRule type="expression" dxfId="1744" priority="108">
      <formula>AND(B$9&gt;=8/24,B$9&lt;14/24)</formula>
    </cfRule>
    <cfRule type="expression" dxfId="1743" priority="109">
      <formula>B$9&lt;8/24</formula>
    </cfRule>
  </conditionalFormatting>
  <conditionalFormatting sqref="B29:AF53">
    <cfRule type="expression" dxfId="1742" priority="49">
      <formula>B29&gt;$AG29*1</formula>
    </cfRule>
    <cfRule type="expression" dxfId="1741" priority="50">
      <formula>B$9&gt;=20/24</formula>
    </cfRule>
    <cfRule type="expression" dxfId="1740" priority="51">
      <formula>AND(B$9&gt;=14/24,B$9&lt;20/24)</formula>
    </cfRule>
    <cfRule type="expression" dxfId="1739" priority="52">
      <formula>AND(B$9&gt;=8/24,B$9&lt;14/24)</formula>
    </cfRule>
    <cfRule type="expression" dxfId="1738" priority="53">
      <formula>B$9&lt;8/24</formula>
    </cfRule>
  </conditionalFormatting>
  <conditionalFormatting sqref="B54:AF68">
    <cfRule type="expression" dxfId="1737" priority="42">
      <formula>B$9&lt;8/24</formula>
    </cfRule>
  </conditionalFormatting>
  <conditionalFormatting sqref="B54:AF70">
    <cfRule type="expression" dxfId="1736" priority="39">
      <formula>B$9&gt;=20/24</formula>
    </cfRule>
    <cfRule type="expression" dxfId="1735" priority="40">
      <formula>AND(B$9&gt;=14/24,B$9&lt;20/24)</formula>
    </cfRule>
    <cfRule type="expression" dxfId="1734" priority="41">
      <formula>AND(B$9&gt;=8/24,B$9&lt;14/24)</formula>
    </cfRule>
  </conditionalFormatting>
  <conditionalFormatting sqref="B63:AF65">
    <cfRule type="expression" dxfId="1733" priority="43">
      <formula>B63&gt;$AG63</formula>
    </cfRule>
  </conditionalFormatting>
  <conditionalFormatting sqref="B69:AF70">
    <cfRule type="expression" dxfId="1732" priority="114">
      <formula>B$9&lt;8/24</formula>
    </cfRule>
  </conditionalFormatting>
  <conditionalFormatting sqref="B72:AF75">
    <cfRule type="expression" dxfId="1731" priority="30">
      <formula>B72&gt;$AG72*1</formula>
    </cfRule>
  </conditionalFormatting>
  <conditionalFormatting sqref="B73:AF75">
    <cfRule type="expression" dxfId="1730" priority="31">
      <formula>B$9&gt;=20/24</formula>
    </cfRule>
    <cfRule type="expression" dxfId="1729" priority="32">
      <formula>AND(B$9&gt;=14/24,B$9&lt;20/24)</formula>
    </cfRule>
    <cfRule type="expression" dxfId="1728" priority="33">
      <formula>AND(B$9&gt;=8/24,B$9&lt;14/24)</formula>
    </cfRule>
    <cfRule type="expression" dxfId="1727" priority="34">
      <formula>B$9&lt;8/24</formula>
    </cfRule>
  </conditionalFormatting>
  <conditionalFormatting sqref="C161:AF167">
    <cfRule type="expression" dxfId="1726" priority="65">
      <formula>C$9&gt;=20/24</formula>
    </cfRule>
    <cfRule type="expression" dxfId="1725" priority="66">
      <formula>AND(C$9&gt;=14/24,C$9&lt;20/24)</formula>
    </cfRule>
    <cfRule type="expression" dxfId="1724" priority="67">
      <formula>AND(C$9&gt;=8/24,C$9&lt;14/24)</formula>
    </cfRule>
    <cfRule type="expression" dxfId="1723" priority="68">
      <formula>C$9&lt;8/24</formula>
    </cfRule>
  </conditionalFormatting>
  <conditionalFormatting sqref="C169:AF274">
    <cfRule type="expression" dxfId="1722" priority="26">
      <formula>C$9&gt;=20/24</formula>
    </cfRule>
    <cfRule type="expression" dxfId="1721" priority="27">
      <formula>AND(C$9&gt;=14/24,C$9&lt;20/24)</formula>
    </cfRule>
    <cfRule type="expression" dxfId="1720" priority="28">
      <formula>AND(C$9&gt;=8/24,C$9&lt;14/24)</formula>
    </cfRule>
    <cfRule type="expression" dxfId="1719" priority="29">
      <formula>C$9&lt;8/24</formula>
    </cfRule>
  </conditionalFormatting>
  <conditionalFormatting sqref="AG96 AG78 B71:AG71 B69:AF69 B76:AF96">
    <cfRule type="expression" dxfId="1718" priority="105">
      <formula>B69&gt;$AG69*1</formula>
    </cfRule>
  </conditionalFormatting>
  <conditionalFormatting sqref="E79:AF83">
    <cfRule type="expression" dxfId="1717" priority="115">
      <formula>E$9&gt;=20/24</formula>
    </cfRule>
    <cfRule type="expression" dxfId="1716" priority="116">
      <formula>AND(E$9&gt;=14/24,E$9&lt;20/24)</formula>
    </cfRule>
    <cfRule type="expression" dxfId="1715" priority="117">
      <formula>AND(E$9&gt;=8/24,E$9&lt;14/24)</formula>
    </cfRule>
    <cfRule type="expression" dxfId="1714" priority="118">
      <formula>E$9&lt;8/24</formula>
    </cfRule>
  </conditionalFormatting>
  <conditionalFormatting sqref="E84:AF84">
    <cfRule type="expression" dxfId="1713" priority="110">
      <formula>E$9&gt;=20/24</formula>
    </cfRule>
    <cfRule type="expression" dxfId="1712" priority="111">
      <formula>AND(E$9&gt;=14/24,E$9&lt;20/24)</formula>
    </cfRule>
    <cfRule type="expression" dxfId="1711" priority="112">
      <formula>AND(E$9&gt;=8/24,E$9&lt;14/24)</formula>
    </cfRule>
    <cfRule type="expression" dxfId="1710" priority="113">
      <formula>E$9&lt;8/24</formula>
    </cfRule>
  </conditionalFormatting>
  <conditionalFormatting sqref="B72:AF72 E76:AF78">
    <cfRule type="expression" dxfId="1709" priority="125">
      <formula>B$9&gt;=20/24</formula>
    </cfRule>
    <cfRule type="expression" dxfId="1708" priority="126">
      <formula>AND(B$9&gt;=14/24,B$9&lt;20/24)</formula>
    </cfRule>
    <cfRule type="expression" dxfId="1707" priority="127">
      <formula>AND(B$9&gt;=8/24,B$9&lt;14/24)</formula>
    </cfRule>
    <cfRule type="expression" dxfId="1706" priority="128">
      <formula>B$9&lt;8/24</formula>
    </cfRule>
  </conditionalFormatting>
  <conditionalFormatting sqref="E73:AF75">
    <cfRule type="expression" dxfId="1705" priority="35">
      <formula>E$9&gt;=20/24</formula>
    </cfRule>
    <cfRule type="expression" dxfId="1704" priority="36">
      <formula>AND(E$9&gt;=14/24,E$9&lt;20/24)</formula>
    </cfRule>
    <cfRule type="expression" dxfId="1703" priority="37">
      <formula>AND(E$9&gt;=8/24,E$9&lt;14/24)</formula>
    </cfRule>
    <cfRule type="expression" dxfId="1702" priority="38">
      <formula>E$9&lt;8/24</formula>
    </cfRule>
  </conditionalFormatting>
  <conditionalFormatting sqref="F79:AF81">
    <cfRule type="expression" dxfId="1701" priority="133">
      <formula>F$9&gt;=20/24</formula>
    </cfRule>
    <cfRule type="expression" dxfId="1700" priority="134">
      <formula>AND(F$9&gt;=14/24,F$9&lt;20/24)</formula>
    </cfRule>
    <cfRule type="expression" dxfId="1699" priority="135">
      <formula>AND(F$9&gt;=8/24,F$9&lt;14/24)</formula>
    </cfRule>
    <cfRule type="expression" dxfId="1698" priority="136">
      <formula>F$9&lt;8/24</formula>
    </cfRule>
  </conditionalFormatting>
  <conditionalFormatting sqref="L84:AF84">
    <cfRule type="expression" dxfId="1697" priority="129">
      <formula>L$9&gt;=20/24</formula>
    </cfRule>
    <cfRule type="expression" dxfId="1696" priority="130">
      <formula>AND(L$9&gt;=14/24,L$9&lt;20/24)</formula>
    </cfRule>
    <cfRule type="expression" dxfId="1695" priority="131">
      <formula>AND(L$9&gt;=8/24,L$9&lt;14/24)</formula>
    </cfRule>
    <cfRule type="expression" dxfId="1694" priority="132">
      <formula>L$9&lt;8/24</formula>
    </cfRule>
  </conditionalFormatting>
  <conditionalFormatting sqref="M8 S8 AB8">
    <cfRule type="expression" dxfId="1693" priority="182">
      <formula>AND(N$9&gt;=14/24,N$9&lt;20/24)</formula>
    </cfRule>
    <cfRule type="expression" dxfId="1692" priority="183">
      <formula>AND(N$9&gt;=8/24,N$9&lt;14/24)</formula>
    </cfRule>
    <cfRule type="expression" dxfId="1691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0" priority="181">
      <formula>N$9&gt;=20/24</formula>
    </cfRule>
  </conditionalFormatting>
  <conditionalFormatting sqref="S8">
    <cfRule type="expression" dxfId="1689" priority="172">
      <formula>U$9&gt;=20/24</formula>
    </cfRule>
    <cfRule type="expression" dxfId="1688" priority="173">
      <formula>AND(U$9&gt;=14/24,U$9&lt;20/24)</formula>
    </cfRule>
    <cfRule type="expression" dxfId="1687" priority="174">
      <formula>AND(U$9&gt;=8/24,U$9&lt;14/24)</formula>
    </cfRule>
    <cfRule type="expression" dxfId="1686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F70 B54:AF62">
    <cfRule type="expression" dxfId="1685" priority="119">
      <formula>B54&gt;$AG54</formula>
    </cfRule>
  </conditionalFormatting>
  <conditionalFormatting sqref="AB8">
    <cfRule type="expression" dxfId="1684" priority="168">
      <formula>AD$9&gt;=20/24</formula>
    </cfRule>
    <cfRule type="expression" dxfId="1683" priority="169">
      <formula>AND(AD$9&gt;=14/24,AD$9&lt;20/24)</formula>
    </cfRule>
    <cfRule type="expression" dxfId="1682" priority="170">
      <formula>AND(AD$9&gt;=8/24,AD$9&lt;14/24)</formula>
    </cfRule>
    <cfRule type="expression" dxfId="1681" priority="171">
      <formula>AD$9&lt;8/24</formula>
    </cfRule>
  </conditionalFormatting>
  <conditionalFormatting sqref="AG78">
    <cfRule type="expression" dxfId="1680" priority="147">
      <formula>AG$9&gt;=20/24</formula>
    </cfRule>
    <cfRule type="expression" dxfId="1679" priority="148">
      <formula>AND(AG$9&gt;=14/24,AG$9&lt;20/24)</formula>
    </cfRule>
    <cfRule type="expression" dxfId="1678" priority="149">
      <formula>AND(AG$9&gt;=8/24,AG$9&lt;14/24)</formula>
    </cfRule>
    <cfRule type="expression" dxfId="1677" priority="150">
      <formula>AG$9&lt;8/24</formula>
    </cfRule>
  </conditionalFormatting>
  <conditionalFormatting sqref="AG91:AG92">
    <cfRule type="expression" dxfId="1676" priority="142">
      <formula>AG91&gt;$AG91</formula>
    </cfRule>
  </conditionalFormatting>
  <conditionalFormatting sqref="AG96">
    <cfRule type="expression" dxfId="1675" priority="143">
      <formula>AG$9&gt;=20/24</formula>
    </cfRule>
    <cfRule type="expression" dxfId="1674" priority="144">
      <formula>AND(AG$9&gt;=14/24,AG$9&lt;20/24)</formula>
    </cfRule>
    <cfRule type="expression" dxfId="1673" priority="145">
      <formula>AND(AG$9&gt;=8/24,AG$9&lt;14/24)</formula>
    </cfRule>
    <cfRule type="expression" dxfId="1672" priority="146">
      <formula>AG$9&lt;8/24</formula>
    </cfRule>
  </conditionalFormatting>
  <conditionalFormatting sqref="AG113">
    <cfRule type="expression" dxfId="1671" priority="164">
      <formula>AG$9&gt;=20/24</formula>
    </cfRule>
    <cfRule type="expression" dxfId="1670" priority="165">
      <formula>AND(AG$9&gt;=14/24,AG$9&lt;20/24)</formula>
    </cfRule>
    <cfRule type="expression" dxfId="1669" priority="166">
      <formula>AND(AG$9&gt;=8/24,AG$9&lt;14/24)</formula>
    </cfRule>
    <cfRule type="expression" dxfId="1668" priority="167">
      <formula>AG$9&lt;8/24</formula>
    </cfRule>
  </conditionalFormatting>
  <conditionalFormatting sqref="AH8:AI10">
    <cfRule type="expression" dxfId="1667" priority="55">
      <formula>AH$9&gt;=20/24</formula>
    </cfRule>
    <cfRule type="expression" dxfId="1666" priority="56">
      <formula>AND(AH$9&gt;=14/24,AH$9&lt;20/24)</formula>
    </cfRule>
    <cfRule type="expression" dxfId="1665" priority="57">
      <formula>AND(AH$9&gt;=8/24,AH$9&lt;14/24)</formula>
    </cfRule>
    <cfRule type="expression" dxfId="166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663" priority="185">
      <formula>AJ$9&gt;=20/24</formula>
    </cfRule>
    <cfRule type="expression" dxfId="1662" priority="186">
      <formula>AND(AJ$9&gt;=14/24,AJ$9&lt;20/24)</formula>
    </cfRule>
    <cfRule type="expression" dxfId="1661" priority="187">
      <formula>AND(AJ$9&gt;=8/24,AJ$9&lt;14/24)</formula>
    </cfRule>
    <cfRule type="expression" dxfId="1660" priority="188">
      <formula>AJ$9&lt;8/24</formula>
    </cfRule>
  </conditionalFormatting>
  <conditionalFormatting sqref="AL99:AN99 AL105:AN105">
    <cfRule type="expression" dxfId="1659" priority="157">
      <formula>AL$9&gt;=20/24</formula>
    </cfRule>
    <cfRule type="expression" dxfId="1658" priority="158">
      <formula>AND(AL$9&gt;=14/24,AL$9&lt;20/24)</formula>
    </cfRule>
    <cfRule type="expression" dxfId="1657" priority="159">
      <formula>AND(AL$9&gt;=8/24,AL$9&lt;14/24)</formula>
    </cfRule>
    <cfRule type="expression" dxfId="1656" priority="160">
      <formula>AL$9&lt;8/24</formula>
    </cfRule>
  </conditionalFormatting>
  <conditionalFormatting sqref="AM15:AM21 AN16:AR21">
    <cfRule type="expression" dxfId="1655" priority="81">
      <formula>AX$9&gt;=20/24</formula>
    </cfRule>
    <cfRule type="expression" dxfId="1654" priority="82">
      <formula>AND(AX$9&gt;=14/24,AX$9&lt;20/24)</formula>
    </cfRule>
    <cfRule type="expression" dxfId="1653" priority="83">
      <formula>AND(AX$9&gt;=8/24,AX$9&lt;14/24)</formula>
    </cfRule>
    <cfRule type="expression" dxfId="1652" priority="84">
      <formula>AX$9&lt;8/24</formula>
    </cfRule>
  </conditionalFormatting>
  <conditionalFormatting sqref="AN100:AN103">
    <cfRule type="expression" dxfId="1651" priority="153">
      <formula>AN$9&gt;=20/24</formula>
    </cfRule>
    <cfRule type="expression" dxfId="1650" priority="154">
      <formula>AND(AN$9&gt;=14/24,AN$9&lt;20/24)</formula>
    </cfRule>
    <cfRule type="expression" dxfId="1649" priority="155">
      <formula>AND(AN$9&gt;=8/24,AN$9&lt;14/24)</formula>
    </cfRule>
    <cfRule type="expression" dxfId="1648" priority="156">
      <formula>AN$9&lt;8/24</formula>
    </cfRule>
  </conditionalFormatting>
  <conditionalFormatting sqref="AN15:AR15">
    <cfRule type="expression" dxfId="1647" priority="69">
      <formula>U$9&gt;=20/24</formula>
    </cfRule>
    <cfRule type="expression" dxfId="1646" priority="70">
      <formula>AND(U$9&gt;=14/24,U$9&lt;20/24)</formula>
    </cfRule>
    <cfRule type="expression" dxfId="1645" priority="71">
      <formula>AND(U$9&gt;=8/24,U$9&lt;14/24)</formula>
    </cfRule>
    <cfRule type="expression" dxfId="1644" priority="72">
      <formula>U$9&lt;8/24</formula>
    </cfRule>
  </conditionalFormatting>
  <conditionalFormatting sqref="AS15">
    <cfRule type="expression" dxfId="1643" priority="77">
      <formula>AA$9&gt;=20/24</formula>
    </cfRule>
    <cfRule type="expression" dxfId="1642" priority="78">
      <formula>AND(AA$9&gt;=14/24,AA$9&lt;20/24)</formula>
    </cfRule>
    <cfRule type="expression" dxfId="1641" priority="79">
      <formula>AND(AA$9&gt;=8/24,AA$9&lt;14/24)</formula>
    </cfRule>
    <cfRule type="expression" dxfId="1640" priority="80">
      <formula>AA$9&lt;8/24</formula>
    </cfRule>
  </conditionalFormatting>
  <conditionalFormatting sqref="AS16:AS21">
    <cfRule type="expression" dxfId="1639" priority="85">
      <formula>BE$9&gt;=20/24</formula>
    </cfRule>
    <cfRule type="expression" dxfId="1638" priority="86">
      <formula>AND(BE$9&gt;=14/24,BE$9&lt;20/24)</formula>
    </cfRule>
    <cfRule type="expression" dxfId="1637" priority="87">
      <formula>AND(BE$9&gt;=8/24,BE$9&lt;14/24)</formula>
    </cfRule>
    <cfRule type="expression" dxfId="1636" priority="88">
      <formula>BE$9&lt;8/24</formula>
    </cfRule>
  </conditionalFormatting>
  <conditionalFormatting sqref="AT15 AX15:BJ15">
    <cfRule type="expression" dxfId="1635" priority="89">
      <formula>AC$9&gt;=20/24</formula>
    </cfRule>
    <cfRule type="expression" dxfId="1634" priority="90">
      <formula>AND(AC$9&gt;=14/24,AC$9&lt;20/24)</formula>
    </cfRule>
    <cfRule type="expression" dxfId="1633" priority="91">
      <formula>AND(AC$9&gt;=8/24,AC$9&lt;14/24)</formula>
    </cfRule>
    <cfRule type="expression" dxfId="1632" priority="92">
      <formula>AC$9&lt;8/24</formula>
    </cfRule>
  </conditionalFormatting>
  <conditionalFormatting sqref="AT16:AT21">
    <cfRule type="expression" dxfId="1631" priority="93">
      <formula>BG$9&gt;=20/24</formula>
    </cfRule>
    <cfRule type="expression" dxfId="1630" priority="94">
      <formula>AND(BG$9&gt;=14/24,BG$9&lt;20/24)</formula>
    </cfRule>
    <cfRule type="expression" dxfId="1629" priority="95">
      <formula>AND(BG$9&gt;=8/24,BG$9&lt;14/24)</formula>
    </cfRule>
    <cfRule type="expression" dxfId="1628" priority="96">
      <formula>BG$9&lt;8/24</formula>
    </cfRule>
  </conditionalFormatting>
  <conditionalFormatting sqref="AU15:AV15">
    <cfRule type="expression" dxfId="1627" priority="97">
      <formula>AE$9&gt;=20/24</formula>
    </cfRule>
    <cfRule type="expression" dxfId="1626" priority="98">
      <formula>AND(AE$9&gt;=14/24,AE$9&lt;20/24)</formula>
    </cfRule>
    <cfRule type="expression" dxfId="1625" priority="99">
      <formula>AND(AE$9&gt;=8/24,AE$9&lt;14/24)</formula>
    </cfRule>
    <cfRule type="expression" dxfId="1624" priority="100">
      <formula>AE$9&lt;8/24</formula>
    </cfRule>
  </conditionalFormatting>
  <conditionalFormatting sqref="AU16:BJ21">
    <cfRule type="expression" dxfId="1623" priority="101">
      <formula>BI$9&gt;=20/24</formula>
    </cfRule>
    <cfRule type="expression" dxfId="1622" priority="102">
      <formula>AND(BI$9&gt;=14/24,BI$9&lt;20/24)</formula>
    </cfRule>
    <cfRule type="expression" dxfId="1621" priority="103">
      <formula>AND(BI$9&gt;=8/24,BI$9&lt;14/24)</formula>
    </cfRule>
    <cfRule type="expression" dxfId="1620" priority="104">
      <formula>BI$9&lt;8/24</formula>
    </cfRule>
  </conditionalFormatting>
  <conditionalFormatting sqref="AW15">
    <cfRule type="expression" dxfId="1619" priority="73">
      <formula>B$9&gt;=20/24</formula>
    </cfRule>
    <cfRule type="expression" dxfId="1618" priority="74">
      <formula>AND(B$9&gt;=14/24,B$9&lt;20/24)</formula>
    </cfRule>
    <cfRule type="expression" dxfId="1617" priority="75">
      <formula>AND(B$9&gt;=8/24,B$9&lt;14/24)</formula>
    </cfRule>
    <cfRule type="expression" dxfId="1616" priority="76">
      <formula>B$9&lt;8/24</formula>
    </cfRule>
  </conditionalFormatting>
  <conditionalFormatting sqref="A73">
    <cfRule type="expression" dxfId="1615" priority="24">
      <formula>$AH73=0</formula>
    </cfRule>
  </conditionalFormatting>
  <conditionalFormatting sqref="B97:B107 B137:B152 B109:B112 B125:B134 B154:B159 B11:AF13">
    <cfRule type="expression" dxfId="1614" priority="20">
      <formula>B$9&gt;=20/24</formula>
    </cfRule>
  </conditionalFormatting>
  <conditionalFormatting sqref="B97:B107 B137:B152 B109:B112 B125:B134 B154:B159 B11:AF13">
    <cfRule type="expression" dxfId="1613" priority="21">
      <formula>AND(B$9&gt;=14/24,B$9&lt;20/24)</formula>
    </cfRule>
    <cfRule type="expression" dxfId="1612" priority="22">
      <formula>AND(B$9&gt;=8/24,B$9&lt;14/24)</formula>
    </cfRule>
    <cfRule type="expression" dxfId="1611" priority="23">
      <formula>B$9&lt;8/24</formula>
    </cfRule>
  </conditionalFormatting>
  <conditionalFormatting sqref="B14:AF28">
    <cfRule type="expression" dxfId="1610" priority="10">
      <formula>B14&gt;$AG14*1</formula>
    </cfRule>
    <cfRule type="expression" dxfId="1609" priority="11">
      <formula>B$9&gt;=20/24</formula>
    </cfRule>
    <cfRule type="expression" dxfId="1608" priority="12">
      <formula>AND(B$9&gt;=14/24,B$9&lt;20/24)</formula>
    </cfRule>
    <cfRule type="expression" dxfId="1607" priority="13">
      <formula>AND(B$9&gt;=8/24,B$9&lt;14/24)</formula>
    </cfRule>
    <cfRule type="expression" dxfId="1606" priority="14">
      <formula>B$9&lt;8/24</formula>
    </cfRule>
  </conditionalFormatting>
  <conditionalFormatting sqref="B161:B167">
    <cfRule type="expression" dxfId="1605" priority="15">
      <formula>B$9&gt;=20/24</formula>
    </cfRule>
    <cfRule type="expression" dxfId="1604" priority="16">
      <formula>AND(B$9&gt;=14/24,B$9&lt;20/24)</formula>
    </cfRule>
    <cfRule type="expression" dxfId="1603" priority="17">
      <formula>AND(B$9&gt;=8/24,B$9&lt;14/24)</formula>
    </cfRule>
    <cfRule type="expression" dxfId="1602" priority="18">
      <formula>B$9&lt;8/24</formula>
    </cfRule>
  </conditionalFormatting>
  <conditionalFormatting sqref="B169:B274">
    <cfRule type="expression" dxfId="1601" priority="6">
      <formula>B$9&gt;=20/24</formula>
    </cfRule>
    <cfRule type="expression" dxfId="1600" priority="7">
      <formula>AND(B$9&gt;=14/24,B$9&lt;20/24)</formula>
    </cfRule>
    <cfRule type="expression" dxfId="1599" priority="8">
      <formula>AND(B$9&gt;=8/24,B$9&lt;14/24)</formula>
    </cfRule>
    <cfRule type="expression" dxfId="1598" priority="9">
      <formula>B$9&lt;8/24</formula>
    </cfRule>
  </conditionalFormatting>
  <conditionalFormatting sqref="B11:AF13">
    <cfRule type="expression" dxfId="1597" priority="19">
      <formula>B11&gt;$AG11*1</formula>
    </cfRule>
  </conditionalFormatting>
  <conditionalFormatting sqref="A153">
    <cfRule type="expression" dxfId="159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95" priority="1">
      <formula>AL$9&gt;=20/24</formula>
    </cfRule>
  </conditionalFormatting>
  <conditionalFormatting sqref="AL153">
    <cfRule type="expression" dxfId="1594" priority="2">
      <formula>AND(AL$9&gt;=14/24,AL$9&lt;20/24)</formula>
    </cfRule>
    <cfRule type="expression" dxfId="1593" priority="3">
      <formula>AND(AL$9&gt;=8/24,AL$9&lt;14/24)</formula>
    </cfRule>
    <cfRule type="expression" dxfId="159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Normal="100" workbookViewId="0">
      <pane xSplit="1" ySplit="10" topLeftCell="O65" activePane="bottomRight" state="frozen"/>
      <selection activeCell="C158" sqref="C158"/>
      <selection pane="topRight" activeCell="C158" sqref="C158"/>
      <selection pane="bottomLeft" activeCell="C158" sqref="C158"/>
      <selection pane="bottomRight" activeCell="AF71" sqref="AF7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/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/>
      <c r="C4" s="230"/>
      <c r="D4" s="230"/>
      <c r="E4" s="231" t="str">
        <f ca="1">"2080/"&amp;"10/"&amp;INT(MID(CELL("filename",G6),FIND("]",CELL("filename",G6))+1,200))</f>
        <v>2080/10/19</v>
      </c>
      <c r="F4" s="231"/>
      <c r="G4" s="231"/>
      <c r="H4" s="231" t="str">
        <f ca="1">TEXT(E4,"dddd")</f>
        <v>Saturday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 t="e">
        <f>#REF!</f>
        <v>#REF!</v>
      </c>
      <c r="C5" s="30">
        <f t="shared" ref="C5:AE5" si="0">D108</f>
        <v>58.5</v>
      </c>
      <c r="D5" s="30">
        <f t="shared" si="0"/>
        <v>55.3</v>
      </c>
      <c r="E5" s="30">
        <f t="shared" si="0"/>
        <v>52.4</v>
      </c>
      <c r="F5" s="30">
        <f t="shared" si="0"/>
        <v>60.2</v>
      </c>
      <c r="G5" s="30">
        <f t="shared" si="0"/>
        <v>59.3</v>
      </c>
      <c r="H5" s="30">
        <f t="shared" si="0"/>
        <v>61.2</v>
      </c>
      <c r="I5" s="30">
        <f t="shared" si="0"/>
        <v>58.8</v>
      </c>
      <c r="J5" s="30">
        <f t="shared" si="0"/>
        <v>57.599999999999994</v>
      </c>
      <c r="K5" s="30">
        <f t="shared" si="0"/>
        <v>62.9</v>
      </c>
      <c r="L5" s="30">
        <f t="shared" si="0"/>
        <v>58.9</v>
      </c>
      <c r="M5" s="30">
        <f t="shared" si="0"/>
        <v>63.400000000000006</v>
      </c>
      <c r="N5" s="30">
        <f t="shared" si="0"/>
        <v>69.8</v>
      </c>
      <c r="O5" s="30">
        <f t="shared" si="0"/>
        <v>77.800000000000011</v>
      </c>
      <c r="P5" s="30">
        <f t="shared" si="0"/>
        <v>69.099999999999994</v>
      </c>
      <c r="Q5" s="30">
        <f t="shared" si="0"/>
        <v>71.600000000000009</v>
      </c>
      <c r="R5" s="30">
        <f t="shared" si="0"/>
        <v>87.6</v>
      </c>
      <c r="S5" s="30">
        <f t="shared" si="0"/>
        <v>77.8</v>
      </c>
      <c r="T5" s="30">
        <f t="shared" si="0"/>
        <v>70.099999999999994</v>
      </c>
      <c r="U5" s="30">
        <f t="shared" si="0"/>
        <v>88.899999999999991</v>
      </c>
      <c r="V5" s="30">
        <f t="shared" si="0"/>
        <v>89.800000000000011</v>
      </c>
      <c r="W5" s="30">
        <f t="shared" si="0"/>
        <v>86.6</v>
      </c>
      <c r="X5" s="30">
        <f t="shared" si="0"/>
        <v>90.2</v>
      </c>
      <c r="Y5" s="30">
        <f t="shared" si="0"/>
        <v>110.60000000000001</v>
      </c>
      <c r="Z5" s="30">
        <f t="shared" si="0"/>
        <v>70.3</v>
      </c>
      <c r="AA5" s="30">
        <f>AB108</f>
        <v>77.2</v>
      </c>
      <c r="AB5" s="30">
        <f t="shared" si="0"/>
        <v>74.399999999999991</v>
      </c>
      <c r="AC5" s="30">
        <f t="shared" si="0"/>
        <v>68.3</v>
      </c>
      <c r="AD5" s="30">
        <f t="shared" si="0"/>
        <v>55.400000000000006</v>
      </c>
      <c r="AE5" s="30">
        <f t="shared" si="0"/>
        <v>55.4</v>
      </c>
      <c r="AF5" s="30">
        <f>B108</f>
        <v>68.5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Load=1046</v>
      </c>
      <c r="B7" s="35">
        <f t="shared" ref="B7" si="1">B116</f>
        <v>1177.8300000000002</v>
      </c>
      <c r="C7" s="35">
        <f t="shared" ref="C7:AF7" si="2">C116</f>
        <v>2226.0300000000002</v>
      </c>
      <c r="D7" s="35">
        <f t="shared" si="2"/>
        <v>1099.0300000000002</v>
      </c>
      <c r="E7" s="35">
        <f t="shared" si="2"/>
        <v>1071.2300000000002</v>
      </c>
      <c r="F7" s="35">
        <f t="shared" si="2"/>
        <v>1045.8000000000002</v>
      </c>
      <c r="G7" s="35">
        <f t="shared" si="2"/>
        <v>1086.3000000000002</v>
      </c>
      <c r="H7" s="35">
        <f t="shared" si="2"/>
        <v>1124.7</v>
      </c>
      <c r="I7" s="35">
        <f t="shared" si="2"/>
        <v>1241.3000000000002</v>
      </c>
      <c r="J7" s="35">
        <f t="shared" si="2"/>
        <v>1285.8000000000002</v>
      </c>
      <c r="K7" s="35">
        <f t="shared" si="2"/>
        <v>1239.8000000000002</v>
      </c>
      <c r="L7" s="35">
        <f t="shared" si="2"/>
        <v>1314.3000000000002</v>
      </c>
      <c r="M7" s="35">
        <f t="shared" si="2"/>
        <v>1362.9300000000003</v>
      </c>
      <c r="N7" s="35">
        <f t="shared" si="2"/>
        <v>1379.9300000000003</v>
      </c>
      <c r="O7" s="35">
        <f t="shared" si="2"/>
        <v>1298.23</v>
      </c>
      <c r="P7" s="35">
        <f t="shared" si="2"/>
        <v>1256.0300000000002</v>
      </c>
      <c r="Q7" s="35">
        <f t="shared" si="2"/>
        <v>1241.83</v>
      </c>
      <c r="R7" s="35">
        <f t="shared" si="2"/>
        <v>1241.3300000000002</v>
      </c>
      <c r="S7" s="35">
        <f t="shared" si="2"/>
        <v>1265.4300000000003</v>
      </c>
      <c r="T7" s="35">
        <f t="shared" si="2"/>
        <v>1353.13</v>
      </c>
      <c r="U7" s="35">
        <f t="shared" si="2"/>
        <v>1354.3300000000004</v>
      </c>
      <c r="V7" s="35">
        <f t="shared" si="2"/>
        <v>1352.2300000000005</v>
      </c>
      <c r="W7" s="35">
        <f t="shared" si="2"/>
        <v>1344.83</v>
      </c>
      <c r="X7" s="35">
        <f t="shared" si="2"/>
        <v>1345.0300000000002</v>
      </c>
      <c r="Y7" s="35">
        <f t="shared" si="2"/>
        <v>1419.8300000000002</v>
      </c>
      <c r="Z7" s="35">
        <f t="shared" si="2"/>
        <v>1623.4300000000003</v>
      </c>
      <c r="AA7" s="35">
        <f t="shared" si="2"/>
        <v>1698.3300000000002</v>
      </c>
      <c r="AB7" s="35">
        <f>AB116</f>
        <v>1634.9300000000003</v>
      </c>
      <c r="AC7" s="35">
        <f t="shared" si="2"/>
        <v>1573.0300000000004</v>
      </c>
      <c r="AD7" s="35">
        <f t="shared" si="2"/>
        <v>1491.13</v>
      </c>
      <c r="AE7" s="35">
        <f t="shared" si="2"/>
        <v>1372.4200000000005</v>
      </c>
      <c r="AF7" s="35">
        <f t="shared" si="2"/>
        <v>1283.9300000000003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2226.03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2226.03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4" t="s">
        <v>19</v>
      </c>
      <c r="AI10" s="21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</v>
      </c>
      <c r="C11" s="43">
        <v>33</v>
      </c>
      <c r="D11" s="43">
        <v>33</v>
      </c>
      <c r="E11" s="43">
        <v>33</v>
      </c>
      <c r="F11" s="43">
        <v>33</v>
      </c>
      <c r="G11" s="43">
        <v>37.200000000000003</v>
      </c>
      <c r="H11" s="43">
        <v>37.200000000000003</v>
      </c>
      <c r="I11" s="43">
        <v>37.200000000000003</v>
      </c>
      <c r="J11" s="43">
        <v>37.200000000000003</v>
      </c>
      <c r="K11" s="43">
        <v>31.2</v>
      </c>
      <c r="L11" s="43">
        <v>31.2</v>
      </c>
      <c r="M11" s="43">
        <v>36.299999999999997</v>
      </c>
      <c r="N11" s="43">
        <v>36.299999999999997</v>
      </c>
      <c r="O11" s="43">
        <v>36.299999999999997</v>
      </c>
      <c r="P11" s="43">
        <v>36.299999999999997</v>
      </c>
      <c r="Q11" s="43">
        <v>36.299999999999997</v>
      </c>
      <c r="R11" s="43">
        <v>36.299999999999997</v>
      </c>
      <c r="S11" s="43">
        <v>36.299999999999997</v>
      </c>
      <c r="T11" s="43">
        <v>36.299999999999997</v>
      </c>
      <c r="U11" s="43">
        <v>36.299999999999997</v>
      </c>
      <c r="V11" s="43">
        <v>36.299999999999997</v>
      </c>
      <c r="W11" s="43">
        <v>36.299999999999997</v>
      </c>
      <c r="X11" s="43">
        <v>36.299999999999997</v>
      </c>
      <c r="Y11" s="43">
        <v>36.299999999999997</v>
      </c>
      <c r="Z11" s="43">
        <v>36.299999999999997</v>
      </c>
      <c r="AA11" s="43">
        <v>36.299999999999997</v>
      </c>
      <c r="AB11" s="43">
        <v>36.299999999999997</v>
      </c>
      <c r="AC11" s="43">
        <v>35.1</v>
      </c>
      <c r="AD11" s="43">
        <v>35.1</v>
      </c>
      <c r="AE11" s="43">
        <v>35.1</v>
      </c>
      <c r="AF11" s="43">
        <v>35.1</v>
      </c>
      <c r="AG11" s="45">
        <v>86</v>
      </c>
      <c r="AH11" s="46">
        <f t="shared" ref="AH11:AH74" si="3">MAX(B11:AF11)</f>
        <v>37.200000000000003</v>
      </c>
      <c r="AI11" s="47">
        <f t="shared" ref="AI11:AI74" si="4">MIN(B11:AF11)</f>
        <v>31.2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30</v>
      </c>
      <c r="H12" s="43">
        <v>30</v>
      </c>
      <c r="I12" s="43">
        <v>30</v>
      </c>
      <c r="J12" s="43">
        <v>30</v>
      </c>
      <c r="K12" s="43">
        <v>26</v>
      </c>
      <c r="L12" s="43">
        <v>26</v>
      </c>
      <c r="M12" s="43">
        <v>27</v>
      </c>
      <c r="N12" s="43">
        <v>27</v>
      </c>
      <c r="O12" s="43">
        <v>27</v>
      </c>
      <c r="P12" s="43">
        <v>27</v>
      </c>
      <c r="Q12" s="43">
        <v>27</v>
      </c>
      <c r="R12" s="43">
        <v>27</v>
      </c>
      <c r="S12" s="43">
        <v>27</v>
      </c>
      <c r="T12" s="43">
        <v>27</v>
      </c>
      <c r="U12" s="43">
        <v>27</v>
      </c>
      <c r="V12" s="43">
        <v>27</v>
      </c>
      <c r="W12" s="43">
        <v>27</v>
      </c>
      <c r="X12" s="43">
        <v>27</v>
      </c>
      <c r="Y12" s="43">
        <v>27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3"/>
        <v>30</v>
      </c>
      <c r="AI12" s="47">
        <f t="shared" si="4"/>
        <v>26</v>
      </c>
      <c r="AK12" s="49"/>
      <c r="AL12" s="50" t="str">
        <f ca="1">MID(CELL("filename",C7),FIND("]",CELL("filename",C7))+1,600)</f>
        <v>19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31</v>
      </c>
      <c r="C13" s="43">
        <v>31</v>
      </c>
      <c r="D13" s="43">
        <v>31</v>
      </c>
      <c r="E13" s="43">
        <v>31</v>
      </c>
      <c r="F13" s="43">
        <v>31</v>
      </c>
      <c r="G13" s="43">
        <v>30</v>
      </c>
      <c r="H13" s="43">
        <v>30</v>
      </c>
      <c r="I13" s="43">
        <v>30</v>
      </c>
      <c r="J13" s="43">
        <v>30</v>
      </c>
      <c r="K13" s="43">
        <v>29.7</v>
      </c>
      <c r="L13" s="43">
        <v>29.7</v>
      </c>
      <c r="M13" s="43">
        <v>29.8</v>
      </c>
      <c r="N13" s="43">
        <v>29.8</v>
      </c>
      <c r="O13" s="43">
        <v>29.8</v>
      </c>
      <c r="P13" s="43">
        <v>29.8</v>
      </c>
      <c r="Q13" s="43">
        <v>29.8</v>
      </c>
      <c r="R13" s="43">
        <v>29.8</v>
      </c>
      <c r="S13" s="43">
        <v>29.8</v>
      </c>
      <c r="T13" s="43">
        <v>29.8</v>
      </c>
      <c r="U13" s="43">
        <v>29.8</v>
      </c>
      <c r="V13" s="43">
        <v>29.8</v>
      </c>
      <c r="W13" s="43">
        <v>29.8</v>
      </c>
      <c r="X13" s="43">
        <v>29.8</v>
      </c>
      <c r="Y13" s="43">
        <v>29.8</v>
      </c>
      <c r="Z13" s="43">
        <v>29.8</v>
      </c>
      <c r="AA13" s="43">
        <v>29.8</v>
      </c>
      <c r="AB13" s="43">
        <v>29.8</v>
      </c>
      <c r="AC13" s="43">
        <v>34.6</v>
      </c>
      <c r="AD13" s="43">
        <v>34.6</v>
      </c>
      <c r="AE13" s="43">
        <v>34.6</v>
      </c>
      <c r="AF13" s="43">
        <v>34.6</v>
      </c>
      <c r="AG13" s="48">
        <v>78</v>
      </c>
      <c r="AH13" s="46">
        <f t="shared" si="3"/>
        <v>34.6</v>
      </c>
      <c r="AI13" s="47">
        <f t="shared" si="4"/>
        <v>29.7</v>
      </c>
      <c r="AK13" s="49"/>
      <c r="AL13" s="50" t="str">
        <f>"Daily Load Curve(Excluding of Export) of Nepal ("&amp;A4&amp;" "&amp;B4&amp;")"</f>
        <v>Daily Load Curve(Excluding of Export) of Nepal (Nepali Date: 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24.2</v>
      </c>
      <c r="C14" s="43">
        <v>24.2</v>
      </c>
      <c r="D14" s="43">
        <v>24.2</v>
      </c>
      <c r="E14" s="43">
        <v>24.2</v>
      </c>
      <c r="F14" s="43">
        <v>24.2</v>
      </c>
      <c r="G14" s="43">
        <v>23.9</v>
      </c>
      <c r="H14" s="43">
        <v>23.9</v>
      </c>
      <c r="I14" s="43">
        <v>23.9</v>
      </c>
      <c r="J14" s="43">
        <v>23.9</v>
      </c>
      <c r="K14" s="43">
        <v>23.9</v>
      </c>
      <c r="L14" s="43">
        <v>23.9</v>
      </c>
      <c r="M14" s="43">
        <v>22.5</v>
      </c>
      <c r="N14" s="43">
        <v>22.5</v>
      </c>
      <c r="O14" s="43">
        <v>22.5</v>
      </c>
      <c r="P14" s="43">
        <v>22.5</v>
      </c>
      <c r="Q14" s="43">
        <v>22.5</v>
      </c>
      <c r="R14" s="43">
        <v>22.5</v>
      </c>
      <c r="S14" s="43">
        <v>22.5</v>
      </c>
      <c r="T14" s="43">
        <v>22.5</v>
      </c>
      <c r="U14" s="43">
        <v>22.5</v>
      </c>
      <c r="V14" s="43">
        <v>22.5</v>
      </c>
      <c r="W14" s="43">
        <v>22.5</v>
      </c>
      <c r="X14" s="43">
        <v>22.5</v>
      </c>
      <c r="Y14" s="43">
        <v>22.5</v>
      </c>
      <c r="Z14" s="43">
        <v>22.5</v>
      </c>
      <c r="AA14" s="43">
        <v>22.5</v>
      </c>
      <c r="AB14" s="43">
        <v>22.5</v>
      </c>
      <c r="AC14" s="43">
        <v>22.5</v>
      </c>
      <c r="AD14" s="43">
        <v>22.5</v>
      </c>
      <c r="AE14" s="43">
        <v>22.5</v>
      </c>
      <c r="AF14" s="43">
        <v>22.5</v>
      </c>
      <c r="AG14" s="48">
        <v>77</v>
      </c>
      <c r="AH14" s="46">
        <f t="shared" si="3"/>
        <v>24.2</v>
      </c>
      <c r="AI14" s="47">
        <f t="shared" si="4"/>
        <v>22.5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48.2</v>
      </c>
      <c r="C15" s="43">
        <v>48.2</v>
      </c>
      <c r="D15" s="43">
        <v>48.2</v>
      </c>
      <c r="E15" s="43">
        <v>48.2</v>
      </c>
      <c r="F15" s="43">
        <v>48.2</v>
      </c>
      <c r="G15" s="43">
        <v>46.2</v>
      </c>
      <c r="H15" s="43">
        <v>46.2</v>
      </c>
      <c r="I15" s="43">
        <v>46.2</v>
      </c>
      <c r="J15" s="43">
        <v>46.2</v>
      </c>
      <c r="K15" s="43">
        <v>45.4</v>
      </c>
      <c r="L15" s="43">
        <v>45.4</v>
      </c>
      <c r="M15" s="43">
        <v>44.4</v>
      </c>
      <c r="N15" s="43">
        <v>44.4</v>
      </c>
      <c r="O15" s="43">
        <v>44.4</v>
      </c>
      <c r="P15" s="43">
        <v>44.4</v>
      </c>
      <c r="Q15" s="43">
        <v>44.4</v>
      </c>
      <c r="R15" s="43">
        <v>44.4</v>
      </c>
      <c r="S15" s="43">
        <v>44.4</v>
      </c>
      <c r="T15" s="43">
        <v>44.4</v>
      </c>
      <c r="U15" s="43">
        <v>44.4</v>
      </c>
      <c r="V15" s="43">
        <v>44.4</v>
      </c>
      <c r="W15" s="43">
        <v>44.4</v>
      </c>
      <c r="X15" s="43">
        <v>44.4</v>
      </c>
      <c r="Y15" s="43">
        <v>44.4</v>
      </c>
      <c r="Z15" s="43">
        <v>44.4</v>
      </c>
      <c r="AA15" s="43">
        <v>44.4</v>
      </c>
      <c r="AB15" s="43">
        <v>44.4</v>
      </c>
      <c r="AC15" s="43">
        <v>48.8</v>
      </c>
      <c r="AD15" s="43">
        <v>48.8</v>
      </c>
      <c r="AE15" s="43">
        <v>48.8</v>
      </c>
      <c r="AF15" s="43">
        <v>48.8</v>
      </c>
      <c r="AG15" s="48">
        <v>73</v>
      </c>
      <c r="AH15" s="46">
        <f t="shared" si="3"/>
        <v>48.8</v>
      </c>
      <c r="AI15" s="47">
        <f t="shared" si="4"/>
        <v>44.4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17.899999999999999</v>
      </c>
      <c r="C16" s="43">
        <v>17.899999999999999</v>
      </c>
      <c r="D16" s="43">
        <v>17.899999999999999</v>
      </c>
      <c r="E16" s="43">
        <v>17.899999999999999</v>
      </c>
      <c r="F16" s="43">
        <v>17.899999999999999</v>
      </c>
      <c r="G16" s="43">
        <v>16.3</v>
      </c>
      <c r="H16" s="43">
        <v>16.3</v>
      </c>
      <c r="I16" s="43">
        <v>16.3</v>
      </c>
      <c r="J16" s="43">
        <v>16.3</v>
      </c>
      <c r="K16" s="43">
        <v>16.3</v>
      </c>
      <c r="L16" s="43">
        <v>16.3</v>
      </c>
      <c r="M16" s="43">
        <v>16.3</v>
      </c>
      <c r="N16" s="43">
        <v>16.3</v>
      </c>
      <c r="O16" s="43">
        <v>16.3</v>
      </c>
      <c r="P16" s="43">
        <v>16.3</v>
      </c>
      <c r="Q16" s="43">
        <v>16.3</v>
      </c>
      <c r="R16" s="43">
        <v>16.3</v>
      </c>
      <c r="S16" s="43">
        <v>16.3</v>
      </c>
      <c r="T16" s="43">
        <v>16.3</v>
      </c>
      <c r="U16" s="43">
        <v>16.3</v>
      </c>
      <c r="V16" s="43">
        <v>16.3</v>
      </c>
      <c r="W16" s="43">
        <v>16.3</v>
      </c>
      <c r="X16" s="43">
        <v>16.3</v>
      </c>
      <c r="Y16" s="43">
        <v>16.3</v>
      </c>
      <c r="Z16" s="43">
        <v>16.3</v>
      </c>
      <c r="AA16" s="43">
        <v>16.3</v>
      </c>
      <c r="AB16" s="43">
        <v>16.3</v>
      </c>
      <c r="AC16" s="43">
        <v>17.2</v>
      </c>
      <c r="AD16" s="43">
        <v>17.2</v>
      </c>
      <c r="AE16" s="43">
        <v>17.2</v>
      </c>
      <c r="AF16" s="43">
        <v>17.2</v>
      </c>
      <c r="AG16" s="48">
        <v>71</v>
      </c>
      <c r="AH16" s="46">
        <f t="shared" si="3"/>
        <v>17.899999999999999</v>
      </c>
      <c r="AI16" s="47">
        <f t="shared" si="4"/>
        <v>16.3</v>
      </c>
      <c r="AK16" s="49"/>
      <c r="AL16" s="52" t="s">
        <v>7</v>
      </c>
      <c r="AM16" s="57">
        <f t="shared" ref="AM16:AR16" si="5">B71</f>
        <v>1005.1300000000002</v>
      </c>
      <c r="AN16" s="57">
        <f t="shared" si="5"/>
        <v>1005.1300000000002</v>
      </c>
      <c r="AO16" s="57">
        <f t="shared" si="5"/>
        <v>1005.1300000000002</v>
      </c>
      <c r="AP16" s="57">
        <f t="shared" si="5"/>
        <v>1005.1300000000002</v>
      </c>
      <c r="AQ16" s="57">
        <f t="shared" si="5"/>
        <v>1005.1300000000002</v>
      </c>
      <c r="AR16" s="57">
        <f t="shared" si="5"/>
        <v>988.43000000000018</v>
      </c>
      <c r="AS16" s="57">
        <f>I71</f>
        <v>988.43000000000018</v>
      </c>
      <c r="AT16" s="57">
        <f>K71</f>
        <v>977.33000000000015</v>
      </c>
      <c r="AU16" s="57">
        <f t="shared" ref="AU16:BD16" si="6">M71</f>
        <v>981.13000000000022</v>
      </c>
      <c r="AV16" s="57">
        <f t="shared" si="6"/>
        <v>981.13000000000022</v>
      </c>
      <c r="AW16" s="57">
        <f t="shared" si="6"/>
        <v>981.13000000000022</v>
      </c>
      <c r="AX16" s="57">
        <f t="shared" si="6"/>
        <v>981.13000000000022</v>
      </c>
      <c r="AY16" s="57">
        <f t="shared" si="6"/>
        <v>981.13000000000022</v>
      </c>
      <c r="AZ16" s="57">
        <f t="shared" si="6"/>
        <v>981.13000000000022</v>
      </c>
      <c r="BA16" s="57">
        <f t="shared" si="6"/>
        <v>981.13000000000022</v>
      </c>
      <c r="BB16" s="57">
        <f t="shared" si="6"/>
        <v>981.13000000000022</v>
      </c>
      <c r="BC16" s="57">
        <f t="shared" si="6"/>
        <v>981.13000000000022</v>
      </c>
      <c r="BD16" s="57">
        <f t="shared" si="6"/>
        <v>981.13000000000022</v>
      </c>
      <c r="BE16" s="58">
        <f>X71</f>
        <v>981.13000000000022</v>
      </c>
      <c r="BF16" s="58">
        <f>Z71</f>
        <v>981.13000000000022</v>
      </c>
      <c r="BG16" s="58">
        <f>AB71</f>
        <v>981.13000000000022</v>
      </c>
      <c r="BH16" s="58">
        <f>AD71</f>
        <v>990.43000000000018</v>
      </c>
      <c r="BI16" s="58">
        <f>AE71</f>
        <v>990.43000000000018</v>
      </c>
      <c r="BJ16" s="58">
        <f>AF71</f>
        <v>990.43000000000018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26.9</v>
      </c>
      <c r="C17" s="44">
        <v>26.9</v>
      </c>
      <c r="D17" s="44">
        <v>26.9</v>
      </c>
      <c r="E17" s="44">
        <v>26.9</v>
      </c>
      <c r="F17" s="44">
        <v>26.9</v>
      </c>
      <c r="G17" s="44">
        <v>26.9</v>
      </c>
      <c r="H17" s="44">
        <v>26.9</v>
      </c>
      <c r="I17" s="44">
        <v>26.9</v>
      </c>
      <c r="J17" s="44">
        <v>26.9</v>
      </c>
      <c r="K17" s="44">
        <v>26.9</v>
      </c>
      <c r="L17" s="44">
        <v>26.9</v>
      </c>
      <c r="M17" s="44">
        <v>26.9</v>
      </c>
      <c r="N17" s="44">
        <v>26.9</v>
      </c>
      <c r="O17" s="44">
        <v>26.9</v>
      </c>
      <c r="P17" s="44">
        <v>26.9</v>
      </c>
      <c r="Q17" s="44">
        <v>26.9</v>
      </c>
      <c r="R17" s="44">
        <v>26.9</v>
      </c>
      <c r="S17" s="44">
        <v>26.9</v>
      </c>
      <c r="T17" s="44">
        <v>26.9</v>
      </c>
      <c r="U17" s="44">
        <v>26.9</v>
      </c>
      <c r="V17" s="44">
        <v>26.9</v>
      </c>
      <c r="W17" s="44">
        <v>26.9</v>
      </c>
      <c r="X17" s="44">
        <v>26.9</v>
      </c>
      <c r="Y17" s="44">
        <v>26.9</v>
      </c>
      <c r="Z17" s="44">
        <v>26.9</v>
      </c>
      <c r="AA17" s="44">
        <v>26.9</v>
      </c>
      <c r="AB17" s="44">
        <v>26.9</v>
      </c>
      <c r="AC17" s="44">
        <v>27.3</v>
      </c>
      <c r="AD17" s="44">
        <v>27.3</v>
      </c>
      <c r="AE17" s="44">
        <v>27.3</v>
      </c>
      <c r="AF17" s="44">
        <v>27.3</v>
      </c>
      <c r="AG17" s="45">
        <v>54</v>
      </c>
      <c r="AH17" s="46">
        <f t="shared" si="3"/>
        <v>27.3</v>
      </c>
      <c r="AI17" s="47">
        <f t="shared" si="4"/>
        <v>26.9</v>
      </c>
      <c r="AK17" s="49"/>
      <c r="AL17" s="52" t="s">
        <v>29</v>
      </c>
      <c r="AM17" s="57">
        <f t="shared" ref="AM17:AR17" si="7">B78</f>
        <v>425.4</v>
      </c>
      <c r="AN17" s="57">
        <f t="shared" si="7"/>
        <v>244.1</v>
      </c>
      <c r="AO17" s="57">
        <f t="shared" si="7"/>
        <v>218.6</v>
      </c>
      <c r="AP17" s="57">
        <f t="shared" si="7"/>
        <v>217.8</v>
      </c>
      <c r="AQ17" s="57">
        <f t="shared" si="7"/>
        <v>213.7</v>
      </c>
      <c r="AR17" s="57">
        <f t="shared" si="7"/>
        <v>259.7</v>
      </c>
      <c r="AS17" s="57">
        <f>I78</f>
        <v>497.49999999999994</v>
      </c>
      <c r="AT17" s="57">
        <f>K78</f>
        <v>469.69999999999993</v>
      </c>
      <c r="AU17" s="57">
        <f t="shared" ref="AU17:BD17" si="8">M78</f>
        <v>442.79999999999995</v>
      </c>
      <c r="AV17" s="57">
        <f t="shared" si="8"/>
        <v>192.1</v>
      </c>
      <c r="AW17" s="57">
        <f t="shared" si="8"/>
        <v>190</v>
      </c>
      <c r="AX17" s="57">
        <f t="shared" si="8"/>
        <v>159.9</v>
      </c>
      <c r="AY17" s="57">
        <f t="shared" si="8"/>
        <v>159.9</v>
      </c>
      <c r="AZ17" s="57">
        <f t="shared" si="8"/>
        <v>159.9</v>
      </c>
      <c r="BA17" s="57">
        <f t="shared" si="8"/>
        <v>157.9</v>
      </c>
      <c r="BB17" s="57">
        <f t="shared" si="8"/>
        <v>224.39999999999995</v>
      </c>
      <c r="BC17" s="57">
        <f t="shared" si="8"/>
        <v>273.70000000000005</v>
      </c>
      <c r="BD17" s="57">
        <f t="shared" si="8"/>
        <v>259.60000000000002</v>
      </c>
      <c r="BE17" s="58">
        <f>X78</f>
        <v>247.5</v>
      </c>
      <c r="BF17" s="58">
        <f>Z78</f>
        <v>409.8</v>
      </c>
      <c r="BG17" s="58">
        <f>AB78</f>
        <v>441.2</v>
      </c>
      <c r="BH17" s="58">
        <f>AD78</f>
        <v>532.20000000000005</v>
      </c>
      <c r="BI17" s="58">
        <f>AE78</f>
        <v>442.5</v>
      </c>
      <c r="BJ17" s="58">
        <f>AF78</f>
        <v>442.5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14</v>
      </c>
      <c r="F18" s="44">
        <v>14</v>
      </c>
      <c r="G18" s="44">
        <v>14</v>
      </c>
      <c r="H18" s="44">
        <v>14</v>
      </c>
      <c r="I18" s="44">
        <v>14</v>
      </c>
      <c r="J18" s="44">
        <v>14</v>
      </c>
      <c r="K18" s="44">
        <v>14</v>
      </c>
      <c r="L18" s="44">
        <v>14</v>
      </c>
      <c r="M18" s="44">
        <v>14</v>
      </c>
      <c r="N18" s="44">
        <v>14</v>
      </c>
      <c r="O18" s="44">
        <v>14</v>
      </c>
      <c r="P18" s="44">
        <v>14</v>
      </c>
      <c r="Q18" s="44">
        <v>14</v>
      </c>
      <c r="R18" s="44">
        <v>14</v>
      </c>
      <c r="S18" s="44">
        <v>14</v>
      </c>
      <c r="T18" s="44">
        <v>14</v>
      </c>
      <c r="U18" s="44">
        <v>14</v>
      </c>
      <c r="V18" s="44">
        <v>14</v>
      </c>
      <c r="W18" s="44">
        <v>14</v>
      </c>
      <c r="X18" s="44">
        <v>14</v>
      </c>
      <c r="Y18" s="44">
        <v>14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3"/>
        <v>14</v>
      </c>
      <c r="AI18" s="47">
        <f t="shared" si="4"/>
        <v>14</v>
      </c>
      <c r="AK18" s="49"/>
      <c r="AL18" s="52" t="s">
        <v>31</v>
      </c>
      <c r="AM18" s="57">
        <f t="shared" ref="AM18:AR18" si="9">B92</f>
        <v>351.09999999999997</v>
      </c>
      <c r="AN18" s="57">
        <f t="shared" si="9"/>
        <v>351.09999999999997</v>
      </c>
      <c r="AO18" s="57">
        <f t="shared" si="9"/>
        <v>336.8</v>
      </c>
      <c r="AP18" s="57">
        <f t="shared" si="9"/>
        <v>323</v>
      </c>
      <c r="AQ18" s="57">
        <f t="shared" si="9"/>
        <v>310.57</v>
      </c>
      <c r="AR18" s="57">
        <f t="shared" si="9"/>
        <v>274.16999999999996</v>
      </c>
      <c r="AS18" s="57">
        <f>I92</f>
        <v>314.96999999999997</v>
      </c>
      <c r="AT18" s="57">
        <f>K92</f>
        <v>339.07</v>
      </c>
      <c r="AU18" s="57">
        <f t="shared" ref="AU18:BD18" si="10">M92</f>
        <v>387.29999999999995</v>
      </c>
      <c r="AV18" s="57">
        <f t="shared" si="10"/>
        <v>388.59999999999991</v>
      </c>
      <c r="AW18" s="57">
        <f t="shared" si="10"/>
        <v>357.4</v>
      </c>
      <c r="AX18" s="57">
        <f t="shared" si="10"/>
        <v>334.9</v>
      </c>
      <c r="AY18" s="57">
        <f t="shared" si="10"/>
        <v>334.1</v>
      </c>
      <c r="AZ18" s="57">
        <f t="shared" si="10"/>
        <v>332.5</v>
      </c>
      <c r="BA18" s="57">
        <f t="shared" si="10"/>
        <v>316.20000000000005</v>
      </c>
      <c r="BB18" s="57">
        <f t="shared" si="10"/>
        <v>299.7</v>
      </c>
      <c r="BC18" s="57">
        <f t="shared" si="10"/>
        <v>262.89999999999998</v>
      </c>
      <c r="BD18" s="57">
        <f t="shared" si="10"/>
        <v>251.99999999999997</v>
      </c>
      <c r="BE18" s="58">
        <f>X92</f>
        <v>287.40000000000003</v>
      </c>
      <c r="BF18" s="58">
        <f>Z92</f>
        <v>349.50000000000006</v>
      </c>
      <c r="BG18" s="58">
        <f>AB92</f>
        <v>381.2</v>
      </c>
      <c r="BH18" s="58">
        <f>AD92</f>
        <v>375</v>
      </c>
      <c r="BI18" s="58">
        <f>AE92</f>
        <v>365.3</v>
      </c>
      <c r="BJ18" s="58">
        <f>AF92</f>
        <v>365.3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3"/>
        <v>0</v>
      </c>
      <c r="AI19" s="47">
        <f t="shared" si="4"/>
        <v>0</v>
      </c>
      <c r="AK19" s="49"/>
      <c r="AL19" s="52" t="s">
        <v>33</v>
      </c>
      <c r="AM19" s="57">
        <f t="shared" ref="AM19:AR19" si="11">B108</f>
        <v>68.5</v>
      </c>
      <c r="AN19" s="57">
        <f t="shared" si="11"/>
        <v>625.70000000000005</v>
      </c>
      <c r="AO19" s="57">
        <f t="shared" si="11"/>
        <v>58.5</v>
      </c>
      <c r="AP19" s="57">
        <f t="shared" si="11"/>
        <v>55.3</v>
      </c>
      <c r="AQ19" s="57">
        <f t="shared" si="11"/>
        <v>52.4</v>
      </c>
      <c r="AR19" s="57">
        <f t="shared" si="11"/>
        <v>60.2</v>
      </c>
      <c r="AS19" s="57">
        <f>I108</f>
        <v>61.2</v>
      </c>
      <c r="AT19" s="57">
        <f>K108</f>
        <v>57.599999999999994</v>
      </c>
      <c r="AU19" s="57">
        <f t="shared" ref="AU19:BD19" si="12">M108</f>
        <v>58.9</v>
      </c>
      <c r="AV19" s="57">
        <f t="shared" si="12"/>
        <v>63.400000000000006</v>
      </c>
      <c r="AW19" s="57">
        <f t="shared" si="12"/>
        <v>69.8</v>
      </c>
      <c r="AX19" s="57">
        <f t="shared" si="12"/>
        <v>77.800000000000011</v>
      </c>
      <c r="AY19" s="57">
        <f t="shared" si="12"/>
        <v>69.099999999999994</v>
      </c>
      <c r="AZ19" s="57">
        <f t="shared" si="12"/>
        <v>71.600000000000009</v>
      </c>
      <c r="BA19" s="57">
        <f t="shared" si="12"/>
        <v>87.6</v>
      </c>
      <c r="BB19" s="57">
        <f t="shared" si="12"/>
        <v>77.8</v>
      </c>
      <c r="BC19" s="57">
        <f t="shared" si="12"/>
        <v>70.099999999999994</v>
      </c>
      <c r="BD19" s="57">
        <f t="shared" si="12"/>
        <v>88.899999999999991</v>
      </c>
      <c r="BE19" s="58">
        <f>X108</f>
        <v>86.6</v>
      </c>
      <c r="BF19" s="58">
        <f>Z108</f>
        <v>110.60000000000001</v>
      </c>
      <c r="BG19" s="58">
        <f>AB108</f>
        <v>77.2</v>
      </c>
      <c r="BH19" s="58">
        <f>AD108</f>
        <v>68.3</v>
      </c>
      <c r="BI19" s="58">
        <f>AE108</f>
        <v>55.400000000000006</v>
      </c>
      <c r="BJ19" s="58">
        <f>AF108</f>
        <v>55.4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3"/>
        <v>50</v>
      </c>
      <c r="AI20" s="47">
        <f t="shared" si="4"/>
        <v>50</v>
      </c>
      <c r="AK20" s="49"/>
      <c r="AL20" s="52" t="s">
        <v>35</v>
      </c>
      <c r="AM20" s="57">
        <f t="shared" ref="AM20:AR20" si="13">B96</f>
        <v>0</v>
      </c>
      <c r="AN20" s="57">
        <f t="shared" si="13"/>
        <v>0</v>
      </c>
      <c r="AO20" s="57">
        <f t="shared" si="13"/>
        <v>0</v>
      </c>
      <c r="AP20" s="57">
        <f t="shared" si="13"/>
        <v>0</v>
      </c>
      <c r="AQ20" s="57">
        <f t="shared" si="13"/>
        <v>0</v>
      </c>
      <c r="AR20" s="57">
        <f t="shared" si="13"/>
        <v>0</v>
      </c>
      <c r="AS20" s="57">
        <f>I96</f>
        <v>0</v>
      </c>
      <c r="AT20" s="57">
        <f>K96</f>
        <v>0</v>
      </c>
      <c r="AU20" s="57">
        <f t="shared" ref="AU20:BD20" si="14">M96</f>
        <v>0</v>
      </c>
      <c r="AV20" s="57">
        <f t="shared" si="14"/>
        <v>0</v>
      </c>
      <c r="AW20" s="57">
        <f t="shared" si="14"/>
        <v>0</v>
      </c>
      <c r="AX20" s="57">
        <f t="shared" si="14"/>
        <v>0</v>
      </c>
      <c r="AY20" s="57">
        <f t="shared" si="14"/>
        <v>0</v>
      </c>
      <c r="AZ20" s="57">
        <f t="shared" si="14"/>
        <v>0</v>
      </c>
      <c r="BA20" s="57">
        <f t="shared" si="14"/>
        <v>0</v>
      </c>
      <c r="BB20" s="57">
        <f t="shared" si="14"/>
        <v>51</v>
      </c>
      <c r="BC20" s="57">
        <f t="shared" si="14"/>
        <v>51</v>
      </c>
      <c r="BD20" s="57">
        <f t="shared" si="14"/>
        <v>51</v>
      </c>
      <c r="BE20" s="58">
        <f>X96</f>
        <v>63</v>
      </c>
      <c r="BF20" s="58">
        <f>Z96</f>
        <v>17</v>
      </c>
      <c r="BG20" s="58">
        <f>AB96</f>
        <v>18.5</v>
      </c>
      <c r="BH20" s="58">
        <f>AD96</f>
        <v>18.5</v>
      </c>
      <c r="BI20" s="58">
        <f>AE96</f>
        <v>35.200000000000003</v>
      </c>
      <c r="BJ20" s="58">
        <f>AF96</f>
        <v>35.200000000000003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>
        <v>24.3</v>
      </c>
      <c r="Q21" s="44">
        <v>24.3</v>
      </c>
      <c r="R21" s="44">
        <v>24.3</v>
      </c>
      <c r="S21" s="44">
        <v>24.3</v>
      </c>
      <c r="T21" s="44">
        <v>24.3</v>
      </c>
      <c r="U21" s="44">
        <v>24.3</v>
      </c>
      <c r="V21" s="44">
        <v>24.3</v>
      </c>
      <c r="W21" s="44">
        <v>24.3</v>
      </c>
      <c r="X21" s="44">
        <v>24.3</v>
      </c>
      <c r="Y21" s="44">
        <v>24.3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3"/>
        <v>24.3</v>
      </c>
      <c r="AI21" s="47">
        <f t="shared" si="4"/>
        <v>24.3</v>
      </c>
      <c r="AK21" s="49"/>
      <c r="AL21" s="52" t="s">
        <v>37</v>
      </c>
      <c r="AM21" s="57">
        <f t="shared" ref="AM21:AR21" si="15">B114</f>
        <v>0</v>
      </c>
      <c r="AN21" s="57">
        <f t="shared" si="15"/>
        <v>0</v>
      </c>
      <c r="AO21" s="57">
        <f t="shared" si="15"/>
        <v>0</v>
      </c>
      <c r="AP21" s="57">
        <f t="shared" si="15"/>
        <v>0</v>
      </c>
      <c r="AQ21" s="57">
        <f t="shared" si="15"/>
        <v>0</v>
      </c>
      <c r="AR21" s="57">
        <f t="shared" si="15"/>
        <v>0</v>
      </c>
      <c r="AS21" s="57">
        <f>I114</f>
        <v>0</v>
      </c>
      <c r="AT21" s="57">
        <f>K114</f>
        <v>0</v>
      </c>
      <c r="AU21" s="57">
        <f t="shared" ref="AU21:BD21" si="16">M114</f>
        <v>0</v>
      </c>
      <c r="AV21" s="57">
        <f t="shared" si="16"/>
        <v>0</v>
      </c>
      <c r="AW21" s="57">
        <f t="shared" si="16"/>
        <v>0</v>
      </c>
      <c r="AX21" s="57">
        <f t="shared" si="16"/>
        <v>0</v>
      </c>
      <c r="AY21" s="57">
        <f t="shared" si="16"/>
        <v>0</v>
      </c>
      <c r="AZ21" s="57">
        <f t="shared" si="16"/>
        <v>0</v>
      </c>
      <c r="BA21" s="57">
        <f t="shared" si="16"/>
        <v>0</v>
      </c>
      <c r="BB21" s="57">
        <f t="shared" si="16"/>
        <v>0</v>
      </c>
      <c r="BC21" s="57">
        <f t="shared" si="16"/>
        <v>0</v>
      </c>
      <c r="BD21" s="57">
        <f t="shared" si="16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37.11</v>
      </c>
      <c r="C22" s="44">
        <v>37.11</v>
      </c>
      <c r="D22" s="44">
        <v>37.11</v>
      </c>
      <c r="E22" s="44">
        <v>37.11</v>
      </c>
      <c r="F22" s="44">
        <v>37.11</v>
      </c>
      <c r="G22" s="44">
        <v>37.11</v>
      </c>
      <c r="H22" s="44">
        <v>37.11</v>
      </c>
      <c r="I22" s="44">
        <v>37.11</v>
      </c>
      <c r="J22" s="44">
        <v>37.11</v>
      </c>
      <c r="K22" s="44">
        <v>37.11</v>
      </c>
      <c r="L22" s="44">
        <v>37.11</v>
      </c>
      <c r="M22" s="44">
        <v>37.11</v>
      </c>
      <c r="N22" s="44">
        <v>37.11</v>
      </c>
      <c r="O22" s="44">
        <v>37.11</v>
      </c>
      <c r="P22" s="44">
        <v>37.11</v>
      </c>
      <c r="Q22" s="44">
        <v>37.11</v>
      </c>
      <c r="R22" s="44">
        <v>37.11</v>
      </c>
      <c r="S22" s="44">
        <v>37.11</v>
      </c>
      <c r="T22" s="44">
        <v>37.11</v>
      </c>
      <c r="U22" s="44">
        <v>37.11</v>
      </c>
      <c r="V22" s="44">
        <v>37.11</v>
      </c>
      <c r="W22" s="44">
        <v>37.11</v>
      </c>
      <c r="X22" s="44">
        <v>37.11</v>
      </c>
      <c r="Y22" s="44">
        <v>37.11</v>
      </c>
      <c r="Z22" s="44">
        <v>37.11</v>
      </c>
      <c r="AA22" s="44">
        <v>37.11</v>
      </c>
      <c r="AB22" s="44">
        <v>37.11</v>
      </c>
      <c r="AC22" s="44">
        <v>37.11</v>
      </c>
      <c r="AD22" s="44">
        <v>37.11</v>
      </c>
      <c r="AE22" s="44">
        <v>37.11</v>
      </c>
      <c r="AF22" s="44">
        <v>37.11</v>
      </c>
      <c r="AG22" s="48">
        <v>44</v>
      </c>
      <c r="AH22" s="46">
        <f t="shared" si="3"/>
        <v>37.11</v>
      </c>
      <c r="AI22" s="47">
        <f t="shared" si="4"/>
        <v>37.11</v>
      </c>
      <c r="AK22" s="49"/>
      <c r="AL22" s="59" t="s">
        <v>39</v>
      </c>
      <c r="AM22" s="60">
        <f t="shared" ref="AM22:BJ22" si="17">SUM(AM16:AM21)</f>
        <v>1850.13</v>
      </c>
      <c r="AN22" s="60">
        <f t="shared" si="17"/>
        <v>2226.0300000000002</v>
      </c>
      <c r="AO22" s="60">
        <f t="shared" si="17"/>
        <v>1619.0300000000002</v>
      </c>
      <c r="AP22" s="60">
        <f t="shared" si="17"/>
        <v>1601.2300000000002</v>
      </c>
      <c r="AQ22" s="60">
        <f t="shared" si="17"/>
        <v>1581.8000000000002</v>
      </c>
      <c r="AR22" s="60">
        <f t="shared" si="17"/>
        <v>1582.5000000000002</v>
      </c>
      <c r="AS22" s="60">
        <f t="shared" si="17"/>
        <v>1862.1000000000001</v>
      </c>
      <c r="AT22" s="60">
        <f t="shared" si="17"/>
        <v>1843.7</v>
      </c>
      <c r="AU22" s="60">
        <f t="shared" si="17"/>
        <v>1870.1300000000003</v>
      </c>
      <c r="AV22" s="60">
        <f t="shared" si="17"/>
        <v>1625.2300000000002</v>
      </c>
      <c r="AW22" s="60">
        <f t="shared" si="17"/>
        <v>1598.3300000000002</v>
      </c>
      <c r="AX22" s="60">
        <f t="shared" si="17"/>
        <v>1553.7300000000002</v>
      </c>
      <c r="AY22" s="60">
        <f t="shared" si="17"/>
        <v>1544.23</v>
      </c>
      <c r="AZ22" s="60">
        <f t="shared" si="17"/>
        <v>1545.13</v>
      </c>
      <c r="BA22" s="60">
        <f t="shared" si="17"/>
        <v>1542.8300000000002</v>
      </c>
      <c r="BB22" s="60">
        <f t="shared" si="17"/>
        <v>1634.0300000000002</v>
      </c>
      <c r="BC22" s="60">
        <f t="shared" si="17"/>
        <v>1638.8300000000004</v>
      </c>
      <c r="BD22" s="60">
        <f t="shared" si="17"/>
        <v>1632.6300000000003</v>
      </c>
      <c r="BE22" s="60">
        <f t="shared" si="17"/>
        <v>1665.63</v>
      </c>
      <c r="BF22" s="60">
        <f t="shared" si="17"/>
        <v>1868.0300000000002</v>
      </c>
      <c r="BG22" s="60">
        <f t="shared" si="17"/>
        <v>1899.2300000000002</v>
      </c>
      <c r="BH22" s="60">
        <f t="shared" si="17"/>
        <v>1984.43</v>
      </c>
      <c r="BI22" s="60">
        <f t="shared" si="17"/>
        <v>1888.8300000000004</v>
      </c>
      <c r="BJ22" s="60">
        <f t="shared" si="17"/>
        <v>1888.8300000000004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13.7</v>
      </c>
      <c r="C23" s="44">
        <v>13.7</v>
      </c>
      <c r="D23" s="44">
        <v>13.7</v>
      </c>
      <c r="E23" s="44">
        <v>13.7</v>
      </c>
      <c r="F23" s="44">
        <v>13.7</v>
      </c>
      <c r="G23" s="44">
        <v>13.7</v>
      </c>
      <c r="H23" s="44">
        <v>13.7</v>
      </c>
      <c r="I23" s="44">
        <v>13.7</v>
      </c>
      <c r="J23" s="44">
        <v>13.7</v>
      </c>
      <c r="K23" s="44">
        <v>13.7</v>
      </c>
      <c r="L23" s="44">
        <v>13.7</v>
      </c>
      <c r="M23" s="44">
        <v>13.7</v>
      </c>
      <c r="N23" s="44">
        <v>13.7</v>
      </c>
      <c r="O23" s="44">
        <v>13.7</v>
      </c>
      <c r="P23" s="44">
        <v>13.7</v>
      </c>
      <c r="Q23" s="44">
        <v>13.7</v>
      </c>
      <c r="R23" s="44">
        <v>13.7</v>
      </c>
      <c r="S23" s="44">
        <v>13.7</v>
      </c>
      <c r="T23" s="44">
        <v>13.7</v>
      </c>
      <c r="U23" s="44">
        <v>13.7</v>
      </c>
      <c r="V23" s="44">
        <v>13.7</v>
      </c>
      <c r="W23" s="44">
        <v>13.7</v>
      </c>
      <c r="X23" s="44">
        <v>13.7</v>
      </c>
      <c r="Y23" s="44">
        <v>13.7</v>
      </c>
      <c r="Z23" s="44">
        <v>13.7</v>
      </c>
      <c r="AA23" s="44">
        <v>13.7</v>
      </c>
      <c r="AB23" s="44">
        <v>13.7</v>
      </c>
      <c r="AC23" s="44">
        <v>13.7</v>
      </c>
      <c r="AD23" s="44">
        <v>13.7</v>
      </c>
      <c r="AE23" s="44">
        <v>13.7</v>
      </c>
      <c r="AF23" s="44">
        <v>13.7</v>
      </c>
      <c r="AG23" s="48">
        <v>42</v>
      </c>
      <c r="AH23" s="46">
        <f t="shared" si="3"/>
        <v>13.7</v>
      </c>
      <c r="AI23" s="47">
        <f t="shared" si="4"/>
        <v>13.7</v>
      </c>
      <c r="AK23" s="49"/>
      <c r="AL23" s="59" t="s">
        <v>41</v>
      </c>
      <c r="AM23" s="60">
        <f t="shared" ref="AM23:AR23" si="18">B123*-1</f>
        <v>-672.3</v>
      </c>
      <c r="AN23" s="60">
        <f t="shared" si="18"/>
        <v>0</v>
      </c>
      <c r="AO23" s="60">
        <f t="shared" si="18"/>
        <v>-520</v>
      </c>
      <c r="AP23" s="60">
        <f t="shared" si="18"/>
        <v>-530</v>
      </c>
      <c r="AQ23" s="60">
        <f t="shared" si="18"/>
        <v>-536</v>
      </c>
      <c r="AR23" s="60">
        <f t="shared" si="18"/>
        <v>-496.2</v>
      </c>
      <c r="AS23" s="60">
        <f>I123*-1</f>
        <v>-620.79999999999995</v>
      </c>
      <c r="AT23" s="60">
        <f>K123*-1</f>
        <v>-603.9</v>
      </c>
      <c r="AU23" s="60">
        <f t="shared" ref="AU23:BD23" si="19">M123*-1</f>
        <v>-507.2</v>
      </c>
      <c r="AV23" s="60">
        <f t="shared" si="19"/>
        <v>-245.3</v>
      </c>
      <c r="AW23" s="60">
        <f t="shared" si="19"/>
        <v>-300.10000000000002</v>
      </c>
      <c r="AX23" s="60">
        <f t="shared" si="19"/>
        <v>-297.7</v>
      </c>
      <c r="AY23" s="60">
        <f t="shared" si="19"/>
        <v>-302.39999999999998</v>
      </c>
      <c r="AZ23" s="60">
        <f t="shared" si="19"/>
        <v>-303.8</v>
      </c>
      <c r="BA23" s="60">
        <f t="shared" si="19"/>
        <v>-277.39999999999998</v>
      </c>
      <c r="BB23" s="60">
        <f t="shared" si="19"/>
        <v>-280.89999999999998</v>
      </c>
      <c r="BC23" s="60">
        <f t="shared" si="19"/>
        <v>-284.5</v>
      </c>
      <c r="BD23" s="60">
        <f t="shared" si="19"/>
        <v>-280.39999999999998</v>
      </c>
      <c r="BE23" s="60">
        <f>X123*-1</f>
        <v>-320.60000000000002</v>
      </c>
      <c r="BF23" s="60">
        <f>Z123*-1</f>
        <v>-244.6</v>
      </c>
      <c r="BG23" s="60">
        <f>AB123*-1</f>
        <v>-264.3</v>
      </c>
      <c r="BH23" s="60">
        <f>AD123*-1</f>
        <v>-493.3</v>
      </c>
      <c r="BI23" s="60">
        <f>AE123*-1</f>
        <v>-516.41</v>
      </c>
      <c r="BJ23" s="60">
        <f>AF123*-1</f>
        <v>-604.9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16.7</v>
      </c>
      <c r="C24" s="44">
        <v>16.7</v>
      </c>
      <c r="D24" s="44">
        <v>16.7</v>
      </c>
      <c r="E24" s="44">
        <v>16.7</v>
      </c>
      <c r="F24" s="44">
        <v>16.7</v>
      </c>
      <c r="G24" s="44">
        <v>16.7</v>
      </c>
      <c r="H24" s="44">
        <v>16.7</v>
      </c>
      <c r="I24" s="44">
        <v>16.7</v>
      </c>
      <c r="J24" s="44">
        <v>16.7</v>
      </c>
      <c r="K24" s="44">
        <v>16.7</v>
      </c>
      <c r="L24" s="44">
        <v>16.7</v>
      </c>
      <c r="M24" s="44">
        <v>16.7</v>
      </c>
      <c r="N24" s="44">
        <v>16.7</v>
      </c>
      <c r="O24" s="44">
        <v>16.7</v>
      </c>
      <c r="P24" s="44">
        <v>16.7</v>
      </c>
      <c r="Q24" s="44">
        <v>16.7</v>
      </c>
      <c r="R24" s="44">
        <v>16.7</v>
      </c>
      <c r="S24" s="44">
        <v>16.7</v>
      </c>
      <c r="T24" s="44">
        <v>16.7</v>
      </c>
      <c r="U24" s="44">
        <v>16.7</v>
      </c>
      <c r="V24" s="44">
        <v>16.7</v>
      </c>
      <c r="W24" s="44">
        <v>16.7</v>
      </c>
      <c r="X24" s="44">
        <v>16.7</v>
      </c>
      <c r="Y24" s="44">
        <v>16.7</v>
      </c>
      <c r="Z24" s="44">
        <v>16.7</v>
      </c>
      <c r="AA24" s="44">
        <v>16.7</v>
      </c>
      <c r="AB24" s="44">
        <v>16.7</v>
      </c>
      <c r="AC24" s="44">
        <v>16.7</v>
      </c>
      <c r="AD24" s="44">
        <v>16.7</v>
      </c>
      <c r="AE24" s="44">
        <v>16.7</v>
      </c>
      <c r="AF24" s="44">
        <v>16.7</v>
      </c>
      <c r="AG24" s="48">
        <v>40</v>
      </c>
      <c r="AH24" s="46">
        <f t="shared" si="3"/>
        <v>16.7</v>
      </c>
      <c r="AI24" s="47">
        <f t="shared" si="4"/>
        <v>16.7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14.6</v>
      </c>
      <c r="C25" s="44">
        <v>14.6</v>
      </c>
      <c r="D25" s="44">
        <v>14.6</v>
      </c>
      <c r="E25" s="44">
        <v>14.6</v>
      </c>
      <c r="F25" s="44">
        <v>14.6</v>
      </c>
      <c r="G25" s="44">
        <v>14.6</v>
      </c>
      <c r="H25" s="44">
        <v>14.6</v>
      </c>
      <c r="I25" s="44">
        <v>14.6</v>
      </c>
      <c r="J25" s="44">
        <v>14.6</v>
      </c>
      <c r="K25" s="44">
        <v>14.6</v>
      </c>
      <c r="L25" s="44">
        <v>14.6</v>
      </c>
      <c r="M25" s="44">
        <v>14.6</v>
      </c>
      <c r="N25" s="44">
        <v>14.6</v>
      </c>
      <c r="O25" s="44">
        <v>14.6</v>
      </c>
      <c r="P25" s="44">
        <v>14.6</v>
      </c>
      <c r="Q25" s="44">
        <v>14.6</v>
      </c>
      <c r="R25" s="44">
        <v>14.6</v>
      </c>
      <c r="S25" s="44">
        <v>14.6</v>
      </c>
      <c r="T25" s="44">
        <v>14.6</v>
      </c>
      <c r="U25" s="44">
        <v>14.6</v>
      </c>
      <c r="V25" s="44">
        <v>14.6</v>
      </c>
      <c r="W25" s="44">
        <v>14.6</v>
      </c>
      <c r="X25" s="44">
        <v>14.6</v>
      </c>
      <c r="Y25" s="44">
        <v>14.6</v>
      </c>
      <c r="Z25" s="44">
        <v>14.6</v>
      </c>
      <c r="AA25" s="44">
        <v>14.6</v>
      </c>
      <c r="AB25" s="44">
        <v>14.6</v>
      </c>
      <c r="AC25" s="44">
        <v>14.6</v>
      </c>
      <c r="AD25" s="44">
        <v>14.6</v>
      </c>
      <c r="AE25" s="44">
        <v>14.6</v>
      </c>
      <c r="AF25" s="44">
        <v>14.6</v>
      </c>
      <c r="AG25" s="48">
        <v>38.46</v>
      </c>
      <c r="AH25" s="46">
        <f t="shared" si="3"/>
        <v>14.6</v>
      </c>
      <c r="AI25" s="47">
        <f t="shared" si="4"/>
        <v>14.6</v>
      </c>
      <c r="AK25" s="49"/>
      <c r="AL25" s="59" t="s">
        <v>44</v>
      </c>
      <c r="AM25" s="60">
        <f t="shared" ref="AM25:BJ25" si="20">AM22+AM23</f>
        <v>1177.8300000000002</v>
      </c>
      <c r="AN25" s="60">
        <f t="shared" si="20"/>
        <v>2226.0300000000002</v>
      </c>
      <c r="AO25" s="60">
        <f t="shared" si="20"/>
        <v>1099.0300000000002</v>
      </c>
      <c r="AP25" s="60">
        <f t="shared" si="20"/>
        <v>1071.2300000000002</v>
      </c>
      <c r="AQ25" s="60">
        <f t="shared" si="20"/>
        <v>1045.8000000000002</v>
      </c>
      <c r="AR25" s="60">
        <f t="shared" si="20"/>
        <v>1086.3000000000002</v>
      </c>
      <c r="AS25" s="60">
        <f t="shared" si="20"/>
        <v>1241.3000000000002</v>
      </c>
      <c r="AT25" s="60">
        <f t="shared" si="20"/>
        <v>1239.8000000000002</v>
      </c>
      <c r="AU25" s="60">
        <f t="shared" si="20"/>
        <v>1362.9300000000003</v>
      </c>
      <c r="AV25" s="60">
        <f t="shared" si="20"/>
        <v>1379.9300000000003</v>
      </c>
      <c r="AW25" s="60">
        <f t="shared" si="20"/>
        <v>1298.23</v>
      </c>
      <c r="AX25" s="60">
        <f t="shared" si="20"/>
        <v>1256.0300000000002</v>
      </c>
      <c r="AY25" s="60">
        <f t="shared" si="20"/>
        <v>1241.83</v>
      </c>
      <c r="AZ25" s="60">
        <f t="shared" si="20"/>
        <v>1241.3300000000002</v>
      </c>
      <c r="BA25" s="60">
        <f t="shared" si="20"/>
        <v>1265.4300000000003</v>
      </c>
      <c r="BB25" s="60">
        <f t="shared" si="20"/>
        <v>1353.13</v>
      </c>
      <c r="BC25" s="60">
        <f t="shared" si="20"/>
        <v>1354.3300000000004</v>
      </c>
      <c r="BD25" s="60">
        <f t="shared" si="20"/>
        <v>1352.2300000000005</v>
      </c>
      <c r="BE25" s="60">
        <f t="shared" si="20"/>
        <v>1345.0300000000002</v>
      </c>
      <c r="BF25" s="60">
        <f t="shared" si="20"/>
        <v>1623.4300000000003</v>
      </c>
      <c r="BG25" s="60">
        <f t="shared" si="20"/>
        <v>1634.9300000000003</v>
      </c>
      <c r="BH25" s="60">
        <f t="shared" si="20"/>
        <v>1491.13</v>
      </c>
      <c r="BI25" s="60">
        <f t="shared" si="20"/>
        <v>1372.4200000000005</v>
      </c>
      <c r="BJ25" s="60">
        <f t="shared" si="20"/>
        <v>1283.9300000000003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9.5</v>
      </c>
      <c r="C26" s="44">
        <v>9.5</v>
      </c>
      <c r="D26" s="44">
        <v>9.5</v>
      </c>
      <c r="E26" s="44">
        <v>9.5</v>
      </c>
      <c r="F26" s="44">
        <v>9.5</v>
      </c>
      <c r="G26" s="44">
        <v>9.5</v>
      </c>
      <c r="H26" s="44">
        <v>9.5</v>
      </c>
      <c r="I26" s="44">
        <v>9.5</v>
      </c>
      <c r="J26" s="44">
        <v>9.5</v>
      </c>
      <c r="K26" s="44">
        <v>9.5</v>
      </c>
      <c r="L26" s="44">
        <v>9.5</v>
      </c>
      <c r="M26" s="44">
        <v>9.5</v>
      </c>
      <c r="N26" s="44">
        <v>9.5</v>
      </c>
      <c r="O26" s="44">
        <v>9.5</v>
      </c>
      <c r="P26" s="44">
        <v>9.5</v>
      </c>
      <c r="Q26" s="44">
        <v>9.5</v>
      </c>
      <c r="R26" s="44">
        <v>9.5</v>
      </c>
      <c r="S26" s="44">
        <v>9.5</v>
      </c>
      <c r="T26" s="44">
        <v>9.5</v>
      </c>
      <c r="U26" s="44">
        <v>9.5</v>
      </c>
      <c r="V26" s="44">
        <v>9.5</v>
      </c>
      <c r="W26" s="44">
        <v>9.5</v>
      </c>
      <c r="X26" s="44">
        <v>9.5</v>
      </c>
      <c r="Y26" s="44">
        <v>9.5</v>
      </c>
      <c r="Z26" s="44">
        <v>9.5</v>
      </c>
      <c r="AA26" s="44">
        <v>9.5</v>
      </c>
      <c r="AB26" s="44">
        <v>9.5</v>
      </c>
      <c r="AC26" s="44">
        <v>9.5</v>
      </c>
      <c r="AD26" s="44">
        <v>9.5</v>
      </c>
      <c r="AE26" s="44">
        <v>9.5</v>
      </c>
      <c r="AF26" s="44">
        <v>9.5</v>
      </c>
      <c r="AG26" s="61">
        <v>38</v>
      </c>
      <c r="AH26" s="46">
        <f t="shared" si="3"/>
        <v>9.5</v>
      </c>
      <c r="AI26" s="47">
        <f t="shared" si="4"/>
        <v>9.5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</v>
      </c>
      <c r="C27" s="44">
        <v>22</v>
      </c>
      <c r="D27" s="44">
        <v>22</v>
      </c>
      <c r="E27" s="44">
        <v>22</v>
      </c>
      <c r="F27" s="44">
        <v>22</v>
      </c>
      <c r="G27" s="44">
        <v>22</v>
      </c>
      <c r="H27" s="44">
        <v>22</v>
      </c>
      <c r="I27" s="44">
        <v>22</v>
      </c>
      <c r="J27" s="44">
        <v>22</v>
      </c>
      <c r="K27" s="44">
        <v>22</v>
      </c>
      <c r="L27" s="44">
        <v>22</v>
      </c>
      <c r="M27" s="44">
        <v>22</v>
      </c>
      <c r="N27" s="44">
        <v>22</v>
      </c>
      <c r="O27" s="44">
        <v>22</v>
      </c>
      <c r="P27" s="44">
        <v>22</v>
      </c>
      <c r="Q27" s="44">
        <v>22</v>
      </c>
      <c r="R27" s="44">
        <v>22</v>
      </c>
      <c r="S27" s="44">
        <v>22</v>
      </c>
      <c r="T27" s="44">
        <v>22</v>
      </c>
      <c r="U27" s="44">
        <v>22</v>
      </c>
      <c r="V27" s="44">
        <v>22</v>
      </c>
      <c r="W27" s="44">
        <v>22</v>
      </c>
      <c r="X27" s="44">
        <v>22</v>
      </c>
      <c r="Y27" s="44">
        <v>22</v>
      </c>
      <c r="Z27" s="44">
        <v>22</v>
      </c>
      <c r="AA27" s="44">
        <v>22</v>
      </c>
      <c r="AB27" s="44">
        <v>22</v>
      </c>
      <c r="AC27" s="44">
        <v>22</v>
      </c>
      <c r="AD27" s="44">
        <v>22</v>
      </c>
      <c r="AE27" s="44">
        <v>22</v>
      </c>
      <c r="AF27" s="44">
        <v>22</v>
      </c>
      <c r="AG27" s="48">
        <v>36</v>
      </c>
      <c r="AH27" s="46">
        <f t="shared" si="3"/>
        <v>22</v>
      </c>
      <c r="AI27" s="47">
        <f t="shared" si="4"/>
        <v>22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27.55</v>
      </c>
      <c r="C28" s="44">
        <v>27.55</v>
      </c>
      <c r="D28" s="44">
        <v>27.55</v>
      </c>
      <c r="E28" s="44">
        <v>27.55</v>
      </c>
      <c r="F28" s="44">
        <v>27.55</v>
      </c>
      <c r="G28" s="44">
        <v>27.55</v>
      </c>
      <c r="H28" s="44">
        <v>27.55</v>
      </c>
      <c r="I28" s="44">
        <v>27.55</v>
      </c>
      <c r="J28" s="44">
        <v>27.55</v>
      </c>
      <c r="K28" s="44">
        <v>27.55</v>
      </c>
      <c r="L28" s="44">
        <v>27.55</v>
      </c>
      <c r="M28" s="44">
        <v>27.55</v>
      </c>
      <c r="N28" s="44">
        <v>27.55</v>
      </c>
      <c r="O28" s="44">
        <v>27.55</v>
      </c>
      <c r="P28" s="44">
        <v>27.55</v>
      </c>
      <c r="Q28" s="44">
        <v>27.55</v>
      </c>
      <c r="R28" s="44">
        <v>27.55</v>
      </c>
      <c r="S28" s="44">
        <v>27.55</v>
      </c>
      <c r="T28" s="44">
        <v>27.55</v>
      </c>
      <c r="U28" s="44">
        <v>27.55</v>
      </c>
      <c r="V28" s="44">
        <v>27.55</v>
      </c>
      <c r="W28" s="44">
        <v>27.55</v>
      </c>
      <c r="X28" s="44">
        <v>27.55</v>
      </c>
      <c r="Y28" s="44">
        <v>27.55</v>
      </c>
      <c r="Z28" s="44">
        <v>27.55</v>
      </c>
      <c r="AA28" s="44">
        <v>27.55</v>
      </c>
      <c r="AB28" s="44">
        <v>27.55</v>
      </c>
      <c r="AC28" s="44">
        <v>27.55</v>
      </c>
      <c r="AD28" s="44">
        <v>27.55</v>
      </c>
      <c r="AE28" s="44">
        <v>27.55</v>
      </c>
      <c r="AF28" s="44">
        <v>27.55</v>
      </c>
      <c r="AG28" s="48">
        <v>35.5</v>
      </c>
      <c r="AH28" s="46">
        <f t="shared" si="3"/>
        <v>27.55</v>
      </c>
      <c r="AI28" s="47">
        <f t="shared" si="4"/>
        <v>27.55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3"/>
        <v>11.5</v>
      </c>
      <c r="AI29" s="47">
        <f t="shared" si="4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16.2</v>
      </c>
      <c r="C30" s="44">
        <v>16.2</v>
      </c>
      <c r="D30" s="44">
        <v>16.2</v>
      </c>
      <c r="E30" s="44">
        <v>16.2</v>
      </c>
      <c r="F30" s="44">
        <v>16.2</v>
      </c>
      <c r="G30" s="44">
        <v>16.2</v>
      </c>
      <c r="H30" s="44">
        <v>16.2</v>
      </c>
      <c r="I30" s="44">
        <v>16.2</v>
      </c>
      <c r="J30" s="44">
        <v>16.2</v>
      </c>
      <c r="K30" s="44">
        <v>16.2</v>
      </c>
      <c r="L30" s="44">
        <v>16.2</v>
      </c>
      <c r="M30" s="44">
        <v>16.2</v>
      </c>
      <c r="N30" s="44">
        <v>16.2</v>
      </c>
      <c r="O30" s="44">
        <v>16.2</v>
      </c>
      <c r="P30" s="44">
        <v>16.2</v>
      </c>
      <c r="Q30" s="44">
        <v>16.2</v>
      </c>
      <c r="R30" s="44">
        <v>16.2</v>
      </c>
      <c r="S30" s="44">
        <v>16.2</v>
      </c>
      <c r="T30" s="44">
        <v>16.2</v>
      </c>
      <c r="U30" s="44">
        <v>16.2</v>
      </c>
      <c r="V30" s="44">
        <v>16.2</v>
      </c>
      <c r="W30" s="44">
        <v>16.2</v>
      </c>
      <c r="X30" s="44">
        <v>16.2</v>
      </c>
      <c r="Y30" s="44">
        <v>16.2</v>
      </c>
      <c r="Z30" s="44">
        <v>16.2</v>
      </c>
      <c r="AA30" s="44">
        <v>16.2</v>
      </c>
      <c r="AB30" s="44">
        <v>16.2</v>
      </c>
      <c r="AC30" s="44">
        <v>16.2</v>
      </c>
      <c r="AD30" s="44">
        <v>16.2</v>
      </c>
      <c r="AE30" s="44">
        <v>16.2</v>
      </c>
      <c r="AF30" s="44">
        <v>16.2</v>
      </c>
      <c r="AG30" s="48">
        <v>30</v>
      </c>
      <c r="AH30" s="46">
        <f t="shared" si="3"/>
        <v>16.2</v>
      </c>
      <c r="AI30" s="47">
        <f t="shared" si="4"/>
        <v>16.2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12</v>
      </c>
      <c r="O31" s="44">
        <v>12</v>
      </c>
      <c r="P31" s="44">
        <v>12</v>
      </c>
      <c r="Q31" s="44">
        <v>12</v>
      </c>
      <c r="R31" s="44">
        <v>12</v>
      </c>
      <c r="S31" s="44">
        <v>12</v>
      </c>
      <c r="T31" s="44">
        <v>12</v>
      </c>
      <c r="U31" s="44">
        <v>12</v>
      </c>
      <c r="V31" s="44">
        <v>12</v>
      </c>
      <c r="W31" s="44">
        <v>12</v>
      </c>
      <c r="X31" s="44">
        <v>12</v>
      </c>
      <c r="Y31" s="44">
        <v>12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3"/>
        <v>12</v>
      </c>
      <c r="AI31" s="47">
        <f t="shared" si="4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v>0</v>
      </c>
      <c r="L32" s="44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  <c r="AA32" s="44">
        <v>0</v>
      </c>
      <c r="AB32" s="44">
        <v>0</v>
      </c>
      <c r="AC32" s="44">
        <v>0</v>
      </c>
      <c r="AD32" s="44">
        <v>0</v>
      </c>
      <c r="AE32" s="44">
        <v>0</v>
      </c>
      <c r="AF32" s="44">
        <v>0</v>
      </c>
      <c r="AG32" s="48">
        <v>28.1</v>
      </c>
      <c r="AH32" s="46">
        <f t="shared" si="3"/>
        <v>0</v>
      </c>
      <c r="AI32" s="47">
        <f t="shared" si="4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16.5</v>
      </c>
      <c r="C33" s="44">
        <v>16.5</v>
      </c>
      <c r="D33" s="44">
        <v>16.5</v>
      </c>
      <c r="E33" s="44">
        <v>16.5</v>
      </c>
      <c r="F33" s="44">
        <v>16.5</v>
      </c>
      <c r="G33" s="44">
        <v>16.5</v>
      </c>
      <c r="H33" s="44">
        <v>16.5</v>
      </c>
      <c r="I33" s="44">
        <v>16.5</v>
      </c>
      <c r="J33" s="44">
        <v>16.5</v>
      </c>
      <c r="K33" s="44">
        <v>16.5</v>
      </c>
      <c r="L33" s="44">
        <v>16.5</v>
      </c>
      <c r="M33" s="44">
        <v>16.5</v>
      </c>
      <c r="N33" s="44">
        <v>16.5</v>
      </c>
      <c r="O33" s="44">
        <v>16.5</v>
      </c>
      <c r="P33" s="44">
        <v>16.5</v>
      </c>
      <c r="Q33" s="44">
        <v>16.5</v>
      </c>
      <c r="R33" s="44">
        <v>16.5</v>
      </c>
      <c r="S33" s="44">
        <v>16.5</v>
      </c>
      <c r="T33" s="44">
        <v>16.5</v>
      </c>
      <c r="U33" s="44">
        <v>16.5</v>
      </c>
      <c r="V33" s="44">
        <v>16.5</v>
      </c>
      <c r="W33" s="44">
        <v>16.5</v>
      </c>
      <c r="X33" s="44">
        <v>16.5</v>
      </c>
      <c r="Y33" s="44">
        <v>16.5</v>
      </c>
      <c r="Z33" s="44">
        <v>16.5</v>
      </c>
      <c r="AA33" s="44">
        <v>16.5</v>
      </c>
      <c r="AB33" s="44">
        <v>16.5</v>
      </c>
      <c r="AC33" s="44">
        <v>16.5</v>
      </c>
      <c r="AD33" s="44">
        <v>16.5</v>
      </c>
      <c r="AE33" s="44">
        <v>16.5</v>
      </c>
      <c r="AF33" s="44">
        <v>16.5</v>
      </c>
      <c r="AG33" s="48">
        <v>27</v>
      </c>
      <c r="AH33" s="46">
        <f t="shared" si="3"/>
        <v>16.5</v>
      </c>
      <c r="AI33" s="47">
        <f t="shared" si="4"/>
        <v>16.5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3"/>
        <v>12.9</v>
      </c>
      <c r="AI34" s="47">
        <f t="shared" si="4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3"/>
        <v>12.9</v>
      </c>
      <c r="AI35" s="47">
        <f t="shared" si="4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>
        <v>11.5</v>
      </c>
      <c r="H36" s="44">
        <v>11.5</v>
      </c>
      <c r="I36" s="44">
        <v>11.5</v>
      </c>
      <c r="J36" s="44">
        <v>11.5</v>
      </c>
      <c r="K36" s="44">
        <v>11.5</v>
      </c>
      <c r="L36" s="44">
        <v>11.5</v>
      </c>
      <c r="M36" s="44">
        <v>11.5</v>
      </c>
      <c r="N36" s="44">
        <v>11.5</v>
      </c>
      <c r="O36" s="44">
        <v>11.5</v>
      </c>
      <c r="P36" s="44">
        <v>11.5</v>
      </c>
      <c r="Q36" s="44">
        <v>11.5</v>
      </c>
      <c r="R36" s="44">
        <v>11.5</v>
      </c>
      <c r="S36" s="44">
        <v>11.5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3"/>
        <v>11.5</v>
      </c>
      <c r="AI36" s="47">
        <f t="shared" si="4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3"/>
        <v>17.2</v>
      </c>
      <c r="AI37" s="47">
        <f t="shared" si="4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22</v>
      </c>
      <c r="C38" s="44">
        <v>22</v>
      </c>
      <c r="D38" s="44">
        <v>22</v>
      </c>
      <c r="E38" s="44">
        <v>22</v>
      </c>
      <c r="F38" s="44">
        <v>22</v>
      </c>
      <c r="G38" s="44">
        <v>22</v>
      </c>
      <c r="H38" s="44">
        <v>22</v>
      </c>
      <c r="I38" s="44">
        <v>22</v>
      </c>
      <c r="J38" s="44">
        <v>22</v>
      </c>
      <c r="K38" s="44">
        <v>22</v>
      </c>
      <c r="L38" s="44">
        <v>22</v>
      </c>
      <c r="M38" s="44">
        <v>22</v>
      </c>
      <c r="N38" s="44">
        <v>22</v>
      </c>
      <c r="O38" s="44">
        <v>22</v>
      </c>
      <c r="P38" s="44">
        <v>22</v>
      </c>
      <c r="Q38" s="44">
        <v>22</v>
      </c>
      <c r="R38" s="44">
        <v>22</v>
      </c>
      <c r="S38" s="44">
        <v>22</v>
      </c>
      <c r="T38" s="44">
        <v>22</v>
      </c>
      <c r="U38" s="44">
        <v>22</v>
      </c>
      <c r="V38" s="44">
        <v>22</v>
      </c>
      <c r="W38" s="44">
        <v>22</v>
      </c>
      <c r="X38" s="44">
        <v>22</v>
      </c>
      <c r="Y38" s="44">
        <v>22</v>
      </c>
      <c r="Z38" s="44">
        <v>22</v>
      </c>
      <c r="AA38" s="44">
        <v>22</v>
      </c>
      <c r="AB38" s="44">
        <v>22</v>
      </c>
      <c r="AC38" s="44">
        <v>22</v>
      </c>
      <c r="AD38" s="44">
        <v>22</v>
      </c>
      <c r="AE38" s="44">
        <v>22</v>
      </c>
      <c r="AF38" s="44">
        <v>22</v>
      </c>
      <c r="AG38" s="48">
        <v>25</v>
      </c>
      <c r="AH38" s="46">
        <f t="shared" si="3"/>
        <v>22</v>
      </c>
      <c r="AI38" s="47">
        <f t="shared" si="4"/>
        <v>22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3"/>
        <v>0</v>
      </c>
      <c r="AI39" s="47">
        <f t="shared" si="4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3"/>
        <v>8</v>
      </c>
      <c r="AI40" s="47">
        <f t="shared" si="4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3"/>
        <v>7</v>
      </c>
      <c r="AI41" s="47">
        <f t="shared" si="4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9.8000000000000007</v>
      </c>
      <c r="C42" s="44">
        <v>9.8000000000000007</v>
      </c>
      <c r="D42" s="44">
        <v>9.8000000000000007</v>
      </c>
      <c r="E42" s="44">
        <v>9.8000000000000007</v>
      </c>
      <c r="F42" s="44">
        <v>9.8000000000000007</v>
      </c>
      <c r="G42" s="44">
        <v>9.8000000000000007</v>
      </c>
      <c r="H42" s="44">
        <v>9.8000000000000007</v>
      </c>
      <c r="I42" s="44">
        <v>9.8000000000000007</v>
      </c>
      <c r="J42" s="44">
        <v>9.8000000000000007</v>
      </c>
      <c r="K42" s="44">
        <v>9.8000000000000007</v>
      </c>
      <c r="L42" s="44">
        <v>9.8000000000000007</v>
      </c>
      <c r="M42" s="44">
        <v>9.8000000000000007</v>
      </c>
      <c r="N42" s="44">
        <v>9.8000000000000007</v>
      </c>
      <c r="O42" s="44">
        <v>9.8000000000000007</v>
      </c>
      <c r="P42" s="44">
        <v>9.8000000000000007</v>
      </c>
      <c r="Q42" s="44">
        <v>9.8000000000000007</v>
      </c>
      <c r="R42" s="44">
        <v>9.8000000000000007</v>
      </c>
      <c r="S42" s="44">
        <v>9.8000000000000007</v>
      </c>
      <c r="T42" s="44">
        <v>9.8000000000000007</v>
      </c>
      <c r="U42" s="44">
        <v>9.8000000000000007</v>
      </c>
      <c r="V42" s="44">
        <v>9.8000000000000007</v>
      </c>
      <c r="W42" s="44">
        <v>9.8000000000000007</v>
      </c>
      <c r="X42" s="44">
        <v>9.8000000000000007</v>
      </c>
      <c r="Y42" s="44">
        <v>9.8000000000000007</v>
      </c>
      <c r="Z42" s="44">
        <v>9.8000000000000007</v>
      </c>
      <c r="AA42" s="44">
        <v>9.8000000000000007</v>
      </c>
      <c r="AB42" s="44">
        <v>9.8000000000000007</v>
      </c>
      <c r="AC42" s="44">
        <v>9.8000000000000007</v>
      </c>
      <c r="AD42" s="44">
        <v>9.8000000000000007</v>
      </c>
      <c r="AE42" s="44">
        <v>9.8000000000000007</v>
      </c>
      <c r="AF42" s="44">
        <v>9.8000000000000007</v>
      </c>
      <c r="AG42" s="48">
        <v>22</v>
      </c>
      <c r="AH42" s="46">
        <f t="shared" si="3"/>
        <v>9.8000000000000007</v>
      </c>
      <c r="AI42" s="47">
        <f t="shared" si="4"/>
        <v>9.8000000000000007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3"/>
        <v>4</v>
      </c>
      <c r="AI43" s="47">
        <f t="shared" si="4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21.77</v>
      </c>
      <c r="C44" s="44">
        <v>21.77</v>
      </c>
      <c r="D44" s="44">
        <v>21.77</v>
      </c>
      <c r="E44" s="44">
        <v>21.77</v>
      </c>
      <c r="F44" s="44">
        <v>21.77</v>
      </c>
      <c r="G44" s="44">
        <v>21.77</v>
      </c>
      <c r="H44" s="44">
        <v>21.77</v>
      </c>
      <c r="I44" s="44">
        <v>21.77</v>
      </c>
      <c r="J44" s="44">
        <v>21.77</v>
      </c>
      <c r="K44" s="44">
        <v>21.77</v>
      </c>
      <c r="L44" s="44">
        <v>21.77</v>
      </c>
      <c r="M44" s="44">
        <v>21.77</v>
      </c>
      <c r="N44" s="44">
        <v>21.77</v>
      </c>
      <c r="O44" s="44">
        <v>21.77</v>
      </c>
      <c r="P44" s="44">
        <v>21.77</v>
      </c>
      <c r="Q44" s="44">
        <v>21.77</v>
      </c>
      <c r="R44" s="44">
        <v>21.77</v>
      </c>
      <c r="S44" s="44">
        <v>21.77</v>
      </c>
      <c r="T44" s="44">
        <v>21.77</v>
      </c>
      <c r="U44" s="44">
        <v>21.77</v>
      </c>
      <c r="V44" s="44">
        <v>21.77</v>
      </c>
      <c r="W44" s="44">
        <v>21.77</v>
      </c>
      <c r="X44" s="44">
        <v>21.77</v>
      </c>
      <c r="Y44" s="44">
        <v>21.77</v>
      </c>
      <c r="Z44" s="44">
        <v>21.77</v>
      </c>
      <c r="AA44" s="44">
        <v>21.77</v>
      </c>
      <c r="AB44" s="44">
        <v>21.77</v>
      </c>
      <c r="AC44" s="44">
        <v>21.77</v>
      </c>
      <c r="AD44" s="44">
        <v>21.77</v>
      </c>
      <c r="AE44" s="44">
        <v>21.77</v>
      </c>
      <c r="AF44" s="44">
        <v>21.77</v>
      </c>
      <c r="AG44" s="48">
        <v>21.93</v>
      </c>
      <c r="AH44" s="46">
        <f t="shared" si="3"/>
        <v>21.77</v>
      </c>
      <c r="AI44" s="47">
        <f t="shared" si="4"/>
        <v>21.77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17.899999999999999</v>
      </c>
      <c r="C45" s="44">
        <v>17.899999999999999</v>
      </c>
      <c r="D45" s="44">
        <v>17.899999999999999</v>
      </c>
      <c r="E45" s="44">
        <v>17.899999999999999</v>
      </c>
      <c r="F45" s="44">
        <v>17.899999999999999</v>
      </c>
      <c r="G45" s="44">
        <v>17.899999999999999</v>
      </c>
      <c r="H45" s="44">
        <v>17.899999999999999</v>
      </c>
      <c r="I45" s="44">
        <v>17.899999999999999</v>
      </c>
      <c r="J45" s="44">
        <v>17.899999999999999</v>
      </c>
      <c r="K45" s="44">
        <v>17.899999999999999</v>
      </c>
      <c r="L45" s="44">
        <v>17.899999999999999</v>
      </c>
      <c r="M45" s="44">
        <v>17.899999999999999</v>
      </c>
      <c r="N45" s="44">
        <v>17.899999999999999</v>
      </c>
      <c r="O45" s="44">
        <v>17.899999999999999</v>
      </c>
      <c r="P45" s="44">
        <v>17.899999999999999</v>
      </c>
      <c r="Q45" s="44">
        <v>17.899999999999999</v>
      </c>
      <c r="R45" s="44">
        <v>17.899999999999999</v>
      </c>
      <c r="S45" s="44">
        <v>17.899999999999999</v>
      </c>
      <c r="T45" s="44">
        <v>17.899999999999999</v>
      </c>
      <c r="U45" s="44">
        <v>17.899999999999999</v>
      </c>
      <c r="V45" s="44">
        <v>17.899999999999999</v>
      </c>
      <c r="W45" s="44">
        <v>17.899999999999999</v>
      </c>
      <c r="X45" s="44">
        <v>17.899999999999999</v>
      </c>
      <c r="Y45" s="44">
        <v>17.899999999999999</v>
      </c>
      <c r="Z45" s="44">
        <v>17.899999999999999</v>
      </c>
      <c r="AA45" s="44">
        <v>17.899999999999999</v>
      </c>
      <c r="AB45" s="44">
        <v>17.899999999999999</v>
      </c>
      <c r="AC45" s="44">
        <v>17.899999999999999</v>
      </c>
      <c r="AD45" s="44">
        <v>17.899999999999999</v>
      </c>
      <c r="AE45" s="44">
        <v>17.899999999999999</v>
      </c>
      <c r="AF45" s="44">
        <v>17.899999999999999</v>
      </c>
      <c r="AG45" s="48">
        <v>21.3</v>
      </c>
      <c r="AH45" s="46">
        <f t="shared" si="3"/>
        <v>17.899999999999999</v>
      </c>
      <c r="AI45" s="47">
        <f t="shared" si="4"/>
        <v>17.899999999999999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3"/>
        <v>0</v>
      </c>
      <c r="AI46" s="47">
        <f t="shared" si="4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3"/>
        <v>5.5</v>
      </c>
      <c r="AI47" s="47">
        <f t="shared" si="4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3"/>
        <v>5.0999999999999996</v>
      </c>
      <c r="AI48" s="47">
        <f t="shared" si="4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5.9</v>
      </c>
      <c r="C49" s="44">
        <v>5.9</v>
      </c>
      <c r="D49" s="44">
        <v>5.9</v>
      </c>
      <c r="E49" s="44">
        <v>5.9</v>
      </c>
      <c r="F49" s="44">
        <v>5.9</v>
      </c>
      <c r="G49" s="44">
        <v>5.9</v>
      </c>
      <c r="H49" s="44">
        <v>5.9</v>
      </c>
      <c r="I49" s="44">
        <v>5.9</v>
      </c>
      <c r="J49" s="44">
        <v>5.9</v>
      </c>
      <c r="K49" s="44">
        <v>5.9</v>
      </c>
      <c r="L49" s="44">
        <v>5.9</v>
      </c>
      <c r="M49" s="44">
        <v>5.9</v>
      </c>
      <c r="N49" s="44">
        <v>5.9</v>
      </c>
      <c r="O49" s="44">
        <v>5.9</v>
      </c>
      <c r="P49" s="44">
        <v>5.9</v>
      </c>
      <c r="Q49" s="44">
        <v>5.9</v>
      </c>
      <c r="R49" s="44">
        <v>5.9</v>
      </c>
      <c r="S49" s="44">
        <v>5.9</v>
      </c>
      <c r="T49" s="44">
        <v>5.9</v>
      </c>
      <c r="U49" s="44">
        <v>5.9</v>
      </c>
      <c r="V49" s="44">
        <v>5.9</v>
      </c>
      <c r="W49" s="44">
        <v>5.9</v>
      </c>
      <c r="X49" s="44">
        <v>5.9</v>
      </c>
      <c r="Y49" s="44">
        <v>5.9</v>
      </c>
      <c r="Z49" s="44">
        <v>5.9</v>
      </c>
      <c r="AA49" s="44">
        <v>5.9</v>
      </c>
      <c r="AB49" s="44">
        <v>5.9</v>
      </c>
      <c r="AC49" s="44">
        <v>5.9</v>
      </c>
      <c r="AD49" s="44">
        <v>5.9</v>
      </c>
      <c r="AE49" s="44">
        <v>5.9</v>
      </c>
      <c r="AF49" s="44">
        <v>5.9</v>
      </c>
      <c r="AG49" s="48">
        <v>15.33</v>
      </c>
      <c r="AH49" s="46">
        <f t="shared" si="3"/>
        <v>5.9</v>
      </c>
      <c r="AI49" s="47">
        <f t="shared" si="4"/>
        <v>5.9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3"/>
        <v>5</v>
      </c>
      <c r="AI50" s="47">
        <f t="shared" si="4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3"/>
        <v>3.5</v>
      </c>
      <c r="AI51" s="47">
        <f t="shared" si="4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</v>
      </c>
      <c r="C52" s="44">
        <v>6</v>
      </c>
      <c r="D52" s="44">
        <v>6</v>
      </c>
      <c r="E52" s="44">
        <v>6</v>
      </c>
      <c r="F52" s="44">
        <v>6</v>
      </c>
      <c r="G52" s="44">
        <v>6</v>
      </c>
      <c r="H52" s="44">
        <v>6</v>
      </c>
      <c r="I52" s="44">
        <v>6</v>
      </c>
      <c r="J52" s="44">
        <v>6</v>
      </c>
      <c r="K52" s="44">
        <v>6</v>
      </c>
      <c r="L52" s="44">
        <v>6</v>
      </c>
      <c r="M52" s="44">
        <v>6</v>
      </c>
      <c r="N52" s="44">
        <v>6</v>
      </c>
      <c r="O52" s="44">
        <v>6</v>
      </c>
      <c r="P52" s="44">
        <v>6</v>
      </c>
      <c r="Q52" s="44">
        <v>6</v>
      </c>
      <c r="R52" s="44">
        <v>6</v>
      </c>
      <c r="S52" s="44">
        <v>6</v>
      </c>
      <c r="T52" s="44">
        <v>6</v>
      </c>
      <c r="U52" s="44">
        <v>6</v>
      </c>
      <c r="V52" s="44">
        <v>6</v>
      </c>
      <c r="W52" s="44">
        <v>6</v>
      </c>
      <c r="X52" s="44">
        <v>6</v>
      </c>
      <c r="Y52" s="44">
        <v>6</v>
      </c>
      <c r="Z52" s="44">
        <v>6</v>
      </c>
      <c r="AA52" s="44">
        <v>6</v>
      </c>
      <c r="AB52" s="44">
        <v>6</v>
      </c>
      <c r="AC52" s="44">
        <v>6</v>
      </c>
      <c r="AD52" s="44">
        <v>6</v>
      </c>
      <c r="AE52" s="44">
        <v>6</v>
      </c>
      <c r="AF52" s="44">
        <v>6</v>
      </c>
      <c r="AG52" s="48">
        <v>14.3</v>
      </c>
      <c r="AH52" s="46">
        <f t="shared" si="3"/>
        <v>6</v>
      </c>
      <c r="AI52" s="47">
        <f t="shared" si="4"/>
        <v>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2.5</v>
      </c>
      <c r="C53" s="44">
        <v>2.5</v>
      </c>
      <c r="D53" s="44">
        <v>2.5</v>
      </c>
      <c r="E53" s="44">
        <v>2.5</v>
      </c>
      <c r="F53" s="44">
        <v>2.5</v>
      </c>
      <c r="G53" s="44">
        <v>2.5</v>
      </c>
      <c r="H53" s="44">
        <v>2.5</v>
      </c>
      <c r="I53" s="44">
        <v>2.5</v>
      </c>
      <c r="J53" s="44">
        <v>2.5</v>
      </c>
      <c r="K53" s="44">
        <v>2.5</v>
      </c>
      <c r="L53" s="44">
        <v>2.5</v>
      </c>
      <c r="M53" s="44">
        <v>2.5</v>
      </c>
      <c r="N53" s="44">
        <v>2.5</v>
      </c>
      <c r="O53" s="44">
        <v>2.5</v>
      </c>
      <c r="P53" s="44">
        <v>2.5</v>
      </c>
      <c r="Q53" s="44">
        <v>2.5</v>
      </c>
      <c r="R53" s="44">
        <v>2.5</v>
      </c>
      <c r="S53" s="44">
        <v>2.5</v>
      </c>
      <c r="T53" s="44">
        <v>2.5</v>
      </c>
      <c r="U53" s="44">
        <v>2.5</v>
      </c>
      <c r="V53" s="44">
        <v>2.5</v>
      </c>
      <c r="W53" s="44">
        <v>2.5</v>
      </c>
      <c r="X53" s="44">
        <v>2.5</v>
      </c>
      <c r="Y53" s="44">
        <v>2.5</v>
      </c>
      <c r="Z53" s="44">
        <v>2.5</v>
      </c>
      <c r="AA53" s="44">
        <v>2.5</v>
      </c>
      <c r="AB53" s="44">
        <v>2.5</v>
      </c>
      <c r="AC53" s="44">
        <v>2.5</v>
      </c>
      <c r="AD53" s="44">
        <v>2.5</v>
      </c>
      <c r="AE53" s="44">
        <v>2.5</v>
      </c>
      <c r="AF53" s="44">
        <v>2.5</v>
      </c>
      <c r="AG53" s="48">
        <v>14</v>
      </c>
      <c r="AH53" s="46">
        <f t="shared" si="3"/>
        <v>2.5</v>
      </c>
      <c r="AI53" s="47">
        <f t="shared" si="4"/>
        <v>2.5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3"/>
        <v>6</v>
      </c>
      <c r="AI54" s="47">
        <f t="shared" si="4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12.2</v>
      </c>
      <c r="C55" s="44">
        <v>12.2</v>
      </c>
      <c r="D55" s="44">
        <v>12.2</v>
      </c>
      <c r="E55" s="44">
        <v>12.2</v>
      </c>
      <c r="F55" s="44">
        <v>12.2</v>
      </c>
      <c r="G55" s="44">
        <v>12.2</v>
      </c>
      <c r="H55" s="44">
        <v>12.2</v>
      </c>
      <c r="I55" s="44">
        <v>12.2</v>
      </c>
      <c r="J55" s="44">
        <v>12.2</v>
      </c>
      <c r="K55" s="44">
        <v>12.2</v>
      </c>
      <c r="L55" s="44">
        <v>12.2</v>
      </c>
      <c r="M55" s="44">
        <v>12.2</v>
      </c>
      <c r="N55" s="44">
        <v>12.2</v>
      </c>
      <c r="O55" s="44">
        <v>12.2</v>
      </c>
      <c r="P55" s="44">
        <v>12.2</v>
      </c>
      <c r="Q55" s="44">
        <v>12.2</v>
      </c>
      <c r="R55" s="44">
        <v>12.2</v>
      </c>
      <c r="S55" s="44">
        <v>12.2</v>
      </c>
      <c r="T55" s="44">
        <v>12.2</v>
      </c>
      <c r="U55" s="44">
        <v>12.2</v>
      </c>
      <c r="V55" s="44">
        <v>12.2</v>
      </c>
      <c r="W55" s="44">
        <v>12.2</v>
      </c>
      <c r="X55" s="44">
        <v>12.2</v>
      </c>
      <c r="Y55" s="44">
        <v>12.2</v>
      </c>
      <c r="Z55" s="44">
        <v>12.2</v>
      </c>
      <c r="AA55" s="44">
        <v>12.2</v>
      </c>
      <c r="AB55" s="44">
        <v>12.2</v>
      </c>
      <c r="AC55" s="44">
        <v>12.2</v>
      </c>
      <c r="AD55" s="44">
        <v>12.2</v>
      </c>
      <c r="AE55" s="44">
        <v>12.2</v>
      </c>
      <c r="AF55" s="44">
        <v>12.2</v>
      </c>
      <c r="AG55" s="48">
        <v>13.5</v>
      </c>
      <c r="AH55" s="46">
        <f t="shared" si="3"/>
        <v>12.2</v>
      </c>
      <c r="AI55" s="47">
        <f t="shared" si="4"/>
        <v>12.2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3"/>
        <v>4</v>
      </c>
      <c r="AI56" s="47">
        <f t="shared" si="4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3"/>
        <v>6</v>
      </c>
      <c r="AI57" s="47">
        <f t="shared" si="4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3.7</v>
      </c>
      <c r="C58" s="44">
        <v>3.7</v>
      </c>
      <c r="D58" s="44">
        <v>3.7</v>
      </c>
      <c r="E58" s="44">
        <v>3.7</v>
      </c>
      <c r="F58" s="44">
        <v>3.7</v>
      </c>
      <c r="G58" s="44">
        <v>3.7</v>
      </c>
      <c r="H58" s="44">
        <v>3.7</v>
      </c>
      <c r="I58" s="44">
        <v>3.7</v>
      </c>
      <c r="J58" s="44">
        <v>3.7</v>
      </c>
      <c r="K58" s="44">
        <v>3.7</v>
      </c>
      <c r="L58" s="44">
        <v>3.7</v>
      </c>
      <c r="M58" s="44">
        <v>3.7</v>
      </c>
      <c r="N58" s="44">
        <v>3.7</v>
      </c>
      <c r="O58" s="44">
        <v>3.7</v>
      </c>
      <c r="P58" s="44">
        <v>3.7</v>
      </c>
      <c r="Q58" s="44">
        <v>3.7</v>
      </c>
      <c r="R58" s="44">
        <v>3.7</v>
      </c>
      <c r="S58" s="44">
        <v>3.7</v>
      </c>
      <c r="T58" s="44">
        <v>3.7</v>
      </c>
      <c r="U58" s="44">
        <v>3.7</v>
      </c>
      <c r="V58" s="44">
        <v>3.7</v>
      </c>
      <c r="W58" s="44">
        <v>3.7</v>
      </c>
      <c r="X58" s="44">
        <v>3.7</v>
      </c>
      <c r="Y58" s="44">
        <v>3.7</v>
      </c>
      <c r="Z58" s="44">
        <v>3.7</v>
      </c>
      <c r="AA58" s="44">
        <v>3.7</v>
      </c>
      <c r="AB58" s="44">
        <v>3.7</v>
      </c>
      <c r="AC58" s="44">
        <v>3.7</v>
      </c>
      <c r="AD58" s="44">
        <v>3.7</v>
      </c>
      <c r="AE58" s="44">
        <v>3.7</v>
      </c>
      <c r="AF58" s="44">
        <v>3.7</v>
      </c>
      <c r="AG58" s="48">
        <v>12</v>
      </c>
      <c r="AH58" s="46">
        <f t="shared" si="3"/>
        <v>3.7</v>
      </c>
      <c r="AI58" s="47">
        <f t="shared" si="4"/>
        <v>3.7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8.6999999999999993</v>
      </c>
      <c r="C59" s="44">
        <v>8.6999999999999993</v>
      </c>
      <c r="D59" s="44">
        <v>8.6999999999999993</v>
      </c>
      <c r="E59" s="44">
        <v>8.6999999999999993</v>
      </c>
      <c r="F59" s="44">
        <v>8.6999999999999993</v>
      </c>
      <c r="G59" s="44">
        <v>8.6999999999999993</v>
      </c>
      <c r="H59" s="44">
        <v>8.6999999999999993</v>
      </c>
      <c r="I59" s="44">
        <v>8.6999999999999993</v>
      </c>
      <c r="J59" s="44">
        <v>8.6999999999999993</v>
      </c>
      <c r="K59" s="44">
        <v>8.6999999999999993</v>
      </c>
      <c r="L59" s="44">
        <v>8.6999999999999993</v>
      </c>
      <c r="M59" s="44">
        <v>8.6999999999999993</v>
      </c>
      <c r="N59" s="44">
        <v>8.6999999999999993</v>
      </c>
      <c r="O59" s="44">
        <v>8.6999999999999993</v>
      </c>
      <c r="P59" s="44">
        <v>8.6999999999999993</v>
      </c>
      <c r="Q59" s="44">
        <v>8.6999999999999993</v>
      </c>
      <c r="R59" s="44">
        <v>8.6999999999999993</v>
      </c>
      <c r="S59" s="44">
        <v>8.6999999999999993</v>
      </c>
      <c r="T59" s="44">
        <v>8.6999999999999993</v>
      </c>
      <c r="U59" s="44">
        <v>8.6999999999999993</v>
      </c>
      <c r="V59" s="44">
        <v>8.6999999999999993</v>
      </c>
      <c r="W59" s="44">
        <v>8.6999999999999993</v>
      </c>
      <c r="X59" s="44">
        <v>8.6999999999999993</v>
      </c>
      <c r="Y59" s="44">
        <v>8.6999999999999993</v>
      </c>
      <c r="Z59" s="44">
        <v>8.6999999999999993</v>
      </c>
      <c r="AA59" s="44">
        <v>8.6999999999999993</v>
      </c>
      <c r="AB59" s="44">
        <v>8.6999999999999993</v>
      </c>
      <c r="AC59" s="44">
        <v>8.6999999999999993</v>
      </c>
      <c r="AD59" s="44">
        <v>8.6999999999999993</v>
      </c>
      <c r="AE59" s="44">
        <v>8.6999999999999993</v>
      </c>
      <c r="AF59" s="44">
        <v>8.6999999999999993</v>
      </c>
      <c r="AG59" s="48">
        <v>12</v>
      </c>
      <c r="AH59" s="46">
        <f t="shared" si="3"/>
        <v>8.6999999999999993</v>
      </c>
      <c r="AI59" s="47">
        <f t="shared" si="4"/>
        <v>8.6999999999999993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11.9</v>
      </c>
      <c r="C60" s="44">
        <v>11.9</v>
      </c>
      <c r="D60" s="44">
        <v>11.9</v>
      </c>
      <c r="E60" s="44">
        <v>11.9</v>
      </c>
      <c r="F60" s="44">
        <v>11.9</v>
      </c>
      <c r="G60" s="44">
        <v>11.9</v>
      </c>
      <c r="H60" s="44">
        <v>11.9</v>
      </c>
      <c r="I60" s="44">
        <v>11.9</v>
      </c>
      <c r="J60" s="44">
        <v>11.9</v>
      </c>
      <c r="K60" s="44">
        <v>11.9</v>
      </c>
      <c r="L60" s="44">
        <v>11.9</v>
      </c>
      <c r="M60" s="44">
        <v>11.9</v>
      </c>
      <c r="N60" s="44">
        <v>11.9</v>
      </c>
      <c r="O60" s="44">
        <v>11.9</v>
      </c>
      <c r="P60" s="44">
        <v>11.9</v>
      </c>
      <c r="Q60" s="44">
        <v>11.9</v>
      </c>
      <c r="R60" s="44">
        <v>11.9</v>
      </c>
      <c r="S60" s="44">
        <v>11.9</v>
      </c>
      <c r="T60" s="44">
        <v>11.9</v>
      </c>
      <c r="U60" s="44">
        <v>11.9</v>
      </c>
      <c r="V60" s="44">
        <v>11.9</v>
      </c>
      <c r="W60" s="44">
        <v>11.9</v>
      </c>
      <c r="X60" s="44">
        <v>11.9</v>
      </c>
      <c r="Y60" s="44">
        <v>11.9</v>
      </c>
      <c r="Z60" s="44">
        <v>11.9</v>
      </c>
      <c r="AA60" s="44">
        <v>11.9</v>
      </c>
      <c r="AB60" s="44">
        <v>11.9</v>
      </c>
      <c r="AC60" s="44">
        <v>11.9</v>
      </c>
      <c r="AD60" s="44">
        <v>11.9</v>
      </c>
      <c r="AE60" s="44">
        <v>11.9</v>
      </c>
      <c r="AF60" s="44">
        <v>11.9</v>
      </c>
      <c r="AG60" s="48">
        <v>12</v>
      </c>
      <c r="AH60" s="46">
        <f t="shared" si="3"/>
        <v>11.9</v>
      </c>
      <c r="AI60" s="47">
        <f t="shared" si="4"/>
        <v>11.9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10.9</v>
      </c>
      <c r="C61" s="44">
        <v>10.9</v>
      </c>
      <c r="D61" s="44">
        <v>10.9</v>
      </c>
      <c r="E61" s="44">
        <v>10.9</v>
      </c>
      <c r="F61" s="44">
        <v>10.9</v>
      </c>
      <c r="G61" s="44">
        <v>10.9</v>
      </c>
      <c r="H61" s="44">
        <v>10.9</v>
      </c>
      <c r="I61" s="44">
        <v>10.9</v>
      </c>
      <c r="J61" s="44">
        <v>10.9</v>
      </c>
      <c r="K61" s="44">
        <v>10.9</v>
      </c>
      <c r="L61" s="44">
        <v>10.9</v>
      </c>
      <c r="M61" s="44">
        <v>10.9</v>
      </c>
      <c r="N61" s="44">
        <v>10.9</v>
      </c>
      <c r="O61" s="44">
        <v>10.9</v>
      </c>
      <c r="P61" s="44">
        <v>10.9</v>
      </c>
      <c r="Q61" s="44">
        <v>10.9</v>
      </c>
      <c r="R61" s="44">
        <v>10.9</v>
      </c>
      <c r="S61" s="44">
        <v>10.9</v>
      </c>
      <c r="T61" s="44">
        <v>10.9</v>
      </c>
      <c r="U61" s="44">
        <v>10.9</v>
      </c>
      <c r="V61" s="44">
        <v>10.9</v>
      </c>
      <c r="W61" s="44">
        <v>10.9</v>
      </c>
      <c r="X61" s="44">
        <v>10.9</v>
      </c>
      <c r="Y61" s="44">
        <v>10.9</v>
      </c>
      <c r="Z61" s="44">
        <v>10.9</v>
      </c>
      <c r="AA61" s="44">
        <v>10.9</v>
      </c>
      <c r="AB61" s="44">
        <v>10.9</v>
      </c>
      <c r="AC61" s="44">
        <v>10.9</v>
      </c>
      <c r="AD61" s="44">
        <v>10.9</v>
      </c>
      <c r="AE61" s="44">
        <v>10.9</v>
      </c>
      <c r="AF61" s="44">
        <v>10.9</v>
      </c>
      <c r="AG61" s="48">
        <v>12</v>
      </c>
      <c r="AH61" s="46">
        <f t="shared" si="3"/>
        <v>10.9</v>
      </c>
      <c r="AI61" s="47">
        <f t="shared" si="4"/>
        <v>10.9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3"/>
        <v>5</v>
      </c>
      <c r="AI62" s="47">
        <f t="shared" si="4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>
        <v>5.7</v>
      </c>
      <c r="Q63" s="44">
        <v>5.7</v>
      </c>
      <c r="R63" s="44">
        <v>5.7</v>
      </c>
      <c r="S63" s="44">
        <v>5.7</v>
      </c>
      <c r="T63" s="44">
        <v>5.7</v>
      </c>
      <c r="U63" s="44">
        <v>5.7</v>
      </c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3"/>
        <v>5.7</v>
      </c>
      <c r="AI63" s="47">
        <f t="shared" si="4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3"/>
        <v>2.2000000000000002</v>
      </c>
      <c r="AI65" s="47">
        <f t="shared" si="4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5.4</v>
      </c>
      <c r="C66" s="44">
        <v>5.4</v>
      </c>
      <c r="D66" s="44">
        <v>5.4</v>
      </c>
      <c r="E66" s="44">
        <v>5.4</v>
      </c>
      <c r="F66" s="44">
        <v>5.4</v>
      </c>
      <c r="G66" s="44">
        <v>5.4</v>
      </c>
      <c r="H66" s="44">
        <v>5.4</v>
      </c>
      <c r="I66" s="44">
        <v>5.4</v>
      </c>
      <c r="J66" s="44">
        <v>5.4</v>
      </c>
      <c r="K66" s="44">
        <v>5.4</v>
      </c>
      <c r="L66" s="44">
        <v>5.4</v>
      </c>
      <c r="M66" s="44">
        <v>5.4</v>
      </c>
      <c r="N66" s="44">
        <v>5.4</v>
      </c>
      <c r="O66" s="44">
        <v>5.4</v>
      </c>
      <c r="P66" s="44">
        <v>5.4</v>
      </c>
      <c r="Q66" s="44">
        <v>5.4</v>
      </c>
      <c r="R66" s="44">
        <v>5.4</v>
      </c>
      <c r="S66" s="44">
        <v>5.4</v>
      </c>
      <c r="T66" s="44">
        <v>5.4</v>
      </c>
      <c r="U66" s="44">
        <v>5.4</v>
      </c>
      <c r="V66" s="44">
        <v>5.4</v>
      </c>
      <c r="W66" s="44">
        <v>5.4</v>
      </c>
      <c r="X66" s="44">
        <v>5.4</v>
      </c>
      <c r="Y66" s="44">
        <v>5.4</v>
      </c>
      <c r="Z66" s="44">
        <v>5.4</v>
      </c>
      <c r="AA66" s="44">
        <v>5.4</v>
      </c>
      <c r="AB66" s="44">
        <v>5.4</v>
      </c>
      <c r="AC66" s="44">
        <v>5.4</v>
      </c>
      <c r="AD66" s="44">
        <v>5.4</v>
      </c>
      <c r="AE66" s="44">
        <v>5.4</v>
      </c>
      <c r="AF66" s="44">
        <v>5.4</v>
      </c>
      <c r="AG66" s="62">
        <v>10.3</v>
      </c>
      <c r="AH66" s="46">
        <f t="shared" si="3"/>
        <v>5.4</v>
      </c>
      <c r="AI66" s="47">
        <f t="shared" si="4"/>
        <v>5.4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4.9000000000000004</v>
      </c>
      <c r="C67" s="44">
        <v>4.9000000000000004</v>
      </c>
      <c r="D67" s="44">
        <v>4.9000000000000004</v>
      </c>
      <c r="E67" s="44">
        <v>4.9000000000000004</v>
      </c>
      <c r="F67" s="44">
        <v>4.9000000000000004</v>
      </c>
      <c r="G67" s="44">
        <v>4.9000000000000004</v>
      </c>
      <c r="H67" s="44">
        <v>4.9000000000000004</v>
      </c>
      <c r="I67" s="44">
        <v>4.9000000000000004</v>
      </c>
      <c r="J67" s="44">
        <v>4.9000000000000004</v>
      </c>
      <c r="K67" s="44">
        <v>4.9000000000000004</v>
      </c>
      <c r="L67" s="44">
        <v>4.9000000000000004</v>
      </c>
      <c r="M67" s="44">
        <v>4.9000000000000004</v>
      </c>
      <c r="N67" s="44">
        <v>4.9000000000000004</v>
      </c>
      <c r="O67" s="44">
        <v>4.9000000000000004</v>
      </c>
      <c r="P67" s="44">
        <v>4.9000000000000004</v>
      </c>
      <c r="Q67" s="44">
        <v>4.9000000000000004</v>
      </c>
      <c r="R67" s="44">
        <v>4.9000000000000004</v>
      </c>
      <c r="S67" s="44">
        <v>4.9000000000000004</v>
      </c>
      <c r="T67" s="44">
        <v>4.9000000000000004</v>
      </c>
      <c r="U67" s="44">
        <v>4.9000000000000004</v>
      </c>
      <c r="V67" s="44">
        <v>4.9000000000000004</v>
      </c>
      <c r="W67" s="44">
        <v>4.9000000000000004</v>
      </c>
      <c r="X67" s="44">
        <v>4.9000000000000004</v>
      </c>
      <c r="Y67" s="44">
        <v>4.9000000000000004</v>
      </c>
      <c r="Z67" s="44">
        <v>4.9000000000000004</v>
      </c>
      <c r="AA67" s="44">
        <v>4.9000000000000004</v>
      </c>
      <c r="AB67" s="44">
        <v>4.9000000000000004</v>
      </c>
      <c r="AC67" s="44">
        <v>4.9000000000000004</v>
      </c>
      <c r="AD67" s="44">
        <v>4.9000000000000004</v>
      </c>
      <c r="AE67" s="44">
        <v>4.9000000000000004</v>
      </c>
      <c r="AF67" s="44">
        <v>4.9000000000000004</v>
      </c>
      <c r="AG67" s="61">
        <v>10</v>
      </c>
      <c r="AH67" s="46">
        <f t="shared" si="3"/>
        <v>4.9000000000000004</v>
      </c>
      <c r="AI67" s="47">
        <f t="shared" si="4"/>
        <v>4.9000000000000004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3"/>
        <v>3.6</v>
      </c>
      <c r="AI68" s="47">
        <f t="shared" si="4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240</v>
      </c>
      <c r="C69" s="66">
        <v>240</v>
      </c>
      <c r="D69" s="66">
        <v>240</v>
      </c>
      <c r="E69" s="66">
        <v>240</v>
      </c>
      <c r="F69" s="66">
        <v>240</v>
      </c>
      <c r="G69" s="66">
        <v>220</v>
      </c>
      <c r="H69" s="66">
        <v>220</v>
      </c>
      <c r="I69" s="66">
        <v>220</v>
      </c>
      <c r="J69" s="66">
        <v>220</v>
      </c>
      <c r="K69" s="66">
        <v>220</v>
      </c>
      <c r="L69" s="66">
        <v>220</v>
      </c>
      <c r="M69" s="66">
        <v>220</v>
      </c>
      <c r="N69" s="66">
        <v>220</v>
      </c>
      <c r="O69" s="66">
        <v>220</v>
      </c>
      <c r="P69" s="66">
        <v>220</v>
      </c>
      <c r="Q69" s="66">
        <v>220</v>
      </c>
      <c r="R69" s="66">
        <v>220</v>
      </c>
      <c r="S69" s="66">
        <v>220</v>
      </c>
      <c r="T69" s="66">
        <v>220</v>
      </c>
      <c r="U69" s="66">
        <v>220</v>
      </c>
      <c r="V69" s="66">
        <v>220</v>
      </c>
      <c r="W69" s="66">
        <v>220</v>
      </c>
      <c r="X69" s="66">
        <v>220</v>
      </c>
      <c r="Y69" s="66">
        <v>220</v>
      </c>
      <c r="Z69" s="66">
        <v>220</v>
      </c>
      <c r="AA69" s="66">
        <v>220</v>
      </c>
      <c r="AB69" s="66">
        <v>220</v>
      </c>
      <c r="AC69" s="66">
        <v>220</v>
      </c>
      <c r="AD69" s="66">
        <v>220</v>
      </c>
      <c r="AE69" s="66">
        <v>220</v>
      </c>
      <c r="AF69" s="66">
        <v>220</v>
      </c>
      <c r="AG69" s="64">
        <v>85</v>
      </c>
      <c r="AH69" s="46">
        <f t="shared" si="3"/>
        <v>240</v>
      </c>
      <c r="AI69" s="47">
        <f t="shared" si="4"/>
        <v>220</v>
      </c>
      <c r="AK69" s="49"/>
    </row>
    <row r="70" spans="1:88" ht="15.75" thickBot="1">
      <c r="A70" s="67" t="s">
        <v>89</v>
      </c>
      <c r="B70" s="66">
        <f>81+63.3</f>
        <v>144.30000000000001</v>
      </c>
      <c r="C70" s="66">
        <f t="shared" ref="C70:F70" si="21">81+63.3</f>
        <v>144.30000000000001</v>
      </c>
      <c r="D70" s="66">
        <f t="shared" si="21"/>
        <v>144.30000000000001</v>
      </c>
      <c r="E70" s="66">
        <f t="shared" si="21"/>
        <v>144.30000000000001</v>
      </c>
      <c r="F70" s="66">
        <f t="shared" si="21"/>
        <v>144.30000000000001</v>
      </c>
      <c r="G70" s="66">
        <f>55.9+75.7</f>
        <v>131.6</v>
      </c>
      <c r="H70" s="66">
        <f>55.9+75.7</f>
        <v>131.6</v>
      </c>
      <c r="I70" s="66">
        <f>56.3+76</f>
        <v>132.30000000000001</v>
      </c>
      <c r="J70" s="66">
        <f>56.6+77.3</f>
        <v>133.9</v>
      </c>
      <c r="K70" s="66">
        <f>56.6+77.3</f>
        <v>133.9</v>
      </c>
      <c r="L70" s="68">
        <f t="shared" ref="L70:AA70" si="22">56.5+77.2</f>
        <v>133.69999999999999</v>
      </c>
      <c r="M70" s="68">
        <f t="shared" si="22"/>
        <v>133.69999999999999</v>
      </c>
      <c r="N70" s="68">
        <f t="shared" si="22"/>
        <v>133.69999999999999</v>
      </c>
      <c r="O70" s="68">
        <f t="shared" si="22"/>
        <v>133.69999999999999</v>
      </c>
      <c r="P70" s="68">
        <f t="shared" si="22"/>
        <v>133.69999999999999</v>
      </c>
      <c r="Q70" s="68">
        <f t="shared" si="22"/>
        <v>133.69999999999999</v>
      </c>
      <c r="R70" s="68">
        <f t="shared" si="22"/>
        <v>133.69999999999999</v>
      </c>
      <c r="S70" s="68">
        <f t="shared" si="22"/>
        <v>133.69999999999999</v>
      </c>
      <c r="T70" s="68">
        <f t="shared" si="22"/>
        <v>133.69999999999999</v>
      </c>
      <c r="U70" s="68">
        <f t="shared" si="22"/>
        <v>133.69999999999999</v>
      </c>
      <c r="V70" s="68">
        <f t="shared" si="22"/>
        <v>133.69999999999999</v>
      </c>
      <c r="W70" s="68">
        <f t="shared" si="22"/>
        <v>133.69999999999999</v>
      </c>
      <c r="X70" s="68">
        <f t="shared" si="22"/>
        <v>133.69999999999999</v>
      </c>
      <c r="Y70" s="68">
        <f t="shared" si="22"/>
        <v>133.69999999999999</v>
      </c>
      <c r="Z70" s="68">
        <f t="shared" si="22"/>
        <v>133.69999999999999</v>
      </c>
      <c r="AA70" s="68">
        <f t="shared" si="22"/>
        <v>133.69999999999999</v>
      </c>
      <c r="AB70" s="68">
        <f t="shared" ref="AB70" si="23">56.5+77.2</f>
        <v>133.69999999999999</v>
      </c>
      <c r="AC70" s="68">
        <f>75.3+56.3</f>
        <v>131.6</v>
      </c>
      <c r="AD70" s="68">
        <f>75.3+56.3</f>
        <v>131.6</v>
      </c>
      <c r="AE70" s="68">
        <f>76+57.3</f>
        <v>133.30000000000001</v>
      </c>
      <c r="AF70" s="68">
        <f>76+57.3</f>
        <v>133.30000000000001</v>
      </c>
      <c r="AG70" s="64">
        <v>240</v>
      </c>
      <c r="AH70" s="46">
        <f t="shared" si="3"/>
        <v>144.30000000000001</v>
      </c>
      <c r="AI70" s="47">
        <f t="shared" si="4"/>
        <v>131.6</v>
      </c>
      <c r="AK70" s="49"/>
    </row>
    <row r="71" spans="1:88" ht="15.75" thickBot="1">
      <c r="A71" s="69" t="s">
        <v>90</v>
      </c>
      <c r="B71" s="70">
        <f>SUM(B11:B69)</f>
        <v>1005.1300000000002</v>
      </c>
      <c r="C71" s="70">
        <f>SUM(C11:C69)</f>
        <v>1005.1300000000002</v>
      </c>
      <c r="D71" s="70">
        <f t="shared" ref="D71:AG71" si="24">SUM(D11:D69)</f>
        <v>1005.1300000000002</v>
      </c>
      <c r="E71" s="70">
        <f t="shared" si="24"/>
        <v>1005.1300000000002</v>
      </c>
      <c r="F71" s="70">
        <f t="shared" si="24"/>
        <v>1005.1300000000002</v>
      </c>
      <c r="G71" s="70">
        <f t="shared" si="24"/>
        <v>988.43000000000018</v>
      </c>
      <c r="H71" s="70">
        <f t="shared" si="24"/>
        <v>988.43000000000018</v>
      </c>
      <c r="I71" s="70">
        <f t="shared" si="24"/>
        <v>988.43000000000018</v>
      </c>
      <c r="J71" s="70">
        <f t="shared" si="24"/>
        <v>988.43000000000018</v>
      </c>
      <c r="K71" s="70">
        <f t="shared" si="24"/>
        <v>977.33000000000015</v>
      </c>
      <c r="L71" s="70">
        <f t="shared" si="24"/>
        <v>977.33000000000015</v>
      </c>
      <c r="M71" s="70">
        <f t="shared" ref="M71:N71" si="25">SUM(M11:M69)</f>
        <v>981.13000000000022</v>
      </c>
      <c r="N71" s="70">
        <f t="shared" si="25"/>
        <v>981.13000000000022</v>
      </c>
      <c r="O71" s="70">
        <f t="shared" ref="O71:P71" si="26">SUM(O11:O69)</f>
        <v>981.13000000000022</v>
      </c>
      <c r="P71" s="70">
        <f t="shared" si="26"/>
        <v>981.13000000000022</v>
      </c>
      <c r="Q71" s="70">
        <f t="shared" ref="Q71:R71" si="27">SUM(Q11:Q69)</f>
        <v>981.13000000000022</v>
      </c>
      <c r="R71" s="70">
        <f t="shared" si="27"/>
        <v>981.13000000000022</v>
      </c>
      <c r="S71" s="70">
        <f t="shared" ref="S71:T71" si="28">SUM(S11:S69)</f>
        <v>981.13000000000022</v>
      </c>
      <c r="T71" s="70">
        <f t="shared" si="28"/>
        <v>981.13000000000022</v>
      </c>
      <c r="U71" s="70">
        <f t="shared" ref="U71:V71" si="29">SUM(U11:U69)</f>
        <v>981.13000000000022</v>
      </c>
      <c r="V71" s="70">
        <f t="shared" si="29"/>
        <v>981.13000000000022</v>
      </c>
      <c r="W71" s="70">
        <f t="shared" ref="W71:X71" si="30">SUM(W11:W69)</f>
        <v>981.13000000000022</v>
      </c>
      <c r="X71" s="70">
        <f t="shared" si="30"/>
        <v>981.13000000000022</v>
      </c>
      <c r="Y71" s="70">
        <f t="shared" ref="Y71:Z71" si="31">SUM(Y11:Y69)</f>
        <v>981.13000000000022</v>
      </c>
      <c r="Z71" s="70">
        <f t="shared" si="31"/>
        <v>981.13000000000022</v>
      </c>
      <c r="AA71" s="70">
        <f t="shared" ref="AA71" si="32">SUM(AA11:AA69)</f>
        <v>981.13000000000022</v>
      </c>
      <c r="AB71" s="70">
        <f>SUM(AB11:AB69)</f>
        <v>981.13000000000022</v>
      </c>
      <c r="AC71" s="70">
        <f t="shared" si="24"/>
        <v>990.43000000000018</v>
      </c>
      <c r="AD71" s="70">
        <f t="shared" ref="AD71:AE71" si="33">SUM(AD11:AD69)</f>
        <v>990.43000000000018</v>
      </c>
      <c r="AE71" s="70">
        <f t="shared" si="33"/>
        <v>990.43000000000018</v>
      </c>
      <c r="AF71" s="70">
        <f t="shared" ref="AF71" si="34">SUM(AF11:AF69)</f>
        <v>990.43000000000018</v>
      </c>
      <c r="AG71" s="70">
        <f t="shared" si="24"/>
        <v>1812.2049999999999</v>
      </c>
      <c r="AH71" s="46">
        <f t="shared" si="3"/>
        <v>1005.1300000000002</v>
      </c>
      <c r="AI71" s="47">
        <f t="shared" si="4"/>
        <v>977.33000000000015</v>
      </c>
      <c r="AK71" s="49"/>
    </row>
    <row r="72" spans="1:88">
      <c r="A72" s="71" t="s">
        <v>91</v>
      </c>
      <c r="B72" s="44">
        <v>281.3</v>
      </c>
      <c r="C72" s="44">
        <v>100</v>
      </c>
      <c r="D72" s="44">
        <v>60.6</v>
      </c>
      <c r="E72" s="44">
        <v>70</v>
      </c>
      <c r="F72" s="44">
        <v>71</v>
      </c>
      <c r="G72" s="44">
        <v>110</v>
      </c>
      <c r="H72" s="44">
        <v>230</v>
      </c>
      <c r="I72" s="44">
        <v>347.8</v>
      </c>
      <c r="J72" s="44">
        <v>381.8</v>
      </c>
      <c r="K72" s="44">
        <v>320</v>
      </c>
      <c r="L72" s="44">
        <v>343.8</v>
      </c>
      <c r="M72" s="44">
        <v>300.89999999999998</v>
      </c>
      <c r="N72" s="44">
        <v>50.2</v>
      </c>
      <c r="O72" s="44">
        <v>50.2</v>
      </c>
      <c r="P72" s="44">
        <v>20.100000000000001</v>
      </c>
      <c r="Q72" s="44">
        <v>20.100000000000001</v>
      </c>
      <c r="R72" s="44">
        <v>20.100000000000001</v>
      </c>
      <c r="S72" s="44">
        <v>20.100000000000001</v>
      </c>
      <c r="T72" s="44">
        <v>90.4</v>
      </c>
      <c r="U72" s="44">
        <v>140.4</v>
      </c>
      <c r="V72" s="44">
        <v>126.5</v>
      </c>
      <c r="W72" s="44">
        <v>105.4</v>
      </c>
      <c r="X72" s="44">
        <v>104.6</v>
      </c>
      <c r="Y72" s="44">
        <v>152.9</v>
      </c>
      <c r="Z72" s="44">
        <v>261.2</v>
      </c>
      <c r="AA72" s="44">
        <v>351.4</v>
      </c>
      <c r="AB72" s="44">
        <v>290</v>
      </c>
      <c r="AC72" s="44">
        <v>292.3</v>
      </c>
      <c r="AD72" s="44">
        <v>381</v>
      </c>
      <c r="AE72" s="44">
        <v>291.3</v>
      </c>
      <c r="AF72" s="44">
        <v>291.3</v>
      </c>
      <c r="AG72" s="61">
        <v>456</v>
      </c>
      <c r="AH72" s="46">
        <f t="shared" si="3"/>
        <v>381.8</v>
      </c>
      <c r="AI72" s="47">
        <f t="shared" si="4"/>
        <v>20.100000000000001</v>
      </c>
      <c r="AK72" s="49"/>
    </row>
    <row r="73" spans="1:88">
      <c r="A73" s="72" t="s">
        <v>92</v>
      </c>
      <c r="B73" s="43">
        <v>51.9</v>
      </c>
      <c r="C73" s="43">
        <v>51.9</v>
      </c>
      <c r="D73" s="43">
        <v>60</v>
      </c>
      <c r="E73" s="43">
        <v>51</v>
      </c>
      <c r="F73" s="43">
        <v>51</v>
      </c>
      <c r="G73" s="43">
        <v>58</v>
      </c>
      <c r="H73" s="43">
        <v>58</v>
      </c>
      <c r="I73" s="43">
        <v>58</v>
      </c>
      <c r="J73" s="43">
        <v>58</v>
      </c>
      <c r="K73" s="43">
        <v>58</v>
      </c>
      <c r="L73" s="43">
        <v>58</v>
      </c>
      <c r="M73" s="43">
        <v>59.9</v>
      </c>
      <c r="N73" s="43">
        <v>59.9</v>
      </c>
      <c r="O73" s="43">
        <v>57.8</v>
      </c>
      <c r="P73" s="43">
        <v>57.8</v>
      </c>
      <c r="Q73" s="43">
        <v>57.8</v>
      </c>
      <c r="R73" s="43">
        <v>57.8</v>
      </c>
      <c r="S73" s="43">
        <v>55.8</v>
      </c>
      <c r="T73" s="43">
        <v>55.8</v>
      </c>
      <c r="U73" s="43">
        <v>56.9</v>
      </c>
      <c r="V73" s="43">
        <v>56.8</v>
      </c>
      <c r="W73" s="43">
        <v>56.8</v>
      </c>
      <c r="X73" s="43">
        <v>57.9</v>
      </c>
      <c r="Y73" s="43">
        <v>59.5</v>
      </c>
      <c r="Z73" s="43">
        <v>59.9</v>
      </c>
      <c r="AA73" s="43">
        <v>59.9</v>
      </c>
      <c r="AB73" s="43">
        <v>59.9</v>
      </c>
      <c r="AC73" s="43">
        <v>59.9</v>
      </c>
      <c r="AD73" s="43">
        <v>59.9</v>
      </c>
      <c r="AE73" s="43">
        <v>59.9</v>
      </c>
      <c r="AF73" s="43">
        <v>59.9</v>
      </c>
      <c r="AG73" s="64">
        <v>111</v>
      </c>
      <c r="AH73" s="46">
        <f t="shared" si="3"/>
        <v>60</v>
      </c>
      <c r="AI73" s="47">
        <f t="shared" si="4"/>
        <v>51</v>
      </c>
      <c r="AK73" s="49"/>
    </row>
    <row r="74" spans="1:88">
      <c r="A74" s="73" t="s">
        <v>93</v>
      </c>
      <c r="B74" s="43">
        <v>38</v>
      </c>
      <c r="C74" s="43">
        <v>38</v>
      </c>
      <c r="D74" s="43">
        <v>45</v>
      </c>
      <c r="E74" s="43">
        <v>43.6</v>
      </c>
      <c r="F74" s="43">
        <v>41.9</v>
      </c>
      <c r="G74" s="43">
        <v>41.9</v>
      </c>
      <c r="H74" s="43">
        <v>41.9</v>
      </c>
      <c r="I74" s="43">
        <v>41.9</v>
      </c>
      <c r="J74" s="43">
        <v>41.9</v>
      </c>
      <c r="K74" s="43">
        <v>41.9</v>
      </c>
      <c r="L74" s="43">
        <v>41.9</v>
      </c>
      <c r="M74" s="43">
        <v>42</v>
      </c>
      <c r="N74" s="43">
        <v>42</v>
      </c>
      <c r="O74" s="43">
        <v>42</v>
      </c>
      <c r="P74" s="43">
        <v>42</v>
      </c>
      <c r="Q74" s="43">
        <v>42</v>
      </c>
      <c r="R74" s="43">
        <v>42</v>
      </c>
      <c r="S74" s="43">
        <v>43.6</v>
      </c>
      <c r="T74" s="43">
        <v>39.700000000000003</v>
      </c>
      <c r="U74" s="43">
        <v>38.4</v>
      </c>
      <c r="V74" s="43">
        <v>38.4</v>
      </c>
      <c r="W74" s="43">
        <v>38.4</v>
      </c>
      <c r="X74" s="43">
        <v>38.1</v>
      </c>
      <c r="Y74" s="43">
        <v>36.200000000000003</v>
      </c>
      <c r="Z74" s="43">
        <v>37.200000000000003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39.1</v>
      </c>
      <c r="AG74" s="64">
        <v>60</v>
      </c>
      <c r="AH74" s="46">
        <f t="shared" si="3"/>
        <v>45</v>
      </c>
      <c r="AI74" s="47">
        <f t="shared" si="4"/>
        <v>36.200000000000003</v>
      </c>
      <c r="AK74" s="49"/>
    </row>
    <row r="75" spans="1:88">
      <c r="A75" s="74" t="s">
        <v>94</v>
      </c>
      <c r="B75" s="43">
        <v>24.7</v>
      </c>
      <c r="C75" s="43">
        <v>24.7</v>
      </c>
      <c r="D75" s="43">
        <v>23.8</v>
      </c>
      <c r="E75" s="43">
        <v>23.8</v>
      </c>
      <c r="F75" s="43">
        <v>21.7</v>
      </c>
      <c r="G75" s="43">
        <v>21.7</v>
      </c>
      <c r="H75" s="43">
        <v>21.7</v>
      </c>
      <c r="I75" s="43">
        <v>21.7</v>
      </c>
      <c r="J75" s="43">
        <v>21.7</v>
      </c>
      <c r="K75" s="43">
        <v>21.7</v>
      </c>
      <c r="L75" s="43">
        <v>21.7</v>
      </c>
      <c r="M75" s="43">
        <v>16.899999999999999</v>
      </c>
      <c r="N75" s="43">
        <v>16.899999999999999</v>
      </c>
      <c r="O75" s="43">
        <v>16.899999999999999</v>
      </c>
      <c r="P75" s="43">
        <v>16.899999999999999</v>
      </c>
      <c r="Q75" s="43">
        <v>16.899999999999999</v>
      </c>
      <c r="R75" s="43">
        <v>16.899999999999999</v>
      </c>
      <c r="S75" s="43">
        <v>18.3</v>
      </c>
      <c r="T75" s="43">
        <v>18.2</v>
      </c>
      <c r="U75" s="43">
        <v>17.8</v>
      </c>
      <c r="V75" s="43">
        <v>17.899999999999999</v>
      </c>
      <c r="W75" s="43">
        <v>17.899999999999999</v>
      </c>
      <c r="X75" s="43">
        <v>24.4</v>
      </c>
      <c r="Y75" s="43">
        <v>24.3</v>
      </c>
      <c r="Z75" s="43">
        <v>24.3</v>
      </c>
      <c r="AA75" s="43">
        <v>24.2</v>
      </c>
      <c r="AB75" s="43">
        <v>24.2</v>
      </c>
      <c r="AC75" s="43">
        <v>24.2</v>
      </c>
      <c r="AD75" s="43">
        <v>24.2</v>
      </c>
      <c r="AE75" s="43">
        <v>24.2</v>
      </c>
      <c r="AF75" s="43">
        <v>24.2</v>
      </c>
      <c r="AG75" s="75">
        <v>42.5</v>
      </c>
      <c r="AH75" s="46">
        <f t="shared" ref="AH75:AH138" si="35">MAX(B75:AF75)</f>
        <v>24.7</v>
      </c>
      <c r="AI75" s="47">
        <f t="shared" ref="AI75:AI138" si="36">MIN(B75:AF75)</f>
        <v>16.899999999999999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22.1</v>
      </c>
      <c r="E76" s="43">
        <v>22.1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18.100000000000001</v>
      </c>
      <c r="N76" s="43">
        <v>18.100000000000001</v>
      </c>
      <c r="O76" s="43">
        <v>18.100000000000001</v>
      </c>
      <c r="P76" s="43">
        <v>18.100000000000001</v>
      </c>
      <c r="Q76" s="43">
        <v>18.100000000000001</v>
      </c>
      <c r="R76" s="43">
        <v>18.100000000000001</v>
      </c>
      <c r="S76" s="43">
        <v>15.1</v>
      </c>
      <c r="T76" s="43">
        <v>15.2</v>
      </c>
      <c r="U76" s="43">
        <v>15.1</v>
      </c>
      <c r="V76" s="43">
        <v>15.1</v>
      </c>
      <c r="W76" s="43">
        <v>15.1</v>
      </c>
      <c r="X76" s="43">
        <v>15.2</v>
      </c>
      <c r="Y76" s="43">
        <v>18.7</v>
      </c>
      <c r="Z76" s="43">
        <v>20.100000000000001</v>
      </c>
      <c r="AA76" s="43">
        <v>20.8</v>
      </c>
      <c r="AB76" s="43">
        <v>20.8</v>
      </c>
      <c r="AC76" s="43">
        <v>20.8</v>
      </c>
      <c r="AD76" s="43">
        <v>20.8</v>
      </c>
      <c r="AE76" s="43">
        <v>20.8</v>
      </c>
      <c r="AF76" s="43">
        <v>20.8</v>
      </c>
      <c r="AG76" s="75">
        <v>22.1</v>
      </c>
      <c r="AH76" s="46">
        <f t="shared" si="35"/>
        <v>22.2</v>
      </c>
      <c r="AI76" s="47">
        <f t="shared" si="36"/>
        <v>15.1</v>
      </c>
      <c r="AK76" s="49"/>
    </row>
    <row r="77" spans="1:88" ht="15.75" thickBot="1">
      <c r="A77" s="76" t="s">
        <v>96</v>
      </c>
      <c r="B77" s="77">
        <v>7.3</v>
      </c>
      <c r="C77" s="77">
        <v>7.3</v>
      </c>
      <c r="D77" s="77">
        <v>7.1</v>
      </c>
      <c r="E77" s="77">
        <v>7.3</v>
      </c>
      <c r="F77" s="77">
        <v>5.9</v>
      </c>
      <c r="G77" s="77">
        <v>5.9</v>
      </c>
      <c r="H77" s="77">
        <v>5.9</v>
      </c>
      <c r="I77" s="77">
        <v>5.9</v>
      </c>
      <c r="J77" s="77">
        <v>5.9</v>
      </c>
      <c r="K77" s="77">
        <v>5.9</v>
      </c>
      <c r="L77" s="77">
        <v>5.9</v>
      </c>
      <c r="M77" s="77">
        <v>5</v>
      </c>
      <c r="N77" s="77">
        <v>5</v>
      </c>
      <c r="O77" s="77">
        <v>5</v>
      </c>
      <c r="P77" s="77">
        <v>5</v>
      </c>
      <c r="Q77" s="77">
        <v>5</v>
      </c>
      <c r="R77" s="77">
        <v>5</v>
      </c>
      <c r="S77" s="77">
        <v>5</v>
      </c>
      <c r="T77" s="77">
        <v>5.0999999999999996</v>
      </c>
      <c r="U77" s="77">
        <v>5.0999999999999996</v>
      </c>
      <c r="V77" s="77">
        <v>4.9000000000000004</v>
      </c>
      <c r="W77" s="77">
        <v>4.9000000000000004</v>
      </c>
      <c r="X77" s="77">
        <v>7.3</v>
      </c>
      <c r="Y77" s="77">
        <v>7.3</v>
      </c>
      <c r="Z77" s="77">
        <v>7.1</v>
      </c>
      <c r="AA77" s="77">
        <v>7.2</v>
      </c>
      <c r="AB77" s="77">
        <v>7.2</v>
      </c>
      <c r="AC77" s="77">
        <v>7.2</v>
      </c>
      <c r="AD77" s="77">
        <v>7.2</v>
      </c>
      <c r="AE77" s="77">
        <v>7.2</v>
      </c>
      <c r="AF77" s="77">
        <v>7.2</v>
      </c>
      <c r="AG77" s="78">
        <v>14.8</v>
      </c>
      <c r="AH77" s="46">
        <f t="shared" si="35"/>
        <v>7.3</v>
      </c>
      <c r="AI77" s="47">
        <f t="shared" si="36"/>
        <v>4.9000000000000004</v>
      </c>
      <c r="AK77" s="49"/>
    </row>
    <row r="78" spans="1:88" ht="15.75" thickBot="1">
      <c r="A78" s="79" t="s">
        <v>97</v>
      </c>
      <c r="B78" s="70">
        <f t="shared" ref="B78" si="37">SUM(B72:B77)</f>
        <v>425.4</v>
      </c>
      <c r="C78" s="70">
        <f>SUM(C72:C77)</f>
        <v>244.1</v>
      </c>
      <c r="D78" s="70">
        <f t="shared" ref="D78:AG78" si="38">SUM(D72:D77)</f>
        <v>218.6</v>
      </c>
      <c r="E78" s="70">
        <f t="shared" si="38"/>
        <v>217.8</v>
      </c>
      <c r="F78" s="70">
        <f t="shared" si="38"/>
        <v>213.7</v>
      </c>
      <c r="G78" s="70">
        <f t="shared" si="38"/>
        <v>259.7</v>
      </c>
      <c r="H78" s="70">
        <f t="shared" si="38"/>
        <v>379.69999999999993</v>
      </c>
      <c r="I78" s="70">
        <f t="shared" si="38"/>
        <v>497.49999999999994</v>
      </c>
      <c r="J78" s="70">
        <f t="shared" si="38"/>
        <v>531.5</v>
      </c>
      <c r="K78" s="70">
        <f t="shared" si="38"/>
        <v>469.69999999999993</v>
      </c>
      <c r="L78" s="70">
        <f t="shared" si="38"/>
        <v>493.49999999999994</v>
      </c>
      <c r="M78" s="70">
        <f t="shared" ref="M78:N78" si="39">SUM(M72:M77)</f>
        <v>442.79999999999995</v>
      </c>
      <c r="N78" s="70">
        <f t="shared" si="39"/>
        <v>192.1</v>
      </c>
      <c r="O78" s="70">
        <f t="shared" ref="O78:P78" si="40">SUM(O72:O77)</f>
        <v>190</v>
      </c>
      <c r="P78" s="70">
        <f t="shared" si="40"/>
        <v>159.9</v>
      </c>
      <c r="Q78" s="70">
        <f t="shared" ref="Q78:R78" si="41">SUM(Q72:Q77)</f>
        <v>159.9</v>
      </c>
      <c r="R78" s="70">
        <f t="shared" si="41"/>
        <v>159.9</v>
      </c>
      <c r="S78" s="70">
        <f t="shared" ref="S78:T78" si="42">SUM(S72:S77)</f>
        <v>157.9</v>
      </c>
      <c r="T78" s="70">
        <f t="shared" si="42"/>
        <v>224.39999999999995</v>
      </c>
      <c r="U78" s="70">
        <f t="shared" ref="U78:V78" si="43">SUM(U72:U77)</f>
        <v>273.70000000000005</v>
      </c>
      <c r="V78" s="70">
        <f t="shared" si="43"/>
        <v>259.60000000000002</v>
      </c>
      <c r="W78" s="70">
        <f t="shared" ref="W78:X78" si="44">SUM(W72:W77)</f>
        <v>238.5</v>
      </c>
      <c r="X78" s="70">
        <f t="shared" si="44"/>
        <v>247.5</v>
      </c>
      <c r="Y78" s="70">
        <f t="shared" ref="Y78:Z78" si="45">SUM(Y72:Y77)</f>
        <v>298.90000000000003</v>
      </c>
      <c r="Z78" s="70">
        <f t="shared" si="45"/>
        <v>409.8</v>
      </c>
      <c r="AA78" s="70">
        <f t="shared" ref="AA78" si="46">SUM(AA72:AA77)</f>
        <v>502.59999999999997</v>
      </c>
      <c r="AB78" s="70">
        <f t="shared" si="38"/>
        <v>441.2</v>
      </c>
      <c r="AC78" s="70">
        <f t="shared" si="38"/>
        <v>443.5</v>
      </c>
      <c r="AD78" s="70">
        <f t="shared" ref="AD78:AE78" si="47">SUM(AD72:AD77)</f>
        <v>532.20000000000005</v>
      </c>
      <c r="AE78" s="70">
        <f t="shared" si="47"/>
        <v>442.5</v>
      </c>
      <c r="AF78" s="70">
        <f t="shared" ref="AF78" si="48">SUM(AF72:AF77)</f>
        <v>442.5</v>
      </c>
      <c r="AG78" s="80">
        <f t="shared" si="38"/>
        <v>706.4</v>
      </c>
      <c r="AH78" s="46">
        <f t="shared" si="35"/>
        <v>532.20000000000005</v>
      </c>
      <c r="AI78" s="47">
        <f t="shared" si="36"/>
        <v>157.9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110.6</v>
      </c>
      <c r="C79" s="44">
        <v>110.6</v>
      </c>
      <c r="D79" s="44">
        <v>110</v>
      </c>
      <c r="E79" s="44">
        <v>97</v>
      </c>
      <c r="F79" s="44">
        <v>85</v>
      </c>
      <c r="G79" s="44">
        <v>72.8</v>
      </c>
      <c r="H79" s="44">
        <v>90.9</v>
      </c>
      <c r="I79" s="44">
        <v>109.4</v>
      </c>
      <c r="J79" s="44">
        <v>129.4</v>
      </c>
      <c r="K79" s="44">
        <v>131.30000000000001</v>
      </c>
      <c r="L79" s="44">
        <v>131.30000000000001</v>
      </c>
      <c r="M79" s="44">
        <v>144.19999999999999</v>
      </c>
      <c r="N79" s="44">
        <v>144.1</v>
      </c>
      <c r="O79" s="44">
        <v>133.80000000000001</v>
      </c>
      <c r="P79" s="44">
        <v>111.5</v>
      </c>
      <c r="Q79" s="44">
        <v>112.3</v>
      </c>
      <c r="R79" s="44">
        <v>111</v>
      </c>
      <c r="S79" s="44">
        <v>112.7</v>
      </c>
      <c r="T79" s="44">
        <v>72.8</v>
      </c>
      <c r="U79" s="44">
        <v>49.1</v>
      </c>
      <c r="V79" s="44">
        <v>49.1</v>
      </c>
      <c r="W79" s="44">
        <v>49.1</v>
      </c>
      <c r="X79" s="44">
        <v>73.400000000000006</v>
      </c>
      <c r="Y79" s="44">
        <v>73</v>
      </c>
      <c r="Z79" s="44">
        <v>100.6</v>
      </c>
      <c r="AA79" s="44">
        <v>116</v>
      </c>
      <c r="AB79" s="44">
        <v>115.3</v>
      </c>
      <c r="AC79" s="44">
        <v>115.3</v>
      </c>
      <c r="AD79" s="44">
        <v>116.3</v>
      </c>
      <c r="AE79" s="44">
        <v>116.3</v>
      </c>
      <c r="AF79" s="44">
        <v>116.3</v>
      </c>
      <c r="AG79" s="61">
        <v>144</v>
      </c>
      <c r="AH79" s="46">
        <f t="shared" si="35"/>
        <v>144.19999999999999</v>
      </c>
      <c r="AI79" s="47">
        <f t="shared" si="36"/>
        <v>49.1</v>
      </c>
      <c r="AK79" s="49"/>
      <c r="AY79" s="1" t="s">
        <v>99</v>
      </c>
      <c r="AZ79" s="82">
        <f>ROUND(C97,0)</f>
        <v>560</v>
      </c>
      <c r="BA79" s="81">
        <f t="shared" ref="BA79:BD83" si="49">D97</f>
        <v>-520</v>
      </c>
      <c r="BB79" s="81">
        <f t="shared" si="49"/>
        <v>-530</v>
      </c>
      <c r="BC79" s="81">
        <f t="shared" si="49"/>
        <v>-536</v>
      </c>
      <c r="BD79" s="81">
        <f t="shared" si="49"/>
        <v>-496.2</v>
      </c>
      <c r="BE79" s="82">
        <f>I97</f>
        <v>-620.79999999999995</v>
      </c>
      <c r="BF79" s="82">
        <f>K97</f>
        <v>-603.9</v>
      </c>
      <c r="BG79" s="82">
        <f t="shared" ref="BG79:BP83" si="50">M97</f>
        <v>-507.2</v>
      </c>
      <c r="BH79" s="82">
        <f t="shared" si="50"/>
        <v>-245.3</v>
      </c>
      <c r="BI79" s="82">
        <f t="shared" si="50"/>
        <v>-300.10000000000002</v>
      </c>
      <c r="BJ79" s="82">
        <f t="shared" si="50"/>
        <v>-297.7</v>
      </c>
      <c r="BK79" s="82">
        <f t="shared" si="50"/>
        <v>-300.39999999999998</v>
      </c>
      <c r="BL79" s="82">
        <f t="shared" si="50"/>
        <v>-303.8</v>
      </c>
      <c r="BM79" s="82">
        <f t="shared" si="50"/>
        <v>-277.39999999999998</v>
      </c>
      <c r="BN79" s="82">
        <f t="shared" si="50"/>
        <v>-280.89999999999998</v>
      </c>
      <c r="BO79" s="82">
        <f t="shared" si="50"/>
        <v>-284.5</v>
      </c>
      <c r="BP79" s="82">
        <f t="shared" si="50"/>
        <v>-280.39999999999998</v>
      </c>
      <c r="BQ79" s="82">
        <f>X97</f>
        <v>-320.60000000000002</v>
      </c>
      <c r="BR79" s="82">
        <f>Z97</f>
        <v>-244.6</v>
      </c>
      <c r="BS79" s="81">
        <f>AB97</f>
        <v>-264.3</v>
      </c>
      <c r="BT79" s="81">
        <f t="shared" ref="BT79:BV83" si="51">AD97</f>
        <v>-493.3</v>
      </c>
      <c r="BU79" s="81">
        <f t="shared" si="51"/>
        <v>-510.3</v>
      </c>
      <c r="BV79" s="81">
        <f t="shared" si="51"/>
        <v>-600.6</v>
      </c>
      <c r="BW79" s="81">
        <f>B97</f>
        <v>-672.3</v>
      </c>
    </row>
    <row r="80" spans="1:88">
      <c r="A80" s="63" t="s">
        <v>100</v>
      </c>
      <c r="B80" s="43">
        <v>59.6</v>
      </c>
      <c r="C80" s="43">
        <v>59.6</v>
      </c>
      <c r="D80" s="43">
        <v>54.4</v>
      </c>
      <c r="E80" s="43">
        <v>54.3</v>
      </c>
      <c r="F80" s="43">
        <v>54</v>
      </c>
      <c r="G80" s="43">
        <v>29.8</v>
      </c>
      <c r="H80" s="43">
        <v>29.8</v>
      </c>
      <c r="I80" s="43">
        <v>34</v>
      </c>
      <c r="J80" s="43">
        <v>34.799999999999997</v>
      </c>
      <c r="K80" s="43">
        <v>34.799999999999997</v>
      </c>
      <c r="L80" s="43">
        <v>34.799999999999997</v>
      </c>
      <c r="M80" s="43">
        <v>49.7</v>
      </c>
      <c r="N80" s="43">
        <v>50.8</v>
      </c>
      <c r="O80" s="43">
        <v>29.8</v>
      </c>
      <c r="P80" s="43">
        <v>29.8</v>
      </c>
      <c r="Q80" s="43">
        <v>29.7</v>
      </c>
      <c r="R80" s="43">
        <v>29.7</v>
      </c>
      <c r="S80" s="43">
        <v>25.1</v>
      </c>
      <c r="T80" s="43">
        <v>35.5</v>
      </c>
      <c r="U80" s="43">
        <v>35.299999999999997</v>
      </c>
      <c r="V80" s="43">
        <v>35.299999999999997</v>
      </c>
      <c r="W80" s="43">
        <v>55.1</v>
      </c>
      <c r="X80" s="43">
        <v>53.2</v>
      </c>
      <c r="Y80" s="43">
        <v>53.6</v>
      </c>
      <c r="Z80" s="43">
        <v>69.2</v>
      </c>
      <c r="AA80" s="43">
        <v>69</v>
      </c>
      <c r="AB80" s="44">
        <v>69.3</v>
      </c>
      <c r="AC80" s="44">
        <v>69.3</v>
      </c>
      <c r="AD80" s="44">
        <v>69.3</v>
      </c>
      <c r="AE80" s="44">
        <v>69.3</v>
      </c>
      <c r="AF80" s="44">
        <v>69.3</v>
      </c>
      <c r="AG80" s="64">
        <v>70</v>
      </c>
      <c r="AH80" s="46">
        <f t="shared" si="35"/>
        <v>69.3</v>
      </c>
      <c r="AI80" s="47">
        <f t="shared" si="36"/>
        <v>25.1</v>
      </c>
      <c r="AK80" s="49"/>
      <c r="AY80" s="1" t="s">
        <v>101</v>
      </c>
      <c r="AZ80" s="82">
        <f>ROUND(C98,0)</f>
        <v>33</v>
      </c>
      <c r="BA80" s="81">
        <f t="shared" si="49"/>
        <v>32.200000000000003</v>
      </c>
      <c r="BB80" s="81">
        <f t="shared" si="49"/>
        <v>31</v>
      </c>
      <c r="BC80" s="81">
        <f t="shared" si="49"/>
        <v>30</v>
      </c>
      <c r="BD80" s="81">
        <f t="shared" si="49"/>
        <v>28.8</v>
      </c>
      <c r="BE80" s="82">
        <f>I98</f>
        <v>29.9</v>
      </c>
      <c r="BF80" s="82">
        <f>K98</f>
        <v>28.9</v>
      </c>
      <c r="BG80" s="82">
        <f t="shared" si="50"/>
        <v>34</v>
      </c>
      <c r="BH80" s="82">
        <f t="shared" si="50"/>
        <v>33.5</v>
      </c>
      <c r="BI80" s="82">
        <f t="shared" si="50"/>
        <v>30.5</v>
      </c>
      <c r="BJ80" s="82">
        <f t="shared" si="50"/>
        <v>33.6</v>
      </c>
      <c r="BK80" s="82">
        <f t="shared" si="50"/>
        <v>48.2</v>
      </c>
      <c r="BL80" s="82">
        <f t="shared" si="50"/>
        <v>49</v>
      </c>
      <c r="BM80" s="82">
        <f t="shared" si="50"/>
        <v>51.5</v>
      </c>
      <c r="BN80" s="82">
        <f t="shared" si="50"/>
        <v>49.1</v>
      </c>
      <c r="BO80" s="82">
        <f t="shared" si="50"/>
        <v>46.7</v>
      </c>
      <c r="BP80" s="82">
        <f t="shared" si="50"/>
        <v>45.8</v>
      </c>
      <c r="BQ80" s="82">
        <f>X98</f>
        <v>45.2</v>
      </c>
      <c r="BR80" s="82">
        <f>Z98</f>
        <v>64.5</v>
      </c>
      <c r="BS80" s="81">
        <f>AB98</f>
        <v>26.6</v>
      </c>
      <c r="BT80" s="81">
        <f t="shared" si="51"/>
        <v>25.5</v>
      </c>
      <c r="BU80" s="81">
        <f t="shared" si="51"/>
        <v>23.6</v>
      </c>
      <c r="BV80" s="81">
        <f t="shared" si="51"/>
        <v>22.4</v>
      </c>
      <c r="BW80" s="81">
        <f>B98</f>
        <v>34</v>
      </c>
    </row>
    <row r="81" spans="1:75">
      <c r="A81" s="63" t="s">
        <v>102</v>
      </c>
      <c r="B81" s="43">
        <v>69.7</v>
      </c>
      <c r="C81" s="43">
        <v>69.7</v>
      </c>
      <c r="D81" s="43">
        <v>70.8</v>
      </c>
      <c r="E81" s="43">
        <v>70.8</v>
      </c>
      <c r="F81" s="43">
        <v>70.400000000000006</v>
      </c>
      <c r="G81" s="43">
        <v>70.400000000000006</v>
      </c>
      <c r="H81" s="43">
        <v>70.400000000000006</v>
      </c>
      <c r="I81" s="43">
        <v>70.400000000000006</v>
      </c>
      <c r="J81" s="43">
        <v>70.400000000000006</v>
      </c>
      <c r="K81" s="43">
        <v>70.400000000000006</v>
      </c>
      <c r="L81" s="43">
        <v>70.400000000000006</v>
      </c>
      <c r="M81" s="43">
        <v>70.099999999999994</v>
      </c>
      <c r="N81" s="43">
        <v>70.400000000000006</v>
      </c>
      <c r="O81" s="43">
        <v>70.5</v>
      </c>
      <c r="P81" s="43">
        <v>70.3</v>
      </c>
      <c r="Q81" s="43">
        <v>70.099999999999994</v>
      </c>
      <c r="R81" s="43">
        <v>69.8</v>
      </c>
      <c r="S81" s="43">
        <v>61.4</v>
      </c>
      <c r="T81" s="43">
        <v>70.2</v>
      </c>
      <c r="U81" s="43">
        <v>52.5</v>
      </c>
      <c r="V81" s="43">
        <v>48.3</v>
      </c>
      <c r="W81" s="43">
        <v>48.3</v>
      </c>
      <c r="X81" s="43">
        <v>48.5</v>
      </c>
      <c r="Y81" s="43">
        <v>48</v>
      </c>
      <c r="Z81" s="43">
        <v>68.3</v>
      </c>
      <c r="AA81" s="43">
        <v>68.2</v>
      </c>
      <c r="AB81" s="44">
        <v>68.099999999999994</v>
      </c>
      <c r="AC81" s="44">
        <v>68.099999999999994</v>
      </c>
      <c r="AD81" s="44">
        <v>68.099999999999994</v>
      </c>
      <c r="AE81" s="44">
        <v>68.099999999999994</v>
      </c>
      <c r="AF81" s="44">
        <v>68.099999999999994</v>
      </c>
      <c r="AG81" s="64">
        <v>69</v>
      </c>
      <c r="AH81" s="46">
        <f t="shared" si="35"/>
        <v>70.8</v>
      </c>
      <c r="AI81" s="47">
        <f t="shared" si="36"/>
        <v>48</v>
      </c>
      <c r="AK81" s="49"/>
      <c r="AL81" s="83"/>
      <c r="AO81" s="83"/>
      <c r="AY81" s="1" t="s">
        <v>103</v>
      </c>
      <c r="AZ81" s="82">
        <f>ROUND(C99,0)</f>
        <v>24</v>
      </c>
      <c r="BA81" s="81">
        <f t="shared" si="49"/>
        <v>23.8</v>
      </c>
      <c r="BB81" s="81">
        <f t="shared" si="49"/>
        <v>22</v>
      </c>
      <c r="BC81" s="81">
        <f t="shared" si="49"/>
        <v>21.4</v>
      </c>
      <c r="BD81" s="81">
        <f t="shared" si="49"/>
        <v>21.3</v>
      </c>
      <c r="BE81" s="82">
        <f>I99</f>
        <v>23.3</v>
      </c>
      <c r="BF81" s="82">
        <f>K99</f>
        <v>22.9</v>
      </c>
      <c r="BG81" s="82">
        <f t="shared" si="50"/>
        <v>23.3</v>
      </c>
      <c r="BH81" s="82">
        <f t="shared" si="50"/>
        <v>23.2</v>
      </c>
      <c r="BI81" s="82">
        <f t="shared" si="50"/>
        <v>20.3</v>
      </c>
      <c r="BJ81" s="82">
        <f t="shared" si="50"/>
        <v>20.6</v>
      </c>
      <c r="BK81" s="82">
        <f t="shared" si="50"/>
        <v>20.9</v>
      </c>
      <c r="BL81" s="82">
        <f t="shared" si="50"/>
        <v>16.7</v>
      </c>
      <c r="BM81" s="82">
        <f t="shared" si="50"/>
        <v>18.600000000000001</v>
      </c>
      <c r="BN81" s="82">
        <f t="shared" si="50"/>
        <v>26.9</v>
      </c>
      <c r="BO81" s="82">
        <f t="shared" si="50"/>
        <v>21.8</v>
      </c>
      <c r="BP81" s="82">
        <f t="shared" si="50"/>
        <v>25.3</v>
      </c>
      <c r="BQ81" s="82">
        <f>X99</f>
        <v>27.3</v>
      </c>
      <c r="BR81" s="82">
        <f>Z99</f>
        <v>32.700000000000003</v>
      </c>
      <c r="BS81" s="81">
        <f>AB99</f>
        <v>33.299999999999997</v>
      </c>
      <c r="BT81" s="81">
        <f t="shared" si="51"/>
        <v>35</v>
      </c>
      <c r="BU81" s="81">
        <f t="shared" si="51"/>
        <v>31.8</v>
      </c>
      <c r="BV81" s="81">
        <f t="shared" si="51"/>
        <v>33</v>
      </c>
      <c r="BW81" s="81">
        <f>B99</f>
        <v>24</v>
      </c>
    </row>
    <row r="82" spans="1:75" s="83" customFormat="1">
      <c r="A82" s="63" t="s">
        <v>104</v>
      </c>
      <c r="B82" s="43">
        <v>60.2</v>
      </c>
      <c r="C82" s="43">
        <v>60.2</v>
      </c>
      <c r="D82" s="43">
        <v>60.3</v>
      </c>
      <c r="E82" s="43">
        <v>60.2</v>
      </c>
      <c r="F82" s="43">
        <v>60.2</v>
      </c>
      <c r="G82" s="43">
        <v>60.2</v>
      </c>
      <c r="H82" s="43">
        <v>60.2</v>
      </c>
      <c r="I82" s="43">
        <v>60.2</v>
      </c>
      <c r="J82" s="43">
        <v>60.2</v>
      </c>
      <c r="K82" s="43">
        <v>60.2</v>
      </c>
      <c r="L82" s="43">
        <v>60.2</v>
      </c>
      <c r="M82" s="43">
        <v>60.2</v>
      </c>
      <c r="N82" s="43">
        <v>60.2</v>
      </c>
      <c r="O82" s="43">
        <v>60.2</v>
      </c>
      <c r="P82" s="43">
        <v>60.2</v>
      </c>
      <c r="Q82" s="43">
        <v>60.2</v>
      </c>
      <c r="R82" s="43">
        <v>60.2</v>
      </c>
      <c r="S82" s="43">
        <v>60</v>
      </c>
      <c r="T82" s="43">
        <v>59.9</v>
      </c>
      <c r="U82" s="43">
        <v>60.2</v>
      </c>
      <c r="V82" s="43">
        <v>59.9</v>
      </c>
      <c r="W82" s="43">
        <v>59.9</v>
      </c>
      <c r="X82" s="43">
        <v>59.8</v>
      </c>
      <c r="Y82" s="43">
        <v>60</v>
      </c>
      <c r="Z82" s="43">
        <v>60.1</v>
      </c>
      <c r="AA82" s="43">
        <v>60.1</v>
      </c>
      <c r="AB82" s="43">
        <v>60.1</v>
      </c>
      <c r="AC82" s="43">
        <v>60.1</v>
      </c>
      <c r="AD82" s="43">
        <v>60.1</v>
      </c>
      <c r="AE82" s="43">
        <v>60.1</v>
      </c>
      <c r="AF82" s="43">
        <v>60.1</v>
      </c>
      <c r="AG82" s="64">
        <v>60</v>
      </c>
      <c r="AH82" s="46">
        <f t="shared" si="35"/>
        <v>60.3</v>
      </c>
      <c r="AI82" s="47">
        <f t="shared" si="36"/>
        <v>59.8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9"/>
        <v>0</v>
      </c>
      <c r="BB82" s="81">
        <f t="shared" si="49"/>
        <v>0</v>
      </c>
      <c r="BC82" s="81">
        <f t="shared" si="49"/>
        <v>0</v>
      </c>
      <c r="BD82" s="81">
        <f t="shared" si="49"/>
        <v>0</v>
      </c>
      <c r="BE82" s="82">
        <f>I100</f>
        <v>0</v>
      </c>
      <c r="BF82" s="82">
        <f>K100</f>
        <v>0</v>
      </c>
      <c r="BG82" s="82">
        <f t="shared" si="50"/>
        <v>0</v>
      </c>
      <c r="BH82" s="82">
        <f t="shared" si="50"/>
        <v>0</v>
      </c>
      <c r="BI82" s="82">
        <f t="shared" si="50"/>
        <v>0</v>
      </c>
      <c r="BJ82" s="82">
        <f t="shared" si="50"/>
        <v>0</v>
      </c>
      <c r="BK82" s="82">
        <f t="shared" si="50"/>
        <v>0</v>
      </c>
      <c r="BL82" s="82">
        <f t="shared" si="50"/>
        <v>0</v>
      </c>
      <c r="BM82" s="82">
        <f t="shared" si="50"/>
        <v>0</v>
      </c>
      <c r="BN82" s="82">
        <f t="shared" si="50"/>
        <v>0</v>
      </c>
      <c r="BO82" s="82">
        <f t="shared" si="50"/>
        <v>0</v>
      </c>
      <c r="BP82" s="82">
        <f t="shared" si="5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51"/>
        <v>0</v>
      </c>
      <c r="BU82" s="81">
        <f t="shared" si="51"/>
        <v>0</v>
      </c>
      <c r="BV82" s="81">
        <f t="shared" si="51"/>
        <v>0</v>
      </c>
      <c r="BW82" s="81">
        <f>B100</f>
        <v>0</v>
      </c>
    </row>
    <row r="83" spans="1:75">
      <c r="A83" s="63" t="s">
        <v>106</v>
      </c>
      <c r="B83" s="44">
        <v>9.6</v>
      </c>
      <c r="C83" s="44">
        <v>9.6</v>
      </c>
      <c r="D83" s="44">
        <v>0</v>
      </c>
      <c r="E83" s="44">
        <v>0</v>
      </c>
      <c r="F83" s="44">
        <v>0</v>
      </c>
      <c r="G83" s="44">
        <v>0</v>
      </c>
      <c r="H83" s="44">
        <v>0</v>
      </c>
      <c r="I83" s="44">
        <v>0</v>
      </c>
      <c r="J83" s="44">
        <v>0</v>
      </c>
      <c r="K83" s="44">
        <v>0</v>
      </c>
      <c r="L83" s="44">
        <v>0</v>
      </c>
      <c r="M83" s="44">
        <v>14.2</v>
      </c>
      <c r="N83" s="44">
        <v>14.2</v>
      </c>
      <c r="O83" s="44">
        <v>14.2</v>
      </c>
      <c r="P83" s="44">
        <v>14.2</v>
      </c>
      <c r="Q83" s="44">
        <v>0</v>
      </c>
      <c r="R83" s="44">
        <v>0</v>
      </c>
      <c r="S83" s="44">
        <v>10</v>
      </c>
      <c r="T83" s="44">
        <v>14.8</v>
      </c>
      <c r="U83" s="44">
        <v>14.7</v>
      </c>
      <c r="V83" s="44">
        <v>14.8</v>
      </c>
      <c r="W83" s="44">
        <v>14.7</v>
      </c>
      <c r="X83" s="44">
        <v>9.4</v>
      </c>
      <c r="Y83" s="44">
        <v>9.8000000000000007</v>
      </c>
      <c r="Z83" s="44">
        <v>9.8000000000000007</v>
      </c>
      <c r="AA83" s="44">
        <v>19.8</v>
      </c>
      <c r="AB83" s="44">
        <v>27</v>
      </c>
      <c r="AC83" s="44">
        <v>24.3</v>
      </c>
      <c r="AD83" s="44">
        <v>19.8</v>
      </c>
      <c r="AE83" s="44">
        <v>10.1</v>
      </c>
      <c r="AF83" s="44">
        <v>10.1</v>
      </c>
      <c r="AG83" s="64">
        <v>30</v>
      </c>
      <c r="AH83" s="46">
        <f t="shared" si="35"/>
        <v>27</v>
      </c>
      <c r="AI83" s="47">
        <f t="shared" si="36"/>
        <v>0</v>
      </c>
      <c r="AK83" s="49"/>
      <c r="AY83" s="1" t="s">
        <v>107</v>
      </c>
      <c r="AZ83" s="82">
        <f>ROUND(C101,0)</f>
        <v>0</v>
      </c>
      <c r="BA83" s="81">
        <f t="shared" si="49"/>
        <v>0</v>
      </c>
      <c r="BB83" s="81">
        <f t="shared" si="49"/>
        <v>0</v>
      </c>
      <c r="BC83" s="81">
        <f t="shared" si="49"/>
        <v>0</v>
      </c>
      <c r="BD83" s="81">
        <f t="shared" si="49"/>
        <v>0</v>
      </c>
      <c r="BE83" s="82">
        <f>I101</f>
        <v>0</v>
      </c>
      <c r="BF83" s="82">
        <f>K101</f>
        <v>0</v>
      </c>
      <c r="BG83" s="82">
        <f t="shared" si="50"/>
        <v>0</v>
      </c>
      <c r="BH83" s="82">
        <f t="shared" si="50"/>
        <v>0</v>
      </c>
      <c r="BI83" s="82">
        <f t="shared" si="50"/>
        <v>0</v>
      </c>
      <c r="BJ83" s="82">
        <f t="shared" si="50"/>
        <v>0</v>
      </c>
      <c r="BK83" s="82">
        <f t="shared" si="50"/>
        <v>0</v>
      </c>
      <c r="BL83" s="82">
        <f t="shared" si="50"/>
        <v>0</v>
      </c>
      <c r="BM83" s="82">
        <f t="shared" si="50"/>
        <v>0</v>
      </c>
      <c r="BN83" s="82">
        <f t="shared" si="50"/>
        <v>0</v>
      </c>
      <c r="BO83" s="82">
        <f t="shared" si="50"/>
        <v>0</v>
      </c>
      <c r="BP83" s="82">
        <f t="shared" si="50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51"/>
        <v>0</v>
      </c>
      <c r="BU83" s="81">
        <f t="shared" si="51"/>
        <v>0</v>
      </c>
      <c r="BV83" s="81">
        <f t="shared" si="51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1.4</v>
      </c>
      <c r="L84" s="44">
        <v>1.4</v>
      </c>
      <c r="M84" s="44">
        <v>5.7</v>
      </c>
      <c r="N84" s="44">
        <v>5.7</v>
      </c>
      <c r="O84" s="44">
        <v>5.7</v>
      </c>
      <c r="P84" s="44">
        <v>5.7</v>
      </c>
      <c r="Q84" s="44">
        <v>18.600000000000001</v>
      </c>
      <c r="R84" s="44">
        <v>18.600000000000001</v>
      </c>
      <c r="S84" s="44">
        <v>4.3</v>
      </c>
      <c r="T84" s="44">
        <v>4.3</v>
      </c>
      <c r="U84" s="44">
        <v>8.1999999999999993</v>
      </c>
      <c r="V84" s="44">
        <v>2.7</v>
      </c>
      <c r="W84" s="44">
        <v>1</v>
      </c>
      <c r="X84" s="44">
        <v>0.6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5"/>
        <v>18.600000000000001</v>
      </c>
      <c r="AI84" s="47">
        <f t="shared" si="3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2">M107</f>
        <v>0</v>
      </c>
      <c r="BH84" s="82">
        <f t="shared" si="52"/>
        <v>0</v>
      </c>
      <c r="BI84" s="82">
        <f t="shared" si="52"/>
        <v>0</v>
      </c>
      <c r="BJ84" s="82">
        <f t="shared" si="52"/>
        <v>0</v>
      </c>
      <c r="BK84" s="82">
        <f t="shared" si="52"/>
        <v>0</v>
      </c>
      <c r="BL84" s="82">
        <f t="shared" si="52"/>
        <v>0</v>
      </c>
      <c r="BM84" s="82">
        <f t="shared" si="52"/>
        <v>0</v>
      </c>
      <c r="BN84" s="82">
        <f t="shared" si="52"/>
        <v>0</v>
      </c>
      <c r="BO84" s="82">
        <f t="shared" si="52"/>
        <v>0</v>
      </c>
      <c r="BP84" s="82">
        <f t="shared" si="5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10.7</v>
      </c>
      <c r="C85" s="43">
        <v>10.7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13.3</v>
      </c>
      <c r="N85" s="43">
        <v>13.3</v>
      </c>
      <c r="O85" s="43">
        <v>13.3</v>
      </c>
      <c r="P85" s="43">
        <v>13.3</v>
      </c>
      <c r="Q85" s="43">
        <v>13.3</v>
      </c>
      <c r="R85" s="43">
        <v>13.3</v>
      </c>
      <c r="S85" s="43">
        <v>13.3</v>
      </c>
      <c r="T85" s="43">
        <v>13.3</v>
      </c>
      <c r="U85" s="43">
        <v>13.3</v>
      </c>
      <c r="V85" s="43">
        <v>13.3</v>
      </c>
      <c r="W85" s="43">
        <v>13.2</v>
      </c>
      <c r="X85" s="43">
        <v>13.3</v>
      </c>
      <c r="Y85" s="43">
        <v>12.8</v>
      </c>
      <c r="Z85" s="43">
        <v>12.8</v>
      </c>
      <c r="AA85" s="43">
        <v>12.8</v>
      </c>
      <c r="AB85" s="43">
        <v>12.8</v>
      </c>
      <c r="AC85" s="43">
        <v>12.8</v>
      </c>
      <c r="AD85" s="43">
        <v>12.8</v>
      </c>
      <c r="AE85" s="43">
        <v>12.8</v>
      </c>
      <c r="AF85" s="43">
        <v>12.8</v>
      </c>
      <c r="AG85" s="64">
        <v>24</v>
      </c>
      <c r="AH85" s="46">
        <f t="shared" si="35"/>
        <v>13.3</v>
      </c>
      <c r="AI85" s="47">
        <f t="shared" si="36"/>
        <v>10.7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5"/>
        <v>0</v>
      </c>
      <c r="AI86" s="47">
        <f t="shared" si="36"/>
        <v>0</v>
      </c>
      <c r="AK86" s="49"/>
      <c r="AZ86" s="82">
        <f t="shared" ref="AZ86:BW91" si="53">VALUE(AZ79)</f>
        <v>560</v>
      </c>
      <c r="BA86" s="82">
        <f t="shared" si="53"/>
        <v>-520</v>
      </c>
      <c r="BB86" s="82">
        <f t="shared" si="53"/>
        <v>-530</v>
      </c>
      <c r="BC86" s="82">
        <f t="shared" si="53"/>
        <v>-536</v>
      </c>
      <c r="BD86" s="82">
        <f t="shared" si="53"/>
        <v>-496.2</v>
      </c>
      <c r="BE86" s="82">
        <f t="shared" si="53"/>
        <v>-620.79999999999995</v>
      </c>
      <c r="BF86" s="82">
        <f t="shared" si="53"/>
        <v>-603.9</v>
      </c>
      <c r="BG86" s="82">
        <f t="shared" si="53"/>
        <v>-507.2</v>
      </c>
      <c r="BH86" s="82">
        <f t="shared" si="53"/>
        <v>-245.3</v>
      </c>
      <c r="BI86" s="82">
        <f t="shared" si="53"/>
        <v>-300.10000000000002</v>
      </c>
      <c r="BJ86" s="82">
        <f t="shared" si="53"/>
        <v>-297.7</v>
      </c>
      <c r="BK86" s="82">
        <f t="shared" si="53"/>
        <v>-300.39999999999998</v>
      </c>
      <c r="BL86" s="82">
        <f t="shared" si="53"/>
        <v>-303.8</v>
      </c>
      <c r="BM86" s="82">
        <f t="shared" si="53"/>
        <v>-277.39999999999998</v>
      </c>
      <c r="BN86" s="82">
        <f t="shared" si="53"/>
        <v>-280.89999999999998</v>
      </c>
      <c r="BO86" s="82">
        <f t="shared" si="53"/>
        <v>-284.5</v>
      </c>
      <c r="BP86" s="82">
        <f t="shared" si="53"/>
        <v>-280.39999999999998</v>
      </c>
      <c r="BQ86" s="82">
        <f t="shared" si="53"/>
        <v>-320.60000000000002</v>
      </c>
      <c r="BR86" s="82">
        <f t="shared" si="53"/>
        <v>-244.6</v>
      </c>
      <c r="BS86" s="82">
        <f t="shared" si="53"/>
        <v>-264.3</v>
      </c>
      <c r="BT86" s="82">
        <f t="shared" si="53"/>
        <v>-493.3</v>
      </c>
      <c r="BU86" s="82">
        <f t="shared" si="53"/>
        <v>-510.3</v>
      </c>
      <c r="BV86" s="82">
        <f t="shared" si="53"/>
        <v>-600.6</v>
      </c>
      <c r="BW86" s="82">
        <f t="shared" si="53"/>
        <v>-672.3</v>
      </c>
    </row>
    <row r="87" spans="1:75">
      <c r="A87" s="63" t="s">
        <v>112</v>
      </c>
      <c r="B87" s="43">
        <v>8.4</v>
      </c>
      <c r="C87" s="43">
        <v>8.4</v>
      </c>
      <c r="D87" s="43">
        <v>8</v>
      </c>
      <c r="E87" s="43">
        <v>8.1999999999999993</v>
      </c>
      <c r="F87" s="43">
        <v>8.3000000000000007</v>
      </c>
      <c r="G87" s="43">
        <v>8.3000000000000007</v>
      </c>
      <c r="H87" s="43">
        <v>8.3000000000000007</v>
      </c>
      <c r="I87" s="43">
        <v>8.3000000000000007</v>
      </c>
      <c r="J87" s="43">
        <v>8.3000000000000007</v>
      </c>
      <c r="K87" s="43">
        <v>8.3000000000000007</v>
      </c>
      <c r="L87" s="43">
        <v>8.3000000000000007</v>
      </c>
      <c r="M87" s="43">
        <v>9.1</v>
      </c>
      <c r="N87" s="43">
        <v>9.1</v>
      </c>
      <c r="O87" s="43">
        <v>9.1</v>
      </c>
      <c r="P87" s="43">
        <v>9.1</v>
      </c>
      <c r="Q87" s="43">
        <v>9.1</v>
      </c>
      <c r="R87" s="43">
        <v>9.1</v>
      </c>
      <c r="S87" s="43">
        <v>9.5</v>
      </c>
      <c r="T87" s="43">
        <v>9</v>
      </c>
      <c r="U87" s="43">
        <v>9.5</v>
      </c>
      <c r="V87" s="43">
        <v>9.1</v>
      </c>
      <c r="W87" s="43">
        <v>9.1</v>
      </c>
      <c r="X87" s="43">
        <v>9.3000000000000007</v>
      </c>
      <c r="Y87" s="43">
        <v>9.1999999999999993</v>
      </c>
      <c r="Z87" s="43">
        <v>8.6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5"/>
        <v>9.5</v>
      </c>
      <c r="AI87" s="47">
        <f t="shared" si="36"/>
        <v>8</v>
      </c>
      <c r="AK87" s="49"/>
      <c r="AZ87" s="82">
        <f t="shared" si="53"/>
        <v>33</v>
      </c>
      <c r="BA87" s="82">
        <f t="shared" si="53"/>
        <v>32.200000000000003</v>
      </c>
      <c r="BB87" s="82">
        <f t="shared" si="53"/>
        <v>31</v>
      </c>
      <c r="BC87" s="82">
        <f t="shared" si="53"/>
        <v>30</v>
      </c>
      <c r="BD87" s="82">
        <f t="shared" si="53"/>
        <v>28.8</v>
      </c>
      <c r="BE87" s="82">
        <f t="shared" si="53"/>
        <v>29.9</v>
      </c>
      <c r="BF87" s="82">
        <f t="shared" si="53"/>
        <v>28.9</v>
      </c>
      <c r="BG87" s="82">
        <f t="shared" si="53"/>
        <v>34</v>
      </c>
      <c r="BH87" s="82">
        <f t="shared" si="53"/>
        <v>33.5</v>
      </c>
      <c r="BI87" s="82">
        <f t="shared" si="53"/>
        <v>30.5</v>
      </c>
      <c r="BJ87" s="82">
        <f t="shared" si="53"/>
        <v>33.6</v>
      </c>
      <c r="BK87" s="82">
        <f t="shared" si="53"/>
        <v>48.2</v>
      </c>
      <c r="BL87" s="82">
        <f t="shared" si="53"/>
        <v>49</v>
      </c>
      <c r="BM87" s="82">
        <f t="shared" si="53"/>
        <v>51.5</v>
      </c>
      <c r="BN87" s="82">
        <f t="shared" si="53"/>
        <v>49.1</v>
      </c>
      <c r="BO87" s="82">
        <f t="shared" si="53"/>
        <v>46.7</v>
      </c>
      <c r="BP87" s="82">
        <f t="shared" si="53"/>
        <v>45.8</v>
      </c>
      <c r="BQ87" s="82">
        <f t="shared" si="53"/>
        <v>45.2</v>
      </c>
      <c r="BR87" s="82">
        <f t="shared" si="53"/>
        <v>64.5</v>
      </c>
      <c r="BS87" s="82">
        <f t="shared" si="53"/>
        <v>26.6</v>
      </c>
      <c r="BT87" s="82">
        <f t="shared" si="53"/>
        <v>25.5</v>
      </c>
      <c r="BU87" s="82">
        <f t="shared" si="53"/>
        <v>23.6</v>
      </c>
      <c r="BV87" s="82">
        <f t="shared" si="53"/>
        <v>22.4</v>
      </c>
      <c r="BW87" s="82">
        <f t="shared" si="53"/>
        <v>34</v>
      </c>
    </row>
    <row r="88" spans="1:75">
      <c r="A88" s="84" t="s">
        <v>113</v>
      </c>
      <c r="B88" s="43">
        <v>7.8</v>
      </c>
      <c r="C88" s="43">
        <v>7.8</v>
      </c>
      <c r="D88" s="43">
        <v>8.1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6.9</v>
      </c>
      <c r="N88" s="43">
        <v>6.9</v>
      </c>
      <c r="O88" s="43">
        <v>6.9</v>
      </c>
      <c r="P88" s="43">
        <v>6.9</v>
      </c>
      <c r="Q88" s="43">
        <v>6.9</v>
      </c>
      <c r="R88" s="43">
        <v>6.9</v>
      </c>
      <c r="S88" s="43">
        <v>6</v>
      </c>
      <c r="T88" s="43">
        <v>6</v>
      </c>
      <c r="U88" s="43">
        <v>6.2</v>
      </c>
      <c r="V88" s="43">
        <v>5.6</v>
      </c>
      <c r="W88" s="43">
        <v>6</v>
      </c>
      <c r="X88" s="43">
        <v>6</v>
      </c>
      <c r="Y88" s="43">
        <v>5.9</v>
      </c>
      <c r="Z88" s="43">
        <v>6.2</v>
      </c>
      <c r="AA88" s="43">
        <v>6.2</v>
      </c>
      <c r="AB88" s="43">
        <v>6.2</v>
      </c>
      <c r="AC88" s="43">
        <v>6.2</v>
      </c>
      <c r="AD88" s="43">
        <v>6.2</v>
      </c>
      <c r="AE88" s="43">
        <v>6.2</v>
      </c>
      <c r="AF88" s="43">
        <v>6.2</v>
      </c>
      <c r="AG88" s="64">
        <v>14</v>
      </c>
      <c r="AH88" s="46">
        <f t="shared" si="35"/>
        <v>8.1</v>
      </c>
      <c r="AI88" s="47">
        <f t="shared" si="36"/>
        <v>5.6</v>
      </c>
      <c r="AK88" s="49"/>
      <c r="AZ88" s="82">
        <f t="shared" si="53"/>
        <v>24</v>
      </c>
      <c r="BA88" s="82">
        <f t="shared" si="53"/>
        <v>23.8</v>
      </c>
      <c r="BB88" s="82">
        <f t="shared" si="53"/>
        <v>22</v>
      </c>
      <c r="BC88" s="82">
        <f t="shared" si="53"/>
        <v>21.4</v>
      </c>
      <c r="BD88" s="82">
        <f t="shared" si="53"/>
        <v>21.3</v>
      </c>
      <c r="BE88" s="82">
        <f t="shared" si="53"/>
        <v>23.3</v>
      </c>
      <c r="BF88" s="82">
        <f t="shared" si="53"/>
        <v>22.9</v>
      </c>
      <c r="BG88" s="82">
        <f t="shared" si="53"/>
        <v>23.3</v>
      </c>
      <c r="BH88" s="82">
        <f t="shared" si="53"/>
        <v>23.2</v>
      </c>
      <c r="BI88" s="82">
        <f t="shared" si="53"/>
        <v>20.3</v>
      </c>
      <c r="BJ88" s="82">
        <f t="shared" si="53"/>
        <v>20.6</v>
      </c>
      <c r="BK88" s="82">
        <f t="shared" si="53"/>
        <v>20.9</v>
      </c>
      <c r="BL88" s="82">
        <f t="shared" si="53"/>
        <v>16.7</v>
      </c>
      <c r="BM88" s="82">
        <f t="shared" si="53"/>
        <v>18.600000000000001</v>
      </c>
      <c r="BN88" s="82">
        <f t="shared" si="53"/>
        <v>26.9</v>
      </c>
      <c r="BO88" s="82">
        <f t="shared" si="53"/>
        <v>21.8</v>
      </c>
      <c r="BP88" s="82">
        <f t="shared" si="53"/>
        <v>25.3</v>
      </c>
      <c r="BQ88" s="82">
        <f t="shared" si="53"/>
        <v>27.3</v>
      </c>
      <c r="BR88" s="82">
        <f t="shared" si="53"/>
        <v>32.700000000000003</v>
      </c>
      <c r="BS88" s="82">
        <f t="shared" si="53"/>
        <v>33.299999999999997</v>
      </c>
      <c r="BT88" s="82">
        <f t="shared" si="53"/>
        <v>35</v>
      </c>
      <c r="BU88" s="82">
        <f t="shared" si="53"/>
        <v>31.8</v>
      </c>
      <c r="BV88" s="82">
        <f t="shared" si="53"/>
        <v>33</v>
      </c>
      <c r="BW88" s="82">
        <f t="shared" si="53"/>
        <v>24</v>
      </c>
    </row>
    <row r="89" spans="1:75">
      <c r="A89" s="63" t="s">
        <v>114</v>
      </c>
      <c r="B89" s="43">
        <v>8.6</v>
      </c>
      <c r="C89" s="43">
        <v>8.6</v>
      </c>
      <c r="D89" s="43">
        <v>8.6</v>
      </c>
      <c r="E89" s="43">
        <v>8.6</v>
      </c>
      <c r="F89" s="43">
        <v>8.77</v>
      </c>
      <c r="G89" s="43">
        <v>8.77</v>
      </c>
      <c r="H89" s="43">
        <v>8.77</v>
      </c>
      <c r="I89" s="43">
        <v>8.77</v>
      </c>
      <c r="J89" s="43">
        <v>8.77</v>
      </c>
      <c r="K89" s="43">
        <v>8.77</v>
      </c>
      <c r="L89" s="43">
        <v>8.77</v>
      </c>
      <c r="M89" s="43">
        <v>8.6999999999999993</v>
      </c>
      <c r="N89" s="43">
        <v>8.6999999999999993</v>
      </c>
      <c r="O89" s="43">
        <v>8.6999999999999993</v>
      </c>
      <c r="P89" s="43">
        <v>8.6999999999999993</v>
      </c>
      <c r="Q89" s="43">
        <v>8.6999999999999993</v>
      </c>
      <c r="R89" s="43">
        <v>8.6999999999999993</v>
      </c>
      <c r="S89" s="43">
        <v>8.6999999999999993</v>
      </c>
      <c r="T89" s="43">
        <v>8.6999999999999993</v>
      </c>
      <c r="U89" s="43">
        <v>8.6999999999999993</v>
      </c>
      <c r="V89" s="43">
        <v>8.6999999999999993</v>
      </c>
      <c r="W89" s="43">
        <v>8.6999999999999993</v>
      </c>
      <c r="X89" s="43">
        <v>8.6999999999999993</v>
      </c>
      <c r="Y89" s="43">
        <v>8.6999999999999993</v>
      </c>
      <c r="Z89" s="43">
        <v>8.6999999999999993</v>
      </c>
      <c r="AA89" s="43">
        <v>8.6999999999999993</v>
      </c>
      <c r="AB89" s="43">
        <v>8.6999999999999993</v>
      </c>
      <c r="AC89" s="43">
        <v>8.6999999999999993</v>
      </c>
      <c r="AD89" s="43">
        <v>8.6999999999999993</v>
      </c>
      <c r="AE89" s="43">
        <v>8.6999999999999993</v>
      </c>
      <c r="AF89" s="43">
        <v>8.6999999999999993</v>
      </c>
      <c r="AG89" s="64">
        <v>10.050000000000001</v>
      </c>
      <c r="AH89" s="46">
        <f t="shared" si="35"/>
        <v>8.77</v>
      </c>
      <c r="AI89" s="47">
        <f t="shared" si="36"/>
        <v>8.6</v>
      </c>
      <c r="AK89" s="49"/>
      <c r="AZ89" s="82">
        <f t="shared" si="53"/>
        <v>0</v>
      </c>
      <c r="BA89" s="82">
        <f t="shared" si="53"/>
        <v>0</v>
      </c>
      <c r="BB89" s="82">
        <f t="shared" si="53"/>
        <v>0</v>
      </c>
      <c r="BC89" s="82">
        <f t="shared" si="53"/>
        <v>0</v>
      </c>
      <c r="BD89" s="82">
        <f t="shared" si="53"/>
        <v>0</v>
      </c>
      <c r="BE89" s="82">
        <f t="shared" si="53"/>
        <v>0</v>
      </c>
      <c r="BF89" s="82">
        <f t="shared" si="53"/>
        <v>0</v>
      </c>
      <c r="BG89" s="82">
        <f t="shared" si="53"/>
        <v>0</v>
      </c>
      <c r="BH89" s="82">
        <f t="shared" si="53"/>
        <v>0</v>
      </c>
      <c r="BI89" s="82">
        <f t="shared" si="53"/>
        <v>0</v>
      </c>
      <c r="BJ89" s="82">
        <f t="shared" si="53"/>
        <v>0</v>
      </c>
      <c r="BK89" s="82">
        <f t="shared" si="53"/>
        <v>0</v>
      </c>
      <c r="BL89" s="82">
        <f t="shared" si="53"/>
        <v>0</v>
      </c>
      <c r="BM89" s="82">
        <f t="shared" si="53"/>
        <v>0</v>
      </c>
      <c r="BN89" s="82">
        <f t="shared" si="53"/>
        <v>0</v>
      </c>
      <c r="BO89" s="82">
        <f t="shared" si="53"/>
        <v>0</v>
      </c>
      <c r="BP89" s="82">
        <f t="shared" si="53"/>
        <v>0</v>
      </c>
      <c r="BQ89" s="82">
        <f t="shared" si="53"/>
        <v>0</v>
      </c>
      <c r="BR89" s="82">
        <f t="shared" si="53"/>
        <v>0</v>
      </c>
      <c r="BS89" s="82">
        <f t="shared" si="53"/>
        <v>0</v>
      </c>
      <c r="BT89" s="82">
        <f t="shared" si="53"/>
        <v>0</v>
      </c>
      <c r="BU89" s="82">
        <f t="shared" si="53"/>
        <v>0</v>
      </c>
      <c r="BV89" s="82">
        <f t="shared" si="53"/>
        <v>0</v>
      </c>
      <c r="BW89" s="82">
        <f t="shared" si="53"/>
        <v>0</v>
      </c>
    </row>
    <row r="90" spans="1:75">
      <c r="A90" s="63" t="s">
        <v>115</v>
      </c>
      <c r="B90" s="43">
        <v>3.9</v>
      </c>
      <c r="C90" s="43">
        <v>3.9</v>
      </c>
      <c r="D90" s="43">
        <v>3.9</v>
      </c>
      <c r="E90" s="43">
        <v>3.2</v>
      </c>
      <c r="F90" s="43">
        <v>3.2</v>
      </c>
      <c r="G90" s="43">
        <v>3.2</v>
      </c>
      <c r="H90" s="43">
        <v>3.2</v>
      </c>
      <c r="I90" s="43">
        <v>3.2</v>
      </c>
      <c r="J90" s="43">
        <v>3.2</v>
      </c>
      <c r="K90" s="43">
        <v>3.2</v>
      </c>
      <c r="L90" s="43">
        <v>3.2</v>
      </c>
      <c r="M90" s="43">
        <v>3.2</v>
      </c>
      <c r="N90" s="43">
        <v>3.2</v>
      </c>
      <c r="O90" s="43">
        <v>3.2</v>
      </c>
      <c r="P90" s="43">
        <v>3.2</v>
      </c>
      <c r="Q90" s="43">
        <v>3.2</v>
      </c>
      <c r="R90" s="43">
        <v>3.2</v>
      </c>
      <c r="S90" s="43">
        <v>3.2</v>
      </c>
      <c r="T90" s="43">
        <v>3.2</v>
      </c>
      <c r="U90" s="43">
        <v>3.2</v>
      </c>
      <c r="V90" s="43">
        <v>3.2</v>
      </c>
      <c r="W90" s="43">
        <v>3.2</v>
      </c>
      <c r="X90" s="43">
        <v>3.2</v>
      </c>
      <c r="Y90" s="43">
        <v>3.2</v>
      </c>
      <c r="Z90" s="43">
        <v>3.2</v>
      </c>
      <c r="AA90" s="43">
        <v>3.2</v>
      </c>
      <c r="AB90" s="43">
        <v>3.2</v>
      </c>
      <c r="AC90" s="43">
        <v>3.2</v>
      </c>
      <c r="AD90" s="43">
        <v>3.2</v>
      </c>
      <c r="AE90" s="43">
        <v>3.2</v>
      </c>
      <c r="AF90" s="43">
        <v>3.2</v>
      </c>
      <c r="AG90" s="64">
        <v>6.2</v>
      </c>
      <c r="AH90" s="46">
        <f t="shared" si="35"/>
        <v>3.9</v>
      </c>
      <c r="AI90" s="47">
        <f t="shared" si="36"/>
        <v>3.2</v>
      </c>
      <c r="AK90" s="49"/>
      <c r="AZ90" s="82">
        <f t="shared" si="53"/>
        <v>0</v>
      </c>
      <c r="BA90" s="82">
        <f t="shared" si="53"/>
        <v>0</v>
      </c>
      <c r="BB90" s="82">
        <f t="shared" si="53"/>
        <v>0</v>
      </c>
      <c r="BC90" s="82">
        <f t="shared" si="53"/>
        <v>0</v>
      </c>
      <c r="BD90" s="82">
        <f t="shared" si="53"/>
        <v>0</v>
      </c>
      <c r="BE90" s="82">
        <f t="shared" si="53"/>
        <v>0</v>
      </c>
      <c r="BF90" s="82">
        <f t="shared" si="53"/>
        <v>0</v>
      </c>
      <c r="BG90" s="82">
        <f t="shared" si="53"/>
        <v>0</v>
      </c>
      <c r="BH90" s="82">
        <f t="shared" si="53"/>
        <v>0</v>
      </c>
      <c r="BI90" s="82">
        <f t="shared" si="53"/>
        <v>0</v>
      </c>
      <c r="BJ90" s="82">
        <f t="shared" si="53"/>
        <v>0</v>
      </c>
      <c r="BK90" s="82">
        <f t="shared" si="53"/>
        <v>0</v>
      </c>
      <c r="BL90" s="82">
        <f t="shared" si="53"/>
        <v>0</v>
      </c>
      <c r="BM90" s="82">
        <f t="shared" si="53"/>
        <v>0</v>
      </c>
      <c r="BN90" s="82">
        <f t="shared" si="53"/>
        <v>0</v>
      </c>
      <c r="BO90" s="82">
        <f t="shared" si="53"/>
        <v>0</v>
      </c>
      <c r="BP90" s="82">
        <f t="shared" si="53"/>
        <v>0</v>
      </c>
      <c r="BQ90" s="82">
        <f t="shared" si="53"/>
        <v>0</v>
      </c>
      <c r="BR90" s="82">
        <f t="shared" si="53"/>
        <v>0</v>
      </c>
      <c r="BS90" s="82">
        <f t="shared" si="53"/>
        <v>0</v>
      </c>
      <c r="BT90" s="82">
        <f t="shared" si="53"/>
        <v>0</v>
      </c>
      <c r="BU90" s="82">
        <f t="shared" si="53"/>
        <v>0</v>
      </c>
      <c r="BV90" s="82">
        <f t="shared" si="53"/>
        <v>0</v>
      </c>
      <c r="BW90" s="82">
        <f t="shared" si="53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5"/>
        <v>2</v>
      </c>
      <c r="AI91" s="47">
        <f t="shared" si="36"/>
        <v>2</v>
      </c>
      <c r="AK91" s="49"/>
      <c r="AZ91" s="82">
        <f t="shared" si="53"/>
        <v>0</v>
      </c>
      <c r="BA91" s="82">
        <f t="shared" si="53"/>
        <v>0</v>
      </c>
      <c r="BB91" s="82">
        <f t="shared" si="53"/>
        <v>0</v>
      </c>
      <c r="BC91" s="82">
        <f t="shared" si="53"/>
        <v>0</v>
      </c>
      <c r="BD91" s="82">
        <f t="shared" si="53"/>
        <v>0</v>
      </c>
      <c r="BE91" s="82">
        <f t="shared" si="53"/>
        <v>0</v>
      </c>
      <c r="BF91" s="82">
        <f t="shared" si="53"/>
        <v>0</v>
      </c>
      <c r="BG91" s="82">
        <f t="shared" si="53"/>
        <v>0</v>
      </c>
      <c r="BH91" s="82">
        <f t="shared" si="53"/>
        <v>0</v>
      </c>
      <c r="BI91" s="82">
        <f t="shared" si="53"/>
        <v>0</v>
      </c>
      <c r="BJ91" s="82">
        <f t="shared" si="53"/>
        <v>0</v>
      </c>
      <c r="BK91" s="82">
        <f t="shared" si="53"/>
        <v>0</v>
      </c>
      <c r="BL91" s="82">
        <f t="shared" si="53"/>
        <v>0</v>
      </c>
      <c r="BM91" s="82">
        <f t="shared" si="53"/>
        <v>0</v>
      </c>
      <c r="BN91" s="82">
        <f t="shared" si="53"/>
        <v>0</v>
      </c>
      <c r="BO91" s="82">
        <f t="shared" si="53"/>
        <v>0</v>
      </c>
      <c r="BP91" s="82">
        <f t="shared" si="53"/>
        <v>0</v>
      </c>
      <c r="BQ91" s="82">
        <f t="shared" si="53"/>
        <v>0</v>
      </c>
      <c r="BR91" s="82">
        <f t="shared" si="53"/>
        <v>0</v>
      </c>
      <c r="BS91" s="82">
        <f t="shared" si="53"/>
        <v>0</v>
      </c>
      <c r="BT91" s="82">
        <f t="shared" si="53"/>
        <v>0</v>
      </c>
      <c r="BU91" s="82">
        <f t="shared" si="53"/>
        <v>0</v>
      </c>
      <c r="BV91" s="82">
        <f t="shared" si="53"/>
        <v>0</v>
      </c>
      <c r="BW91" s="82">
        <f t="shared" si="53"/>
        <v>0</v>
      </c>
    </row>
    <row r="92" spans="1:75" ht="15.75" thickBot="1">
      <c r="A92" s="87" t="s">
        <v>117</v>
      </c>
      <c r="B92" s="70">
        <f t="shared" ref="B92" si="54">SUM(B79:B91)</f>
        <v>351.09999999999997</v>
      </c>
      <c r="C92" s="70">
        <f t="shared" ref="C92:AG92" si="55">SUM(C79:C91)</f>
        <v>351.09999999999997</v>
      </c>
      <c r="D92" s="70">
        <f t="shared" si="55"/>
        <v>336.8</v>
      </c>
      <c r="E92" s="70">
        <f t="shared" si="55"/>
        <v>323</v>
      </c>
      <c r="F92" s="70">
        <f t="shared" si="55"/>
        <v>310.57</v>
      </c>
      <c r="G92" s="70">
        <f t="shared" si="55"/>
        <v>274.16999999999996</v>
      </c>
      <c r="H92" s="70">
        <f t="shared" si="55"/>
        <v>292.27</v>
      </c>
      <c r="I92" s="70">
        <f t="shared" si="55"/>
        <v>314.96999999999997</v>
      </c>
      <c r="J92" s="70">
        <f t="shared" si="55"/>
        <v>335.77</v>
      </c>
      <c r="K92" s="70">
        <f t="shared" si="55"/>
        <v>339.07</v>
      </c>
      <c r="L92" s="70">
        <f t="shared" si="55"/>
        <v>339.07</v>
      </c>
      <c r="M92" s="70">
        <f t="shared" ref="M92:N92" si="56">SUM(M79:M91)</f>
        <v>387.29999999999995</v>
      </c>
      <c r="N92" s="70">
        <f t="shared" si="56"/>
        <v>388.59999999999991</v>
      </c>
      <c r="O92" s="70">
        <f t="shared" ref="O92:P92" si="57">SUM(O79:O91)</f>
        <v>357.4</v>
      </c>
      <c r="P92" s="70">
        <f t="shared" si="57"/>
        <v>334.9</v>
      </c>
      <c r="Q92" s="70">
        <f t="shared" ref="Q92:R92" si="58">SUM(Q79:Q91)</f>
        <v>334.1</v>
      </c>
      <c r="R92" s="70">
        <f t="shared" si="58"/>
        <v>332.5</v>
      </c>
      <c r="S92" s="70">
        <f t="shared" ref="S92:T92" si="59">SUM(S79:S91)</f>
        <v>316.20000000000005</v>
      </c>
      <c r="T92" s="70">
        <f t="shared" si="59"/>
        <v>299.7</v>
      </c>
      <c r="U92" s="70">
        <f t="shared" ref="U92:V92" si="60">SUM(U79:U91)</f>
        <v>262.89999999999998</v>
      </c>
      <c r="V92" s="70">
        <f t="shared" si="60"/>
        <v>251.99999999999997</v>
      </c>
      <c r="W92" s="70">
        <f t="shared" ref="W92:X92" si="61">SUM(W79:W91)</f>
        <v>270.29999999999995</v>
      </c>
      <c r="X92" s="70">
        <f t="shared" si="61"/>
        <v>287.40000000000003</v>
      </c>
      <c r="Y92" s="70">
        <f t="shared" ref="Y92:Z92" si="62">SUM(Y79:Y91)</f>
        <v>286.19999999999993</v>
      </c>
      <c r="Z92" s="70">
        <f t="shared" si="62"/>
        <v>349.50000000000006</v>
      </c>
      <c r="AA92" s="70">
        <f t="shared" ref="AA92" si="63">SUM(AA79:AA91)</f>
        <v>374.5</v>
      </c>
      <c r="AB92" s="70">
        <f t="shared" si="55"/>
        <v>381.2</v>
      </c>
      <c r="AC92" s="70">
        <f t="shared" si="55"/>
        <v>378.5</v>
      </c>
      <c r="AD92" s="70">
        <f t="shared" ref="AD92:AE92" si="64">SUM(AD79:AD91)</f>
        <v>375</v>
      </c>
      <c r="AE92" s="70">
        <f t="shared" si="64"/>
        <v>365.3</v>
      </c>
      <c r="AF92" s="70">
        <f t="shared" ref="AF92" si="65">SUM(AF79:AF91)</f>
        <v>365.3</v>
      </c>
      <c r="AG92" s="80">
        <f t="shared" si="55"/>
        <v>489.91</v>
      </c>
      <c r="AH92" s="46">
        <f t="shared" si="35"/>
        <v>388.59999999999991</v>
      </c>
      <c r="AI92" s="47">
        <f t="shared" si="36"/>
        <v>251.99999999999997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>
        <v>30</v>
      </c>
      <c r="U93" s="44">
        <v>30</v>
      </c>
      <c r="V93" s="44">
        <v>30</v>
      </c>
      <c r="W93" s="44">
        <v>30</v>
      </c>
      <c r="X93" s="44">
        <v>40</v>
      </c>
      <c r="Y93" s="44">
        <v>10</v>
      </c>
      <c r="Z93" s="44">
        <v>10</v>
      </c>
      <c r="AA93" s="44">
        <v>10</v>
      </c>
      <c r="AB93" s="44">
        <v>10</v>
      </c>
      <c r="AC93" s="44">
        <v>10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5"/>
        <v>40</v>
      </c>
      <c r="AI93" s="47">
        <f t="shared" si="36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>
        <v>14</v>
      </c>
      <c r="U94" s="43">
        <v>14</v>
      </c>
      <c r="V94" s="43">
        <v>14</v>
      </c>
      <c r="W94" s="43">
        <v>14</v>
      </c>
      <c r="X94" s="43">
        <v>16</v>
      </c>
      <c r="Y94" s="43">
        <v>4</v>
      </c>
      <c r="Z94" s="43">
        <v>4</v>
      </c>
      <c r="AA94" s="43">
        <v>5.5</v>
      </c>
      <c r="AB94" s="43">
        <v>5.5</v>
      </c>
      <c r="AC94" s="43">
        <v>5.5</v>
      </c>
      <c r="AD94" s="43">
        <v>5.5</v>
      </c>
      <c r="AE94" s="43">
        <v>9.6</v>
      </c>
      <c r="AF94" s="43">
        <v>9.6</v>
      </c>
      <c r="AG94" s="64">
        <v>32</v>
      </c>
      <c r="AH94" s="46">
        <f t="shared" si="35"/>
        <v>16</v>
      </c>
      <c r="AI94" s="47">
        <f t="shared" si="36"/>
        <v>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3</v>
      </c>
      <c r="Z95" s="77">
        <v>3</v>
      </c>
      <c r="AA95" s="77">
        <v>3</v>
      </c>
      <c r="AB95" s="77">
        <v>3</v>
      </c>
      <c r="AC95" s="77">
        <v>3</v>
      </c>
      <c r="AD95" s="77">
        <v>3</v>
      </c>
      <c r="AE95" s="77">
        <v>5.6</v>
      </c>
      <c r="AF95" s="77">
        <v>5.6</v>
      </c>
      <c r="AG95" s="78">
        <v>14</v>
      </c>
      <c r="AH95" s="46">
        <f t="shared" si="35"/>
        <v>7</v>
      </c>
      <c r="AI95" s="47">
        <f t="shared" si="36"/>
        <v>3</v>
      </c>
      <c r="AK95" s="49"/>
      <c r="AY95" s="82"/>
      <c r="BF95" s="81"/>
      <c r="BG95" s="82">
        <f t="array" ref="BG95:BL118">TRANSPOSE(AZ79:BW84)</f>
        <v>560</v>
      </c>
      <c r="BH95" s="82">
        <v>33</v>
      </c>
      <c r="BI95" s="82">
        <v>24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6">B93+B94+B95</f>
        <v>0</v>
      </c>
      <c r="C96" s="70">
        <f t="shared" ref="C96:AC96" si="67">C93+C94+C95</f>
        <v>0</v>
      </c>
      <c r="D96" s="70">
        <f t="shared" si="67"/>
        <v>0</v>
      </c>
      <c r="E96" s="70">
        <f t="shared" si="67"/>
        <v>0</v>
      </c>
      <c r="F96" s="70">
        <f t="shared" si="67"/>
        <v>0</v>
      </c>
      <c r="G96" s="70">
        <f t="shared" si="67"/>
        <v>0</v>
      </c>
      <c r="H96" s="70">
        <f t="shared" si="67"/>
        <v>0</v>
      </c>
      <c r="I96" s="70">
        <f t="shared" si="67"/>
        <v>0</v>
      </c>
      <c r="J96" s="70">
        <f t="shared" si="67"/>
        <v>0</v>
      </c>
      <c r="K96" s="70">
        <f t="shared" si="67"/>
        <v>0</v>
      </c>
      <c r="L96" s="70">
        <f t="shared" si="67"/>
        <v>0</v>
      </c>
      <c r="M96" s="70">
        <f t="shared" ref="M96:N96" si="68">M93+M94+M95</f>
        <v>0</v>
      </c>
      <c r="N96" s="70">
        <f t="shared" si="68"/>
        <v>0</v>
      </c>
      <c r="O96" s="70">
        <f t="shared" ref="O96:P96" si="69">O93+O94+O95</f>
        <v>0</v>
      </c>
      <c r="P96" s="70">
        <f t="shared" si="69"/>
        <v>0</v>
      </c>
      <c r="Q96" s="70">
        <f t="shared" ref="Q96:R96" si="70">Q93+Q94+Q95</f>
        <v>0</v>
      </c>
      <c r="R96" s="70">
        <f t="shared" si="70"/>
        <v>0</v>
      </c>
      <c r="S96" s="70">
        <f t="shared" ref="S96:T96" si="71">S93+S94+S95</f>
        <v>0</v>
      </c>
      <c r="T96" s="70">
        <f t="shared" si="71"/>
        <v>51</v>
      </c>
      <c r="U96" s="70">
        <f t="shared" ref="U96:V96" si="72">U93+U94+U95</f>
        <v>51</v>
      </c>
      <c r="V96" s="70">
        <f t="shared" si="72"/>
        <v>51</v>
      </c>
      <c r="W96" s="70">
        <f t="shared" ref="W96:X96" si="73">W93+W94+W95</f>
        <v>51</v>
      </c>
      <c r="X96" s="70">
        <f t="shared" si="73"/>
        <v>63</v>
      </c>
      <c r="Y96" s="70">
        <f t="shared" ref="Y96:Z96" si="74">Y93+Y94+Y95</f>
        <v>17</v>
      </c>
      <c r="Z96" s="70">
        <f t="shared" si="74"/>
        <v>17</v>
      </c>
      <c r="AA96" s="70">
        <f t="shared" ref="AA96" si="75">AA93+AA94+AA95</f>
        <v>18.5</v>
      </c>
      <c r="AB96" s="70">
        <f t="shared" si="67"/>
        <v>18.5</v>
      </c>
      <c r="AC96" s="70">
        <f t="shared" si="67"/>
        <v>18.5</v>
      </c>
      <c r="AD96" s="70">
        <f t="shared" ref="AD96:AE96" si="76">AD93+AD94+AD95</f>
        <v>18.5</v>
      </c>
      <c r="AE96" s="70">
        <f t="shared" si="76"/>
        <v>35.200000000000003</v>
      </c>
      <c r="AF96" s="70">
        <f t="shared" ref="AF96" si="77">AF93+AF94+AF95</f>
        <v>35.200000000000003</v>
      </c>
      <c r="AG96" s="80">
        <f>SUM(AG93:AG95)</f>
        <v>106</v>
      </c>
      <c r="AH96" s="46">
        <f t="shared" si="35"/>
        <v>63</v>
      </c>
      <c r="AI96" s="47">
        <f t="shared" si="36"/>
        <v>0</v>
      </c>
      <c r="AK96" s="49"/>
      <c r="AY96" s="82"/>
      <c r="BF96" s="81"/>
      <c r="BG96" s="82">
        <v>-520</v>
      </c>
      <c r="BH96" s="82">
        <v>32.200000000000003</v>
      </c>
      <c r="BI96" s="82">
        <v>23.8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-672.3</v>
      </c>
      <c r="C97" s="44">
        <v>560</v>
      </c>
      <c r="D97" s="44">
        <v>-520</v>
      </c>
      <c r="E97" s="44">
        <v>-530</v>
      </c>
      <c r="F97" s="44">
        <v>-536</v>
      </c>
      <c r="G97" s="44">
        <v>-496.2</v>
      </c>
      <c r="H97" s="44">
        <v>-595</v>
      </c>
      <c r="I97" s="44">
        <v>-620.79999999999995</v>
      </c>
      <c r="J97" s="44">
        <v>-628.70000000000005</v>
      </c>
      <c r="K97" s="44">
        <v>-603.9</v>
      </c>
      <c r="L97" s="44">
        <v>-558.5</v>
      </c>
      <c r="M97" s="44">
        <v>-507.2</v>
      </c>
      <c r="N97" s="44">
        <v>-245.3</v>
      </c>
      <c r="O97" s="44">
        <v>-300.10000000000002</v>
      </c>
      <c r="P97" s="44">
        <v>-297.7</v>
      </c>
      <c r="Q97" s="44">
        <v>-300.39999999999998</v>
      </c>
      <c r="R97" s="44">
        <v>-303.8</v>
      </c>
      <c r="S97" s="44">
        <v>-277.39999999999998</v>
      </c>
      <c r="T97" s="44">
        <v>-280.89999999999998</v>
      </c>
      <c r="U97" s="44">
        <v>-284.5</v>
      </c>
      <c r="V97" s="44">
        <v>-280.39999999999998</v>
      </c>
      <c r="W97" s="44">
        <v>-285.89999999999998</v>
      </c>
      <c r="X97" s="44">
        <v>-320.60000000000002</v>
      </c>
      <c r="Y97" s="44">
        <v>-253.6</v>
      </c>
      <c r="Z97" s="44">
        <v>-244.6</v>
      </c>
      <c r="AA97" s="44">
        <v>-248.7</v>
      </c>
      <c r="AB97" s="44">
        <v>-264.3</v>
      </c>
      <c r="AC97" s="44">
        <v>-332.3</v>
      </c>
      <c r="AD97" s="44">
        <v>-493.3</v>
      </c>
      <c r="AE97" s="44">
        <v>-510.3</v>
      </c>
      <c r="AF97" s="44">
        <v>-600.6</v>
      </c>
      <c r="AG97" s="61"/>
      <c r="AH97" s="46">
        <f t="shared" si="35"/>
        <v>560</v>
      </c>
      <c r="AI97" s="47">
        <f t="shared" si="36"/>
        <v>-672.3</v>
      </c>
      <c r="AK97" s="49"/>
      <c r="AY97" s="82"/>
      <c r="BF97" s="81"/>
      <c r="BG97" s="82">
        <v>-530</v>
      </c>
      <c r="BH97" s="82">
        <v>31</v>
      </c>
      <c r="BI97" s="82">
        <v>22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34</v>
      </c>
      <c r="C98" s="43">
        <v>33</v>
      </c>
      <c r="D98" s="43">
        <v>32.200000000000003</v>
      </c>
      <c r="E98" s="43">
        <v>31</v>
      </c>
      <c r="F98" s="43">
        <v>30</v>
      </c>
      <c r="G98" s="43">
        <v>28.8</v>
      </c>
      <c r="H98" s="43">
        <v>27.9</v>
      </c>
      <c r="I98" s="43">
        <v>29.9</v>
      </c>
      <c r="J98" s="43">
        <v>29.5</v>
      </c>
      <c r="K98" s="43">
        <v>28.9</v>
      </c>
      <c r="L98" s="43">
        <v>33.9</v>
      </c>
      <c r="M98" s="43">
        <v>34</v>
      </c>
      <c r="N98" s="43">
        <v>33.5</v>
      </c>
      <c r="O98" s="43">
        <v>30.5</v>
      </c>
      <c r="P98" s="43">
        <v>33.6</v>
      </c>
      <c r="Q98" s="43">
        <v>48.2</v>
      </c>
      <c r="R98" s="43">
        <v>49</v>
      </c>
      <c r="S98" s="43">
        <v>51.5</v>
      </c>
      <c r="T98" s="43">
        <v>49.1</v>
      </c>
      <c r="U98" s="43">
        <v>46.7</v>
      </c>
      <c r="V98" s="43">
        <v>45.8</v>
      </c>
      <c r="W98" s="43">
        <v>45.3</v>
      </c>
      <c r="X98" s="43">
        <v>45.2</v>
      </c>
      <c r="Y98" s="43">
        <v>49.4</v>
      </c>
      <c r="Z98" s="43">
        <v>64.5</v>
      </c>
      <c r="AA98" s="43">
        <v>25</v>
      </c>
      <c r="AB98" s="43">
        <v>26.6</v>
      </c>
      <c r="AC98" s="43">
        <v>24.2</v>
      </c>
      <c r="AD98" s="43">
        <v>25.5</v>
      </c>
      <c r="AE98" s="43">
        <v>23.6</v>
      </c>
      <c r="AF98" s="43">
        <v>22.4</v>
      </c>
      <c r="AG98" s="64"/>
      <c r="AH98" s="46">
        <f t="shared" si="35"/>
        <v>64.5</v>
      </c>
      <c r="AI98" s="47">
        <f t="shared" si="36"/>
        <v>22.4</v>
      </c>
      <c r="AK98" s="49"/>
      <c r="AL98" s="88" t="s">
        <v>124</v>
      </c>
      <c r="AM98" s="88"/>
      <c r="AY98" s="82"/>
      <c r="BF98" s="82"/>
      <c r="BG98" s="82">
        <v>-536</v>
      </c>
      <c r="BH98" s="82">
        <v>30</v>
      </c>
      <c r="BI98" s="82">
        <v>21.4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24</v>
      </c>
      <c r="C99" s="43">
        <v>24</v>
      </c>
      <c r="D99" s="43">
        <v>23.8</v>
      </c>
      <c r="E99" s="43">
        <v>22</v>
      </c>
      <c r="F99" s="43">
        <v>21.4</v>
      </c>
      <c r="G99" s="43">
        <v>21.3</v>
      </c>
      <c r="H99" s="43">
        <v>22.7</v>
      </c>
      <c r="I99" s="43">
        <v>23.3</v>
      </c>
      <c r="J99" s="43">
        <v>22.9</v>
      </c>
      <c r="K99" s="43">
        <v>22.9</v>
      </c>
      <c r="L99" s="43">
        <v>23.1</v>
      </c>
      <c r="M99" s="43">
        <v>23.3</v>
      </c>
      <c r="N99" s="43">
        <v>23.2</v>
      </c>
      <c r="O99" s="43">
        <v>20.3</v>
      </c>
      <c r="P99" s="43">
        <v>20.6</v>
      </c>
      <c r="Q99" s="43">
        <v>20.9</v>
      </c>
      <c r="R99" s="43">
        <v>16.7</v>
      </c>
      <c r="S99" s="43">
        <v>18.600000000000001</v>
      </c>
      <c r="T99" s="43">
        <v>26.9</v>
      </c>
      <c r="U99" s="43">
        <v>21.8</v>
      </c>
      <c r="V99" s="43">
        <v>25.3</v>
      </c>
      <c r="W99" s="43">
        <v>27.1</v>
      </c>
      <c r="X99" s="43">
        <v>27.3</v>
      </c>
      <c r="Y99" s="43">
        <v>29.3</v>
      </c>
      <c r="Z99" s="43">
        <v>32.700000000000003</v>
      </c>
      <c r="AA99" s="43">
        <v>29.3</v>
      </c>
      <c r="AB99" s="43">
        <v>33.299999999999997</v>
      </c>
      <c r="AC99" s="43">
        <v>33.9</v>
      </c>
      <c r="AD99" s="43">
        <v>35</v>
      </c>
      <c r="AE99" s="43">
        <v>31.8</v>
      </c>
      <c r="AF99" s="43">
        <v>33</v>
      </c>
      <c r="AG99" s="89"/>
      <c r="AH99" s="46">
        <f t="shared" si="35"/>
        <v>35</v>
      </c>
      <c r="AI99" s="47">
        <f t="shared" si="36"/>
        <v>16.7</v>
      </c>
      <c r="AK99" s="90"/>
      <c r="AL99" s="91"/>
      <c r="AM99" s="91"/>
      <c r="AN99" s="92"/>
      <c r="AY99" s="82"/>
      <c r="BF99" s="82"/>
      <c r="BG99" s="82">
        <v>-496.2</v>
      </c>
      <c r="BH99" s="82">
        <v>28.8</v>
      </c>
      <c r="BI99" s="82">
        <v>21.3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35"/>
        <v>0</v>
      </c>
      <c r="AI100" s="47">
        <f t="shared" si="36"/>
        <v>0</v>
      </c>
      <c r="AK100" s="94" t="s">
        <v>127</v>
      </c>
      <c r="AL100" s="43"/>
      <c r="AM100" s="93"/>
      <c r="AN100" s="95"/>
      <c r="AY100" s="82"/>
      <c r="BF100" s="82"/>
      <c r="BG100" s="82">
        <v>-620.79999999999995</v>
      </c>
      <c r="BH100" s="82">
        <v>29.9</v>
      </c>
      <c r="BI100" s="82">
        <v>23.3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35"/>
        <v>0</v>
      </c>
      <c r="AI101" s="47">
        <f t="shared" si="36"/>
        <v>0</v>
      </c>
      <c r="AK101" s="94" t="s">
        <v>129</v>
      </c>
      <c r="AL101" s="93"/>
      <c r="AM101" s="93"/>
      <c r="AN101" s="95"/>
      <c r="AY101" s="82"/>
      <c r="BF101" s="82"/>
      <c r="BG101" s="82">
        <v>-603.9</v>
      </c>
      <c r="BH101" s="82">
        <v>28.9</v>
      </c>
      <c r="BI101" s="82">
        <v>22.9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10.5</v>
      </c>
      <c r="C102" s="97">
        <v>8.6999999999999993</v>
      </c>
      <c r="D102" s="97">
        <v>2.5</v>
      </c>
      <c r="E102" s="97">
        <v>2.2999999999999998</v>
      </c>
      <c r="F102" s="97">
        <v>1</v>
      </c>
      <c r="G102" s="97">
        <v>10.1</v>
      </c>
      <c r="H102" s="97">
        <v>8.6999999999999993</v>
      </c>
      <c r="I102" s="97">
        <v>8</v>
      </c>
      <c r="J102" s="97">
        <v>6.4</v>
      </c>
      <c r="K102" s="97">
        <v>5.8</v>
      </c>
      <c r="L102" s="97">
        <v>5.9</v>
      </c>
      <c r="M102" s="97">
        <v>1.6</v>
      </c>
      <c r="N102" s="97">
        <v>6.7</v>
      </c>
      <c r="O102" s="97">
        <v>19</v>
      </c>
      <c r="P102" s="97">
        <v>23.6</v>
      </c>
      <c r="Q102" s="97">
        <v>-2</v>
      </c>
      <c r="R102" s="97">
        <v>5.9</v>
      </c>
      <c r="S102" s="97">
        <v>17.5</v>
      </c>
      <c r="T102" s="97">
        <v>1.8</v>
      </c>
      <c r="U102" s="97">
        <v>1.6</v>
      </c>
      <c r="V102" s="97">
        <v>17.8</v>
      </c>
      <c r="W102" s="97">
        <v>17.399999999999999</v>
      </c>
      <c r="X102" s="97">
        <v>14.1</v>
      </c>
      <c r="Y102" s="97">
        <v>11.5</v>
      </c>
      <c r="Z102" s="97">
        <v>13.4</v>
      </c>
      <c r="AA102" s="97">
        <v>16</v>
      </c>
      <c r="AB102" s="97">
        <v>17.3</v>
      </c>
      <c r="AC102" s="97">
        <v>16.3</v>
      </c>
      <c r="AD102" s="97">
        <v>7.8</v>
      </c>
      <c r="AE102" s="97">
        <v>-6.11</v>
      </c>
      <c r="AF102" s="97">
        <v>-4.3</v>
      </c>
      <c r="AG102" s="89"/>
      <c r="AH102" s="46">
        <f t="shared" si="35"/>
        <v>23.6</v>
      </c>
      <c r="AI102" s="47">
        <f t="shared" si="36"/>
        <v>-6.11</v>
      </c>
      <c r="AK102" s="94"/>
      <c r="AL102" s="44"/>
      <c r="AM102" s="44"/>
      <c r="AN102" s="98"/>
      <c r="AY102" s="82"/>
      <c r="BF102" s="82"/>
      <c r="BG102" s="82">
        <v>-507.2</v>
      </c>
      <c r="BH102" s="82">
        <v>34</v>
      </c>
      <c r="BI102" s="82">
        <v>23.3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5"/>
        <v>0</v>
      </c>
      <c r="AI103" s="47">
        <f t="shared" si="36"/>
        <v>0</v>
      </c>
      <c r="AK103" s="94"/>
      <c r="AL103" s="97"/>
      <c r="AM103" s="99"/>
      <c r="AN103" s="242"/>
      <c r="AY103" s="82"/>
      <c r="BF103" s="82"/>
      <c r="BG103" s="82">
        <v>-245.3</v>
      </c>
      <c r="BH103" s="82">
        <v>33.5</v>
      </c>
      <c r="BI103" s="82">
        <v>23.2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5"/>
        <v>0</v>
      </c>
      <c r="AI104" s="47">
        <f t="shared" si="36"/>
        <v>0</v>
      </c>
      <c r="AK104" s="94"/>
      <c r="AL104" s="97"/>
      <c r="AM104" s="97"/>
      <c r="AN104" s="243"/>
      <c r="BF104" s="82"/>
      <c r="BG104" s="82">
        <v>-300.10000000000002</v>
      </c>
      <c r="BH104" s="82">
        <v>30.5</v>
      </c>
      <c r="BI104" s="82">
        <v>20.3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5"/>
        <v>0</v>
      </c>
      <c r="AI105" s="47">
        <f t="shared" si="36"/>
        <v>0</v>
      </c>
      <c r="AK105" s="100"/>
      <c r="AL105" s="101"/>
      <c r="AM105" s="101"/>
      <c r="AN105" s="102"/>
      <c r="BF105" s="82"/>
      <c r="BG105" s="82">
        <v>-297.7</v>
      </c>
      <c r="BH105" s="82">
        <v>33.6</v>
      </c>
      <c r="BI105" s="82">
        <v>20.6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5"/>
        <v>0</v>
      </c>
      <c r="AI106" s="47">
        <f t="shared" si="36"/>
        <v>0</v>
      </c>
      <c r="BF106" s="82"/>
      <c r="BG106" s="82">
        <v>-300.39999999999998</v>
      </c>
      <c r="BH106" s="82">
        <v>48.2</v>
      </c>
      <c r="BI106" s="82">
        <v>20.9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5"/>
        <v>0</v>
      </c>
      <c r="AI107" s="47">
        <f t="shared" si="36"/>
        <v>0</v>
      </c>
      <c r="BF107" s="82"/>
      <c r="BG107" s="82">
        <v>-303.8</v>
      </c>
      <c r="BH107" s="82">
        <v>49</v>
      </c>
      <c r="BI107" s="82">
        <v>16.7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78">SUMIF(B97:B107,"&gt;0")</f>
        <v>68.5</v>
      </c>
      <c r="C108" s="70">
        <f t="shared" ref="C108:AC108" si="79">SUMIF(C97:C107,"&gt;0")</f>
        <v>625.70000000000005</v>
      </c>
      <c r="D108" s="70">
        <f t="shared" si="79"/>
        <v>58.5</v>
      </c>
      <c r="E108" s="70">
        <f t="shared" si="79"/>
        <v>55.3</v>
      </c>
      <c r="F108" s="70">
        <f t="shared" si="79"/>
        <v>52.4</v>
      </c>
      <c r="G108" s="70">
        <f t="shared" si="79"/>
        <v>60.2</v>
      </c>
      <c r="H108" s="70">
        <f t="shared" si="79"/>
        <v>59.3</v>
      </c>
      <c r="I108" s="70">
        <f t="shared" si="79"/>
        <v>61.2</v>
      </c>
      <c r="J108" s="70">
        <f t="shared" si="79"/>
        <v>58.8</v>
      </c>
      <c r="K108" s="70">
        <f t="shared" si="79"/>
        <v>57.599999999999994</v>
      </c>
      <c r="L108" s="70">
        <f t="shared" si="79"/>
        <v>62.9</v>
      </c>
      <c r="M108" s="70">
        <f t="shared" ref="M108:N108" si="80">SUMIF(M97:M107,"&gt;0")</f>
        <v>58.9</v>
      </c>
      <c r="N108" s="70">
        <f t="shared" si="80"/>
        <v>63.400000000000006</v>
      </c>
      <c r="O108" s="70">
        <f t="shared" ref="O108:P108" si="81">SUMIF(O97:O107,"&gt;0")</f>
        <v>69.8</v>
      </c>
      <c r="P108" s="70">
        <f t="shared" si="81"/>
        <v>77.800000000000011</v>
      </c>
      <c r="Q108" s="70">
        <f t="shared" ref="Q108:R108" si="82">SUMIF(Q97:Q107,"&gt;0")</f>
        <v>69.099999999999994</v>
      </c>
      <c r="R108" s="70">
        <f t="shared" si="82"/>
        <v>71.600000000000009</v>
      </c>
      <c r="S108" s="70">
        <f t="shared" ref="S108:T108" si="83">SUMIF(S97:S107,"&gt;0")</f>
        <v>87.6</v>
      </c>
      <c r="T108" s="70">
        <f t="shared" si="83"/>
        <v>77.8</v>
      </c>
      <c r="U108" s="70">
        <f t="shared" ref="U108:V108" si="84">SUMIF(U97:U107,"&gt;0")</f>
        <v>70.099999999999994</v>
      </c>
      <c r="V108" s="70">
        <f t="shared" si="84"/>
        <v>88.899999999999991</v>
      </c>
      <c r="W108" s="70">
        <f t="shared" ref="W108:X108" si="85">SUMIF(W97:W107,"&gt;0")</f>
        <v>89.800000000000011</v>
      </c>
      <c r="X108" s="70">
        <f t="shared" si="85"/>
        <v>86.6</v>
      </c>
      <c r="Y108" s="70">
        <f t="shared" ref="Y108:Z108" si="86">SUMIF(Y97:Y107,"&gt;0")</f>
        <v>90.2</v>
      </c>
      <c r="Z108" s="70">
        <f t="shared" si="86"/>
        <v>110.60000000000001</v>
      </c>
      <c r="AA108" s="70">
        <f t="shared" ref="AA108" si="87">SUMIF(AA97:AA107,"&gt;0")</f>
        <v>70.3</v>
      </c>
      <c r="AB108" s="70">
        <f t="shared" si="79"/>
        <v>77.2</v>
      </c>
      <c r="AC108" s="70">
        <f t="shared" si="79"/>
        <v>74.399999999999991</v>
      </c>
      <c r="AD108" s="70">
        <f t="shared" ref="AD108:AE108" si="88">SUMIF(AD97:AD107,"&gt;0")</f>
        <v>68.3</v>
      </c>
      <c r="AE108" s="70">
        <f t="shared" si="88"/>
        <v>55.400000000000006</v>
      </c>
      <c r="AF108" s="70">
        <f t="shared" ref="AF108" si="89">SUMIF(AF97:AF107,"&gt;0")</f>
        <v>55.4</v>
      </c>
      <c r="AG108" s="104">
        <f>SUM(AG97:AG107)</f>
        <v>0</v>
      </c>
      <c r="AH108" s="46">
        <f t="shared" si="35"/>
        <v>625.70000000000005</v>
      </c>
      <c r="AI108" s="47">
        <f t="shared" si="36"/>
        <v>52.4</v>
      </c>
      <c r="AJ108" s="105">
        <f t="array" ref="AJ108">MIN(IF(B108:AF108&lt;&gt;0,B108:AF108))</f>
        <v>52.4</v>
      </c>
      <c r="BF108" s="82"/>
      <c r="BG108" s="82">
        <v>-277.39999999999998</v>
      </c>
      <c r="BH108" s="82">
        <v>51.5</v>
      </c>
      <c r="BI108" s="82">
        <v>18.600000000000001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5"/>
        <v>0</v>
      </c>
      <c r="AI109" s="47">
        <f t="shared" si="36"/>
        <v>0</v>
      </c>
      <c r="BF109" s="82"/>
      <c r="BG109" s="82">
        <v>-280.89999999999998</v>
      </c>
      <c r="BH109" s="82">
        <v>49.1</v>
      </c>
      <c r="BI109" s="82">
        <v>26.9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5"/>
        <v>0</v>
      </c>
      <c r="AI110" s="47">
        <f t="shared" si="36"/>
        <v>0</v>
      </c>
      <c r="BF110" s="82"/>
      <c r="BG110" s="82">
        <v>-284.5</v>
      </c>
      <c r="BH110" s="82">
        <v>46.7</v>
      </c>
      <c r="BI110" s="82">
        <v>21.8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5"/>
        <v>0</v>
      </c>
      <c r="AI111" s="47">
        <f t="shared" si="36"/>
        <v>0</v>
      </c>
      <c r="BF111" s="82"/>
      <c r="BG111" s="82">
        <v>-280.39999999999998</v>
      </c>
      <c r="BH111" s="82">
        <v>45.8</v>
      </c>
      <c r="BI111" s="82">
        <v>25.3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5"/>
        <v>0</v>
      </c>
      <c r="AI112" s="47">
        <f t="shared" si="36"/>
        <v>0</v>
      </c>
      <c r="BF112" s="81"/>
      <c r="BG112" s="82">
        <v>-320.60000000000002</v>
      </c>
      <c r="BH112" s="82">
        <v>45.2</v>
      </c>
      <c r="BI112" s="82">
        <v>27.3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90">B71+B78+B96+B92+B108+B112</f>
        <v>1850.13</v>
      </c>
      <c r="C113" s="108">
        <f t="shared" ref="C113:AG113" si="91">C71+C78+C96+C92+C108+C112</f>
        <v>2226.0300000000002</v>
      </c>
      <c r="D113" s="108">
        <f t="shared" si="91"/>
        <v>1619.0300000000002</v>
      </c>
      <c r="E113" s="108">
        <f t="shared" si="91"/>
        <v>1601.2300000000002</v>
      </c>
      <c r="F113" s="108">
        <f t="shared" si="91"/>
        <v>1581.8000000000002</v>
      </c>
      <c r="G113" s="108">
        <f t="shared" si="91"/>
        <v>1582.5000000000002</v>
      </c>
      <c r="H113" s="108">
        <f t="shared" si="91"/>
        <v>1719.7</v>
      </c>
      <c r="I113" s="108">
        <f t="shared" si="91"/>
        <v>1862.1000000000001</v>
      </c>
      <c r="J113" s="108">
        <f t="shared" si="91"/>
        <v>1914.5000000000002</v>
      </c>
      <c r="K113" s="108">
        <f t="shared" si="91"/>
        <v>1843.7</v>
      </c>
      <c r="L113" s="108">
        <f t="shared" si="91"/>
        <v>1872.8000000000002</v>
      </c>
      <c r="M113" s="108">
        <f t="shared" ref="M113:N113" si="92">M71+M78+M96+M92+M108+M112</f>
        <v>1870.1300000000003</v>
      </c>
      <c r="N113" s="108">
        <f t="shared" si="92"/>
        <v>1625.2300000000002</v>
      </c>
      <c r="O113" s="108">
        <f t="shared" ref="O113:P113" si="93">O71+O78+O96+O92+O108+O112</f>
        <v>1598.3300000000002</v>
      </c>
      <c r="P113" s="108">
        <f t="shared" si="93"/>
        <v>1553.7300000000002</v>
      </c>
      <c r="Q113" s="108">
        <f t="shared" ref="Q113:R113" si="94">Q71+Q78+Q96+Q92+Q108+Q112</f>
        <v>1544.23</v>
      </c>
      <c r="R113" s="108">
        <f t="shared" si="94"/>
        <v>1545.13</v>
      </c>
      <c r="S113" s="108">
        <f t="shared" ref="S113:T113" si="95">S71+S78+S96+S92+S108+S112</f>
        <v>1542.8300000000002</v>
      </c>
      <c r="T113" s="108">
        <f t="shared" si="95"/>
        <v>1634.0300000000002</v>
      </c>
      <c r="U113" s="108">
        <f t="shared" ref="U113:V113" si="96">U71+U78+U96+U92+U108+U112</f>
        <v>1638.8300000000004</v>
      </c>
      <c r="V113" s="108">
        <f t="shared" si="96"/>
        <v>1632.6300000000003</v>
      </c>
      <c r="W113" s="108">
        <f t="shared" ref="W113:X113" si="97">W71+W78+W96+W92+W108+W112</f>
        <v>1630.73</v>
      </c>
      <c r="X113" s="108">
        <f t="shared" si="97"/>
        <v>1665.63</v>
      </c>
      <c r="Y113" s="108">
        <f t="shared" ref="Y113:Z113" si="98">Y71+Y78+Y96+Y92+Y108+Y112</f>
        <v>1673.43</v>
      </c>
      <c r="Z113" s="108">
        <f t="shared" si="98"/>
        <v>1868.0300000000002</v>
      </c>
      <c r="AA113" s="108">
        <f t="shared" ref="AA113" si="99">AA71+AA78+AA96+AA92+AA108+AA112</f>
        <v>1947.0300000000002</v>
      </c>
      <c r="AB113" s="108">
        <f t="shared" si="91"/>
        <v>1899.2300000000002</v>
      </c>
      <c r="AC113" s="108">
        <f t="shared" si="91"/>
        <v>1905.3300000000004</v>
      </c>
      <c r="AD113" s="108">
        <f t="shared" ref="AD113:AE113" si="100">AD71+AD78+AD96+AD92+AD108+AD112</f>
        <v>1984.43</v>
      </c>
      <c r="AE113" s="108">
        <f t="shared" si="100"/>
        <v>1888.8300000000004</v>
      </c>
      <c r="AF113" s="108">
        <f t="shared" ref="AF113" si="101">AF71+AF78+AF96+AF92+AF108+AF112</f>
        <v>1888.8300000000004</v>
      </c>
      <c r="AG113" s="80">
        <f t="shared" si="91"/>
        <v>3169.915</v>
      </c>
      <c r="AH113" s="46">
        <f t="shared" si="35"/>
        <v>2226.0300000000002</v>
      </c>
      <c r="AI113" s="47">
        <f t="shared" si="36"/>
        <v>1542.8300000000002</v>
      </c>
      <c r="BF113" s="81"/>
      <c r="BG113" s="82">
        <v>-244.6</v>
      </c>
      <c r="BH113" s="82">
        <v>64.5</v>
      </c>
      <c r="BI113" s="82">
        <v>32.700000000000003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5"/>
        <v>0</v>
      </c>
      <c r="AI114" s="47">
        <f t="shared" si="36"/>
        <v>0</v>
      </c>
      <c r="BF114" s="81"/>
      <c r="BG114" s="82">
        <v>-264.3</v>
      </c>
      <c r="BH114" s="82">
        <v>26.6</v>
      </c>
      <c r="BI114" s="82">
        <v>33.299999999999997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102">B113+B114</f>
        <v>1850.13</v>
      </c>
      <c r="C115" s="108">
        <f t="shared" ref="C115:AC115" si="103">C113+C114</f>
        <v>2226.0300000000002</v>
      </c>
      <c r="D115" s="108">
        <f t="shared" si="103"/>
        <v>1619.0300000000002</v>
      </c>
      <c r="E115" s="108">
        <f t="shared" si="103"/>
        <v>1601.2300000000002</v>
      </c>
      <c r="F115" s="108">
        <f t="shared" si="103"/>
        <v>1581.8000000000002</v>
      </c>
      <c r="G115" s="108">
        <f t="shared" si="103"/>
        <v>1582.5000000000002</v>
      </c>
      <c r="H115" s="108">
        <f t="shared" si="103"/>
        <v>1719.7</v>
      </c>
      <c r="I115" s="108">
        <f t="shared" si="103"/>
        <v>1862.1000000000001</v>
      </c>
      <c r="J115" s="108">
        <f t="shared" si="103"/>
        <v>1914.5000000000002</v>
      </c>
      <c r="K115" s="108">
        <f t="shared" si="103"/>
        <v>1843.7</v>
      </c>
      <c r="L115" s="108">
        <f t="shared" si="103"/>
        <v>1872.8000000000002</v>
      </c>
      <c r="M115" s="108">
        <f t="shared" ref="M115:N115" si="104">M113+M114</f>
        <v>1870.1300000000003</v>
      </c>
      <c r="N115" s="108">
        <f t="shared" si="104"/>
        <v>1625.2300000000002</v>
      </c>
      <c r="O115" s="108">
        <f t="shared" ref="O115:P115" si="105">O113+O114</f>
        <v>1598.3300000000002</v>
      </c>
      <c r="P115" s="108">
        <f t="shared" si="105"/>
        <v>1553.7300000000002</v>
      </c>
      <c r="Q115" s="108">
        <f t="shared" ref="Q115:R115" si="106">Q113+Q114</f>
        <v>1544.23</v>
      </c>
      <c r="R115" s="108">
        <f t="shared" si="106"/>
        <v>1545.13</v>
      </c>
      <c r="S115" s="108">
        <f t="shared" ref="S115:T115" si="107">S113+S114</f>
        <v>1542.8300000000002</v>
      </c>
      <c r="T115" s="108">
        <f t="shared" si="107"/>
        <v>1634.0300000000002</v>
      </c>
      <c r="U115" s="108">
        <f t="shared" ref="U115:V115" si="108">U113+U114</f>
        <v>1638.8300000000004</v>
      </c>
      <c r="V115" s="108">
        <f t="shared" si="108"/>
        <v>1632.6300000000003</v>
      </c>
      <c r="W115" s="108">
        <f t="shared" ref="W115:X115" si="109">W113+W114</f>
        <v>1630.73</v>
      </c>
      <c r="X115" s="108">
        <f t="shared" si="109"/>
        <v>1665.63</v>
      </c>
      <c r="Y115" s="108">
        <f t="shared" ref="Y115:Z115" si="110">Y113+Y114</f>
        <v>1673.43</v>
      </c>
      <c r="Z115" s="108">
        <f t="shared" si="110"/>
        <v>1868.0300000000002</v>
      </c>
      <c r="AA115" s="108">
        <f t="shared" ref="AA115" si="111">AA113+AA114</f>
        <v>1947.0300000000002</v>
      </c>
      <c r="AB115" s="108">
        <f t="shared" si="103"/>
        <v>1899.2300000000002</v>
      </c>
      <c r="AC115" s="108">
        <f t="shared" si="103"/>
        <v>1905.3300000000004</v>
      </c>
      <c r="AD115" s="108">
        <f t="shared" ref="AD115:AE115" si="112">AD113+AD114</f>
        <v>1984.43</v>
      </c>
      <c r="AE115" s="108">
        <f t="shared" si="112"/>
        <v>1888.8300000000004</v>
      </c>
      <c r="AF115" s="108">
        <f t="shared" ref="AF115" si="113">AF113+AF114</f>
        <v>1888.8300000000004</v>
      </c>
      <c r="AG115" s="104">
        <f>AG112+AG108+AG96+AG92+AG71+AG114</f>
        <v>2463.5149999999999</v>
      </c>
      <c r="AH115" s="46">
        <f t="shared" si="35"/>
        <v>2226.0300000000002</v>
      </c>
      <c r="AI115" s="47">
        <f t="shared" si="36"/>
        <v>1542.8300000000002</v>
      </c>
      <c r="BF115" s="81"/>
      <c r="BG115" s="82">
        <v>-493.3</v>
      </c>
      <c r="BH115" s="82">
        <v>25.5</v>
      </c>
      <c r="BI115" s="82">
        <v>35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14">B115-(B123)</f>
        <v>1177.8300000000002</v>
      </c>
      <c r="C116" s="108">
        <f t="shared" ref="C116:AC116" si="115">C115-(C123)</f>
        <v>2226.0300000000002</v>
      </c>
      <c r="D116" s="108">
        <f t="shared" si="115"/>
        <v>1099.0300000000002</v>
      </c>
      <c r="E116" s="108">
        <f t="shared" si="115"/>
        <v>1071.2300000000002</v>
      </c>
      <c r="F116" s="108">
        <f t="shared" si="115"/>
        <v>1045.8000000000002</v>
      </c>
      <c r="G116" s="108">
        <f t="shared" si="115"/>
        <v>1086.3000000000002</v>
      </c>
      <c r="H116" s="108">
        <f t="shared" si="115"/>
        <v>1124.7</v>
      </c>
      <c r="I116" s="108">
        <f t="shared" si="115"/>
        <v>1241.3000000000002</v>
      </c>
      <c r="J116" s="108">
        <f t="shared" si="115"/>
        <v>1285.8000000000002</v>
      </c>
      <c r="K116" s="108">
        <f t="shared" si="115"/>
        <v>1239.8000000000002</v>
      </c>
      <c r="L116" s="108">
        <f t="shared" si="115"/>
        <v>1314.3000000000002</v>
      </c>
      <c r="M116" s="108">
        <f t="shared" ref="M116:N116" si="116">M115-(M123)</f>
        <v>1362.9300000000003</v>
      </c>
      <c r="N116" s="108">
        <f t="shared" si="116"/>
        <v>1379.9300000000003</v>
      </c>
      <c r="O116" s="108">
        <f t="shared" ref="O116:P116" si="117">O115-(O123)</f>
        <v>1298.23</v>
      </c>
      <c r="P116" s="108">
        <f t="shared" si="117"/>
        <v>1256.0300000000002</v>
      </c>
      <c r="Q116" s="108">
        <f t="shared" ref="Q116:R116" si="118">Q115-(Q123)</f>
        <v>1241.83</v>
      </c>
      <c r="R116" s="108">
        <f t="shared" si="118"/>
        <v>1241.3300000000002</v>
      </c>
      <c r="S116" s="108">
        <f t="shared" ref="S116:T116" si="119">S115-(S123)</f>
        <v>1265.4300000000003</v>
      </c>
      <c r="T116" s="108">
        <f t="shared" si="119"/>
        <v>1353.13</v>
      </c>
      <c r="U116" s="108">
        <f t="shared" ref="U116:V116" si="120">U115-(U123)</f>
        <v>1354.3300000000004</v>
      </c>
      <c r="V116" s="108">
        <f t="shared" si="120"/>
        <v>1352.2300000000005</v>
      </c>
      <c r="W116" s="108">
        <f t="shared" ref="W116:X116" si="121">W115-(W123)</f>
        <v>1344.83</v>
      </c>
      <c r="X116" s="108">
        <f t="shared" si="121"/>
        <v>1345.0300000000002</v>
      </c>
      <c r="Y116" s="108">
        <f t="shared" ref="Y116:Z116" si="122">Y115-(Y123)</f>
        <v>1419.8300000000002</v>
      </c>
      <c r="Z116" s="108">
        <f t="shared" si="122"/>
        <v>1623.4300000000003</v>
      </c>
      <c r="AA116" s="108">
        <f t="shared" ref="AA116" si="123">AA115-(AA123)</f>
        <v>1698.3300000000002</v>
      </c>
      <c r="AB116" s="108">
        <f t="shared" si="115"/>
        <v>1634.9300000000003</v>
      </c>
      <c r="AC116" s="108">
        <f t="shared" si="115"/>
        <v>1573.0300000000004</v>
      </c>
      <c r="AD116" s="108">
        <f t="shared" ref="AD116:AE116" si="124">AD115-(AD123)</f>
        <v>1491.13</v>
      </c>
      <c r="AE116" s="108">
        <f t="shared" si="124"/>
        <v>1372.4200000000005</v>
      </c>
      <c r="AF116" s="108">
        <f t="shared" ref="AF116" si="125">AF115-(AF123)</f>
        <v>1283.9300000000003</v>
      </c>
      <c r="AG116" s="104"/>
      <c r="AH116" s="46">
        <f t="shared" si="35"/>
        <v>2226.0300000000002</v>
      </c>
      <c r="AI116" s="47">
        <f t="shared" si="36"/>
        <v>1045.8000000000002</v>
      </c>
      <c r="BF116" s="81"/>
      <c r="BG116" s="82">
        <v>-510.3</v>
      </c>
      <c r="BH116" s="82">
        <v>23.6</v>
      </c>
      <c r="BI116" s="82">
        <v>31.8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26">IF(B97&lt;0,B97*-1,0)</f>
        <v>672.3</v>
      </c>
      <c r="C117" s="93">
        <f t="shared" ref="C117:AC122" si="127">IF(C97&lt;0,C97*-1,0)</f>
        <v>0</v>
      </c>
      <c r="D117" s="93">
        <f t="shared" si="127"/>
        <v>520</v>
      </c>
      <c r="E117" s="93">
        <f t="shared" si="127"/>
        <v>530</v>
      </c>
      <c r="F117" s="93">
        <f t="shared" si="127"/>
        <v>536</v>
      </c>
      <c r="G117" s="93">
        <f t="shared" si="127"/>
        <v>496.2</v>
      </c>
      <c r="H117" s="93">
        <f t="shared" si="127"/>
        <v>595</v>
      </c>
      <c r="I117" s="93">
        <f t="shared" si="127"/>
        <v>620.79999999999995</v>
      </c>
      <c r="J117" s="93">
        <f t="shared" si="127"/>
        <v>628.70000000000005</v>
      </c>
      <c r="K117" s="93">
        <f t="shared" si="127"/>
        <v>603.9</v>
      </c>
      <c r="L117" s="93">
        <f t="shared" si="127"/>
        <v>558.5</v>
      </c>
      <c r="M117" s="93">
        <f t="shared" ref="M117:N117" si="128">IF(M97&lt;0,M97*-1,0)</f>
        <v>507.2</v>
      </c>
      <c r="N117" s="93">
        <f t="shared" si="128"/>
        <v>245.3</v>
      </c>
      <c r="O117" s="93">
        <f t="shared" ref="O117:P117" si="129">IF(O97&lt;0,O97*-1,0)</f>
        <v>300.10000000000002</v>
      </c>
      <c r="P117" s="93">
        <f t="shared" si="129"/>
        <v>297.7</v>
      </c>
      <c r="Q117" s="93">
        <f t="shared" ref="Q117:R117" si="130">IF(Q97&lt;0,Q97*-1,0)</f>
        <v>300.39999999999998</v>
      </c>
      <c r="R117" s="93">
        <f t="shared" si="130"/>
        <v>303.8</v>
      </c>
      <c r="S117" s="93">
        <f t="shared" ref="S117:T117" si="131">IF(S97&lt;0,S97*-1,0)</f>
        <v>277.39999999999998</v>
      </c>
      <c r="T117" s="93">
        <f t="shared" si="131"/>
        <v>280.89999999999998</v>
      </c>
      <c r="U117" s="93">
        <f t="shared" ref="U117:V117" si="132">IF(U97&lt;0,U97*-1,0)</f>
        <v>284.5</v>
      </c>
      <c r="V117" s="93">
        <f t="shared" si="132"/>
        <v>280.39999999999998</v>
      </c>
      <c r="W117" s="93">
        <f t="shared" ref="W117:X117" si="133">IF(W97&lt;0,W97*-1,0)</f>
        <v>285.89999999999998</v>
      </c>
      <c r="X117" s="93">
        <f t="shared" si="133"/>
        <v>320.60000000000002</v>
      </c>
      <c r="Y117" s="93">
        <f t="shared" ref="Y117:Z117" si="134">IF(Y97&lt;0,Y97*-1,0)</f>
        <v>253.6</v>
      </c>
      <c r="Z117" s="93">
        <f t="shared" si="134"/>
        <v>244.6</v>
      </c>
      <c r="AA117" s="93">
        <f t="shared" ref="AA117" si="135">IF(AA97&lt;0,AA97*-1,0)</f>
        <v>248.7</v>
      </c>
      <c r="AB117" s="93">
        <f t="shared" si="127"/>
        <v>264.3</v>
      </c>
      <c r="AC117" s="93">
        <f t="shared" si="127"/>
        <v>332.3</v>
      </c>
      <c r="AD117" s="93">
        <f t="shared" ref="AD117:AE117" si="136">IF(AD97&lt;0,AD97*-1,0)</f>
        <v>493.3</v>
      </c>
      <c r="AE117" s="93">
        <f t="shared" si="136"/>
        <v>510.3</v>
      </c>
      <c r="AF117" s="93">
        <f t="shared" ref="AF117" si="137">IF(AF97&lt;0,AF97*-1,0)</f>
        <v>600.6</v>
      </c>
      <c r="AG117" s="61"/>
      <c r="AH117" s="46">
        <f t="shared" si="35"/>
        <v>672.3</v>
      </c>
      <c r="AI117" s="47">
        <f t="shared" si="36"/>
        <v>0</v>
      </c>
      <c r="BG117" s="82">
        <v>-600.6</v>
      </c>
      <c r="BH117" s="82">
        <v>22.4</v>
      </c>
      <c r="BI117" s="82">
        <v>33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26"/>
        <v>0</v>
      </c>
      <c r="C118" s="93">
        <f t="shared" si="127"/>
        <v>0</v>
      </c>
      <c r="D118" s="93">
        <f t="shared" si="127"/>
        <v>0</v>
      </c>
      <c r="E118" s="93">
        <f t="shared" si="127"/>
        <v>0</v>
      </c>
      <c r="F118" s="93">
        <f t="shared" si="127"/>
        <v>0</v>
      </c>
      <c r="G118" s="93">
        <f t="shared" si="127"/>
        <v>0</v>
      </c>
      <c r="H118" s="93">
        <f t="shared" si="127"/>
        <v>0</v>
      </c>
      <c r="I118" s="93">
        <f t="shared" si="127"/>
        <v>0</v>
      </c>
      <c r="J118" s="93">
        <f t="shared" si="127"/>
        <v>0</v>
      </c>
      <c r="K118" s="93">
        <f t="shared" si="127"/>
        <v>0</v>
      </c>
      <c r="L118" s="93">
        <f t="shared" si="127"/>
        <v>0</v>
      </c>
      <c r="M118" s="93">
        <f t="shared" ref="M118:N118" si="138">IF(M98&lt;0,M98*-1,0)</f>
        <v>0</v>
      </c>
      <c r="N118" s="93">
        <f t="shared" si="138"/>
        <v>0</v>
      </c>
      <c r="O118" s="93">
        <f t="shared" ref="O118:P118" si="139">IF(O98&lt;0,O98*-1,0)</f>
        <v>0</v>
      </c>
      <c r="P118" s="93">
        <f t="shared" si="139"/>
        <v>0</v>
      </c>
      <c r="Q118" s="93">
        <f t="shared" ref="Q118:R118" si="140">IF(Q98&lt;0,Q98*-1,0)</f>
        <v>0</v>
      </c>
      <c r="R118" s="93">
        <f t="shared" si="140"/>
        <v>0</v>
      </c>
      <c r="S118" s="93">
        <f t="shared" ref="S118:T118" si="141">IF(S98&lt;0,S98*-1,0)</f>
        <v>0</v>
      </c>
      <c r="T118" s="93">
        <f t="shared" si="141"/>
        <v>0</v>
      </c>
      <c r="U118" s="93">
        <f t="shared" ref="U118:V118" si="142">IF(U98&lt;0,U98*-1,0)</f>
        <v>0</v>
      </c>
      <c r="V118" s="93">
        <f t="shared" si="142"/>
        <v>0</v>
      </c>
      <c r="W118" s="93">
        <f t="shared" ref="W118:X118" si="143">IF(W98&lt;0,W98*-1,0)</f>
        <v>0</v>
      </c>
      <c r="X118" s="93">
        <f t="shared" si="143"/>
        <v>0</v>
      </c>
      <c r="Y118" s="93">
        <f t="shared" ref="Y118:Z118" si="144">IF(Y98&lt;0,Y98*-1,0)</f>
        <v>0</v>
      </c>
      <c r="Z118" s="93">
        <f t="shared" si="144"/>
        <v>0</v>
      </c>
      <c r="AA118" s="93">
        <f t="shared" ref="AA118" si="145">IF(AA98&lt;0,AA98*-1,0)</f>
        <v>0</v>
      </c>
      <c r="AB118" s="93">
        <f t="shared" si="127"/>
        <v>0</v>
      </c>
      <c r="AC118" s="93">
        <f t="shared" si="127"/>
        <v>0</v>
      </c>
      <c r="AD118" s="93">
        <f t="shared" ref="AD118:AE118" si="146">IF(AD98&lt;0,AD98*-1,0)</f>
        <v>0</v>
      </c>
      <c r="AE118" s="93">
        <f t="shared" si="146"/>
        <v>0</v>
      </c>
      <c r="AF118" s="93">
        <f t="shared" ref="AF118" si="147">IF(AF98&lt;0,AF98*-1,0)</f>
        <v>0</v>
      </c>
      <c r="AG118" s="64"/>
      <c r="AH118" s="46">
        <f t="shared" si="35"/>
        <v>0</v>
      </c>
      <c r="AI118" s="47">
        <f t="shared" si="36"/>
        <v>0</v>
      </c>
      <c r="AK118" s="49"/>
      <c r="BG118" s="82">
        <v>-672.3</v>
      </c>
      <c r="BH118" s="82">
        <v>34</v>
      </c>
      <c r="BI118" s="82">
        <v>24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26"/>
        <v>0</v>
      </c>
      <c r="C119" s="93">
        <f t="shared" si="127"/>
        <v>0</v>
      </c>
      <c r="D119" s="93">
        <f t="shared" si="127"/>
        <v>0</v>
      </c>
      <c r="E119" s="93">
        <f t="shared" si="127"/>
        <v>0</v>
      </c>
      <c r="F119" s="93">
        <f t="shared" si="127"/>
        <v>0</v>
      </c>
      <c r="G119" s="93">
        <f t="shared" si="127"/>
        <v>0</v>
      </c>
      <c r="H119" s="93">
        <f t="shared" si="127"/>
        <v>0</v>
      </c>
      <c r="I119" s="93">
        <f t="shared" si="127"/>
        <v>0</v>
      </c>
      <c r="J119" s="93">
        <f t="shared" si="127"/>
        <v>0</v>
      </c>
      <c r="K119" s="93">
        <f t="shared" si="127"/>
        <v>0</v>
      </c>
      <c r="L119" s="93">
        <f t="shared" si="127"/>
        <v>0</v>
      </c>
      <c r="M119" s="93">
        <f t="shared" ref="M119:N119" si="148">IF(M99&lt;0,M99*-1,0)</f>
        <v>0</v>
      </c>
      <c r="N119" s="93">
        <f t="shared" si="148"/>
        <v>0</v>
      </c>
      <c r="O119" s="93">
        <f t="shared" ref="O119:P119" si="149">IF(O99&lt;0,O99*-1,0)</f>
        <v>0</v>
      </c>
      <c r="P119" s="93">
        <f t="shared" si="149"/>
        <v>0</v>
      </c>
      <c r="Q119" s="93">
        <f t="shared" ref="Q119:R119" si="150">IF(Q99&lt;0,Q99*-1,0)</f>
        <v>0</v>
      </c>
      <c r="R119" s="93">
        <f t="shared" si="150"/>
        <v>0</v>
      </c>
      <c r="S119" s="93">
        <f t="shared" ref="S119:T119" si="151">IF(S99&lt;0,S99*-1,0)</f>
        <v>0</v>
      </c>
      <c r="T119" s="93">
        <f t="shared" si="151"/>
        <v>0</v>
      </c>
      <c r="U119" s="93">
        <f t="shared" ref="U119:V119" si="152">IF(U99&lt;0,U99*-1,0)</f>
        <v>0</v>
      </c>
      <c r="V119" s="93">
        <f t="shared" si="152"/>
        <v>0</v>
      </c>
      <c r="W119" s="93">
        <f t="shared" ref="W119:X119" si="153">IF(W99&lt;0,W99*-1,0)</f>
        <v>0</v>
      </c>
      <c r="X119" s="93">
        <f t="shared" si="153"/>
        <v>0</v>
      </c>
      <c r="Y119" s="93">
        <f t="shared" ref="Y119:Z119" si="154">IF(Y99&lt;0,Y99*-1,0)</f>
        <v>0</v>
      </c>
      <c r="Z119" s="93">
        <f t="shared" si="154"/>
        <v>0</v>
      </c>
      <c r="AA119" s="93">
        <f t="shared" ref="AA119" si="155">IF(AA99&lt;0,AA99*-1,0)</f>
        <v>0</v>
      </c>
      <c r="AB119" s="93">
        <f t="shared" si="127"/>
        <v>0</v>
      </c>
      <c r="AC119" s="93">
        <f t="shared" si="127"/>
        <v>0</v>
      </c>
      <c r="AD119" s="93">
        <f t="shared" ref="AD119:AE119" si="156">IF(AD99&lt;0,AD99*-1,0)</f>
        <v>0</v>
      </c>
      <c r="AE119" s="93">
        <f t="shared" si="156"/>
        <v>0</v>
      </c>
      <c r="AF119" s="93">
        <f t="shared" ref="AF119" si="157">IF(AF99&lt;0,AF99*-1,0)</f>
        <v>0</v>
      </c>
      <c r="AG119" s="111"/>
      <c r="AH119" s="46">
        <f t="shared" si="35"/>
        <v>0</v>
      </c>
      <c r="AI119" s="47">
        <f t="shared" si="36"/>
        <v>0</v>
      </c>
    </row>
    <row r="120" spans="1:64">
      <c r="A120" s="96" t="s">
        <v>126</v>
      </c>
      <c r="B120" s="93">
        <f t="shared" si="126"/>
        <v>0</v>
      </c>
      <c r="C120" s="93">
        <f t="shared" si="127"/>
        <v>0</v>
      </c>
      <c r="D120" s="93">
        <f t="shared" si="127"/>
        <v>0</v>
      </c>
      <c r="E120" s="93">
        <f t="shared" si="127"/>
        <v>0</v>
      </c>
      <c r="F120" s="93">
        <f t="shared" si="127"/>
        <v>0</v>
      </c>
      <c r="G120" s="93">
        <f t="shared" si="127"/>
        <v>0</v>
      </c>
      <c r="H120" s="93">
        <f t="shared" si="127"/>
        <v>0</v>
      </c>
      <c r="I120" s="93">
        <f t="shared" si="127"/>
        <v>0</v>
      </c>
      <c r="J120" s="93">
        <f t="shared" si="127"/>
        <v>0</v>
      </c>
      <c r="K120" s="93">
        <f t="shared" si="127"/>
        <v>0</v>
      </c>
      <c r="L120" s="93">
        <f t="shared" si="127"/>
        <v>0</v>
      </c>
      <c r="M120" s="93">
        <f t="shared" ref="M120:N120" si="158">IF(M100&lt;0,M100*-1,0)</f>
        <v>0</v>
      </c>
      <c r="N120" s="93">
        <f t="shared" si="158"/>
        <v>0</v>
      </c>
      <c r="O120" s="93">
        <f t="shared" ref="O120:P120" si="159">IF(O100&lt;0,O100*-1,0)</f>
        <v>0</v>
      </c>
      <c r="P120" s="93">
        <f t="shared" si="159"/>
        <v>0</v>
      </c>
      <c r="Q120" s="93">
        <f t="shared" ref="Q120:R120" si="160">IF(Q100&lt;0,Q100*-1,0)</f>
        <v>0</v>
      </c>
      <c r="R120" s="93">
        <f t="shared" si="160"/>
        <v>0</v>
      </c>
      <c r="S120" s="93">
        <f t="shared" ref="S120:T120" si="161">IF(S100&lt;0,S100*-1,0)</f>
        <v>0</v>
      </c>
      <c r="T120" s="93">
        <f t="shared" si="161"/>
        <v>0</v>
      </c>
      <c r="U120" s="93">
        <f t="shared" ref="U120:V120" si="162">IF(U100&lt;0,U100*-1,0)</f>
        <v>0</v>
      </c>
      <c r="V120" s="93">
        <f t="shared" si="162"/>
        <v>0</v>
      </c>
      <c r="W120" s="93">
        <f t="shared" ref="W120:X120" si="163">IF(W100&lt;0,W100*-1,0)</f>
        <v>0</v>
      </c>
      <c r="X120" s="93">
        <f t="shared" si="163"/>
        <v>0</v>
      </c>
      <c r="Y120" s="93">
        <f t="shared" ref="Y120:Z120" si="164">IF(Y100&lt;0,Y100*-1,0)</f>
        <v>0</v>
      </c>
      <c r="Z120" s="93">
        <f t="shared" si="164"/>
        <v>0</v>
      </c>
      <c r="AA120" s="93">
        <f t="shared" ref="AA120" si="165">IF(AA100&lt;0,AA100*-1,0)</f>
        <v>0</v>
      </c>
      <c r="AB120" s="93">
        <f t="shared" si="127"/>
        <v>0</v>
      </c>
      <c r="AC120" s="93">
        <f t="shared" si="127"/>
        <v>0</v>
      </c>
      <c r="AD120" s="93">
        <f t="shared" ref="AD120:AE120" si="166">IF(AD100&lt;0,AD100*-1,0)</f>
        <v>0</v>
      </c>
      <c r="AE120" s="93">
        <f t="shared" si="166"/>
        <v>0</v>
      </c>
      <c r="AF120" s="93">
        <f t="shared" ref="AF120" si="167">IF(AF100&lt;0,AF100*-1,0)</f>
        <v>0</v>
      </c>
      <c r="AG120" s="111"/>
      <c r="AH120" s="46">
        <f t="shared" si="35"/>
        <v>0</v>
      </c>
      <c r="AI120" s="47">
        <f t="shared" si="36"/>
        <v>0</v>
      </c>
    </row>
    <row r="121" spans="1:64">
      <c r="A121" s="96" t="s">
        <v>128</v>
      </c>
      <c r="B121" s="93">
        <f t="shared" si="126"/>
        <v>0</v>
      </c>
      <c r="C121" s="93">
        <f t="shared" si="127"/>
        <v>0</v>
      </c>
      <c r="D121" s="93">
        <f t="shared" si="127"/>
        <v>0</v>
      </c>
      <c r="E121" s="93">
        <f t="shared" si="127"/>
        <v>0</v>
      </c>
      <c r="F121" s="93">
        <f t="shared" si="127"/>
        <v>0</v>
      </c>
      <c r="G121" s="93">
        <f t="shared" si="127"/>
        <v>0</v>
      </c>
      <c r="H121" s="93">
        <f t="shared" si="127"/>
        <v>0</v>
      </c>
      <c r="I121" s="93">
        <f t="shared" si="127"/>
        <v>0</v>
      </c>
      <c r="J121" s="93">
        <f t="shared" si="127"/>
        <v>0</v>
      </c>
      <c r="K121" s="93">
        <f t="shared" si="127"/>
        <v>0</v>
      </c>
      <c r="L121" s="93">
        <f t="shared" si="127"/>
        <v>0</v>
      </c>
      <c r="M121" s="93">
        <f t="shared" ref="M121:N121" si="168">IF(M101&lt;0,M101*-1,0)</f>
        <v>0</v>
      </c>
      <c r="N121" s="93">
        <f t="shared" si="168"/>
        <v>0</v>
      </c>
      <c r="O121" s="93">
        <f t="shared" ref="O121:P121" si="169">IF(O101&lt;0,O101*-1,0)</f>
        <v>0</v>
      </c>
      <c r="P121" s="93">
        <f t="shared" si="169"/>
        <v>0</v>
      </c>
      <c r="Q121" s="93">
        <f t="shared" ref="Q121:R121" si="170">IF(Q101&lt;0,Q101*-1,0)</f>
        <v>0</v>
      </c>
      <c r="R121" s="93">
        <f t="shared" si="170"/>
        <v>0</v>
      </c>
      <c r="S121" s="93">
        <f t="shared" ref="S121:T121" si="171">IF(S101&lt;0,S101*-1,0)</f>
        <v>0</v>
      </c>
      <c r="T121" s="93">
        <f t="shared" si="171"/>
        <v>0</v>
      </c>
      <c r="U121" s="93">
        <f t="shared" ref="U121:V121" si="172">IF(U101&lt;0,U101*-1,0)</f>
        <v>0</v>
      </c>
      <c r="V121" s="93">
        <f t="shared" si="172"/>
        <v>0</v>
      </c>
      <c r="W121" s="93">
        <f t="shared" ref="W121:X121" si="173">IF(W101&lt;0,W101*-1,0)</f>
        <v>0</v>
      </c>
      <c r="X121" s="93">
        <f t="shared" si="173"/>
        <v>0</v>
      </c>
      <c r="Y121" s="93">
        <f t="shared" ref="Y121:Z121" si="174">IF(Y101&lt;0,Y101*-1,0)</f>
        <v>0</v>
      </c>
      <c r="Z121" s="93">
        <f t="shared" si="174"/>
        <v>0</v>
      </c>
      <c r="AA121" s="93">
        <f t="shared" ref="AA121" si="175">IF(AA101&lt;0,AA101*-1,0)</f>
        <v>0</v>
      </c>
      <c r="AB121" s="93">
        <f t="shared" si="127"/>
        <v>0</v>
      </c>
      <c r="AC121" s="93">
        <f t="shared" si="127"/>
        <v>0</v>
      </c>
      <c r="AD121" s="93">
        <f t="shared" ref="AD121:AE121" si="176">IF(AD101&lt;0,AD101*-1,0)</f>
        <v>0</v>
      </c>
      <c r="AE121" s="93">
        <f t="shared" si="176"/>
        <v>0</v>
      </c>
      <c r="AF121" s="93">
        <f t="shared" ref="AF121" si="177">IF(AF101&lt;0,AF101*-1,0)</f>
        <v>0</v>
      </c>
      <c r="AG121" s="111"/>
      <c r="AH121" s="46">
        <f t="shared" si="35"/>
        <v>0</v>
      </c>
      <c r="AI121" s="47">
        <f t="shared" si="36"/>
        <v>0</v>
      </c>
    </row>
    <row r="122" spans="1:64" ht="15.75" thickBot="1">
      <c r="A122" s="96" t="s">
        <v>130</v>
      </c>
      <c r="B122" s="93">
        <f t="shared" si="126"/>
        <v>0</v>
      </c>
      <c r="C122" s="93">
        <f t="shared" si="127"/>
        <v>0</v>
      </c>
      <c r="D122" s="93">
        <f t="shared" si="127"/>
        <v>0</v>
      </c>
      <c r="E122" s="93">
        <f t="shared" si="127"/>
        <v>0</v>
      </c>
      <c r="F122" s="93">
        <f t="shared" si="127"/>
        <v>0</v>
      </c>
      <c r="G122" s="93">
        <f t="shared" si="127"/>
        <v>0</v>
      </c>
      <c r="H122" s="93">
        <f t="shared" si="127"/>
        <v>0</v>
      </c>
      <c r="I122" s="93">
        <f t="shared" si="127"/>
        <v>0</v>
      </c>
      <c r="J122" s="93">
        <f t="shared" si="127"/>
        <v>0</v>
      </c>
      <c r="K122" s="93">
        <f t="shared" si="127"/>
        <v>0</v>
      </c>
      <c r="L122" s="93">
        <f t="shared" si="127"/>
        <v>0</v>
      </c>
      <c r="M122" s="93">
        <f t="shared" ref="M122:N122" si="178">IF(M102&lt;0,M102*-1,0)</f>
        <v>0</v>
      </c>
      <c r="N122" s="93">
        <f t="shared" si="178"/>
        <v>0</v>
      </c>
      <c r="O122" s="93">
        <f t="shared" ref="O122:P122" si="179">IF(O102&lt;0,O102*-1,0)</f>
        <v>0</v>
      </c>
      <c r="P122" s="93">
        <f t="shared" si="179"/>
        <v>0</v>
      </c>
      <c r="Q122" s="93">
        <f t="shared" ref="Q122:R122" si="180">IF(Q102&lt;0,Q102*-1,0)</f>
        <v>2</v>
      </c>
      <c r="R122" s="93">
        <f t="shared" si="180"/>
        <v>0</v>
      </c>
      <c r="S122" s="93">
        <f t="shared" ref="S122:T122" si="181">IF(S102&lt;0,S102*-1,0)</f>
        <v>0</v>
      </c>
      <c r="T122" s="93">
        <f t="shared" si="181"/>
        <v>0</v>
      </c>
      <c r="U122" s="93">
        <f t="shared" ref="U122:V122" si="182">IF(U102&lt;0,U102*-1,0)</f>
        <v>0</v>
      </c>
      <c r="V122" s="93">
        <f t="shared" si="182"/>
        <v>0</v>
      </c>
      <c r="W122" s="93">
        <f t="shared" ref="W122:X122" si="183">IF(W102&lt;0,W102*-1,0)</f>
        <v>0</v>
      </c>
      <c r="X122" s="93">
        <f t="shared" si="183"/>
        <v>0</v>
      </c>
      <c r="Y122" s="93">
        <f t="shared" ref="Y122:Z122" si="184">IF(Y102&lt;0,Y102*-1,0)</f>
        <v>0</v>
      </c>
      <c r="Z122" s="93">
        <f t="shared" si="184"/>
        <v>0</v>
      </c>
      <c r="AA122" s="93">
        <f t="shared" ref="AA122" si="185">IF(AA102&lt;0,AA102*-1,0)</f>
        <v>0</v>
      </c>
      <c r="AB122" s="93">
        <f t="shared" si="127"/>
        <v>0</v>
      </c>
      <c r="AC122" s="93">
        <f t="shared" si="127"/>
        <v>0</v>
      </c>
      <c r="AD122" s="93">
        <f t="shared" ref="AD122:AE122" si="186">IF(AD102&lt;0,AD102*-1,0)</f>
        <v>0</v>
      </c>
      <c r="AE122" s="93">
        <f t="shared" si="186"/>
        <v>6.11</v>
      </c>
      <c r="AF122" s="93">
        <f t="shared" ref="AF122" si="187">IF(AF102&lt;0,AF102*-1,0)</f>
        <v>4.3</v>
      </c>
      <c r="AG122" s="103"/>
      <c r="AH122" s="46">
        <f t="shared" si="35"/>
        <v>6.11</v>
      </c>
      <c r="AI122" s="47">
        <f t="shared" si="36"/>
        <v>0</v>
      </c>
    </row>
    <row r="123" spans="1:64" ht="15.75" thickBot="1">
      <c r="A123" s="112" t="s">
        <v>145</v>
      </c>
      <c r="B123" s="70">
        <f t="shared" ref="B123" si="188">SUM(B117:B122)</f>
        <v>672.3</v>
      </c>
      <c r="C123" s="70">
        <f t="shared" ref="C123:AC123" si="189">SUM(C117:C122)</f>
        <v>0</v>
      </c>
      <c r="D123" s="70">
        <f t="shared" si="189"/>
        <v>520</v>
      </c>
      <c r="E123" s="70">
        <f t="shared" si="189"/>
        <v>530</v>
      </c>
      <c r="F123" s="70">
        <f t="shared" si="189"/>
        <v>536</v>
      </c>
      <c r="G123" s="70">
        <f t="shared" si="189"/>
        <v>496.2</v>
      </c>
      <c r="H123" s="70">
        <f t="shared" si="189"/>
        <v>595</v>
      </c>
      <c r="I123" s="70">
        <f t="shared" si="189"/>
        <v>620.79999999999995</v>
      </c>
      <c r="J123" s="70">
        <f t="shared" si="189"/>
        <v>628.70000000000005</v>
      </c>
      <c r="K123" s="70">
        <f t="shared" si="189"/>
        <v>603.9</v>
      </c>
      <c r="L123" s="70">
        <f t="shared" si="189"/>
        <v>558.5</v>
      </c>
      <c r="M123" s="70">
        <f t="shared" ref="M123:N123" si="190">SUM(M117:M122)</f>
        <v>507.2</v>
      </c>
      <c r="N123" s="70">
        <f t="shared" si="190"/>
        <v>245.3</v>
      </c>
      <c r="O123" s="70">
        <f t="shared" ref="O123:P123" si="191">SUM(O117:O122)</f>
        <v>300.10000000000002</v>
      </c>
      <c r="P123" s="70">
        <f t="shared" si="191"/>
        <v>297.7</v>
      </c>
      <c r="Q123" s="70">
        <f t="shared" ref="Q123:R123" si="192">SUM(Q117:Q122)</f>
        <v>302.39999999999998</v>
      </c>
      <c r="R123" s="70">
        <f t="shared" si="192"/>
        <v>303.8</v>
      </c>
      <c r="S123" s="70">
        <f t="shared" ref="S123:T123" si="193">SUM(S117:S122)</f>
        <v>277.39999999999998</v>
      </c>
      <c r="T123" s="70">
        <f t="shared" si="193"/>
        <v>280.89999999999998</v>
      </c>
      <c r="U123" s="70">
        <f t="shared" ref="U123:V123" si="194">SUM(U117:U122)</f>
        <v>284.5</v>
      </c>
      <c r="V123" s="70">
        <f t="shared" si="194"/>
        <v>280.39999999999998</v>
      </c>
      <c r="W123" s="70">
        <f t="shared" ref="W123:X123" si="195">SUM(W117:W122)</f>
        <v>285.89999999999998</v>
      </c>
      <c r="X123" s="70">
        <f t="shared" si="195"/>
        <v>320.60000000000002</v>
      </c>
      <c r="Y123" s="70">
        <f t="shared" ref="Y123:Z123" si="196">SUM(Y117:Y122)</f>
        <v>253.6</v>
      </c>
      <c r="Z123" s="70">
        <f t="shared" si="196"/>
        <v>244.6</v>
      </c>
      <c r="AA123" s="70">
        <f t="shared" ref="AA123" si="197">SUM(AA117:AA122)</f>
        <v>248.7</v>
      </c>
      <c r="AB123" s="70">
        <f t="shared" si="189"/>
        <v>264.3</v>
      </c>
      <c r="AC123" s="70">
        <f t="shared" si="189"/>
        <v>332.3</v>
      </c>
      <c r="AD123" s="70">
        <f t="shared" ref="AD123:AE123" si="198">SUM(AD117:AD122)</f>
        <v>493.3</v>
      </c>
      <c r="AE123" s="70">
        <f t="shared" si="198"/>
        <v>516.41</v>
      </c>
      <c r="AF123" s="70">
        <f t="shared" ref="AF123" si="199">SUM(AF117:AF122)</f>
        <v>604.9</v>
      </c>
      <c r="AG123" s="104"/>
      <c r="AH123" s="46">
        <f t="shared" si="35"/>
        <v>672.3</v>
      </c>
      <c r="AI123" s="47">
        <f t="shared" si="36"/>
        <v>0</v>
      </c>
      <c r="AJ123" s="105">
        <f t="array" ref="AJ123">MIN(IF(B123:AF123&lt;&gt;0,B123:AF123))</f>
        <v>244.6</v>
      </c>
    </row>
    <row r="124" spans="1:64" ht="15.75" thickBot="1">
      <c r="A124" s="87" t="s">
        <v>146</v>
      </c>
      <c r="B124" s="70">
        <f t="shared" ref="B124" si="200">B108-B123</f>
        <v>-603.79999999999995</v>
      </c>
      <c r="C124" s="70">
        <f t="shared" ref="C124:AC124" si="201">C108-C123</f>
        <v>625.70000000000005</v>
      </c>
      <c r="D124" s="70">
        <f t="shared" si="201"/>
        <v>-461.5</v>
      </c>
      <c r="E124" s="70">
        <f t="shared" si="201"/>
        <v>-474.7</v>
      </c>
      <c r="F124" s="70">
        <f t="shared" si="201"/>
        <v>-483.6</v>
      </c>
      <c r="G124" s="70">
        <f t="shared" si="201"/>
        <v>-436</v>
      </c>
      <c r="H124" s="70">
        <f t="shared" si="201"/>
        <v>-535.70000000000005</v>
      </c>
      <c r="I124" s="70">
        <f t="shared" si="201"/>
        <v>-559.59999999999991</v>
      </c>
      <c r="J124" s="70">
        <f t="shared" si="201"/>
        <v>-569.90000000000009</v>
      </c>
      <c r="K124" s="70">
        <f t="shared" si="201"/>
        <v>-546.29999999999995</v>
      </c>
      <c r="L124" s="70">
        <f t="shared" si="201"/>
        <v>-495.6</v>
      </c>
      <c r="M124" s="70">
        <f t="shared" ref="M124:N124" si="202">M108-M123</f>
        <v>-448.3</v>
      </c>
      <c r="N124" s="70">
        <f t="shared" si="202"/>
        <v>-181.9</v>
      </c>
      <c r="O124" s="70">
        <f t="shared" ref="O124:P124" si="203">O108-O123</f>
        <v>-230.3</v>
      </c>
      <c r="P124" s="70">
        <f t="shared" si="203"/>
        <v>-219.89999999999998</v>
      </c>
      <c r="Q124" s="70">
        <f t="shared" ref="Q124:R124" si="204">Q108-Q123</f>
        <v>-233.29999999999998</v>
      </c>
      <c r="R124" s="70">
        <f t="shared" si="204"/>
        <v>-232.2</v>
      </c>
      <c r="S124" s="70">
        <f t="shared" ref="S124:T124" si="205">S108-S123</f>
        <v>-189.79999999999998</v>
      </c>
      <c r="T124" s="70">
        <f t="shared" si="205"/>
        <v>-203.09999999999997</v>
      </c>
      <c r="U124" s="70">
        <f t="shared" ref="U124:V124" si="206">U108-U123</f>
        <v>-214.4</v>
      </c>
      <c r="V124" s="70">
        <f t="shared" si="206"/>
        <v>-191.5</v>
      </c>
      <c r="W124" s="70">
        <f t="shared" ref="W124:X124" si="207">W108-W123</f>
        <v>-196.09999999999997</v>
      </c>
      <c r="X124" s="70">
        <f t="shared" si="207"/>
        <v>-234.00000000000003</v>
      </c>
      <c r="Y124" s="70">
        <f t="shared" ref="Y124:Z124" si="208">Y108-Y123</f>
        <v>-163.39999999999998</v>
      </c>
      <c r="Z124" s="70">
        <f t="shared" si="208"/>
        <v>-134</v>
      </c>
      <c r="AA124" s="70">
        <f t="shared" ref="AA124" si="209">AA108-AA123</f>
        <v>-178.39999999999998</v>
      </c>
      <c r="AB124" s="70">
        <f t="shared" si="201"/>
        <v>-187.10000000000002</v>
      </c>
      <c r="AC124" s="70">
        <f t="shared" si="201"/>
        <v>-257.90000000000003</v>
      </c>
      <c r="AD124" s="70">
        <f t="shared" ref="AD124:AE124" si="210">AD108-AD123</f>
        <v>-425</v>
      </c>
      <c r="AE124" s="70">
        <f t="shared" si="210"/>
        <v>-461.01</v>
      </c>
      <c r="AF124" s="70">
        <f t="shared" ref="AF124" si="211">AF108-AF123</f>
        <v>-549.5</v>
      </c>
      <c r="AG124" s="104"/>
      <c r="AH124" s="46">
        <f t="shared" si="35"/>
        <v>625.70000000000005</v>
      </c>
      <c r="AI124" s="47">
        <f t="shared" si="36"/>
        <v>-603.79999999999995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5"/>
        <v>0</v>
      </c>
      <c r="AI125" s="47">
        <f t="shared" si="36"/>
        <v>0</v>
      </c>
    </row>
    <row r="126" spans="1:64">
      <c r="A126" s="116" t="s">
        <v>148</v>
      </c>
      <c r="B126" s="117">
        <v>50.024999999999999</v>
      </c>
      <c r="C126" s="117">
        <v>50.024999999999999</v>
      </c>
      <c r="D126" s="117">
        <v>50.024999999999999</v>
      </c>
      <c r="E126" s="117">
        <v>49.99</v>
      </c>
      <c r="F126" s="117">
        <v>49.97</v>
      </c>
      <c r="G126" s="117">
        <v>49.984999999999999</v>
      </c>
      <c r="H126" s="117">
        <v>50.015999999999998</v>
      </c>
      <c r="I126" s="117">
        <v>50.052</v>
      </c>
      <c r="J126" s="117">
        <v>50.052</v>
      </c>
      <c r="K126" s="117">
        <v>50.085000000000001</v>
      </c>
      <c r="L126" s="117">
        <v>49.9876</v>
      </c>
      <c r="M126" s="117">
        <v>50.02</v>
      </c>
      <c r="N126" s="117">
        <v>50.023000000000003</v>
      </c>
      <c r="O126" s="117">
        <v>50.014000000000003</v>
      </c>
      <c r="P126" s="117">
        <v>50.011000000000003</v>
      </c>
      <c r="Q126" s="117">
        <v>49.994</v>
      </c>
      <c r="R126" s="117">
        <v>49.933999999999997</v>
      </c>
      <c r="S126" s="117">
        <v>50.034999999999997</v>
      </c>
      <c r="T126" s="117">
        <v>49.941000000000003</v>
      </c>
      <c r="U126" s="117">
        <v>50.014000000000003</v>
      </c>
      <c r="V126" s="117">
        <v>49.957000000000001</v>
      </c>
      <c r="W126" s="117">
        <v>50.201999999999998</v>
      </c>
      <c r="X126" s="117">
        <v>50.131999999999998</v>
      </c>
      <c r="Y126" s="117">
        <v>50.064</v>
      </c>
      <c r="Z126" s="117">
        <v>50.133000000000003</v>
      </c>
      <c r="AA126" s="117">
        <v>49.936999999999998</v>
      </c>
      <c r="AB126" s="117">
        <v>50.064999999999998</v>
      </c>
      <c r="AC126" s="117">
        <v>50.02</v>
      </c>
      <c r="AD126" s="117">
        <v>50.026000000000003</v>
      </c>
      <c r="AE126" s="117">
        <v>49.956000000000003</v>
      </c>
      <c r="AF126" s="117">
        <v>49.956000000000003</v>
      </c>
      <c r="AG126" s="118"/>
      <c r="AH126" s="46">
        <f t="shared" si="35"/>
        <v>50.201999999999998</v>
      </c>
      <c r="AI126" s="47">
        <f t="shared" si="36"/>
        <v>49.933999999999997</v>
      </c>
    </row>
    <row r="127" spans="1:64">
      <c r="A127" s="119" t="s">
        <v>149</v>
      </c>
      <c r="B127" s="43">
        <v>131.80000000000001</v>
      </c>
      <c r="C127" s="43">
        <v>131.80000000000001</v>
      </c>
      <c r="D127" s="43">
        <v>133.1</v>
      </c>
      <c r="E127" s="43">
        <v>132.69999999999999</v>
      </c>
      <c r="F127" s="43">
        <v>133.30000000000001</v>
      </c>
      <c r="G127" s="43">
        <v>133.1</v>
      </c>
      <c r="H127" s="43">
        <v>131.6</v>
      </c>
      <c r="I127" s="43">
        <v>131.6</v>
      </c>
      <c r="J127" s="43">
        <v>131.6</v>
      </c>
      <c r="K127" s="43">
        <v>131.30000000000001</v>
      </c>
      <c r="L127" s="43">
        <v>131.30000000000001</v>
      </c>
      <c r="M127" s="43">
        <v>132.4</v>
      </c>
      <c r="N127" s="43">
        <v>131.69999999999999</v>
      </c>
      <c r="O127" s="43">
        <v>132.80000000000001</v>
      </c>
      <c r="P127" s="43">
        <v>132.80000000000001</v>
      </c>
      <c r="Q127" s="43">
        <v>133.9</v>
      </c>
      <c r="R127" s="43">
        <v>134.30000000000001</v>
      </c>
      <c r="S127" s="43">
        <v>131.9</v>
      </c>
      <c r="T127" s="43">
        <v>131.6</v>
      </c>
      <c r="U127" s="43">
        <v>131.6</v>
      </c>
      <c r="V127" s="43">
        <v>131.6</v>
      </c>
      <c r="W127" s="43">
        <v>131.6</v>
      </c>
      <c r="X127" s="43">
        <v>131.6</v>
      </c>
      <c r="Y127" s="43">
        <v>130.6</v>
      </c>
      <c r="Z127" s="43">
        <v>131.5</v>
      </c>
      <c r="AA127" s="43">
        <v>132.5</v>
      </c>
      <c r="AB127" s="43">
        <v>132.6</v>
      </c>
      <c r="AC127" s="43">
        <v>132.6</v>
      </c>
      <c r="AD127" s="43">
        <v>132.30000000000001</v>
      </c>
      <c r="AE127" s="43">
        <v>132.30000000000001</v>
      </c>
      <c r="AF127" s="43">
        <v>132.30000000000001</v>
      </c>
      <c r="AG127" s="120"/>
      <c r="AH127" s="46">
        <f t="shared" si="35"/>
        <v>134.30000000000001</v>
      </c>
      <c r="AI127" s="47">
        <f t="shared" si="36"/>
        <v>130.6</v>
      </c>
    </row>
    <row r="128" spans="1:64">
      <c r="A128" s="119" t="s">
        <v>150</v>
      </c>
      <c r="B128" s="43">
        <v>132.19999999999999</v>
      </c>
      <c r="C128" s="43">
        <v>132.19999999999999</v>
      </c>
      <c r="D128" s="43">
        <v>132.19999999999999</v>
      </c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35"/>
        <v>132.19999999999999</v>
      </c>
      <c r="AI128" s="47">
        <f t="shared" si="36"/>
        <v>132.19999999999999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5"/>
        <v>0</v>
      </c>
      <c r="AI129" s="47">
        <f t="shared" si="36"/>
        <v>0</v>
      </c>
    </row>
    <row r="130" spans="1:35">
      <c r="A130" s="119" t="s">
        <v>152</v>
      </c>
      <c r="B130" s="43">
        <v>133.9</v>
      </c>
      <c r="C130" s="43">
        <v>133.9</v>
      </c>
      <c r="D130" s="43">
        <v>135.9</v>
      </c>
      <c r="E130" s="43">
        <v>135.30000000000001</v>
      </c>
      <c r="F130" s="43">
        <v>136.52000000000001</v>
      </c>
      <c r="G130" s="43">
        <v>136.9</v>
      </c>
      <c r="H130" s="43">
        <v>134.30000000000001</v>
      </c>
      <c r="I130" s="43">
        <v>134.30000000000001</v>
      </c>
      <c r="J130" s="43">
        <v>134.30000000000001</v>
      </c>
      <c r="K130" s="43">
        <v>134.30000000000001</v>
      </c>
      <c r="L130" s="43">
        <v>134.30000000000001</v>
      </c>
      <c r="M130" s="43">
        <v>132.80000000000001</v>
      </c>
      <c r="N130" s="43">
        <v>133.30000000000001</v>
      </c>
      <c r="O130" s="43">
        <v>132.4</v>
      </c>
      <c r="P130" s="43">
        <v>133.1</v>
      </c>
      <c r="Q130" s="43">
        <v>135</v>
      </c>
      <c r="R130" s="43">
        <v>134.4</v>
      </c>
      <c r="S130" s="43">
        <v>134.9</v>
      </c>
      <c r="T130" s="43">
        <v>134.69999999999999</v>
      </c>
      <c r="U130" s="43">
        <v>134.69999999999999</v>
      </c>
      <c r="V130" s="43">
        <v>134.69999999999999</v>
      </c>
      <c r="W130" s="43">
        <v>134.69999999999999</v>
      </c>
      <c r="X130" s="43">
        <v>134.69999999999999</v>
      </c>
      <c r="Y130" s="43">
        <v>134.9</v>
      </c>
      <c r="Z130" s="43">
        <v>133.6</v>
      </c>
      <c r="AA130" s="43">
        <v>134.19999999999999</v>
      </c>
      <c r="AB130" s="43">
        <v>135.5</v>
      </c>
      <c r="AC130" s="43">
        <v>135.5</v>
      </c>
      <c r="AD130" s="43">
        <v>135.5</v>
      </c>
      <c r="AE130" s="43">
        <v>135.5</v>
      </c>
      <c r="AF130" s="43">
        <v>135.5</v>
      </c>
      <c r="AG130" s="120"/>
      <c r="AH130" s="46">
        <f t="shared" si="35"/>
        <v>136.9</v>
      </c>
      <c r="AI130" s="47">
        <f t="shared" si="36"/>
        <v>132.4</v>
      </c>
    </row>
    <row r="131" spans="1:35">
      <c r="A131" s="121" t="s">
        <v>153</v>
      </c>
      <c r="B131" s="122">
        <v>132</v>
      </c>
      <c r="C131" s="122">
        <v>132</v>
      </c>
      <c r="D131" s="122">
        <v>134.69999999999999</v>
      </c>
      <c r="E131" s="122">
        <v>133.1</v>
      </c>
      <c r="F131" s="122">
        <v>135</v>
      </c>
      <c r="G131" s="122">
        <v>134.19999999999999</v>
      </c>
      <c r="H131" s="122">
        <v>132.1</v>
      </c>
      <c r="I131" s="122">
        <v>132.1</v>
      </c>
      <c r="J131" s="122">
        <v>132.1</v>
      </c>
      <c r="K131" s="122">
        <v>132.1</v>
      </c>
      <c r="L131" s="122">
        <v>132.1</v>
      </c>
      <c r="M131" s="122">
        <v>133.5</v>
      </c>
      <c r="N131" s="122">
        <v>134.80000000000001</v>
      </c>
      <c r="O131" s="122">
        <v>132.4</v>
      </c>
      <c r="P131" s="122">
        <v>132.80000000000001</v>
      </c>
      <c r="Q131" s="122">
        <v>134.19999999999999</v>
      </c>
      <c r="R131" s="122">
        <v>132.9</v>
      </c>
      <c r="S131" s="122">
        <v>133.19999999999999</v>
      </c>
      <c r="T131" s="122">
        <v>133.5</v>
      </c>
      <c r="U131" s="122">
        <v>133.5</v>
      </c>
      <c r="V131" s="122">
        <v>133.5</v>
      </c>
      <c r="W131" s="122">
        <v>133.5</v>
      </c>
      <c r="X131" s="122">
        <v>133.5</v>
      </c>
      <c r="Y131" s="122">
        <v>133.30000000000001</v>
      </c>
      <c r="Z131" s="122">
        <v>130.5</v>
      </c>
      <c r="AA131" s="122">
        <v>134.5</v>
      </c>
      <c r="AB131" s="122">
        <v>134.5</v>
      </c>
      <c r="AC131" s="122">
        <v>134.5</v>
      </c>
      <c r="AD131" s="122">
        <v>134.5</v>
      </c>
      <c r="AE131" s="122">
        <v>134.5</v>
      </c>
      <c r="AF131" s="122">
        <v>134.5</v>
      </c>
      <c r="AG131" s="123"/>
      <c r="AH131" s="46">
        <f t="shared" si="35"/>
        <v>135</v>
      </c>
      <c r="AI131" s="47">
        <f t="shared" si="36"/>
        <v>130.5</v>
      </c>
    </row>
    <row r="132" spans="1:35">
      <c r="A132" s="119" t="s">
        <v>154</v>
      </c>
      <c r="B132" s="43">
        <v>127.9</v>
      </c>
      <c r="C132" s="43">
        <v>127.9</v>
      </c>
      <c r="D132" s="43">
        <v>134</v>
      </c>
      <c r="E132" s="43">
        <v>130.1</v>
      </c>
      <c r="F132" s="43">
        <v>132</v>
      </c>
      <c r="G132" s="43">
        <v>138.1</v>
      </c>
      <c r="H132" s="43">
        <v>129.30000000000001</v>
      </c>
      <c r="I132" s="43">
        <v>129.30000000000001</v>
      </c>
      <c r="J132" s="43">
        <v>129.30000000000001</v>
      </c>
      <c r="K132" s="43">
        <v>129.30000000000001</v>
      </c>
      <c r="L132" s="43">
        <v>129.30000000000001</v>
      </c>
      <c r="M132" s="43">
        <v>133.6</v>
      </c>
      <c r="N132" s="43">
        <v>133.5</v>
      </c>
      <c r="O132" s="43">
        <v>130.1</v>
      </c>
      <c r="P132" s="43">
        <v>130.30000000000001</v>
      </c>
      <c r="Q132" s="43">
        <v>132.30000000000001</v>
      </c>
      <c r="R132" s="43">
        <v>130.6</v>
      </c>
      <c r="S132" s="43">
        <v>132.30000000000001</v>
      </c>
      <c r="T132" s="43">
        <v>128.4</v>
      </c>
      <c r="U132" s="43">
        <v>128.4</v>
      </c>
      <c r="V132" s="43">
        <v>128.4</v>
      </c>
      <c r="W132" s="43">
        <v>128.4</v>
      </c>
      <c r="X132" s="43">
        <v>128.4</v>
      </c>
      <c r="Y132" s="43">
        <v>136.1</v>
      </c>
      <c r="Z132" s="43">
        <v>123.9</v>
      </c>
      <c r="AA132" s="43">
        <v>134.69999999999999</v>
      </c>
      <c r="AB132" s="43">
        <v>134.69999999999999</v>
      </c>
      <c r="AC132" s="43">
        <v>134.69999999999999</v>
      </c>
      <c r="AD132" s="43">
        <v>134.69999999999999</v>
      </c>
      <c r="AE132" s="43">
        <v>134.69999999999999</v>
      </c>
      <c r="AF132" s="43">
        <v>134.69999999999999</v>
      </c>
      <c r="AG132" s="120"/>
      <c r="AH132" s="46">
        <f t="shared" si="35"/>
        <v>138.1</v>
      </c>
      <c r="AI132" s="47">
        <f t="shared" si="36"/>
        <v>123.9</v>
      </c>
    </row>
    <row r="133" spans="1:35" ht="15.75" thickBot="1">
      <c r="A133" s="119" t="s">
        <v>155</v>
      </c>
      <c r="B133" s="101">
        <v>66.099999999999994</v>
      </c>
      <c r="C133" s="101">
        <v>66.099999999999994</v>
      </c>
      <c r="D133" s="101">
        <v>66.7</v>
      </c>
      <c r="E133" s="101">
        <v>67.599999999999994</v>
      </c>
      <c r="F133" s="101">
        <v>67.599999999999994</v>
      </c>
      <c r="G133" s="101">
        <v>67.599999999999994</v>
      </c>
      <c r="H133" s="101">
        <v>67.599999999999994</v>
      </c>
      <c r="I133" s="101">
        <v>67.599999999999994</v>
      </c>
      <c r="J133" s="101">
        <v>67.599999999999994</v>
      </c>
      <c r="K133" s="101">
        <v>67.599999999999994</v>
      </c>
      <c r="L133" s="101">
        <v>67.599999999999994</v>
      </c>
      <c r="M133" s="101">
        <v>64.8</v>
      </c>
      <c r="N133" s="101">
        <v>64.8</v>
      </c>
      <c r="O133" s="101">
        <v>64.599999999999994</v>
      </c>
      <c r="P133" s="101">
        <v>65.3</v>
      </c>
      <c r="Q133" s="101">
        <v>66.400000000000006</v>
      </c>
      <c r="R133" s="101">
        <v>66.2</v>
      </c>
      <c r="S133" s="101">
        <v>66</v>
      </c>
      <c r="T133" s="101">
        <v>66</v>
      </c>
      <c r="U133" s="101">
        <v>66</v>
      </c>
      <c r="V133" s="101">
        <v>66</v>
      </c>
      <c r="W133" s="101">
        <v>67.599999999999994</v>
      </c>
      <c r="X133" s="101">
        <v>67.599999999999994</v>
      </c>
      <c r="Y133" s="101">
        <v>67.599999999999994</v>
      </c>
      <c r="Z133" s="101">
        <v>66</v>
      </c>
      <c r="AA133" s="101">
        <v>66</v>
      </c>
      <c r="AB133" s="101">
        <v>66</v>
      </c>
      <c r="AC133" s="101">
        <v>66</v>
      </c>
      <c r="AD133" s="101">
        <v>66</v>
      </c>
      <c r="AE133" s="101">
        <v>66</v>
      </c>
      <c r="AF133" s="101">
        <v>66</v>
      </c>
      <c r="AG133" s="124"/>
      <c r="AH133" s="46">
        <f t="shared" si="35"/>
        <v>67.599999999999994</v>
      </c>
      <c r="AI133" s="47">
        <f t="shared" si="36"/>
        <v>64.599999999999994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5"/>
        <v>0</v>
      </c>
      <c r="AI134" s="47">
        <f t="shared" si="36"/>
        <v>0</v>
      </c>
    </row>
    <row r="135" spans="1:35" ht="15.75" thickBot="1">
      <c r="A135" s="126" t="s">
        <v>157</v>
      </c>
      <c r="B135" s="114">
        <v>415.3</v>
      </c>
      <c r="C135" s="114">
        <f t="shared" ref="C135:L135" si="212">SUM(C26,C32,C45:C46,C82,C84:C85,C87,C89,C137:C142,C177,C183,C189,C198,C200,C212,C219,C222:C223,C230,C232,C234,C238:C240,C242:C244,C249,C255:C256,C258:C260,C161,C166)</f>
        <v>157.24</v>
      </c>
      <c r="D135" s="114">
        <f t="shared" si="212"/>
        <v>79.239999999999981</v>
      </c>
      <c r="E135" s="114">
        <f t="shared" si="212"/>
        <v>141.54</v>
      </c>
      <c r="F135" s="114">
        <f t="shared" si="212"/>
        <v>143.01000000000002</v>
      </c>
      <c r="G135" s="114">
        <f t="shared" si="212"/>
        <v>142.10999999999996</v>
      </c>
      <c r="H135" s="114">
        <f t="shared" si="212"/>
        <v>142.10999999999996</v>
      </c>
      <c r="I135" s="114">
        <f t="shared" si="212"/>
        <v>167.11</v>
      </c>
      <c r="J135" s="114">
        <f t="shared" si="212"/>
        <v>228.81</v>
      </c>
      <c r="K135" s="114">
        <f t="shared" si="212"/>
        <v>236.51</v>
      </c>
      <c r="L135" s="114">
        <f t="shared" si="212"/>
        <v>236.51</v>
      </c>
      <c r="M135" s="114">
        <f t="shared" ref="M135:N135" si="213">SUM(M26,M32,M45:M46,M82,M84:M85,M87,M89,M137:M142,M177,M183,M189,M198,M200,M212,M219,M222:M223,M230,M232,M234,M238:M240,M242:M244,M249,M255:M256,M258:M260,M161,M166)</f>
        <v>295.14</v>
      </c>
      <c r="N135" s="114">
        <f t="shared" si="213"/>
        <v>299.93999999999994</v>
      </c>
      <c r="O135" s="114">
        <f t="shared" ref="O135:P135" si="214">SUM(O26,O32,O45:O46,O82,O84:O85,O87,O89,O137:O142,O177,O183,O189,O198,O200,O212,O219,O222:O223,O230,O232,O234,O238:O240,O242:O244,O249,O255:O256,O258:O260,O161,O166)</f>
        <v>281.73999999999995</v>
      </c>
      <c r="P135" s="114">
        <f t="shared" si="214"/>
        <v>256.64</v>
      </c>
      <c r="Q135" s="114">
        <f t="shared" ref="Q135:R135" si="215">SUM(Q26,Q32,Q45:Q46,Q82,Q84:Q85,Q87,Q89,Q137:Q142,Q177,Q183,Q189,Q198,Q200,Q212,Q219,Q222:Q223,Q230,Q232,Q234,Q238:Q240,Q242:Q244,Q249,Q255:Q256,Q258:Q260,Q161,Q166)</f>
        <v>244.83999999999997</v>
      </c>
      <c r="R135" s="114">
        <f t="shared" si="215"/>
        <v>239.53999999999996</v>
      </c>
      <c r="S135" s="114">
        <v>264.39999999999998</v>
      </c>
      <c r="T135" s="114">
        <v>273.2</v>
      </c>
      <c r="U135" s="114">
        <v>271.7</v>
      </c>
      <c r="V135" s="114">
        <v>271.7</v>
      </c>
      <c r="W135" s="114">
        <v>299.60000000000002</v>
      </c>
      <c r="X135" s="114">
        <v>312.10000000000002</v>
      </c>
      <c r="Y135" s="114">
        <v>328.5</v>
      </c>
      <c r="Z135" s="114">
        <v>393.2</v>
      </c>
      <c r="AA135" s="114">
        <v>403.8</v>
      </c>
      <c r="AB135" s="114">
        <f t="shared" ref="AB135:AC135" si="216">SUM(AB26,AB32,AB45:AB46,AB82,AB84:AB85,AB87,AB89,AB137:AB142,AB177,AB183,AB189,AB198,AB200,AB212,AB219,AB222:AB223,AB230,AB232,AB234,AB238:AB240,AB242:AB244,AB249,AB255:AB256,AB258:AB260,AB161,AB166)</f>
        <v>298.44</v>
      </c>
      <c r="AC135" s="114">
        <f t="shared" si="216"/>
        <v>271.04000000000002</v>
      </c>
      <c r="AD135" s="114">
        <f t="shared" ref="AD135:AE135" si="217">SUM(AD26,AD32,AD45:AD46,AD82,AD84:AD85,AD87,AD89,AD137:AD142,AD177,AD183,AD189,AD198,AD200,AD212,AD219,AD222:AD223,AD230,AD232,AD234,AD238:AD240,AD242:AD244,AD249,AD255:AD256,AD258:AD260,AD161,AD166)</f>
        <v>272.44</v>
      </c>
      <c r="AE135" s="114">
        <f t="shared" si="217"/>
        <v>282.84000000000003</v>
      </c>
      <c r="AF135" s="114">
        <f t="shared" ref="AF135" si="218">SUM(AF26,AF32,AF45:AF46,AF82,AF84:AF85,AF87,AF89,AF137:AF142,AF177,AF183,AF189,AF198,AF200,AF212,AF219,AF222:AF223,AF230,AF232,AF234,AF238:AF240,AF242:AF244,AF249,AF255:AF256,AF258:AF260,AF161,AF166)</f>
        <v>282.84000000000003</v>
      </c>
      <c r="AG135" s="127"/>
      <c r="AH135" s="46">
        <f t="shared" si="35"/>
        <v>415.3</v>
      </c>
      <c r="AI135" s="47">
        <f t="shared" si="36"/>
        <v>79.239999999999981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5"/>
        <v>0</v>
      </c>
      <c r="AI136" s="47">
        <f t="shared" si="36"/>
        <v>0</v>
      </c>
    </row>
    <row r="137" spans="1:35">
      <c r="A137" s="131" t="s">
        <v>159</v>
      </c>
      <c r="B137" s="132">
        <v>63.7</v>
      </c>
      <c r="C137" s="132">
        <v>63.7</v>
      </c>
      <c r="D137" s="133">
        <v>62</v>
      </c>
      <c r="E137" s="133">
        <v>59</v>
      </c>
      <c r="F137" s="133">
        <v>58</v>
      </c>
      <c r="G137" s="133">
        <v>53.6</v>
      </c>
      <c r="H137" s="133">
        <v>53.6</v>
      </c>
      <c r="I137" s="133">
        <v>61.8</v>
      </c>
      <c r="J137" s="133">
        <v>60.6</v>
      </c>
      <c r="K137" s="133">
        <v>62</v>
      </c>
      <c r="L137" s="133">
        <v>62</v>
      </c>
      <c r="M137" s="133">
        <v>66.2</v>
      </c>
      <c r="N137" s="133">
        <v>66</v>
      </c>
      <c r="O137" s="133">
        <v>66.5</v>
      </c>
      <c r="P137" s="133">
        <v>65.099999999999994</v>
      </c>
      <c r="Q137" s="133">
        <v>60.2</v>
      </c>
      <c r="R137" s="133">
        <v>59.3</v>
      </c>
      <c r="S137" s="133">
        <v>50.4</v>
      </c>
      <c r="T137" s="133">
        <v>48.9</v>
      </c>
      <c r="U137" s="133">
        <v>41.4</v>
      </c>
      <c r="V137" s="133">
        <v>46.6</v>
      </c>
      <c r="W137" s="133">
        <v>49</v>
      </c>
      <c r="X137" s="133">
        <v>49.3</v>
      </c>
      <c r="Y137" s="133">
        <v>46.9</v>
      </c>
      <c r="Z137" s="133">
        <v>56</v>
      </c>
      <c r="AA137" s="133">
        <v>51.5</v>
      </c>
      <c r="AB137" s="133">
        <v>51.5</v>
      </c>
      <c r="AC137" s="133">
        <v>54.5</v>
      </c>
      <c r="AD137" s="133">
        <v>55.9</v>
      </c>
      <c r="AE137" s="133">
        <v>57.3</v>
      </c>
      <c r="AF137" s="133">
        <v>57.3</v>
      </c>
      <c r="AG137" s="134">
        <v>75</v>
      </c>
      <c r="AH137" s="46">
        <f t="shared" si="35"/>
        <v>66.5</v>
      </c>
      <c r="AI137" s="47">
        <f t="shared" si="36"/>
        <v>41.4</v>
      </c>
    </row>
    <row r="138" spans="1:35">
      <c r="A138" s="135" t="s">
        <v>160</v>
      </c>
      <c r="B138" s="132">
        <v>46.3</v>
      </c>
      <c r="C138" s="132">
        <v>46.3</v>
      </c>
      <c r="D138" s="136">
        <v>43</v>
      </c>
      <c r="E138" s="136">
        <v>40</v>
      </c>
      <c r="F138" s="136">
        <v>40</v>
      </c>
      <c r="G138" s="136">
        <v>30.6</v>
      </c>
      <c r="H138" s="136">
        <v>30.6</v>
      </c>
      <c r="I138" s="136">
        <v>39.4</v>
      </c>
      <c r="J138" s="136">
        <v>39.4</v>
      </c>
      <c r="K138" s="136">
        <v>44.3</v>
      </c>
      <c r="L138" s="136">
        <v>44.3</v>
      </c>
      <c r="M138" s="136">
        <v>54.6</v>
      </c>
      <c r="N138" s="136">
        <v>55.7</v>
      </c>
      <c r="O138" s="136">
        <v>55.6</v>
      </c>
      <c r="P138" s="136">
        <v>54.4</v>
      </c>
      <c r="Q138" s="136">
        <v>45.4</v>
      </c>
      <c r="R138" s="136">
        <v>43</v>
      </c>
      <c r="S138" s="136">
        <v>29.4</v>
      </c>
      <c r="T138" s="136">
        <v>27.3</v>
      </c>
      <c r="U138" s="136">
        <v>17.899999999999999</v>
      </c>
      <c r="V138" s="136">
        <v>24.9</v>
      </c>
      <c r="W138" s="136">
        <v>29.9</v>
      </c>
      <c r="X138" s="136">
        <v>29.6</v>
      </c>
      <c r="Y138" s="136">
        <v>24.9</v>
      </c>
      <c r="Z138" s="136">
        <v>36.799999999999997</v>
      </c>
      <c r="AA138" s="136">
        <v>28.7</v>
      </c>
      <c r="AB138" s="136">
        <v>28.7</v>
      </c>
      <c r="AC138" s="136">
        <v>34.9</v>
      </c>
      <c r="AD138" s="136">
        <v>34.9</v>
      </c>
      <c r="AE138" s="136">
        <v>40.5</v>
      </c>
      <c r="AF138" s="136">
        <v>40.5</v>
      </c>
      <c r="AG138" s="134">
        <v>240</v>
      </c>
      <c r="AH138" s="46">
        <f t="shared" si="35"/>
        <v>55.7</v>
      </c>
      <c r="AI138" s="47">
        <f t="shared" si="36"/>
        <v>17.899999999999999</v>
      </c>
    </row>
    <row r="139" spans="1:35">
      <c r="A139" s="135" t="s">
        <v>161</v>
      </c>
      <c r="B139" s="132">
        <v>-86.3</v>
      </c>
      <c r="C139" s="132">
        <v>-86.3</v>
      </c>
      <c r="D139" s="136">
        <v>-91</v>
      </c>
      <c r="E139" s="136">
        <v>-91</v>
      </c>
      <c r="F139" s="136">
        <v>-88</v>
      </c>
      <c r="G139" s="136">
        <v>-69.900000000000006</v>
      </c>
      <c r="H139" s="136">
        <v>-69.900000000000006</v>
      </c>
      <c r="I139" s="136">
        <v>-63.2</v>
      </c>
      <c r="J139" s="136">
        <v>-63.2</v>
      </c>
      <c r="K139" s="136">
        <v>-63.2</v>
      </c>
      <c r="L139" s="136">
        <v>-63.2</v>
      </c>
      <c r="M139" s="136">
        <v>-55</v>
      </c>
      <c r="N139" s="136">
        <v>-53.4</v>
      </c>
      <c r="O139" s="136">
        <v>-56.3</v>
      </c>
      <c r="P139" s="136">
        <v>-63.2</v>
      </c>
      <c r="Q139" s="136">
        <v>-59.5</v>
      </c>
      <c r="R139" s="136">
        <v>-62</v>
      </c>
      <c r="S139" s="136">
        <v>-54.3</v>
      </c>
      <c r="T139" s="136">
        <v>-56.3</v>
      </c>
      <c r="U139" s="136">
        <v>-49.9</v>
      </c>
      <c r="V139" s="136">
        <v>-53.2</v>
      </c>
      <c r="W139" s="136">
        <v>-58.4</v>
      </c>
      <c r="X139" s="136">
        <v>-64.3</v>
      </c>
      <c r="Y139" s="136">
        <v>-52.2</v>
      </c>
      <c r="Z139" s="136">
        <v>-46.5</v>
      </c>
      <c r="AA139" s="136">
        <v>-39.700000000000003</v>
      </c>
      <c r="AB139" s="136">
        <v>-39.700000000000003</v>
      </c>
      <c r="AC139" s="136">
        <v>-57</v>
      </c>
      <c r="AD139" s="136">
        <v>-57</v>
      </c>
      <c r="AE139" s="136">
        <v>-70.3</v>
      </c>
      <c r="AF139" s="136">
        <v>-70.3</v>
      </c>
      <c r="AG139" s="134">
        <v>240</v>
      </c>
      <c r="AH139" s="46">
        <f t="shared" ref="AH139:AH145" si="219">MAX(B139:AF139)</f>
        <v>-39.700000000000003</v>
      </c>
      <c r="AI139" s="47">
        <f t="shared" ref="AI139:AI145" si="220">MIN(B139:AF139)</f>
        <v>-91</v>
      </c>
    </row>
    <row r="140" spans="1:35">
      <c r="A140" s="135" t="s">
        <v>162</v>
      </c>
      <c r="B140" s="132">
        <v>82.3</v>
      </c>
      <c r="C140" s="132">
        <v>82.3</v>
      </c>
      <c r="D140" s="137">
        <v>87</v>
      </c>
      <c r="E140" s="137">
        <v>87</v>
      </c>
      <c r="F140" s="137">
        <v>84</v>
      </c>
      <c r="G140" s="137">
        <v>66.599999999999994</v>
      </c>
      <c r="H140" s="137">
        <v>66.599999999999994</v>
      </c>
      <c r="I140" s="137">
        <v>64.7</v>
      </c>
      <c r="J140" s="137">
        <v>64.7</v>
      </c>
      <c r="K140" s="137">
        <v>64.7</v>
      </c>
      <c r="L140" s="137">
        <v>64.7</v>
      </c>
      <c r="M140" s="137">
        <v>59</v>
      </c>
      <c r="N140" s="137">
        <v>50.7</v>
      </c>
      <c r="O140" s="137">
        <v>53.7</v>
      </c>
      <c r="P140" s="137">
        <v>60.2</v>
      </c>
      <c r="Q140" s="137">
        <v>56.8</v>
      </c>
      <c r="R140" s="137">
        <v>59</v>
      </c>
      <c r="S140" s="137">
        <v>55.6</v>
      </c>
      <c r="T140" s="137">
        <v>55</v>
      </c>
      <c r="U140" s="137">
        <v>58.5</v>
      </c>
      <c r="V140" s="137">
        <v>62.5</v>
      </c>
      <c r="W140" s="137">
        <v>66.7</v>
      </c>
      <c r="X140" s="137">
        <v>82</v>
      </c>
      <c r="Y140" s="137">
        <v>56.2</v>
      </c>
      <c r="Z140" s="137">
        <v>49</v>
      </c>
      <c r="AA140" s="137">
        <v>40.6</v>
      </c>
      <c r="AB140" s="137">
        <v>40.6</v>
      </c>
      <c r="AC140" s="137">
        <v>57.9</v>
      </c>
      <c r="AD140" s="137">
        <v>57.9</v>
      </c>
      <c r="AE140" s="137">
        <v>80.3</v>
      </c>
      <c r="AF140" s="137">
        <v>80.3</v>
      </c>
      <c r="AG140" s="134"/>
      <c r="AH140" s="46">
        <f t="shared" si="219"/>
        <v>87</v>
      </c>
      <c r="AI140" s="47">
        <f t="shared" si="220"/>
        <v>40.6</v>
      </c>
    </row>
    <row r="141" spans="1:35">
      <c r="A141" s="135" t="s">
        <v>163</v>
      </c>
      <c r="B141" s="132">
        <v>-5.4</v>
      </c>
      <c r="C141" s="132">
        <v>-5.4</v>
      </c>
      <c r="D141" s="136">
        <v>-77.3</v>
      </c>
      <c r="E141" s="136">
        <v>-7.5</v>
      </c>
      <c r="F141" s="136">
        <v>-6.2</v>
      </c>
      <c r="G141" s="136">
        <v>-1.9</v>
      </c>
      <c r="H141" s="136">
        <v>-1.9</v>
      </c>
      <c r="I141" s="136">
        <v>1.3</v>
      </c>
      <c r="J141" s="136">
        <v>0.5</v>
      </c>
      <c r="K141" s="136">
        <v>0.5</v>
      </c>
      <c r="L141" s="136">
        <v>0.5</v>
      </c>
      <c r="M141" s="136">
        <v>6.4</v>
      </c>
      <c r="N141" s="136">
        <v>7.7</v>
      </c>
      <c r="O141" s="136">
        <v>5.6</v>
      </c>
      <c r="P141" s="136">
        <v>1.9</v>
      </c>
      <c r="Q141" s="136">
        <v>0.5</v>
      </c>
      <c r="R141" s="136">
        <v>-0.4</v>
      </c>
      <c r="S141" s="136">
        <v>0.7</v>
      </c>
      <c r="T141" s="136">
        <v>15.7</v>
      </c>
      <c r="U141" s="136">
        <v>13.2</v>
      </c>
      <c r="V141" s="136">
        <v>15.9</v>
      </c>
      <c r="W141" s="136">
        <v>13.3</v>
      </c>
      <c r="X141" s="136">
        <v>15.9</v>
      </c>
      <c r="Y141" s="136">
        <v>10.7</v>
      </c>
      <c r="Z141" s="136">
        <v>13.8</v>
      </c>
      <c r="AA141" s="136">
        <v>16.399999999999999</v>
      </c>
      <c r="AB141" s="136">
        <v>16.399999999999999</v>
      </c>
      <c r="AC141" s="136">
        <v>10.3</v>
      </c>
      <c r="AD141" s="136">
        <v>10.3</v>
      </c>
      <c r="AE141" s="136">
        <v>15.3</v>
      </c>
      <c r="AF141" s="136">
        <v>15.3</v>
      </c>
      <c r="AG141" s="134">
        <v>60</v>
      </c>
      <c r="AH141" s="46">
        <f t="shared" si="219"/>
        <v>16.399999999999999</v>
      </c>
      <c r="AI141" s="47">
        <f t="shared" si="220"/>
        <v>-77.3</v>
      </c>
    </row>
    <row r="142" spans="1:35">
      <c r="A142" s="135" t="s">
        <v>164</v>
      </c>
      <c r="B142" s="132">
        <v>-59.6</v>
      </c>
      <c r="C142" s="132">
        <v>-59.6</v>
      </c>
      <c r="D142" s="137">
        <v>-60.4</v>
      </c>
      <c r="E142" s="137">
        <v>-62</v>
      </c>
      <c r="F142" s="137">
        <v>-61.1</v>
      </c>
      <c r="G142" s="137">
        <v>-53.2</v>
      </c>
      <c r="H142" s="137">
        <v>-53.2</v>
      </c>
      <c r="I142" s="137">
        <v>-53.2</v>
      </c>
      <c r="J142" s="137">
        <v>10.5</v>
      </c>
      <c r="K142" s="137">
        <v>10.5</v>
      </c>
      <c r="L142" s="137">
        <v>10.5</v>
      </c>
      <c r="M142" s="137">
        <v>38.6</v>
      </c>
      <c r="N142" s="137">
        <v>47.9</v>
      </c>
      <c r="O142" s="137">
        <v>31.3</v>
      </c>
      <c r="P142" s="137">
        <v>12.9</v>
      </c>
      <c r="Q142" s="137">
        <v>3.2</v>
      </c>
      <c r="R142" s="137">
        <v>2.4</v>
      </c>
      <c r="S142" s="137">
        <v>8.4</v>
      </c>
      <c r="T142" s="137">
        <v>6.2</v>
      </c>
      <c r="U142" s="137">
        <v>8.8000000000000007</v>
      </c>
      <c r="V142" s="137">
        <v>17</v>
      </c>
      <c r="W142" s="137">
        <v>27</v>
      </c>
      <c r="X142" s="137">
        <v>35.5</v>
      </c>
      <c r="Y142" s="137">
        <v>45</v>
      </c>
      <c r="Z142" s="137">
        <v>78.900000000000006</v>
      </c>
      <c r="AA142" s="137">
        <v>82.5</v>
      </c>
      <c r="AB142" s="137">
        <v>82.5</v>
      </c>
      <c r="AC142" s="137">
        <v>52</v>
      </c>
      <c r="AD142" s="137">
        <v>52</v>
      </c>
      <c r="AE142" s="137">
        <v>41.3</v>
      </c>
      <c r="AF142" s="137">
        <v>41.3</v>
      </c>
      <c r="AG142" s="138">
        <v>120</v>
      </c>
      <c r="AH142" s="46">
        <f t="shared" si="219"/>
        <v>82.5</v>
      </c>
      <c r="AI142" s="47">
        <f t="shared" si="220"/>
        <v>-62</v>
      </c>
    </row>
    <row r="143" spans="1:35">
      <c r="A143" s="135" t="s">
        <v>165</v>
      </c>
      <c r="B143" s="132">
        <v>13.3</v>
      </c>
      <c r="C143" s="132">
        <v>13.3</v>
      </c>
      <c r="D143" s="137">
        <v>13</v>
      </c>
      <c r="E143" s="137">
        <v>13</v>
      </c>
      <c r="F143" s="137">
        <v>13</v>
      </c>
      <c r="G143" s="137">
        <v>16.899999999999999</v>
      </c>
      <c r="H143" s="137">
        <v>16.899999999999999</v>
      </c>
      <c r="I143" s="137">
        <v>16.899999999999999</v>
      </c>
      <c r="J143" s="137">
        <v>16.899999999999999</v>
      </c>
      <c r="K143" s="137">
        <v>16.899999999999999</v>
      </c>
      <c r="L143" s="137">
        <v>16.899999999999999</v>
      </c>
      <c r="M143" s="137">
        <v>62.9</v>
      </c>
      <c r="N143" s="137">
        <v>66.7</v>
      </c>
      <c r="O143" s="137">
        <v>58.2</v>
      </c>
      <c r="P143" s="137">
        <v>48.9</v>
      </c>
      <c r="Q143" s="137">
        <v>43.1</v>
      </c>
      <c r="R143" s="137">
        <v>43.1</v>
      </c>
      <c r="S143" s="137">
        <v>92.5</v>
      </c>
      <c r="T143" s="137">
        <v>92.4</v>
      </c>
      <c r="U143" s="137">
        <v>93</v>
      </c>
      <c r="V143" s="137">
        <v>104.8</v>
      </c>
      <c r="W143" s="137">
        <v>118</v>
      </c>
      <c r="X143" s="137">
        <v>125.9</v>
      </c>
      <c r="Y143" s="137">
        <v>134.69999999999999</v>
      </c>
      <c r="Z143" s="137">
        <v>165.8</v>
      </c>
      <c r="AA143" s="137">
        <v>170.7</v>
      </c>
      <c r="AB143" s="137">
        <v>170.7</v>
      </c>
      <c r="AC143" s="137">
        <v>72.3</v>
      </c>
      <c r="AD143" s="137">
        <v>72.3</v>
      </c>
      <c r="AE143" s="137">
        <v>20.9</v>
      </c>
      <c r="AF143" s="137">
        <v>20.9</v>
      </c>
      <c r="AG143" s="138"/>
      <c r="AH143" s="46">
        <f t="shared" si="219"/>
        <v>170.7</v>
      </c>
      <c r="AI143" s="47">
        <f t="shared" si="220"/>
        <v>13</v>
      </c>
    </row>
    <row r="144" spans="1:35">
      <c r="A144" s="135" t="s">
        <v>166</v>
      </c>
      <c r="B144" s="132">
        <v>-45.6</v>
      </c>
      <c r="C144" s="132">
        <v>-45.6</v>
      </c>
      <c r="D144" s="137">
        <v>25</v>
      </c>
      <c r="E144" s="137">
        <v>24.4</v>
      </c>
      <c r="F144" s="137">
        <v>24.5</v>
      </c>
      <c r="G144" s="137">
        <v>21.5</v>
      </c>
      <c r="H144" s="137">
        <v>21.5</v>
      </c>
      <c r="I144" s="137">
        <v>21.5</v>
      </c>
      <c r="J144" s="137">
        <v>21.5</v>
      </c>
      <c r="K144" s="137">
        <v>21.5</v>
      </c>
      <c r="L144" s="137">
        <v>21.5</v>
      </c>
      <c r="M144" s="137">
        <v>20.8</v>
      </c>
      <c r="N144" s="137">
        <v>21.1</v>
      </c>
      <c r="O144" s="137">
        <v>22.2</v>
      </c>
      <c r="P144" s="137">
        <v>22.7</v>
      </c>
      <c r="Q144" s="137">
        <v>20.6</v>
      </c>
      <c r="R144" s="137">
        <v>20.25</v>
      </c>
      <c r="S144" s="137">
        <v>20.2</v>
      </c>
      <c r="T144" s="137">
        <v>18.2</v>
      </c>
      <c r="U144" s="137">
        <v>19.8</v>
      </c>
      <c r="V144" s="137">
        <v>19.3</v>
      </c>
      <c r="W144" s="137">
        <v>0.8</v>
      </c>
      <c r="X144" s="137">
        <v>-0.3</v>
      </c>
      <c r="Y144" s="137">
        <v>2.8</v>
      </c>
      <c r="Z144" s="137">
        <v>-0.3</v>
      </c>
      <c r="AA144" s="137">
        <v>-0.3</v>
      </c>
      <c r="AB144" s="137">
        <v>-0.3</v>
      </c>
      <c r="AC144" s="137">
        <v>-41.3</v>
      </c>
      <c r="AD144" s="137">
        <v>-41.3</v>
      </c>
      <c r="AE144" s="137">
        <v>-53.3</v>
      </c>
      <c r="AF144" s="137">
        <v>-53.3</v>
      </c>
      <c r="AG144" s="138"/>
      <c r="AH144" s="46">
        <f t="shared" si="219"/>
        <v>25</v>
      </c>
      <c r="AI144" s="47">
        <f t="shared" si="220"/>
        <v>-53.3</v>
      </c>
    </row>
    <row r="145" spans="1:38">
      <c r="A145" s="135" t="s">
        <v>167</v>
      </c>
      <c r="B145" s="132">
        <v>73.3</v>
      </c>
      <c r="C145" s="132">
        <v>73.3</v>
      </c>
      <c r="D145" s="137">
        <v>72</v>
      </c>
      <c r="E145" s="137">
        <v>72</v>
      </c>
      <c r="F145" s="137">
        <v>68</v>
      </c>
      <c r="G145" s="137">
        <v>52.2</v>
      </c>
      <c r="H145" s="137">
        <v>52.2</v>
      </c>
      <c r="I145" s="137">
        <v>52.2</v>
      </c>
      <c r="J145" s="137">
        <v>52.2</v>
      </c>
      <c r="K145" s="137">
        <v>52.2</v>
      </c>
      <c r="L145" s="137">
        <v>52.2</v>
      </c>
      <c r="M145" s="137">
        <v>52.1</v>
      </c>
      <c r="N145" s="137">
        <v>43.1</v>
      </c>
      <c r="O145" s="137">
        <v>34.1</v>
      </c>
      <c r="P145" s="137">
        <v>51.5</v>
      </c>
      <c r="Q145" s="137">
        <v>44.6</v>
      </c>
      <c r="R145" s="137">
        <v>43.4</v>
      </c>
      <c r="S145" s="137">
        <v>12.4</v>
      </c>
      <c r="T145" s="137">
        <v>-6.6</v>
      </c>
      <c r="U145" s="137">
        <v>-24.3</v>
      </c>
      <c r="V145" s="137">
        <v>-9.3000000000000007</v>
      </c>
      <c r="W145" s="137">
        <v>10.199999999999999</v>
      </c>
      <c r="X145" s="137">
        <v>33.799999999999997</v>
      </c>
      <c r="Y145" s="137">
        <v>-13.1</v>
      </c>
      <c r="Z145" s="137">
        <v>-2.2999999999999998</v>
      </c>
      <c r="AA145" s="137">
        <v>-41.3</v>
      </c>
      <c r="AB145" s="137">
        <v>-41.3</v>
      </c>
      <c r="AC145" s="137">
        <v>0</v>
      </c>
      <c r="AD145" s="137">
        <v>0</v>
      </c>
      <c r="AE145" s="137">
        <v>35.6</v>
      </c>
      <c r="AF145" s="137">
        <v>35.6</v>
      </c>
      <c r="AG145" s="138"/>
      <c r="AH145" s="46">
        <f t="shared" si="219"/>
        <v>73.3</v>
      </c>
      <c r="AI145" s="47">
        <f t="shared" si="220"/>
        <v>-41.3</v>
      </c>
    </row>
    <row r="146" spans="1:38">
      <c r="A146" s="135" t="s">
        <v>168</v>
      </c>
      <c r="B146" s="132">
        <v>-245.6</v>
      </c>
      <c r="C146" s="132">
        <v>-245.6</v>
      </c>
      <c r="D146" s="137">
        <v>-141</v>
      </c>
      <c r="E146" s="137">
        <v>-155</v>
      </c>
      <c r="F146" s="137">
        <v>-144</v>
      </c>
      <c r="G146" s="137">
        <v>-176</v>
      </c>
      <c r="H146" s="137">
        <v>-176</v>
      </c>
      <c r="I146" s="137">
        <v>-176</v>
      </c>
      <c r="J146" s="137">
        <v>-255.6</v>
      </c>
      <c r="K146" s="137">
        <v>-255.6</v>
      </c>
      <c r="L146" s="137">
        <v>-226.4</v>
      </c>
      <c r="M146" s="137">
        <v>-205.8</v>
      </c>
      <c r="N146" s="137">
        <v>-75.3</v>
      </c>
      <c r="O146" s="137">
        <v>-86</v>
      </c>
      <c r="P146" s="137">
        <v>-82.2</v>
      </c>
      <c r="Q146" s="137">
        <v>-83.8</v>
      </c>
      <c r="R146" s="137">
        <v>-84</v>
      </c>
      <c r="S146" s="137">
        <v>-163.5</v>
      </c>
      <c r="T146" s="137">
        <v>-229.8</v>
      </c>
      <c r="U146" s="137">
        <v>-279.5</v>
      </c>
      <c r="V146" s="137">
        <v>-256.3</v>
      </c>
      <c r="W146" s="137">
        <v>-225</v>
      </c>
      <c r="X146" s="137">
        <v>-194.5</v>
      </c>
      <c r="Y146" s="137">
        <v>-264.7</v>
      </c>
      <c r="Z146" s="137">
        <v>-334.3</v>
      </c>
      <c r="AA146" s="137">
        <v>412.9</v>
      </c>
      <c r="AB146" s="137">
        <v>412.9</v>
      </c>
      <c r="AC146" s="137">
        <v>192.3</v>
      </c>
      <c r="AD146" s="137">
        <v>192.3</v>
      </c>
      <c r="AE146" s="137">
        <v>241.3</v>
      </c>
      <c r="AF146" s="137">
        <v>241.3</v>
      </c>
      <c r="AG146" s="138"/>
      <c r="AH146" s="46">
        <f t="shared" ref="AH146:AH158" si="221">MAX(B146:AF146)</f>
        <v>412.9</v>
      </c>
      <c r="AI146" s="47">
        <f t="shared" ref="AI146:AI158" si="222">MIN(B146:AF146)</f>
        <v>-334.3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221"/>
        <v>0</v>
      </c>
      <c r="AI147" s="47">
        <f t="shared" si="222"/>
        <v>0</v>
      </c>
    </row>
    <row r="148" spans="1:38">
      <c r="A148" s="135" t="s">
        <v>170</v>
      </c>
      <c r="B148" s="132">
        <v>35</v>
      </c>
      <c r="C148" s="132">
        <v>35</v>
      </c>
      <c r="D148" s="137">
        <v>31</v>
      </c>
      <c r="E148" s="137">
        <v>29</v>
      </c>
      <c r="F148" s="137">
        <v>29</v>
      </c>
      <c r="G148" s="137">
        <v>32.4</v>
      </c>
      <c r="H148" s="137">
        <v>32.4</v>
      </c>
      <c r="I148" s="137">
        <v>32.4</v>
      </c>
      <c r="J148" s="137">
        <v>32.4</v>
      </c>
      <c r="K148" s="137">
        <v>32.4</v>
      </c>
      <c r="L148" s="137">
        <v>32.4</v>
      </c>
      <c r="M148" s="137">
        <v>31.4</v>
      </c>
      <c r="N148" s="137">
        <v>30.1</v>
      </c>
      <c r="O148" s="137">
        <v>31.3</v>
      </c>
      <c r="P148" s="137">
        <v>29.9</v>
      </c>
      <c r="Q148" s="137">
        <v>37.700000000000003</v>
      </c>
      <c r="R148" s="137">
        <v>39.299999999999997</v>
      </c>
      <c r="S148" s="137">
        <v>39.6</v>
      </c>
      <c r="T148" s="137">
        <v>32.9</v>
      </c>
      <c r="U148" s="137">
        <v>26.5</v>
      </c>
      <c r="V148" s="137">
        <v>35.5</v>
      </c>
      <c r="W148" s="137">
        <v>42.1</v>
      </c>
      <c r="X148" s="137">
        <v>41.1</v>
      </c>
      <c r="Y148" s="137">
        <v>39.6</v>
      </c>
      <c r="Z148" s="137">
        <v>39.200000000000003</v>
      </c>
      <c r="AA148" s="137">
        <v>20.2</v>
      </c>
      <c r="AB148" s="137">
        <v>20.2</v>
      </c>
      <c r="AC148" s="137">
        <v>18.2</v>
      </c>
      <c r="AD148" s="137">
        <v>18.2</v>
      </c>
      <c r="AE148" s="137">
        <v>118.3</v>
      </c>
      <c r="AF148" s="137">
        <v>118.3</v>
      </c>
      <c r="AG148" s="134"/>
      <c r="AH148" s="46">
        <f t="shared" si="221"/>
        <v>118.3</v>
      </c>
      <c r="AI148" s="47">
        <f t="shared" si="222"/>
        <v>18.2</v>
      </c>
    </row>
    <row r="149" spans="1:38">
      <c r="A149" s="135" t="s">
        <v>171</v>
      </c>
      <c r="B149" s="132">
        <v>89.3</v>
      </c>
      <c r="C149" s="132">
        <v>89.3</v>
      </c>
      <c r="D149" s="122">
        <v>92</v>
      </c>
      <c r="E149" s="122">
        <v>91</v>
      </c>
      <c r="F149" s="122">
        <v>91</v>
      </c>
      <c r="G149" s="122">
        <v>89.8</v>
      </c>
      <c r="H149" s="122">
        <v>89.8</v>
      </c>
      <c r="I149" s="122">
        <v>89.8</v>
      </c>
      <c r="J149" s="122">
        <v>89.8</v>
      </c>
      <c r="K149" s="122">
        <v>89.8</v>
      </c>
      <c r="L149" s="122">
        <v>89.8</v>
      </c>
      <c r="M149" s="122">
        <v>168.7</v>
      </c>
      <c r="N149" s="122">
        <v>170</v>
      </c>
      <c r="O149" s="122">
        <v>168.5</v>
      </c>
      <c r="P149" s="122">
        <v>167.3</v>
      </c>
      <c r="Q149" s="122">
        <v>167.8</v>
      </c>
      <c r="R149" s="122">
        <v>168.5</v>
      </c>
      <c r="S149" s="122">
        <v>170.4</v>
      </c>
      <c r="T149" s="122">
        <v>171.3</v>
      </c>
      <c r="U149" s="122">
        <v>171.3</v>
      </c>
      <c r="V149" s="122">
        <v>169.5</v>
      </c>
      <c r="W149" s="122">
        <v>172.4</v>
      </c>
      <c r="X149" s="122">
        <v>181.4</v>
      </c>
      <c r="Y149" s="122">
        <v>181.7</v>
      </c>
      <c r="Z149" s="122">
        <v>181.5</v>
      </c>
      <c r="AA149" s="122">
        <v>181.3</v>
      </c>
      <c r="AB149" s="122">
        <v>181.3</v>
      </c>
      <c r="AC149" s="122">
        <v>91.3</v>
      </c>
      <c r="AD149" s="122">
        <v>91.3</v>
      </c>
      <c r="AE149" s="122">
        <v>91.3</v>
      </c>
      <c r="AF149" s="122">
        <v>91.3</v>
      </c>
      <c r="AG149" s="134"/>
      <c r="AH149" s="46">
        <f t="shared" si="221"/>
        <v>181.7</v>
      </c>
      <c r="AI149" s="47">
        <f t="shared" si="222"/>
        <v>89.3</v>
      </c>
    </row>
    <row r="150" spans="1:38">
      <c r="A150" s="135" t="s">
        <v>172</v>
      </c>
      <c r="B150" s="132">
        <v>30.9</v>
      </c>
      <c r="C150" s="132">
        <v>30.9</v>
      </c>
      <c r="D150" s="122">
        <v>31</v>
      </c>
      <c r="E150" s="122">
        <v>31</v>
      </c>
      <c r="F150" s="122">
        <v>31</v>
      </c>
      <c r="G150" s="122">
        <v>31</v>
      </c>
      <c r="H150" s="122">
        <v>31</v>
      </c>
      <c r="I150" s="122">
        <v>31</v>
      </c>
      <c r="J150" s="122">
        <v>31</v>
      </c>
      <c r="K150" s="122">
        <v>31</v>
      </c>
      <c r="L150" s="122">
        <v>31</v>
      </c>
      <c r="M150" s="122">
        <v>28.6</v>
      </c>
      <c r="N150" s="122">
        <v>28.6</v>
      </c>
      <c r="O150" s="122">
        <v>30</v>
      </c>
      <c r="P150" s="122">
        <v>30</v>
      </c>
      <c r="Q150" s="122">
        <v>28.2</v>
      </c>
      <c r="R150" s="122">
        <v>26.8</v>
      </c>
      <c r="S150" s="122">
        <v>26.9</v>
      </c>
      <c r="T150" s="122">
        <v>27.2</v>
      </c>
      <c r="U150" s="122">
        <v>26.9</v>
      </c>
      <c r="V150" s="122">
        <v>26.5</v>
      </c>
      <c r="W150" s="122">
        <v>26.5</v>
      </c>
      <c r="X150" s="122">
        <v>26.6</v>
      </c>
      <c r="Y150" s="122">
        <v>30.3</v>
      </c>
      <c r="Z150" s="122">
        <v>29.4</v>
      </c>
      <c r="AA150" s="122">
        <v>30.3</v>
      </c>
      <c r="AB150" s="122">
        <v>30.3</v>
      </c>
      <c r="AC150" s="122">
        <v>30.3</v>
      </c>
      <c r="AD150" s="122">
        <v>30.3</v>
      </c>
      <c r="AE150" s="122">
        <v>30.3</v>
      </c>
      <c r="AF150" s="122">
        <v>30.3</v>
      </c>
      <c r="AG150" s="134"/>
      <c r="AH150" s="46">
        <f t="shared" si="221"/>
        <v>31</v>
      </c>
      <c r="AI150" s="47">
        <f t="shared" si="222"/>
        <v>26.5</v>
      </c>
    </row>
    <row r="151" spans="1:38" ht="15.75" thickBot="1">
      <c r="A151" s="139" t="s">
        <v>173</v>
      </c>
      <c r="B151" s="132">
        <v>7.9</v>
      </c>
      <c r="C151" s="132">
        <v>7.9</v>
      </c>
      <c r="D151" s="122">
        <v>5.8</v>
      </c>
      <c r="E151" s="122">
        <v>7.2</v>
      </c>
      <c r="F151" s="122">
        <v>7.2</v>
      </c>
      <c r="G151" s="122">
        <v>7.2</v>
      </c>
      <c r="H151" s="122">
        <v>7.2</v>
      </c>
      <c r="I151" s="122">
        <v>7.2</v>
      </c>
      <c r="J151" s="122">
        <v>7.2</v>
      </c>
      <c r="K151" s="122">
        <v>7.2</v>
      </c>
      <c r="L151" s="122">
        <v>7.2</v>
      </c>
      <c r="M151" s="122">
        <v>9.6</v>
      </c>
      <c r="N151" s="122">
        <v>9.5</v>
      </c>
      <c r="O151" s="122">
        <v>16.7</v>
      </c>
      <c r="P151" s="122">
        <v>23.5</v>
      </c>
      <c r="Q151" s="122">
        <v>23.4</v>
      </c>
      <c r="R151" s="122">
        <v>21.6</v>
      </c>
      <c r="S151" s="122">
        <v>8.8000000000000007</v>
      </c>
      <c r="T151" s="122">
        <v>9.3000000000000007</v>
      </c>
      <c r="U151" s="122">
        <v>12.3</v>
      </c>
      <c r="V151" s="122">
        <v>5.8</v>
      </c>
      <c r="W151" s="122">
        <v>5.7</v>
      </c>
      <c r="X151" s="122">
        <v>5.8</v>
      </c>
      <c r="Y151" s="122">
        <v>5.8</v>
      </c>
      <c r="Z151" s="122">
        <v>3.6</v>
      </c>
      <c r="AA151" s="122">
        <v>3.1</v>
      </c>
      <c r="AB151" s="122">
        <v>3.1</v>
      </c>
      <c r="AC151" s="122">
        <v>3.1</v>
      </c>
      <c r="AD151" s="122">
        <v>3.1</v>
      </c>
      <c r="AE151" s="122">
        <v>3.1</v>
      </c>
      <c r="AF151" s="122">
        <v>3.1</v>
      </c>
      <c r="AG151" s="134"/>
      <c r="AH151" s="46">
        <f t="shared" si="221"/>
        <v>23.5</v>
      </c>
      <c r="AI151" s="47">
        <f t="shared" si="222"/>
        <v>3.1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21"/>
        <v>0</v>
      </c>
      <c r="AI152" s="47">
        <f t="shared" si="222"/>
        <v>0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 m3/s, Missing Level Data)</v>
      </c>
      <c r="B153" s="146"/>
      <c r="C153" s="146"/>
      <c r="D153" s="146"/>
      <c r="E153" s="146">
        <v>1984.6</v>
      </c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>
        <v>1985.1</v>
      </c>
      <c r="S153" s="146">
        <v>1985.1</v>
      </c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221"/>
        <v>1985.1</v>
      </c>
      <c r="AI153" s="47">
        <f t="shared" si="222"/>
        <v>1984.6</v>
      </c>
      <c r="AK153" s="204">
        <v>23</v>
      </c>
      <c r="AL153" s="137">
        <f>AK153*456/66</f>
        <v>158.90909090909091</v>
      </c>
    </row>
    <row r="154" spans="1:38">
      <c r="A154" s="135" t="s">
        <v>176</v>
      </c>
      <c r="B154" s="149"/>
      <c r="C154" s="150"/>
      <c r="D154" s="150">
        <v>522.27</v>
      </c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221"/>
        <v>522.27</v>
      </c>
      <c r="AI154" s="47">
        <f t="shared" si="222"/>
        <v>522.27</v>
      </c>
      <c r="AK154" s="204">
        <v>23.77</v>
      </c>
    </row>
    <row r="155" spans="1:38">
      <c r="A155" s="135" t="s">
        <v>177</v>
      </c>
      <c r="B155" s="149"/>
      <c r="C155" s="150"/>
      <c r="D155" s="150">
        <v>623.29</v>
      </c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221"/>
        <v>623.29</v>
      </c>
      <c r="AI155" s="47">
        <f t="shared" si="222"/>
        <v>623.29</v>
      </c>
      <c r="AK155" s="204"/>
    </row>
    <row r="156" spans="1:38">
      <c r="A156" s="135" t="s">
        <v>178</v>
      </c>
      <c r="B156" s="149"/>
      <c r="C156" s="150"/>
      <c r="D156" s="150">
        <v>337.43</v>
      </c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221"/>
        <v>337.43</v>
      </c>
      <c r="AI156" s="47">
        <f t="shared" si="222"/>
        <v>337.43</v>
      </c>
      <c r="AK156" s="204"/>
    </row>
    <row r="157" spans="1:38">
      <c r="A157" s="135" t="s">
        <v>179</v>
      </c>
      <c r="B157" s="149"/>
      <c r="C157" s="150"/>
      <c r="D157" s="150">
        <v>883.3</v>
      </c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221"/>
        <v>883.3</v>
      </c>
      <c r="AI157" s="47">
        <f t="shared" si="222"/>
        <v>883.3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221"/>
        <v>0</v>
      </c>
      <c r="AI158" s="47">
        <f t="shared" si="222"/>
        <v>0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S166" si="223">B161</f>
        <v>0.3</v>
      </c>
      <c r="D161" s="161">
        <f t="shared" si="223"/>
        <v>0.3</v>
      </c>
      <c r="E161" s="161">
        <f t="shared" si="223"/>
        <v>0.3</v>
      </c>
      <c r="F161" s="161">
        <f t="shared" si="223"/>
        <v>0.3</v>
      </c>
      <c r="G161" s="161">
        <f t="shared" si="223"/>
        <v>0.3</v>
      </c>
      <c r="H161" s="161">
        <f t="shared" si="223"/>
        <v>0.3</v>
      </c>
      <c r="I161" s="161">
        <f t="shared" si="223"/>
        <v>0.3</v>
      </c>
      <c r="J161" s="161">
        <f t="shared" si="223"/>
        <v>0.3</v>
      </c>
      <c r="K161" s="161">
        <f t="shared" si="223"/>
        <v>0.3</v>
      </c>
      <c r="L161" s="161">
        <f t="shared" si="223"/>
        <v>0.3</v>
      </c>
      <c r="M161" s="161">
        <f t="shared" si="223"/>
        <v>0.3</v>
      </c>
      <c r="N161" s="161">
        <f t="shared" si="223"/>
        <v>0.3</v>
      </c>
      <c r="O161" s="161">
        <f t="shared" si="223"/>
        <v>0.3</v>
      </c>
      <c r="P161" s="161">
        <f t="shared" si="223"/>
        <v>0.3</v>
      </c>
      <c r="Q161" s="161">
        <f t="shared" si="223"/>
        <v>0.3</v>
      </c>
      <c r="R161" s="161">
        <f t="shared" si="223"/>
        <v>0.3</v>
      </c>
      <c r="S161" s="161">
        <f t="shared" si="223"/>
        <v>0.3</v>
      </c>
      <c r="T161" s="161">
        <f t="shared" ref="T161:AF166" si="224">S161</f>
        <v>0.3</v>
      </c>
      <c r="U161" s="161">
        <f t="shared" si="224"/>
        <v>0.3</v>
      </c>
      <c r="V161" s="161">
        <f t="shared" si="224"/>
        <v>0.3</v>
      </c>
      <c r="W161" s="161">
        <f t="shared" si="224"/>
        <v>0.3</v>
      </c>
      <c r="X161" s="161">
        <f t="shared" si="224"/>
        <v>0.3</v>
      </c>
      <c r="Y161" s="161">
        <f t="shared" si="224"/>
        <v>0.3</v>
      </c>
      <c r="Z161" s="161">
        <f t="shared" si="224"/>
        <v>0.3</v>
      </c>
      <c r="AA161" s="161">
        <f t="shared" si="224"/>
        <v>0.3</v>
      </c>
      <c r="AB161" s="161">
        <f t="shared" si="224"/>
        <v>0.3</v>
      </c>
      <c r="AC161" s="161">
        <f t="shared" si="224"/>
        <v>0.3</v>
      </c>
      <c r="AD161" s="161">
        <f t="shared" si="224"/>
        <v>0.3</v>
      </c>
      <c r="AE161" s="161">
        <f t="shared" si="224"/>
        <v>0.3</v>
      </c>
      <c r="AF161" s="161">
        <f t="shared" si="224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223"/>
        <v>0.4</v>
      </c>
      <c r="D162" s="163">
        <f t="shared" si="223"/>
        <v>0.4</v>
      </c>
      <c r="E162" s="163">
        <f t="shared" si="223"/>
        <v>0.4</v>
      </c>
      <c r="F162" s="163">
        <f t="shared" si="223"/>
        <v>0.4</v>
      </c>
      <c r="G162" s="163">
        <f t="shared" si="223"/>
        <v>0.4</v>
      </c>
      <c r="H162" s="163">
        <f t="shared" si="223"/>
        <v>0.4</v>
      </c>
      <c r="I162" s="163">
        <f t="shared" si="223"/>
        <v>0.4</v>
      </c>
      <c r="J162" s="163">
        <f t="shared" si="223"/>
        <v>0.4</v>
      </c>
      <c r="K162" s="163">
        <f t="shared" si="223"/>
        <v>0.4</v>
      </c>
      <c r="L162" s="163">
        <f t="shared" si="223"/>
        <v>0.4</v>
      </c>
      <c r="M162" s="163">
        <f t="shared" si="223"/>
        <v>0.4</v>
      </c>
      <c r="N162" s="163">
        <f t="shared" si="223"/>
        <v>0.4</v>
      </c>
      <c r="O162" s="163">
        <f t="shared" si="223"/>
        <v>0.4</v>
      </c>
      <c r="P162" s="163">
        <f t="shared" si="223"/>
        <v>0.4</v>
      </c>
      <c r="Q162" s="163">
        <f t="shared" si="223"/>
        <v>0.4</v>
      </c>
      <c r="R162" s="163">
        <f t="shared" si="223"/>
        <v>0.4</v>
      </c>
      <c r="S162" s="163">
        <f t="shared" si="223"/>
        <v>0.4</v>
      </c>
      <c r="T162" s="163">
        <f t="shared" si="224"/>
        <v>0.4</v>
      </c>
      <c r="U162" s="163">
        <f t="shared" si="224"/>
        <v>0.4</v>
      </c>
      <c r="V162" s="163">
        <f t="shared" si="224"/>
        <v>0.4</v>
      </c>
      <c r="W162" s="163">
        <f t="shared" si="224"/>
        <v>0.4</v>
      </c>
      <c r="X162" s="163">
        <f t="shared" si="224"/>
        <v>0.4</v>
      </c>
      <c r="Y162" s="163">
        <f t="shared" si="224"/>
        <v>0.4</v>
      </c>
      <c r="Z162" s="163">
        <f t="shared" si="224"/>
        <v>0.4</v>
      </c>
      <c r="AA162" s="163">
        <f t="shared" si="224"/>
        <v>0.4</v>
      </c>
      <c r="AB162" s="163">
        <f t="shared" si="224"/>
        <v>0.4</v>
      </c>
      <c r="AC162" s="163">
        <f t="shared" si="224"/>
        <v>0.4</v>
      </c>
      <c r="AD162" s="163">
        <f t="shared" si="224"/>
        <v>0.4</v>
      </c>
      <c r="AE162" s="163">
        <f t="shared" si="224"/>
        <v>0.4</v>
      </c>
      <c r="AF162" s="163">
        <f t="shared" si="224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223"/>
        <v>1.5</v>
      </c>
      <c r="D163" s="163">
        <f t="shared" si="223"/>
        <v>1.5</v>
      </c>
      <c r="E163" s="163">
        <f t="shared" si="223"/>
        <v>1.5</v>
      </c>
      <c r="F163" s="163">
        <f t="shared" si="223"/>
        <v>1.5</v>
      </c>
      <c r="G163" s="163">
        <f t="shared" si="223"/>
        <v>1.5</v>
      </c>
      <c r="H163" s="163">
        <f t="shared" si="223"/>
        <v>1.5</v>
      </c>
      <c r="I163" s="163">
        <f t="shared" si="223"/>
        <v>1.5</v>
      </c>
      <c r="J163" s="163">
        <f t="shared" si="223"/>
        <v>1.5</v>
      </c>
      <c r="K163" s="163">
        <f t="shared" si="223"/>
        <v>1.5</v>
      </c>
      <c r="L163" s="163">
        <f t="shared" si="223"/>
        <v>1.5</v>
      </c>
      <c r="M163" s="163">
        <f t="shared" si="223"/>
        <v>1.5</v>
      </c>
      <c r="N163" s="163">
        <f t="shared" si="223"/>
        <v>1.5</v>
      </c>
      <c r="O163" s="163">
        <f t="shared" si="223"/>
        <v>1.5</v>
      </c>
      <c r="P163" s="163">
        <f t="shared" si="223"/>
        <v>1.5</v>
      </c>
      <c r="Q163" s="163">
        <f t="shared" si="223"/>
        <v>1.5</v>
      </c>
      <c r="R163" s="163">
        <f t="shared" si="223"/>
        <v>1.5</v>
      </c>
      <c r="S163" s="163">
        <f t="shared" si="223"/>
        <v>1.5</v>
      </c>
      <c r="T163" s="163">
        <f t="shared" si="224"/>
        <v>1.5</v>
      </c>
      <c r="U163" s="163">
        <f t="shared" si="224"/>
        <v>1.5</v>
      </c>
      <c r="V163" s="163">
        <f t="shared" si="224"/>
        <v>1.5</v>
      </c>
      <c r="W163" s="163">
        <f t="shared" si="224"/>
        <v>1.5</v>
      </c>
      <c r="X163" s="163">
        <f t="shared" si="224"/>
        <v>1.5</v>
      </c>
      <c r="Y163" s="163">
        <f t="shared" si="224"/>
        <v>1.5</v>
      </c>
      <c r="Z163" s="163">
        <f t="shared" si="224"/>
        <v>1.5</v>
      </c>
      <c r="AA163" s="163">
        <f t="shared" si="224"/>
        <v>1.5</v>
      </c>
      <c r="AB163" s="163">
        <f t="shared" si="224"/>
        <v>1.5</v>
      </c>
      <c r="AC163" s="163">
        <f t="shared" si="224"/>
        <v>1.5</v>
      </c>
      <c r="AD163" s="163">
        <f t="shared" si="224"/>
        <v>1.5</v>
      </c>
      <c r="AE163" s="163">
        <f t="shared" si="224"/>
        <v>1.5</v>
      </c>
      <c r="AF163" s="163">
        <f t="shared" si="224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223"/>
        <v>0.3</v>
      </c>
      <c r="D164" s="163">
        <f t="shared" si="223"/>
        <v>0.3</v>
      </c>
      <c r="E164" s="163">
        <f t="shared" si="223"/>
        <v>0.3</v>
      </c>
      <c r="F164" s="163">
        <f t="shared" si="223"/>
        <v>0.3</v>
      </c>
      <c r="G164" s="163">
        <f t="shared" si="223"/>
        <v>0.3</v>
      </c>
      <c r="H164" s="163">
        <f t="shared" si="223"/>
        <v>0.3</v>
      </c>
      <c r="I164" s="163">
        <f t="shared" si="223"/>
        <v>0.3</v>
      </c>
      <c r="J164" s="163">
        <f t="shared" si="223"/>
        <v>0.3</v>
      </c>
      <c r="K164" s="163">
        <f t="shared" si="223"/>
        <v>0.3</v>
      </c>
      <c r="L164" s="163">
        <f t="shared" si="223"/>
        <v>0.3</v>
      </c>
      <c r="M164" s="163">
        <f t="shared" si="223"/>
        <v>0.3</v>
      </c>
      <c r="N164" s="163">
        <f t="shared" si="223"/>
        <v>0.3</v>
      </c>
      <c r="O164" s="163">
        <f t="shared" si="223"/>
        <v>0.3</v>
      </c>
      <c r="P164" s="163">
        <f t="shared" si="223"/>
        <v>0.3</v>
      </c>
      <c r="Q164" s="163">
        <f t="shared" si="223"/>
        <v>0.3</v>
      </c>
      <c r="R164" s="163">
        <f t="shared" si="223"/>
        <v>0.3</v>
      </c>
      <c r="S164" s="163">
        <f t="shared" si="223"/>
        <v>0.3</v>
      </c>
      <c r="T164" s="163">
        <f t="shared" si="224"/>
        <v>0.3</v>
      </c>
      <c r="U164" s="163">
        <f t="shared" si="224"/>
        <v>0.3</v>
      </c>
      <c r="V164" s="163">
        <f t="shared" si="224"/>
        <v>0.3</v>
      </c>
      <c r="W164" s="163">
        <f t="shared" si="224"/>
        <v>0.3</v>
      </c>
      <c r="X164" s="163">
        <f t="shared" si="224"/>
        <v>0.3</v>
      </c>
      <c r="Y164" s="163">
        <f t="shared" si="224"/>
        <v>0.3</v>
      </c>
      <c r="Z164" s="163">
        <f t="shared" si="224"/>
        <v>0.3</v>
      </c>
      <c r="AA164" s="163">
        <f t="shared" si="224"/>
        <v>0.3</v>
      </c>
      <c r="AB164" s="163">
        <f t="shared" si="224"/>
        <v>0.3</v>
      </c>
      <c r="AC164" s="163">
        <f t="shared" si="224"/>
        <v>0.3</v>
      </c>
      <c r="AD164" s="163">
        <f t="shared" si="224"/>
        <v>0.3</v>
      </c>
      <c r="AE164" s="163">
        <f t="shared" si="224"/>
        <v>0.3</v>
      </c>
      <c r="AF164" s="163">
        <f t="shared" si="224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223"/>
        <v>0.4</v>
      </c>
      <c r="D165" s="163">
        <f t="shared" si="223"/>
        <v>0.4</v>
      </c>
      <c r="E165" s="163">
        <f t="shared" si="223"/>
        <v>0.4</v>
      </c>
      <c r="F165" s="163">
        <f t="shared" si="223"/>
        <v>0.4</v>
      </c>
      <c r="G165" s="163">
        <f t="shared" si="223"/>
        <v>0.4</v>
      </c>
      <c r="H165" s="163">
        <f t="shared" si="223"/>
        <v>0.4</v>
      </c>
      <c r="I165" s="163">
        <f t="shared" si="223"/>
        <v>0.4</v>
      </c>
      <c r="J165" s="163">
        <f t="shared" si="223"/>
        <v>0.4</v>
      </c>
      <c r="K165" s="163">
        <f t="shared" si="223"/>
        <v>0.4</v>
      </c>
      <c r="L165" s="163">
        <f t="shared" si="223"/>
        <v>0.4</v>
      </c>
      <c r="M165" s="163">
        <f t="shared" si="223"/>
        <v>0.4</v>
      </c>
      <c r="N165" s="163">
        <f t="shared" si="223"/>
        <v>0.4</v>
      </c>
      <c r="O165" s="163">
        <f t="shared" si="223"/>
        <v>0.4</v>
      </c>
      <c r="P165" s="163">
        <f t="shared" si="223"/>
        <v>0.4</v>
      </c>
      <c r="Q165" s="163">
        <f t="shared" si="223"/>
        <v>0.4</v>
      </c>
      <c r="R165" s="163">
        <f t="shared" si="223"/>
        <v>0.4</v>
      </c>
      <c r="S165" s="163">
        <f t="shared" si="223"/>
        <v>0.4</v>
      </c>
      <c r="T165" s="163">
        <f t="shared" si="224"/>
        <v>0.4</v>
      </c>
      <c r="U165" s="163">
        <f t="shared" si="224"/>
        <v>0.4</v>
      </c>
      <c r="V165" s="163">
        <f t="shared" si="224"/>
        <v>0.4</v>
      </c>
      <c r="W165" s="163">
        <f t="shared" si="224"/>
        <v>0.4</v>
      </c>
      <c r="X165" s="163">
        <f t="shared" si="224"/>
        <v>0.4</v>
      </c>
      <c r="Y165" s="163">
        <f t="shared" si="224"/>
        <v>0.4</v>
      </c>
      <c r="Z165" s="163">
        <f t="shared" si="224"/>
        <v>0.4</v>
      </c>
      <c r="AA165" s="163">
        <f t="shared" si="224"/>
        <v>0.4</v>
      </c>
      <c r="AB165" s="163">
        <f t="shared" si="224"/>
        <v>0.4</v>
      </c>
      <c r="AC165" s="163">
        <f t="shared" si="224"/>
        <v>0.4</v>
      </c>
      <c r="AD165" s="163">
        <f t="shared" si="224"/>
        <v>0.4</v>
      </c>
      <c r="AE165" s="163">
        <f t="shared" si="224"/>
        <v>0.4</v>
      </c>
      <c r="AF165" s="163">
        <f t="shared" si="224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223"/>
        <v>0.64</v>
      </c>
      <c r="D166" s="166">
        <f t="shared" si="223"/>
        <v>0.64</v>
      </c>
      <c r="E166" s="166">
        <f t="shared" si="223"/>
        <v>0.64</v>
      </c>
      <c r="F166" s="166">
        <f t="shared" si="223"/>
        <v>0.64</v>
      </c>
      <c r="G166" s="166">
        <f t="shared" si="223"/>
        <v>0.64</v>
      </c>
      <c r="H166" s="166">
        <f t="shared" si="223"/>
        <v>0.64</v>
      </c>
      <c r="I166" s="166">
        <f t="shared" si="223"/>
        <v>0.64</v>
      </c>
      <c r="J166" s="166">
        <f t="shared" si="223"/>
        <v>0.64</v>
      </c>
      <c r="K166" s="166">
        <f t="shared" si="223"/>
        <v>0.64</v>
      </c>
      <c r="L166" s="166">
        <f t="shared" si="223"/>
        <v>0.64</v>
      </c>
      <c r="M166" s="166">
        <f t="shared" si="223"/>
        <v>0.64</v>
      </c>
      <c r="N166" s="166">
        <f t="shared" si="223"/>
        <v>0.64</v>
      </c>
      <c r="O166" s="166">
        <f t="shared" si="223"/>
        <v>0.64</v>
      </c>
      <c r="P166" s="166">
        <f t="shared" si="223"/>
        <v>0.64</v>
      </c>
      <c r="Q166" s="166">
        <f t="shared" si="223"/>
        <v>0.64</v>
      </c>
      <c r="R166" s="166">
        <f t="shared" si="223"/>
        <v>0.64</v>
      </c>
      <c r="S166" s="166">
        <f t="shared" si="223"/>
        <v>0.64</v>
      </c>
      <c r="T166" s="166">
        <f t="shared" si="224"/>
        <v>0.64</v>
      </c>
      <c r="U166" s="166">
        <f t="shared" si="224"/>
        <v>0.64</v>
      </c>
      <c r="V166" s="166">
        <f t="shared" si="224"/>
        <v>0.64</v>
      </c>
      <c r="W166" s="166">
        <f t="shared" si="224"/>
        <v>0.64</v>
      </c>
      <c r="X166" s="166">
        <f t="shared" si="224"/>
        <v>0.64</v>
      </c>
      <c r="Y166" s="166">
        <f t="shared" si="224"/>
        <v>0.64</v>
      </c>
      <c r="Z166" s="166">
        <f t="shared" si="224"/>
        <v>0.64</v>
      </c>
      <c r="AA166" s="166">
        <f t="shared" si="224"/>
        <v>0.64</v>
      </c>
      <c r="AB166" s="166">
        <f t="shared" si="224"/>
        <v>0.64</v>
      </c>
      <c r="AC166" s="166">
        <f t="shared" si="224"/>
        <v>0.64</v>
      </c>
      <c r="AD166" s="166">
        <f t="shared" si="224"/>
        <v>0.64</v>
      </c>
      <c r="AE166" s="166">
        <f t="shared" si="224"/>
        <v>0.64</v>
      </c>
      <c r="AF166" s="166">
        <f t="shared" si="224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225">SUM(C161:C166)</f>
        <v>3.54</v>
      </c>
      <c r="D167" s="169">
        <f t="shared" si="225"/>
        <v>3.54</v>
      </c>
      <c r="E167" s="169">
        <f t="shared" si="225"/>
        <v>3.54</v>
      </c>
      <c r="F167" s="169">
        <f t="shared" si="225"/>
        <v>3.54</v>
      </c>
      <c r="G167" s="169">
        <f t="shared" si="225"/>
        <v>3.54</v>
      </c>
      <c r="H167" s="169">
        <f t="shared" si="225"/>
        <v>3.54</v>
      </c>
      <c r="I167" s="169">
        <f t="shared" si="225"/>
        <v>3.54</v>
      </c>
      <c r="J167" s="169">
        <f t="shared" si="225"/>
        <v>3.54</v>
      </c>
      <c r="K167" s="169">
        <f t="shared" si="225"/>
        <v>3.54</v>
      </c>
      <c r="L167" s="169">
        <f t="shared" si="225"/>
        <v>3.54</v>
      </c>
      <c r="M167" s="169">
        <f t="shared" ref="M167:N167" si="226">SUM(M161:M166)</f>
        <v>3.54</v>
      </c>
      <c r="N167" s="169">
        <f t="shared" si="226"/>
        <v>3.54</v>
      </c>
      <c r="O167" s="169">
        <f t="shared" ref="O167:P167" si="227">SUM(O161:O166)</f>
        <v>3.54</v>
      </c>
      <c r="P167" s="169">
        <f t="shared" si="227"/>
        <v>3.54</v>
      </c>
      <c r="Q167" s="169">
        <f t="shared" ref="Q167:R167" si="228">SUM(Q161:Q166)</f>
        <v>3.54</v>
      </c>
      <c r="R167" s="169">
        <f t="shared" si="228"/>
        <v>3.54</v>
      </c>
      <c r="S167" s="169">
        <f t="shared" ref="S167" si="229">SUM(S161:S166)</f>
        <v>3.54</v>
      </c>
      <c r="T167" s="169">
        <f t="shared" si="225"/>
        <v>3.54</v>
      </c>
      <c r="U167" s="169">
        <f t="shared" ref="U167:V167" si="230">SUM(U161:U166)</f>
        <v>3.54</v>
      </c>
      <c r="V167" s="169">
        <f t="shared" si="230"/>
        <v>3.54</v>
      </c>
      <c r="W167" s="169">
        <f t="shared" ref="W167:X167" si="231">SUM(W161:W166)</f>
        <v>3.54</v>
      </c>
      <c r="X167" s="169">
        <f t="shared" si="231"/>
        <v>3.54</v>
      </c>
      <c r="Y167" s="169">
        <f t="shared" ref="Y167:Z167" si="232">SUM(Y161:Y166)</f>
        <v>3.54</v>
      </c>
      <c r="Z167" s="169">
        <f t="shared" si="232"/>
        <v>3.54</v>
      </c>
      <c r="AA167" s="169">
        <f t="shared" ref="AA167" si="233">SUM(AA161:AA166)</f>
        <v>3.54</v>
      </c>
      <c r="AB167" s="169">
        <f t="shared" si="225"/>
        <v>3.54</v>
      </c>
      <c r="AC167" s="169">
        <f t="shared" si="225"/>
        <v>3.54</v>
      </c>
      <c r="AD167" s="169">
        <f t="shared" ref="AD167" si="234">SUM(AD161:AD166)</f>
        <v>3.54</v>
      </c>
      <c r="AE167" s="169">
        <f t="shared" si="225"/>
        <v>3.54</v>
      </c>
      <c r="AF167" s="169">
        <f t="shared" si="225"/>
        <v>3.54</v>
      </c>
      <c r="AG167" s="170">
        <f t="shared" si="225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L184" si="235">B169</f>
        <v>0</v>
      </c>
      <c r="D169" s="161">
        <f t="shared" si="235"/>
        <v>0</v>
      </c>
      <c r="E169" s="161">
        <f t="shared" si="235"/>
        <v>0</v>
      </c>
      <c r="F169" s="161">
        <f t="shared" si="235"/>
        <v>0</v>
      </c>
      <c r="G169" s="161">
        <f t="shared" si="235"/>
        <v>0</v>
      </c>
      <c r="H169" s="161">
        <f t="shared" si="235"/>
        <v>0</v>
      </c>
      <c r="I169" s="161">
        <f t="shared" si="235"/>
        <v>0</v>
      </c>
      <c r="J169" s="161">
        <f t="shared" si="235"/>
        <v>0</v>
      </c>
      <c r="K169" s="161">
        <f t="shared" si="235"/>
        <v>0</v>
      </c>
      <c r="L169" s="161">
        <f t="shared" si="235"/>
        <v>0</v>
      </c>
      <c r="M169" s="161">
        <f t="shared" ref="M169:P232" si="236">L169</f>
        <v>0</v>
      </c>
      <c r="N169" s="161">
        <f t="shared" si="236"/>
        <v>0</v>
      </c>
      <c r="O169" s="161">
        <f t="shared" si="236"/>
        <v>0</v>
      </c>
      <c r="P169" s="161">
        <f t="shared" si="236"/>
        <v>0</v>
      </c>
      <c r="Q169" s="161">
        <f t="shared" ref="Q169:S231" si="237">P169</f>
        <v>0</v>
      </c>
      <c r="R169" s="161">
        <f t="shared" si="237"/>
        <v>0</v>
      </c>
      <c r="S169" s="161">
        <f t="shared" si="237"/>
        <v>0</v>
      </c>
      <c r="T169" s="161">
        <f t="shared" ref="T169:AF184" si="238">S169</f>
        <v>0</v>
      </c>
      <c r="U169" s="161">
        <f t="shared" si="238"/>
        <v>0</v>
      </c>
      <c r="V169" s="161">
        <f t="shared" si="238"/>
        <v>0</v>
      </c>
      <c r="W169" s="161">
        <f t="shared" si="238"/>
        <v>0</v>
      </c>
      <c r="X169" s="161">
        <f t="shared" si="238"/>
        <v>0</v>
      </c>
      <c r="Y169" s="161">
        <f t="shared" si="238"/>
        <v>0</v>
      </c>
      <c r="Z169" s="161">
        <f t="shared" si="238"/>
        <v>0</v>
      </c>
      <c r="AA169" s="161">
        <f t="shared" si="238"/>
        <v>0</v>
      </c>
      <c r="AB169" s="161">
        <f t="shared" si="238"/>
        <v>0</v>
      </c>
      <c r="AC169" s="161">
        <f t="shared" si="238"/>
        <v>0</v>
      </c>
      <c r="AD169" s="161">
        <f t="shared" si="238"/>
        <v>0</v>
      </c>
      <c r="AE169" s="161">
        <f t="shared" si="238"/>
        <v>0</v>
      </c>
      <c r="AF169" s="174">
        <f t="shared" si="238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235"/>
        <v>0</v>
      </c>
      <c r="D170" s="163">
        <f t="shared" si="235"/>
        <v>0</v>
      </c>
      <c r="E170" s="163">
        <f t="shared" si="235"/>
        <v>0</v>
      </c>
      <c r="F170" s="163">
        <f t="shared" si="235"/>
        <v>0</v>
      </c>
      <c r="G170" s="163">
        <f t="shared" si="235"/>
        <v>0</v>
      </c>
      <c r="H170" s="163">
        <f t="shared" si="235"/>
        <v>0</v>
      </c>
      <c r="I170" s="163">
        <f t="shared" si="235"/>
        <v>0</v>
      </c>
      <c r="J170" s="163">
        <f t="shared" si="235"/>
        <v>0</v>
      </c>
      <c r="K170" s="163">
        <f t="shared" si="235"/>
        <v>0</v>
      </c>
      <c r="L170" s="163">
        <f t="shared" si="235"/>
        <v>0</v>
      </c>
      <c r="M170" s="163">
        <f t="shared" si="236"/>
        <v>0</v>
      </c>
      <c r="N170" s="163">
        <f t="shared" si="236"/>
        <v>0</v>
      </c>
      <c r="O170" s="163">
        <f t="shared" si="236"/>
        <v>0</v>
      </c>
      <c r="P170" s="163">
        <f t="shared" si="236"/>
        <v>0</v>
      </c>
      <c r="Q170" s="163">
        <f t="shared" si="237"/>
        <v>0</v>
      </c>
      <c r="R170" s="163">
        <f t="shared" si="237"/>
        <v>0</v>
      </c>
      <c r="S170" s="163">
        <f t="shared" si="237"/>
        <v>0</v>
      </c>
      <c r="T170" s="163">
        <f t="shared" si="238"/>
        <v>0</v>
      </c>
      <c r="U170" s="163">
        <f t="shared" si="238"/>
        <v>0</v>
      </c>
      <c r="V170" s="163">
        <f t="shared" si="238"/>
        <v>0</v>
      </c>
      <c r="W170" s="163">
        <f t="shared" si="238"/>
        <v>0</v>
      </c>
      <c r="X170" s="163">
        <f t="shared" si="238"/>
        <v>0</v>
      </c>
      <c r="Y170" s="163">
        <f t="shared" si="238"/>
        <v>0</v>
      </c>
      <c r="Z170" s="163">
        <f t="shared" si="238"/>
        <v>0</v>
      </c>
      <c r="AA170" s="163">
        <f t="shared" si="238"/>
        <v>0</v>
      </c>
      <c r="AB170" s="163">
        <f t="shared" si="238"/>
        <v>0</v>
      </c>
      <c r="AC170" s="163">
        <f t="shared" si="238"/>
        <v>0</v>
      </c>
      <c r="AD170" s="163">
        <f t="shared" si="238"/>
        <v>0</v>
      </c>
      <c r="AE170" s="163">
        <f t="shared" si="238"/>
        <v>0</v>
      </c>
      <c r="AF170" s="176">
        <f t="shared" si="238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235"/>
        <v>0</v>
      </c>
      <c r="D171" s="163">
        <f t="shared" si="235"/>
        <v>0</v>
      </c>
      <c r="E171" s="163">
        <f t="shared" si="235"/>
        <v>0</v>
      </c>
      <c r="F171" s="163">
        <f t="shared" si="235"/>
        <v>0</v>
      </c>
      <c r="G171" s="163">
        <f t="shared" si="235"/>
        <v>0</v>
      </c>
      <c r="H171" s="163">
        <f t="shared" si="235"/>
        <v>0</v>
      </c>
      <c r="I171" s="163">
        <f t="shared" si="235"/>
        <v>0</v>
      </c>
      <c r="J171" s="163">
        <f t="shared" si="235"/>
        <v>0</v>
      </c>
      <c r="K171" s="163">
        <f t="shared" si="235"/>
        <v>0</v>
      </c>
      <c r="L171" s="163">
        <f t="shared" si="235"/>
        <v>0</v>
      </c>
      <c r="M171" s="163">
        <f t="shared" si="236"/>
        <v>0</v>
      </c>
      <c r="N171" s="163">
        <f t="shared" si="236"/>
        <v>0</v>
      </c>
      <c r="O171" s="163">
        <f t="shared" si="236"/>
        <v>0</v>
      </c>
      <c r="P171" s="163">
        <f t="shared" si="236"/>
        <v>0</v>
      </c>
      <c r="Q171" s="163">
        <f t="shared" si="237"/>
        <v>0</v>
      </c>
      <c r="R171" s="163">
        <f t="shared" si="237"/>
        <v>0</v>
      </c>
      <c r="S171" s="163">
        <f t="shared" si="237"/>
        <v>0</v>
      </c>
      <c r="T171" s="163">
        <f t="shared" si="238"/>
        <v>0</v>
      </c>
      <c r="U171" s="163">
        <f t="shared" si="238"/>
        <v>0</v>
      </c>
      <c r="V171" s="163">
        <f t="shared" si="238"/>
        <v>0</v>
      </c>
      <c r="W171" s="163">
        <f t="shared" si="238"/>
        <v>0</v>
      </c>
      <c r="X171" s="163">
        <f t="shared" si="238"/>
        <v>0</v>
      </c>
      <c r="Y171" s="163">
        <f t="shared" si="238"/>
        <v>0</v>
      </c>
      <c r="Z171" s="163">
        <f t="shared" si="238"/>
        <v>0</v>
      </c>
      <c r="AA171" s="163">
        <f t="shared" si="238"/>
        <v>0</v>
      </c>
      <c r="AB171" s="163">
        <f t="shared" si="238"/>
        <v>0</v>
      </c>
      <c r="AC171" s="163">
        <f t="shared" si="238"/>
        <v>0</v>
      </c>
      <c r="AD171" s="163">
        <f t="shared" si="238"/>
        <v>0</v>
      </c>
      <c r="AE171" s="163">
        <f t="shared" si="238"/>
        <v>0</v>
      </c>
      <c r="AF171" s="176">
        <f t="shared" si="238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235"/>
        <v>0</v>
      </c>
      <c r="D172" s="163">
        <f t="shared" si="235"/>
        <v>0</v>
      </c>
      <c r="E172" s="163">
        <f t="shared" si="235"/>
        <v>0</v>
      </c>
      <c r="F172" s="163">
        <f t="shared" si="235"/>
        <v>0</v>
      </c>
      <c r="G172" s="163">
        <f t="shared" si="235"/>
        <v>0</v>
      </c>
      <c r="H172" s="163">
        <f t="shared" si="235"/>
        <v>0</v>
      </c>
      <c r="I172" s="163">
        <f t="shared" si="235"/>
        <v>0</v>
      </c>
      <c r="J172" s="163">
        <f t="shared" si="235"/>
        <v>0</v>
      </c>
      <c r="K172" s="163">
        <f t="shared" si="235"/>
        <v>0</v>
      </c>
      <c r="L172" s="163">
        <f t="shared" si="235"/>
        <v>0</v>
      </c>
      <c r="M172" s="163">
        <f t="shared" si="236"/>
        <v>0</v>
      </c>
      <c r="N172" s="163">
        <f t="shared" si="236"/>
        <v>0</v>
      </c>
      <c r="O172" s="163">
        <f t="shared" si="236"/>
        <v>0</v>
      </c>
      <c r="P172" s="163">
        <f t="shared" si="236"/>
        <v>0</v>
      </c>
      <c r="Q172" s="163">
        <f t="shared" si="237"/>
        <v>0</v>
      </c>
      <c r="R172" s="163">
        <f t="shared" si="237"/>
        <v>0</v>
      </c>
      <c r="S172" s="163">
        <f t="shared" si="237"/>
        <v>0</v>
      </c>
      <c r="T172" s="163">
        <f t="shared" si="238"/>
        <v>0</v>
      </c>
      <c r="U172" s="163">
        <f t="shared" si="238"/>
        <v>0</v>
      </c>
      <c r="V172" s="163">
        <f t="shared" si="238"/>
        <v>0</v>
      </c>
      <c r="W172" s="163">
        <f t="shared" si="238"/>
        <v>0</v>
      </c>
      <c r="X172" s="163">
        <f t="shared" si="238"/>
        <v>0</v>
      </c>
      <c r="Y172" s="163">
        <f t="shared" si="238"/>
        <v>0</v>
      </c>
      <c r="Z172" s="163">
        <f t="shared" si="238"/>
        <v>0</v>
      </c>
      <c r="AA172" s="163">
        <f t="shared" si="238"/>
        <v>0</v>
      </c>
      <c r="AB172" s="163">
        <f t="shared" si="238"/>
        <v>0</v>
      </c>
      <c r="AC172" s="163">
        <f t="shared" si="238"/>
        <v>0</v>
      </c>
      <c r="AD172" s="163">
        <f t="shared" si="238"/>
        <v>0</v>
      </c>
      <c r="AE172" s="163">
        <f t="shared" si="238"/>
        <v>0</v>
      </c>
      <c r="AF172" s="176">
        <f t="shared" si="238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235"/>
        <v>0</v>
      </c>
      <c r="D173" s="163">
        <f t="shared" si="235"/>
        <v>0</v>
      </c>
      <c r="E173" s="163">
        <f t="shared" si="235"/>
        <v>0</v>
      </c>
      <c r="F173" s="163">
        <f t="shared" si="235"/>
        <v>0</v>
      </c>
      <c r="G173" s="163">
        <f t="shared" si="235"/>
        <v>0</v>
      </c>
      <c r="H173" s="163">
        <f t="shared" si="235"/>
        <v>0</v>
      </c>
      <c r="I173" s="163">
        <f t="shared" si="235"/>
        <v>0</v>
      </c>
      <c r="J173" s="163">
        <f t="shared" si="235"/>
        <v>0</v>
      </c>
      <c r="K173" s="163">
        <f t="shared" si="235"/>
        <v>0</v>
      </c>
      <c r="L173" s="163">
        <f t="shared" si="235"/>
        <v>0</v>
      </c>
      <c r="M173" s="163">
        <f t="shared" si="236"/>
        <v>0</v>
      </c>
      <c r="N173" s="163">
        <f t="shared" si="236"/>
        <v>0</v>
      </c>
      <c r="O173" s="163">
        <f t="shared" si="236"/>
        <v>0</v>
      </c>
      <c r="P173" s="163">
        <f t="shared" si="236"/>
        <v>0</v>
      </c>
      <c r="Q173" s="163">
        <f t="shared" si="237"/>
        <v>0</v>
      </c>
      <c r="R173" s="163">
        <f t="shared" si="237"/>
        <v>0</v>
      </c>
      <c r="S173" s="163">
        <f t="shared" si="237"/>
        <v>0</v>
      </c>
      <c r="T173" s="163">
        <f t="shared" si="238"/>
        <v>0</v>
      </c>
      <c r="U173" s="163">
        <f t="shared" si="238"/>
        <v>0</v>
      </c>
      <c r="V173" s="163">
        <f t="shared" si="238"/>
        <v>0</v>
      </c>
      <c r="W173" s="163">
        <f t="shared" si="238"/>
        <v>0</v>
      </c>
      <c r="X173" s="163">
        <f t="shared" si="238"/>
        <v>0</v>
      </c>
      <c r="Y173" s="163">
        <f t="shared" si="238"/>
        <v>0</v>
      </c>
      <c r="Z173" s="163">
        <f t="shared" si="238"/>
        <v>0</v>
      </c>
      <c r="AA173" s="163">
        <f t="shared" si="238"/>
        <v>0</v>
      </c>
      <c r="AB173" s="163">
        <f t="shared" si="238"/>
        <v>0</v>
      </c>
      <c r="AC173" s="163">
        <f t="shared" si="238"/>
        <v>0</v>
      </c>
      <c r="AD173" s="163">
        <f t="shared" si="238"/>
        <v>0</v>
      </c>
      <c r="AE173" s="163">
        <f t="shared" si="238"/>
        <v>0</v>
      </c>
      <c r="AF173" s="176">
        <f t="shared" si="238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235"/>
        <v>0</v>
      </c>
      <c r="D174" s="163">
        <f t="shared" si="235"/>
        <v>0</v>
      </c>
      <c r="E174" s="163">
        <f t="shared" si="235"/>
        <v>0</v>
      </c>
      <c r="F174" s="163">
        <f t="shared" si="235"/>
        <v>0</v>
      </c>
      <c r="G174" s="163">
        <f t="shared" si="235"/>
        <v>0</v>
      </c>
      <c r="H174" s="163">
        <f t="shared" si="235"/>
        <v>0</v>
      </c>
      <c r="I174" s="163">
        <f t="shared" si="235"/>
        <v>0</v>
      </c>
      <c r="J174" s="163">
        <f t="shared" si="235"/>
        <v>0</v>
      </c>
      <c r="K174" s="163">
        <f t="shared" si="235"/>
        <v>0</v>
      </c>
      <c r="L174" s="163">
        <f t="shared" si="235"/>
        <v>0</v>
      </c>
      <c r="M174" s="163">
        <f t="shared" si="236"/>
        <v>0</v>
      </c>
      <c r="N174" s="163">
        <f t="shared" si="236"/>
        <v>0</v>
      </c>
      <c r="O174" s="163">
        <f t="shared" si="236"/>
        <v>0</v>
      </c>
      <c r="P174" s="163">
        <f t="shared" si="236"/>
        <v>0</v>
      </c>
      <c r="Q174" s="163">
        <f t="shared" si="237"/>
        <v>0</v>
      </c>
      <c r="R174" s="163">
        <f t="shared" si="237"/>
        <v>0</v>
      </c>
      <c r="S174" s="163">
        <f t="shared" si="237"/>
        <v>0</v>
      </c>
      <c r="T174" s="163">
        <f t="shared" si="238"/>
        <v>0</v>
      </c>
      <c r="U174" s="163">
        <f t="shared" si="238"/>
        <v>0</v>
      </c>
      <c r="V174" s="163">
        <f t="shared" si="238"/>
        <v>0</v>
      </c>
      <c r="W174" s="163">
        <f t="shared" si="238"/>
        <v>0</v>
      </c>
      <c r="X174" s="163">
        <f t="shared" si="238"/>
        <v>0</v>
      </c>
      <c r="Y174" s="163">
        <f t="shared" si="238"/>
        <v>0</v>
      </c>
      <c r="Z174" s="163">
        <f t="shared" si="238"/>
        <v>0</v>
      </c>
      <c r="AA174" s="163">
        <f t="shared" si="238"/>
        <v>0</v>
      </c>
      <c r="AB174" s="163">
        <f t="shared" si="238"/>
        <v>0</v>
      </c>
      <c r="AC174" s="163">
        <f t="shared" si="238"/>
        <v>0</v>
      </c>
      <c r="AD174" s="163">
        <f t="shared" si="238"/>
        <v>0</v>
      </c>
      <c r="AE174" s="163">
        <f t="shared" si="238"/>
        <v>0</v>
      </c>
      <c r="AF174" s="176">
        <f t="shared" si="238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235"/>
        <v>0</v>
      </c>
      <c r="D175" s="163">
        <f t="shared" si="235"/>
        <v>0</v>
      </c>
      <c r="E175" s="163">
        <f t="shared" si="235"/>
        <v>0</v>
      </c>
      <c r="F175" s="163">
        <f t="shared" si="235"/>
        <v>0</v>
      </c>
      <c r="G175" s="163">
        <f t="shared" si="235"/>
        <v>0</v>
      </c>
      <c r="H175" s="163">
        <f t="shared" si="235"/>
        <v>0</v>
      </c>
      <c r="I175" s="163">
        <f t="shared" si="235"/>
        <v>0</v>
      </c>
      <c r="J175" s="163">
        <f t="shared" si="235"/>
        <v>0</v>
      </c>
      <c r="K175" s="163">
        <f t="shared" si="235"/>
        <v>0</v>
      </c>
      <c r="L175" s="163">
        <f t="shared" si="235"/>
        <v>0</v>
      </c>
      <c r="M175" s="163">
        <f t="shared" si="236"/>
        <v>0</v>
      </c>
      <c r="N175" s="163">
        <f t="shared" si="236"/>
        <v>0</v>
      </c>
      <c r="O175" s="163">
        <f t="shared" si="236"/>
        <v>0</v>
      </c>
      <c r="P175" s="163">
        <f t="shared" si="236"/>
        <v>0</v>
      </c>
      <c r="Q175" s="163">
        <f t="shared" si="237"/>
        <v>0</v>
      </c>
      <c r="R175" s="163">
        <f t="shared" si="237"/>
        <v>0</v>
      </c>
      <c r="S175" s="163">
        <f t="shared" si="237"/>
        <v>0</v>
      </c>
      <c r="T175" s="163">
        <f t="shared" si="238"/>
        <v>0</v>
      </c>
      <c r="U175" s="163">
        <f t="shared" si="238"/>
        <v>0</v>
      </c>
      <c r="V175" s="163">
        <f t="shared" si="238"/>
        <v>0</v>
      </c>
      <c r="W175" s="163">
        <f t="shared" si="238"/>
        <v>0</v>
      </c>
      <c r="X175" s="163">
        <f t="shared" si="238"/>
        <v>0</v>
      </c>
      <c r="Y175" s="163">
        <f t="shared" si="238"/>
        <v>0</v>
      </c>
      <c r="Z175" s="163">
        <f t="shared" si="238"/>
        <v>0</v>
      </c>
      <c r="AA175" s="163">
        <f t="shared" si="238"/>
        <v>0</v>
      </c>
      <c r="AB175" s="163">
        <f t="shared" si="238"/>
        <v>0</v>
      </c>
      <c r="AC175" s="163">
        <f t="shared" si="238"/>
        <v>0</v>
      </c>
      <c r="AD175" s="163">
        <f t="shared" si="238"/>
        <v>0</v>
      </c>
      <c r="AE175" s="163">
        <f t="shared" si="238"/>
        <v>0</v>
      </c>
      <c r="AF175" s="176">
        <f t="shared" si="238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235"/>
        <v>0</v>
      </c>
      <c r="D176" s="163">
        <f t="shared" si="235"/>
        <v>0</v>
      </c>
      <c r="E176" s="163">
        <f t="shared" si="235"/>
        <v>0</v>
      </c>
      <c r="F176" s="163">
        <f t="shared" si="235"/>
        <v>0</v>
      </c>
      <c r="G176" s="163">
        <f t="shared" si="235"/>
        <v>0</v>
      </c>
      <c r="H176" s="163">
        <f t="shared" si="235"/>
        <v>0</v>
      </c>
      <c r="I176" s="163">
        <f t="shared" si="235"/>
        <v>0</v>
      </c>
      <c r="J176" s="163">
        <f t="shared" si="235"/>
        <v>0</v>
      </c>
      <c r="K176" s="163">
        <f t="shared" si="235"/>
        <v>0</v>
      </c>
      <c r="L176" s="163">
        <f t="shared" si="235"/>
        <v>0</v>
      </c>
      <c r="M176" s="163">
        <f t="shared" si="236"/>
        <v>0</v>
      </c>
      <c r="N176" s="163">
        <f t="shared" si="236"/>
        <v>0</v>
      </c>
      <c r="O176" s="163">
        <f t="shared" si="236"/>
        <v>0</v>
      </c>
      <c r="P176" s="163">
        <f t="shared" si="236"/>
        <v>0</v>
      </c>
      <c r="Q176" s="163">
        <f t="shared" si="237"/>
        <v>0</v>
      </c>
      <c r="R176" s="163">
        <f t="shared" si="237"/>
        <v>0</v>
      </c>
      <c r="S176" s="163">
        <f t="shared" si="237"/>
        <v>0</v>
      </c>
      <c r="T176" s="163">
        <f t="shared" si="238"/>
        <v>0</v>
      </c>
      <c r="U176" s="163">
        <f t="shared" si="238"/>
        <v>0</v>
      </c>
      <c r="V176" s="163">
        <f t="shared" si="238"/>
        <v>0</v>
      </c>
      <c r="W176" s="163">
        <f t="shared" si="238"/>
        <v>0</v>
      </c>
      <c r="X176" s="163">
        <f t="shared" si="238"/>
        <v>0</v>
      </c>
      <c r="Y176" s="163">
        <f t="shared" si="238"/>
        <v>0</v>
      </c>
      <c r="Z176" s="163">
        <f t="shared" si="238"/>
        <v>0</v>
      </c>
      <c r="AA176" s="163">
        <f t="shared" si="238"/>
        <v>0</v>
      </c>
      <c r="AB176" s="163">
        <f t="shared" si="238"/>
        <v>0</v>
      </c>
      <c r="AC176" s="163">
        <f t="shared" si="238"/>
        <v>0</v>
      </c>
      <c r="AD176" s="163">
        <f t="shared" si="238"/>
        <v>0</v>
      </c>
      <c r="AE176" s="163">
        <f t="shared" si="238"/>
        <v>0</v>
      </c>
      <c r="AF176" s="176">
        <f t="shared" si="238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235"/>
        <v>0</v>
      </c>
      <c r="D177" s="163">
        <f t="shared" si="235"/>
        <v>0</v>
      </c>
      <c r="E177" s="163">
        <f t="shared" si="235"/>
        <v>0</v>
      </c>
      <c r="F177" s="163">
        <f t="shared" si="235"/>
        <v>0</v>
      </c>
      <c r="G177" s="163">
        <f t="shared" si="235"/>
        <v>0</v>
      </c>
      <c r="H177" s="163">
        <f t="shared" si="235"/>
        <v>0</v>
      </c>
      <c r="I177" s="163">
        <f t="shared" si="235"/>
        <v>0</v>
      </c>
      <c r="J177" s="163">
        <f t="shared" si="235"/>
        <v>0</v>
      </c>
      <c r="K177" s="163">
        <f t="shared" si="235"/>
        <v>0</v>
      </c>
      <c r="L177" s="163">
        <f t="shared" si="235"/>
        <v>0</v>
      </c>
      <c r="M177" s="163">
        <f t="shared" si="236"/>
        <v>0</v>
      </c>
      <c r="N177" s="163">
        <f t="shared" si="236"/>
        <v>0</v>
      </c>
      <c r="O177" s="163">
        <f t="shared" si="236"/>
        <v>0</v>
      </c>
      <c r="P177" s="163">
        <f t="shared" si="236"/>
        <v>0</v>
      </c>
      <c r="Q177" s="163">
        <f t="shared" si="237"/>
        <v>0</v>
      </c>
      <c r="R177" s="163">
        <f t="shared" si="237"/>
        <v>0</v>
      </c>
      <c r="S177" s="163">
        <f t="shared" si="237"/>
        <v>0</v>
      </c>
      <c r="T177" s="163">
        <f t="shared" si="238"/>
        <v>0</v>
      </c>
      <c r="U177" s="163">
        <f t="shared" si="238"/>
        <v>0</v>
      </c>
      <c r="V177" s="163">
        <f t="shared" si="238"/>
        <v>0</v>
      </c>
      <c r="W177" s="163">
        <f t="shared" si="238"/>
        <v>0</v>
      </c>
      <c r="X177" s="163">
        <f t="shared" si="238"/>
        <v>0</v>
      </c>
      <c r="Y177" s="163">
        <f t="shared" si="238"/>
        <v>0</v>
      </c>
      <c r="Z177" s="163">
        <f t="shared" si="238"/>
        <v>0</v>
      </c>
      <c r="AA177" s="163">
        <f t="shared" si="238"/>
        <v>0</v>
      </c>
      <c r="AB177" s="163">
        <f t="shared" si="238"/>
        <v>0</v>
      </c>
      <c r="AC177" s="163">
        <f t="shared" si="238"/>
        <v>0</v>
      </c>
      <c r="AD177" s="163">
        <f t="shared" si="238"/>
        <v>0</v>
      </c>
      <c r="AE177" s="163">
        <f t="shared" si="238"/>
        <v>0</v>
      </c>
      <c r="AF177" s="176">
        <f t="shared" si="238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235"/>
        <v>0</v>
      </c>
      <c r="D178" s="163">
        <f t="shared" si="235"/>
        <v>0</v>
      </c>
      <c r="E178" s="163">
        <f t="shared" si="235"/>
        <v>0</v>
      </c>
      <c r="F178" s="163">
        <f t="shared" si="235"/>
        <v>0</v>
      </c>
      <c r="G178" s="163">
        <f t="shared" si="235"/>
        <v>0</v>
      </c>
      <c r="H178" s="163">
        <f t="shared" si="235"/>
        <v>0</v>
      </c>
      <c r="I178" s="163">
        <f t="shared" si="235"/>
        <v>0</v>
      </c>
      <c r="J178" s="163">
        <f t="shared" si="235"/>
        <v>0</v>
      </c>
      <c r="K178" s="163">
        <f t="shared" si="235"/>
        <v>0</v>
      </c>
      <c r="L178" s="163">
        <f t="shared" si="235"/>
        <v>0</v>
      </c>
      <c r="M178" s="163">
        <f t="shared" si="236"/>
        <v>0</v>
      </c>
      <c r="N178" s="163">
        <f t="shared" si="236"/>
        <v>0</v>
      </c>
      <c r="O178" s="163">
        <f t="shared" si="236"/>
        <v>0</v>
      </c>
      <c r="P178" s="163">
        <f t="shared" si="236"/>
        <v>0</v>
      </c>
      <c r="Q178" s="163">
        <f t="shared" si="237"/>
        <v>0</v>
      </c>
      <c r="R178" s="163">
        <f t="shared" si="237"/>
        <v>0</v>
      </c>
      <c r="S178" s="163">
        <f t="shared" si="237"/>
        <v>0</v>
      </c>
      <c r="T178" s="163">
        <f t="shared" si="238"/>
        <v>0</v>
      </c>
      <c r="U178" s="163">
        <f t="shared" si="238"/>
        <v>0</v>
      </c>
      <c r="V178" s="163">
        <f t="shared" si="238"/>
        <v>0</v>
      </c>
      <c r="W178" s="163">
        <f t="shared" si="238"/>
        <v>0</v>
      </c>
      <c r="X178" s="163">
        <f t="shared" si="238"/>
        <v>0</v>
      </c>
      <c r="Y178" s="163">
        <f t="shared" si="238"/>
        <v>0</v>
      </c>
      <c r="Z178" s="163">
        <f t="shared" si="238"/>
        <v>0</v>
      </c>
      <c r="AA178" s="163">
        <f t="shared" si="238"/>
        <v>0</v>
      </c>
      <c r="AB178" s="163">
        <f t="shared" si="238"/>
        <v>0</v>
      </c>
      <c r="AC178" s="163">
        <f t="shared" si="238"/>
        <v>0</v>
      </c>
      <c r="AD178" s="163">
        <f t="shared" si="238"/>
        <v>0</v>
      </c>
      <c r="AE178" s="163">
        <f t="shared" si="238"/>
        <v>0</v>
      </c>
      <c r="AF178" s="176">
        <f t="shared" si="238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235"/>
        <v>0</v>
      </c>
      <c r="D179" s="163">
        <f t="shared" si="235"/>
        <v>0</v>
      </c>
      <c r="E179" s="163">
        <f t="shared" si="235"/>
        <v>0</v>
      </c>
      <c r="F179" s="163">
        <f t="shared" si="235"/>
        <v>0</v>
      </c>
      <c r="G179" s="163">
        <f t="shared" si="235"/>
        <v>0</v>
      </c>
      <c r="H179" s="163">
        <f t="shared" si="235"/>
        <v>0</v>
      </c>
      <c r="I179" s="163">
        <f t="shared" si="235"/>
        <v>0</v>
      </c>
      <c r="J179" s="163">
        <f t="shared" si="235"/>
        <v>0</v>
      </c>
      <c r="K179" s="163">
        <f t="shared" si="235"/>
        <v>0</v>
      </c>
      <c r="L179" s="163">
        <f t="shared" si="235"/>
        <v>0</v>
      </c>
      <c r="M179" s="163">
        <f t="shared" si="236"/>
        <v>0</v>
      </c>
      <c r="N179" s="163">
        <f t="shared" si="236"/>
        <v>0</v>
      </c>
      <c r="O179" s="163">
        <f t="shared" si="236"/>
        <v>0</v>
      </c>
      <c r="P179" s="163">
        <f t="shared" si="236"/>
        <v>0</v>
      </c>
      <c r="Q179" s="163">
        <f t="shared" si="237"/>
        <v>0</v>
      </c>
      <c r="R179" s="163">
        <f t="shared" si="237"/>
        <v>0</v>
      </c>
      <c r="S179" s="163">
        <f t="shared" si="237"/>
        <v>0</v>
      </c>
      <c r="T179" s="163">
        <f t="shared" si="238"/>
        <v>0</v>
      </c>
      <c r="U179" s="163">
        <f t="shared" si="238"/>
        <v>0</v>
      </c>
      <c r="V179" s="163">
        <f t="shared" si="238"/>
        <v>0</v>
      </c>
      <c r="W179" s="163">
        <f t="shared" si="238"/>
        <v>0</v>
      </c>
      <c r="X179" s="163">
        <f t="shared" si="238"/>
        <v>0</v>
      </c>
      <c r="Y179" s="163">
        <f t="shared" si="238"/>
        <v>0</v>
      </c>
      <c r="Z179" s="163">
        <f t="shared" si="238"/>
        <v>0</v>
      </c>
      <c r="AA179" s="163">
        <f t="shared" si="238"/>
        <v>0</v>
      </c>
      <c r="AB179" s="163">
        <f t="shared" si="238"/>
        <v>0</v>
      </c>
      <c r="AC179" s="163">
        <f t="shared" si="238"/>
        <v>0</v>
      </c>
      <c r="AD179" s="163">
        <f t="shared" si="238"/>
        <v>0</v>
      </c>
      <c r="AE179" s="163">
        <f t="shared" si="238"/>
        <v>0</v>
      </c>
      <c r="AF179" s="176">
        <f t="shared" si="238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235"/>
        <v>0</v>
      </c>
      <c r="D180" s="163">
        <f t="shared" si="235"/>
        <v>0</v>
      </c>
      <c r="E180" s="163">
        <f t="shared" si="235"/>
        <v>0</v>
      </c>
      <c r="F180" s="163">
        <f t="shared" si="235"/>
        <v>0</v>
      </c>
      <c r="G180" s="163">
        <f t="shared" si="235"/>
        <v>0</v>
      </c>
      <c r="H180" s="163">
        <f t="shared" si="235"/>
        <v>0</v>
      </c>
      <c r="I180" s="163">
        <f t="shared" si="235"/>
        <v>0</v>
      </c>
      <c r="J180" s="163">
        <f t="shared" si="235"/>
        <v>0</v>
      </c>
      <c r="K180" s="163">
        <f t="shared" si="235"/>
        <v>0</v>
      </c>
      <c r="L180" s="163">
        <f t="shared" si="235"/>
        <v>0</v>
      </c>
      <c r="M180" s="163">
        <f t="shared" si="236"/>
        <v>0</v>
      </c>
      <c r="N180" s="163">
        <f t="shared" si="236"/>
        <v>0</v>
      </c>
      <c r="O180" s="163">
        <f t="shared" si="236"/>
        <v>0</v>
      </c>
      <c r="P180" s="163">
        <f t="shared" si="236"/>
        <v>0</v>
      </c>
      <c r="Q180" s="163">
        <f t="shared" si="237"/>
        <v>0</v>
      </c>
      <c r="R180" s="163">
        <f t="shared" si="237"/>
        <v>0</v>
      </c>
      <c r="S180" s="163">
        <f t="shared" si="237"/>
        <v>0</v>
      </c>
      <c r="T180" s="163">
        <f t="shared" si="238"/>
        <v>0</v>
      </c>
      <c r="U180" s="163">
        <f t="shared" si="238"/>
        <v>0</v>
      </c>
      <c r="V180" s="163">
        <f t="shared" si="238"/>
        <v>0</v>
      </c>
      <c r="W180" s="163">
        <f t="shared" si="238"/>
        <v>0</v>
      </c>
      <c r="X180" s="163">
        <f t="shared" si="238"/>
        <v>0</v>
      </c>
      <c r="Y180" s="163">
        <f t="shared" si="238"/>
        <v>0</v>
      </c>
      <c r="Z180" s="163">
        <f t="shared" si="238"/>
        <v>0</v>
      </c>
      <c r="AA180" s="163">
        <f t="shared" si="238"/>
        <v>0</v>
      </c>
      <c r="AB180" s="163">
        <f t="shared" si="238"/>
        <v>0</v>
      </c>
      <c r="AC180" s="163">
        <f t="shared" si="238"/>
        <v>0</v>
      </c>
      <c r="AD180" s="163">
        <f t="shared" si="238"/>
        <v>0</v>
      </c>
      <c r="AE180" s="163">
        <f t="shared" si="238"/>
        <v>0</v>
      </c>
      <c r="AF180" s="176">
        <f t="shared" si="238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235"/>
        <v>0</v>
      </c>
      <c r="D181" s="163">
        <f t="shared" si="235"/>
        <v>0</v>
      </c>
      <c r="E181" s="163">
        <f t="shared" si="235"/>
        <v>0</v>
      </c>
      <c r="F181" s="163">
        <f t="shared" si="235"/>
        <v>0</v>
      </c>
      <c r="G181" s="163">
        <f t="shared" si="235"/>
        <v>0</v>
      </c>
      <c r="H181" s="163">
        <f t="shared" si="235"/>
        <v>0</v>
      </c>
      <c r="I181" s="163">
        <f t="shared" si="235"/>
        <v>0</v>
      </c>
      <c r="J181" s="163">
        <f t="shared" si="235"/>
        <v>0</v>
      </c>
      <c r="K181" s="163">
        <f t="shared" si="235"/>
        <v>0</v>
      </c>
      <c r="L181" s="163">
        <f t="shared" si="235"/>
        <v>0</v>
      </c>
      <c r="M181" s="163">
        <f t="shared" si="236"/>
        <v>0</v>
      </c>
      <c r="N181" s="163">
        <f t="shared" si="236"/>
        <v>0</v>
      </c>
      <c r="O181" s="163">
        <f t="shared" si="236"/>
        <v>0</v>
      </c>
      <c r="P181" s="163">
        <f t="shared" si="236"/>
        <v>0</v>
      </c>
      <c r="Q181" s="163">
        <f t="shared" si="237"/>
        <v>0</v>
      </c>
      <c r="R181" s="163">
        <f t="shared" si="237"/>
        <v>0</v>
      </c>
      <c r="S181" s="163">
        <f t="shared" si="237"/>
        <v>0</v>
      </c>
      <c r="T181" s="163">
        <f t="shared" si="238"/>
        <v>0</v>
      </c>
      <c r="U181" s="163">
        <f t="shared" si="238"/>
        <v>0</v>
      </c>
      <c r="V181" s="163">
        <f t="shared" si="238"/>
        <v>0</v>
      </c>
      <c r="W181" s="163">
        <f t="shared" si="238"/>
        <v>0</v>
      </c>
      <c r="X181" s="163">
        <f t="shared" si="238"/>
        <v>0</v>
      </c>
      <c r="Y181" s="163">
        <f t="shared" si="238"/>
        <v>0</v>
      </c>
      <c r="Z181" s="163">
        <f t="shared" si="238"/>
        <v>0</v>
      </c>
      <c r="AA181" s="163">
        <f t="shared" si="238"/>
        <v>0</v>
      </c>
      <c r="AB181" s="163">
        <f t="shared" si="238"/>
        <v>0</v>
      </c>
      <c r="AC181" s="163">
        <f t="shared" si="238"/>
        <v>0</v>
      </c>
      <c r="AD181" s="163">
        <f t="shared" si="238"/>
        <v>0</v>
      </c>
      <c r="AE181" s="163">
        <f t="shared" si="238"/>
        <v>0</v>
      </c>
      <c r="AF181" s="176">
        <f t="shared" si="238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235"/>
        <v>0</v>
      </c>
      <c r="D182" s="163">
        <f t="shared" si="235"/>
        <v>0</v>
      </c>
      <c r="E182" s="163">
        <f t="shared" si="235"/>
        <v>0</v>
      </c>
      <c r="F182" s="163">
        <f t="shared" si="235"/>
        <v>0</v>
      </c>
      <c r="G182" s="163">
        <f t="shared" si="235"/>
        <v>0</v>
      </c>
      <c r="H182" s="163">
        <f t="shared" si="235"/>
        <v>0</v>
      </c>
      <c r="I182" s="163">
        <f t="shared" si="235"/>
        <v>0</v>
      </c>
      <c r="J182" s="163">
        <f t="shared" si="235"/>
        <v>0</v>
      </c>
      <c r="K182" s="163">
        <f t="shared" si="235"/>
        <v>0</v>
      </c>
      <c r="L182" s="163">
        <f t="shared" si="235"/>
        <v>0</v>
      </c>
      <c r="M182" s="163">
        <f t="shared" si="236"/>
        <v>0</v>
      </c>
      <c r="N182" s="163">
        <f t="shared" si="236"/>
        <v>0</v>
      </c>
      <c r="O182" s="163">
        <f t="shared" si="236"/>
        <v>0</v>
      </c>
      <c r="P182" s="163">
        <f t="shared" si="236"/>
        <v>0</v>
      </c>
      <c r="Q182" s="163">
        <f t="shared" si="237"/>
        <v>0</v>
      </c>
      <c r="R182" s="163">
        <f t="shared" si="237"/>
        <v>0</v>
      </c>
      <c r="S182" s="163">
        <f t="shared" si="237"/>
        <v>0</v>
      </c>
      <c r="T182" s="163">
        <f t="shared" si="238"/>
        <v>0</v>
      </c>
      <c r="U182" s="163">
        <f t="shared" si="238"/>
        <v>0</v>
      </c>
      <c r="V182" s="163">
        <f t="shared" si="238"/>
        <v>0</v>
      </c>
      <c r="W182" s="163">
        <f t="shared" si="238"/>
        <v>0</v>
      </c>
      <c r="X182" s="163">
        <f t="shared" si="238"/>
        <v>0</v>
      </c>
      <c r="Y182" s="163">
        <f t="shared" si="238"/>
        <v>0</v>
      </c>
      <c r="Z182" s="163">
        <f t="shared" si="238"/>
        <v>0</v>
      </c>
      <c r="AA182" s="163">
        <f t="shared" si="238"/>
        <v>0</v>
      </c>
      <c r="AB182" s="163">
        <f t="shared" si="238"/>
        <v>0</v>
      </c>
      <c r="AC182" s="163">
        <f t="shared" si="238"/>
        <v>0</v>
      </c>
      <c r="AD182" s="163">
        <f t="shared" si="238"/>
        <v>0</v>
      </c>
      <c r="AE182" s="163">
        <f t="shared" si="238"/>
        <v>0</v>
      </c>
      <c r="AF182" s="176">
        <f t="shared" si="238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235"/>
        <v>0</v>
      </c>
      <c r="D183" s="163">
        <f t="shared" si="235"/>
        <v>0</v>
      </c>
      <c r="E183" s="163">
        <f t="shared" si="235"/>
        <v>0</v>
      </c>
      <c r="F183" s="163">
        <f t="shared" si="235"/>
        <v>0</v>
      </c>
      <c r="G183" s="163">
        <f t="shared" si="235"/>
        <v>0</v>
      </c>
      <c r="H183" s="163">
        <f t="shared" si="235"/>
        <v>0</v>
      </c>
      <c r="I183" s="163">
        <f t="shared" si="235"/>
        <v>0</v>
      </c>
      <c r="J183" s="163">
        <f t="shared" si="235"/>
        <v>0</v>
      </c>
      <c r="K183" s="163">
        <f t="shared" si="235"/>
        <v>0</v>
      </c>
      <c r="L183" s="163">
        <f t="shared" si="235"/>
        <v>0</v>
      </c>
      <c r="M183" s="163">
        <f t="shared" si="236"/>
        <v>0</v>
      </c>
      <c r="N183" s="163">
        <f t="shared" si="236"/>
        <v>0</v>
      </c>
      <c r="O183" s="163">
        <f t="shared" si="236"/>
        <v>0</v>
      </c>
      <c r="P183" s="163">
        <f t="shared" si="236"/>
        <v>0</v>
      </c>
      <c r="Q183" s="163">
        <f t="shared" si="237"/>
        <v>0</v>
      </c>
      <c r="R183" s="163">
        <f t="shared" si="237"/>
        <v>0</v>
      </c>
      <c r="S183" s="163">
        <f t="shared" si="237"/>
        <v>0</v>
      </c>
      <c r="T183" s="163">
        <f t="shared" si="238"/>
        <v>0</v>
      </c>
      <c r="U183" s="163">
        <f t="shared" si="238"/>
        <v>0</v>
      </c>
      <c r="V183" s="163">
        <f t="shared" si="238"/>
        <v>0</v>
      </c>
      <c r="W183" s="163">
        <f t="shared" si="238"/>
        <v>0</v>
      </c>
      <c r="X183" s="163">
        <f t="shared" si="238"/>
        <v>0</v>
      </c>
      <c r="Y183" s="163">
        <f t="shared" si="238"/>
        <v>0</v>
      </c>
      <c r="Z183" s="163">
        <f t="shared" si="238"/>
        <v>0</v>
      </c>
      <c r="AA183" s="163">
        <f t="shared" si="238"/>
        <v>0</v>
      </c>
      <c r="AB183" s="163">
        <f t="shared" si="238"/>
        <v>0</v>
      </c>
      <c r="AC183" s="163">
        <f t="shared" si="238"/>
        <v>0</v>
      </c>
      <c r="AD183" s="163">
        <f t="shared" si="238"/>
        <v>0</v>
      </c>
      <c r="AE183" s="163">
        <f t="shared" si="238"/>
        <v>0</v>
      </c>
      <c r="AF183" s="176">
        <f t="shared" si="238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235"/>
        <v>0</v>
      </c>
      <c r="D184" s="163">
        <f t="shared" si="235"/>
        <v>0</v>
      </c>
      <c r="E184" s="163">
        <f t="shared" si="235"/>
        <v>0</v>
      </c>
      <c r="F184" s="163">
        <f t="shared" si="235"/>
        <v>0</v>
      </c>
      <c r="G184" s="163">
        <f t="shared" si="235"/>
        <v>0</v>
      </c>
      <c r="H184" s="163">
        <f t="shared" si="235"/>
        <v>0</v>
      </c>
      <c r="I184" s="163">
        <f t="shared" si="235"/>
        <v>0</v>
      </c>
      <c r="J184" s="163">
        <f t="shared" si="235"/>
        <v>0</v>
      </c>
      <c r="K184" s="163">
        <f t="shared" si="235"/>
        <v>0</v>
      </c>
      <c r="L184" s="163">
        <f t="shared" si="235"/>
        <v>0</v>
      </c>
      <c r="M184" s="163">
        <f t="shared" si="236"/>
        <v>0</v>
      </c>
      <c r="N184" s="163">
        <f t="shared" si="236"/>
        <v>0</v>
      </c>
      <c r="O184" s="163">
        <f t="shared" si="236"/>
        <v>0</v>
      </c>
      <c r="P184" s="163">
        <f t="shared" si="236"/>
        <v>0</v>
      </c>
      <c r="Q184" s="163">
        <f t="shared" si="237"/>
        <v>0</v>
      </c>
      <c r="R184" s="163">
        <f t="shared" si="237"/>
        <v>0</v>
      </c>
      <c r="S184" s="163">
        <f t="shared" si="237"/>
        <v>0</v>
      </c>
      <c r="T184" s="163">
        <f t="shared" ref="T184:AF199" si="239">S184</f>
        <v>0</v>
      </c>
      <c r="U184" s="163">
        <f t="shared" si="239"/>
        <v>0</v>
      </c>
      <c r="V184" s="163">
        <f t="shared" si="239"/>
        <v>0</v>
      </c>
      <c r="W184" s="163">
        <f t="shared" si="239"/>
        <v>0</v>
      </c>
      <c r="X184" s="163">
        <f t="shared" si="239"/>
        <v>0</v>
      </c>
      <c r="Y184" s="163">
        <f t="shared" si="239"/>
        <v>0</v>
      </c>
      <c r="Z184" s="163">
        <f t="shared" si="239"/>
        <v>0</v>
      </c>
      <c r="AA184" s="163">
        <f t="shared" si="239"/>
        <v>0</v>
      </c>
      <c r="AB184" s="163">
        <f t="shared" si="238"/>
        <v>0</v>
      </c>
      <c r="AC184" s="163">
        <f t="shared" si="238"/>
        <v>0</v>
      </c>
      <c r="AD184" s="163">
        <f t="shared" si="238"/>
        <v>0</v>
      </c>
      <c r="AE184" s="163">
        <f t="shared" si="239"/>
        <v>0</v>
      </c>
      <c r="AF184" s="176">
        <f t="shared" si="239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L200" si="240">B185</f>
        <v>0</v>
      </c>
      <c r="D185" s="163">
        <f t="shared" si="240"/>
        <v>0</v>
      </c>
      <c r="E185" s="163">
        <f t="shared" si="240"/>
        <v>0</v>
      </c>
      <c r="F185" s="163">
        <f t="shared" si="240"/>
        <v>0</v>
      </c>
      <c r="G185" s="163">
        <f t="shared" si="240"/>
        <v>0</v>
      </c>
      <c r="H185" s="163">
        <f t="shared" si="240"/>
        <v>0</v>
      </c>
      <c r="I185" s="163">
        <f t="shared" si="240"/>
        <v>0</v>
      </c>
      <c r="J185" s="163">
        <f t="shared" si="240"/>
        <v>0</v>
      </c>
      <c r="K185" s="163">
        <f t="shared" si="240"/>
        <v>0</v>
      </c>
      <c r="L185" s="163">
        <f t="shared" si="240"/>
        <v>0</v>
      </c>
      <c r="M185" s="163">
        <f t="shared" si="236"/>
        <v>0</v>
      </c>
      <c r="N185" s="163">
        <f t="shared" si="236"/>
        <v>0</v>
      </c>
      <c r="O185" s="163">
        <f t="shared" si="236"/>
        <v>0</v>
      </c>
      <c r="P185" s="163">
        <f t="shared" si="236"/>
        <v>0</v>
      </c>
      <c r="Q185" s="163">
        <f t="shared" si="237"/>
        <v>0</v>
      </c>
      <c r="R185" s="163">
        <f t="shared" si="237"/>
        <v>0</v>
      </c>
      <c r="S185" s="163">
        <f t="shared" si="237"/>
        <v>0</v>
      </c>
      <c r="T185" s="163">
        <f t="shared" si="239"/>
        <v>0</v>
      </c>
      <c r="U185" s="163">
        <f t="shared" si="239"/>
        <v>0</v>
      </c>
      <c r="V185" s="163">
        <f t="shared" si="239"/>
        <v>0</v>
      </c>
      <c r="W185" s="163">
        <f t="shared" si="239"/>
        <v>0</v>
      </c>
      <c r="X185" s="163">
        <f t="shared" si="239"/>
        <v>0</v>
      </c>
      <c r="Y185" s="163">
        <f t="shared" si="239"/>
        <v>0</v>
      </c>
      <c r="Z185" s="163">
        <f t="shared" si="239"/>
        <v>0</v>
      </c>
      <c r="AA185" s="163">
        <f t="shared" si="239"/>
        <v>0</v>
      </c>
      <c r="AB185" s="163">
        <f t="shared" si="239"/>
        <v>0</v>
      </c>
      <c r="AC185" s="163">
        <f t="shared" si="239"/>
        <v>0</v>
      </c>
      <c r="AD185" s="163">
        <f t="shared" si="239"/>
        <v>0</v>
      </c>
      <c r="AE185" s="163">
        <f t="shared" si="239"/>
        <v>0</v>
      </c>
      <c r="AF185" s="176">
        <f t="shared" si="239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240"/>
        <v>0</v>
      </c>
      <c r="D186" s="163">
        <f t="shared" si="240"/>
        <v>0</v>
      </c>
      <c r="E186" s="163">
        <f t="shared" si="240"/>
        <v>0</v>
      </c>
      <c r="F186" s="163">
        <f t="shared" si="240"/>
        <v>0</v>
      </c>
      <c r="G186" s="163">
        <f t="shared" si="240"/>
        <v>0</v>
      </c>
      <c r="H186" s="163">
        <f t="shared" si="240"/>
        <v>0</v>
      </c>
      <c r="I186" s="163">
        <f t="shared" si="240"/>
        <v>0</v>
      </c>
      <c r="J186" s="163">
        <f t="shared" si="240"/>
        <v>0</v>
      </c>
      <c r="K186" s="163">
        <f t="shared" si="240"/>
        <v>0</v>
      </c>
      <c r="L186" s="163">
        <f t="shared" si="240"/>
        <v>0</v>
      </c>
      <c r="M186" s="163">
        <f t="shared" si="236"/>
        <v>0</v>
      </c>
      <c r="N186" s="163">
        <f t="shared" si="236"/>
        <v>0</v>
      </c>
      <c r="O186" s="163">
        <f t="shared" si="236"/>
        <v>0</v>
      </c>
      <c r="P186" s="163">
        <f t="shared" si="236"/>
        <v>0</v>
      </c>
      <c r="Q186" s="163">
        <f t="shared" si="237"/>
        <v>0</v>
      </c>
      <c r="R186" s="163">
        <f t="shared" si="237"/>
        <v>0</v>
      </c>
      <c r="S186" s="163">
        <f t="shared" si="237"/>
        <v>0</v>
      </c>
      <c r="T186" s="163">
        <f t="shared" si="239"/>
        <v>0</v>
      </c>
      <c r="U186" s="163">
        <f t="shared" si="239"/>
        <v>0</v>
      </c>
      <c r="V186" s="163">
        <f t="shared" si="239"/>
        <v>0</v>
      </c>
      <c r="W186" s="163">
        <f t="shared" si="239"/>
        <v>0</v>
      </c>
      <c r="X186" s="163">
        <f t="shared" si="239"/>
        <v>0</v>
      </c>
      <c r="Y186" s="163">
        <f t="shared" si="239"/>
        <v>0</v>
      </c>
      <c r="Z186" s="163">
        <f t="shared" si="239"/>
        <v>0</v>
      </c>
      <c r="AA186" s="163">
        <f t="shared" si="239"/>
        <v>0</v>
      </c>
      <c r="AB186" s="163">
        <f t="shared" si="239"/>
        <v>0</v>
      </c>
      <c r="AC186" s="163">
        <f t="shared" si="239"/>
        <v>0</v>
      </c>
      <c r="AD186" s="163">
        <f t="shared" si="239"/>
        <v>0</v>
      </c>
      <c r="AE186" s="163">
        <f t="shared" si="239"/>
        <v>0</v>
      </c>
      <c r="AF186" s="176">
        <f t="shared" si="239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240"/>
        <v>0</v>
      </c>
      <c r="D187" s="163">
        <f t="shared" si="240"/>
        <v>0</v>
      </c>
      <c r="E187" s="163">
        <f t="shared" si="240"/>
        <v>0</v>
      </c>
      <c r="F187" s="163">
        <f t="shared" si="240"/>
        <v>0</v>
      </c>
      <c r="G187" s="163">
        <f t="shared" si="240"/>
        <v>0</v>
      </c>
      <c r="H187" s="163">
        <f t="shared" si="240"/>
        <v>0</v>
      </c>
      <c r="I187" s="163">
        <f t="shared" si="240"/>
        <v>0</v>
      </c>
      <c r="J187" s="163">
        <f t="shared" si="240"/>
        <v>0</v>
      </c>
      <c r="K187" s="163">
        <f t="shared" si="240"/>
        <v>0</v>
      </c>
      <c r="L187" s="163">
        <f t="shared" si="240"/>
        <v>0</v>
      </c>
      <c r="M187" s="163">
        <f t="shared" si="236"/>
        <v>0</v>
      </c>
      <c r="N187" s="163">
        <f t="shared" si="236"/>
        <v>0</v>
      </c>
      <c r="O187" s="163">
        <f t="shared" si="236"/>
        <v>0</v>
      </c>
      <c r="P187" s="163">
        <f t="shared" si="236"/>
        <v>0</v>
      </c>
      <c r="Q187" s="163">
        <f t="shared" si="237"/>
        <v>0</v>
      </c>
      <c r="R187" s="163">
        <f t="shared" si="237"/>
        <v>0</v>
      </c>
      <c r="S187" s="163">
        <f t="shared" si="237"/>
        <v>0</v>
      </c>
      <c r="T187" s="163">
        <f t="shared" si="239"/>
        <v>0</v>
      </c>
      <c r="U187" s="163">
        <f t="shared" si="239"/>
        <v>0</v>
      </c>
      <c r="V187" s="163">
        <f t="shared" si="239"/>
        <v>0</v>
      </c>
      <c r="W187" s="163">
        <f t="shared" si="239"/>
        <v>0</v>
      </c>
      <c r="X187" s="163">
        <f t="shared" si="239"/>
        <v>0</v>
      </c>
      <c r="Y187" s="163">
        <f t="shared" si="239"/>
        <v>0</v>
      </c>
      <c r="Z187" s="163">
        <f t="shared" si="239"/>
        <v>0</v>
      </c>
      <c r="AA187" s="163">
        <f t="shared" si="239"/>
        <v>0</v>
      </c>
      <c r="AB187" s="163">
        <f t="shared" si="239"/>
        <v>0</v>
      </c>
      <c r="AC187" s="163">
        <f t="shared" si="239"/>
        <v>0</v>
      </c>
      <c r="AD187" s="163">
        <f t="shared" si="239"/>
        <v>0</v>
      </c>
      <c r="AE187" s="163">
        <f t="shared" si="239"/>
        <v>0</v>
      </c>
      <c r="AF187" s="176">
        <f t="shared" si="239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240"/>
        <v>0</v>
      </c>
      <c r="D188" s="163">
        <f t="shared" si="240"/>
        <v>0</v>
      </c>
      <c r="E188" s="163">
        <f t="shared" si="240"/>
        <v>0</v>
      </c>
      <c r="F188" s="163">
        <f t="shared" si="240"/>
        <v>0</v>
      </c>
      <c r="G188" s="163">
        <f t="shared" si="240"/>
        <v>0</v>
      </c>
      <c r="H188" s="163">
        <f t="shared" si="240"/>
        <v>0</v>
      </c>
      <c r="I188" s="163">
        <f t="shared" si="240"/>
        <v>0</v>
      </c>
      <c r="J188" s="163">
        <f t="shared" si="240"/>
        <v>0</v>
      </c>
      <c r="K188" s="163">
        <f t="shared" si="240"/>
        <v>0</v>
      </c>
      <c r="L188" s="163">
        <f t="shared" si="240"/>
        <v>0</v>
      </c>
      <c r="M188" s="163">
        <f t="shared" si="236"/>
        <v>0</v>
      </c>
      <c r="N188" s="163">
        <f t="shared" si="236"/>
        <v>0</v>
      </c>
      <c r="O188" s="163">
        <f t="shared" si="236"/>
        <v>0</v>
      </c>
      <c r="P188" s="163">
        <f t="shared" si="236"/>
        <v>0</v>
      </c>
      <c r="Q188" s="163">
        <f t="shared" si="237"/>
        <v>0</v>
      </c>
      <c r="R188" s="163">
        <f t="shared" si="237"/>
        <v>0</v>
      </c>
      <c r="S188" s="163">
        <f t="shared" si="237"/>
        <v>0</v>
      </c>
      <c r="T188" s="163">
        <f t="shared" si="239"/>
        <v>0</v>
      </c>
      <c r="U188" s="163">
        <f t="shared" si="239"/>
        <v>0</v>
      </c>
      <c r="V188" s="163">
        <f t="shared" si="239"/>
        <v>0</v>
      </c>
      <c r="W188" s="163">
        <f t="shared" si="239"/>
        <v>0</v>
      </c>
      <c r="X188" s="163">
        <f t="shared" si="239"/>
        <v>0</v>
      </c>
      <c r="Y188" s="163">
        <f t="shared" si="239"/>
        <v>0</v>
      </c>
      <c r="Z188" s="163">
        <f t="shared" si="239"/>
        <v>0</v>
      </c>
      <c r="AA188" s="163">
        <f t="shared" si="239"/>
        <v>0</v>
      </c>
      <c r="AB188" s="163">
        <f t="shared" si="239"/>
        <v>0</v>
      </c>
      <c r="AC188" s="163">
        <f t="shared" si="239"/>
        <v>0</v>
      </c>
      <c r="AD188" s="163">
        <f t="shared" si="239"/>
        <v>0</v>
      </c>
      <c r="AE188" s="163">
        <f t="shared" si="239"/>
        <v>0</v>
      </c>
      <c r="AF188" s="176">
        <f t="shared" si="239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240"/>
        <v>0</v>
      </c>
      <c r="D189" s="163">
        <f t="shared" si="240"/>
        <v>0</v>
      </c>
      <c r="E189" s="163">
        <f t="shared" si="240"/>
        <v>0</v>
      </c>
      <c r="F189" s="163">
        <f t="shared" si="240"/>
        <v>0</v>
      </c>
      <c r="G189" s="163">
        <f t="shared" si="240"/>
        <v>0</v>
      </c>
      <c r="H189" s="163">
        <f t="shared" si="240"/>
        <v>0</v>
      </c>
      <c r="I189" s="163">
        <f t="shared" si="240"/>
        <v>0</v>
      </c>
      <c r="J189" s="163">
        <f t="shared" si="240"/>
        <v>0</v>
      </c>
      <c r="K189" s="163">
        <f t="shared" si="240"/>
        <v>0</v>
      </c>
      <c r="L189" s="163">
        <f t="shared" si="240"/>
        <v>0</v>
      </c>
      <c r="M189" s="163">
        <f t="shared" si="236"/>
        <v>0</v>
      </c>
      <c r="N189" s="163">
        <f t="shared" si="236"/>
        <v>0</v>
      </c>
      <c r="O189" s="163">
        <f t="shared" si="236"/>
        <v>0</v>
      </c>
      <c r="P189" s="163">
        <f t="shared" si="236"/>
        <v>0</v>
      </c>
      <c r="Q189" s="163">
        <f t="shared" si="237"/>
        <v>0</v>
      </c>
      <c r="R189" s="163">
        <f t="shared" si="237"/>
        <v>0</v>
      </c>
      <c r="S189" s="163">
        <f t="shared" si="237"/>
        <v>0</v>
      </c>
      <c r="T189" s="163">
        <f t="shared" si="239"/>
        <v>0</v>
      </c>
      <c r="U189" s="163">
        <f t="shared" si="239"/>
        <v>0</v>
      </c>
      <c r="V189" s="163">
        <f t="shared" si="239"/>
        <v>0</v>
      </c>
      <c r="W189" s="163">
        <f t="shared" si="239"/>
        <v>0</v>
      </c>
      <c r="X189" s="163">
        <f t="shared" si="239"/>
        <v>0</v>
      </c>
      <c r="Y189" s="163">
        <f t="shared" si="239"/>
        <v>0</v>
      </c>
      <c r="Z189" s="163">
        <f t="shared" si="239"/>
        <v>0</v>
      </c>
      <c r="AA189" s="163">
        <f t="shared" si="239"/>
        <v>0</v>
      </c>
      <c r="AB189" s="163">
        <f t="shared" si="239"/>
        <v>0</v>
      </c>
      <c r="AC189" s="163">
        <f t="shared" si="239"/>
        <v>0</v>
      </c>
      <c r="AD189" s="163">
        <f t="shared" si="239"/>
        <v>0</v>
      </c>
      <c r="AE189" s="163">
        <f t="shared" si="239"/>
        <v>0</v>
      </c>
      <c r="AF189" s="176">
        <f t="shared" si="239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240"/>
        <v>0</v>
      </c>
      <c r="D190" s="163">
        <f t="shared" si="240"/>
        <v>0</v>
      </c>
      <c r="E190" s="163">
        <f t="shared" si="240"/>
        <v>0</v>
      </c>
      <c r="F190" s="163">
        <f t="shared" si="240"/>
        <v>0</v>
      </c>
      <c r="G190" s="163">
        <f t="shared" si="240"/>
        <v>0</v>
      </c>
      <c r="H190" s="163">
        <f t="shared" si="240"/>
        <v>0</v>
      </c>
      <c r="I190" s="163">
        <f t="shared" si="240"/>
        <v>0</v>
      </c>
      <c r="J190" s="163">
        <f t="shared" si="240"/>
        <v>0</v>
      </c>
      <c r="K190" s="163">
        <f t="shared" si="240"/>
        <v>0</v>
      </c>
      <c r="L190" s="163">
        <f t="shared" si="240"/>
        <v>0</v>
      </c>
      <c r="M190" s="163">
        <f t="shared" si="236"/>
        <v>0</v>
      </c>
      <c r="N190" s="163">
        <f t="shared" si="236"/>
        <v>0</v>
      </c>
      <c r="O190" s="163">
        <f t="shared" si="236"/>
        <v>0</v>
      </c>
      <c r="P190" s="163">
        <f t="shared" si="236"/>
        <v>0</v>
      </c>
      <c r="Q190" s="163">
        <f t="shared" si="237"/>
        <v>0</v>
      </c>
      <c r="R190" s="163">
        <f t="shared" si="237"/>
        <v>0</v>
      </c>
      <c r="S190" s="163">
        <f t="shared" si="237"/>
        <v>0</v>
      </c>
      <c r="T190" s="163">
        <f t="shared" si="239"/>
        <v>0</v>
      </c>
      <c r="U190" s="163">
        <f t="shared" si="239"/>
        <v>0</v>
      </c>
      <c r="V190" s="163">
        <f t="shared" si="239"/>
        <v>0</v>
      </c>
      <c r="W190" s="163">
        <f t="shared" si="239"/>
        <v>0</v>
      </c>
      <c r="X190" s="163">
        <f t="shared" si="239"/>
        <v>0</v>
      </c>
      <c r="Y190" s="163">
        <f t="shared" si="239"/>
        <v>0</v>
      </c>
      <c r="Z190" s="163">
        <f t="shared" si="239"/>
        <v>0</v>
      </c>
      <c r="AA190" s="163">
        <f t="shared" si="239"/>
        <v>0</v>
      </c>
      <c r="AB190" s="163">
        <f t="shared" si="239"/>
        <v>0</v>
      </c>
      <c r="AC190" s="163">
        <f t="shared" si="239"/>
        <v>0</v>
      </c>
      <c r="AD190" s="163">
        <f t="shared" si="239"/>
        <v>0</v>
      </c>
      <c r="AE190" s="163">
        <f t="shared" si="239"/>
        <v>0</v>
      </c>
      <c r="AF190" s="176">
        <f t="shared" si="239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240"/>
        <v>0</v>
      </c>
      <c r="D191" s="163">
        <f t="shared" si="240"/>
        <v>0</v>
      </c>
      <c r="E191" s="163">
        <f t="shared" si="240"/>
        <v>0</v>
      </c>
      <c r="F191" s="163">
        <f t="shared" si="240"/>
        <v>0</v>
      </c>
      <c r="G191" s="163">
        <f t="shared" si="240"/>
        <v>0</v>
      </c>
      <c r="H191" s="163">
        <f t="shared" si="240"/>
        <v>0</v>
      </c>
      <c r="I191" s="163">
        <f t="shared" si="240"/>
        <v>0</v>
      </c>
      <c r="J191" s="163">
        <f t="shared" si="240"/>
        <v>0</v>
      </c>
      <c r="K191" s="163">
        <f t="shared" si="240"/>
        <v>0</v>
      </c>
      <c r="L191" s="163">
        <f t="shared" si="240"/>
        <v>0</v>
      </c>
      <c r="M191" s="163">
        <f t="shared" si="236"/>
        <v>0</v>
      </c>
      <c r="N191" s="163">
        <f t="shared" si="236"/>
        <v>0</v>
      </c>
      <c r="O191" s="163">
        <f t="shared" si="236"/>
        <v>0</v>
      </c>
      <c r="P191" s="163">
        <f t="shared" si="236"/>
        <v>0</v>
      </c>
      <c r="Q191" s="163">
        <f t="shared" si="237"/>
        <v>0</v>
      </c>
      <c r="R191" s="163">
        <f t="shared" si="237"/>
        <v>0</v>
      </c>
      <c r="S191" s="163">
        <f t="shared" si="237"/>
        <v>0</v>
      </c>
      <c r="T191" s="163">
        <f t="shared" si="239"/>
        <v>0</v>
      </c>
      <c r="U191" s="163">
        <f t="shared" si="239"/>
        <v>0</v>
      </c>
      <c r="V191" s="163">
        <f t="shared" si="239"/>
        <v>0</v>
      </c>
      <c r="W191" s="163">
        <f t="shared" si="239"/>
        <v>0</v>
      </c>
      <c r="X191" s="163">
        <f t="shared" si="239"/>
        <v>0</v>
      </c>
      <c r="Y191" s="163">
        <f t="shared" si="239"/>
        <v>0</v>
      </c>
      <c r="Z191" s="163">
        <f t="shared" si="239"/>
        <v>0</v>
      </c>
      <c r="AA191" s="163">
        <f t="shared" si="239"/>
        <v>0</v>
      </c>
      <c r="AB191" s="163">
        <f t="shared" si="239"/>
        <v>0</v>
      </c>
      <c r="AC191" s="163">
        <f t="shared" si="239"/>
        <v>0</v>
      </c>
      <c r="AD191" s="163">
        <f t="shared" si="239"/>
        <v>0</v>
      </c>
      <c r="AE191" s="163">
        <f t="shared" si="239"/>
        <v>0</v>
      </c>
      <c r="AF191" s="176">
        <f t="shared" si="239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240"/>
        <v>0</v>
      </c>
      <c r="D192" s="163">
        <f t="shared" si="240"/>
        <v>0</v>
      </c>
      <c r="E192" s="163">
        <f t="shared" si="240"/>
        <v>0</v>
      </c>
      <c r="F192" s="163">
        <f t="shared" si="240"/>
        <v>0</v>
      </c>
      <c r="G192" s="163">
        <f t="shared" si="240"/>
        <v>0</v>
      </c>
      <c r="H192" s="163">
        <f t="shared" si="240"/>
        <v>0</v>
      </c>
      <c r="I192" s="163">
        <f t="shared" si="240"/>
        <v>0</v>
      </c>
      <c r="J192" s="163">
        <f t="shared" si="240"/>
        <v>0</v>
      </c>
      <c r="K192" s="163">
        <f t="shared" si="240"/>
        <v>0</v>
      </c>
      <c r="L192" s="163">
        <f t="shared" si="240"/>
        <v>0</v>
      </c>
      <c r="M192" s="163">
        <f t="shared" si="236"/>
        <v>0</v>
      </c>
      <c r="N192" s="163">
        <f t="shared" si="236"/>
        <v>0</v>
      </c>
      <c r="O192" s="163">
        <f t="shared" si="236"/>
        <v>0</v>
      </c>
      <c r="P192" s="163">
        <f t="shared" si="236"/>
        <v>0</v>
      </c>
      <c r="Q192" s="163">
        <f t="shared" si="237"/>
        <v>0</v>
      </c>
      <c r="R192" s="163">
        <f t="shared" si="237"/>
        <v>0</v>
      </c>
      <c r="S192" s="163">
        <f t="shared" si="237"/>
        <v>0</v>
      </c>
      <c r="T192" s="163">
        <f t="shared" si="239"/>
        <v>0</v>
      </c>
      <c r="U192" s="163">
        <f t="shared" si="239"/>
        <v>0</v>
      </c>
      <c r="V192" s="163">
        <f t="shared" si="239"/>
        <v>0</v>
      </c>
      <c r="W192" s="163">
        <f t="shared" si="239"/>
        <v>0</v>
      </c>
      <c r="X192" s="163">
        <f t="shared" si="239"/>
        <v>0</v>
      </c>
      <c r="Y192" s="163">
        <f t="shared" si="239"/>
        <v>0</v>
      </c>
      <c r="Z192" s="163">
        <f t="shared" si="239"/>
        <v>0</v>
      </c>
      <c r="AA192" s="163">
        <f t="shared" si="239"/>
        <v>0</v>
      </c>
      <c r="AB192" s="163">
        <f t="shared" si="239"/>
        <v>0</v>
      </c>
      <c r="AC192" s="163">
        <f t="shared" si="239"/>
        <v>0</v>
      </c>
      <c r="AD192" s="163">
        <f t="shared" si="239"/>
        <v>0</v>
      </c>
      <c r="AE192" s="163">
        <f t="shared" si="239"/>
        <v>0</v>
      </c>
      <c r="AF192" s="176">
        <f t="shared" si="239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240"/>
        <v>0</v>
      </c>
      <c r="D193" s="163">
        <f t="shared" si="240"/>
        <v>0</v>
      </c>
      <c r="E193" s="163">
        <f t="shared" si="240"/>
        <v>0</v>
      </c>
      <c r="F193" s="163">
        <f t="shared" si="240"/>
        <v>0</v>
      </c>
      <c r="G193" s="163">
        <f t="shared" si="240"/>
        <v>0</v>
      </c>
      <c r="H193" s="163">
        <f t="shared" si="240"/>
        <v>0</v>
      </c>
      <c r="I193" s="163">
        <f t="shared" si="240"/>
        <v>0</v>
      </c>
      <c r="J193" s="163">
        <f t="shared" si="240"/>
        <v>0</v>
      </c>
      <c r="K193" s="163">
        <f t="shared" si="240"/>
        <v>0</v>
      </c>
      <c r="L193" s="163">
        <f t="shared" si="240"/>
        <v>0</v>
      </c>
      <c r="M193" s="163">
        <f t="shared" si="236"/>
        <v>0</v>
      </c>
      <c r="N193" s="163">
        <f t="shared" si="236"/>
        <v>0</v>
      </c>
      <c r="O193" s="163">
        <f t="shared" si="236"/>
        <v>0</v>
      </c>
      <c r="P193" s="163">
        <f t="shared" si="236"/>
        <v>0</v>
      </c>
      <c r="Q193" s="163">
        <f t="shared" si="237"/>
        <v>0</v>
      </c>
      <c r="R193" s="163">
        <f t="shared" si="237"/>
        <v>0</v>
      </c>
      <c r="S193" s="163">
        <f t="shared" si="237"/>
        <v>0</v>
      </c>
      <c r="T193" s="163">
        <f t="shared" si="239"/>
        <v>0</v>
      </c>
      <c r="U193" s="163">
        <f t="shared" si="239"/>
        <v>0</v>
      </c>
      <c r="V193" s="163">
        <f t="shared" si="239"/>
        <v>0</v>
      </c>
      <c r="W193" s="163">
        <f t="shared" si="239"/>
        <v>0</v>
      </c>
      <c r="X193" s="163">
        <f t="shared" si="239"/>
        <v>0</v>
      </c>
      <c r="Y193" s="163">
        <f t="shared" si="239"/>
        <v>0</v>
      </c>
      <c r="Z193" s="163">
        <f t="shared" si="239"/>
        <v>0</v>
      </c>
      <c r="AA193" s="163">
        <f t="shared" si="239"/>
        <v>0</v>
      </c>
      <c r="AB193" s="163">
        <f t="shared" si="239"/>
        <v>0</v>
      </c>
      <c r="AC193" s="163">
        <f t="shared" si="239"/>
        <v>0</v>
      </c>
      <c r="AD193" s="163">
        <f t="shared" si="239"/>
        <v>0</v>
      </c>
      <c r="AE193" s="163">
        <f t="shared" si="239"/>
        <v>0</v>
      </c>
      <c r="AF193" s="176">
        <f t="shared" si="239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240"/>
        <v>0</v>
      </c>
      <c r="D194" s="163">
        <f t="shared" si="240"/>
        <v>0</v>
      </c>
      <c r="E194" s="163">
        <f t="shared" si="240"/>
        <v>0</v>
      </c>
      <c r="F194" s="163">
        <f t="shared" si="240"/>
        <v>0</v>
      </c>
      <c r="G194" s="163">
        <f t="shared" si="240"/>
        <v>0</v>
      </c>
      <c r="H194" s="163">
        <f t="shared" si="240"/>
        <v>0</v>
      </c>
      <c r="I194" s="163">
        <f t="shared" si="240"/>
        <v>0</v>
      </c>
      <c r="J194" s="163">
        <f t="shared" si="240"/>
        <v>0</v>
      </c>
      <c r="K194" s="163">
        <f t="shared" si="240"/>
        <v>0</v>
      </c>
      <c r="L194" s="163">
        <f t="shared" si="240"/>
        <v>0</v>
      </c>
      <c r="M194" s="163">
        <f t="shared" si="236"/>
        <v>0</v>
      </c>
      <c r="N194" s="163">
        <f t="shared" si="236"/>
        <v>0</v>
      </c>
      <c r="O194" s="163">
        <f t="shared" si="236"/>
        <v>0</v>
      </c>
      <c r="P194" s="163">
        <f t="shared" si="236"/>
        <v>0</v>
      </c>
      <c r="Q194" s="163">
        <f t="shared" si="237"/>
        <v>0</v>
      </c>
      <c r="R194" s="163">
        <f t="shared" si="237"/>
        <v>0</v>
      </c>
      <c r="S194" s="163">
        <f t="shared" si="237"/>
        <v>0</v>
      </c>
      <c r="T194" s="163">
        <f t="shared" si="239"/>
        <v>0</v>
      </c>
      <c r="U194" s="163">
        <f t="shared" si="239"/>
        <v>0</v>
      </c>
      <c r="V194" s="163">
        <f t="shared" si="239"/>
        <v>0</v>
      </c>
      <c r="W194" s="163">
        <f t="shared" si="239"/>
        <v>0</v>
      </c>
      <c r="X194" s="163">
        <f t="shared" si="239"/>
        <v>0</v>
      </c>
      <c r="Y194" s="163">
        <f t="shared" si="239"/>
        <v>0</v>
      </c>
      <c r="Z194" s="163">
        <f t="shared" si="239"/>
        <v>0</v>
      </c>
      <c r="AA194" s="163">
        <f t="shared" si="239"/>
        <v>0</v>
      </c>
      <c r="AB194" s="163">
        <f t="shared" si="239"/>
        <v>0</v>
      </c>
      <c r="AC194" s="163">
        <f t="shared" si="239"/>
        <v>0</v>
      </c>
      <c r="AD194" s="163">
        <f t="shared" si="239"/>
        <v>0</v>
      </c>
      <c r="AE194" s="163">
        <f t="shared" si="239"/>
        <v>0</v>
      </c>
      <c r="AF194" s="176">
        <f t="shared" si="239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240"/>
        <v>0</v>
      </c>
      <c r="D195" s="163">
        <f t="shared" si="240"/>
        <v>0</v>
      </c>
      <c r="E195" s="163">
        <f t="shared" si="240"/>
        <v>0</v>
      </c>
      <c r="F195" s="163">
        <f t="shared" si="240"/>
        <v>0</v>
      </c>
      <c r="G195" s="163">
        <f t="shared" si="240"/>
        <v>0</v>
      </c>
      <c r="H195" s="163">
        <f t="shared" si="240"/>
        <v>0</v>
      </c>
      <c r="I195" s="163">
        <f t="shared" si="240"/>
        <v>0</v>
      </c>
      <c r="J195" s="163">
        <f t="shared" si="240"/>
        <v>0</v>
      </c>
      <c r="K195" s="163">
        <f t="shared" si="240"/>
        <v>0</v>
      </c>
      <c r="L195" s="163">
        <f t="shared" si="240"/>
        <v>0</v>
      </c>
      <c r="M195" s="163">
        <f t="shared" si="236"/>
        <v>0</v>
      </c>
      <c r="N195" s="163">
        <f t="shared" si="236"/>
        <v>0</v>
      </c>
      <c r="O195" s="163">
        <f t="shared" si="236"/>
        <v>0</v>
      </c>
      <c r="P195" s="163">
        <f t="shared" si="236"/>
        <v>0</v>
      </c>
      <c r="Q195" s="163">
        <f t="shared" si="237"/>
        <v>0</v>
      </c>
      <c r="R195" s="163">
        <f t="shared" si="237"/>
        <v>0</v>
      </c>
      <c r="S195" s="163">
        <f t="shared" si="237"/>
        <v>0</v>
      </c>
      <c r="T195" s="163">
        <f t="shared" si="239"/>
        <v>0</v>
      </c>
      <c r="U195" s="163">
        <f t="shared" si="239"/>
        <v>0</v>
      </c>
      <c r="V195" s="163">
        <f t="shared" si="239"/>
        <v>0</v>
      </c>
      <c r="W195" s="163">
        <f t="shared" si="239"/>
        <v>0</v>
      </c>
      <c r="X195" s="163">
        <f t="shared" si="239"/>
        <v>0</v>
      </c>
      <c r="Y195" s="163">
        <f t="shared" si="239"/>
        <v>0</v>
      </c>
      <c r="Z195" s="163">
        <f t="shared" si="239"/>
        <v>0</v>
      </c>
      <c r="AA195" s="163">
        <f t="shared" si="239"/>
        <v>0</v>
      </c>
      <c r="AB195" s="163">
        <f t="shared" si="239"/>
        <v>0</v>
      </c>
      <c r="AC195" s="163">
        <f t="shared" si="239"/>
        <v>0</v>
      </c>
      <c r="AD195" s="163">
        <f t="shared" si="239"/>
        <v>0</v>
      </c>
      <c r="AE195" s="163">
        <f t="shared" si="239"/>
        <v>0</v>
      </c>
      <c r="AF195" s="176">
        <f t="shared" si="239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240"/>
        <v>0</v>
      </c>
      <c r="D196" s="163">
        <f t="shared" si="240"/>
        <v>0</v>
      </c>
      <c r="E196" s="163">
        <f t="shared" si="240"/>
        <v>0</v>
      </c>
      <c r="F196" s="163">
        <f t="shared" si="240"/>
        <v>0</v>
      </c>
      <c r="G196" s="163">
        <f t="shared" si="240"/>
        <v>0</v>
      </c>
      <c r="H196" s="163">
        <f t="shared" si="240"/>
        <v>0</v>
      </c>
      <c r="I196" s="163">
        <f t="shared" si="240"/>
        <v>0</v>
      </c>
      <c r="J196" s="163">
        <f t="shared" si="240"/>
        <v>0</v>
      </c>
      <c r="K196" s="163">
        <f t="shared" si="240"/>
        <v>0</v>
      </c>
      <c r="L196" s="163">
        <f t="shared" si="240"/>
        <v>0</v>
      </c>
      <c r="M196" s="163">
        <f t="shared" si="236"/>
        <v>0</v>
      </c>
      <c r="N196" s="163">
        <f t="shared" si="236"/>
        <v>0</v>
      </c>
      <c r="O196" s="163">
        <f t="shared" si="236"/>
        <v>0</v>
      </c>
      <c r="P196" s="163">
        <f t="shared" si="236"/>
        <v>0</v>
      </c>
      <c r="Q196" s="163">
        <f t="shared" si="237"/>
        <v>0</v>
      </c>
      <c r="R196" s="163">
        <f t="shared" si="237"/>
        <v>0</v>
      </c>
      <c r="S196" s="163">
        <f t="shared" si="237"/>
        <v>0</v>
      </c>
      <c r="T196" s="163">
        <f t="shared" si="239"/>
        <v>0</v>
      </c>
      <c r="U196" s="163">
        <f t="shared" si="239"/>
        <v>0</v>
      </c>
      <c r="V196" s="163">
        <f t="shared" si="239"/>
        <v>0</v>
      </c>
      <c r="W196" s="163">
        <f t="shared" si="239"/>
        <v>0</v>
      </c>
      <c r="X196" s="163">
        <f t="shared" si="239"/>
        <v>0</v>
      </c>
      <c r="Y196" s="163">
        <f t="shared" si="239"/>
        <v>0</v>
      </c>
      <c r="Z196" s="163">
        <f t="shared" si="239"/>
        <v>0</v>
      </c>
      <c r="AA196" s="163">
        <f t="shared" si="239"/>
        <v>0</v>
      </c>
      <c r="AB196" s="163">
        <f t="shared" si="239"/>
        <v>0</v>
      </c>
      <c r="AC196" s="163">
        <f t="shared" si="239"/>
        <v>0</v>
      </c>
      <c r="AD196" s="163">
        <f t="shared" si="239"/>
        <v>0</v>
      </c>
      <c r="AE196" s="163">
        <f t="shared" si="239"/>
        <v>0</v>
      </c>
      <c r="AF196" s="176">
        <f t="shared" si="239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240"/>
        <v>0</v>
      </c>
      <c r="D197" s="163">
        <f t="shared" si="240"/>
        <v>0</v>
      </c>
      <c r="E197" s="163">
        <f t="shared" si="240"/>
        <v>0</v>
      </c>
      <c r="F197" s="163">
        <f t="shared" si="240"/>
        <v>0</v>
      </c>
      <c r="G197" s="163">
        <f t="shared" si="240"/>
        <v>0</v>
      </c>
      <c r="H197" s="163">
        <f t="shared" si="240"/>
        <v>0</v>
      </c>
      <c r="I197" s="163">
        <f t="shared" si="240"/>
        <v>0</v>
      </c>
      <c r="J197" s="163">
        <f t="shared" si="240"/>
        <v>0</v>
      </c>
      <c r="K197" s="163">
        <f t="shared" si="240"/>
        <v>0</v>
      </c>
      <c r="L197" s="163">
        <f t="shared" si="240"/>
        <v>0</v>
      </c>
      <c r="M197" s="163">
        <f t="shared" si="236"/>
        <v>0</v>
      </c>
      <c r="N197" s="163">
        <f t="shared" si="236"/>
        <v>0</v>
      </c>
      <c r="O197" s="163">
        <f t="shared" si="236"/>
        <v>0</v>
      </c>
      <c r="P197" s="163">
        <f t="shared" si="236"/>
        <v>0</v>
      </c>
      <c r="Q197" s="163">
        <f t="shared" si="237"/>
        <v>0</v>
      </c>
      <c r="R197" s="163">
        <f t="shared" si="237"/>
        <v>0</v>
      </c>
      <c r="S197" s="163">
        <f t="shared" si="237"/>
        <v>0</v>
      </c>
      <c r="T197" s="163">
        <f t="shared" si="239"/>
        <v>0</v>
      </c>
      <c r="U197" s="163">
        <f t="shared" si="239"/>
        <v>0</v>
      </c>
      <c r="V197" s="163">
        <f t="shared" si="239"/>
        <v>0</v>
      </c>
      <c r="W197" s="163">
        <f t="shared" si="239"/>
        <v>0</v>
      </c>
      <c r="X197" s="163">
        <f t="shared" si="239"/>
        <v>0</v>
      </c>
      <c r="Y197" s="163">
        <f t="shared" si="239"/>
        <v>0</v>
      </c>
      <c r="Z197" s="163">
        <f t="shared" si="239"/>
        <v>0</v>
      </c>
      <c r="AA197" s="163">
        <f t="shared" si="239"/>
        <v>0</v>
      </c>
      <c r="AB197" s="163">
        <f t="shared" si="239"/>
        <v>0</v>
      </c>
      <c r="AC197" s="163">
        <f t="shared" si="239"/>
        <v>0</v>
      </c>
      <c r="AD197" s="163">
        <f t="shared" si="239"/>
        <v>0</v>
      </c>
      <c r="AE197" s="163">
        <f t="shared" si="239"/>
        <v>0</v>
      </c>
      <c r="AF197" s="176">
        <f t="shared" si="239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240"/>
        <v>0</v>
      </c>
      <c r="D198" s="163">
        <f t="shared" si="240"/>
        <v>0</v>
      </c>
      <c r="E198" s="163">
        <f t="shared" si="240"/>
        <v>0</v>
      </c>
      <c r="F198" s="163">
        <f t="shared" si="240"/>
        <v>0</v>
      </c>
      <c r="G198" s="163">
        <f t="shared" si="240"/>
        <v>0</v>
      </c>
      <c r="H198" s="163">
        <f t="shared" si="240"/>
        <v>0</v>
      </c>
      <c r="I198" s="163">
        <f t="shared" si="240"/>
        <v>0</v>
      </c>
      <c r="J198" s="163">
        <f t="shared" si="240"/>
        <v>0</v>
      </c>
      <c r="K198" s="163">
        <f t="shared" si="240"/>
        <v>0</v>
      </c>
      <c r="L198" s="163">
        <f t="shared" si="240"/>
        <v>0</v>
      </c>
      <c r="M198" s="163">
        <f t="shared" si="236"/>
        <v>0</v>
      </c>
      <c r="N198" s="163">
        <f t="shared" si="236"/>
        <v>0</v>
      </c>
      <c r="O198" s="163">
        <f t="shared" si="236"/>
        <v>0</v>
      </c>
      <c r="P198" s="163">
        <f t="shared" si="236"/>
        <v>0</v>
      </c>
      <c r="Q198" s="163">
        <f t="shared" si="237"/>
        <v>0</v>
      </c>
      <c r="R198" s="163">
        <f t="shared" si="237"/>
        <v>0</v>
      </c>
      <c r="S198" s="163">
        <f t="shared" si="237"/>
        <v>0</v>
      </c>
      <c r="T198" s="163">
        <f t="shared" si="239"/>
        <v>0</v>
      </c>
      <c r="U198" s="163">
        <f t="shared" si="239"/>
        <v>0</v>
      </c>
      <c r="V198" s="163">
        <f t="shared" si="239"/>
        <v>0</v>
      </c>
      <c r="W198" s="163">
        <f t="shared" si="239"/>
        <v>0</v>
      </c>
      <c r="X198" s="163">
        <f t="shared" si="239"/>
        <v>0</v>
      </c>
      <c r="Y198" s="163">
        <f t="shared" si="239"/>
        <v>0</v>
      </c>
      <c r="Z198" s="163">
        <f t="shared" si="239"/>
        <v>0</v>
      </c>
      <c r="AA198" s="163">
        <f t="shared" si="239"/>
        <v>0</v>
      </c>
      <c r="AB198" s="163">
        <f t="shared" si="239"/>
        <v>0</v>
      </c>
      <c r="AC198" s="163">
        <f t="shared" si="239"/>
        <v>0</v>
      </c>
      <c r="AD198" s="163">
        <f t="shared" si="239"/>
        <v>0</v>
      </c>
      <c r="AE198" s="163">
        <f t="shared" si="239"/>
        <v>0</v>
      </c>
      <c r="AF198" s="176">
        <f t="shared" si="239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240"/>
        <v>0</v>
      </c>
      <c r="D199" s="163">
        <f t="shared" si="240"/>
        <v>0</v>
      </c>
      <c r="E199" s="163">
        <f t="shared" si="240"/>
        <v>0</v>
      </c>
      <c r="F199" s="163">
        <f t="shared" si="240"/>
        <v>0</v>
      </c>
      <c r="G199" s="163">
        <f t="shared" si="240"/>
        <v>0</v>
      </c>
      <c r="H199" s="163">
        <f t="shared" si="240"/>
        <v>0</v>
      </c>
      <c r="I199" s="163">
        <f t="shared" si="240"/>
        <v>0</v>
      </c>
      <c r="J199" s="163">
        <f t="shared" si="240"/>
        <v>0</v>
      </c>
      <c r="K199" s="163">
        <f t="shared" si="240"/>
        <v>0</v>
      </c>
      <c r="L199" s="163">
        <f t="shared" si="240"/>
        <v>0</v>
      </c>
      <c r="M199" s="163">
        <f t="shared" si="236"/>
        <v>0</v>
      </c>
      <c r="N199" s="163">
        <f t="shared" si="236"/>
        <v>0</v>
      </c>
      <c r="O199" s="163">
        <f t="shared" si="236"/>
        <v>0</v>
      </c>
      <c r="P199" s="163">
        <f t="shared" si="236"/>
        <v>0</v>
      </c>
      <c r="Q199" s="163">
        <f t="shared" si="237"/>
        <v>0</v>
      </c>
      <c r="R199" s="163">
        <f t="shared" si="237"/>
        <v>0</v>
      </c>
      <c r="S199" s="163">
        <f t="shared" si="237"/>
        <v>0</v>
      </c>
      <c r="T199" s="163">
        <f t="shared" si="239"/>
        <v>0</v>
      </c>
      <c r="U199" s="163">
        <f t="shared" si="239"/>
        <v>0</v>
      </c>
      <c r="V199" s="163">
        <f t="shared" si="239"/>
        <v>0</v>
      </c>
      <c r="W199" s="163">
        <f t="shared" si="239"/>
        <v>0</v>
      </c>
      <c r="X199" s="163">
        <f t="shared" si="239"/>
        <v>0</v>
      </c>
      <c r="Y199" s="163">
        <f t="shared" si="239"/>
        <v>0</v>
      </c>
      <c r="Z199" s="163">
        <f t="shared" si="239"/>
        <v>0</v>
      </c>
      <c r="AA199" s="163">
        <f t="shared" si="239"/>
        <v>0</v>
      </c>
      <c r="AB199" s="163">
        <f t="shared" si="239"/>
        <v>0</v>
      </c>
      <c r="AC199" s="163">
        <f t="shared" si="239"/>
        <v>0</v>
      </c>
      <c r="AD199" s="163">
        <f t="shared" si="239"/>
        <v>0</v>
      </c>
      <c r="AE199" s="163">
        <f t="shared" si="239"/>
        <v>0</v>
      </c>
      <c r="AF199" s="176">
        <f t="shared" si="239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240"/>
        <v>0</v>
      </c>
      <c r="D200" s="163">
        <f t="shared" si="240"/>
        <v>0</v>
      </c>
      <c r="E200" s="163">
        <f t="shared" si="240"/>
        <v>0</v>
      </c>
      <c r="F200" s="163">
        <f t="shared" si="240"/>
        <v>0</v>
      </c>
      <c r="G200" s="163">
        <f t="shared" si="240"/>
        <v>0</v>
      </c>
      <c r="H200" s="163">
        <f t="shared" si="240"/>
        <v>0</v>
      </c>
      <c r="I200" s="163">
        <f t="shared" si="240"/>
        <v>0</v>
      </c>
      <c r="J200" s="163">
        <f t="shared" si="240"/>
        <v>0</v>
      </c>
      <c r="K200" s="163">
        <f t="shared" si="240"/>
        <v>0</v>
      </c>
      <c r="L200" s="163">
        <f t="shared" si="240"/>
        <v>0</v>
      </c>
      <c r="M200" s="163">
        <f t="shared" si="236"/>
        <v>0</v>
      </c>
      <c r="N200" s="163">
        <f t="shared" si="236"/>
        <v>0</v>
      </c>
      <c r="O200" s="163">
        <f t="shared" si="236"/>
        <v>0</v>
      </c>
      <c r="P200" s="163">
        <f t="shared" si="236"/>
        <v>0</v>
      </c>
      <c r="Q200" s="163">
        <f t="shared" si="237"/>
        <v>0</v>
      </c>
      <c r="R200" s="163">
        <f t="shared" si="237"/>
        <v>0</v>
      </c>
      <c r="S200" s="163">
        <f t="shared" si="237"/>
        <v>0</v>
      </c>
      <c r="T200" s="163">
        <f t="shared" ref="T200:AF215" si="241">S200</f>
        <v>0</v>
      </c>
      <c r="U200" s="163">
        <f t="shared" si="241"/>
        <v>0</v>
      </c>
      <c r="V200" s="163">
        <f t="shared" si="241"/>
        <v>0</v>
      </c>
      <c r="W200" s="163">
        <f t="shared" si="241"/>
        <v>0</v>
      </c>
      <c r="X200" s="163">
        <f t="shared" si="241"/>
        <v>0</v>
      </c>
      <c r="Y200" s="163">
        <f t="shared" si="241"/>
        <v>0</v>
      </c>
      <c r="Z200" s="163">
        <f t="shared" si="241"/>
        <v>0</v>
      </c>
      <c r="AA200" s="163">
        <f t="shared" si="241"/>
        <v>0</v>
      </c>
      <c r="AB200" s="163">
        <f t="shared" si="241"/>
        <v>0</v>
      </c>
      <c r="AC200" s="163">
        <f t="shared" si="241"/>
        <v>0</v>
      </c>
      <c r="AD200" s="163">
        <f t="shared" si="241"/>
        <v>0</v>
      </c>
      <c r="AE200" s="163">
        <f t="shared" si="241"/>
        <v>0</v>
      </c>
      <c r="AF200" s="176">
        <f t="shared" si="241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L216" si="242">B201</f>
        <v>0</v>
      </c>
      <c r="D201" s="163">
        <f t="shared" si="242"/>
        <v>0</v>
      </c>
      <c r="E201" s="163">
        <f t="shared" si="242"/>
        <v>0</v>
      </c>
      <c r="F201" s="163">
        <f t="shared" si="242"/>
        <v>0</v>
      </c>
      <c r="G201" s="163">
        <f t="shared" si="242"/>
        <v>0</v>
      </c>
      <c r="H201" s="163">
        <f t="shared" si="242"/>
        <v>0</v>
      </c>
      <c r="I201" s="163">
        <f t="shared" si="242"/>
        <v>0</v>
      </c>
      <c r="J201" s="163">
        <f t="shared" si="242"/>
        <v>0</v>
      </c>
      <c r="K201" s="163">
        <f t="shared" si="242"/>
        <v>0</v>
      </c>
      <c r="L201" s="163">
        <f t="shared" si="242"/>
        <v>0</v>
      </c>
      <c r="M201" s="163">
        <f t="shared" si="236"/>
        <v>0</v>
      </c>
      <c r="N201" s="163">
        <f t="shared" si="236"/>
        <v>0</v>
      </c>
      <c r="O201" s="163">
        <f t="shared" si="236"/>
        <v>0</v>
      </c>
      <c r="P201" s="163">
        <f t="shared" si="236"/>
        <v>0</v>
      </c>
      <c r="Q201" s="163">
        <f t="shared" si="237"/>
        <v>0</v>
      </c>
      <c r="R201" s="163">
        <f t="shared" si="237"/>
        <v>0</v>
      </c>
      <c r="S201" s="163">
        <f t="shared" si="237"/>
        <v>0</v>
      </c>
      <c r="T201" s="163">
        <f t="shared" si="241"/>
        <v>0</v>
      </c>
      <c r="U201" s="163">
        <f t="shared" si="241"/>
        <v>0</v>
      </c>
      <c r="V201" s="163">
        <f t="shared" si="241"/>
        <v>0</v>
      </c>
      <c r="W201" s="163">
        <f t="shared" si="241"/>
        <v>0</v>
      </c>
      <c r="X201" s="163">
        <f t="shared" si="241"/>
        <v>0</v>
      </c>
      <c r="Y201" s="163">
        <f t="shared" si="241"/>
        <v>0</v>
      </c>
      <c r="Z201" s="163">
        <f t="shared" si="241"/>
        <v>0</v>
      </c>
      <c r="AA201" s="163">
        <f t="shared" si="241"/>
        <v>0</v>
      </c>
      <c r="AB201" s="163">
        <f t="shared" si="241"/>
        <v>0</v>
      </c>
      <c r="AC201" s="163">
        <f t="shared" si="241"/>
        <v>0</v>
      </c>
      <c r="AD201" s="163">
        <f t="shared" si="241"/>
        <v>0</v>
      </c>
      <c r="AE201" s="163">
        <f t="shared" si="241"/>
        <v>0</v>
      </c>
      <c r="AF201" s="176">
        <f t="shared" si="241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242"/>
        <v>0</v>
      </c>
      <c r="D202" s="163">
        <f t="shared" si="242"/>
        <v>0</v>
      </c>
      <c r="E202" s="163">
        <f t="shared" si="242"/>
        <v>0</v>
      </c>
      <c r="F202" s="163">
        <f t="shared" si="242"/>
        <v>0</v>
      </c>
      <c r="G202" s="163">
        <f t="shared" si="242"/>
        <v>0</v>
      </c>
      <c r="H202" s="163">
        <f t="shared" si="242"/>
        <v>0</v>
      </c>
      <c r="I202" s="163">
        <f t="shared" si="242"/>
        <v>0</v>
      </c>
      <c r="J202" s="163">
        <f t="shared" si="242"/>
        <v>0</v>
      </c>
      <c r="K202" s="163">
        <f t="shared" si="242"/>
        <v>0</v>
      </c>
      <c r="L202" s="163">
        <f t="shared" si="242"/>
        <v>0</v>
      </c>
      <c r="M202" s="163">
        <f t="shared" si="236"/>
        <v>0</v>
      </c>
      <c r="N202" s="163">
        <f t="shared" si="236"/>
        <v>0</v>
      </c>
      <c r="O202" s="163">
        <f t="shared" si="236"/>
        <v>0</v>
      </c>
      <c r="P202" s="163">
        <f t="shared" si="236"/>
        <v>0</v>
      </c>
      <c r="Q202" s="163">
        <f t="shared" si="237"/>
        <v>0</v>
      </c>
      <c r="R202" s="163">
        <f t="shared" si="237"/>
        <v>0</v>
      </c>
      <c r="S202" s="163">
        <f t="shared" si="237"/>
        <v>0</v>
      </c>
      <c r="T202" s="163">
        <f t="shared" si="241"/>
        <v>0</v>
      </c>
      <c r="U202" s="163">
        <f t="shared" si="241"/>
        <v>0</v>
      </c>
      <c r="V202" s="163">
        <f t="shared" si="241"/>
        <v>0</v>
      </c>
      <c r="W202" s="163">
        <f t="shared" si="241"/>
        <v>0</v>
      </c>
      <c r="X202" s="163">
        <f t="shared" si="241"/>
        <v>0</v>
      </c>
      <c r="Y202" s="163">
        <f t="shared" si="241"/>
        <v>0</v>
      </c>
      <c r="Z202" s="163">
        <f t="shared" si="241"/>
        <v>0</v>
      </c>
      <c r="AA202" s="163">
        <f t="shared" si="241"/>
        <v>0</v>
      </c>
      <c r="AB202" s="163">
        <f t="shared" si="241"/>
        <v>0</v>
      </c>
      <c r="AC202" s="163">
        <f t="shared" si="241"/>
        <v>0</v>
      </c>
      <c r="AD202" s="163">
        <f t="shared" si="241"/>
        <v>0</v>
      </c>
      <c r="AE202" s="163">
        <f t="shared" si="241"/>
        <v>0</v>
      </c>
      <c r="AF202" s="176">
        <f t="shared" si="241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242"/>
        <v>0</v>
      </c>
      <c r="D203" s="163">
        <f t="shared" si="242"/>
        <v>0</v>
      </c>
      <c r="E203" s="163">
        <f t="shared" si="242"/>
        <v>0</v>
      </c>
      <c r="F203" s="163">
        <f t="shared" si="242"/>
        <v>0</v>
      </c>
      <c r="G203" s="163">
        <f t="shared" si="242"/>
        <v>0</v>
      </c>
      <c r="H203" s="163">
        <f t="shared" si="242"/>
        <v>0</v>
      </c>
      <c r="I203" s="163">
        <f t="shared" si="242"/>
        <v>0</v>
      </c>
      <c r="J203" s="163">
        <f t="shared" si="242"/>
        <v>0</v>
      </c>
      <c r="K203" s="163">
        <f t="shared" si="242"/>
        <v>0</v>
      </c>
      <c r="L203" s="163">
        <f t="shared" si="242"/>
        <v>0</v>
      </c>
      <c r="M203" s="163">
        <f t="shared" si="236"/>
        <v>0</v>
      </c>
      <c r="N203" s="163">
        <f t="shared" si="236"/>
        <v>0</v>
      </c>
      <c r="O203" s="163">
        <f t="shared" si="236"/>
        <v>0</v>
      </c>
      <c r="P203" s="163">
        <f t="shared" si="236"/>
        <v>0</v>
      </c>
      <c r="Q203" s="163">
        <f t="shared" si="237"/>
        <v>0</v>
      </c>
      <c r="R203" s="163">
        <f t="shared" si="237"/>
        <v>0</v>
      </c>
      <c r="S203" s="163">
        <f t="shared" si="237"/>
        <v>0</v>
      </c>
      <c r="T203" s="163">
        <f t="shared" si="241"/>
        <v>0</v>
      </c>
      <c r="U203" s="163">
        <f t="shared" si="241"/>
        <v>0</v>
      </c>
      <c r="V203" s="163">
        <f t="shared" si="241"/>
        <v>0</v>
      </c>
      <c r="W203" s="163">
        <f t="shared" si="241"/>
        <v>0</v>
      </c>
      <c r="X203" s="163">
        <f t="shared" si="241"/>
        <v>0</v>
      </c>
      <c r="Y203" s="163">
        <f t="shared" si="241"/>
        <v>0</v>
      </c>
      <c r="Z203" s="163">
        <f t="shared" si="241"/>
        <v>0</v>
      </c>
      <c r="AA203" s="163">
        <f t="shared" si="241"/>
        <v>0</v>
      </c>
      <c r="AB203" s="163">
        <f t="shared" si="241"/>
        <v>0</v>
      </c>
      <c r="AC203" s="163">
        <f t="shared" si="241"/>
        <v>0</v>
      </c>
      <c r="AD203" s="163">
        <f t="shared" si="241"/>
        <v>0</v>
      </c>
      <c r="AE203" s="163">
        <f t="shared" si="241"/>
        <v>0</v>
      </c>
      <c r="AF203" s="176">
        <f t="shared" si="241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242"/>
        <v>0</v>
      </c>
      <c r="D204" s="163">
        <f t="shared" si="242"/>
        <v>0</v>
      </c>
      <c r="E204" s="163">
        <f t="shared" si="242"/>
        <v>0</v>
      </c>
      <c r="F204" s="163">
        <f t="shared" si="242"/>
        <v>0</v>
      </c>
      <c r="G204" s="163">
        <f t="shared" si="242"/>
        <v>0</v>
      </c>
      <c r="H204" s="163">
        <f t="shared" si="242"/>
        <v>0</v>
      </c>
      <c r="I204" s="163">
        <f t="shared" si="242"/>
        <v>0</v>
      </c>
      <c r="J204" s="163">
        <f t="shared" si="242"/>
        <v>0</v>
      </c>
      <c r="K204" s="163">
        <f t="shared" si="242"/>
        <v>0</v>
      </c>
      <c r="L204" s="163">
        <f t="shared" si="242"/>
        <v>0</v>
      </c>
      <c r="M204" s="163">
        <f t="shared" si="236"/>
        <v>0</v>
      </c>
      <c r="N204" s="163">
        <f t="shared" si="236"/>
        <v>0</v>
      </c>
      <c r="O204" s="163">
        <f t="shared" si="236"/>
        <v>0</v>
      </c>
      <c r="P204" s="163">
        <f t="shared" si="236"/>
        <v>0</v>
      </c>
      <c r="Q204" s="163">
        <f t="shared" si="237"/>
        <v>0</v>
      </c>
      <c r="R204" s="163">
        <f t="shared" si="237"/>
        <v>0</v>
      </c>
      <c r="S204" s="163">
        <f t="shared" si="237"/>
        <v>0</v>
      </c>
      <c r="T204" s="163">
        <f t="shared" si="241"/>
        <v>0</v>
      </c>
      <c r="U204" s="163">
        <f t="shared" si="241"/>
        <v>0</v>
      </c>
      <c r="V204" s="163">
        <f t="shared" si="241"/>
        <v>0</v>
      </c>
      <c r="W204" s="163">
        <f t="shared" si="241"/>
        <v>0</v>
      </c>
      <c r="X204" s="163">
        <f t="shared" si="241"/>
        <v>0</v>
      </c>
      <c r="Y204" s="163">
        <f t="shared" si="241"/>
        <v>0</v>
      </c>
      <c r="Z204" s="163">
        <f t="shared" si="241"/>
        <v>0</v>
      </c>
      <c r="AA204" s="163">
        <f t="shared" si="241"/>
        <v>0</v>
      </c>
      <c r="AB204" s="163">
        <f t="shared" si="241"/>
        <v>0</v>
      </c>
      <c r="AC204" s="163">
        <f t="shared" si="241"/>
        <v>0</v>
      </c>
      <c r="AD204" s="163">
        <f t="shared" si="241"/>
        <v>0</v>
      </c>
      <c r="AE204" s="163">
        <f t="shared" si="241"/>
        <v>0</v>
      </c>
      <c r="AF204" s="176">
        <f t="shared" si="241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242"/>
        <v>0</v>
      </c>
      <c r="D205" s="163">
        <f t="shared" si="242"/>
        <v>0</v>
      </c>
      <c r="E205" s="163">
        <f t="shared" si="242"/>
        <v>0</v>
      </c>
      <c r="F205" s="163">
        <f t="shared" si="242"/>
        <v>0</v>
      </c>
      <c r="G205" s="163">
        <f t="shared" si="242"/>
        <v>0</v>
      </c>
      <c r="H205" s="163">
        <f t="shared" si="242"/>
        <v>0</v>
      </c>
      <c r="I205" s="163">
        <f t="shared" si="242"/>
        <v>0</v>
      </c>
      <c r="J205" s="163">
        <f t="shared" si="242"/>
        <v>0</v>
      </c>
      <c r="K205" s="163">
        <f t="shared" si="242"/>
        <v>0</v>
      </c>
      <c r="L205" s="163">
        <f t="shared" si="242"/>
        <v>0</v>
      </c>
      <c r="M205" s="163">
        <f t="shared" si="236"/>
        <v>0</v>
      </c>
      <c r="N205" s="163">
        <f t="shared" si="236"/>
        <v>0</v>
      </c>
      <c r="O205" s="163">
        <f t="shared" si="236"/>
        <v>0</v>
      </c>
      <c r="P205" s="163">
        <f t="shared" si="236"/>
        <v>0</v>
      </c>
      <c r="Q205" s="163">
        <f t="shared" si="237"/>
        <v>0</v>
      </c>
      <c r="R205" s="163">
        <f t="shared" si="237"/>
        <v>0</v>
      </c>
      <c r="S205" s="163">
        <f t="shared" si="237"/>
        <v>0</v>
      </c>
      <c r="T205" s="163">
        <f t="shared" si="241"/>
        <v>0</v>
      </c>
      <c r="U205" s="163">
        <f t="shared" si="241"/>
        <v>0</v>
      </c>
      <c r="V205" s="163">
        <f t="shared" si="241"/>
        <v>0</v>
      </c>
      <c r="W205" s="163">
        <f t="shared" si="241"/>
        <v>0</v>
      </c>
      <c r="X205" s="163">
        <f t="shared" si="241"/>
        <v>0</v>
      </c>
      <c r="Y205" s="163">
        <f t="shared" si="241"/>
        <v>0</v>
      </c>
      <c r="Z205" s="163">
        <f t="shared" si="241"/>
        <v>0</v>
      </c>
      <c r="AA205" s="163">
        <f t="shared" si="241"/>
        <v>0</v>
      </c>
      <c r="AB205" s="163">
        <f t="shared" si="241"/>
        <v>0</v>
      </c>
      <c r="AC205" s="163">
        <f t="shared" si="241"/>
        <v>0</v>
      </c>
      <c r="AD205" s="163">
        <f t="shared" si="241"/>
        <v>0</v>
      </c>
      <c r="AE205" s="163">
        <f t="shared" si="241"/>
        <v>0</v>
      </c>
      <c r="AF205" s="176">
        <f t="shared" si="241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242"/>
        <v>0</v>
      </c>
      <c r="D206" s="163">
        <f t="shared" si="242"/>
        <v>0</v>
      </c>
      <c r="E206" s="163">
        <f t="shared" si="242"/>
        <v>0</v>
      </c>
      <c r="F206" s="163">
        <f t="shared" si="242"/>
        <v>0</v>
      </c>
      <c r="G206" s="163">
        <f t="shared" si="242"/>
        <v>0</v>
      </c>
      <c r="H206" s="163">
        <f t="shared" si="242"/>
        <v>0</v>
      </c>
      <c r="I206" s="163">
        <f t="shared" si="242"/>
        <v>0</v>
      </c>
      <c r="J206" s="163">
        <f t="shared" si="242"/>
        <v>0</v>
      </c>
      <c r="K206" s="163">
        <f t="shared" si="242"/>
        <v>0</v>
      </c>
      <c r="L206" s="163">
        <f t="shared" si="242"/>
        <v>0</v>
      </c>
      <c r="M206" s="163">
        <f t="shared" si="236"/>
        <v>0</v>
      </c>
      <c r="N206" s="163">
        <f t="shared" si="236"/>
        <v>0</v>
      </c>
      <c r="O206" s="163">
        <f t="shared" si="236"/>
        <v>0</v>
      </c>
      <c r="P206" s="163">
        <f t="shared" si="236"/>
        <v>0</v>
      </c>
      <c r="Q206" s="163">
        <f t="shared" si="237"/>
        <v>0</v>
      </c>
      <c r="R206" s="163">
        <f t="shared" si="237"/>
        <v>0</v>
      </c>
      <c r="S206" s="163">
        <f t="shared" si="237"/>
        <v>0</v>
      </c>
      <c r="T206" s="163">
        <f t="shared" si="241"/>
        <v>0</v>
      </c>
      <c r="U206" s="163">
        <f t="shared" si="241"/>
        <v>0</v>
      </c>
      <c r="V206" s="163">
        <f t="shared" si="241"/>
        <v>0</v>
      </c>
      <c r="W206" s="163">
        <f t="shared" si="241"/>
        <v>0</v>
      </c>
      <c r="X206" s="163">
        <f t="shared" si="241"/>
        <v>0</v>
      </c>
      <c r="Y206" s="163">
        <f t="shared" si="241"/>
        <v>0</v>
      </c>
      <c r="Z206" s="163">
        <f t="shared" si="241"/>
        <v>0</v>
      </c>
      <c r="AA206" s="163">
        <f t="shared" si="241"/>
        <v>0</v>
      </c>
      <c r="AB206" s="163">
        <f t="shared" si="241"/>
        <v>0</v>
      </c>
      <c r="AC206" s="163">
        <f t="shared" si="241"/>
        <v>0</v>
      </c>
      <c r="AD206" s="163">
        <f t="shared" si="241"/>
        <v>0</v>
      </c>
      <c r="AE206" s="163">
        <f t="shared" si="241"/>
        <v>0</v>
      </c>
      <c r="AF206" s="176">
        <f t="shared" si="241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242"/>
        <v>0</v>
      </c>
      <c r="D207" s="163">
        <f t="shared" si="242"/>
        <v>0</v>
      </c>
      <c r="E207" s="163">
        <f t="shared" si="242"/>
        <v>0</v>
      </c>
      <c r="F207" s="163">
        <f t="shared" si="242"/>
        <v>0</v>
      </c>
      <c r="G207" s="163">
        <f t="shared" si="242"/>
        <v>0</v>
      </c>
      <c r="H207" s="163">
        <f t="shared" si="242"/>
        <v>0</v>
      </c>
      <c r="I207" s="163">
        <f t="shared" si="242"/>
        <v>0</v>
      </c>
      <c r="J207" s="163">
        <f t="shared" si="242"/>
        <v>0</v>
      </c>
      <c r="K207" s="163">
        <f t="shared" si="242"/>
        <v>0</v>
      </c>
      <c r="L207" s="163">
        <f t="shared" si="242"/>
        <v>0</v>
      </c>
      <c r="M207" s="163">
        <f t="shared" si="236"/>
        <v>0</v>
      </c>
      <c r="N207" s="163">
        <f t="shared" si="236"/>
        <v>0</v>
      </c>
      <c r="O207" s="163">
        <f t="shared" si="236"/>
        <v>0</v>
      </c>
      <c r="P207" s="163">
        <f t="shared" si="236"/>
        <v>0</v>
      </c>
      <c r="Q207" s="163">
        <f t="shared" si="237"/>
        <v>0</v>
      </c>
      <c r="R207" s="163">
        <f t="shared" si="237"/>
        <v>0</v>
      </c>
      <c r="S207" s="163">
        <f t="shared" si="237"/>
        <v>0</v>
      </c>
      <c r="T207" s="163">
        <f t="shared" si="241"/>
        <v>0</v>
      </c>
      <c r="U207" s="163">
        <f t="shared" si="241"/>
        <v>0</v>
      </c>
      <c r="V207" s="163">
        <f t="shared" si="241"/>
        <v>0</v>
      </c>
      <c r="W207" s="163">
        <f t="shared" si="241"/>
        <v>0</v>
      </c>
      <c r="X207" s="163">
        <f t="shared" si="241"/>
        <v>0</v>
      </c>
      <c r="Y207" s="163">
        <f t="shared" si="241"/>
        <v>0</v>
      </c>
      <c r="Z207" s="163">
        <f t="shared" si="241"/>
        <v>0</v>
      </c>
      <c r="AA207" s="163">
        <f t="shared" si="241"/>
        <v>0</v>
      </c>
      <c r="AB207" s="163">
        <f t="shared" si="241"/>
        <v>0</v>
      </c>
      <c r="AC207" s="163">
        <f t="shared" si="241"/>
        <v>0</v>
      </c>
      <c r="AD207" s="163">
        <f t="shared" si="241"/>
        <v>0</v>
      </c>
      <c r="AE207" s="163">
        <f t="shared" si="241"/>
        <v>0</v>
      </c>
      <c r="AF207" s="176">
        <f t="shared" si="241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242"/>
        <v>0</v>
      </c>
      <c r="D208" s="163">
        <f t="shared" si="242"/>
        <v>0</v>
      </c>
      <c r="E208" s="163">
        <f t="shared" si="242"/>
        <v>0</v>
      </c>
      <c r="F208" s="163">
        <f t="shared" si="242"/>
        <v>0</v>
      </c>
      <c r="G208" s="163">
        <f t="shared" si="242"/>
        <v>0</v>
      </c>
      <c r="H208" s="163">
        <f t="shared" si="242"/>
        <v>0</v>
      </c>
      <c r="I208" s="163">
        <f t="shared" si="242"/>
        <v>0</v>
      </c>
      <c r="J208" s="163">
        <f t="shared" si="242"/>
        <v>0</v>
      </c>
      <c r="K208" s="163">
        <f t="shared" si="242"/>
        <v>0</v>
      </c>
      <c r="L208" s="163">
        <f t="shared" si="242"/>
        <v>0</v>
      </c>
      <c r="M208" s="163">
        <f t="shared" si="236"/>
        <v>0</v>
      </c>
      <c r="N208" s="163">
        <f t="shared" si="236"/>
        <v>0</v>
      </c>
      <c r="O208" s="163">
        <f t="shared" si="236"/>
        <v>0</v>
      </c>
      <c r="P208" s="163">
        <f t="shared" si="236"/>
        <v>0</v>
      </c>
      <c r="Q208" s="163">
        <f t="shared" si="237"/>
        <v>0</v>
      </c>
      <c r="R208" s="163">
        <f t="shared" si="237"/>
        <v>0</v>
      </c>
      <c r="S208" s="163">
        <f t="shared" si="237"/>
        <v>0</v>
      </c>
      <c r="T208" s="163">
        <f t="shared" si="241"/>
        <v>0</v>
      </c>
      <c r="U208" s="163">
        <f t="shared" si="241"/>
        <v>0</v>
      </c>
      <c r="V208" s="163">
        <f t="shared" si="241"/>
        <v>0</v>
      </c>
      <c r="W208" s="163">
        <f t="shared" si="241"/>
        <v>0</v>
      </c>
      <c r="X208" s="163">
        <f t="shared" si="241"/>
        <v>0</v>
      </c>
      <c r="Y208" s="163">
        <f t="shared" si="241"/>
        <v>0</v>
      </c>
      <c r="Z208" s="163">
        <f t="shared" si="241"/>
        <v>0</v>
      </c>
      <c r="AA208" s="163">
        <f t="shared" si="241"/>
        <v>0</v>
      </c>
      <c r="AB208" s="163">
        <f t="shared" si="241"/>
        <v>0</v>
      </c>
      <c r="AC208" s="163">
        <f t="shared" si="241"/>
        <v>0</v>
      </c>
      <c r="AD208" s="163">
        <f t="shared" si="241"/>
        <v>0</v>
      </c>
      <c r="AE208" s="163">
        <f t="shared" si="241"/>
        <v>0</v>
      </c>
      <c r="AF208" s="176">
        <f t="shared" si="241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242"/>
        <v>0</v>
      </c>
      <c r="D209" s="163">
        <f t="shared" si="242"/>
        <v>0</v>
      </c>
      <c r="E209" s="163">
        <f t="shared" si="242"/>
        <v>0</v>
      </c>
      <c r="F209" s="163">
        <f t="shared" si="242"/>
        <v>0</v>
      </c>
      <c r="G209" s="163">
        <f t="shared" si="242"/>
        <v>0</v>
      </c>
      <c r="H209" s="163">
        <f t="shared" si="242"/>
        <v>0</v>
      </c>
      <c r="I209" s="163">
        <f t="shared" si="242"/>
        <v>0</v>
      </c>
      <c r="J209" s="163">
        <f t="shared" si="242"/>
        <v>0</v>
      </c>
      <c r="K209" s="163">
        <f t="shared" si="242"/>
        <v>0</v>
      </c>
      <c r="L209" s="163">
        <f t="shared" si="242"/>
        <v>0</v>
      </c>
      <c r="M209" s="163">
        <f t="shared" si="236"/>
        <v>0</v>
      </c>
      <c r="N209" s="163">
        <f t="shared" si="236"/>
        <v>0</v>
      </c>
      <c r="O209" s="163">
        <f t="shared" si="236"/>
        <v>0</v>
      </c>
      <c r="P209" s="163">
        <f t="shared" si="236"/>
        <v>0</v>
      </c>
      <c r="Q209" s="163">
        <f t="shared" si="237"/>
        <v>0</v>
      </c>
      <c r="R209" s="163">
        <f t="shared" si="237"/>
        <v>0</v>
      </c>
      <c r="S209" s="163">
        <f t="shared" si="237"/>
        <v>0</v>
      </c>
      <c r="T209" s="163">
        <f t="shared" si="241"/>
        <v>0</v>
      </c>
      <c r="U209" s="163">
        <f t="shared" si="241"/>
        <v>0</v>
      </c>
      <c r="V209" s="163">
        <f t="shared" si="241"/>
        <v>0</v>
      </c>
      <c r="W209" s="163">
        <f t="shared" si="241"/>
        <v>0</v>
      </c>
      <c r="X209" s="163">
        <f t="shared" si="241"/>
        <v>0</v>
      </c>
      <c r="Y209" s="163">
        <f t="shared" si="241"/>
        <v>0</v>
      </c>
      <c r="Z209" s="163">
        <f t="shared" si="241"/>
        <v>0</v>
      </c>
      <c r="AA209" s="163">
        <f t="shared" si="241"/>
        <v>0</v>
      </c>
      <c r="AB209" s="163">
        <f t="shared" si="241"/>
        <v>0</v>
      </c>
      <c r="AC209" s="163">
        <f t="shared" si="241"/>
        <v>0</v>
      </c>
      <c r="AD209" s="163">
        <f t="shared" si="241"/>
        <v>0</v>
      </c>
      <c r="AE209" s="163">
        <f t="shared" si="241"/>
        <v>0</v>
      </c>
      <c r="AF209" s="176">
        <f t="shared" si="241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242"/>
        <v>0</v>
      </c>
      <c r="D210" s="163">
        <f t="shared" si="242"/>
        <v>0</v>
      </c>
      <c r="E210" s="163">
        <f t="shared" si="242"/>
        <v>0</v>
      </c>
      <c r="F210" s="163">
        <f t="shared" si="242"/>
        <v>0</v>
      </c>
      <c r="G210" s="163">
        <f t="shared" si="242"/>
        <v>0</v>
      </c>
      <c r="H210" s="163">
        <f t="shared" si="242"/>
        <v>0</v>
      </c>
      <c r="I210" s="163">
        <f t="shared" si="242"/>
        <v>0</v>
      </c>
      <c r="J210" s="163">
        <f t="shared" si="242"/>
        <v>0</v>
      </c>
      <c r="K210" s="163">
        <f t="shared" si="242"/>
        <v>0</v>
      </c>
      <c r="L210" s="163">
        <f t="shared" si="242"/>
        <v>0</v>
      </c>
      <c r="M210" s="163">
        <f t="shared" si="236"/>
        <v>0</v>
      </c>
      <c r="N210" s="163">
        <f t="shared" si="236"/>
        <v>0</v>
      </c>
      <c r="O210" s="163">
        <f t="shared" si="236"/>
        <v>0</v>
      </c>
      <c r="P210" s="163">
        <f t="shared" si="236"/>
        <v>0</v>
      </c>
      <c r="Q210" s="163">
        <f t="shared" si="237"/>
        <v>0</v>
      </c>
      <c r="R210" s="163">
        <f t="shared" si="237"/>
        <v>0</v>
      </c>
      <c r="S210" s="163">
        <f t="shared" si="237"/>
        <v>0</v>
      </c>
      <c r="T210" s="163">
        <f t="shared" si="241"/>
        <v>0</v>
      </c>
      <c r="U210" s="163">
        <f t="shared" si="241"/>
        <v>0</v>
      </c>
      <c r="V210" s="163">
        <f t="shared" si="241"/>
        <v>0</v>
      </c>
      <c r="W210" s="163">
        <f t="shared" si="241"/>
        <v>0</v>
      </c>
      <c r="X210" s="163">
        <f t="shared" si="241"/>
        <v>0</v>
      </c>
      <c r="Y210" s="163">
        <f t="shared" si="241"/>
        <v>0</v>
      </c>
      <c r="Z210" s="163">
        <f t="shared" si="241"/>
        <v>0</v>
      </c>
      <c r="AA210" s="163">
        <f t="shared" si="241"/>
        <v>0</v>
      </c>
      <c r="AB210" s="163">
        <f t="shared" si="241"/>
        <v>0</v>
      </c>
      <c r="AC210" s="163">
        <f t="shared" si="241"/>
        <v>0</v>
      </c>
      <c r="AD210" s="163">
        <f t="shared" si="241"/>
        <v>0</v>
      </c>
      <c r="AE210" s="163">
        <f t="shared" si="241"/>
        <v>0</v>
      </c>
      <c r="AF210" s="176">
        <f t="shared" si="241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242"/>
        <v>0</v>
      </c>
      <c r="D211" s="163">
        <f t="shared" si="242"/>
        <v>0</v>
      </c>
      <c r="E211" s="163">
        <f t="shared" si="242"/>
        <v>0</v>
      </c>
      <c r="F211" s="163">
        <f t="shared" si="242"/>
        <v>0</v>
      </c>
      <c r="G211" s="163">
        <f t="shared" si="242"/>
        <v>0</v>
      </c>
      <c r="H211" s="163">
        <f t="shared" si="242"/>
        <v>0</v>
      </c>
      <c r="I211" s="163">
        <f t="shared" si="242"/>
        <v>0</v>
      </c>
      <c r="J211" s="163">
        <f t="shared" si="242"/>
        <v>0</v>
      </c>
      <c r="K211" s="163">
        <f t="shared" si="242"/>
        <v>0</v>
      </c>
      <c r="L211" s="163">
        <f t="shared" si="242"/>
        <v>0</v>
      </c>
      <c r="M211" s="163">
        <f t="shared" si="236"/>
        <v>0</v>
      </c>
      <c r="N211" s="163">
        <f t="shared" si="236"/>
        <v>0</v>
      </c>
      <c r="O211" s="163">
        <f t="shared" si="236"/>
        <v>0</v>
      </c>
      <c r="P211" s="163">
        <f t="shared" si="236"/>
        <v>0</v>
      </c>
      <c r="Q211" s="163">
        <f t="shared" si="237"/>
        <v>0</v>
      </c>
      <c r="R211" s="163">
        <f t="shared" si="237"/>
        <v>0</v>
      </c>
      <c r="S211" s="163">
        <f t="shared" si="237"/>
        <v>0</v>
      </c>
      <c r="T211" s="163">
        <f t="shared" si="241"/>
        <v>0</v>
      </c>
      <c r="U211" s="163">
        <f t="shared" si="241"/>
        <v>0</v>
      </c>
      <c r="V211" s="163">
        <f t="shared" si="241"/>
        <v>0</v>
      </c>
      <c r="W211" s="163">
        <f t="shared" si="241"/>
        <v>0</v>
      </c>
      <c r="X211" s="163">
        <f t="shared" si="241"/>
        <v>0</v>
      </c>
      <c r="Y211" s="163">
        <f t="shared" si="241"/>
        <v>0</v>
      </c>
      <c r="Z211" s="163">
        <f t="shared" si="241"/>
        <v>0</v>
      </c>
      <c r="AA211" s="163">
        <f t="shared" si="241"/>
        <v>0</v>
      </c>
      <c r="AB211" s="163">
        <f t="shared" si="241"/>
        <v>0</v>
      </c>
      <c r="AC211" s="163">
        <f t="shared" si="241"/>
        <v>0</v>
      </c>
      <c r="AD211" s="163">
        <f t="shared" si="241"/>
        <v>0</v>
      </c>
      <c r="AE211" s="163">
        <f t="shared" si="241"/>
        <v>0</v>
      </c>
      <c r="AF211" s="176">
        <f t="shared" si="241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242"/>
        <v>0</v>
      </c>
      <c r="D212" s="163">
        <f t="shared" si="242"/>
        <v>0</v>
      </c>
      <c r="E212" s="163">
        <f t="shared" si="242"/>
        <v>0</v>
      </c>
      <c r="F212" s="163">
        <f t="shared" si="242"/>
        <v>0</v>
      </c>
      <c r="G212" s="163">
        <f t="shared" si="242"/>
        <v>0</v>
      </c>
      <c r="H212" s="163">
        <f t="shared" si="242"/>
        <v>0</v>
      </c>
      <c r="I212" s="163">
        <f t="shared" si="242"/>
        <v>0</v>
      </c>
      <c r="J212" s="163">
        <f t="shared" si="242"/>
        <v>0</v>
      </c>
      <c r="K212" s="163">
        <f t="shared" si="242"/>
        <v>0</v>
      </c>
      <c r="L212" s="163">
        <f t="shared" si="242"/>
        <v>0</v>
      </c>
      <c r="M212" s="163">
        <f t="shared" si="236"/>
        <v>0</v>
      </c>
      <c r="N212" s="163">
        <f t="shared" si="236"/>
        <v>0</v>
      </c>
      <c r="O212" s="163">
        <f t="shared" si="236"/>
        <v>0</v>
      </c>
      <c r="P212" s="163">
        <f t="shared" si="236"/>
        <v>0</v>
      </c>
      <c r="Q212" s="163">
        <f t="shared" si="237"/>
        <v>0</v>
      </c>
      <c r="R212" s="163">
        <f t="shared" si="237"/>
        <v>0</v>
      </c>
      <c r="S212" s="163">
        <f t="shared" si="237"/>
        <v>0</v>
      </c>
      <c r="T212" s="163">
        <f t="shared" si="241"/>
        <v>0</v>
      </c>
      <c r="U212" s="163">
        <f t="shared" si="241"/>
        <v>0</v>
      </c>
      <c r="V212" s="163">
        <f t="shared" si="241"/>
        <v>0</v>
      </c>
      <c r="W212" s="163">
        <f t="shared" si="241"/>
        <v>0</v>
      </c>
      <c r="X212" s="163">
        <f t="shared" si="241"/>
        <v>0</v>
      </c>
      <c r="Y212" s="163">
        <f t="shared" si="241"/>
        <v>0</v>
      </c>
      <c r="Z212" s="163">
        <f t="shared" si="241"/>
        <v>0</v>
      </c>
      <c r="AA212" s="163">
        <f t="shared" si="241"/>
        <v>0</v>
      </c>
      <c r="AB212" s="163">
        <f t="shared" si="241"/>
        <v>0</v>
      </c>
      <c r="AC212" s="163">
        <f t="shared" si="241"/>
        <v>0</v>
      </c>
      <c r="AD212" s="163">
        <f t="shared" si="241"/>
        <v>0</v>
      </c>
      <c r="AE212" s="163">
        <f t="shared" si="241"/>
        <v>0</v>
      </c>
      <c r="AF212" s="176">
        <f t="shared" si="241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242"/>
        <v>0</v>
      </c>
      <c r="D213" s="163">
        <f t="shared" si="242"/>
        <v>0</v>
      </c>
      <c r="E213" s="163">
        <f t="shared" si="242"/>
        <v>0</v>
      </c>
      <c r="F213" s="163">
        <f t="shared" si="242"/>
        <v>0</v>
      </c>
      <c r="G213" s="163">
        <f t="shared" si="242"/>
        <v>0</v>
      </c>
      <c r="H213" s="163">
        <f t="shared" si="242"/>
        <v>0</v>
      </c>
      <c r="I213" s="163">
        <f t="shared" si="242"/>
        <v>0</v>
      </c>
      <c r="J213" s="163">
        <f t="shared" si="242"/>
        <v>0</v>
      </c>
      <c r="K213" s="163">
        <f t="shared" si="242"/>
        <v>0</v>
      </c>
      <c r="L213" s="163">
        <f t="shared" si="242"/>
        <v>0</v>
      </c>
      <c r="M213" s="163">
        <f t="shared" si="236"/>
        <v>0</v>
      </c>
      <c r="N213" s="163">
        <f t="shared" si="236"/>
        <v>0</v>
      </c>
      <c r="O213" s="163">
        <f t="shared" si="236"/>
        <v>0</v>
      </c>
      <c r="P213" s="163">
        <f t="shared" si="236"/>
        <v>0</v>
      </c>
      <c r="Q213" s="163">
        <f t="shared" si="237"/>
        <v>0</v>
      </c>
      <c r="R213" s="163">
        <f t="shared" si="237"/>
        <v>0</v>
      </c>
      <c r="S213" s="163">
        <f t="shared" si="237"/>
        <v>0</v>
      </c>
      <c r="T213" s="163">
        <f t="shared" si="241"/>
        <v>0</v>
      </c>
      <c r="U213" s="163">
        <f t="shared" si="241"/>
        <v>0</v>
      </c>
      <c r="V213" s="163">
        <f t="shared" si="241"/>
        <v>0</v>
      </c>
      <c r="W213" s="163">
        <f t="shared" si="241"/>
        <v>0</v>
      </c>
      <c r="X213" s="163">
        <f t="shared" si="241"/>
        <v>0</v>
      </c>
      <c r="Y213" s="163">
        <f t="shared" si="241"/>
        <v>0</v>
      </c>
      <c r="Z213" s="163">
        <f t="shared" si="241"/>
        <v>0</v>
      </c>
      <c r="AA213" s="163">
        <f t="shared" si="241"/>
        <v>0</v>
      </c>
      <c r="AB213" s="163">
        <f t="shared" si="241"/>
        <v>0</v>
      </c>
      <c r="AC213" s="163">
        <f t="shared" si="241"/>
        <v>0</v>
      </c>
      <c r="AD213" s="163">
        <f t="shared" si="241"/>
        <v>0</v>
      </c>
      <c r="AE213" s="163">
        <f t="shared" si="241"/>
        <v>0</v>
      </c>
      <c r="AF213" s="176">
        <f t="shared" si="241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242"/>
        <v>0</v>
      </c>
      <c r="D214" s="163">
        <f t="shared" si="242"/>
        <v>0</v>
      </c>
      <c r="E214" s="163">
        <f t="shared" si="242"/>
        <v>0</v>
      </c>
      <c r="F214" s="163">
        <f t="shared" si="242"/>
        <v>0</v>
      </c>
      <c r="G214" s="163">
        <f t="shared" si="242"/>
        <v>0</v>
      </c>
      <c r="H214" s="163">
        <f t="shared" si="242"/>
        <v>0</v>
      </c>
      <c r="I214" s="163">
        <f t="shared" si="242"/>
        <v>0</v>
      </c>
      <c r="J214" s="163">
        <f t="shared" si="242"/>
        <v>0</v>
      </c>
      <c r="K214" s="163">
        <f t="shared" si="242"/>
        <v>0</v>
      </c>
      <c r="L214" s="163">
        <f t="shared" si="242"/>
        <v>0</v>
      </c>
      <c r="M214" s="163">
        <f t="shared" si="236"/>
        <v>0</v>
      </c>
      <c r="N214" s="163">
        <f t="shared" si="236"/>
        <v>0</v>
      </c>
      <c r="O214" s="163">
        <f t="shared" si="236"/>
        <v>0</v>
      </c>
      <c r="P214" s="163">
        <f t="shared" si="236"/>
        <v>0</v>
      </c>
      <c r="Q214" s="163">
        <f t="shared" si="237"/>
        <v>0</v>
      </c>
      <c r="R214" s="163">
        <f t="shared" si="237"/>
        <v>0</v>
      </c>
      <c r="S214" s="163">
        <f t="shared" si="237"/>
        <v>0</v>
      </c>
      <c r="T214" s="163">
        <f t="shared" si="241"/>
        <v>0</v>
      </c>
      <c r="U214" s="163">
        <f t="shared" si="241"/>
        <v>0</v>
      </c>
      <c r="V214" s="163">
        <f t="shared" si="241"/>
        <v>0</v>
      </c>
      <c r="W214" s="163">
        <f t="shared" si="241"/>
        <v>0</v>
      </c>
      <c r="X214" s="163">
        <f t="shared" si="241"/>
        <v>0</v>
      </c>
      <c r="Y214" s="163">
        <f t="shared" si="241"/>
        <v>0</v>
      </c>
      <c r="Z214" s="163">
        <f t="shared" si="241"/>
        <v>0</v>
      </c>
      <c r="AA214" s="163">
        <f t="shared" si="241"/>
        <v>0</v>
      </c>
      <c r="AB214" s="163">
        <f t="shared" si="241"/>
        <v>0</v>
      </c>
      <c r="AC214" s="163">
        <f t="shared" si="241"/>
        <v>0</v>
      </c>
      <c r="AD214" s="163">
        <f t="shared" si="241"/>
        <v>0</v>
      </c>
      <c r="AE214" s="163">
        <f t="shared" si="241"/>
        <v>0</v>
      </c>
      <c r="AF214" s="176">
        <f t="shared" si="241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242"/>
        <v>0</v>
      </c>
      <c r="D215" s="163">
        <f t="shared" si="242"/>
        <v>0</v>
      </c>
      <c r="E215" s="163">
        <f t="shared" si="242"/>
        <v>0</v>
      </c>
      <c r="F215" s="163">
        <f t="shared" si="242"/>
        <v>0</v>
      </c>
      <c r="G215" s="163">
        <f t="shared" si="242"/>
        <v>0</v>
      </c>
      <c r="H215" s="163">
        <f t="shared" si="242"/>
        <v>0</v>
      </c>
      <c r="I215" s="163">
        <f t="shared" si="242"/>
        <v>0</v>
      </c>
      <c r="J215" s="163">
        <f t="shared" si="242"/>
        <v>0</v>
      </c>
      <c r="K215" s="163">
        <f t="shared" si="242"/>
        <v>0</v>
      </c>
      <c r="L215" s="163">
        <f t="shared" si="242"/>
        <v>0</v>
      </c>
      <c r="M215" s="163">
        <f t="shared" si="236"/>
        <v>0</v>
      </c>
      <c r="N215" s="163">
        <f t="shared" si="236"/>
        <v>0</v>
      </c>
      <c r="O215" s="163">
        <f t="shared" si="236"/>
        <v>0</v>
      </c>
      <c r="P215" s="163">
        <f t="shared" si="236"/>
        <v>0</v>
      </c>
      <c r="Q215" s="163">
        <f t="shared" si="237"/>
        <v>0</v>
      </c>
      <c r="R215" s="163">
        <f t="shared" si="237"/>
        <v>0</v>
      </c>
      <c r="S215" s="163">
        <f t="shared" si="237"/>
        <v>0</v>
      </c>
      <c r="T215" s="163">
        <f t="shared" si="241"/>
        <v>0</v>
      </c>
      <c r="U215" s="163">
        <f t="shared" si="241"/>
        <v>0</v>
      </c>
      <c r="V215" s="163">
        <f t="shared" si="241"/>
        <v>0</v>
      </c>
      <c r="W215" s="163">
        <f t="shared" si="241"/>
        <v>0</v>
      </c>
      <c r="X215" s="163">
        <f t="shared" si="241"/>
        <v>0</v>
      </c>
      <c r="Y215" s="163">
        <f t="shared" si="241"/>
        <v>0</v>
      </c>
      <c r="Z215" s="163">
        <f t="shared" si="241"/>
        <v>0</v>
      </c>
      <c r="AA215" s="163">
        <f t="shared" si="241"/>
        <v>0</v>
      </c>
      <c r="AB215" s="163">
        <f t="shared" si="241"/>
        <v>0</v>
      </c>
      <c r="AC215" s="163">
        <f t="shared" si="241"/>
        <v>0</v>
      </c>
      <c r="AD215" s="163">
        <f t="shared" si="241"/>
        <v>0</v>
      </c>
      <c r="AE215" s="163">
        <f t="shared" si="241"/>
        <v>0</v>
      </c>
      <c r="AF215" s="176">
        <f t="shared" si="241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242"/>
        <v>0</v>
      </c>
      <c r="D216" s="163">
        <f t="shared" si="242"/>
        <v>0</v>
      </c>
      <c r="E216" s="163">
        <f t="shared" si="242"/>
        <v>0</v>
      </c>
      <c r="F216" s="163">
        <f t="shared" si="242"/>
        <v>0</v>
      </c>
      <c r="G216" s="163">
        <f t="shared" si="242"/>
        <v>0</v>
      </c>
      <c r="H216" s="163">
        <f t="shared" si="242"/>
        <v>0</v>
      </c>
      <c r="I216" s="163">
        <f t="shared" si="242"/>
        <v>0</v>
      </c>
      <c r="J216" s="163">
        <f t="shared" si="242"/>
        <v>0</v>
      </c>
      <c r="K216" s="163">
        <f t="shared" si="242"/>
        <v>0</v>
      </c>
      <c r="L216" s="163">
        <f t="shared" si="242"/>
        <v>0</v>
      </c>
      <c r="M216" s="163">
        <f t="shared" si="236"/>
        <v>0</v>
      </c>
      <c r="N216" s="163">
        <f t="shared" si="236"/>
        <v>0</v>
      </c>
      <c r="O216" s="163">
        <f t="shared" si="236"/>
        <v>0</v>
      </c>
      <c r="P216" s="163">
        <f t="shared" si="236"/>
        <v>0</v>
      </c>
      <c r="Q216" s="163">
        <f t="shared" si="237"/>
        <v>0</v>
      </c>
      <c r="R216" s="163">
        <f t="shared" si="237"/>
        <v>0</v>
      </c>
      <c r="S216" s="163">
        <f t="shared" si="237"/>
        <v>0</v>
      </c>
      <c r="T216" s="163">
        <f t="shared" ref="T216:AF231" si="243">S216</f>
        <v>0</v>
      </c>
      <c r="U216" s="163">
        <f t="shared" si="243"/>
        <v>0</v>
      </c>
      <c r="V216" s="163">
        <f t="shared" si="243"/>
        <v>0</v>
      </c>
      <c r="W216" s="163">
        <f t="shared" si="243"/>
        <v>0</v>
      </c>
      <c r="X216" s="163">
        <f t="shared" si="243"/>
        <v>0</v>
      </c>
      <c r="Y216" s="163">
        <f t="shared" si="243"/>
        <v>0</v>
      </c>
      <c r="Z216" s="163">
        <f t="shared" si="243"/>
        <v>0</v>
      </c>
      <c r="AA216" s="163">
        <f t="shared" si="243"/>
        <v>0</v>
      </c>
      <c r="AB216" s="163">
        <f t="shared" si="243"/>
        <v>0</v>
      </c>
      <c r="AC216" s="163">
        <f t="shared" si="243"/>
        <v>0</v>
      </c>
      <c r="AD216" s="163">
        <f t="shared" si="243"/>
        <v>0</v>
      </c>
      <c r="AE216" s="163">
        <f t="shared" si="243"/>
        <v>0</v>
      </c>
      <c r="AF216" s="176">
        <f t="shared" si="243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L232" si="244">B217</f>
        <v>0</v>
      </c>
      <c r="D217" s="163">
        <f t="shared" si="244"/>
        <v>0</v>
      </c>
      <c r="E217" s="163">
        <f t="shared" si="244"/>
        <v>0</v>
      </c>
      <c r="F217" s="163">
        <f t="shared" si="244"/>
        <v>0</v>
      </c>
      <c r="G217" s="163">
        <f t="shared" si="244"/>
        <v>0</v>
      </c>
      <c r="H217" s="163">
        <f t="shared" si="244"/>
        <v>0</v>
      </c>
      <c r="I217" s="163">
        <f t="shared" si="244"/>
        <v>0</v>
      </c>
      <c r="J217" s="163">
        <f t="shared" si="244"/>
        <v>0</v>
      </c>
      <c r="K217" s="163">
        <f t="shared" si="244"/>
        <v>0</v>
      </c>
      <c r="L217" s="163">
        <f t="shared" si="244"/>
        <v>0</v>
      </c>
      <c r="M217" s="163">
        <f t="shared" si="236"/>
        <v>0</v>
      </c>
      <c r="N217" s="163">
        <f t="shared" si="236"/>
        <v>0</v>
      </c>
      <c r="O217" s="163">
        <f t="shared" si="236"/>
        <v>0</v>
      </c>
      <c r="P217" s="163">
        <f t="shared" si="236"/>
        <v>0</v>
      </c>
      <c r="Q217" s="163">
        <f t="shared" si="237"/>
        <v>0</v>
      </c>
      <c r="R217" s="163">
        <f t="shared" si="237"/>
        <v>0</v>
      </c>
      <c r="S217" s="163">
        <f t="shared" si="237"/>
        <v>0</v>
      </c>
      <c r="T217" s="163">
        <f t="shared" si="243"/>
        <v>0</v>
      </c>
      <c r="U217" s="163">
        <f t="shared" si="243"/>
        <v>0</v>
      </c>
      <c r="V217" s="163">
        <f t="shared" si="243"/>
        <v>0</v>
      </c>
      <c r="W217" s="163">
        <f t="shared" si="243"/>
        <v>0</v>
      </c>
      <c r="X217" s="163">
        <f t="shared" si="243"/>
        <v>0</v>
      </c>
      <c r="Y217" s="163">
        <f t="shared" si="243"/>
        <v>0</v>
      </c>
      <c r="Z217" s="163">
        <f t="shared" si="243"/>
        <v>0</v>
      </c>
      <c r="AA217" s="163">
        <f t="shared" si="243"/>
        <v>0</v>
      </c>
      <c r="AB217" s="163">
        <f t="shared" si="243"/>
        <v>0</v>
      </c>
      <c r="AC217" s="163">
        <f t="shared" si="243"/>
        <v>0</v>
      </c>
      <c r="AD217" s="163">
        <f t="shared" si="243"/>
        <v>0</v>
      </c>
      <c r="AE217" s="163">
        <f t="shared" si="243"/>
        <v>0</v>
      </c>
      <c r="AF217" s="176">
        <f t="shared" si="243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244"/>
        <v>0</v>
      </c>
      <c r="D218" s="163">
        <f t="shared" si="244"/>
        <v>0</v>
      </c>
      <c r="E218" s="163">
        <f t="shared" si="244"/>
        <v>0</v>
      </c>
      <c r="F218" s="163">
        <f t="shared" si="244"/>
        <v>0</v>
      </c>
      <c r="G218" s="163">
        <f t="shared" si="244"/>
        <v>0</v>
      </c>
      <c r="H218" s="163">
        <f t="shared" si="244"/>
        <v>0</v>
      </c>
      <c r="I218" s="163">
        <f t="shared" si="244"/>
        <v>0</v>
      </c>
      <c r="J218" s="163">
        <f t="shared" si="244"/>
        <v>0</v>
      </c>
      <c r="K218" s="163">
        <f t="shared" si="244"/>
        <v>0</v>
      </c>
      <c r="L218" s="163">
        <f t="shared" si="244"/>
        <v>0</v>
      </c>
      <c r="M218" s="163">
        <f t="shared" si="236"/>
        <v>0</v>
      </c>
      <c r="N218" s="163">
        <f t="shared" si="236"/>
        <v>0</v>
      </c>
      <c r="O218" s="163">
        <f t="shared" si="236"/>
        <v>0</v>
      </c>
      <c r="P218" s="163">
        <f t="shared" si="236"/>
        <v>0</v>
      </c>
      <c r="Q218" s="163">
        <f t="shared" si="237"/>
        <v>0</v>
      </c>
      <c r="R218" s="163">
        <f t="shared" si="237"/>
        <v>0</v>
      </c>
      <c r="S218" s="163">
        <f t="shared" si="237"/>
        <v>0</v>
      </c>
      <c r="T218" s="163">
        <f t="shared" si="243"/>
        <v>0</v>
      </c>
      <c r="U218" s="163">
        <f t="shared" si="243"/>
        <v>0</v>
      </c>
      <c r="V218" s="163">
        <f t="shared" si="243"/>
        <v>0</v>
      </c>
      <c r="W218" s="163">
        <f t="shared" si="243"/>
        <v>0</v>
      </c>
      <c r="X218" s="163">
        <f t="shared" si="243"/>
        <v>0</v>
      </c>
      <c r="Y218" s="163">
        <f t="shared" si="243"/>
        <v>0</v>
      </c>
      <c r="Z218" s="163">
        <f t="shared" si="243"/>
        <v>0</v>
      </c>
      <c r="AA218" s="163">
        <f t="shared" si="243"/>
        <v>0</v>
      </c>
      <c r="AB218" s="163">
        <f t="shared" si="243"/>
        <v>0</v>
      </c>
      <c r="AC218" s="163">
        <f t="shared" si="243"/>
        <v>0</v>
      </c>
      <c r="AD218" s="163">
        <f t="shared" si="243"/>
        <v>0</v>
      </c>
      <c r="AE218" s="163">
        <f t="shared" si="243"/>
        <v>0</v>
      </c>
      <c r="AF218" s="176">
        <f t="shared" si="243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244"/>
        <v>0</v>
      </c>
      <c r="D219" s="163">
        <f t="shared" si="244"/>
        <v>0</v>
      </c>
      <c r="E219" s="163">
        <f t="shared" si="244"/>
        <v>0</v>
      </c>
      <c r="F219" s="163">
        <f t="shared" si="244"/>
        <v>0</v>
      </c>
      <c r="G219" s="163">
        <f t="shared" si="244"/>
        <v>0</v>
      </c>
      <c r="H219" s="163">
        <f t="shared" si="244"/>
        <v>0</v>
      </c>
      <c r="I219" s="163">
        <f t="shared" si="244"/>
        <v>0</v>
      </c>
      <c r="J219" s="163">
        <f t="shared" si="244"/>
        <v>0</v>
      </c>
      <c r="K219" s="163">
        <f t="shared" si="244"/>
        <v>0</v>
      </c>
      <c r="L219" s="163">
        <f t="shared" si="244"/>
        <v>0</v>
      </c>
      <c r="M219" s="163">
        <f t="shared" si="236"/>
        <v>0</v>
      </c>
      <c r="N219" s="163">
        <f t="shared" si="236"/>
        <v>0</v>
      </c>
      <c r="O219" s="163">
        <f t="shared" si="236"/>
        <v>0</v>
      </c>
      <c r="P219" s="163">
        <f t="shared" si="236"/>
        <v>0</v>
      </c>
      <c r="Q219" s="163">
        <f t="shared" si="237"/>
        <v>0</v>
      </c>
      <c r="R219" s="163">
        <f t="shared" si="237"/>
        <v>0</v>
      </c>
      <c r="S219" s="163">
        <f t="shared" si="237"/>
        <v>0</v>
      </c>
      <c r="T219" s="163">
        <f t="shared" si="243"/>
        <v>0</v>
      </c>
      <c r="U219" s="163">
        <f t="shared" si="243"/>
        <v>0</v>
      </c>
      <c r="V219" s="163">
        <f t="shared" si="243"/>
        <v>0</v>
      </c>
      <c r="W219" s="163">
        <f t="shared" si="243"/>
        <v>0</v>
      </c>
      <c r="X219" s="163">
        <f t="shared" si="243"/>
        <v>0</v>
      </c>
      <c r="Y219" s="163">
        <f t="shared" si="243"/>
        <v>0</v>
      </c>
      <c r="Z219" s="163">
        <f t="shared" si="243"/>
        <v>0</v>
      </c>
      <c r="AA219" s="163">
        <f t="shared" si="243"/>
        <v>0</v>
      </c>
      <c r="AB219" s="163">
        <f t="shared" si="243"/>
        <v>0</v>
      </c>
      <c r="AC219" s="163">
        <f t="shared" si="243"/>
        <v>0</v>
      </c>
      <c r="AD219" s="163">
        <f t="shared" si="243"/>
        <v>0</v>
      </c>
      <c r="AE219" s="163">
        <f t="shared" si="243"/>
        <v>0</v>
      </c>
      <c r="AF219" s="176">
        <f t="shared" si="243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244"/>
        <v>0</v>
      </c>
      <c r="D220" s="163">
        <f t="shared" si="244"/>
        <v>0</v>
      </c>
      <c r="E220" s="163">
        <f t="shared" si="244"/>
        <v>0</v>
      </c>
      <c r="F220" s="163">
        <f t="shared" si="244"/>
        <v>0</v>
      </c>
      <c r="G220" s="163">
        <f t="shared" si="244"/>
        <v>0</v>
      </c>
      <c r="H220" s="163">
        <f t="shared" si="244"/>
        <v>0</v>
      </c>
      <c r="I220" s="163">
        <f t="shared" si="244"/>
        <v>0</v>
      </c>
      <c r="J220" s="163">
        <f t="shared" si="244"/>
        <v>0</v>
      </c>
      <c r="K220" s="163">
        <f t="shared" si="244"/>
        <v>0</v>
      </c>
      <c r="L220" s="163">
        <f t="shared" si="244"/>
        <v>0</v>
      </c>
      <c r="M220" s="163">
        <f t="shared" si="236"/>
        <v>0</v>
      </c>
      <c r="N220" s="163">
        <f t="shared" si="236"/>
        <v>0</v>
      </c>
      <c r="O220" s="163">
        <f t="shared" si="236"/>
        <v>0</v>
      </c>
      <c r="P220" s="163">
        <f t="shared" si="236"/>
        <v>0</v>
      </c>
      <c r="Q220" s="163">
        <f t="shared" si="237"/>
        <v>0</v>
      </c>
      <c r="R220" s="163">
        <f t="shared" si="237"/>
        <v>0</v>
      </c>
      <c r="S220" s="163">
        <f t="shared" si="237"/>
        <v>0</v>
      </c>
      <c r="T220" s="163">
        <f t="shared" si="243"/>
        <v>0</v>
      </c>
      <c r="U220" s="163">
        <f t="shared" si="243"/>
        <v>0</v>
      </c>
      <c r="V220" s="163">
        <f t="shared" si="243"/>
        <v>0</v>
      </c>
      <c r="W220" s="163">
        <f t="shared" si="243"/>
        <v>0</v>
      </c>
      <c r="X220" s="163">
        <f t="shared" si="243"/>
        <v>0</v>
      </c>
      <c r="Y220" s="163">
        <f t="shared" si="243"/>
        <v>0</v>
      </c>
      <c r="Z220" s="163">
        <f t="shared" si="243"/>
        <v>0</v>
      </c>
      <c r="AA220" s="163">
        <f t="shared" si="243"/>
        <v>0</v>
      </c>
      <c r="AB220" s="163">
        <f t="shared" si="243"/>
        <v>0</v>
      </c>
      <c r="AC220" s="163">
        <f t="shared" si="243"/>
        <v>0</v>
      </c>
      <c r="AD220" s="163">
        <f t="shared" si="243"/>
        <v>0</v>
      </c>
      <c r="AE220" s="163">
        <f t="shared" si="243"/>
        <v>0</v>
      </c>
      <c r="AF220" s="176">
        <f t="shared" si="243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244"/>
        <v>0</v>
      </c>
      <c r="D221" s="163">
        <f t="shared" si="244"/>
        <v>0</v>
      </c>
      <c r="E221" s="163">
        <f t="shared" si="244"/>
        <v>0</v>
      </c>
      <c r="F221" s="163">
        <f t="shared" si="244"/>
        <v>0</v>
      </c>
      <c r="G221" s="163">
        <f t="shared" si="244"/>
        <v>0</v>
      </c>
      <c r="H221" s="163">
        <f t="shared" si="244"/>
        <v>0</v>
      </c>
      <c r="I221" s="163">
        <f t="shared" si="244"/>
        <v>0</v>
      </c>
      <c r="J221" s="163">
        <f t="shared" si="244"/>
        <v>0</v>
      </c>
      <c r="K221" s="163">
        <f t="shared" si="244"/>
        <v>0</v>
      </c>
      <c r="L221" s="163">
        <f t="shared" si="244"/>
        <v>0</v>
      </c>
      <c r="M221" s="163">
        <f t="shared" si="236"/>
        <v>0</v>
      </c>
      <c r="N221" s="163">
        <f t="shared" si="236"/>
        <v>0</v>
      </c>
      <c r="O221" s="163">
        <f t="shared" si="236"/>
        <v>0</v>
      </c>
      <c r="P221" s="163">
        <f t="shared" si="236"/>
        <v>0</v>
      </c>
      <c r="Q221" s="163">
        <f t="shared" si="237"/>
        <v>0</v>
      </c>
      <c r="R221" s="163">
        <f t="shared" si="237"/>
        <v>0</v>
      </c>
      <c r="S221" s="163">
        <f t="shared" si="237"/>
        <v>0</v>
      </c>
      <c r="T221" s="163">
        <f t="shared" si="243"/>
        <v>0</v>
      </c>
      <c r="U221" s="163">
        <f t="shared" si="243"/>
        <v>0</v>
      </c>
      <c r="V221" s="163">
        <f t="shared" si="243"/>
        <v>0</v>
      </c>
      <c r="W221" s="163">
        <f t="shared" si="243"/>
        <v>0</v>
      </c>
      <c r="X221" s="163">
        <f t="shared" si="243"/>
        <v>0</v>
      </c>
      <c r="Y221" s="163">
        <f t="shared" si="243"/>
        <v>0</v>
      </c>
      <c r="Z221" s="163">
        <f t="shared" si="243"/>
        <v>0</v>
      </c>
      <c r="AA221" s="163">
        <f t="shared" si="243"/>
        <v>0</v>
      </c>
      <c r="AB221" s="163">
        <f t="shared" si="243"/>
        <v>0</v>
      </c>
      <c r="AC221" s="163">
        <f t="shared" si="243"/>
        <v>0</v>
      </c>
      <c r="AD221" s="163">
        <f t="shared" si="243"/>
        <v>0</v>
      </c>
      <c r="AE221" s="163">
        <f t="shared" si="243"/>
        <v>0</v>
      </c>
      <c r="AF221" s="176">
        <f t="shared" si="243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244"/>
        <v>0</v>
      </c>
      <c r="D222" s="163">
        <f t="shared" si="244"/>
        <v>0</v>
      </c>
      <c r="E222" s="163">
        <f t="shared" si="244"/>
        <v>0</v>
      </c>
      <c r="F222" s="163">
        <f t="shared" si="244"/>
        <v>0</v>
      </c>
      <c r="G222" s="163">
        <f t="shared" si="244"/>
        <v>0</v>
      </c>
      <c r="H222" s="163">
        <f t="shared" si="244"/>
        <v>0</v>
      </c>
      <c r="I222" s="163">
        <f t="shared" si="244"/>
        <v>0</v>
      </c>
      <c r="J222" s="163">
        <f t="shared" si="244"/>
        <v>0</v>
      </c>
      <c r="K222" s="163">
        <f t="shared" si="244"/>
        <v>0</v>
      </c>
      <c r="L222" s="163">
        <f t="shared" si="244"/>
        <v>0</v>
      </c>
      <c r="M222" s="163">
        <f t="shared" si="236"/>
        <v>0</v>
      </c>
      <c r="N222" s="163">
        <f t="shared" si="236"/>
        <v>0</v>
      </c>
      <c r="O222" s="163">
        <f t="shared" si="236"/>
        <v>0</v>
      </c>
      <c r="P222" s="163">
        <f t="shared" si="236"/>
        <v>0</v>
      </c>
      <c r="Q222" s="163">
        <f t="shared" si="237"/>
        <v>0</v>
      </c>
      <c r="R222" s="163">
        <f t="shared" si="237"/>
        <v>0</v>
      </c>
      <c r="S222" s="163">
        <f t="shared" si="237"/>
        <v>0</v>
      </c>
      <c r="T222" s="163">
        <f t="shared" si="243"/>
        <v>0</v>
      </c>
      <c r="U222" s="163">
        <f t="shared" si="243"/>
        <v>0</v>
      </c>
      <c r="V222" s="163">
        <f t="shared" si="243"/>
        <v>0</v>
      </c>
      <c r="W222" s="163">
        <f t="shared" si="243"/>
        <v>0</v>
      </c>
      <c r="X222" s="163">
        <f t="shared" si="243"/>
        <v>0</v>
      </c>
      <c r="Y222" s="163">
        <f t="shared" si="243"/>
        <v>0</v>
      </c>
      <c r="Z222" s="163">
        <f t="shared" si="243"/>
        <v>0</v>
      </c>
      <c r="AA222" s="163">
        <f t="shared" si="243"/>
        <v>0</v>
      </c>
      <c r="AB222" s="163">
        <f t="shared" si="243"/>
        <v>0</v>
      </c>
      <c r="AC222" s="163">
        <f t="shared" si="243"/>
        <v>0</v>
      </c>
      <c r="AD222" s="163">
        <f t="shared" si="243"/>
        <v>0</v>
      </c>
      <c r="AE222" s="163">
        <f t="shared" si="243"/>
        <v>0</v>
      </c>
      <c r="AF222" s="176">
        <f t="shared" si="243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244"/>
        <v>0</v>
      </c>
      <c r="D223" s="163">
        <f t="shared" si="244"/>
        <v>0</v>
      </c>
      <c r="E223" s="163">
        <f t="shared" si="244"/>
        <v>0</v>
      </c>
      <c r="F223" s="163">
        <f t="shared" si="244"/>
        <v>0</v>
      </c>
      <c r="G223" s="163">
        <f t="shared" si="244"/>
        <v>0</v>
      </c>
      <c r="H223" s="163">
        <f t="shared" si="244"/>
        <v>0</v>
      </c>
      <c r="I223" s="163">
        <f t="shared" si="244"/>
        <v>0</v>
      </c>
      <c r="J223" s="163">
        <f t="shared" si="244"/>
        <v>0</v>
      </c>
      <c r="K223" s="163">
        <f t="shared" si="244"/>
        <v>0</v>
      </c>
      <c r="L223" s="163">
        <f t="shared" si="244"/>
        <v>0</v>
      </c>
      <c r="M223" s="163">
        <f t="shared" si="236"/>
        <v>0</v>
      </c>
      <c r="N223" s="163">
        <f t="shared" si="236"/>
        <v>0</v>
      </c>
      <c r="O223" s="163">
        <f t="shared" si="236"/>
        <v>0</v>
      </c>
      <c r="P223" s="163">
        <f t="shared" si="236"/>
        <v>0</v>
      </c>
      <c r="Q223" s="163">
        <f t="shared" si="237"/>
        <v>0</v>
      </c>
      <c r="R223" s="163">
        <f t="shared" si="237"/>
        <v>0</v>
      </c>
      <c r="S223" s="163">
        <f t="shared" si="237"/>
        <v>0</v>
      </c>
      <c r="T223" s="163">
        <f t="shared" si="243"/>
        <v>0</v>
      </c>
      <c r="U223" s="163">
        <f t="shared" si="243"/>
        <v>0</v>
      </c>
      <c r="V223" s="163">
        <f t="shared" si="243"/>
        <v>0</v>
      </c>
      <c r="W223" s="163">
        <f t="shared" si="243"/>
        <v>0</v>
      </c>
      <c r="X223" s="163">
        <f t="shared" si="243"/>
        <v>0</v>
      </c>
      <c r="Y223" s="163">
        <f t="shared" si="243"/>
        <v>0</v>
      </c>
      <c r="Z223" s="163">
        <f t="shared" si="243"/>
        <v>0</v>
      </c>
      <c r="AA223" s="163">
        <f t="shared" si="243"/>
        <v>0</v>
      </c>
      <c r="AB223" s="163">
        <f t="shared" si="243"/>
        <v>0</v>
      </c>
      <c r="AC223" s="163">
        <f t="shared" si="243"/>
        <v>0</v>
      </c>
      <c r="AD223" s="163">
        <f t="shared" si="243"/>
        <v>0</v>
      </c>
      <c r="AE223" s="163">
        <f t="shared" si="243"/>
        <v>0</v>
      </c>
      <c r="AF223" s="176">
        <f t="shared" si="243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244"/>
        <v>0</v>
      </c>
      <c r="D224" s="163">
        <f t="shared" si="244"/>
        <v>0</v>
      </c>
      <c r="E224" s="163">
        <f t="shared" si="244"/>
        <v>0</v>
      </c>
      <c r="F224" s="163">
        <f t="shared" si="244"/>
        <v>0</v>
      </c>
      <c r="G224" s="163">
        <f t="shared" si="244"/>
        <v>0</v>
      </c>
      <c r="H224" s="163">
        <f t="shared" si="244"/>
        <v>0</v>
      </c>
      <c r="I224" s="163">
        <f t="shared" si="244"/>
        <v>0</v>
      </c>
      <c r="J224" s="163">
        <f t="shared" si="244"/>
        <v>0</v>
      </c>
      <c r="K224" s="163">
        <f t="shared" si="244"/>
        <v>0</v>
      </c>
      <c r="L224" s="163">
        <f t="shared" si="244"/>
        <v>0</v>
      </c>
      <c r="M224" s="163">
        <f t="shared" si="236"/>
        <v>0</v>
      </c>
      <c r="N224" s="163">
        <f t="shared" si="236"/>
        <v>0</v>
      </c>
      <c r="O224" s="163">
        <f t="shared" si="236"/>
        <v>0</v>
      </c>
      <c r="P224" s="163">
        <f t="shared" si="236"/>
        <v>0</v>
      </c>
      <c r="Q224" s="163">
        <f t="shared" si="237"/>
        <v>0</v>
      </c>
      <c r="R224" s="163">
        <f t="shared" si="237"/>
        <v>0</v>
      </c>
      <c r="S224" s="163">
        <f t="shared" si="237"/>
        <v>0</v>
      </c>
      <c r="T224" s="163">
        <f t="shared" si="243"/>
        <v>0</v>
      </c>
      <c r="U224" s="163">
        <f t="shared" si="243"/>
        <v>0</v>
      </c>
      <c r="V224" s="163">
        <f t="shared" si="243"/>
        <v>0</v>
      </c>
      <c r="W224" s="163">
        <f t="shared" si="243"/>
        <v>0</v>
      </c>
      <c r="X224" s="163">
        <f t="shared" si="243"/>
        <v>0</v>
      </c>
      <c r="Y224" s="163">
        <f t="shared" si="243"/>
        <v>0</v>
      </c>
      <c r="Z224" s="163">
        <f t="shared" si="243"/>
        <v>0</v>
      </c>
      <c r="AA224" s="163">
        <f t="shared" si="243"/>
        <v>0</v>
      </c>
      <c r="AB224" s="163">
        <f t="shared" si="243"/>
        <v>0</v>
      </c>
      <c r="AC224" s="163">
        <f t="shared" si="243"/>
        <v>0</v>
      </c>
      <c r="AD224" s="163">
        <f t="shared" si="243"/>
        <v>0</v>
      </c>
      <c r="AE224" s="163">
        <f t="shared" si="243"/>
        <v>0</v>
      </c>
      <c r="AF224" s="176">
        <f t="shared" si="243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244"/>
        <v>0</v>
      </c>
      <c r="D225" s="163">
        <f t="shared" si="244"/>
        <v>0</v>
      </c>
      <c r="E225" s="163">
        <f t="shared" si="244"/>
        <v>0</v>
      </c>
      <c r="F225" s="163">
        <f t="shared" si="244"/>
        <v>0</v>
      </c>
      <c r="G225" s="163">
        <f t="shared" si="244"/>
        <v>0</v>
      </c>
      <c r="H225" s="163">
        <f t="shared" si="244"/>
        <v>0</v>
      </c>
      <c r="I225" s="163">
        <f t="shared" si="244"/>
        <v>0</v>
      </c>
      <c r="J225" s="163">
        <f t="shared" si="244"/>
        <v>0</v>
      </c>
      <c r="K225" s="163">
        <f t="shared" si="244"/>
        <v>0</v>
      </c>
      <c r="L225" s="163">
        <f t="shared" si="244"/>
        <v>0</v>
      </c>
      <c r="M225" s="163">
        <f t="shared" si="236"/>
        <v>0</v>
      </c>
      <c r="N225" s="163">
        <f t="shared" si="236"/>
        <v>0</v>
      </c>
      <c r="O225" s="163">
        <f t="shared" si="236"/>
        <v>0</v>
      </c>
      <c r="P225" s="163">
        <f t="shared" si="236"/>
        <v>0</v>
      </c>
      <c r="Q225" s="163">
        <f t="shared" si="237"/>
        <v>0</v>
      </c>
      <c r="R225" s="163">
        <f t="shared" si="237"/>
        <v>0</v>
      </c>
      <c r="S225" s="163">
        <f t="shared" si="237"/>
        <v>0</v>
      </c>
      <c r="T225" s="163">
        <f t="shared" si="243"/>
        <v>0</v>
      </c>
      <c r="U225" s="163">
        <f t="shared" si="243"/>
        <v>0</v>
      </c>
      <c r="V225" s="163">
        <f t="shared" si="243"/>
        <v>0</v>
      </c>
      <c r="W225" s="163">
        <f t="shared" si="243"/>
        <v>0</v>
      </c>
      <c r="X225" s="163">
        <f t="shared" si="243"/>
        <v>0</v>
      </c>
      <c r="Y225" s="163">
        <f t="shared" si="243"/>
        <v>0</v>
      </c>
      <c r="Z225" s="163">
        <f t="shared" si="243"/>
        <v>0</v>
      </c>
      <c r="AA225" s="163">
        <f t="shared" si="243"/>
        <v>0</v>
      </c>
      <c r="AB225" s="163">
        <f t="shared" si="243"/>
        <v>0</v>
      </c>
      <c r="AC225" s="163">
        <f t="shared" si="243"/>
        <v>0</v>
      </c>
      <c r="AD225" s="163">
        <f t="shared" si="243"/>
        <v>0</v>
      </c>
      <c r="AE225" s="163">
        <f t="shared" si="243"/>
        <v>0</v>
      </c>
      <c r="AF225" s="176">
        <f t="shared" si="243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244"/>
        <v>0</v>
      </c>
      <c r="D226" s="163">
        <f t="shared" si="244"/>
        <v>0</v>
      </c>
      <c r="E226" s="163">
        <f t="shared" si="244"/>
        <v>0</v>
      </c>
      <c r="F226" s="163">
        <f t="shared" si="244"/>
        <v>0</v>
      </c>
      <c r="G226" s="163">
        <f t="shared" si="244"/>
        <v>0</v>
      </c>
      <c r="H226" s="163">
        <f t="shared" si="244"/>
        <v>0</v>
      </c>
      <c r="I226" s="163">
        <f t="shared" si="244"/>
        <v>0</v>
      </c>
      <c r="J226" s="163">
        <f t="shared" si="244"/>
        <v>0</v>
      </c>
      <c r="K226" s="163">
        <f t="shared" si="244"/>
        <v>0</v>
      </c>
      <c r="L226" s="163">
        <f t="shared" si="244"/>
        <v>0</v>
      </c>
      <c r="M226" s="163">
        <f t="shared" si="236"/>
        <v>0</v>
      </c>
      <c r="N226" s="163">
        <f t="shared" si="236"/>
        <v>0</v>
      </c>
      <c r="O226" s="163">
        <f t="shared" si="236"/>
        <v>0</v>
      </c>
      <c r="P226" s="163">
        <f t="shared" si="236"/>
        <v>0</v>
      </c>
      <c r="Q226" s="163">
        <f t="shared" si="237"/>
        <v>0</v>
      </c>
      <c r="R226" s="163">
        <f t="shared" si="237"/>
        <v>0</v>
      </c>
      <c r="S226" s="163">
        <f t="shared" si="237"/>
        <v>0</v>
      </c>
      <c r="T226" s="163">
        <f t="shared" si="243"/>
        <v>0</v>
      </c>
      <c r="U226" s="163">
        <f t="shared" si="243"/>
        <v>0</v>
      </c>
      <c r="V226" s="163">
        <f t="shared" si="243"/>
        <v>0</v>
      </c>
      <c r="W226" s="163">
        <f t="shared" si="243"/>
        <v>0</v>
      </c>
      <c r="X226" s="163">
        <f t="shared" si="243"/>
        <v>0</v>
      </c>
      <c r="Y226" s="163">
        <f t="shared" si="243"/>
        <v>0</v>
      </c>
      <c r="Z226" s="163">
        <f t="shared" si="243"/>
        <v>0</v>
      </c>
      <c r="AA226" s="163">
        <f t="shared" si="243"/>
        <v>0</v>
      </c>
      <c r="AB226" s="163">
        <f t="shared" si="243"/>
        <v>0</v>
      </c>
      <c r="AC226" s="163">
        <f t="shared" si="243"/>
        <v>0</v>
      </c>
      <c r="AD226" s="163">
        <f t="shared" si="243"/>
        <v>0</v>
      </c>
      <c r="AE226" s="163">
        <f t="shared" si="243"/>
        <v>0</v>
      </c>
      <c r="AF226" s="176">
        <f t="shared" si="243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244"/>
        <v>0</v>
      </c>
      <c r="D227" s="163">
        <f t="shared" si="244"/>
        <v>0</v>
      </c>
      <c r="E227" s="163">
        <f t="shared" si="244"/>
        <v>0</v>
      </c>
      <c r="F227" s="163">
        <f t="shared" si="244"/>
        <v>0</v>
      </c>
      <c r="G227" s="163">
        <f t="shared" si="244"/>
        <v>0</v>
      </c>
      <c r="H227" s="163">
        <f t="shared" si="244"/>
        <v>0</v>
      </c>
      <c r="I227" s="163">
        <f t="shared" si="244"/>
        <v>0</v>
      </c>
      <c r="J227" s="163">
        <f t="shared" si="244"/>
        <v>0</v>
      </c>
      <c r="K227" s="163">
        <f t="shared" si="244"/>
        <v>0</v>
      </c>
      <c r="L227" s="163">
        <f t="shared" si="244"/>
        <v>0</v>
      </c>
      <c r="M227" s="163">
        <f t="shared" si="236"/>
        <v>0</v>
      </c>
      <c r="N227" s="163">
        <f t="shared" si="236"/>
        <v>0</v>
      </c>
      <c r="O227" s="163">
        <f t="shared" si="236"/>
        <v>0</v>
      </c>
      <c r="P227" s="163">
        <f t="shared" si="236"/>
        <v>0</v>
      </c>
      <c r="Q227" s="163">
        <f t="shared" si="237"/>
        <v>0</v>
      </c>
      <c r="R227" s="163">
        <f t="shared" si="237"/>
        <v>0</v>
      </c>
      <c r="S227" s="163">
        <f t="shared" si="237"/>
        <v>0</v>
      </c>
      <c r="T227" s="163">
        <f t="shared" si="243"/>
        <v>0</v>
      </c>
      <c r="U227" s="163">
        <f t="shared" si="243"/>
        <v>0</v>
      </c>
      <c r="V227" s="163">
        <f t="shared" si="243"/>
        <v>0</v>
      </c>
      <c r="W227" s="163">
        <f t="shared" si="243"/>
        <v>0</v>
      </c>
      <c r="X227" s="163">
        <f t="shared" si="243"/>
        <v>0</v>
      </c>
      <c r="Y227" s="163">
        <f t="shared" si="243"/>
        <v>0</v>
      </c>
      <c r="Z227" s="163">
        <f t="shared" si="243"/>
        <v>0</v>
      </c>
      <c r="AA227" s="163">
        <f t="shared" si="243"/>
        <v>0</v>
      </c>
      <c r="AB227" s="163">
        <f t="shared" si="243"/>
        <v>0</v>
      </c>
      <c r="AC227" s="163">
        <f t="shared" si="243"/>
        <v>0</v>
      </c>
      <c r="AD227" s="163">
        <f t="shared" si="243"/>
        <v>0</v>
      </c>
      <c r="AE227" s="163">
        <f t="shared" si="243"/>
        <v>0</v>
      </c>
      <c r="AF227" s="176">
        <f t="shared" si="243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244"/>
        <v>0</v>
      </c>
      <c r="D228" s="163">
        <f t="shared" si="244"/>
        <v>0</v>
      </c>
      <c r="E228" s="163">
        <f t="shared" si="244"/>
        <v>0</v>
      </c>
      <c r="F228" s="163">
        <f t="shared" si="244"/>
        <v>0</v>
      </c>
      <c r="G228" s="163">
        <f t="shared" si="244"/>
        <v>0</v>
      </c>
      <c r="H228" s="163">
        <f t="shared" si="244"/>
        <v>0</v>
      </c>
      <c r="I228" s="163">
        <f t="shared" si="244"/>
        <v>0</v>
      </c>
      <c r="J228" s="163">
        <f t="shared" si="244"/>
        <v>0</v>
      </c>
      <c r="K228" s="163">
        <f t="shared" si="244"/>
        <v>0</v>
      </c>
      <c r="L228" s="163">
        <f t="shared" si="244"/>
        <v>0</v>
      </c>
      <c r="M228" s="163">
        <f t="shared" si="236"/>
        <v>0</v>
      </c>
      <c r="N228" s="163">
        <f t="shared" si="236"/>
        <v>0</v>
      </c>
      <c r="O228" s="163">
        <f t="shared" si="236"/>
        <v>0</v>
      </c>
      <c r="P228" s="163">
        <f t="shared" si="236"/>
        <v>0</v>
      </c>
      <c r="Q228" s="163">
        <f t="shared" si="237"/>
        <v>0</v>
      </c>
      <c r="R228" s="163">
        <f t="shared" si="237"/>
        <v>0</v>
      </c>
      <c r="S228" s="163">
        <f t="shared" si="237"/>
        <v>0</v>
      </c>
      <c r="T228" s="163">
        <f t="shared" si="243"/>
        <v>0</v>
      </c>
      <c r="U228" s="163">
        <f t="shared" si="243"/>
        <v>0</v>
      </c>
      <c r="V228" s="163">
        <f t="shared" si="243"/>
        <v>0</v>
      </c>
      <c r="W228" s="163">
        <f t="shared" si="243"/>
        <v>0</v>
      </c>
      <c r="X228" s="163">
        <f t="shared" si="243"/>
        <v>0</v>
      </c>
      <c r="Y228" s="163">
        <f t="shared" si="243"/>
        <v>0</v>
      </c>
      <c r="Z228" s="163">
        <f t="shared" si="243"/>
        <v>0</v>
      </c>
      <c r="AA228" s="163">
        <f t="shared" si="243"/>
        <v>0</v>
      </c>
      <c r="AB228" s="163">
        <f t="shared" si="243"/>
        <v>0</v>
      </c>
      <c r="AC228" s="163">
        <f t="shared" si="243"/>
        <v>0</v>
      </c>
      <c r="AD228" s="163">
        <f t="shared" si="243"/>
        <v>0</v>
      </c>
      <c r="AE228" s="163">
        <f t="shared" si="243"/>
        <v>0</v>
      </c>
      <c r="AF228" s="176">
        <f t="shared" si="243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244"/>
        <v>0</v>
      </c>
      <c r="D229" s="163">
        <f t="shared" si="244"/>
        <v>0</v>
      </c>
      <c r="E229" s="163">
        <f t="shared" si="244"/>
        <v>0</v>
      </c>
      <c r="F229" s="163">
        <f t="shared" si="244"/>
        <v>0</v>
      </c>
      <c r="G229" s="163">
        <f t="shared" si="244"/>
        <v>0</v>
      </c>
      <c r="H229" s="163">
        <f t="shared" si="244"/>
        <v>0</v>
      </c>
      <c r="I229" s="163">
        <f t="shared" si="244"/>
        <v>0</v>
      </c>
      <c r="J229" s="163">
        <f t="shared" si="244"/>
        <v>0</v>
      </c>
      <c r="K229" s="163">
        <f t="shared" si="244"/>
        <v>0</v>
      </c>
      <c r="L229" s="163">
        <f t="shared" si="244"/>
        <v>0</v>
      </c>
      <c r="M229" s="163">
        <f t="shared" si="236"/>
        <v>0</v>
      </c>
      <c r="N229" s="163">
        <f t="shared" si="236"/>
        <v>0</v>
      </c>
      <c r="O229" s="163">
        <f t="shared" si="236"/>
        <v>0</v>
      </c>
      <c r="P229" s="163">
        <f t="shared" si="236"/>
        <v>0</v>
      </c>
      <c r="Q229" s="163">
        <f t="shared" si="237"/>
        <v>0</v>
      </c>
      <c r="R229" s="163">
        <f t="shared" si="237"/>
        <v>0</v>
      </c>
      <c r="S229" s="163">
        <f t="shared" si="237"/>
        <v>0</v>
      </c>
      <c r="T229" s="163">
        <f t="shared" si="243"/>
        <v>0</v>
      </c>
      <c r="U229" s="163">
        <f t="shared" si="243"/>
        <v>0</v>
      </c>
      <c r="V229" s="163">
        <f t="shared" si="243"/>
        <v>0</v>
      </c>
      <c r="W229" s="163">
        <f t="shared" si="243"/>
        <v>0</v>
      </c>
      <c r="X229" s="163">
        <f t="shared" si="243"/>
        <v>0</v>
      </c>
      <c r="Y229" s="163">
        <f t="shared" si="243"/>
        <v>0</v>
      </c>
      <c r="Z229" s="163">
        <f t="shared" si="243"/>
        <v>0</v>
      </c>
      <c r="AA229" s="163">
        <f t="shared" si="243"/>
        <v>0</v>
      </c>
      <c r="AB229" s="163">
        <f t="shared" si="243"/>
        <v>0</v>
      </c>
      <c r="AC229" s="163">
        <f t="shared" si="243"/>
        <v>0</v>
      </c>
      <c r="AD229" s="163">
        <f t="shared" si="243"/>
        <v>0</v>
      </c>
      <c r="AE229" s="163">
        <f t="shared" si="243"/>
        <v>0</v>
      </c>
      <c r="AF229" s="176">
        <f t="shared" si="243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244"/>
        <v>0</v>
      </c>
      <c r="D230" s="163">
        <f t="shared" si="244"/>
        <v>0</v>
      </c>
      <c r="E230" s="163">
        <f t="shared" si="244"/>
        <v>0</v>
      </c>
      <c r="F230" s="163">
        <f t="shared" si="244"/>
        <v>0</v>
      </c>
      <c r="G230" s="163">
        <f t="shared" si="244"/>
        <v>0</v>
      </c>
      <c r="H230" s="163">
        <f t="shared" si="244"/>
        <v>0</v>
      </c>
      <c r="I230" s="163">
        <f t="shared" si="244"/>
        <v>0</v>
      </c>
      <c r="J230" s="163">
        <f t="shared" si="244"/>
        <v>0</v>
      </c>
      <c r="K230" s="163">
        <f t="shared" si="244"/>
        <v>0</v>
      </c>
      <c r="L230" s="163">
        <f t="shared" si="244"/>
        <v>0</v>
      </c>
      <c r="M230" s="163">
        <f t="shared" si="236"/>
        <v>0</v>
      </c>
      <c r="N230" s="163">
        <f t="shared" si="236"/>
        <v>0</v>
      </c>
      <c r="O230" s="163">
        <f t="shared" si="236"/>
        <v>0</v>
      </c>
      <c r="P230" s="163">
        <f t="shared" si="236"/>
        <v>0</v>
      </c>
      <c r="Q230" s="163">
        <f t="shared" si="237"/>
        <v>0</v>
      </c>
      <c r="R230" s="163">
        <f t="shared" si="237"/>
        <v>0</v>
      </c>
      <c r="S230" s="163">
        <f t="shared" si="237"/>
        <v>0</v>
      </c>
      <c r="T230" s="163">
        <f t="shared" si="243"/>
        <v>0</v>
      </c>
      <c r="U230" s="163">
        <f t="shared" si="243"/>
        <v>0</v>
      </c>
      <c r="V230" s="163">
        <f t="shared" si="243"/>
        <v>0</v>
      </c>
      <c r="W230" s="163">
        <f t="shared" si="243"/>
        <v>0</v>
      </c>
      <c r="X230" s="163">
        <f t="shared" si="243"/>
        <v>0</v>
      </c>
      <c r="Y230" s="163">
        <f t="shared" si="243"/>
        <v>0</v>
      </c>
      <c r="Z230" s="163">
        <f t="shared" si="243"/>
        <v>0</v>
      </c>
      <c r="AA230" s="163">
        <f t="shared" si="243"/>
        <v>0</v>
      </c>
      <c r="AB230" s="163">
        <f t="shared" si="243"/>
        <v>0</v>
      </c>
      <c r="AC230" s="163">
        <f t="shared" si="243"/>
        <v>0</v>
      </c>
      <c r="AD230" s="163">
        <f t="shared" si="243"/>
        <v>0</v>
      </c>
      <c r="AE230" s="163">
        <f t="shared" si="243"/>
        <v>0</v>
      </c>
      <c r="AF230" s="176">
        <f t="shared" si="243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244"/>
        <v>0</v>
      </c>
      <c r="D231" s="163">
        <f t="shared" si="244"/>
        <v>0</v>
      </c>
      <c r="E231" s="163">
        <f t="shared" si="244"/>
        <v>0</v>
      </c>
      <c r="F231" s="163">
        <f t="shared" si="244"/>
        <v>0</v>
      </c>
      <c r="G231" s="163">
        <f t="shared" si="244"/>
        <v>0</v>
      </c>
      <c r="H231" s="163">
        <f t="shared" si="244"/>
        <v>0</v>
      </c>
      <c r="I231" s="163">
        <f t="shared" si="244"/>
        <v>0</v>
      </c>
      <c r="J231" s="163">
        <f t="shared" si="244"/>
        <v>0</v>
      </c>
      <c r="K231" s="163">
        <f t="shared" si="244"/>
        <v>0</v>
      </c>
      <c r="L231" s="163">
        <f t="shared" si="244"/>
        <v>0</v>
      </c>
      <c r="M231" s="163">
        <f t="shared" si="236"/>
        <v>0</v>
      </c>
      <c r="N231" s="163">
        <f t="shared" si="236"/>
        <v>0</v>
      </c>
      <c r="O231" s="163">
        <f t="shared" si="236"/>
        <v>0</v>
      </c>
      <c r="P231" s="163">
        <f t="shared" si="236"/>
        <v>0</v>
      </c>
      <c r="Q231" s="163">
        <f t="shared" si="237"/>
        <v>0</v>
      </c>
      <c r="R231" s="163">
        <f t="shared" si="237"/>
        <v>0</v>
      </c>
      <c r="S231" s="163">
        <f t="shared" si="237"/>
        <v>0</v>
      </c>
      <c r="T231" s="163">
        <f t="shared" si="243"/>
        <v>0</v>
      </c>
      <c r="U231" s="163">
        <f t="shared" si="243"/>
        <v>0</v>
      </c>
      <c r="V231" s="163">
        <f t="shared" si="243"/>
        <v>0</v>
      </c>
      <c r="W231" s="163">
        <f t="shared" si="243"/>
        <v>0</v>
      </c>
      <c r="X231" s="163">
        <f t="shared" si="243"/>
        <v>0</v>
      </c>
      <c r="Y231" s="163">
        <f t="shared" si="243"/>
        <v>0</v>
      </c>
      <c r="Z231" s="163">
        <f t="shared" si="243"/>
        <v>0</v>
      </c>
      <c r="AA231" s="163">
        <f t="shared" si="243"/>
        <v>0</v>
      </c>
      <c r="AB231" s="163">
        <f t="shared" si="243"/>
        <v>0</v>
      </c>
      <c r="AC231" s="163">
        <f t="shared" si="243"/>
        <v>0</v>
      </c>
      <c r="AD231" s="163">
        <f t="shared" si="243"/>
        <v>0</v>
      </c>
      <c r="AE231" s="163">
        <f t="shared" si="243"/>
        <v>0</v>
      </c>
      <c r="AF231" s="176">
        <f t="shared" si="243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244"/>
        <v>0</v>
      </c>
      <c r="D232" s="163">
        <f t="shared" si="244"/>
        <v>0</v>
      </c>
      <c r="E232" s="163">
        <f t="shared" si="244"/>
        <v>0</v>
      </c>
      <c r="F232" s="163">
        <f t="shared" si="244"/>
        <v>0</v>
      </c>
      <c r="G232" s="163">
        <f t="shared" si="244"/>
        <v>0</v>
      </c>
      <c r="H232" s="163">
        <f t="shared" si="244"/>
        <v>0</v>
      </c>
      <c r="I232" s="163">
        <f t="shared" si="244"/>
        <v>0</v>
      </c>
      <c r="J232" s="163">
        <f t="shared" si="244"/>
        <v>0</v>
      </c>
      <c r="K232" s="163">
        <f t="shared" si="244"/>
        <v>0</v>
      </c>
      <c r="L232" s="163">
        <f t="shared" si="244"/>
        <v>0</v>
      </c>
      <c r="M232" s="163">
        <f t="shared" si="236"/>
        <v>0</v>
      </c>
      <c r="N232" s="163">
        <f t="shared" si="236"/>
        <v>0</v>
      </c>
      <c r="O232" s="163">
        <f t="shared" si="236"/>
        <v>0</v>
      </c>
      <c r="P232" s="163">
        <f t="shared" ref="P232:S232" si="245">O232</f>
        <v>0</v>
      </c>
      <c r="Q232" s="163">
        <f t="shared" si="245"/>
        <v>0</v>
      </c>
      <c r="R232" s="163">
        <f t="shared" si="245"/>
        <v>0</v>
      </c>
      <c r="S232" s="163">
        <f t="shared" si="245"/>
        <v>0</v>
      </c>
      <c r="T232" s="163">
        <f t="shared" ref="T232:AF247" si="246">S232</f>
        <v>0</v>
      </c>
      <c r="U232" s="163">
        <f t="shared" si="246"/>
        <v>0</v>
      </c>
      <c r="V232" s="163">
        <f t="shared" si="246"/>
        <v>0</v>
      </c>
      <c r="W232" s="163">
        <f t="shared" si="246"/>
        <v>0</v>
      </c>
      <c r="X232" s="163">
        <f t="shared" si="246"/>
        <v>0</v>
      </c>
      <c r="Y232" s="163">
        <f t="shared" si="246"/>
        <v>0</v>
      </c>
      <c r="Z232" s="163">
        <f t="shared" si="246"/>
        <v>0</v>
      </c>
      <c r="AA232" s="163">
        <f t="shared" si="246"/>
        <v>0</v>
      </c>
      <c r="AB232" s="163">
        <f t="shared" si="246"/>
        <v>0</v>
      </c>
      <c r="AC232" s="163">
        <f t="shared" si="246"/>
        <v>0</v>
      </c>
      <c r="AD232" s="163">
        <f t="shared" si="246"/>
        <v>0</v>
      </c>
      <c r="AE232" s="163">
        <f t="shared" si="246"/>
        <v>0</v>
      </c>
      <c r="AF232" s="176">
        <f t="shared" si="246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L248" si="247">B233</f>
        <v>0</v>
      </c>
      <c r="D233" s="163">
        <f t="shared" si="247"/>
        <v>0</v>
      </c>
      <c r="E233" s="163">
        <f t="shared" si="247"/>
        <v>0</v>
      </c>
      <c r="F233" s="163">
        <f t="shared" si="247"/>
        <v>0</v>
      </c>
      <c r="G233" s="163">
        <f t="shared" si="247"/>
        <v>0</v>
      </c>
      <c r="H233" s="163">
        <f t="shared" si="247"/>
        <v>0</v>
      </c>
      <c r="I233" s="163">
        <f t="shared" si="247"/>
        <v>0</v>
      </c>
      <c r="J233" s="163">
        <f t="shared" si="247"/>
        <v>0</v>
      </c>
      <c r="K233" s="163">
        <f t="shared" si="247"/>
        <v>0</v>
      </c>
      <c r="L233" s="163">
        <f t="shared" si="247"/>
        <v>0</v>
      </c>
      <c r="M233" s="163">
        <f t="shared" ref="M233:S264" si="248">L233</f>
        <v>0</v>
      </c>
      <c r="N233" s="163">
        <f t="shared" si="248"/>
        <v>0</v>
      </c>
      <c r="O233" s="163">
        <f t="shared" si="248"/>
        <v>0</v>
      </c>
      <c r="P233" s="163">
        <f t="shared" si="248"/>
        <v>0</v>
      </c>
      <c r="Q233" s="163">
        <f t="shared" si="248"/>
        <v>0</v>
      </c>
      <c r="R233" s="163">
        <f t="shared" si="248"/>
        <v>0</v>
      </c>
      <c r="S233" s="163">
        <f t="shared" si="248"/>
        <v>0</v>
      </c>
      <c r="T233" s="163">
        <f t="shared" si="246"/>
        <v>0</v>
      </c>
      <c r="U233" s="163">
        <f t="shared" si="246"/>
        <v>0</v>
      </c>
      <c r="V233" s="163">
        <f t="shared" si="246"/>
        <v>0</v>
      </c>
      <c r="W233" s="163">
        <f t="shared" si="246"/>
        <v>0</v>
      </c>
      <c r="X233" s="163">
        <f t="shared" si="246"/>
        <v>0</v>
      </c>
      <c r="Y233" s="163">
        <f t="shared" si="246"/>
        <v>0</v>
      </c>
      <c r="Z233" s="163">
        <f t="shared" si="246"/>
        <v>0</v>
      </c>
      <c r="AA233" s="163">
        <f t="shared" si="246"/>
        <v>0</v>
      </c>
      <c r="AB233" s="163">
        <f t="shared" si="246"/>
        <v>0</v>
      </c>
      <c r="AC233" s="163">
        <f t="shared" si="246"/>
        <v>0</v>
      </c>
      <c r="AD233" s="163">
        <f t="shared" si="246"/>
        <v>0</v>
      </c>
      <c r="AE233" s="163">
        <f t="shared" si="246"/>
        <v>0</v>
      </c>
      <c r="AF233" s="176">
        <f t="shared" si="246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247"/>
        <v>0</v>
      </c>
      <c r="D234" s="163">
        <f t="shared" si="247"/>
        <v>0</v>
      </c>
      <c r="E234" s="163">
        <f t="shared" si="247"/>
        <v>0</v>
      </c>
      <c r="F234" s="163">
        <f t="shared" si="247"/>
        <v>0</v>
      </c>
      <c r="G234" s="163">
        <f t="shared" si="247"/>
        <v>0</v>
      </c>
      <c r="H234" s="163">
        <f t="shared" si="247"/>
        <v>0</v>
      </c>
      <c r="I234" s="163">
        <f t="shared" si="247"/>
        <v>0</v>
      </c>
      <c r="J234" s="163">
        <f t="shared" si="247"/>
        <v>0</v>
      </c>
      <c r="K234" s="163">
        <f t="shared" si="247"/>
        <v>0</v>
      </c>
      <c r="L234" s="163">
        <f t="shared" si="247"/>
        <v>0</v>
      </c>
      <c r="M234" s="163">
        <f t="shared" si="248"/>
        <v>0</v>
      </c>
      <c r="N234" s="163">
        <f t="shared" si="248"/>
        <v>0</v>
      </c>
      <c r="O234" s="163">
        <f t="shared" si="248"/>
        <v>0</v>
      </c>
      <c r="P234" s="163">
        <f t="shared" si="248"/>
        <v>0</v>
      </c>
      <c r="Q234" s="163">
        <f t="shared" si="248"/>
        <v>0</v>
      </c>
      <c r="R234" s="163">
        <f t="shared" si="248"/>
        <v>0</v>
      </c>
      <c r="S234" s="163">
        <f t="shared" si="248"/>
        <v>0</v>
      </c>
      <c r="T234" s="163">
        <f t="shared" si="246"/>
        <v>0</v>
      </c>
      <c r="U234" s="163">
        <f t="shared" si="246"/>
        <v>0</v>
      </c>
      <c r="V234" s="163">
        <f t="shared" si="246"/>
        <v>0</v>
      </c>
      <c r="W234" s="163">
        <f t="shared" si="246"/>
        <v>0</v>
      </c>
      <c r="X234" s="163">
        <f t="shared" si="246"/>
        <v>0</v>
      </c>
      <c r="Y234" s="163">
        <f t="shared" si="246"/>
        <v>0</v>
      </c>
      <c r="Z234" s="163">
        <f t="shared" si="246"/>
        <v>0</v>
      </c>
      <c r="AA234" s="163">
        <f t="shared" si="246"/>
        <v>0</v>
      </c>
      <c r="AB234" s="163">
        <f t="shared" si="246"/>
        <v>0</v>
      </c>
      <c r="AC234" s="163">
        <f t="shared" si="246"/>
        <v>0</v>
      </c>
      <c r="AD234" s="163">
        <f t="shared" si="246"/>
        <v>0</v>
      </c>
      <c r="AE234" s="163">
        <f t="shared" si="246"/>
        <v>0</v>
      </c>
      <c r="AF234" s="176">
        <f t="shared" si="246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247"/>
        <v>0</v>
      </c>
      <c r="D235" s="163">
        <f t="shared" si="247"/>
        <v>0</v>
      </c>
      <c r="E235" s="163">
        <f t="shared" si="247"/>
        <v>0</v>
      </c>
      <c r="F235" s="163">
        <f t="shared" si="247"/>
        <v>0</v>
      </c>
      <c r="G235" s="163">
        <f t="shared" si="247"/>
        <v>0</v>
      </c>
      <c r="H235" s="163">
        <f t="shared" si="247"/>
        <v>0</v>
      </c>
      <c r="I235" s="163">
        <f t="shared" si="247"/>
        <v>0</v>
      </c>
      <c r="J235" s="163">
        <f t="shared" si="247"/>
        <v>0</v>
      </c>
      <c r="K235" s="163">
        <f t="shared" si="247"/>
        <v>0</v>
      </c>
      <c r="L235" s="163">
        <f t="shared" si="247"/>
        <v>0</v>
      </c>
      <c r="M235" s="163">
        <f t="shared" si="248"/>
        <v>0</v>
      </c>
      <c r="N235" s="163">
        <f t="shared" si="248"/>
        <v>0</v>
      </c>
      <c r="O235" s="163">
        <f t="shared" si="248"/>
        <v>0</v>
      </c>
      <c r="P235" s="163">
        <f t="shared" si="248"/>
        <v>0</v>
      </c>
      <c r="Q235" s="163">
        <f t="shared" si="248"/>
        <v>0</v>
      </c>
      <c r="R235" s="163">
        <f t="shared" si="248"/>
        <v>0</v>
      </c>
      <c r="S235" s="163">
        <f t="shared" si="248"/>
        <v>0</v>
      </c>
      <c r="T235" s="163">
        <f t="shared" si="246"/>
        <v>0</v>
      </c>
      <c r="U235" s="163">
        <f t="shared" si="246"/>
        <v>0</v>
      </c>
      <c r="V235" s="163">
        <f t="shared" si="246"/>
        <v>0</v>
      </c>
      <c r="W235" s="163">
        <f t="shared" si="246"/>
        <v>0</v>
      </c>
      <c r="X235" s="163">
        <f t="shared" si="246"/>
        <v>0</v>
      </c>
      <c r="Y235" s="163">
        <f t="shared" si="246"/>
        <v>0</v>
      </c>
      <c r="Z235" s="163">
        <f t="shared" si="246"/>
        <v>0</v>
      </c>
      <c r="AA235" s="163">
        <f t="shared" si="246"/>
        <v>0</v>
      </c>
      <c r="AB235" s="163">
        <f t="shared" si="246"/>
        <v>0</v>
      </c>
      <c r="AC235" s="163">
        <f t="shared" si="246"/>
        <v>0</v>
      </c>
      <c r="AD235" s="163">
        <f t="shared" si="246"/>
        <v>0</v>
      </c>
      <c r="AE235" s="163">
        <f t="shared" si="246"/>
        <v>0</v>
      </c>
      <c r="AF235" s="176">
        <f t="shared" si="246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247"/>
        <v>0</v>
      </c>
      <c r="D236" s="163">
        <f t="shared" si="247"/>
        <v>0</v>
      </c>
      <c r="E236" s="163">
        <f t="shared" si="247"/>
        <v>0</v>
      </c>
      <c r="F236" s="163">
        <f t="shared" si="247"/>
        <v>0</v>
      </c>
      <c r="G236" s="163">
        <f t="shared" si="247"/>
        <v>0</v>
      </c>
      <c r="H236" s="163">
        <f t="shared" si="247"/>
        <v>0</v>
      </c>
      <c r="I236" s="163">
        <f t="shared" si="247"/>
        <v>0</v>
      </c>
      <c r="J236" s="163">
        <f t="shared" si="247"/>
        <v>0</v>
      </c>
      <c r="K236" s="163">
        <f t="shared" si="247"/>
        <v>0</v>
      </c>
      <c r="L236" s="163">
        <f t="shared" si="247"/>
        <v>0</v>
      </c>
      <c r="M236" s="163">
        <f t="shared" si="248"/>
        <v>0</v>
      </c>
      <c r="N236" s="163">
        <f t="shared" si="248"/>
        <v>0</v>
      </c>
      <c r="O236" s="163">
        <f t="shared" si="248"/>
        <v>0</v>
      </c>
      <c r="P236" s="163">
        <f t="shared" si="248"/>
        <v>0</v>
      </c>
      <c r="Q236" s="163">
        <f t="shared" si="248"/>
        <v>0</v>
      </c>
      <c r="R236" s="163">
        <f t="shared" si="248"/>
        <v>0</v>
      </c>
      <c r="S236" s="163">
        <f t="shared" si="248"/>
        <v>0</v>
      </c>
      <c r="T236" s="163">
        <f t="shared" si="246"/>
        <v>0</v>
      </c>
      <c r="U236" s="163">
        <f t="shared" si="246"/>
        <v>0</v>
      </c>
      <c r="V236" s="163">
        <f t="shared" si="246"/>
        <v>0</v>
      </c>
      <c r="W236" s="163">
        <f t="shared" si="246"/>
        <v>0</v>
      </c>
      <c r="X236" s="163">
        <f t="shared" si="246"/>
        <v>0</v>
      </c>
      <c r="Y236" s="163">
        <f t="shared" si="246"/>
        <v>0</v>
      </c>
      <c r="Z236" s="163">
        <f t="shared" si="246"/>
        <v>0</v>
      </c>
      <c r="AA236" s="163">
        <f t="shared" si="246"/>
        <v>0</v>
      </c>
      <c r="AB236" s="163">
        <f t="shared" si="246"/>
        <v>0</v>
      </c>
      <c r="AC236" s="163">
        <f t="shared" si="246"/>
        <v>0</v>
      </c>
      <c r="AD236" s="163">
        <f t="shared" si="246"/>
        <v>0</v>
      </c>
      <c r="AE236" s="163">
        <f t="shared" si="246"/>
        <v>0</v>
      </c>
      <c r="AF236" s="176">
        <f t="shared" si="246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247"/>
        <v>0</v>
      </c>
      <c r="D237" s="163">
        <f t="shared" si="247"/>
        <v>0</v>
      </c>
      <c r="E237" s="163">
        <f t="shared" si="247"/>
        <v>0</v>
      </c>
      <c r="F237" s="163">
        <f t="shared" si="247"/>
        <v>0</v>
      </c>
      <c r="G237" s="163">
        <f t="shared" si="247"/>
        <v>0</v>
      </c>
      <c r="H237" s="163">
        <f t="shared" si="247"/>
        <v>0</v>
      </c>
      <c r="I237" s="163">
        <f t="shared" si="247"/>
        <v>0</v>
      </c>
      <c r="J237" s="163">
        <f t="shared" si="247"/>
        <v>0</v>
      </c>
      <c r="K237" s="163">
        <f t="shared" si="247"/>
        <v>0</v>
      </c>
      <c r="L237" s="163">
        <f t="shared" si="247"/>
        <v>0</v>
      </c>
      <c r="M237" s="163">
        <f t="shared" si="248"/>
        <v>0</v>
      </c>
      <c r="N237" s="163">
        <f t="shared" si="248"/>
        <v>0</v>
      </c>
      <c r="O237" s="163">
        <f t="shared" si="248"/>
        <v>0</v>
      </c>
      <c r="P237" s="163">
        <f t="shared" si="248"/>
        <v>0</v>
      </c>
      <c r="Q237" s="163">
        <f t="shared" si="248"/>
        <v>0</v>
      </c>
      <c r="R237" s="163">
        <f t="shared" si="248"/>
        <v>0</v>
      </c>
      <c r="S237" s="163">
        <f t="shared" si="248"/>
        <v>0</v>
      </c>
      <c r="T237" s="163">
        <f t="shared" si="246"/>
        <v>0</v>
      </c>
      <c r="U237" s="163">
        <f t="shared" si="246"/>
        <v>0</v>
      </c>
      <c r="V237" s="163">
        <f t="shared" si="246"/>
        <v>0</v>
      </c>
      <c r="W237" s="163">
        <f t="shared" si="246"/>
        <v>0</v>
      </c>
      <c r="X237" s="163">
        <f t="shared" si="246"/>
        <v>0</v>
      </c>
      <c r="Y237" s="163">
        <f t="shared" si="246"/>
        <v>0</v>
      </c>
      <c r="Z237" s="163">
        <f t="shared" si="246"/>
        <v>0</v>
      </c>
      <c r="AA237" s="163">
        <f t="shared" si="246"/>
        <v>0</v>
      </c>
      <c r="AB237" s="163">
        <f t="shared" si="246"/>
        <v>0</v>
      </c>
      <c r="AC237" s="163">
        <f t="shared" si="246"/>
        <v>0</v>
      </c>
      <c r="AD237" s="163">
        <f t="shared" si="246"/>
        <v>0</v>
      </c>
      <c r="AE237" s="163">
        <f t="shared" si="246"/>
        <v>0</v>
      </c>
      <c r="AF237" s="176">
        <f t="shared" si="246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247"/>
        <v>0</v>
      </c>
      <c r="D238" s="163">
        <f t="shared" si="247"/>
        <v>0</v>
      </c>
      <c r="E238" s="163">
        <f t="shared" si="247"/>
        <v>0</v>
      </c>
      <c r="F238" s="163">
        <f t="shared" si="247"/>
        <v>0</v>
      </c>
      <c r="G238" s="163">
        <f t="shared" si="247"/>
        <v>0</v>
      </c>
      <c r="H238" s="163">
        <f t="shared" si="247"/>
        <v>0</v>
      </c>
      <c r="I238" s="163">
        <f t="shared" si="247"/>
        <v>0</v>
      </c>
      <c r="J238" s="163">
        <f t="shared" si="247"/>
        <v>0</v>
      </c>
      <c r="K238" s="163">
        <f t="shared" si="247"/>
        <v>0</v>
      </c>
      <c r="L238" s="163">
        <f t="shared" si="247"/>
        <v>0</v>
      </c>
      <c r="M238" s="163">
        <f t="shared" si="248"/>
        <v>0</v>
      </c>
      <c r="N238" s="163">
        <f t="shared" si="248"/>
        <v>0</v>
      </c>
      <c r="O238" s="163">
        <f t="shared" si="248"/>
        <v>0</v>
      </c>
      <c r="P238" s="163">
        <f t="shared" si="248"/>
        <v>0</v>
      </c>
      <c r="Q238" s="163">
        <f t="shared" si="248"/>
        <v>0</v>
      </c>
      <c r="R238" s="163">
        <f t="shared" si="248"/>
        <v>0</v>
      </c>
      <c r="S238" s="163">
        <f t="shared" si="248"/>
        <v>0</v>
      </c>
      <c r="T238" s="163">
        <f t="shared" si="246"/>
        <v>0</v>
      </c>
      <c r="U238" s="163">
        <f t="shared" si="246"/>
        <v>0</v>
      </c>
      <c r="V238" s="163">
        <f t="shared" si="246"/>
        <v>0</v>
      </c>
      <c r="W238" s="163">
        <f t="shared" si="246"/>
        <v>0</v>
      </c>
      <c r="X238" s="163">
        <f t="shared" si="246"/>
        <v>0</v>
      </c>
      <c r="Y238" s="163">
        <f t="shared" si="246"/>
        <v>0</v>
      </c>
      <c r="Z238" s="163">
        <f t="shared" si="246"/>
        <v>0</v>
      </c>
      <c r="AA238" s="163">
        <f t="shared" si="246"/>
        <v>0</v>
      </c>
      <c r="AB238" s="163">
        <f t="shared" si="246"/>
        <v>0</v>
      </c>
      <c r="AC238" s="163">
        <f t="shared" si="246"/>
        <v>0</v>
      </c>
      <c r="AD238" s="163">
        <f t="shared" si="246"/>
        <v>0</v>
      </c>
      <c r="AE238" s="163">
        <f t="shared" si="246"/>
        <v>0</v>
      </c>
      <c r="AF238" s="176">
        <f t="shared" si="246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247"/>
        <v>0</v>
      </c>
      <c r="D239" s="163">
        <f t="shared" si="247"/>
        <v>0</v>
      </c>
      <c r="E239" s="163">
        <f t="shared" si="247"/>
        <v>0</v>
      </c>
      <c r="F239" s="163">
        <f t="shared" si="247"/>
        <v>0</v>
      </c>
      <c r="G239" s="163">
        <f t="shared" si="247"/>
        <v>0</v>
      </c>
      <c r="H239" s="163">
        <f t="shared" si="247"/>
        <v>0</v>
      </c>
      <c r="I239" s="163">
        <f t="shared" si="247"/>
        <v>0</v>
      </c>
      <c r="J239" s="163">
        <f t="shared" si="247"/>
        <v>0</v>
      </c>
      <c r="K239" s="163">
        <f t="shared" si="247"/>
        <v>0</v>
      </c>
      <c r="L239" s="163">
        <f t="shared" si="247"/>
        <v>0</v>
      </c>
      <c r="M239" s="163">
        <f t="shared" si="248"/>
        <v>0</v>
      </c>
      <c r="N239" s="163">
        <f t="shared" si="248"/>
        <v>0</v>
      </c>
      <c r="O239" s="163">
        <f t="shared" si="248"/>
        <v>0</v>
      </c>
      <c r="P239" s="163">
        <f t="shared" si="248"/>
        <v>0</v>
      </c>
      <c r="Q239" s="163">
        <f t="shared" si="248"/>
        <v>0</v>
      </c>
      <c r="R239" s="163">
        <f t="shared" si="248"/>
        <v>0</v>
      </c>
      <c r="S239" s="163">
        <f t="shared" si="248"/>
        <v>0</v>
      </c>
      <c r="T239" s="163">
        <f t="shared" si="246"/>
        <v>0</v>
      </c>
      <c r="U239" s="163">
        <f t="shared" si="246"/>
        <v>0</v>
      </c>
      <c r="V239" s="163">
        <f t="shared" si="246"/>
        <v>0</v>
      </c>
      <c r="W239" s="163">
        <f t="shared" si="246"/>
        <v>0</v>
      </c>
      <c r="X239" s="163">
        <f t="shared" si="246"/>
        <v>0</v>
      </c>
      <c r="Y239" s="163">
        <f t="shared" si="246"/>
        <v>0</v>
      </c>
      <c r="Z239" s="163">
        <f t="shared" si="246"/>
        <v>0</v>
      </c>
      <c r="AA239" s="163">
        <f t="shared" si="246"/>
        <v>0</v>
      </c>
      <c r="AB239" s="163">
        <f t="shared" si="246"/>
        <v>0</v>
      </c>
      <c r="AC239" s="163">
        <f t="shared" si="246"/>
        <v>0</v>
      </c>
      <c r="AD239" s="163">
        <f t="shared" si="246"/>
        <v>0</v>
      </c>
      <c r="AE239" s="163">
        <f t="shared" si="246"/>
        <v>0</v>
      </c>
      <c r="AF239" s="176">
        <f t="shared" si="246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247"/>
        <v>0</v>
      </c>
      <c r="D240" s="163">
        <f t="shared" si="247"/>
        <v>0</v>
      </c>
      <c r="E240" s="163">
        <f t="shared" si="247"/>
        <v>0</v>
      </c>
      <c r="F240" s="163">
        <f t="shared" si="247"/>
        <v>0</v>
      </c>
      <c r="G240" s="163">
        <f t="shared" si="247"/>
        <v>0</v>
      </c>
      <c r="H240" s="163">
        <f t="shared" si="247"/>
        <v>0</v>
      </c>
      <c r="I240" s="163">
        <f t="shared" si="247"/>
        <v>0</v>
      </c>
      <c r="J240" s="163">
        <f t="shared" si="247"/>
        <v>0</v>
      </c>
      <c r="K240" s="163">
        <f t="shared" si="247"/>
        <v>0</v>
      </c>
      <c r="L240" s="163">
        <f t="shared" si="247"/>
        <v>0</v>
      </c>
      <c r="M240" s="163">
        <f t="shared" si="248"/>
        <v>0</v>
      </c>
      <c r="N240" s="163">
        <f t="shared" si="248"/>
        <v>0</v>
      </c>
      <c r="O240" s="163">
        <f t="shared" si="248"/>
        <v>0</v>
      </c>
      <c r="P240" s="163">
        <f t="shared" si="248"/>
        <v>0</v>
      </c>
      <c r="Q240" s="163">
        <f t="shared" si="248"/>
        <v>0</v>
      </c>
      <c r="R240" s="163">
        <f t="shared" si="248"/>
        <v>0</v>
      </c>
      <c r="S240" s="163">
        <f t="shared" si="248"/>
        <v>0</v>
      </c>
      <c r="T240" s="163">
        <f t="shared" si="246"/>
        <v>0</v>
      </c>
      <c r="U240" s="163">
        <f t="shared" si="246"/>
        <v>0</v>
      </c>
      <c r="V240" s="163">
        <f t="shared" si="246"/>
        <v>0</v>
      </c>
      <c r="W240" s="163">
        <f t="shared" si="246"/>
        <v>0</v>
      </c>
      <c r="X240" s="163">
        <f t="shared" si="246"/>
        <v>0</v>
      </c>
      <c r="Y240" s="163">
        <f t="shared" si="246"/>
        <v>0</v>
      </c>
      <c r="Z240" s="163">
        <f t="shared" si="246"/>
        <v>0</v>
      </c>
      <c r="AA240" s="163">
        <f t="shared" si="246"/>
        <v>0</v>
      </c>
      <c r="AB240" s="163">
        <f t="shared" si="246"/>
        <v>0</v>
      </c>
      <c r="AC240" s="163">
        <f t="shared" si="246"/>
        <v>0</v>
      </c>
      <c r="AD240" s="163">
        <f t="shared" si="246"/>
        <v>0</v>
      </c>
      <c r="AE240" s="163">
        <f t="shared" si="246"/>
        <v>0</v>
      </c>
      <c r="AF240" s="176">
        <f t="shared" si="246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247"/>
        <v>0</v>
      </c>
      <c r="D241" s="163">
        <f t="shared" si="247"/>
        <v>0</v>
      </c>
      <c r="E241" s="163">
        <f t="shared" si="247"/>
        <v>0</v>
      </c>
      <c r="F241" s="163">
        <f t="shared" si="247"/>
        <v>0</v>
      </c>
      <c r="G241" s="163">
        <f t="shared" si="247"/>
        <v>0</v>
      </c>
      <c r="H241" s="163">
        <f t="shared" si="247"/>
        <v>0</v>
      </c>
      <c r="I241" s="163">
        <f t="shared" si="247"/>
        <v>0</v>
      </c>
      <c r="J241" s="163">
        <f t="shared" si="247"/>
        <v>0</v>
      </c>
      <c r="K241" s="163">
        <f t="shared" si="247"/>
        <v>0</v>
      </c>
      <c r="L241" s="163">
        <f t="shared" si="247"/>
        <v>0</v>
      </c>
      <c r="M241" s="163">
        <f t="shared" si="248"/>
        <v>0</v>
      </c>
      <c r="N241" s="163">
        <f t="shared" si="248"/>
        <v>0</v>
      </c>
      <c r="O241" s="163">
        <f t="shared" si="248"/>
        <v>0</v>
      </c>
      <c r="P241" s="163">
        <f t="shared" si="248"/>
        <v>0</v>
      </c>
      <c r="Q241" s="163">
        <f t="shared" si="248"/>
        <v>0</v>
      </c>
      <c r="R241" s="163">
        <f t="shared" si="248"/>
        <v>0</v>
      </c>
      <c r="S241" s="163">
        <f t="shared" si="248"/>
        <v>0</v>
      </c>
      <c r="T241" s="163">
        <f t="shared" si="246"/>
        <v>0</v>
      </c>
      <c r="U241" s="163">
        <f t="shared" si="246"/>
        <v>0</v>
      </c>
      <c r="V241" s="163">
        <f t="shared" si="246"/>
        <v>0</v>
      </c>
      <c r="W241" s="163">
        <f t="shared" si="246"/>
        <v>0</v>
      </c>
      <c r="X241" s="163">
        <f t="shared" si="246"/>
        <v>0</v>
      </c>
      <c r="Y241" s="163">
        <f t="shared" si="246"/>
        <v>0</v>
      </c>
      <c r="Z241" s="163">
        <f t="shared" si="246"/>
        <v>0</v>
      </c>
      <c r="AA241" s="163">
        <f t="shared" si="246"/>
        <v>0</v>
      </c>
      <c r="AB241" s="163">
        <f t="shared" si="246"/>
        <v>0</v>
      </c>
      <c r="AC241" s="163">
        <f t="shared" si="246"/>
        <v>0</v>
      </c>
      <c r="AD241" s="163">
        <f t="shared" si="246"/>
        <v>0</v>
      </c>
      <c r="AE241" s="163">
        <f t="shared" si="246"/>
        <v>0</v>
      </c>
      <c r="AF241" s="176">
        <f t="shared" si="246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247"/>
        <v>0</v>
      </c>
      <c r="D242" s="163">
        <f t="shared" si="247"/>
        <v>0</v>
      </c>
      <c r="E242" s="163">
        <f t="shared" si="247"/>
        <v>0</v>
      </c>
      <c r="F242" s="163">
        <f t="shared" si="247"/>
        <v>0</v>
      </c>
      <c r="G242" s="163">
        <f t="shared" si="247"/>
        <v>0</v>
      </c>
      <c r="H242" s="163">
        <f t="shared" si="247"/>
        <v>0</v>
      </c>
      <c r="I242" s="163">
        <f t="shared" si="247"/>
        <v>0</v>
      </c>
      <c r="J242" s="163">
        <f t="shared" si="247"/>
        <v>0</v>
      </c>
      <c r="K242" s="163">
        <f t="shared" si="247"/>
        <v>0</v>
      </c>
      <c r="L242" s="163">
        <f t="shared" si="247"/>
        <v>0</v>
      </c>
      <c r="M242" s="163">
        <f t="shared" si="248"/>
        <v>0</v>
      </c>
      <c r="N242" s="163">
        <f t="shared" si="248"/>
        <v>0</v>
      </c>
      <c r="O242" s="163">
        <f t="shared" si="248"/>
        <v>0</v>
      </c>
      <c r="P242" s="163">
        <f t="shared" si="248"/>
        <v>0</v>
      </c>
      <c r="Q242" s="163">
        <f t="shared" si="248"/>
        <v>0</v>
      </c>
      <c r="R242" s="163">
        <f t="shared" si="248"/>
        <v>0</v>
      </c>
      <c r="S242" s="163">
        <f t="shared" si="248"/>
        <v>0</v>
      </c>
      <c r="T242" s="163">
        <f t="shared" si="246"/>
        <v>0</v>
      </c>
      <c r="U242" s="163">
        <f t="shared" si="246"/>
        <v>0</v>
      </c>
      <c r="V242" s="163">
        <f t="shared" si="246"/>
        <v>0</v>
      </c>
      <c r="W242" s="163">
        <f t="shared" si="246"/>
        <v>0</v>
      </c>
      <c r="X242" s="163">
        <f t="shared" si="246"/>
        <v>0</v>
      </c>
      <c r="Y242" s="163">
        <f t="shared" si="246"/>
        <v>0</v>
      </c>
      <c r="Z242" s="163">
        <f t="shared" si="246"/>
        <v>0</v>
      </c>
      <c r="AA242" s="163">
        <f t="shared" si="246"/>
        <v>0</v>
      </c>
      <c r="AB242" s="163">
        <f t="shared" si="246"/>
        <v>0</v>
      </c>
      <c r="AC242" s="163">
        <f t="shared" si="246"/>
        <v>0</v>
      </c>
      <c r="AD242" s="163">
        <f t="shared" si="246"/>
        <v>0</v>
      </c>
      <c r="AE242" s="163">
        <f t="shared" si="246"/>
        <v>0</v>
      </c>
      <c r="AF242" s="176">
        <f t="shared" si="246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247"/>
        <v>0</v>
      </c>
      <c r="D243" s="163">
        <f t="shared" si="247"/>
        <v>0</v>
      </c>
      <c r="E243" s="163">
        <f t="shared" si="247"/>
        <v>0</v>
      </c>
      <c r="F243" s="163">
        <f t="shared" si="247"/>
        <v>0</v>
      </c>
      <c r="G243" s="163">
        <f t="shared" si="247"/>
        <v>0</v>
      </c>
      <c r="H243" s="163">
        <f t="shared" si="247"/>
        <v>0</v>
      </c>
      <c r="I243" s="163">
        <f t="shared" si="247"/>
        <v>0</v>
      </c>
      <c r="J243" s="163">
        <f t="shared" si="247"/>
        <v>0</v>
      </c>
      <c r="K243" s="163">
        <f t="shared" si="247"/>
        <v>0</v>
      </c>
      <c r="L243" s="163">
        <f t="shared" si="247"/>
        <v>0</v>
      </c>
      <c r="M243" s="163">
        <f t="shared" si="248"/>
        <v>0</v>
      </c>
      <c r="N243" s="163">
        <f t="shared" si="248"/>
        <v>0</v>
      </c>
      <c r="O243" s="163">
        <f t="shared" si="248"/>
        <v>0</v>
      </c>
      <c r="P243" s="163">
        <f t="shared" si="248"/>
        <v>0</v>
      </c>
      <c r="Q243" s="163">
        <f t="shared" si="248"/>
        <v>0</v>
      </c>
      <c r="R243" s="163">
        <f t="shared" si="248"/>
        <v>0</v>
      </c>
      <c r="S243" s="163">
        <f t="shared" si="248"/>
        <v>0</v>
      </c>
      <c r="T243" s="163">
        <f t="shared" si="246"/>
        <v>0</v>
      </c>
      <c r="U243" s="163">
        <f t="shared" si="246"/>
        <v>0</v>
      </c>
      <c r="V243" s="163">
        <f t="shared" si="246"/>
        <v>0</v>
      </c>
      <c r="W243" s="163">
        <f t="shared" si="246"/>
        <v>0</v>
      </c>
      <c r="X243" s="163">
        <f t="shared" si="246"/>
        <v>0</v>
      </c>
      <c r="Y243" s="163">
        <f t="shared" si="246"/>
        <v>0</v>
      </c>
      <c r="Z243" s="163">
        <f t="shared" si="246"/>
        <v>0</v>
      </c>
      <c r="AA243" s="163">
        <f t="shared" si="246"/>
        <v>0</v>
      </c>
      <c r="AB243" s="163">
        <f t="shared" si="246"/>
        <v>0</v>
      </c>
      <c r="AC243" s="163">
        <f t="shared" si="246"/>
        <v>0</v>
      </c>
      <c r="AD243" s="163">
        <f t="shared" si="246"/>
        <v>0</v>
      </c>
      <c r="AE243" s="163">
        <f t="shared" si="246"/>
        <v>0</v>
      </c>
      <c r="AF243" s="176">
        <f t="shared" si="246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247"/>
        <v>0</v>
      </c>
      <c r="D244" s="163">
        <f t="shared" si="247"/>
        <v>0</v>
      </c>
      <c r="E244" s="163">
        <f t="shared" si="247"/>
        <v>0</v>
      </c>
      <c r="F244" s="163">
        <f t="shared" si="247"/>
        <v>0</v>
      </c>
      <c r="G244" s="163">
        <f t="shared" si="247"/>
        <v>0</v>
      </c>
      <c r="H244" s="163">
        <f t="shared" si="247"/>
        <v>0</v>
      </c>
      <c r="I244" s="163">
        <f t="shared" si="247"/>
        <v>0</v>
      </c>
      <c r="J244" s="163">
        <f t="shared" si="247"/>
        <v>0</v>
      </c>
      <c r="K244" s="163">
        <f t="shared" si="247"/>
        <v>0</v>
      </c>
      <c r="L244" s="163">
        <f t="shared" si="247"/>
        <v>0</v>
      </c>
      <c r="M244" s="163">
        <f t="shared" si="248"/>
        <v>0</v>
      </c>
      <c r="N244" s="163">
        <f t="shared" si="248"/>
        <v>0</v>
      </c>
      <c r="O244" s="163">
        <f t="shared" si="248"/>
        <v>0</v>
      </c>
      <c r="P244" s="163">
        <f t="shared" si="248"/>
        <v>0</v>
      </c>
      <c r="Q244" s="163">
        <f t="shared" si="248"/>
        <v>0</v>
      </c>
      <c r="R244" s="163">
        <f t="shared" si="248"/>
        <v>0</v>
      </c>
      <c r="S244" s="163">
        <f t="shared" si="248"/>
        <v>0</v>
      </c>
      <c r="T244" s="163">
        <f t="shared" si="246"/>
        <v>0</v>
      </c>
      <c r="U244" s="163">
        <f t="shared" si="246"/>
        <v>0</v>
      </c>
      <c r="V244" s="163">
        <f t="shared" si="246"/>
        <v>0</v>
      </c>
      <c r="W244" s="163">
        <f t="shared" si="246"/>
        <v>0</v>
      </c>
      <c r="X244" s="163">
        <f t="shared" si="246"/>
        <v>0</v>
      </c>
      <c r="Y244" s="163">
        <f t="shared" si="246"/>
        <v>0</v>
      </c>
      <c r="Z244" s="163">
        <f t="shared" si="246"/>
        <v>0</v>
      </c>
      <c r="AA244" s="163">
        <f t="shared" si="246"/>
        <v>0</v>
      </c>
      <c r="AB244" s="163">
        <f t="shared" si="246"/>
        <v>0</v>
      </c>
      <c r="AC244" s="163">
        <f t="shared" si="246"/>
        <v>0</v>
      </c>
      <c r="AD244" s="163">
        <f t="shared" si="246"/>
        <v>0</v>
      </c>
      <c r="AE244" s="163">
        <f t="shared" si="246"/>
        <v>0</v>
      </c>
      <c r="AF244" s="176">
        <f t="shared" si="246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247"/>
        <v>0</v>
      </c>
      <c r="D245" s="163">
        <f t="shared" si="247"/>
        <v>0</v>
      </c>
      <c r="E245" s="163">
        <f t="shared" si="247"/>
        <v>0</v>
      </c>
      <c r="F245" s="163">
        <f t="shared" si="247"/>
        <v>0</v>
      </c>
      <c r="G245" s="163">
        <f t="shared" si="247"/>
        <v>0</v>
      </c>
      <c r="H245" s="163">
        <f t="shared" si="247"/>
        <v>0</v>
      </c>
      <c r="I245" s="163">
        <f t="shared" si="247"/>
        <v>0</v>
      </c>
      <c r="J245" s="163">
        <f t="shared" si="247"/>
        <v>0</v>
      </c>
      <c r="K245" s="163">
        <f t="shared" si="247"/>
        <v>0</v>
      </c>
      <c r="L245" s="163">
        <f t="shared" si="247"/>
        <v>0</v>
      </c>
      <c r="M245" s="163">
        <f t="shared" si="248"/>
        <v>0</v>
      </c>
      <c r="N245" s="163">
        <f t="shared" si="248"/>
        <v>0</v>
      </c>
      <c r="O245" s="163">
        <f t="shared" si="248"/>
        <v>0</v>
      </c>
      <c r="P245" s="163">
        <f t="shared" si="248"/>
        <v>0</v>
      </c>
      <c r="Q245" s="163">
        <f t="shared" si="248"/>
        <v>0</v>
      </c>
      <c r="R245" s="163">
        <f t="shared" si="248"/>
        <v>0</v>
      </c>
      <c r="S245" s="163">
        <f t="shared" si="248"/>
        <v>0</v>
      </c>
      <c r="T245" s="163">
        <f t="shared" si="246"/>
        <v>0</v>
      </c>
      <c r="U245" s="163">
        <f t="shared" si="246"/>
        <v>0</v>
      </c>
      <c r="V245" s="163">
        <f t="shared" si="246"/>
        <v>0</v>
      </c>
      <c r="W245" s="163">
        <f t="shared" si="246"/>
        <v>0</v>
      </c>
      <c r="X245" s="163">
        <f t="shared" si="246"/>
        <v>0</v>
      </c>
      <c r="Y245" s="163">
        <f t="shared" si="246"/>
        <v>0</v>
      </c>
      <c r="Z245" s="163">
        <f t="shared" si="246"/>
        <v>0</v>
      </c>
      <c r="AA245" s="163">
        <f t="shared" si="246"/>
        <v>0</v>
      </c>
      <c r="AB245" s="163">
        <f t="shared" si="246"/>
        <v>0</v>
      </c>
      <c r="AC245" s="163">
        <f t="shared" si="246"/>
        <v>0</v>
      </c>
      <c r="AD245" s="163">
        <f t="shared" si="246"/>
        <v>0</v>
      </c>
      <c r="AE245" s="163">
        <f t="shared" si="246"/>
        <v>0</v>
      </c>
      <c r="AF245" s="176">
        <f t="shared" si="246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247"/>
        <v>0</v>
      </c>
      <c r="D246" s="163">
        <f t="shared" si="247"/>
        <v>0</v>
      </c>
      <c r="E246" s="163">
        <f t="shared" si="247"/>
        <v>0</v>
      </c>
      <c r="F246" s="163">
        <f t="shared" si="247"/>
        <v>0</v>
      </c>
      <c r="G246" s="163">
        <f t="shared" si="247"/>
        <v>0</v>
      </c>
      <c r="H246" s="163">
        <f t="shared" si="247"/>
        <v>0</v>
      </c>
      <c r="I246" s="163">
        <f t="shared" si="247"/>
        <v>0</v>
      </c>
      <c r="J246" s="163">
        <f t="shared" si="247"/>
        <v>0</v>
      </c>
      <c r="K246" s="163">
        <f t="shared" si="247"/>
        <v>0</v>
      </c>
      <c r="L246" s="163">
        <f t="shared" si="247"/>
        <v>0</v>
      </c>
      <c r="M246" s="163">
        <f t="shared" si="248"/>
        <v>0</v>
      </c>
      <c r="N246" s="163">
        <f t="shared" si="248"/>
        <v>0</v>
      </c>
      <c r="O246" s="163">
        <f t="shared" si="248"/>
        <v>0</v>
      </c>
      <c r="P246" s="163">
        <f t="shared" si="248"/>
        <v>0</v>
      </c>
      <c r="Q246" s="163">
        <f t="shared" si="248"/>
        <v>0</v>
      </c>
      <c r="R246" s="163">
        <f t="shared" si="248"/>
        <v>0</v>
      </c>
      <c r="S246" s="163">
        <f t="shared" si="248"/>
        <v>0</v>
      </c>
      <c r="T246" s="163">
        <f t="shared" si="246"/>
        <v>0</v>
      </c>
      <c r="U246" s="163">
        <f t="shared" si="246"/>
        <v>0</v>
      </c>
      <c r="V246" s="163">
        <f t="shared" si="246"/>
        <v>0</v>
      </c>
      <c r="W246" s="163">
        <f t="shared" si="246"/>
        <v>0</v>
      </c>
      <c r="X246" s="163">
        <f t="shared" si="246"/>
        <v>0</v>
      </c>
      <c r="Y246" s="163">
        <f t="shared" si="246"/>
        <v>0</v>
      </c>
      <c r="Z246" s="163">
        <f t="shared" si="246"/>
        <v>0</v>
      </c>
      <c r="AA246" s="163">
        <f t="shared" si="246"/>
        <v>0</v>
      </c>
      <c r="AB246" s="163">
        <f t="shared" si="246"/>
        <v>0</v>
      </c>
      <c r="AC246" s="163">
        <f t="shared" si="246"/>
        <v>0</v>
      </c>
      <c r="AD246" s="163">
        <f t="shared" si="246"/>
        <v>0</v>
      </c>
      <c r="AE246" s="163">
        <f t="shared" si="246"/>
        <v>0</v>
      </c>
      <c r="AF246" s="176">
        <f t="shared" si="246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247"/>
        <v>0</v>
      </c>
      <c r="D247" s="163">
        <f t="shared" si="247"/>
        <v>0</v>
      </c>
      <c r="E247" s="163">
        <f t="shared" si="247"/>
        <v>0</v>
      </c>
      <c r="F247" s="163">
        <f t="shared" si="247"/>
        <v>0</v>
      </c>
      <c r="G247" s="163">
        <f t="shared" si="247"/>
        <v>0</v>
      </c>
      <c r="H247" s="163">
        <f t="shared" si="247"/>
        <v>0</v>
      </c>
      <c r="I247" s="163">
        <f t="shared" si="247"/>
        <v>0</v>
      </c>
      <c r="J247" s="163">
        <f t="shared" si="247"/>
        <v>0</v>
      </c>
      <c r="K247" s="163">
        <f t="shared" si="247"/>
        <v>0</v>
      </c>
      <c r="L247" s="163">
        <f t="shared" si="247"/>
        <v>0</v>
      </c>
      <c r="M247" s="163">
        <f t="shared" si="248"/>
        <v>0</v>
      </c>
      <c r="N247" s="163">
        <f t="shared" si="248"/>
        <v>0</v>
      </c>
      <c r="O247" s="163">
        <f t="shared" si="248"/>
        <v>0</v>
      </c>
      <c r="P247" s="163">
        <f t="shared" si="248"/>
        <v>0</v>
      </c>
      <c r="Q247" s="163">
        <f t="shared" si="248"/>
        <v>0</v>
      </c>
      <c r="R247" s="163">
        <f t="shared" si="248"/>
        <v>0</v>
      </c>
      <c r="S247" s="163">
        <f t="shared" si="248"/>
        <v>0</v>
      </c>
      <c r="T247" s="163">
        <f t="shared" si="246"/>
        <v>0</v>
      </c>
      <c r="U247" s="163">
        <f t="shared" si="246"/>
        <v>0</v>
      </c>
      <c r="V247" s="163">
        <f t="shared" si="246"/>
        <v>0</v>
      </c>
      <c r="W247" s="163">
        <f t="shared" si="246"/>
        <v>0</v>
      </c>
      <c r="X247" s="163">
        <f t="shared" si="246"/>
        <v>0</v>
      </c>
      <c r="Y247" s="163">
        <f t="shared" si="246"/>
        <v>0</v>
      </c>
      <c r="Z247" s="163">
        <f t="shared" si="246"/>
        <v>0</v>
      </c>
      <c r="AA247" s="163">
        <f t="shared" si="246"/>
        <v>0</v>
      </c>
      <c r="AB247" s="163">
        <f t="shared" si="246"/>
        <v>0</v>
      </c>
      <c r="AC247" s="163">
        <f t="shared" si="246"/>
        <v>0</v>
      </c>
      <c r="AD247" s="163">
        <f t="shared" si="246"/>
        <v>0</v>
      </c>
      <c r="AE247" s="163">
        <f t="shared" si="246"/>
        <v>0</v>
      </c>
      <c r="AF247" s="176">
        <f t="shared" si="246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247"/>
        <v>0</v>
      </c>
      <c r="D248" s="163">
        <f t="shared" si="247"/>
        <v>0</v>
      </c>
      <c r="E248" s="163">
        <f t="shared" si="247"/>
        <v>0</v>
      </c>
      <c r="F248" s="163">
        <f t="shared" si="247"/>
        <v>0</v>
      </c>
      <c r="G248" s="163">
        <f t="shared" si="247"/>
        <v>0</v>
      </c>
      <c r="H248" s="163">
        <f t="shared" si="247"/>
        <v>0</v>
      </c>
      <c r="I248" s="163">
        <f t="shared" si="247"/>
        <v>0</v>
      </c>
      <c r="J248" s="163">
        <f t="shared" si="247"/>
        <v>0</v>
      </c>
      <c r="K248" s="163">
        <f t="shared" si="247"/>
        <v>0</v>
      </c>
      <c r="L248" s="163">
        <f t="shared" si="247"/>
        <v>0</v>
      </c>
      <c r="M248" s="163">
        <f t="shared" si="248"/>
        <v>0</v>
      </c>
      <c r="N248" s="163">
        <f t="shared" si="248"/>
        <v>0</v>
      </c>
      <c r="O248" s="163">
        <f t="shared" si="248"/>
        <v>0</v>
      </c>
      <c r="P248" s="163">
        <f t="shared" si="248"/>
        <v>0</v>
      </c>
      <c r="Q248" s="163">
        <f t="shared" si="248"/>
        <v>0</v>
      </c>
      <c r="R248" s="163">
        <f t="shared" si="248"/>
        <v>0</v>
      </c>
      <c r="S248" s="163">
        <f t="shared" si="248"/>
        <v>0</v>
      </c>
      <c r="T248" s="163">
        <f t="shared" ref="T248:AF263" si="249">S248</f>
        <v>0</v>
      </c>
      <c r="U248" s="163">
        <f t="shared" si="249"/>
        <v>0</v>
      </c>
      <c r="V248" s="163">
        <f t="shared" si="249"/>
        <v>0</v>
      </c>
      <c r="W248" s="163">
        <f t="shared" si="249"/>
        <v>0</v>
      </c>
      <c r="X248" s="163">
        <f t="shared" si="249"/>
        <v>0</v>
      </c>
      <c r="Y248" s="163">
        <f t="shared" si="249"/>
        <v>0</v>
      </c>
      <c r="Z248" s="163">
        <f t="shared" si="249"/>
        <v>0</v>
      </c>
      <c r="AA248" s="163">
        <f t="shared" si="249"/>
        <v>0</v>
      </c>
      <c r="AB248" s="163">
        <f t="shared" si="249"/>
        <v>0</v>
      </c>
      <c r="AC248" s="163">
        <f t="shared" si="249"/>
        <v>0</v>
      </c>
      <c r="AD248" s="163">
        <f t="shared" si="249"/>
        <v>0</v>
      </c>
      <c r="AE248" s="163">
        <f t="shared" si="249"/>
        <v>0</v>
      </c>
      <c r="AF248" s="176">
        <f t="shared" si="249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L264" si="250">B249</f>
        <v>0</v>
      </c>
      <c r="D249" s="163">
        <f t="shared" si="250"/>
        <v>0</v>
      </c>
      <c r="E249" s="163">
        <f t="shared" si="250"/>
        <v>0</v>
      </c>
      <c r="F249" s="163">
        <f t="shared" si="250"/>
        <v>0</v>
      </c>
      <c r="G249" s="163">
        <f t="shared" si="250"/>
        <v>0</v>
      </c>
      <c r="H249" s="163">
        <f t="shared" si="250"/>
        <v>0</v>
      </c>
      <c r="I249" s="163">
        <f t="shared" si="250"/>
        <v>0</v>
      </c>
      <c r="J249" s="163">
        <f t="shared" si="250"/>
        <v>0</v>
      </c>
      <c r="K249" s="163">
        <f t="shared" si="250"/>
        <v>0</v>
      </c>
      <c r="L249" s="163">
        <f t="shared" si="250"/>
        <v>0</v>
      </c>
      <c r="M249" s="163">
        <f t="shared" si="248"/>
        <v>0</v>
      </c>
      <c r="N249" s="163">
        <f t="shared" si="248"/>
        <v>0</v>
      </c>
      <c r="O249" s="163">
        <f t="shared" si="248"/>
        <v>0</v>
      </c>
      <c r="P249" s="163">
        <f t="shared" si="248"/>
        <v>0</v>
      </c>
      <c r="Q249" s="163">
        <f t="shared" si="248"/>
        <v>0</v>
      </c>
      <c r="R249" s="163">
        <f t="shared" si="248"/>
        <v>0</v>
      </c>
      <c r="S249" s="163">
        <f t="shared" si="248"/>
        <v>0</v>
      </c>
      <c r="T249" s="163">
        <f t="shared" si="249"/>
        <v>0</v>
      </c>
      <c r="U249" s="163">
        <f t="shared" si="249"/>
        <v>0</v>
      </c>
      <c r="V249" s="163">
        <f t="shared" si="249"/>
        <v>0</v>
      </c>
      <c r="W249" s="163">
        <f t="shared" si="249"/>
        <v>0</v>
      </c>
      <c r="X249" s="163">
        <f t="shared" si="249"/>
        <v>0</v>
      </c>
      <c r="Y249" s="163">
        <f t="shared" si="249"/>
        <v>0</v>
      </c>
      <c r="Z249" s="163">
        <f t="shared" si="249"/>
        <v>0</v>
      </c>
      <c r="AA249" s="163">
        <f t="shared" si="249"/>
        <v>0</v>
      </c>
      <c r="AB249" s="163">
        <f t="shared" si="249"/>
        <v>0</v>
      </c>
      <c r="AC249" s="163">
        <f t="shared" si="249"/>
        <v>0</v>
      </c>
      <c r="AD249" s="163">
        <f t="shared" si="249"/>
        <v>0</v>
      </c>
      <c r="AE249" s="163">
        <f t="shared" si="249"/>
        <v>0</v>
      </c>
      <c r="AF249" s="176">
        <f t="shared" si="249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250"/>
        <v>0</v>
      </c>
      <c r="D250" s="163">
        <f t="shared" si="250"/>
        <v>0</v>
      </c>
      <c r="E250" s="163">
        <f t="shared" si="250"/>
        <v>0</v>
      </c>
      <c r="F250" s="163">
        <f t="shared" si="250"/>
        <v>0</v>
      </c>
      <c r="G250" s="163">
        <f t="shared" si="250"/>
        <v>0</v>
      </c>
      <c r="H250" s="163">
        <f t="shared" si="250"/>
        <v>0</v>
      </c>
      <c r="I250" s="163">
        <f t="shared" si="250"/>
        <v>0</v>
      </c>
      <c r="J250" s="163">
        <f t="shared" si="250"/>
        <v>0</v>
      </c>
      <c r="K250" s="163">
        <f t="shared" si="250"/>
        <v>0</v>
      </c>
      <c r="L250" s="163">
        <f t="shared" si="250"/>
        <v>0</v>
      </c>
      <c r="M250" s="163">
        <f t="shared" si="248"/>
        <v>0</v>
      </c>
      <c r="N250" s="163">
        <f t="shared" si="248"/>
        <v>0</v>
      </c>
      <c r="O250" s="163">
        <f t="shared" si="248"/>
        <v>0</v>
      </c>
      <c r="P250" s="163">
        <f t="shared" si="248"/>
        <v>0</v>
      </c>
      <c r="Q250" s="163">
        <f t="shared" si="248"/>
        <v>0</v>
      </c>
      <c r="R250" s="163">
        <f t="shared" si="248"/>
        <v>0</v>
      </c>
      <c r="S250" s="163">
        <f t="shared" si="248"/>
        <v>0</v>
      </c>
      <c r="T250" s="163">
        <f t="shared" si="249"/>
        <v>0</v>
      </c>
      <c r="U250" s="163">
        <f t="shared" si="249"/>
        <v>0</v>
      </c>
      <c r="V250" s="163">
        <f t="shared" si="249"/>
        <v>0</v>
      </c>
      <c r="W250" s="163">
        <f t="shared" si="249"/>
        <v>0</v>
      </c>
      <c r="X250" s="163">
        <f t="shared" si="249"/>
        <v>0</v>
      </c>
      <c r="Y250" s="163">
        <f t="shared" si="249"/>
        <v>0</v>
      </c>
      <c r="Z250" s="163">
        <f t="shared" si="249"/>
        <v>0</v>
      </c>
      <c r="AA250" s="163">
        <f t="shared" si="249"/>
        <v>0</v>
      </c>
      <c r="AB250" s="163">
        <f t="shared" si="249"/>
        <v>0</v>
      </c>
      <c r="AC250" s="163">
        <f t="shared" si="249"/>
        <v>0</v>
      </c>
      <c r="AD250" s="163">
        <f t="shared" si="249"/>
        <v>0</v>
      </c>
      <c r="AE250" s="163">
        <f t="shared" si="249"/>
        <v>0</v>
      </c>
      <c r="AF250" s="176">
        <f t="shared" si="249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250"/>
        <v>0</v>
      </c>
      <c r="D251" s="163">
        <f t="shared" si="250"/>
        <v>0</v>
      </c>
      <c r="E251" s="163">
        <f t="shared" si="250"/>
        <v>0</v>
      </c>
      <c r="F251" s="163">
        <f t="shared" si="250"/>
        <v>0</v>
      </c>
      <c r="G251" s="163">
        <f t="shared" si="250"/>
        <v>0</v>
      </c>
      <c r="H251" s="163">
        <f t="shared" si="250"/>
        <v>0</v>
      </c>
      <c r="I251" s="163">
        <f t="shared" si="250"/>
        <v>0</v>
      </c>
      <c r="J251" s="163">
        <f t="shared" si="250"/>
        <v>0</v>
      </c>
      <c r="K251" s="163">
        <f t="shared" si="250"/>
        <v>0</v>
      </c>
      <c r="L251" s="163">
        <f t="shared" si="250"/>
        <v>0</v>
      </c>
      <c r="M251" s="163">
        <f t="shared" si="248"/>
        <v>0</v>
      </c>
      <c r="N251" s="163">
        <f t="shared" si="248"/>
        <v>0</v>
      </c>
      <c r="O251" s="163">
        <f t="shared" si="248"/>
        <v>0</v>
      </c>
      <c r="P251" s="163">
        <f t="shared" si="248"/>
        <v>0</v>
      </c>
      <c r="Q251" s="163">
        <f t="shared" si="248"/>
        <v>0</v>
      </c>
      <c r="R251" s="163">
        <f t="shared" si="248"/>
        <v>0</v>
      </c>
      <c r="S251" s="163">
        <f t="shared" si="248"/>
        <v>0</v>
      </c>
      <c r="T251" s="163">
        <f t="shared" si="249"/>
        <v>0</v>
      </c>
      <c r="U251" s="163">
        <f t="shared" si="249"/>
        <v>0</v>
      </c>
      <c r="V251" s="163">
        <f t="shared" si="249"/>
        <v>0</v>
      </c>
      <c r="W251" s="163">
        <f t="shared" si="249"/>
        <v>0</v>
      </c>
      <c r="X251" s="163">
        <f t="shared" si="249"/>
        <v>0</v>
      </c>
      <c r="Y251" s="163">
        <f t="shared" si="249"/>
        <v>0</v>
      </c>
      <c r="Z251" s="163">
        <f t="shared" si="249"/>
        <v>0</v>
      </c>
      <c r="AA251" s="163">
        <f t="shared" si="249"/>
        <v>0</v>
      </c>
      <c r="AB251" s="163">
        <f t="shared" si="249"/>
        <v>0</v>
      </c>
      <c r="AC251" s="163">
        <f t="shared" si="249"/>
        <v>0</v>
      </c>
      <c r="AD251" s="163">
        <f t="shared" si="249"/>
        <v>0</v>
      </c>
      <c r="AE251" s="163">
        <f t="shared" si="249"/>
        <v>0</v>
      </c>
      <c r="AF251" s="176">
        <f t="shared" si="249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250"/>
        <v>0</v>
      </c>
      <c r="D252" s="163">
        <f t="shared" si="250"/>
        <v>0</v>
      </c>
      <c r="E252" s="163">
        <f t="shared" si="250"/>
        <v>0</v>
      </c>
      <c r="F252" s="163">
        <f t="shared" si="250"/>
        <v>0</v>
      </c>
      <c r="G252" s="163">
        <f t="shared" si="250"/>
        <v>0</v>
      </c>
      <c r="H252" s="163">
        <f t="shared" si="250"/>
        <v>0</v>
      </c>
      <c r="I252" s="163">
        <f t="shared" si="250"/>
        <v>0</v>
      </c>
      <c r="J252" s="163">
        <f t="shared" si="250"/>
        <v>0</v>
      </c>
      <c r="K252" s="163">
        <f t="shared" si="250"/>
        <v>0</v>
      </c>
      <c r="L252" s="163">
        <f t="shared" si="250"/>
        <v>0</v>
      </c>
      <c r="M252" s="163">
        <f t="shared" si="248"/>
        <v>0</v>
      </c>
      <c r="N252" s="163">
        <f t="shared" si="248"/>
        <v>0</v>
      </c>
      <c r="O252" s="163">
        <f t="shared" si="248"/>
        <v>0</v>
      </c>
      <c r="P252" s="163">
        <f t="shared" si="248"/>
        <v>0</v>
      </c>
      <c r="Q252" s="163">
        <f t="shared" si="248"/>
        <v>0</v>
      </c>
      <c r="R252" s="163">
        <f t="shared" si="248"/>
        <v>0</v>
      </c>
      <c r="S252" s="163">
        <f t="shared" si="248"/>
        <v>0</v>
      </c>
      <c r="T252" s="163">
        <f t="shared" si="249"/>
        <v>0</v>
      </c>
      <c r="U252" s="163">
        <f t="shared" si="249"/>
        <v>0</v>
      </c>
      <c r="V252" s="163">
        <f t="shared" si="249"/>
        <v>0</v>
      </c>
      <c r="W252" s="163">
        <f t="shared" si="249"/>
        <v>0</v>
      </c>
      <c r="X252" s="163">
        <f t="shared" si="249"/>
        <v>0</v>
      </c>
      <c r="Y252" s="163">
        <f t="shared" si="249"/>
        <v>0</v>
      </c>
      <c r="Z252" s="163">
        <f t="shared" si="249"/>
        <v>0</v>
      </c>
      <c r="AA252" s="163">
        <f t="shared" si="249"/>
        <v>0</v>
      </c>
      <c r="AB252" s="163">
        <f t="shared" si="249"/>
        <v>0</v>
      </c>
      <c r="AC252" s="163">
        <f t="shared" si="249"/>
        <v>0</v>
      </c>
      <c r="AD252" s="163">
        <f t="shared" si="249"/>
        <v>0</v>
      </c>
      <c r="AE252" s="163">
        <f t="shared" si="249"/>
        <v>0</v>
      </c>
      <c r="AF252" s="176">
        <f t="shared" si="249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250"/>
        <v>0</v>
      </c>
      <c r="D253" s="163">
        <f t="shared" si="250"/>
        <v>0</v>
      </c>
      <c r="E253" s="163">
        <f t="shared" si="250"/>
        <v>0</v>
      </c>
      <c r="F253" s="163">
        <f t="shared" si="250"/>
        <v>0</v>
      </c>
      <c r="G253" s="163">
        <f t="shared" si="250"/>
        <v>0</v>
      </c>
      <c r="H253" s="163">
        <f t="shared" si="250"/>
        <v>0</v>
      </c>
      <c r="I253" s="163">
        <f t="shared" si="250"/>
        <v>0</v>
      </c>
      <c r="J253" s="163">
        <f t="shared" si="250"/>
        <v>0</v>
      </c>
      <c r="K253" s="163">
        <f t="shared" si="250"/>
        <v>0</v>
      </c>
      <c r="L253" s="163">
        <f t="shared" si="250"/>
        <v>0</v>
      </c>
      <c r="M253" s="163">
        <f t="shared" si="248"/>
        <v>0</v>
      </c>
      <c r="N253" s="163">
        <f t="shared" si="248"/>
        <v>0</v>
      </c>
      <c r="O253" s="163">
        <f t="shared" si="248"/>
        <v>0</v>
      </c>
      <c r="P253" s="163">
        <f t="shared" si="248"/>
        <v>0</v>
      </c>
      <c r="Q253" s="163">
        <f t="shared" si="248"/>
        <v>0</v>
      </c>
      <c r="R253" s="163">
        <f t="shared" si="248"/>
        <v>0</v>
      </c>
      <c r="S253" s="163">
        <f t="shared" si="248"/>
        <v>0</v>
      </c>
      <c r="T253" s="163">
        <f t="shared" si="249"/>
        <v>0</v>
      </c>
      <c r="U253" s="163">
        <f t="shared" si="249"/>
        <v>0</v>
      </c>
      <c r="V253" s="163">
        <f t="shared" si="249"/>
        <v>0</v>
      </c>
      <c r="W253" s="163">
        <f t="shared" si="249"/>
        <v>0</v>
      </c>
      <c r="X253" s="163">
        <f t="shared" si="249"/>
        <v>0</v>
      </c>
      <c r="Y253" s="163">
        <f t="shared" si="249"/>
        <v>0</v>
      </c>
      <c r="Z253" s="163">
        <f t="shared" si="249"/>
        <v>0</v>
      </c>
      <c r="AA253" s="163">
        <f t="shared" si="249"/>
        <v>0</v>
      </c>
      <c r="AB253" s="163">
        <f t="shared" si="249"/>
        <v>0</v>
      </c>
      <c r="AC253" s="163">
        <f t="shared" si="249"/>
        <v>0</v>
      </c>
      <c r="AD253" s="163">
        <f t="shared" si="249"/>
        <v>0</v>
      </c>
      <c r="AE253" s="163">
        <f t="shared" si="249"/>
        <v>0</v>
      </c>
      <c r="AF253" s="176">
        <f t="shared" si="249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250"/>
        <v>0</v>
      </c>
      <c r="D254" s="163">
        <f t="shared" si="250"/>
        <v>0</v>
      </c>
      <c r="E254" s="163">
        <f t="shared" si="250"/>
        <v>0</v>
      </c>
      <c r="F254" s="163">
        <f t="shared" si="250"/>
        <v>0</v>
      </c>
      <c r="G254" s="163">
        <f t="shared" si="250"/>
        <v>0</v>
      </c>
      <c r="H254" s="163">
        <f t="shared" si="250"/>
        <v>0</v>
      </c>
      <c r="I254" s="163">
        <f t="shared" si="250"/>
        <v>0</v>
      </c>
      <c r="J254" s="163">
        <f t="shared" si="250"/>
        <v>0</v>
      </c>
      <c r="K254" s="163">
        <f t="shared" si="250"/>
        <v>0</v>
      </c>
      <c r="L254" s="163">
        <f t="shared" si="250"/>
        <v>0</v>
      </c>
      <c r="M254" s="163">
        <f t="shared" si="248"/>
        <v>0</v>
      </c>
      <c r="N254" s="163">
        <f t="shared" si="248"/>
        <v>0</v>
      </c>
      <c r="O254" s="163">
        <f t="shared" si="248"/>
        <v>0</v>
      </c>
      <c r="P254" s="163">
        <f t="shared" si="248"/>
        <v>0</v>
      </c>
      <c r="Q254" s="163">
        <f t="shared" si="248"/>
        <v>0</v>
      </c>
      <c r="R254" s="163">
        <f t="shared" si="248"/>
        <v>0</v>
      </c>
      <c r="S254" s="163">
        <f t="shared" si="248"/>
        <v>0</v>
      </c>
      <c r="T254" s="163">
        <f t="shared" si="249"/>
        <v>0</v>
      </c>
      <c r="U254" s="163">
        <f t="shared" si="249"/>
        <v>0</v>
      </c>
      <c r="V254" s="163">
        <f t="shared" si="249"/>
        <v>0</v>
      </c>
      <c r="W254" s="163">
        <f t="shared" si="249"/>
        <v>0</v>
      </c>
      <c r="X254" s="163">
        <f t="shared" si="249"/>
        <v>0</v>
      </c>
      <c r="Y254" s="163">
        <f t="shared" si="249"/>
        <v>0</v>
      </c>
      <c r="Z254" s="163">
        <f t="shared" si="249"/>
        <v>0</v>
      </c>
      <c r="AA254" s="163">
        <f t="shared" si="249"/>
        <v>0</v>
      </c>
      <c r="AB254" s="163">
        <f t="shared" si="249"/>
        <v>0</v>
      </c>
      <c r="AC254" s="163">
        <f t="shared" si="249"/>
        <v>0</v>
      </c>
      <c r="AD254" s="163">
        <f t="shared" si="249"/>
        <v>0</v>
      </c>
      <c r="AE254" s="163">
        <f t="shared" si="249"/>
        <v>0</v>
      </c>
      <c r="AF254" s="176">
        <f t="shared" si="249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250"/>
        <v>0</v>
      </c>
      <c r="D255" s="163">
        <f t="shared" si="250"/>
        <v>0</v>
      </c>
      <c r="E255" s="163">
        <f t="shared" si="250"/>
        <v>0</v>
      </c>
      <c r="F255" s="163">
        <f t="shared" si="250"/>
        <v>0</v>
      </c>
      <c r="G255" s="163">
        <f t="shared" si="250"/>
        <v>0</v>
      </c>
      <c r="H255" s="163">
        <f t="shared" si="250"/>
        <v>0</v>
      </c>
      <c r="I255" s="163">
        <f t="shared" si="250"/>
        <v>0</v>
      </c>
      <c r="J255" s="163">
        <f t="shared" si="250"/>
        <v>0</v>
      </c>
      <c r="K255" s="163">
        <f t="shared" si="250"/>
        <v>0</v>
      </c>
      <c r="L255" s="163">
        <f t="shared" si="250"/>
        <v>0</v>
      </c>
      <c r="M255" s="163">
        <f t="shared" si="248"/>
        <v>0</v>
      </c>
      <c r="N255" s="163">
        <f t="shared" si="248"/>
        <v>0</v>
      </c>
      <c r="O255" s="163">
        <f t="shared" si="248"/>
        <v>0</v>
      </c>
      <c r="P255" s="163">
        <f t="shared" si="248"/>
        <v>0</v>
      </c>
      <c r="Q255" s="163">
        <f t="shared" si="248"/>
        <v>0</v>
      </c>
      <c r="R255" s="163">
        <f t="shared" si="248"/>
        <v>0</v>
      </c>
      <c r="S255" s="163">
        <f t="shared" si="248"/>
        <v>0</v>
      </c>
      <c r="T255" s="163">
        <f t="shared" si="249"/>
        <v>0</v>
      </c>
      <c r="U255" s="163">
        <f t="shared" si="249"/>
        <v>0</v>
      </c>
      <c r="V255" s="163">
        <f t="shared" si="249"/>
        <v>0</v>
      </c>
      <c r="W255" s="163">
        <f t="shared" si="249"/>
        <v>0</v>
      </c>
      <c r="X255" s="163">
        <f t="shared" si="249"/>
        <v>0</v>
      </c>
      <c r="Y255" s="163">
        <f t="shared" si="249"/>
        <v>0</v>
      </c>
      <c r="Z255" s="163">
        <f t="shared" si="249"/>
        <v>0</v>
      </c>
      <c r="AA255" s="163">
        <f t="shared" si="249"/>
        <v>0</v>
      </c>
      <c r="AB255" s="163">
        <f t="shared" si="249"/>
        <v>0</v>
      </c>
      <c r="AC255" s="163">
        <f t="shared" si="249"/>
        <v>0</v>
      </c>
      <c r="AD255" s="163">
        <f t="shared" si="249"/>
        <v>0</v>
      </c>
      <c r="AE255" s="163">
        <f t="shared" si="249"/>
        <v>0</v>
      </c>
      <c r="AF255" s="176">
        <f t="shared" si="249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250"/>
        <v>0</v>
      </c>
      <c r="D256" s="163">
        <f t="shared" si="250"/>
        <v>0</v>
      </c>
      <c r="E256" s="163">
        <f t="shared" si="250"/>
        <v>0</v>
      </c>
      <c r="F256" s="163">
        <f t="shared" si="250"/>
        <v>0</v>
      </c>
      <c r="G256" s="163">
        <f t="shared" si="250"/>
        <v>0</v>
      </c>
      <c r="H256" s="163">
        <f t="shared" si="250"/>
        <v>0</v>
      </c>
      <c r="I256" s="163">
        <f t="shared" si="250"/>
        <v>0</v>
      </c>
      <c r="J256" s="163">
        <f t="shared" si="250"/>
        <v>0</v>
      </c>
      <c r="K256" s="163">
        <f t="shared" si="250"/>
        <v>0</v>
      </c>
      <c r="L256" s="163">
        <f t="shared" si="250"/>
        <v>0</v>
      </c>
      <c r="M256" s="163">
        <f t="shared" si="248"/>
        <v>0</v>
      </c>
      <c r="N256" s="163">
        <f t="shared" si="248"/>
        <v>0</v>
      </c>
      <c r="O256" s="163">
        <f t="shared" si="248"/>
        <v>0</v>
      </c>
      <c r="P256" s="163">
        <f t="shared" si="248"/>
        <v>0</v>
      </c>
      <c r="Q256" s="163">
        <f t="shared" si="248"/>
        <v>0</v>
      </c>
      <c r="R256" s="163">
        <f t="shared" si="248"/>
        <v>0</v>
      </c>
      <c r="S256" s="163">
        <f t="shared" si="248"/>
        <v>0</v>
      </c>
      <c r="T256" s="163">
        <f t="shared" si="249"/>
        <v>0</v>
      </c>
      <c r="U256" s="163">
        <f t="shared" si="249"/>
        <v>0</v>
      </c>
      <c r="V256" s="163">
        <f t="shared" si="249"/>
        <v>0</v>
      </c>
      <c r="W256" s="163">
        <f t="shared" si="249"/>
        <v>0</v>
      </c>
      <c r="X256" s="163">
        <f t="shared" si="249"/>
        <v>0</v>
      </c>
      <c r="Y256" s="163">
        <f t="shared" si="249"/>
        <v>0</v>
      </c>
      <c r="Z256" s="163">
        <f t="shared" si="249"/>
        <v>0</v>
      </c>
      <c r="AA256" s="163">
        <f t="shared" si="249"/>
        <v>0</v>
      </c>
      <c r="AB256" s="163">
        <f t="shared" si="249"/>
        <v>0</v>
      </c>
      <c r="AC256" s="163">
        <f t="shared" si="249"/>
        <v>0</v>
      </c>
      <c r="AD256" s="163">
        <f t="shared" si="249"/>
        <v>0</v>
      </c>
      <c r="AE256" s="163">
        <f t="shared" si="249"/>
        <v>0</v>
      </c>
      <c r="AF256" s="176">
        <f t="shared" si="249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250"/>
        <v>0</v>
      </c>
      <c r="D257" s="163">
        <f t="shared" si="250"/>
        <v>0</v>
      </c>
      <c r="E257" s="163">
        <f t="shared" si="250"/>
        <v>0</v>
      </c>
      <c r="F257" s="163">
        <f t="shared" si="250"/>
        <v>0</v>
      </c>
      <c r="G257" s="163">
        <f t="shared" si="250"/>
        <v>0</v>
      </c>
      <c r="H257" s="163">
        <f t="shared" si="250"/>
        <v>0</v>
      </c>
      <c r="I257" s="163">
        <f t="shared" si="250"/>
        <v>0</v>
      </c>
      <c r="J257" s="163">
        <f t="shared" si="250"/>
        <v>0</v>
      </c>
      <c r="K257" s="163">
        <f t="shared" si="250"/>
        <v>0</v>
      </c>
      <c r="L257" s="163">
        <f t="shared" si="250"/>
        <v>0</v>
      </c>
      <c r="M257" s="163">
        <f t="shared" si="248"/>
        <v>0</v>
      </c>
      <c r="N257" s="163">
        <f t="shared" si="248"/>
        <v>0</v>
      </c>
      <c r="O257" s="163">
        <f t="shared" si="248"/>
        <v>0</v>
      </c>
      <c r="P257" s="163">
        <f t="shared" si="248"/>
        <v>0</v>
      </c>
      <c r="Q257" s="163">
        <f t="shared" si="248"/>
        <v>0</v>
      </c>
      <c r="R257" s="163">
        <f t="shared" si="248"/>
        <v>0</v>
      </c>
      <c r="S257" s="163">
        <f t="shared" si="248"/>
        <v>0</v>
      </c>
      <c r="T257" s="163">
        <f t="shared" si="249"/>
        <v>0</v>
      </c>
      <c r="U257" s="163">
        <f t="shared" si="249"/>
        <v>0</v>
      </c>
      <c r="V257" s="163">
        <f t="shared" si="249"/>
        <v>0</v>
      </c>
      <c r="W257" s="163">
        <f t="shared" si="249"/>
        <v>0</v>
      </c>
      <c r="X257" s="163">
        <f t="shared" si="249"/>
        <v>0</v>
      </c>
      <c r="Y257" s="163">
        <f t="shared" si="249"/>
        <v>0</v>
      </c>
      <c r="Z257" s="163">
        <f t="shared" si="249"/>
        <v>0</v>
      </c>
      <c r="AA257" s="163">
        <f t="shared" si="249"/>
        <v>0</v>
      </c>
      <c r="AB257" s="163">
        <f t="shared" si="249"/>
        <v>0</v>
      </c>
      <c r="AC257" s="163">
        <f t="shared" si="249"/>
        <v>0</v>
      </c>
      <c r="AD257" s="163">
        <f t="shared" si="249"/>
        <v>0</v>
      </c>
      <c r="AE257" s="163">
        <f t="shared" si="249"/>
        <v>0</v>
      </c>
      <c r="AF257" s="176">
        <f t="shared" si="249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250"/>
        <v>0</v>
      </c>
      <c r="D258" s="163">
        <f t="shared" si="250"/>
        <v>0</v>
      </c>
      <c r="E258" s="163">
        <f t="shared" si="250"/>
        <v>0</v>
      </c>
      <c r="F258" s="163">
        <f t="shared" si="250"/>
        <v>0</v>
      </c>
      <c r="G258" s="163">
        <f t="shared" si="250"/>
        <v>0</v>
      </c>
      <c r="H258" s="163">
        <f t="shared" si="250"/>
        <v>0</v>
      </c>
      <c r="I258" s="163">
        <f t="shared" si="250"/>
        <v>0</v>
      </c>
      <c r="J258" s="163">
        <f t="shared" si="250"/>
        <v>0</v>
      </c>
      <c r="K258" s="163">
        <f t="shared" si="250"/>
        <v>0</v>
      </c>
      <c r="L258" s="163">
        <f t="shared" si="250"/>
        <v>0</v>
      </c>
      <c r="M258" s="163">
        <f t="shared" si="248"/>
        <v>0</v>
      </c>
      <c r="N258" s="163">
        <f t="shared" si="248"/>
        <v>0</v>
      </c>
      <c r="O258" s="163">
        <f t="shared" si="248"/>
        <v>0</v>
      </c>
      <c r="P258" s="163">
        <f t="shared" si="248"/>
        <v>0</v>
      </c>
      <c r="Q258" s="163">
        <f t="shared" si="248"/>
        <v>0</v>
      </c>
      <c r="R258" s="163">
        <f t="shared" si="248"/>
        <v>0</v>
      </c>
      <c r="S258" s="163">
        <f t="shared" si="248"/>
        <v>0</v>
      </c>
      <c r="T258" s="163">
        <f t="shared" si="249"/>
        <v>0</v>
      </c>
      <c r="U258" s="163">
        <f t="shared" si="249"/>
        <v>0</v>
      </c>
      <c r="V258" s="163">
        <f t="shared" si="249"/>
        <v>0</v>
      </c>
      <c r="W258" s="163">
        <f t="shared" si="249"/>
        <v>0</v>
      </c>
      <c r="X258" s="163">
        <f t="shared" si="249"/>
        <v>0</v>
      </c>
      <c r="Y258" s="163">
        <f t="shared" si="249"/>
        <v>0</v>
      </c>
      <c r="Z258" s="163">
        <f t="shared" si="249"/>
        <v>0</v>
      </c>
      <c r="AA258" s="163">
        <f t="shared" si="249"/>
        <v>0</v>
      </c>
      <c r="AB258" s="163">
        <f t="shared" si="249"/>
        <v>0</v>
      </c>
      <c r="AC258" s="163">
        <f t="shared" si="249"/>
        <v>0</v>
      </c>
      <c r="AD258" s="163">
        <f t="shared" si="249"/>
        <v>0</v>
      </c>
      <c r="AE258" s="163">
        <f t="shared" si="249"/>
        <v>0</v>
      </c>
      <c r="AF258" s="176">
        <f t="shared" si="249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250"/>
        <v>0</v>
      </c>
      <c r="D259" s="163">
        <f t="shared" si="250"/>
        <v>0</v>
      </c>
      <c r="E259" s="163">
        <f t="shared" si="250"/>
        <v>0</v>
      </c>
      <c r="F259" s="163">
        <f t="shared" si="250"/>
        <v>0</v>
      </c>
      <c r="G259" s="163">
        <f t="shared" si="250"/>
        <v>0</v>
      </c>
      <c r="H259" s="163">
        <f t="shared" si="250"/>
        <v>0</v>
      </c>
      <c r="I259" s="163">
        <f t="shared" si="250"/>
        <v>0</v>
      </c>
      <c r="J259" s="163">
        <f t="shared" si="250"/>
        <v>0</v>
      </c>
      <c r="K259" s="163">
        <f t="shared" si="250"/>
        <v>0</v>
      </c>
      <c r="L259" s="163">
        <f t="shared" si="250"/>
        <v>0</v>
      </c>
      <c r="M259" s="163">
        <f t="shared" si="248"/>
        <v>0</v>
      </c>
      <c r="N259" s="163">
        <f t="shared" si="248"/>
        <v>0</v>
      </c>
      <c r="O259" s="163">
        <f t="shared" si="248"/>
        <v>0</v>
      </c>
      <c r="P259" s="163">
        <f t="shared" si="248"/>
        <v>0</v>
      </c>
      <c r="Q259" s="163">
        <f t="shared" si="248"/>
        <v>0</v>
      </c>
      <c r="R259" s="163">
        <f t="shared" si="248"/>
        <v>0</v>
      </c>
      <c r="S259" s="163">
        <f t="shared" si="248"/>
        <v>0</v>
      </c>
      <c r="T259" s="163">
        <f t="shared" si="249"/>
        <v>0</v>
      </c>
      <c r="U259" s="163">
        <f t="shared" si="249"/>
        <v>0</v>
      </c>
      <c r="V259" s="163">
        <f t="shared" si="249"/>
        <v>0</v>
      </c>
      <c r="W259" s="163">
        <f t="shared" si="249"/>
        <v>0</v>
      </c>
      <c r="X259" s="163">
        <f t="shared" si="249"/>
        <v>0</v>
      </c>
      <c r="Y259" s="163">
        <f t="shared" si="249"/>
        <v>0</v>
      </c>
      <c r="Z259" s="163">
        <f t="shared" si="249"/>
        <v>0</v>
      </c>
      <c r="AA259" s="163">
        <f t="shared" si="249"/>
        <v>0</v>
      </c>
      <c r="AB259" s="163">
        <f t="shared" si="249"/>
        <v>0</v>
      </c>
      <c r="AC259" s="163">
        <f t="shared" si="249"/>
        <v>0</v>
      </c>
      <c r="AD259" s="163">
        <f t="shared" si="249"/>
        <v>0</v>
      </c>
      <c r="AE259" s="163">
        <f t="shared" si="249"/>
        <v>0</v>
      </c>
      <c r="AF259" s="176">
        <f t="shared" si="249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250"/>
        <v>0</v>
      </c>
      <c r="D260" s="163">
        <f t="shared" si="250"/>
        <v>0</v>
      </c>
      <c r="E260" s="163">
        <f t="shared" si="250"/>
        <v>0</v>
      </c>
      <c r="F260" s="163">
        <f t="shared" si="250"/>
        <v>0</v>
      </c>
      <c r="G260" s="163">
        <f t="shared" si="250"/>
        <v>0</v>
      </c>
      <c r="H260" s="163">
        <f t="shared" si="250"/>
        <v>0</v>
      </c>
      <c r="I260" s="163">
        <f t="shared" si="250"/>
        <v>0</v>
      </c>
      <c r="J260" s="163">
        <f t="shared" si="250"/>
        <v>0</v>
      </c>
      <c r="K260" s="163">
        <f t="shared" si="250"/>
        <v>0</v>
      </c>
      <c r="L260" s="163">
        <f t="shared" si="250"/>
        <v>0</v>
      </c>
      <c r="M260" s="163">
        <f t="shared" si="248"/>
        <v>0</v>
      </c>
      <c r="N260" s="163">
        <f t="shared" si="248"/>
        <v>0</v>
      </c>
      <c r="O260" s="163">
        <f t="shared" si="248"/>
        <v>0</v>
      </c>
      <c r="P260" s="163">
        <f t="shared" si="248"/>
        <v>0</v>
      </c>
      <c r="Q260" s="163">
        <f t="shared" si="248"/>
        <v>0</v>
      </c>
      <c r="R260" s="163">
        <f t="shared" si="248"/>
        <v>0</v>
      </c>
      <c r="S260" s="163">
        <f t="shared" si="248"/>
        <v>0</v>
      </c>
      <c r="T260" s="163">
        <f t="shared" si="249"/>
        <v>0</v>
      </c>
      <c r="U260" s="163">
        <f t="shared" si="249"/>
        <v>0</v>
      </c>
      <c r="V260" s="163">
        <f t="shared" si="249"/>
        <v>0</v>
      </c>
      <c r="W260" s="163">
        <f t="shared" si="249"/>
        <v>0</v>
      </c>
      <c r="X260" s="163">
        <f t="shared" si="249"/>
        <v>0</v>
      </c>
      <c r="Y260" s="163">
        <f t="shared" si="249"/>
        <v>0</v>
      </c>
      <c r="Z260" s="163">
        <f t="shared" si="249"/>
        <v>0</v>
      </c>
      <c r="AA260" s="163">
        <f t="shared" si="249"/>
        <v>0</v>
      </c>
      <c r="AB260" s="163">
        <f t="shared" si="249"/>
        <v>0</v>
      </c>
      <c r="AC260" s="163">
        <f t="shared" si="249"/>
        <v>0</v>
      </c>
      <c r="AD260" s="163">
        <f t="shared" si="249"/>
        <v>0</v>
      </c>
      <c r="AE260" s="163">
        <f t="shared" si="249"/>
        <v>0</v>
      </c>
      <c r="AF260" s="176">
        <f t="shared" si="249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250"/>
        <v>0</v>
      </c>
      <c r="D261" s="163">
        <f t="shared" si="250"/>
        <v>0</v>
      </c>
      <c r="E261" s="163">
        <f t="shared" si="250"/>
        <v>0</v>
      </c>
      <c r="F261" s="163">
        <f t="shared" si="250"/>
        <v>0</v>
      </c>
      <c r="G261" s="163">
        <f t="shared" si="250"/>
        <v>0</v>
      </c>
      <c r="H261" s="163">
        <f t="shared" si="250"/>
        <v>0</v>
      </c>
      <c r="I261" s="163">
        <f t="shared" si="250"/>
        <v>0</v>
      </c>
      <c r="J261" s="163">
        <f t="shared" si="250"/>
        <v>0</v>
      </c>
      <c r="K261" s="163">
        <f t="shared" si="250"/>
        <v>0</v>
      </c>
      <c r="L261" s="163">
        <f t="shared" si="250"/>
        <v>0</v>
      </c>
      <c r="M261" s="163">
        <f t="shared" si="248"/>
        <v>0</v>
      </c>
      <c r="N261" s="163">
        <f t="shared" si="248"/>
        <v>0</v>
      </c>
      <c r="O261" s="163">
        <f t="shared" si="248"/>
        <v>0</v>
      </c>
      <c r="P261" s="163">
        <f t="shared" si="248"/>
        <v>0</v>
      </c>
      <c r="Q261" s="163">
        <f t="shared" si="248"/>
        <v>0</v>
      </c>
      <c r="R261" s="163">
        <f t="shared" si="248"/>
        <v>0</v>
      </c>
      <c r="S261" s="163">
        <f t="shared" si="248"/>
        <v>0</v>
      </c>
      <c r="T261" s="163">
        <f t="shared" si="249"/>
        <v>0</v>
      </c>
      <c r="U261" s="163">
        <f t="shared" si="249"/>
        <v>0</v>
      </c>
      <c r="V261" s="163">
        <f t="shared" si="249"/>
        <v>0</v>
      </c>
      <c r="W261" s="163">
        <f t="shared" si="249"/>
        <v>0</v>
      </c>
      <c r="X261" s="163">
        <f t="shared" si="249"/>
        <v>0</v>
      </c>
      <c r="Y261" s="163">
        <f t="shared" si="249"/>
        <v>0</v>
      </c>
      <c r="Z261" s="163">
        <f t="shared" si="249"/>
        <v>0</v>
      </c>
      <c r="AA261" s="163">
        <f t="shared" si="249"/>
        <v>0</v>
      </c>
      <c r="AB261" s="163">
        <f t="shared" si="249"/>
        <v>0</v>
      </c>
      <c r="AC261" s="163">
        <f t="shared" si="249"/>
        <v>0</v>
      </c>
      <c r="AD261" s="163">
        <f t="shared" si="249"/>
        <v>0</v>
      </c>
      <c r="AE261" s="163">
        <f t="shared" si="249"/>
        <v>0</v>
      </c>
      <c r="AF261" s="176">
        <f t="shared" si="249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250"/>
        <v>0</v>
      </c>
      <c r="D262" s="163">
        <f t="shared" si="250"/>
        <v>0</v>
      </c>
      <c r="E262" s="163">
        <f t="shared" si="250"/>
        <v>0</v>
      </c>
      <c r="F262" s="163">
        <f t="shared" si="250"/>
        <v>0</v>
      </c>
      <c r="G262" s="163">
        <f t="shared" si="250"/>
        <v>0</v>
      </c>
      <c r="H262" s="163">
        <f t="shared" si="250"/>
        <v>0</v>
      </c>
      <c r="I262" s="163">
        <f t="shared" si="250"/>
        <v>0</v>
      </c>
      <c r="J262" s="163">
        <f t="shared" si="250"/>
        <v>0</v>
      </c>
      <c r="K262" s="163">
        <f t="shared" si="250"/>
        <v>0</v>
      </c>
      <c r="L262" s="163">
        <f t="shared" si="250"/>
        <v>0</v>
      </c>
      <c r="M262" s="163">
        <f t="shared" si="248"/>
        <v>0</v>
      </c>
      <c r="N262" s="163">
        <f t="shared" si="248"/>
        <v>0</v>
      </c>
      <c r="O262" s="163">
        <f t="shared" si="248"/>
        <v>0</v>
      </c>
      <c r="P262" s="163">
        <f t="shared" si="248"/>
        <v>0</v>
      </c>
      <c r="Q262" s="163">
        <f t="shared" si="248"/>
        <v>0</v>
      </c>
      <c r="R262" s="163">
        <f t="shared" si="248"/>
        <v>0</v>
      </c>
      <c r="S262" s="163">
        <f t="shared" si="248"/>
        <v>0</v>
      </c>
      <c r="T262" s="163">
        <f t="shared" si="249"/>
        <v>0</v>
      </c>
      <c r="U262" s="163">
        <f t="shared" si="249"/>
        <v>0</v>
      </c>
      <c r="V262" s="163">
        <f t="shared" si="249"/>
        <v>0</v>
      </c>
      <c r="W262" s="163">
        <f t="shared" si="249"/>
        <v>0</v>
      </c>
      <c r="X262" s="163">
        <f t="shared" si="249"/>
        <v>0</v>
      </c>
      <c r="Y262" s="163">
        <f t="shared" si="249"/>
        <v>0</v>
      </c>
      <c r="Z262" s="163">
        <f t="shared" si="249"/>
        <v>0</v>
      </c>
      <c r="AA262" s="163">
        <f t="shared" si="249"/>
        <v>0</v>
      </c>
      <c r="AB262" s="163">
        <f t="shared" si="249"/>
        <v>0</v>
      </c>
      <c r="AC262" s="163">
        <f t="shared" si="249"/>
        <v>0</v>
      </c>
      <c r="AD262" s="163">
        <f t="shared" si="249"/>
        <v>0</v>
      </c>
      <c r="AE262" s="163">
        <f t="shared" si="249"/>
        <v>0</v>
      </c>
      <c r="AF262" s="176">
        <f t="shared" si="249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250"/>
        <v>0</v>
      </c>
      <c r="D263" s="163">
        <f t="shared" si="250"/>
        <v>0</v>
      </c>
      <c r="E263" s="163">
        <f t="shared" si="250"/>
        <v>0</v>
      </c>
      <c r="F263" s="163">
        <f t="shared" si="250"/>
        <v>0</v>
      </c>
      <c r="G263" s="163">
        <f t="shared" si="250"/>
        <v>0</v>
      </c>
      <c r="H263" s="163">
        <f t="shared" si="250"/>
        <v>0</v>
      </c>
      <c r="I263" s="163">
        <f t="shared" si="250"/>
        <v>0</v>
      </c>
      <c r="J263" s="163">
        <f t="shared" si="250"/>
        <v>0</v>
      </c>
      <c r="K263" s="163">
        <f t="shared" si="250"/>
        <v>0</v>
      </c>
      <c r="L263" s="163">
        <f t="shared" si="250"/>
        <v>0</v>
      </c>
      <c r="M263" s="163">
        <f t="shared" si="248"/>
        <v>0</v>
      </c>
      <c r="N263" s="163">
        <f t="shared" si="248"/>
        <v>0</v>
      </c>
      <c r="O263" s="163">
        <f t="shared" si="248"/>
        <v>0</v>
      </c>
      <c r="P263" s="163">
        <f t="shared" si="248"/>
        <v>0</v>
      </c>
      <c r="Q263" s="163">
        <f t="shared" si="248"/>
        <v>0</v>
      </c>
      <c r="R263" s="163">
        <f t="shared" si="248"/>
        <v>0</v>
      </c>
      <c r="S263" s="163">
        <f t="shared" si="248"/>
        <v>0</v>
      </c>
      <c r="T263" s="163">
        <f t="shared" si="249"/>
        <v>0</v>
      </c>
      <c r="U263" s="163">
        <f t="shared" si="249"/>
        <v>0</v>
      </c>
      <c r="V263" s="163">
        <f t="shared" si="249"/>
        <v>0</v>
      </c>
      <c r="W263" s="163">
        <f t="shared" si="249"/>
        <v>0</v>
      </c>
      <c r="X263" s="163">
        <f t="shared" si="249"/>
        <v>0</v>
      </c>
      <c r="Y263" s="163">
        <f t="shared" si="249"/>
        <v>0</v>
      </c>
      <c r="Z263" s="163">
        <f t="shared" si="249"/>
        <v>0</v>
      </c>
      <c r="AA263" s="163">
        <f t="shared" si="249"/>
        <v>0</v>
      </c>
      <c r="AB263" s="163">
        <f t="shared" si="249"/>
        <v>0</v>
      </c>
      <c r="AC263" s="163">
        <f t="shared" si="249"/>
        <v>0</v>
      </c>
      <c r="AD263" s="163">
        <f t="shared" si="249"/>
        <v>0</v>
      </c>
      <c r="AE263" s="163">
        <f t="shared" si="249"/>
        <v>0</v>
      </c>
      <c r="AF263" s="176">
        <f t="shared" si="249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250"/>
        <v>0</v>
      </c>
      <c r="D264" s="163">
        <f t="shared" si="250"/>
        <v>0</v>
      </c>
      <c r="E264" s="163">
        <f t="shared" si="250"/>
        <v>0</v>
      </c>
      <c r="F264" s="163">
        <f t="shared" si="250"/>
        <v>0</v>
      </c>
      <c r="G264" s="163">
        <f t="shared" si="250"/>
        <v>0</v>
      </c>
      <c r="H264" s="163">
        <f t="shared" si="250"/>
        <v>0</v>
      </c>
      <c r="I264" s="163">
        <f t="shared" si="250"/>
        <v>0</v>
      </c>
      <c r="J264" s="163">
        <f t="shared" si="250"/>
        <v>0</v>
      </c>
      <c r="K264" s="163">
        <f t="shared" si="250"/>
        <v>0</v>
      </c>
      <c r="L264" s="163">
        <f t="shared" si="250"/>
        <v>0</v>
      </c>
      <c r="M264" s="163">
        <f t="shared" si="248"/>
        <v>0</v>
      </c>
      <c r="N264" s="163">
        <f t="shared" si="248"/>
        <v>0</v>
      </c>
      <c r="O264" s="163">
        <f t="shared" si="248"/>
        <v>0</v>
      </c>
      <c r="P264" s="163">
        <f t="shared" si="248"/>
        <v>0</v>
      </c>
      <c r="Q264" s="163">
        <f t="shared" si="248"/>
        <v>0</v>
      </c>
      <c r="R264" s="163">
        <f t="shared" si="248"/>
        <v>0</v>
      </c>
      <c r="S264" s="163">
        <f t="shared" si="248"/>
        <v>0</v>
      </c>
      <c r="T264" s="163">
        <f t="shared" ref="T264:AF273" si="251">S264</f>
        <v>0</v>
      </c>
      <c r="U264" s="163">
        <f t="shared" si="251"/>
        <v>0</v>
      </c>
      <c r="V264" s="163">
        <f t="shared" si="251"/>
        <v>0</v>
      </c>
      <c r="W264" s="163">
        <f t="shared" si="251"/>
        <v>0</v>
      </c>
      <c r="X264" s="163">
        <f t="shared" si="251"/>
        <v>0</v>
      </c>
      <c r="Y264" s="163">
        <f t="shared" si="251"/>
        <v>0</v>
      </c>
      <c r="Z264" s="163">
        <f t="shared" si="251"/>
        <v>0</v>
      </c>
      <c r="AA264" s="163">
        <f t="shared" si="251"/>
        <v>0</v>
      </c>
      <c r="AB264" s="163">
        <f t="shared" si="251"/>
        <v>0</v>
      </c>
      <c r="AC264" s="163">
        <f t="shared" si="251"/>
        <v>0</v>
      </c>
      <c r="AD264" s="163">
        <f t="shared" si="251"/>
        <v>0</v>
      </c>
      <c r="AE264" s="163">
        <f t="shared" si="251"/>
        <v>0</v>
      </c>
      <c r="AF264" s="176">
        <f t="shared" si="251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S273" si="252">B265</f>
        <v>0</v>
      </c>
      <c r="D265" s="163">
        <f t="shared" si="252"/>
        <v>0</v>
      </c>
      <c r="E265" s="163">
        <f t="shared" si="252"/>
        <v>0</v>
      </c>
      <c r="F265" s="163">
        <f t="shared" si="252"/>
        <v>0</v>
      </c>
      <c r="G265" s="163">
        <f t="shared" si="252"/>
        <v>0</v>
      </c>
      <c r="H265" s="163">
        <f t="shared" si="252"/>
        <v>0</v>
      </c>
      <c r="I265" s="163">
        <f t="shared" si="252"/>
        <v>0</v>
      </c>
      <c r="J265" s="163">
        <f t="shared" si="252"/>
        <v>0</v>
      </c>
      <c r="K265" s="163">
        <f t="shared" si="252"/>
        <v>0</v>
      </c>
      <c r="L265" s="163">
        <f t="shared" si="252"/>
        <v>0</v>
      </c>
      <c r="M265" s="163">
        <f t="shared" si="252"/>
        <v>0</v>
      </c>
      <c r="N265" s="163">
        <f t="shared" si="252"/>
        <v>0</v>
      </c>
      <c r="O265" s="163">
        <f t="shared" si="252"/>
        <v>0</v>
      </c>
      <c r="P265" s="163">
        <f t="shared" si="252"/>
        <v>0</v>
      </c>
      <c r="Q265" s="163">
        <f t="shared" si="252"/>
        <v>0</v>
      </c>
      <c r="R265" s="163">
        <f t="shared" si="252"/>
        <v>0</v>
      </c>
      <c r="S265" s="163">
        <f t="shared" si="252"/>
        <v>0</v>
      </c>
      <c r="T265" s="163">
        <f t="shared" si="251"/>
        <v>0</v>
      </c>
      <c r="U265" s="163">
        <f t="shared" si="251"/>
        <v>0</v>
      </c>
      <c r="V265" s="163">
        <f t="shared" si="251"/>
        <v>0</v>
      </c>
      <c r="W265" s="163">
        <f t="shared" si="251"/>
        <v>0</v>
      </c>
      <c r="X265" s="163">
        <f t="shared" si="251"/>
        <v>0</v>
      </c>
      <c r="Y265" s="163">
        <f t="shared" si="251"/>
        <v>0</v>
      </c>
      <c r="Z265" s="163">
        <f t="shared" si="251"/>
        <v>0</v>
      </c>
      <c r="AA265" s="163">
        <f t="shared" si="251"/>
        <v>0</v>
      </c>
      <c r="AB265" s="163">
        <f t="shared" si="251"/>
        <v>0</v>
      </c>
      <c r="AC265" s="163">
        <f t="shared" si="251"/>
        <v>0</v>
      </c>
      <c r="AD265" s="163">
        <f t="shared" si="251"/>
        <v>0</v>
      </c>
      <c r="AE265" s="163">
        <f t="shared" si="251"/>
        <v>0</v>
      </c>
      <c r="AF265" s="176">
        <f t="shared" si="251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252"/>
        <v>0</v>
      </c>
      <c r="D266" s="163">
        <f t="shared" si="252"/>
        <v>0</v>
      </c>
      <c r="E266" s="163">
        <f t="shared" si="252"/>
        <v>0</v>
      </c>
      <c r="F266" s="163">
        <f t="shared" si="252"/>
        <v>0</v>
      </c>
      <c r="G266" s="163">
        <f t="shared" si="252"/>
        <v>0</v>
      </c>
      <c r="H266" s="163">
        <f t="shared" si="252"/>
        <v>0</v>
      </c>
      <c r="I266" s="163">
        <f t="shared" si="252"/>
        <v>0</v>
      </c>
      <c r="J266" s="163">
        <f t="shared" si="252"/>
        <v>0</v>
      </c>
      <c r="K266" s="163">
        <f t="shared" si="252"/>
        <v>0</v>
      </c>
      <c r="L266" s="163">
        <f t="shared" si="252"/>
        <v>0</v>
      </c>
      <c r="M266" s="163">
        <f t="shared" si="252"/>
        <v>0</v>
      </c>
      <c r="N266" s="163">
        <f t="shared" si="252"/>
        <v>0</v>
      </c>
      <c r="O266" s="163">
        <f t="shared" si="252"/>
        <v>0</v>
      </c>
      <c r="P266" s="163">
        <f t="shared" si="252"/>
        <v>0</v>
      </c>
      <c r="Q266" s="163">
        <f t="shared" si="252"/>
        <v>0</v>
      </c>
      <c r="R266" s="163">
        <f t="shared" si="252"/>
        <v>0</v>
      </c>
      <c r="S266" s="163">
        <f t="shared" si="252"/>
        <v>0</v>
      </c>
      <c r="T266" s="163">
        <f t="shared" si="251"/>
        <v>0</v>
      </c>
      <c r="U266" s="163">
        <f t="shared" si="251"/>
        <v>0</v>
      </c>
      <c r="V266" s="163">
        <f t="shared" si="251"/>
        <v>0</v>
      </c>
      <c r="W266" s="163">
        <f t="shared" si="251"/>
        <v>0</v>
      </c>
      <c r="X266" s="163">
        <f t="shared" si="251"/>
        <v>0</v>
      </c>
      <c r="Y266" s="163">
        <f t="shared" si="251"/>
        <v>0</v>
      </c>
      <c r="Z266" s="163">
        <f t="shared" si="251"/>
        <v>0</v>
      </c>
      <c r="AA266" s="163">
        <f t="shared" si="251"/>
        <v>0</v>
      </c>
      <c r="AB266" s="163">
        <f t="shared" si="251"/>
        <v>0</v>
      </c>
      <c r="AC266" s="163">
        <f t="shared" si="251"/>
        <v>0</v>
      </c>
      <c r="AD266" s="163">
        <f t="shared" si="251"/>
        <v>0</v>
      </c>
      <c r="AE266" s="163">
        <f t="shared" si="251"/>
        <v>0</v>
      </c>
      <c r="AF266" s="176">
        <f t="shared" si="251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252"/>
        <v>0</v>
      </c>
      <c r="D267" s="163">
        <f t="shared" si="252"/>
        <v>0</v>
      </c>
      <c r="E267" s="163">
        <f t="shared" si="252"/>
        <v>0</v>
      </c>
      <c r="F267" s="163">
        <f t="shared" si="252"/>
        <v>0</v>
      </c>
      <c r="G267" s="163">
        <f t="shared" si="252"/>
        <v>0</v>
      </c>
      <c r="H267" s="163">
        <f t="shared" si="252"/>
        <v>0</v>
      </c>
      <c r="I267" s="163">
        <f t="shared" si="252"/>
        <v>0</v>
      </c>
      <c r="J267" s="163">
        <f t="shared" si="252"/>
        <v>0</v>
      </c>
      <c r="K267" s="163">
        <f t="shared" si="252"/>
        <v>0</v>
      </c>
      <c r="L267" s="163">
        <f t="shared" si="252"/>
        <v>0</v>
      </c>
      <c r="M267" s="163">
        <f t="shared" si="252"/>
        <v>0</v>
      </c>
      <c r="N267" s="163">
        <f t="shared" si="252"/>
        <v>0</v>
      </c>
      <c r="O267" s="163">
        <f t="shared" si="252"/>
        <v>0</v>
      </c>
      <c r="P267" s="163">
        <f t="shared" si="252"/>
        <v>0</v>
      </c>
      <c r="Q267" s="163">
        <f t="shared" si="252"/>
        <v>0</v>
      </c>
      <c r="R267" s="163">
        <f t="shared" si="252"/>
        <v>0</v>
      </c>
      <c r="S267" s="163">
        <f t="shared" si="252"/>
        <v>0</v>
      </c>
      <c r="T267" s="163">
        <f t="shared" si="251"/>
        <v>0</v>
      </c>
      <c r="U267" s="163">
        <f t="shared" si="251"/>
        <v>0</v>
      </c>
      <c r="V267" s="163">
        <f t="shared" si="251"/>
        <v>0</v>
      </c>
      <c r="W267" s="163">
        <f t="shared" si="251"/>
        <v>0</v>
      </c>
      <c r="X267" s="163">
        <f t="shared" si="251"/>
        <v>0</v>
      </c>
      <c r="Y267" s="163">
        <f t="shared" si="251"/>
        <v>0</v>
      </c>
      <c r="Z267" s="163">
        <f t="shared" si="251"/>
        <v>0</v>
      </c>
      <c r="AA267" s="163">
        <f t="shared" si="251"/>
        <v>0</v>
      </c>
      <c r="AB267" s="163">
        <f t="shared" si="251"/>
        <v>0</v>
      </c>
      <c r="AC267" s="163">
        <f t="shared" si="251"/>
        <v>0</v>
      </c>
      <c r="AD267" s="163">
        <f t="shared" si="251"/>
        <v>0</v>
      </c>
      <c r="AE267" s="163">
        <f t="shared" si="251"/>
        <v>0</v>
      </c>
      <c r="AF267" s="176">
        <f t="shared" si="251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252"/>
        <v>0</v>
      </c>
      <c r="D268" s="163">
        <f t="shared" si="252"/>
        <v>0</v>
      </c>
      <c r="E268" s="163">
        <f t="shared" si="252"/>
        <v>0</v>
      </c>
      <c r="F268" s="163">
        <f t="shared" si="252"/>
        <v>0</v>
      </c>
      <c r="G268" s="163">
        <f t="shared" si="252"/>
        <v>0</v>
      </c>
      <c r="H268" s="163">
        <f t="shared" si="252"/>
        <v>0</v>
      </c>
      <c r="I268" s="163">
        <f t="shared" si="252"/>
        <v>0</v>
      </c>
      <c r="J268" s="163">
        <f t="shared" si="252"/>
        <v>0</v>
      </c>
      <c r="K268" s="163">
        <f t="shared" si="252"/>
        <v>0</v>
      </c>
      <c r="L268" s="163">
        <f t="shared" si="252"/>
        <v>0</v>
      </c>
      <c r="M268" s="163">
        <f t="shared" si="252"/>
        <v>0</v>
      </c>
      <c r="N268" s="163">
        <f t="shared" si="252"/>
        <v>0</v>
      </c>
      <c r="O268" s="163">
        <f t="shared" si="252"/>
        <v>0</v>
      </c>
      <c r="P268" s="163">
        <f t="shared" si="252"/>
        <v>0</v>
      </c>
      <c r="Q268" s="163">
        <f t="shared" si="252"/>
        <v>0</v>
      </c>
      <c r="R268" s="163">
        <f t="shared" si="252"/>
        <v>0</v>
      </c>
      <c r="S268" s="163">
        <f t="shared" si="252"/>
        <v>0</v>
      </c>
      <c r="T268" s="163">
        <f t="shared" si="251"/>
        <v>0</v>
      </c>
      <c r="U268" s="163">
        <f t="shared" si="251"/>
        <v>0</v>
      </c>
      <c r="V268" s="163">
        <f t="shared" si="251"/>
        <v>0</v>
      </c>
      <c r="W268" s="163">
        <f t="shared" si="251"/>
        <v>0</v>
      </c>
      <c r="X268" s="163">
        <f t="shared" si="251"/>
        <v>0</v>
      </c>
      <c r="Y268" s="163">
        <f t="shared" si="251"/>
        <v>0</v>
      </c>
      <c r="Z268" s="163">
        <f t="shared" si="251"/>
        <v>0</v>
      </c>
      <c r="AA268" s="163">
        <f t="shared" si="251"/>
        <v>0</v>
      </c>
      <c r="AB268" s="163">
        <f t="shared" si="251"/>
        <v>0</v>
      </c>
      <c r="AC268" s="163">
        <f t="shared" si="251"/>
        <v>0</v>
      </c>
      <c r="AD268" s="163">
        <f t="shared" si="251"/>
        <v>0</v>
      </c>
      <c r="AE268" s="163">
        <f t="shared" si="251"/>
        <v>0</v>
      </c>
      <c r="AF268" s="176">
        <f t="shared" si="251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252"/>
        <v>0</v>
      </c>
      <c r="D269" s="163">
        <f t="shared" si="252"/>
        <v>0</v>
      </c>
      <c r="E269" s="163">
        <f t="shared" si="252"/>
        <v>0</v>
      </c>
      <c r="F269" s="163">
        <f t="shared" si="252"/>
        <v>0</v>
      </c>
      <c r="G269" s="163">
        <f t="shared" si="252"/>
        <v>0</v>
      </c>
      <c r="H269" s="163">
        <f t="shared" si="252"/>
        <v>0</v>
      </c>
      <c r="I269" s="163">
        <f t="shared" si="252"/>
        <v>0</v>
      </c>
      <c r="J269" s="163">
        <f t="shared" si="252"/>
        <v>0</v>
      </c>
      <c r="K269" s="163">
        <f t="shared" si="252"/>
        <v>0</v>
      </c>
      <c r="L269" s="163">
        <f t="shared" si="252"/>
        <v>0</v>
      </c>
      <c r="M269" s="163">
        <f t="shared" si="252"/>
        <v>0</v>
      </c>
      <c r="N269" s="163">
        <f t="shared" si="252"/>
        <v>0</v>
      </c>
      <c r="O269" s="163">
        <f t="shared" si="252"/>
        <v>0</v>
      </c>
      <c r="P269" s="163">
        <f t="shared" si="252"/>
        <v>0</v>
      </c>
      <c r="Q269" s="163">
        <f t="shared" si="252"/>
        <v>0</v>
      </c>
      <c r="R269" s="163">
        <f t="shared" si="252"/>
        <v>0</v>
      </c>
      <c r="S269" s="163">
        <f t="shared" si="252"/>
        <v>0</v>
      </c>
      <c r="T269" s="163">
        <f t="shared" si="251"/>
        <v>0</v>
      </c>
      <c r="U269" s="163">
        <f t="shared" si="251"/>
        <v>0</v>
      </c>
      <c r="V269" s="163">
        <f t="shared" si="251"/>
        <v>0</v>
      </c>
      <c r="W269" s="163">
        <f t="shared" si="251"/>
        <v>0</v>
      </c>
      <c r="X269" s="163">
        <f t="shared" si="251"/>
        <v>0</v>
      </c>
      <c r="Y269" s="163">
        <f t="shared" si="251"/>
        <v>0</v>
      </c>
      <c r="Z269" s="163">
        <f t="shared" si="251"/>
        <v>0</v>
      </c>
      <c r="AA269" s="163">
        <f t="shared" si="251"/>
        <v>0</v>
      </c>
      <c r="AB269" s="163">
        <f t="shared" si="251"/>
        <v>0</v>
      </c>
      <c r="AC269" s="163">
        <f t="shared" si="251"/>
        <v>0</v>
      </c>
      <c r="AD269" s="163">
        <f t="shared" si="251"/>
        <v>0</v>
      </c>
      <c r="AE269" s="163">
        <f t="shared" si="251"/>
        <v>0</v>
      </c>
      <c r="AF269" s="176">
        <f t="shared" si="251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252"/>
        <v>0</v>
      </c>
      <c r="D270" s="163">
        <f t="shared" si="252"/>
        <v>0</v>
      </c>
      <c r="E270" s="163">
        <f t="shared" si="252"/>
        <v>0</v>
      </c>
      <c r="F270" s="163">
        <f t="shared" si="252"/>
        <v>0</v>
      </c>
      <c r="G270" s="163">
        <f t="shared" si="252"/>
        <v>0</v>
      </c>
      <c r="H270" s="163">
        <f t="shared" si="252"/>
        <v>0</v>
      </c>
      <c r="I270" s="163">
        <f t="shared" si="252"/>
        <v>0</v>
      </c>
      <c r="J270" s="163">
        <f t="shared" si="252"/>
        <v>0</v>
      </c>
      <c r="K270" s="163">
        <f t="shared" si="252"/>
        <v>0</v>
      </c>
      <c r="L270" s="163">
        <f t="shared" si="252"/>
        <v>0</v>
      </c>
      <c r="M270" s="163">
        <f t="shared" si="252"/>
        <v>0</v>
      </c>
      <c r="N270" s="163">
        <f t="shared" si="252"/>
        <v>0</v>
      </c>
      <c r="O270" s="163">
        <f t="shared" si="252"/>
        <v>0</v>
      </c>
      <c r="P270" s="163">
        <f t="shared" si="252"/>
        <v>0</v>
      </c>
      <c r="Q270" s="163">
        <f t="shared" si="252"/>
        <v>0</v>
      </c>
      <c r="R270" s="163">
        <f t="shared" si="252"/>
        <v>0</v>
      </c>
      <c r="S270" s="163">
        <f t="shared" si="252"/>
        <v>0</v>
      </c>
      <c r="T270" s="163">
        <f t="shared" si="251"/>
        <v>0</v>
      </c>
      <c r="U270" s="163">
        <f t="shared" si="251"/>
        <v>0</v>
      </c>
      <c r="V270" s="163">
        <f t="shared" si="251"/>
        <v>0</v>
      </c>
      <c r="W270" s="163">
        <f t="shared" si="251"/>
        <v>0</v>
      </c>
      <c r="X270" s="163">
        <f t="shared" si="251"/>
        <v>0</v>
      </c>
      <c r="Y270" s="163">
        <f t="shared" si="251"/>
        <v>0</v>
      </c>
      <c r="Z270" s="163">
        <f t="shared" si="251"/>
        <v>0</v>
      </c>
      <c r="AA270" s="163">
        <f t="shared" si="251"/>
        <v>0</v>
      </c>
      <c r="AB270" s="163">
        <f t="shared" si="251"/>
        <v>0</v>
      </c>
      <c r="AC270" s="163">
        <f t="shared" si="251"/>
        <v>0</v>
      </c>
      <c r="AD270" s="163">
        <f t="shared" si="251"/>
        <v>0</v>
      </c>
      <c r="AE270" s="163">
        <f t="shared" si="251"/>
        <v>0</v>
      </c>
      <c r="AF270" s="176">
        <f t="shared" si="251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252"/>
        <v>0</v>
      </c>
      <c r="D271" s="163">
        <f t="shared" si="252"/>
        <v>0</v>
      </c>
      <c r="E271" s="163">
        <f t="shared" si="252"/>
        <v>0</v>
      </c>
      <c r="F271" s="163">
        <f t="shared" si="252"/>
        <v>0</v>
      </c>
      <c r="G271" s="163">
        <f t="shared" si="252"/>
        <v>0</v>
      </c>
      <c r="H271" s="163">
        <f t="shared" si="252"/>
        <v>0</v>
      </c>
      <c r="I271" s="163">
        <f t="shared" si="252"/>
        <v>0</v>
      </c>
      <c r="J271" s="163">
        <f t="shared" si="252"/>
        <v>0</v>
      </c>
      <c r="K271" s="163">
        <f t="shared" si="252"/>
        <v>0</v>
      </c>
      <c r="L271" s="163">
        <f t="shared" si="252"/>
        <v>0</v>
      </c>
      <c r="M271" s="163">
        <f t="shared" si="252"/>
        <v>0</v>
      </c>
      <c r="N271" s="163">
        <f t="shared" si="252"/>
        <v>0</v>
      </c>
      <c r="O271" s="163">
        <f t="shared" si="252"/>
        <v>0</v>
      </c>
      <c r="P271" s="163">
        <f t="shared" si="252"/>
        <v>0</v>
      </c>
      <c r="Q271" s="163">
        <f t="shared" si="252"/>
        <v>0</v>
      </c>
      <c r="R271" s="163">
        <f t="shared" si="252"/>
        <v>0</v>
      </c>
      <c r="S271" s="163">
        <f t="shared" si="252"/>
        <v>0</v>
      </c>
      <c r="T271" s="163">
        <f t="shared" si="251"/>
        <v>0</v>
      </c>
      <c r="U271" s="163">
        <f t="shared" si="251"/>
        <v>0</v>
      </c>
      <c r="V271" s="163">
        <f t="shared" si="251"/>
        <v>0</v>
      </c>
      <c r="W271" s="163">
        <f t="shared" si="251"/>
        <v>0</v>
      </c>
      <c r="X271" s="163">
        <f t="shared" si="251"/>
        <v>0</v>
      </c>
      <c r="Y271" s="163">
        <f t="shared" si="251"/>
        <v>0</v>
      </c>
      <c r="Z271" s="163">
        <f t="shared" si="251"/>
        <v>0</v>
      </c>
      <c r="AA271" s="163">
        <f t="shared" si="251"/>
        <v>0</v>
      </c>
      <c r="AB271" s="163">
        <f t="shared" si="251"/>
        <v>0</v>
      </c>
      <c r="AC271" s="163">
        <f t="shared" si="251"/>
        <v>0</v>
      </c>
      <c r="AD271" s="163">
        <f t="shared" si="251"/>
        <v>0</v>
      </c>
      <c r="AE271" s="163">
        <f t="shared" si="251"/>
        <v>0</v>
      </c>
      <c r="AF271" s="176">
        <f t="shared" si="251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252"/>
        <v>0</v>
      </c>
      <c r="D272" s="163">
        <f t="shared" si="252"/>
        <v>0</v>
      </c>
      <c r="E272" s="163">
        <f t="shared" si="252"/>
        <v>0</v>
      </c>
      <c r="F272" s="163">
        <f t="shared" si="252"/>
        <v>0</v>
      </c>
      <c r="G272" s="163">
        <f t="shared" si="252"/>
        <v>0</v>
      </c>
      <c r="H272" s="163">
        <f t="shared" si="252"/>
        <v>0</v>
      </c>
      <c r="I272" s="163">
        <f t="shared" si="252"/>
        <v>0</v>
      </c>
      <c r="J272" s="163">
        <f t="shared" si="252"/>
        <v>0</v>
      </c>
      <c r="K272" s="163">
        <f t="shared" si="252"/>
        <v>0</v>
      </c>
      <c r="L272" s="163">
        <f t="shared" si="252"/>
        <v>0</v>
      </c>
      <c r="M272" s="163">
        <f t="shared" si="252"/>
        <v>0</v>
      </c>
      <c r="N272" s="163">
        <f t="shared" si="252"/>
        <v>0</v>
      </c>
      <c r="O272" s="163">
        <f t="shared" si="252"/>
        <v>0</v>
      </c>
      <c r="P272" s="163">
        <f t="shared" si="252"/>
        <v>0</v>
      </c>
      <c r="Q272" s="163">
        <f t="shared" si="252"/>
        <v>0</v>
      </c>
      <c r="R272" s="163">
        <f t="shared" si="252"/>
        <v>0</v>
      </c>
      <c r="S272" s="163">
        <f t="shared" si="252"/>
        <v>0</v>
      </c>
      <c r="T272" s="163">
        <f t="shared" si="251"/>
        <v>0</v>
      </c>
      <c r="U272" s="163">
        <f t="shared" si="251"/>
        <v>0</v>
      </c>
      <c r="V272" s="163">
        <f t="shared" si="251"/>
        <v>0</v>
      </c>
      <c r="W272" s="163">
        <f t="shared" si="251"/>
        <v>0</v>
      </c>
      <c r="X272" s="163">
        <f t="shared" si="251"/>
        <v>0</v>
      </c>
      <c r="Y272" s="163">
        <f t="shared" si="251"/>
        <v>0</v>
      </c>
      <c r="Z272" s="163">
        <f t="shared" si="251"/>
        <v>0</v>
      </c>
      <c r="AA272" s="163">
        <f t="shared" si="251"/>
        <v>0</v>
      </c>
      <c r="AB272" s="163">
        <f t="shared" si="251"/>
        <v>0</v>
      </c>
      <c r="AC272" s="163">
        <f t="shared" si="251"/>
        <v>0</v>
      </c>
      <c r="AD272" s="163">
        <f t="shared" si="251"/>
        <v>0</v>
      </c>
      <c r="AE272" s="163">
        <f t="shared" si="251"/>
        <v>0</v>
      </c>
      <c r="AF272" s="176">
        <f t="shared" si="251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252"/>
        <v>0</v>
      </c>
      <c r="D273" s="179">
        <f t="shared" si="252"/>
        <v>0</v>
      </c>
      <c r="E273" s="179">
        <f t="shared" si="252"/>
        <v>0</v>
      </c>
      <c r="F273" s="179">
        <f t="shared" si="252"/>
        <v>0</v>
      </c>
      <c r="G273" s="179">
        <f t="shared" si="252"/>
        <v>0</v>
      </c>
      <c r="H273" s="179">
        <f t="shared" si="252"/>
        <v>0</v>
      </c>
      <c r="I273" s="179">
        <f t="shared" si="252"/>
        <v>0</v>
      </c>
      <c r="J273" s="179">
        <f t="shared" si="252"/>
        <v>0</v>
      </c>
      <c r="K273" s="179">
        <f t="shared" si="252"/>
        <v>0</v>
      </c>
      <c r="L273" s="179">
        <f t="shared" si="252"/>
        <v>0</v>
      </c>
      <c r="M273" s="179">
        <f t="shared" si="252"/>
        <v>0</v>
      </c>
      <c r="N273" s="179">
        <f t="shared" si="252"/>
        <v>0</v>
      </c>
      <c r="O273" s="179">
        <f t="shared" si="252"/>
        <v>0</v>
      </c>
      <c r="P273" s="179">
        <f t="shared" si="252"/>
        <v>0</v>
      </c>
      <c r="Q273" s="179">
        <f t="shared" si="252"/>
        <v>0</v>
      </c>
      <c r="R273" s="179">
        <f t="shared" si="252"/>
        <v>0</v>
      </c>
      <c r="S273" s="179">
        <f t="shared" si="252"/>
        <v>0</v>
      </c>
      <c r="T273" s="179">
        <f t="shared" si="251"/>
        <v>0</v>
      </c>
      <c r="U273" s="179">
        <f t="shared" si="251"/>
        <v>0</v>
      </c>
      <c r="V273" s="179">
        <f t="shared" si="251"/>
        <v>0</v>
      </c>
      <c r="W273" s="179">
        <f t="shared" si="251"/>
        <v>0</v>
      </c>
      <c r="X273" s="179">
        <f t="shared" si="251"/>
        <v>0</v>
      </c>
      <c r="Y273" s="179">
        <f t="shared" si="251"/>
        <v>0</v>
      </c>
      <c r="Z273" s="179">
        <f t="shared" si="251"/>
        <v>0</v>
      </c>
      <c r="AA273" s="179">
        <f t="shared" si="251"/>
        <v>0</v>
      </c>
      <c r="AB273" s="179">
        <f t="shared" si="251"/>
        <v>0</v>
      </c>
      <c r="AC273" s="179">
        <f t="shared" si="251"/>
        <v>0</v>
      </c>
      <c r="AD273" s="179">
        <f t="shared" si="251"/>
        <v>0</v>
      </c>
      <c r="AE273" s="179">
        <f t="shared" si="251"/>
        <v>0</v>
      </c>
      <c r="AF273" s="180">
        <f t="shared" si="251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v>0</v>
      </c>
      <c r="C274" s="182">
        <f t="shared" ref="C274:AG274" si="253">SUM(C169:C273)</f>
        <v>0</v>
      </c>
      <c r="D274" s="182">
        <f t="shared" si="253"/>
        <v>0</v>
      </c>
      <c r="E274" s="182">
        <f t="shared" si="253"/>
        <v>0</v>
      </c>
      <c r="F274" s="182">
        <f t="shared" si="253"/>
        <v>0</v>
      </c>
      <c r="G274" s="182">
        <f t="shared" si="253"/>
        <v>0</v>
      </c>
      <c r="H274" s="182">
        <f t="shared" si="253"/>
        <v>0</v>
      </c>
      <c r="I274" s="182">
        <f t="shared" si="253"/>
        <v>0</v>
      </c>
      <c r="J274" s="182">
        <f t="shared" si="253"/>
        <v>0</v>
      </c>
      <c r="K274" s="182">
        <f t="shared" si="253"/>
        <v>0</v>
      </c>
      <c r="L274" s="182">
        <f t="shared" si="253"/>
        <v>0</v>
      </c>
      <c r="M274" s="182">
        <f t="shared" ref="M274:N274" si="254">SUM(M169:M273)</f>
        <v>0</v>
      </c>
      <c r="N274" s="182">
        <f t="shared" si="254"/>
        <v>0</v>
      </c>
      <c r="O274" s="182">
        <f t="shared" ref="O274:P274" si="255">SUM(O169:O273)</f>
        <v>0</v>
      </c>
      <c r="P274" s="182">
        <f t="shared" si="255"/>
        <v>0</v>
      </c>
      <c r="Q274" s="182">
        <f t="shared" ref="Q274:R274" si="256">SUM(Q169:Q273)</f>
        <v>0</v>
      </c>
      <c r="R274" s="182">
        <f t="shared" si="256"/>
        <v>0</v>
      </c>
      <c r="S274" s="182">
        <f t="shared" ref="S274" si="257">SUM(S169:S273)</f>
        <v>0</v>
      </c>
      <c r="T274" s="182">
        <f t="shared" si="253"/>
        <v>0</v>
      </c>
      <c r="U274" s="182">
        <f t="shared" ref="U274:V274" si="258">SUM(U169:U273)</f>
        <v>0</v>
      </c>
      <c r="V274" s="182">
        <f t="shared" si="258"/>
        <v>0</v>
      </c>
      <c r="W274" s="182">
        <f t="shared" si="253"/>
        <v>0</v>
      </c>
      <c r="X274" s="182">
        <f t="shared" ref="X274:Y274" si="259">SUM(X169:X273)</f>
        <v>0</v>
      </c>
      <c r="Y274" s="182">
        <f t="shared" si="259"/>
        <v>0</v>
      </c>
      <c r="Z274" s="182">
        <f t="shared" si="253"/>
        <v>0</v>
      </c>
      <c r="AA274" s="182">
        <f t="shared" ref="AA274" si="260">SUM(AA169:AA273)</f>
        <v>0</v>
      </c>
      <c r="AB274" s="182">
        <f t="shared" si="253"/>
        <v>0</v>
      </c>
      <c r="AC274" s="182">
        <f t="shared" si="253"/>
        <v>0</v>
      </c>
      <c r="AD274" s="182">
        <f t="shared" si="253"/>
        <v>0</v>
      </c>
      <c r="AE274" s="182">
        <f t="shared" si="253"/>
        <v>0</v>
      </c>
      <c r="AF274" s="183">
        <f t="shared" si="253"/>
        <v>0</v>
      </c>
      <c r="AG274" s="184">
        <f t="shared" si="25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91" priority="25">
      <formula>$AH11=0</formula>
    </cfRule>
  </conditionalFormatting>
  <conditionalFormatting sqref="A101:A102">
    <cfRule type="expression" dxfId="1590" priority="193">
      <formula>$AH106=0</formula>
    </cfRule>
  </conditionalFormatting>
  <conditionalFormatting sqref="A103:A107">
    <cfRule type="expression" dxfId="1589" priority="141">
      <formula>$AH102=0</formula>
    </cfRule>
  </conditionalFormatting>
  <conditionalFormatting sqref="A160:A167">
    <cfRule type="expression" dxfId="1588" priority="194">
      <formula>$AH267=0</formula>
    </cfRule>
  </conditionalFormatting>
  <conditionalFormatting sqref="A168:A275">
    <cfRule type="expression" dxfId="1587" priority="64">
      <formula>$AH168=0</formula>
    </cfRule>
  </conditionalFormatting>
  <conditionalFormatting sqref="B8">
    <cfRule type="expression" dxfId="1586" priority="189">
      <formula>AND(C$9&gt;=14/24,C$9&lt;20/24)</formula>
    </cfRule>
    <cfRule type="expression" dxfId="1585" priority="190">
      <formula>AND(C$9&gt;=8/24,C$9&lt;14/24)</formula>
    </cfRule>
    <cfRule type="expression" dxfId="1584" priority="191">
      <formula>C$9&lt;8/24</formula>
    </cfRule>
    <cfRule type="expression" dxfId="1583" priority="192">
      <formula>C$9&gt;=20/24</formula>
    </cfRule>
  </conditionalFormatting>
  <conditionalFormatting sqref="E80:E90 B9:AF10 C117:L125 B113:B115 C109:L115 B108:L108 B117:B124 C152:L152 C154:L159 B93:L96 C97:L107 C134:L134 B78:D90 B98:B101 B153:L153 F82:J90 E126:L133 B72:AA72 M152:AF159 B76:AF77 K82:AF83 K85:AF90 M117:AF134 M93:AF115 D137:AF151">
    <cfRule type="expression" dxfId="1582" priority="106">
      <formula>B$9&gt;=20/24</formula>
    </cfRule>
  </conditionalFormatting>
  <conditionalFormatting sqref="B9:AF10 E80:E90 C117:L125 B113:B115 C109:L115 B108:L108 B117:B124 C152:L152 C154:L159 B93:L96 C97:L107 C134:L134 B78:D90 B98:B101 B153:L153 F82:J90 E126:L133 B72:AA72 M152:AF159 B76:AF77 K82:AF83 K85:AF90 M117:AF134 M93:AF115 D137:AF151">
    <cfRule type="expression" dxfId="1581" priority="107">
      <formula>AND(B$9&gt;=14/24,B$9&lt;20/24)</formula>
    </cfRule>
    <cfRule type="expression" dxfId="1580" priority="108">
      <formula>AND(B$9&gt;=8/24,B$9&lt;14/24)</formula>
    </cfRule>
    <cfRule type="expression" dxfId="1579" priority="109">
      <formula>B$9&lt;8/24</formula>
    </cfRule>
  </conditionalFormatting>
  <conditionalFormatting sqref="B29:AF53">
    <cfRule type="expression" dxfId="1578" priority="49">
      <formula>B29&gt;$AG29*1</formula>
    </cfRule>
    <cfRule type="expression" dxfId="1577" priority="50">
      <formula>B$9&gt;=20/24</formula>
    </cfRule>
    <cfRule type="expression" dxfId="1576" priority="51">
      <formula>AND(B$9&gt;=14/24,B$9&lt;20/24)</formula>
    </cfRule>
    <cfRule type="expression" dxfId="1575" priority="52">
      <formula>AND(B$9&gt;=8/24,B$9&lt;14/24)</formula>
    </cfRule>
    <cfRule type="expression" dxfId="1574" priority="53">
      <formula>B$9&lt;8/24</formula>
    </cfRule>
  </conditionalFormatting>
  <conditionalFormatting sqref="B54:AF68">
    <cfRule type="expression" dxfId="1573" priority="42">
      <formula>B$9&lt;8/24</formula>
    </cfRule>
  </conditionalFormatting>
  <conditionalFormatting sqref="B54:AF70">
    <cfRule type="expression" dxfId="1572" priority="39">
      <formula>B$9&gt;=20/24</formula>
    </cfRule>
    <cfRule type="expression" dxfId="1571" priority="40">
      <formula>AND(B$9&gt;=14/24,B$9&lt;20/24)</formula>
    </cfRule>
    <cfRule type="expression" dxfId="1570" priority="41">
      <formula>AND(B$9&gt;=8/24,B$9&lt;14/24)</formula>
    </cfRule>
  </conditionalFormatting>
  <conditionalFormatting sqref="B63:AF65">
    <cfRule type="expression" dxfId="1569" priority="43">
      <formula>B63&gt;$AG63</formula>
    </cfRule>
  </conditionalFormatting>
  <conditionalFormatting sqref="B69:AF70">
    <cfRule type="expression" dxfId="1568" priority="114">
      <formula>B$9&lt;8/24</formula>
    </cfRule>
  </conditionalFormatting>
  <conditionalFormatting sqref="B72:AF75">
    <cfRule type="expression" dxfId="1567" priority="30">
      <formula>B72&gt;$AG72*1</formula>
    </cfRule>
  </conditionalFormatting>
  <conditionalFormatting sqref="B73:AF75">
    <cfRule type="expression" dxfId="1566" priority="31">
      <formula>B$9&gt;=20/24</formula>
    </cfRule>
    <cfRule type="expression" dxfId="1565" priority="32">
      <formula>AND(B$9&gt;=14/24,B$9&lt;20/24)</formula>
    </cfRule>
    <cfRule type="expression" dxfId="1564" priority="33">
      <formula>AND(B$9&gt;=8/24,B$9&lt;14/24)</formula>
    </cfRule>
    <cfRule type="expression" dxfId="1563" priority="34">
      <formula>B$9&lt;8/24</formula>
    </cfRule>
  </conditionalFormatting>
  <conditionalFormatting sqref="C161:AF167">
    <cfRule type="expression" dxfId="1562" priority="65">
      <formula>C$9&gt;=20/24</formula>
    </cfRule>
    <cfRule type="expression" dxfId="1561" priority="66">
      <formula>AND(C$9&gt;=14/24,C$9&lt;20/24)</formula>
    </cfRule>
    <cfRule type="expression" dxfId="1560" priority="67">
      <formula>AND(C$9&gt;=8/24,C$9&lt;14/24)</formula>
    </cfRule>
    <cfRule type="expression" dxfId="1559" priority="68">
      <formula>C$9&lt;8/24</formula>
    </cfRule>
  </conditionalFormatting>
  <conditionalFormatting sqref="C169:AF274">
    <cfRule type="expression" dxfId="1558" priority="26">
      <formula>C$9&gt;=20/24</formula>
    </cfRule>
    <cfRule type="expression" dxfId="1557" priority="27">
      <formula>AND(C$9&gt;=14/24,C$9&lt;20/24)</formula>
    </cfRule>
    <cfRule type="expression" dxfId="1556" priority="28">
      <formula>AND(C$9&gt;=8/24,C$9&lt;14/24)</formula>
    </cfRule>
    <cfRule type="expression" dxfId="1555" priority="29">
      <formula>C$9&lt;8/24</formula>
    </cfRule>
  </conditionalFormatting>
  <conditionalFormatting sqref="AG96 AG78 B71:AG71 B69:AF69 B76:AF96">
    <cfRule type="expression" dxfId="1554" priority="105">
      <formula>B69&gt;$AG69*1</formula>
    </cfRule>
  </conditionalFormatting>
  <conditionalFormatting sqref="E79:AA83 AB82:AF83">
    <cfRule type="expression" dxfId="1553" priority="115">
      <formula>E$9&gt;=20/24</formula>
    </cfRule>
    <cfRule type="expression" dxfId="1552" priority="116">
      <formula>AND(E$9&gt;=14/24,E$9&lt;20/24)</formula>
    </cfRule>
    <cfRule type="expression" dxfId="1551" priority="117">
      <formula>AND(E$9&gt;=8/24,E$9&lt;14/24)</formula>
    </cfRule>
    <cfRule type="expression" dxfId="1550" priority="118">
      <formula>E$9&lt;8/24</formula>
    </cfRule>
  </conditionalFormatting>
  <conditionalFormatting sqref="E84:AF84">
    <cfRule type="expression" dxfId="1549" priority="110">
      <formula>E$9&gt;=20/24</formula>
    </cfRule>
    <cfRule type="expression" dxfId="1548" priority="111">
      <formula>AND(E$9&gt;=14/24,E$9&lt;20/24)</formula>
    </cfRule>
    <cfRule type="expression" dxfId="1547" priority="112">
      <formula>AND(E$9&gt;=8/24,E$9&lt;14/24)</formula>
    </cfRule>
    <cfRule type="expression" dxfId="1546" priority="113">
      <formula>E$9&lt;8/24</formula>
    </cfRule>
  </conditionalFormatting>
  <conditionalFormatting sqref="B72:AF72 E76:AF78">
    <cfRule type="expression" dxfId="1545" priority="125">
      <formula>B$9&gt;=20/24</formula>
    </cfRule>
    <cfRule type="expression" dxfId="1544" priority="126">
      <formula>AND(B$9&gt;=14/24,B$9&lt;20/24)</formula>
    </cfRule>
    <cfRule type="expression" dxfId="1543" priority="127">
      <formula>AND(B$9&gt;=8/24,B$9&lt;14/24)</formula>
    </cfRule>
    <cfRule type="expression" dxfId="1542" priority="128">
      <formula>B$9&lt;8/24</formula>
    </cfRule>
  </conditionalFormatting>
  <conditionalFormatting sqref="E73:AF75">
    <cfRule type="expression" dxfId="1541" priority="35">
      <formula>E$9&gt;=20/24</formula>
    </cfRule>
    <cfRule type="expression" dxfId="1540" priority="36">
      <formula>AND(E$9&gt;=14/24,E$9&lt;20/24)</formula>
    </cfRule>
    <cfRule type="expression" dxfId="1539" priority="37">
      <formula>AND(E$9&gt;=8/24,E$9&lt;14/24)</formula>
    </cfRule>
    <cfRule type="expression" dxfId="1538" priority="38">
      <formula>E$9&lt;8/24</formula>
    </cfRule>
  </conditionalFormatting>
  <conditionalFormatting sqref="F79:AA81">
    <cfRule type="expression" dxfId="1537" priority="133">
      <formula>F$9&gt;=20/24</formula>
    </cfRule>
    <cfRule type="expression" dxfId="1536" priority="134">
      <formula>AND(F$9&gt;=14/24,F$9&lt;20/24)</formula>
    </cfRule>
    <cfRule type="expression" dxfId="1535" priority="135">
      <formula>AND(F$9&gt;=8/24,F$9&lt;14/24)</formula>
    </cfRule>
    <cfRule type="expression" dxfId="1534" priority="136">
      <formula>F$9&lt;8/24</formula>
    </cfRule>
  </conditionalFormatting>
  <conditionalFormatting sqref="L84:AF84">
    <cfRule type="expression" dxfId="1533" priority="129">
      <formula>L$9&gt;=20/24</formula>
    </cfRule>
    <cfRule type="expression" dxfId="1532" priority="130">
      <formula>AND(L$9&gt;=14/24,L$9&lt;20/24)</formula>
    </cfRule>
    <cfRule type="expression" dxfId="1531" priority="131">
      <formula>AND(L$9&gt;=8/24,L$9&lt;14/24)</formula>
    </cfRule>
    <cfRule type="expression" dxfId="1530" priority="132">
      <formula>L$9&lt;8/24</formula>
    </cfRule>
  </conditionalFormatting>
  <conditionalFormatting sqref="M8 S8 AB8">
    <cfRule type="expression" dxfId="1529" priority="182">
      <formula>AND(N$9&gt;=14/24,N$9&lt;20/24)</formula>
    </cfRule>
    <cfRule type="expression" dxfId="1528" priority="183">
      <formula>AND(N$9&gt;=8/24,N$9&lt;14/24)</formula>
    </cfRule>
    <cfRule type="expression" dxfId="1527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26" priority="181">
      <formula>N$9&gt;=20/24</formula>
    </cfRule>
  </conditionalFormatting>
  <conditionalFormatting sqref="S8">
    <cfRule type="expression" dxfId="1525" priority="172">
      <formula>U$9&gt;=20/24</formula>
    </cfRule>
    <cfRule type="expression" dxfId="1524" priority="173">
      <formula>AND(U$9&gt;=14/24,U$9&lt;20/24)</formula>
    </cfRule>
    <cfRule type="expression" dxfId="1523" priority="174">
      <formula>AND(U$9&gt;=8/24,U$9&lt;14/24)</formula>
    </cfRule>
    <cfRule type="expression" dxfId="1522" priority="175">
      <formula>U$9&lt;8/24</formula>
    </cfRule>
  </conditionalFormatting>
  <conditionalFormatting sqref="AB79:AF81">
    <cfRule type="expression" dxfId="1521" priority="59">
      <formula>AB$9&gt;=20/24</formula>
    </cfRule>
    <cfRule type="expression" dxfId="1520" priority="60">
      <formula>AND(AB$9&gt;=14/24,AB$9&lt;20/24)</formula>
    </cfRule>
    <cfRule type="expression" dxfId="1519" priority="61">
      <formula>AND(AB$9&gt;=8/24,AB$9&lt;14/24)</formula>
    </cfRule>
    <cfRule type="expression" dxfId="1518" priority="62">
      <formula>AB$9&lt;8/24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F70 B54:AF62">
    <cfRule type="expression" dxfId="1517" priority="119">
      <formula>B54&gt;$AG54</formula>
    </cfRule>
  </conditionalFormatting>
  <conditionalFormatting sqref="AB8">
    <cfRule type="expression" dxfId="1516" priority="168">
      <formula>AD$9&gt;=20/24</formula>
    </cfRule>
    <cfRule type="expression" dxfId="1515" priority="169">
      <formula>AND(AD$9&gt;=14/24,AD$9&lt;20/24)</formula>
    </cfRule>
    <cfRule type="expression" dxfId="1514" priority="170">
      <formula>AND(AD$9&gt;=8/24,AD$9&lt;14/24)</formula>
    </cfRule>
    <cfRule type="expression" dxfId="1513" priority="171">
      <formula>AD$9&lt;8/24</formula>
    </cfRule>
  </conditionalFormatting>
  <conditionalFormatting sqref="AG78">
    <cfRule type="expression" dxfId="1512" priority="147">
      <formula>AG$9&gt;=20/24</formula>
    </cfRule>
    <cfRule type="expression" dxfId="1511" priority="148">
      <formula>AND(AG$9&gt;=14/24,AG$9&lt;20/24)</formula>
    </cfRule>
    <cfRule type="expression" dxfId="1510" priority="149">
      <formula>AND(AG$9&gt;=8/24,AG$9&lt;14/24)</formula>
    </cfRule>
    <cfRule type="expression" dxfId="1509" priority="150">
      <formula>AG$9&lt;8/24</formula>
    </cfRule>
  </conditionalFormatting>
  <conditionalFormatting sqref="AG91:AG92">
    <cfRule type="expression" dxfId="1508" priority="142">
      <formula>AG91&gt;$AG91</formula>
    </cfRule>
  </conditionalFormatting>
  <conditionalFormatting sqref="AG96">
    <cfRule type="expression" dxfId="1507" priority="143">
      <formula>AG$9&gt;=20/24</formula>
    </cfRule>
    <cfRule type="expression" dxfId="1506" priority="144">
      <formula>AND(AG$9&gt;=14/24,AG$9&lt;20/24)</formula>
    </cfRule>
    <cfRule type="expression" dxfId="1505" priority="145">
      <formula>AND(AG$9&gt;=8/24,AG$9&lt;14/24)</formula>
    </cfRule>
    <cfRule type="expression" dxfId="1504" priority="146">
      <formula>AG$9&lt;8/24</formula>
    </cfRule>
  </conditionalFormatting>
  <conditionalFormatting sqref="AG113">
    <cfRule type="expression" dxfId="1503" priority="164">
      <formula>AG$9&gt;=20/24</formula>
    </cfRule>
    <cfRule type="expression" dxfId="1502" priority="165">
      <formula>AND(AG$9&gt;=14/24,AG$9&lt;20/24)</formula>
    </cfRule>
    <cfRule type="expression" dxfId="1501" priority="166">
      <formula>AND(AG$9&gt;=8/24,AG$9&lt;14/24)</formula>
    </cfRule>
    <cfRule type="expression" dxfId="1500" priority="167">
      <formula>AG$9&lt;8/24</formula>
    </cfRule>
  </conditionalFormatting>
  <conditionalFormatting sqref="AH8:AI10">
    <cfRule type="expression" dxfId="1499" priority="55">
      <formula>AH$9&gt;=20/24</formula>
    </cfRule>
    <cfRule type="expression" dxfId="1498" priority="56">
      <formula>AND(AH$9&gt;=14/24,AH$9&lt;20/24)</formula>
    </cfRule>
    <cfRule type="expression" dxfId="1497" priority="57">
      <formula>AND(AH$9&gt;=8/24,AH$9&lt;14/24)</formula>
    </cfRule>
    <cfRule type="expression" dxfId="149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95" priority="185">
      <formula>AJ$9&gt;=20/24</formula>
    </cfRule>
    <cfRule type="expression" dxfId="1494" priority="186">
      <formula>AND(AJ$9&gt;=14/24,AJ$9&lt;20/24)</formula>
    </cfRule>
    <cfRule type="expression" dxfId="1493" priority="187">
      <formula>AND(AJ$9&gt;=8/24,AJ$9&lt;14/24)</formula>
    </cfRule>
    <cfRule type="expression" dxfId="1492" priority="188">
      <formula>AJ$9&lt;8/24</formula>
    </cfRule>
  </conditionalFormatting>
  <conditionalFormatting sqref="AL99:AN99 AL105:AN105">
    <cfRule type="expression" dxfId="1491" priority="157">
      <formula>AL$9&gt;=20/24</formula>
    </cfRule>
    <cfRule type="expression" dxfId="1490" priority="158">
      <formula>AND(AL$9&gt;=14/24,AL$9&lt;20/24)</formula>
    </cfRule>
    <cfRule type="expression" dxfId="1489" priority="159">
      <formula>AND(AL$9&gt;=8/24,AL$9&lt;14/24)</formula>
    </cfRule>
    <cfRule type="expression" dxfId="1488" priority="160">
      <formula>AL$9&lt;8/24</formula>
    </cfRule>
  </conditionalFormatting>
  <conditionalFormatting sqref="AM15:AM21 AN16:AR21">
    <cfRule type="expression" dxfId="1487" priority="81">
      <formula>AX$9&gt;=20/24</formula>
    </cfRule>
    <cfRule type="expression" dxfId="1486" priority="82">
      <formula>AND(AX$9&gt;=14/24,AX$9&lt;20/24)</formula>
    </cfRule>
    <cfRule type="expression" dxfId="1485" priority="83">
      <formula>AND(AX$9&gt;=8/24,AX$9&lt;14/24)</formula>
    </cfRule>
    <cfRule type="expression" dxfId="1484" priority="84">
      <formula>AX$9&lt;8/24</formula>
    </cfRule>
  </conditionalFormatting>
  <conditionalFormatting sqref="AN100:AN103">
    <cfRule type="expression" dxfId="1483" priority="153">
      <formula>AN$9&gt;=20/24</formula>
    </cfRule>
    <cfRule type="expression" dxfId="1482" priority="154">
      <formula>AND(AN$9&gt;=14/24,AN$9&lt;20/24)</formula>
    </cfRule>
    <cfRule type="expression" dxfId="1481" priority="155">
      <formula>AND(AN$9&gt;=8/24,AN$9&lt;14/24)</formula>
    </cfRule>
    <cfRule type="expression" dxfId="1480" priority="156">
      <formula>AN$9&lt;8/24</formula>
    </cfRule>
  </conditionalFormatting>
  <conditionalFormatting sqref="AN15:AR15">
    <cfRule type="expression" dxfId="1479" priority="69">
      <formula>U$9&gt;=20/24</formula>
    </cfRule>
    <cfRule type="expression" dxfId="1478" priority="70">
      <formula>AND(U$9&gt;=14/24,U$9&lt;20/24)</formula>
    </cfRule>
    <cfRule type="expression" dxfId="1477" priority="71">
      <formula>AND(U$9&gt;=8/24,U$9&lt;14/24)</formula>
    </cfRule>
    <cfRule type="expression" dxfId="1476" priority="72">
      <formula>U$9&lt;8/24</formula>
    </cfRule>
  </conditionalFormatting>
  <conditionalFormatting sqref="AS15">
    <cfRule type="expression" dxfId="1475" priority="77">
      <formula>AA$9&gt;=20/24</formula>
    </cfRule>
    <cfRule type="expression" dxfId="1474" priority="78">
      <formula>AND(AA$9&gt;=14/24,AA$9&lt;20/24)</formula>
    </cfRule>
    <cfRule type="expression" dxfId="1473" priority="79">
      <formula>AND(AA$9&gt;=8/24,AA$9&lt;14/24)</formula>
    </cfRule>
    <cfRule type="expression" dxfId="1472" priority="80">
      <formula>AA$9&lt;8/24</formula>
    </cfRule>
  </conditionalFormatting>
  <conditionalFormatting sqref="AS16:AS21">
    <cfRule type="expression" dxfId="1471" priority="85">
      <formula>BE$9&gt;=20/24</formula>
    </cfRule>
    <cfRule type="expression" dxfId="1470" priority="86">
      <formula>AND(BE$9&gt;=14/24,BE$9&lt;20/24)</formula>
    </cfRule>
    <cfRule type="expression" dxfId="1469" priority="87">
      <formula>AND(BE$9&gt;=8/24,BE$9&lt;14/24)</formula>
    </cfRule>
    <cfRule type="expression" dxfId="1468" priority="88">
      <formula>BE$9&lt;8/24</formula>
    </cfRule>
  </conditionalFormatting>
  <conditionalFormatting sqref="AT15 AX15:BJ15">
    <cfRule type="expression" dxfId="1467" priority="89">
      <formula>AC$9&gt;=20/24</formula>
    </cfRule>
    <cfRule type="expression" dxfId="1466" priority="90">
      <formula>AND(AC$9&gt;=14/24,AC$9&lt;20/24)</formula>
    </cfRule>
    <cfRule type="expression" dxfId="1465" priority="91">
      <formula>AND(AC$9&gt;=8/24,AC$9&lt;14/24)</formula>
    </cfRule>
    <cfRule type="expression" dxfId="1464" priority="92">
      <formula>AC$9&lt;8/24</formula>
    </cfRule>
  </conditionalFormatting>
  <conditionalFormatting sqref="AT16:AT21">
    <cfRule type="expression" dxfId="1463" priority="93">
      <formula>BG$9&gt;=20/24</formula>
    </cfRule>
    <cfRule type="expression" dxfId="1462" priority="94">
      <formula>AND(BG$9&gt;=14/24,BG$9&lt;20/24)</formula>
    </cfRule>
    <cfRule type="expression" dxfId="1461" priority="95">
      <formula>AND(BG$9&gt;=8/24,BG$9&lt;14/24)</formula>
    </cfRule>
    <cfRule type="expression" dxfId="1460" priority="96">
      <formula>BG$9&lt;8/24</formula>
    </cfRule>
  </conditionalFormatting>
  <conditionalFormatting sqref="AU15:AV15">
    <cfRule type="expression" dxfId="1459" priority="97">
      <formula>AE$9&gt;=20/24</formula>
    </cfRule>
    <cfRule type="expression" dxfId="1458" priority="98">
      <formula>AND(AE$9&gt;=14/24,AE$9&lt;20/24)</formula>
    </cfRule>
    <cfRule type="expression" dxfId="1457" priority="99">
      <formula>AND(AE$9&gt;=8/24,AE$9&lt;14/24)</formula>
    </cfRule>
    <cfRule type="expression" dxfId="1456" priority="100">
      <formula>AE$9&lt;8/24</formula>
    </cfRule>
  </conditionalFormatting>
  <conditionalFormatting sqref="AU16:BJ21">
    <cfRule type="expression" dxfId="1455" priority="101">
      <formula>BI$9&gt;=20/24</formula>
    </cfRule>
    <cfRule type="expression" dxfId="1454" priority="102">
      <formula>AND(BI$9&gt;=14/24,BI$9&lt;20/24)</formula>
    </cfRule>
    <cfRule type="expression" dxfId="1453" priority="103">
      <formula>AND(BI$9&gt;=8/24,BI$9&lt;14/24)</formula>
    </cfRule>
    <cfRule type="expression" dxfId="1452" priority="104">
      <formula>BI$9&lt;8/24</formula>
    </cfRule>
  </conditionalFormatting>
  <conditionalFormatting sqref="AW15">
    <cfRule type="expression" dxfId="1451" priority="73">
      <formula>B$9&gt;=20/24</formula>
    </cfRule>
    <cfRule type="expression" dxfId="1450" priority="74">
      <formula>AND(B$9&gt;=14/24,B$9&lt;20/24)</formula>
    </cfRule>
    <cfRule type="expression" dxfId="1449" priority="75">
      <formula>AND(B$9&gt;=8/24,B$9&lt;14/24)</formula>
    </cfRule>
    <cfRule type="expression" dxfId="1448" priority="76">
      <formula>B$9&lt;8/24</formula>
    </cfRule>
  </conditionalFormatting>
  <conditionalFormatting sqref="A73">
    <cfRule type="expression" dxfId="1447" priority="24">
      <formula>$AH73=0</formula>
    </cfRule>
  </conditionalFormatting>
  <conditionalFormatting sqref="B97 B137:B152 B109:B112 B125:B134 B154:B159 C126:D133 C137:C151 B102:B107 B11:AF13">
    <cfRule type="expression" dxfId="1446" priority="20">
      <formula>B$9&gt;=20/24</formula>
    </cfRule>
  </conditionalFormatting>
  <conditionalFormatting sqref="B97 B137:B152 B109:B112 B125:B134 B154:B159 C126:D133 C137:C151 B102:B107 B11:AF13">
    <cfRule type="expression" dxfId="1445" priority="21">
      <formula>AND(B$9&gt;=14/24,B$9&lt;20/24)</formula>
    </cfRule>
    <cfRule type="expression" dxfId="1444" priority="22">
      <formula>AND(B$9&gt;=8/24,B$9&lt;14/24)</formula>
    </cfRule>
    <cfRule type="expression" dxfId="1443" priority="23">
      <formula>B$9&lt;8/24</formula>
    </cfRule>
  </conditionalFormatting>
  <conditionalFormatting sqref="B14:AF28">
    <cfRule type="expression" dxfId="1442" priority="10">
      <formula>B14&gt;$AG14*1</formula>
    </cfRule>
    <cfRule type="expression" dxfId="1441" priority="11">
      <formula>B$9&gt;=20/24</formula>
    </cfRule>
    <cfRule type="expression" dxfId="1440" priority="12">
      <formula>AND(B$9&gt;=14/24,B$9&lt;20/24)</formula>
    </cfRule>
    <cfRule type="expression" dxfId="1439" priority="13">
      <formula>AND(B$9&gt;=8/24,B$9&lt;14/24)</formula>
    </cfRule>
    <cfRule type="expression" dxfId="1438" priority="14">
      <formula>B$9&lt;8/24</formula>
    </cfRule>
  </conditionalFormatting>
  <conditionalFormatting sqref="B161:B167">
    <cfRule type="expression" dxfId="1437" priority="15">
      <formula>B$9&gt;=20/24</formula>
    </cfRule>
    <cfRule type="expression" dxfId="1436" priority="16">
      <formula>AND(B$9&gt;=14/24,B$9&lt;20/24)</formula>
    </cfRule>
    <cfRule type="expression" dxfId="1435" priority="17">
      <formula>AND(B$9&gt;=8/24,B$9&lt;14/24)</formula>
    </cfRule>
    <cfRule type="expression" dxfId="1434" priority="18">
      <formula>B$9&lt;8/24</formula>
    </cfRule>
  </conditionalFormatting>
  <conditionalFormatting sqref="B169:B274">
    <cfRule type="expression" dxfId="1433" priority="6">
      <formula>B$9&gt;=20/24</formula>
    </cfRule>
    <cfRule type="expression" dxfId="1432" priority="7">
      <formula>AND(B$9&gt;=14/24,B$9&lt;20/24)</formula>
    </cfRule>
    <cfRule type="expression" dxfId="1431" priority="8">
      <formula>AND(B$9&gt;=8/24,B$9&lt;14/24)</formula>
    </cfRule>
    <cfRule type="expression" dxfId="1430" priority="9">
      <formula>B$9&lt;8/24</formula>
    </cfRule>
  </conditionalFormatting>
  <conditionalFormatting sqref="B11:AF13">
    <cfRule type="expression" dxfId="1429" priority="19">
      <formula>B11&gt;$AG11*1</formula>
    </cfRule>
  </conditionalFormatting>
  <conditionalFormatting sqref="A153">
    <cfRule type="expression" dxfId="142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27" priority="1">
      <formula>AL$9&gt;=20/24</formula>
    </cfRule>
  </conditionalFormatting>
  <conditionalFormatting sqref="AL153">
    <cfRule type="expression" dxfId="1426" priority="2">
      <formula>AND(AL$9&gt;=14/24,AL$9&lt;20/24)</formula>
    </cfRule>
    <cfRule type="expression" dxfId="1425" priority="3">
      <formula>AND(AL$9&gt;=8/24,AL$9&lt;14/24)</formula>
    </cfRule>
    <cfRule type="expression" dxfId="142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85" zoomScaleNormal="85" workbookViewId="0">
      <pane xSplit="1" ySplit="10" topLeftCell="B128" activePane="bottomRight" state="frozen"/>
      <selection activeCell="C158" sqref="C158"/>
      <selection pane="topRight" activeCell="C158" sqref="C158"/>
      <selection pane="bottomLeft" activeCell="C158" sqref="C158"/>
      <selection pane="bottomRight" activeCell="A153" sqref="A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2080/10/20</v>
      </c>
      <c r="C4" s="230"/>
      <c r="D4" s="230"/>
      <c r="E4" s="231" t="str">
        <f ca="1">"2080/"&amp;"10/"&amp;INT(MID(CELL("filename",G6),FIND("]",CELL("filename",G6))+1,200))</f>
        <v>2080/10/20</v>
      </c>
      <c r="F4" s="231"/>
      <c r="G4" s="231"/>
      <c r="H4" s="231" t="str">
        <f ca="1">TEXT(E4,"dddd")</f>
        <v>Sunday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72.2</v>
      </c>
      <c r="C5" s="30">
        <f t="shared" si="0"/>
        <v>67</v>
      </c>
      <c r="D5" s="30">
        <f t="shared" si="0"/>
        <v>68.2</v>
      </c>
      <c r="E5" s="30">
        <f t="shared" si="0"/>
        <v>68.2</v>
      </c>
      <c r="F5" s="30">
        <f t="shared" si="0"/>
        <v>65.3</v>
      </c>
      <c r="G5" s="30">
        <f t="shared" si="0"/>
        <v>57.900000000000006</v>
      </c>
      <c r="H5" s="30">
        <f t="shared" si="0"/>
        <v>62.199999999999996</v>
      </c>
      <c r="I5" s="30">
        <f t="shared" si="0"/>
        <v>65.699999999999989</v>
      </c>
      <c r="J5" s="30">
        <f t="shared" si="0"/>
        <v>63.8</v>
      </c>
      <c r="K5" s="30">
        <f t="shared" si="0"/>
        <v>63.6</v>
      </c>
      <c r="L5" s="30">
        <f t="shared" si="0"/>
        <v>63.6</v>
      </c>
      <c r="M5" s="30">
        <f t="shared" si="0"/>
        <v>77.5</v>
      </c>
      <c r="N5" s="30">
        <f t="shared" si="0"/>
        <v>62.8</v>
      </c>
      <c r="O5" s="30">
        <f t="shared" si="0"/>
        <v>65</v>
      </c>
      <c r="P5" s="30">
        <f t="shared" si="0"/>
        <v>64</v>
      </c>
      <c r="Q5" s="30">
        <f t="shared" si="0"/>
        <v>0</v>
      </c>
      <c r="R5" s="30">
        <f t="shared" si="0"/>
        <v>55</v>
      </c>
      <c r="S5" s="30">
        <f t="shared" si="0"/>
        <v>55</v>
      </c>
      <c r="T5" s="30">
        <f t="shared" si="0"/>
        <v>55</v>
      </c>
      <c r="U5" s="30">
        <f t="shared" si="0"/>
        <v>55</v>
      </c>
      <c r="V5" s="30">
        <f t="shared" si="0"/>
        <v>71</v>
      </c>
      <c r="W5" s="30">
        <f t="shared" si="0"/>
        <v>71</v>
      </c>
      <c r="X5" s="30">
        <f t="shared" si="0"/>
        <v>78</v>
      </c>
      <c r="Y5" s="30">
        <f t="shared" si="0"/>
        <v>78</v>
      </c>
      <c r="Z5" s="30">
        <f t="shared" si="0"/>
        <v>78.400000000000006</v>
      </c>
      <c r="AA5" s="30">
        <f>AB108</f>
        <v>77.599999999999994</v>
      </c>
      <c r="AB5" s="30">
        <f t="shared" si="0"/>
        <v>79.5</v>
      </c>
      <c r="AC5" s="30">
        <f t="shared" si="0"/>
        <v>79.5</v>
      </c>
      <c r="AD5" s="30">
        <f t="shared" si="0"/>
        <v>77.900000000000006</v>
      </c>
      <c r="AE5" s="30">
        <f t="shared" si="0"/>
        <v>76.5</v>
      </c>
      <c r="AF5" s="30">
        <f>B108</f>
        <v>72.2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1800.3300000000004</v>
      </c>
      <c r="C7" s="35">
        <f t="shared" si="1"/>
        <v>1594.73</v>
      </c>
      <c r="D7" s="35">
        <f t="shared" si="1"/>
        <v>1484.9800000000002</v>
      </c>
      <c r="E7" s="35">
        <f t="shared" si="1"/>
        <v>1465.8800000000003</v>
      </c>
      <c r="F7" s="35">
        <f t="shared" si="1"/>
        <v>1465.8800000000003</v>
      </c>
      <c r="G7" s="35">
        <f t="shared" si="1"/>
        <v>1071.58</v>
      </c>
      <c r="H7" s="35">
        <f t="shared" si="1"/>
        <v>1133.2800000000002</v>
      </c>
      <c r="I7" s="35">
        <f t="shared" si="1"/>
        <v>1162.0800000000002</v>
      </c>
      <c r="J7" s="35">
        <f t="shared" si="1"/>
        <v>1251.1800000000003</v>
      </c>
      <c r="K7" s="35">
        <f t="shared" si="1"/>
        <v>1302.48</v>
      </c>
      <c r="L7" s="35">
        <f t="shared" si="1"/>
        <v>1403.68</v>
      </c>
      <c r="M7" s="35">
        <f t="shared" si="1"/>
        <v>1472.88</v>
      </c>
      <c r="N7" s="35">
        <f t="shared" si="1"/>
        <v>1525.0800000000002</v>
      </c>
      <c r="O7" s="35">
        <f t="shared" si="1"/>
        <v>1412.7800000000002</v>
      </c>
      <c r="P7" s="35">
        <f t="shared" si="1"/>
        <v>715.2</v>
      </c>
      <c r="Q7" s="35">
        <f t="shared" si="1"/>
        <v>656.90000000000009</v>
      </c>
      <c r="R7" s="35">
        <f t="shared" si="1"/>
        <v>152</v>
      </c>
      <c r="S7" s="35">
        <f t="shared" si="1"/>
        <v>1406.2800000000002</v>
      </c>
      <c r="T7" s="35">
        <f t="shared" si="1"/>
        <v>1316.2800000000002</v>
      </c>
      <c r="U7" s="35">
        <f t="shared" si="1"/>
        <v>1316.2800000000002</v>
      </c>
      <c r="V7" s="35">
        <f t="shared" si="1"/>
        <v>1316.2800000000002</v>
      </c>
      <c r="W7" s="35">
        <f t="shared" si="1"/>
        <v>1302.2800000000002</v>
      </c>
      <c r="X7" s="35">
        <f t="shared" si="1"/>
        <v>1317.2800000000002</v>
      </c>
      <c r="Y7" s="35">
        <f t="shared" si="1"/>
        <v>1304.2800000000002</v>
      </c>
      <c r="Z7" s="35">
        <f t="shared" si="1"/>
        <v>1489.5800000000002</v>
      </c>
      <c r="AA7" s="35">
        <f t="shared" si="1"/>
        <v>1596.9800000000002</v>
      </c>
      <c r="AB7" s="35">
        <f>AB116</f>
        <v>1455.0800000000002</v>
      </c>
      <c r="AC7" s="35">
        <f t="shared" si="1"/>
        <v>1415.68</v>
      </c>
      <c r="AD7" s="35">
        <f t="shared" si="1"/>
        <v>1559.6800000000003</v>
      </c>
      <c r="AE7" s="35">
        <f t="shared" si="1"/>
        <v>1249.8800000000006</v>
      </c>
      <c r="AF7" s="35">
        <f t="shared" si="1"/>
        <v>1105.2800000000002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1983.08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1800.33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4" t="s">
        <v>19</v>
      </c>
      <c r="AI10" s="21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35.1</v>
      </c>
      <c r="C11" s="43">
        <v>35.1</v>
      </c>
      <c r="D11" s="43">
        <v>35.200000000000003</v>
      </c>
      <c r="E11" s="43">
        <v>35.200000000000003</v>
      </c>
      <c r="F11" s="43">
        <v>35.200000000000003</v>
      </c>
      <c r="G11" s="43">
        <v>34.9</v>
      </c>
      <c r="H11" s="43">
        <v>34.9</v>
      </c>
      <c r="I11" s="43">
        <v>34.9</v>
      </c>
      <c r="J11" s="43">
        <v>31.7</v>
      </c>
      <c r="K11" s="43">
        <v>31.7</v>
      </c>
      <c r="L11" s="43">
        <v>31.7</v>
      </c>
      <c r="M11" s="43">
        <v>31.7</v>
      </c>
      <c r="N11" s="43">
        <v>31.7</v>
      </c>
      <c r="O11" s="43">
        <v>31.7</v>
      </c>
      <c r="P11" s="44"/>
      <c r="Q11" s="44"/>
      <c r="R11" s="44"/>
      <c r="S11" s="44">
        <v>31.7</v>
      </c>
      <c r="T11" s="44">
        <v>31.7</v>
      </c>
      <c r="U11" s="44">
        <v>31.7</v>
      </c>
      <c r="V11" s="44">
        <v>31.7</v>
      </c>
      <c r="W11" s="44">
        <v>31.7</v>
      </c>
      <c r="X11" s="44">
        <v>31.7</v>
      </c>
      <c r="Y11" s="44">
        <v>31.7</v>
      </c>
      <c r="Z11" s="44">
        <v>31.7</v>
      </c>
      <c r="AA11" s="44">
        <v>31.7</v>
      </c>
      <c r="AB11" s="44">
        <v>31.7</v>
      </c>
      <c r="AC11" s="44">
        <v>31.7</v>
      </c>
      <c r="AD11" s="44">
        <v>31.7</v>
      </c>
      <c r="AE11" s="44">
        <v>31.7</v>
      </c>
      <c r="AF11" s="44">
        <v>31.7</v>
      </c>
      <c r="AG11" s="45">
        <v>86</v>
      </c>
      <c r="AH11" s="46">
        <f t="shared" ref="AH11:AH74" si="2">MAX(B11:AF11)</f>
        <v>35.200000000000003</v>
      </c>
      <c r="AI11" s="47">
        <f t="shared" ref="AI11:AI74" si="3">MIN(B11:AF11)</f>
        <v>31.7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25</v>
      </c>
      <c r="H12" s="43">
        <v>25</v>
      </c>
      <c r="I12" s="43">
        <v>25</v>
      </c>
      <c r="J12" s="43">
        <v>24.8</v>
      </c>
      <c r="K12" s="43">
        <v>24.8</v>
      </c>
      <c r="L12" s="43">
        <v>24.8</v>
      </c>
      <c r="M12" s="43">
        <v>24.8</v>
      </c>
      <c r="N12" s="43">
        <v>24.8</v>
      </c>
      <c r="O12" s="43">
        <v>24.8</v>
      </c>
      <c r="P12" s="44"/>
      <c r="Q12" s="44"/>
      <c r="R12" s="44"/>
      <c r="S12" s="44">
        <v>24.8</v>
      </c>
      <c r="T12" s="44">
        <v>24.8</v>
      </c>
      <c r="U12" s="44">
        <v>24.8</v>
      </c>
      <c r="V12" s="44">
        <v>24.8</v>
      </c>
      <c r="W12" s="44">
        <v>24.8</v>
      </c>
      <c r="X12" s="44">
        <v>24.8</v>
      </c>
      <c r="Y12" s="44">
        <v>24.8</v>
      </c>
      <c r="Z12" s="44">
        <v>24.8</v>
      </c>
      <c r="AA12" s="44">
        <v>24.8</v>
      </c>
      <c r="AB12" s="44">
        <v>24.8</v>
      </c>
      <c r="AC12" s="44">
        <v>24.8</v>
      </c>
      <c r="AD12" s="44">
        <v>24.8</v>
      </c>
      <c r="AE12" s="44">
        <v>24.8</v>
      </c>
      <c r="AF12" s="44">
        <v>24.8</v>
      </c>
      <c r="AG12" s="48">
        <v>82</v>
      </c>
      <c r="AH12" s="46">
        <f t="shared" si="2"/>
        <v>27</v>
      </c>
      <c r="AI12" s="47">
        <f t="shared" si="3"/>
        <v>24.8</v>
      </c>
      <c r="AK12" s="49"/>
      <c r="AL12" s="50" t="str">
        <f ca="1">MID(CELL("filename",C7),FIND("]",CELL("filename",C7))+1,600)</f>
        <v>20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25.4</v>
      </c>
      <c r="C13" s="43">
        <v>25.4</v>
      </c>
      <c r="D13" s="43">
        <v>25.4</v>
      </c>
      <c r="E13" s="43">
        <v>25.4</v>
      </c>
      <c r="F13" s="43">
        <v>25.4</v>
      </c>
      <c r="G13" s="43">
        <v>25.4</v>
      </c>
      <c r="H13" s="43">
        <v>25.4</v>
      </c>
      <c r="I13" s="43">
        <v>25.4</v>
      </c>
      <c r="J13" s="43">
        <v>25.4</v>
      </c>
      <c r="K13" s="43">
        <v>25.4</v>
      </c>
      <c r="L13" s="43">
        <v>25.4</v>
      </c>
      <c r="M13" s="43">
        <v>25.4</v>
      </c>
      <c r="N13" s="43">
        <v>25.4</v>
      </c>
      <c r="O13" s="43">
        <v>25.4</v>
      </c>
      <c r="P13" s="44"/>
      <c r="Q13" s="44"/>
      <c r="R13" s="44"/>
      <c r="S13" s="44">
        <v>25.4</v>
      </c>
      <c r="T13" s="44">
        <v>25.4</v>
      </c>
      <c r="U13" s="44">
        <v>25.4</v>
      </c>
      <c r="V13" s="44">
        <v>25.4</v>
      </c>
      <c r="W13" s="44">
        <v>25.4</v>
      </c>
      <c r="X13" s="44">
        <v>25.4</v>
      </c>
      <c r="Y13" s="44">
        <v>25.4</v>
      </c>
      <c r="Z13" s="44">
        <v>25.4</v>
      </c>
      <c r="AA13" s="44">
        <v>25.4</v>
      </c>
      <c r="AB13" s="44">
        <v>25.4</v>
      </c>
      <c r="AC13" s="44">
        <v>25.4</v>
      </c>
      <c r="AD13" s="44">
        <v>25.4</v>
      </c>
      <c r="AE13" s="44">
        <v>25.4</v>
      </c>
      <c r="AF13" s="44">
        <v>25.4</v>
      </c>
      <c r="AG13" s="48">
        <v>78</v>
      </c>
      <c r="AH13" s="46">
        <f t="shared" si="2"/>
        <v>25.4</v>
      </c>
      <c r="AI13" s="47">
        <f t="shared" si="3"/>
        <v>25.4</v>
      </c>
      <c r="AK13" s="49"/>
      <c r="AL13" s="50" t="str">
        <f ca="1">"Daily Load Curve(Excluding of Export) of Nepal ("&amp;A4&amp;" "&amp;B4&amp;")"</f>
        <v>Daily Load Curve(Excluding of Export) of Nepal (Nepali Date: 2080/10/20)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22.5</v>
      </c>
      <c r="C14" s="43">
        <v>22.5</v>
      </c>
      <c r="D14" s="43">
        <v>22.5</v>
      </c>
      <c r="E14" s="43">
        <v>22.5</v>
      </c>
      <c r="F14" s="43">
        <v>22.5</v>
      </c>
      <c r="G14" s="43">
        <v>22.5</v>
      </c>
      <c r="H14" s="43">
        <v>22.5</v>
      </c>
      <c r="I14" s="43">
        <v>22.5</v>
      </c>
      <c r="J14" s="43">
        <v>22.5</v>
      </c>
      <c r="K14" s="43">
        <v>22.5</v>
      </c>
      <c r="L14" s="43">
        <v>22.5</v>
      </c>
      <c r="M14" s="43">
        <v>22.5</v>
      </c>
      <c r="N14" s="43">
        <v>22.5</v>
      </c>
      <c r="O14" s="43">
        <v>22.5</v>
      </c>
      <c r="P14" s="44"/>
      <c r="Q14" s="44"/>
      <c r="R14" s="44"/>
      <c r="S14" s="44">
        <v>22.5</v>
      </c>
      <c r="T14" s="44">
        <v>22.5</v>
      </c>
      <c r="U14" s="44">
        <v>22.5</v>
      </c>
      <c r="V14" s="44">
        <v>22.5</v>
      </c>
      <c r="W14" s="44">
        <v>22.5</v>
      </c>
      <c r="X14" s="44">
        <v>22.5</v>
      </c>
      <c r="Y14" s="44">
        <v>22.5</v>
      </c>
      <c r="Z14" s="44">
        <v>22.5</v>
      </c>
      <c r="AA14" s="44">
        <v>22.5</v>
      </c>
      <c r="AB14" s="44">
        <v>22.5</v>
      </c>
      <c r="AC14" s="44">
        <v>22.5</v>
      </c>
      <c r="AD14" s="44">
        <v>22.5</v>
      </c>
      <c r="AE14" s="44">
        <v>22.5</v>
      </c>
      <c r="AF14" s="44">
        <v>22.5</v>
      </c>
      <c r="AG14" s="48">
        <v>77</v>
      </c>
      <c r="AH14" s="46">
        <f t="shared" si="2"/>
        <v>22.5</v>
      </c>
      <c r="AI14" s="47">
        <f t="shared" si="3"/>
        <v>22.5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48.8</v>
      </c>
      <c r="C15" s="43">
        <v>48.8</v>
      </c>
      <c r="D15" s="43">
        <v>48.8</v>
      </c>
      <c r="E15" s="43">
        <v>48.8</v>
      </c>
      <c r="F15" s="43">
        <v>48.8</v>
      </c>
      <c r="G15" s="43">
        <v>48.8</v>
      </c>
      <c r="H15" s="43">
        <v>48.8</v>
      </c>
      <c r="I15" s="43">
        <v>48.8</v>
      </c>
      <c r="J15" s="43">
        <v>48.8</v>
      </c>
      <c r="K15" s="43">
        <v>48.8</v>
      </c>
      <c r="L15" s="43">
        <v>48.8</v>
      </c>
      <c r="M15" s="43">
        <v>48.8</v>
      </c>
      <c r="N15" s="43">
        <v>48.8</v>
      </c>
      <c r="O15" s="43">
        <v>48.8</v>
      </c>
      <c r="P15" s="44"/>
      <c r="Q15" s="44"/>
      <c r="R15" s="44"/>
      <c r="S15" s="44">
        <v>48.8</v>
      </c>
      <c r="T15" s="44">
        <v>48.8</v>
      </c>
      <c r="U15" s="44">
        <v>48.8</v>
      </c>
      <c r="V15" s="44">
        <v>48.8</v>
      </c>
      <c r="W15" s="44">
        <v>48.8</v>
      </c>
      <c r="X15" s="44">
        <v>48.8</v>
      </c>
      <c r="Y15" s="44">
        <v>48.8</v>
      </c>
      <c r="Z15" s="44">
        <v>48.8</v>
      </c>
      <c r="AA15" s="44">
        <v>48.8</v>
      </c>
      <c r="AB15" s="44">
        <v>48.8</v>
      </c>
      <c r="AC15" s="44">
        <v>48.8</v>
      </c>
      <c r="AD15" s="44">
        <v>48.8</v>
      </c>
      <c r="AE15" s="44">
        <v>48.8</v>
      </c>
      <c r="AF15" s="44">
        <v>48.8</v>
      </c>
      <c r="AG15" s="48">
        <v>73</v>
      </c>
      <c r="AH15" s="46">
        <f t="shared" si="2"/>
        <v>48.8</v>
      </c>
      <c r="AI15" s="47">
        <f t="shared" si="3"/>
        <v>48.8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17.2</v>
      </c>
      <c r="C16" s="43">
        <v>17.2</v>
      </c>
      <c r="D16" s="43">
        <v>17.2</v>
      </c>
      <c r="E16" s="43">
        <v>17.2</v>
      </c>
      <c r="F16" s="43">
        <v>17.2</v>
      </c>
      <c r="G16" s="43">
        <v>17.2</v>
      </c>
      <c r="H16" s="43">
        <v>17.2</v>
      </c>
      <c r="I16" s="43">
        <v>17.2</v>
      </c>
      <c r="J16" s="43">
        <v>17.2</v>
      </c>
      <c r="K16" s="43">
        <v>17.2</v>
      </c>
      <c r="L16" s="43">
        <v>17.2</v>
      </c>
      <c r="M16" s="43">
        <v>17.2</v>
      </c>
      <c r="N16" s="43">
        <v>17.2</v>
      </c>
      <c r="O16" s="43">
        <v>17.2</v>
      </c>
      <c r="P16" s="44"/>
      <c r="Q16" s="44"/>
      <c r="R16" s="44"/>
      <c r="S16" s="44">
        <v>17.2</v>
      </c>
      <c r="T16" s="44">
        <v>17.2</v>
      </c>
      <c r="U16" s="44">
        <v>17.2</v>
      </c>
      <c r="V16" s="44">
        <v>17.2</v>
      </c>
      <c r="W16" s="44">
        <v>17.2</v>
      </c>
      <c r="X16" s="44">
        <v>17.2</v>
      </c>
      <c r="Y16" s="44">
        <v>17.2</v>
      </c>
      <c r="Z16" s="44">
        <v>17.2</v>
      </c>
      <c r="AA16" s="44">
        <v>17.2</v>
      </c>
      <c r="AB16" s="44">
        <v>17.2</v>
      </c>
      <c r="AC16" s="44">
        <v>17.2</v>
      </c>
      <c r="AD16" s="44">
        <v>17.2</v>
      </c>
      <c r="AE16" s="44">
        <v>17.2</v>
      </c>
      <c r="AF16" s="44">
        <v>17.2</v>
      </c>
      <c r="AG16" s="48">
        <v>71</v>
      </c>
      <c r="AH16" s="46">
        <f t="shared" si="2"/>
        <v>17.2</v>
      </c>
      <c r="AI16" s="47">
        <f t="shared" si="3"/>
        <v>17.2</v>
      </c>
      <c r="AK16" s="49"/>
      <c r="AL16" s="52" t="s">
        <v>7</v>
      </c>
      <c r="AM16" s="57">
        <f t="shared" ref="AM16:AR16" si="4">B71</f>
        <v>977.93000000000018</v>
      </c>
      <c r="AN16" s="57">
        <f t="shared" si="4"/>
        <v>977.93000000000018</v>
      </c>
      <c r="AO16" s="57">
        <f t="shared" si="4"/>
        <v>959.98000000000013</v>
      </c>
      <c r="AP16" s="57">
        <f t="shared" si="4"/>
        <v>952.08000000000015</v>
      </c>
      <c r="AQ16" s="57">
        <f t="shared" si="4"/>
        <v>952.08000000000015</v>
      </c>
      <c r="AR16" s="57">
        <f t="shared" si="4"/>
        <v>879.78000000000009</v>
      </c>
      <c r="AS16" s="57">
        <f>I71</f>
        <v>879.78000000000009</v>
      </c>
      <c r="AT16" s="57">
        <f>K71</f>
        <v>876.38000000000011</v>
      </c>
      <c r="AU16" s="57">
        <f t="shared" ref="AU16:BD16" si="5">M71</f>
        <v>876.38000000000011</v>
      </c>
      <c r="AV16" s="57">
        <f t="shared" si="5"/>
        <v>876.38000000000011</v>
      </c>
      <c r="AW16" s="57">
        <f t="shared" si="5"/>
        <v>876.38000000000011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876.38000000000011</v>
      </c>
      <c r="BB16" s="57">
        <f t="shared" si="5"/>
        <v>876.38000000000011</v>
      </c>
      <c r="BC16" s="57">
        <f t="shared" si="5"/>
        <v>876.38000000000011</v>
      </c>
      <c r="BD16" s="57">
        <f t="shared" si="5"/>
        <v>876.38000000000011</v>
      </c>
      <c r="BE16" s="58">
        <f>X71</f>
        <v>876.38000000000011</v>
      </c>
      <c r="BF16" s="58">
        <f>Z71</f>
        <v>876.38000000000011</v>
      </c>
      <c r="BG16" s="58">
        <f>AB71</f>
        <v>876.38000000000011</v>
      </c>
      <c r="BH16" s="58">
        <f>AD71</f>
        <v>876.38000000000011</v>
      </c>
      <c r="BI16" s="58">
        <f>AE71</f>
        <v>876.38000000000011</v>
      </c>
      <c r="BJ16" s="58">
        <f>AF71</f>
        <v>876.38000000000011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24</v>
      </c>
      <c r="C17" s="44">
        <v>24</v>
      </c>
      <c r="D17" s="44">
        <v>24</v>
      </c>
      <c r="E17" s="44">
        <v>24</v>
      </c>
      <c r="F17" s="44">
        <v>24</v>
      </c>
      <c r="G17" s="44">
        <v>24</v>
      </c>
      <c r="H17" s="44">
        <v>24</v>
      </c>
      <c r="I17" s="44">
        <v>24</v>
      </c>
      <c r="J17" s="44">
        <v>24</v>
      </c>
      <c r="K17" s="44">
        <v>24</v>
      </c>
      <c r="L17" s="44">
        <v>24</v>
      </c>
      <c r="M17" s="44">
        <v>24</v>
      </c>
      <c r="N17" s="44">
        <v>24</v>
      </c>
      <c r="O17" s="44">
        <v>24</v>
      </c>
      <c r="P17" s="44"/>
      <c r="Q17" s="44"/>
      <c r="R17" s="44"/>
      <c r="S17" s="44">
        <v>24</v>
      </c>
      <c r="T17" s="44">
        <v>24</v>
      </c>
      <c r="U17" s="44">
        <v>24</v>
      </c>
      <c r="V17" s="44">
        <v>24</v>
      </c>
      <c r="W17" s="44">
        <v>24</v>
      </c>
      <c r="X17" s="44">
        <v>24</v>
      </c>
      <c r="Y17" s="44">
        <v>24</v>
      </c>
      <c r="Z17" s="44">
        <v>24</v>
      </c>
      <c r="AA17" s="44">
        <v>24</v>
      </c>
      <c r="AB17" s="44">
        <v>24</v>
      </c>
      <c r="AC17" s="44">
        <v>24</v>
      </c>
      <c r="AD17" s="44">
        <v>24</v>
      </c>
      <c r="AE17" s="44">
        <v>24</v>
      </c>
      <c r="AF17" s="44">
        <v>24</v>
      </c>
      <c r="AG17" s="45">
        <v>54</v>
      </c>
      <c r="AH17" s="46">
        <f t="shared" si="2"/>
        <v>24</v>
      </c>
      <c r="AI17" s="47">
        <f t="shared" si="3"/>
        <v>24</v>
      </c>
      <c r="AK17" s="49"/>
      <c r="AL17" s="52" t="s">
        <v>29</v>
      </c>
      <c r="AM17" s="57">
        <f t="shared" ref="AM17:AR17" si="6">B78</f>
        <v>442.5</v>
      </c>
      <c r="AN17" s="57">
        <f t="shared" si="6"/>
        <v>221.2</v>
      </c>
      <c r="AO17" s="57">
        <f t="shared" si="6"/>
        <v>148.9</v>
      </c>
      <c r="AP17" s="57">
        <f t="shared" si="6"/>
        <v>148.9</v>
      </c>
      <c r="AQ17" s="57">
        <f t="shared" si="6"/>
        <v>148.9</v>
      </c>
      <c r="AR17" s="57">
        <f t="shared" si="6"/>
        <v>188.9</v>
      </c>
      <c r="AS17" s="57">
        <f>I78</f>
        <v>377.9</v>
      </c>
      <c r="AT17" s="57">
        <f>K78</f>
        <v>458.29999999999995</v>
      </c>
      <c r="AU17" s="57">
        <f t="shared" ref="AU17:BD17" si="7">M78</f>
        <v>336.9</v>
      </c>
      <c r="AV17" s="57">
        <f t="shared" si="7"/>
        <v>252.2</v>
      </c>
      <c r="AW17" s="57">
        <f t="shared" si="7"/>
        <v>176.89999999999998</v>
      </c>
      <c r="AX17" s="57">
        <f t="shared" si="7"/>
        <v>229.89999999999998</v>
      </c>
      <c r="AY17" s="57">
        <f t="shared" si="7"/>
        <v>184.7</v>
      </c>
      <c r="AZ17" s="57">
        <f t="shared" si="7"/>
        <v>0</v>
      </c>
      <c r="BA17" s="57">
        <f t="shared" si="7"/>
        <v>334.70000000000005</v>
      </c>
      <c r="BB17" s="57">
        <f t="shared" si="7"/>
        <v>334.70000000000005</v>
      </c>
      <c r="BC17" s="57">
        <f t="shared" si="7"/>
        <v>334.70000000000005</v>
      </c>
      <c r="BD17" s="57">
        <f t="shared" si="7"/>
        <v>334.70000000000005</v>
      </c>
      <c r="BE17" s="58">
        <f>X78</f>
        <v>334.70000000000005</v>
      </c>
      <c r="BF17" s="58">
        <f>Z78</f>
        <v>434.70000000000005</v>
      </c>
      <c r="BG17" s="58">
        <f>AB78</f>
        <v>590.70000000000005</v>
      </c>
      <c r="BH17" s="58">
        <f>AD78</f>
        <v>534.70000000000005</v>
      </c>
      <c r="BI17" s="58">
        <f>AE78</f>
        <v>254.7</v>
      </c>
      <c r="BJ17" s="58">
        <f>AF78</f>
        <v>254.7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14</v>
      </c>
      <c r="F18" s="44">
        <v>14</v>
      </c>
      <c r="G18" s="44">
        <v>14</v>
      </c>
      <c r="H18" s="44">
        <v>14</v>
      </c>
      <c r="I18" s="44">
        <v>14</v>
      </c>
      <c r="J18" s="44">
        <v>14</v>
      </c>
      <c r="K18" s="44">
        <v>14</v>
      </c>
      <c r="L18" s="44">
        <v>14</v>
      </c>
      <c r="M18" s="44">
        <v>14</v>
      </c>
      <c r="N18" s="44">
        <v>14</v>
      </c>
      <c r="O18" s="44">
        <v>14</v>
      </c>
      <c r="P18" s="44"/>
      <c r="Q18" s="44"/>
      <c r="R18" s="44"/>
      <c r="S18" s="44">
        <v>14</v>
      </c>
      <c r="T18" s="44">
        <v>14</v>
      </c>
      <c r="U18" s="44">
        <v>14</v>
      </c>
      <c r="V18" s="44">
        <v>14</v>
      </c>
      <c r="W18" s="44">
        <v>14</v>
      </c>
      <c r="X18" s="44">
        <v>14</v>
      </c>
      <c r="Y18" s="44">
        <v>14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14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293.69999999999993</v>
      </c>
      <c r="AN18" s="57">
        <f t="shared" si="8"/>
        <v>293.69999999999993</v>
      </c>
      <c r="AO18" s="57">
        <f t="shared" si="8"/>
        <v>279.39999999999998</v>
      </c>
      <c r="AP18" s="57">
        <f t="shared" si="8"/>
        <v>267</v>
      </c>
      <c r="AQ18" s="57">
        <f t="shared" si="8"/>
        <v>267</v>
      </c>
      <c r="AR18" s="57">
        <f t="shared" si="8"/>
        <v>271.2</v>
      </c>
      <c r="AS18" s="57">
        <f>I92</f>
        <v>297.20000000000005</v>
      </c>
      <c r="AT18" s="57">
        <f>K92</f>
        <v>323.10000000000002</v>
      </c>
      <c r="AU18" s="57">
        <f t="shared" ref="AU18:BD18" si="9">M92</f>
        <v>338.00000000000006</v>
      </c>
      <c r="AV18" s="57">
        <f t="shared" si="9"/>
        <v>334.99999999999994</v>
      </c>
      <c r="AW18" s="57">
        <f t="shared" si="9"/>
        <v>331.7</v>
      </c>
      <c r="AX18" s="57">
        <f t="shared" si="9"/>
        <v>295.30000000000007</v>
      </c>
      <c r="AY18" s="57">
        <f t="shared" si="9"/>
        <v>290.20000000000005</v>
      </c>
      <c r="AZ18" s="57">
        <f t="shared" si="9"/>
        <v>2</v>
      </c>
      <c r="BA18" s="57">
        <f t="shared" si="9"/>
        <v>290.20000000000005</v>
      </c>
      <c r="BB18" s="57">
        <f t="shared" si="9"/>
        <v>290.20000000000005</v>
      </c>
      <c r="BC18" s="57">
        <f t="shared" si="9"/>
        <v>290.20000000000005</v>
      </c>
      <c r="BD18" s="57">
        <f t="shared" si="9"/>
        <v>290.20000000000005</v>
      </c>
      <c r="BE18" s="58">
        <f>X92</f>
        <v>315.20000000000005</v>
      </c>
      <c r="BF18" s="58">
        <f>Z92</f>
        <v>320.20000000000005</v>
      </c>
      <c r="BG18" s="58">
        <f>AB92</f>
        <v>338.10000000000008</v>
      </c>
      <c r="BH18" s="58">
        <f>AD92</f>
        <v>402.40000000000003</v>
      </c>
      <c r="BI18" s="58">
        <f>AE92</f>
        <v>368.60000000000008</v>
      </c>
      <c r="BJ18" s="58">
        <f>AF92</f>
        <v>326.50000000000006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/>
      <c r="Q19" s="44"/>
      <c r="R19" s="44"/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72.2</v>
      </c>
      <c r="AN19" s="57">
        <f t="shared" si="10"/>
        <v>72.2</v>
      </c>
      <c r="AO19" s="57">
        <f t="shared" si="10"/>
        <v>67</v>
      </c>
      <c r="AP19" s="57">
        <f t="shared" si="10"/>
        <v>68.2</v>
      </c>
      <c r="AQ19" s="57">
        <f t="shared" si="10"/>
        <v>68.2</v>
      </c>
      <c r="AR19" s="57">
        <f t="shared" si="10"/>
        <v>65.3</v>
      </c>
      <c r="AS19" s="57">
        <f>I108</f>
        <v>62.199999999999996</v>
      </c>
      <c r="AT19" s="57">
        <f>K108</f>
        <v>63.8</v>
      </c>
      <c r="AU19" s="57">
        <f t="shared" ref="AU19:BD19" si="11">M108</f>
        <v>63.6</v>
      </c>
      <c r="AV19" s="57">
        <f t="shared" si="11"/>
        <v>77.5</v>
      </c>
      <c r="AW19" s="57">
        <f t="shared" si="11"/>
        <v>62.8</v>
      </c>
      <c r="AX19" s="57">
        <f t="shared" si="11"/>
        <v>65</v>
      </c>
      <c r="AY19" s="57">
        <f t="shared" si="11"/>
        <v>64</v>
      </c>
      <c r="AZ19" s="57">
        <f t="shared" si="11"/>
        <v>0</v>
      </c>
      <c r="BA19" s="57">
        <f t="shared" si="11"/>
        <v>55</v>
      </c>
      <c r="BB19" s="57">
        <f t="shared" si="11"/>
        <v>55</v>
      </c>
      <c r="BC19" s="57">
        <f t="shared" si="11"/>
        <v>55</v>
      </c>
      <c r="BD19" s="57">
        <f t="shared" si="11"/>
        <v>55</v>
      </c>
      <c r="BE19" s="58">
        <f>X108</f>
        <v>71</v>
      </c>
      <c r="BF19" s="58">
        <f>Z108</f>
        <v>78</v>
      </c>
      <c r="BG19" s="58">
        <f>AB108</f>
        <v>77.599999999999994</v>
      </c>
      <c r="BH19" s="58">
        <f>AD108</f>
        <v>79.5</v>
      </c>
      <c r="BI19" s="58">
        <f>AE108</f>
        <v>77.900000000000006</v>
      </c>
      <c r="BJ19" s="58">
        <f>AF108</f>
        <v>76.5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/>
      <c r="Q20" s="44"/>
      <c r="R20" s="44"/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18.3</v>
      </c>
      <c r="AN20" s="57">
        <f t="shared" si="12"/>
        <v>34</v>
      </c>
      <c r="AO20" s="57">
        <f t="shared" si="12"/>
        <v>34</v>
      </c>
      <c r="AP20" s="57">
        <f t="shared" si="12"/>
        <v>34</v>
      </c>
      <c r="AQ20" s="57">
        <f t="shared" si="12"/>
        <v>34</v>
      </c>
      <c r="AR20" s="57">
        <f t="shared" si="12"/>
        <v>34</v>
      </c>
      <c r="AS20" s="57">
        <f>I96</f>
        <v>34</v>
      </c>
      <c r="AT20" s="57">
        <f>K96</f>
        <v>51</v>
      </c>
      <c r="AU20" s="57">
        <f t="shared" ref="AU20:BD20" si="13">M96</f>
        <v>18</v>
      </c>
      <c r="AV20" s="57">
        <f t="shared" si="13"/>
        <v>36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100.3</v>
      </c>
      <c r="BG20" s="58">
        <f>AB96</f>
        <v>100.3</v>
      </c>
      <c r="BH20" s="58">
        <f>AD96</f>
        <v>51.4</v>
      </c>
      <c r="BI20" s="58">
        <f>AE96</f>
        <v>51.4</v>
      </c>
      <c r="BJ20" s="58">
        <f>AF96</f>
        <v>51.4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/>
      <c r="Q21" s="44"/>
      <c r="R21" s="44"/>
      <c r="S21" s="44">
        <v>24.3</v>
      </c>
      <c r="T21" s="44">
        <v>24.3</v>
      </c>
      <c r="U21" s="44">
        <v>24.3</v>
      </c>
      <c r="V21" s="44">
        <v>24.3</v>
      </c>
      <c r="W21" s="44">
        <v>24.3</v>
      </c>
      <c r="X21" s="44">
        <v>24.3</v>
      </c>
      <c r="Y21" s="44">
        <v>24.3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24.3</v>
      </c>
      <c r="AI21" s="47">
        <f t="shared" si="3"/>
        <v>24.3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37.11</v>
      </c>
      <c r="C22" s="44">
        <v>37.11</v>
      </c>
      <c r="D22" s="44">
        <v>37.11</v>
      </c>
      <c r="E22" s="44">
        <v>37.11</v>
      </c>
      <c r="F22" s="44">
        <v>37.11</v>
      </c>
      <c r="G22" s="44">
        <v>37.11</v>
      </c>
      <c r="H22" s="44">
        <v>37.11</v>
      </c>
      <c r="I22" s="44">
        <v>37.11</v>
      </c>
      <c r="J22" s="44">
        <v>37.11</v>
      </c>
      <c r="K22" s="44">
        <v>37.11</v>
      </c>
      <c r="L22" s="44">
        <v>37.11</v>
      </c>
      <c r="M22" s="44">
        <v>37.11</v>
      </c>
      <c r="N22" s="44">
        <v>37.11</v>
      </c>
      <c r="O22" s="44">
        <v>37.11</v>
      </c>
      <c r="P22" s="44"/>
      <c r="Q22" s="44"/>
      <c r="R22" s="44"/>
      <c r="S22" s="44">
        <v>37.11</v>
      </c>
      <c r="T22" s="44">
        <v>37.11</v>
      </c>
      <c r="U22" s="44">
        <v>37.11</v>
      </c>
      <c r="V22" s="44">
        <v>37.11</v>
      </c>
      <c r="W22" s="44">
        <v>37.11</v>
      </c>
      <c r="X22" s="44">
        <v>37.11</v>
      </c>
      <c r="Y22" s="44">
        <v>37.11</v>
      </c>
      <c r="Z22" s="44">
        <v>37.11</v>
      </c>
      <c r="AA22" s="44">
        <v>37.11</v>
      </c>
      <c r="AB22" s="44">
        <v>37.11</v>
      </c>
      <c r="AC22" s="44">
        <v>37.11</v>
      </c>
      <c r="AD22" s="44">
        <v>37.11</v>
      </c>
      <c r="AE22" s="44">
        <v>37.11</v>
      </c>
      <c r="AF22" s="44">
        <v>37.11</v>
      </c>
      <c r="AG22" s="48">
        <v>44</v>
      </c>
      <c r="AH22" s="46">
        <f t="shared" si="2"/>
        <v>37.11</v>
      </c>
      <c r="AI22" s="47">
        <f t="shared" si="3"/>
        <v>37.11</v>
      </c>
      <c r="AK22" s="49"/>
      <c r="AL22" s="59" t="s">
        <v>39</v>
      </c>
      <c r="AM22" s="60">
        <f t="shared" ref="AM22:BJ22" si="16">SUM(AM16:AM21)</f>
        <v>1804.63</v>
      </c>
      <c r="AN22" s="60">
        <f t="shared" si="16"/>
        <v>1599.03</v>
      </c>
      <c r="AO22" s="60">
        <f t="shared" si="16"/>
        <v>1489.2800000000002</v>
      </c>
      <c r="AP22" s="60">
        <f t="shared" si="16"/>
        <v>1470.1800000000003</v>
      </c>
      <c r="AQ22" s="60">
        <f t="shared" si="16"/>
        <v>1470.1800000000003</v>
      </c>
      <c r="AR22" s="60">
        <f t="shared" si="16"/>
        <v>1439.18</v>
      </c>
      <c r="AS22" s="60">
        <f t="shared" si="16"/>
        <v>1651.0800000000002</v>
      </c>
      <c r="AT22" s="60">
        <f t="shared" si="16"/>
        <v>1772.5800000000002</v>
      </c>
      <c r="AU22" s="60">
        <f t="shared" si="16"/>
        <v>1632.88</v>
      </c>
      <c r="AV22" s="60">
        <f t="shared" si="16"/>
        <v>1577.0800000000002</v>
      </c>
      <c r="AW22" s="60">
        <f t="shared" si="16"/>
        <v>1447.7800000000002</v>
      </c>
      <c r="AX22" s="60">
        <f t="shared" si="16"/>
        <v>740.2</v>
      </c>
      <c r="AY22" s="60">
        <f t="shared" si="16"/>
        <v>688.90000000000009</v>
      </c>
      <c r="AZ22" s="60">
        <f t="shared" si="16"/>
        <v>152</v>
      </c>
      <c r="BA22" s="60">
        <f t="shared" si="16"/>
        <v>1556.2800000000002</v>
      </c>
      <c r="BB22" s="60">
        <f t="shared" si="16"/>
        <v>1556.2800000000002</v>
      </c>
      <c r="BC22" s="60">
        <f t="shared" si="16"/>
        <v>1556.2800000000002</v>
      </c>
      <c r="BD22" s="60">
        <f t="shared" si="16"/>
        <v>1556.2800000000002</v>
      </c>
      <c r="BE22" s="60">
        <f t="shared" si="16"/>
        <v>1597.2800000000002</v>
      </c>
      <c r="BF22" s="60">
        <f t="shared" si="16"/>
        <v>1809.5800000000002</v>
      </c>
      <c r="BG22" s="60">
        <f t="shared" si="16"/>
        <v>1983.0800000000002</v>
      </c>
      <c r="BH22" s="60">
        <f t="shared" si="16"/>
        <v>1944.3800000000003</v>
      </c>
      <c r="BI22" s="60">
        <f t="shared" si="16"/>
        <v>1628.9800000000005</v>
      </c>
      <c r="BJ22" s="60">
        <f t="shared" si="16"/>
        <v>1585.4800000000002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13.7</v>
      </c>
      <c r="C23" s="44">
        <v>13.7</v>
      </c>
      <c r="D23" s="44">
        <v>13.7</v>
      </c>
      <c r="E23" s="44">
        <v>13.7</v>
      </c>
      <c r="F23" s="44">
        <v>13.7</v>
      </c>
      <c r="G23" s="44">
        <v>13.7</v>
      </c>
      <c r="H23" s="44">
        <v>13.7</v>
      </c>
      <c r="I23" s="44">
        <v>13.7</v>
      </c>
      <c r="J23" s="44">
        <v>13.7</v>
      </c>
      <c r="K23" s="44">
        <v>13.7</v>
      </c>
      <c r="L23" s="44">
        <v>13.7</v>
      </c>
      <c r="M23" s="44">
        <v>13.7</v>
      </c>
      <c r="N23" s="44">
        <v>13.7</v>
      </c>
      <c r="O23" s="44">
        <v>13.7</v>
      </c>
      <c r="P23" s="44"/>
      <c r="Q23" s="44"/>
      <c r="R23" s="44"/>
      <c r="S23" s="44">
        <v>13.7</v>
      </c>
      <c r="T23" s="44">
        <v>13.7</v>
      </c>
      <c r="U23" s="44">
        <v>13.7</v>
      </c>
      <c r="V23" s="44">
        <v>13.7</v>
      </c>
      <c r="W23" s="44">
        <v>13.7</v>
      </c>
      <c r="X23" s="44">
        <v>13.7</v>
      </c>
      <c r="Y23" s="44">
        <v>13.7</v>
      </c>
      <c r="Z23" s="44">
        <v>13.7</v>
      </c>
      <c r="AA23" s="44">
        <v>13.7</v>
      </c>
      <c r="AB23" s="44">
        <v>13.7</v>
      </c>
      <c r="AC23" s="44">
        <v>13.7</v>
      </c>
      <c r="AD23" s="44">
        <v>13.7</v>
      </c>
      <c r="AE23" s="44">
        <v>13.7</v>
      </c>
      <c r="AF23" s="44">
        <v>13.7</v>
      </c>
      <c r="AG23" s="48">
        <v>42</v>
      </c>
      <c r="AH23" s="46">
        <f t="shared" si="2"/>
        <v>13.7</v>
      </c>
      <c r="AI23" s="47">
        <f t="shared" si="3"/>
        <v>13.7</v>
      </c>
      <c r="AK23" s="49"/>
      <c r="AL23" s="59" t="s">
        <v>41</v>
      </c>
      <c r="AM23" s="60">
        <f t="shared" ref="AM23:AR23" si="17">B123*-1</f>
        <v>-4.3</v>
      </c>
      <c r="AN23" s="60">
        <f t="shared" si="17"/>
        <v>-4.3</v>
      </c>
      <c r="AO23" s="60">
        <f t="shared" si="17"/>
        <v>-4.3</v>
      </c>
      <c r="AP23" s="60">
        <f t="shared" si="17"/>
        <v>-4.3</v>
      </c>
      <c r="AQ23" s="60">
        <f t="shared" si="17"/>
        <v>-4.3</v>
      </c>
      <c r="AR23" s="60">
        <f t="shared" si="17"/>
        <v>-367.6</v>
      </c>
      <c r="AS23" s="60">
        <f>I123*-1</f>
        <v>-489</v>
      </c>
      <c r="AT23" s="60">
        <f>K123*-1</f>
        <v>-470.1</v>
      </c>
      <c r="AU23" s="60">
        <f t="shared" ref="AU23:BD23" si="18">M123*-1</f>
        <v>-160</v>
      </c>
      <c r="AV23" s="60">
        <f t="shared" si="18"/>
        <v>-52</v>
      </c>
      <c r="AW23" s="60">
        <f t="shared" si="18"/>
        <v>-35</v>
      </c>
      <c r="AX23" s="60">
        <f t="shared" si="18"/>
        <v>-25</v>
      </c>
      <c r="AY23" s="60">
        <f t="shared" si="18"/>
        <v>-32</v>
      </c>
      <c r="AZ23" s="60">
        <f t="shared" si="18"/>
        <v>0</v>
      </c>
      <c r="BA23" s="60">
        <f t="shared" si="18"/>
        <v>-150</v>
      </c>
      <c r="BB23" s="60">
        <f t="shared" si="18"/>
        <v>-240</v>
      </c>
      <c r="BC23" s="60">
        <f t="shared" si="18"/>
        <v>-240</v>
      </c>
      <c r="BD23" s="60">
        <f t="shared" si="18"/>
        <v>-240</v>
      </c>
      <c r="BE23" s="60">
        <f>X123*-1</f>
        <v>-280</v>
      </c>
      <c r="BF23" s="60">
        <f>Z123*-1</f>
        <v>-320</v>
      </c>
      <c r="BG23" s="60">
        <f>AB123*-1</f>
        <v>-528</v>
      </c>
      <c r="BH23" s="60">
        <f>AD123*-1</f>
        <v>-384.7</v>
      </c>
      <c r="BI23" s="60">
        <f>AE123*-1</f>
        <v>-379.1</v>
      </c>
      <c r="BJ23" s="60">
        <f>AF123*-1</f>
        <v>-480.2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16.7</v>
      </c>
      <c r="C24" s="44">
        <v>16.7</v>
      </c>
      <c r="D24" s="44">
        <v>18.600000000000001</v>
      </c>
      <c r="E24" s="44">
        <v>18.600000000000001</v>
      </c>
      <c r="F24" s="44">
        <v>18.600000000000001</v>
      </c>
      <c r="G24" s="44">
        <v>18.600000000000001</v>
      </c>
      <c r="H24" s="44">
        <v>18.600000000000001</v>
      </c>
      <c r="I24" s="44">
        <v>18.600000000000001</v>
      </c>
      <c r="J24" s="44">
        <v>18.600000000000001</v>
      </c>
      <c r="K24" s="44">
        <v>18.600000000000001</v>
      </c>
      <c r="L24" s="44">
        <v>18.600000000000001</v>
      </c>
      <c r="M24" s="44">
        <v>18.600000000000001</v>
      </c>
      <c r="N24" s="44">
        <v>18.600000000000001</v>
      </c>
      <c r="O24" s="44">
        <v>18.600000000000001</v>
      </c>
      <c r="P24" s="44"/>
      <c r="Q24" s="44"/>
      <c r="R24" s="44"/>
      <c r="S24" s="44">
        <v>18.600000000000001</v>
      </c>
      <c r="T24" s="44">
        <v>18.600000000000001</v>
      </c>
      <c r="U24" s="44">
        <v>18.600000000000001</v>
      </c>
      <c r="V24" s="44">
        <v>18.600000000000001</v>
      </c>
      <c r="W24" s="44">
        <v>18.600000000000001</v>
      </c>
      <c r="X24" s="44">
        <v>18.600000000000001</v>
      </c>
      <c r="Y24" s="44">
        <v>18.600000000000001</v>
      </c>
      <c r="Z24" s="44">
        <v>18.600000000000001</v>
      </c>
      <c r="AA24" s="44">
        <v>18.600000000000001</v>
      </c>
      <c r="AB24" s="44">
        <v>18.600000000000001</v>
      </c>
      <c r="AC24" s="44">
        <v>18.600000000000001</v>
      </c>
      <c r="AD24" s="44">
        <v>18.600000000000001</v>
      </c>
      <c r="AE24" s="44">
        <v>18.600000000000001</v>
      </c>
      <c r="AF24" s="44">
        <v>18.600000000000001</v>
      </c>
      <c r="AG24" s="48">
        <v>40</v>
      </c>
      <c r="AH24" s="46">
        <f t="shared" si="2"/>
        <v>18.600000000000001</v>
      </c>
      <c r="AI24" s="47">
        <f t="shared" si="3"/>
        <v>16.7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14.6</v>
      </c>
      <c r="C25" s="44">
        <v>14.6</v>
      </c>
      <c r="D25" s="44">
        <v>14.6</v>
      </c>
      <c r="E25" s="44">
        <v>14.6</v>
      </c>
      <c r="F25" s="44">
        <v>14.6</v>
      </c>
      <c r="G25" s="44">
        <v>14.6</v>
      </c>
      <c r="H25" s="44">
        <v>14.6</v>
      </c>
      <c r="I25" s="44">
        <v>14.6</v>
      </c>
      <c r="J25" s="44">
        <v>14.6</v>
      </c>
      <c r="K25" s="44">
        <v>14.6</v>
      </c>
      <c r="L25" s="44">
        <v>14.6</v>
      </c>
      <c r="M25" s="44">
        <v>14.6</v>
      </c>
      <c r="N25" s="44">
        <v>14.6</v>
      </c>
      <c r="O25" s="44">
        <v>14.6</v>
      </c>
      <c r="P25" s="44"/>
      <c r="Q25" s="44"/>
      <c r="R25" s="44"/>
      <c r="S25" s="44">
        <v>14.6</v>
      </c>
      <c r="T25" s="44">
        <v>14.6</v>
      </c>
      <c r="U25" s="44">
        <v>14.6</v>
      </c>
      <c r="V25" s="44">
        <v>14.6</v>
      </c>
      <c r="W25" s="44">
        <v>14.6</v>
      </c>
      <c r="X25" s="44">
        <v>14.6</v>
      </c>
      <c r="Y25" s="44">
        <v>14.6</v>
      </c>
      <c r="Z25" s="44">
        <v>14.6</v>
      </c>
      <c r="AA25" s="44">
        <v>14.6</v>
      </c>
      <c r="AB25" s="44">
        <v>14.6</v>
      </c>
      <c r="AC25" s="44">
        <v>14.6</v>
      </c>
      <c r="AD25" s="44">
        <v>14.6</v>
      </c>
      <c r="AE25" s="44">
        <v>14.6</v>
      </c>
      <c r="AF25" s="44">
        <v>14.6</v>
      </c>
      <c r="AG25" s="48">
        <v>38.46</v>
      </c>
      <c r="AH25" s="46">
        <f t="shared" si="2"/>
        <v>14.6</v>
      </c>
      <c r="AI25" s="47">
        <f t="shared" si="3"/>
        <v>14.6</v>
      </c>
      <c r="AK25" s="49"/>
      <c r="AL25" s="59" t="s">
        <v>44</v>
      </c>
      <c r="AM25" s="60">
        <f t="shared" ref="AM25:BJ25" si="19">AM22+AM23</f>
        <v>1800.3300000000002</v>
      </c>
      <c r="AN25" s="60">
        <f t="shared" si="19"/>
        <v>1594.73</v>
      </c>
      <c r="AO25" s="60">
        <f t="shared" si="19"/>
        <v>1484.9800000000002</v>
      </c>
      <c r="AP25" s="60">
        <f t="shared" si="19"/>
        <v>1465.8800000000003</v>
      </c>
      <c r="AQ25" s="60">
        <f t="shared" si="19"/>
        <v>1465.8800000000003</v>
      </c>
      <c r="AR25" s="60">
        <f t="shared" si="19"/>
        <v>1071.58</v>
      </c>
      <c r="AS25" s="60">
        <f t="shared" si="19"/>
        <v>1162.0800000000002</v>
      </c>
      <c r="AT25" s="60">
        <f t="shared" si="19"/>
        <v>1302.48</v>
      </c>
      <c r="AU25" s="60">
        <f t="shared" si="19"/>
        <v>1472.88</v>
      </c>
      <c r="AV25" s="60">
        <f t="shared" si="19"/>
        <v>1525.0800000000002</v>
      </c>
      <c r="AW25" s="60">
        <f t="shared" si="19"/>
        <v>1412.7800000000002</v>
      </c>
      <c r="AX25" s="60">
        <f t="shared" si="19"/>
        <v>715.2</v>
      </c>
      <c r="AY25" s="60">
        <f t="shared" si="19"/>
        <v>656.90000000000009</v>
      </c>
      <c r="AZ25" s="60">
        <f t="shared" si="19"/>
        <v>152</v>
      </c>
      <c r="BA25" s="60">
        <f t="shared" si="19"/>
        <v>1406.2800000000002</v>
      </c>
      <c r="BB25" s="60">
        <f t="shared" si="19"/>
        <v>1316.2800000000002</v>
      </c>
      <c r="BC25" s="60">
        <f t="shared" si="19"/>
        <v>1316.2800000000002</v>
      </c>
      <c r="BD25" s="60">
        <f t="shared" si="19"/>
        <v>1316.2800000000002</v>
      </c>
      <c r="BE25" s="60">
        <f t="shared" si="19"/>
        <v>1317.2800000000002</v>
      </c>
      <c r="BF25" s="60">
        <f t="shared" si="19"/>
        <v>1489.5800000000002</v>
      </c>
      <c r="BG25" s="60">
        <f t="shared" si="19"/>
        <v>1455.0800000000002</v>
      </c>
      <c r="BH25" s="60">
        <f t="shared" si="19"/>
        <v>1559.6800000000003</v>
      </c>
      <c r="BI25" s="60">
        <f t="shared" si="19"/>
        <v>1249.8800000000006</v>
      </c>
      <c r="BJ25" s="60">
        <f t="shared" si="19"/>
        <v>1105.2800000000002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9.5</v>
      </c>
      <c r="C26" s="44">
        <v>9.5</v>
      </c>
      <c r="D26" s="44">
        <v>8.8000000000000007</v>
      </c>
      <c r="E26" s="44">
        <v>8.8000000000000007</v>
      </c>
      <c r="F26" s="44">
        <v>8.8000000000000007</v>
      </c>
      <c r="G26" s="44">
        <v>8.8000000000000007</v>
      </c>
      <c r="H26" s="44">
        <v>8.8000000000000007</v>
      </c>
      <c r="I26" s="44">
        <v>8.8000000000000007</v>
      </c>
      <c r="J26" s="44">
        <v>8.8000000000000007</v>
      </c>
      <c r="K26" s="44">
        <v>8.8000000000000007</v>
      </c>
      <c r="L26" s="44">
        <v>8.8000000000000007</v>
      </c>
      <c r="M26" s="44">
        <v>8.8000000000000007</v>
      </c>
      <c r="N26" s="44">
        <v>8.8000000000000007</v>
      </c>
      <c r="O26" s="44">
        <v>8.8000000000000007</v>
      </c>
      <c r="P26" s="44"/>
      <c r="Q26" s="44"/>
      <c r="R26" s="44"/>
      <c r="S26" s="44">
        <v>8.8000000000000007</v>
      </c>
      <c r="T26" s="44">
        <v>8.8000000000000007</v>
      </c>
      <c r="U26" s="44">
        <v>8.8000000000000007</v>
      </c>
      <c r="V26" s="44">
        <v>8.8000000000000007</v>
      </c>
      <c r="W26" s="44">
        <v>8.8000000000000007</v>
      </c>
      <c r="X26" s="44">
        <v>8.8000000000000007</v>
      </c>
      <c r="Y26" s="44">
        <v>8.8000000000000007</v>
      </c>
      <c r="Z26" s="44">
        <v>8.8000000000000007</v>
      </c>
      <c r="AA26" s="44">
        <v>8.8000000000000007</v>
      </c>
      <c r="AB26" s="44">
        <v>8.8000000000000007</v>
      </c>
      <c r="AC26" s="44">
        <v>8.8000000000000007</v>
      </c>
      <c r="AD26" s="44">
        <v>8.8000000000000007</v>
      </c>
      <c r="AE26" s="44">
        <v>8.8000000000000007</v>
      </c>
      <c r="AF26" s="44">
        <v>8.8000000000000007</v>
      </c>
      <c r="AG26" s="61">
        <v>38</v>
      </c>
      <c r="AH26" s="46">
        <f t="shared" si="2"/>
        <v>9.5</v>
      </c>
      <c r="AI26" s="47">
        <f t="shared" si="3"/>
        <v>8.8000000000000007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</v>
      </c>
      <c r="C27" s="44">
        <v>22</v>
      </c>
      <c r="D27" s="44">
        <v>20.5</v>
      </c>
      <c r="E27" s="44">
        <v>20.5</v>
      </c>
      <c r="F27" s="44">
        <v>20.5</v>
      </c>
      <c r="G27" s="44">
        <v>20.5</v>
      </c>
      <c r="H27" s="44">
        <v>20.5</v>
      </c>
      <c r="I27" s="44">
        <v>20.5</v>
      </c>
      <c r="J27" s="44">
        <v>20.5</v>
      </c>
      <c r="K27" s="44">
        <v>20.5</v>
      </c>
      <c r="L27" s="44">
        <v>20.5</v>
      </c>
      <c r="M27" s="44">
        <v>20.5</v>
      </c>
      <c r="N27" s="44">
        <v>20.5</v>
      </c>
      <c r="O27" s="44">
        <v>20.5</v>
      </c>
      <c r="P27" s="44"/>
      <c r="Q27" s="44"/>
      <c r="R27" s="44"/>
      <c r="S27" s="44">
        <v>20.5</v>
      </c>
      <c r="T27" s="44">
        <v>20.5</v>
      </c>
      <c r="U27" s="44">
        <v>20.5</v>
      </c>
      <c r="V27" s="44">
        <v>20.5</v>
      </c>
      <c r="W27" s="44">
        <v>20.5</v>
      </c>
      <c r="X27" s="44">
        <v>20.5</v>
      </c>
      <c r="Y27" s="44">
        <v>20.5</v>
      </c>
      <c r="Z27" s="44">
        <v>20.5</v>
      </c>
      <c r="AA27" s="44">
        <v>20.5</v>
      </c>
      <c r="AB27" s="44">
        <v>20.5</v>
      </c>
      <c r="AC27" s="44">
        <v>20.5</v>
      </c>
      <c r="AD27" s="44">
        <v>20.5</v>
      </c>
      <c r="AE27" s="44">
        <v>20.5</v>
      </c>
      <c r="AF27" s="44">
        <v>20.5</v>
      </c>
      <c r="AG27" s="48">
        <v>36</v>
      </c>
      <c r="AH27" s="46">
        <f t="shared" si="2"/>
        <v>22</v>
      </c>
      <c r="AI27" s="47">
        <f t="shared" si="3"/>
        <v>20.5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27.55</v>
      </c>
      <c r="C28" s="44">
        <v>27.55</v>
      </c>
      <c r="D28" s="44">
        <v>14</v>
      </c>
      <c r="E28" s="44">
        <v>14</v>
      </c>
      <c r="F28" s="44">
        <v>14</v>
      </c>
      <c r="G28" s="44">
        <v>14</v>
      </c>
      <c r="H28" s="44">
        <v>14</v>
      </c>
      <c r="I28" s="44">
        <v>14</v>
      </c>
      <c r="J28" s="44">
        <v>14</v>
      </c>
      <c r="K28" s="44">
        <v>14</v>
      </c>
      <c r="L28" s="44">
        <v>14</v>
      </c>
      <c r="M28" s="44">
        <v>14</v>
      </c>
      <c r="N28" s="44">
        <v>14</v>
      </c>
      <c r="O28" s="44">
        <v>14</v>
      </c>
      <c r="P28" s="44"/>
      <c r="Q28" s="44"/>
      <c r="R28" s="44"/>
      <c r="S28" s="44">
        <v>14</v>
      </c>
      <c r="T28" s="44">
        <v>14</v>
      </c>
      <c r="U28" s="44">
        <v>14</v>
      </c>
      <c r="V28" s="44">
        <v>14</v>
      </c>
      <c r="W28" s="44">
        <v>14</v>
      </c>
      <c r="X28" s="44">
        <v>14</v>
      </c>
      <c r="Y28" s="44">
        <v>14</v>
      </c>
      <c r="Z28" s="44">
        <v>14</v>
      </c>
      <c r="AA28" s="44">
        <v>14</v>
      </c>
      <c r="AB28" s="44">
        <v>14</v>
      </c>
      <c r="AC28" s="44">
        <v>14</v>
      </c>
      <c r="AD28" s="44">
        <v>14</v>
      </c>
      <c r="AE28" s="44">
        <v>14</v>
      </c>
      <c r="AF28" s="44">
        <v>14</v>
      </c>
      <c r="AG28" s="48">
        <v>35.5</v>
      </c>
      <c r="AH28" s="46">
        <f t="shared" si="2"/>
        <v>27.55</v>
      </c>
      <c r="AI28" s="47">
        <f t="shared" si="3"/>
        <v>14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/>
      <c r="Q29" s="44"/>
      <c r="R29" s="44"/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16.2</v>
      </c>
      <c r="C30" s="44">
        <v>16.2</v>
      </c>
      <c r="D30" s="44">
        <v>16.2</v>
      </c>
      <c r="E30" s="44">
        <v>16.2</v>
      </c>
      <c r="F30" s="44">
        <v>16.2</v>
      </c>
      <c r="G30" s="44">
        <v>16.2</v>
      </c>
      <c r="H30" s="44">
        <v>16.2</v>
      </c>
      <c r="I30" s="44">
        <v>16.2</v>
      </c>
      <c r="J30" s="44">
        <v>16.2</v>
      </c>
      <c r="K30" s="44">
        <v>16.2</v>
      </c>
      <c r="L30" s="44">
        <v>16.2</v>
      </c>
      <c r="M30" s="44">
        <v>16.2</v>
      </c>
      <c r="N30" s="44">
        <v>16.2</v>
      </c>
      <c r="O30" s="44">
        <v>16.2</v>
      </c>
      <c r="P30" s="44"/>
      <c r="Q30" s="44"/>
      <c r="R30" s="44"/>
      <c r="S30" s="44">
        <v>16.2</v>
      </c>
      <c r="T30" s="44">
        <v>16.2</v>
      </c>
      <c r="U30" s="44">
        <v>16.2</v>
      </c>
      <c r="V30" s="44">
        <v>16.2</v>
      </c>
      <c r="W30" s="44">
        <v>16.2</v>
      </c>
      <c r="X30" s="44">
        <v>16.2</v>
      </c>
      <c r="Y30" s="44">
        <v>16.2</v>
      </c>
      <c r="Z30" s="44">
        <v>16.2</v>
      </c>
      <c r="AA30" s="44">
        <v>16.2</v>
      </c>
      <c r="AB30" s="44">
        <v>16.2</v>
      </c>
      <c r="AC30" s="44">
        <v>16.2</v>
      </c>
      <c r="AD30" s="44">
        <v>16.2</v>
      </c>
      <c r="AE30" s="44">
        <v>16.2</v>
      </c>
      <c r="AF30" s="44">
        <v>16.2</v>
      </c>
      <c r="AG30" s="48">
        <v>30</v>
      </c>
      <c r="AH30" s="46">
        <f t="shared" si="2"/>
        <v>16.2</v>
      </c>
      <c r="AI30" s="47">
        <f t="shared" si="3"/>
        <v>16.2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12</v>
      </c>
      <c r="O31" s="44">
        <v>12</v>
      </c>
      <c r="P31" s="44"/>
      <c r="Q31" s="44"/>
      <c r="R31" s="44"/>
      <c r="S31" s="44">
        <v>12</v>
      </c>
      <c r="T31" s="44">
        <v>12</v>
      </c>
      <c r="U31" s="44">
        <v>12</v>
      </c>
      <c r="V31" s="44">
        <v>12</v>
      </c>
      <c r="W31" s="44">
        <v>12</v>
      </c>
      <c r="X31" s="44">
        <v>12</v>
      </c>
      <c r="Y31" s="44">
        <v>12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v>0</v>
      </c>
      <c r="L32" s="44">
        <v>0</v>
      </c>
      <c r="M32" s="44">
        <v>0</v>
      </c>
      <c r="N32" s="44">
        <v>0</v>
      </c>
      <c r="O32" s="44">
        <v>0</v>
      </c>
      <c r="P32" s="44"/>
      <c r="Q32" s="44"/>
      <c r="R32" s="44"/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  <c r="AA32" s="44">
        <v>0</v>
      </c>
      <c r="AB32" s="44">
        <v>0</v>
      </c>
      <c r="AC32" s="44">
        <v>0</v>
      </c>
      <c r="AD32" s="44">
        <v>0</v>
      </c>
      <c r="AE32" s="44">
        <v>0</v>
      </c>
      <c r="AF32" s="44">
        <v>0</v>
      </c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16.5</v>
      </c>
      <c r="C33" s="44">
        <v>16.5</v>
      </c>
      <c r="D33" s="44">
        <v>12.3</v>
      </c>
      <c r="E33" s="44">
        <v>12.3</v>
      </c>
      <c r="F33" s="44">
        <v>12.3</v>
      </c>
      <c r="G33" s="44">
        <v>12.3</v>
      </c>
      <c r="H33" s="44">
        <v>12.3</v>
      </c>
      <c r="I33" s="44">
        <v>12.3</v>
      </c>
      <c r="J33" s="44">
        <v>12.3</v>
      </c>
      <c r="K33" s="44">
        <v>12.3</v>
      </c>
      <c r="L33" s="44">
        <v>12.3</v>
      </c>
      <c r="M33" s="44">
        <v>12.3</v>
      </c>
      <c r="N33" s="44">
        <v>12.3</v>
      </c>
      <c r="O33" s="44">
        <v>12.3</v>
      </c>
      <c r="P33" s="44"/>
      <c r="Q33" s="44"/>
      <c r="R33" s="44"/>
      <c r="S33" s="44">
        <v>12.3</v>
      </c>
      <c r="T33" s="44">
        <v>12.3</v>
      </c>
      <c r="U33" s="44">
        <v>12.3</v>
      </c>
      <c r="V33" s="44">
        <v>12.3</v>
      </c>
      <c r="W33" s="44">
        <v>12.3</v>
      </c>
      <c r="X33" s="44">
        <v>12.3</v>
      </c>
      <c r="Y33" s="44">
        <v>12.3</v>
      </c>
      <c r="Z33" s="44">
        <v>12.3</v>
      </c>
      <c r="AA33" s="44">
        <v>12.3</v>
      </c>
      <c r="AB33" s="44">
        <v>12.3</v>
      </c>
      <c r="AC33" s="44">
        <v>12.3</v>
      </c>
      <c r="AD33" s="44">
        <v>12.3</v>
      </c>
      <c r="AE33" s="44">
        <v>12.3</v>
      </c>
      <c r="AF33" s="44">
        <v>12.3</v>
      </c>
      <c r="AG33" s="48">
        <v>27</v>
      </c>
      <c r="AH33" s="46">
        <f t="shared" si="2"/>
        <v>16.5</v>
      </c>
      <c r="AI33" s="47">
        <f t="shared" si="3"/>
        <v>12.3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/>
      <c r="Q34" s="44"/>
      <c r="R34" s="44"/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/>
      <c r="Q35" s="44"/>
      <c r="R35" s="44"/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>
        <v>11.5</v>
      </c>
      <c r="H36" s="44">
        <v>11.5</v>
      </c>
      <c r="I36" s="44">
        <v>11.5</v>
      </c>
      <c r="J36" s="44">
        <v>11.5</v>
      </c>
      <c r="K36" s="44">
        <v>11.5</v>
      </c>
      <c r="L36" s="44">
        <v>11.5</v>
      </c>
      <c r="M36" s="44">
        <v>11.5</v>
      </c>
      <c r="N36" s="44">
        <v>11.5</v>
      </c>
      <c r="O36" s="44">
        <v>11.5</v>
      </c>
      <c r="P36" s="44"/>
      <c r="Q36" s="44"/>
      <c r="R36" s="44"/>
      <c r="S36" s="44">
        <v>11.5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11.5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/>
      <c r="Q37" s="44"/>
      <c r="R37" s="44"/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22</v>
      </c>
      <c r="C38" s="44">
        <v>22</v>
      </c>
      <c r="D38" s="44">
        <v>22</v>
      </c>
      <c r="E38" s="44">
        <v>22</v>
      </c>
      <c r="F38" s="44">
        <v>22</v>
      </c>
      <c r="G38" s="44">
        <v>22</v>
      </c>
      <c r="H38" s="44">
        <v>22</v>
      </c>
      <c r="I38" s="44">
        <v>22</v>
      </c>
      <c r="J38" s="44">
        <v>22</v>
      </c>
      <c r="K38" s="44">
        <v>22</v>
      </c>
      <c r="L38" s="44">
        <v>22</v>
      </c>
      <c r="M38" s="44">
        <v>22</v>
      </c>
      <c r="N38" s="44">
        <v>22</v>
      </c>
      <c r="O38" s="44">
        <v>22</v>
      </c>
      <c r="P38" s="44"/>
      <c r="Q38" s="44"/>
      <c r="R38" s="44"/>
      <c r="S38" s="44">
        <v>22</v>
      </c>
      <c r="T38" s="44">
        <v>22</v>
      </c>
      <c r="U38" s="44">
        <v>22</v>
      </c>
      <c r="V38" s="44">
        <v>22</v>
      </c>
      <c r="W38" s="44">
        <v>22</v>
      </c>
      <c r="X38" s="44">
        <v>22</v>
      </c>
      <c r="Y38" s="44">
        <v>22</v>
      </c>
      <c r="Z38" s="44">
        <v>22</v>
      </c>
      <c r="AA38" s="44">
        <v>22</v>
      </c>
      <c r="AB38" s="44">
        <v>22</v>
      </c>
      <c r="AC38" s="44">
        <v>22</v>
      </c>
      <c r="AD38" s="44">
        <v>22</v>
      </c>
      <c r="AE38" s="44">
        <v>22</v>
      </c>
      <c r="AF38" s="44">
        <v>22</v>
      </c>
      <c r="AG38" s="48">
        <v>25</v>
      </c>
      <c r="AH38" s="46">
        <f t="shared" si="2"/>
        <v>22</v>
      </c>
      <c r="AI38" s="47">
        <f t="shared" si="3"/>
        <v>22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/>
      <c r="Q39" s="44"/>
      <c r="R39" s="44"/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/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/>
      <c r="Q41" s="44"/>
      <c r="R41" s="44"/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9.8000000000000007</v>
      </c>
      <c r="C42" s="44">
        <v>9.8000000000000007</v>
      </c>
      <c r="D42" s="44">
        <v>9.8000000000000007</v>
      </c>
      <c r="E42" s="44">
        <v>9.8000000000000007</v>
      </c>
      <c r="F42" s="44">
        <v>9.8000000000000007</v>
      </c>
      <c r="G42" s="44">
        <v>9.8000000000000007</v>
      </c>
      <c r="H42" s="44">
        <v>9.8000000000000007</v>
      </c>
      <c r="I42" s="44">
        <v>9.8000000000000007</v>
      </c>
      <c r="J42" s="44">
        <v>9.8000000000000007</v>
      </c>
      <c r="K42" s="44">
        <v>9.8000000000000007</v>
      </c>
      <c r="L42" s="44">
        <v>9.8000000000000007</v>
      </c>
      <c r="M42" s="44">
        <v>9.8000000000000007</v>
      </c>
      <c r="N42" s="44">
        <v>9.8000000000000007</v>
      </c>
      <c r="O42" s="44">
        <v>9.8000000000000007</v>
      </c>
      <c r="P42" s="44"/>
      <c r="Q42" s="44"/>
      <c r="R42" s="44"/>
      <c r="S42" s="44">
        <v>9.8000000000000007</v>
      </c>
      <c r="T42" s="44">
        <v>9.8000000000000007</v>
      </c>
      <c r="U42" s="44">
        <v>9.8000000000000007</v>
      </c>
      <c r="V42" s="44">
        <v>9.8000000000000007</v>
      </c>
      <c r="W42" s="44">
        <v>9.8000000000000007</v>
      </c>
      <c r="X42" s="44">
        <v>9.8000000000000007</v>
      </c>
      <c r="Y42" s="44">
        <v>9.8000000000000007</v>
      </c>
      <c r="Z42" s="44">
        <v>9.8000000000000007</v>
      </c>
      <c r="AA42" s="44">
        <v>9.8000000000000007</v>
      </c>
      <c r="AB42" s="44">
        <v>9.8000000000000007</v>
      </c>
      <c r="AC42" s="44">
        <v>9.8000000000000007</v>
      </c>
      <c r="AD42" s="44">
        <v>9.8000000000000007</v>
      </c>
      <c r="AE42" s="44">
        <v>9.8000000000000007</v>
      </c>
      <c r="AF42" s="44">
        <v>9.8000000000000007</v>
      </c>
      <c r="AG42" s="48">
        <v>22</v>
      </c>
      <c r="AH42" s="46">
        <f t="shared" si="2"/>
        <v>9.8000000000000007</v>
      </c>
      <c r="AI42" s="47">
        <f t="shared" si="3"/>
        <v>9.8000000000000007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/>
      <c r="Q43" s="44"/>
      <c r="R43" s="44"/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21.77</v>
      </c>
      <c r="C44" s="44">
        <v>21.77</v>
      </c>
      <c r="D44" s="44">
        <v>21.77</v>
      </c>
      <c r="E44" s="44">
        <v>21.77</v>
      </c>
      <c r="F44" s="44">
        <v>21.77</v>
      </c>
      <c r="G44" s="44">
        <v>21.77</v>
      </c>
      <c r="H44" s="44">
        <v>21.77</v>
      </c>
      <c r="I44" s="44">
        <v>21.77</v>
      </c>
      <c r="J44" s="44">
        <v>21.77</v>
      </c>
      <c r="K44" s="44">
        <v>21.77</v>
      </c>
      <c r="L44" s="44">
        <v>21.77</v>
      </c>
      <c r="M44" s="44">
        <v>21.77</v>
      </c>
      <c r="N44" s="44">
        <v>21.77</v>
      </c>
      <c r="O44" s="44">
        <v>21.77</v>
      </c>
      <c r="P44" s="44"/>
      <c r="Q44" s="44"/>
      <c r="R44" s="44"/>
      <c r="S44" s="44">
        <v>21.77</v>
      </c>
      <c r="T44" s="44">
        <v>21.77</v>
      </c>
      <c r="U44" s="44">
        <v>21.77</v>
      </c>
      <c r="V44" s="44">
        <v>21.77</v>
      </c>
      <c r="W44" s="44">
        <v>21.77</v>
      </c>
      <c r="X44" s="44">
        <v>21.77</v>
      </c>
      <c r="Y44" s="44">
        <v>21.77</v>
      </c>
      <c r="Z44" s="44">
        <v>21.77</v>
      </c>
      <c r="AA44" s="44">
        <v>21.77</v>
      </c>
      <c r="AB44" s="44">
        <v>21.77</v>
      </c>
      <c r="AC44" s="44">
        <v>21.77</v>
      </c>
      <c r="AD44" s="44">
        <v>21.77</v>
      </c>
      <c r="AE44" s="44">
        <v>21.77</v>
      </c>
      <c r="AF44" s="44">
        <v>21.77</v>
      </c>
      <c r="AG44" s="48">
        <v>21.93</v>
      </c>
      <c r="AH44" s="46">
        <f t="shared" si="2"/>
        <v>21.77</v>
      </c>
      <c r="AI44" s="47">
        <f t="shared" si="3"/>
        <v>21.77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17.899999999999999</v>
      </c>
      <c r="C45" s="44">
        <v>17.899999999999999</v>
      </c>
      <c r="D45" s="44">
        <v>17.899999999999999</v>
      </c>
      <c r="E45" s="44">
        <v>10</v>
      </c>
      <c r="F45" s="44">
        <v>10</v>
      </c>
      <c r="G45" s="44">
        <v>10</v>
      </c>
      <c r="H45" s="44">
        <v>10</v>
      </c>
      <c r="I45" s="44">
        <v>10</v>
      </c>
      <c r="J45" s="44">
        <v>10</v>
      </c>
      <c r="K45" s="44">
        <v>10</v>
      </c>
      <c r="L45" s="44">
        <v>10</v>
      </c>
      <c r="M45" s="44">
        <v>10</v>
      </c>
      <c r="N45" s="44">
        <v>10</v>
      </c>
      <c r="O45" s="44">
        <v>10</v>
      </c>
      <c r="P45" s="44"/>
      <c r="Q45" s="44"/>
      <c r="R45" s="44"/>
      <c r="S45" s="44">
        <v>10</v>
      </c>
      <c r="T45" s="44">
        <v>10</v>
      </c>
      <c r="U45" s="44">
        <v>10</v>
      </c>
      <c r="V45" s="44">
        <v>10</v>
      </c>
      <c r="W45" s="44">
        <v>10</v>
      </c>
      <c r="X45" s="44">
        <v>10</v>
      </c>
      <c r="Y45" s="44">
        <v>10</v>
      </c>
      <c r="Z45" s="44">
        <v>10</v>
      </c>
      <c r="AA45" s="44">
        <v>10</v>
      </c>
      <c r="AB45" s="44">
        <v>10</v>
      </c>
      <c r="AC45" s="44">
        <v>10</v>
      </c>
      <c r="AD45" s="44">
        <v>10</v>
      </c>
      <c r="AE45" s="44">
        <v>10</v>
      </c>
      <c r="AF45" s="44">
        <v>10</v>
      </c>
      <c r="AG45" s="48">
        <v>21.3</v>
      </c>
      <c r="AH45" s="46">
        <f t="shared" si="2"/>
        <v>17.899999999999999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/>
      <c r="Q46" s="44"/>
      <c r="R46" s="44"/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/>
      <c r="Q47" s="44"/>
      <c r="R47" s="44"/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/>
      <c r="Q48" s="44"/>
      <c r="R48" s="44"/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5.9</v>
      </c>
      <c r="C49" s="44">
        <v>5.9</v>
      </c>
      <c r="D49" s="44">
        <v>5.9</v>
      </c>
      <c r="E49" s="44">
        <v>5.9</v>
      </c>
      <c r="F49" s="44">
        <v>5.9</v>
      </c>
      <c r="G49" s="44">
        <v>5.9</v>
      </c>
      <c r="H49" s="44">
        <v>5.9</v>
      </c>
      <c r="I49" s="44">
        <v>5.9</v>
      </c>
      <c r="J49" s="44">
        <v>5.9</v>
      </c>
      <c r="K49" s="44">
        <v>5.9</v>
      </c>
      <c r="L49" s="44">
        <v>5.9</v>
      </c>
      <c r="M49" s="44">
        <v>5.9</v>
      </c>
      <c r="N49" s="44">
        <v>5.9</v>
      </c>
      <c r="O49" s="44">
        <v>5.9</v>
      </c>
      <c r="P49" s="44"/>
      <c r="Q49" s="44"/>
      <c r="R49" s="44"/>
      <c r="S49" s="44">
        <v>5.9</v>
      </c>
      <c r="T49" s="44">
        <v>5.9</v>
      </c>
      <c r="U49" s="44">
        <v>5.9</v>
      </c>
      <c r="V49" s="44">
        <v>5.9</v>
      </c>
      <c r="W49" s="44">
        <v>5.9</v>
      </c>
      <c r="X49" s="44">
        <v>5.9</v>
      </c>
      <c r="Y49" s="44">
        <v>5.9</v>
      </c>
      <c r="Z49" s="44">
        <v>5.9</v>
      </c>
      <c r="AA49" s="44">
        <v>5.9</v>
      </c>
      <c r="AB49" s="44">
        <v>5.9</v>
      </c>
      <c r="AC49" s="44">
        <v>5.9</v>
      </c>
      <c r="AD49" s="44">
        <v>5.9</v>
      </c>
      <c r="AE49" s="44">
        <v>5.9</v>
      </c>
      <c r="AF49" s="44">
        <v>5.9</v>
      </c>
      <c r="AG49" s="48">
        <v>15.33</v>
      </c>
      <c r="AH49" s="46">
        <f t="shared" si="2"/>
        <v>5.9</v>
      </c>
      <c r="AI49" s="47">
        <f t="shared" si="3"/>
        <v>5.9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/>
      <c r="Q50" s="44"/>
      <c r="R50" s="44"/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/>
      <c r="Q51" s="44"/>
      <c r="R51" s="44"/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</v>
      </c>
      <c r="C52" s="44">
        <v>6</v>
      </c>
      <c r="D52" s="44">
        <v>6</v>
      </c>
      <c r="E52" s="44">
        <v>6</v>
      </c>
      <c r="F52" s="44">
        <v>6</v>
      </c>
      <c r="G52" s="44">
        <v>6</v>
      </c>
      <c r="H52" s="44">
        <v>6</v>
      </c>
      <c r="I52" s="44">
        <v>6</v>
      </c>
      <c r="J52" s="44">
        <v>6</v>
      </c>
      <c r="K52" s="44">
        <v>6</v>
      </c>
      <c r="L52" s="44">
        <v>6</v>
      </c>
      <c r="M52" s="44">
        <v>6</v>
      </c>
      <c r="N52" s="44">
        <v>6</v>
      </c>
      <c r="O52" s="44">
        <v>6</v>
      </c>
      <c r="P52" s="44"/>
      <c r="Q52" s="44"/>
      <c r="R52" s="44"/>
      <c r="S52" s="44">
        <v>6</v>
      </c>
      <c r="T52" s="44">
        <v>6</v>
      </c>
      <c r="U52" s="44">
        <v>6</v>
      </c>
      <c r="V52" s="44">
        <v>6</v>
      </c>
      <c r="W52" s="44">
        <v>6</v>
      </c>
      <c r="X52" s="44">
        <v>6</v>
      </c>
      <c r="Y52" s="44">
        <v>6</v>
      </c>
      <c r="Z52" s="44">
        <v>6</v>
      </c>
      <c r="AA52" s="44">
        <v>6</v>
      </c>
      <c r="AB52" s="44">
        <v>6</v>
      </c>
      <c r="AC52" s="44">
        <v>6</v>
      </c>
      <c r="AD52" s="44">
        <v>6</v>
      </c>
      <c r="AE52" s="44">
        <v>6</v>
      </c>
      <c r="AF52" s="44">
        <v>6</v>
      </c>
      <c r="AG52" s="48">
        <v>14.3</v>
      </c>
      <c r="AH52" s="46">
        <f t="shared" si="2"/>
        <v>6</v>
      </c>
      <c r="AI52" s="47">
        <f t="shared" si="3"/>
        <v>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2.5</v>
      </c>
      <c r="C53" s="44">
        <v>2.5</v>
      </c>
      <c r="D53" s="44">
        <v>2.5</v>
      </c>
      <c r="E53" s="44">
        <v>2.5</v>
      </c>
      <c r="F53" s="44">
        <v>2.5</v>
      </c>
      <c r="G53" s="44">
        <v>2.5</v>
      </c>
      <c r="H53" s="44">
        <v>2.5</v>
      </c>
      <c r="I53" s="44">
        <v>2.5</v>
      </c>
      <c r="J53" s="44">
        <v>2.5</v>
      </c>
      <c r="K53" s="44">
        <v>2.5</v>
      </c>
      <c r="L53" s="44">
        <v>2.5</v>
      </c>
      <c r="M53" s="44">
        <v>2.5</v>
      </c>
      <c r="N53" s="44">
        <v>2.5</v>
      </c>
      <c r="O53" s="44">
        <v>2.5</v>
      </c>
      <c r="P53" s="44"/>
      <c r="Q53" s="44"/>
      <c r="R53" s="44"/>
      <c r="S53" s="44">
        <v>2.5</v>
      </c>
      <c r="T53" s="44">
        <v>2.5</v>
      </c>
      <c r="U53" s="44">
        <v>2.5</v>
      </c>
      <c r="V53" s="44">
        <v>2.5</v>
      </c>
      <c r="W53" s="44">
        <v>2.5</v>
      </c>
      <c r="X53" s="44">
        <v>2.5</v>
      </c>
      <c r="Y53" s="44">
        <v>2.5</v>
      </c>
      <c r="Z53" s="44">
        <v>2.5</v>
      </c>
      <c r="AA53" s="44">
        <v>2.5</v>
      </c>
      <c r="AB53" s="44">
        <v>2.5</v>
      </c>
      <c r="AC53" s="44">
        <v>2.5</v>
      </c>
      <c r="AD53" s="44">
        <v>2.5</v>
      </c>
      <c r="AE53" s="44">
        <v>2.5</v>
      </c>
      <c r="AF53" s="44">
        <v>2.5</v>
      </c>
      <c r="AG53" s="48">
        <v>14</v>
      </c>
      <c r="AH53" s="46">
        <f t="shared" si="2"/>
        <v>2.5</v>
      </c>
      <c r="AI53" s="47">
        <f t="shared" si="3"/>
        <v>2.5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/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12.2</v>
      </c>
      <c r="C55" s="44">
        <v>12.2</v>
      </c>
      <c r="D55" s="44">
        <v>12.2</v>
      </c>
      <c r="E55" s="44">
        <v>12.2</v>
      </c>
      <c r="F55" s="44">
        <v>12.2</v>
      </c>
      <c r="G55" s="44">
        <v>12.2</v>
      </c>
      <c r="H55" s="44">
        <v>12.2</v>
      </c>
      <c r="I55" s="44">
        <v>12.2</v>
      </c>
      <c r="J55" s="44">
        <v>12.2</v>
      </c>
      <c r="K55" s="44">
        <v>12.2</v>
      </c>
      <c r="L55" s="44">
        <v>12.2</v>
      </c>
      <c r="M55" s="44">
        <v>12.2</v>
      </c>
      <c r="N55" s="44">
        <v>12.2</v>
      </c>
      <c r="O55" s="44">
        <v>12.2</v>
      </c>
      <c r="P55" s="44"/>
      <c r="Q55" s="44"/>
      <c r="R55" s="44"/>
      <c r="S55" s="44">
        <v>12.2</v>
      </c>
      <c r="T55" s="44">
        <v>12.2</v>
      </c>
      <c r="U55" s="44">
        <v>12.2</v>
      </c>
      <c r="V55" s="44">
        <v>12.2</v>
      </c>
      <c r="W55" s="44">
        <v>12.2</v>
      </c>
      <c r="X55" s="44">
        <v>12.2</v>
      </c>
      <c r="Y55" s="44">
        <v>12.2</v>
      </c>
      <c r="Z55" s="44">
        <v>12.2</v>
      </c>
      <c r="AA55" s="44">
        <v>12.2</v>
      </c>
      <c r="AB55" s="44">
        <v>12.2</v>
      </c>
      <c r="AC55" s="44">
        <v>12.2</v>
      </c>
      <c r="AD55" s="44">
        <v>12.2</v>
      </c>
      <c r="AE55" s="44">
        <v>12.2</v>
      </c>
      <c r="AF55" s="44">
        <v>12.2</v>
      </c>
      <c r="AG55" s="48">
        <v>13.5</v>
      </c>
      <c r="AH55" s="46">
        <f t="shared" si="2"/>
        <v>12.2</v>
      </c>
      <c r="AI55" s="47">
        <f t="shared" si="3"/>
        <v>12.2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/>
      <c r="Q56" s="44"/>
      <c r="R56" s="44"/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/>
      <c r="Q57" s="44"/>
      <c r="R57" s="44"/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3.7</v>
      </c>
      <c r="C58" s="44">
        <v>3.7</v>
      </c>
      <c r="D58" s="44">
        <v>3.7</v>
      </c>
      <c r="E58" s="44">
        <v>3.7</v>
      </c>
      <c r="F58" s="44">
        <v>3.7</v>
      </c>
      <c r="G58" s="44">
        <v>3.7</v>
      </c>
      <c r="H58" s="44">
        <v>3.7</v>
      </c>
      <c r="I58" s="44">
        <v>3.7</v>
      </c>
      <c r="J58" s="44">
        <v>3.7</v>
      </c>
      <c r="K58" s="44">
        <v>3.7</v>
      </c>
      <c r="L58" s="44">
        <v>3.7</v>
      </c>
      <c r="M58" s="44">
        <v>3.7</v>
      </c>
      <c r="N58" s="44">
        <v>3.7</v>
      </c>
      <c r="O58" s="44">
        <v>3.7</v>
      </c>
      <c r="P58" s="44"/>
      <c r="Q58" s="44"/>
      <c r="R58" s="44"/>
      <c r="S58" s="44">
        <v>3.7</v>
      </c>
      <c r="T58" s="44">
        <v>3.7</v>
      </c>
      <c r="U58" s="44">
        <v>3.7</v>
      </c>
      <c r="V58" s="44">
        <v>3.7</v>
      </c>
      <c r="W58" s="44">
        <v>3.7</v>
      </c>
      <c r="X58" s="44">
        <v>3.7</v>
      </c>
      <c r="Y58" s="44">
        <v>3.7</v>
      </c>
      <c r="Z58" s="44">
        <v>3.7</v>
      </c>
      <c r="AA58" s="44">
        <v>3.7</v>
      </c>
      <c r="AB58" s="44">
        <v>3.7</v>
      </c>
      <c r="AC58" s="44">
        <v>3.7</v>
      </c>
      <c r="AD58" s="44">
        <v>3.7</v>
      </c>
      <c r="AE58" s="44">
        <v>3.7</v>
      </c>
      <c r="AF58" s="44">
        <v>3.7</v>
      </c>
      <c r="AG58" s="48">
        <v>12</v>
      </c>
      <c r="AH58" s="46">
        <f t="shared" si="2"/>
        <v>3.7</v>
      </c>
      <c r="AI58" s="47">
        <f t="shared" si="3"/>
        <v>3.7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8.6999999999999993</v>
      </c>
      <c r="C59" s="44">
        <v>8.6999999999999993</v>
      </c>
      <c r="D59" s="44">
        <v>8.6999999999999993</v>
      </c>
      <c r="E59" s="44">
        <v>8.6999999999999993</v>
      </c>
      <c r="F59" s="44">
        <v>8.6999999999999993</v>
      </c>
      <c r="G59" s="44">
        <v>8.6999999999999993</v>
      </c>
      <c r="H59" s="44">
        <v>8.6999999999999993</v>
      </c>
      <c r="I59" s="44">
        <v>8.6999999999999993</v>
      </c>
      <c r="J59" s="44">
        <v>8.6999999999999993</v>
      </c>
      <c r="K59" s="44">
        <v>8.6999999999999993</v>
      </c>
      <c r="L59" s="44">
        <v>8.6999999999999993</v>
      </c>
      <c r="M59" s="44">
        <v>8.6999999999999993</v>
      </c>
      <c r="N59" s="44">
        <v>8.6999999999999993</v>
      </c>
      <c r="O59" s="44">
        <v>8.6999999999999993</v>
      </c>
      <c r="P59" s="44"/>
      <c r="Q59" s="44"/>
      <c r="R59" s="44"/>
      <c r="S59" s="44">
        <v>8.6999999999999993</v>
      </c>
      <c r="T59" s="44">
        <v>8.6999999999999993</v>
      </c>
      <c r="U59" s="44">
        <v>8.6999999999999993</v>
      </c>
      <c r="V59" s="44">
        <v>8.6999999999999993</v>
      </c>
      <c r="W59" s="44">
        <v>8.6999999999999993</v>
      </c>
      <c r="X59" s="44">
        <v>8.6999999999999993</v>
      </c>
      <c r="Y59" s="44">
        <v>8.6999999999999993</v>
      </c>
      <c r="Z59" s="44">
        <v>8.6999999999999993</v>
      </c>
      <c r="AA59" s="44">
        <v>8.6999999999999993</v>
      </c>
      <c r="AB59" s="44">
        <v>8.6999999999999993</v>
      </c>
      <c r="AC59" s="44">
        <v>8.6999999999999993</v>
      </c>
      <c r="AD59" s="44">
        <v>8.6999999999999993</v>
      </c>
      <c r="AE59" s="44">
        <v>8.6999999999999993</v>
      </c>
      <c r="AF59" s="44">
        <v>8.6999999999999993</v>
      </c>
      <c r="AG59" s="48">
        <v>12</v>
      </c>
      <c r="AH59" s="46">
        <f t="shared" si="2"/>
        <v>8.6999999999999993</v>
      </c>
      <c r="AI59" s="47">
        <f t="shared" si="3"/>
        <v>8.6999999999999993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11.9</v>
      </c>
      <c r="C60" s="44">
        <v>11.9</v>
      </c>
      <c r="D60" s="44">
        <v>11.9</v>
      </c>
      <c r="E60" s="44">
        <v>11.9</v>
      </c>
      <c r="F60" s="44">
        <v>11.9</v>
      </c>
      <c r="G60" s="44">
        <v>11.9</v>
      </c>
      <c r="H60" s="44">
        <v>11.9</v>
      </c>
      <c r="I60" s="44">
        <v>11.9</v>
      </c>
      <c r="J60" s="44">
        <v>11.9</v>
      </c>
      <c r="K60" s="44">
        <v>11.9</v>
      </c>
      <c r="L60" s="44">
        <v>11.9</v>
      </c>
      <c r="M60" s="44">
        <v>11.9</v>
      </c>
      <c r="N60" s="44">
        <v>11.9</v>
      </c>
      <c r="O60" s="44">
        <v>11.9</v>
      </c>
      <c r="P60" s="44"/>
      <c r="Q60" s="44"/>
      <c r="R60" s="44"/>
      <c r="S60" s="44">
        <v>11.9</v>
      </c>
      <c r="T60" s="44">
        <v>11.9</v>
      </c>
      <c r="U60" s="44">
        <v>11.9</v>
      </c>
      <c r="V60" s="44">
        <v>11.9</v>
      </c>
      <c r="W60" s="44">
        <v>11.9</v>
      </c>
      <c r="X60" s="44">
        <v>11.9</v>
      </c>
      <c r="Y60" s="44">
        <v>11.9</v>
      </c>
      <c r="Z60" s="44">
        <v>11.9</v>
      </c>
      <c r="AA60" s="44">
        <v>11.9</v>
      </c>
      <c r="AB60" s="44">
        <v>11.9</v>
      </c>
      <c r="AC60" s="44">
        <v>11.9</v>
      </c>
      <c r="AD60" s="44">
        <v>11.9</v>
      </c>
      <c r="AE60" s="44">
        <v>11.9</v>
      </c>
      <c r="AF60" s="44">
        <v>11.9</v>
      </c>
      <c r="AG60" s="48">
        <v>12</v>
      </c>
      <c r="AH60" s="46">
        <f t="shared" si="2"/>
        <v>11.9</v>
      </c>
      <c r="AI60" s="47">
        <f t="shared" si="3"/>
        <v>11.9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10.9</v>
      </c>
      <c r="C61" s="44">
        <v>10.9</v>
      </c>
      <c r="D61" s="44">
        <v>10.9</v>
      </c>
      <c r="E61" s="44">
        <v>10.9</v>
      </c>
      <c r="F61" s="44">
        <v>10.9</v>
      </c>
      <c r="G61" s="44">
        <v>10.9</v>
      </c>
      <c r="H61" s="44">
        <v>10.9</v>
      </c>
      <c r="I61" s="44">
        <v>10.9</v>
      </c>
      <c r="J61" s="44">
        <v>10.9</v>
      </c>
      <c r="K61" s="44">
        <v>10.9</v>
      </c>
      <c r="L61" s="44">
        <v>10.9</v>
      </c>
      <c r="M61" s="44">
        <v>10.9</v>
      </c>
      <c r="N61" s="44">
        <v>10.9</v>
      </c>
      <c r="O61" s="44">
        <v>10.9</v>
      </c>
      <c r="P61" s="44"/>
      <c r="Q61" s="44"/>
      <c r="R61" s="44"/>
      <c r="S61" s="44">
        <v>10.9</v>
      </c>
      <c r="T61" s="44">
        <v>10.9</v>
      </c>
      <c r="U61" s="44">
        <v>10.9</v>
      </c>
      <c r="V61" s="44">
        <v>10.9</v>
      </c>
      <c r="W61" s="44">
        <v>10.9</v>
      </c>
      <c r="X61" s="44">
        <v>10.9</v>
      </c>
      <c r="Y61" s="44">
        <v>10.9</v>
      </c>
      <c r="Z61" s="44">
        <v>10.9</v>
      </c>
      <c r="AA61" s="44">
        <v>10.9</v>
      </c>
      <c r="AB61" s="44">
        <v>10.9</v>
      </c>
      <c r="AC61" s="44">
        <v>10.9</v>
      </c>
      <c r="AD61" s="44">
        <v>10.9</v>
      </c>
      <c r="AE61" s="44">
        <v>10.9</v>
      </c>
      <c r="AF61" s="44">
        <v>10.9</v>
      </c>
      <c r="AG61" s="48">
        <v>12</v>
      </c>
      <c r="AH61" s="46">
        <f t="shared" si="2"/>
        <v>10.9</v>
      </c>
      <c r="AI61" s="47">
        <f t="shared" si="3"/>
        <v>10.9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/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/>
      <c r="Q63" s="44"/>
      <c r="R63" s="44"/>
      <c r="S63" s="44">
        <v>5.7</v>
      </c>
      <c r="T63" s="44">
        <v>5.7</v>
      </c>
      <c r="U63" s="44">
        <v>5.7</v>
      </c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/>
      <c r="Q64" s="44"/>
      <c r="R64" s="44"/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/>
      <c r="Q65" s="44"/>
      <c r="R65" s="44"/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5.4</v>
      </c>
      <c r="C66" s="44">
        <v>5.4</v>
      </c>
      <c r="D66" s="44">
        <v>5.4</v>
      </c>
      <c r="E66" s="44">
        <v>5.4</v>
      </c>
      <c r="F66" s="44">
        <v>5.4</v>
      </c>
      <c r="G66" s="44">
        <v>5.4</v>
      </c>
      <c r="H66" s="44">
        <v>5.4</v>
      </c>
      <c r="I66" s="44">
        <v>5.4</v>
      </c>
      <c r="J66" s="44">
        <v>5.4</v>
      </c>
      <c r="K66" s="44">
        <v>5.4</v>
      </c>
      <c r="L66" s="44">
        <v>5.4</v>
      </c>
      <c r="M66" s="44">
        <v>5.4</v>
      </c>
      <c r="N66" s="44">
        <v>5.4</v>
      </c>
      <c r="O66" s="44">
        <v>5.4</v>
      </c>
      <c r="P66" s="44"/>
      <c r="Q66" s="44"/>
      <c r="R66" s="44"/>
      <c r="S66" s="44">
        <v>5.4</v>
      </c>
      <c r="T66" s="44">
        <v>5.4</v>
      </c>
      <c r="U66" s="44">
        <v>5.4</v>
      </c>
      <c r="V66" s="44">
        <v>5.4</v>
      </c>
      <c r="W66" s="44">
        <v>5.4</v>
      </c>
      <c r="X66" s="44">
        <v>5.4</v>
      </c>
      <c r="Y66" s="44">
        <v>5.4</v>
      </c>
      <c r="Z66" s="44">
        <v>5.4</v>
      </c>
      <c r="AA66" s="44">
        <v>5.4</v>
      </c>
      <c r="AB66" s="44">
        <v>5.4</v>
      </c>
      <c r="AC66" s="44">
        <v>5.4</v>
      </c>
      <c r="AD66" s="44">
        <v>5.4</v>
      </c>
      <c r="AE66" s="44">
        <v>5.4</v>
      </c>
      <c r="AF66" s="44">
        <v>5.4</v>
      </c>
      <c r="AG66" s="62">
        <v>10.3</v>
      </c>
      <c r="AH66" s="46">
        <f t="shared" si="2"/>
        <v>5.4</v>
      </c>
      <c r="AI66" s="47">
        <f t="shared" si="3"/>
        <v>5.4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4.9000000000000004</v>
      </c>
      <c r="C67" s="44">
        <v>4.9000000000000004</v>
      </c>
      <c r="D67" s="44">
        <v>4.9000000000000004</v>
      </c>
      <c r="E67" s="44">
        <v>4.9000000000000004</v>
      </c>
      <c r="F67" s="44">
        <v>4.9000000000000004</v>
      </c>
      <c r="G67" s="44">
        <v>4.9000000000000004</v>
      </c>
      <c r="H67" s="44">
        <v>4.9000000000000004</v>
      </c>
      <c r="I67" s="44">
        <v>4.9000000000000004</v>
      </c>
      <c r="J67" s="44">
        <v>4.9000000000000004</v>
      </c>
      <c r="K67" s="44">
        <v>4.9000000000000004</v>
      </c>
      <c r="L67" s="44">
        <v>4.9000000000000004</v>
      </c>
      <c r="M67" s="44">
        <v>4.9000000000000004</v>
      </c>
      <c r="N67" s="44">
        <v>4.9000000000000004</v>
      </c>
      <c r="O67" s="44">
        <v>4.9000000000000004</v>
      </c>
      <c r="P67" s="44"/>
      <c r="Q67" s="44"/>
      <c r="R67" s="44"/>
      <c r="S67" s="44">
        <v>4.9000000000000004</v>
      </c>
      <c r="T67" s="44">
        <v>4.9000000000000004</v>
      </c>
      <c r="U67" s="44">
        <v>4.9000000000000004</v>
      </c>
      <c r="V67" s="44">
        <v>4.9000000000000004</v>
      </c>
      <c r="W67" s="44">
        <v>4.9000000000000004</v>
      </c>
      <c r="X67" s="44">
        <v>4.9000000000000004</v>
      </c>
      <c r="Y67" s="44">
        <v>4.9000000000000004</v>
      </c>
      <c r="Z67" s="44">
        <v>4.9000000000000004</v>
      </c>
      <c r="AA67" s="44">
        <v>4.9000000000000004</v>
      </c>
      <c r="AB67" s="44">
        <v>4.9000000000000004</v>
      </c>
      <c r="AC67" s="44">
        <v>4.9000000000000004</v>
      </c>
      <c r="AD67" s="44">
        <v>4.9000000000000004</v>
      </c>
      <c r="AE67" s="44">
        <v>4.9000000000000004</v>
      </c>
      <c r="AF67" s="44">
        <v>4.9000000000000004</v>
      </c>
      <c r="AG67" s="61">
        <v>10</v>
      </c>
      <c r="AH67" s="46">
        <f t="shared" si="2"/>
        <v>4.9000000000000004</v>
      </c>
      <c r="AI67" s="47">
        <f t="shared" si="3"/>
        <v>4.9000000000000004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/>
      <c r="Q68" s="44"/>
      <c r="R68" s="44"/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220</v>
      </c>
      <c r="C69" s="66">
        <v>220</v>
      </c>
      <c r="D69" s="66">
        <v>220</v>
      </c>
      <c r="E69" s="66">
        <v>220</v>
      </c>
      <c r="F69" s="66">
        <v>220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220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>74.6+56.3</f>
        <v>130.89999999999998</v>
      </c>
      <c r="C70" s="66">
        <f>74.6+56.3</f>
        <v>130.89999999999998</v>
      </c>
      <c r="D70" s="66">
        <f>74.6+56.3</f>
        <v>130.89999999999998</v>
      </c>
      <c r="E70" s="66">
        <f>74.6+56.3</f>
        <v>130.89999999999998</v>
      </c>
      <c r="F70" s="66">
        <f>74.6+56.3</f>
        <v>130.89999999999998</v>
      </c>
      <c r="G70" s="66">
        <f>53.4+74.1</f>
        <v>127.5</v>
      </c>
      <c r="H70" s="66">
        <f>53.4+74.1</f>
        <v>127.5</v>
      </c>
      <c r="I70" s="66">
        <f>52.7+72.9</f>
        <v>125.60000000000001</v>
      </c>
      <c r="J70" s="66">
        <f>52.1+71.5</f>
        <v>123.6</v>
      </c>
      <c r="K70" s="68">
        <f>51.8+71.1</f>
        <v>122.89999999999999</v>
      </c>
      <c r="L70" s="68">
        <f>50.1+62.3</f>
        <v>112.4</v>
      </c>
      <c r="M70" s="68">
        <f t="shared" ref="M70:O70" si="20">50.1+62.3</f>
        <v>112.4</v>
      </c>
      <c r="N70" s="68">
        <f t="shared" si="20"/>
        <v>112.4</v>
      </c>
      <c r="O70" s="68">
        <f t="shared" si="20"/>
        <v>112.4</v>
      </c>
      <c r="P70" s="68"/>
      <c r="Q70" s="68"/>
      <c r="R70" s="68"/>
      <c r="S70" s="68">
        <v>112.4</v>
      </c>
      <c r="T70" s="68">
        <v>112.4</v>
      </c>
      <c r="U70" s="68">
        <v>112.4</v>
      </c>
      <c r="V70" s="68">
        <v>112.4</v>
      </c>
      <c r="W70" s="68">
        <v>112.4</v>
      </c>
      <c r="X70" s="68">
        <v>112.4</v>
      </c>
      <c r="Y70" s="68">
        <v>112.4</v>
      </c>
      <c r="Z70" s="68">
        <v>112.4</v>
      </c>
      <c r="AA70" s="68">
        <v>112.4</v>
      </c>
      <c r="AB70" s="68">
        <v>112.4</v>
      </c>
      <c r="AC70" s="68">
        <v>112.4</v>
      </c>
      <c r="AD70" s="68">
        <v>112.4</v>
      </c>
      <c r="AE70" s="68">
        <v>112.4</v>
      </c>
      <c r="AF70" s="68">
        <v>125.8</v>
      </c>
      <c r="AG70" s="64">
        <v>240</v>
      </c>
      <c r="AH70" s="46">
        <f t="shared" si="2"/>
        <v>130.89999999999998</v>
      </c>
      <c r="AI70" s="47">
        <f t="shared" si="3"/>
        <v>112.4</v>
      </c>
      <c r="AK70" s="49"/>
    </row>
    <row r="71" spans="1:88" ht="15.75" thickBot="1">
      <c r="A71" s="69" t="s">
        <v>90</v>
      </c>
      <c r="B71" s="70">
        <f t="shared" ref="B71:L71" si="21">SUM(B11:B69)</f>
        <v>977.93000000000018</v>
      </c>
      <c r="C71" s="70">
        <f t="shared" si="21"/>
        <v>977.93000000000018</v>
      </c>
      <c r="D71" s="70">
        <f t="shared" si="21"/>
        <v>959.98000000000013</v>
      </c>
      <c r="E71" s="70">
        <f t="shared" si="21"/>
        <v>952.08000000000015</v>
      </c>
      <c r="F71" s="70">
        <f t="shared" si="21"/>
        <v>952.08000000000015</v>
      </c>
      <c r="G71" s="70">
        <f t="shared" si="21"/>
        <v>879.78000000000009</v>
      </c>
      <c r="H71" s="70">
        <f t="shared" si="21"/>
        <v>879.78000000000009</v>
      </c>
      <c r="I71" s="70">
        <f t="shared" si="21"/>
        <v>879.78000000000009</v>
      </c>
      <c r="J71" s="70">
        <f t="shared" si="21"/>
        <v>876.38000000000011</v>
      </c>
      <c r="K71" s="70">
        <f t="shared" si="21"/>
        <v>876.38000000000011</v>
      </c>
      <c r="L71" s="70">
        <f t="shared" si="21"/>
        <v>876.38000000000011</v>
      </c>
      <c r="M71" s="70">
        <f t="shared" ref="M71:AG71" si="22">SUM(M11:M69)</f>
        <v>876.38000000000011</v>
      </c>
      <c r="N71" s="70">
        <f t="shared" si="22"/>
        <v>876.38000000000011</v>
      </c>
      <c r="O71" s="70">
        <f t="shared" si="22"/>
        <v>876.38000000000011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876.38000000000011</v>
      </c>
      <c r="T71" s="70">
        <f t="shared" si="22"/>
        <v>876.38000000000011</v>
      </c>
      <c r="U71" s="70">
        <f t="shared" si="22"/>
        <v>876.38000000000011</v>
      </c>
      <c r="V71" s="70">
        <f t="shared" si="22"/>
        <v>876.38000000000011</v>
      </c>
      <c r="W71" s="70">
        <f t="shared" si="22"/>
        <v>876.38000000000011</v>
      </c>
      <c r="X71" s="70">
        <f t="shared" si="22"/>
        <v>876.38000000000011</v>
      </c>
      <c r="Y71" s="70">
        <f t="shared" si="22"/>
        <v>876.38000000000011</v>
      </c>
      <c r="Z71" s="70">
        <f t="shared" si="22"/>
        <v>876.38000000000011</v>
      </c>
      <c r="AA71" s="70">
        <f t="shared" si="22"/>
        <v>876.38000000000011</v>
      </c>
      <c r="AB71" s="70">
        <f t="shared" ref="AB71:AC71" si="23">SUM(AB11:AB69)</f>
        <v>876.38000000000011</v>
      </c>
      <c r="AC71" s="70">
        <f t="shared" si="23"/>
        <v>876.38000000000011</v>
      </c>
      <c r="AD71" s="70">
        <f t="shared" ref="AD71:AE71" si="24">SUM(AD11:AD69)</f>
        <v>876.38000000000011</v>
      </c>
      <c r="AE71" s="70">
        <f t="shared" si="24"/>
        <v>876.38000000000011</v>
      </c>
      <c r="AF71" s="70">
        <f t="shared" ref="AF71" si="25">SUM(AF11:AF69)</f>
        <v>876.38000000000011</v>
      </c>
      <c r="AG71" s="70">
        <f t="shared" si="22"/>
        <v>1812.2049999999999</v>
      </c>
      <c r="AH71" s="46">
        <f t="shared" si="2"/>
        <v>977.93000000000018</v>
      </c>
      <c r="AI71" s="47">
        <f t="shared" si="3"/>
        <v>150</v>
      </c>
      <c r="AK71" s="49"/>
    </row>
    <row r="72" spans="1:88">
      <c r="A72" s="71" t="s">
        <v>91</v>
      </c>
      <c r="B72" s="44">
        <v>291.3</v>
      </c>
      <c r="C72" s="44">
        <v>70</v>
      </c>
      <c r="D72" s="44">
        <v>0</v>
      </c>
      <c r="E72" s="44">
        <v>0</v>
      </c>
      <c r="F72" s="44">
        <v>0</v>
      </c>
      <c r="G72" s="44">
        <v>40</v>
      </c>
      <c r="H72" s="44">
        <v>70</v>
      </c>
      <c r="I72" s="44">
        <v>229</v>
      </c>
      <c r="J72" s="44">
        <v>253.2</v>
      </c>
      <c r="K72" s="44">
        <v>311.39999999999998</v>
      </c>
      <c r="L72" s="44">
        <v>251.3</v>
      </c>
      <c r="M72" s="44">
        <v>190</v>
      </c>
      <c r="N72" s="44">
        <v>120.8</v>
      </c>
      <c r="O72" s="44">
        <v>40.200000000000003</v>
      </c>
      <c r="P72" s="44">
        <v>100.5</v>
      </c>
      <c r="Q72" s="44">
        <v>50</v>
      </c>
      <c r="R72" s="44"/>
      <c r="S72" s="44">
        <v>200</v>
      </c>
      <c r="T72" s="44">
        <v>200</v>
      </c>
      <c r="U72" s="44">
        <v>200</v>
      </c>
      <c r="V72" s="44">
        <v>200</v>
      </c>
      <c r="W72" s="44">
        <v>200</v>
      </c>
      <c r="X72" s="44">
        <v>200</v>
      </c>
      <c r="Y72" s="44">
        <v>200</v>
      </c>
      <c r="Z72" s="44">
        <v>300</v>
      </c>
      <c r="AA72" s="44">
        <v>456</v>
      </c>
      <c r="AB72" s="44">
        <v>456</v>
      </c>
      <c r="AC72" s="44">
        <v>400</v>
      </c>
      <c r="AD72" s="44">
        <v>400</v>
      </c>
      <c r="AE72" s="44">
        <v>120</v>
      </c>
      <c r="AF72" s="44">
        <v>120</v>
      </c>
      <c r="AG72" s="61">
        <v>456</v>
      </c>
      <c r="AH72" s="46">
        <f t="shared" si="2"/>
        <v>456</v>
      </c>
      <c r="AI72" s="47">
        <f t="shared" si="3"/>
        <v>0</v>
      </c>
      <c r="AK72" s="49"/>
    </row>
    <row r="73" spans="1:88">
      <c r="A73" s="72" t="s">
        <v>92</v>
      </c>
      <c r="B73" s="43">
        <v>59.9</v>
      </c>
      <c r="C73" s="43">
        <v>59.9</v>
      </c>
      <c r="D73" s="43">
        <v>59.9</v>
      </c>
      <c r="E73" s="43">
        <v>59.9</v>
      </c>
      <c r="F73" s="43">
        <v>59.9</v>
      </c>
      <c r="G73" s="43">
        <v>59.9</v>
      </c>
      <c r="H73" s="43">
        <v>59.9</v>
      </c>
      <c r="I73" s="43">
        <v>59.9</v>
      </c>
      <c r="J73" s="43">
        <v>59.9</v>
      </c>
      <c r="K73" s="43">
        <v>57.9</v>
      </c>
      <c r="L73" s="43">
        <v>57.9</v>
      </c>
      <c r="M73" s="43">
        <v>57.9</v>
      </c>
      <c r="N73" s="43">
        <v>57.9</v>
      </c>
      <c r="O73" s="43">
        <v>57.9</v>
      </c>
      <c r="P73" s="43">
        <v>52</v>
      </c>
      <c r="Q73" s="43">
        <v>56</v>
      </c>
      <c r="R73" s="43"/>
      <c r="S73" s="43">
        <v>56</v>
      </c>
      <c r="T73" s="43">
        <v>56</v>
      </c>
      <c r="U73" s="43">
        <v>56</v>
      </c>
      <c r="V73" s="43">
        <v>56</v>
      </c>
      <c r="W73" s="43">
        <v>56</v>
      </c>
      <c r="X73" s="43">
        <v>56</v>
      </c>
      <c r="Y73" s="43">
        <v>56</v>
      </c>
      <c r="Z73" s="43">
        <v>56</v>
      </c>
      <c r="AA73" s="43">
        <v>56</v>
      </c>
      <c r="AB73" s="43">
        <v>56</v>
      </c>
      <c r="AC73" s="43">
        <v>56</v>
      </c>
      <c r="AD73" s="43">
        <v>56</v>
      </c>
      <c r="AE73" s="43">
        <v>56</v>
      </c>
      <c r="AF73" s="43">
        <v>56</v>
      </c>
      <c r="AG73" s="64">
        <v>111</v>
      </c>
      <c r="AH73" s="46">
        <f t="shared" si="2"/>
        <v>59.9</v>
      </c>
      <c r="AI73" s="47">
        <f t="shared" si="3"/>
        <v>52</v>
      </c>
      <c r="AK73" s="49"/>
    </row>
    <row r="74" spans="1:88">
      <c r="A74" s="73" t="s">
        <v>93</v>
      </c>
      <c r="B74" s="43">
        <v>39.1</v>
      </c>
      <c r="C74" s="43">
        <v>39.1</v>
      </c>
      <c r="D74" s="43">
        <v>43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35.9</v>
      </c>
      <c r="O74" s="43">
        <v>38.5</v>
      </c>
      <c r="P74" s="43">
        <v>36</v>
      </c>
      <c r="Q74" s="43">
        <v>38</v>
      </c>
      <c r="R74" s="43"/>
      <c r="S74" s="43">
        <v>38</v>
      </c>
      <c r="T74" s="43">
        <v>38</v>
      </c>
      <c r="U74" s="43">
        <v>38</v>
      </c>
      <c r="V74" s="43">
        <v>38</v>
      </c>
      <c r="W74" s="43">
        <v>38</v>
      </c>
      <c r="X74" s="43">
        <v>38</v>
      </c>
      <c r="Y74" s="43">
        <v>38</v>
      </c>
      <c r="Z74" s="43">
        <v>38</v>
      </c>
      <c r="AA74" s="43">
        <v>38</v>
      </c>
      <c r="AB74" s="43">
        <v>38</v>
      </c>
      <c r="AC74" s="43">
        <v>38</v>
      </c>
      <c r="AD74" s="43">
        <v>38</v>
      </c>
      <c r="AE74" s="43">
        <v>38</v>
      </c>
      <c r="AF74" s="43">
        <v>38</v>
      </c>
      <c r="AG74" s="64">
        <v>60</v>
      </c>
      <c r="AH74" s="46">
        <f t="shared" si="2"/>
        <v>43</v>
      </c>
      <c r="AI74" s="47">
        <f t="shared" si="3"/>
        <v>35.9</v>
      </c>
      <c r="AK74" s="49"/>
    </row>
    <row r="75" spans="1:88">
      <c r="A75" s="74" t="s">
        <v>94</v>
      </c>
      <c r="B75" s="43">
        <v>24.2</v>
      </c>
      <c r="C75" s="43">
        <v>24.2</v>
      </c>
      <c r="D75" s="43">
        <v>20</v>
      </c>
      <c r="E75" s="43">
        <v>20</v>
      </c>
      <c r="F75" s="43">
        <v>20</v>
      </c>
      <c r="G75" s="43">
        <v>20</v>
      </c>
      <c r="H75" s="43">
        <v>20</v>
      </c>
      <c r="I75" s="43">
        <v>20</v>
      </c>
      <c r="J75" s="43">
        <v>20</v>
      </c>
      <c r="K75" s="43">
        <v>20</v>
      </c>
      <c r="L75" s="43">
        <v>20</v>
      </c>
      <c r="M75" s="43">
        <v>20</v>
      </c>
      <c r="N75" s="43">
        <v>14.7</v>
      </c>
      <c r="O75" s="43">
        <v>17.2</v>
      </c>
      <c r="P75" s="43">
        <v>18.2</v>
      </c>
      <c r="Q75" s="43">
        <v>17.600000000000001</v>
      </c>
      <c r="R75" s="43"/>
      <c r="S75" s="43">
        <v>17.600000000000001</v>
      </c>
      <c r="T75" s="43">
        <v>17.600000000000001</v>
      </c>
      <c r="U75" s="43">
        <v>17.600000000000001</v>
      </c>
      <c r="V75" s="43">
        <v>17.600000000000001</v>
      </c>
      <c r="W75" s="43">
        <v>17.600000000000001</v>
      </c>
      <c r="X75" s="43">
        <v>17.600000000000001</v>
      </c>
      <c r="Y75" s="43">
        <v>17.600000000000001</v>
      </c>
      <c r="Z75" s="43">
        <v>17.600000000000001</v>
      </c>
      <c r="AA75" s="43">
        <v>17.600000000000001</v>
      </c>
      <c r="AB75" s="43">
        <v>17.600000000000001</v>
      </c>
      <c r="AC75" s="43">
        <v>17.600000000000001</v>
      </c>
      <c r="AD75" s="43">
        <v>17.600000000000001</v>
      </c>
      <c r="AE75" s="43">
        <v>17.600000000000001</v>
      </c>
      <c r="AF75" s="43">
        <v>17.600000000000001</v>
      </c>
      <c r="AG75" s="75">
        <v>42.5</v>
      </c>
      <c r="AH75" s="46">
        <f t="shared" ref="AH75:AH138" si="26">MAX(B75:AF75)</f>
        <v>24.2</v>
      </c>
      <c r="AI75" s="47">
        <f t="shared" ref="AI75:AI138" si="27">MIN(B75:AF75)</f>
        <v>14.7</v>
      </c>
      <c r="AK75" s="49"/>
    </row>
    <row r="76" spans="1:88">
      <c r="A76" s="74" t="s">
        <v>95</v>
      </c>
      <c r="B76" s="43">
        <v>20.8</v>
      </c>
      <c r="C76" s="43">
        <v>20.8</v>
      </c>
      <c r="D76" s="43">
        <v>20</v>
      </c>
      <c r="E76" s="43">
        <v>20</v>
      </c>
      <c r="F76" s="43">
        <v>20</v>
      </c>
      <c r="G76" s="43">
        <v>20</v>
      </c>
      <c r="H76" s="43">
        <v>20</v>
      </c>
      <c r="I76" s="43">
        <v>20</v>
      </c>
      <c r="J76" s="43">
        <v>20</v>
      </c>
      <c r="K76" s="43">
        <v>20</v>
      </c>
      <c r="L76" s="43">
        <v>20</v>
      </c>
      <c r="M76" s="43">
        <v>20</v>
      </c>
      <c r="N76" s="43">
        <v>18.100000000000001</v>
      </c>
      <c r="O76" s="43">
        <v>18</v>
      </c>
      <c r="P76" s="43">
        <v>18.100000000000001</v>
      </c>
      <c r="Q76" s="43">
        <v>18</v>
      </c>
      <c r="R76" s="43"/>
      <c r="S76" s="43">
        <v>18</v>
      </c>
      <c r="T76" s="43">
        <v>18</v>
      </c>
      <c r="U76" s="43">
        <v>18</v>
      </c>
      <c r="V76" s="43">
        <v>18</v>
      </c>
      <c r="W76" s="43">
        <v>18</v>
      </c>
      <c r="X76" s="43">
        <v>18</v>
      </c>
      <c r="Y76" s="43">
        <v>18</v>
      </c>
      <c r="Z76" s="43">
        <v>18</v>
      </c>
      <c r="AA76" s="43">
        <v>18</v>
      </c>
      <c r="AB76" s="43">
        <v>18</v>
      </c>
      <c r="AC76" s="43">
        <v>18</v>
      </c>
      <c r="AD76" s="43">
        <v>18</v>
      </c>
      <c r="AE76" s="43">
        <v>18</v>
      </c>
      <c r="AF76" s="43">
        <v>18</v>
      </c>
      <c r="AG76" s="75">
        <v>22.1</v>
      </c>
      <c r="AH76" s="46">
        <f t="shared" si="26"/>
        <v>20.8</v>
      </c>
      <c r="AI76" s="47">
        <f t="shared" si="27"/>
        <v>18</v>
      </c>
      <c r="AK76" s="49"/>
    </row>
    <row r="77" spans="1:88" ht="15.75" thickBot="1">
      <c r="A77" s="76" t="s">
        <v>96</v>
      </c>
      <c r="B77" s="77">
        <v>7.2</v>
      </c>
      <c r="C77" s="77">
        <v>7.2</v>
      </c>
      <c r="D77" s="77">
        <v>6</v>
      </c>
      <c r="E77" s="77">
        <v>6</v>
      </c>
      <c r="F77" s="77">
        <v>6</v>
      </c>
      <c r="G77" s="77">
        <v>6</v>
      </c>
      <c r="H77" s="77">
        <v>6</v>
      </c>
      <c r="I77" s="77">
        <v>6</v>
      </c>
      <c r="J77" s="77">
        <v>6</v>
      </c>
      <c r="K77" s="77">
        <v>6</v>
      </c>
      <c r="L77" s="77">
        <v>6</v>
      </c>
      <c r="M77" s="77">
        <v>6</v>
      </c>
      <c r="N77" s="77">
        <v>4.8</v>
      </c>
      <c r="O77" s="77">
        <v>5.0999999999999996</v>
      </c>
      <c r="P77" s="77">
        <v>5.0999999999999996</v>
      </c>
      <c r="Q77" s="77">
        <v>5.0999999999999996</v>
      </c>
      <c r="R77" s="77"/>
      <c r="S77" s="77">
        <v>5.0999999999999996</v>
      </c>
      <c r="T77" s="77">
        <v>5.0999999999999996</v>
      </c>
      <c r="U77" s="77">
        <v>5.0999999999999996</v>
      </c>
      <c r="V77" s="77">
        <v>5.0999999999999996</v>
      </c>
      <c r="W77" s="77">
        <v>5.0999999999999996</v>
      </c>
      <c r="X77" s="77">
        <v>5.0999999999999996</v>
      </c>
      <c r="Y77" s="77">
        <v>5.0999999999999996</v>
      </c>
      <c r="Z77" s="77">
        <v>5.0999999999999996</v>
      </c>
      <c r="AA77" s="77">
        <v>5.0999999999999996</v>
      </c>
      <c r="AB77" s="77">
        <v>5.0999999999999996</v>
      </c>
      <c r="AC77" s="77">
        <v>5.0999999999999996</v>
      </c>
      <c r="AD77" s="77">
        <v>5.0999999999999996</v>
      </c>
      <c r="AE77" s="77">
        <v>5.0999999999999996</v>
      </c>
      <c r="AF77" s="77">
        <v>5.0999999999999996</v>
      </c>
      <c r="AG77" s="78">
        <v>14.8</v>
      </c>
      <c r="AH77" s="46">
        <f t="shared" si="26"/>
        <v>7.2</v>
      </c>
      <c r="AI77" s="47">
        <f t="shared" si="27"/>
        <v>4.8</v>
      </c>
      <c r="AK77" s="49"/>
    </row>
    <row r="78" spans="1:88" ht="15.75" thickBot="1">
      <c r="A78" s="79" t="s">
        <v>97</v>
      </c>
      <c r="B78" s="70">
        <f t="shared" ref="B78:L78" si="28">SUM(B72:B77)</f>
        <v>442.5</v>
      </c>
      <c r="C78" s="70">
        <f t="shared" si="28"/>
        <v>221.2</v>
      </c>
      <c r="D78" s="70">
        <f t="shared" si="28"/>
        <v>148.9</v>
      </c>
      <c r="E78" s="70">
        <f t="shared" si="28"/>
        <v>148.9</v>
      </c>
      <c r="F78" s="70">
        <f t="shared" si="28"/>
        <v>148.9</v>
      </c>
      <c r="G78" s="70">
        <f t="shared" si="28"/>
        <v>188.9</v>
      </c>
      <c r="H78" s="70">
        <f t="shared" si="28"/>
        <v>218.9</v>
      </c>
      <c r="I78" s="70">
        <f t="shared" si="28"/>
        <v>377.9</v>
      </c>
      <c r="J78" s="70">
        <f t="shared" si="28"/>
        <v>402.09999999999997</v>
      </c>
      <c r="K78" s="70">
        <f t="shared" si="28"/>
        <v>458.29999999999995</v>
      </c>
      <c r="L78" s="70">
        <f t="shared" si="28"/>
        <v>398.2</v>
      </c>
      <c r="M78" s="70">
        <f t="shared" ref="M78:AG78" si="29">SUM(M72:M77)</f>
        <v>336.9</v>
      </c>
      <c r="N78" s="70">
        <f t="shared" si="29"/>
        <v>252.2</v>
      </c>
      <c r="O78" s="70">
        <f t="shared" si="29"/>
        <v>176.89999999999998</v>
      </c>
      <c r="P78" s="70">
        <f t="shared" si="29"/>
        <v>229.89999999999998</v>
      </c>
      <c r="Q78" s="70">
        <f t="shared" si="29"/>
        <v>184.7</v>
      </c>
      <c r="R78" s="70">
        <f t="shared" si="29"/>
        <v>0</v>
      </c>
      <c r="S78" s="70">
        <f t="shared" si="29"/>
        <v>334.70000000000005</v>
      </c>
      <c r="T78" s="70">
        <f t="shared" si="29"/>
        <v>334.70000000000005</v>
      </c>
      <c r="U78" s="70">
        <f t="shared" si="29"/>
        <v>334.70000000000005</v>
      </c>
      <c r="V78" s="70">
        <f t="shared" si="29"/>
        <v>334.70000000000005</v>
      </c>
      <c r="W78" s="70">
        <f t="shared" si="29"/>
        <v>334.70000000000005</v>
      </c>
      <c r="X78" s="70">
        <f t="shared" si="29"/>
        <v>334.70000000000005</v>
      </c>
      <c r="Y78" s="70">
        <f t="shared" si="29"/>
        <v>334.70000000000005</v>
      </c>
      <c r="Z78" s="70">
        <f t="shared" si="29"/>
        <v>434.70000000000005</v>
      </c>
      <c r="AA78" s="70">
        <f t="shared" si="29"/>
        <v>590.70000000000005</v>
      </c>
      <c r="AB78" s="70">
        <f t="shared" ref="AB78:AC78" si="30">SUM(AB72:AB77)</f>
        <v>590.70000000000005</v>
      </c>
      <c r="AC78" s="70">
        <f t="shared" si="30"/>
        <v>534.70000000000005</v>
      </c>
      <c r="AD78" s="70">
        <f t="shared" ref="AD78:AE78" si="31">SUM(AD72:AD77)</f>
        <v>534.70000000000005</v>
      </c>
      <c r="AE78" s="70">
        <f t="shared" si="31"/>
        <v>254.7</v>
      </c>
      <c r="AF78" s="70">
        <f t="shared" ref="AF78" si="32">SUM(AF72:AF77)</f>
        <v>254.7</v>
      </c>
      <c r="AG78" s="80">
        <f t="shared" si="29"/>
        <v>706.4</v>
      </c>
      <c r="AH78" s="46">
        <f t="shared" si="26"/>
        <v>590.70000000000005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72.599999999999994</v>
      </c>
      <c r="C79" s="44">
        <v>72.599999999999994</v>
      </c>
      <c r="D79" s="44">
        <v>72.599999999999994</v>
      </c>
      <c r="E79" s="44">
        <v>72.599999999999994</v>
      </c>
      <c r="F79" s="44">
        <v>72.599999999999994</v>
      </c>
      <c r="G79" s="44">
        <v>72.599999999999994</v>
      </c>
      <c r="H79" s="44">
        <v>72.599999999999994</v>
      </c>
      <c r="I79" s="44">
        <v>90.2</v>
      </c>
      <c r="J79" s="44">
        <v>90.2</v>
      </c>
      <c r="K79" s="44">
        <v>91.1</v>
      </c>
      <c r="L79" s="44">
        <v>96.3</v>
      </c>
      <c r="M79" s="44">
        <v>96.3</v>
      </c>
      <c r="N79" s="44">
        <v>92.1</v>
      </c>
      <c r="O79" s="44">
        <v>93</v>
      </c>
      <c r="P79" s="44">
        <v>93</v>
      </c>
      <c r="Q79" s="44">
        <v>93</v>
      </c>
      <c r="R79" s="44"/>
      <c r="S79" s="44">
        <v>93</v>
      </c>
      <c r="T79" s="44">
        <v>93</v>
      </c>
      <c r="U79" s="44">
        <v>93</v>
      </c>
      <c r="V79" s="44">
        <v>93</v>
      </c>
      <c r="W79" s="44">
        <v>93</v>
      </c>
      <c r="X79" s="44">
        <v>93</v>
      </c>
      <c r="Y79" s="44">
        <v>93</v>
      </c>
      <c r="Z79" s="44">
        <v>93</v>
      </c>
      <c r="AA79" s="44">
        <v>110</v>
      </c>
      <c r="AB79" s="44">
        <v>110</v>
      </c>
      <c r="AC79" s="44">
        <v>0</v>
      </c>
      <c r="AD79" s="44">
        <v>144</v>
      </c>
      <c r="AE79" s="44">
        <v>110.2</v>
      </c>
      <c r="AF79" s="44">
        <v>90.8</v>
      </c>
      <c r="AG79" s="61">
        <v>144</v>
      </c>
      <c r="AH79" s="46">
        <f t="shared" si="26"/>
        <v>144</v>
      </c>
      <c r="AI79" s="47">
        <f t="shared" si="27"/>
        <v>0</v>
      </c>
      <c r="AK79" s="49"/>
      <c r="AY79" s="1" t="s">
        <v>99</v>
      </c>
      <c r="AZ79" s="82">
        <f>ROUND(C97,0)</f>
        <v>-390</v>
      </c>
      <c r="BA79" s="81">
        <f t="shared" ref="BA79:BD83" si="33">D97</f>
        <v>-283</v>
      </c>
      <c r="BB79" s="81">
        <f t="shared" si="33"/>
        <v>-308</v>
      </c>
      <c r="BC79" s="81">
        <f t="shared" si="33"/>
        <v>-321</v>
      </c>
      <c r="BD79" s="81">
        <f t="shared" si="33"/>
        <v>-354.3</v>
      </c>
      <c r="BE79" s="82">
        <f>I97</f>
        <v>-489</v>
      </c>
      <c r="BF79" s="82">
        <f>K97</f>
        <v>-470.1</v>
      </c>
      <c r="BG79" s="82">
        <f t="shared" ref="BG79:BP83" si="34">M97</f>
        <v>-160</v>
      </c>
      <c r="BH79" s="82">
        <f t="shared" si="34"/>
        <v>-52</v>
      </c>
      <c r="BI79" s="82">
        <f t="shared" si="34"/>
        <v>-35</v>
      </c>
      <c r="BJ79" s="82">
        <f t="shared" si="34"/>
        <v>-25</v>
      </c>
      <c r="BK79" s="82">
        <f t="shared" si="34"/>
        <v>-32</v>
      </c>
      <c r="BL79" s="82">
        <f t="shared" si="34"/>
        <v>0</v>
      </c>
      <c r="BM79" s="82">
        <f t="shared" si="34"/>
        <v>-150</v>
      </c>
      <c r="BN79" s="82">
        <f t="shared" si="34"/>
        <v>-240</v>
      </c>
      <c r="BO79" s="82">
        <f t="shared" si="34"/>
        <v>-240</v>
      </c>
      <c r="BP79" s="82">
        <f t="shared" si="34"/>
        <v>-240</v>
      </c>
      <c r="BQ79" s="82">
        <f>X97</f>
        <v>-280</v>
      </c>
      <c r="BR79" s="82">
        <f>Z97</f>
        <v>-320</v>
      </c>
      <c r="BS79" s="81">
        <f>AB97</f>
        <v>-528</v>
      </c>
      <c r="BT79" s="81">
        <f t="shared" ref="BT79:BV83" si="35">AD97</f>
        <v>-384.7</v>
      </c>
      <c r="BU79" s="81">
        <f t="shared" si="35"/>
        <v>-379.1</v>
      </c>
      <c r="BV79" s="81">
        <f t="shared" si="35"/>
        <v>-480.2</v>
      </c>
      <c r="BW79" s="81">
        <f>B97</f>
        <v>-593.29999999999995</v>
      </c>
    </row>
    <row r="80" spans="1:88">
      <c r="A80" s="63" t="s">
        <v>100</v>
      </c>
      <c r="B80" s="43">
        <v>54.3</v>
      </c>
      <c r="C80" s="43">
        <v>54.3</v>
      </c>
      <c r="D80" s="43">
        <v>54.3</v>
      </c>
      <c r="E80" s="43">
        <v>33.9</v>
      </c>
      <c r="F80" s="43">
        <v>33.9</v>
      </c>
      <c r="G80" s="43">
        <v>33.9</v>
      </c>
      <c r="H80" s="43">
        <v>33.9</v>
      </c>
      <c r="I80" s="43">
        <v>34.6</v>
      </c>
      <c r="J80" s="43">
        <v>50.3</v>
      </c>
      <c r="K80" s="43">
        <v>50.1</v>
      </c>
      <c r="L80" s="43">
        <v>59.8</v>
      </c>
      <c r="M80" s="43">
        <v>59.8</v>
      </c>
      <c r="N80" s="43">
        <v>50</v>
      </c>
      <c r="O80" s="43">
        <v>54</v>
      </c>
      <c r="P80" s="43">
        <v>30</v>
      </c>
      <c r="Q80" s="43">
        <v>25</v>
      </c>
      <c r="R80" s="43"/>
      <c r="S80" s="43">
        <v>25</v>
      </c>
      <c r="T80" s="43">
        <v>25</v>
      </c>
      <c r="U80" s="43">
        <v>25</v>
      </c>
      <c r="V80" s="43">
        <v>25</v>
      </c>
      <c r="W80" s="43">
        <v>35</v>
      </c>
      <c r="X80" s="43">
        <v>50</v>
      </c>
      <c r="Y80" s="43">
        <v>50</v>
      </c>
      <c r="Z80" s="43">
        <v>55</v>
      </c>
      <c r="AA80" s="43">
        <v>69</v>
      </c>
      <c r="AB80" s="43">
        <v>55.4</v>
      </c>
      <c r="AC80" s="43">
        <v>69.3</v>
      </c>
      <c r="AD80" s="43">
        <v>69.3</v>
      </c>
      <c r="AE80" s="43">
        <v>69.3</v>
      </c>
      <c r="AF80" s="43">
        <v>52</v>
      </c>
      <c r="AG80" s="64">
        <v>70</v>
      </c>
      <c r="AH80" s="46">
        <f t="shared" si="26"/>
        <v>69.3</v>
      </c>
      <c r="AI80" s="47">
        <f t="shared" si="27"/>
        <v>25</v>
      </c>
      <c r="AK80" s="49"/>
      <c r="AY80" s="1" t="s">
        <v>101</v>
      </c>
      <c r="AZ80" s="82">
        <f>ROUND(C98,0)</f>
        <v>43</v>
      </c>
      <c r="BA80" s="81">
        <f t="shared" si="33"/>
        <v>38</v>
      </c>
      <c r="BB80" s="81">
        <f t="shared" si="33"/>
        <v>39.200000000000003</v>
      </c>
      <c r="BC80" s="81">
        <f t="shared" si="33"/>
        <v>39.200000000000003</v>
      </c>
      <c r="BD80" s="81">
        <f t="shared" si="33"/>
        <v>37</v>
      </c>
      <c r="BE80" s="82">
        <f>I98</f>
        <v>31.3</v>
      </c>
      <c r="BF80" s="82">
        <f>K98</f>
        <v>32</v>
      </c>
      <c r="BG80" s="82">
        <f t="shared" si="34"/>
        <v>31.4</v>
      </c>
      <c r="BH80" s="82">
        <f t="shared" si="34"/>
        <v>31.6</v>
      </c>
      <c r="BI80" s="82">
        <f t="shared" si="34"/>
        <v>30.2</v>
      </c>
      <c r="BJ80" s="82">
        <f t="shared" si="34"/>
        <v>32</v>
      </c>
      <c r="BK80" s="82">
        <f t="shared" si="34"/>
        <v>32</v>
      </c>
      <c r="BL80" s="82">
        <f t="shared" si="34"/>
        <v>0</v>
      </c>
      <c r="BM80" s="82">
        <f t="shared" si="34"/>
        <v>31</v>
      </c>
      <c r="BN80" s="82">
        <f t="shared" si="34"/>
        <v>31</v>
      </c>
      <c r="BO80" s="82">
        <f t="shared" si="34"/>
        <v>31</v>
      </c>
      <c r="BP80" s="82">
        <f t="shared" si="34"/>
        <v>31</v>
      </c>
      <c r="BQ80" s="82">
        <f>X98</f>
        <v>31</v>
      </c>
      <c r="BR80" s="82">
        <f>Z98</f>
        <v>28</v>
      </c>
      <c r="BS80" s="81">
        <f>AB98</f>
        <v>27.6</v>
      </c>
      <c r="BT80" s="81">
        <f t="shared" si="35"/>
        <v>29.5</v>
      </c>
      <c r="BU80" s="81">
        <f t="shared" si="35"/>
        <v>27.9</v>
      </c>
      <c r="BV80" s="81">
        <f t="shared" si="35"/>
        <v>26.5</v>
      </c>
      <c r="BW80" s="81">
        <f>B98</f>
        <v>42.6</v>
      </c>
    </row>
    <row r="81" spans="1:75">
      <c r="A81" s="63" t="s">
        <v>102</v>
      </c>
      <c r="B81" s="43">
        <v>65.3</v>
      </c>
      <c r="C81" s="43">
        <v>65.3</v>
      </c>
      <c r="D81" s="43">
        <v>50</v>
      </c>
      <c r="E81" s="43">
        <v>48</v>
      </c>
      <c r="F81" s="43">
        <v>48</v>
      </c>
      <c r="G81" s="43">
        <v>52.2</v>
      </c>
      <c r="H81" s="43">
        <v>52.2</v>
      </c>
      <c r="I81" s="43">
        <v>60</v>
      </c>
      <c r="J81" s="43">
        <v>70</v>
      </c>
      <c r="K81" s="43">
        <v>69.5</v>
      </c>
      <c r="L81" s="43">
        <v>69.5</v>
      </c>
      <c r="M81" s="43">
        <v>69.5</v>
      </c>
      <c r="N81" s="43">
        <v>60.3</v>
      </c>
      <c r="O81" s="43">
        <v>69</v>
      </c>
      <c r="P81" s="43">
        <v>52</v>
      </c>
      <c r="Q81" s="43">
        <v>51</v>
      </c>
      <c r="R81" s="43"/>
      <c r="S81" s="43">
        <v>51</v>
      </c>
      <c r="T81" s="43">
        <v>51</v>
      </c>
      <c r="U81" s="43">
        <v>51</v>
      </c>
      <c r="V81" s="43">
        <v>51</v>
      </c>
      <c r="W81" s="43">
        <v>51</v>
      </c>
      <c r="X81" s="43">
        <v>51</v>
      </c>
      <c r="Y81" s="43">
        <v>51</v>
      </c>
      <c r="Z81" s="43">
        <v>51</v>
      </c>
      <c r="AA81" s="43">
        <v>51</v>
      </c>
      <c r="AB81" s="43">
        <v>50.9</v>
      </c>
      <c r="AC81" s="43">
        <v>68.099999999999994</v>
      </c>
      <c r="AD81" s="43">
        <v>68.099999999999994</v>
      </c>
      <c r="AE81" s="43">
        <v>68.099999999999994</v>
      </c>
      <c r="AF81" s="43">
        <v>62.7</v>
      </c>
      <c r="AG81" s="64">
        <v>69</v>
      </c>
      <c r="AH81" s="46">
        <f t="shared" si="26"/>
        <v>70</v>
      </c>
      <c r="AI81" s="47">
        <f t="shared" si="27"/>
        <v>48</v>
      </c>
      <c r="AK81" s="49"/>
      <c r="AL81" s="83"/>
      <c r="AO81" s="83"/>
      <c r="AY81" s="1" t="s">
        <v>103</v>
      </c>
      <c r="AZ81" s="82">
        <f>ROUND(C99,0)</f>
        <v>30</v>
      </c>
      <c r="BA81" s="81">
        <f t="shared" si="33"/>
        <v>29</v>
      </c>
      <c r="BB81" s="81">
        <f t="shared" si="33"/>
        <v>29</v>
      </c>
      <c r="BC81" s="81">
        <f t="shared" si="33"/>
        <v>29</v>
      </c>
      <c r="BD81" s="81">
        <f t="shared" si="33"/>
        <v>28.3</v>
      </c>
      <c r="BE81" s="82">
        <f>I99</f>
        <v>27</v>
      </c>
      <c r="BF81" s="82">
        <f>K99</f>
        <v>29.8</v>
      </c>
      <c r="BG81" s="82">
        <f t="shared" si="34"/>
        <v>29.8</v>
      </c>
      <c r="BH81" s="82">
        <f t="shared" si="34"/>
        <v>27.9</v>
      </c>
      <c r="BI81" s="82">
        <f t="shared" si="34"/>
        <v>32.6</v>
      </c>
      <c r="BJ81" s="82">
        <f t="shared" si="34"/>
        <v>33</v>
      </c>
      <c r="BK81" s="82">
        <f t="shared" si="34"/>
        <v>32</v>
      </c>
      <c r="BL81" s="82">
        <f t="shared" si="34"/>
        <v>0</v>
      </c>
      <c r="BM81" s="82">
        <f t="shared" si="34"/>
        <v>24</v>
      </c>
      <c r="BN81" s="82">
        <f t="shared" si="34"/>
        <v>24</v>
      </c>
      <c r="BO81" s="82">
        <f t="shared" si="34"/>
        <v>24</v>
      </c>
      <c r="BP81" s="82">
        <f t="shared" si="34"/>
        <v>24</v>
      </c>
      <c r="BQ81" s="82">
        <f>X99</f>
        <v>40</v>
      </c>
      <c r="BR81" s="82">
        <f>Z99</f>
        <v>50</v>
      </c>
      <c r="BS81" s="81">
        <f>AB99</f>
        <v>50</v>
      </c>
      <c r="BT81" s="81">
        <f t="shared" si="35"/>
        <v>50</v>
      </c>
      <c r="BU81" s="81">
        <f t="shared" si="35"/>
        <v>50</v>
      </c>
      <c r="BV81" s="81">
        <f t="shared" si="35"/>
        <v>50</v>
      </c>
      <c r="BW81" s="81">
        <f>B99</f>
        <v>29.6</v>
      </c>
    </row>
    <row r="82" spans="1:75" s="83" customFormat="1">
      <c r="A82" s="63" t="s">
        <v>104</v>
      </c>
      <c r="B82" s="43">
        <v>60.1</v>
      </c>
      <c r="C82" s="43">
        <v>60.1</v>
      </c>
      <c r="D82" s="43">
        <v>60.1</v>
      </c>
      <c r="E82" s="43">
        <v>60.1</v>
      </c>
      <c r="F82" s="43">
        <v>60.1</v>
      </c>
      <c r="G82" s="43">
        <v>60.1</v>
      </c>
      <c r="H82" s="43">
        <v>60.1</v>
      </c>
      <c r="I82" s="43">
        <v>60</v>
      </c>
      <c r="J82" s="43">
        <v>60</v>
      </c>
      <c r="K82" s="43">
        <v>60</v>
      </c>
      <c r="L82" s="43">
        <v>60</v>
      </c>
      <c r="M82" s="43">
        <v>60</v>
      </c>
      <c r="N82" s="66">
        <v>60.2</v>
      </c>
      <c r="O82" s="66">
        <v>60</v>
      </c>
      <c r="P82" s="43">
        <v>60</v>
      </c>
      <c r="Q82" s="43">
        <v>60</v>
      </c>
      <c r="R82" s="43"/>
      <c r="S82" s="43">
        <v>60</v>
      </c>
      <c r="T82" s="43">
        <v>60</v>
      </c>
      <c r="U82" s="43">
        <v>60</v>
      </c>
      <c r="V82" s="43">
        <v>60</v>
      </c>
      <c r="W82" s="43">
        <v>60</v>
      </c>
      <c r="X82" s="43">
        <v>60</v>
      </c>
      <c r="Y82" s="43">
        <v>60</v>
      </c>
      <c r="Z82" s="43">
        <v>60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6"/>
        <v>60.2</v>
      </c>
      <c r="AI82" s="47">
        <f t="shared" si="27"/>
        <v>60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3"/>
        <v>0</v>
      </c>
      <c r="BB82" s="81">
        <f t="shared" si="33"/>
        <v>0</v>
      </c>
      <c r="BC82" s="81">
        <f t="shared" si="33"/>
        <v>0</v>
      </c>
      <c r="BD82" s="81">
        <f t="shared" si="33"/>
        <v>0</v>
      </c>
      <c r="BE82" s="82">
        <f>I100</f>
        <v>0</v>
      </c>
      <c r="BF82" s="82">
        <f>K100</f>
        <v>0</v>
      </c>
      <c r="BG82" s="82">
        <f t="shared" si="34"/>
        <v>0</v>
      </c>
      <c r="BH82" s="82">
        <f t="shared" si="34"/>
        <v>0</v>
      </c>
      <c r="BI82" s="82">
        <f t="shared" si="34"/>
        <v>0</v>
      </c>
      <c r="BJ82" s="82">
        <f t="shared" si="34"/>
        <v>0</v>
      </c>
      <c r="BK82" s="82">
        <f t="shared" si="34"/>
        <v>0</v>
      </c>
      <c r="BL82" s="82">
        <f t="shared" si="34"/>
        <v>0</v>
      </c>
      <c r="BM82" s="82">
        <f t="shared" si="34"/>
        <v>0</v>
      </c>
      <c r="BN82" s="82">
        <f t="shared" si="34"/>
        <v>0</v>
      </c>
      <c r="BO82" s="82">
        <f t="shared" si="34"/>
        <v>0</v>
      </c>
      <c r="BP82" s="82">
        <f t="shared" si="34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5"/>
        <v>0</v>
      </c>
      <c r="BU82" s="81">
        <f t="shared" si="35"/>
        <v>0</v>
      </c>
      <c r="BV82" s="81">
        <f t="shared" si="35"/>
        <v>0</v>
      </c>
      <c r="BW82" s="81">
        <f>B100</f>
        <v>0</v>
      </c>
    </row>
    <row r="83" spans="1:75">
      <c r="A83" s="63" t="s">
        <v>106</v>
      </c>
      <c r="B83" s="44">
        <v>0</v>
      </c>
      <c r="C83" s="44">
        <v>0</v>
      </c>
      <c r="D83" s="44">
        <v>0</v>
      </c>
      <c r="E83" s="44">
        <v>10</v>
      </c>
      <c r="F83" s="44">
        <v>10</v>
      </c>
      <c r="G83" s="44">
        <v>10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10</v>
      </c>
      <c r="N83" s="43">
        <v>24.5</v>
      </c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>
        <v>20.100000000000001</v>
      </c>
      <c r="AC83" s="43">
        <v>19.3</v>
      </c>
      <c r="AD83" s="43">
        <v>19.3</v>
      </c>
      <c r="AE83" s="43">
        <v>19.3</v>
      </c>
      <c r="AF83" s="43">
        <v>19.3</v>
      </c>
      <c r="AG83" s="64">
        <v>30</v>
      </c>
      <c r="AH83" s="46">
        <f t="shared" si="26"/>
        <v>24.5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3"/>
        <v>0</v>
      </c>
      <c r="BB83" s="81">
        <f t="shared" si="33"/>
        <v>0</v>
      </c>
      <c r="BC83" s="81">
        <f t="shared" si="33"/>
        <v>0</v>
      </c>
      <c r="BD83" s="81">
        <f t="shared" si="33"/>
        <v>0</v>
      </c>
      <c r="BE83" s="82">
        <f>I101</f>
        <v>0</v>
      </c>
      <c r="BF83" s="82">
        <f>K101</f>
        <v>0</v>
      </c>
      <c r="BG83" s="82">
        <f t="shared" si="34"/>
        <v>0</v>
      </c>
      <c r="BH83" s="82">
        <f t="shared" si="34"/>
        <v>0</v>
      </c>
      <c r="BI83" s="82">
        <f t="shared" si="34"/>
        <v>0</v>
      </c>
      <c r="BJ83" s="82">
        <f t="shared" si="34"/>
        <v>0</v>
      </c>
      <c r="BK83" s="82">
        <f t="shared" si="34"/>
        <v>0</v>
      </c>
      <c r="BL83" s="82">
        <f t="shared" si="34"/>
        <v>0</v>
      </c>
      <c r="BM83" s="82">
        <f t="shared" si="34"/>
        <v>0</v>
      </c>
      <c r="BN83" s="82">
        <f t="shared" si="34"/>
        <v>0</v>
      </c>
      <c r="BO83" s="82">
        <f t="shared" si="34"/>
        <v>0</v>
      </c>
      <c r="BP83" s="82">
        <f t="shared" si="34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5"/>
        <v>0</v>
      </c>
      <c r="BU83" s="81">
        <f t="shared" si="35"/>
        <v>0</v>
      </c>
      <c r="BV83" s="81">
        <f t="shared" si="35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6.7</v>
      </c>
      <c r="O84" s="44">
        <v>13.2</v>
      </c>
      <c r="P84" s="43">
        <v>20</v>
      </c>
      <c r="Q84" s="43">
        <v>19.5</v>
      </c>
      <c r="R84" s="43"/>
      <c r="S84" s="43">
        <v>19.5</v>
      </c>
      <c r="T84" s="43">
        <v>19.5</v>
      </c>
      <c r="U84" s="43">
        <v>19.5</v>
      </c>
      <c r="V84" s="43">
        <v>19.5</v>
      </c>
      <c r="W84" s="43">
        <v>19.5</v>
      </c>
      <c r="X84" s="43">
        <v>19.5</v>
      </c>
      <c r="Y84" s="43">
        <v>19.5</v>
      </c>
      <c r="Z84" s="43">
        <v>19.5</v>
      </c>
      <c r="AA84" s="43">
        <v>19.5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6"/>
        <v>20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6">M107</f>
        <v>0</v>
      </c>
      <c r="BH84" s="82">
        <f t="shared" si="36"/>
        <v>0</v>
      </c>
      <c r="BI84" s="82">
        <f t="shared" si="36"/>
        <v>0</v>
      </c>
      <c r="BJ84" s="82">
        <f t="shared" si="36"/>
        <v>0</v>
      </c>
      <c r="BK84" s="82">
        <f t="shared" si="36"/>
        <v>0</v>
      </c>
      <c r="BL84" s="82">
        <f t="shared" si="36"/>
        <v>0</v>
      </c>
      <c r="BM84" s="82">
        <f t="shared" si="36"/>
        <v>0</v>
      </c>
      <c r="BN84" s="82">
        <f t="shared" si="36"/>
        <v>0</v>
      </c>
      <c r="BO84" s="82">
        <f t="shared" si="36"/>
        <v>0</v>
      </c>
      <c r="BP84" s="82">
        <f t="shared" si="3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12.8</v>
      </c>
      <c r="C85" s="43">
        <v>12.8</v>
      </c>
      <c r="D85" s="43">
        <v>12.8</v>
      </c>
      <c r="E85" s="43">
        <v>12.8</v>
      </c>
      <c r="F85" s="43">
        <v>12.8</v>
      </c>
      <c r="G85" s="43">
        <v>12.8</v>
      </c>
      <c r="H85" s="43">
        <v>12.8</v>
      </c>
      <c r="I85" s="43">
        <v>12.8</v>
      </c>
      <c r="J85" s="43">
        <v>12.8</v>
      </c>
      <c r="K85" s="43">
        <v>12.8</v>
      </c>
      <c r="L85" s="43">
        <v>12.8</v>
      </c>
      <c r="M85" s="43">
        <v>12.8</v>
      </c>
      <c r="N85" s="43">
        <v>12.7</v>
      </c>
      <c r="O85" s="43">
        <v>12.7</v>
      </c>
      <c r="P85" s="43">
        <v>10.199999999999999</v>
      </c>
      <c r="Q85" s="43">
        <v>12.8</v>
      </c>
      <c r="R85" s="43"/>
      <c r="S85" s="43">
        <v>12.8</v>
      </c>
      <c r="T85" s="43">
        <v>12.8</v>
      </c>
      <c r="U85" s="43">
        <v>12.8</v>
      </c>
      <c r="V85" s="43">
        <v>12.8</v>
      </c>
      <c r="W85" s="43">
        <v>12.8</v>
      </c>
      <c r="X85" s="43">
        <v>12.8</v>
      </c>
      <c r="Y85" s="43">
        <v>12.8</v>
      </c>
      <c r="Z85" s="43">
        <v>12.8</v>
      </c>
      <c r="AA85" s="43">
        <v>12.8</v>
      </c>
      <c r="AB85" s="43">
        <v>12.8</v>
      </c>
      <c r="AC85" s="43">
        <v>12.8</v>
      </c>
      <c r="AD85" s="43">
        <v>12.8</v>
      </c>
      <c r="AE85" s="43">
        <v>12.8</v>
      </c>
      <c r="AF85" s="43">
        <v>12.8</v>
      </c>
      <c r="AG85" s="64">
        <v>24</v>
      </c>
      <c r="AH85" s="46">
        <f t="shared" si="26"/>
        <v>12.8</v>
      </c>
      <c r="AI85" s="47">
        <f t="shared" si="27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/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7">VALUE(AZ79)</f>
        <v>-390</v>
      </c>
      <c r="BA86" s="82">
        <f t="shared" si="37"/>
        <v>-283</v>
      </c>
      <c r="BB86" s="82">
        <f t="shared" si="37"/>
        <v>-308</v>
      </c>
      <c r="BC86" s="82">
        <f t="shared" si="37"/>
        <v>-321</v>
      </c>
      <c r="BD86" s="82">
        <f t="shared" si="37"/>
        <v>-354.3</v>
      </c>
      <c r="BE86" s="82">
        <f t="shared" si="37"/>
        <v>-489</v>
      </c>
      <c r="BF86" s="82">
        <f t="shared" si="37"/>
        <v>-470.1</v>
      </c>
      <c r="BG86" s="82">
        <f t="shared" si="37"/>
        <v>-160</v>
      </c>
      <c r="BH86" s="82">
        <f t="shared" si="37"/>
        <v>-52</v>
      </c>
      <c r="BI86" s="82">
        <f t="shared" si="37"/>
        <v>-35</v>
      </c>
      <c r="BJ86" s="82">
        <f t="shared" si="37"/>
        <v>-25</v>
      </c>
      <c r="BK86" s="82">
        <f t="shared" si="37"/>
        <v>-32</v>
      </c>
      <c r="BL86" s="82">
        <f t="shared" si="37"/>
        <v>0</v>
      </c>
      <c r="BM86" s="82">
        <f t="shared" si="37"/>
        <v>-150</v>
      </c>
      <c r="BN86" s="82">
        <f t="shared" si="37"/>
        <v>-240</v>
      </c>
      <c r="BO86" s="82">
        <f t="shared" si="37"/>
        <v>-240</v>
      </c>
      <c r="BP86" s="82">
        <f t="shared" si="37"/>
        <v>-240</v>
      </c>
      <c r="BQ86" s="82">
        <f t="shared" si="37"/>
        <v>-280</v>
      </c>
      <c r="BR86" s="82">
        <f t="shared" si="37"/>
        <v>-320</v>
      </c>
      <c r="BS86" s="82">
        <f t="shared" si="37"/>
        <v>-528</v>
      </c>
      <c r="BT86" s="82">
        <f t="shared" si="37"/>
        <v>-384.7</v>
      </c>
      <c r="BU86" s="82">
        <f t="shared" si="37"/>
        <v>-379.1</v>
      </c>
      <c r="BV86" s="82">
        <f t="shared" si="37"/>
        <v>-480.2</v>
      </c>
      <c r="BW86" s="82">
        <f t="shared" si="37"/>
        <v>-593.29999999999995</v>
      </c>
    </row>
    <row r="87" spans="1:75">
      <c r="A87" s="63" t="s">
        <v>112</v>
      </c>
      <c r="B87" s="43">
        <v>8.5</v>
      </c>
      <c r="C87" s="43">
        <v>8.5</v>
      </c>
      <c r="D87" s="43">
        <v>9.5</v>
      </c>
      <c r="E87" s="43">
        <v>9.5</v>
      </c>
      <c r="F87" s="43">
        <v>9.5</v>
      </c>
      <c r="G87" s="43">
        <v>9.5</v>
      </c>
      <c r="H87" s="43">
        <v>9.5</v>
      </c>
      <c r="I87" s="43">
        <v>9.5</v>
      </c>
      <c r="J87" s="43">
        <v>9.5</v>
      </c>
      <c r="K87" s="43">
        <v>9.5</v>
      </c>
      <c r="L87" s="43">
        <v>9.5</v>
      </c>
      <c r="M87" s="43">
        <v>9.5</v>
      </c>
      <c r="N87" s="43">
        <v>8.6999999999999993</v>
      </c>
      <c r="O87" s="43">
        <v>8.9</v>
      </c>
      <c r="P87" s="43">
        <v>9.3000000000000007</v>
      </c>
      <c r="Q87" s="43">
        <v>8.1</v>
      </c>
      <c r="R87" s="43"/>
      <c r="S87" s="43">
        <v>8.1</v>
      </c>
      <c r="T87" s="43">
        <v>8.1</v>
      </c>
      <c r="U87" s="43">
        <v>8.1</v>
      </c>
      <c r="V87" s="43">
        <v>8.1</v>
      </c>
      <c r="W87" s="43">
        <v>8.1</v>
      </c>
      <c r="X87" s="43">
        <v>8.1</v>
      </c>
      <c r="Y87" s="43">
        <v>8.1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26"/>
        <v>9.5</v>
      </c>
      <c r="AI87" s="47">
        <f t="shared" si="27"/>
        <v>8.1</v>
      </c>
      <c r="AK87" s="49"/>
      <c r="AZ87" s="82">
        <f t="shared" si="37"/>
        <v>43</v>
      </c>
      <c r="BA87" s="82">
        <f t="shared" si="37"/>
        <v>38</v>
      </c>
      <c r="BB87" s="82">
        <f t="shared" si="37"/>
        <v>39.200000000000003</v>
      </c>
      <c r="BC87" s="82">
        <f t="shared" si="37"/>
        <v>39.200000000000003</v>
      </c>
      <c r="BD87" s="82">
        <f t="shared" si="37"/>
        <v>37</v>
      </c>
      <c r="BE87" s="82">
        <f t="shared" si="37"/>
        <v>31.3</v>
      </c>
      <c r="BF87" s="82">
        <f t="shared" si="37"/>
        <v>32</v>
      </c>
      <c r="BG87" s="82">
        <f t="shared" si="37"/>
        <v>31.4</v>
      </c>
      <c r="BH87" s="82">
        <f t="shared" si="37"/>
        <v>31.6</v>
      </c>
      <c r="BI87" s="82">
        <f t="shared" si="37"/>
        <v>30.2</v>
      </c>
      <c r="BJ87" s="82">
        <f t="shared" si="37"/>
        <v>32</v>
      </c>
      <c r="BK87" s="82">
        <f t="shared" si="37"/>
        <v>32</v>
      </c>
      <c r="BL87" s="82">
        <f t="shared" si="37"/>
        <v>0</v>
      </c>
      <c r="BM87" s="82">
        <f t="shared" si="37"/>
        <v>31</v>
      </c>
      <c r="BN87" s="82">
        <f t="shared" si="37"/>
        <v>31</v>
      </c>
      <c r="BO87" s="82">
        <f t="shared" si="37"/>
        <v>31</v>
      </c>
      <c r="BP87" s="82">
        <f t="shared" si="37"/>
        <v>31</v>
      </c>
      <c r="BQ87" s="82">
        <f t="shared" si="37"/>
        <v>31</v>
      </c>
      <c r="BR87" s="82">
        <f t="shared" si="37"/>
        <v>28</v>
      </c>
      <c r="BS87" s="82">
        <f t="shared" si="37"/>
        <v>27.6</v>
      </c>
      <c r="BT87" s="82">
        <f t="shared" si="37"/>
        <v>29.5</v>
      </c>
      <c r="BU87" s="82">
        <f t="shared" si="37"/>
        <v>27.9</v>
      </c>
      <c r="BV87" s="82">
        <f t="shared" si="37"/>
        <v>26.5</v>
      </c>
      <c r="BW87" s="82">
        <f t="shared" si="37"/>
        <v>42.6</v>
      </c>
    </row>
    <row r="88" spans="1:75">
      <c r="A88" s="84" t="s">
        <v>113</v>
      </c>
      <c r="B88" s="43">
        <v>6.2</v>
      </c>
      <c r="C88" s="43">
        <v>6.2</v>
      </c>
      <c r="D88" s="43">
        <v>6.3</v>
      </c>
      <c r="E88" s="43">
        <v>6.3</v>
      </c>
      <c r="F88" s="43">
        <v>6.3</v>
      </c>
      <c r="G88" s="43">
        <v>6.3</v>
      </c>
      <c r="H88" s="43">
        <v>6.3</v>
      </c>
      <c r="I88" s="43">
        <v>6.3</v>
      </c>
      <c r="J88" s="43">
        <v>6.3</v>
      </c>
      <c r="K88" s="43">
        <v>6.3</v>
      </c>
      <c r="L88" s="43">
        <v>6.3</v>
      </c>
      <c r="M88" s="43">
        <v>6.3</v>
      </c>
      <c r="N88" s="43">
        <v>6.1</v>
      </c>
      <c r="O88" s="43">
        <v>7.2</v>
      </c>
      <c r="P88" s="43">
        <v>7.1</v>
      </c>
      <c r="Q88" s="43">
        <v>7.2</v>
      </c>
      <c r="R88" s="43"/>
      <c r="S88" s="43">
        <v>7.2</v>
      </c>
      <c r="T88" s="43">
        <v>7.2</v>
      </c>
      <c r="U88" s="43">
        <v>7.2</v>
      </c>
      <c r="V88" s="43">
        <v>7.2</v>
      </c>
      <c r="W88" s="43">
        <v>7.2</v>
      </c>
      <c r="X88" s="43">
        <v>7.2</v>
      </c>
      <c r="Y88" s="43">
        <v>7.2</v>
      </c>
      <c r="Z88" s="43">
        <v>7.2</v>
      </c>
      <c r="AA88" s="43">
        <v>7.2</v>
      </c>
      <c r="AB88" s="43">
        <v>7.2</v>
      </c>
      <c r="AC88" s="43">
        <v>7.2</v>
      </c>
      <c r="AD88" s="43">
        <v>7.2</v>
      </c>
      <c r="AE88" s="43">
        <v>7.2</v>
      </c>
      <c r="AF88" s="43">
        <v>7.2</v>
      </c>
      <c r="AG88" s="64">
        <v>14</v>
      </c>
      <c r="AH88" s="46">
        <f t="shared" si="26"/>
        <v>7.2</v>
      </c>
      <c r="AI88" s="47">
        <f t="shared" si="27"/>
        <v>6.1</v>
      </c>
      <c r="AK88" s="49"/>
      <c r="AZ88" s="82">
        <f t="shared" si="37"/>
        <v>30</v>
      </c>
      <c r="BA88" s="82">
        <f t="shared" si="37"/>
        <v>29</v>
      </c>
      <c r="BB88" s="82">
        <f t="shared" si="37"/>
        <v>29</v>
      </c>
      <c r="BC88" s="82">
        <f t="shared" si="37"/>
        <v>29</v>
      </c>
      <c r="BD88" s="82">
        <f t="shared" si="37"/>
        <v>28.3</v>
      </c>
      <c r="BE88" s="82">
        <f t="shared" si="37"/>
        <v>27</v>
      </c>
      <c r="BF88" s="82">
        <f t="shared" si="37"/>
        <v>29.8</v>
      </c>
      <c r="BG88" s="82">
        <f t="shared" si="37"/>
        <v>29.8</v>
      </c>
      <c r="BH88" s="82">
        <f t="shared" si="37"/>
        <v>27.9</v>
      </c>
      <c r="BI88" s="82">
        <f t="shared" si="37"/>
        <v>32.6</v>
      </c>
      <c r="BJ88" s="82">
        <f t="shared" si="37"/>
        <v>33</v>
      </c>
      <c r="BK88" s="82">
        <f t="shared" si="37"/>
        <v>32</v>
      </c>
      <c r="BL88" s="82">
        <f t="shared" si="37"/>
        <v>0</v>
      </c>
      <c r="BM88" s="82">
        <f t="shared" si="37"/>
        <v>24</v>
      </c>
      <c r="BN88" s="82">
        <f t="shared" si="37"/>
        <v>24</v>
      </c>
      <c r="BO88" s="82">
        <f t="shared" si="37"/>
        <v>24</v>
      </c>
      <c r="BP88" s="82">
        <f t="shared" si="37"/>
        <v>24</v>
      </c>
      <c r="BQ88" s="82">
        <f t="shared" si="37"/>
        <v>40</v>
      </c>
      <c r="BR88" s="82">
        <f t="shared" si="37"/>
        <v>50</v>
      </c>
      <c r="BS88" s="82">
        <f t="shared" si="37"/>
        <v>50</v>
      </c>
      <c r="BT88" s="82">
        <f t="shared" si="37"/>
        <v>50</v>
      </c>
      <c r="BU88" s="82">
        <f t="shared" si="37"/>
        <v>50</v>
      </c>
      <c r="BV88" s="82">
        <f t="shared" si="37"/>
        <v>50</v>
      </c>
      <c r="BW88" s="82">
        <f t="shared" si="37"/>
        <v>29.6</v>
      </c>
    </row>
    <row r="89" spans="1:75">
      <c r="A89" s="63" t="s">
        <v>114</v>
      </c>
      <c r="B89" s="43">
        <v>8.6999999999999993</v>
      </c>
      <c r="C89" s="43">
        <v>8.6999999999999993</v>
      </c>
      <c r="D89" s="43">
        <v>8.6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8.5</v>
      </c>
      <c r="O89" s="43">
        <v>8.6</v>
      </c>
      <c r="P89" s="43">
        <v>8.6</v>
      </c>
      <c r="Q89" s="43">
        <v>8.5</v>
      </c>
      <c r="R89" s="43"/>
      <c r="S89" s="43">
        <v>8.5</v>
      </c>
      <c r="T89" s="43">
        <v>8.5</v>
      </c>
      <c r="U89" s="43">
        <v>8.5</v>
      </c>
      <c r="V89" s="43">
        <v>8.5</v>
      </c>
      <c r="W89" s="43">
        <v>8.5</v>
      </c>
      <c r="X89" s="43">
        <v>8.5</v>
      </c>
      <c r="Y89" s="43">
        <v>8.5</v>
      </c>
      <c r="Z89" s="43">
        <v>8.5</v>
      </c>
      <c r="AA89" s="43">
        <v>8.5</v>
      </c>
      <c r="AB89" s="43">
        <v>8.5</v>
      </c>
      <c r="AC89" s="43">
        <v>8.5</v>
      </c>
      <c r="AD89" s="43">
        <v>8.5</v>
      </c>
      <c r="AE89" s="43">
        <v>8.5</v>
      </c>
      <c r="AF89" s="43">
        <v>8.5</v>
      </c>
      <c r="AG89" s="64">
        <v>10.050000000000001</v>
      </c>
      <c r="AH89" s="46">
        <f t="shared" si="26"/>
        <v>8.6999999999999993</v>
      </c>
      <c r="AI89" s="47">
        <f t="shared" si="27"/>
        <v>8.5</v>
      </c>
      <c r="AK89" s="49"/>
      <c r="AZ89" s="82">
        <f t="shared" si="37"/>
        <v>0</v>
      </c>
      <c r="BA89" s="82">
        <f t="shared" si="37"/>
        <v>0</v>
      </c>
      <c r="BB89" s="82">
        <f t="shared" si="37"/>
        <v>0</v>
      </c>
      <c r="BC89" s="82">
        <f t="shared" si="37"/>
        <v>0</v>
      </c>
      <c r="BD89" s="82">
        <f t="shared" si="37"/>
        <v>0</v>
      </c>
      <c r="BE89" s="82">
        <f t="shared" si="37"/>
        <v>0</v>
      </c>
      <c r="BF89" s="82">
        <f t="shared" si="37"/>
        <v>0</v>
      </c>
      <c r="BG89" s="82">
        <f t="shared" si="37"/>
        <v>0</v>
      </c>
      <c r="BH89" s="82">
        <f t="shared" si="37"/>
        <v>0</v>
      </c>
      <c r="BI89" s="82">
        <f t="shared" si="37"/>
        <v>0</v>
      </c>
      <c r="BJ89" s="82">
        <f t="shared" si="37"/>
        <v>0</v>
      </c>
      <c r="BK89" s="82">
        <f t="shared" si="37"/>
        <v>0</v>
      </c>
      <c r="BL89" s="82">
        <f t="shared" si="37"/>
        <v>0</v>
      </c>
      <c r="BM89" s="82">
        <f t="shared" si="37"/>
        <v>0</v>
      </c>
      <c r="BN89" s="82">
        <f t="shared" si="37"/>
        <v>0</v>
      </c>
      <c r="BO89" s="82">
        <f t="shared" si="37"/>
        <v>0</v>
      </c>
      <c r="BP89" s="82">
        <f t="shared" si="37"/>
        <v>0</v>
      </c>
      <c r="BQ89" s="82">
        <f t="shared" si="37"/>
        <v>0</v>
      </c>
      <c r="BR89" s="82">
        <f t="shared" si="37"/>
        <v>0</v>
      </c>
      <c r="BS89" s="82">
        <f t="shared" si="37"/>
        <v>0</v>
      </c>
      <c r="BT89" s="82">
        <f t="shared" si="37"/>
        <v>0</v>
      </c>
      <c r="BU89" s="82">
        <f t="shared" si="37"/>
        <v>0</v>
      </c>
      <c r="BV89" s="82">
        <f t="shared" si="37"/>
        <v>0</v>
      </c>
      <c r="BW89" s="82">
        <f t="shared" si="37"/>
        <v>0</v>
      </c>
    </row>
    <row r="90" spans="1:75">
      <c r="A90" s="63" t="s">
        <v>115</v>
      </c>
      <c r="B90" s="43">
        <v>3.2</v>
      </c>
      <c r="C90" s="43">
        <v>3.2</v>
      </c>
      <c r="D90" s="43">
        <v>3.2</v>
      </c>
      <c r="E90" s="43">
        <v>3.2</v>
      </c>
      <c r="F90" s="43">
        <v>3.2</v>
      </c>
      <c r="G90" s="43">
        <v>3.2</v>
      </c>
      <c r="H90" s="43">
        <v>3.2</v>
      </c>
      <c r="I90" s="43">
        <v>3.2</v>
      </c>
      <c r="J90" s="43">
        <v>3.2</v>
      </c>
      <c r="K90" s="43">
        <v>3.2</v>
      </c>
      <c r="L90" s="43">
        <v>3.2</v>
      </c>
      <c r="M90" s="43">
        <v>3.2</v>
      </c>
      <c r="N90" s="43">
        <v>3.2</v>
      </c>
      <c r="O90" s="43">
        <v>3.1</v>
      </c>
      <c r="P90" s="43">
        <v>3.1</v>
      </c>
      <c r="Q90" s="43">
        <v>3.1</v>
      </c>
      <c r="R90" s="43"/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3.1</v>
      </c>
      <c r="AA90" s="43">
        <v>3.1</v>
      </c>
      <c r="AB90" s="43">
        <v>3.1</v>
      </c>
      <c r="AC90" s="43">
        <v>3.1</v>
      </c>
      <c r="AD90" s="43">
        <v>3.1</v>
      </c>
      <c r="AE90" s="43">
        <v>3.1</v>
      </c>
      <c r="AF90" s="43">
        <v>3.1</v>
      </c>
      <c r="AG90" s="64">
        <v>6.2</v>
      </c>
      <c r="AH90" s="46">
        <f t="shared" si="26"/>
        <v>3.2</v>
      </c>
      <c r="AI90" s="47">
        <f t="shared" si="27"/>
        <v>3.1</v>
      </c>
      <c r="AK90" s="49"/>
      <c r="AZ90" s="82">
        <f t="shared" si="37"/>
        <v>0</v>
      </c>
      <c r="BA90" s="82">
        <f t="shared" si="37"/>
        <v>0</v>
      </c>
      <c r="BB90" s="82">
        <f t="shared" si="37"/>
        <v>0</v>
      </c>
      <c r="BC90" s="82">
        <f t="shared" si="37"/>
        <v>0</v>
      </c>
      <c r="BD90" s="82">
        <f t="shared" si="37"/>
        <v>0</v>
      </c>
      <c r="BE90" s="82">
        <f t="shared" si="37"/>
        <v>0</v>
      </c>
      <c r="BF90" s="82">
        <f t="shared" si="37"/>
        <v>0</v>
      </c>
      <c r="BG90" s="82">
        <f t="shared" si="37"/>
        <v>0</v>
      </c>
      <c r="BH90" s="82">
        <f t="shared" si="37"/>
        <v>0</v>
      </c>
      <c r="BI90" s="82">
        <f t="shared" si="37"/>
        <v>0</v>
      </c>
      <c r="BJ90" s="82">
        <f t="shared" si="37"/>
        <v>0</v>
      </c>
      <c r="BK90" s="82">
        <f t="shared" si="37"/>
        <v>0</v>
      </c>
      <c r="BL90" s="82">
        <f t="shared" si="37"/>
        <v>0</v>
      </c>
      <c r="BM90" s="82">
        <f t="shared" si="37"/>
        <v>0</v>
      </c>
      <c r="BN90" s="82">
        <f t="shared" si="37"/>
        <v>0</v>
      </c>
      <c r="BO90" s="82">
        <f t="shared" si="37"/>
        <v>0</v>
      </c>
      <c r="BP90" s="82">
        <f t="shared" si="37"/>
        <v>0</v>
      </c>
      <c r="BQ90" s="82">
        <f t="shared" si="37"/>
        <v>0</v>
      </c>
      <c r="BR90" s="82">
        <f t="shared" si="37"/>
        <v>0</v>
      </c>
      <c r="BS90" s="82">
        <f t="shared" si="37"/>
        <v>0</v>
      </c>
      <c r="BT90" s="82">
        <f t="shared" si="37"/>
        <v>0</v>
      </c>
      <c r="BU90" s="82">
        <f t="shared" si="37"/>
        <v>0</v>
      </c>
      <c r="BV90" s="82">
        <f t="shared" si="37"/>
        <v>0</v>
      </c>
      <c r="BW90" s="82">
        <f t="shared" si="37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7"/>
        <v>0</v>
      </c>
      <c r="BA91" s="82">
        <f t="shared" si="37"/>
        <v>0</v>
      </c>
      <c r="BB91" s="82">
        <f t="shared" si="37"/>
        <v>0</v>
      </c>
      <c r="BC91" s="82">
        <f t="shared" si="37"/>
        <v>0</v>
      </c>
      <c r="BD91" s="82">
        <f t="shared" si="37"/>
        <v>0</v>
      </c>
      <c r="BE91" s="82">
        <f t="shared" si="37"/>
        <v>0</v>
      </c>
      <c r="BF91" s="82">
        <f t="shared" si="37"/>
        <v>0</v>
      </c>
      <c r="BG91" s="82">
        <f t="shared" si="37"/>
        <v>0</v>
      </c>
      <c r="BH91" s="82">
        <f t="shared" si="37"/>
        <v>0</v>
      </c>
      <c r="BI91" s="82">
        <f t="shared" si="37"/>
        <v>0</v>
      </c>
      <c r="BJ91" s="82">
        <f t="shared" si="37"/>
        <v>0</v>
      </c>
      <c r="BK91" s="82">
        <f t="shared" si="37"/>
        <v>0</v>
      </c>
      <c r="BL91" s="82">
        <f t="shared" si="37"/>
        <v>0</v>
      </c>
      <c r="BM91" s="82">
        <f t="shared" si="37"/>
        <v>0</v>
      </c>
      <c r="BN91" s="82">
        <f t="shared" si="37"/>
        <v>0</v>
      </c>
      <c r="BO91" s="82">
        <f t="shared" si="37"/>
        <v>0</v>
      </c>
      <c r="BP91" s="82">
        <f t="shared" si="37"/>
        <v>0</v>
      </c>
      <c r="BQ91" s="82">
        <f t="shared" si="37"/>
        <v>0</v>
      </c>
      <c r="BR91" s="82">
        <f t="shared" si="37"/>
        <v>0</v>
      </c>
      <c r="BS91" s="82">
        <f t="shared" si="37"/>
        <v>0</v>
      </c>
      <c r="BT91" s="82">
        <f t="shared" si="37"/>
        <v>0</v>
      </c>
      <c r="BU91" s="82">
        <f t="shared" si="37"/>
        <v>0</v>
      </c>
      <c r="BV91" s="82">
        <f t="shared" si="37"/>
        <v>0</v>
      </c>
      <c r="BW91" s="82">
        <f t="shared" si="37"/>
        <v>0</v>
      </c>
    </row>
    <row r="92" spans="1:75" ht="15.75" thickBot="1">
      <c r="A92" s="87" t="s">
        <v>117</v>
      </c>
      <c r="B92" s="70">
        <f t="shared" ref="B92:L92" si="38">SUM(B79:B91)</f>
        <v>293.69999999999993</v>
      </c>
      <c r="C92" s="70">
        <f t="shared" si="38"/>
        <v>293.69999999999993</v>
      </c>
      <c r="D92" s="70">
        <f t="shared" si="38"/>
        <v>279.39999999999998</v>
      </c>
      <c r="E92" s="70">
        <f t="shared" si="38"/>
        <v>267</v>
      </c>
      <c r="F92" s="70">
        <f t="shared" si="38"/>
        <v>267</v>
      </c>
      <c r="G92" s="70">
        <f t="shared" si="38"/>
        <v>271.2</v>
      </c>
      <c r="H92" s="70">
        <f t="shared" si="38"/>
        <v>271.2</v>
      </c>
      <c r="I92" s="70">
        <f t="shared" si="38"/>
        <v>297.20000000000005</v>
      </c>
      <c r="J92" s="70">
        <f t="shared" si="38"/>
        <v>322.90000000000003</v>
      </c>
      <c r="K92" s="70">
        <f t="shared" si="38"/>
        <v>323.10000000000002</v>
      </c>
      <c r="L92" s="70">
        <f t="shared" si="38"/>
        <v>338.00000000000006</v>
      </c>
      <c r="M92" s="70">
        <f t="shared" ref="M92:AG92" si="39">SUM(M79:M91)</f>
        <v>338.00000000000006</v>
      </c>
      <c r="N92" s="70">
        <f t="shared" si="39"/>
        <v>334.99999999999994</v>
      </c>
      <c r="O92" s="70">
        <f t="shared" si="39"/>
        <v>331.7</v>
      </c>
      <c r="P92" s="70">
        <f t="shared" si="39"/>
        <v>295.30000000000007</v>
      </c>
      <c r="Q92" s="70">
        <f t="shared" si="39"/>
        <v>290.20000000000005</v>
      </c>
      <c r="R92" s="70">
        <f t="shared" si="39"/>
        <v>2</v>
      </c>
      <c r="S92" s="70">
        <f t="shared" si="39"/>
        <v>290.20000000000005</v>
      </c>
      <c r="T92" s="70">
        <f t="shared" si="39"/>
        <v>290.20000000000005</v>
      </c>
      <c r="U92" s="70">
        <f t="shared" si="39"/>
        <v>290.20000000000005</v>
      </c>
      <c r="V92" s="70">
        <f t="shared" si="39"/>
        <v>290.20000000000005</v>
      </c>
      <c r="W92" s="70">
        <f t="shared" si="39"/>
        <v>300.20000000000005</v>
      </c>
      <c r="X92" s="70">
        <f t="shared" si="39"/>
        <v>315.20000000000005</v>
      </c>
      <c r="Y92" s="70">
        <f t="shared" si="39"/>
        <v>315.20000000000005</v>
      </c>
      <c r="Z92" s="70">
        <f t="shared" si="39"/>
        <v>320.20000000000005</v>
      </c>
      <c r="AA92" s="70">
        <f t="shared" si="39"/>
        <v>351.20000000000005</v>
      </c>
      <c r="AB92" s="70">
        <f t="shared" ref="AB92:AC92" si="40">SUM(AB79:AB91)</f>
        <v>338.10000000000008</v>
      </c>
      <c r="AC92" s="70">
        <f t="shared" si="40"/>
        <v>258.39999999999998</v>
      </c>
      <c r="AD92" s="70">
        <f t="shared" ref="AD92:AE92" si="41">SUM(AD79:AD91)</f>
        <v>402.40000000000003</v>
      </c>
      <c r="AE92" s="70">
        <f t="shared" si="41"/>
        <v>368.60000000000008</v>
      </c>
      <c r="AF92" s="70">
        <f t="shared" ref="AF92" si="42">SUM(AF79:AF91)</f>
        <v>326.50000000000006</v>
      </c>
      <c r="AG92" s="80">
        <f t="shared" si="39"/>
        <v>489.91</v>
      </c>
      <c r="AH92" s="46">
        <f t="shared" si="26"/>
        <v>402.40000000000003</v>
      </c>
      <c r="AI92" s="47">
        <f t="shared" si="27"/>
        <v>2</v>
      </c>
      <c r="AK92" s="49"/>
      <c r="AY92" s="82"/>
    </row>
    <row r="93" spans="1:75">
      <c r="A93" s="42" t="s">
        <v>118</v>
      </c>
      <c r="B93" s="44">
        <v>10</v>
      </c>
      <c r="C93" s="44">
        <v>21</v>
      </c>
      <c r="D93" s="44">
        <v>21</v>
      </c>
      <c r="E93" s="44">
        <v>21</v>
      </c>
      <c r="F93" s="44">
        <v>21</v>
      </c>
      <c r="G93" s="44">
        <v>21</v>
      </c>
      <c r="H93" s="44">
        <v>21</v>
      </c>
      <c r="I93" s="44">
        <v>21</v>
      </c>
      <c r="J93" s="44">
        <v>30</v>
      </c>
      <c r="K93" s="44">
        <v>30</v>
      </c>
      <c r="L93" s="44">
        <v>10</v>
      </c>
      <c r="M93" s="44">
        <v>10</v>
      </c>
      <c r="N93" s="44">
        <v>20</v>
      </c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>
        <v>60</v>
      </c>
      <c r="AA93" s="44">
        <v>60</v>
      </c>
      <c r="AB93" s="44">
        <v>60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6"/>
        <v>60</v>
      </c>
      <c r="AI93" s="47">
        <f t="shared" si="27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5.2</v>
      </c>
      <c r="C94" s="43">
        <v>10</v>
      </c>
      <c r="D94" s="43">
        <v>10</v>
      </c>
      <c r="E94" s="43">
        <v>10</v>
      </c>
      <c r="F94" s="43">
        <v>10</v>
      </c>
      <c r="G94" s="43">
        <v>10</v>
      </c>
      <c r="H94" s="43">
        <v>10</v>
      </c>
      <c r="I94" s="43">
        <v>10</v>
      </c>
      <c r="J94" s="43">
        <v>15</v>
      </c>
      <c r="K94" s="43">
        <v>15</v>
      </c>
      <c r="L94" s="43">
        <v>5</v>
      </c>
      <c r="M94" s="43">
        <v>5</v>
      </c>
      <c r="N94" s="43">
        <v>10</v>
      </c>
      <c r="O94" s="43"/>
      <c r="P94" s="43"/>
      <c r="Q94" s="43"/>
      <c r="R94" s="43"/>
      <c r="S94" s="44"/>
      <c r="T94" s="43"/>
      <c r="U94" s="43"/>
      <c r="V94" s="43"/>
      <c r="W94" s="43"/>
      <c r="X94" s="43"/>
      <c r="Y94" s="43"/>
      <c r="Z94" s="43">
        <v>27</v>
      </c>
      <c r="AA94" s="43">
        <v>27</v>
      </c>
      <c r="AB94" s="43">
        <v>27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6"/>
        <v>27</v>
      </c>
      <c r="AI94" s="47">
        <f t="shared" si="27"/>
        <v>5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3.1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3</v>
      </c>
      <c r="J95" s="77">
        <v>6</v>
      </c>
      <c r="K95" s="77">
        <v>6</v>
      </c>
      <c r="L95" s="77">
        <v>3</v>
      </c>
      <c r="M95" s="77">
        <v>3</v>
      </c>
      <c r="N95" s="77">
        <v>6</v>
      </c>
      <c r="O95" s="77"/>
      <c r="P95" s="77"/>
      <c r="Q95" s="77"/>
      <c r="R95" s="77"/>
      <c r="S95" s="44"/>
      <c r="T95" s="77"/>
      <c r="U95" s="77"/>
      <c r="V95" s="77"/>
      <c r="W95" s="77"/>
      <c r="X95" s="77"/>
      <c r="Y95" s="77"/>
      <c r="Z95" s="77">
        <v>13.3</v>
      </c>
      <c r="AA95" s="77">
        <v>13.3</v>
      </c>
      <c r="AB95" s="77">
        <v>13.3</v>
      </c>
      <c r="AC95" s="77">
        <v>7.4</v>
      </c>
      <c r="AD95" s="77">
        <v>7.4</v>
      </c>
      <c r="AE95" s="77">
        <v>7.4</v>
      </c>
      <c r="AF95" s="77">
        <v>7.4</v>
      </c>
      <c r="AG95" s="78">
        <v>14</v>
      </c>
      <c r="AH95" s="46">
        <f t="shared" si="26"/>
        <v>13.3</v>
      </c>
      <c r="AI95" s="47">
        <f t="shared" si="27"/>
        <v>3</v>
      </c>
      <c r="AK95" s="49"/>
      <c r="AY95" s="82"/>
      <c r="BF95" s="81"/>
      <c r="BG95" s="82">
        <f t="array" ref="BG95:BL118">TRANSPOSE(AZ79:BW84)</f>
        <v>-390</v>
      </c>
      <c r="BH95" s="82">
        <v>43</v>
      </c>
      <c r="BI95" s="82">
        <v>30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K96" si="43">B93+B94+B95</f>
        <v>18.3</v>
      </c>
      <c r="C96" s="70">
        <f t="shared" si="43"/>
        <v>34</v>
      </c>
      <c r="D96" s="70">
        <f t="shared" si="43"/>
        <v>34</v>
      </c>
      <c r="E96" s="70">
        <f t="shared" si="43"/>
        <v>34</v>
      </c>
      <c r="F96" s="70">
        <f t="shared" si="43"/>
        <v>34</v>
      </c>
      <c r="G96" s="70">
        <f t="shared" si="43"/>
        <v>34</v>
      </c>
      <c r="H96" s="70">
        <f t="shared" si="43"/>
        <v>34</v>
      </c>
      <c r="I96" s="70">
        <f t="shared" si="43"/>
        <v>34</v>
      </c>
      <c r="J96" s="70">
        <f t="shared" si="43"/>
        <v>51</v>
      </c>
      <c r="K96" s="70">
        <f t="shared" si="43"/>
        <v>51</v>
      </c>
      <c r="L96" s="70">
        <f t="shared" ref="L96:AA96" si="44">L93+L94+L95</f>
        <v>18</v>
      </c>
      <c r="M96" s="70">
        <f t="shared" si="44"/>
        <v>18</v>
      </c>
      <c r="N96" s="70">
        <f t="shared" si="44"/>
        <v>36</v>
      </c>
      <c r="O96" s="70">
        <f t="shared" si="44"/>
        <v>0</v>
      </c>
      <c r="P96" s="70">
        <f t="shared" si="44"/>
        <v>0</v>
      </c>
      <c r="Q96" s="70">
        <f t="shared" si="44"/>
        <v>0</v>
      </c>
      <c r="R96" s="70">
        <f t="shared" si="44"/>
        <v>0</v>
      </c>
      <c r="S96" s="70">
        <f t="shared" si="44"/>
        <v>0</v>
      </c>
      <c r="T96" s="70">
        <f t="shared" si="44"/>
        <v>0</v>
      </c>
      <c r="U96" s="70">
        <f t="shared" si="44"/>
        <v>0</v>
      </c>
      <c r="V96" s="70">
        <f t="shared" si="44"/>
        <v>0</v>
      </c>
      <c r="W96" s="70">
        <f t="shared" si="44"/>
        <v>0</v>
      </c>
      <c r="X96" s="70">
        <f t="shared" si="44"/>
        <v>0</v>
      </c>
      <c r="Y96" s="70">
        <f t="shared" si="44"/>
        <v>0</v>
      </c>
      <c r="Z96" s="70">
        <f t="shared" si="44"/>
        <v>100.3</v>
      </c>
      <c r="AA96" s="70">
        <f t="shared" si="44"/>
        <v>100.3</v>
      </c>
      <c r="AB96" s="70">
        <f t="shared" ref="AB96:AC96" si="45">AB93+AB94+AB95</f>
        <v>100.3</v>
      </c>
      <c r="AC96" s="70">
        <f t="shared" si="45"/>
        <v>51.4</v>
      </c>
      <c r="AD96" s="70">
        <f t="shared" ref="AD96:AE96" si="46">AD93+AD94+AD95</f>
        <v>51.4</v>
      </c>
      <c r="AE96" s="70">
        <f t="shared" si="46"/>
        <v>51.4</v>
      </c>
      <c r="AF96" s="70">
        <f t="shared" ref="AF96" si="47">AF93+AF94+AF95</f>
        <v>51.4</v>
      </c>
      <c r="AG96" s="80">
        <f>SUM(AG93:AG95)</f>
        <v>106</v>
      </c>
      <c r="AH96" s="46">
        <f t="shared" si="26"/>
        <v>100.3</v>
      </c>
      <c r="AI96" s="47">
        <f t="shared" si="27"/>
        <v>0</v>
      </c>
      <c r="AK96" s="49"/>
      <c r="AY96" s="82"/>
      <c r="BF96" s="81"/>
      <c r="BG96" s="82">
        <v>-283</v>
      </c>
      <c r="BH96" s="82">
        <v>38</v>
      </c>
      <c r="BI96" s="82">
        <v>29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-593.29999999999995</v>
      </c>
      <c r="C97" s="44">
        <v>-390</v>
      </c>
      <c r="D97" s="44">
        <v>-283</v>
      </c>
      <c r="E97" s="44">
        <v>-308</v>
      </c>
      <c r="F97" s="44">
        <v>-321</v>
      </c>
      <c r="G97" s="44">
        <v>-354.3</v>
      </c>
      <c r="H97" s="44">
        <v>-310</v>
      </c>
      <c r="I97" s="44">
        <v>-489</v>
      </c>
      <c r="J97" s="44">
        <v>-466.9</v>
      </c>
      <c r="K97" s="44">
        <v>-470.1</v>
      </c>
      <c r="L97" s="44">
        <v>-290.5</v>
      </c>
      <c r="M97" s="44">
        <v>-160</v>
      </c>
      <c r="N97" s="44">
        <v>-52</v>
      </c>
      <c r="O97" s="44">
        <v>-35</v>
      </c>
      <c r="P97" s="44">
        <v>-25</v>
      </c>
      <c r="Q97" s="44">
        <v>-32</v>
      </c>
      <c r="R97" s="44"/>
      <c r="S97" s="44">
        <v>-150</v>
      </c>
      <c r="T97" s="44">
        <v>-240</v>
      </c>
      <c r="U97" s="44">
        <v>-240</v>
      </c>
      <c r="V97" s="44">
        <v>-240</v>
      </c>
      <c r="W97" s="44">
        <v>-280</v>
      </c>
      <c r="X97" s="44">
        <v>-280</v>
      </c>
      <c r="Y97" s="44">
        <v>-300</v>
      </c>
      <c r="Z97" s="44">
        <v>-320</v>
      </c>
      <c r="AA97" s="44">
        <v>-400</v>
      </c>
      <c r="AB97" s="44">
        <v>-528</v>
      </c>
      <c r="AC97" s="44">
        <v>-384.7</v>
      </c>
      <c r="AD97" s="44">
        <v>-384.7</v>
      </c>
      <c r="AE97" s="44">
        <v>-379.1</v>
      </c>
      <c r="AF97" s="44">
        <v>-480.2</v>
      </c>
      <c r="AG97" s="61"/>
      <c r="AH97" s="46">
        <f t="shared" si="26"/>
        <v>-25</v>
      </c>
      <c r="AI97" s="47">
        <f t="shared" si="27"/>
        <v>-593.29999999999995</v>
      </c>
      <c r="AK97" s="49"/>
      <c r="AY97" s="82"/>
      <c r="BF97" s="81"/>
      <c r="BG97" s="82">
        <v>-308</v>
      </c>
      <c r="BH97" s="82">
        <v>39.200000000000003</v>
      </c>
      <c r="BI97" s="82">
        <v>29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42.6</v>
      </c>
      <c r="C98" s="43">
        <v>42.6</v>
      </c>
      <c r="D98" s="43">
        <v>38</v>
      </c>
      <c r="E98" s="43">
        <v>39.200000000000003</v>
      </c>
      <c r="F98" s="43">
        <v>39.200000000000003</v>
      </c>
      <c r="G98" s="43">
        <v>37</v>
      </c>
      <c r="H98" s="43">
        <v>33.200000000000003</v>
      </c>
      <c r="I98" s="43">
        <v>31.3</v>
      </c>
      <c r="J98" s="43">
        <v>31.4</v>
      </c>
      <c r="K98" s="43">
        <v>32</v>
      </c>
      <c r="L98" s="43">
        <v>31.4</v>
      </c>
      <c r="M98" s="43">
        <v>31.4</v>
      </c>
      <c r="N98" s="43">
        <v>31.6</v>
      </c>
      <c r="O98" s="43">
        <v>30.2</v>
      </c>
      <c r="P98" s="43">
        <v>32</v>
      </c>
      <c r="Q98" s="43">
        <v>32</v>
      </c>
      <c r="R98" s="43"/>
      <c r="S98" s="43">
        <v>31</v>
      </c>
      <c r="T98" s="43">
        <v>31</v>
      </c>
      <c r="U98" s="43">
        <v>31</v>
      </c>
      <c r="V98" s="43">
        <v>31</v>
      </c>
      <c r="W98" s="43">
        <v>31</v>
      </c>
      <c r="X98" s="43">
        <v>31</v>
      </c>
      <c r="Y98" s="43">
        <v>28</v>
      </c>
      <c r="Z98" s="43">
        <v>28</v>
      </c>
      <c r="AA98" s="43">
        <v>28.4</v>
      </c>
      <c r="AB98" s="43">
        <v>27.6</v>
      </c>
      <c r="AC98" s="43">
        <v>29.5</v>
      </c>
      <c r="AD98" s="43">
        <v>29.5</v>
      </c>
      <c r="AE98" s="43">
        <v>27.9</v>
      </c>
      <c r="AF98" s="43">
        <v>26.5</v>
      </c>
      <c r="AG98" s="64"/>
      <c r="AH98" s="46">
        <f t="shared" si="26"/>
        <v>42.6</v>
      </c>
      <c r="AI98" s="47">
        <f t="shared" si="27"/>
        <v>26.5</v>
      </c>
      <c r="AK98" s="49"/>
      <c r="AL98" s="88" t="s">
        <v>124</v>
      </c>
      <c r="AM98" s="88"/>
      <c r="AY98" s="82"/>
      <c r="BF98" s="82"/>
      <c r="BG98" s="82">
        <v>-321</v>
      </c>
      <c r="BH98" s="82">
        <v>39.200000000000003</v>
      </c>
      <c r="BI98" s="82">
        <v>29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29.6</v>
      </c>
      <c r="C99" s="43">
        <v>29.6</v>
      </c>
      <c r="D99" s="43">
        <v>29</v>
      </c>
      <c r="E99" s="43">
        <v>29</v>
      </c>
      <c r="F99" s="43">
        <v>29</v>
      </c>
      <c r="G99" s="43">
        <v>28.3</v>
      </c>
      <c r="H99" s="43">
        <v>24.7</v>
      </c>
      <c r="I99" s="43">
        <v>27</v>
      </c>
      <c r="J99" s="43">
        <v>28.2</v>
      </c>
      <c r="K99" s="43">
        <v>29.8</v>
      </c>
      <c r="L99" s="43">
        <v>29.8</v>
      </c>
      <c r="M99" s="43">
        <v>29.8</v>
      </c>
      <c r="N99" s="43">
        <v>27.9</v>
      </c>
      <c r="O99" s="43">
        <v>32.6</v>
      </c>
      <c r="P99" s="43">
        <v>33</v>
      </c>
      <c r="Q99" s="43">
        <v>32</v>
      </c>
      <c r="R99" s="43"/>
      <c r="S99" s="43">
        <v>24</v>
      </c>
      <c r="T99" s="43">
        <v>24</v>
      </c>
      <c r="U99" s="43">
        <v>24</v>
      </c>
      <c r="V99" s="43">
        <v>24</v>
      </c>
      <c r="W99" s="43">
        <v>40</v>
      </c>
      <c r="X99" s="43">
        <v>40</v>
      </c>
      <c r="Y99" s="43">
        <v>50</v>
      </c>
      <c r="Z99" s="43">
        <v>50</v>
      </c>
      <c r="AA99" s="43">
        <v>50</v>
      </c>
      <c r="AB99" s="43">
        <v>50</v>
      </c>
      <c r="AC99" s="43">
        <v>50</v>
      </c>
      <c r="AD99" s="43">
        <v>50</v>
      </c>
      <c r="AE99" s="43">
        <v>50</v>
      </c>
      <c r="AF99" s="43">
        <v>50</v>
      </c>
      <c r="AG99" s="89"/>
      <c r="AH99" s="46">
        <f t="shared" si="26"/>
        <v>50</v>
      </c>
      <c r="AI99" s="47">
        <f t="shared" si="27"/>
        <v>24</v>
      </c>
      <c r="AK99" s="90"/>
      <c r="AL99" s="91"/>
      <c r="AM99" s="91"/>
      <c r="AN99" s="92"/>
      <c r="AY99" s="82"/>
      <c r="BF99" s="82"/>
      <c r="BG99" s="82">
        <v>-354.3</v>
      </c>
      <c r="BH99" s="82">
        <v>37</v>
      </c>
      <c r="BI99" s="82">
        <v>28.3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43"/>
      <c r="F100" s="4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0</v>
      </c>
      <c r="AI100" s="47">
        <f t="shared" si="27"/>
        <v>0</v>
      </c>
      <c r="AK100" s="94" t="s">
        <v>127</v>
      </c>
      <c r="AL100" s="43"/>
      <c r="AM100" s="93"/>
      <c r="AN100" s="95"/>
      <c r="AY100" s="82"/>
      <c r="BF100" s="82"/>
      <c r="BG100" s="82">
        <v>-489</v>
      </c>
      <c r="BH100" s="82">
        <v>31.3</v>
      </c>
      <c r="BI100" s="82">
        <v>27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0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-470.1</v>
      </c>
      <c r="BH101" s="82">
        <v>32</v>
      </c>
      <c r="BI101" s="82">
        <v>29.8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-2.8</v>
      </c>
      <c r="C102" s="97">
        <v>-2.8</v>
      </c>
      <c r="D102" s="97">
        <v>-2.5</v>
      </c>
      <c r="E102" s="97">
        <v>-13.8</v>
      </c>
      <c r="F102" s="97">
        <v>-13.8</v>
      </c>
      <c r="G102" s="97">
        <v>-13.3</v>
      </c>
      <c r="H102" s="97">
        <v>-18.5</v>
      </c>
      <c r="I102" s="97">
        <v>3.9</v>
      </c>
      <c r="J102" s="97">
        <v>6.1</v>
      </c>
      <c r="K102" s="97">
        <v>2</v>
      </c>
      <c r="L102" s="97">
        <v>2.4</v>
      </c>
      <c r="M102" s="97">
        <v>2.4</v>
      </c>
      <c r="N102" s="97">
        <v>18</v>
      </c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18</v>
      </c>
      <c r="AI102" s="47">
        <f t="shared" si="27"/>
        <v>-18.5</v>
      </c>
      <c r="AK102" s="94"/>
      <c r="AL102" s="44"/>
      <c r="AM102" s="44"/>
      <c r="AN102" s="98"/>
      <c r="AY102" s="82"/>
      <c r="BF102" s="82"/>
      <c r="BG102" s="82">
        <v>-160</v>
      </c>
      <c r="BH102" s="82">
        <v>31.4</v>
      </c>
      <c r="BI102" s="82">
        <v>29.8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42"/>
      <c r="AY103" s="82"/>
      <c r="BF103" s="82"/>
      <c r="BG103" s="82">
        <v>-52</v>
      </c>
      <c r="BH103" s="82">
        <v>31.6</v>
      </c>
      <c r="BI103" s="82">
        <v>27.9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43"/>
      <c r="BF104" s="82"/>
      <c r="BG104" s="82">
        <v>-35</v>
      </c>
      <c r="BH104" s="82">
        <v>30.2</v>
      </c>
      <c r="BI104" s="82">
        <v>32.6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-25</v>
      </c>
      <c r="BH105" s="82">
        <v>32</v>
      </c>
      <c r="BI105" s="82">
        <v>33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-32</v>
      </c>
      <c r="BH106" s="82">
        <v>32</v>
      </c>
      <c r="BI106" s="82">
        <v>32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L108" si="48">SUMIF(B97:B107,"&gt;0")</f>
        <v>72.2</v>
      </c>
      <c r="C108" s="70">
        <f t="shared" si="48"/>
        <v>72.2</v>
      </c>
      <c r="D108" s="70">
        <f t="shared" si="48"/>
        <v>67</v>
      </c>
      <c r="E108" s="70">
        <f t="shared" si="48"/>
        <v>68.2</v>
      </c>
      <c r="F108" s="70">
        <f t="shared" si="48"/>
        <v>68.2</v>
      </c>
      <c r="G108" s="70">
        <f t="shared" si="48"/>
        <v>65.3</v>
      </c>
      <c r="H108" s="70">
        <f t="shared" si="48"/>
        <v>57.900000000000006</v>
      </c>
      <c r="I108" s="70">
        <f t="shared" si="48"/>
        <v>62.199999999999996</v>
      </c>
      <c r="J108" s="70">
        <f t="shared" si="48"/>
        <v>65.699999999999989</v>
      </c>
      <c r="K108" s="70">
        <f t="shared" si="48"/>
        <v>63.8</v>
      </c>
      <c r="L108" s="70">
        <f t="shared" si="48"/>
        <v>63.6</v>
      </c>
      <c r="M108" s="70">
        <f t="shared" ref="M108:AA108" si="49">SUMIF(M97:M107,"&gt;0")</f>
        <v>63.6</v>
      </c>
      <c r="N108" s="70">
        <f t="shared" si="49"/>
        <v>77.5</v>
      </c>
      <c r="O108" s="70">
        <f t="shared" si="49"/>
        <v>62.8</v>
      </c>
      <c r="P108" s="70">
        <f t="shared" si="49"/>
        <v>65</v>
      </c>
      <c r="Q108" s="70">
        <f t="shared" si="49"/>
        <v>64</v>
      </c>
      <c r="R108" s="70">
        <f t="shared" si="49"/>
        <v>0</v>
      </c>
      <c r="S108" s="70">
        <f t="shared" si="49"/>
        <v>55</v>
      </c>
      <c r="T108" s="70">
        <f t="shared" si="49"/>
        <v>55</v>
      </c>
      <c r="U108" s="70">
        <f t="shared" si="49"/>
        <v>55</v>
      </c>
      <c r="V108" s="70">
        <f t="shared" si="49"/>
        <v>55</v>
      </c>
      <c r="W108" s="70">
        <f t="shared" si="49"/>
        <v>71</v>
      </c>
      <c r="X108" s="70">
        <f t="shared" si="49"/>
        <v>71</v>
      </c>
      <c r="Y108" s="70">
        <f t="shared" si="49"/>
        <v>78</v>
      </c>
      <c r="Z108" s="70">
        <f t="shared" si="49"/>
        <v>78</v>
      </c>
      <c r="AA108" s="70">
        <f t="shared" si="49"/>
        <v>78.400000000000006</v>
      </c>
      <c r="AB108" s="70">
        <f t="shared" ref="AB108:AC108" si="50">SUMIF(AB97:AB107,"&gt;0")</f>
        <v>77.599999999999994</v>
      </c>
      <c r="AC108" s="70">
        <f t="shared" si="50"/>
        <v>79.5</v>
      </c>
      <c r="AD108" s="70">
        <f t="shared" ref="AD108:AE108" si="51">SUMIF(AD97:AD107,"&gt;0")</f>
        <v>79.5</v>
      </c>
      <c r="AE108" s="70">
        <f t="shared" si="51"/>
        <v>77.900000000000006</v>
      </c>
      <c r="AF108" s="70">
        <f t="shared" ref="AF108" si="52">SUMIF(AF97:AF107,"&gt;0")</f>
        <v>76.5</v>
      </c>
      <c r="AG108" s="104">
        <f>SUM(AG97:AG107)</f>
        <v>0</v>
      </c>
      <c r="AH108" s="46">
        <f t="shared" si="26"/>
        <v>79.5</v>
      </c>
      <c r="AI108" s="47">
        <f t="shared" si="27"/>
        <v>0</v>
      </c>
      <c r="AJ108" s="105">
        <f t="array" ref="AJ108">MIN(IF(B108:AF108&lt;&gt;0,B108:AF108))</f>
        <v>55</v>
      </c>
      <c r="BF108" s="82"/>
      <c r="BG108" s="82">
        <v>-150</v>
      </c>
      <c r="BH108" s="82">
        <v>31</v>
      </c>
      <c r="BI108" s="82">
        <v>24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-240</v>
      </c>
      <c r="BH109" s="82">
        <v>31</v>
      </c>
      <c r="BI109" s="82">
        <v>24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-240</v>
      </c>
      <c r="BH110" s="82">
        <v>31</v>
      </c>
      <c r="BI110" s="82">
        <v>24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-240</v>
      </c>
      <c r="BH111" s="82">
        <v>31</v>
      </c>
      <c r="BI111" s="82">
        <v>24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-280</v>
      </c>
      <c r="BH112" s="82">
        <v>31</v>
      </c>
      <c r="BI112" s="82">
        <v>40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L113" si="53">B71+B78+B96+B92+B108+B112</f>
        <v>1804.6300000000003</v>
      </c>
      <c r="C113" s="108">
        <f t="shared" si="53"/>
        <v>1599.03</v>
      </c>
      <c r="D113" s="108">
        <f t="shared" si="53"/>
        <v>1489.2800000000002</v>
      </c>
      <c r="E113" s="108">
        <f t="shared" si="53"/>
        <v>1470.1800000000003</v>
      </c>
      <c r="F113" s="108">
        <f t="shared" si="53"/>
        <v>1470.1800000000003</v>
      </c>
      <c r="G113" s="108">
        <f t="shared" si="53"/>
        <v>1439.18</v>
      </c>
      <c r="H113" s="108">
        <f t="shared" si="53"/>
        <v>1461.7800000000002</v>
      </c>
      <c r="I113" s="108">
        <f t="shared" si="53"/>
        <v>1651.0800000000002</v>
      </c>
      <c r="J113" s="108">
        <f t="shared" si="53"/>
        <v>1718.0800000000002</v>
      </c>
      <c r="K113" s="108">
        <f t="shared" si="53"/>
        <v>1772.5800000000002</v>
      </c>
      <c r="L113" s="108">
        <f t="shared" si="53"/>
        <v>1694.18</v>
      </c>
      <c r="M113" s="108">
        <f t="shared" ref="M113:AG113" si="54">M71+M78+M96+M92+M108+M112</f>
        <v>1632.88</v>
      </c>
      <c r="N113" s="108">
        <f t="shared" si="54"/>
        <v>1577.0800000000002</v>
      </c>
      <c r="O113" s="108">
        <f t="shared" si="54"/>
        <v>1447.7800000000002</v>
      </c>
      <c r="P113" s="108">
        <f t="shared" si="54"/>
        <v>740.2</v>
      </c>
      <c r="Q113" s="108">
        <f t="shared" si="54"/>
        <v>688.90000000000009</v>
      </c>
      <c r="R113" s="108">
        <f t="shared" si="54"/>
        <v>152</v>
      </c>
      <c r="S113" s="108">
        <f t="shared" si="54"/>
        <v>1556.2800000000002</v>
      </c>
      <c r="T113" s="108">
        <f t="shared" si="54"/>
        <v>1556.2800000000002</v>
      </c>
      <c r="U113" s="108">
        <f t="shared" si="54"/>
        <v>1556.2800000000002</v>
      </c>
      <c r="V113" s="108">
        <f t="shared" si="54"/>
        <v>1556.2800000000002</v>
      </c>
      <c r="W113" s="108">
        <f t="shared" si="54"/>
        <v>1582.2800000000002</v>
      </c>
      <c r="X113" s="108">
        <f t="shared" si="54"/>
        <v>1597.2800000000002</v>
      </c>
      <c r="Y113" s="108">
        <f t="shared" si="54"/>
        <v>1604.2800000000002</v>
      </c>
      <c r="Z113" s="108">
        <f t="shared" si="54"/>
        <v>1809.5800000000002</v>
      </c>
      <c r="AA113" s="108">
        <f t="shared" si="54"/>
        <v>1996.9800000000002</v>
      </c>
      <c r="AB113" s="108">
        <f t="shared" ref="AB113:AC113" si="55">AB71+AB78+AB96+AB92+AB108+AB112</f>
        <v>1983.0800000000002</v>
      </c>
      <c r="AC113" s="108">
        <f t="shared" si="55"/>
        <v>1800.38</v>
      </c>
      <c r="AD113" s="108">
        <f t="shared" ref="AD113:AE113" si="56">AD71+AD78+AD96+AD92+AD108+AD112</f>
        <v>1944.3800000000003</v>
      </c>
      <c r="AE113" s="108">
        <f t="shared" si="56"/>
        <v>1628.9800000000005</v>
      </c>
      <c r="AF113" s="108">
        <f t="shared" ref="AF113" si="57">AF71+AF78+AF96+AF92+AF108+AF112</f>
        <v>1585.4800000000002</v>
      </c>
      <c r="AG113" s="80">
        <f t="shared" si="54"/>
        <v>3169.915</v>
      </c>
      <c r="AH113" s="46">
        <f t="shared" si="26"/>
        <v>1996.9800000000002</v>
      </c>
      <c r="AI113" s="47">
        <f t="shared" si="27"/>
        <v>152</v>
      </c>
      <c r="BF113" s="81"/>
      <c r="BG113" s="82">
        <v>-320</v>
      </c>
      <c r="BH113" s="82">
        <v>28</v>
      </c>
      <c r="BI113" s="82">
        <v>50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0</v>
      </c>
      <c r="AI114" s="47">
        <f t="shared" si="27"/>
        <v>0</v>
      </c>
      <c r="BF114" s="81"/>
      <c r="BG114" s="82">
        <v>-528</v>
      </c>
      <c r="BH114" s="82">
        <v>27.6</v>
      </c>
      <c r="BI114" s="82">
        <v>50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M115" si="58">B113+B114</f>
        <v>1804.6300000000003</v>
      </c>
      <c r="C115" s="108">
        <f t="shared" si="58"/>
        <v>1599.03</v>
      </c>
      <c r="D115" s="108">
        <f t="shared" si="58"/>
        <v>1489.2800000000002</v>
      </c>
      <c r="E115" s="108">
        <f t="shared" si="58"/>
        <v>1470.1800000000003</v>
      </c>
      <c r="F115" s="108">
        <f t="shared" si="58"/>
        <v>1470.1800000000003</v>
      </c>
      <c r="G115" s="108">
        <f t="shared" si="58"/>
        <v>1439.18</v>
      </c>
      <c r="H115" s="108">
        <f t="shared" si="58"/>
        <v>1461.7800000000002</v>
      </c>
      <c r="I115" s="108">
        <f t="shared" si="58"/>
        <v>1651.0800000000002</v>
      </c>
      <c r="J115" s="108">
        <f t="shared" si="58"/>
        <v>1718.0800000000002</v>
      </c>
      <c r="K115" s="108">
        <f t="shared" si="58"/>
        <v>1772.5800000000002</v>
      </c>
      <c r="L115" s="108">
        <f t="shared" si="58"/>
        <v>1694.18</v>
      </c>
      <c r="M115" s="108">
        <f t="shared" si="58"/>
        <v>1632.88</v>
      </c>
      <c r="N115" s="108">
        <f t="shared" ref="N115:AA115" si="59">N113+N114</f>
        <v>1577.0800000000002</v>
      </c>
      <c r="O115" s="108">
        <f t="shared" si="59"/>
        <v>1447.7800000000002</v>
      </c>
      <c r="P115" s="108">
        <f t="shared" si="59"/>
        <v>740.2</v>
      </c>
      <c r="Q115" s="108">
        <f t="shared" si="59"/>
        <v>688.90000000000009</v>
      </c>
      <c r="R115" s="108">
        <f t="shared" si="59"/>
        <v>152</v>
      </c>
      <c r="S115" s="108">
        <f t="shared" si="59"/>
        <v>1556.2800000000002</v>
      </c>
      <c r="T115" s="108">
        <f t="shared" si="59"/>
        <v>1556.2800000000002</v>
      </c>
      <c r="U115" s="108">
        <f t="shared" si="59"/>
        <v>1556.2800000000002</v>
      </c>
      <c r="V115" s="108">
        <f t="shared" si="59"/>
        <v>1556.2800000000002</v>
      </c>
      <c r="W115" s="108">
        <f t="shared" si="59"/>
        <v>1582.2800000000002</v>
      </c>
      <c r="X115" s="108">
        <f t="shared" si="59"/>
        <v>1597.2800000000002</v>
      </c>
      <c r="Y115" s="108">
        <f t="shared" si="59"/>
        <v>1604.2800000000002</v>
      </c>
      <c r="Z115" s="108">
        <f t="shared" si="59"/>
        <v>1809.5800000000002</v>
      </c>
      <c r="AA115" s="108">
        <f t="shared" si="59"/>
        <v>1996.9800000000002</v>
      </c>
      <c r="AB115" s="108">
        <f t="shared" ref="AB115:AC115" si="60">AB113+AB114</f>
        <v>1983.0800000000002</v>
      </c>
      <c r="AC115" s="108">
        <f t="shared" si="60"/>
        <v>1800.38</v>
      </c>
      <c r="AD115" s="108">
        <f t="shared" ref="AD115:AE115" si="61">AD113+AD114</f>
        <v>1944.3800000000003</v>
      </c>
      <c r="AE115" s="108">
        <f t="shared" si="61"/>
        <v>1628.9800000000005</v>
      </c>
      <c r="AF115" s="108">
        <f t="shared" ref="AF115" si="62">AF113+AF114</f>
        <v>1585.4800000000002</v>
      </c>
      <c r="AG115" s="104">
        <f>AG112+AG108+AG96+AG92+AG71+AG114</f>
        <v>2463.5149999999999</v>
      </c>
      <c r="AH115" s="46">
        <f t="shared" si="26"/>
        <v>1996.9800000000002</v>
      </c>
      <c r="AI115" s="47">
        <f t="shared" si="27"/>
        <v>152</v>
      </c>
      <c r="BF115" s="81"/>
      <c r="BG115" s="82">
        <v>-384.7</v>
      </c>
      <c r="BH115" s="82">
        <v>29.5</v>
      </c>
      <c r="BI115" s="82">
        <v>50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M116" si="63">B115-(B123)</f>
        <v>1800.3300000000004</v>
      </c>
      <c r="C116" s="108">
        <f t="shared" si="63"/>
        <v>1594.73</v>
      </c>
      <c r="D116" s="108">
        <f t="shared" si="63"/>
        <v>1484.9800000000002</v>
      </c>
      <c r="E116" s="108">
        <f t="shared" si="63"/>
        <v>1465.8800000000003</v>
      </c>
      <c r="F116" s="108">
        <f t="shared" si="63"/>
        <v>1465.8800000000003</v>
      </c>
      <c r="G116" s="108">
        <f t="shared" si="63"/>
        <v>1071.58</v>
      </c>
      <c r="H116" s="108">
        <f t="shared" si="63"/>
        <v>1133.2800000000002</v>
      </c>
      <c r="I116" s="108">
        <f t="shared" si="63"/>
        <v>1162.0800000000002</v>
      </c>
      <c r="J116" s="108">
        <f t="shared" si="63"/>
        <v>1251.1800000000003</v>
      </c>
      <c r="K116" s="108">
        <f t="shared" si="63"/>
        <v>1302.48</v>
      </c>
      <c r="L116" s="108">
        <f t="shared" si="63"/>
        <v>1403.68</v>
      </c>
      <c r="M116" s="108">
        <f t="shared" si="63"/>
        <v>1472.88</v>
      </c>
      <c r="N116" s="108">
        <f t="shared" ref="N116:AA116" si="64">N115-(N123)</f>
        <v>1525.0800000000002</v>
      </c>
      <c r="O116" s="108">
        <f t="shared" si="64"/>
        <v>1412.7800000000002</v>
      </c>
      <c r="P116" s="108">
        <f t="shared" si="64"/>
        <v>715.2</v>
      </c>
      <c r="Q116" s="108">
        <f t="shared" si="64"/>
        <v>656.90000000000009</v>
      </c>
      <c r="R116" s="108">
        <f t="shared" si="64"/>
        <v>152</v>
      </c>
      <c r="S116" s="108">
        <f t="shared" si="64"/>
        <v>1406.2800000000002</v>
      </c>
      <c r="T116" s="108">
        <f t="shared" si="64"/>
        <v>1316.2800000000002</v>
      </c>
      <c r="U116" s="108">
        <f t="shared" si="64"/>
        <v>1316.2800000000002</v>
      </c>
      <c r="V116" s="108">
        <f t="shared" si="64"/>
        <v>1316.2800000000002</v>
      </c>
      <c r="W116" s="108">
        <f t="shared" si="64"/>
        <v>1302.2800000000002</v>
      </c>
      <c r="X116" s="108">
        <f t="shared" si="64"/>
        <v>1317.2800000000002</v>
      </c>
      <c r="Y116" s="108">
        <f t="shared" si="64"/>
        <v>1304.2800000000002</v>
      </c>
      <c r="Z116" s="108">
        <f t="shared" si="64"/>
        <v>1489.5800000000002</v>
      </c>
      <c r="AA116" s="108">
        <f t="shared" si="64"/>
        <v>1596.9800000000002</v>
      </c>
      <c r="AB116" s="108">
        <f t="shared" ref="AB116:AC116" si="65">AB115-(AB123)</f>
        <v>1455.0800000000002</v>
      </c>
      <c r="AC116" s="108">
        <f t="shared" si="65"/>
        <v>1415.68</v>
      </c>
      <c r="AD116" s="108">
        <f t="shared" ref="AD116:AE116" si="66">AD115-(AD123)</f>
        <v>1559.6800000000003</v>
      </c>
      <c r="AE116" s="108">
        <f t="shared" si="66"/>
        <v>1249.8800000000006</v>
      </c>
      <c r="AF116" s="108">
        <f t="shared" ref="AF116" si="67">AF115-(AF123)</f>
        <v>1105.2800000000002</v>
      </c>
      <c r="AG116" s="104"/>
      <c r="AH116" s="46">
        <f t="shared" si="26"/>
        <v>1800.3300000000004</v>
      </c>
      <c r="AI116" s="47">
        <f t="shared" si="27"/>
        <v>152</v>
      </c>
      <c r="BF116" s="81"/>
      <c r="BG116" s="82">
        <v>-379.1</v>
      </c>
      <c r="BH116" s="82">
        <v>27.9</v>
      </c>
      <c r="BI116" s="82">
        <v>50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v>0</v>
      </c>
      <c r="C117" s="93">
        <v>0</v>
      </c>
      <c r="D117" s="93">
        <v>0</v>
      </c>
      <c r="E117" s="93">
        <v>0</v>
      </c>
      <c r="F117" s="93">
        <v>0</v>
      </c>
      <c r="G117" s="93">
        <f t="shared" ref="G117:AA122" si="68">IF(G97&lt;0,G97*-1,0)</f>
        <v>354.3</v>
      </c>
      <c r="H117" s="93">
        <f t="shared" si="68"/>
        <v>310</v>
      </c>
      <c r="I117" s="93">
        <f t="shared" si="68"/>
        <v>489</v>
      </c>
      <c r="J117" s="93">
        <f t="shared" si="68"/>
        <v>466.9</v>
      </c>
      <c r="K117" s="93">
        <f t="shared" si="68"/>
        <v>470.1</v>
      </c>
      <c r="L117" s="93">
        <f t="shared" si="68"/>
        <v>290.5</v>
      </c>
      <c r="M117" s="93">
        <f t="shared" si="68"/>
        <v>160</v>
      </c>
      <c r="N117" s="93">
        <f t="shared" si="68"/>
        <v>52</v>
      </c>
      <c r="O117" s="93">
        <f t="shared" si="68"/>
        <v>35</v>
      </c>
      <c r="P117" s="93">
        <f t="shared" si="68"/>
        <v>25</v>
      </c>
      <c r="Q117" s="93">
        <f t="shared" si="68"/>
        <v>32</v>
      </c>
      <c r="R117" s="93">
        <f t="shared" si="68"/>
        <v>0</v>
      </c>
      <c r="S117" s="93">
        <f t="shared" si="68"/>
        <v>150</v>
      </c>
      <c r="T117" s="93">
        <f t="shared" si="68"/>
        <v>240</v>
      </c>
      <c r="U117" s="93">
        <f t="shared" si="68"/>
        <v>240</v>
      </c>
      <c r="V117" s="93">
        <f t="shared" si="68"/>
        <v>240</v>
      </c>
      <c r="W117" s="93">
        <f t="shared" si="68"/>
        <v>280</v>
      </c>
      <c r="X117" s="93">
        <f t="shared" si="68"/>
        <v>280</v>
      </c>
      <c r="Y117" s="93">
        <f t="shared" si="68"/>
        <v>300</v>
      </c>
      <c r="Z117" s="93">
        <f t="shared" si="68"/>
        <v>320</v>
      </c>
      <c r="AA117" s="93">
        <f t="shared" si="68"/>
        <v>400</v>
      </c>
      <c r="AB117" s="93">
        <f t="shared" ref="AB117:AC117" si="69">IF(AB97&lt;0,AB97*-1,0)</f>
        <v>528</v>
      </c>
      <c r="AC117" s="93">
        <f t="shared" si="69"/>
        <v>384.7</v>
      </c>
      <c r="AD117" s="93">
        <f t="shared" ref="AD117:AE117" si="70">IF(AD97&lt;0,AD97*-1,0)</f>
        <v>384.7</v>
      </c>
      <c r="AE117" s="93">
        <f t="shared" si="70"/>
        <v>379.1</v>
      </c>
      <c r="AF117" s="93">
        <f t="shared" ref="AF117" si="71">IF(AF97&lt;0,AF97*-1,0)</f>
        <v>480.2</v>
      </c>
      <c r="AG117" s="61"/>
      <c r="AH117" s="46">
        <f t="shared" si="26"/>
        <v>528</v>
      </c>
      <c r="AI117" s="47">
        <f t="shared" si="27"/>
        <v>0</v>
      </c>
      <c r="BG117" s="82">
        <v>-480.2</v>
      </c>
      <c r="BH117" s="82">
        <v>26.5</v>
      </c>
      <c r="BI117" s="82">
        <v>50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v>0</v>
      </c>
      <c r="C118" s="93">
        <v>0</v>
      </c>
      <c r="D118" s="93">
        <v>0</v>
      </c>
      <c r="E118" s="93">
        <v>0</v>
      </c>
      <c r="F118" s="93">
        <v>0</v>
      </c>
      <c r="G118" s="93">
        <f t="shared" si="68"/>
        <v>0</v>
      </c>
      <c r="H118" s="93">
        <f t="shared" si="68"/>
        <v>0</v>
      </c>
      <c r="I118" s="93">
        <f t="shared" si="68"/>
        <v>0</v>
      </c>
      <c r="J118" s="93">
        <f t="shared" si="68"/>
        <v>0</v>
      </c>
      <c r="K118" s="93">
        <f t="shared" si="68"/>
        <v>0</v>
      </c>
      <c r="L118" s="93">
        <f t="shared" si="68"/>
        <v>0</v>
      </c>
      <c r="M118" s="93">
        <f t="shared" si="68"/>
        <v>0</v>
      </c>
      <c r="N118" s="93">
        <f t="shared" si="68"/>
        <v>0</v>
      </c>
      <c r="O118" s="93">
        <f t="shared" si="68"/>
        <v>0</v>
      </c>
      <c r="P118" s="93">
        <f t="shared" si="68"/>
        <v>0</v>
      </c>
      <c r="Q118" s="93">
        <f t="shared" si="68"/>
        <v>0</v>
      </c>
      <c r="R118" s="93">
        <f t="shared" si="68"/>
        <v>0</v>
      </c>
      <c r="S118" s="93">
        <f t="shared" si="68"/>
        <v>0</v>
      </c>
      <c r="T118" s="93">
        <f t="shared" si="68"/>
        <v>0</v>
      </c>
      <c r="U118" s="93">
        <f t="shared" si="68"/>
        <v>0</v>
      </c>
      <c r="V118" s="93">
        <f t="shared" si="68"/>
        <v>0</v>
      </c>
      <c r="W118" s="93">
        <f t="shared" si="68"/>
        <v>0</v>
      </c>
      <c r="X118" s="93">
        <f t="shared" si="68"/>
        <v>0</v>
      </c>
      <c r="Y118" s="93">
        <f t="shared" si="68"/>
        <v>0</v>
      </c>
      <c r="Z118" s="93">
        <f t="shared" si="68"/>
        <v>0</v>
      </c>
      <c r="AA118" s="93">
        <f t="shared" si="68"/>
        <v>0</v>
      </c>
      <c r="AB118" s="93">
        <f t="shared" ref="AB118:AC118" si="72">IF(AB98&lt;0,AB98*-1,0)</f>
        <v>0</v>
      </c>
      <c r="AC118" s="93">
        <f t="shared" si="72"/>
        <v>0</v>
      </c>
      <c r="AD118" s="93">
        <f t="shared" ref="AD118:AE118" si="73">IF(AD98&lt;0,AD98*-1,0)</f>
        <v>0</v>
      </c>
      <c r="AE118" s="93">
        <f t="shared" si="73"/>
        <v>0</v>
      </c>
      <c r="AF118" s="93">
        <f t="shared" ref="AF118" si="74">IF(AF98&lt;0,AF98*-1,0)</f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-593.29999999999995</v>
      </c>
      <c r="BH118" s="82">
        <v>42.6</v>
      </c>
      <c r="BI118" s="82">
        <v>29.6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v>0</v>
      </c>
      <c r="C119" s="93">
        <v>0</v>
      </c>
      <c r="D119" s="93">
        <v>0</v>
      </c>
      <c r="E119" s="93">
        <v>0</v>
      </c>
      <c r="F119" s="93">
        <v>0</v>
      </c>
      <c r="G119" s="93">
        <f t="shared" si="68"/>
        <v>0</v>
      </c>
      <c r="H119" s="93">
        <f t="shared" si="68"/>
        <v>0</v>
      </c>
      <c r="I119" s="93">
        <f t="shared" si="68"/>
        <v>0</v>
      </c>
      <c r="J119" s="93">
        <f t="shared" si="68"/>
        <v>0</v>
      </c>
      <c r="K119" s="93">
        <f t="shared" si="68"/>
        <v>0</v>
      </c>
      <c r="L119" s="93">
        <f t="shared" si="68"/>
        <v>0</v>
      </c>
      <c r="M119" s="93">
        <f t="shared" si="68"/>
        <v>0</v>
      </c>
      <c r="N119" s="93">
        <f t="shared" si="68"/>
        <v>0</v>
      </c>
      <c r="O119" s="93">
        <f t="shared" si="68"/>
        <v>0</v>
      </c>
      <c r="P119" s="93">
        <f t="shared" si="68"/>
        <v>0</v>
      </c>
      <c r="Q119" s="93">
        <f t="shared" si="68"/>
        <v>0</v>
      </c>
      <c r="R119" s="93">
        <f t="shared" si="68"/>
        <v>0</v>
      </c>
      <c r="S119" s="93">
        <f t="shared" si="68"/>
        <v>0</v>
      </c>
      <c r="T119" s="93">
        <f t="shared" si="68"/>
        <v>0</v>
      </c>
      <c r="U119" s="93">
        <f t="shared" si="68"/>
        <v>0</v>
      </c>
      <c r="V119" s="93">
        <f t="shared" si="68"/>
        <v>0</v>
      </c>
      <c r="W119" s="93">
        <f t="shared" si="68"/>
        <v>0</v>
      </c>
      <c r="X119" s="93">
        <f t="shared" si="68"/>
        <v>0</v>
      </c>
      <c r="Y119" s="93">
        <f t="shared" si="68"/>
        <v>0</v>
      </c>
      <c r="Z119" s="93">
        <f t="shared" si="68"/>
        <v>0</v>
      </c>
      <c r="AA119" s="93">
        <f t="shared" si="68"/>
        <v>0</v>
      </c>
      <c r="AB119" s="93">
        <f t="shared" ref="AB119:AC119" si="75">IF(AB99&lt;0,AB99*-1,0)</f>
        <v>0</v>
      </c>
      <c r="AC119" s="93">
        <f t="shared" si="75"/>
        <v>0</v>
      </c>
      <c r="AD119" s="93">
        <f t="shared" ref="AD119:AE119" si="76">IF(AD99&lt;0,AD99*-1,0)</f>
        <v>0</v>
      </c>
      <c r="AE119" s="93">
        <f t="shared" si="76"/>
        <v>0</v>
      </c>
      <c r="AF119" s="93">
        <f t="shared" ref="AF119" si="77">IF(AF99&lt;0,AF99*-1,0)</f>
        <v>0</v>
      </c>
      <c r="AG119" s="111"/>
      <c r="AH119" s="46">
        <f t="shared" si="26"/>
        <v>0</v>
      </c>
      <c r="AI119" s="47">
        <f t="shared" si="27"/>
        <v>0</v>
      </c>
    </row>
    <row r="120" spans="1:64">
      <c r="A120" s="96" t="s">
        <v>126</v>
      </c>
      <c r="B120" s="93">
        <v>0</v>
      </c>
      <c r="C120" s="93">
        <v>0</v>
      </c>
      <c r="D120" s="93">
        <v>0</v>
      </c>
      <c r="E120" s="93">
        <v>0</v>
      </c>
      <c r="F120" s="93">
        <v>0</v>
      </c>
      <c r="G120" s="93">
        <f t="shared" si="68"/>
        <v>0</v>
      </c>
      <c r="H120" s="93">
        <f t="shared" si="68"/>
        <v>0</v>
      </c>
      <c r="I120" s="93">
        <f t="shared" si="68"/>
        <v>0</v>
      </c>
      <c r="J120" s="93">
        <f t="shared" si="68"/>
        <v>0</v>
      </c>
      <c r="K120" s="93">
        <f t="shared" si="68"/>
        <v>0</v>
      </c>
      <c r="L120" s="93">
        <f t="shared" si="68"/>
        <v>0</v>
      </c>
      <c r="M120" s="93">
        <f t="shared" si="68"/>
        <v>0</v>
      </c>
      <c r="N120" s="93">
        <f t="shared" si="68"/>
        <v>0</v>
      </c>
      <c r="O120" s="93">
        <f t="shared" si="68"/>
        <v>0</v>
      </c>
      <c r="P120" s="93">
        <f t="shared" si="68"/>
        <v>0</v>
      </c>
      <c r="Q120" s="93">
        <f t="shared" si="68"/>
        <v>0</v>
      </c>
      <c r="R120" s="93">
        <f t="shared" si="68"/>
        <v>0</v>
      </c>
      <c r="S120" s="93">
        <f t="shared" si="68"/>
        <v>0</v>
      </c>
      <c r="T120" s="93">
        <f t="shared" si="68"/>
        <v>0</v>
      </c>
      <c r="U120" s="93">
        <f t="shared" si="68"/>
        <v>0</v>
      </c>
      <c r="V120" s="93">
        <f t="shared" si="68"/>
        <v>0</v>
      </c>
      <c r="W120" s="93">
        <f t="shared" si="68"/>
        <v>0</v>
      </c>
      <c r="X120" s="93">
        <f t="shared" si="68"/>
        <v>0</v>
      </c>
      <c r="Y120" s="93">
        <f t="shared" si="68"/>
        <v>0</v>
      </c>
      <c r="Z120" s="93">
        <f t="shared" si="68"/>
        <v>0</v>
      </c>
      <c r="AA120" s="93">
        <f t="shared" si="68"/>
        <v>0</v>
      </c>
      <c r="AB120" s="93">
        <f t="shared" ref="AB120:AC120" si="78">IF(AB100&lt;0,AB100*-1,0)</f>
        <v>0</v>
      </c>
      <c r="AC120" s="93">
        <f t="shared" si="78"/>
        <v>0</v>
      </c>
      <c r="AD120" s="93">
        <f t="shared" ref="AD120:AE120" si="79">IF(AD100&lt;0,AD100*-1,0)</f>
        <v>0</v>
      </c>
      <c r="AE120" s="93">
        <f t="shared" si="79"/>
        <v>0</v>
      </c>
      <c r="AF120" s="93">
        <f t="shared" ref="AF120" si="80">IF(AF100&lt;0,AF100*-1,0)</f>
        <v>0</v>
      </c>
      <c r="AG120" s="111"/>
      <c r="AH120" s="46">
        <f t="shared" si="26"/>
        <v>0</v>
      </c>
      <c r="AI120" s="47">
        <f t="shared" si="27"/>
        <v>0</v>
      </c>
    </row>
    <row r="121" spans="1:64">
      <c r="A121" s="96" t="s">
        <v>128</v>
      </c>
      <c r="B121" s="93">
        <v>0</v>
      </c>
      <c r="C121" s="93">
        <v>0</v>
      </c>
      <c r="D121" s="93">
        <v>0</v>
      </c>
      <c r="E121" s="93">
        <v>0</v>
      </c>
      <c r="F121" s="93">
        <v>0</v>
      </c>
      <c r="G121" s="93">
        <f t="shared" si="68"/>
        <v>0</v>
      </c>
      <c r="H121" s="93">
        <f t="shared" si="68"/>
        <v>0</v>
      </c>
      <c r="I121" s="93">
        <f t="shared" si="68"/>
        <v>0</v>
      </c>
      <c r="J121" s="93">
        <f t="shared" si="68"/>
        <v>0</v>
      </c>
      <c r="K121" s="93">
        <f t="shared" si="68"/>
        <v>0</v>
      </c>
      <c r="L121" s="93">
        <f t="shared" si="68"/>
        <v>0</v>
      </c>
      <c r="M121" s="93">
        <f t="shared" si="68"/>
        <v>0</v>
      </c>
      <c r="N121" s="93">
        <f t="shared" si="68"/>
        <v>0</v>
      </c>
      <c r="O121" s="93">
        <f t="shared" si="68"/>
        <v>0</v>
      </c>
      <c r="P121" s="93">
        <f t="shared" si="68"/>
        <v>0</v>
      </c>
      <c r="Q121" s="93">
        <f t="shared" si="68"/>
        <v>0</v>
      </c>
      <c r="R121" s="93">
        <f t="shared" si="68"/>
        <v>0</v>
      </c>
      <c r="S121" s="93">
        <f t="shared" si="68"/>
        <v>0</v>
      </c>
      <c r="T121" s="93">
        <f t="shared" si="68"/>
        <v>0</v>
      </c>
      <c r="U121" s="93">
        <f t="shared" si="68"/>
        <v>0</v>
      </c>
      <c r="V121" s="93">
        <f t="shared" si="68"/>
        <v>0</v>
      </c>
      <c r="W121" s="93">
        <f t="shared" si="68"/>
        <v>0</v>
      </c>
      <c r="X121" s="93">
        <f t="shared" si="68"/>
        <v>0</v>
      </c>
      <c r="Y121" s="93">
        <f t="shared" si="68"/>
        <v>0</v>
      </c>
      <c r="Z121" s="93">
        <f t="shared" si="68"/>
        <v>0</v>
      </c>
      <c r="AA121" s="93">
        <f t="shared" si="68"/>
        <v>0</v>
      </c>
      <c r="AB121" s="93">
        <f t="shared" ref="AB121:AC121" si="81">IF(AB101&lt;0,AB101*-1,0)</f>
        <v>0</v>
      </c>
      <c r="AC121" s="93">
        <f t="shared" si="81"/>
        <v>0</v>
      </c>
      <c r="AD121" s="93">
        <f t="shared" ref="AD121:AE121" si="82">IF(AD101&lt;0,AD101*-1,0)</f>
        <v>0</v>
      </c>
      <c r="AE121" s="93">
        <f t="shared" si="82"/>
        <v>0</v>
      </c>
      <c r="AF121" s="93">
        <f t="shared" ref="AF121" si="83">IF(AF101&lt;0,AF101*-1,0)</f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>
      <c r="A122" s="96" t="s">
        <v>130</v>
      </c>
      <c r="B122" s="93">
        <v>4.3</v>
      </c>
      <c r="C122" s="93">
        <v>4.3</v>
      </c>
      <c r="D122" s="93">
        <v>4.3</v>
      </c>
      <c r="E122" s="93">
        <v>4.3</v>
      </c>
      <c r="F122" s="93">
        <v>4.3</v>
      </c>
      <c r="G122" s="93">
        <f t="shared" si="68"/>
        <v>13.3</v>
      </c>
      <c r="H122" s="93">
        <f t="shared" si="68"/>
        <v>18.5</v>
      </c>
      <c r="I122" s="93">
        <f t="shared" si="68"/>
        <v>0</v>
      </c>
      <c r="J122" s="93">
        <f t="shared" si="68"/>
        <v>0</v>
      </c>
      <c r="K122" s="93">
        <f t="shared" si="68"/>
        <v>0</v>
      </c>
      <c r="L122" s="93">
        <f t="shared" si="68"/>
        <v>0</v>
      </c>
      <c r="M122" s="93">
        <f t="shared" si="68"/>
        <v>0</v>
      </c>
      <c r="N122" s="93">
        <f t="shared" si="68"/>
        <v>0</v>
      </c>
      <c r="O122" s="93">
        <f t="shared" si="68"/>
        <v>0</v>
      </c>
      <c r="P122" s="93">
        <f t="shared" si="68"/>
        <v>0</v>
      </c>
      <c r="Q122" s="93">
        <f t="shared" si="68"/>
        <v>0</v>
      </c>
      <c r="R122" s="93">
        <f t="shared" si="68"/>
        <v>0</v>
      </c>
      <c r="S122" s="93">
        <f t="shared" si="68"/>
        <v>0</v>
      </c>
      <c r="T122" s="93">
        <f t="shared" si="68"/>
        <v>0</v>
      </c>
      <c r="U122" s="93">
        <f t="shared" si="68"/>
        <v>0</v>
      </c>
      <c r="V122" s="93">
        <f t="shared" si="68"/>
        <v>0</v>
      </c>
      <c r="W122" s="93">
        <f t="shared" si="68"/>
        <v>0</v>
      </c>
      <c r="X122" s="93">
        <f t="shared" si="68"/>
        <v>0</v>
      </c>
      <c r="Y122" s="93">
        <f t="shared" si="68"/>
        <v>0</v>
      </c>
      <c r="Z122" s="93">
        <f t="shared" si="68"/>
        <v>0</v>
      </c>
      <c r="AA122" s="93">
        <f t="shared" si="68"/>
        <v>0</v>
      </c>
      <c r="AB122" s="93">
        <f t="shared" ref="AB122:AC122" si="84">IF(AB102&lt;0,AB102*-1,0)</f>
        <v>0</v>
      </c>
      <c r="AC122" s="93">
        <f t="shared" si="84"/>
        <v>0</v>
      </c>
      <c r="AD122" s="93">
        <f t="shared" ref="AD122:AE122" si="85">IF(AD102&lt;0,AD102*-1,0)</f>
        <v>0</v>
      </c>
      <c r="AE122" s="93">
        <f t="shared" si="85"/>
        <v>0</v>
      </c>
      <c r="AF122" s="93">
        <f t="shared" ref="AF122" si="86">IF(AF102&lt;0,AF102*-1,0)</f>
        <v>0</v>
      </c>
      <c r="AG122" s="103"/>
      <c r="AH122" s="46">
        <f t="shared" si="26"/>
        <v>18.5</v>
      </c>
      <c r="AI122" s="47">
        <f t="shared" si="27"/>
        <v>0</v>
      </c>
    </row>
    <row r="123" spans="1:64" ht="15.75" thickBot="1">
      <c r="A123" s="112" t="s">
        <v>145</v>
      </c>
      <c r="B123" s="70">
        <f t="shared" ref="B123:M123" si="87">SUM(B117:B122)</f>
        <v>4.3</v>
      </c>
      <c r="C123" s="70">
        <f t="shared" si="87"/>
        <v>4.3</v>
      </c>
      <c r="D123" s="70">
        <f t="shared" si="87"/>
        <v>4.3</v>
      </c>
      <c r="E123" s="70">
        <f t="shared" si="87"/>
        <v>4.3</v>
      </c>
      <c r="F123" s="70">
        <f t="shared" si="87"/>
        <v>4.3</v>
      </c>
      <c r="G123" s="70">
        <f t="shared" si="87"/>
        <v>367.6</v>
      </c>
      <c r="H123" s="70">
        <f t="shared" si="87"/>
        <v>328.5</v>
      </c>
      <c r="I123" s="70">
        <f t="shared" si="87"/>
        <v>489</v>
      </c>
      <c r="J123" s="70">
        <f t="shared" si="87"/>
        <v>466.9</v>
      </c>
      <c r="K123" s="70">
        <f t="shared" si="87"/>
        <v>470.1</v>
      </c>
      <c r="L123" s="70">
        <f t="shared" si="87"/>
        <v>290.5</v>
      </c>
      <c r="M123" s="70">
        <f t="shared" si="87"/>
        <v>160</v>
      </c>
      <c r="N123" s="70">
        <f t="shared" ref="N123:AA123" si="88">SUM(N117:N122)</f>
        <v>52</v>
      </c>
      <c r="O123" s="70">
        <f t="shared" si="88"/>
        <v>35</v>
      </c>
      <c r="P123" s="70">
        <f t="shared" si="88"/>
        <v>25</v>
      </c>
      <c r="Q123" s="70">
        <f t="shared" si="88"/>
        <v>32</v>
      </c>
      <c r="R123" s="70">
        <f t="shared" si="88"/>
        <v>0</v>
      </c>
      <c r="S123" s="70">
        <f t="shared" si="88"/>
        <v>150</v>
      </c>
      <c r="T123" s="70">
        <f t="shared" si="88"/>
        <v>240</v>
      </c>
      <c r="U123" s="70">
        <f t="shared" si="88"/>
        <v>240</v>
      </c>
      <c r="V123" s="70">
        <f t="shared" si="88"/>
        <v>240</v>
      </c>
      <c r="W123" s="70">
        <f t="shared" si="88"/>
        <v>280</v>
      </c>
      <c r="X123" s="70">
        <f t="shared" si="88"/>
        <v>280</v>
      </c>
      <c r="Y123" s="70">
        <f t="shared" si="88"/>
        <v>300</v>
      </c>
      <c r="Z123" s="70">
        <f t="shared" si="88"/>
        <v>320</v>
      </c>
      <c r="AA123" s="70">
        <f t="shared" si="88"/>
        <v>400</v>
      </c>
      <c r="AB123" s="70">
        <f t="shared" ref="AB123:AC123" si="89">SUM(AB117:AB122)</f>
        <v>528</v>
      </c>
      <c r="AC123" s="70">
        <f t="shared" si="89"/>
        <v>384.7</v>
      </c>
      <c r="AD123" s="70">
        <f t="shared" ref="AD123:AE123" si="90">SUM(AD117:AD122)</f>
        <v>384.7</v>
      </c>
      <c r="AE123" s="70">
        <f t="shared" si="90"/>
        <v>379.1</v>
      </c>
      <c r="AF123" s="70">
        <f t="shared" ref="AF123" si="91">SUM(AF117:AF122)</f>
        <v>480.2</v>
      </c>
      <c r="AG123" s="104"/>
      <c r="AH123" s="46">
        <f t="shared" si="26"/>
        <v>528</v>
      </c>
      <c r="AI123" s="47">
        <f t="shared" si="27"/>
        <v>0</v>
      </c>
      <c r="AJ123" s="105">
        <f t="array" ref="AJ123">MIN(IF(B123:AF123&lt;&gt;0,B123:AF123))</f>
        <v>4.3</v>
      </c>
    </row>
    <row r="124" spans="1:64" ht="15.75" thickBot="1">
      <c r="A124" s="87" t="s">
        <v>146</v>
      </c>
      <c r="B124" s="70">
        <f t="shared" ref="B124:M124" si="92">B108-B123</f>
        <v>67.900000000000006</v>
      </c>
      <c r="C124" s="70">
        <f t="shared" si="92"/>
        <v>67.900000000000006</v>
      </c>
      <c r="D124" s="70">
        <f t="shared" si="92"/>
        <v>62.7</v>
      </c>
      <c r="E124" s="70">
        <f t="shared" si="92"/>
        <v>63.900000000000006</v>
      </c>
      <c r="F124" s="70">
        <f t="shared" si="92"/>
        <v>63.900000000000006</v>
      </c>
      <c r="G124" s="70">
        <f t="shared" si="92"/>
        <v>-302.3</v>
      </c>
      <c r="H124" s="70">
        <f t="shared" si="92"/>
        <v>-270.60000000000002</v>
      </c>
      <c r="I124" s="70">
        <f t="shared" si="92"/>
        <v>-426.8</v>
      </c>
      <c r="J124" s="70">
        <f t="shared" si="92"/>
        <v>-401.2</v>
      </c>
      <c r="K124" s="70">
        <f t="shared" si="92"/>
        <v>-406.3</v>
      </c>
      <c r="L124" s="70">
        <f t="shared" si="92"/>
        <v>-226.9</v>
      </c>
      <c r="M124" s="70">
        <f t="shared" si="92"/>
        <v>-96.4</v>
      </c>
      <c r="N124" s="70">
        <f t="shared" ref="N124:AA124" si="93">N108-N123</f>
        <v>25.5</v>
      </c>
      <c r="O124" s="70">
        <f t="shared" si="93"/>
        <v>27.799999999999997</v>
      </c>
      <c r="P124" s="70">
        <f t="shared" si="93"/>
        <v>40</v>
      </c>
      <c r="Q124" s="70">
        <f t="shared" si="93"/>
        <v>32</v>
      </c>
      <c r="R124" s="70">
        <f t="shared" si="93"/>
        <v>0</v>
      </c>
      <c r="S124" s="70">
        <f t="shared" si="93"/>
        <v>-95</v>
      </c>
      <c r="T124" s="70">
        <f t="shared" si="93"/>
        <v>-185</v>
      </c>
      <c r="U124" s="70">
        <f t="shared" si="93"/>
        <v>-185</v>
      </c>
      <c r="V124" s="70">
        <f t="shared" si="93"/>
        <v>-185</v>
      </c>
      <c r="W124" s="70">
        <f t="shared" si="93"/>
        <v>-209</v>
      </c>
      <c r="X124" s="70">
        <f t="shared" si="93"/>
        <v>-209</v>
      </c>
      <c r="Y124" s="70">
        <f t="shared" si="93"/>
        <v>-222</v>
      </c>
      <c r="Z124" s="70">
        <f t="shared" si="93"/>
        <v>-242</v>
      </c>
      <c r="AA124" s="70">
        <f t="shared" si="93"/>
        <v>-321.60000000000002</v>
      </c>
      <c r="AB124" s="70">
        <f t="shared" ref="AB124:AC124" si="94">AB108-AB123</f>
        <v>-450.4</v>
      </c>
      <c r="AC124" s="70">
        <f t="shared" si="94"/>
        <v>-305.2</v>
      </c>
      <c r="AD124" s="70">
        <f t="shared" ref="AD124:AE124" si="95">AD108-AD123</f>
        <v>-305.2</v>
      </c>
      <c r="AE124" s="70">
        <f t="shared" si="95"/>
        <v>-301.20000000000005</v>
      </c>
      <c r="AF124" s="70">
        <f t="shared" ref="AF124" si="96">AF108-AF123</f>
        <v>-403.7</v>
      </c>
      <c r="AG124" s="104"/>
      <c r="AH124" s="46">
        <f t="shared" si="26"/>
        <v>67.900000000000006</v>
      </c>
      <c r="AI124" s="47">
        <f t="shared" si="27"/>
        <v>-450.4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>
      <c r="A126" s="116" t="s">
        <v>148</v>
      </c>
      <c r="B126" s="117">
        <v>49.956000000000003</v>
      </c>
      <c r="C126" s="117">
        <v>50.05</v>
      </c>
      <c r="D126" s="117">
        <v>49.97</v>
      </c>
      <c r="E126" s="117">
        <v>50.058</v>
      </c>
      <c r="F126" s="117">
        <v>49.98</v>
      </c>
      <c r="G126" s="117">
        <v>50.033000000000001</v>
      </c>
      <c r="H126" s="117">
        <v>50.024999999999999</v>
      </c>
      <c r="I126" s="117">
        <v>50.06</v>
      </c>
      <c r="J126" s="117">
        <v>50.06</v>
      </c>
      <c r="K126" s="117">
        <v>49.944000000000003</v>
      </c>
      <c r="L126" s="117">
        <v>49.874000000000002</v>
      </c>
      <c r="M126" s="117">
        <v>49.874000000000002</v>
      </c>
      <c r="N126" s="117">
        <v>50.198</v>
      </c>
      <c r="O126" s="117">
        <v>50.078000000000003</v>
      </c>
      <c r="P126" s="117">
        <v>50.026000000000003</v>
      </c>
      <c r="Q126" s="117">
        <v>50.026000000000003</v>
      </c>
      <c r="R126" s="117">
        <v>50.026000000000003</v>
      </c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>
        <v>50.06</v>
      </c>
      <c r="AF126" s="117">
        <v>49.99</v>
      </c>
      <c r="AG126" s="118"/>
      <c r="AH126" s="46">
        <f t="shared" si="26"/>
        <v>50.198</v>
      </c>
      <c r="AI126" s="47">
        <f t="shared" si="27"/>
        <v>49.874000000000002</v>
      </c>
    </row>
    <row r="127" spans="1:64">
      <c r="A127" s="119" t="s">
        <v>149</v>
      </c>
      <c r="B127" s="43">
        <v>132.30000000000001</v>
      </c>
      <c r="C127" s="43">
        <v>132.30000000000001</v>
      </c>
      <c r="D127" s="43">
        <v>132.80000000000001</v>
      </c>
      <c r="E127" s="43">
        <v>132.80000000000001</v>
      </c>
      <c r="F127" s="43">
        <v>132.80000000000001</v>
      </c>
      <c r="G127" s="43">
        <v>133</v>
      </c>
      <c r="H127" s="43">
        <v>133</v>
      </c>
      <c r="I127" s="43">
        <v>133</v>
      </c>
      <c r="J127" s="43">
        <v>133</v>
      </c>
      <c r="K127" s="43">
        <v>133</v>
      </c>
      <c r="L127" s="43">
        <v>130.30000000000001</v>
      </c>
      <c r="M127" s="43">
        <v>130.30000000000001</v>
      </c>
      <c r="N127" s="43">
        <v>132</v>
      </c>
      <c r="O127" s="43">
        <v>131.5</v>
      </c>
      <c r="P127" s="43">
        <v>131.5</v>
      </c>
      <c r="Q127" s="43">
        <v>132.6</v>
      </c>
      <c r="R127" s="43">
        <v>132.6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>
        <v>134.19999999999999</v>
      </c>
      <c r="AF127" s="43">
        <v>133.69999999999999</v>
      </c>
      <c r="AG127" s="120"/>
      <c r="AH127" s="46">
        <f t="shared" si="26"/>
        <v>134.19999999999999</v>
      </c>
      <c r="AI127" s="47">
        <f t="shared" si="27"/>
        <v>130.30000000000001</v>
      </c>
    </row>
    <row r="128" spans="1:64">
      <c r="A128" s="119" t="s">
        <v>150</v>
      </c>
      <c r="B128" s="43"/>
      <c r="C128" s="43"/>
      <c r="D128" s="43">
        <v>130.6</v>
      </c>
      <c r="E128" s="43">
        <v>130.6</v>
      </c>
      <c r="F128" s="43">
        <v>130.6</v>
      </c>
      <c r="G128" s="43">
        <v>130.6</v>
      </c>
      <c r="H128" s="43">
        <v>130.6</v>
      </c>
      <c r="I128" s="43">
        <v>130.6</v>
      </c>
      <c r="J128" s="43">
        <v>130.6</v>
      </c>
      <c r="K128" s="43">
        <v>130.6</v>
      </c>
      <c r="L128" s="43">
        <v>129.5</v>
      </c>
      <c r="M128" s="43">
        <v>129.5</v>
      </c>
      <c r="N128" s="43">
        <v>130.1</v>
      </c>
      <c r="O128" s="43">
        <v>129.69999999999999</v>
      </c>
      <c r="P128" s="43">
        <v>129.69999999999999</v>
      </c>
      <c r="Q128" s="43">
        <v>131</v>
      </c>
      <c r="R128" s="43">
        <v>131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>
        <v>132.6</v>
      </c>
      <c r="AF128" s="43">
        <v>131.19999999999999</v>
      </c>
      <c r="AG128" s="120"/>
      <c r="AH128" s="46">
        <f t="shared" si="26"/>
        <v>132.6</v>
      </c>
      <c r="AI128" s="47">
        <f t="shared" si="27"/>
        <v>129.5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>
      <c r="A130" s="119" t="s">
        <v>152</v>
      </c>
      <c r="B130" s="43">
        <v>135.5</v>
      </c>
      <c r="C130" s="43">
        <v>135.5</v>
      </c>
      <c r="D130" s="43">
        <v>136.5</v>
      </c>
      <c r="E130" s="43">
        <v>136.5</v>
      </c>
      <c r="F130" s="43">
        <v>136.5</v>
      </c>
      <c r="G130" s="43">
        <v>137</v>
      </c>
      <c r="H130" s="43">
        <v>137</v>
      </c>
      <c r="I130" s="43">
        <v>137</v>
      </c>
      <c r="J130" s="43">
        <v>137</v>
      </c>
      <c r="K130" s="43">
        <v>137</v>
      </c>
      <c r="L130" s="43">
        <v>132.69999999999999</v>
      </c>
      <c r="M130" s="43">
        <v>132.69999999999999</v>
      </c>
      <c r="N130" s="43">
        <v>132.5</v>
      </c>
      <c r="O130" s="43">
        <v>132.5</v>
      </c>
      <c r="P130" s="43">
        <v>132.5</v>
      </c>
      <c r="Q130" s="43">
        <v>136.1</v>
      </c>
      <c r="R130" s="43">
        <v>136.1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>
        <v>134.69999999999999</v>
      </c>
      <c r="AF130" s="43">
        <v>134.5</v>
      </c>
      <c r="AG130" s="120"/>
      <c r="AH130" s="46">
        <f t="shared" si="26"/>
        <v>137</v>
      </c>
      <c r="AI130" s="47">
        <f t="shared" si="27"/>
        <v>132.5</v>
      </c>
    </row>
    <row r="131" spans="1:35">
      <c r="A131" s="121" t="s">
        <v>153</v>
      </c>
      <c r="B131" s="122">
        <v>134.5</v>
      </c>
      <c r="C131" s="122">
        <v>134.5</v>
      </c>
      <c r="D131" s="122">
        <v>133.5</v>
      </c>
      <c r="E131" s="122">
        <v>133.5</v>
      </c>
      <c r="F131" s="122">
        <v>133.5</v>
      </c>
      <c r="G131" s="122">
        <v>133.5</v>
      </c>
      <c r="H131" s="122">
        <v>133.5</v>
      </c>
      <c r="I131" s="122">
        <v>133.5</v>
      </c>
      <c r="J131" s="122">
        <v>133.5</v>
      </c>
      <c r="K131" s="122">
        <v>133.5</v>
      </c>
      <c r="L131" s="122">
        <v>132.80000000000001</v>
      </c>
      <c r="M131" s="122">
        <v>132.80000000000001</v>
      </c>
      <c r="N131" s="122">
        <v>132.80000000000001</v>
      </c>
      <c r="O131" s="122">
        <v>135.6</v>
      </c>
      <c r="P131" s="122">
        <v>134.19999999999999</v>
      </c>
      <c r="Q131" s="122">
        <v>136.6</v>
      </c>
      <c r="R131" s="122">
        <v>136.6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>
        <v>132.5</v>
      </c>
      <c r="AF131" s="122">
        <v>133.4</v>
      </c>
      <c r="AG131" s="123"/>
      <c r="AH131" s="46">
        <f t="shared" si="26"/>
        <v>136.6</v>
      </c>
      <c r="AI131" s="47">
        <f t="shared" si="27"/>
        <v>132.5</v>
      </c>
    </row>
    <row r="132" spans="1:35">
      <c r="A132" s="119" t="s">
        <v>154</v>
      </c>
      <c r="B132" s="43">
        <v>134.69999999999999</v>
      </c>
      <c r="C132" s="43">
        <v>134.69999999999999</v>
      </c>
      <c r="D132" s="43">
        <v>131.19999999999999</v>
      </c>
      <c r="E132" s="43">
        <v>131.19999999999999</v>
      </c>
      <c r="F132" s="43">
        <v>131.19999999999999</v>
      </c>
      <c r="G132" s="43">
        <v>131.19999999999999</v>
      </c>
      <c r="H132" s="43">
        <v>131.19999999999999</v>
      </c>
      <c r="I132" s="43">
        <v>131.19999999999999</v>
      </c>
      <c r="J132" s="43">
        <v>131.19999999999999</v>
      </c>
      <c r="K132" s="43">
        <v>131.19999999999999</v>
      </c>
      <c r="L132" s="43">
        <v>132.1</v>
      </c>
      <c r="M132" s="43">
        <v>132.1</v>
      </c>
      <c r="N132" s="43">
        <v>132.1</v>
      </c>
      <c r="O132" s="43">
        <v>132.1</v>
      </c>
      <c r="P132" s="43">
        <v>132.1</v>
      </c>
      <c r="Q132" s="43">
        <v>132.1</v>
      </c>
      <c r="R132" s="43">
        <v>132.1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>
        <v>131.19999999999999</v>
      </c>
      <c r="AF132" s="43">
        <v>132.30000000000001</v>
      </c>
      <c r="AG132" s="120"/>
      <c r="AH132" s="46">
        <f t="shared" si="26"/>
        <v>134.69999999999999</v>
      </c>
      <c r="AI132" s="47">
        <f t="shared" si="27"/>
        <v>131.19999999999999</v>
      </c>
    </row>
    <row r="133" spans="1:35" ht="15.75" thickBot="1">
      <c r="A133" s="119" t="s">
        <v>155</v>
      </c>
      <c r="B133" s="101">
        <v>66</v>
      </c>
      <c r="C133" s="101">
        <v>66</v>
      </c>
      <c r="D133" s="101">
        <v>67.5</v>
      </c>
      <c r="E133" s="101">
        <v>67.5</v>
      </c>
      <c r="F133" s="101">
        <v>67.5</v>
      </c>
      <c r="G133" s="101">
        <v>67.5</v>
      </c>
      <c r="H133" s="101">
        <v>67.5</v>
      </c>
      <c r="I133" s="101">
        <v>67.5</v>
      </c>
      <c r="J133" s="101">
        <v>67.5</v>
      </c>
      <c r="K133" s="101">
        <v>67.5</v>
      </c>
      <c r="L133" s="101">
        <v>65.900000000000006</v>
      </c>
      <c r="M133" s="101">
        <v>65.900000000000006</v>
      </c>
      <c r="N133" s="101">
        <v>65.900000000000006</v>
      </c>
      <c r="O133" s="101">
        <v>65.900000000000006</v>
      </c>
      <c r="P133" s="101">
        <v>65.900000000000006</v>
      </c>
      <c r="Q133" s="101">
        <v>65.900000000000006</v>
      </c>
      <c r="R133" s="101">
        <v>65.900000000000006</v>
      </c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>
        <v>65.900000000000006</v>
      </c>
      <c r="AF133" s="101">
        <v>65.900000000000006</v>
      </c>
      <c r="AG133" s="124"/>
      <c r="AH133" s="46">
        <f t="shared" si="26"/>
        <v>67.5</v>
      </c>
      <c r="AI133" s="47">
        <f t="shared" si="27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>
      <c r="A135" s="126" t="s">
        <v>157</v>
      </c>
      <c r="B135" s="114">
        <v>124.14</v>
      </c>
      <c r="C135" s="114">
        <v>124.14</v>
      </c>
      <c r="D135" s="114">
        <v>124.14</v>
      </c>
      <c r="E135" s="114">
        <v>124.14</v>
      </c>
      <c r="F135" s="114">
        <v>124.14</v>
      </c>
      <c r="G135" s="114">
        <f t="shared" ref="G135:O135" si="97">SUM(G26,G32,G45:G46,G82,G84:G85,G87,G89,G137:G142,G177,G183,G189,G198,G200,G212,G219,G222:G223,G230,G232,G234,G238:G240,G242:G244,G249,G255:G256,G258:G260,G161,G166)</f>
        <v>277.04000000000002</v>
      </c>
      <c r="H135" s="114">
        <f t="shared" si="97"/>
        <v>281.04000000000002</v>
      </c>
      <c r="I135" s="114">
        <f t="shared" si="97"/>
        <v>286.54000000000002</v>
      </c>
      <c r="J135" s="114">
        <f t="shared" si="97"/>
        <v>286.54000000000002</v>
      </c>
      <c r="K135" s="114">
        <f t="shared" si="97"/>
        <v>310.43999999999994</v>
      </c>
      <c r="L135" s="114">
        <f>SUM(L26,L32,L45:L46,L82,L84:L85,L87,L89,L137:L142,L177,L183,L189,L198,L200,L212,L219,L222:L223,L230,L232,L234,L238:L240,L242:L244,L249,L255:L256,L258:L260,L161,L166)</f>
        <v>278.03999999999996</v>
      </c>
      <c r="M135" s="114">
        <f>SUM(M26,M32,M45:M46,M82,M84:M85,M87,M89,M137:M142,M177,M183,M189,M198,M200,M212,M219,M222:M223,M230,M232,M234,M238:M240,M242:M244,M249,M255:M256,M258:M260,M161,M166)</f>
        <v>278.03999999999996</v>
      </c>
      <c r="N135" s="114">
        <f t="shared" si="97"/>
        <v>267.34000000000003</v>
      </c>
      <c r="O135" s="114">
        <f t="shared" si="97"/>
        <v>265.14</v>
      </c>
      <c r="P135" s="114">
        <v>42</v>
      </c>
      <c r="Q135" s="114">
        <f t="shared" ref="Q135:X135" si="98">SUM(Q26,Q32,Q45:Q46,Q82,Q84:Q85,Q87,Q89,Q137:Q142,Q177,Q183,Q189,Q198,Q200,Q212,Q219,Q222:Q223,Q230,Q232,Q234,Q238:Q240,Q242:Q244,Q249,Q255:Q256,Q258:Q260,Q161,Q166)</f>
        <v>213.43999999999997</v>
      </c>
      <c r="R135" s="114">
        <f t="shared" si="98"/>
        <v>263.24</v>
      </c>
      <c r="S135" s="114">
        <f t="shared" si="98"/>
        <v>128.63999999999999</v>
      </c>
      <c r="T135" s="114">
        <f t="shared" si="98"/>
        <v>128.63999999999999</v>
      </c>
      <c r="U135" s="114">
        <f t="shared" si="98"/>
        <v>128.63999999999999</v>
      </c>
      <c r="V135" s="114">
        <f t="shared" si="98"/>
        <v>128.63999999999999</v>
      </c>
      <c r="W135" s="114">
        <f t="shared" si="98"/>
        <v>128.63999999999999</v>
      </c>
      <c r="X135" s="114">
        <f t="shared" si="98"/>
        <v>128.63999999999999</v>
      </c>
      <c r="Y135" s="114">
        <f>SUM(Y23,Y30,Y51:Y52,Y82,Y84:Y85,Y87,Y89,Y137:Y142,Y170,Y176,Y182,Y191,Y193,Y205,Y212,Y215:Y216,Y223,Y225,Y227,Y231:Y233,Y235:Y237,Y242,Y248:Y249,Y251:Y253,Y261,Y266)</f>
        <v>148.30000000000001</v>
      </c>
      <c r="Z135" s="114">
        <f>SUM(Z23,Z30,Z51:Z52,Z82,Z84:Z85,Z87,Z89,Z137:Z142,Z170,Z176,Z182,Z191,Z193,Z205,Z212,Z215:Z216,Z223,Z225,Z227,Z231:Z233,Z235:Z237,Z242,Z248:Z249,Z251:Z253,Z261,Z266)</f>
        <v>148.30000000000001</v>
      </c>
      <c r="AA135" s="114">
        <f t="shared" ref="AA135:AC135" si="99">SUM(AA26,AA32,AA45:AA46,AA82,AA84:AA85,AA87,AA89,AA137:AA142,AA177,AA183,AA189,AA198,AA200,AA212,AA219,AA222:AA223,AA230,AA232,AA234,AA238:AA240,AA242:AA244,AA249,AA255:AA256,AA258:AA260,AA161,AA166)</f>
        <v>128.63999999999999</v>
      </c>
      <c r="AB135" s="114">
        <f t="shared" si="99"/>
        <v>109.13999999999999</v>
      </c>
      <c r="AC135" s="114">
        <f t="shared" si="99"/>
        <v>109.13999999999999</v>
      </c>
      <c r="AD135" s="114">
        <f t="shared" ref="AD135:AE135" si="100">SUM(AD26,AD32,AD45:AD46,AD82,AD84:AD85,AD87,AD89,AD137:AD142,AD177,AD183,AD189,AD198,AD200,AD212,AD219,AD222:AD223,AD230,AD232,AD234,AD238:AD240,AD242:AD244,AD249,AD255:AD256,AD258:AD260,AD161,AD166)</f>
        <v>109.13999999999999</v>
      </c>
      <c r="AE135" s="114">
        <f t="shared" si="100"/>
        <v>218.13999999999996</v>
      </c>
      <c r="AF135" s="114">
        <f t="shared" ref="AF135" si="101">SUM(AF26,AF32,AF45:AF46,AF82,AF84:AF85,AF87,AF89,AF137:AF142,AF177,AF183,AF189,AF198,AF200,AF212,AF219,AF222:AF223,AF230,AF232,AF234,AF238:AF240,AF242:AF244,AF249,AF255:AF256,AF258:AF260,AF161,AF166)</f>
        <v>165.44</v>
      </c>
      <c r="AG135" s="127"/>
      <c r="AH135" s="46">
        <f t="shared" si="26"/>
        <v>310.43999999999994</v>
      </c>
      <c r="AI135" s="47">
        <f t="shared" si="27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>
      <c r="A137" s="131" t="s">
        <v>159</v>
      </c>
      <c r="B137" s="132">
        <v>56</v>
      </c>
      <c r="C137" s="132">
        <v>56</v>
      </c>
      <c r="D137" s="132">
        <v>54.3</v>
      </c>
      <c r="E137" s="132">
        <v>54.3</v>
      </c>
      <c r="F137" s="132">
        <v>54.3</v>
      </c>
      <c r="G137" s="132">
        <v>56.8</v>
      </c>
      <c r="H137" s="132">
        <v>60.8</v>
      </c>
      <c r="I137" s="132">
        <v>66.400000000000006</v>
      </c>
      <c r="J137" s="132">
        <v>66.400000000000006</v>
      </c>
      <c r="K137" s="132">
        <v>67.7</v>
      </c>
      <c r="L137" s="132">
        <v>65.7</v>
      </c>
      <c r="M137" s="132">
        <v>65.7</v>
      </c>
      <c r="N137" s="133">
        <v>52.5</v>
      </c>
      <c r="O137" s="133">
        <v>60.3</v>
      </c>
      <c r="P137" s="133">
        <v>52</v>
      </c>
      <c r="Q137" s="133">
        <v>52</v>
      </c>
      <c r="R137" s="133">
        <v>56</v>
      </c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>
        <v>69</v>
      </c>
      <c r="AF137" s="133">
        <v>72.400000000000006</v>
      </c>
      <c r="AG137" s="134">
        <v>75</v>
      </c>
      <c r="AH137" s="46">
        <f t="shared" si="26"/>
        <v>72.400000000000006</v>
      </c>
      <c r="AI137" s="47">
        <f t="shared" si="27"/>
        <v>52</v>
      </c>
    </row>
    <row r="138" spans="1:35">
      <c r="A138" s="135" t="s">
        <v>160</v>
      </c>
      <c r="B138" s="132">
        <v>34.299999999999997</v>
      </c>
      <c r="C138" s="132">
        <v>34.299999999999997</v>
      </c>
      <c r="D138" s="132">
        <v>33.200000000000003</v>
      </c>
      <c r="E138" s="132">
        <v>33.200000000000003</v>
      </c>
      <c r="F138" s="132">
        <v>33.200000000000003</v>
      </c>
      <c r="G138" s="132">
        <v>34.6</v>
      </c>
      <c r="H138" s="132">
        <v>34.6</v>
      </c>
      <c r="I138" s="132">
        <v>34.6</v>
      </c>
      <c r="J138" s="132">
        <v>34.6</v>
      </c>
      <c r="K138" s="132">
        <v>53.2</v>
      </c>
      <c r="L138" s="132">
        <v>50.2</v>
      </c>
      <c r="M138" s="132">
        <v>50.2</v>
      </c>
      <c r="N138" s="136">
        <v>35</v>
      </c>
      <c r="O138" s="136">
        <v>47</v>
      </c>
      <c r="P138" s="136">
        <v>30</v>
      </c>
      <c r="Q138" s="136">
        <v>30</v>
      </c>
      <c r="R138" s="136">
        <v>37</v>
      </c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>
        <v>54.6</v>
      </c>
      <c r="AF138" s="136">
        <v>54.4</v>
      </c>
      <c r="AG138" s="134">
        <v>240</v>
      </c>
      <c r="AH138" s="46">
        <f t="shared" si="26"/>
        <v>54.6</v>
      </c>
      <c r="AI138" s="47">
        <f t="shared" si="27"/>
        <v>30</v>
      </c>
    </row>
    <row r="139" spans="1:35">
      <c r="A139" s="135" t="s">
        <v>161</v>
      </c>
      <c r="B139" s="132">
        <v>-80.3</v>
      </c>
      <c r="C139" s="132">
        <v>-80.3</v>
      </c>
      <c r="D139" s="132">
        <v>-83.2</v>
      </c>
      <c r="E139" s="132">
        <v>-83.2</v>
      </c>
      <c r="F139" s="132">
        <v>-83.2</v>
      </c>
      <c r="G139" s="132">
        <v>-76.099999999999994</v>
      </c>
      <c r="H139" s="132">
        <v>-76.099999999999994</v>
      </c>
      <c r="I139" s="132">
        <v>-76.099999999999994</v>
      </c>
      <c r="J139" s="132">
        <v>-76.099999999999994</v>
      </c>
      <c r="K139" s="132">
        <v>-50.8</v>
      </c>
      <c r="L139" s="132">
        <v>-44.6</v>
      </c>
      <c r="M139" s="132">
        <v>-44.6</v>
      </c>
      <c r="N139" s="136">
        <v>-26</v>
      </c>
      <c r="O139" s="136">
        <v>-32</v>
      </c>
      <c r="P139" s="136">
        <v>-25</v>
      </c>
      <c r="Q139" s="136">
        <v>-25</v>
      </c>
      <c r="R139" s="136">
        <v>-46</v>
      </c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>
        <v>-75.400000000000006</v>
      </c>
      <c r="AF139" s="136">
        <v>-71.900000000000006</v>
      </c>
      <c r="AG139" s="134">
        <v>240</v>
      </c>
      <c r="AH139" s="46">
        <f t="shared" ref="AH139:AH145" si="102">MAX(B139:AF139)</f>
        <v>-25</v>
      </c>
      <c r="AI139" s="47">
        <f t="shared" ref="AI139:AI145" si="103">MIN(B139:AF139)</f>
        <v>-83.2</v>
      </c>
    </row>
    <row r="140" spans="1:35">
      <c r="A140" s="135" t="s">
        <v>162</v>
      </c>
      <c r="B140" s="132">
        <v>83.3</v>
      </c>
      <c r="C140" s="132">
        <v>83.3</v>
      </c>
      <c r="D140" s="132">
        <v>90</v>
      </c>
      <c r="E140" s="132">
        <v>90</v>
      </c>
      <c r="F140" s="132">
        <v>90</v>
      </c>
      <c r="G140" s="132">
        <v>87.7</v>
      </c>
      <c r="H140" s="132">
        <v>87.7</v>
      </c>
      <c r="I140" s="132">
        <v>87.7</v>
      </c>
      <c r="J140" s="132">
        <v>87.7</v>
      </c>
      <c r="K140" s="132">
        <v>66.400000000000006</v>
      </c>
      <c r="L140" s="132">
        <v>49.4</v>
      </c>
      <c r="M140" s="132">
        <v>49.4</v>
      </c>
      <c r="N140" s="137">
        <v>32.1</v>
      </c>
      <c r="O140" s="137">
        <v>31</v>
      </c>
      <c r="P140" s="137">
        <v>24</v>
      </c>
      <c r="Q140" s="137">
        <v>24</v>
      </c>
      <c r="R140" s="137">
        <v>75</v>
      </c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>
        <v>86</v>
      </c>
      <c r="AF140" s="137">
        <v>79.5</v>
      </c>
      <c r="AG140" s="134"/>
      <c r="AH140" s="46">
        <f t="shared" si="102"/>
        <v>90</v>
      </c>
      <c r="AI140" s="47">
        <f t="shared" si="103"/>
        <v>24</v>
      </c>
    </row>
    <row r="141" spans="1:35">
      <c r="A141" s="135" t="s">
        <v>163</v>
      </c>
      <c r="B141" s="132">
        <v>2.7</v>
      </c>
      <c r="C141" s="132">
        <v>2.7</v>
      </c>
      <c r="D141" s="132">
        <v>6.7</v>
      </c>
      <c r="E141" s="132">
        <v>6.7</v>
      </c>
      <c r="F141" s="132">
        <v>6.7</v>
      </c>
      <c r="G141" s="132">
        <v>6.7</v>
      </c>
      <c r="H141" s="132">
        <v>6.7</v>
      </c>
      <c r="I141" s="132">
        <v>6.7</v>
      </c>
      <c r="J141" s="132">
        <v>6.7</v>
      </c>
      <c r="K141" s="132">
        <v>6.7</v>
      </c>
      <c r="L141" s="132">
        <v>18.3</v>
      </c>
      <c r="M141" s="132">
        <v>18.3</v>
      </c>
      <c r="N141" s="136">
        <v>28.9</v>
      </c>
      <c r="O141" s="136">
        <v>20.7</v>
      </c>
      <c r="P141" s="136">
        <v>22</v>
      </c>
      <c r="Q141" s="136">
        <v>22</v>
      </c>
      <c r="R141" s="136">
        <v>42</v>
      </c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>
        <v>16.7</v>
      </c>
      <c r="AF141" s="136">
        <v>3</v>
      </c>
      <c r="AG141" s="134">
        <v>60</v>
      </c>
      <c r="AH141" s="46">
        <f t="shared" si="102"/>
        <v>42</v>
      </c>
      <c r="AI141" s="47">
        <f t="shared" si="103"/>
        <v>2.7</v>
      </c>
    </row>
    <row r="142" spans="1:35">
      <c r="A142" s="135" t="s">
        <v>164</v>
      </c>
      <c r="B142" s="132">
        <v>56</v>
      </c>
      <c r="C142" s="132">
        <v>56</v>
      </c>
      <c r="D142" s="132">
        <v>56.6</v>
      </c>
      <c r="E142" s="132">
        <v>56.6</v>
      </c>
      <c r="F142" s="132">
        <v>56.6</v>
      </c>
      <c r="G142" s="132">
        <v>56.6</v>
      </c>
      <c r="H142" s="132">
        <v>56.6</v>
      </c>
      <c r="I142" s="132">
        <v>56.6</v>
      </c>
      <c r="J142" s="132">
        <v>56.6</v>
      </c>
      <c r="K142" s="132">
        <v>56.6</v>
      </c>
      <c r="L142" s="132">
        <v>28.4</v>
      </c>
      <c r="M142" s="132">
        <v>28.4</v>
      </c>
      <c r="N142" s="137">
        <v>28.3</v>
      </c>
      <c r="O142" s="137">
        <v>15</v>
      </c>
      <c r="P142" s="137">
        <v>0.6</v>
      </c>
      <c r="Q142" s="137">
        <v>0.6</v>
      </c>
      <c r="R142" s="137">
        <v>98.3</v>
      </c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>
        <v>-41.9</v>
      </c>
      <c r="AF142" s="137">
        <v>-81.099999999999994</v>
      </c>
      <c r="AG142" s="138">
        <v>120</v>
      </c>
      <c r="AH142" s="46">
        <f t="shared" si="102"/>
        <v>98.3</v>
      </c>
      <c r="AI142" s="47">
        <f t="shared" si="103"/>
        <v>-81.099999999999994</v>
      </c>
    </row>
    <row r="143" spans="1:35">
      <c r="A143" s="135" t="s">
        <v>165</v>
      </c>
      <c r="B143" s="132">
        <v>14.3</v>
      </c>
      <c r="C143" s="132">
        <v>14.3</v>
      </c>
      <c r="D143" s="132">
        <v>26.1</v>
      </c>
      <c r="E143" s="132">
        <v>26.1</v>
      </c>
      <c r="F143" s="132">
        <v>26.1</v>
      </c>
      <c r="G143" s="132">
        <v>26.1</v>
      </c>
      <c r="H143" s="132">
        <v>26.1</v>
      </c>
      <c r="I143" s="132">
        <v>26.1</v>
      </c>
      <c r="J143" s="132">
        <v>26.1</v>
      </c>
      <c r="K143" s="132">
        <v>26.1</v>
      </c>
      <c r="L143" s="132">
        <v>57</v>
      </c>
      <c r="M143" s="132">
        <v>57</v>
      </c>
      <c r="N143" s="137">
        <v>56</v>
      </c>
      <c r="O143" s="137">
        <v>48</v>
      </c>
      <c r="P143" s="137">
        <v>40</v>
      </c>
      <c r="Q143" s="137">
        <v>40</v>
      </c>
      <c r="R143" s="137">
        <v>91.7</v>
      </c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>
        <v>20.7</v>
      </c>
      <c r="AF143" s="137">
        <v>0</v>
      </c>
      <c r="AG143" s="138"/>
      <c r="AH143" s="46">
        <f t="shared" si="102"/>
        <v>91.7</v>
      </c>
      <c r="AI143" s="47">
        <f t="shared" si="103"/>
        <v>0</v>
      </c>
    </row>
    <row r="144" spans="1:35">
      <c r="A144" s="135" t="s">
        <v>166</v>
      </c>
      <c r="B144" s="132">
        <v>-33.299999999999997</v>
      </c>
      <c r="C144" s="132">
        <v>-33.299999999999997</v>
      </c>
      <c r="D144" s="132">
        <v>14.3</v>
      </c>
      <c r="E144" s="132">
        <v>14.3</v>
      </c>
      <c r="F144" s="132">
        <v>14.3</v>
      </c>
      <c r="G144" s="132">
        <v>14.3</v>
      </c>
      <c r="H144" s="132">
        <v>14.3</v>
      </c>
      <c r="I144" s="132">
        <v>14.3</v>
      </c>
      <c r="J144" s="132">
        <v>14.3</v>
      </c>
      <c r="K144" s="132">
        <v>14.3</v>
      </c>
      <c r="L144" s="132">
        <v>5.4</v>
      </c>
      <c r="M144" s="132">
        <v>5.4</v>
      </c>
      <c r="N144" s="137">
        <v>0.6</v>
      </c>
      <c r="O144" s="137">
        <v>2.4</v>
      </c>
      <c r="P144" s="137">
        <v>0.6</v>
      </c>
      <c r="Q144" s="137">
        <v>0.6</v>
      </c>
      <c r="R144" s="137">
        <v>-48</v>
      </c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>
        <v>-55.5</v>
      </c>
      <c r="AF144" s="137">
        <v>-72.7</v>
      </c>
      <c r="AG144" s="138"/>
      <c r="AH144" s="46">
        <f t="shared" si="102"/>
        <v>14.3</v>
      </c>
      <c r="AI144" s="47">
        <f t="shared" si="103"/>
        <v>-72.7</v>
      </c>
    </row>
    <row r="145" spans="1:38">
      <c r="A145" s="135" t="s">
        <v>167</v>
      </c>
      <c r="B145" s="132">
        <v>50.9</v>
      </c>
      <c r="C145" s="132">
        <v>50.9</v>
      </c>
      <c r="D145" s="132">
        <v>57.7</v>
      </c>
      <c r="E145" s="132">
        <v>57.7</v>
      </c>
      <c r="F145" s="132">
        <v>73</v>
      </c>
      <c r="G145" s="132">
        <v>73</v>
      </c>
      <c r="H145" s="132">
        <v>73</v>
      </c>
      <c r="I145" s="132">
        <v>73</v>
      </c>
      <c r="J145" s="132">
        <v>73</v>
      </c>
      <c r="K145" s="132">
        <v>73</v>
      </c>
      <c r="L145" s="132">
        <v>-5.5</v>
      </c>
      <c r="M145" s="132">
        <v>-5.5</v>
      </c>
      <c r="N145" s="137">
        <v>-36</v>
      </c>
      <c r="O145" s="137">
        <v>-33</v>
      </c>
      <c r="P145" s="137">
        <v>-63</v>
      </c>
      <c r="Q145" s="137">
        <v>-63</v>
      </c>
      <c r="R145" s="137">
        <v>30.9</v>
      </c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>
        <v>105.4</v>
      </c>
      <c r="AF145" s="137">
        <v>85.9</v>
      </c>
      <c r="AG145" s="138"/>
      <c r="AH145" s="46">
        <f t="shared" si="102"/>
        <v>105.4</v>
      </c>
      <c r="AI145" s="47">
        <f t="shared" si="103"/>
        <v>-63</v>
      </c>
    </row>
    <row r="146" spans="1:38">
      <c r="A146" s="135" t="s">
        <v>168</v>
      </c>
      <c r="B146" s="132">
        <v>-215.6</v>
      </c>
      <c r="C146" s="132">
        <v>-215.6</v>
      </c>
      <c r="D146" s="132">
        <v>-105</v>
      </c>
      <c r="E146" s="132">
        <v>-105</v>
      </c>
      <c r="F146" s="132">
        <v>-105</v>
      </c>
      <c r="G146" s="132">
        <v>-105</v>
      </c>
      <c r="H146" s="132">
        <v>-105</v>
      </c>
      <c r="I146" s="132">
        <v>-221</v>
      </c>
      <c r="J146" s="132">
        <v>-221</v>
      </c>
      <c r="K146" s="132">
        <v>-231</v>
      </c>
      <c r="L146" s="132">
        <v>-142</v>
      </c>
      <c r="M146" s="132">
        <v>-142</v>
      </c>
      <c r="N146" s="137">
        <v>-119</v>
      </c>
      <c r="O146" s="137">
        <v>-85</v>
      </c>
      <c r="P146" s="137">
        <v>-119</v>
      </c>
      <c r="Q146" s="137">
        <v>-119</v>
      </c>
      <c r="R146" s="137">
        <v>-245</v>
      </c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>
        <v>-163.4</v>
      </c>
      <c r="AF146" s="137">
        <v>-220</v>
      </c>
      <c r="AG146" s="138"/>
      <c r="AH146" s="46">
        <f t="shared" ref="AH146:AH158" si="104">MAX(B146:AF146)</f>
        <v>-85</v>
      </c>
      <c r="AI146" s="47">
        <f t="shared" ref="AI146:AI158" si="105">MIN(B146:AF146)</f>
        <v>-245</v>
      </c>
    </row>
    <row r="147" spans="1:38">
      <c r="A147" s="135" t="s">
        <v>169</v>
      </c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4"/>
        <v>0</v>
      </c>
      <c r="AI147" s="47">
        <f t="shared" si="105"/>
        <v>0</v>
      </c>
    </row>
    <row r="148" spans="1:38">
      <c r="A148" s="135" t="s">
        <v>170</v>
      </c>
      <c r="B148" s="132">
        <v>30.5</v>
      </c>
      <c r="C148" s="132">
        <v>30.5</v>
      </c>
      <c r="D148" s="132">
        <v>27</v>
      </c>
      <c r="E148" s="132">
        <v>27</v>
      </c>
      <c r="F148" s="132">
        <v>27</v>
      </c>
      <c r="G148" s="132">
        <v>27</v>
      </c>
      <c r="H148" s="132">
        <v>27</v>
      </c>
      <c r="I148" s="132">
        <v>27</v>
      </c>
      <c r="J148" s="132">
        <v>27</v>
      </c>
      <c r="K148" s="132">
        <v>27</v>
      </c>
      <c r="L148" s="132">
        <v>27</v>
      </c>
      <c r="M148" s="132">
        <v>27</v>
      </c>
      <c r="N148" s="137">
        <v>29.3</v>
      </c>
      <c r="O148" s="137">
        <v>27</v>
      </c>
      <c r="P148" s="137">
        <v>30</v>
      </c>
      <c r="Q148" s="137"/>
      <c r="R148" s="137">
        <v>15.7</v>
      </c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4"/>
        <v>30.5</v>
      </c>
      <c r="AI148" s="47">
        <f t="shared" si="105"/>
        <v>15.7</v>
      </c>
    </row>
    <row r="149" spans="1:38">
      <c r="A149" s="135" t="s">
        <v>171</v>
      </c>
      <c r="B149" s="132">
        <v>88.3</v>
      </c>
      <c r="C149" s="132">
        <v>88.3</v>
      </c>
      <c r="D149" s="132">
        <v>170</v>
      </c>
      <c r="E149" s="132">
        <v>170</v>
      </c>
      <c r="F149" s="132">
        <v>170</v>
      </c>
      <c r="G149" s="132">
        <v>170</v>
      </c>
      <c r="H149" s="132">
        <v>170</v>
      </c>
      <c r="I149" s="132">
        <v>170</v>
      </c>
      <c r="J149" s="132">
        <v>170</v>
      </c>
      <c r="K149" s="132">
        <v>170</v>
      </c>
      <c r="L149" s="132">
        <v>163</v>
      </c>
      <c r="M149" s="132">
        <v>163</v>
      </c>
      <c r="N149" s="122">
        <v>80</v>
      </c>
      <c r="O149" s="122">
        <v>83</v>
      </c>
      <c r="P149" s="122">
        <v>85</v>
      </c>
      <c r="Q149" s="122"/>
      <c r="R149" s="122">
        <v>86</v>
      </c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>
        <v>176.5</v>
      </c>
      <c r="AF149" s="122">
        <v>180.9</v>
      </c>
      <c r="AG149" s="134"/>
      <c r="AH149" s="46">
        <f t="shared" si="104"/>
        <v>180.9</v>
      </c>
      <c r="AI149" s="47">
        <f t="shared" si="105"/>
        <v>80</v>
      </c>
    </row>
    <row r="150" spans="1:38">
      <c r="A150" s="135" t="s">
        <v>172</v>
      </c>
      <c r="B150" s="132">
        <v>33.1</v>
      </c>
      <c r="C150" s="132">
        <v>33.1</v>
      </c>
      <c r="D150" s="132">
        <v>30</v>
      </c>
      <c r="E150" s="132">
        <v>30</v>
      </c>
      <c r="F150" s="132">
        <v>30</v>
      </c>
      <c r="G150" s="132">
        <v>30</v>
      </c>
      <c r="H150" s="132">
        <v>30</v>
      </c>
      <c r="I150" s="132">
        <v>30</v>
      </c>
      <c r="J150" s="132">
        <v>30</v>
      </c>
      <c r="K150" s="132">
        <v>30</v>
      </c>
      <c r="L150" s="132">
        <v>27.9</v>
      </c>
      <c r="M150" s="132">
        <v>27.9</v>
      </c>
      <c r="N150" s="122">
        <v>28</v>
      </c>
      <c r="O150" s="122">
        <v>29</v>
      </c>
      <c r="P150" s="122">
        <v>26.3</v>
      </c>
      <c r="Q150" s="122"/>
      <c r="R150" s="122">
        <v>26</v>
      </c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>
        <v>30.5</v>
      </c>
      <c r="AF150" s="122">
        <v>31.7</v>
      </c>
      <c r="AG150" s="134"/>
      <c r="AH150" s="46">
        <f t="shared" si="104"/>
        <v>33.1</v>
      </c>
      <c r="AI150" s="47">
        <f t="shared" si="105"/>
        <v>26</v>
      </c>
    </row>
    <row r="151" spans="1:38" ht="15.75" thickBot="1">
      <c r="A151" s="139" t="s">
        <v>173</v>
      </c>
      <c r="B151" s="132">
        <v>6.8</v>
      </c>
      <c r="C151" s="132">
        <v>6.8</v>
      </c>
      <c r="D151" s="132">
        <v>6.4</v>
      </c>
      <c r="E151" s="132">
        <v>6.4</v>
      </c>
      <c r="F151" s="132">
        <v>6.4</v>
      </c>
      <c r="G151" s="132">
        <v>6.4</v>
      </c>
      <c r="H151" s="132">
        <v>6.4</v>
      </c>
      <c r="I151" s="132">
        <v>6.4</v>
      </c>
      <c r="J151" s="132">
        <v>6.4</v>
      </c>
      <c r="K151" s="132">
        <v>3.9</v>
      </c>
      <c r="L151" s="132">
        <v>4.3</v>
      </c>
      <c r="M151" s="132">
        <v>4.3</v>
      </c>
      <c r="N151" s="122">
        <v>11.3</v>
      </c>
      <c r="O151" s="122">
        <v>16.600000000000001</v>
      </c>
      <c r="P151" s="122">
        <v>21</v>
      </c>
      <c r="Q151" s="122"/>
      <c r="R151" s="122">
        <v>2.9</v>
      </c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>
        <v>5.5</v>
      </c>
      <c r="AF151" s="122">
        <v>6.5</v>
      </c>
      <c r="AG151" s="134"/>
      <c r="AH151" s="46">
        <f t="shared" si="104"/>
        <v>21</v>
      </c>
      <c r="AI151" s="47">
        <f t="shared" si="105"/>
        <v>2.9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104"/>
        <v>0</v>
      </c>
      <c r="AI152" s="47">
        <f t="shared" si="105"/>
        <v>0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23.58 m3/s, Missing Level Data)</v>
      </c>
      <c r="B153" s="146"/>
      <c r="C153" s="146">
        <v>1983.42</v>
      </c>
      <c r="D153" s="146"/>
      <c r="E153" s="146"/>
      <c r="F153" s="146"/>
      <c r="G153" s="146"/>
      <c r="H153" s="146"/>
      <c r="I153" s="146"/>
      <c r="J153" s="146"/>
      <c r="K153" s="146"/>
      <c r="L153" s="146"/>
      <c r="M153" s="146">
        <v>1985.1</v>
      </c>
      <c r="N153" s="146">
        <v>1985.2</v>
      </c>
      <c r="O153" s="146"/>
      <c r="P153" s="146"/>
      <c r="Q153" s="146"/>
      <c r="R153" s="146">
        <v>198</v>
      </c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>
        <v>1983.62</v>
      </c>
      <c r="AC153" s="146"/>
      <c r="AD153" s="146"/>
      <c r="AE153" s="146"/>
      <c r="AF153" s="147"/>
      <c r="AG153" s="148"/>
      <c r="AH153" s="46">
        <f>MAX(B153:AF153)</f>
        <v>1985.2</v>
      </c>
      <c r="AI153" s="47">
        <f>MIN(B153:AF153)</f>
        <v>198</v>
      </c>
      <c r="AK153" s="204">
        <v>23.58</v>
      </c>
      <c r="AL153" s="137">
        <f>AK153*456/66</f>
        <v>162.91636363636363</v>
      </c>
    </row>
    <row r="154" spans="1:38">
      <c r="A154" s="135" t="s">
        <v>176</v>
      </c>
      <c r="B154" s="149"/>
      <c r="C154" s="150"/>
      <c r="D154" s="150"/>
      <c r="E154" s="150">
        <v>522.01</v>
      </c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104"/>
        <v>522.01</v>
      </c>
      <c r="AI154" s="47">
        <f t="shared" si="105"/>
        <v>522.01</v>
      </c>
      <c r="AK154" s="204">
        <v>23.77</v>
      </c>
    </row>
    <row r="155" spans="1:38">
      <c r="A155" s="135" t="s">
        <v>177</v>
      </c>
      <c r="B155" s="149"/>
      <c r="C155" s="150"/>
      <c r="D155" s="150">
        <v>623.26</v>
      </c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104"/>
        <v>623.26</v>
      </c>
      <c r="AI155" s="47">
        <f t="shared" si="105"/>
        <v>623.26</v>
      </c>
      <c r="AK155" s="204"/>
    </row>
    <row r="156" spans="1:38">
      <c r="A156" s="135" t="s">
        <v>178</v>
      </c>
      <c r="B156" s="149"/>
      <c r="C156" s="150"/>
      <c r="D156" s="150">
        <v>335.5</v>
      </c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104"/>
        <v>335.5</v>
      </c>
      <c r="AI156" s="47">
        <f t="shared" si="105"/>
        <v>335.5</v>
      </c>
      <c r="AK156" s="204"/>
    </row>
    <row r="157" spans="1:38">
      <c r="A157" s="135" t="s">
        <v>179</v>
      </c>
      <c r="B157" s="149"/>
      <c r="C157" s="150"/>
      <c r="D157" s="150">
        <v>886.7</v>
      </c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104"/>
        <v>886.7</v>
      </c>
      <c r="AI157" s="47">
        <f t="shared" si="105"/>
        <v>886.7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104"/>
        <v>0</v>
      </c>
      <c r="AI158" s="47">
        <f t="shared" si="105"/>
        <v>0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106">B161</f>
        <v>0.3</v>
      </c>
      <c r="D161" s="161">
        <f t="shared" si="106"/>
        <v>0.3</v>
      </c>
      <c r="E161" s="161">
        <f t="shared" si="106"/>
        <v>0.3</v>
      </c>
      <c r="F161" s="161">
        <f t="shared" si="106"/>
        <v>0.3</v>
      </c>
      <c r="G161" s="161">
        <f t="shared" si="106"/>
        <v>0.3</v>
      </c>
      <c r="H161" s="161">
        <f t="shared" si="106"/>
        <v>0.3</v>
      </c>
      <c r="I161" s="161">
        <f t="shared" si="106"/>
        <v>0.3</v>
      </c>
      <c r="J161" s="161">
        <f t="shared" si="106"/>
        <v>0.3</v>
      </c>
      <c r="K161" s="161">
        <f t="shared" si="106"/>
        <v>0.3</v>
      </c>
      <c r="L161" s="161">
        <f t="shared" si="106"/>
        <v>0.3</v>
      </c>
      <c r="M161" s="161">
        <f t="shared" si="106"/>
        <v>0.3</v>
      </c>
      <c r="N161" s="161">
        <f t="shared" si="106"/>
        <v>0.3</v>
      </c>
      <c r="O161" s="161">
        <f t="shared" si="106"/>
        <v>0.3</v>
      </c>
      <c r="P161" s="161">
        <f t="shared" si="106"/>
        <v>0.3</v>
      </c>
      <c r="Q161" s="161">
        <f t="shared" si="106"/>
        <v>0.3</v>
      </c>
      <c r="R161" s="161">
        <f t="shared" si="106"/>
        <v>0.3</v>
      </c>
      <c r="S161" s="161">
        <f t="shared" ref="S161:AF166" si="107">R161</f>
        <v>0.3</v>
      </c>
      <c r="T161" s="161">
        <f t="shared" si="107"/>
        <v>0.3</v>
      </c>
      <c r="U161" s="161">
        <f t="shared" si="107"/>
        <v>0.3</v>
      </c>
      <c r="V161" s="161">
        <f t="shared" si="107"/>
        <v>0.3</v>
      </c>
      <c r="W161" s="161">
        <f t="shared" si="107"/>
        <v>0.3</v>
      </c>
      <c r="X161" s="161">
        <f t="shared" si="107"/>
        <v>0.3</v>
      </c>
      <c r="Y161" s="161">
        <f t="shared" si="107"/>
        <v>0.3</v>
      </c>
      <c r="Z161" s="161">
        <f t="shared" si="107"/>
        <v>0.3</v>
      </c>
      <c r="AA161" s="161">
        <f t="shared" si="107"/>
        <v>0.3</v>
      </c>
      <c r="AB161" s="161">
        <f t="shared" si="107"/>
        <v>0.3</v>
      </c>
      <c r="AC161" s="161">
        <f t="shared" si="107"/>
        <v>0.3</v>
      </c>
      <c r="AD161" s="161">
        <f t="shared" si="107"/>
        <v>0.3</v>
      </c>
      <c r="AE161" s="161">
        <f t="shared" si="107"/>
        <v>0.3</v>
      </c>
      <c r="AF161" s="161">
        <f t="shared" si="107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106"/>
        <v>0.4</v>
      </c>
      <c r="D162" s="163">
        <f t="shared" si="106"/>
        <v>0.4</v>
      </c>
      <c r="E162" s="163">
        <f t="shared" si="106"/>
        <v>0.4</v>
      </c>
      <c r="F162" s="163">
        <f t="shared" si="106"/>
        <v>0.4</v>
      </c>
      <c r="G162" s="163">
        <f t="shared" si="106"/>
        <v>0.4</v>
      </c>
      <c r="H162" s="163">
        <f t="shared" si="106"/>
        <v>0.4</v>
      </c>
      <c r="I162" s="163">
        <f t="shared" si="106"/>
        <v>0.4</v>
      </c>
      <c r="J162" s="163">
        <f t="shared" si="106"/>
        <v>0.4</v>
      </c>
      <c r="K162" s="163">
        <f t="shared" si="106"/>
        <v>0.4</v>
      </c>
      <c r="L162" s="163">
        <f t="shared" si="106"/>
        <v>0.4</v>
      </c>
      <c r="M162" s="163">
        <f t="shared" si="106"/>
        <v>0.4</v>
      </c>
      <c r="N162" s="163">
        <f t="shared" si="106"/>
        <v>0.4</v>
      </c>
      <c r="O162" s="163">
        <f t="shared" si="106"/>
        <v>0.4</v>
      </c>
      <c r="P162" s="163">
        <f t="shared" si="106"/>
        <v>0.4</v>
      </c>
      <c r="Q162" s="163">
        <f t="shared" si="106"/>
        <v>0.4</v>
      </c>
      <c r="R162" s="163">
        <f t="shared" si="106"/>
        <v>0.4</v>
      </c>
      <c r="S162" s="163">
        <f t="shared" si="107"/>
        <v>0.4</v>
      </c>
      <c r="T162" s="163">
        <f t="shared" si="107"/>
        <v>0.4</v>
      </c>
      <c r="U162" s="163">
        <f t="shared" si="107"/>
        <v>0.4</v>
      </c>
      <c r="V162" s="163">
        <f t="shared" si="107"/>
        <v>0.4</v>
      </c>
      <c r="W162" s="163">
        <f t="shared" si="107"/>
        <v>0.4</v>
      </c>
      <c r="X162" s="163">
        <f t="shared" si="107"/>
        <v>0.4</v>
      </c>
      <c r="Y162" s="163">
        <f t="shared" si="107"/>
        <v>0.4</v>
      </c>
      <c r="Z162" s="163">
        <f t="shared" si="107"/>
        <v>0.4</v>
      </c>
      <c r="AA162" s="163">
        <f t="shared" si="107"/>
        <v>0.4</v>
      </c>
      <c r="AB162" s="163">
        <f t="shared" si="107"/>
        <v>0.4</v>
      </c>
      <c r="AC162" s="163">
        <f t="shared" si="107"/>
        <v>0.4</v>
      </c>
      <c r="AD162" s="163">
        <f t="shared" si="107"/>
        <v>0.4</v>
      </c>
      <c r="AE162" s="163">
        <f t="shared" si="107"/>
        <v>0.4</v>
      </c>
      <c r="AF162" s="163">
        <f t="shared" si="107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106"/>
        <v>1.5</v>
      </c>
      <c r="D163" s="163">
        <f t="shared" si="106"/>
        <v>1.5</v>
      </c>
      <c r="E163" s="163">
        <f t="shared" si="106"/>
        <v>1.5</v>
      </c>
      <c r="F163" s="163">
        <f t="shared" si="106"/>
        <v>1.5</v>
      </c>
      <c r="G163" s="163">
        <f t="shared" si="106"/>
        <v>1.5</v>
      </c>
      <c r="H163" s="163">
        <f t="shared" si="106"/>
        <v>1.5</v>
      </c>
      <c r="I163" s="163">
        <f t="shared" si="106"/>
        <v>1.5</v>
      </c>
      <c r="J163" s="163">
        <f t="shared" si="106"/>
        <v>1.5</v>
      </c>
      <c r="K163" s="163">
        <f t="shared" si="106"/>
        <v>1.5</v>
      </c>
      <c r="L163" s="163">
        <f t="shared" si="106"/>
        <v>1.5</v>
      </c>
      <c r="M163" s="163">
        <f t="shared" si="106"/>
        <v>1.5</v>
      </c>
      <c r="N163" s="163">
        <f t="shared" si="106"/>
        <v>1.5</v>
      </c>
      <c r="O163" s="163">
        <f t="shared" si="106"/>
        <v>1.5</v>
      </c>
      <c r="P163" s="163">
        <f t="shared" si="106"/>
        <v>1.5</v>
      </c>
      <c r="Q163" s="163">
        <f t="shared" si="106"/>
        <v>1.5</v>
      </c>
      <c r="R163" s="163">
        <f t="shared" si="106"/>
        <v>1.5</v>
      </c>
      <c r="S163" s="163">
        <f t="shared" si="107"/>
        <v>1.5</v>
      </c>
      <c r="T163" s="163">
        <f t="shared" si="107"/>
        <v>1.5</v>
      </c>
      <c r="U163" s="163">
        <f t="shared" si="107"/>
        <v>1.5</v>
      </c>
      <c r="V163" s="163">
        <f t="shared" si="107"/>
        <v>1.5</v>
      </c>
      <c r="W163" s="163">
        <f t="shared" si="107"/>
        <v>1.5</v>
      </c>
      <c r="X163" s="163">
        <f t="shared" si="107"/>
        <v>1.5</v>
      </c>
      <c r="Y163" s="163">
        <f t="shared" si="107"/>
        <v>1.5</v>
      </c>
      <c r="Z163" s="163">
        <f t="shared" si="107"/>
        <v>1.5</v>
      </c>
      <c r="AA163" s="163">
        <f t="shared" si="107"/>
        <v>1.5</v>
      </c>
      <c r="AB163" s="163">
        <f t="shared" si="107"/>
        <v>1.5</v>
      </c>
      <c r="AC163" s="163">
        <f t="shared" si="107"/>
        <v>1.5</v>
      </c>
      <c r="AD163" s="163">
        <f t="shared" si="107"/>
        <v>1.5</v>
      </c>
      <c r="AE163" s="163">
        <f t="shared" si="107"/>
        <v>1.5</v>
      </c>
      <c r="AF163" s="163">
        <f t="shared" si="107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106"/>
        <v>0.3</v>
      </c>
      <c r="D164" s="163">
        <f t="shared" si="106"/>
        <v>0.3</v>
      </c>
      <c r="E164" s="163">
        <f t="shared" si="106"/>
        <v>0.3</v>
      </c>
      <c r="F164" s="163">
        <f t="shared" si="106"/>
        <v>0.3</v>
      </c>
      <c r="G164" s="163">
        <f t="shared" si="106"/>
        <v>0.3</v>
      </c>
      <c r="H164" s="163">
        <f t="shared" si="106"/>
        <v>0.3</v>
      </c>
      <c r="I164" s="163">
        <f t="shared" si="106"/>
        <v>0.3</v>
      </c>
      <c r="J164" s="163">
        <f t="shared" si="106"/>
        <v>0.3</v>
      </c>
      <c r="K164" s="163">
        <f t="shared" si="106"/>
        <v>0.3</v>
      </c>
      <c r="L164" s="163">
        <f t="shared" si="106"/>
        <v>0.3</v>
      </c>
      <c r="M164" s="163">
        <f t="shared" si="106"/>
        <v>0.3</v>
      </c>
      <c r="N164" s="163">
        <f t="shared" si="106"/>
        <v>0.3</v>
      </c>
      <c r="O164" s="163">
        <f t="shared" si="106"/>
        <v>0.3</v>
      </c>
      <c r="P164" s="163">
        <f t="shared" si="106"/>
        <v>0.3</v>
      </c>
      <c r="Q164" s="163">
        <f t="shared" si="106"/>
        <v>0.3</v>
      </c>
      <c r="R164" s="163">
        <f t="shared" si="106"/>
        <v>0.3</v>
      </c>
      <c r="S164" s="163">
        <f t="shared" si="107"/>
        <v>0.3</v>
      </c>
      <c r="T164" s="163">
        <f t="shared" si="107"/>
        <v>0.3</v>
      </c>
      <c r="U164" s="163">
        <f t="shared" si="107"/>
        <v>0.3</v>
      </c>
      <c r="V164" s="163">
        <f t="shared" si="107"/>
        <v>0.3</v>
      </c>
      <c r="W164" s="163">
        <f t="shared" si="107"/>
        <v>0.3</v>
      </c>
      <c r="X164" s="163">
        <f t="shared" si="107"/>
        <v>0.3</v>
      </c>
      <c r="Y164" s="163">
        <f t="shared" si="107"/>
        <v>0.3</v>
      </c>
      <c r="Z164" s="163">
        <f t="shared" si="107"/>
        <v>0.3</v>
      </c>
      <c r="AA164" s="163">
        <f t="shared" si="107"/>
        <v>0.3</v>
      </c>
      <c r="AB164" s="163">
        <f t="shared" si="107"/>
        <v>0.3</v>
      </c>
      <c r="AC164" s="163">
        <f t="shared" si="107"/>
        <v>0.3</v>
      </c>
      <c r="AD164" s="163">
        <f t="shared" si="107"/>
        <v>0.3</v>
      </c>
      <c r="AE164" s="163">
        <f t="shared" si="107"/>
        <v>0.3</v>
      </c>
      <c r="AF164" s="163">
        <f t="shared" si="107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106"/>
        <v>0.4</v>
      </c>
      <c r="D165" s="163">
        <f t="shared" si="106"/>
        <v>0.4</v>
      </c>
      <c r="E165" s="163">
        <f t="shared" si="106"/>
        <v>0.4</v>
      </c>
      <c r="F165" s="163">
        <f t="shared" si="106"/>
        <v>0.4</v>
      </c>
      <c r="G165" s="163">
        <f t="shared" si="106"/>
        <v>0.4</v>
      </c>
      <c r="H165" s="163">
        <f t="shared" si="106"/>
        <v>0.4</v>
      </c>
      <c r="I165" s="163">
        <f t="shared" si="106"/>
        <v>0.4</v>
      </c>
      <c r="J165" s="163">
        <f t="shared" si="106"/>
        <v>0.4</v>
      </c>
      <c r="K165" s="163">
        <f t="shared" si="106"/>
        <v>0.4</v>
      </c>
      <c r="L165" s="163">
        <f t="shared" si="106"/>
        <v>0.4</v>
      </c>
      <c r="M165" s="163">
        <f t="shared" si="106"/>
        <v>0.4</v>
      </c>
      <c r="N165" s="163">
        <f t="shared" si="106"/>
        <v>0.4</v>
      </c>
      <c r="O165" s="163">
        <f t="shared" si="106"/>
        <v>0.4</v>
      </c>
      <c r="P165" s="163">
        <f t="shared" si="106"/>
        <v>0.4</v>
      </c>
      <c r="Q165" s="163">
        <f t="shared" si="106"/>
        <v>0.4</v>
      </c>
      <c r="R165" s="163">
        <f t="shared" si="106"/>
        <v>0.4</v>
      </c>
      <c r="S165" s="163">
        <f t="shared" si="107"/>
        <v>0.4</v>
      </c>
      <c r="T165" s="163">
        <f t="shared" si="107"/>
        <v>0.4</v>
      </c>
      <c r="U165" s="163">
        <f t="shared" si="107"/>
        <v>0.4</v>
      </c>
      <c r="V165" s="163">
        <f t="shared" si="107"/>
        <v>0.4</v>
      </c>
      <c r="W165" s="163">
        <f t="shared" si="107"/>
        <v>0.4</v>
      </c>
      <c r="X165" s="163">
        <f t="shared" si="107"/>
        <v>0.4</v>
      </c>
      <c r="Y165" s="163">
        <f t="shared" si="107"/>
        <v>0.4</v>
      </c>
      <c r="Z165" s="163">
        <f t="shared" si="107"/>
        <v>0.4</v>
      </c>
      <c r="AA165" s="163">
        <f t="shared" si="107"/>
        <v>0.4</v>
      </c>
      <c r="AB165" s="163">
        <f t="shared" si="107"/>
        <v>0.4</v>
      </c>
      <c r="AC165" s="163">
        <f t="shared" si="107"/>
        <v>0.4</v>
      </c>
      <c r="AD165" s="163">
        <f t="shared" si="107"/>
        <v>0.4</v>
      </c>
      <c r="AE165" s="163">
        <f t="shared" si="107"/>
        <v>0.4</v>
      </c>
      <c r="AF165" s="163">
        <f t="shared" si="107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106"/>
        <v>0.64</v>
      </c>
      <c r="D166" s="166">
        <f t="shared" si="106"/>
        <v>0.64</v>
      </c>
      <c r="E166" s="166">
        <f t="shared" si="106"/>
        <v>0.64</v>
      </c>
      <c r="F166" s="166">
        <f t="shared" si="106"/>
        <v>0.64</v>
      </c>
      <c r="G166" s="166">
        <f t="shared" si="106"/>
        <v>0.64</v>
      </c>
      <c r="H166" s="166">
        <f t="shared" si="106"/>
        <v>0.64</v>
      </c>
      <c r="I166" s="166">
        <f t="shared" si="106"/>
        <v>0.64</v>
      </c>
      <c r="J166" s="166">
        <f t="shared" si="106"/>
        <v>0.64</v>
      </c>
      <c r="K166" s="166">
        <f t="shared" si="106"/>
        <v>0.64</v>
      </c>
      <c r="L166" s="166">
        <f t="shared" si="106"/>
        <v>0.64</v>
      </c>
      <c r="M166" s="166">
        <f t="shared" si="106"/>
        <v>0.64</v>
      </c>
      <c r="N166" s="166">
        <f t="shared" si="106"/>
        <v>0.64</v>
      </c>
      <c r="O166" s="166">
        <f t="shared" si="106"/>
        <v>0.64</v>
      </c>
      <c r="P166" s="166">
        <f t="shared" si="106"/>
        <v>0.64</v>
      </c>
      <c r="Q166" s="166">
        <f t="shared" si="106"/>
        <v>0.64</v>
      </c>
      <c r="R166" s="166">
        <f t="shared" si="106"/>
        <v>0.64</v>
      </c>
      <c r="S166" s="166">
        <f t="shared" si="107"/>
        <v>0.64</v>
      </c>
      <c r="T166" s="166">
        <f t="shared" si="107"/>
        <v>0.64</v>
      </c>
      <c r="U166" s="166">
        <f t="shared" si="107"/>
        <v>0.64</v>
      </c>
      <c r="V166" s="166">
        <f t="shared" si="107"/>
        <v>0.64</v>
      </c>
      <c r="W166" s="166">
        <f t="shared" si="107"/>
        <v>0.64</v>
      </c>
      <c r="X166" s="166">
        <f t="shared" si="107"/>
        <v>0.64</v>
      </c>
      <c r="Y166" s="166">
        <f t="shared" si="107"/>
        <v>0.64</v>
      </c>
      <c r="Z166" s="166">
        <f t="shared" si="107"/>
        <v>0.64</v>
      </c>
      <c r="AA166" s="166">
        <f t="shared" si="107"/>
        <v>0.64</v>
      </c>
      <c r="AB166" s="166">
        <f t="shared" si="107"/>
        <v>0.64</v>
      </c>
      <c r="AC166" s="166">
        <f t="shared" si="107"/>
        <v>0.64</v>
      </c>
      <c r="AD166" s="166">
        <f t="shared" si="107"/>
        <v>0.64</v>
      </c>
      <c r="AE166" s="166">
        <f t="shared" si="107"/>
        <v>0.64</v>
      </c>
      <c r="AF166" s="166">
        <f t="shared" si="107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108">SUM(C161:C166)</f>
        <v>3.54</v>
      </c>
      <c r="D167" s="169">
        <f t="shared" si="108"/>
        <v>3.54</v>
      </c>
      <c r="E167" s="169">
        <f t="shared" si="108"/>
        <v>3.54</v>
      </c>
      <c r="F167" s="169">
        <f t="shared" si="108"/>
        <v>3.54</v>
      </c>
      <c r="G167" s="169">
        <f t="shared" si="108"/>
        <v>3.54</v>
      </c>
      <c r="H167" s="169">
        <f t="shared" si="108"/>
        <v>3.54</v>
      </c>
      <c r="I167" s="169">
        <f t="shared" si="108"/>
        <v>3.54</v>
      </c>
      <c r="J167" s="169">
        <f t="shared" si="108"/>
        <v>3.54</v>
      </c>
      <c r="K167" s="169">
        <f t="shared" si="108"/>
        <v>3.54</v>
      </c>
      <c r="L167" s="169">
        <f t="shared" si="108"/>
        <v>3.54</v>
      </c>
      <c r="M167" s="169">
        <f t="shared" si="108"/>
        <v>3.54</v>
      </c>
      <c r="N167" s="169">
        <f t="shared" si="108"/>
        <v>3.54</v>
      </c>
      <c r="O167" s="169">
        <f t="shared" si="108"/>
        <v>3.54</v>
      </c>
      <c r="P167" s="169">
        <f t="shared" si="108"/>
        <v>3.54</v>
      </c>
      <c r="Q167" s="169">
        <f t="shared" si="108"/>
        <v>3.54</v>
      </c>
      <c r="R167" s="169">
        <f t="shared" si="108"/>
        <v>3.54</v>
      </c>
      <c r="S167" s="169">
        <f t="shared" si="108"/>
        <v>3.54</v>
      </c>
      <c r="T167" s="169">
        <f t="shared" si="108"/>
        <v>3.54</v>
      </c>
      <c r="U167" s="169">
        <f t="shared" si="108"/>
        <v>3.54</v>
      </c>
      <c r="V167" s="169">
        <f t="shared" si="108"/>
        <v>3.54</v>
      </c>
      <c r="W167" s="169">
        <f t="shared" si="108"/>
        <v>3.54</v>
      </c>
      <c r="X167" s="169">
        <f t="shared" si="108"/>
        <v>3.54</v>
      </c>
      <c r="Y167" s="169">
        <f t="shared" si="108"/>
        <v>3.54</v>
      </c>
      <c r="Z167" s="169">
        <f t="shared" si="108"/>
        <v>3.54</v>
      </c>
      <c r="AA167" s="169">
        <f t="shared" si="108"/>
        <v>3.54</v>
      </c>
      <c r="AB167" s="169">
        <f t="shared" si="108"/>
        <v>3.54</v>
      </c>
      <c r="AC167" s="169">
        <f t="shared" si="108"/>
        <v>3.54</v>
      </c>
      <c r="AD167" s="169">
        <f t="shared" si="108"/>
        <v>3.54</v>
      </c>
      <c r="AE167" s="169">
        <f t="shared" si="108"/>
        <v>3.54</v>
      </c>
      <c r="AF167" s="169">
        <f t="shared" si="108"/>
        <v>3.54</v>
      </c>
      <c r="AG167" s="170">
        <f t="shared" si="108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R184" si="109">B169</f>
        <v>0</v>
      </c>
      <c r="D169" s="161">
        <f t="shared" si="109"/>
        <v>0</v>
      </c>
      <c r="E169" s="161">
        <f t="shared" si="109"/>
        <v>0</v>
      </c>
      <c r="F169" s="161">
        <f t="shared" si="109"/>
        <v>0</v>
      </c>
      <c r="G169" s="161">
        <f t="shared" si="109"/>
        <v>0</v>
      </c>
      <c r="H169" s="161">
        <f t="shared" si="109"/>
        <v>0</v>
      </c>
      <c r="I169" s="161">
        <f t="shared" si="109"/>
        <v>0</v>
      </c>
      <c r="J169" s="161">
        <f t="shared" si="109"/>
        <v>0</v>
      </c>
      <c r="K169" s="161">
        <f t="shared" si="109"/>
        <v>0</v>
      </c>
      <c r="L169" s="161">
        <f t="shared" si="109"/>
        <v>0</v>
      </c>
      <c r="M169" s="161">
        <f t="shared" si="109"/>
        <v>0</v>
      </c>
      <c r="N169" s="161">
        <f t="shared" si="109"/>
        <v>0</v>
      </c>
      <c r="O169" s="161">
        <f t="shared" si="109"/>
        <v>0</v>
      </c>
      <c r="P169" s="161">
        <f t="shared" si="109"/>
        <v>0</v>
      </c>
      <c r="Q169" s="161">
        <f t="shared" si="109"/>
        <v>0</v>
      </c>
      <c r="R169" s="161">
        <f t="shared" si="109"/>
        <v>0</v>
      </c>
      <c r="S169" s="161">
        <f t="shared" ref="S169:AF184" si="110">R169</f>
        <v>0</v>
      </c>
      <c r="T169" s="161">
        <f t="shared" si="110"/>
        <v>0</v>
      </c>
      <c r="U169" s="161">
        <f t="shared" si="110"/>
        <v>0</v>
      </c>
      <c r="V169" s="161">
        <f t="shared" si="110"/>
        <v>0</v>
      </c>
      <c r="W169" s="161">
        <f t="shared" si="110"/>
        <v>0</v>
      </c>
      <c r="X169" s="161">
        <f t="shared" si="110"/>
        <v>0</v>
      </c>
      <c r="Y169" s="161">
        <f t="shared" si="110"/>
        <v>0</v>
      </c>
      <c r="Z169" s="161">
        <f t="shared" si="110"/>
        <v>0</v>
      </c>
      <c r="AA169" s="161">
        <f t="shared" si="110"/>
        <v>0</v>
      </c>
      <c r="AB169" s="161">
        <f t="shared" si="110"/>
        <v>0</v>
      </c>
      <c r="AC169" s="161">
        <f t="shared" si="110"/>
        <v>0</v>
      </c>
      <c r="AD169" s="161">
        <f t="shared" si="110"/>
        <v>0</v>
      </c>
      <c r="AE169" s="161">
        <f t="shared" si="110"/>
        <v>0</v>
      </c>
      <c r="AF169" s="174">
        <f t="shared" si="110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109"/>
        <v>0</v>
      </c>
      <c r="D170" s="163">
        <f t="shared" si="109"/>
        <v>0</v>
      </c>
      <c r="E170" s="163">
        <f t="shared" si="109"/>
        <v>0</v>
      </c>
      <c r="F170" s="163">
        <f t="shared" si="109"/>
        <v>0</v>
      </c>
      <c r="G170" s="163">
        <f t="shared" si="109"/>
        <v>0</v>
      </c>
      <c r="H170" s="163">
        <f t="shared" si="109"/>
        <v>0</v>
      </c>
      <c r="I170" s="163">
        <f t="shared" si="109"/>
        <v>0</v>
      </c>
      <c r="J170" s="163">
        <f t="shared" si="109"/>
        <v>0</v>
      </c>
      <c r="K170" s="163">
        <f t="shared" si="109"/>
        <v>0</v>
      </c>
      <c r="L170" s="163">
        <f t="shared" si="109"/>
        <v>0</v>
      </c>
      <c r="M170" s="163">
        <f t="shared" si="109"/>
        <v>0</v>
      </c>
      <c r="N170" s="163">
        <f t="shared" si="109"/>
        <v>0</v>
      </c>
      <c r="O170" s="163">
        <f t="shared" si="109"/>
        <v>0</v>
      </c>
      <c r="P170" s="163">
        <f t="shared" si="109"/>
        <v>0</v>
      </c>
      <c r="Q170" s="163">
        <f t="shared" si="109"/>
        <v>0</v>
      </c>
      <c r="R170" s="163">
        <f t="shared" si="109"/>
        <v>0</v>
      </c>
      <c r="S170" s="163">
        <f t="shared" si="110"/>
        <v>0</v>
      </c>
      <c r="T170" s="163">
        <f t="shared" si="110"/>
        <v>0</v>
      </c>
      <c r="U170" s="163">
        <f t="shared" si="110"/>
        <v>0</v>
      </c>
      <c r="V170" s="163">
        <f t="shared" si="110"/>
        <v>0</v>
      </c>
      <c r="W170" s="163">
        <f t="shared" si="110"/>
        <v>0</v>
      </c>
      <c r="X170" s="163">
        <f t="shared" si="110"/>
        <v>0</v>
      </c>
      <c r="Y170" s="163">
        <f t="shared" si="110"/>
        <v>0</v>
      </c>
      <c r="Z170" s="163">
        <f t="shared" si="110"/>
        <v>0</v>
      </c>
      <c r="AA170" s="163">
        <f t="shared" si="110"/>
        <v>0</v>
      </c>
      <c r="AB170" s="163">
        <f t="shared" si="110"/>
        <v>0</v>
      </c>
      <c r="AC170" s="163">
        <f t="shared" si="110"/>
        <v>0</v>
      </c>
      <c r="AD170" s="163">
        <f t="shared" si="110"/>
        <v>0</v>
      </c>
      <c r="AE170" s="163">
        <f t="shared" si="110"/>
        <v>0</v>
      </c>
      <c r="AF170" s="176">
        <f t="shared" si="110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109"/>
        <v>0</v>
      </c>
      <c r="D171" s="163">
        <f t="shared" si="109"/>
        <v>0</v>
      </c>
      <c r="E171" s="163">
        <f t="shared" si="109"/>
        <v>0</v>
      </c>
      <c r="F171" s="163">
        <f t="shared" si="109"/>
        <v>0</v>
      </c>
      <c r="G171" s="163">
        <f t="shared" si="109"/>
        <v>0</v>
      </c>
      <c r="H171" s="163">
        <f t="shared" si="109"/>
        <v>0</v>
      </c>
      <c r="I171" s="163">
        <f t="shared" si="109"/>
        <v>0</v>
      </c>
      <c r="J171" s="163">
        <f t="shared" si="109"/>
        <v>0</v>
      </c>
      <c r="K171" s="163">
        <f t="shared" si="109"/>
        <v>0</v>
      </c>
      <c r="L171" s="163">
        <f t="shared" si="109"/>
        <v>0</v>
      </c>
      <c r="M171" s="163">
        <f t="shared" si="109"/>
        <v>0</v>
      </c>
      <c r="N171" s="163">
        <f t="shared" si="109"/>
        <v>0</v>
      </c>
      <c r="O171" s="163">
        <f t="shared" si="109"/>
        <v>0</v>
      </c>
      <c r="P171" s="163">
        <f t="shared" si="109"/>
        <v>0</v>
      </c>
      <c r="Q171" s="163">
        <f t="shared" si="109"/>
        <v>0</v>
      </c>
      <c r="R171" s="163">
        <f t="shared" si="109"/>
        <v>0</v>
      </c>
      <c r="S171" s="163">
        <f t="shared" si="110"/>
        <v>0</v>
      </c>
      <c r="T171" s="163">
        <f t="shared" si="110"/>
        <v>0</v>
      </c>
      <c r="U171" s="163">
        <f t="shared" si="110"/>
        <v>0</v>
      </c>
      <c r="V171" s="163">
        <f t="shared" si="110"/>
        <v>0</v>
      </c>
      <c r="W171" s="163">
        <f t="shared" si="110"/>
        <v>0</v>
      </c>
      <c r="X171" s="163">
        <f t="shared" si="110"/>
        <v>0</v>
      </c>
      <c r="Y171" s="163">
        <f t="shared" si="110"/>
        <v>0</v>
      </c>
      <c r="Z171" s="163">
        <f t="shared" si="110"/>
        <v>0</v>
      </c>
      <c r="AA171" s="163">
        <f t="shared" si="110"/>
        <v>0</v>
      </c>
      <c r="AB171" s="163">
        <f t="shared" si="110"/>
        <v>0</v>
      </c>
      <c r="AC171" s="163">
        <f t="shared" si="110"/>
        <v>0</v>
      </c>
      <c r="AD171" s="163">
        <f t="shared" si="110"/>
        <v>0</v>
      </c>
      <c r="AE171" s="163">
        <f t="shared" si="110"/>
        <v>0</v>
      </c>
      <c r="AF171" s="176">
        <f t="shared" si="110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109"/>
        <v>0</v>
      </c>
      <c r="D172" s="163">
        <f t="shared" si="109"/>
        <v>0</v>
      </c>
      <c r="E172" s="163">
        <f t="shared" si="109"/>
        <v>0</v>
      </c>
      <c r="F172" s="163">
        <f t="shared" si="109"/>
        <v>0</v>
      </c>
      <c r="G172" s="163">
        <f t="shared" si="109"/>
        <v>0</v>
      </c>
      <c r="H172" s="163">
        <f t="shared" si="109"/>
        <v>0</v>
      </c>
      <c r="I172" s="163">
        <f t="shared" si="109"/>
        <v>0</v>
      </c>
      <c r="J172" s="163">
        <f t="shared" si="109"/>
        <v>0</v>
      </c>
      <c r="K172" s="163">
        <f t="shared" si="109"/>
        <v>0</v>
      </c>
      <c r="L172" s="163">
        <f t="shared" si="109"/>
        <v>0</v>
      </c>
      <c r="M172" s="163">
        <f t="shared" si="109"/>
        <v>0</v>
      </c>
      <c r="N172" s="163">
        <f t="shared" si="109"/>
        <v>0</v>
      </c>
      <c r="O172" s="163">
        <f t="shared" si="109"/>
        <v>0</v>
      </c>
      <c r="P172" s="163">
        <f t="shared" si="109"/>
        <v>0</v>
      </c>
      <c r="Q172" s="163">
        <f t="shared" si="109"/>
        <v>0</v>
      </c>
      <c r="R172" s="163">
        <f t="shared" si="109"/>
        <v>0</v>
      </c>
      <c r="S172" s="163">
        <f t="shared" si="110"/>
        <v>0</v>
      </c>
      <c r="T172" s="163">
        <f t="shared" si="110"/>
        <v>0</v>
      </c>
      <c r="U172" s="163">
        <f t="shared" si="110"/>
        <v>0</v>
      </c>
      <c r="V172" s="163">
        <f t="shared" si="110"/>
        <v>0</v>
      </c>
      <c r="W172" s="163">
        <f t="shared" si="110"/>
        <v>0</v>
      </c>
      <c r="X172" s="163">
        <f t="shared" si="110"/>
        <v>0</v>
      </c>
      <c r="Y172" s="163">
        <f t="shared" si="110"/>
        <v>0</v>
      </c>
      <c r="Z172" s="163">
        <f t="shared" si="110"/>
        <v>0</v>
      </c>
      <c r="AA172" s="163">
        <f t="shared" si="110"/>
        <v>0</v>
      </c>
      <c r="AB172" s="163">
        <f t="shared" si="110"/>
        <v>0</v>
      </c>
      <c r="AC172" s="163">
        <f t="shared" si="110"/>
        <v>0</v>
      </c>
      <c r="AD172" s="163">
        <f t="shared" si="110"/>
        <v>0</v>
      </c>
      <c r="AE172" s="163">
        <f t="shared" si="110"/>
        <v>0</v>
      </c>
      <c r="AF172" s="176">
        <f t="shared" si="110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109"/>
        <v>0</v>
      </c>
      <c r="D173" s="163">
        <f t="shared" si="109"/>
        <v>0</v>
      </c>
      <c r="E173" s="163">
        <f t="shared" si="109"/>
        <v>0</v>
      </c>
      <c r="F173" s="163">
        <f t="shared" si="109"/>
        <v>0</v>
      </c>
      <c r="G173" s="163">
        <f t="shared" si="109"/>
        <v>0</v>
      </c>
      <c r="H173" s="163">
        <f t="shared" si="109"/>
        <v>0</v>
      </c>
      <c r="I173" s="163">
        <f t="shared" si="109"/>
        <v>0</v>
      </c>
      <c r="J173" s="163">
        <f t="shared" si="109"/>
        <v>0</v>
      </c>
      <c r="K173" s="163">
        <f t="shared" si="109"/>
        <v>0</v>
      </c>
      <c r="L173" s="163">
        <f t="shared" si="109"/>
        <v>0</v>
      </c>
      <c r="M173" s="163">
        <f t="shared" si="109"/>
        <v>0</v>
      </c>
      <c r="N173" s="163">
        <f t="shared" si="109"/>
        <v>0</v>
      </c>
      <c r="O173" s="163">
        <f t="shared" si="109"/>
        <v>0</v>
      </c>
      <c r="P173" s="163">
        <f t="shared" si="109"/>
        <v>0</v>
      </c>
      <c r="Q173" s="163">
        <f t="shared" si="109"/>
        <v>0</v>
      </c>
      <c r="R173" s="163">
        <f t="shared" si="109"/>
        <v>0</v>
      </c>
      <c r="S173" s="163">
        <f t="shared" si="110"/>
        <v>0</v>
      </c>
      <c r="T173" s="163">
        <f t="shared" si="110"/>
        <v>0</v>
      </c>
      <c r="U173" s="163">
        <f t="shared" si="110"/>
        <v>0</v>
      </c>
      <c r="V173" s="163">
        <f t="shared" si="110"/>
        <v>0</v>
      </c>
      <c r="W173" s="163">
        <f t="shared" si="110"/>
        <v>0</v>
      </c>
      <c r="X173" s="163">
        <f t="shared" si="110"/>
        <v>0</v>
      </c>
      <c r="Y173" s="163">
        <f t="shared" si="110"/>
        <v>0</v>
      </c>
      <c r="Z173" s="163">
        <f t="shared" si="110"/>
        <v>0</v>
      </c>
      <c r="AA173" s="163">
        <f t="shared" si="110"/>
        <v>0</v>
      </c>
      <c r="AB173" s="163">
        <f t="shared" si="110"/>
        <v>0</v>
      </c>
      <c r="AC173" s="163">
        <f t="shared" si="110"/>
        <v>0</v>
      </c>
      <c r="AD173" s="163">
        <f t="shared" si="110"/>
        <v>0</v>
      </c>
      <c r="AE173" s="163">
        <f t="shared" si="110"/>
        <v>0</v>
      </c>
      <c r="AF173" s="176">
        <f t="shared" si="110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109"/>
        <v>0</v>
      </c>
      <c r="D174" s="163">
        <f t="shared" si="109"/>
        <v>0</v>
      </c>
      <c r="E174" s="163">
        <f t="shared" si="109"/>
        <v>0</v>
      </c>
      <c r="F174" s="163">
        <f t="shared" si="109"/>
        <v>0</v>
      </c>
      <c r="G174" s="163">
        <f t="shared" si="109"/>
        <v>0</v>
      </c>
      <c r="H174" s="163">
        <f t="shared" si="109"/>
        <v>0</v>
      </c>
      <c r="I174" s="163">
        <f t="shared" si="109"/>
        <v>0</v>
      </c>
      <c r="J174" s="163">
        <f t="shared" si="109"/>
        <v>0</v>
      </c>
      <c r="K174" s="163">
        <f t="shared" si="109"/>
        <v>0</v>
      </c>
      <c r="L174" s="163">
        <f t="shared" si="109"/>
        <v>0</v>
      </c>
      <c r="M174" s="163">
        <f t="shared" si="109"/>
        <v>0</v>
      </c>
      <c r="N174" s="163">
        <f t="shared" si="109"/>
        <v>0</v>
      </c>
      <c r="O174" s="163">
        <f t="shared" si="109"/>
        <v>0</v>
      </c>
      <c r="P174" s="163">
        <f t="shared" si="109"/>
        <v>0</v>
      </c>
      <c r="Q174" s="163">
        <f t="shared" si="109"/>
        <v>0</v>
      </c>
      <c r="R174" s="163">
        <f t="shared" si="109"/>
        <v>0</v>
      </c>
      <c r="S174" s="163">
        <f t="shared" si="110"/>
        <v>0</v>
      </c>
      <c r="T174" s="163">
        <f t="shared" si="110"/>
        <v>0</v>
      </c>
      <c r="U174" s="163">
        <f t="shared" si="110"/>
        <v>0</v>
      </c>
      <c r="V174" s="163">
        <f t="shared" si="110"/>
        <v>0</v>
      </c>
      <c r="W174" s="163">
        <f t="shared" si="110"/>
        <v>0</v>
      </c>
      <c r="X174" s="163">
        <f t="shared" si="110"/>
        <v>0</v>
      </c>
      <c r="Y174" s="163">
        <f t="shared" si="110"/>
        <v>0</v>
      </c>
      <c r="Z174" s="163">
        <f t="shared" si="110"/>
        <v>0</v>
      </c>
      <c r="AA174" s="163">
        <f t="shared" si="110"/>
        <v>0</v>
      </c>
      <c r="AB174" s="163">
        <f t="shared" si="110"/>
        <v>0</v>
      </c>
      <c r="AC174" s="163">
        <f t="shared" si="110"/>
        <v>0</v>
      </c>
      <c r="AD174" s="163">
        <f t="shared" si="110"/>
        <v>0</v>
      </c>
      <c r="AE174" s="163">
        <f t="shared" si="110"/>
        <v>0</v>
      </c>
      <c r="AF174" s="176">
        <f t="shared" si="110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109"/>
        <v>0</v>
      </c>
      <c r="D175" s="163">
        <f t="shared" si="109"/>
        <v>0</v>
      </c>
      <c r="E175" s="163">
        <f t="shared" si="109"/>
        <v>0</v>
      </c>
      <c r="F175" s="163">
        <f t="shared" si="109"/>
        <v>0</v>
      </c>
      <c r="G175" s="163">
        <f t="shared" si="109"/>
        <v>0</v>
      </c>
      <c r="H175" s="163">
        <f t="shared" si="109"/>
        <v>0</v>
      </c>
      <c r="I175" s="163">
        <f t="shared" si="109"/>
        <v>0</v>
      </c>
      <c r="J175" s="163">
        <f t="shared" si="109"/>
        <v>0</v>
      </c>
      <c r="K175" s="163">
        <f t="shared" si="109"/>
        <v>0</v>
      </c>
      <c r="L175" s="163">
        <f t="shared" si="109"/>
        <v>0</v>
      </c>
      <c r="M175" s="163">
        <f t="shared" si="109"/>
        <v>0</v>
      </c>
      <c r="N175" s="163">
        <f t="shared" si="109"/>
        <v>0</v>
      </c>
      <c r="O175" s="163">
        <f t="shared" si="109"/>
        <v>0</v>
      </c>
      <c r="P175" s="163">
        <f t="shared" si="109"/>
        <v>0</v>
      </c>
      <c r="Q175" s="163">
        <f t="shared" si="109"/>
        <v>0</v>
      </c>
      <c r="R175" s="163">
        <f t="shared" si="109"/>
        <v>0</v>
      </c>
      <c r="S175" s="163">
        <f t="shared" si="110"/>
        <v>0</v>
      </c>
      <c r="T175" s="163">
        <f t="shared" si="110"/>
        <v>0</v>
      </c>
      <c r="U175" s="163">
        <f t="shared" si="110"/>
        <v>0</v>
      </c>
      <c r="V175" s="163">
        <f t="shared" si="110"/>
        <v>0</v>
      </c>
      <c r="W175" s="163">
        <f t="shared" si="110"/>
        <v>0</v>
      </c>
      <c r="X175" s="163">
        <f t="shared" si="110"/>
        <v>0</v>
      </c>
      <c r="Y175" s="163">
        <f t="shared" si="110"/>
        <v>0</v>
      </c>
      <c r="Z175" s="163">
        <f t="shared" si="110"/>
        <v>0</v>
      </c>
      <c r="AA175" s="163">
        <f t="shared" si="110"/>
        <v>0</v>
      </c>
      <c r="AB175" s="163">
        <f t="shared" si="110"/>
        <v>0</v>
      </c>
      <c r="AC175" s="163">
        <f t="shared" si="110"/>
        <v>0</v>
      </c>
      <c r="AD175" s="163">
        <f t="shared" si="110"/>
        <v>0</v>
      </c>
      <c r="AE175" s="163">
        <f t="shared" si="110"/>
        <v>0</v>
      </c>
      <c r="AF175" s="176">
        <f t="shared" si="110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109"/>
        <v>0</v>
      </c>
      <c r="D176" s="163">
        <f t="shared" si="109"/>
        <v>0</v>
      </c>
      <c r="E176" s="163">
        <f t="shared" si="109"/>
        <v>0</v>
      </c>
      <c r="F176" s="163">
        <f t="shared" si="109"/>
        <v>0</v>
      </c>
      <c r="G176" s="163">
        <f t="shared" si="109"/>
        <v>0</v>
      </c>
      <c r="H176" s="163">
        <f t="shared" si="109"/>
        <v>0</v>
      </c>
      <c r="I176" s="163">
        <f t="shared" si="109"/>
        <v>0</v>
      </c>
      <c r="J176" s="163">
        <f t="shared" si="109"/>
        <v>0</v>
      </c>
      <c r="K176" s="163">
        <f t="shared" si="109"/>
        <v>0</v>
      </c>
      <c r="L176" s="163">
        <f t="shared" si="109"/>
        <v>0</v>
      </c>
      <c r="M176" s="163">
        <f t="shared" si="109"/>
        <v>0</v>
      </c>
      <c r="N176" s="163">
        <f t="shared" si="109"/>
        <v>0</v>
      </c>
      <c r="O176" s="163">
        <f t="shared" si="109"/>
        <v>0</v>
      </c>
      <c r="P176" s="163">
        <f t="shared" si="109"/>
        <v>0</v>
      </c>
      <c r="Q176" s="163">
        <f t="shared" si="109"/>
        <v>0</v>
      </c>
      <c r="R176" s="163">
        <f t="shared" si="109"/>
        <v>0</v>
      </c>
      <c r="S176" s="163">
        <f t="shared" si="110"/>
        <v>0</v>
      </c>
      <c r="T176" s="163">
        <f t="shared" si="110"/>
        <v>0</v>
      </c>
      <c r="U176" s="163">
        <f t="shared" si="110"/>
        <v>0</v>
      </c>
      <c r="V176" s="163">
        <f t="shared" si="110"/>
        <v>0</v>
      </c>
      <c r="W176" s="163">
        <f t="shared" si="110"/>
        <v>0</v>
      </c>
      <c r="X176" s="163">
        <f t="shared" si="110"/>
        <v>0</v>
      </c>
      <c r="Y176" s="163">
        <f t="shared" si="110"/>
        <v>0</v>
      </c>
      <c r="Z176" s="163">
        <f t="shared" si="110"/>
        <v>0</v>
      </c>
      <c r="AA176" s="163">
        <f t="shared" si="110"/>
        <v>0</v>
      </c>
      <c r="AB176" s="163">
        <f t="shared" si="110"/>
        <v>0</v>
      </c>
      <c r="AC176" s="163">
        <f t="shared" si="110"/>
        <v>0</v>
      </c>
      <c r="AD176" s="163">
        <f t="shared" si="110"/>
        <v>0</v>
      </c>
      <c r="AE176" s="163">
        <f t="shared" si="110"/>
        <v>0</v>
      </c>
      <c r="AF176" s="176">
        <f t="shared" si="110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109"/>
        <v>0</v>
      </c>
      <c r="D177" s="163">
        <f t="shared" si="109"/>
        <v>0</v>
      </c>
      <c r="E177" s="163">
        <f t="shared" si="109"/>
        <v>0</v>
      </c>
      <c r="F177" s="163">
        <f t="shared" si="109"/>
        <v>0</v>
      </c>
      <c r="G177" s="163">
        <f t="shared" si="109"/>
        <v>0</v>
      </c>
      <c r="H177" s="163">
        <f t="shared" si="109"/>
        <v>0</v>
      </c>
      <c r="I177" s="163">
        <f t="shared" si="109"/>
        <v>0</v>
      </c>
      <c r="J177" s="163">
        <f t="shared" si="109"/>
        <v>0</v>
      </c>
      <c r="K177" s="163">
        <f t="shared" si="109"/>
        <v>0</v>
      </c>
      <c r="L177" s="163">
        <f t="shared" si="109"/>
        <v>0</v>
      </c>
      <c r="M177" s="163">
        <f t="shared" si="109"/>
        <v>0</v>
      </c>
      <c r="N177" s="163">
        <f t="shared" si="109"/>
        <v>0</v>
      </c>
      <c r="O177" s="163">
        <f t="shared" si="109"/>
        <v>0</v>
      </c>
      <c r="P177" s="163">
        <f t="shared" si="109"/>
        <v>0</v>
      </c>
      <c r="Q177" s="163">
        <f t="shared" si="109"/>
        <v>0</v>
      </c>
      <c r="R177" s="163">
        <f t="shared" si="109"/>
        <v>0</v>
      </c>
      <c r="S177" s="163">
        <f t="shared" si="110"/>
        <v>0</v>
      </c>
      <c r="T177" s="163">
        <f t="shared" si="110"/>
        <v>0</v>
      </c>
      <c r="U177" s="163">
        <f t="shared" si="110"/>
        <v>0</v>
      </c>
      <c r="V177" s="163">
        <f t="shared" si="110"/>
        <v>0</v>
      </c>
      <c r="W177" s="163">
        <f t="shared" si="110"/>
        <v>0</v>
      </c>
      <c r="X177" s="163">
        <f t="shared" si="110"/>
        <v>0</v>
      </c>
      <c r="Y177" s="163">
        <f t="shared" si="110"/>
        <v>0</v>
      </c>
      <c r="Z177" s="163">
        <f t="shared" si="110"/>
        <v>0</v>
      </c>
      <c r="AA177" s="163">
        <f t="shared" si="110"/>
        <v>0</v>
      </c>
      <c r="AB177" s="163">
        <f t="shared" si="110"/>
        <v>0</v>
      </c>
      <c r="AC177" s="163">
        <f t="shared" si="110"/>
        <v>0</v>
      </c>
      <c r="AD177" s="163">
        <f t="shared" si="110"/>
        <v>0</v>
      </c>
      <c r="AE177" s="163">
        <f t="shared" si="110"/>
        <v>0</v>
      </c>
      <c r="AF177" s="176">
        <f t="shared" si="110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109"/>
        <v>0</v>
      </c>
      <c r="D178" s="163">
        <f t="shared" si="109"/>
        <v>0</v>
      </c>
      <c r="E178" s="163">
        <f t="shared" si="109"/>
        <v>0</v>
      </c>
      <c r="F178" s="163">
        <f t="shared" si="109"/>
        <v>0</v>
      </c>
      <c r="G178" s="163">
        <f t="shared" si="109"/>
        <v>0</v>
      </c>
      <c r="H178" s="163">
        <f t="shared" si="109"/>
        <v>0</v>
      </c>
      <c r="I178" s="163">
        <f t="shared" si="109"/>
        <v>0</v>
      </c>
      <c r="J178" s="163">
        <f t="shared" si="109"/>
        <v>0</v>
      </c>
      <c r="K178" s="163">
        <f t="shared" si="109"/>
        <v>0</v>
      </c>
      <c r="L178" s="163">
        <f t="shared" si="109"/>
        <v>0</v>
      </c>
      <c r="M178" s="163">
        <f t="shared" si="109"/>
        <v>0</v>
      </c>
      <c r="N178" s="163">
        <f t="shared" si="109"/>
        <v>0</v>
      </c>
      <c r="O178" s="163">
        <f t="shared" si="109"/>
        <v>0</v>
      </c>
      <c r="P178" s="163">
        <f t="shared" si="109"/>
        <v>0</v>
      </c>
      <c r="Q178" s="163">
        <f t="shared" si="109"/>
        <v>0</v>
      </c>
      <c r="R178" s="163">
        <f t="shared" si="109"/>
        <v>0</v>
      </c>
      <c r="S178" s="163">
        <f t="shared" si="110"/>
        <v>0</v>
      </c>
      <c r="T178" s="163">
        <f t="shared" si="110"/>
        <v>0</v>
      </c>
      <c r="U178" s="163">
        <f t="shared" si="110"/>
        <v>0</v>
      </c>
      <c r="V178" s="163">
        <f t="shared" si="110"/>
        <v>0</v>
      </c>
      <c r="W178" s="163">
        <f t="shared" si="110"/>
        <v>0</v>
      </c>
      <c r="X178" s="163">
        <f t="shared" si="110"/>
        <v>0</v>
      </c>
      <c r="Y178" s="163">
        <f t="shared" si="110"/>
        <v>0</v>
      </c>
      <c r="Z178" s="163">
        <f t="shared" si="110"/>
        <v>0</v>
      </c>
      <c r="AA178" s="163">
        <f t="shared" si="110"/>
        <v>0</v>
      </c>
      <c r="AB178" s="163">
        <f t="shared" si="110"/>
        <v>0</v>
      </c>
      <c r="AC178" s="163">
        <f t="shared" si="110"/>
        <v>0</v>
      </c>
      <c r="AD178" s="163">
        <f t="shared" si="110"/>
        <v>0</v>
      </c>
      <c r="AE178" s="163">
        <f t="shared" si="110"/>
        <v>0</v>
      </c>
      <c r="AF178" s="176">
        <f t="shared" si="110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109"/>
        <v>0</v>
      </c>
      <c r="D179" s="163">
        <f t="shared" si="109"/>
        <v>0</v>
      </c>
      <c r="E179" s="163">
        <f t="shared" si="109"/>
        <v>0</v>
      </c>
      <c r="F179" s="163">
        <f t="shared" si="109"/>
        <v>0</v>
      </c>
      <c r="G179" s="163">
        <f t="shared" si="109"/>
        <v>0</v>
      </c>
      <c r="H179" s="163">
        <f t="shared" si="109"/>
        <v>0</v>
      </c>
      <c r="I179" s="163">
        <f t="shared" si="109"/>
        <v>0</v>
      </c>
      <c r="J179" s="163">
        <f t="shared" si="109"/>
        <v>0</v>
      </c>
      <c r="K179" s="163">
        <f t="shared" si="109"/>
        <v>0</v>
      </c>
      <c r="L179" s="163">
        <f t="shared" si="109"/>
        <v>0</v>
      </c>
      <c r="M179" s="163">
        <f t="shared" si="109"/>
        <v>0</v>
      </c>
      <c r="N179" s="163">
        <f t="shared" si="109"/>
        <v>0</v>
      </c>
      <c r="O179" s="163">
        <f t="shared" si="109"/>
        <v>0</v>
      </c>
      <c r="P179" s="163">
        <f t="shared" si="109"/>
        <v>0</v>
      </c>
      <c r="Q179" s="163">
        <f t="shared" si="109"/>
        <v>0</v>
      </c>
      <c r="R179" s="163">
        <f t="shared" si="109"/>
        <v>0</v>
      </c>
      <c r="S179" s="163">
        <f t="shared" si="110"/>
        <v>0</v>
      </c>
      <c r="T179" s="163">
        <f t="shared" si="110"/>
        <v>0</v>
      </c>
      <c r="U179" s="163">
        <f t="shared" si="110"/>
        <v>0</v>
      </c>
      <c r="V179" s="163">
        <f t="shared" si="110"/>
        <v>0</v>
      </c>
      <c r="W179" s="163">
        <f t="shared" si="110"/>
        <v>0</v>
      </c>
      <c r="X179" s="163">
        <f t="shared" si="110"/>
        <v>0</v>
      </c>
      <c r="Y179" s="163">
        <f t="shared" si="110"/>
        <v>0</v>
      </c>
      <c r="Z179" s="163">
        <f t="shared" si="110"/>
        <v>0</v>
      </c>
      <c r="AA179" s="163">
        <f t="shared" si="110"/>
        <v>0</v>
      </c>
      <c r="AB179" s="163">
        <f t="shared" si="110"/>
        <v>0</v>
      </c>
      <c r="AC179" s="163">
        <f t="shared" si="110"/>
        <v>0</v>
      </c>
      <c r="AD179" s="163">
        <f t="shared" si="110"/>
        <v>0</v>
      </c>
      <c r="AE179" s="163">
        <f t="shared" si="110"/>
        <v>0</v>
      </c>
      <c r="AF179" s="176">
        <f t="shared" si="110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109"/>
        <v>0</v>
      </c>
      <c r="D180" s="163">
        <f t="shared" si="109"/>
        <v>0</v>
      </c>
      <c r="E180" s="163">
        <f t="shared" si="109"/>
        <v>0</v>
      </c>
      <c r="F180" s="163">
        <f t="shared" si="109"/>
        <v>0</v>
      </c>
      <c r="G180" s="163">
        <f t="shared" si="109"/>
        <v>0</v>
      </c>
      <c r="H180" s="163">
        <f t="shared" si="109"/>
        <v>0</v>
      </c>
      <c r="I180" s="163">
        <f t="shared" si="109"/>
        <v>0</v>
      </c>
      <c r="J180" s="163">
        <f t="shared" si="109"/>
        <v>0</v>
      </c>
      <c r="K180" s="163">
        <f t="shared" si="109"/>
        <v>0</v>
      </c>
      <c r="L180" s="163">
        <f t="shared" si="109"/>
        <v>0</v>
      </c>
      <c r="M180" s="163">
        <f t="shared" si="109"/>
        <v>0</v>
      </c>
      <c r="N180" s="163">
        <f t="shared" si="109"/>
        <v>0</v>
      </c>
      <c r="O180" s="163">
        <f t="shared" si="109"/>
        <v>0</v>
      </c>
      <c r="P180" s="163">
        <f t="shared" si="109"/>
        <v>0</v>
      </c>
      <c r="Q180" s="163">
        <f t="shared" si="109"/>
        <v>0</v>
      </c>
      <c r="R180" s="163">
        <f t="shared" si="109"/>
        <v>0</v>
      </c>
      <c r="S180" s="163">
        <f t="shared" si="110"/>
        <v>0</v>
      </c>
      <c r="T180" s="163">
        <f t="shared" si="110"/>
        <v>0</v>
      </c>
      <c r="U180" s="163">
        <f t="shared" si="110"/>
        <v>0</v>
      </c>
      <c r="V180" s="163">
        <f t="shared" si="110"/>
        <v>0</v>
      </c>
      <c r="W180" s="163">
        <f t="shared" si="110"/>
        <v>0</v>
      </c>
      <c r="X180" s="163">
        <f t="shared" si="110"/>
        <v>0</v>
      </c>
      <c r="Y180" s="163">
        <f t="shared" si="110"/>
        <v>0</v>
      </c>
      <c r="Z180" s="163">
        <f t="shared" si="110"/>
        <v>0</v>
      </c>
      <c r="AA180" s="163">
        <f t="shared" si="110"/>
        <v>0</v>
      </c>
      <c r="AB180" s="163">
        <f t="shared" si="110"/>
        <v>0</v>
      </c>
      <c r="AC180" s="163">
        <f t="shared" si="110"/>
        <v>0</v>
      </c>
      <c r="AD180" s="163">
        <f t="shared" si="110"/>
        <v>0</v>
      </c>
      <c r="AE180" s="163">
        <f t="shared" si="110"/>
        <v>0</v>
      </c>
      <c r="AF180" s="176">
        <f t="shared" si="110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109"/>
        <v>0</v>
      </c>
      <c r="D181" s="163">
        <f t="shared" si="109"/>
        <v>0</v>
      </c>
      <c r="E181" s="163">
        <f t="shared" si="109"/>
        <v>0</v>
      </c>
      <c r="F181" s="163">
        <f t="shared" si="109"/>
        <v>0</v>
      </c>
      <c r="G181" s="163">
        <f t="shared" si="109"/>
        <v>0</v>
      </c>
      <c r="H181" s="163">
        <f t="shared" si="109"/>
        <v>0</v>
      </c>
      <c r="I181" s="163">
        <f t="shared" si="109"/>
        <v>0</v>
      </c>
      <c r="J181" s="163">
        <f t="shared" si="109"/>
        <v>0</v>
      </c>
      <c r="K181" s="163">
        <f t="shared" si="109"/>
        <v>0</v>
      </c>
      <c r="L181" s="163">
        <f t="shared" si="109"/>
        <v>0</v>
      </c>
      <c r="M181" s="163">
        <f t="shared" si="109"/>
        <v>0</v>
      </c>
      <c r="N181" s="163">
        <f t="shared" si="109"/>
        <v>0</v>
      </c>
      <c r="O181" s="163">
        <f t="shared" si="109"/>
        <v>0</v>
      </c>
      <c r="P181" s="163">
        <f t="shared" si="109"/>
        <v>0</v>
      </c>
      <c r="Q181" s="163">
        <f t="shared" si="109"/>
        <v>0</v>
      </c>
      <c r="R181" s="163">
        <f t="shared" si="109"/>
        <v>0</v>
      </c>
      <c r="S181" s="163">
        <f t="shared" si="110"/>
        <v>0</v>
      </c>
      <c r="T181" s="163">
        <f t="shared" si="110"/>
        <v>0</v>
      </c>
      <c r="U181" s="163">
        <f t="shared" si="110"/>
        <v>0</v>
      </c>
      <c r="V181" s="163">
        <f t="shared" si="110"/>
        <v>0</v>
      </c>
      <c r="W181" s="163">
        <f t="shared" si="110"/>
        <v>0</v>
      </c>
      <c r="X181" s="163">
        <f t="shared" si="110"/>
        <v>0</v>
      </c>
      <c r="Y181" s="163">
        <f t="shared" si="110"/>
        <v>0</v>
      </c>
      <c r="Z181" s="163">
        <f t="shared" si="110"/>
        <v>0</v>
      </c>
      <c r="AA181" s="163">
        <f t="shared" si="110"/>
        <v>0</v>
      </c>
      <c r="AB181" s="163">
        <f t="shared" si="110"/>
        <v>0</v>
      </c>
      <c r="AC181" s="163">
        <f t="shared" si="110"/>
        <v>0</v>
      </c>
      <c r="AD181" s="163">
        <f t="shared" si="110"/>
        <v>0</v>
      </c>
      <c r="AE181" s="163">
        <f t="shared" si="110"/>
        <v>0</v>
      </c>
      <c r="AF181" s="176">
        <f t="shared" si="110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109"/>
        <v>0</v>
      </c>
      <c r="D182" s="163">
        <f t="shared" si="109"/>
        <v>0</v>
      </c>
      <c r="E182" s="163">
        <f t="shared" si="109"/>
        <v>0</v>
      </c>
      <c r="F182" s="163">
        <f t="shared" si="109"/>
        <v>0</v>
      </c>
      <c r="G182" s="163">
        <f t="shared" si="109"/>
        <v>0</v>
      </c>
      <c r="H182" s="163">
        <f t="shared" si="109"/>
        <v>0</v>
      </c>
      <c r="I182" s="163">
        <f t="shared" si="109"/>
        <v>0</v>
      </c>
      <c r="J182" s="163">
        <f t="shared" si="109"/>
        <v>0</v>
      </c>
      <c r="K182" s="163">
        <f t="shared" si="109"/>
        <v>0</v>
      </c>
      <c r="L182" s="163">
        <f t="shared" si="109"/>
        <v>0</v>
      </c>
      <c r="M182" s="163">
        <f t="shared" si="109"/>
        <v>0</v>
      </c>
      <c r="N182" s="163">
        <f t="shared" si="109"/>
        <v>0</v>
      </c>
      <c r="O182" s="163">
        <f t="shared" si="109"/>
        <v>0</v>
      </c>
      <c r="P182" s="163">
        <f t="shared" si="109"/>
        <v>0</v>
      </c>
      <c r="Q182" s="163">
        <f t="shared" si="109"/>
        <v>0</v>
      </c>
      <c r="R182" s="163">
        <f t="shared" si="109"/>
        <v>0</v>
      </c>
      <c r="S182" s="163">
        <f t="shared" si="110"/>
        <v>0</v>
      </c>
      <c r="T182" s="163">
        <f t="shared" si="110"/>
        <v>0</v>
      </c>
      <c r="U182" s="163">
        <f t="shared" si="110"/>
        <v>0</v>
      </c>
      <c r="V182" s="163">
        <f t="shared" si="110"/>
        <v>0</v>
      </c>
      <c r="W182" s="163">
        <f t="shared" si="110"/>
        <v>0</v>
      </c>
      <c r="X182" s="163">
        <f t="shared" si="110"/>
        <v>0</v>
      </c>
      <c r="Y182" s="163">
        <f t="shared" si="110"/>
        <v>0</v>
      </c>
      <c r="Z182" s="163">
        <f t="shared" si="110"/>
        <v>0</v>
      </c>
      <c r="AA182" s="163">
        <f t="shared" si="110"/>
        <v>0</v>
      </c>
      <c r="AB182" s="163">
        <f t="shared" si="110"/>
        <v>0</v>
      </c>
      <c r="AC182" s="163">
        <f t="shared" si="110"/>
        <v>0</v>
      </c>
      <c r="AD182" s="163">
        <f t="shared" si="110"/>
        <v>0</v>
      </c>
      <c r="AE182" s="163">
        <f t="shared" si="110"/>
        <v>0</v>
      </c>
      <c r="AF182" s="176">
        <f t="shared" si="110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109"/>
        <v>0</v>
      </c>
      <c r="D183" s="163">
        <f t="shared" si="109"/>
        <v>0</v>
      </c>
      <c r="E183" s="163">
        <f t="shared" si="109"/>
        <v>0</v>
      </c>
      <c r="F183" s="163">
        <f t="shared" si="109"/>
        <v>0</v>
      </c>
      <c r="G183" s="163">
        <f t="shared" si="109"/>
        <v>0</v>
      </c>
      <c r="H183" s="163">
        <f t="shared" si="109"/>
        <v>0</v>
      </c>
      <c r="I183" s="163">
        <f t="shared" si="109"/>
        <v>0</v>
      </c>
      <c r="J183" s="163">
        <f t="shared" si="109"/>
        <v>0</v>
      </c>
      <c r="K183" s="163">
        <f t="shared" si="109"/>
        <v>0</v>
      </c>
      <c r="L183" s="163">
        <f t="shared" si="109"/>
        <v>0</v>
      </c>
      <c r="M183" s="163">
        <f t="shared" si="109"/>
        <v>0</v>
      </c>
      <c r="N183" s="163">
        <f t="shared" si="109"/>
        <v>0</v>
      </c>
      <c r="O183" s="163">
        <f t="shared" si="109"/>
        <v>0</v>
      </c>
      <c r="P183" s="163">
        <f t="shared" si="109"/>
        <v>0</v>
      </c>
      <c r="Q183" s="163">
        <f t="shared" si="109"/>
        <v>0</v>
      </c>
      <c r="R183" s="163">
        <f t="shared" si="109"/>
        <v>0</v>
      </c>
      <c r="S183" s="163">
        <f t="shared" si="110"/>
        <v>0</v>
      </c>
      <c r="T183" s="163">
        <f t="shared" si="110"/>
        <v>0</v>
      </c>
      <c r="U183" s="163">
        <f t="shared" si="110"/>
        <v>0</v>
      </c>
      <c r="V183" s="163">
        <f t="shared" si="110"/>
        <v>0</v>
      </c>
      <c r="W183" s="163">
        <f t="shared" si="110"/>
        <v>0</v>
      </c>
      <c r="X183" s="163">
        <f t="shared" si="110"/>
        <v>0</v>
      </c>
      <c r="Y183" s="163">
        <f t="shared" si="110"/>
        <v>0</v>
      </c>
      <c r="Z183" s="163">
        <f t="shared" si="110"/>
        <v>0</v>
      </c>
      <c r="AA183" s="163">
        <f t="shared" si="110"/>
        <v>0</v>
      </c>
      <c r="AB183" s="163">
        <f t="shared" si="110"/>
        <v>0</v>
      </c>
      <c r="AC183" s="163">
        <f t="shared" si="110"/>
        <v>0</v>
      </c>
      <c r="AD183" s="163">
        <f t="shared" si="110"/>
        <v>0</v>
      </c>
      <c r="AE183" s="163">
        <f t="shared" si="110"/>
        <v>0</v>
      </c>
      <c r="AF183" s="176">
        <f t="shared" si="110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109"/>
        <v>0</v>
      </c>
      <c r="D184" s="163">
        <f t="shared" si="109"/>
        <v>0</v>
      </c>
      <c r="E184" s="163">
        <f t="shared" si="109"/>
        <v>0</v>
      </c>
      <c r="F184" s="163">
        <f t="shared" si="109"/>
        <v>0</v>
      </c>
      <c r="G184" s="163">
        <f t="shared" si="109"/>
        <v>0</v>
      </c>
      <c r="H184" s="163">
        <f t="shared" si="109"/>
        <v>0</v>
      </c>
      <c r="I184" s="163">
        <f t="shared" si="109"/>
        <v>0</v>
      </c>
      <c r="J184" s="163">
        <f t="shared" si="109"/>
        <v>0</v>
      </c>
      <c r="K184" s="163">
        <f t="shared" si="109"/>
        <v>0</v>
      </c>
      <c r="L184" s="163">
        <f t="shared" si="109"/>
        <v>0</v>
      </c>
      <c r="M184" s="163">
        <f t="shared" si="109"/>
        <v>0</v>
      </c>
      <c r="N184" s="163">
        <f t="shared" si="109"/>
        <v>0</v>
      </c>
      <c r="O184" s="163">
        <f t="shared" si="109"/>
        <v>0</v>
      </c>
      <c r="P184" s="163">
        <f t="shared" si="109"/>
        <v>0</v>
      </c>
      <c r="Q184" s="163">
        <f t="shared" si="109"/>
        <v>0</v>
      </c>
      <c r="R184" s="163">
        <f t="shared" ref="R184:AF199" si="111">Q184</f>
        <v>0</v>
      </c>
      <c r="S184" s="163">
        <f t="shared" si="111"/>
        <v>0</v>
      </c>
      <c r="T184" s="163">
        <f t="shared" si="111"/>
        <v>0</v>
      </c>
      <c r="U184" s="163">
        <f t="shared" si="111"/>
        <v>0</v>
      </c>
      <c r="V184" s="163">
        <f t="shared" si="111"/>
        <v>0</v>
      </c>
      <c r="W184" s="163">
        <f t="shared" si="111"/>
        <v>0</v>
      </c>
      <c r="X184" s="163">
        <f t="shared" si="111"/>
        <v>0</v>
      </c>
      <c r="Y184" s="163">
        <f t="shared" si="111"/>
        <v>0</v>
      </c>
      <c r="Z184" s="163">
        <f t="shared" si="111"/>
        <v>0</v>
      </c>
      <c r="AA184" s="163">
        <f t="shared" si="111"/>
        <v>0</v>
      </c>
      <c r="AB184" s="163">
        <f t="shared" si="110"/>
        <v>0</v>
      </c>
      <c r="AC184" s="163">
        <f t="shared" si="110"/>
        <v>0</v>
      </c>
      <c r="AD184" s="163">
        <f t="shared" si="111"/>
        <v>0</v>
      </c>
      <c r="AE184" s="163">
        <f t="shared" si="111"/>
        <v>0</v>
      </c>
      <c r="AF184" s="176">
        <f t="shared" si="111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R200" si="112">B185</f>
        <v>0</v>
      </c>
      <c r="D185" s="163">
        <f t="shared" si="112"/>
        <v>0</v>
      </c>
      <c r="E185" s="163">
        <f t="shared" si="112"/>
        <v>0</v>
      </c>
      <c r="F185" s="163">
        <f t="shared" si="112"/>
        <v>0</v>
      </c>
      <c r="G185" s="163">
        <f t="shared" si="112"/>
        <v>0</v>
      </c>
      <c r="H185" s="163">
        <f t="shared" si="112"/>
        <v>0</v>
      </c>
      <c r="I185" s="163">
        <f t="shared" si="112"/>
        <v>0</v>
      </c>
      <c r="J185" s="163">
        <f t="shared" si="112"/>
        <v>0</v>
      </c>
      <c r="K185" s="163">
        <f t="shared" si="112"/>
        <v>0</v>
      </c>
      <c r="L185" s="163">
        <f t="shared" si="112"/>
        <v>0</v>
      </c>
      <c r="M185" s="163">
        <f t="shared" si="112"/>
        <v>0</v>
      </c>
      <c r="N185" s="163">
        <f t="shared" si="112"/>
        <v>0</v>
      </c>
      <c r="O185" s="163">
        <f t="shared" si="112"/>
        <v>0</v>
      </c>
      <c r="P185" s="163">
        <f t="shared" si="112"/>
        <v>0</v>
      </c>
      <c r="Q185" s="163">
        <f t="shared" si="112"/>
        <v>0</v>
      </c>
      <c r="R185" s="163">
        <f t="shared" si="112"/>
        <v>0</v>
      </c>
      <c r="S185" s="163">
        <f t="shared" si="111"/>
        <v>0</v>
      </c>
      <c r="T185" s="163">
        <f t="shared" si="111"/>
        <v>0</v>
      </c>
      <c r="U185" s="163">
        <f t="shared" si="111"/>
        <v>0</v>
      </c>
      <c r="V185" s="163">
        <f t="shared" si="111"/>
        <v>0</v>
      </c>
      <c r="W185" s="163">
        <f t="shared" si="111"/>
        <v>0</v>
      </c>
      <c r="X185" s="163">
        <f t="shared" si="111"/>
        <v>0</v>
      </c>
      <c r="Y185" s="163">
        <f t="shared" si="111"/>
        <v>0</v>
      </c>
      <c r="Z185" s="163">
        <f t="shared" si="111"/>
        <v>0</v>
      </c>
      <c r="AA185" s="163">
        <f t="shared" si="111"/>
        <v>0</v>
      </c>
      <c r="AB185" s="163">
        <f t="shared" si="111"/>
        <v>0</v>
      </c>
      <c r="AC185" s="163">
        <f t="shared" si="111"/>
        <v>0</v>
      </c>
      <c r="AD185" s="163">
        <f t="shared" si="111"/>
        <v>0</v>
      </c>
      <c r="AE185" s="163">
        <f t="shared" si="111"/>
        <v>0</v>
      </c>
      <c r="AF185" s="176">
        <f t="shared" si="111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112"/>
        <v>0</v>
      </c>
      <c r="D186" s="163">
        <f t="shared" si="112"/>
        <v>0</v>
      </c>
      <c r="E186" s="163">
        <f t="shared" si="112"/>
        <v>0</v>
      </c>
      <c r="F186" s="163">
        <f t="shared" si="112"/>
        <v>0</v>
      </c>
      <c r="G186" s="163">
        <f t="shared" si="112"/>
        <v>0</v>
      </c>
      <c r="H186" s="163">
        <f t="shared" si="112"/>
        <v>0</v>
      </c>
      <c r="I186" s="163">
        <f t="shared" si="112"/>
        <v>0</v>
      </c>
      <c r="J186" s="163">
        <f t="shared" si="112"/>
        <v>0</v>
      </c>
      <c r="K186" s="163">
        <f t="shared" si="112"/>
        <v>0</v>
      </c>
      <c r="L186" s="163">
        <f t="shared" si="112"/>
        <v>0</v>
      </c>
      <c r="M186" s="163">
        <f t="shared" si="112"/>
        <v>0</v>
      </c>
      <c r="N186" s="163">
        <f t="shared" si="112"/>
        <v>0</v>
      </c>
      <c r="O186" s="163">
        <f t="shared" si="112"/>
        <v>0</v>
      </c>
      <c r="P186" s="163">
        <f t="shared" si="112"/>
        <v>0</v>
      </c>
      <c r="Q186" s="163">
        <f t="shared" si="112"/>
        <v>0</v>
      </c>
      <c r="R186" s="163">
        <f t="shared" si="112"/>
        <v>0</v>
      </c>
      <c r="S186" s="163">
        <f t="shared" si="111"/>
        <v>0</v>
      </c>
      <c r="T186" s="163">
        <f t="shared" si="111"/>
        <v>0</v>
      </c>
      <c r="U186" s="163">
        <f t="shared" si="111"/>
        <v>0</v>
      </c>
      <c r="V186" s="163">
        <f t="shared" si="111"/>
        <v>0</v>
      </c>
      <c r="W186" s="163">
        <f t="shared" si="111"/>
        <v>0</v>
      </c>
      <c r="X186" s="163">
        <f t="shared" si="111"/>
        <v>0</v>
      </c>
      <c r="Y186" s="163">
        <f t="shared" si="111"/>
        <v>0</v>
      </c>
      <c r="Z186" s="163">
        <f t="shared" si="111"/>
        <v>0</v>
      </c>
      <c r="AA186" s="163">
        <f t="shared" si="111"/>
        <v>0</v>
      </c>
      <c r="AB186" s="163">
        <f t="shared" si="111"/>
        <v>0</v>
      </c>
      <c r="AC186" s="163">
        <f t="shared" si="111"/>
        <v>0</v>
      </c>
      <c r="AD186" s="163">
        <f t="shared" si="111"/>
        <v>0</v>
      </c>
      <c r="AE186" s="163">
        <f t="shared" si="111"/>
        <v>0</v>
      </c>
      <c r="AF186" s="176">
        <f t="shared" si="111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112"/>
        <v>0</v>
      </c>
      <c r="D187" s="163">
        <f t="shared" si="112"/>
        <v>0</v>
      </c>
      <c r="E187" s="163">
        <f t="shared" si="112"/>
        <v>0</v>
      </c>
      <c r="F187" s="163">
        <f t="shared" si="112"/>
        <v>0</v>
      </c>
      <c r="G187" s="163">
        <f t="shared" si="112"/>
        <v>0</v>
      </c>
      <c r="H187" s="163">
        <f t="shared" si="112"/>
        <v>0</v>
      </c>
      <c r="I187" s="163">
        <f t="shared" si="112"/>
        <v>0</v>
      </c>
      <c r="J187" s="163">
        <f t="shared" si="112"/>
        <v>0</v>
      </c>
      <c r="K187" s="163">
        <f t="shared" si="112"/>
        <v>0</v>
      </c>
      <c r="L187" s="163">
        <f t="shared" si="112"/>
        <v>0</v>
      </c>
      <c r="M187" s="163">
        <f t="shared" si="112"/>
        <v>0</v>
      </c>
      <c r="N187" s="163">
        <f t="shared" si="112"/>
        <v>0</v>
      </c>
      <c r="O187" s="163">
        <f t="shared" si="112"/>
        <v>0</v>
      </c>
      <c r="P187" s="163">
        <f t="shared" si="112"/>
        <v>0</v>
      </c>
      <c r="Q187" s="163">
        <f t="shared" si="112"/>
        <v>0</v>
      </c>
      <c r="R187" s="163">
        <f t="shared" si="112"/>
        <v>0</v>
      </c>
      <c r="S187" s="163">
        <f t="shared" si="111"/>
        <v>0</v>
      </c>
      <c r="T187" s="163">
        <f t="shared" si="111"/>
        <v>0</v>
      </c>
      <c r="U187" s="163">
        <f t="shared" si="111"/>
        <v>0</v>
      </c>
      <c r="V187" s="163">
        <f t="shared" si="111"/>
        <v>0</v>
      </c>
      <c r="W187" s="163">
        <f t="shared" si="111"/>
        <v>0</v>
      </c>
      <c r="X187" s="163">
        <f t="shared" si="111"/>
        <v>0</v>
      </c>
      <c r="Y187" s="163">
        <f t="shared" si="111"/>
        <v>0</v>
      </c>
      <c r="Z187" s="163">
        <f t="shared" si="111"/>
        <v>0</v>
      </c>
      <c r="AA187" s="163">
        <f t="shared" si="111"/>
        <v>0</v>
      </c>
      <c r="AB187" s="163">
        <f t="shared" si="111"/>
        <v>0</v>
      </c>
      <c r="AC187" s="163">
        <f t="shared" si="111"/>
        <v>0</v>
      </c>
      <c r="AD187" s="163">
        <f t="shared" si="111"/>
        <v>0</v>
      </c>
      <c r="AE187" s="163">
        <f t="shared" si="111"/>
        <v>0</v>
      </c>
      <c r="AF187" s="176">
        <f t="shared" si="111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112"/>
        <v>0</v>
      </c>
      <c r="D188" s="163">
        <f t="shared" si="112"/>
        <v>0</v>
      </c>
      <c r="E188" s="163">
        <f t="shared" si="112"/>
        <v>0</v>
      </c>
      <c r="F188" s="163">
        <f t="shared" si="112"/>
        <v>0</v>
      </c>
      <c r="G188" s="163">
        <f t="shared" si="112"/>
        <v>0</v>
      </c>
      <c r="H188" s="163">
        <f t="shared" si="112"/>
        <v>0</v>
      </c>
      <c r="I188" s="163">
        <f t="shared" si="112"/>
        <v>0</v>
      </c>
      <c r="J188" s="163">
        <f t="shared" si="112"/>
        <v>0</v>
      </c>
      <c r="K188" s="163">
        <f t="shared" si="112"/>
        <v>0</v>
      </c>
      <c r="L188" s="163">
        <f t="shared" si="112"/>
        <v>0</v>
      </c>
      <c r="M188" s="163">
        <f t="shared" si="112"/>
        <v>0</v>
      </c>
      <c r="N188" s="163">
        <f t="shared" si="112"/>
        <v>0</v>
      </c>
      <c r="O188" s="163">
        <f t="shared" si="112"/>
        <v>0</v>
      </c>
      <c r="P188" s="163">
        <f t="shared" si="112"/>
        <v>0</v>
      </c>
      <c r="Q188" s="163">
        <f t="shared" si="112"/>
        <v>0</v>
      </c>
      <c r="R188" s="163">
        <f t="shared" si="112"/>
        <v>0</v>
      </c>
      <c r="S188" s="163">
        <f t="shared" si="111"/>
        <v>0</v>
      </c>
      <c r="T188" s="163">
        <f t="shared" si="111"/>
        <v>0</v>
      </c>
      <c r="U188" s="163">
        <f t="shared" si="111"/>
        <v>0</v>
      </c>
      <c r="V188" s="163">
        <f t="shared" si="111"/>
        <v>0</v>
      </c>
      <c r="W188" s="163">
        <f t="shared" si="111"/>
        <v>0</v>
      </c>
      <c r="X188" s="163">
        <f t="shared" si="111"/>
        <v>0</v>
      </c>
      <c r="Y188" s="163">
        <f t="shared" si="111"/>
        <v>0</v>
      </c>
      <c r="Z188" s="163">
        <f t="shared" si="111"/>
        <v>0</v>
      </c>
      <c r="AA188" s="163">
        <f t="shared" si="111"/>
        <v>0</v>
      </c>
      <c r="AB188" s="163">
        <f t="shared" si="111"/>
        <v>0</v>
      </c>
      <c r="AC188" s="163">
        <f t="shared" si="111"/>
        <v>0</v>
      </c>
      <c r="AD188" s="163">
        <f t="shared" si="111"/>
        <v>0</v>
      </c>
      <c r="AE188" s="163">
        <f t="shared" si="111"/>
        <v>0</v>
      </c>
      <c r="AF188" s="176">
        <f t="shared" si="111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112"/>
        <v>0</v>
      </c>
      <c r="D189" s="163">
        <f t="shared" si="112"/>
        <v>0</v>
      </c>
      <c r="E189" s="163">
        <f t="shared" si="112"/>
        <v>0</v>
      </c>
      <c r="F189" s="163">
        <f t="shared" si="112"/>
        <v>0</v>
      </c>
      <c r="G189" s="163">
        <f t="shared" si="112"/>
        <v>0</v>
      </c>
      <c r="H189" s="163">
        <f t="shared" si="112"/>
        <v>0</v>
      </c>
      <c r="I189" s="163">
        <f t="shared" si="112"/>
        <v>0</v>
      </c>
      <c r="J189" s="163">
        <f t="shared" si="112"/>
        <v>0</v>
      </c>
      <c r="K189" s="163">
        <f t="shared" si="112"/>
        <v>0</v>
      </c>
      <c r="L189" s="163">
        <f t="shared" si="112"/>
        <v>0</v>
      </c>
      <c r="M189" s="163">
        <f t="shared" si="112"/>
        <v>0</v>
      </c>
      <c r="N189" s="163">
        <f t="shared" si="112"/>
        <v>0</v>
      </c>
      <c r="O189" s="163">
        <f t="shared" si="112"/>
        <v>0</v>
      </c>
      <c r="P189" s="163">
        <f t="shared" si="112"/>
        <v>0</v>
      </c>
      <c r="Q189" s="163">
        <f t="shared" si="112"/>
        <v>0</v>
      </c>
      <c r="R189" s="163">
        <f t="shared" si="112"/>
        <v>0</v>
      </c>
      <c r="S189" s="163">
        <f t="shared" si="111"/>
        <v>0</v>
      </c>
      <c r="T189" s="163">
        <f t="shared" si="111"/>
        <v>0</v>
      </c>
      <c r="U189" s="163">
        <f t="shared" si="111"/>
        <v>0</v>
      </c>
      <c r="V189" s="163">
        <f t="shared" si="111"/>
        <v>0</v>
      </c>
      <c r="W189" s="163">
        <f t="shared" si="111"/>
        <v>0</v>
      </c>
      <c r="X189" s="163">
        <f t="shared" si="111"/>
        <v>0</v>
      </c>
      <c r="Y189" s="163">
        <f t="shared" si="111"/>
        <v>0</v>
      </c>
      <c r="Z189" s="163">
        <f t="shared" si="111"/>
        <v>0</v>
      </c>
      <c r="AA189" s="163">
        <f t="shared" si="111"/>
        <v>0</v>
      </c>
      <c r="AB189" s="163">
        <f t="shared" si="111"/>
        <v>0</v>
      </c>
      <c r="AC189" s="163">
        <f t="shared" si="111"/>
        <v>0</v>
      </c>
      <c r="AD189" s="163">
        <f t="shared" si="111"/>
        <v>0</v>
      </c>
      <c r="AE189" s="163">
        <f t="shared" si="111"/>
        <v>0</v>
      </c>
      <c r="AF189" s="176">
        <f t="shared" si="111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112"/>
        <v>0</v>
      </c>
      <c r="D190" s="163">
        <f t="shared" si="112"/>
        <v>0</v>
      </c>
      <c r="E190" s="163">
        <f t="shared" si="112"/>
        <v>0</v>
      </c>
      <c r="F190" s="163">
        <f t="shared" si="112"/>
        <v>0</v>
      </c>
      <c r="G190" s="163">
        <f t="shared" si="112"/>
        <v>0</v>
      </c>
      <c r="H190" s="163">
        <f t="shared" si="112"/>
        <v>0</v>
      </c>
      <c r="I190" s="163">
        <f t="shared" si="112"/>
        <v>0</v>
      </c>
      <c r="J190" s="163">
        <f t="shared" si="112"/>
        <v>0</v>
      </c>
      <c r="K190" s="163">
        <f t="shared" si="112"/>
        <v>0</v>
      </c>
      <c r="L190" s="163">
        <f t="shared" si="112"/>
        <v>0</v>
      </c>
      <c r="M190" s="163">
        <f t="shared" si="112"/>
        <v>0</v>
      </c>
      <c r="N190" s="163">
        <f t="shared" si="112"/>
        <v>0</v>
      </c>
      <c r="O190" s="163">
        <f t="shared" si="112"/>
        <v>0</v>
      </c>
      <c r="P190" s="163">
        <f t="shared" si="112"/>
        <v>0</v>
      </c>
      <c r="Q190" s="163">
        <f t="shared" si="112"/>
        <v>0</v>
      </c>
      <c r="R190" s="163">
        <f t="shared" si="112"/>
        <v>0</v>
      </c>
      <c r="S190" s="163">
        <f t="shared" si="111"/>
        <v>0</v>
      </c>
      <c r="T190" s="163">
        <f t="shared" si="111"/>
        <v>0</v>
      </c>
      <c r="U190" s="163">
        <f t="shared" si="111"/>
        <v>0</v>
      </c>
      <c r="V190" s="163">
        <f t="shared" si="111"/>
        <v>0</v>
      </c>
      <c r="W190" s="163">
        <f t="shared" si="111"/>
        <v>0</v>
      </c>
      <c r="X190" s="163">
        <f t="shared" si="111"/>
        <v>0</v>
      </c>
      <c r="Y190" s="163">
        <f t="shared" si="111"/>
        <v>0</v>
      </c>
      <c r="Z190" s="163">
        <f t="shared" si="111"/>
        <v>0</v>
      </c>
      <c r="AA190" s="163">
        <f t="shared" si="111"/>
        <v>0</v>
      </c>
      <c r="AB190" s="163">
        <f t="shared" si="111"/>
        <v>0</v>
      </c>
      <c r="AC190" s="163">
        <f t="shared" si="111"/>
        <v>0</v>
      </c>
      <c r="AD190" s="163">
        <f t="shared" si="111"/>
        <v>0</v>
      </c>
      <c r="AE190" s="163">
        <f t="shared" si="111"/>
        <v>0</v>
      </c>
      <c r="AF190" s="176">
        <f t="shared" si="111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112"/>
        <v>0</v>
      </c>
      <c r="D191" s="163">
        <f t="shared" si="112"/>
        <v>0</v>
      </c>
      <c r="E191" s="163">
        <f t="shared" si="112"/>
        <v>0</v>
      </c>
      <c r="F191" s="163">
        <f t="shared" si="112"/>
        <v>0</v>
      </c>
      <c r="G191" s="163">
        <f t="shared" si="112"/>
        <v>0</v>
      </c>
      <c r="H191" s="163">
        <f t="shared" si="112"/>
        <v>0</v>
      </c>
      <c r="I191" s="163">
        <f t="shared" si="112"/>
        <v>0</v>
      </c>
      <c r="J191" s="163">
        <f t="shared" si="112"/>
        <v>0</v>
      </c>
      <c r="K191" s="163">
        <f t="shared" si="112"/>
        <v>0</v>
      </c>
      <c r="L191" s="163">
        <f t="shared" si="112"/>
        <v>0</v>
      </c>
      <c r="M191" s="163">
        <f t="shared" si="112"/>
        <v>0</v>
      </c>
      <c r="N191" s="163">
        <f t="shared" si="112"/>
        <v>0</v>
      </c>
      <c r="O191" s="163">
        <f t="shared" si="112"/>
        <v>0</v>
      </c>
      <c r="P191" s="163">
        <f t="shared" si="112"/>
        <v>0</v>
      </c>
      <c r="Q191" s="163">
        <f t="shared" si="112"/>
        <v>0</v>
      </c>
      <c r="R191" s="163">
        <f t="shared" si="112"/>
        <v>0</v>
      </c>
      <c r="S191" s="163">
        <f t="shared" si="111"/>
        <v>0</v>
      </c>
      <c r="T191" s="163">
        <f t="shared" si="111"/>
        <v>0</v>
      </c>
      <c r="U191" s="163">
        <f t="shared" si="111"/>
        <v>0</v>
      </c>
      <c r="V191" s="163">
        <f t="shared" si="111"/>
        <v>0</v>
      </c>
      <c r="W191" s="163">
        <f t="shared" si="111"/>
        <v>0</v>
      </c>
      <c r="X191" s="163">
        <f t="shared" si="111"/>
        <v>0</v>
      </c>
      <c r="Y191" s="163">
        <f t="shared" si="111"/>
        <v>0</v>
      </c>
      <c r="Z191" s="163">
        <f t="shared" si="111"/>
        <v>0</v>
      </c>
      <c r="AA191" s="163">
        <f t="shared" si="111"/>
        <v>0</v>
      </c>
      <c r="AB191" s="163">
        <f t="shared" si="111"/>
        <v>0</v>
      </c>
      <c r="AC191" s="163">
        <f t="shared" si="111"/>
        <v>0</v>
      </c>
      <c r="AD191" s="163">
        <f t="shared" si="111"/>
        <v>0</v>
      </c>
      <c r="AE191" s="163">
        <f t="shared" si="111"/>
        <v>0</v>
      </c>
      <c r="AF191" s="176">
        <f t="shared" si="111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112"/>
        <v>0</v>
      </c>
      <c r="D192" s="163">
        <f t="shared" si="112"/>
        <v>0</v>
      </c>
      <c r="E192" s="163">
        <f t="shared" si="112"/>
        <v>0</v>
      </c>
      <c r="F192" s="163">
        <f t="shared" si="112"/>
        <v>0</v>
      </c>
      <c r="G192" s="163">
        <f t="shared" si="112"/>
        <v>0</v>
      </c>
      <c r="H192" s="163">
        <f t="shared" si="112"/>
        <v>0</v>
      </c>
      <c r="I192" s="163">
        <f t="shared" si="112"/>
        <v>0</v>
      </c>
      <c r="J192" s="163">
        <f t="shared" si="112"/>
        <v>0</v>
      </c>
      <c r="K192" s="163">
        <f t="shared" si="112"/>
        <v>0</v>
      </c>
      <c r="L192" s="163">
        <f t="shared" si="112"/>
        <v>0</v>
      </c>
      <c r="M192" s="163">
        <f t="shared" si="112"/>
        <v>0</v>
      </c>
      <c r="N192" s="163">
        <f t="shared" si="112"/>
        <v>0</v>
      </c>
      <c r="O192" s="163">
        <f t="shared" si="112"/>
        <v>0</v>
      </c>
      <c r="P192" s="163">
        <f t="shared" si="112"/>
        <v>0</v>
      </c>
      <c r="Q192" s="163">
        <f t="shared" si="112"/>
        <v>0</v>
      </c>
      <c r="R192" s="163">
        <f t="shared" si="112"/>
        <v>0</v>
      </c>
      <c r="S192" s="163">
        <f t="shared" si="111"/>
        <v>0</v>
      </c>
      <c r="T192" s="163">
        <f t="shared" si="111"/>
        <v>0</v>
      </c>
      <c r="U192" s="163">
        <f t="shared" si="111"/>
        <v>0</v>
      </c>
      <c r="V192" s="163">
        <f t="shared" si="111"/>
        <v>0</v>
      </c>
      <c r="W192" s="163">
        <f t="shared" si="111"/>
        <v>0</v>
      </c>
      <c r="X192" s="163">
        <f t="shared" si="111"/>
        <v>0</v>
      </c>
      <c r="Y192" s="163">
        <f t="shared" si="111"/>
        <v>0</v>
      </c>
      <c r="Z192" s="163">
        <f t="shared" si="111"/>
        <v>0</v>
      </c>
      <c r="AA192" s="163">
        <f t="shared" si="111"/>
        <v>0</v>
      </c>
      <c r="AB192" s="163">
        <f t="shared" si="111"/>
        <v>0</v>
      </c>
      <c r="AC192" s="163">
        <f t="shared" si="111"/>
        <v>0</v>
      </c>
      <c r="AD192" s="163">
        <f t="shared" si="111"/>
        <v>0</v>
      </c>
      <c r="AE192" s="163">
        <f t="shared" si="111"/>
        <v>0</v>
      </c>
      <c r="AF192" s="176">
        <f t="shared" si="111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112"/>
        <v>0</v>
      </c>
      <c r="D193" s="163">
        <f t="shared" si="112"/>
        <v>0</v>
      </c>
      <c r="E193" s="163">
        <f t="shared" si="112"/>
        <v>0</v>
      </c>
      <c r="F193" s="163">
        <f t="shared" si="112"/>
        <v>0</v>
      </c>
      <c r="G193" s="163">
        <f t="shared" si="112"/>
        <v>0</v>
      </c>
      <c r="H193" s="163">
        <f t="shared" si="112"/>
        <v>0</v>
      </c>
      <c r="I193" s="163">
        <f t="shared" si="112"/>
        <v>0</v>
      </c>
      <c r="J193" s="163">
        <f t="shared" si="112"/>
        <v>0</v>
      </c>
      <c r="K193" s="163">
        <f t="shared" si="112"/>
        <v>0</v>
      </c>
      <c r="L193" s="163">
        <f t="shared" si="112"/>
        <v>0</v>
      </c>
      <c r="M193" s="163">
        <f t="shared" si="112"/>
        <v>0</v>
      </c>
      <c r="N193" s="163">
        <f t="shared" si="112"/>
        <v>0</v>
      </c>
      <c r="O193" s="163">
        <f t="shared" si="112"/>
        <v>0</v>
      </c>
      <c r="P193" s="163">
        <f t="shared" si="112"/>
        <v>0</v>
      </c>
      <c r="Q193" s="163">
        <f t="shared" si="112"/>
        <v>0</v>
      </c>
      <c r="R193" s="163">
        <f t="shared" si="112"/>
        <v>0</v>
      </c>
      <c r="S193" s="163">
        <f t="shared" si="111"/>
        <v>0</v>
      </c>
      <c r="T193" s="163">
        <f t="shared" si="111"/>
        <v>0</v>
      </c>
      <c r="U193" s="163">
        <f t="shared" si="111"/>
        <v>0</v>
      </c>
      <c r="V193" s="163">
        <f t="shared" si="111"/>
        <v>0</v>
      </c>
      <c r="W193" s="163">
        <f t="shared" si="111"/>
        <v>0</v>
      </c>
      <c r="X193" s="163">
        <f t="shared" si="111"/>
        <v>0</v>
      </c>
      <c r="Y193" s="163">
        <f t="shared" si="111"/>
        <v>0</v>
      </c>
      <c r="Z193" s="163">
        <f t="shared" si="111"/>
        <v>0</v>
      </c>
      <c r="AA193" s="163">
        <f t="shared" si="111"/>
        <v>0</v>
      </c>
      <c r="AB193" s="163">
        <f t="shared" si="111"/>
        <v>0</v>
      </c>
      <c r="AC193" s="163">
        <f t="shared" si="111"/>
        <v>0</v>
      </c>
      <c r="AD193" s="163">
        <f t="shared" si="111"/>
        <v>0</v>
      </c>
      <c r="AE193" s="163">
        <f t="shared" si="111"/>
        <v>0</v>
      </c>
      <c r="AF193" s="176">
        <f t="shared" si="111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112"/>
        <v>0</v>
      </c>
      <c r="D194" s="163">
        <f t="shared" si="112"/>
        <v>0</v>
      </c>
      <c r="E194" s="163">
        <f t="shared" si="112"/>
        <v>0</v>
      </c>
      <c r="F194" s="163">
        <f t="shared" si="112"/>
        <v>0</v>
      </c>
      <c r="G194" s="163">
        <f t="shared" si="112"/>
        <v>0</v>
      </c>
      <c r="H194" s="163">
        <f t="shared" si="112"/>
        <v>0</v>
      </c>
      <c r="I194" s="163">
        <f t="shared" si="112"/>
        <v>0</v>
      </c>
      <c r="J194" s="163">
        <f t="shared" si="112"/>
        <v>0</v>
      </c>
      <c r="K194" s="163">
        <f t="shared" si="112"/>
        <v>0</v>
      </c>
      <c r="L194" s="163">
        <f t="shared" si="112"/>
        <v>0</v>
      </c>
      <c r="M194" s="163">
        <f t="shared" si="112"/>
        <v>0</v>
      </c>
      <c r="N194" s="163">
        <f t="shared" si="112"/>
        <v>0</v>
      </c>
      <c r="O194" s="163">
        <f t="shared" si="112"/>
        <v>0</v>
      </c>
      <c r="P194" s="163">
        <f t="shared" si="112"/>
        <v>0</v>
      </c>
      <c r="Q194" s="163">
        <f t="shared" si="112"/>
        <v>0</v>
      </c>
      <c r="R194" s="163">
        <f t="shared" si="112"/>
        <v>0</v>
      </c>
      <c r="S194" s="163">
        <f t="shared" si="111"/>
        <v>0</v>
      </c>
      <c r="T194" s="163">
        <f t="shared" si="111"/>
        <v>0</v>
      </c>
      <c r="U194" s="163">
        <f t="shared" si="111"/>
        <v>0</v>
      </c>
      <c r="V194" s="163">
        <f t="shared" si="111"/>
        <v>0</v>
      </c>
      <c r="W194" s="163">
        <f t="shared" si="111"/>
        <v>0</v>
      </c>
      <c r="X194" s="163">
        <f t="shared" si="111"/>
        <v>0</v>
      </c>
      <c r="Y194" s="163">
        <f t="shared" si="111"/>
        <v>0</v>
      </c>
      <c r="Z194" s="163">
        <f t="shared" si="111"/>
        <v>0</v>
      </c>
      <c r="AA194" s="163">
        <f t="shared" si="111"/>
        <v>0</v>
      </c>
      <c r="AB194" s="163">
        <f t="shared" si="111"/>
        <v>0</v>
      </c>
      <c r="AC194" s="163">
        <f t="shared" si="111"/>
        <v>0</v>
      </c>
      <c r="AD194" s="163">
        <f t="shared" si="111"/>
        <v>0</v>
      </c>
      <c r="AE194" s="163">
        <f t="shared" si="111"/>
        <v>0</v>
      </c>
      <c r="AF194" s="176">
        <f t="shared" si="111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112"/>
        <v>0</v>
      </c>
      <c r="D195" s="163">
        <f t="shared" si="112"/>
        <v>0</v>
      </c>
      <c r="E195" s="163">
        <f t="shared" si="112"/>
        <v>0</v>
      </c>
      <c r="F195" s="163">
        <f t="shared" si="112"/>
        <v>0</v>
      </c>
      <c r="G195" s="163">
        <f t="shared" si="112"/>
        <v>0</v>
      </c>
      <c r="H195" s="163">
        <f t="shared" si="112"/>
        <v>0</v>
      </c>
      <c r="I195" s="163">
        <f t="shared" si="112"/>
        <v>0</v>
      </c>
      <c r="J195" s="163">
        <f t="shared" si="112"/>
        <v>0</v>
      </c>
      <c r="K195" s="163">
        <f t="shared" si="112"/>
        <v>0</v>
      </c>
      <c r="L195" s="163">
        <f t="shared" si="112"/>
        <v>0</v>
      </c>
      <c r="M195" s="163">
        <f t="shared" si="112"/>
        <v>0</v>
      </c>
      <c r="N195" s="163">
        <f t="shared" si="112"/>
        <v>0</v>
      </c>
      <c r="O195" s="163">
        <f t="shared" si="112"/>
        <v>0</v>
      </c>
      <c r="P195" s="163">
        <f t="shared" si="112"/>
        <v>0</v>
      </c>
      <c r="Q195" s="163">
        <f t="shared" si="112"/>
        <v>0</v>
      </c>
      <c r="R195" s="163">
        <f t="shared" si="112"/>
        <v>0</v>
      </c>
      <c r="S195" s="163">
        <f t="shared" si="111"/>
        <v>0</v>
      </c>
      <c r="T195" s="163">
        <f t="shared" si="111"/>
        <v>0</v>
      </c>
      <c r="U195" s="163">
        <f t="shared" si="111"/>
        <v>0</v>
      </c>
      <c r="V195" s="163">
        <f t="shared" si="111"/>
        <v>0</v>
      </c>
      <c r="W195" s="163">
        <f t="shared" si="111"/>
        <v>0</v>
      </c>
      <c r="X195" s="163">
        <f t="shared" si="111"/>
        <v>0</v>
      </c>
      <c r="Y195" s="163">
        <f t="shared" si="111"/>
        <v>0</v>
      </c>
      <c r="Z195" s="163">
        <f t="shared" si="111"/>
        <v>0</v>
      </c>
      <c r="AA195" s="163">
        <f t="shared" si="111"/>
        <v>0</v>
      </c>
      <c r="AB195" s="163">
        <f t="shared" si="111"/>
        <v>0</v>
      </c>
      <c r="AC195" s="163">
        <f t="shared" si="111"/>
        <v>0</v>
      </c>
      <c r="AD195" s="163">
        <f t="shared" si="111"/>
        <v>0</v>
      </c>
      <c r="AE195" s="163">
        <f t="shared" si="111"/>
        <v>0</v>
      </c>
      <c r="AF195" s="176">
        <f t="shared" si="111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112"/>
        <v>0</v>
      </c>
      <c r="D196" s="163">
        <f t="shared" si="112"/>
        <v>0</v>
      </c>
      <c r="E196" s="163">
        <f t="shared" si="112"/>
        <v>0</v>
      </c>
      <c r="F196" s="163">
        <f t="shared" si="112"/>
        <v>0</v>
      </c>
      <c r="G196" s="163">
        <f t="shared" si="112"/>
        <v>0</v>
      </c>
      <c r="H196" s="163">
        <f t="shared" si="112"/>
        <v>0</v>
      </c>
      <c r="I196" s="163">
        <f t="shared" si="112"/>
        <v>0</v>
      </c>
      <c r="J196" s="163">
        <f t="shared" si="112"/>
        <v>0</v>
      </c>
      <c r="K196" s="163">
        <f t="shared" si="112"/>
        <v>0</v>
      </c>
      <c r="L196" s="163">
        <f t="shared" si="112"/>
        <v>0</v>
      </c>
      <c r="M196" s="163">
        <f t="shared" si="112"/>
        <v>0</v>
      </c>
      <c r="N196" s="163">
        <f t="shared" si="112"/>
        <v>0</v>
      </c>
      <c r="O196" s="163">
        <f t="shared" si="112"/>
        <v>0</v>
      </c>
      <c r="P196" s="163">
        <f t="shared" si="112"/>
        <v>0</v>
      </c>
      <c r="Q196" s="163">
        <f t="shared" si="112"/>
        <v>0</v>
      </c>
      <c r="R196" s="163">
        <f t="shared" si="112"/>
        <v>0</v>
      </c>
      <c r="S196" s="163">
        <f t="shared" si="111"/>
        <v>0</v>
      </c>
      <c r="T196" s="163">
        <f t="shared" si="111"/>
        <v>0</v>
      </c>
      <c r="U196" s="163">
        <f t="shared" si="111"/>
        <v>0</v>
      </c>
      <c r="V196" s="163">
        <f t="shared" si="111"/>
        <v>0</v>
      </c>
      <c r="W196" s="163">
        <f t="shared" si="111"/>
        <v>0</v>
      </c>
      <c r="X196" s="163">
        <f t="shared" si="111"/>
        <v>0</v>
      </c>
      <c r="Y196" s="163">
        <f t="shared" si="111"/>
        <v>0</v>
      </c>
      <c r="Z196" s="163">
        <f t="shared" si="111"/>
        <v>0</v>
      </c>
      <c r="AA196" s="163">
        <f t="shared" si="111"/>
        <v>0</v>
      </c>
      <c r="AB196" s="163">
        <f t="shared" si="111"/>
        <v>0</v>
      </c>
      <c r="AC196" s="163">
        <f t="shared" si="111"/>
        <v>0</v>
      </c>
      <c r="AD196" s="163">
        <f t="shared" si="111"/>
        <v>0</v>
      </c>
      <c r="AE196" s="163">
        <f t="shared" si="111"/>
        <v>0</v>
      </c>
      <c r="AF196" s="176">
        <f t="shared" si="111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112"/>
        <v>0</v>
      </c>
      <c r="D197" s="163">
        <f t="shared" si="112"/>
        <v>0</v>
      </c>
      <c r="E197" s="163">
        <f t="shared" si="112"/>
        <v>0</v>
      </c>
      <c r="F197" s="163">
        <f t="shared" si="112"/>
        <v>0</v>
      </c>
      <c r="G197" s="163">
        <f t="shared" si="112"/>
        <v>0</v>
      </c>
      <c r="H197" s="163">
        <f t="shared" si="112"/>
        <v>0</v>
      </c>
      <c r="I197" s="163">
        <f t="shared" si="112"/>
        <v>0</v>
      </c>
      <c r="J197" s="163">
        <f t="shared" si="112"/>
        <v>0</v>
      </c>
      <c r="K197" s="163">
        <f t="shared" si="112"/>
        <v>0</v>
      </c>
      <c r="L197" s="163">
        <f t="shared" si="112"/>
        <v>0</v>
      </c>
      <c r="M197" s="163">
        <f t="shared" si="112"/>
        <v>0</v>
      </c>
      <c r="N197" s="163">
        <f t="shared" si="112"/>
        <v>0</v>
      </c>
      <c r="O197" s="163">
        <f t="shared" si="112"/>
        <v>0</v>
      </c>
      <c r="P197" s="163">
        <f t="shared" si="112"/>
        <v>0</v>
      </c>
      <c r="Q197" s="163">
        <f t="shared" si="112"/>
        <v>0</v>
      </c>
      <c r="R197" s="163">
        <f t="shared" si="112"/>
        <v>0</v>
      </c>
      <c r="S197" s="163">
        <f t="shared" si="111"/>
        <v>0</v>
      </c>
      <c r="T197" s="163">
        <f t="shared" si="111"/>
        <v>0</v>
      </c>
      <c r="U197" s="163">
        <f t="shared" si="111"/>
        <v>0</v>
      </c>
      <c r="V197" s="163">
        <f t="shared" si="111"/>
        <v>0</v>
      </c>
      <c r="W197" s="163">
        <f t="shared" si="111"/>
        <v>0</v>
      </c>
      <c r="X197" s="163">
        <f t="shared" si="111"/>
        <v>0</v>
      </c>
      <c r="Y197" s="163">
        <f t="shared" si="111"/>
        <v>0</v>
      </c>
      <c r="Z197" s="163">
        <f t="shared" si="111"/>
        <v>0</v>
      </c>
      <c r="AA197" s="163">
        <f t="shared" si="111"/>
        <v>0</v>
      </c>
      <c r="AB197" s="163">
        <f t="shared" si="111"/>
        <v>0</v>
      </c>
      <c r="AC197" s="163">
        <f t="shared" si="111"/>
        <v>0</v>
      </c>
      <c r="AD197" s="163">
        <f t="shared" si="111"/>
        <v>0</v>
      </c>
      <c r="AE197" s="163">
        <f t="shared" si="111"/>
        <v>0</v>
      </c>
      <c r="AF197" s="176">
        <f t="shared" si="111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112"/>
        <v>0</v>
      </c>
      <c r="D198" s="163">
        <f t="shared" si="112"/>
        <v>0</v>
      </c>
      <c r="E198" s="163">
        <f t="shared" si="112"/>
        <v>0</v>
      </c>
      <c r="F198" s="163">
        <f t="shared" si="112"/>
        <v>0</v>
      </c>
      <c r="G198" s="163">
        <f t="shared" si="112"/>
        <v>0</v>
      </c>
      <c r="H198" s="163">
        <f t="shared" si="112"/>
        <v>0</v>
      </c>
      <c r="I198" s="163">
        <f t="shared" si="112"/>
        <v>0</v>
      </c>
      <c r="J198" s="163">
        <f t="shared" si="112"/>
        <v>0</v>
      </c>
      <c r="K198" s="163">
        <f t="shared" si="112"/>
        <v>0</v>
      </c>
      <c r="L198" s="163">
        <f t="shared" si="112"/>
        <v>0</v>
      </c>
      <c r="M198" s="163">
        <f t="shared" si="112"/>
        <v>0</v>
      </c>
      <c r="N198" s="163">
        <f t="shared" si="112"/>
        <v>0</v>
      </c>
      <c r="O198" s="163">
        <f t="shared" si="112"/>
        <v>0</v>
      </c>
      <c r="P198" s="163">
        <f t="shared" si="112"/>
        <v>0</v>
      </c>
      <c r="Q198" s="163">
        <f t="shared" si="112"/>
        <v>0</v>
      </c>
      <c r="R198" s="163">
        <f t="shared" si="112"/>
        <v>0</v>
      </c>
      <c r="S198" s="163">
        <f t="shared" si="111"/>
        <v>0</v>
      </c>
      <c r="T198" s="163">
        <f t="shared" si="111"/>
        <v>0</v>
      </c>
      <c r="U198" s="163">
        <f t="shared" si="111"/>
        <v>0</v>
      </c>
      <c r="V198" s="163">
        <f t="shared" si="111"/>
        <v>0</v>
      </c>
      <c r="W198" s="163">
        <f t="shared" si="111"/>
        <v>0</v>
      </c>
      <c r="X198" s="163">
        <f t="shared" si="111"/>
        <v>0</v>
      </c>
      <c r="Y198" s="163">
        <f t="shared" si="111"/>
        <v>0</v>
      </c>
      <c r="Z198" s="163">
        <f t="shared" si="111"/>
        <v>0</v>
      </c>
      <c r="AA198" s="163">
        <f t="shared" si="111"/>
        <v>0</v>
      </c>
      <c r="AB198" s="163">
        <f t="shared" si="111"/>
        <v>0</v>
      </c>
      <c r="AC198" s="163">
        <f t="shared" si="111"/>
        <v>0</v>
      </c>
      <c r="AD198" s="163">
        <f t="shared" si="111"/>
        <v>0</v>
      </c>
      <c r="AE198" s="163">
        <f t="shared" si="111"/>
        <v>0</v>
      </c>
      <c r="AF198" s="176">
        <f t="shared" si="111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112"/>
        <v>0</v>
      </c>
      <c r="D199" s="163">
        <f t="shared" si="112"/>
        <v>0</v>
      </c>
      <c r="E199" s="163">
        <f t="shared" si="112"/>
        <v>0</v>
      </c>
      <c r="F199" s="163">
        <f t="shared" si="112"/>
        <v>0</v>
      </c>
      <c r="G199" s="163">
        <f t="shared" si="112"/>
        <v>0</v>
      </c>
      <c r="H199" s="163">
        <f t="shared" si="112"/>
        <v>0</v>
      </c>
      <c r="I199" s="163">
        <f t="shared" si="112"/>
        <v>0</v>
      </c>
      <c r="J199" s="163">
        <f t="shared" si="112"/>
        <v>0</v>
      </c>
      <c r="K199" s="163">
        <f t="shared" si="112"/>
        <v>0</v>
      </c>
      <c r="L199" s="163">
        <f t="shared" si="112"/>
        <v>0</v>
      </c>
      <c r="M199" s="163">
        <f t="shared" si="112"/>
        <v>0</v>
      </c>
      <c r="N199" s="163">
        <f t="shared" si="112"/>
        <v>0</v>
      </c>
      <c r="O199" s="163">
        <f t="shared" si="112"/>
        <v>0</v>
      </c>
      <c r="P199" s="163">
        <f t="shared" si="112"/>
        <v>0</v>
      </c>
      <c r="Q199" s="163">
        <f t="shared" si="112"/>
        <v>0</v>
      </c>
      <c r="R199" s="163">
        <f t="shared" si="112"/>
        <v>0</v>
      </c>
      <c r="S199" s="163">
        <f t="shared" si="111"/>
        <v>0</v>
      </c>
      <c r="T199" s="163">
        <f t="shared" si="111"/>
        <v>0</v>
      </c>
      <c r="U199" s="163">
        <f t="shared" si="111"/>
        <v>0</v>
      </c>
      <c r="V199" s="163">
        <f t="shared" si="111"/>
        <v>0</v>
      </c>
      <c r="W199" s="163">
        <f t="shared" si="111"/>
        <v>0</v>
      </c>
      <c r="X199" s="163">
        <f t="shared" si="111"/>
        <v>0</v>
      </c>
      <c r="Y199" s="163">
        <f t="shared" si="111"/>
        <v>0</v>
      </c>
      <c r="Z199" s="163">
        <f t="shared" si="111"/>
        <v>0</v>
      </c>
      <c r="AA199" s="163">
        <f t="shared" si="111"/>
        <v>0</v>
      </c>
      <c r="AB199" s="163">
        <f t="shared" si="111"/>
        <v>0</v>
      </c>
      <c r="AC199" s="163">
        <f t="shared" si="111"/>
        <v>0</v>
      </c>
      <c r="AD199" s="163">
        <f t="shared" si="111"/>
        <v>0</v>
      </c>
      <c r="AE199" s="163">
        <f t="shared" si="111"/>
        <v>0</v>
      </c>
      <c r="AF199" s="176">
        <f t="shared" si="111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112"/>
        <v>0</v>
      </c>
      <c r="D200" s="163">
        <f t="shared" si="112"/>
        <v>0</v>
      </c>
      <c r="E200" s="163">
        <f t="shared" si="112"/>
        <v>0</v>
      </c>
      <c r="F200" s="163">
        <f t="shared" si="112"/>
        <v>0</v>
      </c>
      <c r="G200" s="163">
        <f t="shared" si="112"/>
        <v>0</v>
      </c>
      <c r="H200" s="163">
        <f t="shared" si="112"/>
        <v>0</v>
      </c>
      <c r="I200" s="163">
        <f t="shared" si="112"/>
        <v>0</v>
      </c>
      <c r="J200" s="163">
        <f t="shared" si="112"/>
        <v>0</v>
      </c>
      <c r="K200" s="163">
        <f t="shared" si="112"/>
        <v>0</v>
      </c>
      <c r="L200" s="163">
        <f t="shared" si="112"/>
        <v>0</v>
      </c>
      <c r="M200" s="163">
        <f t="shared" si="112"/>
        <v>0</v>
      </c>
      <c r="N200" s="163">
        <f t="shared" si="112"/>
        <v>0</v>
      </c>
      <c r="O200" s="163">
        <f t="shared" si="112"/>
        <v>0</v>
      </c>
      <c r="P200" s="163">
        <f t="shared" si="112"/>
        <v>0</v>
      </c>
      <c r="Q200" s="163">
        <f t="shared" si="112"/>
        <v>0</v>
      </c>
      <c r="R200" s="163">
        <f t="shared" ref="R200:AF215" si="113">Q200</f>
        <v>0</v>
      </c>
      <c r="S200" s="163">
        <f t="shared" si="113"/>
        <v>0</v>
      </c>
      <c r="T200" s="163">
        <f t="shared" si="113"/>
        <v>0</v>
      </c>
      <c r="U200" s="163">
        <f t="shared" si="113"/>
        <v>0</v>
      </c>
      <c r="V200" s="163">
        <f t="shared" si="113"/>
        <v>0</v>
      </c>
      <c r="W200" s="163">
        <f t="shared" si="113"/>
        <v>0</v>
      </c>
      <c r="X200" s="163">
        <f t="shared" si="113"/>
        <v>0</v>
      </c>
      <c r="Y200" s="163">
        <f t="shared" si="113"/>
        <v>0</v>
      </c>
      <c r="Z200" s="163">
        <f t="shared" si="113"/>
        <v>0</v>
      </c>
      <c r="AA200" s="163">
        <f t="shared" si="113"/>
        <v>0</v>
      </c>
      <c r="AB200" s="163">
        <f t="shared" si="113"/>
        <v>0</v>
      </c>
      <c r="AC200" s="163">
        <f t="shared" si="113"/>
        <v>0</v>
      </c>
      <c r="AD200" s="163">
        <f t="shared" si="113"/>
        <v>0</v>
      </c>
      <c r="AE200" s="163">
        <f t="shared" si="113"/>
        <v>0</v>
      </c>
      <c r="AF200" s="176">
        <f t="shared" si="113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R216" si="114">B201</f>
        <v>0</v>
      </c>
      <c r="D201" s="163">
        <f t="shared" si="114"/>
        <v>0</v>
      </c>
      <c r="E201" s="163">
        <f t="shared" si="114"/>
        <v>0</v>
      </c>
      <c r="F201" s="163">
        <f t="shared" si="114"/>
        <v>0</v>
      </c>
      <c r="G201" s="163">
        <f t="shared" si="114"/>
        <v>0</v>
      </c>
      <c r="H201" s="163">
        <f t="shared" si="114"/>
        <v>0</v>
      </c>
      <c r="I201" s="163">
        <f t="shared" si="114"/>
        <v>0</v>
      </c>
      <c r="J201" s="163">
        <f t="shared" si="114"/>
        <v>0</v>
      </c>
      <c r="K201" s="163">
        <f t="shared" si="114"/>
        <v>0</v>
      </c>
      <c r="L201" s="163">
        <f t="shared" si="114"/>
        <v>0</v>
      </c>
      <c r="M201" s="163">
        <f t="shared" si="114"/>
        <v>0</v>
      </c>
      <c r="N201" s="163">
        <f t="shared" si="114"/>
        <v>0</v>
      </c>
      <c r="O201" s="163">
        <f t="shared" si="114"/>
        <v>0</v>
      </c>
      <c r="P201" s="163">
        <f t="shared" si="114"/>
        <v>0</v>
      </c>
      <c r="Q201" s="163">
        <f t="shared" si="114"/>
        <v>0</v>
      </c>
      <c r="R201" s="163">
        <f t="shared" si="114"/>
        <v>0</v>
      </c>
      <c r="S201" s="163">
        <f t="shared" si="113"/>
        <v>0</v>
      </c>
      <c r="T201" s="163">
        <f t="shared" si="113"/>
        <v>0</v>
      </c>
      <c r="U201" s="163">
        <f t="shared" si="113"/>
        <v>0</v>
      </c>
      <c r="V201" s="163">
        <f t="shared" si="113"/>
        <v>0</v>
      </c>
      <c r="W201" s="163">
        <f t="shared" si="113"/>
        <v>0</v>
      </c>
      <c r="X201" s="163">
        <f t="shared" si="113"/>
        <v>0</v>
      </c>
      <c r="Y201" s="163">
        <f t="shared" si="113"/>
        <v>0</v>
      </c>
      <c r="Z201" s="163">
        <f t="shared" si="113"/>
        <v>0</v>
      </c>
      <c r="AA201" s="163">
        <f t="shared" si="113"/>
        <v>0</v>
      </c>
      <c r="AB201" s="163">
        <f t="shared" si="113"/>
        <v>0</v>
      </c>
      <c r="AC201" s="163">
        <f t="shared" si="113"/>
        <v>0</v>
      </c>
      <c r="AD201" s="163">
        <f t="shared" si="113"/>
        <v>0</v>
      </c>
      <c r="AE201" s="163">
        <f t="shared" si="113"/>
        <v>0</v>
      </c>
      <c r="AF201" s="176">
        <f t="shared" si="113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114"/>
        <v>0</v>
      </c>
      <c r="D202" s="163">
        <f t="shared" si="114"/>
        <v>0</v>
      </c>
      <c r="E202" s="163">
        <f t="shared" si="114"/>
        <v>0</v>
      </c>
      <c r="F202" s="163">
        <f t="shared" si="114"/>
        <v>0</v>
      </c>
      <c r="G202" s="163">
        <f t="shared" si="114"/>
        <v>0</v>
      </c>
      <c r="H202" s="163">
        <f t="shared" si="114"/>
        <v>0</v>
      </c>
      <c r="I202" s="163">
        <f t="shared" si="114"/>
        <v>0</v>
      </c>
      <c r="J202" s="163">
        <f t="shared" si="114"/>
        <v>0</v>
      </c>
      <c r="K202" s="163">
        <f t="shared" si="114"/>
        <v>0</v>
      </c>
      <c r="L202" s="163">
        <f t="shared" si="114"/>
        <v>0</v>
      </c>
      <c r="M202" s="163">
        <f t="shared" si="114"/>
        <v>0</v>
      </c>
      <c r="N202" s="163">
        <f t="shared" si="114"/>
        <v>0</v>
      </c>
      <c r="O202" s="163">
        <f t="shared" si="114"/>
        <v>0</v>
      </c>
      <c r="P202" s="163">
        <f t="shared" si="114"/>
        <v>0</v>
      </c>
      <c r="Q202" s="163">
        <f t="shared" si="114"/>
        <v>0</v>
      </c>
      <c r="R202" s="163">
        <f t="shared" si="114"/>
        <v>0</v>
      </c>
      <c r="S202" s="163">
        <f t="shared" si="113"/>
        <v>0</v>
      </c>
      <c r="T202" s="163">
        <f t="shared" si="113"/>
        <v>0</v>
      </c>
      <c r="U202" s="163">
        <f t="shared" si="113"/>
        <v>0</v>
      </c>
      <c r="V202" s="163">
        <f t="shared" si="113"/>
        <v>0</v>
      </c>
      <c r="W202" s="163">
        <f t="shared" si="113"/>
        <v>0</v>
      </c>
      <c r="X202" s="163">
        <f t="shared" si="113"/>
        <v>0</v>
      </c>
      <c r="Y202" s="163">
        <f t="shared" si="113"/>
        <v>0</v>
      </c>
      <c r="Z202" s="163">
        <f t="shared" si="113"/>
        <v>0</v>
      </c>
      <c r="AA202" s="163">
        <f t="shared" si="113"/>
        <v>0</v>
      </c>
      <c r="AB202" s="163">
        <f t="shared" si="113"/>
        <v>0</v>
      </c>
      <c r="AC202" s="163">
        <f t="shared" si="113"/>
        <v>0</v>
      </c>
      <c r="AD202" s="163">
        <f t="shared" si="113"/>
        <v>0</v>
      </c>
      <c r="AE202" s="163">
        <f t="shared" si="113"/>
        <v>0</v>
      </c>
      <c r="AF202" s="176">
        <f t="shared" si="113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114"/>
        <v>0</v>
      </c>
      <c r="D203" s="163">
        <f t="shared" si="114"/>
        <v>0</v>
      </c>
      <c r="E203" s="163">
        <f t="shared" si="114"/>
        <v>0</v>
      </c>
      <c r="F203" s="163">
        <f t="shared" si="114"/>
        <v>0</v>
      </c>
      <c r="G203" s="163">
        <f t="shared" si="114"/>
        <v>0</v>
      </c>
      <c r="H203" s="163">
        <f t="shared" si="114"/>
        <v>0</v>
      </c>
      <c r="I203" s="163">
        <f t="shared" si="114"/>
        <v>0</v>
      </c>
      <c r="J203" s="163">
        <f t="shared" si="114"/>
        <v>0</v>
      </c>
      <c r="K203" s="163">
        <f t="shared" si="114"/>
        <v>0</v>
      </c>
      <c r="L203" s="163">
        <f t="shared" si="114"/>
        <v>0</v>
      </c>
      <c r="M203" s="163">
        <f t="shared" si="114"/>
        <v>0</v>
      </c>
      <c r="N203" s="163">
        <f t="shared" si="114"/>
        <v>0</v>
      </c>
      <c r="O203" s="163">
        <f t="shared" si="114"/>
        <v>0</v>
      </c>
      <c r="P203" s="163">
        <f t="shared" si="114"/>
        <v>0</v>
      </c>
      <c r="Q203" s="163">
        <f t="shared" si="114"/>
        <v>0</v>
      </c>
      <c r="R203" s="163">
        <f t="shared" si="114"/>
        <v>0</v>
      </c>
      <c r="S203" s="163">
        <f t="shared" si="113"/>
        <v>0</v>
      </c>
      <c r="T203" s="163">
        <f t="shared" si="113"/>
        <v>0</v>
      </c>
      <c r="U203" s="163">
        <f t="shared" si="113"/>
        <v>0</v>
      </c>
      <c r="V203" s="163">
        <f t="shared" si="113"/>
        <v>0</v>
      </c>
      <c r="W203" s="163">
        <f t="shared" si="113"/>
        <v>0</v>
      </c>
      <c r="X203" s="163">
        <f t="shared" si="113"/>
        <v>0</v>
      </c>
      <c r="Y203" s="163">
        <f t="shared" si="113"/>
        <v>0</v>
      </c>
      <c r="Z203" s="163">
        <f t="shared" si="113"/>
        <v>0</v>
      </c>
      <c r="AA203" s="163">
        <f t="shared" si="113"/>
        <v>0</v>
      </c>
      <c r="AB203" s="163">
        <f t="shared" si="113"/>
        <v>0</v>
      </c>
      <c r="AC203" s="163">
        <f t="shared" si="113"/>
        <v>0</v>
      </c>
      <c r="AD203" s="163">
        <f t="shared" si="113"/>
        <v>0</v>
      </c>
      <c r="AE203" s="163">
        <f t="shared" si="113"/>
        <v>0</v>
      </c>
      <c r="AF203" s="176">
        <f t="shared" si="113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114"/>
        <v>0</v>
      </c>
      <c r="D204" s="163">
        <f t="shared" si="114"/>
        <v>0</v>
      </c>
      <c r="E204" s="163">
        <f t="shared" si="114"/>
        <v>0</v>
      </c>
      <c r="F204" s="163">
        <f t="shared" si="114"/>
        <v>0</v>
      </c>
      <c r="G204" s="163">
        <f t="shared" si="114"/>
        <v>0</v>
      </c>
      <c r="H204" s="163">
        <f t="shared" si="114"/>
        <v>0</v>
      </c>
      <c r="I204" s="163">
        <f t="shared" si="114"/>
        <v>0</v>
      </c>
      <c r="J204" s="163">
        <f t="shared" si="114"/>
        <v>0</v>
      </c>
      <c r="K204" s="163">
        <f t="shared" si="114"/>
        <v>0</v>
      </c>
      <c r="L204" s="163">
        <f t="shared" si="114"/>
        <v>0</v>
      </c>
      <c r="M204" s="163">
        <f t="shared" si="114"/>
        <v>0</v>
      </c>
      <c r="N204" s="163">
        <f t="shared" si="114"/>
        <v>0</v>
      </c>
      <c r="O204" s="163">
        <f t="shared" si="114"/>
        <v>0</v>
      </c>
      <c r="P204" s="163">
        <f t="shared" si="114"/>
        <v>0</v>
      </c>
      <c r="Q204" s="163">
        <f t="shared" si="114"/>
        <v>0</v>
      </c>
      <c r="R204" s="163">
        <f t="shared" si="114"/>
        <v>0</v>
      </c>
      <c r="S204" s="163">
        <f t="shared" si="113"/>
        <v>0</v>
      </c>
      <c r="T204" s="163">
        <f t="shared" si="113"/>
        <v>0</v>
      </c>
      <c r="U204" s="163">
        <f t="shared" si="113"/>
        <v>0</v>
      </c>
      <c r="V204" s="163">
        <f t="shared" si="113"/>
        <v>0</v>
      </c>
      <c r="W204" s="163">
        <f t="shared" si="113"/>
        <v>0</v>
      </c>
      <c r="X204" s="163">
        <f t="shared" si="113"/>
        <v>0</v>
      </c>
      <c r="Y204" s="163">
        <f t="shared" si="113"/>
        <v>0</v>
      </c>
      <c r="Z204" s="163">
        <f t="shared" si="113"/>
        <v>0</v>
      </c>
      <c r="AA204" s="163">
        <f t="shared" si="113"/>
        <v>0</v>
      </c>
      <c r="AB204" s="163">
        <f t="shared" si="113"/>
        <v>0</v>
      </c>
      <c r="AC204" s="163">
        <f t="shared" si="113"/>
        <v>0</v>
      </c>
      <c r="AD204" s="163">
        <f t="shared" si="113"/>
        <v>0</v>
      </c>
      <c r="AE204" s="163">
        <f t="shared" si="113"/>
        <v>0</v>
      </c>
      <c r="AF204" s="176">
        <f t="shared" si="113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114"/>
        <v>0</v>
      </c>
      <c r="D205" s="163">
        <f t="shared" si="114"/>
        <v>0</v>
      </c>
      <c r="E205" s="163">
        <f t="shared" si="114"/>
        <v>0</v>
      </c>
      <c r="F205" s="163">
        <f t="shared" si="114"/>
        <v>0</v>
      </c>
      <c r="G205" s="163">
        <f t="shared" si="114"/>
        <v>0</v>
      </c>
      <c r="H205" s="163">
        <f t="shared" si="114"/>
        <v>0</v>
      </c>
      <c r="I205" s="163">
        <f t="shared" si="114"/>
        <v>0</v>
      </c>
      <c r="J205" s="163">
        <f t="shared" si="114"/>
        <v>0</v>
      </c>
      <c r="K205" s="163">
        <f t="shared" si="114"/>
        <v>0</v>
      </c>
      <c r="L205" s="163">
        <f t="shared" si="114"/>
        <v>0</v>
      </c>
      <c r="M205" s="163">
        <f t="shared" si="114"/>
        <v>0</v>
      </c>
      <c r="N205" s="163">
        <f t="shared" si="114"/>
        <v>0</v>
      </c>
      <c r="O205" s="163">
        <f t="shared" si="114"/>
        <v>0</v>
      </c>
      <c r="P205" s="163">
        <f t="shared" si="114"/>
        <v>0</v>
      </c>
      <c r="Q205" s="163">
        <f t="shared" si="114"/>
        <v>0</v>
      </c>
      <c r="R205" s="163">
        <f t="shared" si="114"/>
        <v>0</v>
      </c>
      <c r="S205" s="163">
        <f t="shared" si="113"/>
        <v>0</v>
      </c>
      <c r="T205" s="163">
        <f t="shared" si="113"/>
        <v>0</v>
      </c>
      <c r="U205" s="163">
        <f t="shared" si="113"/>
        <v>0</v>
      </c>
      <c r="V205" s="163">
        <f t="shared" si="113"/>
        <v>0</v>
      </c>
      <c r="W205" s="163">
        <f t="shared" si="113"/>
        <v>0</v>
      </c>
      <c r="X205" s="163">
        <f t="shared" si="113"/>
        <v>0</v>
      </c>
      <c r="Y205" s="163">
        <f t="shared" si="113"/>
        <v>0</v>
      </c>
      <c r="Z205" s="163">
        <f t="shared" si="113"/>
        <v>0</v>
      </c>
      <c r="AA205" s="163">
        <f t="shared" si="113"/>
        <v>0</v>
      </c>
      <c r="AB205" s="163">
        <f t="shared" si="113"/>
        <v>0</v>
      </c>
      <c r="AC205" s="163">
        <f t="shared" si="113"/>
        <v>0</v>
      </c>
      <c r="AD205" s="163">
        <f t="shared" si="113"/>
        <v>0</v>
      </c>
      <c r="AE205" s="163">
        <f t="shared" si="113"/>
        <v>0</v>
      </c>
      <c r="AF205" s="176">
        <f t="shared" si="113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114"/>
        <v>0</v>
      </c>
      <c r="D206" s="163">
        <f t="shared" si="114"/>
        <v>0</v>
      </c>
      <c r="E206" s="163">
        <f t="shared" si="114"/>
        <v>0</v>
      </c>
      <c r="F206" s="163">
        <f t="shared" si="114"/>
        <v>0</v>
      </c>
      <c r="G206" s="163">
        <f t="shared" si="114"/>
        <v>0</v>
      </c>
      <c r="H206" s="163">
        <f t="shared" si="114"/>
        <v>0</v>
      </c>
      <c r="I206" s="163">
        <f t="shared" si="114"/>
        <v>0</v>
      </c>
      <c r="J206" s="163">
        <f t="shared" si="114"/>
        <v>0</v>
      </c>
      <c r="K206" s="163">
        <f t="shared" si="114"/>
        <v>0</v>
      </c>
      <c r="L206" s="163">
        <f t="shared" si="114"/>
        <v>0</v>
      </c>
      <c r="M206" s="163">
        <f t="shared" si="114"/>
        <v>0</v>
      </c>
      <c r="N206" s="163">
        <f t="shared" si="114"/>
        <v>0</v>
      </c>
      <c r="O206" s="163">
        <f t="shared" si="114"/>
        <v>0</v>
      </c>
      <c r="P206" s="163">
        <f t="shared" si="114"/>
        <v>0</v>
      </c>
      <c r="Q206" s="163">
        <f t="shared" si="114"/>
        <v>0</v>
      </c>
      <c r="R206" s="163">
        <f t="shared" si="114"/>
        <v>0</v>
      </c>
      <c r="S206" s="163">
        <f t="shared" si="113"/>
        <v>0</v>
      </c>
      <c r="T206" s="163">
        <f t="shared" si="113"/>
        <v>0</v>
      </c>
      <c r="U206" s="163">
        <f t="shared" si="113"/>
        <v>0</v>
      </c>
      <c r="V206" s="163">
        <f t="shared" si="113"/>
        <v>0</v>
      </c>
      <c r="W206" s="163">
        <f t="shared" si="113"/>
        <v>0</v>
      </c>
      <c r="X206" s="163">
        <f t="shared" si="113"/>
        <v>0</v>
      </c>
      <c r="Y206" s="163">
        <f t="shared" si="113"/>
        <v>0</v>
      </c>
      <c r="Z206" s="163">
        <f t="shared" si="113"/>
        <v>0</v>
      </c>
      <c r="AA206" s="163">
        <f t="shared" si="113"/>
        <v>0</v>
      </c>
      <c r="AB206" s="163">
        <f t="shared" si="113"/>
        <v>0</v>
      </c>
      <c r="AC206" s="163">
        <f t="shared" si="113"/>
        <v>0</v>
      </c>
      <c r="AD206" s="163">
        <f t="shared" si="113"/>
        <v>0</v>
      </c>
      <c r="AE206" s="163">
        <f t="shared" si="113"/>
        <v>0</v>
      </c>
      <c r="AF206" s="176">
        <f t="shared" si="113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114"/>
        <v>0</v>
      </c>
      <c r="D207" s="163">
        <f t="shared" si="114"/>
        <v>0</v>
      </c>
      <c r="E207" s="163">
        <f t="shared" si="114"/>
        <v>0</v>
      </c>
      <c r="F207" s="163">
        <f t="shared" si="114"/>
        <v>0</v>
      </c>
      <c r="G207" s="163">
        <f t="shared" si="114"/>
        <v>0</v>
      </c>
      <c r="H207" s="163">
        <f t="shared" si="114"/>
        <v>0</v>
      </c>
      <c r="I207" s="163">
        <f t="shared" si="114"/>
        <v>0</v>
      </c>
      <c r="J207" s="163">
        <f t="shared" si="114"/>
        <v>0</v>
      </c>
      <c r="K207" s="163">
        <f t="shared" si="114"/>
        <v>0</v>
      </c>
      <c r="L207" s="163">
        <f t="shared" si="114"/>
        <v>0</v>
      </c>
      <c r="M207" s="163">
        <f t="shared" si="114"/>
        <v>0</v>
      </c>
      <c r="N207" s="163">
        <f t="shared" si="114"/>
        <v>0</v>
      </c>
      <c r="O207" s="163">
        <f t="shared" si="114"/>
        <v>0</v>
      </c>
      <c r="P207" s="163">
        <f t="shared" si="114"/>
        <v>0</v>
      </c>
      <c r="Q207" s="163">
        <f t="shared" si="114"/>
        <v>0</v>
      </c>
      <c r="R207" s="163">
        <f t="shared" si="114"/>
        <v>0</v>
      </c>
      <c r="S207" s="163">
        <f t="shared" si="113"/>
        <v>0</v>
      </c>
      <c r="T207" s="163">
        <f t="shared" si="113"/>
        <v>0</v>
      </c>
      <c r="U207" s="163">
        <f t="shared" si="113"/>
        <v>0</v>
      </c>
      <c r="V207" s="163">
        <f t="shared" si="113"/>
        <v>0</v>
      </c>
      <c r="W207" s="163">
        <f t="shared" si="113"/>
        <v>0</v>
      </c>
      <c r="X207" s="163">
        <f t="shared" si="113"/>
        <v>0</v>
      </c>
      <c r="Y207" s="163">
        <f t="shared" si="113"/>
        <v>0</v>
      </c>
      <c r="Z207" s="163">
        <f t="shared" si="113"/>
        <v>0</v>
      </c>
      <c r="AA207" s="163">
        <f t="shared" si="113"/>
        <v>0</v>
      </c>
      <c r="AB207" s="163">
        <f t="shared" si="113"/>
        <v>0</v>
      </c>
      <c r="AC207" s="163">
        <f t="shared" si="113"/>
        <v>0</v>
      </c>
      <c r="AD207" s="163">
        <f t="shared" si="113"/>
        <v>0</v>
      </c>
      <c r="AE207" s="163">
        <f t="shared" si="113"/>
        <v>0</v>
      </c>
      <c r="AF207" s="176">
        <f t="shared" si="113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114"/>
        <v>0</v>
      </c>
      <c r="D208" s="163">
        <f t="shared" si="114"/>
        <v>0</v>
      </c>
      <c r="E208" s="163">
        <f t="shared" si="114"/>
        <v>0</v>
      </c>
      <c r="F208" s="163">
        <f t="shared" si="114"/>
        <v>0</v>
      </c>
      <c r="G208" s="163">
        <f t="shared" si="114"/>
        <v>0</v>
      </c>
      <c r="H208" s="163">
        <f t="shared" si="114"/>
        <v>0</v>
      </c>
      <c r="I208" s="163">
        <f t="shared" si="114"/>
        <v>0</v>
      </c>
      <c r="J208" s="163">
        <f t="shared" si="114"/>
        <v>0</v>
      </c>
      <c r="K208" s="163">
        <f t="shared" si="114"/>
        <v>0</v>
      </c>
      <c r="L208" s="163">
        <f t="shared" si="114"/>
        <v>0</v>
      </c>
      <c r="M208" s="163">
        <f t="shared" si="114"/>
        <v>0</v>
      </c>
      <c r="N208" s="163">
        <f t="shared" si="114"/>
        <v>0</v>
      </c>
      <c r="O208" s="163">
        <f t="shared" si="114"/>
        <v>0</v>
      </c>
      <c r="P208" s="163">
        <f t="shared" si="114"/>
        <v>0</v>
      </c>
      <c r="Q208" s="163">
        <f t="shared" si="114"/>
        <v>0</v>
      </c>
      <c r="R208" s="163">
        <f t="shared" si="114"/>
        <v>0</v>
      </c>
      <c r="S208" s="163">
        <f t="shared" si="113"/>
        <v>0</v>
      </c>
      <c r="T208" s="163">
        <f t="shared" si="113"/>
        <v>0</v>
      </c>
      <c r="U208" s="163">
        <f t="shared" si="113"/>
        <v>0</v>
      </c>
      <c r="V208" s="163">
        <f t="shared" si="113"/>
        <v>0</v>
      </c>
      <c r="W208" s="163">
        <f t="shared" si="113"/>
        <v>0</v>
      </c>
      <c r="X208" s="163">
        <f t="shared" si="113"/>
        <v>0</v>
      </c>
      <c r="Y208" s="163">
        <f t="shared" si="113"/>
        <v>0</v>
      </c>
      <c r="Z208" s="163">
        <f t="shared" si="113"/>
        <v>0</v>
      </c>
      <c r="AA208" s="163">
        <f t="shared" si="113"/>
        <v>0</v>
      </c>
      <c r="AB208" s="163">
        <f t="shared" si="113"/>
        <v>0</v>
      </c>
      <c r="AC208" s="163">
        <f t="shared" si="113"/>
        <v>0</v>
      </c>
      <c r="AD208" s="163">
        <f t="shared" si="113"/>
        <v>0</v>
      </c>
      <c r="AE208" s="163">
        <f t="shared" si="113"/>
        <v>0</v>
      </c>
      <c r="AF208" s="176">
        <f t="shared" si="113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114"/>
        <v>0</v>
      </c>
      <c r="D209" s="163">
        <f t="shared" si="114"/>
        <v>0</v>
      </c>
      <c r="E209" s="163">
        <f t="shared" si="114"/>
        <v>0</v>
      </c>
      <c r="F209" s="163">
        <f t="shared" si="114"/>
        <v>0</v>
      </c>
      <c r="G209" s="163">
        <f t="shared" si="114"/>
        <v>0</v>
      </c>
      <c r="H209" s="163">
        <f t="shared" si="114"/>
        <v>0</v>
      </c>
      <c r="I209" s="163">
        <f t="shared" si="114"/>
        <v>0</v>
      </c>
      <c r="J209" s="163">
        <f t="shared" si="114"/>
        <v>0</v>
      </c>
      <c r="K209" s="163">
        <f t="shared" si="114"/>
        <v>0</v>
      </c>
      <c r="L209" s="163">
        <f t="shared" si="114"/>
        <v>0</v>
      </c>
      <c r="M209" s="163">
        <f t="shared" si="114"/>
        <v>0</v>
      </c>
      <c r="N209" s="163">
        <f t="shared" si="114"/>
        <v>0</v>
      </c>
      <c r="O209" s="163">
        <f t="shared" si="114"/>
        <v>0</v>
      </c>
      <c r="P209" s="163">
        <f t="shared" si="114"/>
        <v>0</v>
      </c>
      <c r="Q209" s="163">
        <f t="shared" si="114"/>
        <v>0</v>
      </c>
      <c r="R209" s="163">
        <f t="shared" si="114"/>
        <v>0</v>
      </c>
      <c r="S209" s="163">
        <f t="shared" si="113"/>
        <v>0</v>
      </c>
      <c r="T209" s="163">
        <f t="shared" si="113"/>
        <v>0</v>
      </c>
      <c r="U209" s="163">
        <f t="shared" si="113"/>
        <v>0</v>
      </c>
      <c r="V209" s="163">
        <f t="shared" si="113"/>
        <v>0</v>
      </c>
      <c r="W209" s="163">
        <f t="shared" si="113"/>
        <v>0</v>
      </c>
      <c r="X209" s="163">
        <f t="shared" si="113"/>
        <v>0</v>
      </c>
      <c r="Y209" s="163">
        <f t="shared" si="113"/>
        <v>0</v>
      </c>
      <c r="Z209" s="163">
        <f t="shared" si="113"/>
        <v>0</v>
      </c>
      <c r="AA209" s="163">
        <f t="shared" si="113"/>
        <v>0</v>
      </c>
      <c r="AB209" s="163">
        <f t="shared" si="113"/>
        <v>0</v>
      </c>
      <c r="AC209" s="163">
        <f t="shared" si="113"/>
        <v>0</v>
      </c>
      <c r="AD209" s="163">
        <f t="shared" si="113"/>
        <v>0</v>
      </c>
      <c r="AE209" s="163">
        <f t="shared" si="113"/>
        <v>0</v>
      </c>
      <c r="AF209" s="176">
        <f t="shared" si="113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114"/>
        <v>0</v>
      </c>
      <c r="D210" s="163">
        <f t="shared" si="114"/>
        <v>0</v>
      </c>
      <c r="E210" s="163">
        <f t="shared" si="114"/>
        <v>0</v>
      </c>
      <c r="F210" s="163">
        <f t="shared" si="114"/>
        <v>0</v>
      </c>
      <c r="G210" s="163">
        <f t="shared" si="114"/>
        <v>0</v>
      </c>
      <c r="H210" s="163">
        <f t="shared" si="114"/>
        <v>0</v>
      </c>
      <c r="I210" s="163">
        <f t="shared" si="114"/>
        <v>0</v>
      </c>
      <c r="J210" s="163">
        <f t="shared" si="114"/>
        <v>0</v>
      </c>
      <c r="K210" s="163">
        <f t="shared" si="114"/>
        <v>0</v>
      </c>
      <c r="L210" s="163">
        <f t="shared" si="114"/>
        <v>0</v>
      </c>
      <c r="M210" s="163">
        <f t="shared" si="114"/>
        <v>0</v>
      </c>
      <c r="N210" s="163">
        <f t="shared" si="114"/>
        <v>0</v>
      </c>
      <c r="O210" s="163">
        <f t="shared" si="114"/>
        <v>0</v>
      </c>
      <c r="P210" s="163">
        <f t="shared" si="114"/>
        <v>0</v>
      </c>
      <c r="Q210" s="163">
        <f t="shared" si="114"/>
        <v>0</v>
      </c>
      <c r="R210" s="163">
        <f t="shared" si="114"/>
        <v>0</v>
      </c>
      <c r="S210" s="163">
        <f t="shared" si="113"/>
        <v>0</v>
      </c>
      <c r="T210" s="163">
        <f t="shared" si="113"/>
        <v>0</v>
      </c>
      <c r="U210" s="163">
        <f t="shared" si="113"/>
        <v>0</v>
      </c>
      <c r="V210" s="163">
        <f t="shared" si="113"/>
        <v>0</v>
      </c>
      <c r="W210" s="163">
        <f t="shared" si="113"/>
        <v>0</v>
      </c>
      <c r="X210" s="163">
        <f t="shared" si="113"/>
        <v>0</v>
      </c>
      <c r="Y210" s="163">
        <f t="shared" si="113"/>
        <v>0</v>
      </c>
      <c r="Z210" s="163">
        <f t="shared" si="113"/>
        <v>0</v>
      </c>
      <c r="AA210" s="163">
        <f t="shared" si="113"/>
        <v>0</v>
      </c>
      <c r="AB210" s="163">
        <f t="shared" si="113"/>
        <v>0</v>
      </c>
      <c r="AC210" s="163">
        <f t="shared" si="113"/>
        <v>0</v>
      </c>
      <c r="AD210" s="163">
        <f t="shared" si="113"/>
        <v>0</v>
      </c>
      <c r="AE210" s="163">
        <f t="shared" si="113"/>
        <v>0</v>
      </c>
      <c r="AF210" s="176">
        <f t="shared" si="113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114"/>
        <v>0</v>
      </c>
      <c r="D211" s="163">
        <f t="shared" si="114"/>
        <v>0</v>
      </c>
      <c r="E211" s="163">
        <f t="shared" si="114"/>
        <v>0</v>
      </c>
      <c r="F211" s="163">
        <f t="shared" si="114"/>
        <v>0</v>
      </c>
      <c r="G211" s="163">
        <f t="shared" si="114"/>
        <v>0</v>
      </c>
      <c r="H211" s="163">
        <f t="shared" si="114"/>
        <v>0</v>
      </c>
      <c r="I211" s="163">
        <f t="shared" si="114"/>
        <v>0</v>
      </c>
      <c r="J211" s="163">
        <f t="shared" si="114"/>
        <v>0</v>
      </c>
      <c r="K211" s="163">
        <f t="shared" si="114"/>
        <v>0</v>
      </c>
      <c r="L211" s="163">
        <f t="shared" si="114"/>
        <v>0</v>
      </c>
      <c r="M211" s="163">
        <f t="shared" si="114"/>
        <v>0</v>
      </c>
      <c r="N211" s="163">
        <f t="shared" si="114"/>
        <v>0</v>
      </c>
      <c r="O211" s="163">
        <f t="shared" si="114"/>
        <v>0</v>
      </c>
      <c r="P211" s="163">
        <f t="shared" si="114"/>
        <v>0</v>
      </c>
      <c r="Q211" s="163">
        <f t="shared" si="114"/>
        <v>0</v>
      </c>
      <c r="R211" s="163">
        <f t="shared" si="114"/>
        <v>0</v>
      </c>
      <c r="S211" s="163">
        <f t="shared" si="113"/>
        <v>0</v>
      </c>
      <c r="T211" s="163">
        <f t="shared" si="113"/>
        <v>0</v>
      </c>
      <c r="U211" s="163">
        <f t="shared" si="113"/>
        <v>0</v>
      </c>
      <c r="V211" s="163">
        <f t="shared" si="113"/>
        <v>0</v>
      </c>
      <c r="W211" s="163">
        <f t="shared" si="113"/>
        <v>0</v>
      </c>
      <c r="X211" s="163">
        <f t="shared" si="113"/>
        <v>0</v>
      </c>
      <c r="Y211" s="163">
        <f t="shared" si="113"/>
        <v>0</v>
      </c>
      <c r="Z211" s="163">
        <f t="shared" si="113"/>
        <v>0</v>
      </c>
      <c r="AA211" s="163">
        <f t="shared" si="113"/>
        <v>0</v>
      </c>
      <c r="AB211" s="163">
        <f t="shared" si="113"/>
        <v>0</v>
      </c>
      <c r="AC211" s="163">
        <f t="shared" si="113"/>
        <v>0</v>
      </c>
      <c r="AD211" s="163">
        <f t="shared" si="113"/>
        <v>0</v>
      </c>
      <c r="AE211" s="163">
        <f t="shared" si="113"/>
        <v>0</v>
      </c>
      <c r="AF211" s="176">
        <f t="shared" si="113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114"/>
        <v>0</v>
      </c>
      <c r="D212" s="163">
        <f t="shared" si="114"/>
        <v>0</v>
      </c>
      <c r="E212" s="163">
        <f t="shared" si="114"/>
        <v>0</v>
      </c>
      <c r="F212" s="163">
        <f t="shared" si="114"/>
        <v>0</v>
      </c>
      <c r="G212" s="163">
        <f t="shared" si="114"/>
        <v>0</v>
      </c>
      <c r="H212" s="163">
        <f t="shared" si="114"/>
        <v>0</v>
      </c>
      <c r="I212" s="163">
        <f t="shared" si="114"/>
        <v>0</v>
      </c>
      <c r="J212" s="163">
        <f t="shared" si="114"/>
        <v>0</v>
      </c>
      <c r="K212" s="163">
        <f t="shared" si="114"/>
        <v>0</v>
      </c>
      <c r="L212" s="163">
        <f t="shared" si="114"/>
        <v>0</v>
      </c>
      <c r="M212" s="163">
        <f t="shared" si="114"/>
        <v>0</v>
      </c>
      <c r="N212" s="163">
        <f t="shared" si="114"/>
        <v>0</v>
      </c>
      <c r="O212" s="163">
        <f t="shared" si="114"/>
        <v>0</v>
      </c>
      <c r="P212" s="163">
        <f t="shared" si="114"/>
        <v>0</v>
      </c>
      <c r="Q212" s="163">
        <f t="shared" si="114"/>
        <v>0</v>
      </c>
      <c r="R212" s="163">
        <f t="shared" si="114"/>
        <v>0</v>
      </c>
      <c r="S212" s="163">
        <f t="shared" si="113"/>
        <v>0</v>
      </c>
      <c r="T212" s="163">
        <f t="shared" si="113"/>
        <v>0</v>
      </c>
      <c r="U212" s="163">
        <f t="shared" si="113"/>
        <v>0</v>
      </c>
      <c r="V212" s="163">
        <f t="shared" si="113"/>
        <v>0</v>
      </c>
      <c r="W212" s="163">
        <f t="shared" si="113"/>
        <v>0</v>
      </c>
      <c r="X212" s="163">
        <f t="shared" si="113"/>
        <v>0</v>
      </c>
      <c r="Y212" s="163">
        <f t="shared" si="113"/>
        <v>0</v>
      </c>
      <c r="Z212" s="163">
        <f t="shared" si="113"/>
        <v>0</v>
      </c>
      <c r="AA212" s="163">
        <f t="shared" si="113"/>
        <v>0</v>
      </c>
      <c r="AB212" s="163">
        <f t="shared" si="113"/>
        <v>0</v>
      </c>
      <c r="AC212" s="163">
        <f t="shared" si="113"/>
        <v>0</v>
      </c>
      <c r="AD212" s="163">
        <f t="shared" si="113"/>
        <v>0</v>
      </c>
      <c r="AE212" s="163">
        <f t="shared" si="113"/>
        <v>0</v>
      </c>
      <c r="AF212" s="176">
        <f t="shared" si="113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114"/>
        <v>0</v>
      </c>
      <c r="D213" s="163">
        <f t="shared" si="114"/>
        <v>0</v>
      </c>
      <c r="E213" s="163">
        <f t="shared" si="114"/>
        <v>0</v>
      </c>
      <c r="F213" s="163">
        <f t="shared" si="114"/>
        <v>0</v>
      </c>
      <c r="G213" s="163">
        <f t="shared" si="114"/>
        <v>0</v>
      </c>
      <c r="H213" s="163">
        <f t="shared" si="114"/>
        <v>0</v>
      </c>
      <c r="I213" s="163">
        <f t="shared" si="114"/>
        <v>0</v>
      </c>
      <c r="J213" s="163">
        <f t="shared" si="114"/>
        <v>0</v>
      </c>
      <c r="K213" s="163">
        <f t="shared" si="114"/>
        <v>0</v>
      </c>
      <c r="L213" s="163">
        <f t="shared" si="114"/>
        <v>0</v>
      </c>
      <c r="M213" s="163">
        <f t="shared" si="114"/>
        <v>0</v>
      </c>
      <c r="N213" s="163">
        <f t="shared" si="114"/>
        <v>0</v>
      </c>
      <c r="O213" s="163">
        <f t="shared" si="114"/>
        <v>0</v>
      </c>
      <c r="P213" s="163">
        <f t="shared" si="114"/>
        <v>0</v>
      </c>
      <c r="Q213" s="163">
        <f t="shared" si="114"/>
        <v>0</v>
      </c>
      <c r="R213" s="163">
        <f t="shared" si="114"/>
        <v>0</v>
      </c>
      <c r="S213" s="163">
        <f t="shared" si="113"/>
        <v>0</v>
      </c>
      <c r="T213" s="163">
        <f t="shared" si="113"/>
        <v>0</v>
      </c>
      <c r="U213" s="163">
        <f t="shared" si="113"/>
        <v>0</v>
      </c>
      <c r="V213" s="163">
        <f t="shared" si="113"/>
        <v>0</v>
      </c>
      <c r="W213" s="163">
        <f t="shared" si="113"/>
        <v>0</v>
      </c>
      <c r="X213" s="163">
        <f t="shared" si="113"/>
        <v>0</v>
      </c>
      <c r="Y213" s="163">
        <f t="shared" si="113"/>
        <v>0</v>
      </c>
      <c r="Z213" s="163">
        <f t="shared" si="113"/>
        <v>0</v>
      </c>
      <c r="AA213" s="163">
        <f t="shared" si="113"/>
        <v>0</v>
      </c>
      <c r="AB213" s="163">
        <f t="shared" si="113"/>
        <v>0</v>
      </c>
      <c r="AC213" s="163">
        <f t="shared" si="113"/>
        <v>0</v>
      </c>
      <c r="AD213" s="163">
        <f t="shared" si="113"/>
        <v>0</v>
      </c>
      <c r="AE213" s="163">
        <f t="shared" si="113"/>
        <v>0</v>
      </c>
      <c r="AF213" s="176">
        <f t="shared" si="113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114"/>
        <v>0</v>
      </c>
      <c r="D214" s="163">
        <f t="shared" si="114"/>
        <v>0</v>
      </c>
      <c r="E214" s="163">
        <f t="shared" si="114"/>
        <v>0</v>
      </c>
      <c r="F214" s="163">
        <f t="shared" si="114"/>
        <v>0</v>
      </c>
      <c r="G214" s="163">
        <f t="shared" si="114"/>
        <v>0</v>
      </c>
      <c r="H214" s="163">
        <f t="shared" si="114"/>
        <v>0</v>
      </c>
      <c r="I214" s="163">
        <f t="shared" si="114"/>
        <v>0</v>
      </c>
      <c r="J214" s="163">
        <f t="shared" si="114"/>
        <v>0</v>
      </c>
      <c r="K214" s="163">
        <f t="shared" si="114"/>
        <v>0</v>
      </c>
      <c r="L214" s="163">
        <f t="shared" si="114"/>
        <v>0</v>
      </c>
      <c r="M214" s="163">
        <f t="shared" si="114"/>
        <v>0</v>
      </c>
      <c r="N214" s="163">
        <f t="shared" si="114"/>
        <v>0</v>
      </c>
      <c r="O214" s="163">
        <f t="shared" si="114"/>
        <v>0</v>
      </c>
      <c r="P214" s="163">
        <f t="shared" si="114"/>
        <v>0</v>
      </c>
      <c r="Q214" s="163">
        <f t="shared" si="114"/>
        <v>0</v>
      </c>
      <c r="R214" s="163">
        <f t="shared" si="114"/>
        <v>0</v>
      </c>
      <c r="S214" s="163">
        <f t="shared" si="113"/>
        <v>0</v>
      </c>
      <c r="T214" s="163">
        <f t="shared" si="113"/>
        <v>0</v>
      </c>
      <c r="U214" s="163">
        <f t="shared" si="113"/>
        <v>0</v>
      </c>
      <c r="V214" s="163">
        <f t="shared" si="113"/>
        <v>0</v>
      </c>
      <c r="W214" s="163">
        <f t="shared" si="113"/>
        <v>0</v>
      </c>
      <c r="X214" s="163">
        <f t="shared" si="113"/>
        <v>0</v>
      </c>
      <c r="Y214" s="163">
        <f t="shared" si="113"/>
        <v>0</v>
      </c>
      <c r="Z214" s="163">
        <f t="shared" si="113"/>
        <v>0</v>
      </c>
      <c r="AA214" s="163">
        <f t="shared" si="113"/>
        <v>0</v>
      </c>
      <c r="AB214" s="163">
        <f t="shared" si="113"/>
        <v>0</v>
      </c>
      <c r="AC214" s="163">
        <f t="shared" si="113"/>
        <v>0</v>
      </c>
      <c r="AD214" s="163">
        <f t="shared" si="113"/>
        <v>0</v>
      </c>
      <c r="AE214" s="163">
        <f t="shared" si="113"/>
        <v>0</v>
      </c>
      <c r="AF214" s="176">
        <f t="shared" si="113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114"/>
        <v>0</v>
      </c>
      <c r="D215" s="163">
        <f t="shared" si="114"/>
        <v>0</v>
      </c>
      <c r="E215" s="163">
        <f t="shared" si="114"/>
        <v>0</v>
      </c>
      <c r="F215" s="163">
        <f t="shared" si="114"/>
        <v>0</v>
      </c>
      <c r="G215" s="163">
        <f t="shared" si="114"/>
        <v>0</v>
      </c>
      <c r="H215" s="163">
        <f t="shared" si="114"/>
        <v>0</v>
      </c>
      <c r="I215" s="163">
        <f t="shared" si="114"/>
        <v>0</v>
      </c>
      <c r="J215" s="163">
        <f t="shared" si="114"/>
        <v>0</v>
      </c>
      <c r="K215" s="163">
        <f t="shared" si="114"/>
        <v>0</v>
      </c>
      <c r="L215" s="163">
        <f t="shared" si="114"/>
        <v>0</v>
      </c>
      <c r="M215" s="163">
        <f t="shared" si="114"/>
        <v>0</v>
      </c>
      <c r="N215" s="163">
        <f t="shared" si="114"/>
        <v>0</v>
      </c>
      <c r="O215" s="163">
        <f t="shared" si="114"/>
        <v>0</v>
      </c>
      <c r="P215" s="163">
        <f t="shared" si="114"/>
        <v>0</v>
      </c>
      <c r="Q215" s="163">
        <f t="shared" si="114"/>
        <v>0</v>
      </c>
      <c r="R215" s="163">
        <f t="shared" si="114"/>
        <v>0</v>
      </c>
      <c r="S215" s="163">
        <f t="shared" si="113"/>
        <v>0</v>
      </c>
      <c r="T215" s="163">
        <f t="shared" si="113"/>
        <v>0</v>
      </c>
      <c r="U215" s="163">
        <f t="shared" si="113"/>
        <v>0</v>
      </c>
      <c r="V215" s="163">
        <f t="shared" si="113"/>
        <v>0</v>
      </c>
      <c r="W215" s="163">
        <f t="shared" si="113"/>
        <v>0</v>
      </c>
      <c r="X215" s="163">
        <f t="shared" si="113"/>
        <v>0</v>
      </c>
      <c r="Y215" s="163">
        <f t="shared" si="113"/>
        <v>0</v>
      </c>
      <c r="Z215" s="163">
        <f t="shared" si="113"/>
        <v>0</v>
      </c>
      <c r="AA215" s="163">
        <f t="shared" si="113"/>
        <v>0</v>
      </c>
      <c r="AB215" s="163">
        <f t="shared" si="113"/>
        <v>0</v>
      </c>
      <c r="AC215" s="163">
        <f t="shared" si="113"/>
        <v>0</v>
      </c>
      <c r="AD215" s="163">
        <f t="shared" si="113"/>
        <v>0</v>
      </c>
      <c r="AE215" s="163">
        <f t="shared" si="113"/>
        <v>0</v>
      </c>
      <c r="AF215" s="176">
        <f t="shared" si="113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114"/>
        <v>0</v>
      </c>
      <c r="D216" s="163">
        <f t="shared" si="114"/>
        <v>0</v>
      </c>
      <c r="E216" s="163">
        <f t="shared" si="114"/>
        <v>0</v>
      </c>
      <c r="F216" s="163">
        <f t="shared" si="114"/>
        <v>0</v>
      </c>
      <c r="G216" s="163">
        <f t="shared" si="114"/>
        <v>0</v>
      </c>
      <c r="H216" s="163">
        <f t="shared" si="114"/>
        <v>0</v>
      </c>
      <c r="I216" s="163">
        <f t="shared" si="114"/>
        <v>0</v>
      </c>
      <c r="J216" s="163">
        <f t="shared" si="114"/>
        <v>0</v>
      </c>
      <c r="K216" s="163">
        <f t="shared" si="114"/>
        <v>0</v>
      </c>
      <c r="L216" s="163">
        <f t="shared" si="114"/>
        <v>0</v>
      </c>
      <c r="M216" s="163">
        <f t="shared" si="114"/>
        <v>0</v>
      </c>
      <c r="N216" s="163">
        <f t="shared" si="114"/>
        <v>0</v>
      </c>
      <c r="O216" s="163">
        <f t="shared" si="114"/>
        <v>0</v>
      </c>
      <c r="P216" s="163">
        <f t="shared" si="114"/>
        <v>0</v>
      </c>
      <c r="Q216" s="163">
        <f t="shared" si="114"/>
        <v>0</v>
      </c>
      <c r="R216" s="163">
        <f t="shared" ref="R216:AF231" si="115">Q216</f>
        <v>0</v>
      </c>
      <c r="S216" s="163">
        <f t="shared" si="115"/>
        <v>0</v>
      </c>
      <c r="T216" s="163">
        <f t="shared" si="115"/>
        <v>0</v>
      </c>
      <c r="U216" s="163">
        <f t="shared" si="115"/>
        <v>0</v>
      </c>
      <c r="V216" s="163">
        <f t="shared" si="115"/>
        <v>0</v>
      </c>
      <c r="W216" s="163">
        <f t="shared" si="115"/>
        <v>0</v>
      </c>
      <c r="X216" s="163">
        <f t="shared" si="115"/>
        <v>0</v>
      </c>
      <c r="Y216" s="163">
        <f t="shared" si="115"/>
        <v>0</v>
      </c>
      <c r="Z216" s="163">
        <f t="shared" si="115"/>
        <v>0</v>
      </c>
      <c r="AA216" s="163">
        <f t="shared" si="115"/>
        <v>0</v>
      </c>
      <c r="AB216" s="163">
        <f t="shared" si="115"/>
        <v>0</v>
      </c>
      <c r="AC216" s="163">
        <f t="shared" si="115"/>
        <v>0</v>
      </c>
      <c r="AD216" s="163">
        <f t="shared" si="115"/>
        <v>0</v>
      </c>
      <c r="AE216" s="163">
        <f t="shared" si="115"/>
        <v>0</v>
      </c>
      <c r="AF216" s="176">
        <f t="shared" si="115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R232" si="116">B217</f>
        <v>0</v>
      </c>
      <c r="D217" s="163">
        <f t="shared" si="116"/>
        <v>0</v>
      </c>
      <c r="E217" s="163">
        <f t="shared" si="116"/>
        <v>0</v>
      </c>
      <c r="F217" s="163">
        <f t="shared" si="116"/>
        <v>0</v>
      </c>
      <c r="G217" s="163">
        <f t="shared" si="116"/>
        <v>0</v>
      </c>
      <c r="H217" s="163">
        <f t="shared" si="116"/>
        <v>0</v>
      </c>
      <c r="I217" s="163">
        <f t="shared" si="116"/>
        <v>0</v>
      </c>
      <c r="J217" s="163">
        <f t="shared" si="116"/>
        <v>0</v>
      </c>
      <c r="K217" s="163">
        <f t="shared" si="116"/>
        <v>0</v>
      </c>
      <c r="L217" s="163">
        <f t="shared" si="116"/>
        <v>0</v>
      </c>
      <c r="M217" s="163">
        <f t="shared" si="116"/>
        <v>0</v>
      </c>
      <c r="N217" s="163">
        <f t="shared" si="116"/>
        <v>0</v>
      </c>
      <c r="O217" s="163">
        <f t="shared" si="116"/>
        <v>0</v>
      </c>
      <c r="P217" s="163">
        <f t="shared" si="116"/>
        <v>0</v>
      </c>
      <c r="Q217" s="163">
        <f t="shared" si="116"/>
        <v>0</v>
      </c>
      <c r="R217" s="163">
        <f t="shared" si="116"/>
        <v>0</v>
      </c>
      <c r="S217" s="163">
        <f t="shared" si="115"/>
        <v>0</v>
      </c>
      <c r="T217" s="163">
        <f t="shared" si="115"/>
        <v>0</v>
      </c>
      <c r="U217" s="163">
        <f t="shared" si="115"/>
        <v>0</v>
      </c>
      <c r="V217" s="163">
        <f t="shared" si="115"/>
        <v>0</v>
      </c>
      <c r="W217" s="163">
        <f t="shared" si="115"/>
        <v>0</v>
      </c>
      <c r="X217" s="163">
        <f t="shared" si="115"/>
        <v>0</v>
      </c>
      <c r="Y217" s="163">
        <f t="shared" si="115"/>
        <v>0</v>
      </c>
      <c r="Z217" s="163">
        <f t="shared" si="115"/>
        <v>0</v>
      </c>
      <c r="AA217" s="163">
        <f t="shared" si="115"/>
        <v>0</v>
      </c>
      <c r="AB217" s="163">
        <f t="shared" si="115"/>
        <v>0</v>
      </c>
      <c r="AC217" s="163">
        <f t="shared" si="115"/>
        <v>0</v>
      </c>
      <c r="AD217" s="163">
        <f t="shared" si="115"/>
        <v>0</v>
      </c>
      <c r="AE217" s="163">
        <f t="shared" si="115"/>
        <v>0</v>
      </c>
      <c r="AF217" s="176">
        <f t="shared" si="115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116"/>
        <v>0</v>
      </c>
      <c r="D218" s="163">
        <f t="shared" si="116"/>
        <v>0</v>
      </c>
      <c r="E218" s="163">
        <f t="shared" si="116"/>
        <v>0</v>
      </c>
      <c r="F218" s="163">
        <f t="shared" si="116"/>
        <v>0</v>
      </c>
      <c r="G218" s="163">
        <f t="shared" si="116"/>
        <v>0</v>
      </c>
      <c r="H218" s="163">
        <f t="shared" si="116"/>
        <v>0</v>
      </c>
      <c r="I218" s="163">
        <f t="shared" si="116"/>
        <v>0</v>
      </c>
      <c r="J218" s="163">
        <f t="shared" si="116"/>
        <v>0</v>
      </c>
      <c r="K218" s="163">
        <f t="shared" si="116"/>
        <v>0</v>
      </c>
      <c r="L218" s="163">
        <f t="shared" si="116"/>
        <v>0</v>
      </c>
      <c r="M218" s="163">
        <f t="shared" si="116"/>
        <v>0</v>
      </c>
      <c r="N218" s="163">
        <f t="shared" si="116"/>
        <v>0</v>
      </c>
      <c r="O218" s="163">
        <f t="shared" si="116"/>
        <v>0</v>
      </c>
      <c r="P218" s="163">
        <f t="shared" si="116"/>
        <v>0</v>
      </c>
      <c r="Q218" s="163">
        <f t="shared" si="116"/>
        <v>0</v>
      </c>
      <c r="R218" s="163">
        <f t="shared" si="116"/>
        <v>0</v>
      </c>
      <c r="S218" s="163">
        <f t="shared" si="115"/>
        <v>0</v>
      </c>
      <c r="T218" s="163">
        <f t="shared" si="115"/>
        <v>0</v>
      </c>
      <c r="U218" s="163">
        <f t="shared" si="115"/>
        <v>0</v>
      </c>
      <c r="V218" s="163">
        <f t="shared" si="115"/>
        <v>0</v>
      </c>
      <c r="W218" s="163">
        <f t="shared" si="115"/>
        <v>0</v>
      </c>
      <c r="X218" s="163">
        <f t="shared" si="115"/>
        <v>0</v>
      </c>
      <c r="Y218" s="163">
        <f t="shared" si="115"/>
        <v>0</v>
      </c>
      <c r="Z218" s="163">
        <f t="shared" si="115"/>
        <v>0</v>
      </c>
      <c r="AA218" s="163">
        <f t="shared" si="115"/>
        <v>0</v>
      </c>
      <c r="AB218" s="163">
        <f t="shared" si="115"/>
        <v>0</v>
      </c>
      <c r="AC218" s="163">
        <f t="shared" si="115"/>
        <v>0</v>
      </c>
      <c r="AD218" s="163">
        <f t="shared" si="115"/>
        <v>0</v>
      </c>
      <c r="AE218" s="163">
        <f t="shared" si="115"/>
        <v>0</v>
      </c>
      <c r="AF218" s="176">
        <f t="shared" si="115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116"/>
        <v>0</v>
      </c>
      <c r="D219" s="163">
        <f t="shared" si="116"/>
        <v>0</v>
      </c>
      <c r="E219" s="163">
        <f t="shared" si="116"/>
        <v>0</v>
      </c>
      <c r="F219" s="163">
        <f t="shared" si="116"/>
        <v>0</v>
      </c>
      <c r="G219" s="163">
        <f t="shared" si="116"/>
        <v>0</v>
      </c>
      <c r="H219" s="163">
        <f t="shared" si="116"/>
        <v>0</v>
      </c>
      <c r="I219" s="163">
        <f t="shared" si="116"/>
        <v>0</v>
      </c>
      <c r="J219" s="163">
        <f t="shared" si="116"/>
        <v>0</v>
      </c>
      <c r="K219" s="163">
        <f t="shared" si="116"/>
        <v>0</v>
      </c>
      <c r="L219" s="163">
        <f t="shared" si="116"/>
        <v>0</v>
      </c>
      <c r="M219" s="163">
        <f t="shared" si="116"/>
        <v>0</v>
      </c>
      <c r="N219" s="163">
        <f t="shared" si="116"/>
        <v>0</v>
      </c>
      <c r="O219" s="163">
        <f t="shared" si="116"/>
        <v>0</v>
      </c>
      <c r="P219" s="163">
        <f t="shared" si="116"/>
        <v>0</v>
      </c>
      <c r="Q219" s="163">
        <f t="shared" si="116"/>
        <v>0</v>
      </c>
      <c r="R219" s="163">
        <f t="shared" si="116"/>
        <v>0</v>
      </c>
      <c r="S219" s="163">
        <f t="shared" si="115"/>
        <v>0</v>
      </c>
      <c r="T219" s="163">
        <f t="shared" si="115"/>
        <v>0</v>
      </c>
      <c r="U219" s="163">
        <f t="shared" si="115"/>
        <v>0</v>
      </c>
      <c r="V219" s="163">
        <f t="shared" si="115"/>
        <v>0</v>
      </c>
      <c r="W219" s="163">
        <f t="shared" si="115"/>
        <v>0</v>
      </c>
      <c r="X219" s="163">
        <f t="shared" si="115"/>
        <v>0</v>
      </c>
      <c r="Y219" s="163">
        <f t="shared" si="115"/>
        <v>0</v>
      </c>
      <c r="Z219" s="163">
        <f t="shared" si="115"/>
        <v>0</v>
      </c>
      <c r="AA219" s="163">
        <f t="shared" si="115"/>
        <v>0</v>
      </c>
      <c r="AB219" s="163">
        <f t="shared" si="115"/>
        <v>0</v>
      </c>
      <c r="AC219" s="163">
        <f t="shared" si="115"/>
        <v>0</v>
      </c>
      <c r="AD219" s="163">
        <f t="shared" si="115"/>
        <v>0</v>
      </c>
      <c r="AE219" s="163">
        <f t="shared" si="115"/>
        <v>0</v>
      </c>
      <c r="AF219" s="176">
        <f t="shared" si="115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116"/>
        <v>0</v>
      </c>
      <c r="D220" s="163">
        <f t="shared" si="116"/>
        <v>0</v>
      </c>
      <c r="E220" s="163">
        <f t="shared" si="116"/>
        <v>0</v>
      </c>
      <c r="F220" s="163">
        <f t="shared" si="116"/>
        <v>0</v>
      </c>
      <c r="G220" s="163">
        <f t="shared" si="116"/>
        <v>0</v>
      </c>
      <c r="H220" s="163">
        <f t="shared" si="116"/>
        <v>0</v>
      </c>
      <c r="I220" s="163">
        <f t="shared" si="116"/>
        <v>0</v>
      </c>
      <c r="J220" s="163">
        <f t="shared" si="116"/>
        <v>0</v>
      </c>
      <c r="K220" s="163">
        <f t="shared" si="116"/>
        <v>0</v>
      </c>
      <c r="L220" s="163">
        <f t="shared" si="116"/>
        <v>0</v>
      </c>
      <c r="M220" s="163">
        <f t="shared" si="116"/>
        <v>0</v>
      </c>
      <c r="N220" s="163">
        <f t="shared" si="116"/>
        <v>0</v>
      </c>
      <c r="O220" s="163">
        <f t="shared" si="116"/>
        <v>0</v>
      </c>
      <c r="P220" s="163">
        <f t="shared" si="116"/>
        <v>0</v>
      </c>
      <c r="Q220" s="163">
        <f t="shared" si="116"/>
        <v>0</v>
      </c>
      <c r="R220" s="163">
        <f t="shared" si="116"/>
        <v>0</v>
      </c>
      <c r="S220" s="163">
        <f t="shared" si="115"/>
        <v>0</v>
      </c>
      <c r="T220" s="163">
        <f t="shared" si="115"/>
        <v>0</v>
      </c>
      <c r="U220" s="163">
        <f t="shared" si="115"/>
        <v>0</v>
      </c>
      <c r="V220" s="163">
        <f t="shared" si="115"/>
        <v>0</v>
      </c>
      <c r="W220" s="163">
        <f t="shared" si="115"/>
        <v>0</v>
      </c>
      <c r="X220" s="163">
        <f t="shared" si="115"/>
        <v>0</v>
      </c>
      <c r="Y220" s="163">
        <f t="shared" si="115"/>
        <v>0</v>
      </c>
      <c r="Z220" s="163">
        <f t="shared" si="115"/>
        <v>0</v>
      </c>
      <c r="AA220" s="163">
        <f t="shared" si="115"/>
        <v>0</v>
      </c>
      <c r="AB220" s="163">
        <f t="shared" si="115"/>
        <v>0</v>
      </c>
      <c r="AC220" s="163">
        <f t="shared" si="115"/>
        <v>0</v>
      </c>
      <c r="AD220" s="163">
        <f t="shared" si="115"/>
        <v>0</v>
      </c>
      <c r="AE220" s="163">
        <f t="shared" si="115"/>
        <v>0</v>
      </c>
      <c r="AF220" s="176">
        <f t="shared" si="115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116"/>
        <v>0</v>
      </c>
      <c r="D221" s="163">
        <f t="shared" si="116"/>
        <v>0</v>
      </c>
      <c r="E221" s="163">
        <f t="shared" si="116"/>
        <v>0</v>
      </c>
      <c r="F221" s="163">
        <f t="shared" si="116"/>
        <v>0</v>
      </c>
      <c r="G221" s="163">
        <f t="shared" si="116"/>
        <v>0</v>
      </c>
      <c r="H221" s="163">
        <f t="shared" si="116"/>
        <v>0</v>
      </c>
      <c r="I221" s="163">
        <f t="shared" si="116"/>
        <v>0</v>
      </c>
      <c r="J221" s="163">
        <f t="shared" si="116"/>
        <v>0</v>
      </c>
      <c r="K221" s="163">
        <f t="shared" si="116"/>
        <v>0</v>
      </c>
      <c r="L221" s="163">
        <f t="shared" si="116"/>
        <v>0</v>
      </c>
      <c r="M221" s="163">
        <f t="shared" si="116"/>
        <v>0</v>
      </c>
      <c r="N221" s="163">
        <f t="shared" si="116"/>
        <v>0</v>
      </c>
      <c r="O221" s="163">
        <f t="shared" si="116"/>
        <v>0</v>
      </c>
      <c r="P221" s="163">
        <f t="shared" si="116"/>
        <v>0</v>
      </c>
      <c r="Q221" s="163">
        <f t="shared" si="116"/>
        <v>0</v>
      </c>
      <c r="R221" s="163">
        <f t="shared" si="116"/>
        <v>0</v>
      </c>
      <c r="S221" s="163">
        <f t="shared" si="115"/>
        <v>0</v>
      </c>
      <c r="T221" s="163">
        <f t="shared" si="115"/>
        <v>0</v>
      </c>
      <c r="U221" s="163">
        <f t="shared" si="115"/>
        <v>0</v>
      </c>
      <c r="V221" s="163">
        <f t="shared" si="115"/>
        <v>0</v>
      </c>
      <c r="W221" s="163">
        <f t="shared" si="115"/>
        <v>0</v>
      </c>
      <c r="X221" s="163">
        <f t="shared" si="115"/>
        <v>0</v>
      </c>
      <c r="Y221" s="163">
        <f t="shared" si="115"/>
        <v>0</v>
      </c>
      <c r="Z221" s="163">
        <f t="shared" si="115"/>
        <v>0</v>
      </c>
      <c r="AA221" s="163">
        <f t="shared" si="115"/>
        <v>0</v>
      </c>
      <c r="AB221" s="163">
        <f t="shared" si="115"/>
        <v>0</v>
      </c>
      <c r="AC221" s="163">
        <f t="shared" si="115"/>
        <v>0</v>
      </c>
      <c r="AD221" s="163">
        <f t="shared" si="115"/>
        <v>0</v>
      </c>
      <c r="AE221" s="163">
        <f t="shared" si="115"/>
        <v>0</v>
      </c>
      <c r="AF221" s="176">
        <f t="shared" si="115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116"/>
        <v>0</v>
      </c>
      <c r="D222" s="163">
        <f t="shared" si="116"/>
        <v>0</v>
      </c>
      <c r="E222" s="163">
        <f t="shared" si="116"/>
        <v>0</v>
      </c>
      <c r="F222" s="163">
        <f t="shared" si="116"/>
        <v>0</v>
      </c>
      <c r="G222" s="163">
        <f t="shared" si="116"/>
        <v>0</v>
      </c>
      <c r="H222" s="163">
        <f t="shared" si="116"/>
        <v>0</v>
      </c>
      <c r="I222" s="163">
        <f t="shared" si="116"/>
        <v>0</v>
      </c>
      <c r="J222" s="163">
        <f t="shared" si="116"/>
        <v>0</v>
      </c>
      <c r="K222" s="163">
        <f t="shared" si="116"/>
        <v>0</v>
      </c>
      <c r="L222" s="163">
        <f t="shared" si="116"/>
        <v>0</v>
      </c>
      <c r="M222" s="163">
        <f t="shared" si="116"/>
        <v>0</v>
      </c>
      <c r="N222" s="163">
        <f t="shared" si="116"/>
        <v>0</v>
      </c>
      <c r="O222" s="163">
        <f t="shared" si="116"/>
        <v>0</v>
      </c>
      <c r="P222" s="163">
        <f t="shared" si="116"/>
        <v>0</v>
      </c>
      <c r="Q222" s="163">
        <f t="shared" si="116"/>
        <v>0</v>
      </c>
      <c r="R222" s="163">
        <f t="shared" si="116"/>
        <v>0</v>
      </c>
      <c r="S222" s="163">
        <f t="shared" si="115"/>
        <v>0</v>
      </c>
      <c r="T222" s="163">
        <f t="shared" si="115"/>
        <v>0</v>
      </c>
      <c r="U222" s="163">
        <f t="shared" si="115"/>
        <v>0</v>
      </c>
      <c r="V222" s="163">
        <f t="shared" si="115"/>
        <v>0</v>
      </c>
      <c r="W222" s="163">
        <f t="shared" si="115"/>
        <v>0</v>
      </c>
      <c r="X222" s="163">
        <f t="shared" si="115"/>
        <v>0</v>
      </c>
      <c r="Y222" s="163">
        <f t="shared" si="115"/>
        <v>0</v>
      </c>
      <c r="Z222" s="163">
        <f t="shared" si="115"/>
        <v>0</v>
      </c>
      <c r="AA222" s="163">
        <f t="shared" si="115"/>
        <v>0</v>
      </c>
      <c r="AB222" s="163">
        <f t="shared" si="115"/>
        <v>0</v>
      </c>
      <c r="AC222" s="163">
        <f t="shared" si="115"/>
        <v>0</v>
      </c>
      <c r="AD222" s="163">
        <f t="shared" si="115"/>
        <v>0</v>
      </c>
      <c r="AE222" s="163">
        <f t="shared" si="115"/>
        <v>0</v>
      </c>
      <c r="AF222" s="176">
        <f t="shared" si="115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116"/>
        <v>0</v>
      </c>
      <c r="D223" s="163">
        <f t="shared" si="116"/>
        <v>0</v>
      </c>
      <c r="E223" s="163">
        <f t="shared" si="116"/>
        <v>0</v>
      </c>
      <c r="F223" s="163">
        <f t="shared" si="116"/>
        <v>0</v>
      </c>
      <c r="G223" s="163">
        <f t="shared" si="116"/>
        <v>0</v>
      </c>
      <c r="H223" s="163">
        <f t="shared" si="116"/>
        <v>0</v>
      </c>
      <c r="I223" s="163">
        <f t="shared" si="116"/>
        <v>0</v>
      </c>
      <c r="J223" s="163">
        <f t="shared" si="116"/>
        <v>0</v>
      </c>
      <c r="K223" s="163">
        <f t="shared" si="116"/>
        <v>0</v>
      </c>
      <c r="L223" s="163">
        <f t="shared" si="116"/>
        <v>0</v>
      </c>
      <c r="M223" s="163">
        <f t="shared" si="116"/>
        <v>0</v>
      </c>
      <c r="N223" s="163">
        <f t="shared" si="116"/>
        <v>0</v>
      </c>
      <c r="O223" s="163">
        <f t="shared" si="116"/>
        <v>0</v>
      </c>
      <c r="P223" s="163">
        <f t="shared" si="116"/>
        <v>0</v>
      </c>
      <c r="Q223" s="163">
        <f t="shared" si="116"/>
        <v>0</v>
      </c>
      <c r="R223" s="163">
        <f t="shared" si="116"/>
        <v>0</v>
      </c>
      <c r="S223" s="163">
        <f t="shared" si="115"/>
        <v>0</v>
      </c>
      <c r="T223" s="163">
        <f t="shared" si="115"/>
        <v>0</v>
      </c>
      <c r="U223" s="163">
        <f t="shared" si="115"/>
        <v>0</v>
      </c>
      <c r="V223" s="163">
        <f t="shared" si="115"/>
        <v>0</v>
      </c>
      <c r="W223" s="163">
        <f t="shared" si="115"/>
        <v>0</v>
      </c>
      <c r="X223" s="163">
        <f t="shared" si="115"/>
        <v>0</v>
      </c>
      <c r="Y223" s="163">
        <f t="shared" si="115"/>
        <v>0</v>
      </c>
      <c r="Z223" s="163">
        <f t="shared" si="115"/>
        <v>0</v>
      </c>
      <c r="AA223" s="163">
        <f t="shared" si="115"/>
        <v>0</v>
      </c>
      <c r="AB223" s="163">
        <f t="shared" si="115"/>
        <v>0</v>
      </c>
      <c r="AC223" s="163">
        <f t="shared" si="115"/>
        <v>0</v>
      </c>
      <c r="AD223" s="163">
        <f t="shared" si="115"/>
        <v>0</v>
      </c>
      <c r="AE223" s="163">
        <f t="shared" si="115"/>
        <v>0</v>
      </c>
      <c r="AF223" s="176">
        <f t="shared" si="115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116"/>
        <v>0</v>
      </c>
      <c r="D224" s="163">
        <f t="shared" si="116"/>
        <v>0</v>
      </c>
      <c r="E224" s="163">
        <f t="shared" si="116"/>
        <v>0</v>
      </c>
      <c r="F224" s="163">
        <f t="shared" si="116"/>
        <v>0</v>
      </c>
      <c r="G224" s="163">
        <f t="shared" si="116"/>
        <v>0</v>
      </c>
      <c r="H224" s="163">
        <f t="shared" si="116"/>
        <v>0</v>
      </c>
      <c r="I224" s="163">
        <f t="shared" si="116"/>
        <v>0</v>
      </c>
      <c r="J224" s="163">
        <f t="shared" si="116"/>
        <v>0</v>
      </c>
      <c r="K224" s="163">
        <f t="shared" si="116"/>
        <v>0</v>
      </c>
      <c r="L224" s="163">
        <f t="shared" si="116"/>
        <v>0</v>
      </c>
      <c r="M224" s="163">
        <f t="shared" si="116"/>
        <v>0</v>
      </c>
      <c r="N224" s="163">
        <f t="shared" si="116"/>
        <v>0</v>
      </c>
      <c r="O224" s="163">
        <f t="shared" si="116"/>
        <v>0</v>
      </c>
      <c r="P224" s="163">
        <f t="shared" si="116"/>
        <v>0</v>
      </c>
      <c r="Q224" s="163">
        <f t="shared" si="116"/>
        <v>0</v>
      </c>
      <c r="R224" s="163">
        <f t="shared" si="116"/>
        <v>0</v>
      </c>
      <c r="S224" s="163">
        <f t="shared" si="115"/>
        <v>0</v>
      </c>
      <c r="T224" s="163">
        <f t="shared" si="115"/>
        <v>0</v>
      </c>
      <c r="U224" s="163">
        <f t="shared" si="115"/>
        <v>0</v>
      </c>
      <c r="V224" s="163">
        <f t="shared" si="115"/>
        <v>0</v>
      </c>
      <c r="W224" s="163">
        <f t="shared" si="115"/>
        <v>0</v>
      </c>
      <c r="X224" s="163">
        <f t="shared" si="115"/>
        <v>0</v>
      </c>
      <c r="Y224" s="163">
        <f t="shared" si="115"/>
        <v>0</v>
      </c>
      <c r="Z224" s="163">
        <f t="shared" si="115"/>
        <v>0</v>
      </c>
      <c r="AA224" s="163">
        <f t="shared" si="115"/>
        <v>0</v>
      </c>
      <c r="AB224" s="163">
        <f t="shared" si="115"/>
        <v>0</v>
      </c>
      <c r="AC224" s="163">
        <f t="shared" si="115"/>
        <v>0</v>
      </c>
      <c r="AD224" s="163">
        <f t="shared" si="115"/>
        <v>0</v>
      </c>
      <c r="AE224" s="163">
        <f t="shared" si="115"/>
        <v>0</v>
      </c>
      <c r="AF224" s="176">
        <f t="shared" si="115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116"/>
        <v>0</v>
      </c>
      <c r="D225" s="163">
        <f t="shared" si="116"/>
        <v>0</v>
      </c>
      <c r="E225" s="163">
        <f t="shared" si="116"/>
        <v>0</v>
      </c>
      <c r="F225" s="163">
        <f t="shared" si="116"/>
        <v>0</v>
      </c>
      <c r="G225" s="163">
        <f t="shared" si="116"/>
        <v>0</v>
      </c>
      <c r="H225" s="163">
        <f t="shared" si="116"/>
        <v>0</v>
      </c>
      <c r="I225" s="163">
        <f t="shared" si="116"/>
        <v>0</v>
      </c>
      <c r="J225" s="163">
        <f t="shared" si="116"/>
        <v>0</v>
      </c>
      <c r="K225" s="163">
        <f t="shared" si="116"/>
        <v>0</v>
      </c>
      <c r="L225" s="163">
        <f t="shared" si="116"/>
        <v>0</v>
      </c>
      <c r="M225" s="163">
        <f t="shared" si="116"/>
        <v>0</v>
      </c>
      <c r="N225" s="163">
        <f t="shared" si="116"/>
        <v>0</v>
      </c>
      <c r="O225" s="163">
        <f t="shared" si="116"/>
        <v>0</v>
      </c>
      <c r="P225" s="163">
        <f t="shared" si="116"/>
        <v>0</v>
      </c>
      <c r="Q225" s="163">
        <f t="shared" si="116"/>
        <v>0</v>
      </c>
      <c r="R225" s="163">
        <f t="shared" si="116"/>
        <v>0</v>
      </c>
      <c r="S225" s="163">
        <f t="shared" si="115"/>
        <v>0</v>
      </c>
      <c r="T225" s="163">
        <f t="shared" si="115"/>
        <v>0</v>
      </c>
      <c r="U225" s="163">
        <f t="shared" si="115"/>
        <v>0</v>
      </c>
      <c r="V225" s="163">
        <f t="shared" si="115"/>
        <v>0</v>
      </c>
      <c r="W225" s="163">
        <f t="shared" si="115"/>
        <v>0</v>
      </c>
      <c r="X225" s="163">
        <f t="shared" si="115"/>
        <v>0</v>
      </c>
      <c r="Y225" s="163">
        <f t="shared" si="115"/>
        <v>0</v>
      </c>
      <c r="Z225" s="163">
        <f t="shared" si="115"/>
        <v>0</v>
      </c>
      <c r="AA225" s="163">
        <f t="shared" si="115"/>
        <v>0</v>
      </c>
      <c r="AB225" s="163">
        <f t="shared" si="115"/>
        <v>0</v>
      </c>
      <c r="AC225" s="163">
        <f t="shared" si="115"/>
        <v>0</v>
      </c>
      <c r="AD225" s="163">
        <f t="shared" si="115"/>
        <v>0</v>
      </c>
      <c r="AE225" s="163">
        <f t="shared" si="115"/>
        <v>0</v>
      </c>
      <c r="AF225" s="176">
        <f t="shared" si="115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116"/>
        <v>0</v>
      </c>
      <c r="D226" s="163">
        <f t="shared" si="116"/>
        <v>0</v>
      </c>
      <c r="E226" s="163">
        <f t="shared" si="116"/>
        <v>0</v>
      </c>
      <c r="F226" s="163">
        <f t="shared" si="116"/>
        <v>0</v>
      </c>
      <c r="G226" s="163">
        <f t="shared" si="116"/>
        <v>0</v>
      </c>
      <c r="H226" s="163">
        <f t="shared" si="116"/>
        <v>0</v>
      </c>
      <c r="I226" s="163">
        <f t="shared" si="116"/>
        <v>0</v>
      </c>
      <c r="J226" s="163">
        <f t="shared" si="116"/>
        <v>0</v>
      </c>
      <c r="K226" s="163">
        <f t="shared" si="116"/>
        <v>0</v>
      </c>
      <c r="L226" s="163">
        <f t="shared" si="116"/>
        <v>0</v>
      </c>
      <c r="M226" s="163">
        <f t="shared" si="116"/>
        <v>0</v>
      </c>
      <c r="N226" s="163">
        <f t="shared" si="116"/>
        <v>0</v>
      </c>
      <c r="O226" s="163">
        <f t="shared" si="116"/>
        <v>0</v>
      </c>
      <c r="P226" s="163">
        <f t="shared" si="116"/>
        <v>0</v>
      </c>
      <c r="Q226" s="163">
        <f t="shared" si="116"/>
        <v>0</v>
      </c>
      <c r="R226" s="163">
        <f t="shared" si="116"/>
        <v>0</v>
      </c>
      <c r="S226" s="163">
        <f t="shared" si="115"/>
        <v>0</v>
      </c>
      <c r="T226" s="163">
        <f t="shared" si="115"/>
        <v>0</v>
      </c>
      <c r="U226" s="163">
        <f t="shared" si="115"/>
        <v>0</v>
      </c>
      <c r="V226" s="163">
        <f t="shared" si="115"/>
        <v>0</v>
      </c>
      <c r="W226" s="163">
        <f t="shared" si="115"/>
        <v>0</v>
      </c>
      <c r="X226" s="163">
        <f t="shared" si="115"/>
        <v>0</v>
      </c>
      <c r="Y226" s="163">
        <f t="shared" si="115"/>
        <v>0</v>
      </c>
      <c r="Z226" s="163">
        <f t="shared" si="115"/>
        <v>0</v>
      </c>
      <c r="AA226" s="163">
        <f t="shared" si="115"/>
        <v>0</v>
      </c>
      <c r="AB226" s="163">
        <f t="shared" si="115"/>
        <v>0</v>
      </c>
      <c r="AC226" s="163">
        <f t="shared" si="115"/>
        <v>0</v>
      </c>
      <c r="AD226" s="163">
        <f t="shared" si="115"/>
        <v>0</v>
      </c>
      <c r="AE226" s="163">
        <f t="shared" si="115"/>
        <v>0</v>
      </c>
      <c r="AF226" s="176">
        <f t="shared" si="115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116"/>
        <v>0</v>
      </c>
      <c r="D227" s="163">
        <f t="shared" si="116"/>
        <v>0</v>
      </c>
      <c r="E227" s="163">
        <f t="shared" si="116"/>
        <v>0</v>
      </c>
      <c r="F227" s="163">
        <f t="shared" si="116"/>
        <v>0</v>
      </c>
      <c r="G227" s="163">
        <f t="shared" si="116"/>
        <v>0</v>
      </c>
      <c r="H227" s="163">
        <f t="shared" si="116"/>
        <v>0</v>
      </c>
      <c r="I227" s="163">
        <f t="shared" si="116"/>
        <v>0</v>
      </c>
      <c r="J227" s="163">
        <f t="shared" si="116"/>
        <v>0</v>
      </c>
      <c r="K227" s="163">
        <f t="shared" si="116"/>
        <v>0</v>
      </c>
      <c r="L227" s="163">
        <f t="shared" si="116"/>
        <v>0</v>
      </c>
      <c r="M227" s="163">
        <f t="shared" si="116"/>
        <v>0</v>
      </c>
      <c r="N227" s="163">
        <f t="shared" si="116"/>
        <v>0</v>
      </c>
      <c r="O227" s="163">
        <f t="shared" si="116"/>
        <v>0</v>
      </c>
      <c r="P227" s="163">
        <f t="shared" si="116"/>
        <v>0</v>
      </c>
      <c r="Q227" s="163">
        <f t="shared" si="116"/>
        <v>0</v>
      </c>
      <c r="R227" s="163">
        <f t="shared" si="116"/>
        <v>0</v>
      </c>
      <c r="S227" s="163">
        <f t="shared" si="115"/>
        <v>0</v>
      </c>
      <c r="T227" s="163">
        <f t="shared" si="115"/>
        <v>0</v>
      </c>
      <c r="U227" s="163">
        <f t="shared" si="115"/>
        <v>0</v>
      </c>
      <c r="V227" s="163">
        <f t="shared" si="115"/>
        <v>0</v>
      </c>
      <c r="W227" s="163">
        <f t="shared" si="115"/>
        <v>0</v>
      </c>
      <c r="X227" s="163">
        <f t="shared" si="115"/>
        <v>0</v>
      </c>
      <c r="Y227" s="163">
        <f t="shared" si="115"/>
        <v>0</v>
      </c>
      <c r="Z227" s="163">
        <f t="shared" si="115"/>
        <v>0</v>
      </c>
      <c r="AA227" s="163">
        <f t="shared" si="115"/>
        <v>0</v>
      </c>
      <c r="AB227" s="163">
        <f t="shared" si="115"/>
        <v>0</v>
      </c>
      <c r="AC227" s="163">
        <f t="shared" si="115"/>
        <v>0</v>
      </c>
      <c r="AD227" s="163">
        <f t="shared" si="115"/>
        <v>0</v>
      </c>
      <c r="AE227" s="163">
        <f t="shared" si="115"/>
        <v>0</v>
      </c>
      <c r="AF227" s="176">
        <f t="shared" si="115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116"/>
        <v>0</v>
      </c>
      <c r="D228" s="163">
        <f t="shared" si="116"/>
        <v>0</v>
      </c>
      <c r="E228" s="163">
        <f t="shared" si="116"/>
        <v>0</v>
      </c>
      <c r="F228" s="163">
        <f t="shared" si="116"/>
        <v>0</v>
      </c>
      <c r="G228" s="163">
        <f t="shared" si="116"/>
        <v>0</v>
      </c>
      <c r="H228" s="163">
        <f t="shared" si="116"/>
        <v>0</v>
      </c>
      <c r="I228" s="163">
        <f t="shared" si="116"/>
        <v>0</v>
      </c>
      <c r="J228" s="163">
        <f t="shared" si="116"/>
        <v>0</v>
      </c>
      <c r="K228" s="163">
        <f t="shared" si="116"/>
        <v>0</v>
      </c>
      <c r="L228" s="163">
        <f t="shared" si="116"/>
        <v>0</v>
      </c>
      <c r="M228" s="163">
        <f t="shared" si="116"/>
        <v>0</v>
      </c>
      <c r="N228" s="163">
        <f t="shared" si="116"/>
        <v>0</v>
      </c>
      <c r="O228" s="163">
        <f t="shared" si="116"/>
        <v>0</v>
      </c>
      <c r="P228" s="163">
        <f t="shared" si="116"/>
        <v>0</v>
      </c>
      <c r="Q228" s="163">
        <f t="shared" si="116"/>
        <v>0</v>
      </c>
      <c r="R228" s="163">
        <f t="shared" si="116"/>
        <v>0</v>
      </c>
      <c r="S228" s="163">
        <f t="shared" si="115"/>
        <v>0</v>
      </c>
      <c r="T228" s="163">
        <f t="shared" si="115"/>
        <v>0</v>
      </c>
      <c r="U228" s="163">
        <f t="shared" si="115"/>
        <v>0</v>
      </c>
      <c r="V228" s="163">
        <f t="shared" si="115"/>
        <v>0</v>
      </c>
      <c r="W228" s="163">
        <f t="shared" si="115"/>
        <v>0</v>
      </c>
      <c r="X228" s="163">
        <f t="shared" si="115"/>
        <v>0</v>
      </c>
      <c r="Y228" s="163">
        <f t="shared" si="115"/>
        <v>0</v>
      </c>
      <c r="Z228" s="163">
        <f t="shared" si="115"/>
        <v>0</v>
      </c>
      <c r="AA228" s="163">
        <f t="shared" si="115"/>
        <v>0</v>
      </c>
      <c r="AB228" s="163">
        <f t="shared" si="115"/>
        <v>0</v>
      </c>
      <c r="AC228" s="163">
        <f t="shared" si="115"/>
        <v>0</v>
      </c>
      <c r="AD228" s="163">
        <f t="shared" si="115"/>
        <v>0</v>
      </c>
      <c r="AE228" s="163">
        <f t="shared" si="115"/>
        <v>0</v>
      </c>
      <c r="AF228" s="176">
        <f t="shared" si="115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116"/>
        <v>0</v>
      </c>
      <c r="D229" s="163">
        <f t="shared" si="116"/>
        <v>0</v>
      </c>
      <c r="E229" s="163">
        <f t="shared" si="116"/>
        <v>0</v>
      </c>
      <c r="F229" s="163">
        <f t="shared" si="116"/>
        <v>0</v>
      </c>
      <c r="G229" s="163">
        <f t="shared" si="116"/>
        <v>0</v>
      </c>
      <c r="H229" s="163">
        <f t="shared" si="116"/>
        <v>0</v>
      </c>
      <c r="I229" s="163">
        <f t="shared" si="116"/>
        <v>0</v>
      </c>
      <c r="J229" s="163">
        <f t="shared" si="116"/>
        <v>0</v>
      </c>
      <c r="K229" s="163">
        <f t="shared" si="116"/>
        <v>0</v>
      </c>
      <c r="L229" s="163">
        <f t="shared" si="116"/>
        <v>0</v>
      </c>
      <c r="M229" s="163">
        <f t="shared" si="116"/>
        <v>0</v>
      </c>
      <c r="N229" s="163">
        <f t="shared" si="116"/>
        <v>0</v>
      </c>
      <c r="O229" s="163">
        <f t="shared" si="116"/>
        <v>0</v>
      </c>
      <c r="P229" s="163">
        <f t="shared" si="116"/>
        <v>0</v>
      </c>
      <c r="Q229" s="163">
        <f t="shared" si="116"/>
        <v>0</v>
      </c>
      <c r="R229" s="163">
        <f t="shared" si="116"/>
        <v>0</v>
      </c>
      <c r="S229" s="163">
        <f t="shared" si="115"/>
        <v>0</v>
      </c>
      <c r="T229" s="163">
        <f t="shared" si="115"/>
        <v>0</v>
      </c>
      <c r="U229" s="163">
        <f t="shared" si="115"/>
        <v>0</v>
      </c>
      <c r="V229" s="163">
        <f t="shared" si="115"/>
        <v>0</v>
      </c>
      <c r="W229" s="163">
        <f t="shared" si="115"/>
        <v>0</v>
      </c>
      <c r="X229" s="163">
        <f t="shared" si="115"/>
        <v>0</v>
      </c>
      <c r="Y229" s="163">
        <f t="shared" si="115"/>
        <v>0</v>
      </c>
      <c r="Z229" s="163">
        <f t="shared" si="115"/>
        <v>0</v>
      </c>
      <c r="AA229" s="163">
        <f t="shared" si="115"/>
        <v>0</v>
      </c>
      <c r="AB229" s="163">
        <f t="shared" si="115"/>
        <v>0</v>
      </c>
      <c r="AC229" s="163">
        <f t="shared" si="115"/>
        <v>0</v>
      </c>
      <c r="AD229" s="163">
        <f t="shared" si="115"/>
        <v>0</v>
      </c>
      <c r="AE229" s="163">
        <f t="shared" si="115"/>
        <v>0</v>
      </c>
      <c r="AF229" s="176">
        <f t="shared" si="115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116"/>
        <v>0</v>
      </c>
      <c r="D230" s="163">
        <f t="shared" si="116"/>
        <v>0</v>
      </c>
      <c r="E230" s="163">
        <f t="shared" si="116"/>
        <v>0</v>
      </c>
      <c r="F230" s="163">
        <f t="shared" si="116"/>
        <v>0</v>
      </c>
      <c r="G230" s="163">
        <f t="shared" si="116"/>
        <v>0</v>
      </c>
      <c r="H230" s="163">
        <f t="shared" si="116"/>
        <v>0</v>
      </c>
      <c r="I230" s="163">
        <f t="shared" si="116"/>
        <v>0</v>
      </c>
      <c r="J230" s="163">
        <f t="shared" si="116"/>
        <v>0</v>
      </c>
      <c r="K230" s="163">
        <f t="shared" si="116"/>
        <v>0</v>
      </c>
      <c r="L230" s="163">
        <f t="shared" si="116"/>
        <v>0</v>
      </c>
      <c r="M230" s="163">
        <f t="shared" si="116"/>
        <v>0</v>
      </c>
      <c r="N230" s="163">
        <f t="shared" si="116"/>
        <v>0</v>
      </c>
      <c r="O230" s="163">
        <f t="shared" si="116"/>
        <v>0</v>
      </c>
      <c r="P230" s="163">
        <f t="shared" si="116"/>
        <v>0</v>
      </c>
      <c r="Q230" s="163">
        <f t="shared" si="116"/>
        <v>0</v>
      </c>
      <c r="R230" s="163">
        <f t="shared" si="116"/>
        <v>0</v>
      </c>
      <c r="S230" s="163">
        <f t="shared" si="115"/>
        <v>0</v>
      </c>
      <c r="T230" s="163">
        <f t="shared" si="115"/>
        <v>0</v>
      </c>
      <c r="U230" s="163">
        <f t="shared" si="115"/>
        <v>0</v>
      </c>
      <c r="V230" s="163">
        <f t="shared" si="115"/>
        <v>0</v>
      </c>
      <c r="W230" s="163">
        <f t="shared" si="115"/>
        <v>0</v>
      </c>
      <c r="X230" s="163">
        <f t="shared" si="115"/>
        <v>0</v>
      </c>
      <c r="Y230" s="163">
        <f t="shared" si="115"/>
        <v>0</v>
      </c>
      <c r="Z230" s="163">
        <f t="shared" si="115"/>
        <v>0</v>
      </c>
      <c r="AA230" s="163">
        <f t="shared" si="115"/>
        <v>0</v>
      </c>
      <c r="AB230" s="163">
        <f t="shared" si="115"/>
        <v>0</v>
      </c>
      <c r="AC230" s="163">
        <f t="shared" si="115"/>
        <v>0</v>
      </c>
      <c r="AD230" s="163">
        <f t="shared" si="115"/>
        <v>0</v>
      </c>
      <c r="AE230" s="163">
        <f t="shared" si="115"/>
        <v>0</v>
      </c>
      <c r="AF230" s="176">
        <f t="shared" si="115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116"/>
        <v>0</v>
      </c>
      <c r="D231" s="163">
        <f t="shared" si="116"/>
        <v>0</v>
      </c>
      <c r="E231" s="163">
        <f t="shared" si="116"/>
        <v>0</v>
      </c>
      <c r="F231" s="163">
        <f t="shared" si="116"/>
        <v>0</v>
      </c>
      <c r="G231" s="163">
        <f t="shared" si="116"/>
        <v>0</v>
      </c>
      <c r="H231" s="163">
        <f t="shared" si="116"/>
        <v>0</v>
      </c>
      <c r="I231" s="163">
        <f t="shared" si="116"/>
        <v>0</v>
      </c>
      <c r="J231" s="163">
        <f t="shared" si="116"/>
        <v>0</v>
      </c>
      <c r="K231" s="163">
        <f t="shared" si="116"/>
        <v>0</v>
      </c>
      <c r="L231" s="163">
        <f t="shared" si="116"/>
        <v>0</v>
      </c>
      <c r="M231" s="163">
        <f t="shared" si="116"/>
        <v>0</v>
      </c>
      <c r="N231" s="163">
        <f t="shared" si="116"/>
        <v>0</v>
      </c>
      <c r="O231" s="163">
        <f t="shared" si="116"/>
        <v>0</v>
      </c>
      <c r="P231" s="163">
        <f t="shared" si="116"/>
        <v>0</v>
      </c>
      <c r="Q231" s="163">
        <f t="shared" si="116"/>
        <v>0</v>
      </c>
      <c r="R231" s="163">
        <f t="shared" si="116"/>
        <v>0</v>
      </c>
      <c r="S231" s="163">
        <f t="shared" si="115"/>
        <v>0</v>
      </c>
      <c r="T231" s="163">
        <f t="shared" si="115"/>
        <v>0</v>
      </c>
      <c r="U231" s="163">
        <f t="shared" si="115"/>
        <v>0</v>
      </c>
      <c r="V231" s="163">
        <f t="shared" si="115"/>
        <v>0</v>
      </c>
      <c r="W231" s="163">
        <f t="shared" si="115"/>
        <v>0</v>
      </c>
      <c r="X231" s="163">
        <f t="shared" si="115"/>
        <v>0</v>
      </c>
      <c r="Y231" s="163">
        <f t="shared" si="115"/>
        <v>0</v>
      </c>
      <c r="Z231" s="163">
        <f t="shared" si="115"/>
        <v>0</v>
      </c>
      <c r="AA231" s="163">
        <f t="shared" si="115"/>
        <v>0</v>
      </c>
      <c r="AB231" s="163">
        <f t="shared" si="115"/>
        <v>0</v>
      </c>
      <c r="AC231" s="163">
        <f t="shared" si="115"/>
        <v>0</v>
      </c>
      <c r="AD231" s="163">
        <f t="shared" si="115"/>
        <v>0</v>
      </c>
      <c r="AE231" s="163">
        <f t="shared" si="115"/>
        <v>0</v>
      </c>
      <c r="AF231" s="176">
        <f t="shared" si="115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116"/>
        <v>0</v>
      </c>
      <c r="D232" s="163">
        <f t="shared" si="116"/>
        <v>0</v>
      </c>
      <c r="E232" s="163">
        <f t="shared" si="116"/>
        <v>0</v>
      </c>
      <c r="F232" s="163">
        <f t="shared" si="116"/>
        <v>0</v>
      </c>
      <c r="G232" s="163">
        <f t="shared" si="116"/>
        <v>0</v>
      </c>
      <c r="H232" s="163">
        <f t="shared" si="116"/>
        <v>0</v>
      </c>
      <c r="I232" s="163">
        <f t="shared" si="116"/>
        <v>0</v>
      </c>
      <c r="J232" s="163">
        <f t="shared" si="116"/>
        <v>0</v>
      </c>
      <c r="K232" s="163">
        <f t="shared" si="116"/>
        <v>0</v>
      </c>
      <c r="L232" s="163">
        <f t="shared" si="116"/>
        <v>0</v>
      </c>
      <c r="M232" s="163">
        <f t="shared" si="116"/>
        <v>0</v>
      </c>
      <c r="N232" s="163">
        <f t="shared" si="116"/>
        <v>0</v>
      </c>
      <c r="O232" s="163">
        <f t="shared" si="116"/>
        <v>0</v>
      </c>
      <c r="P232" s="163">
        <f t="shared" si="116"/>
        <v>0</v>
      </c>
      <c r="Q232" s="163">
        <f t="shared" si="116"/>
        <v>0</v>
      </c>
      <c r="R232" s="163">
        <f t="shared" ref="R232:AF247" si="117">Q232</f>
        <v>0</v>
      </c>
      <c r="S232" s="163">
        <f t="shared" si="117"/>
        <v>0</v>
      </c>
      <c r="T232" s="163">
        <f t="shared" si="117"/>
        <v>0</v>
      </c>
      <c r="U232" s="163">
        <f t="shared" si="117"/>
        <v>0</v>
      </c>
      <c r="V232" s="163">
        <f t="shared" si="117"/>
        <v>0</v>
      </c>
      <c r="W232" s="163">
        <f t="shared" si="117"/>
        <v>0</v>
      </c>
      <c r="X232" s="163">
        <f t="shared" si="117"/>
        <v>0</v>
      </c>
      <c r="Y232" s="163">
        <f t="shared" si="117"/>
        <v>0</v>
      </c>
      <c r="Z232" s="163">
        <f t="shared" si="117"/>
        <v>0</v>
      </c>
      <c r="AA232" s="163">
        <f t="shared" si="117"/>
        <v>0</v>
      </c>
      <c r="AB232" s="163">
        <f t="shared" si="117"/>
        <v>0</v>
      </c>
      <c r="AC232" s="163">
        <f t="shared" si="117"/>
        <v>0</v>
      </c>
      <c r="AD232" s="163">
        <f t="shared" si="117"/>
        <v>0</v>
      </c>
      <c r="AE232" s="163">
        <f t="shared" si="117"/>
        <v>0</v>
      </c>
      <c r="AF232" s="176">
        <f t="shared" si="117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R248" si="118">B233</f>
        <v>0</v>
      </c>
      <c r="D233" s="163">
        <f t="shared" si="118"/>
        <v>0</v>
      </c>
      <c r="E233" s="163">
        <f t="shared" si="118"/>
        <v>0</v>
      </c>
      <c r="F233" s="163">
        <f t="shared" si="118"/>
        <v>0</v>
      </c>
      <c r="G233" s="163">
        <f t="shared" si="118"/>
        <v>0</v>
      </c>
      <c r="H233" s="163">
        <f t="shared" si="118"/>
        <v>0</v>
      </c>
      <c r="I233" s="163">
        <f t="shared" si="118"/>
        <v>0</v>
      </c>
      <c r="J233" s="163">
        <f t="shared" si="118"/>
        <v>0</v>
      </c>
      <c r="K233" s="163">
        <f t="shared" si="118"/>
        <v>0</v>
      </c>
      <c r="L233" s="163">
        <f t="shared" si="118"/>
        <v>0</v>
      </c>
      <c r="M233" s="163">
        <f t="shared" si="118"/>
        <v>0</v>
      </c>
      <c r="N233" s="163">
        <f t="shared" si="118"/>
        <v>0</v>
      </c>
      <c r="O233" s="163">
        <f t="shared" si="118"/>
        <v>0</v>
      </c>
      <c r="P233" s="163">
        <f t="shared" si="118"/>
        <v>0</v>
      </c>
      <c r="Q233" s="163">
        <f t="shared" si="118"/>
        <v>0</v>
      </c>
      <c r="R233" s="163">
        <f t="shared" si="118"/>
        <v>0</v>
      </c>
      <c r="S233" s="163">
        <f t="shared" si="117"/>
        <v>0</v>
      </c>
      <c r="T233" s="163">
        <f t="shared" si="117"/>
        <v>0</v>
      </c>
      <c r="U233" s="163">
        <f t="shared" si="117"/>
        <v>0</v>
      </c>
      <c r="V233" s="163">
        <f t="shared" si="117"/>
        <v>0</v>
      </c>
      <c r="W233" s="163">
        <f t="shared" si="117"/>
        <v>0</v>
      </c>
      <c r="X233" s="163">
        <f t="shared" si="117"/>
        <v>0</v>
      </c>
      <c r="Y233" s="163">
        <f t="shared" si="117"/>
        <v>0</v>
      </c>
      <c r="Z233" s="163">
        <f t="shared" si="117"/>
        <v>0</v>
      </c>
      <c r="AA233" s="163">
        <f t="shared" si="117"/>
        <v>0</v>
      </c>
      <c r="AB233" s="163">
        <f t="shared" si="117"/>
        <v>0</v>
      </c>
      <c r="AC233" s="163">
        <f t="shared" si="117"/>
        <v>0</v>
      </c>
      <c r="AD233" s="163">
        <f t="shared" si="117"/>
        <v>0</v>
      </c>
      <c r="AE233" s="163">
        <f t="shared" si="117"/>
        <v>0</v>
      </c>
      <c r="AF233" s="176">
        <f t="shared" si="117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118"/>
        <v>0</v>
      </c>
      <c r="D234" s="163">
        <f t="shared" si="118"/>
        <v>0</v>
      </c>
      <c r="E234" s="163">
        <f t="shared" si="118"/>
        <v>0</v>
      </c>
      <c r="F234" s="163">
        <f t="shared" si="118"/>
        <v>0</v>
      </c>
      <c r="G234" s="163">
        <f t="shared" si="118"/>
        <v>0</v>
      </c>
      <c r="H234" s="163">
        <f t="shared" si="118"/>
        <v>0</v>
      </c>
      <c r="I234" s="163">
        <f t="shared" si="118"/>
        <v>0</v>
      </c>
      <c r="J234" s="163">
        <f t="shared" si="118"/>
        <v>0</v>
      </c>
      <c r="K234" s="163">
        <f t="shared" si="118"/>
        <v>0</v>
      </c>
      <c r="L234" s="163">
        <f t="shared" si="118"/>
        <v>0</v>
      </c>
      <c r="M234" s="163">
        <f t="shared" si="118"/>
        <v>0</v>
      </c>
      <c r="N234" s="163">
        <f t="shared" si="118"/>
        <v>0</v>
      </c>
      <c r="O234" s="163">
        <f t="shared" si="118"/>
        <v>0</v>
      </c>
      <c r="P234" s="163">
        <f t="shared" si="118"/>
        <v>0</v>
      </c>
      <c r="Q234" s="163">
        <f t="shared" si="118"/>
        <v>0</v>
      </c>
      <c r="R234" s="163">
        <f t="shared" si="118"/>
        <v>0</v>
      </c>
      <c r="S234" s="163">
        <f t="shared" si="117"/>
        <v>0</v>
      </c>
      <c r="T234" s="163">
        <f t="shared" si="117"/>
        <v>0</v>
      </c>
      <c r="U234" s="163">
        <f t="shared" si="117"/>
        <v>0</v>
      </c>
      <c r="V234" s="163">
        <f t="shared" si="117"/>
        <v>0</v>
      </c>
      <c r="W234" s="163">
        <f t="shared" si="117"/>
        <v>0</v>
      </c>
      <c r="X234" s="163">
        <f t="shared" si="117"/>
        <v>0</v>
      </c>
      <c r="Y234" s="163">
        <f t="shared" si="117"/>
        <v>0</v>
      </c>
      <c r="Z234" s="163">
        <f t="shared" si="117"/>
        <v>0</v>
      </c>
      <c r="AA234" s="163">
        <f t="shared" si="117"/>
        <v>0</v>
      </c>
      <c r="AB234" s="163">
        <f t="shared" si="117"/>
        <v>0</v>
      </c>
      <c r="AC234" s="163">
        <f t="shared" si="117"/>
        <v>0</v>
      </c>
      <c r="AD234" s="163">
        <f t="shared" si="117"/>
        <v>0</v>
      </c>
      <c r="AE234" s="163">
        <f t="shared" si="117"/>
        <v>0</v>
      </c>
      <c r="AF234" s="176">
        <f t="shared" si="117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118"/>
        <v>0</v>
      </c>
      <c r="D235" s="163">
        <f t="shared" si="118"/>
        <v>0</v>
      </c>
      <c r="E235" s="163">
        <f t="shared" si="118"/>
        <v>0</v>
      </c>
      <c r="F235" s="163">
        <f t="shared" si="118"/>
        <v>0</v>
      </c>
      <c r="G235" s="163">
        <f t="shared" si="118"/>
        <v>0</v>
      </c>
      <c r="H235" s="163">
        <f t="shared" si="118"/>
        <v>0</v>
      </c>
      <c r="I235" s="163">
        <f t="shared" si="118"/>
        <v>0</v>
      </c>
      <c r="J235" s="163">
        <f t="shared" si="118"/>
        <v>0</v>
      </c>
      <c r="K235" s="163">
        <f t="shared" si="118"/>
        <v>0</v>
      </c>
      <c r="L235" s="163">
        <f t="shared" si="118"/>
        <v>0</v>
      </c>
      <c r="M235" s="163">
        <f t="shared" si="118"/>
        <v>0</v>
      </c>
      <c r="N235" s="163">
        <f t="shared" si="118"/>
        <v>0</v>
      </c>
      <c r="O235" s="163">
        <f t="shared" si="118"/>
        <v>0</v>
      </c>
      <c r="P235" s="163">
        <f t="shared" si="118"/>
        <v>0</v>
      </c>
      <c r="Q235" s="163">
        <f t="shared" si="118"/>
        <v>0</v>
      </c>
      <c r="R235" s="163">
        <f t="shared" si="118"/>
        <v>0</v>
      </c>
      <c r="S235" s="163">
        <f t="shared" si="117"/>
        <v>0</v>
      </c>
      <c r="T235" s="163">
        <f t="shared" si="117"/>
        <v>0</v>
      </c>
      <c r="U235" s="163">
        <f t="shared" si="117"/>
        <v>0</v>
      </c>
      <c r="V235" s="163">
        <f t="shared" si="117"/>
        <v>0</v>
      </c>
      <c r="W235" s="163">
        <f t="shared" si="117"/>
        <v>0</v>
      </c>
      <c r="X235" s="163">
        <f t="shared" si="117"/>
        <v>0</v>
      </c>
      <c r="Y235" s="163">
        <f t="shared" si="117"/>
        <v>0</v>
      </c>
      <c r="Z235" s="163">
        <f t="shared" si="117"/>
        <v>0</v>
      </c>
      <c r="AA235" s="163">
        <f t="shared" si="117"/>
        <v>0</v>
      </c>
      <c r="AB235" s="163">
        <f t="shared" si="117"/>
        <v>0</v>
      </c>
      <c r="AC235" s="163">
        <f t="shared" si="117"/>
        <v>0</v>
      </c>
      <c r="AD235" s="163">
        <f t="shared" si="117"/>
        <v>0</v>
      </c>
      <c r="AE235" s="163">
        <f t="shared" si="117"/>
        <v>0</v>
      </c>
      <c r="AF235" s="176">
        <f t="shared" si="117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118"/>
        <v>0</v>
      </c>
      <c r="D236" s="163">
        <f t="shared" si="118"/>
        <v>0</v>
      </c>
      <c r="E236" s="163">
        <f t="shared" si="118"/>
        <v>0</v>
      </c>
      <c r="F236" s="163">
        <f t="shared" si="118"/>
        <v>0</v>
      </c>
      <c r="G236" s="163">
        <f t="shared" si="118"/>
        <v>0</v>
      </c>
      <c r="H236" s="163">
        <f t="shared" si="118"/>
        <v>0</v>
      </c>
      <c r="I236" s="163">
        <f t="shared" si="118"/>
        <v>0</v>
      </c>
      <c r="J236" s="163">
        <f t="shared" si="118"/>
        <v>0</v>
      </c>
      <c r="K236" s="163">
        <f t="shared" si="118"/>
        <v>0</v>
      </c>
      <c r="L236" s="163">
        <f t="shared" si="118"/>
        <v>0</v>
      </c>
      <c r="M236" s="163">
        <f t="shared" si="118"/>
        <v>0</v>
      </c>
      <c r="N236" s="163">
        <f t="shared" si="118"/>
        <v>0</v>
      </c>
      <c r="O236" s="163">
        <f t="shared" si="118"/>
        <v>0</v>
      </c>
      <c r="P236" s="163">
        <f t="shared" si="118"/>
        <v>0</v>
      </c>
      <c r="Q236" s="163">
        <f t="shared" si="118"/>
        <v>0</v>
      </c>
      <c r="R236" s="163">
        <f t="shared" si="118"/>
        <v>0</v>
      </c>
      <c r="S236" s="163">
        <f t="shared" si="117"/>
        <v>0</v>
      </c>
      <c r="T236" s="163">
        <f t="shared" si="117"/>
        <v>0</v>
      </c>
      <c r="U236" s="163">
        <f t="shared" si="117"/>
        <v>0</v>
      </c>
      <c r="V236" s="163">
        <f t="shared" si="117"/>
        <v>0</v>
      </c>
      <c r="W236" s="163">
        <f t="shared" si="117"/>
        <v>0</v>
      </c>
      <c r="X236" s="163">
        <f t="shared" si="117"/>
        <v>0</v>
      </c>
      <c r="Y236" s="163">
        <f t="shared" si="117"/>
        <v>0</v>
      </c>
      <c r="Z236" s="163">
        <f t="shared" si="117"/>
        <v>0</v>
      </c>
      <c r="AA236" s="163">
        <f t="shared" si="117"/>
        <v>0</v>
      </c>
      <c r="AB236" s="163">
        <f t="shared" si="117"/>
        <v>0</v>
      </c>
      <c r="AC236" s="163">
        <f t="shared" si="117"/>
        <v>0</v>
      </c>
      <c r="AD236" s="163">
        <f t="shared" si="117"/>
        <v>0</v>
      </c>
      <c r="AE236" s="163">
        <f t="shared" si="117"/>
        <v>0</v>
      </c>
      <c r="AF236" s="176">
        <f t="shared" si="117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118"/>
        <v>0</v>
      </c>
      <c r="D237" s="163">
        <f t="shared" si="118"/>
        <v>0</v>
      </c>
      <c r="E237" s="163">
        <f t="shared" si="118"/>
        <v>0</v>
      </c>
      <c r="F237" s="163">
        <f t="shared" si="118"/>
        <v>0</v>
      </c>
      <c r="G237" s="163">
        <f t="shared" si="118"/>
        <v>0</v>
      </c>
      <c r="H237" s="163">
        <f t="shared" si="118"/>
        <v>0</v>
      </c>
      <c r="I237" s="163">
        <f t="shared" si="118"/>
        <v>0</v>
      </c>
      <c r="J237" s="163">
        <f t="shared" si="118"/>
        <v>0</v>
      </c>
      <c r="K237" s="163">
        <f t="shared" si="118"/>
        <v>0</v>
      </c>
      <c r="L237" s="163">
        <f t="shared" si="118"/>
        <v>0</v>
      </c>
      <c r="M237" s="163">
        <f t="shared" si="118"/>
        <v>0</v>
      </c>
      <c r="N237" s="163">
        <f t="shared" si="118"/>
        <v>0</v>
      </c>
      <c r="O237" s="163">
        <f t="shared" si="118"/>
        <v>0</v>
      </c>
      <c r="P237" s="163">
        <f t="shared" si="118"/>
        <v>0</v>
      </c>
      <c r="Q237" s="163">
        <f t="shared" si="118"/>
        <v>0</v>
      </c>
      <c r="R237" s="163">
        <f t="shared" si="118"/>
        <v>0</v>
      </c>
      <c r="S237" s="163">
        <f t="shared" si="117"/>
        <v>0</v>
      </c>
      <c r="T237" s="163">
        <f t="shared" si="117"/>
        <v>0</v>
      </c>
      <c r="U237" s="163">
        <f t="shared" si="117"/>
        <v>0</v>
      </c>
      <c r="V237" s="163">
        <f t="shared" si="117"/>
        <v>0</v>
      </c>
      <c r="W237" s="163">
        <f t="shared" si="117"/>
        <v>0</v>
      </c>
      <c r="X237" s="163">
        <f t="shared" si="117"/>
        <v>0</v>
      </c>
      <c r="Y237" s="163">
        <f t="shared" si="117"/>
        <v>0</v>
      </c>
      <c r="Z237" s="163">
        <f t="shared" si="117"/>
        <v>0</v>
      </c>
      <c r="AA237" s="163">
        <f t="shared" si="117"/>
        <v>0</v>
      </c>
      <c r="AB237" s="163">
        <f t="shared" si="117"/>
        <v>0</v>
      </c>
      <c r="AC237" s="163">
        <f t="shared" si="117"/>
        <v>0</v>
      </c>
      <c r="AD237" s="163">
        <f t="shared" si="117"/>
        <v>0</v>
      </c>
      <c r="AE237" s="163">
        <f t="shared" si="117"/>
        <v>0</v>
      </c>
      <c r="AF237" s="176">
        <f t="shared" si="117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118"/>
        <v>0</v>
      </c>
      <c r="D238" s="163">
        <f t="shared" si="118"/>
        <v>0</v>
      </c>
      <c r="E238" s="163">
        <f t="shared" si="118"/>
        <v>0</v>
      </c>
      <c r="F238" s="163">
        <f t="shared" si="118"/>
        <v>0</v>
      </c>
      <c r="G238" s="163">
        <f t="shared" si="118"/>
        <v>0</v>
      </c>
      <c r="H238" s="163">
        <f t="shared" si="118"/>
        <v>0</v>
      </c>
      <c r="I238" s="163">
        <f t="shared" si="118"/>
        <v>0</v>
      </c>
      <c r="J238" s="163">
        <f t="shared" si="118"/>
        <v>0</v>
      </c>
      <c r="K238" s="163">
        <f t="shared" si="118"/>
        <v>0</v>
      </c>
      <c r="L238" s="163">
        <f t="shared" si="118"/>
        <v>0</v>
      </c>
      <c r="M238" s="163">
        <f t="shared" si="118"/>
        <v>0</v>
      </c>
      <c r="N238" s="163">
        <f t="shared" si="118"/>
        <v>0</v>
      </c>
      <c r="O238" s="163">
        <f t="shared" si="118"/>
        <v>0</v>
      </c>
      <c r="P238" s="163">
        <f t="shared" si="118"/>
        <v>0</v>
      </c>
      <c r="Q238" s="163">
        <f t="shared" si="118"/>
        <v>0</v>
      </c>
      <c r="R238" s="163">
        <f t="shared" si="118"/>
        <v>0</v>
      </c>
      <c r="S238" s="163">
        <f t="shared" si="117"/>
        <v>0</v>
      </c>
      <c r="T238" s="163">
        <f t="shared" si="117"/>
        <v>0</v>
      </c>
      <c r="U238" s="163">
        <f t="shared" si="117"/>
        <v>0</v>
      </c>
      <c r="V238" s="163">
        <f t="shared" si="117"/>
        <v>0</v>
      </c>
      <c r="W238" s="163">
        <f t="shared" si="117"/>
        <v>0</v>
      </c>
      <c r="X238" s="163">
        <f t="shared" si="117"/>
        <v>0</v>
      </c>
      <c r="Y238" s="163">
        <f t="shared" si="117"/>
        <v>0</v>
      </c>
      <c r="Z238" s="163">
        <f t="shared" si="117"/>
        <v>0</v>
      </c>
      <c r="AA238" s="163">
        <f t="shared" si="117"/>
        <v>0</v>
      </c>
      <c r="AB238" s="163">
        <f t="shared" si="117"/>
        <v>0</v>
      </c>
      <c r="AC238" s="163">
        <f t="shared" si="117"/>
        <v>0</v>
      </c>
      <c r="AD238" s="163">
        <f t="shared" si="117"/>
        <v>0</v>
      </c>
      <c r="AE238" s="163">
        <f t="shared" si="117"/>
        <v>0</v>
      </c>
      <c r="AF238" s="176">
        <f t="shared" si="117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118"/>
        <v>0</v>
      </c>
      <c r="D239" s="163">
        <f t="shared" si="118"/>
        <v>0</v>
      </c>
      <c r="E239" s="163">
        <f t="shared" si="118"/>
        <v>0</v>
      </c>
      <c r="F239" s="163">
        <f t="shared" si="118"/>
        <v>0</v>
      </c>
      <c r="G239" s="163">
        <f t="shared" si="118"/>
        <v>0</v>
      </c>
      <c r="H239" s="163">
        <f t="shared" si="118"/>
        <v>0</v>
      </c>
      <c r="I239" s="163">
        <f t="shared" si="118"/>
        <v>0</v>
      </c>
      <c r="J239" s="163">
        <f t="shared" si="118"/>
        <v>0</v>
      </c>
      <c r="K239" s="163">
        <f t="shared" si="118"/>
        <v>0</v>
      </c>
      <c r="L239" s="163">
        <f t="shared" si="118"/>
        <v>0</v>
      </c>
      <c r="M239" s="163">
        <f t="shared" si="118"/>
        <v>0</v>
      </c>
      <c r="N239" s="163">
        <f t="shared" si="118"/>
        <v>0</v>
      </c>
      <c r="O239" s="163">
        <f t="shared" si="118"/>
        <v>0</v>
      </c>
      <c r="P239" s="163">
        <f t="shared" si="118"/>
        <v>0</v>
      </c>
      <c r="Q239" s="163">
        <f t="shared" si="118"/>
        <v>0</v>
      </c>
      <c r="R239" s="163">
        <f t="shared" si="118"/>
        <v>0</v>
      </c>
      <c r="S239" s="163">
        <f t="shared" si="117"/>
        <v>0</v>
      </c>
      <c r="T239" s="163">
        <f t="shared" si="117"/>
        <v>0</v>
      </c>
      <c r="U239" s="163">
        <f t="shared" si="117"/>
        <v>0</v>
      </c>
      <c r="V239" s="163">
        <f t="shared" si="117"/>
        <v>0</v>
      </c>
      <c r="W239" s="163">
        <f t="shared" si="117"/>
        <v>0</v>
      </c>
      <c r="X239" s="163">
        <f t="shared" si="117"/>
        <v>0</v>
      </c>
      <c r="Y239" s="163">
        <f t="shared" si="117"/>
        <v>0</v>
      </c>
      <c r="Z239" s="163">
        <f t="shared" si="117"/>
        <v>0</v>
      </c>
      <c r="AA239" s="163">
        <f t="shared" si="117"/>
        <v>0</v>
      </c>
      <c r="AB239" s="163">
        <f t="shared" si="117"/>
        <v>0</v>
      </c>
      <c r="AC239" s="163">
        <f t="shared" si="117"/>
        <v>0</v>
      </c>
      <c r="AD239" s="163">
        <f t="shared" si="117"/>
        <v>0</v>
      </c>
      <c r="AE239" s="163">
        <f t="shared" si="117"/>
        <v>0</v>
      </c>
      <c r="AF239" s="176">
        <f t="shared" si="117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118"/>
        <v>0</v>
      </c>
      <c r="D240" s="163">
        <f t="shared" si="118"/>
        <v>0</v>
      </c>
      <c r="E240" s="163">
        <f t="shared" si="118"/>
        <v>0</v>
      </c>
      <c r="F240" s="163">
        <f t="shared" si="118"/>
        <v>0</v>
      </c>
      <c r="G240" s="163">
        <f t="shared" si="118"/>
        <v>0</v>
      </c>
      <c r="H240" s="163">
        <f t="shared" si="118"/>
        <v>0</v>
      </c>
      <c r="I240" s="163">
        <f t="shared" si="118"/>
        <v>0</v>
      </c>
      <c r="J240" s="163">
        <f t="shared" si="118"/>
        <v>0</v>
      </c>
      <c r="K240" s="163">
        <f t="shared" si="118"/>
        <v>0</v>
      </c>
      <c r="L240" s="163">
        <f t="shared" si="118"/>
        <v>0</v>
      </c>
      <c r="M240" s="163">
        <f t="shared" si="118"/>
        <v>0</v>
      </c>
      <c r="N240" s="163">
        <f t="shared" si="118"/>
        <v>0</v>
      </c>
      <c r="O240" s="163">
        <f t="shared" si="118"/>
        <v>0</v>
      </c>
      <c r="P240" s="163">
        <f t="shared" si="118"/>
        <v>0</v>
      </c>
      <c r="Q240" s="163">
        <f t="shared" si="118"/>
        <v>0</v>
      </c>
      <c r="R240" s="163">
        <f t="shared" si="118"/>
        <v>0</v>
      </c>
      <c r="S240" s="163">
        <f t="shared" si="117"/>
        <v>0</v>
      </c>
      <c r="T240" s="163">
        <f t="shared" si="117"/>
        <v>0</v>
      </c>
      <c r="U240" s="163">
        <f t="shared" si="117"/>
        <v>0</v>
      </c>
      <c r="V240" s="163">
        <f t="shared" si="117"/>
        <v>0</v>
      </c>
      <c r="W240" s="163">
        <f t="shared" si="117"/>
        <v>0</v>
      </c>
      <c r="X240" s="163">
        <f t="shared" si="117"/>
        <v>0</v>
      </c>
      <c r="Y240" s="163">
        <f t="shared" si="117"/>
        <v>0</v>
      </c>
      <c r="Z240" s="163">
        <f t="shared" si="117"/>
        <v>0</v>
      </c>
      <c r="AA240" s="163">
        <f t="shared" si="117"/>
        <v>0</v>
      </c>
      <c r="AB240" s="163">
        <f t="shared" si="117"/>
        <v>0</v>
      </c>
      <c r="AC240" s="163">
        <f t="shared" si="117"/>
        <v>0</v>
      </c>
      <c r="AD240" s="163">
        <f t="shared" si="117"/>
        <v>0</v>
      </c>
      <c r="AE240" s="163">
        <f t="shared" si="117"/>
        <v>0</v>
      </c>
      <c r="AF240" s="176">
        <f t="shared" si="117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118"/>
        <v>0</v>
      </c>
      <c r="D241" s="163">
        <f t="shared" si="118"/>
        <v>0</v>
      </c>
      <c r="E241" s="163">
        <f t="shared" si="118"/>
        <v>0</v>
      </c>
      <c r="F241" s="163">
        <f t="shared" si="118"/>
        <v>0</v>
      </c>
      <c r="G241" s="163">
        <f t="shared" si="118"/>
        <v>0</v>
      </c>
      <c r="H241" s="163">
        <f t="shared" si="118"/>
        <v>0</v>
      </c>
      <c r="I241" s="163">
        <f t="shared" si="118"/>
        <v>0</v>
      </c>
      <c r="J241" s="163">
        <f t="shared" si="118"/>
        <v>0</v>
      </c>
      <c r="K241" s="163">
        <f t="shared" si="118"/>
        <v>0</v>
      </c>
      <c r="L241" s="163">
        <f t="shared" si="118"/>
        <v>0</v>
      </c>
      <c r="M241" s="163">
        <f t="shared" si="118"/>
        <v>0</v>
      </c>
      <c r="N241" s="163">
        <f t="shared" si="118"/>
        <v>0</v>
      </c>
      <c r="O241" s="163">
        <f t="shared" si="118"/>
        <v>0</v>
      </c>
      <c r="P241" s="163">
        <f t="shared" si="118"/>
        <v>0</v>
      </c>
      <c r="Q241" s="163">
        <f t="shared" si="118"/>
        <v>0</v>
      </c>
      <c r="R241" s="163">
        <f t="shared" si="118"/>
        <v>0</v>
      </c>
      <c r="S241" s="163">
        <f t="shared" si="117"/>
        <v>0</v>
      </c>
      <c r="T241" s="163">
        <f t="shared" si="117"/>
        <v>0</v>
      </c>
      <c r="U241" s="163">
        <f t="shared" si="117"/>
        <v>0</v>
      </c>
      <c r="V241" s="163">
        <f t="shared" si="117"/>
        <v>0</v>
      </c>
      <c r="W241" s="163">
        <f t="shared" si="117"/>
        <v>0</v>
      </c>
      <c r="X241" s="163">
        <f t="shared" si="117"/>
        <v>0</v>
      </c>
      <c r="Y241" s="163">
        <f t="shared" si="117"/>
        <v>0</v>
      </c>
      <c r="Z241" s="163">
        <f t="shared" si="117"/>
        <v>0</v>
      </c>
      <c r="AA241" s="163">
        <f t="shared" si="117"/>
        <v>0</v>
      </c>
      <c r="AB241" s="163">
        <f t="shared" si="117"/>
        <v>0</v>
      </c>
      <c r="AC241" s="163">
        <f t="shared" si="117"/>
        <v>0</v>
      </c>
      <c r="AD241" s="163">
        <f t="shared" si="117"/>
        <v>0</v>
      </c>
      <c r="AE241" s="163">
        <f t="shared" si="117"/>
        <v>0</v>
      </c>
      <c r="AF241" s="176">
        <f t="shared" si="117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118"/>
        <v>0</v>
      </c>
      <c r="D242" s="163">
        <f t="shared" si="118"/>
        <v>0</v>
      </c>
      <c r="E242" s="163">
        <f t="shared" si="118"/>
        <v>0</v>
      </c>
      <c r="F242" s="163">
        <f t="shared" si="118"/>
        <v>0</v>
      </c>
      <c r="G242" s="163">
        <f t="shared" si="118"/>
        <v>0</v>
      </c>
      <c r="H242" s="163">
        <f t="shared" si="118"/>
        <v>0</v>
      </c>
      <c r="I242" s="163">
        <f t="shared" si="118"/>
        <v>0</v>
      </c>
      <c r="J242" s="163">
        <f t="shared" si="118"/>
        <v>0</v>
      </c>
      <c r="K242" s="163">
        <f t="shared" si="118"/>
        <v>0</v>
      </c>
      <c r="L242" s="163">
        <f t="shared" si="118"/>
        <v>0</v>
      </c>
      <c r="M242" s="163">
        <f t="shared" si="118"/>
        <v>0</v>
      </c>
      <c r="N242" s="163">
        <f t="shared" si="118"/>
        <v>0</v>
      </c>
      <c r="O242" s="163">
        <f t="shared" si="118"/>
        <v>0</v>
      </c>
      <c r="P242" s="163">
        <f t="shared" si="118"/>
        <v>0</v>
      </c>
      <c r="Q242" s="163">
        <f t="shared" si="118"/>
        <v>0</v>
      </c>
      <c r="R242" s="163">
        <f t="shared" si="118"/>
        <v>0</v>
      </c>
      <c r="S242" s="163">
        <f t="shared" si="117"/>
        <v>0</v>
      </c>
      <c r="T242" s="163">
        <f t="shared" si="117"/>
        <v>0</v>
      </c>
      <c r="U242" s="163">
        <f t="shared" si="117"/>
        <v>0</v>
      </c>
      <c r="V242" s="163">
        <f t="shared" si="117"/>
        <v>0</v>
      </c>
      <c r="W242" s="163">
        <f t="shared" si="117"/>
        <v>0</v>
      </c>
      <c r="X242" s="163">
        <f t="shared" si="117"/>
        <v>0</v>
      </c>
      <c r="Y242" s="163">
        <f t="shared" si="117"/>
        <v>0</v>
      </c>
      <c r="Z242" s="163">
        <f t="shared" si="117"/>
        <v>0</v>
      </c>
      <c r="AA242" s="163">
        <f t="shared" si="117"/>
        <v>0</v>
      </c>
      <c r="AB242" s="163">
        <f t="shared" si="117"/>
        <v>0</v>
      </c>
      <c r="AC242" s="163">
        <f t="shared" si="117"/>
        <v>0</v>
      </c>
      <c r="AD242" s="163">
        <f t="shared" si="117"/>
        <v>0</v>
      </c>
      <c r="AE242" s="163">
        <f t="shared" si="117"/>
        <v>0</v>
      </c>
      <c r="AF242" s="176">
        <f t="shared" si="117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118"/>
        <v>0</v>
      </c>
      <c r="D243" s="163">
        <f t="shared" si="118"/>
        <v>0</v>
      </c>
      <c r="E243" s="163">
        <f t="shared" si="118"/>
        <v>0</v>
      </c>
      <c r="F243" s="163">
        <f t="shared" si="118"/>
        <v>0</v>
      </c>
      <c r="G243" s="163">
        <f t="shared" si="118"/>
        <v>0</v>
      </c>
      <c r="H243" s="163">
        <f t="shared" si="118"/>
        <v>0</v>
      </c>
      <c r="I243" s="163">
        <f t="shared" si="118"/>
        <v>0</v>
      </c>
      <c r="J243" s="163">
        <f t="shared" si="118"/>
        <v>0</v>
      </c>
      <c r="K243" s="163">
        <f t="shared" si="118"/>
        <v>0</v>
      </c>
      <c r="L243" s="163">
        <f t="shared" si="118"/>
        <v>0</v>
      </c>
      <c r="M243" s="163">
        <f t="shared" si="118"/>
        <v>0</v>
      </c>
      <c r="N243" s="163">
        <f t="shared" si="118"/>
        <v>0</v>
      </c>
      <c r="O243" s="163">
        <f t="shared" si="118"/>
        <v>0</v>
      </c>
      <c r="P243" s="163">
        <f t="shared" si="118"/>
        <v>0</v>
      </c>
      <c r="Q243" s="163">
        <f t="shared" si="118"/>
        <v>0</v>
      </c>
      <c r="R243" s="163">
        <f t="shared" si="118"/>
        <v>0</v>
      </c>
      <c r="S243" s="163">
        <f t="shared" si="117"/>
        <v>0</v>
      </c>
      <c r="T243" s="163">
        <f t="shared" si="117"/>
        <v>0</v>
      </c>
      <c r="U243" s="163">
        <f t="shared" si="117"/>
        <v>0</v>
      </c>
      <c r="V243" s="163">
        <f t="shared" si="117"/>
        <v>0</v>
      </c>
      <c r="W243" s="163">
        <f t="shared" si="117"/>
        <v>0</v>
      </c>
      <c r="X243" s="163">
        <f t="shared" si="117"/>
        <v>0</v>
      </c>
      <c r="Y243" s="163">
        <f t="shared" si="117"/>
        <v>0</v>
      </c>
      <c r="Z243" s="163">
        <f t="shared" si="117"/>
        <v>0</v>
      </c>
      <c r="AA243" s="163">
        <f t="shared" si="117"/>
        <v>0</v>
      </c>
      <c r="AB243" s="163">
        <f t="shared" si="117"/>
        <v>0</v>
      </c>
      <c r="AC243" s="163">
        <f t="shared" si="117"/>
        <v>0</v>
      </c>
      <c r="AD243" s="163">
        <f t="shared" si="117"/>
        <v>0</v>
      </c>
      <c r="AE243" s="163">
        <f t="shared" si="117"/>
        <v>0</v>
      </c>
      <c r="AF243" s="176">
        <f t="shared" si="117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118"/>
        <v>0</v>
      </c>
      <c r="D244" s="163">
        <f t="shared" si="118"/>
        <v>0</v>
      </c>
      <c r="E244" s="163">
        <f t="shared" si="118"/>
        <v>0</v>
      </c>
      <c r="F244" s="163">
        <f t="shared" si="118"/>
        <v>0</v>
      </c>
      <c r="G244" s="163">
        <f t="shared" si="118"/>
        <v>0</v>
      </c>
      <c r="H244" s="163">
        <f t="shared" si="118"/>
        <v>0</v>
      </c>
      <c r="I244" s="163">
        <f t="shared" si="118"/>
        <v>0</v>
      </c>
      <c r="J244" s="163">
        <f t="shared" si="118"/>
        <v>0</v>
      </c>
      <c r="K244" s="163">
        <f t="shared" si="118"/>
        <v>0</v>
      </c>
      <c r="L244" s="163">
        <f t="shared" si="118"/>
        <v>0</v>
      </c>
      <c r="M244" s="163">
        <f t="shared" si="118"/>
        <v>0</v>
      </c>
      <c r="N244" s="163">
        <f t="shared" si="118"/>
        <v>0</v>
      </c>
      <c r="O244" s="163">
        <f t="shared" si="118"/>
        <v>0</v>
      </c>
      <c r="P244" s="163">
        <f t="shared" si="118"/>
        <v>0</v>
      </c>
      <c r="Q244" s="163">
        <f t="shared" si="118"/>
        <v>0</v>
      </c>
      <c r="R244" s="163">
        <f t="shared" si="118"/>
        <v>0</v>
      </c>
      <c r="S244" s="163">
        <f t="shared" si="117"/>
        <v>0</v>
      </c>
      <c r="T244" s="163">
        <f t="shared" si="117"/>
        <v>0</v>
      </c>
      <c r="U244" s="163">
        <f t="shared" si="117"/>
        <v>0</v>
      </c>
      <c r="V244" s="163">
        <f t="shared" si="117"/>
        <v>0</v>
      </c>
      <c r="W244" s="163">
        <f t="shared" si="117"/>
        <v>0</v>
      </c>
      <c r="X244" s="163">
        <f t="shared" si="117"/>
        <v>0</v>
      </c>
      <c r="Y244" s="163">
        <f t="shared" si="117"/>
        <v>0</v>
      </c>
      <c r="Z244" s="163">
        <f t="shared" si="117"/>
        <v>0</v>
      </c>
      <c r="AA244" s="163">
        <f t="shared" si="117"/>
        <v>0</v>
      </c>
      <c r="AB244" s="163">
        <f t="shared" si="117"/>
        <v>0</v>
      </c>
      <c r="AC244" s="163">
        <f t="shared" si="117"/>
        <v>0</v>
      </c>
      <c r="AD244" s="163">
        <f t="shared" si="117"/>
        <v>0</v>
      </c>
      <c r="AE244" s="163">
        <f t="shared" si="117"/>
        <v>0</v>
      </c>
      <c r="AF244" s="176">
        <f t="shared" si="117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118"/>
        <v>0</v>
      </c>
      <c r="D245" s="163">
        <f t="shared" si="118"/>
        <v>0</v>
      </c>
      <c r="E245" s="163">
        <f t="shared" si="118"/>
        <v>0</v>
      </c>
      <c r="F245" s="163">
        <f t="shared" si="118"/>
        <v>0</v>
      </c>
      <c r="G245" s="163">
        <f t="shared" si="118"/>
        <v>0</v>
      </c>
      <c r="H245" s="163">
        <f t="shared" si="118"/>
        <v>0</v>
      </c>
      <c r="I245" s="163">
        <f t="shared" si="118"/>
        <v>0</v>
      </c>
      <c r="J245" s="163">
        <f t="shared" si="118"/>
        <v>0</v>
      </c>
      <c r="K245" s="163">
        <f t="shared" si="118"/>
        <v>0</v>
      </c>
      <c r="L245" s="163">
        <f t="shared" si="118"/>
        <v>0</v>
      </c>
      <c r="M245" s="163">
        <f t="shared" si="118"/>
        <v>0</v>
      </c>
      <c r="N245" s="163">
        <f t="shared" si="118"/>
        <v>0</v>
      </c>
      <c r="O245" s="163">
        <f t="shared" si="118"/>
        <v>0</v>
      </c>
      <c r="P245" s="163">
        <f t="shared" si="118"/>
        <v>0</v>
      </c>
      <c r="Q245" s="163">
        <f t="shared" si="118"/>
        <v>0</v>
      </c>
      <c r="R245" s="163">
        <f t="shared" si="118"/>
        <v>0</v>
      </c>
      <c r="S245" s="163">
        <f t="shared" si="117"/>
        <v>0</v>
      </c>
      <c r="T245" s="163">
        <f t="shared" si="117"/>
        <v>0</v>
      </c>
      <c r="U245" s="163">
        <f t="shared" si="117"/>
        <v>0</v>
      </c>
      <c r="V245" s="163">
        <f t="shared" si="117"/>
        <v>0</v>
      </c>
      <c r="W245" s="163">
        <f t="shared" si="117"/>
        <v>0</v>
      </c>
      <c r="X245" s="163">
        <f t="shared" si="117"/>
        <v>0</v>
      </c>
      <c r="Y245" s="163">
        <f t="shared" si="117"/>
        <v>0</v>
      </c>
      <c r="Z245" s="163">
        <f t="shared" si="117"/>
        <v>0</v>
      </c>
      <c r="AA245" s="163">
        <f t="shared" si="117"/>
        <v>0</v>
      </c>
      <c r="AB245" s="163">
        <f t="shared" si="117"/>
        <v>0</v>
      </c>
      <c r="AC245" s="163">
        <f t="shared" si="117"/>
        <v>0</v>
      </c>
      <c r="AD245" s="163">
        <f t="shared" si="117"/>
        <v>0</v>
      </c>
      <c r="AE245" s="163">
        <f t="shared" si="117"/>
        <v>0</v>
      </c>
      <c r="AF245" s="176">
        <f t="shared" si="117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118"/>
        <v>0</v>
      </c>
      <c r="D246" s="163">
        <f t="shared" si="118"/>
        <v>0</v>
      </c>
      <c r="E246" s="163">
        <f t="shared" si="118"/>
        <v>0</v>
      </c>
      <c r="F246" s="163">
        <f t="shared" si="118"/>
        <v>0</v>
      </c>
      <c r="G246" s="163">
        <f t="shared" si="118"/>
        <v>0</v>
      </c>
      <c r="H246" s="163">
        <f t="shared" si="118"/>
        <v>0</v>
      </c>
      <c r="I246" s="163">
        <f t="shared" si="118"/>
        <v>0</v>
      </c>
      <c r="J246" s="163">
        <f t="shared" si="118"/>
        <v>0</v>
      </c>
      <c r="K246" s="163">
        <f t="shared" si="118"/>
        <v>0</v>
      </c>
      <c r="L246" s="163">
        <f t="shared" si="118"/>
        <v>0</v>
      </c>
      <c r="M246" s="163">
        <f t="shared" si="118"/>
        <v>0</v>
      </c>
      <c r="N246" s="163">
        <f t="shared" si="118"/>
        <v>0</v>
      </c>
      <c r="O246" s="163">
        <f t="shared" si="118"/>
        <v>0</v>
      </c>
      <c r="P246" s="163">
        <f t="shared" si="118"/>
        <v>0</v>
      </c>
      <c r="Q246" s="163">
        <f t="shared" si="118"/>
        <v>0</v>
      </c>
      <c r="R246" s="163">
        <f t="shared" si="118"/>
        <v>0</v>
      </c>
      <c r="S246" s="163">
        <f t="shared" si="117"/>
        <v>0</v>
      </c>
      <c r="T246" s="163">
        <f t="shared" si="117"/>
        <v>0</v>
      </c>
      <c r="U246" s="163">
        <f t="shared" si="117"/>
        <v>0</v>
      </c>
      <c r="V246" s="163">
        <f t="shared" si="117"/>
        <v>0</v>
      </c>
      <c r="W246" s="163">
        <f t="shared" si="117"/>
        <v>0</v>
      </c>
      <c r="X246" s="163">
        <f t="shared" si="117"/>
        <v>0</v>
      </c>
      <c r="Y246" s="163">
        <f t="shared" si="117"/>
        <v>0</v>
      </c>
      <c r="Z246" s="163">
        <f t="shared" si="117"/>
        <v>0</v>
      </c>
      <c r="AA246" s="163">
        <f t="shared" si="117"/>
        <v>0</v>
      </c>
      <c r="AB246" s="163">
        <f t="shared" si="117"/>
        <v>0</v>
      </c>
      <c r="AC246" s="163">
        <f t="shared" si="117"/>
        <v>0</v>
      </c>
      <c r="AD246" s="163">
        <f t="shared" si="117"/>
        <v>0</v>
      </c>
      <c r="AE246" s="163">
        <f t="shared" si="117"/>
        <v>0</v>
      </c>
      <c r="AF246" s="176">
        <f t="shared" si="117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118"/>
        <v>0</v>
      </c>
      <c r="D247" s="163">
        <f t="shared" si="118"/>
        <v>0</v>
      </c>
      <c r="E247" s="163">
        <f t="shared" si="118"/>
        <v>0</v>
      </c>
      <c r="F247" s="163">
        <f t="shared" si="118"/>
        <v>0</v>
      </c>
      <c r="G247" s="163">
        <f t="shared" si="118"/>
        <v>0</v>
      </c>
      <c r="H247" s="163">
        <f t="shared" si="118"/>
        <v>0</v>
      </c>
      <c r="I247" s="163">
        <f t="shared" si="118"/>
        <v>0</v>
      </c>
      <c r="J247" s="163">
        <f t="shared" si="118"/>
        <v>0</v>
      </c>
      <c r="K247" s="163">
        <f t="shared" si="118"/>
        <v>0</v>
      </c>
      <c r="L247" s="163">
        <f t="shared" si="118"/>
        <v>0</v>
      </c>
      <c r="M247" s="163">
        <f t="shared" si="118"/>
        <v>0</v>
      </c>
      <c r="N247" s="163">
        <f t="shared" si="118"/>
        <v>0</v>
      </c>
      <c r="O247" s="163">
        <f t="shared" si="118"/>
        <v>0</v>
      </c>
      <c r="P247" s="163">
        <f t="shared" si="118"/>
        <v>0</v>
      </c>
      <c r="Q247" s="163">
        <f t="shared" si="118"/>
        <v>0</v>
      </c>
      <c r="R247" s="163">
        <f t="shared" si="118"/>
        <v>0</v>
      </c>
      <c r="S247" s="163">
        <f t="shared" si="117"/>
        <v>0</v>
      </c>
      <c r="T247" s="163">
        <f t="shared" si="117"/>
        <v>0</v>
      </c>
      <c r="U247" s="163">
        <f t="shared" si="117"/>
        <v>0</v>
      </c>
      <c r="V247" s="163">
        <f t="shared" si="117"/>
        <v>0</v>
      </c>
      <c r="W247" s="163">
        <f t="shared" si="117"/>
        <v>0</v>
      </c>
      <c r="X247" s="163">
        <f t="shared" si="117"/>
        <v>0</v>
      </c>
      <c r="Y247" s="163">
        <f t="shared" si="117"/>
        <v>0</v>
      </c>
      <c r="Z247" s="163">
        <f t="shared" si="117"/>
        <v>0</v>
      </c>
      <c r="AA247" s="163">
        <f t="shared" si="117"/>
        <v>0</v>
      </c>
      <c r="AB247" s="163">
        <f t="shared" si="117"/>
        <v>0</v>
      </c>
      <c r="AC247" s="163">
        <f t="shared" si="117"/>
        <v>0</v>
      </c>
      <c r="AD247" s="163">
        <f t="shared" si="117"/>
        <v>0</v>
      </c>
      <c r="AE247" s="163">
        <f t="shared" si="117"/>
        <v>0</v>
      </c>
      <c r="AF247" s="176">
        <f t="shared" si="117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118"/>
        <v>0</v>
      </c>
      <c r="D248" s="163">
        <f t="shared" si="118"/>
        <v>0</v>
      </c>
      <c r="E248" s="163">
        <f t="shared" si="118"/>
        <v>0</v>
      </c>
      <c r="F248" s="163">
        <f t="shared" si="118"/>
        <v>0</v>
      </c>
      <c r="G248" s="163">
        <f t="shared" si="118"/>
        <v>0</v>
      </c>
      <c r="H248" s="163">
        <f t="shared" si="118"/>
        <v>0</v>
      </c>
      <c r="I248" s="163">
        <f t="shared" si="118"/>
        <v>0</v>
      </c>
      <c r="J248" s="163">
        <f t="shared" si="118"/>
        <v>0</v>
      </c>
      <c r="K248" s="163">
        <f t="shared" si="118"/>
        <v>0</v>
      </c>
      <c r="L248" s="163">
        <f t="shared" si="118"/>
        <v>0</v>
      </c>
      <c r="M248" s="163">
        <f t="shared" si="118"/>
        <v>0</v>
      </c>
      <c r="N248" s="163">
        <f t="shared" si="118"/>
        <v>0</v>
      </c>
      <c r="O248" s="163">
        <f t="shared" si="118"/>
        <v>0</v>
      </c>
      <c r="P248" s="163">
        <f t="shared" si="118"/>
        <v>0</v>
      </c>
      <c r="Q248" s="163">
        <f t="shared" si="118"/>
        <v>0</v>
      </c>
      <c r="R248" s="163">
        <f t="shared" ref="R248:AF263" si="119">Q248</f>
        <v>0</v>
      </c>
      <c r="S248" s="163">
        <f t="shared" si="119"/>
        <v>0</v>
      </c>
      <c r="T248" s="163">
        <f t="shared" si="119"/>
        <v>0</v>
      </c>
      <c r="U248" s="163">
        <f t="shared" si="119"/>
        <v>0</v>
      </c>
      <c r="V248" s="163">
        <f t="shared" si="119"/>
        <v>0</v>
      </c>
      <c r="W248" s="163">
        <f t="shared" si="119"/>
        <v>0</v>
      </c>
      <c r="X248" s="163">
        <f t="shared" si="119"/>
        <v>0</v>
      </c>
      <c r="Y248" s="163">
        <f t="shared" si="119"/>
        <v>0</v>
      </c>
      <c r="Z248" s="163">
        <f t="shared" si="119"/>
        <v>0</v>
      </c>
      <c r="AA248" s="163">
        <f t="shared" si="119"/>
        <v>0</v>
      </c>
      <c r="AB248" s="163">
        <f t="shared" si="119"/>
        <v>0</v>
      </c>
      <c r="AC248" s="163">
        <f t="shared" si="119"/>
        <v>0</v>
      </c>
      <c r="AD248" s="163">
        <f t="shared" si="119"/>
        <v>0</v>
      </c>
      <c r="AE248" s="163">
        <f t="shared" si="119"/>
        <v>0</v>
      </c>
      <c r="AF248" s="176">
        <f t="shared" si="119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R264" si="120">B249</f>
        <v>0</v>
      </c>
      <c r="D249" s="163">
        <f t="shared" si="120"/>
        <v>0</v>
      </c>
      <c r="E249" s="163">
        <f t="shared" si="120"/>
        <v>0</v>
      </c>
      <c r="F249" s="163">
        <f t="shared" si="120"/>
        <v>0</v>
      </c>
      <c r="G249" s="163">
        <f t="shared" si="120"/>
        <v>0</v>
      </c>
      <c r="H249" s="163">
        <f t="shared" si="120"/>
        <v>0</v>
      </c>
      <c r="I249" s="163">
        <f t="shared" si="120"/>
        <v>0</v>
      </c>
      <c r="J249" s="163">
        <f t="shared" si="120"/>
        <v>0</v>
      </c>
      <c r="K249" s="163">
        <f t="shared" si="120"/>
        <v>0</v>
      </c>
      <c r="L249" s="163">
        <f t="shared" si="120"/>
        <v>0</v>
      </c>
      <c r="M249" s="163">
        <f t="shared" si="120"/>
        <v>0</v>
      </c>
      <c r="N249" s="163">
        <f t="shared" si="120"/>
        <v>0</v>
      </c>
      <c r="O249" s="163">
        <f t="shared" si="120"/>
        <v>0</v>
      </c>
      <c r="P249" s="163">
        <f t="shared" si="120"/>
        <v>0</v>
      </c>
      <c r="Q249" s="163">
        <f t="shared" si="120"/>
        <v>0</v>
      </c>
      <c r="R249" s="163">
        <f t="shared" si="119"/>
        <v>0</v>
      </c>
      <c r="S249" s="163">
        <f t="shared" si="119"/>
        <v>0</v>
      </c>
      <c r="T249" s="163">
        <f t="shared" si="119"/>
        <v>0</v>
      </c>
      <c r="U249" s="163">
        <f t="shared" si="119"/>
        <v>0</v>
      </c>
      <c r="V249" s="163">
        <f t="shared" si="119"/>
        <v>0</v>
      </c>
      <c r="W249" s="163">
        <f t="shared" si="119"/>
        <v>0</v>
      </c>
      <c r="X249" s="163">
        <f t="shared" si="119"/>
        <v>0</v>
      </c>
      <c r="Y249" s="163">
        <f t="shared" si="119"/>
        <v>0</v>
      </c>
      <c r="Z249" s="163">
        <f t="shared" si="119"/>
        <v>0</v>
      </c>
      <c r="AA249" s="163">
        <f t="shared" si="119"/>
        <v>0</v>
      </c>
      <c r="AB249" s="163">
        <f t="shared" si="119"/>
        <v>0</v>
      </c>
      <c r="AC249" s="163">
        <f t="shared" si="119"/>
        <v>0</v>
      </c>
      <c r="AD249" s="163">
        <f t="shared" si="119"/>
        <v>0</v>
      </c>
      <c r="AE249" s="163">
        <f t="shared" si="119"/>
        <v>0</v>
      </c>
      <c r="AF249" s="176">
        <f t="shared" si="119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120"/>
        <v>0</v>
      </c>
      <c r="D250" s="163">
        <f t="shared" si="120"/>
        <v>0</v>
      </c>
      <c r="E250" s="163">
        <f t="shared" si="120"/>
        <v>0</v>
      </c>
      <c r="F250" s="163">
        <f t="shared" si="120"/>
        <v>0</v>
      </c>
      <c r="G250" s="163">
        <f t="shared" si="120"/>
        <v>0</v>
      </c>
      <c r="H250" s="163">
        <f t="shared" si="120"/>
        <v>0</v>
      </c>
      <c r="I250" s="163">
        <f t="shared" si="120"/>
        <v>0</v>
      </c>
      <c r="J250" s="163">
        <f t="shared" si="120"/>
        <v>0</v>
      </c>
      <c r="K250" s="163">
        <f t="shared" si="120"/>
        <v>0</v>
      </c>
      <c r="L250" s="163">
        <f t="shared" si="120"/>
        <v>0</v>
      </c>
      <c r="M250" s="163">
        <f t="shared" si="120"/>
        <v>0</v>
      </c>
      <c r="N250" s="163">
        <f t="shared" si="120"/>
        <v>0</v>
      </c>
      <c r="O250" s="163">
        <f t="shared" si="120"/>
        <v>0</v>
      </c>
      <c r="P250" s="163">
        <f t="shared" si="120"/>
        <v>0</v>
      </c>
      <c r="Q250" s="163">
        <f t="shared" si="120"/>
        <v>0</v>
      </c>
      <c r="R250" s="163">
        <f t="shared" si="120"/>
        <v>0</v>
      </c>
      <c r="S250" s="163">
        <f t="shared" si="119"/>
        <v>0</v>
      </c>
      <c r="T250" s="163">
        <f t="shared" si="119"/>
        <v>0</v>
      </c>
      <c r="U250" s="163">
        <f t="shared" si="119"/>
        <v>0</v>
      </c>
      <c r="V250" s="163">
        <f t="shared" si="119"/>
        <v>0</v>
      </c>
      <c r="W250" s="163">
        <f t="shared" si="119"/>
        <v>0</v>
      </c>
      <c r="X250" s="163">
        <f t="shared" si="119"/>
        <v>0</v>
      </c>
      <c r="Y250" s="163">
        <f t="shared" si="119"/>
        <v>0</v>
      </c>
      <c r="Z250" s="163">
        <f t="shared" si="119"/>
        <v>0</v>
      </c>
      <c r="AA250" s="163">
        <f t="shared" si="119"/>
        <v>0</v>
      </c>
      <c r="AB250" s="163">
        <f t="shared" si="119"/>
        <v>0</v>
      </c>
      <c r="AC250" s="163">
        <f t="shared" si="119"/>
        <v>0</v>
      </c>
      <c r="AD250" s="163">
        <f t="shared" si="119"/>
        <v>0</v>
      </c>
      <c r="AE250" s="163">
        <f t="shared" si="119"/>
        <v>0</v>
      </c>
      <c r="AF250" s="176">
        <f t="shared" si="119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120"/>
        <v>0</v>
      </c>
      <c r="D251" s="163">
        <f t="shared" si="120"/>
        <v>0</v>
      </c>
      <c r="E251" s="163">
        <f t="shared" si="120"/>
        <v>0</v>
      </c>
      <c r="F251" s="163">
        <f t="shared" si="120"/>
        <v>0</v>
      </c>
      <c r="G251" s="163">
        <f t="shared" si="120"/>
        <v>0</v>
      </c>
      <c r="H251" s="163">
        <f t="shared" si="120"/>
        <v>0</v>
      </c>
      <c r="I251" s="163">
        <f t="shared" si="120"/>
        <v>0</v>
      </c>
      <c r="J251" s="163">
        <f t="shared" si="120"/>
        <v>0</v>
      </c>
      <c r="K251" s="163">
        <f t="shared" si="120"/>
        <v>0</v>
      </c>
      <c r="L251" s="163">
        <f t="shared" si="120"/>
        <v>0</v>
      </c>
      <c r="M251" s="163">
        <f t="shared" si="120"/>
        <v>0</v>
      </c>
      <c r="N251" s="163">
        <f t="shared" si="120"/>
        <v>0</v>
      </c>
      <c r="O251" s="163">
        <f t="shared" si="120"/>
        <v>0</v>
      </c>
      <c r="P251" s="163">
        <f t="shared" si="120"/>
        <v>0</v>
      </c>
      <c r="Q251" s="163">
        <f t="shared" si="120"/>
        <v>0</v>
      </c>
      <c r="R251" s="163">
        <f t="shared" si="120"/>
        <v>0</v>
      </c>
      <c r="S251" s="163">
        <f t="shared" si="119"/>
        <v>0</v>
      </c>
      <c r="T251" s="163">
        <f t="shared" si="119"/>
        <v>0</v>
      </c>
      <c r="U251" s="163">
        <f t="shared" si="119"/>
        <v>0</v>
      </c>
      <c r="V251" s="163">
        <f t="shared" si="119"/>
        <v>0</v>
      </c>
      <c r="W251" s="163">
        <f t="shared" si="119"/>
        <v>0</v>
      </c>
      <c r="X251" s="163">
        <f t="shared" si="119"/>
        <v>0</v>
      </c>
      <c r="Y251" s="163">
        <f t="shared" si="119"/>
        <v>0</v>
      </c>
      <c r="Z251" s="163">
        <f t="shared" si="119"/>
        <v>0</v>
      </c>
      <c r="AA251" s="163">
        <f t="shared" si="119"/>
        <v>0</v>
      </c>
      <c r="AB251" s="163">
        <f t="shared" si="119"/>
        <v>0</v>
      </c>
      <c r="AC251" s="163">
        <f t="shared" si="119"/>
        <v>0</v>
      </c>
      <c r="AD251" s="163">
        <f t="shared" si="119"/>
        <v>0</v>
      </c>
      <c r="AE251" s="163">
        <f t="shared" si="119"/>
        <v>0</v>
      </c>
      <c r="AF251" s="176">
        <f t="shared" si="119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120"/>
        <v>0</v>
      </c>
      <c r="D252" s="163">
        <f t="shared" si="120"/>
        <v>0</v>
      </c>
      <c r="E252" s="163">
        <f t="shared" si="120"/>
        <v>0</v>
      </c>
      <c r="F252" s="163">
        <f t="shared" si="120"/>
        <v>0</v>
      </c>
      <c r="G252" s="163">
        <f t="shared" si="120"/>
        <v>0</v>
      </c>
      <c r="H252" s="163">
        <f t="shared" si="120"/>
        <v>0</v>
      </c>
      <c r="I252" s="163">
        <f t="shared" si="120"/>
        <v>0</v>
      </c>
      <c r="J252" s="163">
        <f t="shared" si="120"/>
        <v>0</v>
      </c>
      <c r="K252" s="163">
        <f t="shared" si="120"/>
        <v>0</v>
      </c>
      <c r="L252" s="163">
        <f t="shared" si="120"/>
        <v>0</v>
      </c>
      <c r="M252" s="163">
        <f t="shared" si="120"/>
        <v>0</v>
      </c>
      <c r="N252" s="163">
        <f t="shared" si="120"/>
        <v>0</v>
      </c>
      <c r="O252" s="163">
        <f t="shared" si="120"/>
        <v>0</v>
      </c>
      <c r="P252" s="163">
        <f t="shared" si="120"/>
        <v>0</v>
      </c>
      <c r="Q252" s="163">
        <f t="shared" si="120"/>
        <v>0</v>
      </c>
      <c r="R252" s="163">
        <f t="shared" si="120"/>
        <v>0</v>
      </c>
      <c r="S252" s="163">
        <f t="shared" si="119"/>
        <v>0</v>
      </c>
      <c r="T252" s="163">
        <f t="shared" si="119"/>
        <v>0</v>
      </c>
      <c r="U252" s="163">
        <f t="shared" si="119"/>
        <v>0</v>
      </c>
      <c r="V252" s="163">
        <f t="shared" si="119"/>
        <v>0</v>
      </c>
      <c r="W252" s="163">
        <f t="shared" si="119"/>
        <v>0</v>
      </c>
      <c r="X252" s="163">
        <f t="shared" si="119"/>
        <v>0</v>
      </c>
      <c r="Y252" s="163">
        <f t="shared" si="119"/>
        <v>0</v>
      </c>
      <c r="Z252" s="163">
        <f t="shared" si="119"/>
        <v>0</v>
      </c>
      <c r="AA252" s="163">
        <f t="shared" si="119"/>
        <v>0</v>
      </c>
      <c r="AB252" s="163">
        <f t="shared" si="119"/>
        <v>0</v>
      </c>
      <c r="AC252" s="163">
        <f t="shared" si="119"/>
        <v>0</v>
      </c>
      <c r="AD252" s="163">
        <f t="shared" si="119"/>
        <v>0</v>
      </c>
      <c r="AE252" s="163">
        <f t="shared" si="119"/>
        <v>0</v>
      </c>
      <c r="AF252" s="176">
        <f t="shared" si="119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120"/>
        <v>0</v>
      </c>
      <c r="D253" s="163">
        <f t="shared" si="120"/>
        <v>0</v>
      </c>
      <c r="E253" s="163">
        <f t="shared" si="120"/>
        <v>0</v>
      </c>
      <c r="F253" s="163">
        <f t="shared" si="120"/>
        <v>0</v>
      </c>
      <c r="G253" s="163">
        <f t="shared" si="120"/>
        <v>0</v>
      </c>
      <c r="H253" s="163">
        <f t="shared" si="120"/>
        <v>0</v>
      </c>
      <c r="I253" s="163">
        <f t="shared" si="120"/>
        <v>0</v>
      </c>
      <c r="J253" s="163">
        <f t="shared" si="120"/>
        <v>0</v>
      </c>
      <c r="K253" s="163">
        <f t="shared" si="120"/>
        <v>0</v>
      </c>
      <c r="L253" s="163">
        <f t="shared" si="120"/>
        <v>0</v>
      </c>
      <c r="M253" s="163">
        <f t="shared" si="120"/>
        <v>0</v>
      </c>
      <c r="N253" s="163">
        <f t="shared" si="120"/>
        <v>0</v>
      </c>
      <c r="O253" s="163">
        <f t="shared" si="120"/>
        <v>0</v>
      </c>
      <c r="P253" s="163">
        <f t="shared" si="120"/>
        <v>0</v>
      </c>
      <c r="Q253" s="163">
        <f t="shared" si="120"/>
        <v>0</v>
      </c>
      <c r="R253" s="163">
        <f t="shared" si="120"/>
        <v>0</v>
      </c>
      <c r="S253" s="163">
        <f t="shared" si="119"/>
        <v>0</v>
      </c>
      <c r="T253" s="163">
        <f t="shared" si="119"/>
        <v>0</v>
      </c>
      <c r="U253" s="163">
        <f t="shared" si="119"/>
        <v>0</v>
      </c>
      <c r="V253" s="163">
        <f t="shared" si="119"/>
        <v>0</v>
      </c>
      <c r="W253" s="163">
        <f t="shared" si="119"/>
        <v>0</v>
      </c>
      <c r="X253" s="163">
        <f t="shared" si="119"/>
        <v>0</v>
      </c>
      <c r="Y253" s="163">
        <f t="shared" si="119"/>
        <v>0</v>
      </c>
      <c r="Z253" s="163">
        <f t="shared" si="119"/>
        <v>0</v>
      </c>
      <c r="AA253" s="163">
        <f t="shared" si="119"/>
        <v>0</v>
      </c>
      <c r="AB253" s="163">
        <f t="shared" si="119"/>
        <v>0</v>
      </c>
      <c r="AC253" s="163">
        <f t="shared" si="119"/>
        <v>0</v>
      </c>
      <c r="AD253" s="163">
        <f t="shared" si="119"/>
        <v>0</v>
      </c>
      <c r="AE253" s="163">
        <f t="shared" si="119"/>
        <v>0</v>
      </c>
      <c r="AF253" s="176">
        <f t="shared" si="119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120"/>
        <v>0</v>
      </c>
      <c r="D254" s="163">
        <f t="shared" si="120"/>
        <v>0</v>
      </c>
      <c r="E254" s="163">
        <f t="shared" si="120"/>
        <v>0</v>
      </c>
      <c r="F254" s="163">
        <f t="shared" si="120"/>
        <v>0</v>
      </c>
      <c r="G254" s="163">
        <f t="shared" si="120"/>
        <v>0</v>
      </c>
      <c r="H254" s="163">
        <f t="shared" si="120"/>
        <v>0</v>
      </c>
      <c r="I254" s="163">
        <f t="shared" si="120"/>
        <v>0</v>
      </c>
      <c r="J254" s="163">
        <f t="shared" si="120"/>
        <v>0</v>
      </c>
      <c r="K254" s="163">
        <f t="shared" si="120"/>
        <v>0</v>
      </c>
      <c r="L254" s="163">
        <f t="shared" si="120"/>
        <v>0</v>
      </c>
      <c r="M254" s="163">
        <f t="shared" si="120"/>
        <v>0</v>
      </c>
      <c r="N254" s="163">
        <f t="shared" si="120"/>
        <v>0</v>
      </c>
      <c r="O254" s="163">
        <f t="shared" si="120"/>
        <v>0</v>
      </c>
      <c r="P254" s="163">
        <f t="shared" si="120"/>
        <v>0</v>
      </c>
      <c r="Q254" s="163">
        <f t="shared" si="120"/>
        <v>0</v>
      </c>
      <c r="R254" s="163">
        <f t="shared" si="120"/>
        <v>0</v>
      </c>
      <c r="S254" s="163">
        <f t="shared" si="119"/>
        <v>0</v>
      </c>
      <c r="T254" s="163">
        <f t="shared" si="119"/>
        <v>0</v>
      </c>
      <c r="U254" s="163">
        <f t="shared" si="119"/>
        <v>0</v>
      </c>
      <c r="V254" s="163">
        <f t="shared" si="119"/>
        <v>0</v>
      </c>
      <c r="W254" s="163">
        <f t="shared" si="119"/>
        <v>0</v>
      </c>
      <c r="X254" s="163">
        <f t="shared" si="119"/>
        <v>0</v>
      </c>
      <c r="Y254" s="163">
        <f t="shared" si="119"/>
        <v>0</v>
      </c>
      <c r="Z254" s="163">
        <f t="shared" si="119"/>
        <v>0</v>
      </c>
      <c r="AA254" s="163">
        <f t="shared" si="119"/>
        <v>0</v>
      </c>
      <c r="AB254" s="163">
        <f t="shared" si="119"/>
        <v>0</v>
      </c>
      <c r="AC254" s="163">
        <f t="shared" si="119"/>
        <v>0</v>
      </c>
      <c r="AD254" s="163">
        <f t="shared" si="119"/>
        <v>0</v>
      </c>
      <c r="AE254" s="163">
        <f t="shared" si="119"/>
        <v>0</v>
      </c>
      <c r="AF254" s="176">
        <f t="shared" si="119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120"/>
        <v>0</v>
      </c>
      <c r="D255" s="163">
        <f t="shared" si="120"/>
        <v>0</v>
      </c>
      <c r="E255" s="163">
        <f t="shared" si="120"/>
        <v>0</v>
      </c>
      <c r="F255" s="163">
        <f t="shared" si="120"/>
        <v>0</v>
      </c>
      <c r="G255" s="163">
        <f t="shared" si="120"/>
        <v>0</v>
      </c>
      <c r="H255" s="163">
        <f t="shared" si="120"/>
        <v>0</v>
      </c>
      <c r="I255" s="163">
        <f t="shared" si="120"/>
        <v>0</v>
      </c>
      <c r="J255" s="163">
        <f t="shared" si="120"/>
        <v>0</v>
      </c>
      <c r="K255" s="163">
        <f t="shared" si="120"/>
        <v>0</v>
      </c>
      <c r="L255" s="163">
        <f t="shared" si="120"/>
        <v>0</v>
      </c>
      <c r="M255" s="163">
        <f t="shared" si="120"/>
        <v>0</v>
      </c>
      <c r="N255" s="163">
        <f t="shared" si="120"/>
        <v>0</v>
      </c>
      <c r="O255" s="163">
        <f t="shared" si="120"/>
        <v>0</v>
      </c>
      <c r="P255" s="163">
        <f t="shared" si="120"/>
        <v>0</v>
      </c>
      <c r="Q255" s="163">
        <f t="shared" si="120"/>
        <v>0</v>
      </c>
      <c r="R255" s="163">
        <f t="shared" si="120"/>
        <v>0</v>
      </c>
      <c r="S255" s="163">
        <f t="shared" si="119"/>
        <v>0</v>
      </c>
      <c r="T255" s="163">
        <f t="shared" si="119"/>
        <v>0</v>
      </c>
      <c r="U255" s="163">
        <f t="shared" si="119"/>
        <v>0</v>
      </c>
      <c r="V255" s="163">
        <f t="shared" si="119"/>
        <v>0</v>
      </c>
      <c r="W255" s="163">
        <f t="shared" si="119"/>
        <v>0</v>
      </c>
      <c r="X255" s="163">
        <f t="shared" si="119"/>
        <v>0</v>
      </c>
      <c r="Y255" s="163">
        <f t="shared" si="119"/>
        <v>0</v>
      </c>
      <c r="Z255" s="163">
        <f t="shared" si="119"/>
        <v>0</v>
      </c>
      <c r="AA255" s="163">
        <f t="shared" si="119"/>
        <v>0</v>
      </c>
      <c r="AB255" s="163">
        <f t="shared" si="119"/>
        <v>0</v>
      </c>
      <c r="AC255" s="163">
        <f t="shared" si="119"/>
        <v>0</v>
      </c>
      <c r="AD255" s="163">
        <f t="shared" si="119"/>
        <v>0</v>
      </c>
      <c r="AE255" s="163">
        <f t="shared" si="119"/>
        <v>0</v>
      </c>
      <c r="AF255" s="176">
        <f t="shared" si="119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120"/>
        <v>0</v>
      </c>
      <c r="D256" s="163">
        <f t="shared" si="120"/>
        <v>0</v>
      </c>
      <c r="E256" s="163">
        <f t="shared" si="120"/>
        <v>0</v>
      </c>
      <c r="F256" s="163">
        <f t="shared" si="120"/>
        <v>0</v>
      </c>
      <c r="G256" s="163">
        <f t="shared" si="120"/>
        <v>0</v>
      </c>
      <c r="H256" s="163">
        <f t="shared" si="120"/>
        <v>0</v>
      </c>
      <c r="I256" s="163">
        <f t="shared" si="120"/>
        <v>0</v>
      </c>
      <c r="J256" s="163">
        <f t="shared" si="120"/>
        <v>0</v>
      </c>
      <c r="K256" s="163">
        <f t="shared" si="120"/>
        <v>0</v>
      </c>
      <c r="L256" s="163">
        <f t="shared" si="120"/>
        <v>0</v>
      </c>
      <c r="M256" s="163">
        <f t="shared" si="120"/>
        <v>0</v>
      </c>
      <c r="N256" s="163">
        <f t="shared" si="120"/>
        <v>0</v>
      </c>
      <c r="O256" s="163">
        <f t="shared" si="120"/>
        <v>0</v>
      </c>
      <c r="P256" s="163">
        <f t="shared" si="120"/>
        <v>0</v>
      </c>
      <c r="Q256" s="163">
        <f t="shared" si="120"/>
        <v>0</v>
      </c>
      <c r="R256" s="163">
        <f t="shared" si="120"/>
        <v>0</v>
      </c>
      <c r="S256" s="163">
        <f t="shared" si="119"/>
        <v>0</v>
      </c>
      <c r="T256" s="163">
        <f t="shared" si="119"/>
        <v>0</v>
      </c>
      <c r="U256" s="163">
        <f t="shared" si="119"/>
        <v>0</v>
      </c>
      <c r="V256" s="163">
        <f t="shared" si="119"/>
        <v>0</v>
      </c>
      <c r="W256" s="163">
        <f t="shared" si="119"/>
        <v>0</v>
      </c>
      <c r="X256" s="163">
        <f t="shared" si="119"/>
        <v>0</v>
      </c>
      <c r="Y256" s="163">
        <f t="shared" si="119"/>
        <v>0</v>
      </c>
      <c r="Z256" s="163">
        <f t="shared" si="119"/>
        <v>0</v>
      </c>
      <c r="AA256" s="163">
        <f t="shared" si="119"/>
        <v>0</v>
      </c>
      <c r="AB256" s="163">
        <f t="shared" si="119"/>
        <v>0</v>
      </c>
      <c r="AC256" s="163">
        <f t="shared" si="119"/>
        <v>0</v>
      </c>
      <c r="AD256" s="163">
        <f t="shared" si="119"/>
        <v>0</v>
      </c>
      <c r="AE256" s="163">
        <f t="shared" si="119"/>
        <v>0</v>
      </c>
      <c r="AF256" s="176">
        <f t="shared" si="119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120"/>
        <v>0</v>
      </c>
      <c r="D257" s="163">
        <f t="shared" si="120"/>
        <v>0</v>
      </c>
      <c r="E257" s="163">
        <f t="shared" si="120"/>
        <v>0</v>
      </c>
      <c r="F257" s="163">
        <f t="shared" si="120"/>
        <v>0</v>
      </c>
      <c r="G257" s="163">
        <f t="shared" si="120"/>
        <v>0</v>
      </c>
      <c r="H257" s="163">
        <f t="shared" si="120"/>
        <v>0</v>
      </c>
      <c r="I257" s="163">
        <f t="shared" si="120"/>
        <v>0</v>
      </c>
      <c r="J257" s="163">
        <f t="shared" si="120"/>
        <v>0</v>
      </c>
      <c r="K257" s="163">
        <f t="shared" si="120"/>
        <v>0</v>
      </c>
      <c r="L257" s="163">
        <f t="shared" si="120"/>
        <v>0</v>
      </c>
      <c r="M257" s="163">
        <f t="shared" si="120"/>
        <v>0</v>
      </c>
      <c r="N257" s="163">
        <f t="shared" si="120"/>
        <v>0</v>
      </c>
      <c r="O257" s="163">
        <f t="shared" si="120"/>
        <v>0</v>
      </c>
      <c r="P257" s="163">
        <f t="shared" si="120"/>
        <v>0</v>
      </c>
      <c r="Q257" s="163">
        <f t="shared" si="120"/>
        <v>0</v>
      </c>
      <c r="R257" s="163">
        <f t="shared" si="120"/>
        <v>0</v>
      </c>
      <c r="S257" s="163">
        <f t="shared" si="119"/>
        <v>0</v>
      </c>
      <c r="T257" s="163">
        <f t="shared" si="119"/>
        <v>0</v>
      </c>
      <c r="U257" s="163">
        <f t="shared" si="119"/>
        <v>0</v>
      </c>
      <c r="V257" s="163">
        <f t="shared" si="119"/>
        <v>0</v>
      </c>
      <c r="W257" s="163">
        <f t="shared" si="119"/>
        <v>0</v>
      </c>
      <c r="X257" s="163">
        <f t="shared" si="119"/>
        <v>0</v>
      </c>
      <c r="Y257" s="163">
        <f t="shared" si="119"/>
        <v>0</v>
      </c>
      <c r="Z257" s="163">
        <f t="shared" si="119"/>
        <v>0</v>
      </c>
      <c r="AA257" s="163">
        <f t="shared" si="119"/>
        <v>0</v>
      </c>
      <c r="AB257" s="163">
        <f t="shared" si="119"/>
        <v>0</v>
      </c>
      <c r="AC257" s="163">
        <f t="shared" si="119"/>
        <v>0</v>
      </c>
      <c r="AD257" s="163">
        <f t="shared" si="119"/>
        <v>0</v>
      </c>
      <c r="AE257" s="163">
        <f t="shared" si="119"/>
        <v>0</v>
      </c>
      <c r="AF257" s="176">
        <f t="shared" si="119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120"/>
        <v>0</v>
      </c>
      <c r="D258" s="163">
        <f t="shared" si="120"/>
        <v>0</v>
      </c>
      <c r="E258" s="163">
        <f t="shared" si="120"/>
        <v>0</v>
      </c>
      <c r="F258" s="163">
        <f t="shared" si="120"/>
        <v>0</v>
      </c>
      <c r="G258" s="163">
        <f t="shared" si="120"/>
        <v>0</v>
      </c>
      <c r="H258" s="163">
        <f t="shared" si="120"/>
        <v>0</v>
      </c>
      <c r="I258" s="163">
        <f t="shared" si="120"/>
        <v>0</v>
      </c>
      <c r="J258" s="163">
        <f t="shared" si="120"/>
        <v>0</v>
      </c>
      <c r="K258" s="163">
        <f t="shared" si="120"/>
        <v>0</v>
      </c>
      <c r="L258" s="163">
        <f t="shared" si="120"/>
        <v>0</v>
      </c>
      <c r="M258" s="163">
        <f t="shared" si="120"/>
        <v>0</v>
      </c>
      <c r="N258" s="163">
        <f t="shared" si="120"/>
        <v>0</v>
      </c>
      <c r="O258" s="163">
        <f t="shared" si="120"/>
        <v>0</v>
      </c>
      <c r="P258" s="163">
        <f t="shared" si="120"/>
        <v>0</v>
      </c>
      <c r="Q258" s="163">
        <f t="shared" si="120"/>
        <v>0</v>
      </c>
      <c r="R258" s="163">
        <f t="shared" si="120"/>
        <v>0</v>
      </c>
      <c r="S258" s="163">
        <f t="shared" si="119"/>
        <v>0</v>
      </c>
      <c r="T258" s="163">
        <f t="shared" si="119"/>
        <v>0</v>
      </c>
      <c r="U258" s="163">
        <f t="shared" si="119"/>
        <v>0</v>
      </c>
      <c r="V258" s="163">
        <f t="shared" si="119"/>
        <v>0</v>
      </c>
      <c r="W258" s="163">
        <f t="shared" si="119"/>
        <v>0</v>
      </c>
      <c r="X258" s="163">
        <f t="shared" si="119"/>
        <v>0</v>
      </c>
      <c r="Y258" s="163">
        <f t="shared" si="119"/>
        <v>0</v>
      </c>
      <c r="Z258" s="163">
        <f t="shared" si="119"/>
        <v>0</v>
      </c>
      <c r="AA258" s="163">
        <f t="shared" si="119"/>
        <v>0</v>
      </c>
      <c r="AB258" s="163">
        <f t="shared" si="119"/>
        <v>0</v>
      </c>
      <c r="AC258" s="163">
        <f t="shared" si="119"/>
        <v>0</v>
      </c>
      <c r="AD258" s="163">
        <f t="shared" si="119"/>
        <v>0</v>
      </c>
      <c r="AE258" s="163">
        <f t="shared" si="119"/>
        <v>0</v>
      </c>
      <c r="AF258" s="176">
        <f t="shared" si="119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120"/>
        <v>0</v>
      </c>
      <c r="D259" s="163">
        <f t="shared" si="120"/>
        <v>0</v>
      </c>
      <c r="E259" s="163">
        <f t="shared" si="120"/>
        <v>0</v>
      </c>
      <c r="F259" s="163">
        <f t="shared" si="120"/>
        <v>0</v>
      </c>
      <c r="G259" s="163">
        <f t="shared" si="120"/>
        <v>0</v>
      </c>
      <c r="H259" s="163">
        <f t="shared" si="120"/>
        <v>0</v>
      </c>
      <c r="I259" s="163">
        <f t="shared" si="120"/>
        <v>0</v>
      </c>
      <c r="J259" s="163">
        <f t="shared" si="120"/>
        <v>0</v>
      </c>
      <c r="K259" s="163">
        <f t="shared" si="120"/>
        <v>0</v>
      </c>
      <c r="L259" s="163">
        <f t="shared" si="120"/>
        <v>0</v>
      </c>
      <c r="M259" s="163">
        <f t="shared" si="120"/>
        <v>0</v>
      </c>
      <c r="N259" s="163">
        <f t="shared" si="120"/>
        <v>0</v>
      </c>
      <c r="O259" s="163">
        <f t="shared" si="120"/>
        <v>0</v>
      </c>
      <c r="P259" s="163">
        <f t="shared" si="120"/>
        <v>0</v>
      </c>
      <c r="Q259" s="163">
        <f t="shared" si="120"/>
        <v>0</v>
      </c>
      <c r="R259" s="163">
        <f t="shared" si="120"/>
        <v>0</v>
      </c>
      <c r="S259" s="163">
        <f t="shared" si="119"/>
        <v>0</v>
      </c>
      <c r="T259" s="163">
        <f t="shared" si="119"/>
        <v>0</v>
      </c>
      <c r="U259" s="163">
        <f t="shared" si="119"/>
        <v>0</v>
      </c>
      <c r="V259" s="163">
        <f t="shared" si="119"/>
        <v>0</v>
      </c>
      <c r="W259" s="163">
        <f t="shared" si="119"/>
        <v>0</v>
      </c>
      <c r="X259" s="163">
        <f t="shared" si="119"/>
        <v>0</v>
      </c>
      <c r="Y259" s="163">
        <f t="shared" si="119"/>
        <v>0</v>
      </c>
      <c r="Z259" s="163">
        <f t="shared" si="119"/>
        <v>0</v>
      </c>
      <c r="AA259" s="163">
        <f t="shared" si="119"/>
        <v>0</v>
      </c>
      <c r="AB259" s="163">
        <f t="shared" si="119"/>
        <v>0</v>
      </c>
      <c r="AC259" s="163">
        <f t="shared" si="119"/>
        <v>0</v>
      </c>
      <c r="AD259" s="163">
        <f t="shared" si="119"/>
        <v>0</v>
      </c>
      <c r="AE259" s="163">
        <f t="shared" si="119"/>
        <v>0</v>
      </c>
      <c r="AF259" s="176">
        <f t="shared" si="119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120"/>
        <v>0</v>
      </c>
      <c r="D260" s="163">
        <f t="shared" si="120"/>
        <v>0</v>
      </c>
      <c r="E260" s="163">
        <f t="shared" si="120"/>
        <v>0</v>
      </c>
      <c r="F260" s="163">
        <f t="shared" si="120"/>
        <v>0</v>
      </c>
      <c r="G260" s="163">
        <f t="shared" si="120"/>
        <v>0</v>
      </c>
      <c r="H260" s="163">
        <f t="shared" si="120"/>
        <v>0</v>
      </c>
      <c r="I260" s="163">
        <f t="shared" si="120"/>
        <v>0</v>
      </c>
      <c r="J260" s="163">
        <f t="shared" si="120"/>
        <v>0</v>
      </c>
      <c r="K260" s="163">
        <f t="shared" si="120"/>
        <v>0</v>
      </c>
      <c r="L260" s="163">
        <f t="shared" si="120"/>
        <v>0</v>
      </c>
      <c r="M260" s="163">
        <f t="shared" si="120"/>
        <v>0</v>
      </c>
      <c r="N260" s="163">
        <f t="shared" si="120"/>
        <v>0</v>
      </c>
      <c r="O260" s="163">
        <f t="shared" si="120"/>
        <v>0</v>
      </c>
      <c r="P260" s="163">
        <f t="shared" si="120"/>
        <v>0</v>
      </c>
      <c r="Q260" s="163">
        <f t="shared" si="120"/>
        <v>0</v>
      </c>
      <c r="R260" s="163">
        <f t="shared" si="120"/>
        <v>0</v>
      </c>
      <c r="S260" s="163">
        <f t="shared" si="119"/>
        <v>0</v>
      </c>
      <c r="T260" s="163">
        <f t="shared" si="119"/>
        <v>0</v>
      </c>
      <c r="U260" s="163">
        <f t="shared" si="119"/>
        <v>0</v>
      </c>
      <c r="V260" s="163">
        <f t="shared" si="119"/>
        <v>0</v>
      </c>
      <c r="W260" s="163">
        <f t="shared" si="119"/>
        <v>0</v>
      </c>
      <c r="X260" s="163">
        <f t="shared" si="119"/>
        <v>0</v>
      </c>
      <c r="Y260" s="163">
        <f t="shared" si="119"/>
        <v>0</v>
      </c>
      <c r="Z260" s="163">
        <f t="shared" si="119"/>
        <v>0</v>
      </c>
      <c r="AA260" s="163">
        <f t="shared" si="119"/>
        <v>0</v>
      </c>
      <c r="AB260" s="163">
        <f t="shared" si="119"/>
        <v>0</v>
      </c>
      <c r="AC260" s="163">
        <f t="shared" si="119"/>
        <v>0</v>
      </c>
      <c r="AD260" s="163">
        <f t="shared" si="119"/>
        <v>0</v>
      </c>
      <c r="AE260" s="163">
        <f t="shared" si="119"/>
        <v>0</v>
      </c>
      <c r="AF260" s="176">
        <f t="shared" si="119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120"/>
        <v>0</v>
      </c>
      <c r="D261" s="163">
        <f t="shared" si="120"/>
        <v>0</v>
      </c>
      <c r="E261" s="163">
        <f t="shared" si="120"/>
        <v>0</v>
      </c>
      <c r="F261" s="163">
        <f t="shared" si="120"/>
        <v>0</v>
      </c>
      <c r="G261" s="163">
        <f t="shared" si="120"/>
        <v>0</v>
      </c>
      <c r="H261" s="163">
        <f t="shared" si="120"/>
        <v>0</v>
      </c>
      <c r="I261" s="163">
        <f t="shared" si="120"/>
        <v>0</v>
      </c>
      <c r="J261" s="163">
        <f t="shared" si="120"/>
        <v>0</v>
      </c>
      <c r="K261" s="163">
        <f t="shared" si="120"/>
        <v>0</v>
      </c>
      <c r="L261" s="163">
        <f t="shared" si="120"/>
        <v>0</v>
      </c>
      <c r="M261" s="163">
        <f t="shared" si="120"/>
        <v>0</v>
      </c>
      <c r="N261" s="163">
        <f t="shared" si="120"/>
        <v>0</v>
      </c>
      <c r="O261" s="163">
        <f t="shared" si="120"/>
        <v>0</v>
      </c>
      <c r="P261" s="163">
        <f t="shared" si="120"/>
        <v>0</v>
      </c>
      <c r="Q261" s="163">
        <f t="shared" si="120"/>
        <v>0</v>
      </c>
      <c r="R261" s="163">
        <f t="shared" si="120"/>
        <v>0</v>
      </c>
      <c r="S261" s="163">
        <f t="shared" si="119"/>
        <v>0</v>
      </c>
      <c r="T261" s="163">
        <f t="shared" si="119"/>
        <v>0</v>
      </c>
      <c r="U261" s="163">
        <f t="shared" si="119"/>
        <v>0</v>
      </c>
      <c r="V261" s="163">
        <f t="shared" si="119"/>
        <v>0</v>
      </c>
      <c r="W261" s="163">
        <f t="shared" si="119"/>
        <v>0</v>
      </c>
      <c r="X261" s="163">
        <f t="shared" si="119"/>
        <v>0</v>
      </c>
      <c r="Y261" s="163">
        <f t="shared" si="119"/>
        <v>0</v>
      </c>
      <c r="Z261" s="163">
        <f t="shared" si="119"/>
        <v>0</v>
      </c>
      <c r="AA261" s="163">
        <f t="shared" si="119"/>
        <v>0</v>
      </c>
      <c r="AB261" s="163">
        <f t="shared" si="119"/>
        <v>0</v>
      </c>
      <c r="AC261" s="163">
        <f t="shared" si="119"/>
        <v>0</v>
      </c>
      <c r="AD261" s="163">
        <f t="shared" si="119"/>
        <v>0</v>
      </c>
      <c r="AE261" s="163">
        <f t="shared" si="119"/>
        <v>0</v>
      </c>
      <c r="AF261" s="176">
        <f t="shared" si="119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120"/>
        <v>0</v>
      </c>
      <c r="D262" s="163">
        <f t="shared" si="120"/>
        <v>0</v>
      </c>
      <c r="E262" s="163">
        <f t="shared" si="120"/>
        <v>0</v>
      </c>
      <c r="F262" s="163">
        <f t="shared" si="120"/>
        <v>0</v>
      </c>
      <c r="G262" s="163">
        <f t="shared" si="120"/>
        <v>0</v>
      </c>
      <c r="H262" s="163">
        <f t="shared" si="120"/>
        <v>0</v>
      </c>
      <c r="I262" s="163">
        <f t="shared" si="120"/>
        <v>0</v>
      </c>
      <c r="J262" s="163">
        <f t="shared" si="120"/>
        <v>0</v>
      </c>
      <c r="K262" s="163">
        <f t="shared" si="120"/>
        <v>0</v>
      </c>
      <c r="L262" s="163">
        <f t="shared" si="120"/>
        <v>0</v>
      </c>
      <c r="M262" s="163">
        <f t="shared" si="120"/>
        <v>0</v>
      </c>
      <c r="N262" s="163">
        <f t="shared" si="120"/>
        <v>0</v>
      </c>
      <c r="O262" s="163">
        <f t="shared" si="120"/>
        <v>0</v>
      </c>
      <c r="P262" s="163">
        <f t="shared" si="120"/>
        <v>0</v>
      </c>
      <c r="Q262" s="163">
        <f t="shared" si="120"/>
        <v>0</v>
      </c>
      <c r="R262" s="163">
        <f t="shared" si="120"/>
        <v>0</v>
      </c>
      <c r="S262" s="163">
        <f t="shared" si="119"/>
        <v>0</v>
      </c>
      <c r="T262" s="163">
        <f t="shared" si="119"/>
        <v>0</v>
      </c>
      <c r="U262" s="163">
        <f t="shared" si="119"/>
        <v>0</v>
      </c>
      <c r="V262" s="163">
        <f t="shared" si="119"/>
        <v>0</v>
      </c>
      <c r="W262" s="163">
        <f t="shared" si="119"/>
        <v>0</v>
      </c>
      <c r="X262" s="163">
        <f t="shared" si="119"/>
        <v>0</v>
      </c>
      <c r="Y262" s="163">
        <f t="shared" si="119"/>
        <v>0</v>
      </c>
      <c r="Z262" s="163">
        <f t="shared" si="119"/>
        <v>0</v>
      </c>
      <c r="AA262" s="163">
        <f t="shared" si="119"/>
        <v>0</v>
      </c>
      <c r="AB262" s="163">
        <f t="shared" si="119"/>
        <v>0</v>
      </c>
      <c r="AC262" s="163">
        <f t="shared" si="119"/>
        <v>0</v>
      </c>
      <c r="AD262" s="163">
        <f t="shared" si="119"/>
        <v>0</v>
      </c>
      <c r="AE262" s="163">
        <f t="shared" si="119"/>
        <v>0</v>
      </c>
      <c r="AF262" s="176">
        <f t="shared" si="119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120"/>
        <v>0</v>
      </c>
      <c r="D263" s="163">
        <f t="shared" si="120"/>
        <v>0</v>
      </c>
      <c r="E263" s="163">
        <f t="shared" si="120"/>
        <v>0</v>
      </c>
      <c r="F263" s="163">
        <f t="shared" si="120"/>
        <v>0</v>
      </c>
      <c r="G263" s="163">
        <f t="shared" si="120"/>
        <v>0</v>
      </c>
      <c r="H263" s="163">
        <f t="shared" si="120"/>
        <v>0</v>
      </c>
      <c r="I263" s="163">
        <f t="shared" si="120"/>
        <v>0</v>
      </c>
      <c r="J263" s="163">
        <f t="shared" si="120"/>
        <v>0</v>
      </c>
      <c r="K263" s="163">
        <f t="shared" si="120"/>
        <v>0</v>
      </c>
      <c r="L263" s="163">
        <f t="shared" si="120"/>
        <v>0</v>
      </c>
      <c r="M263" s="163">
        <f t="shared" si="120"/>
        <v>0</v>
      </c>
      <c r="N263" s="163">
        <f t="shared" si="120"/>
        <v>0</v>
      </c>
      <c r="O263" s="163">
        <f t="shared" si="120"/>
        <v>0</v>
      </c>
      <c r="P263" s="163">
        <f t="shared" si="120"/>
        <v>0</v>
      </c>
      <c r="Q263" s="163">
        <f t="shared" si="120"/>
        <v>0</v>
      </c>
      <c r="R263" s="163">
        <f t="shared" si="120"/>
        <v>0</v>
      </c>
      <c r="S263" s="163">
        <f t="shared" si="119"/>
        <v>0</v>
      </c>
      <c r="T263" s="163">
        <f t="shared" si="119"/>
        <v>0</v>
      </c>
      <c r="U263" s="163">
        <f t="shared" si="119"/>
        <v>0</v>
      </c>
      <c r="V263" s="163">
        <f t="shared" si="119"/>
        <v>0</v>
      </c>
      <c r="W263" s="163">
        <f t="shared" si="119"/>
        <v>0</v>
      </c>
      <c r="X263" s="163">
        <f t="shared" si="119"/>
        <v>0</v>
      </c>
      <c r="Y263" s="163">
        <f t="shared" si="119"/>
        <v>0</v>
      </c>
      <c r="Z263" s="163">
        <f t="shared" si="119"/>
        <v>0</v>
      </c>
      <c r="AA263" s="163">
        <f t="shared" si="119"/>
        <v>0</v>
      </c>
      <c r="AB263" s="163">
        <f t="shared" si="119"/>
        <v>0</v>
      </c>
      <c r="AC263" s="163">
        <f t="shared" si="119"/>
        <v>0</v>
      </c>
      <c r="AD263" s="163">
        <f t="shared" si="119"/>
        <v>0</v>
      </c>
      <c r="AE263" s="163">
        <f t="shared" si="119"/>
        <v>0</v>
      </c>
      <c r="AF263" s="176">
        <f t="shared" si="119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120"/>
        <v>0</v>
      </c>
      <c r="D264" s="163">
        <f t="shared" si="120"/>
        <v>0</v>
      </c>
      <c r="E264" s="163">
        <f t="shared" si="120"/>
        <v>0</v>
      </c>
      <c r="F264" s="163">
        <f t="shared" si="120"/>
        <v>0</v>
      </c>
      <c r="G264" s="163">
        <f t="shared" si="120"/>
        <v>0</v>
      </c>
      <c r="H264" s="163">
        <f t="shared" si="120"/>
        <v>0</v>
      </c>
      <c r="I264" s="163">
        <f t="shared" si="120"/>
        <v>0</v>
      </c>
      <c r="J264" s="163">
        <f t="shared" si="120"/>
        <v>0</v>
      </c>
      <c r="K264" s="163">
        <f t="shared" si="120"/>
        <v>0</v>
      </c>
      <c r="L264" s="163">
        <f t="shared" si="120"/>
        <v>0</v>
      </c>
      <c r="M264" s="163">
        <f t="shared" si="120"/>
        <v>0</v>
      </c>
      <c r="N264" s="163">
        <f t="shared" si="120"/>
        <v>0</v>
      </c>
      <c r="O264" s="163">
        <f t="shared" si="120"/>
        <v>0</v>
      </c>
      <c r="P264" s="163">
        <f t="shared" si="120"/>
        <v>0</v>
      </c>
      <c r="Q264" s="163">
        <f t="shared" si="120"/>
        <v>0</v>
      </c>
      <c r="R264" s="163">
        <f t="shared" si="120"/>
        <v>0</v>
      </c>
      <c r="S264" s="163">
        <f t="shared" ref="S264:AF273" si="121">R264</f>
        <v>0</v>
      </c>
      <c r="T264" s="163">
        <f t="shared" si="121"/>
        <v>0</v>
      </c>
      <c r="U264" s="163">
        <f t="shared" si="121"/>
        <v>0</v>
      </c>
      <c r="V264" s="163">
        <f t="shared" si="121"/>
        <v>0</v>
      </c>
      <c r="W264" s="163">
        <f t="shared" si="121"/>
        <v>0</v>
      </c>
      <c r="X264" s="163">
        <f t="shared" si="121"/>
        <v>0</v>
      </c>
      <c r="Y264" s="163">
        <f t="shared" si="121"/>
        <v>0</v>
      </c>
      <c r="Z264" s="163">
        <f t="shared" si="121"/>
        <v>0</v>
      </c>
      <c r="AA264" s="163">
        <f t="shared" si="121"/>
        <v>0</v>
      </c>
      <c r="AB264" s="163">
        <f t="shared" si="121"/>
        <v>0</v>
      </c>
      <c r="AC264" s="163">
        <f t="shared" si="121"/>
        <v>0</v>
      </c>
      <c r="AD264" s="163">
        <f t="shared" si="121"/>
        <v>0</v>
      </c>
      <c r="AE264" s="163">
        <f t="shared" si="121"/>
        <v>0</v>
      </c>
      <c r="AF264" s="176">
        <f t="shared" si="121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122">B265</f>
        <v>0</v>
      </c>
      <c r="D265" s="163">
        <f t="shared" si="122"/>
        <v>0</v>
      </c>
      <c r="E265" s="163">
        <f t="shared" si="122"/>
        <v>0</v>
      </c>
      <c r="F265" s="163">
        <f t="shared" si="122"/>
        <v>0</v>
      </c>
      <c r="G265" s="163">
        <f t="shared" si="122"/>
        <v>0</v>
      </c>
      <c r="H265" s="163">
        <f t="shared" si="122"/>
        <v>0</v>
      </c>
      <c r="I265" s="163">
        <f t="shared" si="122"/>
        <v>0</v>
      </c>
      <c r="J265" s="163">
        <f t="shared" si="122"/>
        <v>0</v>
      </c>
      <c r="K265" s="163">
        <f t="shared" si="122"/>
        <v>0</v>
      </c>
      <c r="L265" s="163">
        <f t="shared" si="122"/>
        <v>0</v>
      </c>
      <c r="M265" s="163">
        <f t="shared" si="122"/>
        <v>0</v>
      </c>
      <c r="N265" s="163">
        <f t="shared" si="122"/>
        <v>0</v>
      </c>
      <c r="O265" s="163">
        <f t="shared" si="122"/>
        <v>0</v>
      </c>
      <c r="P265" s="163">
        <f t="shared" si="122"/>
        <v>0</v>
      </c>
      <c r="Q265" s="163">
        <f t="shared" si="122"/>
        <v>0</v>
      </c>
      <c r="R265" s="163">
        <f t="shared" si="122"/>
        <v>0</v>
      </c>
      <c r="S265" s="163">
        <f t="shared" si="121"/>
        <v>0</v>
      </c>
      <c r="T265" s="163">
        <f t="shared" si="121"/>
        <v>0</v>
      </c>
      <c r="U265" s="163">
        <f t="shared" si="121"/>
        <v>0</v>
      </c>
      <c r="V265" s="163">
        <f t="shared" si="121"/>
        <v>0</v>
      </c>
      <c r="W265" s="163">
        <f t="shared" si="121"/>
        <v>0</v>
      </c>
      <c r="X265" s="163">
        <f t="shared" si="121"/>
        <v>0</v>
      </c>
      <c r="Y265" s="163">
        <f t="shared" si="121"/>
        <v>0</v>
      </c>
      <c r="Z265" s="163">
        <f t="shared" si="121"/>
        <v>0</v>
      </c>
      <c r="AA265" s="163">
        <f t="shared" si="121"/>
        <v>0</v>
      </c>
      <c r="AB265" s="163">
        <f t="shared" si="121"/>
        <v>0</v>
      </c>
      <c r="AC265" s="163">
        <f t="shared" si="121"/>
        <v>0</v>
      </c>
      <c r="AD265" s="163">
        <f t="shared" si="121"/>
        <v>0</v>
      </c>
      <c r="AE265" s="163">
        <f t="shared" si="121"/>
        <v>0</v>
      </c>
      <c r="AF265" s="176">
        <f t="shared" si="121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122"/>
        <v>0</v>
      </c>
      <c r="D266" s="163">
        <f t="shared" si="122"/>
        <v>0</v>
      </c>
      <c r="E266" s="163">
        <f t="shared" si="122"/>
        <v>0</v>
      </c>
      <c r="F266" s="163">
        <f t="shared" si="122"/>
        <v>0</v>
      </c>
      <c r="G266" s="163">
        <f t="shared" si="122"/>
        <v>0</v>
      </c>
      <c r="H266" s="163">
        <f t="shared" si="122"/>
        <v>0</v>
      </c>
      <c r="I266" s="163">
        <f t="shared" si="122"/>
        <v>0</v>
      </c>
      <c r="J266" s="163">
        <f t="shared" si="122"/>
        <v>0</v>
      </c>
      <c r="K266" s="163">
        <f t="shared" si="122"/>
        <v>0</v>
      </c>
      <c r="L266" s="163">
        <f t="shared" si="122"/>
        <v>0</v>
      </c>
      <c r="M266" s="163">
        <f t="shared" si="122"/>
        <v>0</v>
      </c>
      <c r="N266" s="163">
        <f t="shared" si="122"/>
        <v>0</v>
      </c>
      <c r="O266" s="163">
        <f t="shared" si="122"/>
        <v>0</v>
      </c>
      <c r="P266" s="163">
        <f t="shared" si="122"/>
        <v>0</v>
      </c>
      <c r="Q266" s="163">
        <f t="shared" si="122"/>
        <v>0</v>
      </c>
      <c r="R266" s="163">
        <f t="shared" si="122"/>
        <v>0</v>
      </c>
      <c r="S266" s="163">
        <f t="shared" si="121"/>
        <v>0</v>
      </c>
      <c r="T266" s="163">
        <f t="shared" si="121"/>
        <v>0</v>
      </c>
      <c r="U266" s="163">
        <f t="shared" si="121"/>
        <v>0</v>
      </c>
      <c r="V266" s="163">
        <f t="shared" si="121"/>
        <v>0</v>
      </c>
      <c r="W266" s="163">
        <f t="shared" si="121"/>
        <v>0</v>
      </c>
      <c r="X266" s="163">
        <f t="shared" si="121"/>
        <v>0</v>
      </c>
      <c r="Y266" s="163">
        <f t="shared" si="121"/>
        <v>0</v>
      </c>
      <c r="Z266" s="163">
        <f t="shared" si="121"/>
        <v>0</v>
      </c>
      <c r="AA266" s="163">
        <f t="shared" si="121"/>
        <v>0</v>
      </c>
      <c r="AB266" s="163">
        <f t="shared" si="121"/>
        <v>0</v>
      </c>
      <c r="AC266" s="163">
        <f t="shared" si="121"/>
        <v>0</v>
      </c>
      <c r="AD266" s="163">
        <f t="shared" si="121"/>
        <v>0</v>
      </c>
      <c r="AE266" s="163">
        <f t="shared" si="121"/>
        <v>0</v>
      </c>
      <c r="AF266" s="176">
        <f t="shared" si="121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122"/>
        <v>0</v>
      </c>
      <c r="D267" s="163">
        <f t="shared" si="122"/>
        <v>0</v>
      </c>
      <c r="E267" s="163">
        <f t="shared" si="122"/>
        <v>0</v>
      </c>
      <c r="F267" s="163">
        <f t="shared" si="122"/>
        <v>0</v>
      </c>
      <c r="G267" s="163">
        <f t="shared" si="122"/>
        <v>0</v>
      </c>
      <c r="H267" s="163">
        <f t="shared" si="122"/>
        <v>0</v>
      </c>
      <c r="I267" s="163">
        <f t="shared" si="122"/>
        <v>0</v>
      </c>
      <c r="J267" s="163">
        <f t="shared" si="122"/>
        <v>0</v>
      </c>
      <c r="K267" s="163">
        <f t="shared" si="122"/>
        <v>0</v>
      </c>
      <c r="L267" s="163">
        <f t="shared" si="122"/>
        <v>0</v>
      </c>
      <c r="M267" s="163">
        <f t="shared" si="122"/>
        <v>0</v>
      </c>
      <c r="N267" s="163">
        <f t="shared" si="122"/>
        <v>0</v>
      </c>
      <c r="O267" s="163">
        <f t="shared" si="122"/>
        <v>0</v>
      </c>
      <c r="P267" s="163">
        <f t="shared" si="122"/>
        <v>0</v>
      </c>
      <c r="Q267" s="163">
        <f t="shared" si="122"/>
        <v>0</v>
      </c>
      <c r="R267" s="163">
        <f t="shared" si="122"/>
        <v>0</v>
      </c>
      <c r="S267" s="163">
        <f t="shared" si="121"/>
        <v>0</v>
      </c>
      <c r="T267" s="163">
        <f t="shared" si="121"/>
        <v>0</v>
      </c>
      <c r="U267" s="163">
        <f t="shared" si="121"/>
        <v>0</v>
      </c>
      <c r="V267" s="163">
        <f t="shared" si="121"/>
        <v>0</v>
      </c>
      <c r="W267" s="163">
        <f t="shared" si="121"/>
        <v>0</v>
      </c>
      <c r="X267" s="163">
        <f t="shared" si="121"/>
        <v>0</v>
      </c>
      <c r="Y267" s="163">
        <f t="shared" si="121"/>
        <v>0</v>
      </c>
      <c r="Z267" s="163">
        <f t="shared" si="121"/>
        <v>0</v>
      </c>
      <c r="AA267" s="163">
        <f t="shared" si="121"/>
        <v>0</v>
      </c>
      <c r="AB267" s="163">
        <f t="shared" si="121"/>
        <v>0</v>
      </c>
      <c r="AC267" s="163">
        <f t="shared" si="121"/>
        <v>0</v>
      </c>
      <c r="AD267" s="163">
        <f t="shared" si="121"/>
        <v>0</v>
      </c>
      <c r="AE267" s="163">
        <f t="shared" si="121"/>
        <v>0</v>
      </c>
      <c r="AF267" s="176">
        <f t="shared" si="121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122"/>
        <v>0</v>
      </c>
      <c r="D268" s="163">
        <f t="shared" si="122"/>
        <v>0</v>
      </c>
      <c r="E268" s="163">
        <f t="shared" si="122"/>
        <v>0</v>
      </c>
      <c r="F268" s="163">
        <f t="shared" si="122"/>
        <v>0</v>
      </c>
      <c r="G268" s="163">
        <f t="shared" si="122"/>
        <v>0</v>
      </c>
      <c r="H268" s="163">
        <f t="shared" si="122"/>
        <v>0</v>
      </c>
      <c r="I268" s="163">
        <f t="shared" si="122"/>
        <v>0</v>
      </c>
      <c r="J268" s="163">
        <f t="shared" si="122"/>
        <v>0</v>
      </c>
      <c r="K268" s="163">
        <f t="shared" si="122"/>
        <v>0</v>
      </c>
      <c r="L268" s="163">
        <f t="shared" si="122"/>
        <v>0</v>
      </c>
      <c r="M268" s="163">
        <f t="shared" si="122"/>
        <v>0</v>
      </c>
      <c r="N268" s="163">
        <f t="shared" si="122"/>
        <v>0</v>
      </c>
      <c r="O268" s="163">
        <f t="shared" si="122"/>
        <v>0</v>
      </c>
      <c r="P268" s="163">
        <f t="shared" si="122"/>
        <v>0</v>
      </c>
      <c r="Q268" s="163">
        <f t="shared" si="122"/>
        <v>0</v>
      </c>
      <c r="R268" s="163">
        <f t="shared" si="122"/>
        <v>0</v>
      </c>
      <c r="S268" s="163">
        <f t="shared" si="121"/>
        <v>0</v>
      </c>
      <c r="T268" s="163">
        <f t="shared" si="121"/>
        <v>0</v>
      </c>
      <c r="U268" s="163">
        <f t="shared" si="121"/>
        <v>0</v>
      </c>
      <c r="V268" s="163">
        <f t="shared" si="121"/>
        <v>0</v>
      </c>
      <c r="W268" s="163">
        <f t="shared" si="121"/>
        <v>0</v>
      </c>
      <c r="X268" s="163">
        <f t="shared" si="121"/>
        <v>0</v>
      </c>
      <c r="Y268" s="163">
        <f t="shared" si="121"/>
        <v>0</v>
      </c>
      <c r="Z268" s="163">
        <f t="shared" si="121"/>
        <v>0</v>
      </c>
      <c r="AA268" s="163">
        <f t="shared" si="121"/>
        <v>0</v>
      </c>
      <c r="AB268" s="163">
        <f t="shared" si="121"/>
        <v>0</v>
      </c>
      <c r="AC268" s="163">
        <f t="shared" si="121"/>
        <v>0</v>
      </c>
      <c r="AD268" s="163">
        <f t="shared" si="121"/>
        <v>0</v>
      </c>
      <c r="AE268" s="163">
        <f t="shared" si="121"/>
        <v>0</v>
      </c>
      <c r="AF268" s="176">
        <f t="shared" si="121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122"/>
        <v>0</v>
      </c>
      <c r="D269" s="163">
        <f t="shared" si="122"/>
        <v>0</v>
      </c>
      <c r="E269" s="163">
        <f t="shared" si="122"/>
        <v>0</v>
      </c>
      <c r="F269" s="163">
        <f t="shared" si="122"/>
        <v>0</v>
      </c>
      <c r="G269" s="163">
        <f t="shared" si="122"/>
        <v>0</v>
      </c>
      <c r="H269" s="163">
        <f t="shared" si="122"/>
        <v>0</v>
      </c>
      <c r="I269" s="163">
        <f t="shared" si="122"/>
        <v>0</v>
      </c>
      <c r="J269" s="163">
        <f t="shared" si="122"/>
        <v>0</v>
      </c>
      <c r="K269" s="163">
        <f t="shared" si="122"/>
        <v>0</v>
      </c>
      <c r="L269" s="163">
        <f t="shared" si="122"/>
        <v>0</v>
      </c>
      <c r="M269" s="163">
        <f t="shared" si="122"/>
        <v>0</v>
      </c>
      <c r="N269" s="163">
        <f t="shared" si="122"/>
        <v>0</v>
      </c>
      <c r="O269" s="163">
        <f t="shared" si="122"/>
        <v>0</v>
      </c>
      <c r="P269" s="163">
        <f t="shared" si="122"/>
        <v>0</v>
      </c>
      <c r="Q269" s="163">
        <f t="shared" si="122"/>
        <v>0</v>
      </c>
      <c r="R269" s="163">
        <f t="shared" si="122"/>
        <v>0</v>
      </c>
      <c r="S269" s="163">
        <f t="shared" si="121"/>
        <v>0</v>
      </c>
      <c r="T269" s="163">
        <f t="shared" si="121"/>
        <v>0</v>
      </c>
      <c r="U269" s="163">
        <f t="shared" si="121"/>
        <v>0</v>
      </c>
      <c r="V269" s="163">
        <f t="shared" si="121"/>
        <v>0</v>
      </c>
      <c r="W269" s="163">
        <f t="shared" si="121"/>
        <v>0</v>
      </c>
      <c r="X269" s="163">
        <f t="shared" si="121"/>
        <v>0</v>
      </c>
      <c r="Y269" s="163">
        <f t="shared" si="121"/>
        <v>0</v>
      </c>
      <c r="Z269" s="163">
        <f t="shared" si="121"/>
        <v>0</v>
      </c>
      <c r="AA269" s="163">
        <f t="shared" si="121"/>
        <v>0</v>
      </c>
      <c r="AB269" s="163">
        <f t="shared" si="121"/>
        <v>0</v>
      </c>
      <c r="AC269" s="163">
        <f t="shared" si="121"/>
        <v>0</v>
      </c>
      <c r="AD269" s="163">
        <f t="shared" si="121"/>
        <v>0</v>
      </c>
      <c r="AE269" s="163">
        <f t="shared" si="121"/>
        <v>0</v>
      </c>
      <c r="AF269" s="176">
        <f t="shared" si="121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122"/>
        <v>0</v>
      </c>
      <c r="D270" s="163">
        <f t="shared" si="122"/>
        <v>0</v>
      </c>
      <c r="E270" s="163">
        <f t="shared" si="122"/>
        <v>0</v>
      </c>
      <c r="F270" s="163">
        <f t="shared" si="122"/>
        <v>0</v>
      </c>
      <c r="G270" s="163">
        <f t="shared" si="122"/>
        <v>0</v>
      </c>
      <c r="H270" s="163">
        <f t="shared" si="122"/>
        <v>0</v>
      </c>
      <c r="I270" s="163">
        <f t="shared" si="122"/>
        <v>0</v>
      </c>
      <c r="J270" s="163">
        <f t="shared" si="122"/>
        <v>0</v>
      </c>
      <c r="K270" s="163">
        <f t="shared" si="122"/>
        <v>0</v>
      </c>
      <c r="L270" s="163">
        <f t="shared" si="122"/>
        <v>0</v>
      </c>
      <c r="M270" s="163">
        <f t="shared" si="122"/>
        <v>0</v>
      </c>
      <c r="N270" s="163">
        <f t="shared" si="122"/>
        <v>0</v>
      </c>
      <c r="O270" s="163">
        <f t="shared" si="122"/>
        <v>0</v>
      </c>
      <c r="P270" s="163">
        <f t="shared" si="122"/>
        <v>0</v>
      </c>
      <c r="Q270" s="163">
        <f t="shared" si="122"/>
        <v>0</v>
      </c>
      <c r="R270" s="163">
        <f t="shared" si="122"/>
        <v>0</v>
      </c>
      <c r="S270" s="163">
        <f t="shared" si="121"/>
        <v>0</v>
      </c>
      <c r="T270" s="163">
        <f t="shared" si="121"/>
        <v>0</v>
      </c>
      <c r="U270" s="163">
        <f t="shared" si="121"/>
        <v>0</v>
      </c>
      <c r="V270" s="163">
        <f t="shared" si="121"/>
        <v>0</v>
      </c>
      <c r="W270" s="163">
        <f t="shared" si="121"/>
        <v>0</v>
      </c>
      <c r="X270" s="163">
        <f t="shared" si="121"/>
        <v>0</v>
      </c>
      <c r="Y270" s="163">
        <f t="shared" si="121"/>
        <v>0</v>
      </c>
      <c r="Z270" s="163">
        <f t="shared" si="121"/>
        <v>0</v>
      </c>
      <c r="AA270" s="163">
        <f t="shared" si="121"/>
        <v>0</v>
      </c>
      <c r="AB270" s="163">
        <f t="shared" si="121"/>
        <v>0</v>
      </c>
      <c r="AC270" s="163">
        <f t="shared" si="121"/>
        <v>0</v>
      </c>
      <c r="AD270" s="163">
        <f t="shared" si="121"/>
        <v>0</v>
      </c>
      <c r="AE270" s="163">
        <f t="shared" si="121"/>
        <v>0</v>
      </c>
      <c r="AF270" s="176">
        <f t="shared" si="121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122"/>
        <v>0</v>
      </c>
      <c r="D271" s="163">
        <f t="shared" si="122"/>
        <v>0</v>
      </c>
      <c r="E271" s="163">
        <f t="shared" si="122"/>
        <v>0</v>
      </c>
      <c r="F271" s="163">
        <f t="shared" si="122"/>
        <v>0</v>
      </c>
      <c r="G271" s="163">
        <f t="shared" si="122"/>
        <v>0</v>
      </c>
      <c r="H271" s="163">
        <f t="shared" si="122"/>
        <v>0</v>
      </c>
      <c r="I271" s="163">
        <f t="shared" si="122"/>
        <v>0</v>
      </c>
      <c r="J271" s="163">
        <f t="shared" si="122"/>
        <v>0</v>
      </c>
      <c r="K271" s="163">
        <f t="shared" si="122"/>
        <v>0</v>
      </c>
      <c r="L271" s="163">
        <f t="shared" si="122"/>
        <v>0</v>
      </c>
      <c r="M271" s="163">
        <f t="shared" si="122"/>
        <v>0</v>
      </c>
      <c r="N271" s="163">
        <f t="shared" si="122"/>
        <v>0</v>
      </c>
      <c r="O271" s="163">
        <f t="shared" si="122"/>
        <v>0</v>
      </c>
      <c r="P271" s="163">
        <f t="shared" si="122"/>
        <v>0</v>
      </c>
      <c r="Q271" s="163">
        <f t="shared" si="122"/>
        <v>0</v>
      </c>
      <c r="R271" s="163">
        <f t="shared" si="122"/>
        <v>0</v>
      </c>
      <c r="S271" s="163">
        <f t="shared" si="121"/>
        <v>0</v>
      </c>
      <c r="T271" s="163">
        <f t="shared" si="121"/>
        <v>0</v>
      </c>
      <c r="U271" s="163">
        <f t="shared" si="121"/>
        <v>0</v>
      </c>
      <c r="V271" s="163">
        <f t="shared" si="121"/>
        <v>0</v>
      </c>
      <c r="W271" s="163">
        <f t="shared" si="121"/>
        <v>0</v>
      </c>
      <c r="X271" s="163">
        <f t="shared" si="121"/>
        <v>0</v>
      </c>
      <c r="Y271" s="163">
        <f t="shared" si="121"/>
        <v>0</v>
      </c>
      <c r="Z271" s="163">
        <f t="shared" si="121"/>
        <v>0</v>
      </c>
      <c r="AA271" s="163">
        <f t="shared" si="121"/>
        <v>0</v>
      </c>
      <c r="AB271" s="163">
        <f t="shared" si="121"/>
        <v>0</v>
      </c>
      <c r="AC271" s="163">
        <f t="shared" si="121"/>
        <v>0</v>
      </c>
      <c r="AD271" s="163">
        <f t="shared" si="121"/>
        <v>0</v>
      </c>
      <c r="AE271" s="163">
        <f t="shared" si="121"/>
        <v>0</v>
      </c>
      <c r="AF271" s="176">
        <f t="shared" si="121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122"/>
        <v>0</v>
      </c>
      <c r="D272" s="163">
        <f t="shared" si="122"/>
        <v>0</v>
      </c>
      <c r="E272" s="163">
        <f t="shared" si="122"/>
        <v>0</v>
      </c>
      <c r="F272" s="163">
        <f t="shared" si="122"/>
        <v>0</v>
      </c>
      <c r="G272" s="163">
        <f t="shared" si="122"/>
        <v>0</v>
      </c>
      <c r="H272" s="163">
        <f t="shared" si="122"/>
        <v>0</v>
      </c>
      <c r="I272" s="163">
        <f t="shared" si="122"/>
        <v>0</v>
      </c>
      <c r="J272" s="163">
        <f t="shared" si="122"/>
        <v>0</v>
      </c>
      <c r="K272" s="163">
        <f t="shared" si="122"/>
        <v>0</v>
      </c>
      <c r="L272" s="163">
        <f t="shared" si="122"/>
        <v>0</v>
      </c>
      <c r="M272" s="163">
        <f t="shared" si="122"/>
        <v>0</v>
      </c>
      <c r="N272" s="163">
        <f t="shared" si="122"/>
        <v>0</v>
      </c>
      <c r="O272" s="163">
        <f t="shared" si="122"/>
        <v>0</v>
      </c>
      <c r="P272" s="163">
        <f t="shared" si="122"/>
        <v>0</v>
      </c>
      <c r="Q272" s="163">
        <f t="shared" si="122"/>
        <v>0</v>
      </c>
      <c r="R272" s="163">
        <f t="shared" si="122"/>
        <v>0</v>
      </c>
      <c r="S272" s="163">
        <f t="shared" si="121"/>
        <v>0</v>
      </c>
      <c r="T272" s="163">
        <f t="shared" si="121"/>
        <v>0</v>
      </c>
      <c r="U272" s="163">
        <f t="shared" si="121"/>
        <v>0</v>
      </c>
      <c r="V272" s="163">
        <f t="shared" si="121"/>
        <v>0</v>
      </c>
      <c r="W272" s="163">
        <f t="shared" si="121"/>
        <v>0</v>
      </c>
      <c r="X272" s="163">
        <f t="shared" si="121"/>
        <v>0</v>
      </c>
      <c r="Y272" s="163">
        <f t="shared" si="121"/>
        <v>0</v>
      </c>
      <c r="Z272" s="163">
        <f t="shared" si="121"/>
        <v>0</v>
      </c>
      <c r="AA272" s="163">
        <f t="shared" si="121"/>
        <v>0</v>
      </c>
      <c r="AB272" s="163">
        <f t="shared" si="121"/>
        <v>0</v>
      </c>
      <c r="AC272" s="163">
        <f t="shared" si="121"/>
        <v>0</v>
      </c>
      <c r="AD272" s="163">
        <f t="shared" si="121"/>
        <v>0</v>
      </c>
      <c r="AE272" s="163">
        <f t="shared" si="121"/>
        <v>0</v>
      </c>
      <c r="AF272" s="176">
        <f t="shared" si="121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122"/>
        <v>0</v>
      </c>
      <c r="D273" s="179">
        <f t="shared" si="122"/>
        <v>0</v>
      </c>
      <c r="E273" s="179">
        <f t="shared" si="122"/>
        <v>0</v>
      </c>
      <c r="F273" s="179">
        <f t="shared" si="122"/>
        <v>0</v>
      </c>
      <c r="G273" s="179">
        <f t="shared" si="122"/>
        <v>0</v>
      </c>
      <c r="H273" s="179">
        <f t="shared" si="122"/>
        <v>0</v>
      </c>
      <c r="I273" s="179">
        <f t="shared" si="122"/>
        <v>0</v>
      </c>
      <c r="J273" s="179">
        <f t="shared" si="122"/>
        <v>0</v>
      </c>
      <c r="K273" s="179">
        <f t="shared" si="122"/>
        <v>0</v>
      </c>
      <c r="L273" s="179">
        <f t="shared" si="122"/>
        <v>0</v>
      </c>
      <c r="M273" s="179">
        <f t="shared" si="122"/>
        <v>0</v>
      </c>
      <c r="N273" s="179">
        <f t="shared" si="122"/>
        <v>0</v>
      </c>
      <c r="O273" s="179">
        <f t="shared" si="122"/>
        <v>0</v>
      </c>
      <c r="P273" s="179">
        <f t="shared" si="122"/>
        <v>0</v>
      </c>
      <c r="Q273" s="179">
        <f t="shared" si="122"/>
        <v>0</v>
      </c>
      <c r="R273" s="179">
        <f t="shared" si="122"/>
        <v>0</v>
      </c>
      <c r="S273" s="179">
        <f t="shared" si="121"/>
        <v>0</v>
      </c>
      <c r="T273" s="179">
        <f t="shared" si="121"/>
        <v>0</v>
      </c>
      <c r="U273" s="179">
        <f t="shared" si="121"/>
        <v>0</v>
      </c>
      <c r="V273" s="179">
        <f t="shared" si="121"/>
        <v>0</v>
      </c>
      <c r="W273" s="179">
        <f t="shared" si="121"/>
        <v>0</v>
      </c>
      <c r="X273" s="179">
        <f t="shared" si="121"/>
        <v>0</v>
      </c>
      <c r="Y273" s="179">
        <f t="shared" si="121"/>
        <v>0</v>
      </c>
      <c r="Z273" s="179">
        <f t="shared" si="121"/>
        <v>0</v>
      </c>
      <c r="AA273" s="179">
        <f t="shared" si="121"/>
        <v>0</v>
      </c>
      <c r="AB273" s="179">
        <f t="shared" si="121"/>
        <v>0</v>
      </c>
      <c r="AC273" s="179">
        <f t="shared" si="121"/>
        <v>0</v>
      </c>
      <c r="AD273" s="179">
        <f t="shared" si="121"/>
        <v>0</v>
      </c>
      <c r="AE273" s="179">
        <f t="shared" si="121"/>
        <v>0</v>
      </c>
      <c r="AF273" s="180">
        <f t="shared" si="121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123">SUM(B169:B273)</f>
        <v>0</v>
      </c>
      <c r="C274" s="182">
        <f t="shared" si="123"/>
        <v>0</v>
      </c>
      <c r="D274" s="182">
        <f t="shared" si="123"/>
        <v>0</v>
      </c>
      <c r="E274" s="182">
        <f t="shared" si="123"/>
        <v>0</v>
      </c>
      <c r="F274" s="182">
        <f t="shared" si="123"/>
        <v>0</v>
      </c>
      <c r="G274" s="182">
        <f t="shared" si="123"/>
        <v>0</v>
      </c>
      <c r="H274" s="182">
        <f t="shared" si="123"/>
        <v>0</v>
      </c>
      <c r="I274" s="182">
        <f t="shared" si="123"/>
        <v>0</v>
      </c>
      <c r="J274" s="182">
        <f t="shared" si="123"/>
        <v>0</v>
      </c>
      <c r="K274" s="182">
        <f t="shared" si="123"/>
        <v>0</v>
      </c>
      <c r="L274" s="182">
        <f t="shared" si="123"/>
        <v>0</v>
      </c>
      <c r="M274" s="182">
        <f t="shared" si="123"/>
        <v>0</v>
      </c>
      <c r="N274" s="182">
        <f t="shared" si="123"/>
        <v>0</v>
      </c>
      <c r="O274" s="182">
        <f t="shared" si="123"/>
        <v>0</v>
      </c>
      <c r="P274" s="182">
        <f t="shared" si="123"/>
        <v>0</v>
      </c>
      <c r="Q274" s="182">
        <f t="shared" si="123"/>
        <v>0</v>
      </c>
      <c r="R274" s="182">
        <f t="shared" si="123"/>
        <v>0</v>
      </c>
      <c r="S274" s="182">
        <f t="shared" si="123"/>
        <v>0</v>
      </c>
      <c r="T274" s="182">
        <f t="shared" si="123"/>
        <v>0</v>
      </c>
      <c r="U274" s="182">
        <f t="shared" si="123"/>
        <v>0</v>
      </c>
      <c r="V274" s="182">
        <f t="shared" si="123"/>
        <v>0</v>
      </c>
      <c r="W274" s="182">
        <f t="shared" si="123"/>
        <v>0</v>
      </c>
      <c r="X274" s="182">
        <f t="shared" si="123"/>
        <v>0</v>
      </c>
      <c r="Y274" s="182">
        <f t="shared" si="123"/>
        <v>0</v>
      </c>
      <c r="Z274" s="182">
        <f t="shared" si="123"/>
        <v>0</v>
      </c>
      <c r="AA274" s="182">
        <f t="shared" si="123"/>
        <v>0</v>
      </c>
      <c r="AB274" s="182">
        <f t="shared" si="123"/>
        <v>0</v>
      </c>
      <c r="AC274" s="182">
        <f t="shared" si="123"/>
        <v>0</v>
      </c>
      <c r="AD274" s="182">
        <f t="shared" si="123"/>
        <v>0</v>
      </c>
      <c r="AE274" s="182">
        <f t="shared" si="123"/>
        <v>0</v>
      </c>
      <c r="AF274" s="183">
        <f t="shared" si="123"/>
        <v>0</v>
      </c>
      <c r="AG274" s="184">
        <f t="shared" si="12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23" priority="38">
      <formula>$AH11=0</formula>
    </cfRule>
  </conditionalFormatting>
  <conditionalFormatting sqref="A101:A102">
    <cfRule type="expression" dxfId="1422" priority="206">
      <formula>$AH106=0</formula>
    </cfRule>
  </conditionalFormatting>
  <conditionalFormatting sqref="A103:A107">
    <cfRule type="expression" dxfId="1421" priority="154">
      <formula>$AH102=0</formula>
    </cfRule>
  </conditionalFormatting>
  <conditionalFormatting sqref="A160:A167">
    <cfRule type="expression" dxfId="1420" priority="207">
      <formula>$AH267=0</formula>
    </cfRule>
  </conditionalFormatting>
  <conditionalFormatting sqref="A168:A275">
    <cfRule type="expression" dxfId="1419" priority="77">
      <formula>$AH168=0</formula>
    </cfRule>
  </conditionalFormatting>
  <conditionalFormatting sqref="B8">
    <cfRule type="expression" dxfId="1418" priority="202">
      <formula>AND(C$9&gt;=14/24,C$9&lt;20/24)</formula>
    </cfRule>
    <cfRule type="expression" dxfId="1417" priority="203">
      <formula>AND(C$9&gt;=8/24,C$9&lt;14/24)</formula>
    </cfRule>
    <cfRule type="expression" dxfId="1416" priority="204">
      <formula>C$9&lt;8/24</formula>
    </cfRule>
    <cfRule type="expression" dxfId="1415" priority="205">
      <formula>C$9&gt;=20/24</formula>
    </cfRule>
  </conditionalFormatting>
  <conditionalFormatting sqref="B9:AF10 C154:AF159 B93:F96 B80:D80 B72:M72 B81:M90 C152:AE152 B153:AF153 G134:AE134 N137:AE151 L126:AE133 G125:AE125 AF137:AF152 P11:AF13 B76:AF77 N85:AF90 G93:AF107 AF117:AF134 G109:AF112 B79:M79 B96:K96 B108:AF108 B113:AF115 B117:AE124">
    <cfRule type="expression" dxfId="1414" priority="119">
      <formula>B$9&gt;=20/24</formula>
    </cfRule>
  </conditionalFormatting>
  <conditionalFormatting sqref="B9:AF10 C154:AF159 B93:F96 B80:D80 B72:M72 B81:M90 C152:AE152 B153:AF153 G134:AE134 N137:AE151 L126:AE133 G125:AE125 AF137:AF152 P11:AF13 B76:AF77 N85:AF90 G93:AF107 AF117:AF134 G109:AF112 B79:M79 B96:K96 B108:AF108 B113:AF115 B117:AE124">
    <cfRule type="expression" dxfId="1413" priority="120">
      <formula>AND(B$9&gt;=14/24,B$9&lt;20/24)</formula>
    </cfRule>
    <cfRule type="expression" dxfId="1412" priority="121">
      <formula>AND(B$9&gt;=8/24,B$9&lt;14/24)</formula>
    </cfRule>
    <cfRule type="expression" dxfId="1411" priority="122">
      <formula>B$9&lt;8/24</formula>
    </cfRule>
  </conditionalFormatting>
  <conditionalFormatting sqref="B29:O53 P14:AF53">
    <cfRule type="expression" dxfId="1410" priority="62">
      <formula>B14&gt;$AG14*1</formula>
    </cfRule>
    <cfRule type="expression" dxfId="1409" priority="63">
      <formula>B$9&gt;=20/24</formula>
    </cfRule>
    <cfRule type="expression" dxfId="1408" priority="64">
      <formula>AND(B$9&gt;=14/24,B$9&lt;20/24)</formula>
    </cfRule>
    <cfRule type="expression" dxfId="1407" priority="65">
      <formula>AND(B$9&gt;=8/24,B$9&lt;14/24)</formula>
    </cfRule>
    <cfRule type="expression" dxfId="1406" priority="66">
      <formula>B$9&lt;8/24</formula>
    </cfRule>
  </conditionalFormatting>
  <conditionalFormatting sqref="B54:AF68">
    <cfRule type="expression" dxfId="1405" priority="55">
      <formula>B$9&lt;8/24</formula>
    </cfRule>
  </conditionalFormatting>
  <conditionalFormatting sqref="B54:AF70">
    <cfRule type="expression" dxfId="1404" priority="52">
      <formula>B$9&gt;=20/24</formula>
    </cfRule>
    <cfRule type="expression" dxfId="1403" priority="53">
      <formula>AND(B$9&gt;=14/24,B$9&lt;20/24)</formula>
    </cfRule>
    <cfRule type="expression" dxfId="1402" priority="54">
      <formula>AND(B$9&gt;=8/24,B$9&lt;14/24)</formula>
    </cfRule>
  </conditionalFormatting>
  <conditionalFormatting sqref="B63:AF65">
    <cfRule type="expression" dxfId="1401" priority="56">
      <formula>B63&gt;$AG63</formula>
    </cfRule>
  </conditionalFormatting>
  <conditionalFormatting sqref="B69:AF70">
    <cfRule type="expression" dxfId="1400" priority="127">
      <formula>B$9&lt;8/24</formula>
    </cfRule>
  </conditionalFormatting>
  <conditionalFormatting sqref="B72:AF75">
    <cfRule type="expression" dxfId="1399" priority="43">
      <formula>B72&gt;$AG72*1</formula>
    </cfRule>
  </conditionalFormatting>
  <conditionalFormatting sqref="B73:AF75">
    <cfRule type="expression" dxfId="1398" priority="44">
      <formula>B$9&gt;=20/24</formula>
    </cfRule>
    <cfRule type="expression" dxfId="1397" priority="45">
      <formula>AND(B$9&gt;=14/24,B$9&lt;20/24)</formula>
    </cfRule>
    <cfRule type="expression" dxfId="1396" priority="46">
      <formula>AND(B$9&gt;=8/24,B$9&lt;14/24)</formula>
    </cfRule>
    <cfRule type="expression" dxfId="1395" priority="47">
      <formula>B$9&lt;8/24</formula>
    </cfRule>
  </conditionalFormatting>
  <conditionalFormatting sqref="C161:AF167">
    <cfRule type="expression" dxfId="1394" priority="78">
      <formula>C$9&gt;=20/24</formula>
    </cfRule>
    <cfRule type="expression" dxfId="1393" priority="79">
      <formula>AND(C$9&gt;=14/24,C$9&lt;20/24)</formula>
    </cfRule>
    <cfRule type="expression" dxfId="1392" priority="80">
      <formula>AND(C$9&gt;=8/24,C$9&lt;14/24)</formula>
    </cfRule>
    <cfRule type="expression" dxfId="1391" priority="81">
      <formula>C$9&lt;8/24</formula>
    </cfRule>
  </conditionalFormatting>
  <conditionalFormatting sqref="C169:AF274">
    <cfRule type="expression" dxfId="1390" priority="39">
      <formula>C$9&gt;=20/24</formula>
    </cfRule>
    <cfRule type="expression" dxfId="1389" priority="40">
      <formula>AND(C$9&gt;=14/24,C$9&lt;20/24)</formula>
    </cfRule>
    <cfRule type="expression" dxfId="1388" priority="41">
      <formula>AND(C$9&gt;=8/24,C$9&lt;14/24)</formula>
    </cfRule>
    <cfRule type="expression" dxfId="1387" priority="42">
      <formula>C$9&lt;8/24</formula>
    </cfRule>
  </conditionalFormatting>
  <conditionalFormatting sqref="AG96 B81:F91 B80:D80 F81:G81 G81:M90 N79:AA90 G91:AA91 AG78 P11:AF13 B69:AF69 AB76:AF96 B71:AG71 B79:M79 B76:AA78 B92:AA96">
    <cfRule type="expression" dxfId="1386" priority="118">
      <formula>B11&gt;$AG11*1</formula>
    </cfRule>
  </conditionalFormatting>
  <conditionalFormatting sqref="N83:O83 G79:M79 G81:M83">
    <cfRule type="expression" dxfId="1385" priority="128">
      <formula>G$9&gt;=20/24</formula>
    </cfRule>
    <cfRule type="expression" dxfId="1384" priority="129">
      <formula>AND(G$9&gt;=14/24,G$9&lt;20/24)</formula>
    </cfRule>
    <cfRule type="expression" dxfId="1383" priority="130">
      <formula>AND(G$9&gt;=8/24,G$9&lt;14/24)</formula>
    </cfRule>
    <cfRule type="expression" dxfId="1382" priority="131">
      <formula>G$9&lt;8/24</formula>
    </cfRule>
  </conditionalFormatting>
  <conditionalFormatting sqref="G84:O84">
    <cfRule type="expression" dxfId="1381" priority="123">
      <formula>G$9&gt;=20/24</formula>
    </cfRule>
    <cfRule type="expression" dxfId="1380" priority="124">
      <formula>AND(G$9&gt;=14/24,G$9&lt;20/24)</formula>
    </cfRule>
    <cfRule type="expression" dxfId="1379" priority="125">
      <formula>AND(G$9&gt;=8/24,G$9&lt;14/24)</formula>
    </cfRule>
    <cfRule type="expression" dxfId="1378" priority="126">
      <formula>G$9&lt;8/24</formula>
    </cfRule>
  </conditionalFormatting>
  <conditionalFormatting sqref="N76:AA77 B72:AF72 AB76:AF78 B78:AA78">
    <cfRule type="expression" dxfId="1377" priority="138">
      <formula>B$9&gt;=20/24</formula>
    </cfRule>
    <cfRule type="expression" dxfId="1376" priority="139">
      <formula>AND(B$9&gt;=14/24,B$9&lt;20/24)</formula>
    </cfRule>
    <cfRule type="expression" dxfId="1375" priority="140">
      <formula>AND(B$9&gt;=8/24,B$9&lt;14/24)</formula>
    </cfRule>
    <cfRule type="expression" dxfId="1374" priority="141">
      <formula>B$9&lt;8/24</formula>
    </cfRule>
  </conditionalFormatting>
  <conditionalFormatting sqref="N73:AF75">
    <cfRule type="expression" dxfId="1373" priority="48">
      <formula>N$9&gt;=20/24</formula>
    </cfRule>
    <cfRule type="expression" dxfId="1372" priority="49">
      <formula>AND(N$9&gt;=14/24,N$9&lt;20/24)</formula>
    </cfRule>
    <cfRule type="expression" dxfId="1371" priority="50">
      <formula>AND(N$9&gt;=8/24,N$9&lt;14/24)</formula>
    </cfRule>
    <cfRule type="expression" dxfId="1370" priority="51">
      <formula>N$9&lt;8/24</formula>
    </cfRule>
  </conditionalFormatting>
  <conditionalFormatting sqref="N79:O81 G79:M79 G81:M81">
    <cfRule type="expression" dxfId="1369" priority="146">
      <formula>G$9&gt;=20/24</formula>
    </cfRule>
    <cfRule type="expression" dxfId="1368" priority="147">
      <formula>AND(G$9&gt;=14/24,G$9&lt;20/24)</formula>
    </cfRule>
    <cfRule type="expression" dxfId="1367" priority="148">
      <formula>AND(G$9&gt;=8/24,G$9&lt;14/24)</formula>
    </cfRule>
    <cfRule type="expression" dxfId="1366" priority="149">
      <formula>G$9&lt;8/24</formula>
    </cfRule>
  </conditionalFormatting>
  <conditionalFormatting sqref="N84:AF84">
    <cfRule type="expression" dxfId="1365" priority="142">
      <formula>N$9&gt;=20/24</formula>
    </cfRule>
    <cfRule type="expression" dxfId="1364" priority="143">
      <formula>AND(N$9&gt;=14/24,N$9&lt;20/24)</formula>
    </cfRule>
    <cfRule type="expression" dxfId="1363" priority="144">
      <formula>AND(N$9&gt;=8/24,N$9&lt;14/24)</formula>
    </cfRule>
    <cfRule type="expression" dxfId="1362" priority="145">
      <formula>N$9&lt;8/24</formula>
    </cfRule>
  </conditionalFormatting>
  <conditionalFormatting sqref="M8 S8 AB8">
    <cfRule type="expression" dxfId="1361" priority="195">
      <formula>AND(N$9&gt;=14/24,N$9&lt;20/24)</formula>
    </cfRule>
    <cfRule type="expression" dxfId="1360" priority="196">
      <formula>AND(N$9&gt;=8/24,N$9&lt;14/24)</formula>
    </cfRule>
    <cfRule type="expression" dxfId="1359" priority="197">
      <formula>N$9&lt;8/24</formula>
    </cfRule>
  </conditionalFormatting>
  <conditionalFormatting sqref="N79:AF83">
    <cfRule type="expression" dxfId="1358" priority="150">
      <formula>N$9&gt;=20/24</formula>
    </cfRule>
    <cfRule type="expression" dxfId="1357" priority="151">
      <formula>AND(N$9&gt;=14/24,N$9&lt;20/24)</formula>
    </cfRule>
    <cfRule type="expression" dxfId="1356" priority="152">
      <formula>AND(N$9&gt;=8/24,N$9&lt;14/24)</formula>
    </cfRule>
    <cfRule type="expression" dxfId="1355" priority="153">
      <formula>N$9&lt;8/24</formula>
    </cfRule>
  </conditionalFormatting>
  <conditionalFormatting sqref="O3:P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54" priority="194">
      <formula>N$9&gt;=20/24</formula>
    </cfRule>
  </conditionalFormatting>
  <conditionalFormatting sqref="S8">
    <cfRule type="expression" dxfId="1353" priority="185">
      <formula>U$9&gt;=20/24</formula>
    </cfRule>
    <cfRule type="expression" dxfId="1352" priority="186">
      <formula>AND(U$9&gt;=14/24,U$9&lt;20/24)</formula>
    </cfRule>
    <cfRule type="expression" dxfId="1351" priority="187">
      <formula>AND(U$9&gt;=8/24,U$9&lt;14/24)</formula>
    </cfRule>
    <cfRule type="expression" dxfId="1350" priority="188">
      <formula>U$9&lt;8/24</formula>
    </cfRule>
  </conditionalFormatting>
  <conditionalFormatting sqref="T79:AF84">
    <cfRule type="expression" dxfId="1349" priority="72">
      <formula>T$9&gt;=20/24</formula>
    </cfRule>
    <cfRule type="expression" dxfId="1348" priority="73">
      <formula>AND(T$9&gt;=14/24,T$9&lt;20/24)</formula>
    </cfRule>
    <cfRule type="expression" dxfId="1347" priority="74">
      <formula>AND(T$9&gt;=8/24,T$9&lt;14/24)</formula>
    </cfRule>
    <cfRule type="expression" dxfId="1346" priority="75">
      <formula>T$9&lt;8/24</formula>
    </cfRule>
  </conditionalFormatting>
  <conditionalFormatting sqref="V3 AB3">
    <cfRule type="iconSet" priority="193">
      <iconSet iconSet="3TrafficLights2" reverse="1">
        <cfvo type="percent" val="0"/>
        <cfvo type="num" val="1"/>
        <cfvo type="num" val="1"/>
      </iconSet>
    </cfRule>
  </conditionalFormatting>
  <conditionalFormatting sqref="B66:AF70 B54:AF62">
    <cfRule type="expression" dxfId="1345" priority="132">
      <formula>B54&gt;$AG54</formula>
    </cfRule>
  </conditionalFormatting>
  <conditionalFormatting sqref="AB8">
    <cfRule type="expression" dxfId="1344" priority="181">
      <formula>AD$9&gt;=20/24</formula>
    </cfRule>
    <cfRule type="expression" dxfId="1343" priority="182">
      <formula>AND(AD$9&gt;=14/24,AD$9&lt;20/24)</formula>
    </cfRule>
    <cfRule type="expression" dxfId="1342" priority="183">
      <formula>AND(AD$9&gt;=8/24,AD$9&lt;14/24)</formula>
    </cfRule>
    <cfRule type="expression" dxfId="1341" priority="184">
      <formula>AD$9&lt;8/24</formula>
    </cfRule>
  </conditionalFormatting>
  <conditionalFormatting sqref="AG78">
    <cfRule type="expression" dxfId="1340" priority="160">
      <formula>AG$9&gt;=20/24</formula>
    </cfRule>
    <cfRule type="expression" dxfId="1339" priority="161">
      <formula>AND(AG$9&gt;=14/24,AG$9&lt;20/24)</formula>
    </cfRule>
    <cfRule type="expression" dxfId="1338" priority="162">
      <formula>AND(AG$9&gt;=8/24,AG$9&lt;14/24)</formula>
    </cfRule>
    <cfRule type="expression" dxfId="1337" priority="163">
      <formula>AG$9&lt;8/24</formula>
    </cfRule>
  </conditionalFormatting>
  <conditionalFormatting sqref="AG91:AG92">
    <cfRule type="expression" dxfId="1336" priority="155">
      <formula>AG91&gt;$AG91</formula>
    </cfRule>
  </conditionalFormatting>
  <conditionalFormatting sqref="AG96">
    <cfRule type="expression" dxfId="1335" priority="156">
      <formula>AG$9&gt;=20/24</formula>
    </cfRule>
    <cfRule type="expression" dxfId="1334" priority="157">
      <formula>AND(AG$9&gt;=14/24,AG$9&lt;20/24)</formula>
    </cfRule>
    <cfRule type="expression" dxfId="1333" priority="158">
      <formula>AND(AG$9&gt;=8/24,AG$9&lt;14/24)</formula>
    </cfRule>
    <cfRule type="expression" dxfId="1332" priority="159">
      <formula>AG$9&lt;8/24</formula>
    </cfRule>
  </conditionalFormatting>
  <conditionalFormatting sqref="AG113">
    <cfRule type="expression" dxfId="1331" priority="177">
      <formula>AG$9&gt;=20/24</formula>
    </cfRule>
    <cfRule type="expression" dxfId="1330" priority="178">
      <formula>AND(AG$9&gt;=14/24,AG$9&lt;20/24)</formula>
    </cfRule>
    <cfRule type="expression" dxfId="1329" priority="179">
      <formula>AND(AG$9&gt;=8/24,AG$9&lt;14/24)</formula>
    </cfRule>
    <cfRule type="expression" dxfId="1328" priority="180">
      <formula>AG$9&lt;8/24</formula>
    </cfRule>
  </conditionalFormatting>
  <conditionalFormatting sqref="AH8:AI10">
    <cfRule type="expression" dxfId="1327" priority="68">
      <formula>AH$9&gt;=20/24</formula>
    </cfRule>
    <cfRule type="expression" dxfId="1326" priority="69">
      <formula>AND(AH$9&gt;=14/24,AH$9&lt;20/24)</formula>
    </cfRule>
    <cfRule type="expression" dxfId="1325" priority="70">
      <formula>AND(AH$9&gt;=8/24,AH$9&lt;14/24)</formula>
    </cfRule>
    <cfRule type="expression" dxfId="1324" priority="71">
      <formula>AH$9&lt;8/24</formula>
    </cfRule>
  </conditionalFormatting>
  <conditionalFormatting sqref="AL4:AL6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9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1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23" priority="198">
      <formula>AJ$9&gt;=20/24</formula>
    </cfRule>
    <cfRule type="expression" dxfId="1322" priority="199">
      <formula>AND(AJ$9&gt;=14/24,AJ$9&lt;20/24)</formula>
    </cfRule>
    <cfRule type="expression" dxfId="1321" priority="200">
      <formula>AND(AJ$9&gt;=8/24,AJ$9&lt;14/24)</formula>
    </cfRule>
    <cfRule type="expression" dxfId="1320" priority="201">
      <formula>AJ$9&lt;8/24</formula>
    </cfRule>
  </conditionalFormatting>
  <conditionalFormatting sqref="AL99:AN99 AL105:AN105">
    <cfRule type="expression" dxfId="1319" priority="170">
      <formula>AL$9&gt;=20/24</formula>
    </cfRule>
    <cfRule type="expression" dxfId="1318" priority="171">
      <formula>AND(AL$9&gt;=14/24,AL$9&lt;20/24)</formula>
    </cfRule>
    <cfRule type="expression" dxfId="1317" priority="172">
      <formula>AND(AL$9&gt;=8/24,AL$9&lt;14/24)</formula>
    </cfRule>
    <cfRule type="expression" dxfId="1316" priority="173">
      <formula>AL$9&lt;8/24</formula>
    </cfRule>
  </conditionalFormatting>
  <conditionalFormatting sqref="AM15:AM21 AN16:AR21">
    <cfRule type="expression" dxfId="1315" priority="94">
      <formula>AX$9&gt;=20/24</formula>
    </cfRule>
    <cfRule type="expression" dxfId="1314" priority="95">
      <formula>AND(AX$9&gt;=14/24,AX$9&lt;20/24)</formula>
    </cfRule>
    <cfRule type="expression" dxfId="1313" priority="96">
      <formula>AND(AX$9&gt;=8/24,AX$9&lt;14/24)</formula>
    </cfRule>
    <cfRule type="expression" dxfId="1312" priority="97">
      <formula>AX$9&lt;8/24</formula>
    </cfRule>
  </conditionalFormatting>
  <conditionalFormatting sqref="AN100:AN103">
    <cfRule type="expression" dxfId="1311" priority="166">
      <formula>AN$9&gt;=20/24</formula>
    </cfRule>
    <cfRule type="expression" dxfId="1310" priority="167">
      <formula>AND(AN$9&gt;=14/24,AN$9&lt;20/24)</formula>
    </cfRule>
    <cfRule type="expression" dxfId="1309" priority="168">
      <formula>AND(AN$9&gt;=8/24,AN$9&lt;14/24)</formula>
    </cfRule>
    <cfRule type="expression" dxfId="1308" priority="169">
      <formula>AN$9&lt;8/24</formula>
    </cfRule>
  </conditionalFormatting>
  <conditionalFormatting sqref="AN15:AR15">
    <cfRule type="expression" dxfId="1307" priority="82">
      <formula>U$9&gt;=20/24</formula>
    </cfRule>
    <cfRule type="expression" dxfId="1306" priority="83">
      <formula>AND(U$9&gt;=14/24,U$9&lt;20/24)</formula>
    </cfRule>
    <cfRule type="expression" dxfId="1305" priority="84">
      <formula>AND(U$9&gt;=8/24,U$9&lt;14/24)</formula>
    </cfRule>
    <cfRule type="expression" dxfId="1304" priority="85">
      <formula>U$9&lt;8/24</formula>
    </cfRule>
  </conditionalFormatting>
  <conditionalFormatting sqref="AS15">
    <cfRule type="expression" dxfId="1303" priority="90">
      <formula>AA$9&gt;=20/24</formula>
    </cfRule>
    <cfRule type="expression" dxfId="1302" priority="91">
      <formula>AND(AA$9&gt;=14/24,AA$9&lt;20/24)</formula>
    </cfRule>
    <cfRule type="expression" dxfId="1301" priority="92">
      <formula>AND(AA$9&gt;=8/24,AA$9&lt;14/24)</formula>
    </cfRule>
    <cfRule type="expression" dxfId="1300" priority="93">
      <formula>AA$9&lt;8/24</formula>
    </cfRule>
  </conditionalFormatting>
  <conditionalFormatting sqref="AS16:AS21">
    <cfRule type="expression" dxfId="1299" priority="98">
      <formula>BE$9&gt;=20/24</formula>
    </cfRule>
    <cfRule type="expression" dxfId="1298" priority="99">
      <formula>AND(BE$9&gt;=14/24,BE$9&lt;20/24)</formula>
    </cfRule>
    <cfRule type="expression" dxfId="1297" priority="100">
      <formula>AND(BE$9&gt;=8/24,BE$9&lt;14/24)</formula>
    </cfRule>
    <cfRule type="expression" dxfId="1296" priority="101">
      <formula>BE$9&lt;8/24</formula>
    </cfRule>
  </conditionalFormatting>
  <conditionalFormatting sqref="AT15 AX15:BJ15">
    <cfRule type="expression" dxfId="1295" priority="102">
      <formula>AC$9&gt;=20/24</formula>
    </cfRule>
    <cfRule type="expression" dxfId="1294" priority="103">
      <formula>AND(AC$9&gt;=14/24,AC$9&lt;20/24)</formula>
    </cfRule>
    <cfRule type="expression" dxfId="1293" priority="104">
      <formula>AND(AC$9&gt;=8/24,AC$9&lt;14/24)</formula>
    </cfRule>
    <cfRule type="expression" dxfId="1292" priority="105">
      <formula>AC$9&lt;8/24</formula>
    </cfRule>
  </conditionalFormatting>
  <conditionalFormatting sqref="AT16:AT21">
    <cfRule type="expression" dxfId="1291" priority="106">
      <formula>BG$9&gt;=20/24</formula>
    </cfRule>
    <cfRule type="expression" dxfId="1290" priority="107">
      <formula>AND(BG$9&gt;=14/24,BG$9&lt;20/24)</formula>
    </cfRule>
    <cfRule type="expression" dxfId="1289" priority="108">
      <formula>AND(BG$9&gt;=8/24,BG$9&lt;14/24)</formula>
    </cfRule>
    <cfRule type="expression" dxfId="1288" priority="109">
      <formula>BG$9&lt;8/24</formula>
    </cfRule>
  </conditionalFormatting>
  <conditionalFormatting sqref="AU15:AV15">
    <cfRule type="expression" dxfId="1287" priority="110">
      <formula>AE$9&gt;=20/24</formula>
    </cfRule>
    <cfRule type="expression" dxfId="1286" priority="111">
      <formula>AND(AE$9&gt;=14/24,AE$9&lt;20/24)</formula>
    </cfRule>
    <cfRule type="expression" dxfId="1285" priority="112">
      <formula>AND(AE$9&gt;=8/24,AE$9&lt;14/24)</formula>
    </cfRule>
    <cfRule type="expression" dxfId="1284" priority="113">
      <formula>AE$9&lt;8/24</formula>
    </cfRule>
  </conditionalFormatting>
  <conditionalFormatting sqref="AU16:BJ21">
    <cfRule type="expression" dxfId="1283" priority="114">
      <formula>BI$9&gt;=20/24</formula>
    </cfRule>
    <cfRule type="expression" dxfId="1282" priority="115">
      <formula>AND(BI$9&gt;=14/24,BI$9&lt;20/24)</formula>
    </cfRule>
    <cfRule type="expression" dxfId="1281" priority="116">
      <formula>AND(BI$9&gt;=8/24,BI$9&lt;14/24)</formula>
    </cfRule>
    <cfRule type="expression" dxfId="1280" priority="117">
      <formula>BI$9&lt;8/24</formula>
    </cfRule>
  </conditionalFormatting>
  <conditionalFormatting sqref="AW15">
    <cfRule type="expression" dxfId="1279" priority="86">
      <formula>B$9&gt;=20/24</formula>
    </cfRule>
    <cfRule type="expression" dxfId="1278" priority="87">
      <formula>AND(B$9&gt;=14/24,B$9&lt;20/24)</formula>
    </cfRule>
    <cfRule type="expression" dxfId="1277" priority="88">
      <formula>AND(B$9&gt;=8/24,B$9&lt;14/24)</formula>
    </cfRule>
    <cfRule type="expression" dxfId="1276" priority="89">
      <formula>B$9&lt;8/24</formula>
    </cfRule>
  </conditionalFormatting>
  <conditionalFormatting sqref="A73">
    <cfRule type="expression" dxfId="1275" priority="37">
      <formula>$AH73=0</formula>
    </cfRule>
  </conditionalFormatting>
  <conditionalFormatting sqref="B137:B152 B154:B159 B109:F112 B125:F134 B97:F107 G126:K133 C137:M151 B11:O13">
    <cfRule type="expression" dxfId="1274" priority="33">
      <formula>B$9&gt;=20/24</formula>
    </cfRule>
  </conditionalFormatting>
  <conditionalFormatting sqref="B137:B152 B154:B159 B109:F112 B125:F134 B97:F107 G126:K133 C137:M151 B11:O13">
    <cfRule type="expression" dxfId="1273" priority="34">
      <formula>AND(B$9&gt;=14/24,B$9&lt;20/24)</formula>
    </cfRule>
    <cfRule type="expression" dxfId="1272" priority="35">
      <formula>AND(B$9&gt;=8/24,B$9&lt;14/24)</formula>
    </cfRule>
    <cfRule type="expression" dxfId="1271" priority="36">
      <formula>B$9&lt;8/24</formula>
    </cfRule>
  </conditionalFormatting>
  <conditionalFormatting sqref="B14:O28">
    <cfRule type="expression" dxfId="1270" priority="23">
      <formula>B14&gt;$AG14*1</formula>
    </cfRule>
    <cfRule type="expression" dxfId="1269" priority="24">
      <formula>B$9&gt;=20/24</formula>
    </cfRule>
    <cfRule type="expression" dxfId="1268" priority="25">
      <formula>AND(B$9&gt;=14/24,B$9&lt;20/24)</formula>
    </cfRule>
    <cfRule type="expression" dxfId="1267" priority="26">
      <formula>AND(B$9&gt;=8/24,B$9&lt;14/24)</formula>
    </cfRule>
    <cfRule type="expression" dxfId="1266" priority="27">
      <formula>B$9&lt;8/24</formula>
    </cfRule>
  </conditionalFormatting>
  <conditionalFormatting sqref="B161:B167">
    <cfRule type="expression" dxfId="1265" priority="28">
      <formula>B$9&gt;=20/24</formula>
    </cfRule>
    <cfRule type="expression" dxfId="1264" priority="29">
      <formula>AND(B$9&gt;=14/24,B$9&lt;20/24)</formula>
    </cfRule>
    <cfRule type="expression" dxfId="1263" priority="30">
      <formula>AND(B$9&gt;=8/24,B$9&lt;14/24)</formula>
    </cfRule>
    <cfRule type="expression" dxfId="1262" priority="31">
      <formula>B$9&lt;8/24</formula>
    </cfRule>
  </conditionalFormatting>
  <conditionalFormatting sqref="B169:B274">
    <cfRule type="expression" dxfId="1261" priority="19">
      <formula>B$9&gt;=20/24</formula>
    </cfRule>
    <cfRule type="expression" dxfId="1260" priority="20">
      <formula>AND(B$9&gt;=14/24,B$9&lt;20/24)</formula>
    </cfRule>
    <cfRule type="expression" dxfId="1259" priority="21">
      <formula>AND(B$9&gt;=8/24,B$9&lt;14/24)</formula>
    </cfRule>
    <cfRule type="expression" dxfId="1258" priority="22">
      <formula>B$9&lt;8/24</formula>
    </cfRule>
  </conditionalFormatting>
  <conditionalFormatting sqref="B11:O13">
    <cfRule type="expression" dxfId="1257" priority="32">
      <formula>B11&gt;$AG11*1</formula>
    </cfRule>
  </conditionalFormatting>
  <conditionalFormatting sqref="A153">
    <cfRule type="expression" dxfId="1256" priority="18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55" priority="14">
      <formula>AL$9&gt;=20/24</formula>
    </cfRule>
  </conditionalFormatting>
  <conditionalFormatting sqref="AL153">
    <cfRule type="expression" dxfId="1254" priority="15">
      <formula>AND(AL$9&gt;=14/24,AL$9&lt;20/24)</formula>
    </cfRule>
    <cfRule type="expression" dxfId="1253" priority="16">
      <formula>AND(AL$9&gt;=8/24,AL$9&lt;14/24)</formula>
    </cfRule>
    <cfRule type="expression" dxfId="1252" priority="17">
      <formula>AL$9&lt;8/24</formula>
    </cfRule>
  </conditionalFormatting>
  <conditionalFormatting sqref="E80:M80">
    <cfRule type="expression" dxfId="1251" priority="2">
      <formula>E$9&gt;=20/24</formula>
    </cfRule>
  </conditionalFormatting>
  <conditionalFormatting sqref="E80:M80">
    <cfRule type="expression" dxfId="1250" priority="3">
      <formula>AND(E$9&gt;=14/24,E$9&lt;20/24)</formula>
    </cfRule>
    <cfRule type="expression" dxfId="1249" priority="4">
      <formula>AND(E$9&gt;=8/24,E$9&lt;14/24)</formula>
    </cfRule>
    <cfRule type="expression" dxfId="1248" priority="5">
      <formula>E$9&lt;8/24</formula>
    </cfRule>
  </conditionalFormatting>
  <conditionalFormatting sqref="E80:M80">
    <cfRule type="expression" dxfId="1247" priority="1">
      <formula>E80&gt;$AG80*1</formula>
    </cfRule>
  </conditionalFormatting>
  <conditionalFormatting sqref="G80:M80">
    <cfRule type="expression" dxfId="1246" priority="6">
      <formula>G$9&gt;=20/24</formula>
    </cfRule>
    <cfRule type="expression" dxfId="1245" priority="7">
      <formula>AND(G$9&gt;=14/24,G$9&lt;20/24)</formula>
    </cfRule>
    <cfRule type="expression" dxfId="1244" priority="8">
      <formula>AND(G$9&gt;=8/24,G$9&lt;14/24)</formula>
    </cfRule>
    <cfRule type="expression" dxfId="1243" priority="9">
      <formula>G$9&lt;8/24</formula>
    </cfRule>
  </conditionalFormatting>
  <conditionalFormatting sqref="G80:M80">
    <cfRule type="expression" dxfId="1242" priority="10">
      <formula>G$9&gt;=20/24</formula>
    </cfRule>
    <cfRule type="expression" dxfId="1241" priority="11">
      <formula>AND(G$9&gt;=14/24,G$9&lt;20/24)</formula>
    </cfRule>
    <cfRule type="expression" dxfId="1240" priority="12">
      <formula>AND(G$9&gt;=8/24,G$9&lt;14/24)</formula>
    </cfRule>
    <cfRule type="expression" dxfId="1239" priority="13">
      <formula>G$9&lt;8/24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Normal="100" workbookViewId="0">
      <pane xSplit="1" ySplit="10" topLeftCell="J60" activePane="bottomRight" state="frozen"/>
      <selection activeCell="C158" sqref="C158"/>
      <selection pane="topRight" activeCell="C158" sqref="C158"/>
      <selection pane="bottomLeft" activeCell="C158" sqref="C158"/>
      <selection pane="bottomRight" activeCell="B97" sqref="B97:AF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2080/10/21</v>
      </c>
      <c r="C4" s="230"/>
      <c r="D4" s="230"/>
      <c r="E4" s="231" t="str">
        <f ca="1">"2080/"&amp;"10/"&amp;INT(MID(CELL("filename",G6),FIND("]",CELL("filename",G6))+1,200))</f>
        <v>2080/10/21</v>
      </c>
      <c r="F4" s="231"/>
      <c r="G4" s="231"/>
      <c r="H4" s="231" t="str">
        <f ca="1">TEXT(E4,"dddd")</f>
        <v>Monday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74.5</v>
      </c>
      <c r="C5" s="30">
        <f t="shared" si="0"/>
        <v>88.9</v>
      </c>
      <c r="D5" s="30">
        <f t="shared" si="0"/>
        <v>87.9</v>
      </c>
      <c r="E5" s="30">
        <f t="shared" si="0"/>
        <v>87.1</v>
      </c>
      <c r="F5" s="30">
        <f t="shared" si="0"/>
        <v>78.7</v>
      </c>
      <c r="G5" s="30">
        <f t="shared" si="0"/>
        <v>72.2</v>
      </c>
      <c r="H5" s="30">
        <f t="shared" si="0"/>
        <v>74.099999999999994</v>
      </c>
      <c r="I5" s="30">
        <f t="shared" si="0"/>
        <v>69</v>
      </c>
      <c r="J5" s="30">
        <f t="shared" si="0"/>
        <v>69.099999999999994</v>
      </c>
      <c r="K5" s="30">
        <f t="shared" si="0"/>
        <v>74</v>
      </c>
      <c r="L5" s="30">
        <f t="shared" si="0"/>
        <v>67.3</v>
      </c>
      <c r="M5" s="30">
        <f t="shared" si="0"/>
        <v>69.400000000000006</v>
      </c>
      <c r="N5" s="30">
        <f t="shared" si="0"/>
        <v>58</v>
      </c>
      <c r="O5" s="30">
        <f t="shared" si="0"/>
        <v>51</v>
      </c>
      <c r="P5" s="30">
        <f t="shared" si="0"/>
        <v>59</v>
      </c>
      <c r="Q5" s="30">
        <f t="shared" si="0"/>
        <v>72.5</v>
      </c>
      <c r="R5" s="30">
        <f t="shared" si="0"/>
        <v>51.6</v>
      </c>
      <c r="S5" s="30">
        <f t="shared" si="0"/>
        <v>51.6</v>
      </c>
      <c r="T5" s="30">
        <f t="shared" si="0"/>
        <v>51.6</v>
      </c>
      <c r="U5" s="30">
        <f t="shared" si="0"/>
        <v>50</v>
      </c>
      <c r="V5" s="30">
        <f t="shared" si="0"/>
        <v>50</v>
      </c>
      <c r="W5" s="30">
        <f t="shared" si="0"/>
        <v>46</v>
      </c>
      <c r="X5" s="30">
        <f t="shared" si="0"/>
        <v>39.299999999999997</v>
      </c>
      <c r="Y5" s="30">
        <f t="shared" si="0"/>
        <v>34.6</v>
      </c>
      <c r="Z5" s="30">
        <f t="shared" si="0"/>
        <v>34.6</v>
      </c>
      <c r="AA5" s="30">
        <f>AB108</f>
        <v>34.6</v>
      </c>
      <c r="AB5" s="30">
        <f t="shared" si="0"/>
        <v>34.6</v>
      </c>
      <c r="AC5" s="30">
        <f t="shared" si="0"/>
        <v>34.6</v>
      </c>
      <c r="AD5" s="30">
        <f t="shared" si="0"/>
        <v>33</v>
      </c>
      <c r="AE5" s="30">
        <f t="shared" si="0"/>
        <v>33</v>
      </c>
      <c r="AF5" s="30">
        <f>B108</f>
        <v>75.3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Load=912</v>
      </c>
      <c r="B7" s="35">
        <f t="shared" ref="B7:AF7" si="1">B116</f>
        <v>1162.2800000000002</v>
      </c>
      <c r="C7" s="35">
        <f t="shared" si="1"/>
        <v>1139.8000000000002</v>
      </c>
      <c r="D7" s="35">
        <f t="shared" si="1"/>
        <v>1076.58</v>
      </c>
      <c r="E7" s="35">
        <f t="shared" si="1"/>
        <v>1060.9800000000002</v>
      </c>
      <c r="F7" s="35">
        <f t="shared" si="1"/>
        <v>1048.18</v>
      </c>
      <c r="G7" s="35">
        <f t="shared" si="1"/>
        <v>1089.98</v>
      </c>
      <c r="H7" s="35">
        <f t="shared" si="1"/>
        <v>1112.9800000000002</v>
      </c>
      <c r="I7" s="35">
        <f t="shared" si="1"/>
        <v>1212.78</v>
      </c>
      <c r="J7" s="35">
        <f t="shared" si="1"/>
        <v>1308.2800000000002</v>
      </c>
      <c r="K7" s="35">
        <f t="shared" si="1"/>
        <v>1335.68</v>
      </c>
      <c r="L7" s="35">
        <f t="shared" si="1"/>
        <v>1370.88</v>
      </c>
      <c r="M7" s="35">
        <f t="shared" si="1"/>
        <v>1361.18</v>
      </c>
      <c r="N7" s="35">
        <f t="shared" si="1"/>
        <v>1360.5800000000002</v>
      </c>
      <c r="O7" s="35">
        <f t="shared" si="1"/>
        <v>1292.6800000000003</v>
      </c>
      <c r="P7" s="35">
        <f t="shared" si="1"/>
        <v>1264.1800000000003</v>
      </c>
      <c r="Q7" s="35">
        <f t="shared" si="1"/>
        <v>1321.5800000000002</v>
      </c>
      <c r="R7" s="35">
        <f t="shared" si="1"/>
        <v>1214.4800000000002</v>
      </c>
      <c r="S7" s="35">
        <f t="shared" si="1"/>
        <v>1213.98</v>
      </c>
      <c r="T7" s="35">
        <f t="shared" si="1"/>
        <v>1223.68</v>
      </c>
      <c r="U7" s="35">
        <f t="shared" si="1"/>
        <v>1089.68</v>
      </c>
      <c r="V7" s="35">
        <f t="shared" si="1"/>
        <v>1003.0800000000002</v>
      </c>
      <c r="W7" s="35">
        <f t="shared" si="1"/>
        <v>1163.0800000000002</v>
      </c>
      <c r="X7" s="35">
        <f t="shared" si="1"/>
        <v>1162.7800000000002</v>
      </c>
      <c r="Y7" s="35">
        <f t="shared" si="1"/>
        <v>1263.98</v>
      </c>
      <c r="Z7" s="35">
        <f t="shared" si="1"/>
        <v>1291.71</v>
      </c>
      <c r="AA7" s="35">
        <f t="shared" si="1"/>
        <v>1253.71</v>
      </c>
      <c r="AB7" s="35">
        <f>AB116</f>
        <v>1213.71</v>
      </c>
      <c r="AC7" s="35">
        <f t="shared" si="1"/>
        <v>1163.71</v>
      </c>
      <c r="AD7" s="35">
        <f t="shared" si="1"/>
        <v>1083.71</v>
      </c>
      <c r="AE7" s="35">
        <f t="shared" si="1"/>
        <v>912.11000000000013</v>
      </c>
      <c r="AF7" s="35">
        <f t="shared" si="1"/>
        <v>912.11000000000013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1874.98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1361.18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5" t="s">
        <v>19</v>
      </c>
      <c r="AI10" s="21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31.7</v>
      </c>
      <c r="C11" s="43">
        <v>31.7</v>
      </c>
      <c r="D11" s="43">
        <v>31.7</v>
      </c>
      <c r="E11" s="43">
        <v>31.7</v>
      </c>
      <c r="F11" s="43">
        <v>31.7</v>
      </c>
      <c r="G11" s="43">
        <v>31.7</v>
      </c>
      <c r="H11" s="43">
        <v>31.7</v>
      </c>
      <c r="I11" s="43">
        <v>31.7</v>
      </c>
      <c r="J11" s="43">
        <v>31.7</v>
      </c>
      <c r="K11" s="43">
        <v>31.7</v>
      </c>
      <c r="L11" s="43">
        <v>31.7</v>
      </c>
      <c r="M11" s="43">
        <v>31.7</v>
      </c>
      <c r="N11" s="43">
        <v>31.7</v>
      </c>
      <c r="O11" s="43">
        <v>31.7</v>
      </c>
      <c r="P11" s="43">
        <v>31.7</v>
      </c>
      <c r="Q11" s="43">
        <v>31.7</v>
      </c>
      <c r="R11" s="43">
        <v>31.7</v>
      </c>
      <c r="S11" s="43">
        <v>31.7</v>
      </c>
      <c r="T11" s="43">
        <v>31.7</v>
      </c>
      <c r="U11" s="43">
        <v>31.7</v>
      </c>
      <c r="V11" s="43">
        <v>31.7</v>
      </c>
      <c r="W11" s="43">
        <v>31.7</v>
      </c>
      <c r="X11" s="43">
        <v>31.7</v>
      </c>
      <c r="Y11" s="43">
        <v>31.7</v>
      </c>
      <c r="Z11" s="43">
        <v>36.4</v>
      </c>
      <c r="AA11" s="43">
        <v>36.4</v>
      </c>
      <c r="AB11" s="43">
        <v>36.4</v>
      </c>
      <c r="AC11" s="43">
        <v>36.4</v>
      </c>
      <c r="AD11" s="43">
        <v>36.4</v>
      </c>
      <c r="AE11" s="43">
        <v>36.4</v>
      </c>
      <c r="AF11" s="43">
        <v>36.4</v>
      </c>
      <c r="AG11" s="45">
        <v>86</v>
      </c>
      <c r="AH11" s="46">
        <f t="shared" ref="AH11:AH74" si="2">MAX(B11:AF11)</f>
        <v>36.4</v>
      </c>
      <c r="AI11" s="47">
        <f t="shared" ref="AI11:AI74" si="3">MIN(B11:AF11)</f>
        <v>31.7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24.8</v>
      </c>
      <c r="C12" s="43">
        <v>24.8</v>
      </c>
      <c r="D12" s="43">
        <v>24.8</v>
      </c>
      <c r="E12" s="43">
        <v>24.8</v>
      </c>
      <c r="F12" s="43">
        <v>24.8</v>
      </c>
      <c r="G12" s="43">
        <v>24.8</v>
      </c>
      <c r="H12" s="43">
        <v>24.8</v>
      </c>
      <c r="I12" s="43">
        <v>24.8</v>
      </c>
      <c r="J12" s="43">
        <v>24.8</v>
      </c>
      <c r="K12" s="43">
        <v>24.8</v>
      </c>
      <c r="L12" s="43">
        <v>24.8</v>
      </c>
      <c r="M12" s="43">
        <v>24.8</v>
      </c>
      <c r="N12" s="43">
        <v>24.8</v>
      </c>
      <c r="O12" s="43">
        <v>24.8</v>
      </c>
      <c r="P12" s="43">
        <v>24.8</v>
      </c>
      <c r="Q12" s="43">
        <v>24.8</v>
      </c>
      <c r="R12" s="43">
        <v>24.8</v>
      </c>
      <c r="S12" s="43">
        <v>24.8</v>
      </c>
      <c r="T12" s="43">
        <v>24.8</v>
      </c>
      <c r="U12" s="43">
        <v>24.8</v>
      </c>
      <c r="V12" s="43">
        <v>24.8</v>
      </c>
      <c r="W12" s="43">
        <v>24.8</v>
      </c>
      <c r="X12" s="43">
        <v>24.8</v>
      </c>
      <c r="Y12" s="43">
        <v>24.8</v>
      </c>
      <c r="Z12" s="43">
        <v>26.9</v>
      </c>
      <c r="AA12" s="43">
        <v>26.9</v>
      </c>
      <c r="AB12" s="43">
        <v>26.9</v>
      </c>
      <c r="AC12" s="43">
        <v>26.9</v>
      </c>
      <c r="AD12" s="43">
        <v>26.9</v>
      </c>
      <c r="AE12" s="43">
        <v>26.9</v>
      </c>
      <c r="AF12" s="43">
        <v>26.9</v>
      </c>
      <c r="AG12" s="48">
        <v>82</v>
      </c>
      <c r="AH12" s="46">
        <f t="shared" si="2"/>
        <v>26.9</v>
      </c>
      <c r="AI12" s="47">
        <f t="shared" si="3"/>
        <v>24.8</v>
      </c>
      <c r="AK12" s="49"/>
      <c r="AL12" s="50" t="str">
        <f ca="1">MID(CELL("filename",C7),FIND("]",CELL("filename",C7))+1,600)</f>
        <v>21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25.4</v>
      </c>
      <c r="C13" s="43">
        <v>25.4</v>
      </c>
      <c r="D13" s="43">
        <v>25.4</v>
      </c>
      <c r="E13" s="43">
        <v>25.4</v>
      </c>
      <c r="F13" s="43">
        <v>25.4</v>
      </c>
      <c r="G13" s="43">
        <v>25.4</v>
      </c>
      <c r="H13" s="43">
        <v>25.4</v>
      </c>
      <c r="I13" s="43">
        <v>25.4</v>
      </c>
      <c r="J13" s="43">
        <v>25.4</v>
      </c>
      <c r="K13" s="43">
        <v>25.4</v>
      </c>
      <c r="L13" s="43">
        <v>25.4</v>
      </c>
      <c r="M13" s="43">
        <v>25.4</v>
      </c>
      <c r="N13" s="43">
        <v>25.4</v>
      </c>
      <c r="O13" s="43">
        <v>25.4</v>
      </c>
      <c r="P13" s="43">
        <v>25.4</v>
      </c>
      <c r="Q13" s="43">
        <v>25.4</v>
      </c>
      <c r="R13" s="43">
        <v>25.4</v>
      </c>
      <c r="S13" s="43">
        <v>25.4</v>
      </c>
      <c r="T13" s="43">
        <v>25.4</v>
      </c>
      <c r="U13" s="43">
        <v>25.4</v>
      </c>
      <c r="V13" s="43">
        <v>25.4</v>
      </c>
      <c r="W13" s="43">
        <v>25.4</v>
      </c>
      <c r="X13" s="43">
        <v>25.4</v>
      </c>
      <c r="Y13" s="43">
        <v>25.4</v>
      </c>
      <c r="Z13" s="43">
        <v>10.199999999999999</v>
      </c>
      <c r="AA13" s="43">
        <v>10.199999999999999</v>
      </c>
      <c r="AB13" s="43">
        <v>10.199999999999999</v>
      </c>
      <c r="AC13" s="43">
        <v>10.199999999999999</v>
      </c>
      <c r="AD13" s="43">
        <v>10.199999999999999</v>
      </c>
      <c r="AE13" s="43">
        <v>10.199999999999999</v>
      </c>
      <c r="AF13" s="43">
        <v>10.199999999999999</v>
      </c>
      <c r="AG13" s="48">
        <v>78</v>
      </c>
      <c r="AH13" s="46">
        <f t="shared" si="2"/>
        <v>25.4</v>
      </c>
      <c r="AI13" s="47">
        <f t="shared" si="3"/>
        <v>10.199999999999999</v>
      </c>
      <c r="AK13" s="49"/>
      <c r="AL13" s="50" t="str">
        <f ca="1">"Daily Load Curve(Excluding of Export) of Nepal ("&amp;A4&amp;" "&amp;B4&amp;")"</f>
        <v>Daily Load Curve(Excluding of Export) of Nepal (Nepali Date: 2080/10/21)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22.5</v>
      </c>
      <c r="C14" s="43">
        <v>22.5</v>
      </c>
      <c r="D14" s="43">
        <v>22.5</v>
      </c>
      <c r="E14" s="43">
        <v>22.5</v>
      </c>
      <c r="F14" s="43">
        <v>22.5</v>
      </c>
      <c r="G14" s="43">
        <v>22.5</v>
      </c>
      <c r="H14" s="43">
        <v>22.5</v>
      </c>
      <c r="I14" s="43">
        <v>22.5</v>
      </c>
      <c r="J14" s="43">
        <v>22.5</v>
      </c>
      <c r="K14" s="43">
        <v>22.5</v>
      </c>
      <c r="L14" s="43">
        <v>22.5</v>
      </c>
      <c r="M14" s="43">
        <v>22.5</v>
      </c>
      <c r="N14" s="43">
        <v>22.5</v>
      </c>
      <c r="O14" s="43">
        <v>22.5</v>
      </c>
      <c r="P14" s="43">
        <v>22.5</v>
      </c>
      <c r="Q14" s="43">
        <v>22.5</v>
      </c>
      <c r="R14" s="43">
        <v>22.5</v>
      </c>
      <c r="S14" s="43">
        <v>22.5</v>
      </c>
      <c r="T14" s="43">
        <v>22.5</v>
      </c>
      <c r="U14" s="43">
        <v>22.5</v>
      </c>
      <c r="V14" s="43">
        <v>22.5</v>
      </c>
      <c r="W14" s="43">
        <v>22.5</v>
      </c>
      <c r="X14" s="43">
        <v>22.5</v>
      </c>
      <c r="Y14" s="43">
        <v>22.5</v>
      </c>
      <c r="Z14" s="43">
        <v>30</v>
      </c>
      <c r="AA14" s="43">
        <v>30</v>
      </c>
      <c r="AB14" s="43">
        <v>30</v>
      </c>
      <c r="AC14" s="43">
        <v>30</v>
      </c>
      <c r="AD14" s="43">
        <v>30</v>
      </c>
      <c r="AE14" s="43">
        <v>30</v>
      </c>
      <c r="AF14" s="43">
        <v>30</v>
      </c>
      <c r="AG14" s="48">
        <v>77</v>
      </c>
      <c r="AH14" s="46">
        <f t="shared" si="2"/>
        <v>30</v>
      </c>
      <c r="AI14" s="47">
        <f t="shared" si="3"/>
        <v>22.5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48.8</v>
      </c>
      <c r="C15" s="43">
        <v>48.8</v>
      </c>
      <c r="D15" s="43">
        <v>48.8</v>
      </c>
      <c r="E15" s="43">
        <v>48.8</v>
      </c>
      <c r="F15" s="43">
        <v>48.8</v>
      </c>
      <c r="G15" s="43">
        <v>48.8</v>
      </c>
      <c r="H15" s="43">
        <v>48.8</v>
      </c>
      <c r="I15" s="43">
        <v>48.8</v>
      </c>
      <c r="J15" s="43">
        <v>48.8</v>
      </c>
      <c r="K15" s="43">
        <v>48.8</v>
      </c>
      <c r="L15" s="43">
        <v>48.8</v>
      </c>
      <c r="M15" s="43">
        <v>48.8</v>
      </c>
      <c r="N15" s="43">
        <v>48.8</v>
      </c>
      <c r="O15" s="43">
        <v>48.8</v>
      </c>
      <c r="P15" s="43">
        <v>48.8</v>
      </c>
      <c r="Q15" s="43">
        <v>48.8</v>
      </c>
      <c r="R15" s="43">
        <v>48.8</v>
      </c>
      <c r="S15" s="43">
        <v>48.8</v>
      </c>
      <c r="T15" s="43">
        <v>48.8</v>
      </c>
      <c r="U15" s="43">
        <v>48.8</v>
      </c>
      <c r="V15" s="43">
        <v>48.8</v>
      </c>
      <c r="W15" s="43">
        <v>48.8</v>
      </c>
      <c r="X15" s="43">
        <v>48.8</v>
      </c>
      <c r="Y15" s="43">
        <v>48.8</v>
      </c>
      <c r="Z15" s="43">
        <v>48.8</v>
      </c>
      <c r="AA15" s="43">
        <v>48.8</v>
      </c>
      <c r="AB15" s="43">
        <v>48.8</v>
      </c>
      <c r="AC15" s="43">
        <v>48.8</v>
      </c>
      <c r="AD15" s="43">
        <v>48.8</v>
      </c>
      <c r="AE15" s="43">
        <v>48.8</v>
      </c>
      <c r="AF15" s="43">
        <v>48.8</v>
      </c>
      <c r="AG15" s="48">
        <v>73</v>
      </c>
      <c r="AH15" s="46">
        <f t="shared" si="2"/>
        <v>48.8</v>
      </c>
      <c r="AI15" s="47">
        <f t="shared" si="3"/>
        <v>48.8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17.2</v>
      </c>
      <c r="C16" s="43">
        <v>17.2</v>
      </c>
      <c r="D16" s="43">
        <v>17.2</v>
      </c>
      <c r="E16" s="43">
        <v>17.2</v>
      </c>
      <c r="F16" s="43">
        <v>17.2</v>
      </c>
      <c r="G16" s="43">
        <v>17.2</v>
      </c>
      <c r="H16" s="43">
        <v>17.2</v>
      </c>
      <c r="I16" s="43">
        <v>17.2</v>
      </c>
      <c r="J16" s="43">
        <v>17.2</v>
      </c>
      <c r="K16" s="43">
        <v>17.2</v>
      </c>
      <c r="L16" s="43">
        <v>17.2</v>
      </c>
      <c r="M16" s="43">
        <v>17.2</v>
      </c>
      <c r="N16" s="43">
        <v>17.2</v>
      </c>
      <c r="O16" s="43">
        <v>17.2</v>
      </c>
      <c r="P16" s="43">
        <v>17.2</v>
      </c>
      <c r="Q16" s="43">
        <v>17.2</v>
      </c>
      <c r="R16" s="43">
        <v>17.2</v>
      </c>
      <c r="S16" s="43">
        <v>17.2</v>
      </c>
      <c r="T16" s="43">
        <v>17.2</v>
      </c>
      <c r="U16" s="43">
        <v>17.2</v>
      </c>
      <c r="V16" s="43">
        <v>17.2</v>
      </c>
      <c r="W16" s="43">
        <v>17.2</v>
      </c>
      <c r="X16" s="43">
        <v>17.2</v>
      </c>
      <c r="Y16" s="43">
        <v>17.2</v>
      </c>
      <c r="Z16" s="43">
        <v>19.100000000000001</v>
      </c>
      <c r="AA16" s="43">
        <v>19.100000000000001</v>
      </c>
      <c r="AB16" s="43">
        <v>19.100000000000001</v>
      </c>
      <c r="AC16" s="43">
        <v>19.100000000000001</v>
      </c>
      <c r="AD16" s="43">
        <v>19.100000000000001</v>
      </c>
      <c r="AE16" s="43">
        <v>19.100000000000001</v>
      </c>
      <c r="AF16" s="43">
        <v>19.100000000000001</v>
      </c>
      <c r="AG16" s="48">
        <v>71</v>
      </c>
      <c r="AH16" s="46">
        <f t="shared" si="2"/>
        <v>19.100000000000001</v>
      </c>
      <c r="AI16" s="47">
        <f t="shared" si="3"/>
        <v>17.2</v>
      </c>
      <c r="AK16" s="49"/>
      <c r="AL16" s="52" t="s">
        <v>7</v>
      </c>
      <c r="AM16" s="57">
        <f t="shared" ref="AM16:AR16" si="4">B71</f>
        <v>876.38000000000011</v>
      </c>
      <c r="AN16" s="57">
        <f t="shared" si="4"/>
        <v>876.38000000000011</v>
      </c>
      <c r="AO16" s="57">
        <f t="shared" si="4"/>
        <v>876.38000000000011</v>
      </c>
      <c r="AP16" s="57">
        <f t="shared" si="4"/>
        <v>876.38000000000011</v>
      </c>
      <c r="AQ16" s="57">
        <f t="shared" si="4"/>
        <v>876.38000000000011</v>
      </c>
      <c r="AR16" s="57">
        <f t="shared" si="4"/>
        <v>876.38000000000011</v>
      </c>
      <c r="AS16" s="57">
        <f>I71</f>
        <v>876.38000000000011</v>
      </c>
      <c r="AT16" s="57">
        <f>K71</f>
        <v>876.38000000000011</v>
      </c>
      <c r="AU16" s="57">
        <f t="shared" ref="AU16:BD16" si="5">M71</f>
        <v>876.38000000000011</v>
      </c>
      <c r="AV16" s="57">
        <f t="shared" si="5"/>
        <v>876.38000000000011</v>
      </c>
      <c r="AW16" s="57">
        <f t="shared" si="5"/>
        <v>876.38000000000011</v>
      </c>
      <c r="AX16" s="57">
        <f t="shared" si="5"/>
        <v>876.38000000000011</v>
      </c>
      <c r="AY16" s="57">
        <f t="shared" si="5"/>
        <v>876.38000000000011</v>
      </c>
      <c r="AZ16" s="57">
        <f t="shared" si="5"/>
        <v>876.38000000000011</v>
      </c>
      <c r="BA16" s="57">
        <f t="shared" si="5"/>
        <v>876.38000000000011</v>
      </c>
      <c r="BB16" s="57">
        <f t="shared" si="5"/>
        <v>876.38000000000011</v>
      </c>
      <c r="BC16" s="57">
        <f t="shared" si="5"/>
        <v>876.38000000000011</v>
      </c>
      <c r="BD16" s="57">
        <f t="shared" si="5"/>
        <v>876.38000000000011</v>
      </c>
      <c r="BE16" s="58">
        <f>X71</f>
        <v>876.38000000000011</v>
      </c>
      <c r="BF16" s="58">
        <f>Z71</f>
        <v>910.71</v>
      </c>
      <c r="BG16" s="58">
        <f>AB71</f>
        <v>910.71</v>
      </c>
      <c r="BH16" s="58">
        <f>AD71</f>
        <v>910.71</v>
      </c>
      <c r="BI16" s="58">
        <f>AE71</f>
        <v>910.71</v>
      </c>
      <c r="BJ16" s="58">
        <f>AF71</f>
        <v>910.71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24</v>
      </c>
      <c r="C17" s="44">
        <v>24</v>
      </c>
      <c r="D17" s="44">
        <v>24</v>
      </c>
      <c r="E17" s="44">
        <v>24</v>
      </c>
      <c r="F17" s="44">
        <v>24</v>
      </c>
      <c r="G17" s="44">
        <v>24</v>
      </c>
      <c r="H17" s="44">
        <v>24</v>
      </c>
      <c r="I17" s="44">
        <v>24</v>
      </c>
      <c r="J17" s="44">
        <v>24</v>
      </c>
      <c r="K17" s="44">
        <v>24</v>
      </c>
      <c r="L17" s="44">
        <v>24</v>
      </c>
      <c r="M17" s="44">
        <v>24</v>
      </c>
      <c r="N17" s="44">
        <v>24</v>
      </c>
      <c r="O17" s="44">
        <v>24</v>
      </c>
      <c r="P17" s="44">
        <v>24</v>
      </c>
      <c r="Q17" s="44">
        <v>24</v>
      </c>
      <c r="R17" s="44">
        <v>24</v>
      </c>
      <c r="S17" s="44">
        <v>24</v>
      </c>
      <c r="T17" s="44">
        <v>24</v>
      </c>
      <c r="U17" s="44">
        <v>24</v>
      </c>
      <c r="V17" s="44">
        <v>24</v>
      </c>
      <c r="W17" s="44">
        <v>24</v>
      </c>
      <c r="X17" s="44">
        <v>24</v>
      </c>
      <c r="Y17" s="44">
        <v>24</v>
      </c>
      <c r="Z17" s="44">
        <v>21</v>
      </c>
      <c r="AA17" s="44">
        <v>21</v>
      </c>
      <c r="AB17" s="44">
        <v>21</v>
      </c>
      <c r="AC17" s="44">
        <v>21</v>
      </c>
      <c r="AD17" s="44">
        <v>21</v>
      </c>
      <c r="AE17" s="44">
        <v>21</v>
      </c>
      <c r="AF17" s="44">
        <v>21</v>
      </c>
      <c r="AG17" s="45">
        <v>54</v>
      </c>
      <c r="AH17" s="46">
        <f t="shared" si="2"/>
        <v>24</v>
      </c>
      <c r="AI17" s="47">
        <f t="shared" si="3"/>
        <v>21</v>
      </c>
      <c r="AK17" s="49"/>
      <c r="AL17" s="52" t="s">
        <v>29</v>
      </c>
      <c r="AM17" s="57">
        <f t="shared" ref="AM17:AR17" si="6">B78</f>
        <v>314.70000000000005</v>
      </c>
      <c r="AN17" s="57">
        <f t="shared" si="6"/>
        <v>200.32000000000002</v>
      </c>
      <c r="AO17" s="57">
        <f t="shared" si="6"/>
        <v>162.80000000000001</v>
      </c>
      <c r="AP17" s="57">
        <f t="shared" si="6"/>
        <v>158</v>
      </c>
      <c r="AQ17" s="57">
        <f t="shared" si="6"/>
        <v>157.6</v>
      </c>
      <c r="AR17" s="57">
        <f t="shared" si="6"/>
        <v>217.6</v>
      </c>
      <c r="AS17" s="57">
        <f>I78</f>
        <v>457.59999999999997</v>
      </c>
      <c r="AT17" s="57">
        <f>K78</f>
        <v>517.59999999999991</v>
      </c>
      <c r="AU17" s="57">
        <f t="shared" ref="AU17:BD17" si="7">M78</f>
        <v>437.59999999999997</v>
      </c>
      <c r="AV17" s="57">
        <f t="shared" si="7"/>
        <v>437.59999999999997</v>
      </c>
      <c r="AW17" s="57">
        <f t="shared" si="7"/>
        <v>392.30000000000007</v>
      </c>
      <c r="AX17" s="57">
        <f t="shared" si="7"/>
        <v>352.30000000000007</v>
      </c>
      <c r="AY17" s="57">
        <f t="shared" si="7"/>
        <v>250.20000000000002</v>
      </c>
      <c r="AZ17" s="57">
        <f t="shared" si="7"/>
        <v>233.20000000000002</v>
      </c>
      <c r="BA17" s="57">
        <f t="shared" si="7"/>
        <v>178.20000000000002</v>
      </c>
      <c r="BB17" s="57">
        <f t="shared" si="7"/>
        <v>178.20000000000002</v>
      </c>
      <c r="BC17" s="57">
        <f t="shared" si="7"/>
        <v>178.20000000000002</v>
      </c>
      <c r="BD17" s="57">
        <f t="shared" si="7"/>
        <v>178.20000000000002</v>
      </c>
      <c r="BE17" s="58">
        <f>X78</f>
        <v>272.7</v>
      </c>
      <c r="BF17" s="58">
        <f>Z78</f>
        <v>432.7</v>
      </c>
      <c r="BG17" s="58">
        <f>AB78</f>
        <v>432.7</v>
      </c>
      <c r="BH17" s="58">
        <f>AD78</f>
        <v>332.7</v>
      </c>
      <c r="BI17" s="58">
        <f>AE78</f>
        <v>332.7</v>
      </c>
      <c r="BJ17" s="58">
        <f>AF78</f>
        <v>332.7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14</v>
      </c>
      <c r="F18" s="44">
        <v>14</v>
      </c>
      <c r="G18" s="44">
        <v>14</v>
      </c>
      <c r="H18" s="44">
        <v>14</v>
      </c>
      <c r="I18" s="44">
        <v>14</v>
      </c>
      <c r="J18" s="44">
        <v>14</v>
      </c>
      <c r="K18" s="44">
        <v>14</v>
      </c>
      <c r="L18" s="44">
        <v>14</v>
      </c>
      <c r="M18" s="44">
        <v>14</v>
      </c>
      <c r="N18" s="44">
        <v>14</v>
      </c>
      <c r="O18" s="44">
        <v>14</v>
      </c>
      <c r="P18" s="44">
        <v>14</v>
      </c>
      <c r="Q18" s="44">
        <v>14</v>
      </c>
      <c r="R18" s="44">
        <v>14</v>
      </c>
      <c r="S18" s="44">
        <v>14</v>
      </c>
      <c r="T18" s="44">
        <v>14</v>
      </c>
      <c r="U18" s="44">
        <v>14</v>
      </c>
      <c r="V18" s="44">
        <v>14</v>
      </c>
      <c r="W18" s="44">
        <v>14</v>
      </c>
      <c r="X18" s="44">
        <v>14</v>
      </c>
      <c r="Y18" s="44">
        <v>14</v>
      </c>
      <c r="Z18" s="44">
        <v>18</v>
      </c>
      <c r="AA18" s="44">
        <v>18</v>
      </c>
      <c r="AB18" s="44">
        <v>18</v>
      </c>
      <c r="AC18" s="44">
        <v>18</v>
      </c>
      <c r="AD18" s="44">
        <v>18</v>
      </c>
      <c r="AE18" s="44">
        <v>18</v>
      </c>
      <c r="AF18" s="44">
        <v>18</v>
      </c>
      <c r="AG18" s="48">
        <v>52.465000000000003</v>
      </c>
      <c r="AH18" s="46">
        <f t="shared" si="2"/>
        <v>18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314.20000000000005</v>
      </c>
      <c r="AN18" s="57">
        <f t="shared" si="8"/>
        <v>319.50000000000006</v>
      </c>
      <c r="AO18" s="57">
        <f t="shared" si="8"/>
        <v>313.09999999999997</v>
      </c>
      <c r="AP18" s="57">
        <f t="shared" si="8"/>
        <v>310.2000000000001</v>
      </c>
      <c r="AQ18" s="57">
        <f t="shared" si="8"/>
        <v>311.30000000000007</v>
      </c>
      <c r="AR18" s="57">
        <f t="shared" si="8"/>
        <v>294.3</v>
      </c>
      <c r="AS18" s="57">
        <f>I92</f>
        <v>321.70000000000005</v>
      </c>
      <c r="AT18" s="57">
        <f>K92</f>
        <v>360.90000000000003</v>
      </c>
      <c r="AU18" s="57">
        <f t="shared" ref="AU18:BD18" si="9">M92</f>
        <v>351.90000000000003</v>
      </c>
      <c r="AV18" s="57">
        <f t="shared" si="9"/>
        <v>349.90000000000009</v>
      </c>
      <c r="AW18" s="57">
        <f t="shared" si="9"/>
        <v>373</v>
      </c>
      <c r="AX18" s="57">
        <f t="shared" si="9"/>
        <v>374.5</v>
      </c>
      <c r="AY18" s="57">
        <f t="shared" si="9"/>
        <v>405.00000000000006</v>
      </c>
      <c r="AZ18" s="57">
        <f t="shared" si="9"/>
        <v>344.7000000000001</v>
      </c>
      <c r="BA18" s="57">
        <f t="shared" si="9"/>
        <v>322.80000000000007</v>
      </c>
      <c r="BB18" s="57">
        <f t="shared" si="9"/>
        <v>307.50000000000006</v>
      </c>
      <c r="BC18" s="57">
        <f t="shared" si="9"/>
        <v>302.50000000000006</v>
      </c>
      <c r="BD18" s="57">
        <f t="shared" si="9"/>
        <v>271.5</v>
      </c>
      <c r="BE18" s="58">
        <f>X92</f>
        <v>295.70000000000005</v>
      </c>
      <c r="BF18" s="58">
        <f>Z92</f>
        <v>395.70000000000005</v>
      </c>
      <c r="BG18" s="58">
        <f>AB92</f>
        <v>395.70000000000005</v>
      </c>
      <c r="BH18" s="58">
        <f>AD92</f>
        <v>395.70000000000005</v>
      </c>
      <c r="BI18" s="58">
        <f>AE92</f>
        <v>395.70000000000005</v>
      </c>
      <c r="BJ18" s="58">
        <f>AF92</f>
        <v>395.70000000000005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75.3</v>
      </c>
      <c r="AN19" s="57">
        <f t="shared" si="10"/>
        <v>74.5</v>
      </c>
      <c r="AO19" s="57">
        <f t="shared" si="10"/>
        <v>88.9</v>
      </c>
      <c r="AP19" s="57">
        <f t="shared" si="10"/>
        <v>87.9</v>
      </c>
      <c r="AQ19" s="57">
        <f t="shared" si="10"/>
        <v>87.1</v>
      </c>
      <c r="AR19" s="57">
        <f t="shared" si="10"/>
        <v>78.7</v>
      </c>
      <c r="AS19" s="57">
        <f>I108</f>
        <v>74.099999999999994</v>
      </c>
      <c r="AT19" s="57">
        <f>K108</f>
        <v>69.099999999999994</v>
      </c>
      <c r="AU19" s="57">
        <f t="shared" ref="AU19:BD19" si="11">M108</f>
        <v>67.3</v>
      </c>
      <c r="AV19" s="57">
        <f t="shared" si="11"/>
        <v>69.400000000000006</v>
      </c>
      <c r="AW19" s="57">
        <f t="shared" si="11"/>
        <v>58</v>
      </c>
      <c r="AX19" s="57">
        <f t="shared" si="11"/>
        <v>51</v>
      </c>
      <c r="AY19" s="57">
        <f t="shared" si="11"/>
        <v>59</v>
      </c>
      <c r="AZ19" s="57">
        <f t="shared" si="11"/>
        <v>72.5</v>
      </c>
      <c r="BA19" s="57">
        <f t="shared" si="11"/>
        <v>51.6</v>
      </c>
      <c r="BB19" s="57">
        <f t="shared" si="11"/>
        <v>51.6</v>
      </c>
      <c r="BC19" s="57">
        <f t="shared" si="11"/>
        <v>51.6</v>
      </c>
      <c r="BD19" s="57">
        <f t="shared" si="11"/>
        <v>50</v>
      </c>
      <c r="BE19" s="58">
        <f>X108</f>
        <v>46</v>
      </c>
      <c r="BF19" s="58">
        <f>Z108</f>
        <v>34.6</v>
      </c>
      <c r="BG19" s="58">
        <f>AB108</f>
        <v>34.6</v>
      </c>
      <c r="BH19" s="58">
        <f>AD108</f>
        <v>34.6</v>
      </c>
      <c r="BI19" s="58">
        <f>AE108</f>
        <v>33</v>
      </c>
      <c r="BJ19" s="58">
        <f>AF108</f>
        <v>33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51.4</v>
      </c>
      <c r="AN20" s="57">
        <f t="shared" si="12"/>
        <v>51.4</v>
      </c>
      <c r="AO20" s="57">
        <f t="shared" si="12"/>
        <v>34</v>
      </c>
      <c r="AP20" s="57">
        <f t="shared" si="12"/>
        <v>34</v>
      </c>
      <c r="AQ20" s="57">
        <f t="shared" si="12"/>
        <v>34</v>
      </c>
      <c r="AR20" s="57">
        <f t="shared" si="12"/>
        <v>34</v>
      </c>
      <c r="AS20" s="57">
        <f>I96</f>
        <v>51</v>
      </c>
      <c r="AT20" s="57">
        <f>K96</f>
        <v>51</v>
      </c>
      <c r="AU20" s="57">
        <f t="shared" ref="AU20:BD20" si="13">M96</f>
        <v>18</v>
      </c>
      <c r="AV20" s="57">
        <f t="shared" si="13"/>
        <v>18</v>
      </c>
      <c r="AW20" s="57">
        <f t="shared" si="13"/>
        <v>17</v>
      </c>
      <c r="AX20" s="57">
        <f t="shared" si="13"/>
        <v>17</v>
      </c>
      <c r="AY20" s="57">
        <f t="shared" si="13"/>
        <v>34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>
        <v>24.3</v>
      </c>
      <c r="Q21" s="44">
        <v>24.3</v>
      </c>
      <c r="R21" s="44">
        <v>24.3</v>
      </c>
      <c r="S21" s="44">
        <v>24.3</v>
      </c>
      <c r="T21" s="44">
        <v>24.3</v>
      </c>
      <c r="U21" s="44">
        <v>24.3</v>
      </c>
      <c r="V21" s="44">
        <v>24.3</v>
      </c>
      <c r="W21" s="44">
        <v>24.3</v>
      </c>
      <c r="X21" s="44">
        <v>24.3</v>
      </c>
      <c r="Y21" s="44">
        <v>24.3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24.3</v>
      </c>
      <c r="AE21" s="44">
        <v>24.3</v>
      </c>
      <c r="AF21" s="44">
        <v>24.3</v>
      </c>
      <c r="AG21" s="48">
        <v>45</v>
      </c>
      <c r="AH21" s="46">
        <f t="shared" si="2"/>
        <v>24.3</v>
      </c>
      <c r="AI21" s="47">
        <f t="shared" si="3"/>
        <v>24.3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37.11</v>
      </c>
      <c r="C22" s="44">
        <v>37.11</v>
      </c>
      <c r="D22" s="44">
        <v>37.11</v>
      </c>
      <c r="E22" s="44">
        <v>37.11</v>
      </c>
      <c r="F22" s="44">
        <v>37.11</v>
      </c>
      <c r="G22" s="44">
        <v>37.11</v>
      </c>
      <c r="H22" s="44">
        <v>37.11</v>
      </c>
      <c r="I22" s="44">
        <v>37.11</v>
      </c>
      <c r="J22" s="44">
        <v>37.11</v>
      </c>
      <c r="K22" s="44">
        <v>37.11</v>
      </c>
      <c r="L22" s="44">
        <v>37.11</v>
      </c>
      <c r="M22" s="44">
        <v>37.11</v>
      </c>
      <c r="N22" s="44">
        <v>37.11</v>
      </c>
      <c r="O22" s="44">
        <v>37.11</v>
      </c>
      <c r="P22" s="44">
        <v>37.11</v>
      </c>
      <c r="Q22" s="44">
        <v>37.11</v>
      </c>
      <c r="R22" s="44">
        <v>37.11</v>
      </c>
      <c r="S22" s="44">
        <v>37.11</v>
      </c>
      <c r="T22" s="44">
        <v>37.11</v>
      </c>
      <c r="U22" s="44">
        <v>37.11</v>
      </c>
      <c r="V22" s="44">
        <v>37.11</v>
      </c>
      <c r="W22" s="44">
        <v>37.11</v>
      </c>
      <c r="X22" s="44">
        <v>37.11</v>
      </c>
      <c r="Y22" s="44">
        <v>37.11</v>
      </c>
      <c r="Z22" s="44">
        <v>37.11</v>
      </c>
      <c r="AA22" s="44">
        <v>37.11</v>
      </c>
      <c r="AB22" s="44">
        <v>37.11</v>
      </c>
      <c r="AC22" s="44">
        <v>37.11</v>
      </c>
      <c r="AD22" s="44">
        <v>37.11</v>
      </c>
      <c r="AE22" s="44">
        <v>37.11</v>
      </c>
      <c r="AF22" s="44">
        <v>37.11</v>
      </c>
      <c r="AG22" s="48">
        <v>44</v>
      </c>
      <c r="AH22" s="46">
        <f t="shared" si="2"/>
        <v>37.11</v>
      </c>
      <c r="AI22" s="47">
        <f t="shared" si="3"/>
        <v>37.11</v>
      </c>
      <c r="AK22" s="49"/>
      <c r="AL22" s="59" t="s">
        <v>39</v>
      </c>
      <c r="AM22" s="60">
        <f t="shared" ref="AM22:BJ22" si="16">SUM(AM16:AM21)</f>
        <v>1631.9800000000002</v>
      </c>
      <c r="AN22" s="60">
        <f t="shared" si="16"/>
        <v>1522.1000000000001</v>
      </c>
      <c r="AO22" s="60">
        <f t="shared" si="16"/>
        <v>1475.18</v>
      </c>
      <c r="AP22" s="60">
        <f t="shared" si="16"/>
        <v>1466.4800000000002</v>
      </c>
      <c r="AQ22" s="60">
        <f t="shared" si="16"/>
        <v>1466.38</v>
      </c>
      <c r="AR22" s="60">
        <f t="shared" si="16"/>
        <v>1500.98</v>
      </c>
      <c r="AS22" s="60">
        <f t="shared" si="16"/>
        <v>1780.78</v>
      </c>
      <c r="AT22" s="60">
        <f t="shared" si="16"/>
        <v>1874.98</v>
      </c>
      <c r="AU22" s="60">
        <f t="shared" si="16"/>
        <v>1751.18</v>
      </c>
      <c r="AV22" s="60">
        <f t="shared" si="16"/>
        <v>1751.2800000000002</v>
      </c>
      <c r="AW22" s="60">
        <f t="shared" si="16"/>
        <v>1716.6800000000003</v>
      </c>
      <c r="AX22" s="60">
        <f t="shared" si="16"/>
        <v>1671.1800000000003</v>
      </c>
      <c r="AY22" s="60">
        <f t="shared" si="16"/>
        <v>1624.5800000000002</v>
      </c>
      <c r="AZ22" s="60">
        <f t="shared" si="16"/>
        <v>1526.7800000000002</v>
      </c>
      <c r="BA22" s="60">
        <f t="shared" si="16"/>
        <v>1428.98</v>
      </c>
      <c r="BB22" s="60">
        <f t="shared" si="16"/>
        <v>1413.68</v>
      </c>
      <c r="BC22" s="60">
        <f t="shared" si="16"/>
        <v>1408.68</v>
      </c>
      <c r="BD22" s="60">
        <f t="shared" si="16"/>
        <v>1376.0800000000002</v>
      </c>
      <c r="BE22" s="60">
        <f t="shared" si="16"/>
        <v>1490.7800000000002</v>
      </c>
      <c r="BF22" s="60">
        <f t="shared" si="16"/>
        <v>1773.71</v>
      </c>
      <c r="BG22" s="60">
        <f t="shared" si="16"/>
        <v>1773.71</v>
      </c>
      <c r="BH22" s="60">
        <f t="shared" si="16"/>
        <v>1673.71</v>
      </c>
      <c r="BI22" s="60">
        <f t="shared" si="16"/>
        <v>1672.1100000000001</v>
      </c>
      <c r="BJ22" s="60">
        <f t="shared" si="16"/>
        <v>1672.1100000000001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13.7</v>
      </c>
      <c r="C23" s="44">
        <v>13.7</v>
      </c>
      <c r="D23" s="44">
        <v>13.7</v>
      </c>
      <c r="E23" s="44">
        <v>13.7</v>
      </c>
      <c r="F23" s="44">
        <v>13.7</v>
      </c>
      <c r="G23" s="44">
        <v>13.7</v>
      </c>
      <c r="H23" s="44">
        <v>13.7</v>
      </c>
      <c r="I23" s="44">
        <v>13.7</v>
      </c>
      <c r="J23" s="44">
        <v>13.7</v>
      </c>
      <c r="K23" s="44">
        <v>13.7</v>
      </c>
      <c r="L23" s="44">
        <v>13.7</v>
      </c>
      <c r="M23" s="44">
        <v>13.7</v>
      </c>
      <c r="N23" s="44">
        <v>13.7</v>
      </c>
      <c r="O23" s="44">
        <v>13.7</v>
      </c>
      <c r="P23" s="44">
        <v>13.7</v>
      </c>
      <c r="Q23" s="44">
        <v>13.7</v>
      </c>
      <c r="R23" s="44">
        <v>13.7</v>
      </c>
      <c r="S23" s="44">
        <v>13.7</v>
      </c>
      <c r="T23" s="44">
        <v>13.7</v>
      </c>
      <c r="U23" s="44">
        <v>13.7</v>
      </c>
      <c r="V23" s="44">
        <v>13.7</v>
      </c>
      <c r="W23" s="44">
        <v>13.7</v>
      </c>
      <c r="X23" s="44">
        <v>13.7</v>
      </c>
      <c r="Y23" s="44">
        <v>13.7</v>
      </c>
      <c r="Z23" s="44">
        <v>25</v>
      </c>
      <c r="AA23" s="44">
        <v>25</v>
      </c>
      <c r="AB23" s="44">
        <v>25</v>
      </c>
      <c r="AC23" s="44">
        <v>25</v>
      </c>
      <c r="AD23" s="44">
        <v>25</v>
      </c>
      <c r="AE23" s="44">
        <v>25</v>
      </c>
      <c r="AF23" s="44">
        <v>25</v>
      </c>
      <c r="AG23" s="48">
        <v>42</v>
      </c>
      <c r="AH23" s="46">
        <f t="shared" si="2"/>
        <v>25</v>
      </c>
      <c r="AI23" s="47">
        <f t="shared" si="3"/>
        <v>13.7</v>
      </c>
      <c r="AK23" s="49"/>
      <c r="AL23" s="59" t="s">
        <v>41</v>
      </c>
      <c r="AM23" s="60">
        <f t="shared" ref="AM23:AR23" si="17">B123*-1</f>
        <v>-469.7</v>
      </c>
      <c r="AN23" s="60">
        <f t="shared" si="17"/>
        <v>-382.3</v>
      </c>
      <c r="AO23" s="60">
        <f t="shared" si="17"/>
        <v>-398.6</v>
      </c>
      <c r="AP23" s="60">
        <f t="shared" si="17"/>
        <v>-405.5</v>
      </c>
      <c r="AQ23" s="60">
        <f t="shared" si="17"/>
        <v>-418.2</v>
      </c>
      <c r="AR23" s="60">
        <f t="shared" si="17"/>
        <v>-411</v>
      </c>
      <c r="AS23" s="60">
        <f>I123*-1</f>
        <v>-568</v>
      </c>
      <c r="AT23" s="60">
        <f>K123*-1</f>
        <v>-539.29999999999995</v>
      </c>
      <c r="AU23" s="60">
        <f t="shared" ref="AU23:BD23" si="18">M123*-1</f>
        <v>-390</v>
      </c>
      <c r="AV23" s="60">
        <f t="shared" si="18"/>
        <v>-390.7</v>
      </c>
      <c r="AW23" s="60">
        <f t="shared" si="18"/>
        <v>-424</v>
      </c>
      <c r="AX23" s="60">
        <f t="shared" si="18"/>
        <v>-407</v>
      </c>
      <c r="AY23" s="60">
        <f t="shared" si="18"/>
        <v>-303</v>
      </c>
      <c r="AZ23" s="60">
        <f t="shared" si="18"/>
        <v>-312.3</v>
      </c>
      <c r="BA23" s="60">
        <f t="shared" si="18"/>
        <v>-215</v>
      </c>
      <c r="BB23" s="60">
        <f t="shared" si="18"/>
        <v>-190</v>
      </c>
      <c r="BC23" s="60">
        <f t="shared" si="18"/>
        <v>-319</v>
      </c>
      <c r="BD23" s="60">
        <f t="shared" si="18"/>
        <v>-373</v>
      </c>
      <c r="BE23" s="60">
        <f>X123*-1</f>
        <v>-328</v>
      </c>
      <c r="BF23" s="60">
        <f>Z123*-1</f>
        <v>-482</v>
      </c>
      <c r="BG23" s="60">
        <f>AB123*-1</f>
        <v>-560</v>
      </c>
      <c r="BH23" s="60">
        <f>AD123*-1</f>
        <v>-590</v>
      </c>
      <c r="BI23" s="60">
        <f>AE123*-1</f>
        <v>-760</v>
      </c>
      <c r="BJ23" s="60">
        <f>AF123*-1</f>
        <v>-760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18.600000000000001</v>
      </c>
      <c r="C24" s="44">
        <v>18.600000000000001</v>
      </c>
      <c r="D24" s="44">
        <v>18.600000000000001</v>
      </c>
      <c r="E24" s="44">
        <v>18.600000000000001</v>
      </c>
      <c r="F24" s="44">
        <v>18.600000000000001</v>
      </c>
      <c r="G24" s="44">
        <v>18.600000000000001</v>
      </c>
      <c r="H24" s="44">
        <v>18.600000000000001</v>
      </c>
      <c r="I24" s="44">
        <v>18.600000000000001</v>
      </c>
      <c r="J24" s="44">
        <v>18.600000000000001</v>
      </c>
      <c r="K24" s="44">
        <v>18.600000000000001</v>
      </c>
      <c r="L24" s="44">
        <v>18.600000000000001</v>
      </c>
      <c r="M24" s="44">
        <v>18.600000000000001</v>
      </c>
      <c r="N24" s="44">
        <v>18.600000000000001</v>
      </c>
      <c r="O24" s="44">
        <v>18.600000000000001</v>
      </c>
      <c r="P24" s="44">
        <v>18.600000000000001</v>
      </c>
      <c r="Q24" s="44">
        <v>18.600000000000001</v>
      </c>
      <c r="R24" s="44">
        <v>18.600000000000001</v>
      </c>
      <c r="S24" s="44">
        <v>18.600000000000001</v>
      </c>
      <c r="T24" s="44">
        <v>18.600000000000001</v>
      </c>
      <c r="U24" s="44">
        <v>18.600000000000001</v>
      </c>
      <c r="V24" s="44">
        <v>18.600000000000001</v>
      </c>
      <c r="W24" s="44">
        <v>18.600000000000001</v>
      </c>
      <c r="X24" s="44">
        <v>18.600000000000001</v>
      </c>
      <c r="Y24" s="44">
        <v>18.600000000000001</v>
      </c>
      <c r="Z24" s="44">
        <v>20</v>
      </c>
      <c r="AA24" s="44">
        <v>20</v>
      </c>
      <c r="AB24" s="44">
        <v>20</v>
      </c>
      <c r="AC24" s="44">
        <v>20</v>
      </c>
      <c r="AD24" s="44">
        <v>20</v>
      </c>
      <c r="AE24" s="44">
        <v>20</v>
      </c>
      <c r="AF24" s="44">
        <v>20</v>
      </c>
      <c r="AG24" s="48">
        <v>40</v>
      </c>
      <c r="AH24" s="46">
        <f t="shared" si="2"/>
        <v>20</v>
      </c>
      <c r="AI24" s="47">
        <f t="shared" si="3"/>
        <v>18.600000000000001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14.6</v>
      </c>
      <c r="C25" s="44">
        <v>14.6</v>
      </c>
      <c r="D25" s="44">
        <v>14.6</v>
      </c>
      <c r="E25" s="44">
        <v>14.6</v>
      </c>
      <c r="F25" s="44">
        <v>14.6</v>
      </c>
      <c r="G25" s="44">
        <v>14.6</v>
      </c>
      <c r="H25" s="44">
        <v>14.6</v>
      </c>
      <c r="I25" s="44">
        <v>14.6</v>
      </c>
      <c r="J25" s="44">
        <v>14.6</v>
      </c>
      <c r="K25" s="44">
        <v>14.6</v>
      </c>
      <c r="L25" s="44">
        <v>14.6</v>
      </c>
      <c r="M25" s="44">
        <v>14.6</v>
      </c>
      <c r="N25" s="44">
        <v>14.6</v>
      </c>
      <c r="O25" s="44">
        <v>14.6</v>
      </c>
      <c r="P25" s="44">
        <v>14.6</v>
      </c>
      <c r="Q25" s="44">
        <v>14.6</v>
      </c>
      <c r="R25" s="44">
        <v>14.6</v>
      </c>
      <c r="S25" s="44">
        <v>14.6</v>
      </c>
      <c r="T25" s="44">
        <v>14.6</v>
      </c>
      <c r="U25" s="44">
        <v>14.6</v>
      </c>
      <c r="V25" s="44">
        <v>14.6</v>
      </c>
      <c r="W25" s="44">
        <v>14.6</v>
      </c>
      <c r="X25" s="44">
        <v>14.6</v>
      </c>
      <c r="Y25" s="44">
        <v>14.6</v>
      </c>
      <c r="Z25" s="44">
        <v>16.5</v>
      </c>
      <c r="AA25" s="44">
        <v>16.5</v>
      </c>
      <c r="AB25" s="44">
        <v>16.5</v>
      </c>
      <c r="AC25" s="44">
        <v>16.5</v>
      </c>
      <c r="AD25" s="44">
        <v>16.5</v>
      </c>
      <c r="AE25" s="44">
        <v>16.5</v>
      </c>
      <c r="AF25" s="44">
        <v>16.5</v>
      </c>
      <c r="AG25" s="48">
        <v>38.46</v>
      </c>
      <c r="AH25" s="46">
        <f t="shared" si="2"/>
        <v>16.5</v>
      </c>
      <c r="AI25" s="47">
        <f t="shared" si="3"/>
        <v>14.6</v>
      </c>
      <c r="AK25" s="49"/>
      <c r="AL25" s="59" t="s">
        <v>44</v>
      </c>
      <c r="AM25" s="60">
        <f t="shared" ref="AM25:BJ25" si="19">AM22+AM23</f>
        <v>1162.2800000000002</v>
      </c>
      <c r="AN25" s="60">
        <f t="shared" si="19"/>
        <v>1139.8000000000002</v>
      </c>
      <c r="AO25" s="60">
        <f t="shared" si="19"/>
        <v>1076.58</v>
      </c>
      <c r="AP25" s="60">
        <f t="shared" si="19"/>
        <v>1060.9800000000002</v>
      </c>
      <c r="AQ25" s="60">
        <f t="shared" si="19"/>
        <v>1048.18</v>
      </c>
      <c r="AR25" s="60">
        <f t="shared" si="19"/>
        <v>1089.98</v>
      </c>
      <c r="AS25" s="60">
        <f t="shared" si="19"/>
        <v>1212.78</v>
      </c>
      <c r="AT25" s="60">
        <f t="shared" si="19"/>
        <v>1335.68</v>
      </c>
      <c r="AU25" s="60">
        <f t="shared" si="19"/>
        <v>1361.18</v>
      </c>
      <c r="AV25" s="60">
        <f t="shared" si="19"/>
        <v>1360.5800000000002</v>
      </c>
      <c r="AW25" s="60">
        <f t="shared" si="19"/>
        <v>1292.6800000000003</v>
      </c>
      <c r="AX25" s="60">
        <f t="shared" si="19"/>
        <v>1264.1800000000003</v>
      </c>
      <c r="AY25" s="60">
        <f t="shared" si="19"/>
        <v>1321.5800000000002</v>
      </c>
      <c r="AZ25" s="60">
        <f t="shared" si="19"/>
        <v>1214.4800000000002</v>
      </c>
      <c r="BA25" s="60">
        <f t="shared" si="19"/>
        <v>1213.98</v>
      </c>
      <c r="BB25" s="60">
        <f t="shared" si="19"/>
        <v>1223.68</v>
      </c>
      <c r="BC25" s="60">
        <f t="shared" si="19"/>
        <v>1089.68</v>
      </c>
      <c r="BD25" s="60">
        <f t="shared" si="19"/>
        <v>1003.0800000000002</v>
      </c>
      <c r="BE25" s="60">
        <f t="shared" si="19"/>
        <v>1162.7800000000002</v>
      </c>
      <c r="BF25" s="60">
        <f t="shared" si="19"/>
        <v>1291.71</v>
      </c>
      <c r="BG25" s="60">
        <f t="shared" si="19"/>
        <v>1213.71</v>
      </c>
      <c r="BH25" s="60">
        <f t="shared" si="19"/>
        <v>1083.71</v>
      </c>
      <c r="BI25" s="60">
        <f t="shared" si="19"/>
        <v>912.11000000000013</v>
      </c>
      <c r="BJ25" s="60">
        <f t="shared" si="19"/>
        <v>912.11000000000013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8.8000000000000007</v>
      </c>
      <c r="C26" s="44">
        <v>8.8000000000000007</v>
      </c>
      <c r="D26" s="44">
        <v>8.8000000000000007</v>
      </c>
      <c r="E26" s="44">
        <v>8.8000000000000007</v>
      </c>
      <c r="F26" s="44">
        <v>8.8000000000000007</v>
      </c>
      <c r="G26" s="44">
        <v>8.8000000000000007</v>
      </c>
      <c r="H26" s="44">
        <v>8.8000000000000007</v>
      </c>
      <c r="I26" s="44">
        <v>8.8000000000000007</v>
      </c>
      <c r="J26" s="44">
        <v>8.8000000000000007</v>
      </c>
      <c r="K26" s="44">
        <v>8.8000000000000007</v>
      </c>
      <c r="L26" s="44">
        <v>8.8000000000000007</v>
      </c>
      <c r="M26" s="44">
        <v>8.8000000000000007</v>
      </c>
      <c r="N26" s="44">
        <v>8.8000000000000007</v>
      </c>
      <c r="O26" s="44">
        <v>8.8000000000000007</v>
      </c>
      <c r="P26" s="44">
        <v>8.8000000000000007</v>
      </c>
      <c r="Q26" s="44">
        <v>8.8000000000000007</v>
      </c>
      <c r="R26" s="44">
        <v>8.8000000000000007</v>
      </c>
      <c r="S26" s="44">
        <v>8.8000000000000007</v>
      </c>
      <c r="T26" s="44">
        <v>8.8000000000000007</v>
      </c>
      <c r="U26" s="44">
        <v>8.8000000000000007</v>
      </c>
      <c r="V26" s="44">
        <v>8.8000000000000007</v>
      </c>
      <c r="W26" s="44">
        <v>8.8000000000000007</v>
      </c>
      <c r="X26" s="44">
        <v>8.8000000000000007</v>
      </c>
      <c r="Y26" s="44">
        <v>8.8000000000000007</v>
      </c>
      <c r="Z26" s="44">
        <v>9.1</v>
      </c>
      <c r="AA26" s="44">
        <v>9.1</v>
      </c>
      <c r="AB26" s="44">
        <v>9.1</v>
      </c>
      <c r="AC26" s="44">
        <v>9.1</v>
      </c>
      <c r="AD26" s="44">
        <v>9.1</v>
      </c>
      <c r="AE26" s="44">
        <v>9.1</v>
      </c>
      <c r="AF26" s="44">
        <v>9.1</v>
      </c>
      <c r="AG26" s="61">
        <v>38</v>
      </c>
      <c r="AH26" s="46">
        <f t="shared" si="2"/>
        <v>9.1</v>
      </c>
      <c r="AI26" s="47">
        <f t="shared" si="3"/>
        <v>8.8000000000000007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20.5</v>
      </c>
      <c r="C27" s="44">
        <v>20.5</v>
      </c>
      <c r="D27" s="44">
        <v>20.5</v>
      </c>
      <c r="E27" s="44">
        <v>20.5</v>
      </c>
      <c r="F27" s="44">
        <v>20.5</v>
      </c>
      <c r="G27" s="44">
        <v>20.5</v>
      </c>
      <c r="H27" s="44">
        <v>20.5</v>
      </c>
      <c r="I27" s="44">
        <v>20.5</v>
      </c>
      <c r="J27" s="44">
        <v>20.5</v>
      </c>
      <c r="K27" s="44">
        <v>20.5</v>
      </c>
      <c r="L27" s="44">
        <v>20.5</v>
      </c>
      <c r="M27" s="44">
        <v>20.5</v>
      </c>
      <c r="N27" s="44">
        <v>20.5</v>
      </c>
      <c r="O27" s="44">
        <v>20.5</v>
      </c>
      <c r="P27" s="44">
        <v>20.5</v>
      </c>
      <c r="Q27" s="44">
        <v>20.5</v>
      </c>
      <c r="R27" s="44">
        <v>20.5</v>
      </c>
      <c r="S27" s="44">
        <v>20.5</v>
      </c>
      <c r="T27" s="44">
        <v>20.5</v>
      </c>
      <c r="U27" s="44">
        <v>20.5</v>
      </c>
      <c r="V27" s="44">
        <v>20.5</v>
      </c>
      <c r="W27" s="44">
        <v>20.5</v>
      </c>
      <c r="X27" s="44">
        <v>20.5</v>
      </c>
      <c r="Y27" s="44">
        <v>20.5</v>
      </c>
      <c r="Z27" s="44">
        <v>20.5</v>
      </c>
      <c r="AA27" s="44">
        <v>20.5</v>
      </c>
      <c r="AB27" s="44">
        <v>20.5</v>
      </c>
      <c r="AC27" s="44">
        <v>20.5</v>
      </c>
      <c r="AD27" s="44">
        <v>20.5</v>
      </c>
      <c r="AE27" s="44">
        <v>20.5</v>
      </c>
      <c r="AF27" s="44">
        <v>20.5</v>
      </c>
      <c r="AG27" s="48">
        <v>36</v>
      </c>
      <c r="AH27" s="46">
        <f t="shared" si="2"/>
        <v>20.5</v>
      </c>
      <c r="AI27" s="47">
        <f t="shared" si="3"/>
        <v>20.5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14</v>
      </c>
      <c r="C28" s="44">
        <v>14</v>
      </c>
      <c r="D28" s="44">
        <v>14</v>
      </c>
      <c r="E28" s="44">
        <v>14</v>
      </c>
      <c r="F28" s="44">
        <v>14</v>
      </c>
      <c r="G28" s="44">
        <v>14</v>
      </c>
      <c r="H28" s="44">
        <v>14</v>
      </c>
      <c r="I28" s="44">
        <v>14</v>
      </c>
      <c r="J28" s="44">
        <v>14</v>
      </c>
      <c r="K28" s="44">
        <v>14</v>
      </c>
      <c r="L28" s="44">
        <v>14</v>
      </c>
      <c r="M28" s="44">
        <v>14</v>
      </c>
      <c r="N28" s="44">
        <v>14</v>
      </c>
      <c r="O28" s="44">
        <v>14</v>
      </c>
      <c r="P28" s="44">
        <v>14</v>
      </c>
      <c r="Q28" s="44">
        <v>14</v>
      </c>
      <c r="R28" s="44">
        <v>14</v>
      </c>
      <c r="S28" s="44">
        <v>14</v>
      </c>
      <c r="T28" s="44">
        <v>14</v>
      </c>
      <c r="U28" s="44">
        <v>14</v>
      </c>
      <c r="V28" s="44">
        <v>14</v>
      </c>
      <c r="W28" s="44">
        <v>14</v>
      </c>
      <c r="X28" s="44">
        <v>14</v>
      </c>
      <c r="Y28" s="44">
        <v>14</v>
      </c>
      <c r="Z28" s="44">
        <v>20</v>
      </c>
      <c r="AA28" s="44">
        <v>20</v>
      </c>
      <c r="AB28" s="44">
        <v>20</v>
      </c>
      <c r="AC28" s="44">
        <v>20</v>
      </c>
      <c r="AD28" s="44">
        <v>20</v>
      </c>
      <c r="AE28" s="44">
        <v>20</v>
      </c>
      <c r="AF28" s="44">
        <v>20</v>
      </c>
      <c r="AG28" s="48">
        <v>35.5</v>
      </c>
      <c r="AH28" s="46">
        <f t="shared" si="2"/>
        <v>20</v>
      </c>
      <c r="AI28" s="47">
        <f t="shared" si="3"/>
        <v>14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16.2</v>
      </c>
      <c r="C30" s="44">
        <v>16.2</v>
      </c>
      <c r="D30" s="44">
        <v>16.2</v>
      </c>
      <c r="E30" s="44">
        <v>16.2</v>
      </c>
      <c r="F30" s="44">
        <v>16.2</v>
      </c>
      <c r="G30" s="44">
        <v>16.2</v>
      </c>
      <c r="H30" s="44">
        <v>16.2</v>
      </c>
      <c r="I30" s="44">
        <v>16.2</v>
      </c>
      <c r="J30" s="44">
        <v>16.2</v>
      </c>
      <c r="K30" s="44">
        <v>16.2</v>
      </c>
      <c r="L30" s="44">
        <v>16.2</v>
      </c>
      <c r="M30" s="44">
        <v>16.2</v>
      </c>
      <c r="N30" s="44">
        <v>16.2</v>
      </c>
      <c r="O30" s="44">
        <v>16.2</v>
      </c>
      <c r="P30" s="44">
        <v>16.2</v>
      </c>
      <c r="Q30" s="44">
        <v>16.2</v>
      </c>
      <c r="R30" s="44">
        <v>16.2</v>
      </c>
      <c r="S30" s="44">
        <v>16.2</v>
      </c>
      <c r="T30" s="44">
        <v>16.2</v>
      </c>
      <c r="U30" s="44">
        <v>16.2</v>
      </c>
      <c r="V30" s="44">
        <v>16.2</v>
      </c>
      <c r="W30" s="44">
        <v>16.2</v>
      </c>
      <c r="X30" s="44">
        <v>16.2</v>
      </c>
      <c r="Y30" s="44">
        <v>16.2</v>
      </c>
      <c r="Z30" s="44">
        <v>12.9</v>
      </c>
      <c r="AA30" s="44">
        <v>12.9</v>
      </c>
      <c r="AB30" s="44">
        <v>12.9</v>
      </c>
      <c r="AC30" s="44">
        <v>12.9</v>
      </c>
      <c r="AD30" s="44">
        <v>12.9</v>
      </c>
      <c r="AE30" s="44">
        <v>12.9</v>
      </c>
      <c r="AF30" s="44">
        <v>12.9</v>
      </c>
      <c r="AG30" s="48">
        <v>30</v>
      </c>
      <c r="AH30" s="46">
        <f t="shared" si="2"/>
        <v>16.2</v>
      </c>
      <c r="AI30" s="47">
        <f t="shared" si="3"/>
        <v>12.9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12</v>
      </c>
      <c r="O31" s="44">
        <v>12</v>
      </c>
      <c r="P31" s="44">
        <v>12</v>
      </c>
      <c r="Q31" s="44">
        <v>12</v>
      </c>
      <c r="R31" s="44">
        <v>12</v>
      </c>
      <c r="S31" s="44">
        <v>12</v>
      </c>
      <c r="T31" s="44">
        <v>12</v>
      </c>
      <c r="U31" s="44">
        <v>12</v>
      </c>
      <c r="V31" s="44">
        <v>12</v>
      </c>
      <c r="W31" s="44">
        <v>12</v>
      </c>
      <c r="X31" s="44">
        <v>12</v>
      </c>
      <c r="Y31" s="44">
        <v>12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v>0</v>
      </c>
      <c r="L32" s="44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  <c r="AA32" s="44">
        <v>0</v>
      </c>
      <c r="AB32" s="44">
        <v>0</v>
      </c>
      <c r="AC32" s="44">
        <v>0</v>
      </c>
      <c r="AD32" s="44">
        <v>0</v>
      </c>
      <c r="AE32" s="44">
        <v>0</v>
      </c>
      <c r="AF32" s="44">
        <v>0</v>
      </c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12.3</v>
      </c>
      <c r="C33" s="44">
        <v>12.3</v>
      </c>
      <c r="D33" s="44">
        <v>12.3</v>
      </c>
      <c r="E33" s="44">
        <v>12.3</v>
      </c>
      <c r="F33" s="44">
        <v>12.3</v>
      </c>
      <c r="G33" s="44">
        <v>12.3</v>
      </c>
      <c r="H33" s="44">
        <v>12.3</v>
      </c>
      <c r="I33" s="44">
        <v>12.3</v>
      </c>
      <c r="J33" s="44">
        <v>12.3</v>
      </c>
      <c r="K33" s="44">
        <v>12.3</v>
      </c>
      <c r="L33" s="44">
        <v>12.3</v>
      </c>
      <c r="M33" s="44">
        <v>12.3</v>
      </c>
      <c r="N33" s="44">
        <v>12.3</v>
      </c>
      <c r="O33" s="44">
        <v>12.3</v>
      </c>
      <c r="P33" s="44">
        <v>12.3</v>
      </c>
      <c r="Q33" s="44">
        <v>12.3</v>
      </c>
      <c r="R33" s="44">
        <v>12.3</v>
      </c>
      <c r="S33" s="44">
        <v>12.3</v>
      </c>
      <c r="T33" s="44">
        <v>12.3</v>
      </c>
      <c r="U33" s="44">
        <v>12.3</v>
      </c>
      <c r="V33" s="44">
        <v>12.3</v>
      </c>
      <c r="W33" s="44">
        <v>12.3</v>
      </c>
      <c r="X33" s="44">
        <v>12.3</v>
      </c>
      <c r="Y33" s="44">
        <v>12.3</v>
      </c>
      <c r="Z33" s="44">
        <v>18.399999999999999</v>
      </c>
      <c r="AA33" s="44">
        <v>18.399999999999999</v>
      </c>
      <c r="AB33" s="44">
        <v>18.399999999999999</v>
      </c>
      <c r="AC33" s="44">
        <v>18.399999999999999</v>
      </c>
      <c r="AD33" s="44">
        <v>18.399999999999999</v>
      </c>
      <c r="AE33" s="44">
        <v>18.399999999999999</v>
      </c>
      <c r="AF33" s="44">
        <v>18.399999999999999</v>
      </c>
      <c r="AG33" s="48">
        <v>27</v>
      </c>
      <c r="AH33" s="46">
        <f t="shared" si="2"/>
        <v>18.399999999999999</v>
      </c>
      <c r="AI33" s="47">
        <f t="shared" si="3"/>
        <v>12.3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12.8</v>
      </c>
      <c r="AA34" s="44">
        <v>12.8</v>
      </c>
      <c r="AB34" s="44">
        <v>12.8</v>
      </c>
      <c r="AC34" s="44">
        <v>12.8</v>
      </c>
      <c r="AD34" s="44">
        <v>12.8</v>
      </c>
      <c r="AE34" s="44">
        <v>12.8</v>
      </c>
      <c r="AF34" s="44">
        <v>12.8</v>
      </c>
      <c r="AG34" s="48">
        <v>25</v>
      </c>
      <c r="AH34" s="46">
        <f t="shared" si="2"/>
        <v>12.9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>
        <v>11.5</v>
      </c>
      <c r="H36" s="44">
        <v>11.5</v>
      </c>
      <c r="I36" s="44">
        <v>11.5</v>
      </c>
      <c r="J36" s="44">
        <v>11.5</v>
      </c>
      <c r="K36" s="44">
        <v>11.5</v>
      </c>
      <c r="L36" s="44">
        <v>11.5</v>
      </c>
      <c r="M36" s="44">
        <v>11.5</v>
      </c>
      <c r="N36" s="44">
        <v>11.5</v>
      </c>
      <c r="O36" s="44">
        <v>11.5</v>
      </c>
      <c r="P36" s="44">
        <v>11.5</v>
      </c>
      <c r="Q36" s="44">
        <v>11.5</v>
      </c>
      <c r="R36" s="44">
        <v>11.5</v>
      </c>
      <c r="S36" s="44">
        <v>11.5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11.5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16.5</v>
      </c>
      <c r="AA37" s="44">
        <v>16.5</v>
      </c>
      <c r="AB37" s="44">
        <v>16.5</v>
      </c>
      <c r="AC37" s="44">
        <v>16.5</v>
      </c>
      <c r="AD37" s="44">
        <v>16.5</v>
      </c>
      <c r="AE37" s="44">
        <v>16.5</v>
      </c>
      <c r="AF37" s="44">
        <v>16.5</v>
      </c>
      <c r="AG37" s="48">
        <v>25</v>
      </c>
      <c r="AH37" s="46">
        <f t="shared" si="2"/>
        <v>17.2</v>
      </c>
      <c r="AI37" s="47">
        <f t="shared" si="3"/>
        <v>16.5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22</v>
      </c>
      <c r="C38" s="44">
        <v>22</v>
      </c>
      <c r="D38" s="44">
        <v>22</v>
      </c>
      <c r="E38" s="44">
        <v>22</v>
      </c>
      <c r="F38" s="44">
        <v>22</v>
      </c>
      <c r="G38" s="44">
        <v>22</v>
      </c>
      <c r="H38" s="44">
        <v>22</v>
      </c>
      <c r="I38" s="44">
        <v>22</v>
      </c>
      <c r="J38" s="44">
        <v>22</v>
      </c>
      <c r="K38" s="44">
        <v>22</v>
      </c>
      <c r="L38" s="44">
        <v>22</v>
      </c>
      <c r="M38" s="44">
        <v>22</v>
      </c>
      <c r="N38" s="44">
        <v>22</v>
      </c>
      <c r="O38" s="44">
        <v>22</v>
      </c>
      <c r="P38" s="44">
        <v>22</v>
      </c>
      <c r="Q38" s="44">
        <v>22</v>
      </c>
      <c r="R38" s="44">
        <v>22</v>
      </c>
      <c r="S38" s="44">
        <v>22</v>
      </c>
      <c r="T38" s="44">
        <v>22</v>
      </c>
      <c r="U38" s="44">
        <v>22</v>
      </c>
      <c r="V38" s="44">
        <v>22</v>
      </c>
      <c r="W38" s="44">
        <v>22</v>
      </c>
      <c r="X38" s="44">
        <v>22</v>
      </c>
      <c r="Y38" s="44">
        <v>22</v>
      </c>
      <c r="Z38" s="44">
        <v>22</v>
      </c>
      <c r="AA38" s="44">
        <v>22</v>
      </c>
      <c r="AB38" s="44">
        <v>22</v>
      </c>
      <c r="AC38" s="44">
        <v>22</v>
      </c>
      <c r="AD38" s="44">
        <v>22</v>
      </c>
      <c r="AE38" s="44">
        <v>22</v>
      </c>
      <c r="AF38" s="44">
        <v>22</v>
      </c>
      <c r="AG38" s="48">
        <v>25</v>
      </c>
      <c r="AH38" s="46">
        <f t="shared" si="2"/>
        <v>22</v>
      </c>
      <c r="AI38" s="47">
        <f t="shared" si="3"/>
        <v>22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9.8000000000000007</v>
      </c>
      <c r="C42" s="44">
        <v>9.8000000000000007</v>
      </c>
      <c r="D42" s="44">
        <v>9.8000000000000007</v>
      </c>
      <c r="E42" s="44">
        <v>9.8000000000000007</v>
      </c>
      <c r="F42" s="44">
        <v>9.8000000000000007</v>
      </c>
      <c r="G42" s="44">
        <v>9.8000000000000007</v>
      </c>
      <c r="H42" s="44">
        <v>9.8000000000000007</v>
      </c>
      <c r="I42" s="44">
        <v>9.8000000000000007</v>
      </c>
      <c r="J42" s="44">
        <v>9.8000000000000007</v>
      </c>
      <c r="K42" s="44">
        <v>9.8000000000000007</v>
      </c>
      <c r="L42" s="44">
        <v>9.8000000000000007</v>
      </c>
      <c r="M42" s="44">
        <v>9.8000000000000007</v>
      </c>
      <c r="N42" s="44">
        <v>9.8000000000000007</v>
      </c>
      <c r="O42" s="44">
        <v>9.8000000000000007</v>
      </c>
      <c r="P42" s="44">
        <v>9.8000000000000007</v>
      </c>
      <c r="Q42" s="44">
        <v>9.8000000000000007</v>
      </c>
      <c r="R42" s="44">
        <v>9.8000000000000007</v>
      </c>
      <c r="S42" s="44">
        <v>9.8000000000000007</v>
      </c>
      <c r="T42" s="44">
        <v>9.8000000000000007</v>
      </c>
      <c r="U42" s="44">
        <v>9.8000000000000007</v>
      </c>
      <c r="V42" s="44">
        <v>9.8000000000000007</v>
      </c>
      <c r="W42" s="44">
        <v>9.8000000000000007</v>
      </c>
      <c r="X42" s="44">
        <v>9.8000000000000007</v>
      </c>
      <c r="Y42" s="44">
        <v>9.8000000000000007</v>
      </c>
      <c r="Z42" s="44">
        <v>6.3</v>
      </c>
      <c r="AA42" s="44">
        <v>6.3</v>
      </c>
      <c r="AB42" s="44">
        <v>6.3</v>
      </c>
      <c r="AC42" s="44">
        <v>6.3</v>
      </c>
      <c r="AD42" s="44">
        <v>6.3</v>
      </c>
      <c r="AE42" s="44">
        <v>6.3</v>
      </c>
      <c r="AF42" s="44">
        <v>6.3</v>
      </c>
      <c r="AG42" s="48">
        <v>22</v>
      </c>
      <c r="AH42" s="46">
        <f t="shared" si="2"/>
        <v>9.8000000000000007</v>
      </c>
      <c r="AI42" s="47">
        <f t="shared" si="3"/>
        <v>6.3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21.77</v>
      </c>
      <c r="C44" s="44">
        <v>21.77</v>
      </c>
      <c r="D44" s="44">
        <v>21.77</v>
      </c>
      <c r="E44" s="44">
        <v>21.77</v>
      </c>
      <c r="F44" s="44">
        <v>21.77</v>
      </c>
      <c r="G44" s="44">
        <v>21.77</v>
      </c>
      <c r="H44" s="44">
        <v>21.77</v>
      </c>
      <c r="I44" s="44">
        <v>21.77</v>
      </c>
      <c r="J44" s="44">
        <v>21.77</v>
      </c>
      <c r="K44" s="44">
        <v>21.77</v>
      </c>
      <c r="L44" s="44">
        <v>21.77</v>
      </c>
      <c r="M44" s="44">
        <v>21.77</v>
      </c>
      <c r="N44" s="44">
        <v>21.77</v>
      </c>
      <c r="O44" s="44">
        <v>21.77</v>
      </c>
      <c r="P44" s="44">
        <v>21.77</v>
      </c>
      <c r="Q44" s="44">
        <v>21.77</v>
      </c>
      <c r="R44" s="44">
        <v>21.77</v>
      </c>
      <c r="S44" s="44">
        <v>21.77</v>
      </c>
      <c r="T44" s="44">
        <v>21.77</v>
      </c>
      <c r="U44" s="44">
        <v>21.77</v>
      </c>
      <c r="V44" s="44">
        <v>21.77</v>
      </c>
      <c r="W44" s="44">
        <v>21.77</v>
      </c>
      <c r="X44" s="44">
        <v>21.77</v>
      </c>
      <c r="Y44" s="44">
        <v>21.77</v>
      </c>
      <c r="Z44" s="44">
        <v>23.9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21.77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10</v>
      </c>
      <c r="C45" s="44">
        <v>10</v>
      </c>
      <c r="D45" s="44">
        <v>10</v>
      </c>
      <c r="E45" s="44">
        <v>10</v>
      </c>
      <c r="F45" s="44">
        <v>10</v>
      </c>
      <c r="G45" s="44">
        <v>10</v>
      </c>
      <c r="H45" s="44">
        <v>10</v>
      </c>
      <c r="I45" s="44">
        <v>10</v>
      </c>
      <c r="J45" s="44">
        <v>10</v>
      </c>
      <c r="K45" s="44">
        <v>10</v>
      </c>
      <c r="L45" s="44">
        <v>10</v>
      </c>
      <c r="M45" s="44">
        <v>10</v>
      </c>
      <c r="N45" s="44">
        <v>10</v>
      </c>
      <c r="O45" s="44">
        <v>10</v>
      </c>
      <c r="P45" s="44">
        <v>10</v>
      </c>
      <c r="Q45" s="44">
        <v>10</v>
      </c>
      <c r="R45" s="44">
        <v>10</v>
      </c>
      <c r="S45" s="44">
        <v>10</v>
      </c>
      <c r="T45" s="44">
        <v>10</v>
      </c>
      <c r="U45" s="44">
        <v>10</v>
      </c>
      <c r="V45" s="44">
        <v>10</v>
      </c>
      <c r="W45" s="44">
        <v>10</v>
      </c>
      <c r="X45" s="44">
        <v>10</v>
      </c>
      <c r="Y45" s="44">
        <v>10</v>
      </c>
      <c r="Z45" s="44">
        <v>15.6</v>
      </c>
      <c r="AA45" s="44">
        <v>15.6</v>
      </c>
      <c r="AB45" s="44">
        <v>15.6</v>
      </c>
      <c r="AC45" s="44">
        <v>15.6</v>
      </c>
      <c r="AD45" s="44">
        <v>15.6</v>
      </c>
      <c r="AE45" s="44">
        <v>15.6</v>
      </c>
      <c r="AF45" s="44">
        <v>15.6</v>
      </c>
      <c r="AG45" s="48">
        <v>21.3</v>
      </c>
      <c r="AH45" s="46">
        <f t="shared" si="2"/>
        <v>15.6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5.9</v>
      </c>
      <c r="C49" s="44">
        <v>5.9</v>
      </c>
      <c r="D49" s="44">
        <v>5.9</v>
      </c>
      <c r="E49" s="44">
        <v>5.9</v>
      </c>
      <c r="F49" s="44">
        <v>5.9</v>
      </c>
      <c r="G49" s="44">
        <v>5.9</v>
      </c>
      <c r="H49" s="44">
        <v>5.9</v>
      </c>
      <c r="I49" s="44">
        <v>5.9</v>
      </c>
      <c r="J49" s="44">
        <v>5.9</v>
      </c>
      <c r="K49" s="44">
        <v>5.9</v>
      </c>
      <c r="L49" s="44">
        <v>5.9</v>
      </c>
      <c r="M49" s="44">
        <v>5.9</v>
      </c>
      <c r="N49" s="44">
        <v>5.9</v>
      </c>
      <c r="O49" s="44">
        <v>5.9</v>
      </c>
      <c r="P49" s="44">
        <v>5.9</v>
      </c>
      <c r="Q49" s="44">
        <v>5.9</v>
      </c>
      <c r="R49" s="44">
        <v>5.9</v>
      </c>
      <c r="S49" s="44">
        <v>5.9</v>
      </c>
      <c r="T49" s="44">
        <v>5.9</v>
      </c>
      <c r="U49" s="44">
        <v>5.9</v>
      </c>
      <c r="V49" s="44">
        <v>5.9</v>
      </c>
      <c r="W49" s="44">
        <v>5.9</v>
      </c>
      <c r="X49" s="44">
        <v>5.9</v>
      </c>
      <c r="Y49" s="44">
        <v>5.9</v>
      </c>
      <c r="Z49" s="44">
        <v>7.4</v>
      </c>
      <c r="AA49" s="44">
        <v>7.4</v>
      </c>
      <c r="AB49" s="44">
        <v>7.4</v>
      </c>
      <c r="AC49" s="44">
        <v>7.4</v>
      </c>
      <c r="AD49" s="44">
        <v>7.4</v>
      </c>
      <c r="AE49" s="44">
        <v>7.4</v>
      </c>
      <c r="AF49" s="44">
        <v>7.4</v>
      </c>
      <c r="AG49" s="48">
        <v>15.33</v>
      </c>
      <c r="AH49" s="46">
        <f t="shared" si="2"/>
        <v>7.4</v>
      </c>
      <c r="AI49" s="47">
        <f t="shared" si="3"/>
        <v>5.9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</v>
      </c>
      <c r="C52" s="44">
        <v>6</v>
      </c>
      <c r="D52" s="44">
        <v>6</v>
      </c>
      <c r="E52" s="44">
        <v>6</v>
      </c>
      <c r="F52" s="44">
        <v>6</v>
      </c>
      <c r="G52" s="44">
        <v>6</v>
      </c>
      <c r="H52" s="44">
        <v>6</v>
      </c>
      <c r="I52" s="44">
        <v>6</v>
      </c>
      <c r="J52" s="44">
        <v>6</v>
      </c>
      <c r="K52" s="44">
        <v>6</v>
      </c>
      <c r="L52" s="44">
        <v>6</v>
      </c>
      <c r="M52" s="44">
        <v>6</v>
      </c>
      <c r="N52" s="44">
        <v>6</v>
      </c>
      <c r="O52" s="44">
        <v>6</v>
      </c>
      <c r="P52" s="44">
        <v>6</v>
      </c>
      <c r="Q52" s="44">
        <v>6</v>
      </c>
      <c r="R52" s="44">
        <v>6</v>
      </c>
      <c r="S52" s="44">
        <v>6</v>
      </c>
      <c r="T52" s="44">
        <v>6</v>
      </c>
      <c r="U52" s="44">
        <v>6</v>
      </c>
      <c r="V52" s="44">
        <v>6</v>
      </c>
      <c r="W52" s="44">
        <v>6</v>
      </c>
      <c r="X52" s="44">
        <v>6</v>
      </c>
      <c r="Y52" s="44">
        <v>6</v>
      </c>
      <c r="Z52" s="44">
        <v>6</v>
      </c>
      <c r="AA52" s="44">
        <v>6</v>
      </c>
      <c r="AB52" s="44">
        <v>6</v>
      </c>
      <c r="AC52" s="44">
        <v>6</v>
      </c>
      <c r="AD52" s="44">
        <v>6</v>
      </c>
      <c r="AE52" s="44">
        <v>6</v>
      </c>
      <c r="AF52" s="44">
        <v>6</v>
      </c>
      <c r="AG52" s="48">
        <v>14.3</v>
      </c>
      <c r="AH52" s="46">
        <f t="shared" si="2"/>
        <v>6</v>
      </c>
      <c r="AI52" s="47">
        <f t="shared" si="3"/>
        <v>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2.5</v>
      </c>
      <c r="C53" s="44">
        <v>2.5</v>
      </c>
      <c r="D53" s="44">
        <v>2.5</v>
      </c>
      <c r="E53" s="44">
        <v>2.5</v>
      </c>
      <c r="F53" s="44">
        <v>2.5</v>
      </c>
      <c r="G53" s="44">
        <v>2.5</v>
      </c>
      <c r="H53" s="44">
        <v>2.5</v>
      </c>
      <c r="I53" s="44">
        <v>2.5</v>
      </c>
      <c r="J53" s="44">
        <v>2.5</v>
      </c>
      <c r="K53" s="44">
        <v>2.5</v>
      </c>
      <c r="L53" s="44">
        <v>2.5</v>
      </c>
      <c r="M53" s="44">
        <v>2.5</v>
      </c>
      <c r="N53" s="44">
        <v>2.5</v>
      </c>
      <c r="O53" s="44">
        <v>2.5</v>
      </c>
      <c r="P53" s="44">
        <v>2.5</v>
      </c>
      <c r="Q53" s="44">
        <v>2.5</v>
      </c>
      <c r="R53" s="44">
        <v>2.5</v>
      </c>
      <c r="S53" s="44">
        <v>2.5</v>
      </c>
      <c r="T53" s="44">
        <v>2.5</v>
      </c>
      <c r="U53" s="44">
        <v>2.5</v>
      </c>
      <c r="V53" s="44">
        <v>2.5</v>
      </c>
      <c r="W53" s="44">
        <v>2.5</v>
      </c>
      <c r="X53" s="44">
        <v>2.5</v>
      </c>
      <c r="Y53" s="44">
        <v>2.5</v>
      </c>
      <c r="Z53" s="44">
        <v>6.3</v>
      </c>
      <c r="AA53" s="44">
        <v>6.3</v>
      </c>
      <c r="AB53" s="44">
        <v>6.3</v>
      </c>
      <c r="AC53" s="44">
        <v>6.3</v>
      </c>
      <c r="AD53" s="44">
        <v>6.3</v>
      </c>
      <c r="AE53" s="44">
        <v>6.3</v>
      </c>
      <c r="AF53" s="44">
        <v>6.3</v>
      </c>
      <c r="AG53" s="48">
        <v>14</v>
      </c>
      <c r="AH53" s="46">
        <f t="shared" si="2"/>
        <v>6.3</v>
      </c>
      <c r="AI53" s="47">
        <f t="shared" si="3"/>
        <v>2.5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12.2</v>
      </c>
      <c r="C55" s="44">
        <v>12.2</v>
      </c>
      <c r="D55" s="44">
        <v>12.2</v>
      </c>
      <c r="E55" s="44">
        <v>12.2</v>
      </c>
      <c r="F55" s="44">
        <v>12.2</v>
      </c>
      <c r="G55" s="44">
        <v>12.2</v>
      </c>
      <c r="H55" s="44">
        <v>12.2</v>
      </c>
      <c r="I55" s="44">
        <v>12.2</v>
      </c>
      <c r="J55" s="44">
        <v>12.2</v>
      </c>
      <c r="K55" s="44">
        <v>12.2</v>
      </c>
      <c r="L55" s="44">
        <v>12.2</v>
      </c>
      <c r="M55" s="44">
        <v>12.2</v>
      </c>
      <c r="N55" s="44">
        <v>12.2</v>
      </c>
      <c r="O55" s="44">
        <v>12.2</v>
      </c>
      <c r="P55" s="44">
        <v>12.2</v>
      </c>
      <c r="Q55" s="44">
        <v>12.2</v>
      </c>
      <c r="R55" s="44">
        <v>12.2</v>
      </c>
      <c r="S55" s="44">
        <v>12.2</v>
      </c>
      <c r="T55" s="44">
        <v>12.2</v>
      </c>
      <c r="U55" s="44">
        <v>12.2</v>
      </c>
      <c r="V55" s="44">
        <v>12.2</v>
      </c>
      <c r="W55" s="44">
        <v>12.2</v>
      </c>
      <c r="X55" s="44">
        <v>12.2</v>
      </c>
      <c r="Y55" s="44">
        <v>12.2</v>
      </c>
      <c r="Z55" s="44">
        <v>13.6</v>
      </c>
      <c r="AA55" s="44">
        <v>13.6</v>
      </c>
      <c r="AB55" s="44">
        <v>13.6</v>
      </c>
      <c r="AC55" s="44">
        <v>13.6</v>
      </c>
      <c r="AD55" s="44">
        <v>13.6</v>
      </c>
      <c r="AE55" s="44">
        <v>13.6</v>
      </c>
      <c r="AF55" s="44">
        <v>13.6</v>
      </c>
      <c r="AG55" s="48">
        <v>13.5</v>
      </c>
      <c r="AH55" s="46">
        <f t="shared" si="2"/>
        <v>13.6</v>
      </c>
      <c r="AI55" s="47">
        <f t="shared" si="3"/>
        <v>12.2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5.2</v>
      </c>
      <c r="AA57" s="44">
        <v>5.2</v>
      </c>
      <c r="AB57" s="44">
        <v>5.2</v>
      </c>
      <c r="AC57" s="44">
        <v>5.2</v>
      </c>
      <c r="AD57" s="44">
        <v>5.2</v>
      </c>
      <c r="AE57" s="44">
        <v>5.2</v>
      </c>
      <c r="AF57" s="44">
        <v>5.2</v>
      </c>
      <c r="AG57" s="48">
        <v>12</v>
      </c>
      <c r="AH57" s="46">
        <f t="shared" si="2"/>
        <v>6</v>
      </c>
      <c r="AI57" s="47">
        <f t="shared" si="3"/>
        <v>5.2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3.7</v>
      </c>
      <c r="C58" s="44">
        <v>3.7</v>
      </c>
      <c r="D58" s="44">
        <v>3.7</v>
      </c>
      <c r="E58" s="44">
        <v>3.7</v>
      </c>
      <c r="F58" s="44">
        <v>3.7</v>
      </c>
      <c r="G58" s="44">
        <v>3.7</v>
      </c>
      <c r="H58" s="44">
        <v>3.7</v>
      </c>
      <c r="I58" s="44">
        <v>3.7</v>
      </c>
      <c r="J58" s="44">
        <v>3.7</v>
      </c>
      <c r="K58" s="44">
        <v>3.7</v>
      </c>
      <c r="L58" s="44">
        <v>3.7</v>
      </c>
      <c r="M58" s="44">
        <v>3.7</v>
      </c>
      <c r="N58" s="44">
        <v>3.7</v>
      </c>
      <c r="O58" s="44">
        <v>3.7</v>
      </c>
      <c r="P58" s="44">
        <v>3.7</v>
      </c>
      <c r="Q58" s="44">
        <v>3.7</v>
      </c>
      <c r="R58" s="44">
        <v>3.7</v>
      </c>
      <c r="S58" s="44">
        <v>3.7</v>
      </c>
      <c r="T58" s="44">
        <v>3.7</v>
      </c>
      <c r="U58" s="44">
        <v>3.7</v>
      </c>
      <c r="V58" s="44">
        <v>3.7</v>
      </c>
      <c r="W58" s="44">
        <v>3.7</v>
      </c>
      <c r="X58" s="44">
        <v>3.7</v>
      </c>
      <c r="Y58" s="44">
        <v>3.7</v>
      </c>
      <c r="Z58" s="44">
        <v>3.7</v>
      </c>
      <c r="AA58" s="44">
        <v>3.7</v>
      </c>
      <c r="AB58" s="44">
        <v>3.7</v>
      </c>
      <c r="AC58" s="44">
        <v>3.7</v>
      </c>
      <c r="AD58" s="44">
        <v>3.7</v>
      </c>
      <c r="AE58" s="44">
        <v>3.7</v>
      </c>
      <c r="AF58" s="44">
        <v>3.7</v>
      </c>
      <c r="AG58" s="48">
        <v>12</v>
      </c>
      <c r="AH58" s="46">
        <f t="shared" si="2"/>
        <v>3.7</v>
      </c>
      <c r="AI58" s="47">
        <f t="shared" si="3"/>
        <v>3.7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8.6999999999999993</v>
      </c>
      <c r="C59" s="44">
        <v>8.6999999999999993</v>
      </c>
      <c r="D59" s="44">
        <v>8.6999999999999993</v>
      </c>
      <c r="E59" s="44">
        <v>8.6999999999999993</v>
      </c>
      <c r="F59" s="44">
        <v>8.6999999999999993</v>
      </c>
      <c r="G59" s="44">
        <v>8.6999999999999993</v>
      </c>
      <c r="H59" s="44">
        <v>8.6999999999999993</v>
      </c>
      <c r="I59" s="44">
        <v>8.6999999999999993</v>
      </c>
      <c r="J59" s="44">
        <v>8.6999999999999993</v>
      </c>
      <c r="K59" s="44">
        <v>8.6999999999999993</v>
      </c>
      <c r="L59" s="44">
        <v>8.6999999999999993</v>
      </c>
      <c r="M59" s="44">
        <v>8.6999999999999993</v>
      </c>
      <c r="N59" s="44">
        <v>8.6999999999999993</v>
      </c>
      <c r="O59" s="44">
        <v>8.6999999999999993</v>
      </c>
      <c r="P59" s="44">
        <v>8.6999999999999993</v>
      </c>
      <c r="Q59" s="44">
        <v>8.6999999999999993</v>
      </c>
      <c r="R59" s="44">
        <v>8.6999999999999993</v>
      </c>
      <c r="S59" s="44">
        <v>8.6999999999999993</v>
      </c>
      <c r="T59" s="44">
        <v>8.6999999999999993</v>
      </c>
      <c r="U59" s="44">
        <v>8.6999999999999993</v>
      </c>
      <c r="V59" s="44">
        <v>8.6999999999999993</v>
      </c>
      <c r="W59" s="44">
        <v>8.6999999999999993</v>
      </c>
      <c r="X59" s="44">
        <v>8.6999999999999993</v>
      </c>
      <c r="Y59" s="44">
        <v>8.6999999999999993</v>
      </c>
      <c r="Z59" s="44">
        <v>6.3</v>
      </c>
      <c r="AA59" s="44">
        <v>6.3</v>
      </c>
      <c r="AB59" s="44">
        <v>6.3</v>
      </c>
      <c r="AC59" s="44">
        <v>6.3</v>
      </c>
      <c r="AD59" s="44">
        <v>6.3</v>
      </c>
      <c r="AE59" s="44">
        <v>6.3</v>
      </c>
      <c r="AF59" s="44">
        <v>6.3</v>
      </c>
      <c r="AG59" s="48">
        <v>12</v>
      </c>
      <c r="AH59" s="46">
        <f t="shared" si="2"/>
        <v>8.6999999999999993</v>
      </c>
      <c r="AI59" s="47">
        <f t="shared" si="3"/>
        <v>6.3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11.9</v>
      </c>
      <c r="C60" s="44">
        <v>11.9</v>
      </c>
      <c r="D60" s="44">
        <v>11.9</v>
      </c>
      <c r="E60" s="44">
        <v>11.9</v>
      </c>
      <c r="F60" s="44">
        <v>11.9</v>
      </c>
      <c r="G60" s="44">
        <v>11.9</v>
      </c>
      <c r="H60" s="44">
        <v>11.9</v>
      </c>
      <c r="I60" s="44">
        <v>11.9</v>
      </c>
      <c r="J60" s="44">
        <v>11.9</v>
      </c>
      <c r="K60" s="44">
        <v>11.9</v>
      </c>
      <c r="L60" s="44">
        <v>11.9</v>
      </c>
      <c r="M60" s="44">
        <v>11.9</v>
      </c>
      <c r="N60" s="44">
        <v>11.9</v>
      </c>
      <c r="O60" s="44">
        <v>11.9</v>
      </c>
      <c r="P60" s="44">
        <v>11.9</v>
      </c>
      <c r="Q60" s="44">
        <v>11.9</v>
      </c>
      <c r="R60" s="44">
        <v>11.9</v>
      </c>
      <c r="S60" s="44">
        <v>11.9</v>
      </c>
      <c r="T60" s="44">
        <v>11.9</v>
      </c>
      <c r="U60" s="44">
        <v>11.9</v>
      </c>
      <c r="V60" s="44">
        <v>11.9</v>
      </c>
      <c r="W60" s="44">
        <v>11.9</v>
      </c>
      <c r="X60" s="44">
        <v>11.9</v>
      </c>
      <c r="Y60" s="44">
        <v>11.9</v>
      </c>
      <c r="Z60" s="44">
        <v>11.9</v>
      </c>
      <c r="AA60" s="44">
        <v>11.9</v>
      </c>
      <c r="AB60" s="44">
        <v>11.9</v>
      </c>
      <c r="AC60" s="44">
        <v>11.9</v>
      </c>
      <c r="AD60" s="44">
        <v>11.9</v>
      </c>
      <c r="AE60" s="44">
        <v>11.9</v>
      </c>
      <c r="AF60" s="44">
        <v>11.9</v>
      </c>
      <c r="AG60" s="48">
        <v>12</v>
      </c>
      <c r="AH60" s="46">
        <f t="shared" si="2"/>
        <v>11.9</v>
      </c>
      <c r="AI60" s="47">
        <f t="shared" si="3"/>
        <v>11.9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10.9</v>
      </c>
      <c r="C61" s="44">
        <v>10.9</v>
      </c>
      <c r="D61" s="44">
        <v>10.9</v>
      </c>
      <c r="E61" s="44">
        <v>10.9</v>
      </c>
      <c r="F61" s="44">
        <v>10.9</v>
      </c>
      <c r="G61" s="44">
        <v>10.9</v>
      </c>
      <c r="H61" s="44">
        <v>10.9</v>
      </c>
      <c r="I61" s="44">
        <v>10.9</v>
      </c>
      <c r="J61" s="44">
        <v>10.9</v>
      </c>
      <c r="K61" s="44">
        <v>10.9</v>
      </c>
      <c r="L61" s="44">
        <v>10.9</v>
      </c>
      <c r="M61" s="44">
        <v>10.9</v>
      </c>
      <c r="N61" s="44">
        <v>10.9</v>
      </c>
      <c r="O61" s="44">
        <v>10.9</v>
      </c>
      <c r="P61" s="44">
        <v>10.9</v>
      </c>
      <c r="Q61" s="44">
        <v>10.9</v>
      </c>
      <c r="R61" s="44">
        <v>10.9</v>
      </c>
      <c r="S61" s="44">
        <v>10.9</v>
      </c>
      <c r="T61" s="44">
        <v>10.9</v>
      </c>
      <c r="U61" s="44">
        <v>10.9</v>
      </c>
      <c r="V61" s="44">
        <v>10.9</v>
      </c>
      <c r="W61" s="44">
        <v>10.9</v>
      </c>
      <c r="X61" s="44">
        <v>10.9</v>
      </c>
      <c r="Y61" s="44">
        <v>10.9</v>
      </c>
      <c r="Z61" s="44">
        <v>10.9</v>
      </c>
      <c r="AA61" s="44">
        <v>10.9</v>
      </c>
      <c r="AB61" s="44">
        <v>10.9</v>
      </c>
      <c r="AC61" s="44">
        <v>10.9</v>
      </c>
      <c r="AD61" s="44">
        <v>10.9</v>
      </c>
      <c r="AE61" s="44">
        <v>10.9</v>
      </c>
      <c r="AF61" s="44">
        <v>10.9</v>
      </c>
      <c r="AG61" s="48">
        <v>12</v>
      </c>
      <c r="AH61" s="46">
        <f t="shared" si="2"/>
        <v>10.9</v>
      </c>
      <c r="AI61" s="47">
        <f t="shared" si="3"/>
        <v>10.9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>
        <v>5.7</v>
      </c>
      <c r="Q63" s="44">
        <v>5.7</v>
      </c>
      <c r="R63" s="44">
        <v>5.7</v>
      </c>
      <c r="S63" s="44">
        <v>5.7</v>
      </c>
      <c r="T63" s="44">
        <v>5.7</v>
      </c>
      <c r="U63" s="44">
        <v>5.7</v>
      </c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5.4</v>
      </c>
      <c r="C66" s="44">
        <v>5.4</v>
      </c>
      <c r="D66" s="44">
        <v>5.4</v>
      </c>
      <c r="E66" s="44">
        <v>5.4</v>
      </c>
      <c r="F66" s="44">
        <v>5.4</v>
      </c>
      <c r="G66" s="44">
        <v>5.4</v>
      </c>
      <c r="H66" s="44">
        <v>5.4</v>
      </c>
      <c r="I66" s="44">
        <v>5.4</v>
      </c>
      <c r="J66" s="44">
        <v>5.4</v>
      </c>
      <c r="K66" s="44">
        <v>5.4</v>
      </c>
      <c r="L66" s="44">
        <v>5.4</v>
      </c>
      <c r="M66" s="44">
        <v>5.4</v>
      </c>
      <c r="N66" s="44">
        <v>5.4</v>
      </c>
      <c r="O66" s="44">
        <v>5.4</v>
      </c>
      <c r="P66" s="44">
        <v>5.4</v>
      </c>
      <c r="Q66" s="44">
        <v>5.4</v>
      </c>
      <c r="R66" s="44">
        <v>5.4</v>
      </c>
      <c r="S66" s="44">
        <v>5.4</v>
      </c>
      <c r="T66" s="44">
        <v>5.4</v>
      </c>
      <c r="U66" s="44">
        <v>5.4</v>
      </c>
      <c r="V66" s="44">
        <v>5.4</v>
      </c>
      <c r="W66" s="44">
        <v>5.4</v>
      </c>
      <c r="X66" s="44">
        <v>5.4</v>
      </c>
      <c r="Y66" s="44">
        <v>5.4</v>
      </c>
      <c r="Z66" s="44">
        <v>5.4</v>
      </c>
      <c r="AA66" s="44">
        <v>5.4</v>
      </c>
      <c r="AB66" s="44">
        <v>5.4</v>
      </c>
      <c r="AC66" s="44">
        <v>5.4</v>
      </c>
      <c r="AD66" s="44">
        <v>5.4</v>
      </c>
      <c r="AE66" s="44">
        <v>5.4</v>
      </c>
      <c r="AF66" s="44">
        <v>5.4</v>
      </c>
      <c r="AG66" s="62">
        <v>10.3</v>
      </c>
      <c r="AH66" s="46">
        <f t="shared" si="2"/>
        <v>5.4</v>
      </c>
      <c r="AI66" s="47">
        <f t="shared" si="3"/>
        <v>5.4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4.9000000000000004</v>
      </c>
      <c r="C67" s="44">
        <v>4.9000000000000004</v>
      </c>
      <c r="D67" s="44">
        <v>4.9000000000000004</v>
      </c>
      <c r="E67" s="44">
        <v>4.9000000000000004</v>
      </c>
      <c r="F67" s="44">
        <v>4.9000000000000004</v>
      </c>
      <c r="G67" s="44">
        <v>4.9000000000000004</v>
      </c>
      <c r="H67" s="44">
        <v>4.9000000000000004</v>
      </c>
      <c r="I67" s="44">
        <v>4.9000000000000004</v>
      </c>
      <c r="J67" s="44">
        <v>4.9000000000000004</v>
      </c>
      <c r="K67" s="44">
        <v>4.9000000000000004</v>
      </c>
      <c r="L67" s="44">
        <v>4.9000000000000004</v>
      </c>
      <c r="M67" s="44">
        <v>4.9000000000000004</v>
      </c>
      <c r="N67" s="44">
        <v>4.9000000000000004</v>
      </c>
      <c r="O67" s="44">
        <v>4.9000000000000004</v>
      </c>
      <c r="P67" s="44">
        <v>4.9000000000000004</v>
      </c>
      <c r="Q67" s="44">
        <v>4.9000000000000004</v>
      </c>
      <c r="R67" s="44">
        <v>4.9000000000000004</v>
      </c>
      <c r="S67" s="44">
        <v>4.9000000000000004</v>
      </c>
      <c r="T67" s="44">
        <v>4.9000000000000004</v>
      </c>
      <c r="U67" s="44">
        <v>4.9000000000000004</v>
      </c>
      <c r="V67" s="44">
        <v>4.9000000000000004</v>
      </c>
      <c r="W67" s="44">
        <v>4.9000000000000004</v>
      </c>
      <c r="X67" s="44">
        <v>4.9000000000000004</v>
      </c>
      <c r="Y67" s="44">
        <v>4.9000000000000004</v>
      </c>
      <c r="Z67" s="44">
        <v>4.8</v>
      </c>
      <c r="AA67" s="44">
        <v>4.8</v>
      </c>
      <c r="AB67" s="44">
        <v>4.8</v>
      </c>
      <c r="AC67" s="44">
        <v>4.8</v>
      </c>
      <c r="AD67" s="44">
        <v>4.8</v>
      </c>
      <c r="AE67" s="44">
        <v>4.8</v>
      </c>
      <c r="AF67" s="44">
        <v>4.8</v>
      </c>
      <c r="AG67" s="61">
        <v>10</v>
      </c>
      <c r="AH67" s="46">
        <f t="shared" si="2"/>
        <v>4.9000000000000004</v>
      </c>
      <c r="AI67" s="47">
        <f t="shared" si="3"/>
        <v>4.8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v>130.36000000000001</v>
      </c>
      <c r="C70" s="66">
        <v>130.36000000000001</v>
      </c>
      <c r="D70" s="66">
        <v>130.36000000000001</v>
      </c>
      <c r="E70" s="66">
        <v>130.36000000000001</v>
      </c>
      <c r="F70" s="66">
        <v>130.36000000000001</v>
      </c>
      <c r="G70" s="66">
        <f>55.5+70.9</f>
        <v>126.4</v>
      </c>
      <c r="H70" s="66">
        <f>56.3+74.1</f>
        <v>130.39999999999998</v>
      </c>
      <c r="I70" s="66">
        <f>56.2+72.6</f>
        <v>128.80000000000001</v>
      </c>
      <c r="J70" s="66">
        <f>56.9+71.7</f>
        <v>128.6</v>
      </c>
      <c r="K70" s="66">
        <f>56.8+69.2</f>
        <v>126</v>
      </c>
      <c r="L70" s="66">
        <f>56.8+72.6</f>
        <v>129.39999999999998</v>
      </c>
      <c r="M70" s="66">
        <f>56.8+72.6</f>
        <v>129.39999999999998</v>
      </c>
      <c r="N70" s="66">
        <f>56.8+72.6</f>
        <v>129.39999999999998</v>
      </c>
      <c r="O70" s="66">
        <f t="shared" ref="O70:Y70" si="20">56.8+72.6</f>
        <v>129.39999999999998</v>
      </c>
      <c r="P70" s="66">
        <f t="shared" si="20"/>
        <v>129.39999999999998</v>
      </c>
      <c r="Q70" s="66">
        <f t="shared" si="20"/>
        <v>129.39999999999998</v>
      </c>
      <c r="R70" s="66">
        <f t="shared" si="20"/>
        <v>129.39999999999998</v>
      </c>
      <c r="S70" s="66">
        <f t="shared" si="20"/>
        <v>129.39999999999998</v>
      </c>
      <c r="T70" s="66">
        <f t="shared" si="20"/>
        <v>129.39999999999998</v>
      </c>
      <c r="U70" s="66">
        <f t="shared" si="20"/>
        <v>129.39999999999998</v>
      </c>
      <c r="V70" s="66">
        <f t="shared" si="20"/>
        <v>129.39999999999998</v>
      </c>
      <c r="W70" s="66">
        <f t="shared" si="20"/>
        <v>129.39999999999998</v>
      </c>
      <c r="X70" s="66">
        <f t="shared" si="20"/>
        <v>129.39999999999998</v>
      </c>
      <c r="Y70" s="66">
        <f t="shared" si="20"/>
        <v>129.39999999999998</v>
      </c>
      <c r="Z70" s="66">
        <v>128.74</v>
      </c>
      <c r="AA70" s="66">
        <v>128.74</v>
      </c>
      <c r="AB70" s="66">
        <v>128.74</v>
      </c>
      <c r="AC70" s="66">
        <v>128.74</v>
      </c>
      <c r="AD70" s="66">
        <v>128.74</v>
      </c>
      <c r="AE70" s="66">
        <v>128.74</v>
      </c>
      <c r="AF70" s="66">
        <v>128.74</v>
      </c>
      <c r="AG70" s="64">
        <v>240</v>
      </c>
      <c r="AH70" s="46">
        <f t="shared" si="2"/>
        <v>130.39999999999998</v>
      </c>
      <c r="AI70" s="47">
        <f t="shared" si="3"/>
        <v>126</v>
      </c>
      <c r="AK70" s="49"/>
    </row>
    <row r="71" spans="1:88" ht="15.75" thickBot="1">
      <c r="A71" s="69" t="s">
        <v>90</v>
      </c>
      <c r="B71" s="70">
        <f t="shared" ref="B71:C71" si="21">SUM(B11:B69)</f>
        <v>876.38000000000011</v>
      </c>
      <c r="C71" s="70">
        <f t="shared" si="21"/>
        <v>876.38000000000011</v>
      </c>
      <c r="D71" s="70">
        <f t="shared" ref="D71:E71" si="22">SUM(D11:D69)</f>
        <v>876.38000000000011</v>
      </c>
      <c r="E71" s="70">
        <f t="shared" si="22"/>
        <v>876.38000000000011</v>
      </c>
      <c r="F71" s="70">
        <f t="shared" ref="F71" si="23">SUM(F11:F69)</f>
        <v>876.38000000000011</v>
      </c>
      <c r="G71" s="70">
        <f t="shared" ref="G71:AG71" si="24">SUM(G11:G69)</f>
        <v>876.38000000000011</v>
      </c>
      <c r="H71" s="70">
        <f t="shared" si="24"/>
        <v>876.38000000000011</v>
      </c>
      <c r="I71" s="70">
        <f t="shared" si="24"/>
        <v>876.38000000000011</v>
      </c>
      <c r="J71" s="70">
        <f t="shared" si="24"/>
        <v>876.38000000000011</v>
      </c>
      <c r="K71" s="70">
        <f t="shared" si="24"/>
        <v>876.38000000000011</v>
      </c>
      <c r="L71" s="70">
        <f t="shared" si="24"/>
        <v>876.38000000000011</v>
      </c>
      <c r="M71" s="70">
        <f t="shared" si="24"/>
        <v>876.38000000000011</v>
      </c>
      <c r="N71" s="70">
        <f t="shared" ref="N71" si="25">SUM(N11:N69)</f>
        <v>876.38000000000011</v>
      </c>
      <c r="O71" s="70">
        <f t="shared" si="24"/>
        <v>876.38000000000011</v>
      </c>
      <c r="P71" s="70">
        <f t="shared" si="24"/>
        <v>876.38000000000011</v>
      </c>
      <c r="Q71" s="70">
        <f t="shared" si="24"/>
        <v>876.38000000000011</v>
      </c>
      <c r="R71" s="70">
        <f t="shared" si="24"/>
        <v>876.38000000000011</v>
      </c>
      <c r="S71" s="70">
        <f t="shared" ref="S71:T71" si="26">SUM(S11:S69)</f>
        <v>876.38000000000011</v>
      </c>
      <c r="T71" s="70">
        <f t="shared" si="26"/>
        <v>876.38000000000011</v>
      </c>
      <c r="U71" s="70">
        <f t="shared" ref="U71:V71" si="27">SUM(U11:U69)</f>
        <v>876.38000000000011</v>
      </c>
      <c r="V71" s="70">
        <f t="shared" si="27"/>
        <v>876.38000000000011</v>
      </c>
      <c r="W71" s="70">
        <f t="shared" ref="W71:X71" si="28">SUM(W11:W69)</f>
        <v>876.38000000000011</v>
      </c>
      <c r="X71" s="70">
        <f t="shared" si="28"/>
        <v>876.38000000000011</v>
      </c>
      <c r="Y71" s="70">
        <f t="shared" ref="Y71:Z71" si="29">SUM(Y11:Y69)</f>
        <v>876.38000000000011</v>
      </c>
      <c r="Z71" s="70">
        <f t="shared" si="29"/>
        <v>910.71</v>
      </c>
      <c r="AA71" s="70">
        <f t="shared" ref="AA71:AE71" si="30">SUM(AA11:AA69)</f>
        <v>910.71</v>
      </c>
      <c r="AB71" s="70">
        <f t="shared" si="30"/>
        <v>910.71</v>
      </c>
      <c r="AC71" s="70">
        <f t="shared" si="30"/>
        <v>910.71</v>
      </c>
      <c r="AD71" s="70">
        <f t="shared" si="30"/>
        <v>910.71</v>
      </c>
      <c r="AE71" s="70">
        <f t="shared" si="30"/>
        <v>910.71</v>
      </c>
      <c r="AF71" s="70">
        <f t="shared" ref="AF71" si="31">SUM(AF11:AF69)</f>
        <v>910.71</v>
      </c>
      <c r="AG71" s="70">
        <f t="shared" si="24"/>
        <v>1812.2049999999999</v>
      </c>
      <c r="AH71" s="46">
        <f t="shared" si="2"/>
        <v>910.71</v>
      </c>
      <c r="AI71" s="47">
        <f t="shared" si="3"/>
        <v>876.38000000000011</v>
      </c>
      <c r="AK71" s="49"/>
    </row>
    <row r="72" spans="1:88">
      <c r="A72" s="71" t="s">
        <v>91</v>
      </c>
      <c r="B72" s="44">
        <v>180</v>
      </c>
      <c r="C72" s="44">
        <v>60</v>
      </c>
      <c r="D72" s="44">
        <v>0</v>
      </c>
      <c r="E72" s="44">
        <v>0</v>
      </c>
      <c r="F72" s="44">
        <v>0</v>
      </c>
      <c r="G72" s="44">
        <v>60</v>
      </c>
      <c r="H72" s="44">
        <v>60</v>
      </c>
      <c r="I72" s="44">
        <v>300</v>
      </c>
      <c r="J72" s="44">
        <v>350</v>
      </c>
      <c r="K72" s="44">
        <v>360</v>
      </c>
      <c r="L72" s="44">
        <v>360</v>
      </c>
      <c r="M72" s="44">
        <v>280</v>
      </c>
      <c r="N72" s="44">
        <v>280</v>
      </c>
      <c r="O72" s="44">
        <v>240</v>
      </c>
      <c r="P72" s="44">
        <v>200</v>
      </c>
      <c r="Q72" s="44">
        <v>100</v>
      </c>
      <c r="R72" s="44">
        <v>85</v>
      </c>
      <c r="S72" s="44">
        <v>30</v>
      </c>
      <c r="T72" s="44">
        <v>30</v>
      </c>
      <c r="U72" s="44">
        <v>30</v>
      </c>
      <c r="V72" s="44">
        <v>30</v>
      </c>
      <c r="W72" s="44">
        <v>30</v>
      </c>
      <c r="X72" s="44">
        <v>140</v>
      </c>
      <c r="Y72" s="44">
        <v>150</v>
      </c>
      <c r="Z72" s="44">
        <v>300</v>
      </c>
      <c r="AA72" s="44">
        <v>300</v>
      </c>
      <c r="AB72" s="44">
        <v>300</v>
      </c>
      <c r="AC72" s="44">
        <v>250</v>
      </c>
      <c r="AD72" s="44">
        <v>200</v>
      </c>
      <c r="AE72" s="44">
        <v>200</v>
      </c>
      <c r="AF72" s="44">
        <v>200</v>
      </c>
      <c r="AG72" s="61">
        <v>456</v>
      </c>
      <c r="AH72" s="46">
        <f t="shared" si="2"/>
        <v>360</v>
      </c>
      <c r="AI72" s="47">
        <f t="shared" si="3"/>
        <v>0</v>
      </c>
      <c r="AK72" s="49"/>
    </row>
    <row r="73" spans="1:88">
      <c r="A73" s="72" t="s">
        <v>92</v>
      </c>
      <c r="B73" s="43">
        <v>56</v>
      </c>
      <c r="C73" s="43">
        <v>55.9</v>
      </c>
      <c r="D73" s="43">
        <v>61.6</v>
      </c>
      <c r="E73" s="43">
        <v>63.8</v>
      </c>
      <c r="F73" s="43">
        <v>63.8</v>
      </c>
      <c r="G73" s="43">
        <v>63.8</v>
      </c>
      <c r="H73" s="43">
        <v>63.8</v>
      </c>
      <c r="I73" s="43">
        <v>63.8</v>
      </c>
      <c r="J73" s="43">
        <v>63.8</v>
      </c>
      <c r="K73" s="43">
        <v>63.8</v>
      </c>
      <c r="L73" s="43">
        <v>63.8</v>
      </c>
      <c r="M73" s="43">
        <v>63.8</v>
      </c>
      <c r="N73" s="43">
        <v>63.8</v>
      </c>
      <c r="O73" s="43">
        <v>57.8</v>
      </c>
      <c r="P73" s="43">
        <v>57.8</v>
      </c>
      <c r="Q73" s="43">
        <v>63.9</v>
      </c>
      <c r="R73" s="43">
        <v>61.9</v>
      </c>
      <c r="S73" s="43">
        <v>61.9</v>
      </c>
      <c r="T73" s="43">
        <v>61.9</v>
      </c>
      <c r="U73" s="43">
        <v>61.9</v>
      </c>
      <c r="V73" s="43">
        <v>61.9</v>
      </c>
      <c r="W73" s="43">
        <v>61.9</v>
      </c>
      <c r="X73" s="43">
        <v>57</v>
      </c>
      <c r="Y73" s="43">
        <v>57</v>
      </c>
      <c r="Z73" s="43">
        <v>57</v>
      </c>
      <c r="AA73" s="43">
        <v>57</v>
      </c>
      <c r="AB73" s="43">
        <v>57</v>
      </c>
      <c r="AC73" s="43">
        <v>57</v>
      </c>
      <c r="AD73" s="43">
        <v>57</v>
      </c>
      <c r="AE73" s="43">
        <v>57</v>
      </c>
      <c r="AF73" s="43">
        <v>57</v>
      </c>
      <c r="AG73" s="64">
        <v>111</v>
      </c>
      <c r="AH73" s="46">
        <f t="shared" si="2"/>
        <v>63.9</v>
      </c>
      <c r="AI73" s="47">
        <f t="shared" si="3"/>
        <v>55.9</v>
      </c>
      <c r="AK73" s="49"/>
    </row>
    <row r="74" spans="1:88">
      <c r="A74" s="73" t="s">
        <v>93</v>
      </c>
      <c r="B74" s="43">
        <v>38</v>
      </c>
      <c r="C74" s="43">
        <v>36.5</v>
      </c>
      <c r="D74" s="43">
        <v>52.2</v>
      </c>
      <c r="E74" s="43">
        <v>45.3</v>
      </c>
      <c r="F74" s="43">
        <v>45.4</v>
      </c>
      <c r="G74" s="43">
        <v>45.4</v>
      </c>
      <c r="H74" s="43">
        <v>45.4</v>
      </c>
      <c r="I74" s="43">
        <v>45.4</v>
      </c>
      <c r="J74" s="43">
        <v>45.4</v>
      </c>
      <c r="K74" s="43">
        <v>45.4</v>
      </c>
      <c r="L74" s="43">
        <v>45.4</v>
      </c>
      <c r="M74" s="43">
        <v>45.4</v>
      </c>
      <c r="N74" s="43">
        <v>45.4</v>
      </c>
      <c r="O74" s="43">
        <v>51.5</v>
      </c>
      <c r="P74" s="43">
        <v>51.5</v>
      </c>
      <c r="Q74" s="43">
        <v>47</v>
      </c>
      <c r="R74" s="43">
        <v>47</v>
      </c>
      <c r="S74" s="43">
        <v>47</v>
      </c>
      <c r="T74" s="43">
        <v>47</v>
      </c>
      <c r="U74" s="43">
        <v>47</v>
      </c>
      <c r="V74" s="43">
        <v>47</v>
      </c>
      <c r="W74" s="43">
        <v>47</v>
      </c>
      <c r="X74" s="43">
        <v>34</v>
      </c>
      <c r="Y74" s="43">
        <v>34</v>
      </c>
      <c r="Z74" s="43">
        <v>34</v>
      </c>
      <c r="AA74" s="43">
        <v>34</v>
      </c>
      <c r="AB74" s="43">
        <v>34</v>
      </c>
      <c r="AC74" s="43">
        <v>34</v>
      </c>
      <c r="AD74" s="43">
        <v>34</v>
      </c>
      <c r="AE74" s="43">
        <v>34</v>
      </c>
      <c r="AF74" s="43">
        <v>34</v>
      </c>
      <c r="AG74" s="64">
        <v>60</v>
      </c>
      <c r="AH74" s="46">
        <f t="shared" si="2"/>
        <v>52.2</v>
      </c>
      <c r="AI74" s="47">
        <f t="shared" si="3"/>
        <v>34</v>
      </c>
      <c r="AK74" s="49"/>
    </row>
    <row r="75" spans="1:88">
      <c r="A75" s="74" t="s">
        <v>94</v>
      </c>
      <c r="B75" s="43">
        <v>17.600000000000001</v>
      </c>
      <c r="C75" s="43">
        <v>20.9</v>
      </c>
      <c r="D75" s="43">
        <v>21.9</v>
      </c>
      <c r="E75" s="43">
        <v>21.9</v>
      </c>
      <c r="F75" s="43">
        <v>21.4</v>
      </c>
      <c r="G75" s="43">
        <v>21.4</v>
      </c>
      <c r="H75" s="43">
        <v>21.4</v>
      </c>
      <c r="I75" s="43">
        <v>21.4</v>
      </c>
      <c r="J75" s="43">
        <v>21.4</v>
      </c>
      <c r="K75" s="43">
        <v>21.4</v>
      </c>
      <c r="L75" s="43">
        <v>21.4</v>
      </c>
      <c r="M75" s="43">
        <v>21.4</v>
      </c>
      <c r="N75" s="43">
        <v>21.4</v>
      </c>
      <c r="O75" s="43">
        <v>16.8</v>
      </c>
      <c r="P75" s="43">
        <v>16.8</v>
      </c>
      <c r="Q75" s="43">
        <v>17.3</v>
      </c>
      <c r="R75" s="43">
        <v>17.3</v>
      </c>
      <c r="S75" s="43">
        <v>17.3</v>
      </c>
      <c r="T75" s="43">
        <v>17.3</v>
      </c>
      <c r="U75" s="43">
        <v>17.3</v>
      </c>
      <c r="V75" s="43">
        <v>17.3</v>
      </c>
      <c r="W75" s="43">
        <v>17.3</v>
      </c>
      <c r="X75" s="43">
        <v>16.7</v>
      </c>
      <c r="Y75" s="43">
        <v>16.7</v>
      </c>
      <c r="Z75" s="43">
        <v>16.7</v>
      </c>
      <c r="AA75" s="43">
        <v>16.7</v>
      </c>
      <c r="AB75" s="43">
        <v>16.7</v>
      </c>
      <c r="AC75" s="43">
        <v>16.7</v>
      </c>
      <c r="AD75" s="43">
        <v>16.7</v>
      </c>
      <c r="AE75" s="43">
        <v>16.7</v>
      </c>
      <c r="AF75" s="43">
        <v>16.7</v>
      </c>
      <c r="AG75" s="75">
        <v>42.5</v>
      </c>
      <c r="AH75" s="46">
        <f t="shared" ref="AH75:AH138" si="32">MAX(B75:AF75)</f>
        <v>21.9</v>
      </c>
      <c r="AI75" s="47">
        <f t="shared" ref="AI75:AI138" si="33">MIN(B75:AF75)</f>
        <v>16.7</v>
      </c>
      <c r="AK75" s="49"/>
    </row>
    <row r="76" spans="1:88">
      <c r="A76" s="74" t="s">
        <v>95</v>
      </c>
      <c r="B76" s="43">
        <v>18</v>
      </c>
      <c r="C76" s="43">
        <v>21.02</v>
      </c>
      <c r="D76" s="43">
        <v>21.1</v>
      </c>
      <c r="E76" s="43">
        <v>21</v>
      </c>
      <c r="F76" s="43">
        <v>21</v>
      </c>
      <c r="G76" s="43">
        <v>21</v>
      </c>
      <c r="H76" s="43">
        <v>21</v>
      </c>
      <c r="I76" s="43">
        <v>21</v>
      </c>
      <c r="J76" s="43">
        <v>21</v>
      </c>
      <c r="K76" s="43">
        <v>21</v>
      </c>
      <c r="L76" s="43">
        <v>21</v>
      </c>
      <c r="M76" s="43">
        <v>21</v>
      </c>
      <c r="N76" s="43">
        <v>21</v>
      </c>
      <c r="O76" s="43">
        <v>21.1</v>
      </c>
      <c r="P76" s="43">
        <v>21.1</v>
      </c>
      <c r="Q76" s="43">
        <v>17.100000000000001</v>
      </c>
      <c r="R76" s="43">
        <v>17.100000000000001</v>
      </c>
      <c r="S76" s="43">
        <v>17.100000000000001</v>
      </c>
      <c r="T76" s="43">
        <v>17.100000000000001</v>
      </c>
      <c r="U76" s="43">
        <v>17.100000000000001</v>
      </c>
      <c r="V76" s="43">
        <v>17.100000000000001</v>
      </c>
      <c r="W76" s="43">
        <v>17.100000000000001</v>
      </c>
      <c r="X76" s="43">
        <v>20.100000000000001</v>
      </c>
      <c r="Y76" s="43">
        <v>20.100000000000001</v>
      </c>
      <c r="Z76" s="43">
        <v>20.100000000000001</v>
      </c>
      <c r="AA76" s="43">
        <v>20.100000000000001</v>
      </c>
      <c r="AB76" s="43">
        <v>20.100000000000001</v>
      </c>
      <c r="AC76" s="43">
        <v>20.100000000000001</v>
      </c>
      <c r="AD76" s="43">
        <v>20.100000000000001</v>
      </c>
      <c r="AE76" s="43">
        <v>20.100000000000001</v>
      </c>
      <c r="AF76" s="43">
        <v>20.100000000000001</v>
      </c>
      <c r="AG76" s="75">
        <v>22.1</v>
      </c>
      <c r="AH76" s="46">
        <f t="shared" si="32"/>
        <v>21.1</v>
      </c>
      <c r="AI76" s="47">
        <f t="shared" si="33"/>
        <v>17.100000000000001</v>
      </c>
      <c r="AK76" s="49"/>
    </row>
    <row r="77" spans="1:88" ht="15.75" thickBot="1">
      <c r="A77" s="76" t="s">
        <v>96</v>
      </c>
      <c r="B77" s="77">
        <v>5.0999999999999996</v>
      </c>
      <c r="C77" s="77">
        <v>6</v>
      </c>
      <c r="D77" s="77">
        <v>6</v>
      </c>
      <c r="E77" s="77">
        <v>6</v>
      </c>
      <c r="F77" s="77">
        <v>6</v>
      </c>
      <c r="G77" s="77">
        <v>6</v>
      </c>
      <c r="H77" s="77">
        <v>6</v>
      </c>
      <c r="I77" s="77">
        <v>6</v>
      </c>
      <c r="J77" s="77">
        <v>6</v>
      </c>
      <c r="K77" s="77">
        <v>6</v>
      </c>
      <c r="L77" s="77">
        <v>6</v>
      </c>
      <c r="M77" s="77">
        <v>6</v>
      </c>
      <c r="N77" s="77">
        <v>6</v>
      </c>
      <c r="O77" s="77">
        <v>5.0999999999999996</v>
      </c>
      <c r="P77" s="77">
        <v>5.0999999999999996</v>
      </c>
      <c r="Q77" s="77">
        <v>4.9000000000000004</v>
      </c>
      <c r="R77" s="77">
        <v>4.9000000000000004</v>
      </c>
      <c r="S77" s="77">
        <v>4.9000000000000004</v>
      </c>
      <c r="T77" s="77">
        <v>4.9000000000000004</v>
      </c>
      <c r="U77" s="77">
        <v>4.9000000000000004</v>
      </c>
      <c r="V77" s="77">
        <v>4.9000000000000004</v>
      </c>
      <c r="W77" s="77">
        <v>4.9000000000000004</v>
      </c>
      <c r="X77" s="77">
        <v>4.9000000000000004</v>
      </c>
      <c r="Y77" s="77">
        <v>4.9000000000000004</v>
      </c>
      <c r="Z77" s="77">
        <v>4.9000000000000004</v>
      </c>
      <c r="AA77" s="77">
        <v>4.9000000000000004</v>
      </c>
      <c r="AB77" s="77">
        <v>4.9000000000000004</v>
      </c>
      <c r="AC77" s="77">
        <v>4.9000000000000004</v>
      </c>
      <c r="AD77" s="77">
        <v>4.9000000000000004</v>
      </c>
      <c r="AE77" s="77">
        <v>4.9000000000000004</v>
      </c>
      <c r="AF77" s="77">
        <v>4.9000000000000004</v>
      </c>
      <c r="AG77" s="78">
        <v>14.8</v>
      </c>
      <c r="AH77" s="46">
        <f t="shared" si="32"/>
        <v>6</v>
      </c>
      <c r="AI77" s="47">
        <f t="shared" si="33"/>
        <v>4.9000000000000004</v>
      </c>
      <c r="AK77" s="49"/>
    </row>
    <row r="78" spans="1:88" ht="15.75" thickBot="1">
      <c r="A78" s="79" t="s">
        <v>97</v>
      </c>
      <c r="B78" s="70">
        <f t="shared" ref="B78:C78" si="34">SUM(B72:B77)</f>
        <v>314.70000000000005</v>
      </c>
      <c r="C78" s="70">
        <f t="shared" si="34"/>
        <v>200.32000000000002</v>
      </c>
      <c r="D78" s="70">
        <f t="shared" ref="D78:E78" si="35">SUM(D72:D77)</f>
        <v>162.80000000000001</v>
      </c>
      <c r="E78" s="70">
        <f t="shared" si="35"/>
        <v>158</v>
      </c>
      <c r="F78" s="70">
        <f t="shared" ref="F78" si="36">SUM(F72:F77)</f>
        <v>157.6</v>
      </c>
      <c r="G78" s="70">
        <f t="shared" ref="G78:AG78" si="37">SUM(G72:G77)</f>
        <v>217.6</v>
      </c>
      <c r="H78" s="70">
        <f t="shared" si="37"/>
        <v>217.6</v>
      </c>
      <c r="I78" s="70">
        <f t="shared" si="37"/>
        <v>457.59999999999997</v>
      </c>
      <c r="J78" s="70">
        <f t="shared" si="37"/>
        <v>507.59999999999997</v>
      </c>
      <c r="K78" s="70">
        <f t="shared" si="37"/>
        <v>517.59999999999991</v>
      </c>
      <c r="L78" s="70">
        <f t="shared" si="37"/>
        <v>517.59999999999991</v>
      </c>
      <c r="M78" s="70">
        <f t="shared" si="37"/>
        <v>437.59999999999997</v>
      </c>
      <c r="N78" s="70">
        <f t="shared" ref="N78" si="38">SUM(N72:N77)</f>
        <v>437.59999999999997</v>
      </c>
      <c r="O78" s="70">
        <f t="shared" si="37"/>
        <v>392.30000000000007</v>
      </c>
      <c r="P78" s="70">
        <f t="shared" si="37"/>
        <v>352.30000000000007</v>
      </c>
      <c r="Q78" s="70">
        <f t="shared" si="37"/>
        <v>250.20000000000002</v>
      </c>
      <c r="R78" s="70">
        <f t="shared" ref="R78:S78" si="39">SUM(R72:R77)</f>
        <v>233.20000000000002</v>
      </c>
      <c r="S78" s="70">
        <f t="shared" si="39"/>
        <v>178.20000000000002</v>
      </c>
      <c r="T78" s="70">
        <f t="shared" ref="T78:U78" si="40">SUM(T72:T77)</f>
        <v>178.20000000000002</v>
      </c>
      <c r="U78" s="70">
        <f t="shared" si="40"/>
        <v>178.20000000000002</v>
      </c>
      <c r="V78" s="70">
        <f t="shared" ref="V78:W78" si="41">SUM(V72:V77)</f>
        <v>178.20000000000002</v>
      </c>
      <c r="W78" s="70">
        <f t="shared" si="41"/>
        <v>178.20000000000002</v>
      </c>
      <c r="X78" s="70">
        <f t="shared" ref="X78:Y78" si="42">SUM(X72:X77)</f>
        <v>272.7</v>
      </c>
      <c r="Y78" s="70">
        <f t="shared" si="42"/>
        <v>282.7</v>
      </c>
      <c r="Z78" s="70">
        <f t="shared" ref="Z78:AA78" si="43">SUM(Z72:Z77)</f>
        <v>432.7</v>
      </c>
      <c r="AA78" s="70">
        <f t="shared" si="43"/>
        <v>432.7</v>
      </c>
      <c r="AB78" s="70">
        <f t="shared" ref="AB78:AE78" si="44">SUM(AB72:AB77)</f>
        <v>432.7</v>
      </c>
      <c r="AC78" s="70">
        <f t="shared" si="44"/>
        <v>382.7</v>
      </c>
      <c r="AD78" s="70">
        <f t="shared" si="44"/>
        <v>332.7</v>
      </c>
      <c r="AE78" s="70">
        <f t="shared" si="44"/>
        <v>332.7</v>
      </c>
      <c r="AF78" s="70">
        <f t="shared" ref="AF78" si="45">SUM(AF72:AF77)</f>
        <v>332.7</v>
      </c>
      <c r="AG78" s="80">
        <f t="shared" si="37"/>
        <v>706.4</v>
      </c>
      <c r="AH78" s="46">
        <f t="shared" si="32"/>
        <v>517.59999999999991</v>
      </c>
      <c r="AI78" s="47">
        <f t="shared" si="33"/>
        <v>157.6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90.8</v>
      </c>
      <c r="C79" s="44">
        <v>91.3</v>
      </c>
      <c r="D79" s="44">
        <v>90.3</v>
      </c>
      <c r="E79" s="44">
        <v>90.2</v>
      </c>
      <c r="F79" s="44">
        <v>90.3</v>
      </c>
      <c r="G79" s="44">
        <v>90.3</v>
      </c>
      <c r="H79" s="44">
        <v>108.9</v>
      </c>
      <c r="I79" s="44">
        <v>109</v>
      </c>
      <c r="J79" s="44">
        <v>109</v>
      </c>
      <c r="K79" s="44">
        <v>129.1</v>
      </c>
      <c r="L79" s="44">
        <v>129.1</v>
      </c>
      <c r="M79" s="44">
        <v>129.1</v>
      </c>
      <c r="N79" s="44">
        <v>128.30000000000001</v>
      </c>
      <c r="O79" s="44">
        <v>129</v>
      </c>
      <c r="P79" s="44">
        <v>129</v>
      </c>
      <c r="Q79" s="44">
        <v>144.80000000000001</v>
      </c>
      <c r="R79" s="44">
        <v>120.5</v>
      </c>
      <c r="S79" s="44">
        <v>101</v>
      </c>
      <c r="T79" s="44">
        <v>96</v>
      </c>
      <c r="U79" s="44">
        <v>96</v>
      </c>
      <c r="V79" s="44">
        <v>78</v>
      </c>
      <c r="W79" s="44">
        <v>90</v>
      </c>
      <c r="X79" s="44">
        <v>90</v>
      </c>
      <c r="Y79" s="44">
        <v>121.8</v>
      </c>
      <c r="Z79" s="44">
        <v>143</v>
      </c>
      <c r="AA79" s="44">
        <v>143</v>
      </c>
      <c r="AB79" s="44">
        <v>143</v>
      </c>
      <c r="AC79" s="44">
        <v>143</v>
      </c>
      <c r="AD79" s="44">
        <v>143</v>
      </c>
      <c r="AE79" s="44">
        <v>143</v>
      </c>
      <c r="AF79" s="44">
        <v>143</v>
      </c>
      <c r="AG79" s="61">
        <v>144</v>
      </c>
      <c r="AH79" s="46">
        <f t="shared" si="32"/>
        <v>144.80000000000001</v>
      </c>
      <c r="AI79" s="47">
        <f t="shared" si="33"/>
        <v>78</v>
      </c>
      <c r="AK79" s="49"/>
      <c r="AY79" s="1" t="s">
        <v>99</v>
      </c>
      <c r="AZ79" s="82">
        <f>ROUND(C97,0)</f>
        <v>-382</v>
      </c>
      <c r="BA79" s="81">
        <f t="shared" ref="BA79:BD83" si="46">D97</f>
        <v>-398.6</v>
      </c>
      <c r="BB79" s="81">
        <f t="shared" si="46"/>
        <v>-405.5</v>
      </c>
      <c r="BC79" s="81">
        <f t="shared" si="46"/>
        <v>-418.2</v>
      </c>
      <c r="BD79" s="81">
        <f t="shared" si="46"/>
        <v>-411</v>
      </c>
      <c r="BE79" s="82">
        <f>I97</f>
        <v>-568</v>
      </c>
      <c r="BF79" s="82">
        <f>K97</f>
        <v>-530.29999999999995</v>
      </c>
      <c r="BG79" s="82">
        <f t="shared" ref="BG79:BP83" si="47">M97</f>
        <v>-390</v>
      </c>
      <c r="BH79" s="82">
        <f t="shared" si="47"/>
        <v>-390.7</v>
      </c>
      <c r="BI79" s="82">
        <f t="shared" si="47"/>
        <v>-417</v>
      </c>
      <c r="BJ79" s="82">
        <f t="shared" si="47"/>
        <v>-400</v>
      </c>
      <c r="BK79" s="82">
        <f t="shared" si="47"/>
        <v>-303</v>
      </c>
      <c r="BL79" s="82">
        <f t="shared" si="47"/>
        <v>-312.3</v>
      </c>
      <c r="BM79" s="82">
        <f t="shared" si="47"/>
        <v>-215</v>
      </c>
      <c r="BN79" s="82">
        <f t="shared" si="47"/>
        <v>-190</v>
      </c>
      <c r="BO79" s="82">
        <f t="shared" si="47"/>
        <v>-309</v>
      </c>
      <c r="BP79" s="82">
        <f t="shared" si="47"/>
        <v>-363</v>
      </c>
      <c r="BQ79" s="82">
        <f>X97</f>
        <v>-309</v>
      </c>
      <c r="BR79" s="82">
        <f>Z97</f>
        <v>-472</v>
      </c>
      <c r="BS79" s="81">
        <f>AB97</f>
        <v>-550</v>
      </c>
      <c r="BT79" s="81">
        <f t="shared" ref="BT79:BV83" si="48">AD97</f>
        <v>-580</v>
      </c>
      <c r="BU79" s="81">
        <f t="shared" si="48"/>
        <v>-740</v>
      </c>
      <c r="BV79" s="81">
        <f t="shared" si="48"/>
        <v>-740</v>
      </c>
      <c r="BW79" s="81">
        <f>B97</f>
        <v>-469.7</v>
      </c>
    </row>
    <row r="80" spans="1:88">
      <c r="A80" s="63" t="s">
        <v>100</v>
      </c>
      <c r="B80" s="43">
        <v>51.3</v>
      </c>
      <c r="C80" s="43">
        <v>51.4</v>
      </c>
      <c r="D80" s="43">
        <v>51</v>
      </c>
      <c r="E80" s="43">
        <v>51.1</v>
      </c>
      <c r="F80" s="43">
        <v>51</v>
      </c>
      <c r="G80" s="43">
        <v>34</v>
      </c>
      <c r="H80" s="43">
        <v>34</v>
      </c>
      <c r="I80" s="43">
        <v>34</v>
      </c>
      <c r="J80" s="43">
        <v>34</v>
      </c>
      <c r="K80" s="43">
        <v>35</v>
      </c>
      <c r="L80" s="43">
        <v>35</v>
      </c>
      <c r="M80" s="43">
        <v>35</v>
      </c>
      <c r="N80" s="43">
        <v>35</v>
      </c>
      <c r="O80" s="43">
        <v>54</v>
      </c>
      <c r="P80" s="43">
        <v>54.4</v>
      </c>
      <c r="Q80" s="43">
        <v>69.599999999999994</v>
      </c>
      <c r="R80" s="43">
        <v>54.5</v>
      </c>
      <c r="S80" s="43">
        <v>48</v>
      </c>
      <c r="T80" s="43">
        <v>48</v>
      </c>
      <c r="U80" s="43">
        <v>48</v>
      </c>
      <c r="V80" s="43">
        <v>48</v>
      </c>
      <c r="W80" s="43">
        <v>68</v>
      </c>
      <c r="X80" s="43">
        <v>54</v>
      </c>
      <c r="Y80" s="43">
        <v>64</v>
      </c>
      <c r="Z80" s="43">
        <v>69</v>
      </c>
      <c r="AA80" s="43">
        <v>69</v>
      </c>
      <c r="AB80" s="43">
        <v>69</v>
      </c>
      <c r="AC80" s="43">
        <v>69</v>
      </c>
      <c r="AD80" s="43">
        <v>69</v>
      </c>
      <c r="AE80" s="43">
        <v>69</v>
      </c>
      <c r="AF80" s="43">
        <v>69</v>
      </c>
      <c r="AG80" s="64">
        <v>70</v>
      </c>
      <c r="AH80" s="46">
        <f t="shared" si="32"/>
        <v>69.599999999999994</v>
      </c>
      <c r="AI80" s="47">
        <f t="shared" si="33"/>
        <v>34</v>
      </c>
      <c r="AK80" s="49"/>
      <c r="AY80" s="1" t="s">
        <v>101</v>
      </c>
      <c r="AZ80" s="82">
        <f>ROUND(C98,0)</f>
        <v>25</v>
      </c>
      <c r="BA80" s="81">
        <f t="shared" si="46"/>
        <v>23.5</v>
      </c>
      <c r="BB80" s="81">
        <f t="shared" si="46"/>
        <v>22.9</v>
      </c>
      <c r="BC80" s="81">
        <f t="shared" si="46"/>
        <v>22.1</v>
      </c>
      <c r="BD80" s="81">
        <f t="shared" si="46"/>
        <v>21</v>
      </c>
      <c r="BE80" s="82">
        <f>I98</f>
        <v>18.3</v>
      </c>
      <c r="BF80" s="82">
        <f>K98</f>
        <v>19.100000000000001</v>
      </c>
      <c r="BG80" s="82">
        <f t="shared" si="47"/>
        <v>18.100000000000001</v>
      </c>
      <c r="BH80" s="82">
        <f t="shared" si="47"/>
        <v>19.2</v>
      </c>
      <c r="BI80" s="82">
        <f t="shared" si="47"/>
        <v>19</v>
      </c>
      <c r="BJ80" s="82">
        <f t="shared" si="47"/>
        <v>21</v>
      </c>
      <c r="BK80" s="82">
        <f t="shared" si="47"/>
        <v>21.5</v>
      </c>
      <c r="BL80" s="82">
        <f t="shared" si="47"/>
        <v>21.6</v>
      </c>
      <c r="BM80" s="82">
        <f t="shared" si="47"/>
        <v>21.6</v>
      </c>
      <c r="BN80" s="82">
        <f t="shared" si="47"/>
        <v>21.6</v>
      </c>
      <c r="BO80" s="82">
        <f t="shared" si="47"/>
        <v>21.6</v>
      </c>
      <c r="BP80" s="82">
        <f t="shared" si="47"/>
        <v>20</v>
      </c>
      <c r="BQ80" s="82">
        <f>X98</f>
        <v>16</v>
      </c>
      <c r="BR80" s="82">
        <f>Z98</f>
        <v>4.5999999999999996</v>
      </c>
      <c r="BS80" s="81">
        <f>AB98</f>
        <v>4.5999999999999996</v>
      </c>
      <c r="BT80" s="81">
        <f t="shared" si="48"/>
        <v>4.5999999999999996</v>
      </c>
      <c r="BU80" s="81">
        <f t="shared" si="48"/>
        <v>23</v>
      </c>
      <c r="BV80" s="81">
        <f t="shared" si="48"/>
        <v>23</v>
      </c>
      <c r="BW80" s="81">
        <f>B98</f>
        <v>25.3</v>
      </c>
    </row>
    <row r="81" spans="1:75">
      <c r="A81" s="63" t="s">
        <v>102</v>
      </c>
      <c r="B81" s="43">
        <v>51.1</v>
      </c>
      <c r="C81" s="43">
        <v>50.3</v>
      </c>
      <c r="D81" s="43">
        <v>49.6</v>
      </c>
      <c r="E81" s="43">
        <v>49.6</v>
      </c>
      <c r="F81" s="43">
        <v>50.8</v>
      </c>
      <c r="G81" s="43">
        <v>50.8</v>
      </c>
      <c r="H81" s="43">
        <v>59.7</v>
      </c>
      <c r="I81" s="43">
        <v>59.5</v>
      </c>
      <c r="J81" s="43">
        <v>59.5</v>
      </c>
      <c r="K81" s="43">
        <v>69.3</v>
      </c>
      <c r="L81" s="43">
        <v>69.3</v>
      </c>
      <c r="M81" s="43">
        <v>69.3</v>
      </c>
      <c r="N81" s="43">
        <v>69.3</v>
      </c>
      <c r="O81" s="43">
        <v>69</v>
      </c>
      <c r="P81" s="43">
        <v>69</v>
      </c>
      <c r="Q81" s="43">
        <v>69</v>
      </c>
      <c r="R81" s="43">
        <v>47.9</v>
      </c>
      <c r="S81" s="43">
        <v>45</v>
      </c>
      <c r="T81" s="43">
        <v>45</v>
      </c>
      <c r="U81" s="43">
        <v>45</v>
      </c>
      <c r="V81" s="43">
        <v>32</v>
      </c>
      <c r="W81" s="43">
        <v>47</v>
      </c>
      <c r="X81" s="43">
        <v>34</v>
      </c>
      <c r="Y81" s="43">
        <v>60</v>
      </c>
      <c r="Z81" s="43">
        <v>70</v>
      </c>
      <c r="AA81" s="43">
        <v>70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2"/>
        <v>70</v>
      </c>
      <c r="AI81" s="47">
        <f t="shared" si="33"/>
        <v>32</v>
      </c>
      <c r="AK81" s="49"/>
      <c r="AL81" s="83"/>
      <c r="AO81" s="83"/>
      <c r="AY81" s="1" t="s">
        <v>103</v>
      </c>
      <c r="AZ81" s="82">
        <f>ROUND(C99,0)</f>
        <v>50</v>
      </c>
      <c r="BA81" s="81">
        <f t="shared" si="46"/>
        <v>50</v>
      </c>
      <c r="BB81" s="81">
        <f t="shared" si="46"/>
        <v>50</v>
      </c>
      <c r="BC81" s="81">
        <f t="shared" si="46"/>
        <v>50</v>
      </c>
      <c r="BD81" s="81">
        <f t="shared" si="46"/>
        <v>50</v>
      </c>
      <c r="BE81" s="82">
        <f>I99</f>
        <v>50</v>
      </c>
      <c r="BF81" s="82">
        <f>K99</f>
        <v>50</v>
      </c>
      <c r="BG81" s="82">
        <f t="shared" si="47"/>
        <v>42</v>
      </c>
      <c r="BH81" s="82">
        <f t="shared" si="47"/>
        <v>40</v>
      </c>
      <c r="BI81" s="82">
        <f t="shared" si="47"/>
        <v>39</v>
      </c>
      <c r="BJ81" s="82">
        <f t="shared" si="47"/>
        <v>30</v>
      </c>
      <c r="BK81" s="82">
        <f t="shared" si="47"/>
        <v>30</v>
      </c>
      <c r="BL81" s="82">
        <f t="shared" si="47"/>
        <v>30</v>
      </c>
      <c r="BM81" s="82">
        <f t="shared" si="47"/>
        <v>30</v>
      </c>
      <c r="BN81" s="82">
        <f t="shared" si="47"/>
        <v>30</v>
      </c>
      <c r="BO81" s="82">
        <f t="shared" si="47"/>
        <v>30</v>
      </c>
      <c r="BP81" s="82">
        <f t="shared" si="47"/>
        <v>30</v>
      </c>
      <c r="BQ81" s="82">
        <f>X99</f>
        <v>30</v>
      </c>
      <c r="BR81" s="82">
        <f>Z99</f>
        <v>30</v>
      </c>
      <c r="BS81" s="81">
        <f>AB99</f>
        <v>30</v>
      </c>
      <c r="BT81" s="81">
        <f t="shared" si="48"/>
        <v>30</v>
      </c>
      <c r="BU81" s="81">
        <f t="shared" si="48"/>
        <v>10</v>
      </c>
      <c r="BV81" s="81">
        <f t="shared" si="48"/>
        <v>10</v>
      </c>
      <c r="BW81" s="81">
        <f>B99</f>
        <v>50</v>
      </c>
    </row>
    <row r="82" spans="1:75" s="83" customFormat="1">
      <c r="A82" s="63" t="s">
        <v>104</v>
      </c>
      <c r="B82" s="43">
        <v>60</v>
      </c>
      <c r="C82" s="43">
        <v>60.4</v>
      </c>
      <c r="D82" s="43">
        <v>60.3</v>
      </c>
      <c r="E82" s="43">
        <v>60.5</v>
      </c>
      <c r="F82" s="43">
        <v>60.1</v>
      </c>
      <c r="G82" s="43">
        <v>60.1</v>
      </c>
      <c r="H82" s="43">
        <v>60.1</v>
      </c>
      <c r="I82" s="43">
        <v>60.1</v>
      </c>
      <c r="J82" s="43">
        <v>60.1</v>
      </c>
      <c r="K82" s="43">
        <v>60.1</v>
      </c>
      <c r="L82" s="43">
        <v>60.1</v>
      </c>
      <c r="M82" s="43">
        <v>60.1</v>
      </c>
      <c r="N82" s="43">
        <v>60.1</v>
      </c>
      <c r="O82" s="66">
        <v>60.4</v>
      </c>
      <c r="P82" s="66">
        <v>60.4</v>
      </c>
      <c r="Q82" s="43">
        <v>60</v>
      </c>
      <c r="R82" s="43">
        <v>60.2</v>
      </c>
      <c r="S82" s="43">
        <v>60.2</v>
      </c>
      <c r="T82" s="43">
        <v>60.2</v>
      </c>
      <c r="U82" s="43">
        <v>60.2</v>
      </c>
      <c r="V82" s="43">
        <v>60.2</v>
      </c>
      <c r="W82" s="43">
        <v>60.2</v>
      </c>
      <c r="X82" s="43">
        <v>60.2</v>
      </c>
      <c r="Y82" s="43">
        <v>60.2</v>
      </c>
      <c r="Z82" s="43">
        <v>60.2</v>
      </c>
      <c r="AA82" s="43">
        <v>60.2</v>
      </c>
      <c r="AB82" s="43">
        <v>60.2</v>
      </c>
      <c r="AC82" s="43">
        <v>60.2</v>
      </c>
      <c r="AD82" s="43">
        <v>60.2</v>
      </c>
      <c r="AE82" s="43">
        <v>60.2</v>
      </c>
      <c r="AF82" s="43">
        <v>60.2</v>
      </c>
      <c r="AG82" s="64">
        <v>60</v>
      </c>
      <c r="AH82" s="46">
        <f t="shared" si="32"/>
        <v>60.5</v>
      </c>
      <c r="AI82" s="47">
        <f t="shared" si="33"/>
        <v>60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0</v>
      </c>
      <c r="BC82" s="81">
        <f t="shared" si="46"/>
        <v>0</v>
      </c>
      <c r="BD82" s="81">
        <f t="shared" si="46"/>
        <v>0</v>
      </c>
      <c r="BE82" s="82">
        <f>I100</f>
        <v>0</v>
      </c>
      <c r="BF82" s="82">
        <f>K100</f>
        <v>0</v>
      </c>
      <c r="BG82" s="82">
        <f t="shared" si="47"/>
        <v>0</v>
      </c>
      <c r="BH82" s="82">
        <f t="shared" si="47"/>
        <v>0</v>
      </c>
      <c r="BI82" s="82">
        <f t="shared" si="47"/>
        <v>0</v>
      </c>
      <c r="BJ82" s="82">
        <f t="shared" si="47"/>
        <v>0</v>
      </c>
      <c r="BK82" s="82">
        <f t="shared" si="47"/>
        <v>0</v>
      </c>
      <c r="BL82" s="82">
        <f t="shared" si="47"/>
        <v>0</v>
      </c>
      <c r="BM82" s="82">
        <f t="shared" si="47"/>
        <v>0</v>
      </c>
      <c r="BN82" s="82">
        <f t="shared" si="47"/>
        <v>0</v>
      </c>
      <c r="BO82" s="82">
        <f t="shared" si="47"/>
        <v>0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0</v>
      </c>
      <c r="BU82" s="81">
        <f t="shared" si="48"/>
        <v>0</v>
      </c>
      <c r="BV82" s="81">
        <f t="shared" si="48"/>
        <v>0</v>
      </c>
      <c r="BW82" s="81">
        <f>B100</f>
        <v>0</v>
      </c>
    </row>
    <row r="83" spans="1:75">
      <c r="A83" s="63" t="s">
        <v>106</v>
      </c>
      <c r="B83" s="44">
        <v>19.3</v>
      </c>
      <c r="C83" s="44">
        <v>18.899999999999999</v>
      </c>
      <c r="D83" s="44">
        <v>14.9</v>
      </c>
      <c r="E83" s="44">
        <v>10.199999999999999</v>
      </c>
      <c r="F83" s="44">
        <v>10.7</v>
      </c>
      <c r="G83" s="44">
        <v>10.7</v>
      </c>
      <c r="H83" s="44">
        <v>10.7</v>
      </c>
      <c r="I83" s="44">
        <v>10.7</v>
      </c>
      <c r="J83" s="44">
        <v>10.7</v>
      </c>
      <c r="K83" s="44">
        <v>19</v>
      </c>
      <c r="L83" s="44">
        <v>10</v>
      </c>
      <c r="M83" s="44">
        <v>10</v>
      </c>
      <c r="N83" s="44">
        <v>0</v>
      </c>
      <c r="O83" s="43">
        <v>0</v>
      </c>
      <c r="P83" s="43">
        <v>0</v>
      </c>
      <c r="Q83" s="43">
        <v>0</v>
      </c>
      <c r="R83" s="43">
        <v>0</v>
      </c>
      <c r="S83" s="43">
        <v>15.1</v>
      </c>
      <c r="T83" s="43">
        <v>9.8000000000000007</v>
      </c>
      <c r="U83" s="43">
        <v>9.8000000000000007</v>
      </c>
      <c r="V83" s="43">
        <v>9.8000000000000007</v>
      </c>
      <c r="W83" s="43">
        <v>9.8000000000000007</v>
      </c>
      <c r="X83" s="43">
        <v>14</v>
      </c>
      <c r="Y83" s="43">
        <v>14</v>
      </c>
      <c r="Z83" s="43">
        <v>10</v>
      </c>
      <c r="AA83" s="43">
        <v>10</v>
      </c>
      <c r="AB83" s="43">
        <v>10</v>
      </c>
      <c r="AC83" s="43">
        <v>10</v>
      </c>
      <c r="AD83" s="43">
        <v>10</v>
      </c>
      <c r="AE83" s="43">
        <v>10</v>
      </c>
      <c r="AF83" s="43">
        <v>10</v>
      </c>
      <c r="AG83" s="64">
        <v>30</v>
      </c>
      <c r="AH83" s="46">
        <f t="shared" si="32"/>
        <v>19.3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0</v>
      </c>
      <c r="BF83" s="82">
        <f>K101</f>
        <v>0</v>
      </c>
      <c r="BG83" s="82">
        <f t="shared" si="47"/>
        <v>0</v>
      </c>
      <c r="BH83" s="82">
        <f t="shared" si="47"/>
        <v>0</v>
      </c>
      <c r="BI83" s="82">
        <f t="shared" si="47"/>
        <v>0</v>
      </c>
      <c r="BJ83" s="82">
        <f t="shared" si="47"/>
        <v>0</v>
      </c>
      <c r="BK83" s="82">
        <f t="shared" si="47"/>
        <v>0</v>
      </c>
      <c r="BL83" s="82">
        <f t="shared" si="47"/>
        <v>0</v>
      </c>
      <c r="BM83" s="82">
        <f t="shared" si="47"/>
        <v>0</v>
      </c>
      <c r="BN83" s="82">
        <f t="shared" si="47"/>
        <v>0</v>
      </c>
      <c r="BO83" s="82">
        <f t="shared" si="47"/>
        <v>0</v>
      </c>
      <c r="BP83" s="82">
        <f t="shared" si="4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13.4</v>
      </c>
      <c r="O84" s="44">
        <v>16.3</v>
      </c>
      <c r="P84" s="44">
        <v>17.899999999999999</v>
      </c>
      <c r="Q84" s="43">
        <v>18.100000000000001</v>
      </c>
      <c r="R84" s="43">
        <v>18.100000000000001</v>
      </c>
      <c r="S84" s="43">
        <v>10</v>
      </c>
      <c r="T84" s="43">
        <v>5</v>
      </c>
      <c r="U84" s="43">
        <v>0</v>
      </c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18.100000000000001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12.8</v>
      </c>
      <c r="C85" s="43">
        <v>12.6</v>
      </c>
      <c r="D85" s="43">
        <v>12.6</v>
      </c>
      <c r="E85" s="43">
        <v>12.6</v>
      </c>
      <c r="F85" s="43">
        <v>12.6</v>
      </c>
      <c r="G85" s="43">
        <v>12.6</v>
      </c>
      <c r="H85" s="43">
        <v>12.6</v>
      </c>
      <c r="I85" s="43">
        <v>12.6</v>
      </c>
      <c r="J85" s="43">
        <v>12.6</v>
      </c>
      <c r="K85" s="43">
        <v>12.6</v>
      </c>
      <c r="L85" s="43">
        <v>12.6</v>
      </c>
      <c r="M85" s="43">
        <v>12.6</v>
      </c>
      <c r="N85" s="43">
        <v>12.6</v>
      </c>
      <c r="O85" s="43">
        <v>12.7</v>
      </c>
      <c r="P85" s="43">
        <v>12.7</v>
      </c>
      <c r="Q85" s="43">
        <v>12.7</v>
      </c>
      <c r="R85" s="43">
        <v>12.7</v>
      </c>
      <c r="S85" s="43">
        <v>12.7</v>
      </c>
      <c r="T85" s="43">
        <v>12.7</v>
      </c>
      <c r="U85" s="43">
        <v>12.7</v>
      </c>
      <c r="V85" s="43">
        <v>12.7</v>
      </c>
      <c r="W85" s="43">
        <v>12.7</v>
      </c>
      <c r="X85" s="43">
        <v>12.7</v>
      </c>
      <c r="Y85" s="43">
        <v>12.7</v>
      </c>
      <c r="Z85" s="43">
        <v>12.7</v>
      </c>
      <c r="AA85" s="43">
        <v>12.7</v>
      </c>
      <c r="AB85" s="43">
        <v>12.7</v>
      </c>
      <c r="AC85" s="43">
        <v>12.7</v>
      </c>
      <c r="AD85" s="43">
        <v>12.7</v>
      </c>
      <c r="AE85" s="43">
        <v>12.7</v>
      </c>
      <c r="AF85" s="43">
        <v>12.7</v>
      </c>
      <c r="AG85" s="64">
        <v>24</v>
      </c>
      <c r="AH85" s="46">
        <f t="shared" si="32"/>
        <v>12.8</v>
      </c>
      <c r="AI85" s="47">
        <f t="shared" si="33"/>
        <v>12.6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-382</v>
      </c>
      <c r="BA86" s="82">
        <f t="shared" si="50"/>
        <v>-398.6</v>
      </c>
      <c r="BB86" s="82">
        <f t="shared" si="50"/>
        <v>-405.5</v>
      </c>
      <c r="BC86" s="82">
        <f t="shared" si="50"/>
        <v>-418.2</v>
      </c>
      <c r="BD86" s="82">
        <f t="shared" si="50"/>
        <v>-411</v>
      </c>
      <c r="BE86" s="82">
        <f t="shared" si="50"/>
        <v>-568</v>
      </c>
      <c r="BF86" s="82">
        <f t="shared" si="50"/>
        <v>-530.29999999999995</v>
      </c>
      <c r="BG86" s="82">
        <f t="shared" si="50"/>
        <v>-390</v>
      </c>
      <c r="BH86" s="82">
        <f t="shared" si="50"/>
        <v>-390.7</v>
      </c>
      <c r="BI86" s="82">
        <f t="shared" si="50"/>
        <v>-417</v>
      </c>
      <c r="BJ86" s="82">
        <f t="shared" si="50"/>
        <v>-400</v>
      </c>
      <c r="BK86" s="82">
        <f t="shared" si="50"/>
        <v>-303</v>
      </c>
      <c r="BL86" s="82">
        <f t="shared" si="50"/>
        <v>-312.3</v>
      </c>
      <c r="BM86" s="82">
        <f t="shared" si="50"/>
        <v>-215</v>
      </c>
      <c r="BN86" s="82">
        <f t="shared" si="50"/>
        <v>-190</v>
      </c>
      <c r="BO86" s="82">
        <f t="shared" si="50"/>
        <v>-309</v>
      </c>
      <c r="BP86" s="82">
        <f t="shared" si="50"/>
        <v>-363</v>
      </c>
      <c r="BQ86" s="82">
        <f t="shared" si="50"/>
        <v>-309</v>
      </c>
      <c r="BR86" s="82">
        <f t="shared" si="50"/>
        <v>-472</v>
      </c>
      <c r="BS86" s="82">
        <f t="shared" si="50"/>
        <v>-550</v>
      </c>
      <c r="BT86" s="82">
        <f t="shared" si="50"/>
        <v>-580</v>
      </c>
      <c r="BU86" s="82">
        <f t="shared" si="50"/>
        <v>-740</v>
      </c>
      <c r="BV86" s="82">
        <f t="shared" si="50"/>
        <v>-740</v>
      </c>
      <c r="BW86" s="82">
        <f t="shared" si="50"/>
        <v>-469.7</v>
      </c>
    </row>
    <row r="87" spans="1:75">
      <c r="A87" s="63" t="s">
        <v>112</v>
      </c>
      <c r="B87" s="43">
        <v>8.1</v>
      </c>
      <c r="C87" s="43">
        <v>9.6999999999999993</v>
      </c>
      <c r="D87" s="43">
        <v>9.9</v>
      </c>
      <c r="E87" s="43">
        <v>10.1</v>
      </c>
      <c r="F87" s="43">
        <v>10</v>
      </c>
      <c r="G87" s="43">
        <v>10</v>
      </c>
      <c r="H87" s="43">
        <v>10</v>
      </c>
      <c r="I87" s="43">
        <v>10</v>
      </c>
      <c r="J87" s="43">
        <v>10</v>
      </c>
      <c r="K87" s="43">
        <v>10</v>
      </c>
      <c r="L87" s="43">
        <v>10</v>
      </c>
      <c r="M87" s="43">
        <v>10</v>
      </c>
      <c r="N87" s="43">
        <v>8.5</v>
      </c>
      <c r="O87" s="43">
        <v>8.9</v>
      </c>
      <c r="P87" s="43">
        <v>9.5</v>
      </c>
      <c r="Q87" s="43">
        <v>9.1</v>
      </c>
      <c r="R87" s="43">
        <v>9.1</v>
      </c>
      <c r="S87" s="43">
        <v>9.1</v>
      </c>
      <c r="T87" s="43">
        <v>9.1</v>
      </c>
      <c r="U87" s="43">
        <v>9.1</v>
      </c>
      <c r="V87" s="43">
        <v>9.1</v>
      </c>
      <c r="W87" s="43">
        <v>9.1</v>
      </c>
      <c r="X87" s="43">
        <v>9.1</v>
      </c>
      <c r="Y87" s="43">
        <v>9.1</v>
      </c>
      <c r="Z87" s="43">
        <v>9.1</v>
      </c>
      <c r="AA87" s="43">
        <v>9.1</v>
      </c>
      <c r="AB87" s="43">
        <v>9.1</v>
      </c>
      <c r="AC87" s="43">
        <v>9.1</v>
      </c>
      <c r="AD87" s="43">
        <v>9.1</v>
      </c>
      <c r="AE87" s="43">
        <v>9.1</v>
      </c>
      <c r="AF87" s="43">
        <v>9.1</v>
      </c>
      <c r="AG87" s="64">
        <v>14.1</v>
      </c>
      <c r="AH87" s="46">
        <f t="shared" si="32"/>
        <v>10.1</v>
      </c>
      <c r="AI87" s="47">
        <f t="shared" si="33"/>
        <v>8.1</v>
      </c>
      <c r="AK87" s="49"/>
      <c r="AZ87" s="82">
        <f t="shared" si="50"/>
        <v>25</v>
      </c>
      <c r="BA87" s="82">
        <f t="shared" si="50"/>
        <v>23.5</v>
      </c>
      <c r="BB87" s="82">
        <f t="shared" si="50"/>
        <v>22.9</v>
      </c>
      <c r="BC87" s="82">
        <f t="shared" si="50"/>
        <v>22.1</v>
      </c>
      <c r="BD87" s="82">
        <f t="shared" si="50"/>
        <v>21</v>
      </c>
      <c r="BE87" s="82">
        <f t="shared" si="50"/>
        <v>18.3</v>
      </c>
      <c r="BF87" s="82">
        <f t="shared" si="50"/>
        <v>19.100000000000001</v>
      </c>
      <c r="BG87" s="82">
        <f t="shared" si="50"/>
        <v>18.100000000000001</v>
      </c>
      <c r="BH87" s="82">
        <f t="shared" si="50"/>
        <v>19.2</v>
      </c>
      <c r="BI87" s="82">
        <f t="shared" si="50"/>
        <v>19</v>
      </c>
      <c r="BJ87" s="82">
        <f t="shared" si="50"/>
        <v>21</v>
      </c>
      <c r="BK87" s="82">
        <f t="shared" si="50"/>
        <v>21.5</v>
      </c>
      <c r="BL87" s="82">
        <f t="shared" si="50"/>
        <v>21.6</v>
      </c>
      <c r="BM87" s="82">
        <f t="shared" si="50"/>
        <v>21.6</v>
      </c>
      <c r="BN87" s="82">
        <f t="shared" si="50"/>
        <v>21.6</v>
      </c>
      <c r="BO87" s="82">
        <f t="shared" si="50"/>
        <v>21.6</v>
      </c>
      <c r="BP87" s="82">
        <f t="shared" si="50"/>
        <v>20</v>
      </c>
      <c r="BQ87" s="82">
        <f t="shared" si="50"/>
        <v>16</v>
      </c>
      <c r="BR87" s="82">
        <f t="shared" si="50"/>
        <v>4.5999999999999996</v>
      </c>
      <c r="BS87" s="82">
        <f t="shared" si="50"/>
        <v>4.5999999999999996</v>
      </c>
      <c r="BT87" s="82">
        <f t="shared" si="50"/>
        <v>4.5999999999999996</v>
      </c>
      <c r="BU87" s="82">
        <f t="shared" si="50"/>
        <v>23</v>
      </c>
      <c r="BV87" s="82">
        <f t="shared" si="50"/>
        <v>23</v>
      </c>
      <c r="BW87" s="82">
        <f t="shared" si="50"/>
        <v>25.3</v>
      </c>
    </row>
    <row r="88" spans="1:75">
      <c r="A88" s="84" t="s">
        <v>113</v>
      </c>
      <c r="B88" s="43">
        <v>7.2</v>
      </c>
      <c r="C88" s="43">
        <v>11.3</v>
      </c>
      <c r="D88" s="43">
        <v>10.9</v>
      </c>
      <c r="E88" s="43">
        <v>12.3</v>
      </c>
      <c r="F88" s="43">
        <v>12.2</v>
      </c>
      <c r="G88" s="43">
        <v>12.2</v>
      </c>
      <c r="H88" s="43">
        <v>12.2</v>
      </c>
      <c r="I88" s="43">
        <v>12.2</v>
      </c>
      <c r="J88" s="43">
        <v>12.2</v>
      </c>
      <c r="K88" s="43">
        <v>12.2</v>
      </c>
      <c r="L88" s="43">
        <v>12.2</v>
      </c>
      <c r="M88" s="43">
        <v>12.2</v>
      </c>
      <c r="N88" s="43">
        <v>9.1</v>
      </c>
      <c r="O88" s="43">
        <v>9.1</v>
      </c>
      <c r="P88" s="43">
        <v>8</v>
      </c>
      <c r="Q88" s="43">
        <v>8.1</v>
      </c>
      <c r="R88" s="43">
        <v>8.1</v>
      </c>
      <c r="S88" s="43">
        <v>8.1</v>
      </c>
      <c r="T88" s="43">
        <v>8.1</v>
      </c>
      <c r="U88" s="43">
        <v>8.1</v>
      </c>
      <c r="V88" s="43">
        <v>8.1</v>
      </c>
      <c r="W88" s="43">
        <v>8.1</v>
      </c>
      <c r="X88" s="43">
        <v>8.1</v>
      </c>
      <c r="Y88" s="43">
        <v>8.1</v>
      </c>
      <c r="Z88" s="43">
        <v>8.1</v>
      </c>
      <c r="AA88" s="43">
        <v>8.1</v>
      </c>
      <c r="AB88" s="43">
        <v>8.1</v>
      </c>
      <c r="AC88" s="43">
        <v>8.1</v>
      </c>
      <c r="AD88" s="43">
        <v>8.1</v>
      </c>
      <c r="AE88" s="43">
        <v>8.1</v>
      </c>
      <c r="AF88" s="43">
        <v>8.1</v>
      </c>
      <c r="AG88" s="64">
        <v>14</v>
      </c>
      <c r="AH88" s="46">
        <f t="shared" si="32"/>
        <v>12.3</v>
      </c>
      <c r="AI88" s="47">
        <f t="shared" si="33"/>
        <v>7.2</v>
      </c>
      <c r="AK88" s="49"/>
      <c r="AZ88" s="82">
        <f t="shared" si="50"/>
        <v>50</v>
      </c>
      <c r="BA88" s="82">
        <f t="shared" si="50"/>
        <v>50</v>
      </c>
      <c r="BB88" s="82">
        <f t="shared" si="50"/>
        <v>50</v>
      </c>
      <c r="BC88" s="82">
        <f t="shared" si="50"/>
        <v>50</v>
      </c>
      <c r="BD88" s="82">
        <f t="shared" si="50"/>
        <v>50</v>
      </c>
      <c r="BE88" s="82">
        <f t="shared" si="50"/>
        <v>50</v>
      </c>
      <c r="BF88" s="82">
        <f t="shared" si="50"/>
        <v>50</v>
      </c>
      <c r="BG88" s="82">
        <f t="shared" si="50"/>
        <v>42</v>
      </c>
      <c r="BH88" s="82">
        <f t="shared" si="50"/>
        <v>40</v>
      </c>
      <c r="BI88" s="82">
        <f t="shared" si="50"/>
        <v>39</v>
      </c>
      <c r="BJ88" s="82">
        <f t="shared" si="50"/>
        <v>30</v>
      </c>
      <c r="BK88" s="82">
        <f t="shared" si="50"/>
        <v>30</v>
      </c>
      <c r="BL88" s="82">
        <f t="shared" si="50"/>
        <v>30</v>
      </c>
      <c r="BM88" s="82">
        <f t="shared" si="50"/>
        <v>30</v>
      </c>
      <c r="BN88" s="82">
        <f t="shared" si="50"/>
        <v>30</v>
      </c>
      <c r="BO88" s="82">
        <f t="shared" si="50"/>
        <v>30</v>
      </c>
      <c r="BP88" s="82">
        <f t="shared" si="50"/>
        <v>30</v>
      </c>
      <c r="BQ88" s="82">
        <f t="shared" si="50"/>
        <v>30</v>
      </c>
      <c r="BR88" s="82">
        <f t="shared" si="50"/>
        <v>30</v>
      </c>
      <c r="BS88" s="82">
        <f t="shared" si="50"/>
        <v>30</v>
      </c>
      <c r="BT88" s="82">
        <f t="shared" si="50"/>
        <v>30</v>
      </c>
      <c r="BU88" s="82">
        <f t="shared" si="50"/>
        <v>10</v>
      </c>
      <c r="BV88" s="82">
        <f t="shared" si="50"/>
        <v>10</v>
      </c>
      <c r="BW88" s="82">
        <f t="shared" si="50"/>
        <v>50</v>
      </c>
    </row>
    <row r="89" spans="1:75">
      <c r="A89" s="63" t="s">
        <v>114</v>
      </c>
      <c r="B89" s="43">
        <v>8.5</v>
      </c>
      <c r="C89" s="43">
        <v>8.5</v>
      </c>
      <c r="D89" s="43">
        <v>8.5</v>
      </c>
      <c r="E89" s="43">
        <v>8.5</v>
      </c>
      <c r="F89" s="43">
        <v>8.5</v>
      </c>
      <c r="G89" s="43">
        <v>8.5</v>
      </c>
      <c r="H89" s="43">
        <v>8.5</v>
      </c>
      <c r="I89" s="43">
        <v>8.5</v>
      </c>
      <c r="J89" s="43">
        <v>8.5</v>
      </c>
      <c r="K89" s="43">
        <v>8.5</v>
      </c>
      <c r="L89" s="43">
        <v>8.5</v>
      </c>
      <c r="M89" s="43">
        <v>8.5</v>
      </c>
      <c r="N89" s="43">
        <v>8.5</v>
      </c>
      <c r="O89" s="43">
        <v>8.5</v>
      </c>
      <c r="P89" s="43">
        <v>8.5</v>
      </c>
      <c r="Q89" s="43">
        <v>8.5</v>
      </c>
      <c r="R89" s="43">
        <v>8.5</v>
      </c>
      <c r="S89" s="43">
        <v>8.5</v>
      </c>
      <c r="T89" s="43">
        <v>8.5</v>
      </c>
      <c r="U89" s="43">
        <v>8.5</v>
      </c>
      <c r="V89" s="43">
        <v>8.5</v>
      </c>
      <c r="W89" s="43">
        <v>8.5</v>
      </c>
      <c r="X89" s="43">
        <v>8.5</v>
      </c>
      <c r="Y89" s="43">
        <v>8.5</v>
      </c>
      <c r="Z89" s="43">
        <v>8.5</v>
      </c>
      <c r="AA89" s="43">
        <v>8.5</v>
      </c>
      <c r="AB89" s="43">
        <v>8.5</v>
      </c>
      <c r="AC89" s="43">
        <v>8.5</v>
      </c>
      <c r="AD89" s="43">
        <v>8.5</v>
      </c>
      <c r="AE89" s="43">
        <v>8.5</v>
      </c>
      <c r="AF89" s="43">
        <v>8.5</v>
      </c>
      <c r="AG89" s="64">
        <v>10.050000000000001</v>
      </c>
      <c r="AH89" s="46">
        <f t="shared" si="32"/>
        <v>8.5</v>
      </c>
      <c r="AI89" s="47">
        <f t="shared" si="33"/>
        <v>8.5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0</v>
      </c>
      <c r="BC89" s="82">
        <f t="shared" si="50"/>
        <v>0</v>
      </c>
      <c r="BD89" s="82">
        <f t="shared" si="50"/>
        <v>0</v>
      </c>
      <c r="BE89" s="82">
        <f t="shared" si="50"/>
        <v>0</v>
      </c>
      <c r="BF89" s="82">
        <f t="shared" si="50"/>
        <v>0</v>
      </c>
      <c r="BG89" s="82">
        <f t="shared" si="50"/>
        <v>0</v>
      </c>
      <c r="BH89" s="82">
        <f t="shared" si="50"/>
        <v>0</v>
      </c>
      <c r="BI89" s="82">
        <f t="shared" si="50"/>
        <v>0</v>
      </c>
      <c r="BJ89" s="82">
        <f t="shared" si="50"/>
        <v>0</v>
      </c>
      <c r="BK89" s="82">
        <f t="shared" si="50"/>
        <v>0</v>
      </c>
      <c r="BL89" s="82">
        <f t="shared" si="50"/>
        <v>0</v>
      </c>
      <c r="BM89" s="82">
        <f t="shared" si="50"/>
        <v>0</v>
      </c>
      <c r="BN89" s="82">
        <f t="shared" si="50"/>
        <v>0</v>
      </c>
      <c r="BO89" s="82">
        <f t="shared" si="50"/>
        <v>0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0</v>
      </c>
      <c r="BU89" s="82">
        <f t="shared" si="50"/>
        <v>0</v>
      </c>
      <c r="BV89" s="82">
        <f t="shared" si="50"/>
        <v>0</v>
      </c>
      <c r="BW89" s="82">
        <f t="shared" si="50"/>
        <v>0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3.1</v>
      </c>
      <c r="AA90" s="43">
        <v>3.1</v>
      </c>
      <c r="AB90" s="43">
        <v>3.1</v>
      </c>
      <c r="AC90" s="43">
        <v>3.1</v>
      </c>
      <c r="AD90" s="43">
        <v>3.1</v>
      </c>
      <c r="AE90" s="43">
        <v>3.1</v>
      </c>
      <c r="AF90" s="43">
        <v>3.1</v>
      </c>
      <c r="AG90" s="64">
        <v>6.2</v>
      </c>
      <c r="AH90" s="46">
        <f t="shared" si="32"/>
        <v>3.1</v>
      </c>
      <c r="AI90" s="47">
        <f t="shared" si="33"/>
        <v>3.1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0</v>
      </c>
      <c r="BF90" s="82">
        <f t="shared" si="50"/>
        <v>0</v>
      </c>
      <c r="BG90" s="82">
        <f t="shared" si="50"/>
        <v>0</v>
      </c>
      <c r="BH90" s="82">
        <f t="shared" si="50"/>
        <v>0</v>
      </c>
      <c r="BI90" s="82">
        <f t="shared" si="50"/>
        <v>0</v>
      </c>
      <c r="BJ90" s="82">
        <f t="shared" si="50"/>
        <v>0</v>
      </c>
      <c r="BK90" s="82">
        <f t="shared" si="50"/>
        <v>0</v>
      </c>
      <c r="BL90" s="82">
        <f t="shared" si="50"/>
        <v>0</v>
      </c>
      <c r="BM90" s="82">
        <f t="shared" si="50"/>
        <v>0</v>
      </c>
      <c r="BN90" s="82">
        <f t="shared" si="50"/>
        <v>0</v>
      </c>
      <c r="BO90" s="82">
        <f t="shared" si="50"/>
        <v>0</v>
      </c>
      <c r="BP90" s="82">
        <f t="shared" si="50"/>
        <v>0</v>
      </c>
      <c r="BQ90" s="82">
        <f t="shared" si="50"/>
        <v>0</v>
      </c>
      <c r="BR90" s="82">
        <f t="shared" si="50"/>
        <v>0</v>
      </c>
      <c r="BS90" s="82">
        <f t="shared" si="50"/>
        <v>0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:C92" si="51">SUM(B79:B91)</f>
        <v>314.20000000000005</v>
      </c>
      <c r="C92" s="70">
        <f t="shared" si="51"/>
        <v>319.50000000000006</v>
      </c>
      <c r="D92" s="70">
        <f t="shared" ref="D92:E92" si="52">SUM(D79:D91)</f>
        <v>313.09999999999997</v>
      </c>
      <c r="E92" s="70">
        <f t="shared" si="52"/>
        <v>310.2000000000001</v>
      </c>
      <c r="F92" s="70">
        <f t="shared" ref="F92" si="53">SUM(F79:F91)</f>
        <v>311.30000000000007</v>
      </c>
      <c r="G92" s="70">
        <f t="shared" ref="G92:AG92" si="54">SUM(G79:G91)</f>
        <v>294.3</v>
      </c>
      <c r="H92" s="70">
        <f t="shared" si="54"/>
        <v>321.80000000000007</v>
      </c>
      <c r="I92" s="70">
        <f t="shared" si="54"/>
        <v>321.70000000000005</v>
      </c>
      <c r="J92" s="70">
        <f t="shared" si="54"/>
        <v>321.70000000000005</v>
      </c>
      <c r="K92" s="70">
        <f t="shared" si="54"/>
        <v>360.90000000000003</v>
      </c>
      <c r="L92" s="70">
        <f t="shared" si="54"/>
        <v>351.90000000000003</v>
      </c>
      <c r="M92" s="70">
        <f t="shared" si="54"/>
        <v>351.90000000000003</v>
      </c>
      <c r="N92" s="70">
        <f t="shared" ref="N92" si="55">SUM(N79:N91)</f>
        <v>349.90000000000009</v>
      </c>
      <c r="O92" s="70">
        <f t="shared" si="54"/>
        <v>373</v>
      </c>
      <c r="P92" s="70">
        <f t="shared" si="54"/>
        <v>374.5</v>
      </c>
      <c r="Q92" s="70">
        <f t="shared" si="54"/>
        <v>405.00000000000006</v>
      </c>
      <c r="R92" s="70">
        <f t="shared" ref="R92:S92" si="56">SUM(R79:R91)</f>
        <v>344.7000000000001</v>
      </c>
      <c r="S92" s="70">
        <f t="shared" si="56"/>
        <v>322.80000000000007</v>
      </c>
      <c r="T92" s="70">
        <f t="shared" ref="T92:U92" si="57">SUM(T79:T91)</f>
        <v>307.50000000000006</v>
      </c>
      <c r="U92" s="70">
        <f t="shared" si="57"/>
        <v>302.50000000000006</v>
      </c>
      <c r="V92" s="70">
        <f t="shared" ref="V92:W92" si="58">SUM(V79:V91)</f>
        <v>271.5</v>
      </c>
      <c r="W92" s="70">
        <f t="shared" si="58"/>
        <v>318.50000000000006</v>
      </c>
      <c r="X92" s="70">
        <f t="shared" ref="X92:Y92" si="59">SUM(X79:X91)</f>
        <v>295.70000000000005</v>
      </c>
      <c r="Y92" s="70">
        <f t="shared" si="59"/>
        <v>363.50000000000006</v>
      </c>
      <c r="Z92" s="70">
        <f t="shared" ref="Z92:AA92" si="60">SUM(Z79:Z91)</f>
        <v>395.70000000000005</v>
      </c>
      <c r="AA92" s="70">
        <f t="shared" si="60"/>
        <v>395.70000000000005</v>
      </c>
      <c r="AB92" s="70">
        <f t="shared" ref="AB92:AE92" si="61">SUM(AB79:AB91)</f>
        <v>395.70000000000005</v>
      </c>
      <c r="AC92" s="70">
        <f t="shared" si="61"/>
        <v>395.70000000000005</v>
      </c>
      <c r="AD92" s="70">
        <f t="shared" si="61"/>
        <v>395.70000000000005</v>
      </c>
      <c r="AE92" s="70">
        <f t="shared" si="61"/>
        <v>395.70000000000005</v>
      </c>
      <c r="AF92" s="70">
        <f t="shared" ref="AF92" si="62">SUM(AF79:AF91)</f>
        <v>395.70000000000005</v>
      </c>
      <c r="AG92" s="80">
        <f t="shared" si="54"/>
        <v>489.91</v>
      </c>
      <c r="AH92" s="46">
        <f t="shared" si="32"/>
        <v>405.00000000000006</v>
      </c>
      <c r="AI92" s="47">
        <f t="shared" si="33"/>
        <v>271.5</v>
      </c>
      <c r="AK92" s="49"/>
      <c r="AY92" s="82"/>
    </row>
    <row r="93" spans="1:75">
      <c r="A93" s="42" t="s">
        <v>118</v>
      </c>
      <c r="B93" s="44">
        <v>30</v>
      </c>
      <c r="C93" s="44">
        <v>30</v>
      </c>
      <c r="D93" s="44">
        <v>20</v>
      </c>
      <c r="E93" s="44">
        <v>20</v>
      </c>
      <c r="F93" s="44">
        <v>20</v>
      </c>
      <c r="G93" s="44">
        <v>20</v>
      </c>
      <c r="H93" s="44">
        <v>20</v>
      </c>
      <c r="I93" s="44">
        <v>30</v>
      </c>
      <c r="J93" s="44">
        <v>30</v>
      </c>
      <c r="K93" s="44">
        <v>30</v>
      </c>
      <c r="L93" s="44">
        <v>30</v>
      </c>
      <c r="M93" s="44">
        <v>11</v>
      </c>
      <c r="N93" s="44">
        <v>11</v>
      </c>
      <c r="O93" s="44">
        <v>10</v>
      </c>
      <c r="P93" s="44">
        <v>10</v>
      </c>
      <c r="Q93" s="44">
        <v>20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2"/>
        <v>30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10</v>
      </c>
      <c r="E94" s="43">
        <v>10</v>
      </c>
      <c r="F94" s="43">
        <v>10</v>
      </c>
      <c r="G94" s="43">
        <v>10</v>
      </c>
      <c r="H94" s="43">
        <v>10</v>
      </c>
      <c r="I94" s="43">
        <v>14</v>
      </c>
      <c r="J94" s="43">
        <v>14</v>
      </c>
      <c r="K94" s="43">
        <v>14</v>
      </c>
      <c r="L94" s="43">
        <v>14</v>
      </c>
      <c r="M94" s="43">
        <v>5</v>
      </c>
      <c r="N94" s="43">
        <v>5</v>
      </c>
      <c r="O94" s="43">
        <v>5</v>
      </c>
      <c r="P94" s="43">
        <v>5</v>
      </c>
      <c r="Q94" s="43">
        <v>10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2"/>
        <v>14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7.4</v>
      </c>
      <c r="C95" s="77">
        <v>7.4</v>
      </c>
      <c r="D95" s="77">
        <v>4</v>
      </c>
      <c r="E95" s="77">
        <v>4</v>
      </c>
      <c r="F95" s="77">
        <v>4</v>
      </c>
      <c r="G95" s="77">
        <v>4</v>
      </c>
      <c r="H95" s="77">
        <v>4</v>
      </c>
      <c r="I95" s="77">
        <v>7</v>
      </c>
      <c r="J95" s="77">
        <v>7</v>
      </c>
      <c r="K95" s="77">
        <v>7</v>
      </c>
      <c r="L95" s="77">
        <v>7</v>
      </c>
      <c r="M95" s="77">
        <v>2</v>
      </c>
      <c r="N95" s="77">
        <v>2</v>
      </c>
      <c r="O95" s="77">
        <v>2</v>
      </c>
      <c r="P95" s="77">
        <v>2</v>
      </c>
      <c r="Q95" s="77">
        <v>4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2"/>
        <v>7.4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-382</v>
      </c>
      <c r="BH95" s="82">
        <v>25</v>
      </c>
      <c r="BI95" s="82">
        <v>50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63">B93+B94+B95</f>
        <v>51.4</v>
      </c>
      <c r="C96" s="70">
        <f t="shared" si="63"/>
        <v>51.4</v>
      </c>
      <c r="D96" s="70">
        <f t="shared" ref="D96:E96" si="64">D93+D94+D95</f>
        <v>34</v>
      </c>
      <c r="E96" s="70">
        <f t="shared" si="64"/>
        <v>34</v>
      </c>
      <c r="F96" s="70">
        <f t="shared" ref="F96" si="65">F93+F94+F95</f>
        <v>34</v>
      </c>
      <c r="G96" s="70">
        <f t="shared" ref="G96:Q96" si="66">G93+G94+G95</f>
        <v>34</v>
      </c>
      <c r="H96" s="70">
        <f t="shared" si="66"/>
        <v>34</v>
      </c>
      <c r="I96" s="70">
        <f t="shared" si="66"/>
        <v>51</v>
      </c>
      <c r="J96" s="70">
        <f t="shared" si="66"/>
        <v>51</v>
      </c>
      <c r="K96" s="70">
        <f t="shared" si="66"/>
        <v>51</v>
      </c>
      <c r="L96" s="70">
        <f t="shared" si="66"/>
        <v>51</v>
      </c>
      <c r="M96" s="70">
        <f t="shared" si="66"/>
        <v>18</v>
      </c>
      <c r="N96" s="70">
        <f t="shared" ref="N96" si="67">N93+N94+N95</f>
        <v>18</v>
      </c>
      <c r="O96" s="70">
        <f t="shared" si="66"/>
        <v>17</v>
      </c>
      <c r="P96" s="70">
        <f t="shared" si="66"/>
        <v>17</v>
      </c>
      <c r="Q96" s="70">
        <f t="shared" si="66"/>
        <v>34</v>
      </c>
      <c r="R96" s="70">
        <f t="shared" ref="R96:S96" si="68">R93+R94+R95</f>
        <v>0</v>
      </c>
      <c r="S96" s="70">
        <f t="shared" si="68"/>
        <v>0</v>
      </c>
      <c r="T96" s="70">
        <f t="shared" ref="T96:U96" si="69">T93+T94+T95</f>
        <v>0</v>
      </c>
      <c r="U96" s="70">
        <f t="shared" si="69"/>
        <v>0</v>
      </c>
      <c r="V96" s="70">
        <f t="shared" ref="V96:W96" si="70">V93+V94+V95</f>
        <v>0</v>
      </c>
      <c r="W96" s="70">
        <f t="shared" si="70"/>
        <v>0</v>
      </c>
      <c r="X96" s="70">
        <f t="shared" ref="X96:Y96" si="71">X93+X94+X95</f>
        <v>0</v>
      </c>
      <c r="Y96" s="70">
        <f t="shared" si="71"/>
        <v>0</v>
      </c>
      <c r="Z96" s="70">
        <f t="shared" ref="Z96:AA96" si="72">Z93+Z94+Z95</f>
        <v>0</v>
      </c>
      <c r="AA96" s="70">
        <f t="shared" si="72"/>
        <v>0</v>
      </c>
      <c r="AB96" s="70">
        <f t="shared" ref="AB96:AE96" si="73">AB93+AB94+AB95</f>
        <v>0</v>
      </c>
      <c r="AC96" s="70">
        <f t="shared" si="73"/>
        <v>0</v>
      </c>
      <c r="AD96" s="70">
        <f t="shared" si="73"/>
        <v>0</v>
      </c>
      <c r="AE96" s="70">
        <f t="shared" si="73"/>
        <v>0</v>
      </c>
      <c r="AF96" s="70">
        <f t="shared" ref="AF96" si="74">AF93+AF94+AF95</f>
        <v>0</v>
      </c>
      <c r="AG96" s="80">
        <f>SUM(AG93:AG95)</f>
        <v>106</v>
      </c>
      <c r="AH96" s="46">
        <f t="shared" si="32"/>
        <v>51.4</v>
      </c>
      <c r="AI96" s="47">
        <f t="shared" si="33"/>
        <v>0</v>
      </c>
      <c r="AK96" s="49"/>
      <c r="AY96" s="82"/>
      <c r="BF96" s="81"/>
      <c r="BG96" s="82">
        <v>-398.6</v>
      </c>
      <c r="BH96" s="82">
        <v>23.5</v>
      </c>
      <c r="BI96" s="82">
        <v>50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-469.7</v>
      </c>
      <c r="C97" s="44">
        <v>-382.3</v>
      </c>
      <c r="D97" s="44">
        <v>-398.6</v>
      </c>
      <c r="E97" s="44">
        <v>-405.5</v>
      </c>
      <c r="F97" s="44">
        <v>-418.2</v>
      </c>
      <c r="G97" s="44">
        <v>-411</v>
      </c>
      <c r="H97" s="44">
        <v>-409</v>
      </c>
      <c r="I97" s="44">
        <v>-568</v>
      </c>
      <c r="J97" s="44">
        <v>-516</v>
      </c>
      <c r="K97" s="44">
        <v>-530.29999999999995</v>
      </c>
      <c r="L97" s="44">
        <v>-500</v>
      </c>
      <c r="M97" s="44">
        <v>-390</v>
      </c>
      <c r="N97" s="44">
        <v>-390.7</v>
      </c>
      <c r="O97" s="44">
        <v>-417</v>
      </c>
      <c r="P97" s="44">
        <v>-400</v>
      </c>
      <c r="Q97" s="44">
        <v>-303</v>
      </c>
      <c r="R97" s="44">
        <v>-312.3</v>
      </c>
      <c r="S97" s="44">
        <v>-215</v>
      </c>
      <c r="T97" s="44">
        <v>-190</v>
      </c>
      <c r="U97" s="44">
        <v>-309</v>
      </c>
      <c r="V97" s="44">
        <v>-363</v>
      </c>
      <c r="W97" s="44">
        <v>-250</v>
      </c>
      <c r="X97" s="44">
        <v>-309</v>
      </c>
      <c r="Y97" s="44">
        <v>-280</v>
      </c>
      <c r="Z97" s="44">
        <v>-472</v>
      </c>
      <c r="AA97" s="44">
        <v>-510</v>
      </c>
      <c r="AB97" s="44">
        <v>-550</v>
      </c>
      <c r="AC97" s="44">
        <v>-550</v>
      </c>
      <c r="AD97" s="44">
        <v>-580</v>
      </c>
      <c r="AE97" s="44">
        <v>-740</v>
      </c>
      <c r="AF97" s="44">
        <v>-740</v>
      </c>
      <c r="AG97" s="61"/>
      <c r="AH97" s="46">
        <f t="shared" si="32"/>
        <v>-190</v>
      </c>
      <c r="AI97" s="47">
        <f t="shared" si="33"/>
        <v>-740</v>
      </c>
      <c r="AK97" s="49"/>
      <c r="AY97" s="82"/>
      <c r="BF97" s="81"/>
      <c r="BG97" s="82">
        <v>-405.5</v>
      </c>
      <c r="BH97" s="82">
        <v>22.9</v>
      </c>
      <c r="BI97" s="82">
        <v>50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25.3</v>
      </c>
      <c r="C98" s="43">
        <v>24.5</v>
      </c>
      <c r="D98" s="43">
        <v>23.5</v>
      </c>
      <c r="E98" s="43">
        <v>22.9</v>
      </c>
      <c r="F98" s="43">
        <v>22.1</v>
      </c>
      <c r="G98" s="43">
        <v>21</v>
      </c>
      <c r="H98" s="43">
        <v>13.8</v>
      </c>
      <c r="I98" s="43">
        <v>18.3</v>
      </c>
      <c r="J98" s="43">
        <v>19</v>
      </c>
      <c r="K98" s="43">
        <v>19.100000000000001</v>
      </c>
      <c r="L98" s="43">
        <v>18.8</v>
      </c>
      <c r="M98" s="43">
        <v>18.100000000000001</v>
      </c>
      <c r="N98" s="43">
        <v>19.2</v>
      </c>
      <c r="O98" s="43">
        <v>19</v>
      </c>
      <c r="P98" s="43">
        <v>21</v>
      </c>
      <c r="Q98" s="43">
        <v>21.5</v>
      </c>
      <c r="R98" s="43">
        <v>21.6</v>
      </c>
      <c r="S98" s="43">
        <v>21.6</v>
      </c>
      <c r="T98" s="43">
        <v>21.6</v>
      </c>
      <c r="U98" s="43">
        <v>21.6</v>
      </c>
      <c r="V98" s="43">
        <v>20</v>
      </c>
      <c r="W98" s="43">
        <v>20</v>
      </c>
      <c r="X98" s="43">
        <v>16</v>
      </c>
      <c r="Y98" s="43">
        <v>9.3000000000000007</v>
      </c>
      <c r="Z98" s="43">
        <v>4.5999999999999996</v>
      </c>
      <c r="AA98" s="43">
        <v>4.5999999999999996</v>
      </c>
      <c r="AB98" s="43">
        <v>4.5999999999999996</v>
      </c>
      <c r="AC98" s="43">
        <v>4.5999999999999996</v>
      </c>
      <c r="AD98" s="43">
        <v>4.5999999999999996</v>
      </c>
      <c r="AE98" s="43">
        <v>23</v>
      </c>
      <c r="AF98" s="43">
        <v>23</v>
      </c>
      <c r="AG98" s="64"/>
      <c r="AH98" s="46">
        <f t="shared" si="32"/>
        <v>25.3</v>
      </c>
      <c r="AI98" s="47">
        <f t="shared" si="33"/>
        <v>4.5999999999999996</v>
      </c>
      <c r="AK98" s="49"/>
      <c r="AL98" s="88" t="s">
        <v>124</v>
      </c>
      <c r="AM98" s="88"/>
      <c r="AY98" s="82"/>
      <c r="BF98" s="82"/>
      <c r="BG98" s="82">
        <v>-418.2</v>
      </c>
      <c r="BH98" s="82">
        <v>22.1</v>
      </c>
      <c r="BI98" s="82">
        <v>50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50</v>
      </c>
      <c r="D99" s="43">
        <v>50</v>
      </c>
      <c r="E99" s="43">
        <v>50</v>
      </c>
      <c r="F99" s="43">
        <v>50</v>
      </c>
      <c r="G99" s="43">
        <v>50</v>
      </c>
      <c r="H99" s="43">
        <v>50</v>
      </c>
      <c r="I99" s="43">
        <v>50</v>
      </c>
      <c r="J99" s="43">
        <v>50</v>
      </c>
      <c r="K99" s="43">
        <v>50</v>
      </c>
      <c r="L99" s="43">
        <v>50</v>
      </c>
      <c r="M99" s="43">
        <v>42</v>
      </c>
      <c r="N99" s="43">
        <v>40</v>
      </c>
      <c r="O99" s="43">
        <v>39</v>
      </c>
      <c r="P99" s="43">
        <v>30</v>
      </c>
      <c r="Q99" s="43">
        <v>30</v>
      </c>
      <c r="R99" s="43">
        <v>30</v>
      </c>
      <c r="S99" s="43">
        <v>30</v>
      </c>
      <c r="T99" s="43">
        <v>30</v>
      </c>
      <c r="U99" s="43">
        <v>30</v>
      </c>
      <c r="V99" s="43">
        <v>30</v>
      </c>
      <c r="W99" s="43">
        <v>30</v>
      </c>
      <c r="X99" s="43">
        <v>30</v>
      </c>
      <c r="Y99" s="43">
        <v>30</v>
      </c>
      <c r="Z99" s="43">
        <v>30</v>
      </c>
      <c r="AA99" s="43">
        <v>30</v>
      </c>
      <c r="AB99" s="43">
        <v>30</v>
      </c>
      <c r="AC99" s="43">
        <v>30</v>
      </c>
      <c r="AD99" s="43">
        <v>30</v>
      </c>
      <c r="AE99" s="43">
        <v>10</v>
      </c>
      <c r="AF99" s="43">
        <v>10</v>
      </c>
      <c r="AG99" s="89"/>
      <c r="AH99" s="46">
        <f t="shared" si="32"/>
        <v>50</v>
      </c>
      <c r="AI99" s="47">
        <f t="shared" si="33"/>
        <v>10</v>
      </c>
      <c r="AK99" s="90"/>
      <c r="AL99" s="91"/>
      <c r="AM99" s="91"/>
      <c r="AN99" s="92"/>
      <c r="AY99" s="82"/>
      <c r="BF99" s="82"/>
      <c r="BG99" s="82">
        <v>-411</v>
      </c>
      <c r="BH99" s="82">
        <v>21</v>
      </c>
      <c r="BI99" s="82">
        <v>50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43"/>
      <c r="F100" s="4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32"/>
        <v>0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-568</v>
      </c>
      <c r="BH100" s="82">
        <v>18.3</v>
      </c>
      <c r="BI100" s="82">
        <v>50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32"/>
        <v>0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-530.29999999999995</v>
      </c>
      <c r="BH101" s="82">
        <v>19.100000000000001</v>
      </c>
      <c r="BI101" s="82">
        <v>50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>
        <v>15.4</v>
      </c>
      <c r="E102" s="97">
        <v>15</v>
      </c>
      <c r="F102" s="97">
        <v>15</v>
      </c>
      <c r="G102" s="97">
        <v>7.7</v>
      </c>
      <c r="H102" s="97">
        <v>8.4</v>
      </c>
      <c r="I102" s="97">
        <v>5.8</v>
      </c>
      <c r="J102" s="97">
        <v>-1.4</v>
      </c>
      <c r="K102" s="97">
        <v>-9</v>
      </c>
      <c r="L102" s="97">
        <v>5.2</v>
      </c>
      <c r="M102" s="97">
        <v>7.2</v>
      </c>
      <c r="N102" s="97">
        <v>10.199999999999999</v>
      </c>
      <c r="O102" s="97">
        <v>-7</v>
      </c>
      <c r="P102" s="97">
        <v>-7</v>
      </c>
      <c r="Q102" s="97">
        <v>7.5</v>
      </c>
      <c r="R102" s="97">
        <v>20.9</v>
      </c>
      <c r="S102" s="97">
        <v>0</v>
      </c>
      <c r="T102" s="97">
        <v>0</v>
      </c>
      <c r="U102" s="97">
        <v>-10</v>
      </c>
      <c r="V102" s="97">
        <v>-10</v>
      </c>
      <c r="W102" s="97">
        <v>-10</v>
      </c>
      <c r="X102" s="97">
        <v>-19</v>
      </c>
      <c r="Y102" s="97">
        <v>-17.899999999999999</v>
      </c>
      <c r="Z102" s="97">
        <v>-10</v>
      </c>
      <c r="AA102" s="97">
        <v>-10</v>
      </c>
      <c r="AB102" s="97">
        <v>-10</v>
      </c>
      <c r="AC102" s="97">
        <v>-10</v>
      </c>
      <c r="AD102" s="97">
        <v>-10</v>
      </c>
      <c r="AE102" s="97">
        <v>-20</v>
      </c>
      <c r="AF102" s="97">
        <v>-20</v>
      </c>
      <c r="AG102" s="89"/>
      <c r="AH102" s="46">
        <f t="shared" si="32"/>
        <v>20.9</v>
      </c>
      <c r="AI102" s="47">
        <f t="shared" si="33"/>
        <v>-20</v>
      </c>
      <c r="AK102" s="94"/>
      <c r="AL102" s="44"/>
      <c r="AM102" s="44"/>
      <c r="AN102" s="98"/>
      <c r="AY102" s="82"/>
      <c r="BF102" s="82"/>
      <c r="BG102" s="82">
        <v>-390</v>
      </c>
      <c r="BH102" s="82">
        <v>18.100000000000001</v>
      </c>
      <c r="BI102" s="82">
        <v>42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42"/>
      <c r="AY103" s="82"/>
      <c r="BF103" s="82"/>
      <c r="BG103" s="82">
        <v>-390.7</v>
      </c>
      <c r="BH103" s="82">
        <v>19.2</v>
      </c>
      <c r="BI103" s="82">
        <v>40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43"/>
      <c r="BF104" s="82"/>
      <c r="BG104" s="82">
        <v>-417</v>
      </c>
      <c r="BH104" s="82">
        <v>19</v>
      </c>
      <c r="BI104" s="82">
        <v>39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-400</v>
      </c>
      <c r="BH105" s="82">
        <v>21</v>
      </c>
      <c r="BI105" s="82">
        <v>30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-303</v>
      </c>
      <c r="BH106" s="82">
        <v>21.5</v>
      </c>
      <c r="BI106" s="82">
        <v>30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-312.3</v>
      </c>
      <c r="BH107" s="82">
        <v>21.6</v>
      </c>
      <c r="BI107" s="82">
        <v>30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75">SUMIF(B97:B107,"&gt;0")</f>
        <v>75.3</v>
      </c>
      <c r="C108" s="70">
        <f t="shared" si="75"/>
        <v>74.5</v>
      </c>
      <c r="D108" s="70">
        <f t="shared" ref="D108:E108" si="76">SUMIF(D97:D107,"&gt;0")</f>
        <v>88.9</v>
      </c>
      <c r="E108" s="70">
        <f t="shared" si="76"/>
        <v>87.9</v>
      </c>
      <c r="F108" s="70">
        <f t="shared" ref="F108" si="77">SUMIF(F97:F107,"&gt;0")</f>
        <v>87.1</v>
      </c>
      <c r="G108" s="70">
        <f t="shared" ref="G108:Q108" si="78">SUMIF(G97:G107,"&gt;0")</f>
        <v>78.7</v>
      </c>
      <c r="H108" s="70">
        <f t="shared" si="78"/>
        <v>72.2</v>
      </c>
      <c r="I108" s="70">
        <f t="shared" si="78"/>
        <v>74.099999999999994</v>
      </c>
      <c r="J108" s="70">
        <f t="shared" si="78"/>
        <v>69</v>
      </c>
      <c r="K108" s="70">
        <f t="shared" si="78"/>
        <v>69.099999999999994</v>
      </c>
      <c r="L108" s="70">
        <f t="shared" si="78"/>
        <v>74</v>
      </c>
      <c r="M108" s="70">
        <f t="shared" si="78"/>
        <v>67.3</v>
      </c>
      <c r="N108" s="70">
        <f t="shared" ref="N108" si="79">SUMIF(N97:N107,"&gt;0")</f>
        <v>69.400000000000006</v>
      </c>
      <c r="O108" s="70">
        <f t="shared" si="78"/>
        <v>58</v>
      </c>
      <c r="P108" s="70">
        <f t="shared" si="78"/>
        <v>51</v>
      </c>
      <c r="Q108" s="70">
        <f t="shared" si="78"/>
        <v>59</v>
      </c>
      <c r="R108" s="70">
        <f t="shared" ref="R108:S108" si="80">SUMIF(R97:R107,"&gt;0")</f>
        <v>72.5</v>
      </c>
      <c r="S108" s="70">
        <f t="shared" si="80"/>
        <v>51.6</v>
      </c>
      <c r="T108" s="70">
        <f t="shared" ref="T108:U108" si="81">SUMIF(T97:T107,"&gt;0")</f>
        <v>51.6</v>
      </c>
      <c r="U108" s="70">
        <f t="shared" si="81"/>
        <v>51.6</v>
      </c>
      <c r="V108" s="70">
        <f t="shared" ref="V108:W108" si="82">SUMIF(V97:V107,"&gt;0")</f>
        <v>50</v>
      </c>
      <c r="W108" s="70">
        <f t="shared" si="82"/>
        <v>50</v>
      </c>
      <c r="X108" s="70">
        <f t="shared" ref="X108:Y108" si="83">SUMIF(X97:X107,"&gt;0")</f>
        <v>46</v>
      </c>
      <c r="Y108" s="70">
        <f t="shared" si="83"/>
        <v>39.299999999999997</v>
      </c>
      <c r="Z108" s="70">
        <f t="shared" ref="Z108:AA108" si="84">SUMIF(Z97:Z107,"&gt;0")</f>
        <v>34.6</v>
      </c>
      <c r="AA108" s="70">
        <f t="shared" si="84"/>
        <v>34.6</v>
      </c>
      <c r="AB108" s="70">
        <f t="shared" ref="AB108:AE108" si="85">SUMIF(AB97:AB107,"&gt;0")</f>
        <v>34.6</v>
      </c>
      <c r="AC108" s="70">
        <f t="shared" si="85"/>
        <v>34.6</v>
      </c>
      <c r="AD108" s="70">
        <f t="shared" si="85"/>
        <v>34.6</v>
      </c>
      <c r="AE108" s="70">
        <f t="shared" si="85"/>
        <v>33</v>
      </c>
      <c r="AF108" s="70">
        <f t="shared" ref="AF108" si="86">SUMIF(AF97:AF107,"&gt;0")</f>
        <v>33</v>
      </c>
      <c r="AG108" s="104">
        <f>SUM(AG97:AG107)</f>
        <v>0</v>
      </c>
      <c r="AH108" s="46">
        <f t="shared" si="32"/>
        <v>88.9</v>
      </c>
      <c r="AI108" s="47">
        <f t="shared" si="33"/>
        <v>33</v>
      </c>
      <c r="AJ108" s="105">
        <f t="array" ref="AJ108">MIN(IF(B108:AF108&lt;&gt;0,B108:AF108))</f>
        <v>33</v>
      </c>
      <c r="BF108" s="82"/>
      <c r="BG108" s="82">
        <v>-215</v>
      </c>
      <c r="BH108" s="82">
        <v>21.6</v>
      </c>
      <c r="BI108" s="82">
        <v>30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-190</v>
      </c>
      <c r="BH109" s="82">
        <v>21.6</v>
      </c>
      <c r="BI109" s="82">
        <v>30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-309</v>
      </c>
      <c r="BH110" s="82">
        <v>21.6</v>
      </c>
      <c r="BI110" s="82">
        <v>30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-363</v>
      </c>
      <c r="BH111" s="82">
        <v>20</v>
      </c>
      <c r="BI111" s="82">
        <v>30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-309</v>
      </c>
      <c r="BH112" s="82">
        <v>16</v>
      </c>
      <c r="BI112" s="82">
        <v>30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87">B71+B78+B96+B92+B108+B112</f>
        <v>1631.9800000000002</v>
      </c>
      <c r="C113" s="108">
        <f t="shared" si="87"/>
        <v>1522.1000000000001</v>
      </c>
      <c r="D113" s="108">
        <f t="shared" ref="D113:E113" si="88">D71+D78+D96+D92+D108+D112</f>
        <v>1475.18</v>
      </c>
      <c r="E113" s="108">
        <f t="shared" si="88"/>
        <v>1466.4800000000002</v>
      </c>
      <c r="F113" s="108">
        <f t="shared" ref="F113" si="89">F71+F78+F96+F92+F108+F112</f>
        <v>1466.38</v>
      </c>
      <c r="G113" s="108">
        <f t="shared" ref="G113:AG113" si="90">G71+G78+G96+G92+G108+G112</f>
        <v>1500.98</v>
      </c>
      <c r="H113" s="108">
        <f t="shared" si="90"/>
        <v>1521.9800000000002</v>
      </c>
      <c r="I113" s="108">
        <f t="shared" si="90"/>
        <v>1780.78</v>
      </c>
      <c r="J113" s="108">
        <f t="shared" si="90"/>
        <v>1825.68</v>
      </c>
      <c r="K113" s="108">
        <f t="shared" si="90"/>
        <v>1874.98</v>
      </c>
      <c r="L113" s="108">
        <f t="shared" si="90"/>
        <v>1870.88</v>
      </c>
      <c r="M113" s="108">
        <f t="shared" si="90"/>
        <v>1751.18</v>
      </c>
      <c r="N113" s="108">
        <f t="shared" ref="N113" si="91">N71+N78+N96+N92+N108+N112</f>
        <v>1751.2800000000002</v>
      </c>
      <c r="O113" s="108">
        <f t="shared" si="90"/>
        <v>1716.6800000000003</v>
      </c>
      <c r="P113" s="108">
        <f t="shared" si="90"/>
        <v>1671.1800000000003</v>
      </c>
      <c r="Q113" s="108">
        <f t="shared" si="90"/>
        <v>1624.5800000000002</v>
      </c>
      <c r="R113" s="108">
        <f t="shared" ref="R113:S113" si="92">R71+R78+R96+R92+R108+R112</f>
        <v>1526.7800000000002</v>
      </c>
      <c r="S113" s="108">
        <f t="shared" si="92"/>
        <v>1428.98</v>
      </c>
      <c r="T113" s="108">
        <f t="shared" ref="T113:U113" si="93">T71+T78+T96+T92+T108+T112</f>
        <v>1413.68</v>
      </c>
      <c r="U113" s="108">
        <f t="shared" si="93"/>
        <v>1408.68</v>
      </c>
      <c r="V113" s="108">
        <f t="shared" ref="V113:W113" si="94">V71+V78+V96+V92+V108+V112</f>
        <v>1376.0800000000002</v>
      </c>
      <c r="W113" s="108">
        <f t="shared" si="94"/>
        <v>1423.0800000000002</v>
      </c>
      <c r="X113" s="108">
        <f t="shared" ref="X113:Y113" si="95">X71+X78+X96+X92+X108+X112</f>
        <v>1490.7800000000002</v>
      </c>
      <c r="Y113" s="108">
        <f t="shared" si="95"/>
        <v>1561.88</v>
      </c>
      <c r="Z113" s="108">
        <f t="shared" ref="Z113:AA113" si="96">Z71+Z78+Z96+Z92+Z108+Z112</f>
        <v>1773.71</v>
      </c>
      <c r="AA113" s="108">
        <f t="shared" si="96"/>
        <v>1773.71</v>
      </c>
      <c r="AB113" s="108">
        <f t="shared" ref="AB113:AE113" si="97">AB71+AB78+AB96+AB92+AB108+AB112</f>
        <v>1773.71</v>
      </c>
      <c r="AC113" s="108">
        <f t="shared" si="97"/>
        <v>1723.71</v>
      </c>
      <c r="AD113" s="108">
        <f t="shared" si="97"/>
        <v>1673.71</v>
      </c>
      <c r="AE113" s="108">
        <f t="shared" si="97"/>
        <v>1672.1100000000001</v>
      </c>
      <c r="AF113" s="108">
        <f t="shared" ref="AF113" si="98">AF71+AF78+AF96+AF92+AF108+AF112</f>
        <v>1672.1100000000001</v>
      </c>
      <c r="AG113" s="80">
        <f t="shared" si="90"/>
        <v>3169.915</v>
      </c>
      <c r="AH113" s="46">
        <f t="shared" si="32"/>
        <v>1874.98</v>
      </c>
      <c r="AI113" s="47">
        <f t="shared" si="33"/>
        <v>1376.0800000000002</v>
      </c>
      <c r="BF113" s="81"/>
      <c r="BG113" s="82">
        <v>-472</v>
      </c>
      <c r="BH113" s="82">
        <v>4.5999999999999996</v>
      </c>
      <c r="BI113" s="82">
        <v>30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2"/>
        <v>0</v>
      </c>
      <c r="AI114" s="47">
        <f t="shared" si="33"/>
        <v>0</v>
      </c>
      <c r="BF114" s="81"/>
      <c r="BG114" s="82">
        <v>-550</v>
      </c>
      <c r="BH114" s="82">
        <v>4.5999999999999996</v>
      </c>
      <c r="BI114" s="82">
        <v>30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99">B113+B114</f>
        <v>1631.9800000000002</v>
      </c>
      <c r="C115" s="108">
        <f t="shared" si="99"/>
        <v>1522.1000000000001</v>
      </c>
      <c r="D115" s="108">
        <f t="shared" ref="D115:E115" si="100">D113+D114</f>
        <v>1475.18</v>
      </c>
      <c r="E115" s="108">
        <f t="shared" si="100"/>
        <v>1466.4800000000002</v>
      </c>
      <c r="F115" s="108">
        <f t="shared" ref="F115" si="101">F113+F114</f>
        <v>1466.38</v>
      </c>
      <c r="G115" s="108">
        <f t="shared" ref="G115:Q115" si="102">G113+G114</f>
        <v>1500.98</v>
      </c>
      <c r="H115" s="108">
        <f t="shared" si="102"/>
        <v>1521.9800000000002</v>
      </c>
      <c r="I115" s="108">
        <f t="shared" si="102"/>
        <v>1780.78</v>
      </c>
      <c r="J115" s="108">
        <f t="shared" si="102"/>
        <v>1825.68</v>
      </c>
      <c r="K115" s="108">
        <f t="shared" si="102"/>
        <v>1874.98</v>
      </c>
      <c r="L115" s="108">
        <f t="shared" si="102"/>
        <v>1870.88</v>
      </c>
      <c r="M115" s="108">
        <f t="shared" si="102"/>
        <v>1751.18</v>
      </c>
      <c r="N115" s="108">
        <f t="shared" ref="N115" si="103">N113+N114</f>
        <v>1751.2800000000002</v>
      </c>
      <c r="O115" s="108">
        <f t="shared" si="102"/>
        <v>1716.6800000000003</v>
      </c>
      <c r="P115" s="108">
        <f t="shared" si="102"/>
        <v>1671.1800000000003</v>
      </c>
      <c r="Q115" s="108">
        <f t="shared" si="102"/>
        <v>1624.5800000000002</v>
      </c>
      <c r="R115" s="108">
        <f t="shared" ref="R115:S115" si="104">R113+R114</f>
        <v>1526.7800000000002</v>
      </c>
      <c r="S115" s="108">
        <f t="shared" si="104"/>
        <v>1428.98</v>
      </c>
      <c r="T115" s="108">
        <f t="shared" ref="T115:U115" si="105">T113+T114</f>
        <v>1413.68</v>
      </c>
      <c r="U115" s="108">
        <f t="shared" si="105"/>
        <v>1408.68</v>
      </c>
      <c r="V115" s="108">
        <f t="shared" ref="V115:W115" si="106">V113+V114</f>
        <v>1376.0800000000002</v>
      </c>
      <c r="W115" s="108">
        <f t="shared" si="106"/>
        <v>1423.0800000000002</v>
      </c>
      <c r="X115" s="108">
        <f t="shared" ref="X115:Y115" si="107">X113+X114</f>
        <v>1490.7800000000002</v>
      </c>
      <c r="Y115" s="108">
        <f t="shared" si="107"/>
        <v>1561.88</v>
      </c>
      <c r="Z115" s="108">
        <f t="shared" ref="Z115:AA115" si="108">Z113+Z114</f>
        <v>1773.71</v>
      </c>
      <c r="AA115" s="108">
        <f t="shared" si="108"/>
        <v>1773.71</v>
      </c>
      <c r="AB115" s="108">
        <f t="shared" ref="AB115:AE115" si="109">AB113+AB114</f>
        <v>1773.71</v>
      </c>
      <c r="AC115" s="108">
        <f t="shared" si="109"/>
        <v>1723.71</v>
      </c>
      <c r="AD115" s="108">
        <f t="shared" si="109"/>
        <v>1673.71</v>
      </c>
      <c r="AE115" s="108">
        <f t="shared" si="109"/>
        <v>1672.1100000000001</v>
      </c>
      <c r="AF115" s="108">
        <f t="shared" ref="AF115" si="110">AF113+AF114</f>
        <v>1672.1100000000001</v>
      </c>
      <c r="AG115" s="104">
        <f>AG112+AG108+AG96+AG92+AG71+AG114</f>
        <v>2463.5149999999999</v>
      </c>
      <c r="AH115" s="46">
        <f t="shared" si="32"/>
        <v>1874.98</v>
      </c>
      <c r="AI115" s="47">
        <f t="shared" si="33"/>
        <v>1376.0800000000002</v>
      </c>
      <c r="BF115" s="81"/>
      <c r="BG115" s="82">
        <v>-580</v>
      </c>
      <c r="BH115" s="82">
        <v>4.5999999999999996</v>
      </c>
      <c r="BI115" s="82">
        <v>30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111">B115-(B123)</f>
        <v>1162.2800000000002</v>
      </c>
      <c r="C116" s="108">
        <f t="shared" si="111"/>
        <v>1139.8000000000002</v>
      </c>
      <c r="D116" s="108">
        <f t="shared" ref="D116:E116" si="112">D115-(D123)</f>
        <v>1076.58</v>
      </c>
      <c r="E116" s="108">
        <f t="shared" si="112"/>
        <v>1060.9800000000002</v>
      </c>
      <c r="F116" s="108">
        <f t="shared" ref="F116" si="113">F115-(F123)</f>
        <v>1048.18</v>
      </c>
      <c r="G116" s="108">
        <f t="shared" ref="G116:Q116" si="114">G115-(G123)</f>
        <v>1089.98</v>
      </c>
      <c r="H116" s="108">
        <f t="shared" si="114"/>
        <v>1112.9800000000002</v>
      </c>
      <c r="I116" s="108">
        <f t="shared" si="114"/>
        <v>1212.78</v>
      </c>
      <c r="J116" s="108">
        <f t="shared" si="114"/>
        <v>1308.2800000000002</v>
      </c>
      <c r="K116" s="108">
        <f t="shared" si="114"/>
        <v>1335.68</v>
      </c>
      <c r="L116" s="108">
        <f t="shared" si="114"/>
        <v>1370.88</v>
      </c>
      <c r="M116" s="108">
        <f t="shared" si="114"/>
        <v>1361.18</v>
      </c>
      <c r="N116" s="108">
        <f t="shared" ref="N116" si="115">N115-(N123)</f>
        <v>1360.5800000000002</v>
      </c>
      <c r="O116" s="108">
        <f t="shared" si="114"/>
        <v>1292.6800000000003</v>
      </c>
      <c r="P116" s="108">
        <f t="shared" si="114"/>
        <v>1264.1800000000003</v>
      </c>
      <c r="Q116" s="108">
        <f t="shared" si="114"/>
        <v>1321.5800000000002</v>
      </c>
      <c r="R116" s="108">
        <f t="shared" ref="R116:S116" si="116">R115-(R123)</f>
        <v>1214.4800000000002</v>
      </c>
      <c r="S116" s="108">
        <f t="shared" si="116"/>
        <v>1213.98</v>
      </c>
      <c r="T116" s="108">
        <f t="shared" ref="T116:U116" si="117">T115-(T123)</f>
        <v>1223.68</v>
      </c>
      <c r="U116" s="108">
        <f t="shared" si="117"/>
        <v>1089.68</v>
      </c>
      <c r="V116" s="108">
        <f t="shared" ref="V116:W116" si="118">V115-(V123)</f>
        <v>1003.0800000000002</v>
      </c>
      <c r="W116" s="108">
        <f t="shared" si="118"/>
        <v>1163.0800000000002</v>
      </c>
      <c r="X116" s="108">
        <f t="shared" ref="X116:Y116" si="119">X115-(X123)</f>
        <v>1162.7800000000002</v>
      </c>
      <c r="Y116" s="108">
        <f t="shared" si="119"/>
        <v>1263.98</v>
      </c>
      <c r="Z116" s="108">
        <f t="shared" ref="Z116:AA116" si="120">Z115-(Z123)</f>
        <v>1291.71</v>
      </c>
      <c r="AA116" s="108">
        <f t="shared" si="120"/>
        <v>1253.71</v>
      </c>
      <c r="AB116" s="108">
        <f t="shared" ref="AB116:AE116" si="121">AB115-(AB123)</f>
        <v>1213.71</v>
      </c>
      <c r="AC116" s="108">
        <f t="shared" si="121"/>
        <v>1163.71</v>
      </c>
      <c r="AD116" s="108">
        <f t="shared" si="121"/>
        <v>1083.71</v>
      </c>
      <c r="AE116" s="108">
        <f t="shared" si="121"/>
        <v>912.11000000000013</v>
      </c>
      <c r="AF116" s="108">
        <f t="shared" ref="AF116" si="122">AF115-(AF123)</f>
        <v>912.11000000000013</v>
      </c>
      <c r="AG116" s="104"/>
      <c r="AH116" s="46">
        <f t="shared" si="32"/>
        <v>1370.88</v>
      </c>
      <c r="AI116" s="47">
        <f t="shared" si="33"/>
        <v>912.11000000000013</v>
      </c>
      <c r="BF116" s="81"/>
      <c r="BG116" s="82">
        <v>-740</v>
      </c>
      <c r="BH116" s="82">
        <v>23</v>
      </c>
      <c r="BI116" s="82">
        <v>10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123">IF(B97&lt;0,B97*-1,0)</f>
        <v>469.7</v>
      </c>
      <c r="C117" s="93">
        <f t="shared" si="123"/>
        <v>382.3</v>
      </c>
      <c r="D117" s="93">
        <f t="shared" ref="D117:E117" si="124">IF(D97&lt;0,D97*-1,0)</f>
        <v>398.6</v>
      </c>
      <c r="E117" s="93">
        <f t="shared" si="124"/>
        <v>405.5</v>
      </c>
      <c r="F117" s="93">
        <f t="shared" ref="F117" si="125">IF(F97&lt;0,F97*-1,0)</f>
        <v>418.2</v>
      </c>
      <c r="G117" s="93">
        <f t="shared" ref="G117:Q122" si="126">IF(G97&lt;0,G97*-1,0)</f>
        <v>411</v>
      </c>
      <c r="H117" s="93">
        <f t="shared" si="126"/>
        <v>409</v>
      </c>
      <c r="I117" s="93">
        <f t="shared" si="126"/>
        <v>568</v>
      </c>
      <c r="J117" s="93">
        <f t="shared" si="126"/>
        <v>516</v>
      </c>
      <c r="K117" s="93">
        <f t="shared" si="126"/>
        <v>530.29999999999995</v>
      </c>
      <c r="L117" s="93">
        <f t="shared" si="126"/>
        <v>500</v>
      </c>
      <c r="M117" s="93">
        <f t="shared" si="126"/>
        <v>390</v>
      </c>
      <c r="N117" s="93">
        <f t="shared" ref="N117" si="127">IF(N97&lt;0,N97*-1,0)</f>
        <v>390.7</v>
      </c>
      <c r="O117" s="93">
        <f t="shared" si="126"/>
        <v>417</v>
      </c>
      <c r="P117" s="93">
        <f t="shared" si="126"/>
        <v>400</v>
      </c>
      <c r="Q117" s="93">
        <f t="shared" si="126"/>
        <v>303</v>
      </c>
      <c r="R117" s="93">
        <f t="shared" ref="R117:S117" si="128">IF(R97&lt;0,R97*-1,0)</f>
        <v>312.3</v>
      </c>
      <c r="S117" s="93">
        <f t="shared" si="128"/>
        <v>215</v>
      </c>
      <c r="T117" s="93">
        <f t="shared" ref="T117:U117" si="129">IF(T97&lt;0,T97*-1,0)</f>
        <v>190</v>
      </c>
      <c r="U117" s="93">
        <f t="shared" si="129"/>
        <v>309</v>
      </c>
      <c r="V117" s="93">
        <f t="shared" ref="V117:W117" si="130">IF(V97&lt;0,V97*-1,0)</f>
        <v>363</v>
      </c>
      <c r="W117" s="93">
        <f t="shared" si="130"/>
        <v>250</v>
      </c>
      <c r="X117" s="93">
        <f t="shared" ref="X117:Y117" si="131">IF(X97&lt;0,X97*-1,0)</f>
        <v>309</v>
      </c>
      <c r="Y117" s="93">
        <f t="shared" si="131"/>
        <v>280</v>
      </c>
      <c r="Z117" s="93">
        <f t="shared" ref="Z117:AA117" si="132">IF(Z97&lt;0,Z97*-1,0)</f>
        <v>472</v>
      </c>
      <c r="AA117" s="93">
        <f t="shared" si="132"/>
        <v>510</v>
      </c>
      <c r="AB117" s="93">
        <f t="shared" ref="AB117:AE117" si="133">IF(AB97&lt;0,AB97*-1,0)</f>
        <v>550</v>
      </c>
      <c r="AC117" s="93">
        <f t="shared" si="133"/>
        <v>550</v>
      </c>
      <c r="AD117" s="93">
        <f t="shared" si="133"/>
        <v>580</v>
      </c>
      <c r="AE117" s="93">
        <f t="shared" si="133"/>
        <v>740</v>
      </c>
      <c r="AF117" s="93">
        <f t="shared" ref="AF117" si="134">IF(AF97&lt;0,AF97*-1,0)</f>
        <v>740</v>
      </c>
      <c r="AG117" s="61"/>
      <c r="AH117" s="46">
        <f t="shared" si="32"/>
        <v>740</v>
      </c>
      <c r="AI117" s="47">
        <f t="shared" si="33"/>
        <v>190</v>
      </c>
      <c r="BG117" s="82">
        <v>-740</v>
      </c>
      <c r="BH117" s="82">
        <v>23</v>
      </c>
      <c r="BI117" s="82">
        <v>10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23"/>
        <v>0</v>
      </c>
      <c r="C118" s="93">
        <f t="shared" si="123"/>
        <v>0</v>
      </c>
      <c r="D118" s="93">
        <f t="shared" ref="D118:E118" si="135">IF(D98&lt;0,D98*-1,0)</f>
        <v>0</v>
      </c>
      <c r="E118" s="93">
        <f t="shared" si="135"/>
        <v>0</v>
      </c>
      <c r="F118" s="93">
        <f t="shared" ref="F118" si="136">IF(F98&lt;0,F98*-1,0)</f>
        <v>0</v>
      </c>
      <c r="G118" s="93">
        <f t="shared" si="126"/>
        <v>0</v>
      </c>
      <c r="H118" s="93">
        <f t="shared" si="126"/>
        <v>0</v>
      </c>
      <c r="I118" s="93">
        <f t="shared" si="126"/>
        <v>0</v>
      </c>
      <c r="J118" s="93">
        <f t="shared" si="126"/>
        <v>0</v>
      </c>
      <c r="K118" s="93">
        <f t="shared" si="126"/>
        <v>0</v>
      </c>
      <c r="L118" s="93">
        <f t="shared" si="126"/>
        <v>0</v>
      </c>
      <c r="M118" s="93">
        <f t="shared" si="126"/>
        <v>0</v>
      </c>
      <c r="N118" s="93">
        <f t="shared" ref="N118" si="137">IF(N98&lt;0,N98*-1,0)</f>
        <v>0</v>
      </c>
      <c r="O118" s="93">
        <f t="shared" si="126"/>
        <v>0</v>
      </c>
      <c r="P118" s="93">
        <f t="shared" si="126"/>
        <v>0</v>
      </c>
      <c r="Q118" s="93">
        <f t="shared" si="126"/>
        <v>0</v>
      </c>
      <c r="R118" s="93">
        <f t="shared" ref="R118:S118" si="138">IF(R98&lt;0,R98*-1,0)</f>
        <v>0</v>
      </c>
      <c r="S118" s="93">
        <f t="shared" si="138"/>
        <v>0</v>
      </c>
      <c r="T118" s="93">
        <f t="shared" ref="T118:U118" si="139">IF(T98&lt;0,T98*-1,0)</f>
        <v>0</v>
      </c>
      <c r="U118" s="93">
        <f t="shared" si="139"/>
        <v>0</v>
      </c>
      <c r="V118" s="93">
        <f t="shared" ref="V118:W118" si="140">IF(V98&lt;0,V98*-1,0)</f>
        <v>0</v>
      </c>
      <c r="W118" s="93">
        <f t="shared" si="140"/>
        <v>0</v>
      </c>
      <c r="X118" s="93">
        <f t="shared" ref="X118:Y118" si="141">IF(X98&lt;0,X98*-1,0)</f>
        <v>0</v>
      </c>
      <c r="Y118" s="93">
        <f t="shared" si="141"/>
        <v>0</v>
      </c>
      <c r="Z118" s="93">
        <f t="shared" ref="Z118:AA118" si="142">IF(Z98&lt;0,Z98*-1,0)</f>
        <v>0</v>
      </c>
      <c r="AA118" s="93">
        <f t="shared" si="142"/>
        <v>0</v>
      </c>
      <c r="AB118" s="93">
        <f t="shared" ref="AB118:AE118" si="143">IF(AB98&lt;0,AB98*-1,0)</f>
        <v>0</v>
      </c>
      <c r="AC118" s="93">
        <f t="shared" si="143"/>
        <v>0</v>
      </c>
      <c r="AD118" s="93">
        <f t="shared" si="143"/>
        <v>0</v>
      </c>
      <c r="AE118" s="93">
        <f t="shared" si="143"/>
        <v>0</v>
      </c>
      <c r="AF118" s="93">
        <f t="shared" ref="AF118" si="144">IF(AF98&lt;0,AF98*-1,0)</f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-469.7</v>
      </c>
      <c r="BH118" s="82">
        <v>25.3</v>
      </c>
      <c r="BI118" s="82">
        <v>50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23"/>
        <v>0</v>
      </c>
      <c r="C119" s="93">
        <f t="shared" si="123"/>
        <v>0</v>
      </c>
      <c r="D119" s="93">
        <f t="shared" ref="D119:E119" si="145">IF(D99&lt;0,D99*-1,0)</f>
        <v>0</v>
      </c>
      <c r="E119" s="93">
        <f t="shared" si="145"/>
        <v>0</v>
      </c>
      <c r="F119" s="93">
        <f t="shared" ref="F119" si="146">IF(F99&lt;0,F99*-1,0)</f>
        <v>0</v>
      </c>
      <c r="G119" s="93">
        <f t="shared" si="126"/>
        <v>0</v>
      </c>
      <c r="H119" s="93">
        <f t="shared" si="126"/>
        <v>0</v>
      </c>
      <c r="I119" s="93">
        <f t="shared" si="126"/>
        <v>0</v>
      </c>
      <c r="J119" s="93">
        <f t="shared" si="126"/>
        <v>0</v>
      </c>
      <c r="K119" s="93">
        <f t="shared" si="126"/>
        <v>0</v>
      </c>
      <c r="L119" s="93">
        <f t="shared" si="126"/>
        <v>0</v>
      </c>
      <c r="M119" s="93">
        <f t="shared" si="126"/>
        <v>0</v>
      </c>
      <c r="N119" s="93">
        <f t="shared" ref="N119" si="147">IF(N99&lt;0,N99*-1,0)</f>
        <v>0</v>
      </c>
      <c r="O119" s="93">
        <f t="shared" si="126"/>
        <v>0</v>
      </c>
      <c r="P119" s="93">
        <f t="shared" si="126"/>
        <v>0</v>
      </c>
      <c r="Q119" s="93">
        <f t="shared" si="126"/>
        <v>0</v>
      </c>
      <c r="R119" s="93">
        <f t="shared" ref="R119:S119" si="148">IF(R99&lt;0,R99*-1,0)</f>
        <v>0</v>
      </c>
      <c r="S119" s="93">
        <f t="shared" si="148"/>
        <v>0</v>
      </c>
      <c r="T119" s="93">
        <f t="shared" ref="T119:U119" si="149">IF(T99&lt;0,T99*-1,0)</f>
        <v>0</v>
      </c>
      <c r="U119" s="93">
        <f t="shared" si="149"/>
        <v>0</v>
      </c>
      <c r="V119" s="93">
        <f t="shared" ref="V119:W119" si="150">IF(V99&lt;0,V99*-1,0)</f>
        <v>0</v>
      </c>
      <c r="W119" s="93">
        <f t="shared" si="150"/>
        <v>0</v>
      </c>
      <c r="X119" s="93">
        <f t="shared" ref="X119:Y119" si="151">IF(X99&lt;0,X99*-1,0)</f>
        <v>0</v>
      </c>
      <c r="Y119" s="93">
        <f t="shared" si="151"/>
        <v>0</v>
      </c>
      <c r="Z119" s="93">
        <f t="shared" ref="Z119:AA119" si="152">IF(Z99&lt;0,Z99*-1,0)</f>
        <v>0</v>
      </c>
      <c r="AA119" s="93">
        <f t="shared" si="152"/>
        <v>0</v>
      </c>
      <c r="AB119" s="93">
        <f t="shared" ref="AB119:AE119" si="153">IF(AB99&lt;0,AB99*-1,0)</f>
        <v>0</v>
      </c>
      <c r="AC119" s="93">
        <f t="shared" si="153"/>
        <v>0</v>
      </c>
      <c r="AD119" s="93">
        <f t="shared" si="153"/>
        <v>0</v>
      </c>
      <c r="AE119" s="93">
        <f t="shared" si="153"/>
        <v>0</v>
      </c>
      <c r="AF119" s="93">
        <f t="shared" ref="AF119" si="154">IF(AF99&lt;0,AF99*-1,0)</f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23"/>
        <v>0</v>
      </c>
      <c r="C120" s="93">
        <f t="shared" si="123"/>
        <v>0</v>
      </c>
      <c r="D120" s="93">
        <f t="shared" ref="D120:E120" si="155">IF(D100&lt;0,D100*-1,0)</f>
        <v>0</v>
      </c>
      <c r="E120" s="93">
        <f t="shared" si="155"/>
        <v>0</v>
      </c>
      <c r="F120" s="93">
        <f t="shared" ref="F120" si="156">IF(F100&lt;0,F100*-1,0)</f>
        <v>0</v>
      </c>
      <c r="G120" s="93">
        <f t="shared" si="126"/>
        <v>0</v>
      </c>
      <c r="H120" s="93">
        <f t="shared" si="126"/>
        <v>0</v>
      </c>
      <c r="I120" s="93">
        <f t="shared" si="126"/>
        <v>0</v>
      </c>
      <c r="J120" s="93">
        <f t="shared" si="126"/>
        <v>0</v>
      </c>
      <c r="K120" s="93">
        <f t="shared" si="126"/>
        <v>0</v>
      </c>
      <c r="L120" s="93">
        <f t="shared" si="126"/>
        <v>0</v>
      </c>
      <c r="M120" s="93">
        <f t="shared" si="126"/>
        <v>0</v>
      </c>
      <c r="N120" s="93">
        <f t="shared" ref="N120" si="157">IF(N100&lt;0,N100*-1,0)</f>
        <v>0</v>
      </c>
      <c r="O120" s="93">
        <f t="shared" si="126"/>
        <v>0</v>
      </c>
      <c r="P120" s="93">
        <f t="shared" si="126"/>
        <v>0</v>
      </c>
      <c r="Q120" s="93">
        <f t="shared" si="126"/>
        <v>0</v>
      </c>
      <c r="R120" s="93">
        <f t="shared" ref="R120:S120" si="158">IF(R100&lt;0,R100*-1,0)</f>
        <v>0</v>
      </c>
      <c r="S120" s="93">
        <f t="shared" si="158"/>
        <v>0</v>
      </c>
      <c r="T120" s="93">
        <f t="shared" ref="T120:U120" si="159">IF(T100&lt;0,T100*-1,0)</f>
        <v>0</v>
      </c>
      <c r="U120" s="93">
        <f t="shared" si="159"/>
        <v>0</v>
      </c>
      <c r="V120" s="93">
        <f t="shared" ref="V120:W120" si="160">IF(V100&lt;0,V100*-1,0)</f>
        <v>0</v>
      </c>
      <c r="W120" s="93">
        <f t="shared" si="160"/>
        <v>0</v>
      </c>
      <c r="X120" s="93">
        <f t="shared" ref="X120:Y120" si="161">IF(X100&lt;0,X100*-1,0)</f>
        <v>0</v>
      </c>
      <c r="Y120" s="93">
        <f t="shared" si="161"/>
        <v>0</v>
      </c>
      <c r="Z120" s="93">
        <f t="shared" ref="Z120:AA120" si="162">IF(Z100&lt;0,Z100*-1,0)</f>
        <v>0</v>
      </c>
      <c r="AA120" s="93">
        <f t="shared" si="162"/>
        <v>0</v>
      </c>
      <c r="AB120" s="93">
        <f t="shared" ref="AB120:AE120" si="163">IF(AB100&lt;0,AB100*-1,0)</f>
        <v>0</v>
      </c>
      <c r="AC120" s="93">
        <f t="shared" si="163"/>
        <v>0</v>
      </c>
      <c r="AD120" s="93">
        <f t="shared" si="163"/>
        <v>0</v>
      </c>
      <c r="AE120" s="93">
        <f t="shared" si="163"/>
        <v>0</v>
      </c>
      <c r="AF120" s="93">
        <f t="shared" ref="AF120" si="164">IF(AF100&lt;0,AF100*-1,0)</f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23"/>
        <v>0</v>
      </c>
      <c r="C121" s="93">
        <f t="shared" si="123"/>
        <v>0</v>
      </c>
      <c r="D121" s="93">
        <f t="shared" ref="D121:E121" si="165">IF(D101&lt;0,D101*-1,0)</f>
        <v>0</v>
      </c>
      <c r="E121" s="93">
        <f t="shared" si="165"/>
        <v>0</v>
      </c>
      <c r="F121" s="93">
        <f t="shared" ref="F121" si="166">IF(F101&lt;0,F101*-1,0)</f>
        <v>0</v>
      </c>
      <c r="G121" s="93">
        <f t="shared" si="126"/>
        <v>0</v>
      </c>
      <c r="H121" s="93">
        <f t="shared" si="126"/>
        <v>0</v>
      </c>
      <c r="I121" s="93">
        <f t="shared" si="126"/>
        <v>0</v>
      </c>
      <c r="J121" s="93">
        <f t="shared" si="126"/>
        <v>0</v>
      </c>
      <c r="K121" s="93">
        <f t="shared" si="126"/>
        <v>0</v>
      </c>
      <c r="L121" s="93">
        <f t="shared" si="126"/>
        <v>0</v>
      </c>
      <c r="M121" s="93">
        <f t="shared" si="126"/>
        <v>0</v>
      </c>
      <c r="N121" s="93">
        <f t="shared" ref="N121" si="167">IF(N101&lt;0,N101*-1,0)</f>
        <v>0</v>
      </c>
      <c r="O121" s="93">
        <f t="shared" si="126"/>
        <v>0</v>
      </c>
      <c r="P121" s="93">
        <f t="shared" si="126"/>
        <v>0</v>
      </c>
      <c r="Q121" s="93">
        <f t="shared" si="126"/>
        <v>0</v>
      </c>
      <c r="R121" s="93">
        <f t="shared" ref="R121:S121" si="168">IF(R101&lt;0,R101*-1,0)</f>
        <v>0</v>
      </c>
      <c r="S121" s="93">
        <f t="shared" si="168"/>
        <v>0</v>
      </c>
      <c r="T121" s="93">
        <f t="shared" ref="T121:U121" si="169">IF(T101&lt;0,T101*-1,0)</f>
        <v>0</v>
      </c>
      <c r="U121" s="93">
        <f t="shared" si="169"/>
        <v>0</v>
      </c>
      <c r="V121" s="93">
        <f t="shared" ref="V121:W121" si="170">IF(V101&lt;0,V101*-1,0)</f>
        <v>0</v>
      </c>
      <c r="W121" s="93">
        <f t="shared" si="170"/>
        <v>0</v>
      </c>
      <c r="X121" s="93">
        <f t="shared" ref="X121:Y121" si="171">IF(X101&lt;0,X101*-1,0)</f>
        <v>0</v>
      </c>
      <c r="Y121" s="93">
        <f t="shared" si="171"/>
        <v>0</v>
      </c>
      <c r="Z121" s="93">
        <f t="shared" ref="Z121:AA121" si="172">IF(Z101&lt;0,Z101*-1,0)</f>
        <v>0</v>
      </c>
      <c r="AA121" s="93">
        <f t="shared" si="172"/>
        <v>0</v>
      </c>
      <c r="AB121" s="93">
        <f t="shared" ref="AB121:AE121" si="173">IF(AB101&lt;0,AB101*-1,0)</f>
        <v>0</v>
      </c>
      <c r="AC121" s="93">
        <f t="shared" si="173"/>
        <v>0</v>
      </c>
      <c r="AD121" s="93">
        <f t="shared" si="173"/>
        <v>0</v>
      </c>
      <c r="AE121" s="93">
        <f t="shared" si="173"/>
        <v>0</v>
      </c>
      <c r="AF121" s="93">
        <f t="shared" ref="AF121" si="174">IF(AF101&lt;0,AF101*-1,0)</f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23"/>
        <v>0</v>
      </c>
      <c r="C122" s="93">
        <f t="shared" si="123"/>
        <v>0</v>
      </c>
      <c r="D122" s="93">
        <f t="shared" ref="D122:E122" si="175">IF(D102&lt;0,D102*-1,0)</f>
        <v>0</v>
      </c>
      <c r="E122" s="93">
        <f t="shared" si="175"/>
        <v>0</v>
      </c>
      <c r="F122" s="93">
        <f t="shared" ref="F122" si="176">IF(F102&lt;0,F102*-1,0)</f>
        <v>0</v>
      </c>
      <c r="G122" s="93">
        <f t="shared" si="126"/>
        <v>0</v>
      </c>
      <c r="H122" s="93">
        <f t="shared" si="126"/>
        <v>0</v>
      </c>
      <c r="I122" s="93">
        <f t="shared" si="126"/>
        <v>0</v>
      </c>
      <c r="J122" s="93">
        <f t="shared" si="126"/>
        <v>1.4</v>
      </c>
      <c r="K122" s="93">
        <f t="shared" si="126"/>
        <v>9</v>
      </c>
      <c r="L122" s="93">
        <f t="shared" si="126"/>
        <v>0</v>
      </c>
      <c r="M122" s="93">
        <f t="shared" si="126"/>
        <v>0</v>
      </c>
      <c r="N122" s="93">
        <f t="shared" ref="N122" si="177">IF(N102&lt;0,N102*-1,0)</f>
        <v>0</v>
      </c>
      <c r="O122" s="93">
        <f t="shared" si="126"/>
        <v>7</v>
      </c>
      <c r="P122" s="93">
        <f t="shared" si="126"/>
        <v>7</v>
      </c>
      <c r="Q122" s="93">
        <f t="shared" si="126"/>
        <v>0</v>
      </c>
      <c r="R122" s="93">
        <f t="shared" ref="R122:S122" si="178">IF(R102&lt;0,R102*-1,0)</f>
        <v>0</v>
      </c>
      <c r="S122" s="93">
        <f t="shared" si="178"/>
        <v>0</v>
      </c>
      <c r="T122" s="93">
        <f t="shared" ref="T122:U122" si="179">IF(T102&lt;0,T102*-1,0)</f>
        <v>0</v>
      </c>
      <c r="U122" s="93">
        <f t="shared" si="179"/>
        <v>10</v>
      </c>
      <c r="V122" s="93">
        <f t="shared" ref="V122:W122" si="180">IF(V102&lt;0,V102*-1,0)</f>
        <v>10</v>
      </c>
      <c r="W122" s="93">
        <f t="shared" si="180"/>
        <v>10</v>
      </c>
      <c r="X122" s="93">
        <f t="shared" ref="X122:Y122" si="181">IF(X102&lt;0,X102*-1,0)</f>
        <v>19</v>
      </c>
      <c r="Y122" s="93">
        <f t="shared" si="181"/>
        <v>17.899999999999999</v>
      </c>
      <c r="Z122" s="93">
        <f t="shared" ref="Z122:AA122" si="182">IF(Z102&lt;0,Z102*-1,0)</f>
        <v>10</v>
      </c>
      <c r="AA122" s="93">
        <f t="shared" si="182"/>
        <v>10</v>
      </c>
      <c r="AB122" s="93">
        <f t="shared" ref="AB122:AE122" si="183">IF(AB102&lt;0,AB102*-1,0)</f>
        <v>10</v>
      </c>
      <c r="AC122" s="93">
        <f t="shared" si="183"/>
        <v>10</v>
      </c>
      <c r="AD122" s="93">
        <f t="shared" si="183"/>
        <v>10</v>
      </c>
      <c r="AE122" s="93">
        <f t="shared" si="183"/>
        <v>20</v>
      </c>
      <c r="AF122" s="93">
        <f t="shared" ref="AF122" si="184">IF(AF102&lt;0,AF102*-1,0)</f>
        <v>20</v>
      </c>
      <c r="AG122" s="103"/>
      <c r="AH122" s="46">
        <f t="shared" si="32"/>
        <v>20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:C123" si="185">SUM(B117:B122)</f>
        <v>469.7</v>
      </c>
      <c r="C123" s="70">
        <f t="shared" si="185"/>
        <v>382.3</v>
      </c>
      <c r="D123" s="70">
        <f t="shared" ref="D123:E123" si="186">SUM(D117:D122)</f>
        <v>398.6</v>
      </c>
      <c r="E123" s="70">
        <f t="shared" si="186"/>
        <v>405.5</v>
      </c>
      <c r="F123" s="70">
        <f t="shared" ref="F123" si="187">SUM(F117:F122)</f>
        <v>418.2</v>
      </c>
      <c r="G123" s="70">
        <f t="shared" ref="G123:Q123" si="188">SUM(G117:G122)</f>
        <v>411</v>
      </c>
      <c r="H123" s="70">
        <f t="shared" si="188"/>
        <v>409</v>
      </c>
      <c r="I123" s="70">
        <f t="shared" si="188"/>
        <v>568</v>
      </c>
      <c r="J123" s="70">
        <f t="shared" si="188"/>
        <v>517.4</v>
      </c>
      <c r="K123" s="70">
        <f t="shared" si="188"/>
        <v>539.29999999999995</v>
      </c>
      <c r="L123" s="70">
        <f t="shared" si="188"/>
        <v>500</v>
      </c>
      <c r="M123" s="70">
        <f t="shared" si="188"/>
        <v>390</v>
      </c>
      <c r="N123" s="70">
        <f t="shared" ref="N123" si="189">SUM(N117:N122)</f>
        <v>390.7</v>
      </c>
      <c r="O123" s="70">
        <f t="shared" si="188"/>
        <v>424</v>
      </c>
      <c r="P123" s="70">
        <f t="shared" si="188"/>
        <v>407</v>
      </c>
      <c r="Q123" s="70">
        <f t="shared" si="188"/>
        <v>303</v>
      </c>
      <c r="R123" s="70">
        <f t="shared" ref="R123:S123" si="190">SUM(R117:R122)</f>
        <v>312.3</v>
      </c>
      <c r="S123" s="70">
        <f t="shared" si="190"/>
        <v>215</v>
      </c>
      <c r="T123" s="70">
        <f t="shared" ref="T123:U123" si="191">SUM(T117:T122)</f>
        <v>190</v>
      </c>
      <c r="U123" s="70">
        <f t="shared" si="191"/>
        <v>319</v>
      </c>
      <c r="V123" s="70">
        <f t="shared" ref="V123:W123" si="192">SUM(V117:V122)</f>
        <v>373</v>
      </c>
      <c r="W123" s="70">
        <f t="shared" si="192"/>
        <v>260</v>
      </c>
      <c r="X123" s="70">
        <f t="shared" ref="X123:Y123" si="193">SUM(X117:X122)</f>
        <v>328</v>
      </c>
      <c r="Y123" s="70">
        <f t="shared" si="193"/>
        <v>297.89999999999998</v>
      </c>
      <c r="Z123" s="70">
        <f t="shared" ref="Z123:AA123" si="194">SUM(Z117:Z122)</f>
        <v>482</v>
      </c>
      <c r="AA123" s="70">
        <f t="shared" si="194"/>
        <v>520</v>
      </c>
      <c r="AB123" s="70">
        <f t="shared" ref="AB123:AE123" si="195">SUM(AB117:AB122)</f>
        <v>560</v>
      </c>
      <c r="AC123" s="70">
        <f t="shared" si="195"/>
        <v>560</v>
      </c>
      <c r="AD123" s="70">
        <f t="shared" si="195"/>
        <v>590</v>
      </c>
      <c r="AE123" s="70">
        <f t="shared" si="195"/>
        <v>760</v>
      </c>
      <c r="AF123" s="70">
        <f t="shared" ref="AF123" si="196">SUM(AF117:AF122)</f>
        <v>760</v>
      </c>
      <c r="AG123" s="104"/>
      <c r="AH123" s="46">
        <f t="shared" si="32"/>
        <v>760</v>
      </c>
      <c r="AI123" s="47">
        <f t="shared" si="33"/>
        <v>190</v>
      </c>
      <c r="AJ123" s="105">
        <f t="array" ref="AJ123">MIN(IF(B123:AF123&lt;&gt;0,B123:AF123))</f>
        <v>190</v>
      </c>
    </row>
    <row r="124" spans="1:64" ht="15.75" thickBot="1">
      <c r="A124" s="87" t="s">
        <v>146</v>
      </c>
      <c r="B124" s="70">
        <f t="shared" ref="B124:C124" si="197">B108-B123</f>
        <v>-394.4</v>
      </c>
      <c r="C124" s="70">
        <f t="shared" si="197"/>
        <v>-307.8</v>
      </c>
      <c r="D124" s="70">
        <f t="shared" ref="D124:E124" si="198">D108-D123</f>
        <v>-309.70000000000005</v>
      </c>
      <c r="E124" s="70">
        <f t="shared" si="198"/>
        <v>-317.60000000000002</v>
      </c>
      <c r="F124" s="70">
        <f t="shared" ref="F124" si="199">F108-F123</f>
        <v>-331.1</v>
      </c>
      <c r="G124" s="70">
        <f t="shared" ref="G124:Q124" si="200">G108-G123</f>
        <v>-332.3</v>
      </c>
      <c r="H124" s="70">
        <f t="shared" si="200"/>
        <v>-336.8</v>
      </c>
      <c r="I124" s="70">
        <f t="shared" si="200"/>
        <v>-493.9</v>
      </c>
      <c r="J124" s="70">
        <f t="shared" si="200"/>
        <v>-448.4</v>
      </c>
      <c r="K124" s="70">
        <f t="shared" si="200"/>
        <v>-470.19999999999993</v>
      </c>
      <c r="L124" s="70">
        <f t="shared" si="200"/>
        <v>-426</v>
      </c>
      <c r="M124" s="70">
        <f t="shared" si="200"/>
        <v>-322.7</v>
      </c>
      <c r="N124" s="70">
        <f t="shared" ref="N124" si="201">N108-N123</f>
        <v>-321.29999999999995</v>
      </c>
      <c r="O124" s="70">
        <f t="shared" si="200"/>
        <v>-366</v>
      </c>
      <c r="P124" s="70">
        <f t="shared" si="200"/>
        <v>-356</v>
      </c>
      <c r="Q124" s="70">
        <f t="shared" si="200"/>
        <v>-244</v>
      </c>
      <c r="R124" s="70">
        <f t="shared" ref="R124:S124" si="202">R108-R123</f>
        <v>-239.8</v>
      </c>
      <c r="S124" s="70">
        <f t="shared" si="202"/>
        <v>-163.4</v>
      </c>
      <c r="T124" s="70">
        <f t="shared" ref="T124:U124" si="203">T108-T123</f>
        <v>-138.4</v>
      </c>
      <c r="U124" s="70">
        <f t="shared" si="203"/>
        <v>-267.39999999999998</v>
      </c>
      <c r="V124" s="70">
        <f t="shared" ref="V124:W124" si="204">V108-V123</f>
        <v>-323</v>
      </c>
      <c r="W124" s="70">
        <f t="shared" si="204"/>
        <v>-210</v>
      </c>
      <c r="X124" s="70">
        <f t="shared" ref="X124:Y124" si="205">X108-X123</f>
        <v>-282</v>
      </c>
      <c r="Y124" s="70">
        <f t="shared" si="205"/>
        <v>-258.59999999999997</v>
      </c>
      <c r="Z124" s="70">
        <f t="shared" ref="Z124:AA124" si="206">Z108-Z123</f>
        <v>-447.4</v>
      </c>
      <c r="AA124" s="70">
        <f t="shared" si="206"/>
        <v>-485.4</v>
      </c>
      <c r="AB124" s="70">
        <f t="shared" ref="AB124:AE124" si="207">AB108-AB123</f>
        <v>-525.4</v>
      </c>
      <c r="AC124" s="70">
        <f t="shared" si="207"/>
        <v>-525.4</v>
      </c>
      <c r="AD124" s="70">
        <f t="shared" si="207"/>
        <v>-555.4</v>
      </c>
      <c r="AE124" s="70">
        <f t="shared" si="207"/>
        <v>-727</v>
      </c>
      <c r="AF124" s="70">
        <f t="shared" ref="AF124" si="208">AF108-AF123</f>
        <v>-727</v>
      </c>
      <c r="AG124" s="104"/>
      <c r="AH124" s="46">
        <f t="shared" si="32"/>
        <v>-138.4</v>
      </c>
      <c r="AI124" s="47">
        <f t="shared" si="33"/>
        <v>-727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50.04</v>
      </c>
      <c r="C126" s="117">
        <v>50.002000000000002</v>
      </c>
      <c r="D126" s="117">
        <v>49.963000000000001</v>
      </c>
      <c r="E126" s="117">
        <v>49.997999999999998</v>
      </c>
      <c r="F126" s="117">
        <v>50.031999999999996</v>
      </c>
      <c r="G126" s="117">
        <v>49.984999999999999</v>
      </c>
      <c r="H126" s="117">
        <v>49.923000000000002</v>
      </c>
      <c r="I126" s="117">
        <v>49.972999999999999</v>
      </c>
      <c r="J126" s="117">
        <v>50.045000000000002</v>
      </c>
      <c r="K126" s="117">
        <v>49.930999999999997</v>
      </c>
      <c r="L126" s="117">
        <v>49.912999999999997</v>
      </c>
      <c r="M126" s="117">
        <v>49.912999999999997</v>
      </c>
      <c r="N126" s="117">
        <v>50.255000000000003</v>
      </c>
      <c r="O126" s="117">
        <v>49.98</v>
      </c>
      <c r="P126" s="117">
        <v>49.98</v>
      </c>
      <c r="Q126" s="117">
        <v>49.97</v>
      </c>
      <c r="R126" s="117">
        <v>49.945999999999998</v>
      </c>
      <c r="S126" s="117">
        <v>49.945999999999998</v>
      </c>
      <c r="T126" s="117">
        <v>49.677</v>
      </c>
      <c r="U126" s="117">
        <v>50.064999999999998</v>
      </c>
      <c r="V126" s="117">
        <v>50.064999999999998</v>
      </c>
      <c r="W126" s="117">
        <v>50.064999999999998</v>
      </c>
      <c r="X126" s="117">
        <v>50.064999999999998</v>
      </c>
      <c r="Y126" s="117">
        <v>50.042999999999999</v>
      </c>
      <c r="Z126" s="117">
        <v>50.042999999999999</v>
      </c>
      <c r="AA126" s="117">
        <v>50.064</v>
      </c>
      <c r="AB126" s="117">
        <v>50.064</v>
      </c>
      <c r="AC126" s="117">
        <v>50.064</v>
      </c>
      <c r="AD126" s="117">
        <v>50.064</v>
      </c>
      <c r="AE126" s="117">
        <v>50.064</v>
      </c>
      <c r="AF126" s="117">
        <v>50.064</v>
      </c>
      <c r="AG126" s="118"/>
      <c r="AH126" s="46">
        <f t="shared" si="32"/>
        <v>50.255000000000003</v>
      </c>
      <c r="AI126" s="47">
        <f t="shared" si="33"/>
        <v>49.677</v>
      </c>
    </row>
    <row r="127" spans="1:64">
      <c r="A127" s="119" t="s">
        <v>149</v>
      </c>
      <c r="B127" s="43">
        <v>134.1</v>
      </c>
      <c r="C127" s="43">
        <v>132.4</v>
      </c>
      <c r="D127" s="43">
        <v>132.4</v>
      </c>
      <c r="E127" s="43">
        <v>132.4</v>
      </c>
      <c r="F127" s="43">
        <v>132.9</v>
      </c>
      <c r="G127" s="43">
        <v>132.69999999999999</v>
      </c>
      <c r="H127" s="43">
        <v>131.1</v>
      </c>
      <c r="I127" s="43">
        <v>132.6</v>
      </c>
      <c r="J127" s="43">
        <v>130.4</v>
      </c>
      <c r="K127" s="43">
        <v>130.4</v>
      </c>
      <c r="L127" s="43">
        <v>128.9</v>
      </c>
      <c r="M127" s="43">
        <v>128.9</v>
      </c>
      <c r="N127" s="43">
        <v>130.4</v>
      </c>
      <c r="O127" s="43">
        <v>129.69999999999999</v>
      </c>
      <c r="P127" s="43">
        <v>131.1</v>
      </c>
      <c r="Q127" s="43">
        <v>132.21</v>
      </c>
      <c r="R127" s="43">
        <v>134.1</v>
      </c>
      <c r="S127" s="43">
        <v>134.1</v>
      </c>
      <c r="T127" s="43">
        <v>130.6</v>
      </c>
      <c r="U127" s="43">
        <v>130.6</v>
      </c>
      <c r="V127" s="43">
        <v>130.6</v>
      </c>
      <c r="W127" s="43">
        <v>130.6</v>
      </c>
      <c r="X127" s="43">
        <v>130.6</v>
      </c>
      <c r="Y127" s="43">
        <v>130.9</v>
      </c>
      <c r="Z127" s="43">
        <v>130.9</v>
      </c>
      <c r="AA127" s="43">
        <v>131.9</v>
      </c>
      <c r="AB127" s="43">
        <v>131.9</v>
      </c>
      <c r="AC127" s="43">
        <v>131.9</v>
      </c>
      <c r="AD127" s="43">
        <v>131.9</v>
      </c>
      <c r="AE127" s="43">
        <v>131.9</v>
      </c>
      <c r="AF127" s="43">
        <v>131.9</v>
      </c>
      <c r="AG127" s="120"/>
      <c r="AH127" s="46">
        <f t="shared" si="32"/>
        <v>134.1</v>
      </c>
      <c r="AI127" s="47">
        <f t="shared" si="33"/>
        <v>128.9</v>
      </c>
    </row>
    <row r="128" spans="1:64">
      <c r="A128" s="119" t="s">
        <v>150</v>
      </c>
      <c r="B128" s="43">
        <v>131.30000000000001</v>
      </c>
      <c r="C128" s="43">
        <v>130.69999999999999</v>
      </c>
      <c r="D128" s="43">
        <v>130.69999999999999</v>
      </c>
      <c r="E128" s="43">
        <v>130.69999999999999</v>
      </c>
      <c r="F128" s="43">
        <v>130.80000000000001</v>
      </c>
      <c r="G128" s="43">
        <v>131.6</v>
      </c>
      <c r="H128" s="43">
        <v>130.4</v>
      </c>
      <c r="I128" s="43">
        <v>131.5</v>
      </c>
      <c r="J128" s="43">
        <v>130</v>
      </c>
      <c r="K128" s="43">
        <v>130</v>
      </c>
      <c r="L128" s="43">
        <v>129</v>
      </c>
      <c r="M128" s="43">
        <v>129</v>
      </c>
      <c r="N128" s="43">
        <v>129.5</v>
      </c>
      <c r="O128" s="43">
        <v>129.19999999999999</v>
      </c>
      <c r="P128" s="43">
        <v>130.19999999999999</v>
      </c>
      <c r="Q128" s="43">
        <v>130.30000000000001</v>
      </c>
      <c r="R128" s="43">
        <v>131.80000000000001</v>
      </c>
      <c r="S128" s="43">
        <v>131.80000000000001</v>
      </c>
      <c r="T128" s="43">
        <v>129.1</v>
      </c>
      <c r="U128" s="43">
        <v>129.1</v>
      </c>
      <c r="V128" s="43">
        <v>129.1</v>
      </c>
      <c r="W128" s="43">
        <v>129.1</v>
      </c>
      <c r="X128" s="43">
        <v>129.1</v>
      </c>
      <c r="Y128" s="43">
        <v>130.6</v>
      </c>
      <c r="Z128" s="43">
        <v>130.6</v>
      </c>
      <c r="AA128" s="43">
        <v>130.9</v>
      </c>
      <c r="AB128" s="43">
        <v>130.9</v>
      </c>
      <c r="AC128" s="43">
        <v>130.9</v>
      </c>
      <c r="AD128" s="43">
        <v>130.9</v>
      </c>
      <c r="AE128" s="43">
        <v>130.9</v>
      </c>
      <c r="AF128" s="43">
        <v>130.9</v>
      </c>
      <c r="AG128" s="120"/>
      <c r="AH128" s="46">
        <f t="shared" si="32"/>
        <v>131.80000000000001</v>
      </c>
      <c r="AI128" s="47">
        <f t="shared" si="33"/>
        <v>129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134.6</v>
      </c>
      <c r="D130" s="43">
        <v>134.6</v>
      </c>
      <c r="E130" s="43">
        <v>134.6</v>
      </c>
      <c r="F130" s="43">
        <v>135.19999999999999</v>
      </c>
      <c r="G130" s="43">
        <v>135.9</v>
      </c>
      <c r="H130" s="43">
        <v>134.9</v>
      </c>
      <c r="I130" s="43">
        <v>134.4</v>
      </c>
      <c r="J130" s="43">
        <v>133.80000000000001</v>
      </c>
      <c r="K130" s="43">
        <v>133.19999999999999</v>
      </c>
      <c r="L130" s="43">
        <v>132.6</v>
      </c>
      <c r="M130" s="43">
        <v>132.6</v>
      </c>
      <c r="N130" s="43">
        <v>132.9</v>
      </c>
      <c r="O130" s="43">
        <v>132.9</v>
      </c>
      <c r="P130" s="43">
        <v>132.9</v>
      </c>
      <c r="Q130" s="43">
        <v>132</v>
      </c>
      <c r="R130" s="43">
        <v>131.19999999999999</v>
      </c>
      <c r="S130" s="43">
        <v>131.19999999999999</v>
      </c>
      <c r="T130" s="43">
        <v>135</v>
      </c>
      <c r="U130" s="43">
        <v>135</v>
      </c>
      <c r="V130" s="43">
        <v>135</v>
      </c>
      <c r="W130" s="43">
        <v>135</v>
      </c>
      <c r="X130" s="43">
        <v>135</v>
      </c>
      <c r="Y130" s="43">
        <v>135</v>
      </c>
      <c r="Z130" s="43">
        <v>135</v>
      </c>
      <c r="AA130" s="43">
        <v>133.5</v>
      </c>
      <c r="AB130" s="43">
        <v>133.5</v>
      </c>
      <c r="AC130" s="43">
        <v>133.5</v>
      </c>
      <c r="AD130" s="43">
        <v>133.5</v>
      </c>
      <c r="AE130" s="43">
        <v>133.5</v>
      </c>
      <c r="AF130" s="43">
        <v>133.5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133.19999999999999</v>
      </c>
      <c r="C131" s="122">
        <v>132.69999999999999</v>
      </c>
      <c r="D131" s="122">
        <v>132.69999999999999</v>
      </c>
      <c r="E131" s="122">
        <v>132.69999999999999</v>
      </c>
      <c r="F131" s="122">
        <v>134.19999999999999</v>
      </c>
      <c r="G131" s="122">
        <v>135</v>
      </c>
      <c r="H131" s="122">
        <v>133</v>
      </c>
      <c r="I131" s="122">
        <v>133.4</v>
      </c>
      <c r="J131" s="122">
        <v>133.5</v>
      </c>
      <c r="K131" s="122">
        <v>132.80000000000001</v>
      </c>
      <c r="L131" s="122">
        <v>133.9</v>
      </c>
      <c r="M131" s="122">
        <v>133.9</v>
      </c>
      <c r="N131" s="122">
        <v>133.4</v>
      </c>
      <c r="O131" s="122">
        <v>132.5</v>
      </c>
      <c r="P131" s="122">
        <v>132.5</v>
      </c>
      <c r="Q131" s="122">
        <v>133</v>
      </c>
      <c r="R131" s="122">
        <v>134.30000000000001</v>
      </c>
      <c r="S131" s="122">
        <v>134.30000000000001</v>
      </c>
      <c r="T131" s="122">
        <v>134.69999999999999</v>
      </c>
      <c r="U131" s="122">
        <v>134.69999999999999</v>
      </c>
      <c r="V131" s="122">
        <v>134.69999999999999</v>
      </c>
      <c r="W131" s="122">
        <v>134.69999999999999</v>
      </c>
      <c r="X131" s="122">
        <v>134.69999999999999</v>
      </c>
      <c r="Y131" s="122">
        <v>134.69999999999999</v>
      </c>
      <c r="Z131" s="122">
        <v>134.69999999999999</v>
      </c>
      <c r="AA131" s="122">
        <v>132.69999999999999</v>
      </c>
      <c r="AB131" s="122">
        <v>132.69999999999999</v>
      </c>
      <c r="AC131" s="122">
        <v>132.69999999999999</v>
      </c>
      <c r="AD131" s="122">
        <v>132.69999999999999</v>
      </c>
      <c r="AE131" s="122">
        <v>132.69999999999999</v>
      </c>
      <c r="AF131" s="122">
        <v>132.69999999999999</v>
      </c>
      <c r="AG131" s="123"/>
      <c r="AH131" s="46">
        <f t="shared" si="32"/>
        <v>135</v>
      </c>
      <c r="AI131" s="47">
        <f t="shared" si="33"/>
        <v>132.5</v>
      </c>
    </row>
    <row r="132" spans="1:35">
      <c r="A132" s="119" t="s">
        <v>154</v>
      </c>
      <c r="B132" s="43">
        <v>133.4</v>
      </c>
      <c r="C132" s="43">
        <v>131.19999999999999</v>
      </c>
      <c r="D132" s="43">
        <v>131.19999999999999</v>
      </c>
      <c r="E132" s="43">
        <v>131.19999999999999</v>
      </c>
      <c r="F132" s="43">
        <v>132.69999999999999</v>
      </c>
      <c r="G132" s="43">
        <v>133.4</v>
      </c>
      <c r="H132" s="43">
        <v>125.8</v>
      </c>
      <c r="I132" s="43">
        <v>127</v>
      </c>
      <c r="J132" s="43">
        <v>130.4</v>
      </c>
      <c r="K132" s="43">
        <v>132.19999999999999</v>
      </c>
      <c r="L132" s="43">
        <v>132.5</v>
      </c>
      <c r="M132" s="43">
        <v>132.5</v>
      </c>
      <c r="N132" s="43">
        <v>132.9</v>
      </c>
      <c r="O132" s="43">
        <v>132.9</v>
      </c>
      <c r="P132" s="43">
        <v>135.5</v>
      </c>
      <c r="Q132" s="43">
        <v>132.30000000000001</v>
      </c>
      <c r="R132" s="43">
        <v>131.80000000000001</v>
      </c>
      <c r="S132" s="43">
        <v>131.80000000000001</v>
      </c>
      <c r="T132" s="43">
        <v>125.1</v>
      </c>
      <c r="U132" s="43">
        <v>125.1</v>
      </c>
      <c r="V132" s="43">
        <v>125.1</v>
      </c>
      <c r="W132" s="43">
        <v>125.1</v>
      </c>
      <c r="X132" s="43">
        <v>125.1</v>
      </c>
      <c r="Y132" s="43">
        <v>125.1</v>
      </c>
      <c r="Z132" s="43">
        <v>125.1</v>
      </c>
      <c r="AA132" s="43">
        <v>127.5</v>
      </c>
      <c r="AB132" s="43">
        <v>127.5</v>
      </c>
      <c r="AC132" s="43">
        <v>127.5</v>
      </c>
      <c r="AD132" s="43">
        <v>127.5</v>
      </c>
      <c r="AE132" s="43">
        <v>127.5</v>
      </c>
      <c r="AF132" s="43">
        <v>127.5</v>
      </c>
      <c r="AG132" s="120"/>
      <c r="AH132" s="46">
        <f t="shared" si="32"/>
        <v>135.5</v>
      </c>
      <c r="AI132" s="47">
        <f t="shared" si="33"/>
        <v>125.1</v>
      </c>
    </row>
    <row r="133" spans="1:35" ht="15.75" thickBot="1">
      <c r="A133" s="119" t="s">
        <v>155</v>
      </c>
      <c r="B133" s="101">
        <v>67.5</v>
      </c>
      <c r="C133" s="101">
        <v>67.5</v>
      </c>
      <c r="D133" s="101">
        <v>67.5</v>
      </c>
      <c r="E133" s="101">
        <v>67.5</v>
      </c>
      <c r="F133" s="101">
        <v>67.5</v>
      </c>
      <c r="G133" s="101">
        <v>67.5</v>
      </c>
      <c r="H133" s="101">
        <v>67.5</v>
      </c>
      <c r="I133" s="101">
        <v>67.5</v>
      </c>
      <c r="J133" s="101">
        <v>67.5</v>
      </c>
      <c r="K133" s="101">
        <v>65.900000000000006</v>
      </c>
      <c r="L133" s="101">
        <v>65.900000000000006</v>
      </c>
      <c r="M133" s="101">
        <v>65.900000000000006</v>
      </c>
      <c r="N133" s="101">
        <v>65.3</v>
      </c>
      <c r="O133" s="101">
        <v>65.900000000000006</v>
      </c>
      <c r="P133" s="101">
        <v>65.900000000000006</v>
      </c>
      <c r="Q133" s="101">
        <v>65.900000000000006</v>
      </c>
      <c r="R133" s="101">
        <v>64.900000000000006</v>
      </c>
      <c r="S133" s="101">
        <v>64.900000000000006</v>
      </c>
      <c r="T133" s="101">
        <v>65.5</v>
      </c>
      <c r="U133" s="101">
        <v>65.5</v>
      </c>
      <c r="V133" s="101">
        <v>65.5</v>
      </c>
      <c r="W133" s="101">
        <v>65.5</v>
      </c>
      <c r="X133" s="101">
        <v>65.5</v>
      </c>
      <c r="Y133" s="101">
        <v>65.5</v>
      </c>
      <c r="Z133" s="101">
        <v>65.5</v>
      </c>
      <c r="AA133" s="101">
        <v>65.099999999999994</v>
      </c>
      <c r="AB133" s="101">
        <v>65.099999999999994</v>
      </c>
      <c r="AC133" s="101">
        <v>65.099999999999994</v>
      </c>
      <c r="AD133" s="101">
        <v>65.099999999999994</v>
      </c>
      <c r="AE133" s="101">
        <v>65.099999999999994</v>
      </c>
      <c r="AF133" s="101">
        <v>65.099999999999994</v>
      </c>
      <c r="AG133" s="124"/>
      <c r="AH133" s="46">
        <f t="shared" si="32"/>
        <v>67.5</v>
      </c>
      <c r="AI133" s="47">
        <f t="shared" si="33"/>
        <v>64.900000000000006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:C135" si="209">SUM(B26,B32,B45:B46,B82,B84:B85,B87,B89,B137:B142,B177,B183,B189,B198,B200,B212,B219,B222:B223,B230,B232,B234,B238:B240,B242:B244,B249,B255:B256,B258:B260,B161,B166)</f>
        <v>156.93999999999994</v>
      </c>
      <c r="C135" s="114">
        <f t="shared" si="209"/>
        <v>146.13999999999999</v>
      </c>
      <c r="D135" s="114">
        <f t="shared" ref="D135:E135" si="210">SUM(D26,D32,D45:D46,D82,D84:D85,D87,D89,D137:D142,D177,D183,D189,D198,D200,D212,D219,D222:D223,D230,D232,D234,D238:D240,D242:D244,D249,D255:D256,D258:D260,D161,D166)</f>
        <v>318.64000000000004</v>
      </c>
      <c r="E135" s="114">
        <f t="shared" si="210"/>
        <v>132.73999999999998</v>
      </c>
      <c r="F135" s="114">
        <f t="shared" ref="F135" si="211">SUM(F26,F32,F45:F46,F82,F84:F85,F87,F89,F137:F142,F177,F183,F189,F198,F200,F212,F219,F222:F223,F230,F232,F234,F238:F240,F242:F244,F249,F255:F256,F258:F260,F161,F166)</f>
        <v>134.84</v>
      </c>
      <c r="G135" s="114">
        <f t="shared" ref="G135:O135" si="212">SUM(G26,G32,G45:G46,G82,G84:G85,G87,G89,G137:G142,G177,G183,G189,G198,G200,G212,G219,G222:G223,G230,G232,G234,G238:G240,G242:G244,G249,G255:G256,G258:G260,G161,G166)</f>
        <v>123.74000000000001</v>
      </c>
      <c r="H135" s="114">
        <f t="shared" si="212"/>
        <v>129.84</v>
      </c>
      <c r="I135" s="114">
        <f t="shared" si="212"/>
        <v>194.74</v>
      </c>
      <c r="J135" s="114">
        <f t="shared" si="212"/>
        <v>227.04</v>
      </c>
      <c r="K135" s="114">
        <f t="shared" si="212"/>
        <v>271.24</v>
      </c>
      <c r="L135" s="114">
        <f t="shared" si="212"/>
        <v>287.24</v>
      </c>
      <c r="M135" s="114">
        <f t="shared" si="212"/>
        <v>287.24</v>
      </c>
      <c r="N135" s="114">
        <f t="shared" ref="N135" si="213">SUM(N26,N32,N45:N46,N82,N84:N85,N87,N89,N137:N142,N177,N183,N189,N198,N200,N212,N219,N222:N223,N230,N232,N234,N238:N240,N242:N244,N249,N255:N256,N258:N260,N161,N166)</f>
        <v>271.03999999999996</v>
      </c>
      <c r="O135" s="114">
        <f t="shared" si="212"/>
        <v>279.33999999999997</v>
      </c>
      <c r="P135" s="114">
        <v>42</v>
      </c>
      <c r="Q135" s="114">
        <f t="shared" ref="Q135" si="214">SUM(Q26,Q32,Q45:Q46,Q82,Q84:Q85,Q87,Q89,Q137:Q142,Q177,Q183,Q189,Q198,Q200,Q212,Q219,Q222:Q223,Q230,Q232,Q234,Q238:Q240,Q242:Q244,Q249,Q255:Q256,Q258:Q260,Q161,Q166)</f>
        <v>991.14</v>
      </c>
      <c r="R135" s="114">
        <f t="shared" ref="R135:S135" si="215">SUM(R26,R32,R45:R46,R82,R84:R85,R87,R89,R137:R142,R177,R183,R189,R198,R200,R212,R219,R222:R223,R230,R232,R234,R238:R240,R242:R244,R249,R255:R256,R258:R260,R161,R166)</f>
        <v>286.94</v>
      </c>
      <c r="S135" s="114">
        <f t="shared" si="215"/>
        <v>278.83999999999997</v>
      </c>
      <c r="T135" s="114">
        <f t="shared" ref="T135:U135" si="216">SUM(T26,T32,T45:T46,T82,T84:T85,T87,T89,T137:T142,T177,T183,T189,T198,T200,T212,T219,T222:T223,T230,T232,T234,T238:T240,T242:T244,T249,T255:T256,T258:T260,T161,T166)</f>
        <v>282.44</v>
      </c>
      <c r="U135" s="114">
        <f t="shared" si="216"/>
        <v>277.44</v>
      </c>
      <c r="V135" s="114">
        <f t="shared" ref="V135:W135" si="217">SUM(V26,V32,V45:V46,V82,V84:V85,V87,V89,V137:V142,V177,V183,V189,V198,V200,V212,V219,V222:V223,V230,V232,V234,V238:V240,V242:V244,V249,V255:V256,V258:V260,V161,V166)</f>
        <v>277.44</v>
      </c>
      <c r="W135" s="114">
        <f t="shared" si="217"/>
        <v>216.74</v>
      </c>
      <c r="X135" s="114">
        <f t="shared" ref="X135:Y135" si="218">SUM(X26,X32,X45:X46,X82,X84:X85,X87,X89,X137:X142,X177,X183,X189,X198,X200,X212,X219,X222:X223,X230,X232,X234,X238:X240,X242:X244,X249,X255:X256,X258:X260,X161,X166)</f>
        <v>216.74</v>
      </c>
      <c r="Y135" s="114">
        <f t="shared" si="218"/>
        <v>221.74</v>
      </c>
      <c r="Z135" s="114">
        <f t="shared" ref="Z135" si="219">SUM(Z26,Z32,Z45:Z46,Z82,Z84:Z85,Z87,Z89,Z137:Z142,Z177,Z183,Z189,Z198,Z200,Z212,Z219,Z222:Z223,Z230,Z232,Z234,Z238:Z240,Z242:Z244,Z249,Z255:Z256,Z258:Z260,Z161,Z166)</f>
        <v>227.64</v>
      </c>
      <c r="AA135" s="114">
        <f>SUM(AA26,AA32,AA45:AA46,AA82,AA84:AA85,AA87,AA89,AA137:AA143,AA177,AA183,AA189,AA198,AA200,AA212,AA219,AA222:AA223,AA230,AA232,AA234,AA238:AA240,AA242:AA244,AA249,AA255:AA256,AA258:AA260,AA161,AA166)</f>
        <v>538.43999999999994</v>
      </c>
      <c r="AB135" s="114">
        <f t="shared" ref="AB135:AE135" si="220">SUM(AB26,AB32,AB45:AB46,AB82,AB84:AB85,AB87,AB89,AB137:AB143,AB177,AB183,AB189,AB198,AB200,AB212,AB219,AB222:AB223,AB230,AB232,AB234,AB238:AB240,AB242:AB244,AB249,AB255:AB256,AB258:AB260,AB161,AB166)</f>
        <v>538.43999999999994</v>
      </c>
      <c r="AC135" s="114">
        <f t="shared" si="220"/>
        <v>538.43999999999994</v>
      </c>
      <c r="AD135" s="114">
        <f t="shared" si="220"/>
        <v>538.43999999999994</v>
      </c>
      <c r="AE135" s="114">
        <f t="shared" si="220"/>
        <v>538.43999999999994</v>
      </c>
      <c r="AF135" s="114">
        <f t="shared" ref="AF135" si="221">SUM(AF26,AF32,AF45:AF46,AF82,AF84:AF85,AF87,AF89,AF137:AF143,AF177,AF183,AF189,AF198,AF200,AF212,AF219,AF222:AF223,AF230,AF232,AF234,AF238:AF240,AF242:AF244,AF249,AF255:AF256,AF258:AF260,AF161,AF166)</f>
        <v>538.43999999999994</v>
      </c>
      <c r="AG135" s="127"/>
      <c r="AH135" s="46">
        <f t="shared" si="32"/>
        <v>991.14</v>
      </c>
      <c r="AI135" s="47">
        <f t="shared" si="33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70.2</v>
      </c>
      <c r="C137" s="132">
        <v>69.099999999999994</v>
      </c>
      <c r="D137" s="132">
        <v>71.2</v>
      </c>
      <c r="E137" s="132">
        <v>69.900000000000006</v>
      </c>
      <c r="F137" s="132">
        <v>74.3</v>
      </c>
      <c r="G137" s="133">
        <v>68.5</v>
      </c>
      <c r="H137" s="133">
        <v>74.599999999999994</v>
      </c>
      <c r="I137" s="133">
        <v>71.2</v>
      </c>
      <c r="J137" s="133">
        <v>69.2</v>
      </c>
      <c r="K137" s="133">
        <v>71.2</v>
      </c>
      <c r="L137" s="133">
        <v>71.400000000000006</v>
      </c>
      <c r="M137" s="133">
        <v>71.400000000000006</v>
      </c>
      <c r="N137" s="133">
        <v>71.400000000000006</v>
      </c>
      <c r="O137" s="133">
        <v>76</v>
      </c>
      <c r="P137" s="133">
        <v>75</v>
      </c>
      <c r="Q137" s="133">
        <v>80</v>
      </c>
      <c r="R137" s="133">
        <v>82.1</v>
      </c>
      <c r="S137" s="133">
        <v>82.1</v>
      </c>
      <c r="T137" s="133">
        <v>91</v>
      </c>
      <c r="U137" s="133">
        <v>91</v>
      </c>
      <c r="V137" s="133">
        <v>91</v>
      </c>
      <c r="W137" s="133">
        <v>60</v>
      </c>
      <c r="X137" s="133">
        <v>60</v>
      </c>
      <c r="Y137" s="133">
        <v>65</v>
      </c>
      <c r="Z137" s="133">
        <v>65</v>
      </c>
      <c r="AA137" s="133">
        <v>75.5</v>
      </c>
      <c r="AB137" s="133">
        <v>75.5</v>
      </c>
      <c r="AC137" s="133">
        <v>75.5</v>
      </c>
      <c r="AD137" s="133">
        <v>75.5</v>
      </c>
      <c r="AE137" s="133">
        <v>75.5</v>
      </c>
      <c r="AF137" s="133">
        <v>75.5</v>
      </c>
      <c r="AG137" s="134">
        <v>75</v>
      </c>
      <c r="AH137" s="46">
        <f t="shared" si="32"/>
        <v>91</v>
      </c>
      <c r="AI137" s="47">
        <f t="shared" si="33"/>
        <v>60</v>
      </c>
    </row>
    <row r="138" spans="1:35">
      <c r="A138" s="135" t="s">
        <v>160</v>
      </c>
      <c r="B138" s="132">
        <v>48.2</v>
      </c>
      <c r="C138" s="132">
        <v>50.6</v>
      </c>
      <c r="D138" s="132">
        <v>52.3</v>
      </c>
      <c r="E138" s="132">
        <v>52.6</v>
      </c>
      <c r="F138" s="132">
        <v>55.4</v>
      </c>
      <c r="G138" s="136">
        <v>46.9</v>
      </c>
      <c r="H138" s="136">
        <v>46.9</v>
      </c>
      <c r="I138" s="136">
        <v>49.3</v>
      </c>
      <c r="J138" s="136">
        <v>46.7</v>
      </c>
      <c r="K138" s="136">
        <v>48.8</v>
      </c>
      <c r="L138" s="136">
        <v>50.1</v>
      </c>
      <c r="M138" s="136">
        <v>50.1</v>
      </c>
      <c r="N138" s="136">
        <v>50.1</v>
      </c>
      <c r="O138" s="136">
        <v>50.1</v>
      </c>
      <c r="P138" s="136">
        <v>65</v>
      </c>
      <c r="Q138" s="136">
        <v>770</v>
      </c>
      <c r="R138" s="136">
        <v>69.900000000000006</v>
      </c>
      <c r="S138" s="136">
        <v>69.900000000000006</v>
      </c>
      <c r="T138" s="136">
        <v>82</v>
      </c>
      <c r="U138" s="136">
        <v>82</v>
      </c>
      <c r="V138" s="136">
        <v>82</v>
      </c>
      <c r="W138" s="136">
        <v>63</v>
      </c>
      <c r="X138" s="136">
        <v>63</v>
      </c>
      <c r="Y138" s="136">
        <v>63</v>
      </c>
      <c r="Z138" s="136">
        <v>63</v>
      </c>
      <c r="AA138" s="136">
        <v>61.9</v>
      </c>
      <c r="AB138" s="136">
        <v>61.9</v>
      </c>
      <c r="AC138" s="136">
        <v>61.9</v>
      </c>
      <c r="AD138" s="136">
        <v>61.9</v>
      </c>
      <c r="AE138" s="136">
        <v>61.9</v>
      </c>
      <c r="AF138" s="136">
        <v>61.9</v>
      </c>
      <c r="AG138" s="134">
        <v>240</v>
      </c>
      <c r="AH138" s="46">
        <f t="shared" si="32"/>
        <v>770</v>
      </c>
      <c r="AI138" s="47">
        <f t="shared" si="33"/>
        <v>46.7</v>
      </c>
    </row>
    <row r="139" spans="1:35">
      <c r="A139" s="135" t="s">
        <v>161</v>
      </c>
      <c r="B139" s="132">
        <v>-76.400000000000006</v>
      </c>
      <c r="C139" s="132">
        <v>-79.8</v>
      </c>
      <c r="D139" s="132">
        <v>-84.6</v>
      </c>
      <c r="E139" s="132">
        <v>-89.1</v>
      </c>
      <c r="F139" s="132">
        <v>-89.4</v>
      </c>
      <c r="G139" s="136">
        <v>-74.900000000000006</v>
      </c>
      <c r="H139" s="136">
        <v>-74.900000000000006</v>
      </c>
      <c r="I139" s="136">
        <v>-62</v>
      </c>
      <c r="J139" s="136">
        <v>-56.2</v>
      </c>
      <c r="K139" s="136">
        <v>-62.3</v>
      </c>
      <c r="L139" s="136">
        <v>-56.8</v>
      </c>
      <c r="M139" s="136">
        <v>-56.8</v>
      </c>
      <c r="N139" s="136">
        <v>-52</v>
      </c>
      <c r="O139" s="136">
        <v>-52</v>
      </c>
      <c r="P139" s="136">
        <v>-56</v>
      </c>
      <c r="Q139" s="136">
        <v>-65</v>
      </c>
      <c r="R139" s="136">
        <v>-62.7</v>
      </c>
      <c r="S139" s="136">
        <v>-62.7</v>
      </c>
      <c r="T139" s="136">
        <v>-54</v>
      </c>
      <c r="U139" s="136">
        <v>-54</v>
      </c>
      <c r="V139" s="136">
        <v>-54</v>
      </c>
      <c r="W139" s="136">
        <v>-31</v>
      </c>
      <c r="X139" s="136">
        <v>-31</v>
      </c>
      <c r="Y139" s="136">
        <v>-31</v>
      </c>
      <c r="Z139" s="136">
        <v>-31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222">MAX(B139:AF139)</f>
        <v>-31</v>
      </c>
      <c r="AI139" s="47">
        <f t="shared" ref="AI139:AI145" si="223">MIN(B139:AF139)</f>
        <v>-89.4</v>
      </c>
    </row>
    <row r="140" spans="1:35">
      <c r="A140" s="135" t="s">
        <v>162</v>
      </c>
      <c r="B140" s="132">
        <v>90.6</v>
      </c>
      <c r="C140" s="132">
        <v>88.5</v>
      </c>
      <c r="D140" s="132">
        <v>91.7</v>
      </c>
      <c r="E140" s="132">
        <v>95.8</v>
      </c>
      <c r="F140" s="132">
        <v>95.7</v>
      </c>
      <c r="G140" s="137">
        <v>76</v>
      </c>
      <c r="H140" s="137">
        <v>76</v>
      </c>
      <c r="I140" s="137">
        <v>76.099999999999994</v>
      </c>
      <c r="J140" s="137">
        <v>61.4</v>
      </c>
      <c r="K140" s="137">
        <v>76.7</v>
      </c>
      <c r="L140" s="137">
        <v>71.3</v>
      </c>
      <c r="M140" s="137">
        <v>71.3</v>
      </c>
      <c r="N140" s="137">
        <v>54.1</v>
      </c>
      <c r="O140" s="137">
        <v>54.1</v>
      </c>
      <c r="P140" s="137">
        <v>58</v>
      </c>
      <c r="Q140" s="137">
        <v>68</v>
      </c>
      <c r="R140" s="137">
        <v>67.599999999999994</v>
      </c>
      <c r="S140" s="137">
        <v>67.599999999999994</v>
      </c>
      <c r="T140" s="137">
        <v>52</v>
      </c>
      <c r="U140" s="137">
        <v>52</v>
      </c>
      <c r="V140" s="137">
        <v>52</v>
      </c>
      <c r="W140" s="137">
        <v>28</v>
      </c>
      <c r="X140" s="137">
        <v>28</v>
      </c>
      <c r="Y140" s="137">
        <v>28</v>
      </c>
      <c r="Z140" s="137">
        <v>28</v>
      </c>
      <c r="AA140" s="137">
        <v>58</v>
      </c>
      <c r="AB140" s="137">
        <v>58</v>
      </c>
      <c r="AC140" s="137">
        <v>58</v>
      </c>
      <c r="AD140" s="137">
        <v>58</v>
      </c>
      <c r="AE140" s="137">
        <v>58</v>
      </c>
      <c r="AF140" s="137">
        <v>58</v>
      </c>
      <c r="AG140" s="134"/>
      <c r="AH140" s="46">
        <f t="shared" si="222"/>
        <v>95.8</v>
      </c>
      <c r="AI140" s="47">
        <f t="shared" si="223"/>
        <v>28</v>
      </c>
    </row>
    <row r="141" spans="1:35">
      <c r="A141" s="135" t="s">
        <v>163</v>
      </c>
      <c r="B141" s="132">
        <v>-3.8</v>
      </c>
      <c r="C141" s="132">
        <v>-9.6999999999999993</v>
      </c>
      <c r="D141" s="132">
        <v>-11.9</v>
      </c>
      <c r="E141" s="132">
        <v>-14.8</v>
      </c>
      <c r="F141" s="132">
        <v>-15.1</v>
      </c>
      <c r="G141" s="136">
        <v>-6.2</v>
      </c>
      <c r="H141" s="136">
        <v>-6.2</v>
      </c>
      <c r="I141" s="136">
        <v>5.8</v>
      </c>
      <c r="J141" s="136">
        <v>11.4</v>
      </c>
      <c r="K141" s="136">
        <v>4.8</v>
      </c>
      <c r="L141" s="136">
        <v>8.1</v>
      </c>
      <c r="M141" s="136">
        <v>8.1</v>
      </c>
      <c r="N141" s="136">
        <v>4.2</v>
      </c>
      <c r="O141" s="136">
        <v>4.2</v>
      </c>
      <c r="P141" s="136">
        <v>1.6</v>
      </c>
      <c r="Q141" s="136">
        <v>3</v>
      </c>
      <c r="R141" s="136">
        <v>-5.9</v>
      </c>
      <c r="S141" s="136">
        <v>-5.9</v>
      </c>
      <c r="T141" s="136">
        <v>0</v>
      </c>
      <c r="U141" s="136">
        <v>0</v>
      </c>
      <c r="V141" s="136">
        <v>0</v>
      </c>
      <c r="W141" s="136">
        <v>0</v>
      </c>
      <c r="X141" s="136">
        <v>0</v>
      </c>
      <c r="Y141" s="136">
        <v>0</v>
      </c>
      <c r="Z141" s="136">
        <v>0</v>
      </c>
      <c r="AA141" s="137">
        <v>8.9</v>
      </c>
      <c r="AB141" s="137">
        <v>8.9</v>
      </c>
      <c r="AC141" s="137">
        <v>8.9</v>
      </c>
      <c r="AD141" s="137">
        <v>8.9</v>
      </c>
      <c r="AE141" s="137">
        <v>8.9</v>
      </c>
      <c r="AF141" s="137">
        <v>8.9</v>
      </c>
      <c r="AG141" s="134">
        <v>60</v>
      </c>
      <c r="AH141" s="46">
        <f t="shared" si="222"/>
        <v>11.4</v>
      </c>
      <c r="AI141" s="47">
        <f t="shared" si="223"/>
        <v>-15.1</v>
      </c>
    </row>
    <row r="142" spans="1:35">
      <c r="A142" s="135" t="s">
        <v>164</v>
      </c>
      <c r="B142" s="132">
        <v>-81</v>
      </c>
      <c r="C142" s="132">
        <v>-83.5</v>
      </c>
      <c r="D142" s="132">
        <v>88.9</v>
      </c>
      <c r="E142" s="132">
        <v>-93.1</v>
      </c>
      <c r="F142" s="132">
        <v>-97</v>
      </c>
      <c r="G142" s="137">
        <v>-97.5</v>
      </c>
      <c r="H142" s="137">
        <v>-97.5</v>
      </c>
      <c r="I142" s="137">
        <v>-56.6</v>
      </c>
      <c r="J142" s="137">
        <v>-16.399999999999999</v>
      </c>
      <c r="K142" s="137">
        <v>21.1</v>
      </c>
      <c r="L142" s="137">
        <v>32.200000000000003</v>
      </c>
      <c r="M142" s="137">
        <v>32.200000000000003</v>
      </c>
      <c r="N142" s="137">
        <v>20.399999999999999</v>
      </c>
      <c r="O142" s="137">
        <v>20.399999999999999</v>
      </c>
      <c r="P142" s="137">
        <v>12</v>
      </c>
      <c r="Q142" s="137">
        <v>7</v>
      </c>
      <c r="R142" s="137">
        <v>7.6</v>
      </c>
      <c r="S142" s="137">
        <v>7.6</v>
      </c>
      <c r="T142" s="137">
        <v>-3.8</v>
      </c>
      <c r="U142" s="137">
        <v>-3.8</v>
      </c>
      <c r="V142" s="137">
        <v>-3.8</v>
      </c>
      <c r="W142" s="137">
        <v>-13.5</v>
      </c>
      <c r="X142" s="137">
        <v>-13.5</v>
      </c>
      <c r="Y142" s="137">
        <v>-13.5</v>
      </c>
      <c r="Z142" s="137">
        <v>-13.5</v>
      </c>
      <c r="AA142" s="136">
        <v>90</v>
      </c>
      <c r="AB142" s="136">
        <v>90</v>
      </c>
      <c r="AC142" s="136">
        <v>90</v>
      </c>
      <c r="AD142" s="136">
        <v>90</v>
      </c>
      <c r="AE142" s="136">
        <v>90</v>
      </c>
      <c r="AF142" s="136">
        <v>90</v>
      </c>
      <c r="AG142" s="138">
        <v>120</v>
      </c>
      <c r="AH142" s="46">
        <f t="shared" si="222"/>
        <v>90</v>
      </c>
      <c r="AI142" s="47">
        <f t="shared" si="223"/>
        <v>-97.5</v>
      </c>
    </row>
    <row r="143" spans="1:35">
      <c r="A143" s="135" t="s">
        <v>165</v>
      </c>
      <c r="B143" s="132">
        <v>0</v>
      </c>
      <c r="C143" s="132">
        <v>0</v>
      </c>
      <c r="D143" s="132">
        <v>0</v>
      </c>
      <c r="E143" s="132">
        <v>0</v>
      </c>
      <c r="F143" s="132">
        <v>0</v>
      </c>
      <c r="G143" s="137">
        <v>0</v>
      </c>
      <c r="H143" s="137">
        <v>0</v>
      </c>
      <c r="I143" s="137">
        <v>24.2</v>
      </c>
      <c r="J143" s="137">
        <v>47.7</v>
      </c>
      <c r="K143" s="137">
        <v>67.2</v>
      </c>
      <c r="L143" s="137">
        <v>73.77</v>
      </c>
      <c r="M143" s="137">
        <v>73.77</v>
      </c>
      <c r="N143" s="137">
        <v>64.2</v>
      </c>
      <c r="O143" s="137">
        <v>64.2</v>
      </c>
      <c r="P143" s="137">
        <v>56</v>
      </c>
      <c r="Q143" s="137">
        <v>55</v>
      </c>
      <c r="R143" s="137">
        <v>54.4</v>
      </c>
      <c r="S143" s="137">
        <v>54.4</v>
      </c>
      <c r="T143" s="137">
        <v>92.2</v>
      </c>
      <c r="U143" s="137">
        <v>92.2</v>
      </c>
      <c r="V143" s="137">
        <v>92.2</v>
      </c>
      <c r="W143" s="137">
        <v>80</v>
      </c>
      <c r="X143" s="137">
        <v>80</v>
      </c>
      <c r="Y143" s="137">
        <v>80</v>
      </c>
      <c r="Z143" s="137">
        <v>80</v>
      </c>
      <c r="AA143" s="137">
        <v>193</v>
      </c>
      <c r="AB143" s="137">
        <v>193</v>
      </c>
      <c r="AC143" s="137">
        <v>193</v>
      </c>
      <c r="AD143" s="137">
        <v>193</v>
      </c>
      <c r="AE143" s="137">
        <v>193</v>
      </c>
      <c r="AF143" s="137">
        <v>193</v>
      </c>
      <c r="AG143" s="138"/>
      <c r="AH143" s="46">
        <f t="shared" si="222"/>
        <v>193</v>
      </c>
      <c r="AI143" s="47">
        <f t="shared" si="223"/>
        <v>0</v>
      </c>
    </row>
    <row r="144" spans="1:35">
      <c r="A144" s="135" t="s">
        <v>166</v>
      </c>
      <c r="B144" s="132">
        <v>-64.099999999999994</v>
      </c>
      <c r="C144" s="132">
        <v>15.7</v>
      </c>
      <c r="D144" s="132">
        <v>17.5</v>
      </c>
      <c r="E144" s="132">
        <v>18</v>
      </c>
      <c r="F144" s="132">
        <v>18.2</v>
      </c>
      <c r="G144" s="137">
        <v>-61.4</v>
      </c>
      <c r="H144" s="137">
        <v>-61.4</v>
      </c>
      <c r="I144" s="137">
        <v>-59.7</v>
      </c>
      <c r="J144" s="137">
        <v>-44.3</v>
      </c>
      <c r="K144" s="137">
        <v>-41.6</v>
      </c>
      <c r="L144" s="137">
        <v>-44.4</v>
      </c>
      <c r="M144" s="137">
        <v>-44.4</v>
      </c>
      <c r="N144" s="137">
        <v>-0.5</v>
      </c>
      <c r="O144" s="137">
        <v>-0.5</v>
      </c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222"/>
        <v>18.2</v>
      </c>
      <c r="AI144" s="47">
        <f t="shared" si="223"/>
        <v>-64.099999999999994</v>
      </c>
    </row>
    <row r="145" spans="1:38">
      <c r="A145" s="135" t="s">
        <v>167</v>
      </c>
      <c r="B145" s="132">
        <v>81.400000000000006</v>
      </c>
      <c r="C145" s="132">
        <v>93.6</v>
      </c>
      <c r="D145" s="132">
        <v>110.8</v>
      </c>
      <c r="E145" s="132">
        <v>117.5</v>
      </c>
      <c r="F145" s="132">
        <v>112</v>
      </c>
      <c r="G145" s="137">
        <v>67.5</v>
      </c>
      <c r="H145" s="137">
        <v>67.5</v>
      </c>
      <c r="I145" s="137">
        <v>42.2</v>
      </c>
      <c r="J145" s="137">
        <v>22.3</v>
      </c>
      <c r="K145" s="137">
        <v>42.4</v>
      </c>
      <c r="L145" s="137">
        <v>27.6</v>
      </c>
      <c r="M145" s="137">
        <v>27.6</v>
      </c>
      <c r="N145" s="137">
        <v>25.2</v>
      </c>
      <c r="O145" s="137">
        <v>25.2</v>
      </c>
      <c r="P145" s="137">
        <v>44</v>
      </c>
      <c r="Q145" s="137">
        <v>56</v>
      </c>
      <c r="R145" s="137">
        <v>82.7</v>
      </c>
      <c r="S145" s="137">
        <v>82.7</v>
      </c>
      <c r="T145" s="137">
        <v>60</v>
      </c>
      <c r="U145" s="137">
        <v>60</v>
      </c>
      <c r="V145" s="137">
        <v>60</v>
      </c>
      <c r="W145" s="137">
        <v>10</v>
      </c>
      <c r="X145" s="137">
        <v>10</v>
      </c>
      <c r="Y145" s="137">
        <v>10</v>
      </c>
      <c r="Z145" s="137">
        <v>10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222"/>
        <v>117.5</v>
      </c>
      <c r="AI145" s="47">
        <f t="shared" si="223"/>
        <v>10</v>
      </c>
    </row>
    <row r="146" spans="1:38">
      <c r="A146" s="135" t="s">
        <v>168</v>
      </c>
      <c r="B146" s="132">
        <v>-214.2</v>
      </c>
      <c r="C146" s="132">
        <v>-294.5</v>
      </c>
      <c r="D146" s="132">
        <v>-274.5</v>
      </c>
      <c r="E146" s="132">
        <v>-268.5</v>
      </c>
      <c r="F146" s="132">
        <v>-282</v>
      </c>
      <c r="G146" s="137">
        <v>-174</v>
      </c>
      <c r="H146" s="137">
        <v>-174</v>
      </c>
      <c r="I146" s="137">
        <v>-267.60000000000002</v>
      </c>
      <c r="J146" s="137">
        <v>-275.5</v>
      </c>
      <c r="K146" s="137">
        <v>-257.89999999999998</v>
      </c>
      <c r="L146" s="137">
        <v>-230.3</v>
      </c>
      <c r="M146" s="137">
        <v>-230.3</v>
      </c>
      <c r="N146" s="137">
        <v>-221.2</v>
      </c>
      <c r="O146" s="137">
        <v>-221.2</v>
      </c>
      <c r="P146" s="137">
        <v>-181</v>
      </c>
      <c r="Q146" s="137">
        <v>-138</v>
      </c>
      <c r="R146" s="137">
        <v>-129.80000000000001</v>
      </c>
      <c r="S146" s="137">
        <v>-129.80000000000001</v>
      </c>
      <c r="T146" s="137">
        <v>-105</v>
      </c>
      <c r="U146" s="137">
        <v>-105</v>
      </c>
      <c r="V146" s="137">
        <v>-105</v>
      </c>
      <c r="W146" s="137">
        <v>-105</v>
      </c>
      <c r="X146" s="137">
        <v>-105</v>
      </c>
      <c r="Y146" s="137">
        <v>-105</v>
      </c>
      <c r="Z146" s="137">
        <v>-105</v>
      </c>
      <c r="AA146" s="137">
        <v>-214</v>
      </c>
      <c r="AB146" s="137">
        <v>-214</v>
      </c>
      <c r="AC146" s="137">
        <v>-214</v>
      </c>
      <c r="AD146" s="137">
        <v>-214</v>
      </c>
      <c r="AE146" s="137">
        <v>-214</v>
      </c>
      <c r="AF146" s="137">
        <v>-214</v>
      </c>
      <c r="AG146" s="138"/>
      <c r="AH146" s="46">
        <f t="shared" ref="AH146:AH158" si="224">MAX(B146:AF146)</f>
        <v>-105</v>
      </c>
      <c r="AI146" s="47">
        <f t="shared" ref="AI146:AI158" si="225">MIN(B146:AF146)</f>
        <v>-294.5</v>
      </c>
    </row>
    <row r="147" spans="1:38">
      <c r="A147" s="135" t="s">
        <v>169</v>
      </c>
      <c r="B147" s="132"/>
      <c r="C147" s="132"/>
      <c r="D147" s="132"/>
      <c r="E147" s="132"/>
      <c r="F147" s="132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224"/>
        <v>0</v>
      </c>
      <c r="AI147" s="47">
        <f t="shared" si="225"/>
        <v>0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24"/>
        <v>0</v>
      </c>
      <c r="AI148" s="47">
        <f t="shared" si="225"/>
        <v>0</v>
      </c>
    </row>
    <row r="149" spans="1:38">
      <c r="A149" s="135" t="s">
        <v>171</v>
      </c>
      <c r="B149" s="132">
        <v>183.2</v>
      </c>
      <c r="C149" s="132">
        <v>180.4</v>
      </c>
      <c r="D149" s="132">
        <v>184.4</v>
      </c>
      <c r="E149" s="132">
        <v>184.3</v>
      </c>
      <c r="F149" s="132">
        <v>194.5</v>
      </c>
      <c r="G149" s="122">
        <f>92.7+91.4</f>
        <v>184.10000000000002</v>
      </c>
      <c r="H149" s="122">
        <f>92.7+91.4</f>
        <v>184.10000000000002</v>
      </c>
      <c r="I149" s="122">
        <f>90.7+89.3</f>
        <v>180</v>
      </c>
      <c r="J149" s="122">
        <v>179</v>
      </c>
      <c r="K149" s="122">
        <v>180.3</v>
      </c>
      <c r="L149" s="122">
        <v>179.7</v>
      </c>
      <c r="M149" s="122">
        <v>179.7</v>
      </c>
      <c r="N149" s="122">
        <v>174.4</v>
      </c>
      <c r="O149" s="122">
        <v>174.4</v>
      </c>
      <c r="P149" s="122">
        <v>85</v>
      </c>
      <c r="Q149" s="122">
        <v>85</v>
      </c>
      <c r="R149" s="122">
        <v>164.3</v>
      </c>
      <c r="S149" s="122">
        <v>164.3</v>
      </c>
      <c r="T149" s="122">
        <v>164.3</v>
      </c>
      <c r="U149" s="122">
        <v>164.3</v>
      </c>
      <c r="V149" s="122">
        <v>164.3</v>
      </c>
      <c r="W149" s="122">
        <v>120</v>
      </c>
      <c r="X149" s="122">
        <v>120</v>
      </c>
      <c r="Y149" s="122">
        <v>120</v>
      </c>
      <c r="Z149" s="122">
        <v>120</v>
      </c>
      <c r="AA149" s="122">
        <v>120</v>
      </c>
      <c r="AB149" s="122">
        <v>120</v>
      </c>
      <c r="AC149" s="122">
        <v>120</v>
      </c>
      <c r="AD149" s="122">
        <v>120</v>
      </c>
      <c r="AE149" s="122">
        <v>120</v>
      </c>
      <c r="AF149" s="122">
        <v>120</v>
      </c>
      <c r="AG149" s="134"/>
      <c r="AH149" s="46">
        <f t="shared" si="224"/>
        <v>194.5</v>
      </c>
      <c r="AI149" s="47">
        <f t="shared" si="225"/>
        <v>85</v>
      </c>
    </row>
    <row r="150" spans="1:38">
      <c r="A150" s="135" t="s">
        <v>172</v>
      </c>
      <c r="B150" s="132">
        <v>32.9</v>
      </c>
      <c r="C150" s="132">
        <v>32.299999999999997</v>
      </c>
      <c r="D150" s="132">
        <v>32.6</v>
      </c>
      <c r="E150" s="132">
        <v>32.299999999999997</v>
      </c>
      <c r="F150" s="132">
        <v>32.6</v>
      </c>
      <c r="G150" s="122">
        <v>32.200000000000003</v>
      </c>
      <c r="H150" s="122">
        <v>32.200000000000003</v>
      </c>
      <c r="I150" s="122">
        <v>31.7</v>
      </c>
      <c r="J150" s="122">
        <v>31.3</v>
      </c>
      <c r="K150" s="122">
        <v>31.2</v>
      </c>
      <c r="L150" s="122">
        <v>30.8</v>
      </c>
      <c r="M150" s="122">
        <v>30.8</v>
      </c>
      <c r="N150" s="122">
        <v>30.2</v>
      </c>
      <c r="O150" s="122">
        <v>30.2</v>
      </c>
      <c r="P150" s="122">
        <v>28</v>
      </c>
      <c r="Q150" s="122">
        <v>28.1</v>
      </c>
      <c r="R150" s="122">
        <v>28.2</v>
      </c>
      <c r="S150" s="122">
        <v>28.2</v>
      </c>
      <c r="T150" s="122">
        <v>24.8</v>
      </c>
      <c r="U150" s="122">
        <v>24.8</v>
      </c>
      <c r="V150" s="122">
        <v>24.8</v>
      </c>
      <c r="W150" s="122">
        <v>26</v>
      </c>
      <c r="X150" s="122">
        <v>26</v>
      </c>
      <c r="Y150" s="122">
        <v>26</v>
      </c>
      <c r="Z150" s="122">
        <v>26</v>
      </c>
      <c r="AA150" s="122">
        <v>30.1</v>
      </c>
      <c r="AB150" s="122">
        <v>30.1</v>
      </c>
      <c r="AC150" s="122">
        <v>30.1</v>
      </c>
      <c r="AD150" s="122">
        <v>30.1</v>
      </c>
      <c r="AE150" s="122">
        <v>30.1</v>
      </c>
      <c r="AF150" s="122">
        <v>30.1</v>
      </c>
      <c r="AG150" s="134"/>
      <c r="AH150" s="46">
        <f t="shared" si="224"/>
        <v>32.9</v>
      </c>
      <c r="AI150" s="47">
        <f t="shared" si="225"/>
        <v>24.8</v>
      </c>
    </row>
    <row r="151" spans="1:38" ht="15.75" thickBot="1">
      <c r="A151" s="139" t="s">
        <v>173</v>
      </c>
      <c r="B151" s="132">
        <v>5.8</v>
      </c>
      <c r="C151" s="132">
        <v>6</v>
      </c>
      <c r="D151" s="132">
        <v>6.3</v>
      </c>
      <c r="E151" s="132">
        <v>6.7</v>
      </c>
      <c r="F151" s="132">
        <v>6.7</v>
      </c>
      <c r="G151" s="122">
        <v>7.8</v>
      </c>
      <c r="H151" s="122">
        <v>7.8</v>
      </c>
      <c r="I151" s="122">
        <v>6.5</v>
      </c>
      <c r="J151" s="122">
        <v>6</v>
      </c>
      <c r="K151" s="122">
        <v>9.1999999999999993</v>
      </c>
      <c r="L151" s="122">
        <v>7.1</v>
      </c>
      <c r="M151" s="122">
        <v>7.1</v>
      </c>
      <c r="N151" s="122">
        <v>17.100000000000001</v>
      </c>
      <c r="O151" s="122">
        <v>17.100000000000001</v>
      </c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224"/>
        <v>17.100000000000001</v>
      </c>
      <c r="AI151" s="47">
        <f t="shared" si="225"/>
        <v>5.8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24"/>
        <v>0</v>
      </c>
      <c r="AI152" s="47">
        <f t="shared" si="225"/>
        <v>0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25.83 m3/s, Missing Level Data)</v>
      </c>
      <c r="B153" s="146"/>
      <c r="C153" s="146">
        <v>1983.68</v>
      </c>
      <c r="D153" s="146"/>
      <c r="E153" s="146">
        <v>1984.73</v>
      </c>
      <c r="F153" s="146"/>
      <c r="G153" s="146">
        <v>1985.84</v>
      </c>
      <c r="H153" s="146"/>
      <c r="I153" s="146"/>
      <c r="J153" s="146"/>
      <c r="K153" s="146"/>
      <c r="L153" s="146"/>
      <c r="M153" s="137">
        <v>1984.67</v>
      </c>
      <c r="N153" s="146"/>
      <c r="O153" s="146"/>
      <c r="P153" s="146"/>
      <c r="Q153" s="146">
        <v>1984</v>
      </c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224"/>
        <v>1985.84</v>
      </c>
      <c r="AI153" s="47">
        <f t="shared" si="225"/>
        <v>1983.68</v>
      </c>
      <c r="AK153" s="204">
        <v>25.83</v>
      </c>
      <c r="AL153" s="137">
        <f>AK153*456/66</f>
        <v>178.46181818181819</v>
      </c>
    </row>
    <row r="154" spans="1:38">
      <c r="A154" s="135" t="s">
        <v>176</v>
      </c>
      <c r="B154" s="149"/>
      <c r="C154" s="149">
        <v>522.87</v>
      </c>
      <c r="D154" s="149"/>
      <c r="E154" s="149">
        <v>523</v>
      </c>
      <c r="F154" s="149"/>
      <c r="G154" s="150">
        <v>523.20000000000005</v>
      </c>
      <c r="H154" s="150"/>
      <c r="I154" s="150"/>
      <c r="J154" s="150"/>
      <c r="K154" s="150"/>
      <c r="L154" s="150"/>
      <c r="M154" s="137">
        <v>523.27</v>
      </c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224"/>
        <v>523.27</v>
      </c>
      <c r="AI154" s="47">
        <f t="shared" si="225"/>
        <v>522.87</v>
      </c>
      <c r="AK154" s="204">
        <v>23.77</v>
      </c>
    </row>
    <row r="155" spans="1:38">
      <c r="A155" s="135" t="s">
        <v>177</v>
      </c>
      <c r="B155" s="149"/>
      <c r="C155" s="149">
        <v>624.16999999999996</v>
      </c>
      <c r="D155" s="149"/>
      <c r="E155" s="149">
        <v>624.19000000000005</v>
      </c>
      <c r="F155" s="149"/>
      <c r="G155" s="150">
        <v>624.32000000000005</v>
      </c>
      <c r="H155" s="150"/>
      <c r="I155" s="150"/>
      <c r="J155" s="150"/>
      <c r="K155" s="150"/>
      <c r="L155" s="150"/>
      <c r="M155" s="137">
        <v>624.99</v>
      </c>
      <c r="N155" s="150"/>
      <c r="O155" s="150"/>
      <c r="P155" s="150"/>
      <c r="Q155" s="150">
        <v>624.97</v>
      </c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224"/>
        <v>624.99</v>
      </c>
      <c r="AI155" s="47">
        <f t="shared" si="225"/>
        <v>624.16999999999996</v>
      </c>
      <c r="AK155" s="204"/>
    </row>
    <row r="156" spans="1:38">
      <c r="A156" s="135" t="s">
        <v>178</v>
      </c>
      <c r="B156" s="149"/>
      <c r="C156" s="149">
        <v>336.69</v>
      </c>
      <c r="D156" s="149"/>
      <c r="E156" s="149">
        <v>337.1</v>
      </c>
      <c r="F156" s="149"/>
      <c r="G156" s="150">
        <v>337.4</v>
      </c>
      <c r="H156" s="150"/>
      <c r="I156" s="150"/>
      <c r="J156" s="150"/>
      <c r="K156" s="150"/>
      <c r="L156" s="150"/>
      <c r="M156" s="137">
        <v>337.27</v>
      </c>
      <c r="N156" s="150"/>
      <c r="O156" s="150"/>
      <c r="P156" s="150"/>
      <c r="Q156" s="150">
        <v>336.65</v>
      </c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224"/>
        <v>337.4</v>
      </c>
      <c r="AI156" s="47">
        <f t="shared" si="225"/>
        <v>336.65</v>
      </c>
      <c r="AK156" s="204"/>
    </row>
    <row r="157" spans="1:38">
      <c r="A157" s="135" t="s">
        <v>179</v>
      </c>
      <c r="B157" s="149"/>
      <c r="C157" s="149">
        <v>884.1</v>
      </c>
      <c r="D157" s="149"/>
      <c r="E157" s="149">
        <v>884.1</v>
      </c>
      <c r="F157" s="149"/>
      <c r="G157" s="150">
        <v>884.5</v>
      </c>
      <c r="H157" s="150"/>
      <c r="I157" s="150"/>
      <c r="J157" s="150"/>
      <c r="K157" s="150"/>
      <c r="L157" s="150"/>
      <c r="M157" s="137">
        <v>884.2</v>
      </c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224"/>
        <v>884.5</v>
      </c>
      <c r="AI157" s="47">
        <f t="shared" si="225"/>
        <v>884.1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/>
      <c r="C158" s="153"/>
      <c r="D158" s="153"/>
      <c r="E158" s="153"/>
      <c r="F158" s="153"/>
      <c r="G158" s="154"/>
      <c r="H158" s="154"/>
      <c r="I158" s="154"/>
      <c r="J158" s="154"/>
      <c r="K158" s="154"/>
      <c r="L158" s="154"/>
      <c r="M158" s="137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>
        <v>887.3</v>
      </c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224"/>
        <v>887.3</v>
      </c>
      <c r="AI158" s="47">
        <f t="shared" si="225"/>
        <v>887.3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v>0.3</v>
      </c>
      <c r="G161" s="161">
        <f t="shared" ref="G161:R166" si="226">F161</f>
        <v>0.3</v>
      </c>
      <c r="H161" s="161">
        <f t="shared" si="226"/>
        <v>0.3</v>
      </c>
      <c r="I161" s="161">
        <f t="shared" si="226"/>
        <v>0.3</v>
      </c>
      <c r="J161" s="161">
        <f t="shared" si="226"/>
        <v>0.3</v>
      </c>
      <c r="K161" s="161">
        <f t="shared" si="226"/>
        <v>0.3</v>
      </c>
      <c r="L161" s="161">
        <f t="shared" si="226"/>
        <v>0.3</v>
      </c>
      <c r="M161" s="161">
        <f t="shared" si="226"/>
        <v>0.3</v>
      </c>
      <c r="N161" s="161">
        <f t="shared" si="226"/>
        <v>0.3</v>
      </c>
      <c r="O161" s="161">
        <f t="shared" si="226"/>
        <v>0.3</v>
      </c>
      <c r="P161" s="161">
        <f t="shared" si="226"/>
        <v>0.3</v>
      </c>
      <c r="Q161" s="161">
        <f t="shared" si="226"/>
        <v>0.3</v>
      </c>
      <c r="R161" s="161">
        <f t="shared" si="226"/>
        <v>0.3</v>
      </c>
      <c r="S161" s="161">
        <f t="shared" ref="S161:AF166" si="227">R161</f>
        <v>0.3</v>
      </c>
      <c r="T161" s="161">
        <f t="shared" si="227"/>
        <v>0.3</v>
      </c>
      <c r="U161" s="161">
        <f t="shared" si="227"/>
        <v>0.3</v>
      </c>
      <c r="V161" s="161">
        <f t="shared" si="227"/>
        <v>0.3</v>
      </c>
      <c r="W161" s="161">
        <f t="shared" si="227"/>
        <v>0.3</v>
      </c>
      <c r="X161" s="161">
        <f t="shared" si="227"/>
        <v>0.3</v>
      </c>
      <c r="Y161" s="161">
        <f t="shared" si="227"/>
        <v>0.3</v>
      </c>
      <c r="Z161" s="161">
        <f t="shared" si="227"/>
        <v>0.3</v>
      </c>
      <c r="AA161" s="161">
        <f t="shared" ref="AA161:AB166" si="228">Z161</f>
        <v>0.3</v>
      </c>
      <c r="AB161" s="161">
        <f t="shared" si="228"/>
        <v>0.3</v>
      </c>
      <c r="AC161" s="161">
        <f t="shared" si="227"/>
        <v>0.3</v>
      </c>
      <c r="AD161" s="161">
        <f t="shared" si="227"/>
        <v>0.3</v>
      </c>
      <c r="AE161" s="161">
        <f t="shared" si="227"/>
        <v>0.3</v>
      </c>
      <c r="AF161" s="161">
        <f t="shared" si="227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v>0.4</v>
      </c>
      <c r="G162" s="163">
        <f t="shared" si="226"/>
        <v>0.4</v>
      </c>
      <c r="H162" s="163">
        <f t="shared" si="226"/>
        <v>0.4</v>
      </c>
      <c r="I162" s="163">
        <f t="shared" si="226"/>
        <v>0.4</v>
      </c>
      <c r="J162" s="163">
        <f t="shared" si="226"/>
        <v>0.4</v>
      </c>
      <c r="K162" s="163">
        <f t="shared" si="226"/>
        <v>0.4</v>
      </c>
      <c r="L162" s="163">
        <f t="shared" si="226"/>
        <v>0.4</v>
      </c>
      <c r="M162" s="163">
        <f t="shared" si="226"/>
        <v>0.4</v>
      </c>
      <c r="N162" s="163">
        <f t="shared" si="226"/>
        <v>0.4</v>
      </c>
      <c r="O162" s="163">
        <f t="shared" si="226"/>
        <v>0.4</v>
      </c>
      <c r="P162" s="163">
        <f t="shared" si="226"/>
        <v>0.4</v>
      </c>
      <c r="Q162" s="163">
        <f t="shared" si="226"/>
        <v>0.4</v>
      </c>
      <c r="R162" s="163">
        <f t="shared" si="226"/>
        <v>0.4</v>
      </c>
      <c r="S162" s="163">
        <f t="shared" si="227"/>
        <v>0.4</v>
      </c>
      <c r="T162" s="163">
        <f t="shared" si="227"/>
        <v>0.4</v>
      </c>
      <c r="U162" s="163">
        <f t="shared" si="227"/>
        <v>0.4</v>
      </c>
      <c r="V162" s="163">
        <f t="shared" si="227"/>
        <v>0.4</v>
      </c>
      <c r="W162" s="163">
        <f t="shared" si="227"/>
        <v>0.4</v>
      </c>
      <c r="X162" s="163">
        <f t="shared" si="227"/>
        <v>0.4</v>
      </c>
      <c r="Y162" s="163">
        <f t="shared" si="227"/>
        <v>0.4</v>
      </c>
      <c r="Z162" s="163">
        <f t="shared" si="227"/>
        <v>0.4</v>
      </c>
      <c r="AA162" s="163">
        <f t="shared" si="228"/>
        <v>0.4</v>
      </c>
      <c r="AB162" s="163">
        <f t="shared" si="228"/>
        <v>0.4</v>
      </c>
      <c r="AC162" s="163">
        <f t="shared" si="227"/>
        <v>0.4</v>
      </c>
      <c r="AD162" s="163">
        <f t="shared" si="227"/>
        <v>0.4</v>
      </c>
      <c r="AE162" s="163">
        <f t="shared" si="227"/>
        <v>0.4</v>
      </c>
      <c r="AF162" s="163">
        <f t="shared" si="227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v>1.5</v>
      </c>
      <c r="G163" s="163">
        <f t="shared" si="226"/>
        <v>1.5</v>
      </c>
      <c r="H163" s="163">
        <f t="shared" si="226"/>
        <v>1.5</v>
      </c>
      <c r="I163" s="163">
        <f t="shared" si="226"/>
        <v>1.5</v>
      </c>
      <c r="J163" s="163">
        <f t="shared" si="226"/>
        <v>1.5</v>
      </c>
      <c r="K163" s="163">
        <f t="shared" si="226"/>
        <v>1.5</v>
      </c>
      <c r="L163" s="163">
        <f t="shared" si="226"/>
        <v>1.5</v>
      </c>
      <c r="M163" s="163">
        <f t="shared" si="226"/>
        <v>1.5</v>
      </c>
      <c r="N163" s="163">
        <f t="shared" si="226"/>
        <v>1.5</v>
      </c>
      <c r="O163" s="163">
        <f t="shared" si="226"/>
        <v>1.5</v>
      </c>
      <c r="P163" s="163">
        <f t="shared" si="226"/>
        <v>1.5</v>
      </c>
      <c r="Q163" s="163">
        <f t="shared" si="226"/>
        <v>1.5</v>
      </c>
      <c r="R163" s="163">
        <f t="shared" si="226"/>
        <v>1.5</v>
      </c>
      <c r="S163" s="163">
        <f t="shared" si="227"/>
        <v>1.5</v>
      </c>
      <c r="T163" s="163">
        <f t="shared" si="227"/>
        <v>1.5</v>
      </c>
      <c r="U163" s="163">
        <f t="shared" si="227"/>
        <v>1.5</v>
      </c>
      <c r="V163" s="163">
        <f t="shared" si="227"/>
        <v>1.5</v>
      </c>
      <c r="W163" s="163">
        <f t="shared" si="227"/>
        <v>1.5</v>
      </c>
      <c r="X163" s="163">
        <f t="shared" si="227"/>
        <v>1.5</v>
      </c>
      <c r="Y163" s="163">
        <f t="shared" si="227"/>
        <v>1.5</v>
      </c>
      <c r="Z163" s="163">
        <f t="shared" si="227"/>
        <v>1.5</v>
      </c>
      <c r="AA163" s="163">
        <f t="shared" si="228"/>
        <v>1.5</v>
      </c>
      <c r="AB163" s="163">
        <f t="shared" si="228"/>
        <v>1.5</v>
      </c>
      <c r="AC163" s="163">
        <f t="shared" si="227"/>
        <v>1.5</v>
      </c>
      <c r="AD163" s="163">
        <f t="shared" si="227"/>
        <v>1.5</v>
      </c>
      <c r="AE163" s="163">
        <f t="shared" si="227"/>
        <v>1.5</v>
      </c>
      <c r="AF163" s="163">
        <f t="shared" si="227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v>0.3</v>
      </c>
      <c r="G164" s="163">
        <f t="shared" si="226"/>
        <v>0.3</v>
      </c>
      <c r="H164" s="163">
        <f t="shared" si="226"/>
        <v>0.3</v>
      </c>
      <c r="I164" s="163">
        <f t="shared" si="226"/>
        <v>0.3</v>
      </c>
      <c r="J164" s="163">
        <f t="shared" si="226"/>
        <v>0.3</v>
      </c>
      <c r="K164" s="163">
        <f t="shared" si="226"/>
        <v>0.3</v>
      </c>
      <c r="L164" s="163">
        <f t="shared" si="226"/>
        <v>0.3</v>
      </c>
      <c r="M164" s="163">
        <f t="shared" si="226"/>
        <v>0.3</v>
      </c>
      <c r="N164" s="163">
        <f t="shared" si="226"/>
        <v>0.3</v>
      </c>
      <c r="O164" s="163">
        <f t="shared" si="226"/>
        <v>0.3</v>
      </c>
      <c r="P164" s="163">
        <f t="shared" si="226"/>
        <v>0.3</v>
      </c>
      <c r="Q164" s="163">
        <f t="shared" si="226"/>
        <v>0.3</v>
      </c>
      <c r="R164" s="163">
        <f t="shared" si="226"/>
        <v>0.3</v>
      </c>
      <c r="S164" s="163">
        <f t="shared" si="227"/>
        <v>0.3</v>
      </c>
      <c r="T164" s="163">
        <f t="shared" si="227"/>
        <v>0.3</v>
      </c>
      <c r="U164" s="163">
        <f t="shared" si="227"/>
        <v>0.3</v>
      </c>
      <c r="V164" s="163">
        <f t="shared" si="227"/>
        <v>0.3</v>
      </c>
      <c r="W164" s="163">
        <f t="shared" si="227"/>
        <v>0.3</v>
      </c>
      <c r="X164" s="163">
        <f t="shared" si="227"/>
        <v>0.3</v>
      </c>
      <c r="Y164" s="163">
        <f t="shared" si="227"/>
        <v>0.3</v>
      </c>
      <c r="Z164" s="163">
        <f t="shared" si="227"/>
        <v>0.3</v>
      </c>
      <c r="AA164" s="163">
        <f t="shared" si="228"/>
        <v>0.3</v>
      </c>
      <c r="AB164" s="163">
        <f t="shared" si="228"/>
        <v>0.3</v>
      </c>
      <c r="AC164" s="163">
        <f t="shared" si="227"/>
        <v>0.3</v>
      </c>
      <c r="AD164" s="163">
        <f t="shared" si="227"/>
        <v>0.3</v>
      </c>
      <c r="AE164" s="163">
        <f t="shared" si="227"/>
        <v>0.3</v>
      </c>
      <c r="AF164" s="163">
        <f t="shared" si="227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v>0.4</v>
      </c>
      <c r="G165" s="163">
        <f t="shared" si="226"/>
        <v>0.4</v>
      </c>
      <c r="H165" s="163">
        <f t="shared" si="226"/>
        <v>0.4</v>
      </c>
      <c r="I165" s="163">
        <f t="shared" si="226"/>
        <v>0.4</v>
      </c>
      <c r="J165" s="163">
        <f t="shared" si="226"/>
        <v>0.4</v>
      </c>
      <c r="K165" s="163">
        <f t="shared" si="226"/>
        <v>0.4</v>
      </c>
      <c r="L165" s="163">
        <f t="shared" si="226"/>
        <v>0.4</v>
      </c>
      <c r="M165" s="163">
        <f t="shared" si="226"/>
        <v>0.4</v>
      </c>
      <c r="N165" s="163">
        <f t="shared" si="226"/>
        <v>0.4</v>
      </c>
      <c r="O165" s="163">
        <f t="shared" si="226"/>
        <v>0.4</v>
      </c>
      <c r="P165" s="163">
        <f t="shared" si="226"/>
        <v>0.4</v>
      </c>
      <c r="Q165" s="163">
        <f t="shared" si="226"/>
        <v>0.4</v>
      </c>
      <c r="R165" s="163">
        <f t="shared" si="226"/>
        <v>0.4</v>
      </c>
      <c r="S165" s="163">
        <f t="shared" si="227"/>
        <v>0.4</v>
      </c>
      <c r="T165" s="163">
        <f t="shared" si="227"/>
        <v>0.4</v>
      </c>
      <c r="U165" s="163">
        <f t="shared" si="227"/>
        <v>0.4</v>
      </c>
      <c r="V165" s="163">
        <f t="shared" si="227"/>
        <v>0.4</v>
      </c>
      <c r="W165" s="163">
        <f t="shared" si="227"/>
        <v>0.4</v>
      </c>
      <c r="X165" s="163">
        <f t="shared" si="227"/>
        <v>0.4</v>
      </c>
      <c r="Y165" s="163">
        <f t="shared" si="227"/>
        <v>0.4</v>
      </c>
      <c r="Z165" s="163">
        <f t="shared" si="227"/>
        <v>0.4</v>
      </c>
      <c r="AA165" s="163">
        <f t="shared" si="228"/>
        <v>0.4</v>
      </c>
      <c r="AB165" s="163">
        <f t="shared" si="228"/>
        <v>0.4</v>
      </c>
      <c r="AC165" s="163">
        <f t="shared" si="227"/>
        <v>0.4</v>
      </c>
      <c r="AD165" s="163">
        <f t="shared" si="227"/>
        <v>0.4</v>
      </c>
      <c r="AE165" s="163">
        <f t="shared" si="227"/>
        <v>0.4</v>
      </c>
      <c r="AF165" s="163">
        <f t="shared" si="227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v>0.64</v>
      </c>
      <c r="G166" s="166">
        <f t="shared" si="226"/>
        <v>0.64</v>
      </c>
      <c r="H166" s="166">
        <f t="shared" si="226"/>
        <v>0.64</v>
      </c>
      <c r="I166" s="166">
        <f t="shared" si="226"/>
        <v>0.64</v>
      </c>
      <c r="J166" s="166">
        <f t="shared" si="226"/>
        <v>0.64</v>
      </c>
      <c r="K166" s="166">
        <f t="shared" si="226"/>
        <v>0.64</v>
      </c>
      <c r="L166" s="166">
        <f t="shared" si="226"/>
        <v>0.64</v>
      </c>
      <c r="M166" s="166">
        <f t="shared" si="226"/>
        <v>0.64</v>
      </c>
      <c r="N166" s="166">
        <f t="shared" si="226"/>
        <v>0.64</v>
      </c>
      <c r="O166" s="166">
        <f t="shared" si="226"/>
        <v>0.64</v>
      </c>
      <c r="P166" s="166">
        <f t="shared" si="226"/>
        <v>0.64</v>
      </c>
      <c r="Q166" s="166">
        <f t="shared" si="226"/>
        <v>0.64</v>
      </c>
      <c r="R166" s="166">
        <f t="shared" si="226"/>
        <v>0.64</v>
      </c>
      <c r="S166" s="166">
        <f t="shared" si="227"/>
        <v>0.64</v>
      </c>
      <c r="T166" s="166">
        <f t="shared" si="227"/>
        <v>0.64</v>
      </c>
      <c r="U166" s="166">
        <f t="shared" si="227"/>
        <v>0.64</v>
      </c>
      <c r="V166" s="166">
        <f t="shared" si="227"/>
        <v>0.64</v>
      </c>
      <c r="W166" s="166">
        <f t="shared" si="227"/>
        <v>0.64</v>
      </c>
      <c r="X166" s="166">
        <f t="shared" si="227"/>
        <v>0.64</v>
      </c>
      <c r="Y166" s="166">
        <f t="shared" si="227"/>
        <v>0.64</v>
      </c>
      <c r="Z166" s="166">
        <f t="shared" si="227"/>
        <v>0.64</v>
      </c>
      <c r="AA166" s="166">
        <f t="shared" si="228"/>
        <v>0.64</v>
      </c>
      <c r="AB166" s="166">
        <f t="shared" si="228"/>
        <v>0.64</v>
      </c>
      <c r="AC166" s="166">
        <f t="shared" si="227"/>
        <v>0.64</v>
      </c>
      <c r="AD166" s="166">
        <f t="shared" si="227"/>
        <v>0.64</v>
      </c>
      <c r="AE166" s="166">
        <f t="shared" si="227"/>
        <v>0.64</v>
      </c>
      <c r="AF166" s="166">
        <f t="shared" si="227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v>3.54</v>
      </c>
      <c r="G167" s="169">
        <f t="shared" ref="G167:AG167" si="229">SUM(G161:G166)</f>
        <v>3.54</v>
      </c>
      <c r="H167" s="169">
        <f t="shared" si="229"/>
        <v>3.54</v>
      </c>
      <c r="I167" s="169">
        <f t="shared" si="229"/>
        <v>3.54</v>
      </c>
      <c r="J167" s="169">
        <f t="shared" si="229"/>
        <v>3.54</v>
      </c>
      <c r="K167" s="169">
        <f t="shared" si="229"/>
        <v>3.54</v>
      </c>
      <c r="L167" s="169">
        <f t="shared" si="229"/>
        <v>3.54</v>
      </c>
      <c r="M167" s="169">
        <f t="shared" si="229"/>
        <v>3.54</v>
      </c>
      <c r="N167" s="169">
        <f t="shared" ref="N167" si="230">SUM(N161:N166)</f>
        <v>3.54</v>
      </c>
      <c r="O167" s="169">
        <f t="shared" si="229"/>
        <v>3.54</v>
      </c>
      <c r="P167" s="169">
        <f t="shared" si="229"/>
        <v>3.54</v>
      </c>
      <c r="Q167" s="169">
        <f t="shared" si="229"/>
        <v>3.54</v>
      </c>
      <c r="R167" s="169">
        <f t="shared" ref="R167" si="231">SUM(R161:R166)</f>
        <v>3.54</v>
      </c>
      <c r="S167" s="169">
        <f t="shared" si="229"/>
        <v>3.54</v>
      </c>
      <c r="T167" s="169">
        <f t="shared" si="229"/>
        <v>3.54</v>
      </c>
      <c r="U167" s="169">
        <f t="shared" si="229"/>
        <v>3.54</v>
      </c>
      <c r="V167" s="169">
        <f t="shared" si="229"/>
        <v>3.54</v>
      </c>
      <c r="W167" s="169">
        <f t="shared" si="229"/>
        <v>3.54</v>
      </c>
      <c r="X167" s="169">
        <f t="shared" si="229"/>
        <v>3.54</v>
      </c>
      <c r="Y167" s="169">
        <f t="shared" si="229"/>
        <v>3.54</v>
      </c>
      <c r="Z167" s="169">
        <f t="shared" si="229"/>
        <v>3.54</v>
      </c>
      <c r="AA167" s="169">
        <f t="shared" si="229"/>
        <v>3.54</v>
      </c>
      <c r="AB167" s="169">
        <f t="shared" si="229"/>
        <v>3.54</v>
      </c>
      <c r="AC167" s="169">
        <f t="shared" si="229"/>
        <v>3.54</v>
      </c>
      <c r="AD167" s="169">
        <f t="shared" si="229"/>
        <v>3.54</v>
      </c>
      <c r="AE167" s="169">
        <f t="shared" si="229"/>
        <v>3.54</v>
      </c>
      <c r="AF167" s="169">
        <f t="shared" si="229"/>
        <v>3.54</v>
      </c>
      <c r="AG167" s="170">
        <f t="shared" si="229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v>0</v>
      </c>
      <c r="G169" s="161">
        <f t="shared" ref="G169:R184" si="232">F169</f>
        <v>0</v>
      </c>
      <c r="H169" s="161">
        <f t="shared" si="232"/>
        <v>0</v>
      </c>
      <c r="I169" s="161">
        <f t="shared" si="232"/>
        <v>0</v>
      </c>
      <c r="J169" s="161">
        <f t="shared" si="232"/>
        <v>0</v>
      </c>
      <c r="K169" s="161">
        <f t="shared" si="232"/>
        <v>0</v>
      </c>
      <c r="L169" s="161">
        <f t="shared" si="232"/>
        <v>0</v>
      </c>
      <c r="M169" s="161">
        <f t="shared" si="232"/>
        <v>0</v>
      </c>
      <c r="N169" s="161">
        <f t="shared" si="232"/>
        <v>0</v>
      </c>
      <c r="O169" s="161">
        <f t="shared" si="232"/>
        <v>0</v>
      </c>
      <c r="P169" s="161">
        <f t="shared" si="232"/>
        <v>0</v>
      </c>
      <c r="Q169" s="161">
        <f t="shared" si="232"/>
        <v>0</v>
      </c>
      <c r="R169" s="161">
        <f t="shared" si="232"/>
        <v>0</v>
      </c>
      <c r="S169" s="161">
        <f t="shared" ref="S169:AF184" si="233">R169</f>
        <v>0</v>
      </c>
      <c r="T169" s="161">
        <f t="shared" si="233"/>
        <v>0</v>
      </c>
      <c r="U169" s="161">
        <f t="shared" si="233"/>
        <v>0</v>
      </c>
      <c r="V169" s="161">
        <f t="shared" si="233"/>
        <v>0</v>
      </c>
      <c r="W169" s="161">
        <f t="shared" si="233"/>
        <v>0</v>
      </c>
      <c r="X169" s="161">
        <f t="shared" si="233"/>
        <v>0</v>
      </c>
      <c r="Y169" s="161">
        <f t="shared" si="233"/>
        <v>0</v>
      </c>
      <c r="Z169" s="161">
        <f t="shared" si="233"/>
        <v>0</v>
      </c>
      <c r="AA169" s="161">
        <f t="shared" ref="AA169:AB188" si="234">Z169</f>
        <v>0</v>
      </c>
      <c r="AB169" s="161">
        <f t="shared" si="234"/>
        <v>0</v>
      </c>
      <c r="AC169" s="161">
        <f t="shared" si="233"/>
        <v>0</v>
      </c>
      <c r="AD169" s="161">
        <f t="shared" si="233"/>
        <v>0</v>
      </c>
      <c r="AE169" s="161">
        <f t="shared" si="233"/>
        <v>0</v>
      </c>
      <c r="AF169" s="174">
        <f t="shared" si="233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v>0</v>
      </c>
      <c r="G170" s="163">
        <f t="shared" si="232"/>
        <v>0</v>
      </c>
      <c r="H170" s="163">
        <f t="shared" si="232"/>
        <v>0</v>
      </c>
      <c r="I170" s="163">
        <f t="shared" si="232"/>
        <v>0</v>
      </c>
      <c r="J170" s="163">
        <f t="shared" si="232"/>
        <v>0</v>
      </c>
      <c r="K170" s="163">
        <f t="shared" si="232"/>
        <v>0</v>
      </c>
      <c r="L170" s="163">
        <f t="shared" si="232"/>
        <v>0</v>
      </c>
      <c r="M170" s="163">
        <f t="shared" si="232"/>
        <v>0</v>
      </c>
      <c r="N170" s="163">
        <f t="shared" si="232"/>
        <v>0</v>
      </c>
      <c r="O170" s="163">
        <f t="shared" si="232"/>
        <v>0</v>
      </c>
      <c r="P170" s="163">
        <f t="shared" si="232"/>
        <v>0</v>
      </c>
      <c r="Q170" s="163">
        <f t="shared" si="232"/>
        <v>0</v>
      </c>
      <c r="R170" s="163">
        <f t="shared" si="232"/>
        <v>0</v>
      </c>
      <c r="S170" s="163">
        <f t="shared" si="233"/>
        <v>0</v>
      </c>
      <c r="T170" s="163">
        <f t="shared" si="233"/>
        <v>0</v>
      </c>
      <c r="U170" s="163">
        <f t="shared" si="233"/>
        <v>0</v>
      </c>
      <c r="V170" s="163">
        <f t="shared" si="233"/>
        <v>0</v>
      </c>
      <c r="W170" s="163">
        <f t="shared" si="233"/>
        <v>0</v>
      </c>
      <c r="X170" s="163">
        <f t="shared" si="233"/>
        <v>0</v>
      </c>
      <c r="Y170" s="163">
        <f t="shared" si="233"/>
        <v>0</v>
      </c>
      <c r="Z170" s="163">
        <f t="shared" si="233"/>
        <v>0</v>
      </c>
      <c r="AA170" s="163">
        <f t="shared" si="234"/>
        <v>0</v>
      </c>
      <c r="AB170" s="163">
        <f t="shared" si="234"/>
        <v>0</v>
      </c>
      <c r="AC170" s="163">
        <f t="shared" si="233"/>
        <v>0</v>
      </c>
      <c r="AD170" s="163">
        <f t="shared" si="233"/>
        <v>0</v>
      </c>
      <c r="AE170" s="163">
        <f t="shared" si="233"/>
        <v>0</v>
      </c>
      <c r="AF170" s="176">
        <f t="shared" si="233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v>0</v>
      </c>
      <c r="G171" s="163">
        <f t="shared" si="232"/>
        <v>0</v>
      </c>
      <c r="H171" s="163">
        <f t="shared" si="232"/>
        <v>0</v>
      </c>
      <c r="I171" s="163">
        <f t="shared" si="232"/>
        <v>0</v>
      </c>
      <c r="J171" s="163">
        <f t="shared" si="232"/>
        <v>0</v>
      </c>
      <c r="K171" s="163">
        <f t="shared" si="232"/>
        <v>0</v>
      </c>
      <c r="L171" s="163">
        <f t="shared" si="232"/>
        <v>0</v>
      </c>
      <c r="M171" s="163">
        <f t="shared" si="232"/>
        <v>0</v>
      </c>
      <c r="N171" s="163">
        <f t="shared" si="232"/>
        <v>0</v>
      </c>
      <c r="O171" s="163">
        <f t="shared" si="232"/>
        <v>0</v>
      </c>
      <c r="P171" s="163">
        <f t="shared" si="232"/>
        <v>0</v>
      </c>
      <c r="Q171" s="163">
        <f t="shared" si="232"/>
        <v>0</v>
      </c>
      <c r="R171" s="163">
        <f t="shared" si="232"/>
        <v>0</v>
      </c>
      <c r="S171" s="163">
        <f t="shared" si="233"/>
        <v>0</v>
      </c>
      <c r="T171" s="163">
        <f t="shared" si="233"/>
        <v>0</v>
      </c>
      <c r="U171" s="163">
        <f t="shared" si="233"/>
        <v>0</v>
      </c>
      <c r="V171" s="163">
        <f t="shared" si="233"/>
        <v>0</v>
      </c>
      <c r="W171" s="163">
        <f t="shared" si="233"/>
        <v>0</v>
      </c>
      <c r="X171" s="163">
        <f t="shared" si="233"/>
        <v>0</v>
      </c>
      <c r="Y171" s="163">
        <f t="shared" si="233"/>
        <v>0</v>
      </c>
      <c r="Z171" s="163">
        <f t="shared" si="233"/>
        <v>0</v>
      </c>
      <c r="AA171" s="163">
        <f t="shared" si="234"/>
        <v>0</v>
      </c>
      <c r="AB171" s="163">
        <f t="shared" si="234"/>
        <v>0</v>
      </c>
      <c r="AC171" s="163">
        <f t="shared" si="233"/>
        <v>0</v>
      </c>
      <c r="AD171" s="163">
        <f t="shared" si="233"/>
        <v>0</v>
      </c>
      <c r="AE171" s="163">
        <f t="shared" si="233"/>
        <v>0</v>
      </c>
      <c r="AF171" s="176">
        <f t="shared" si="233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v>0</v>
      </c>
      <c r="G172" s="163">
        <f t="shared" si="232"/>
        <v>0</v>
      </c>
      <c r="H172" s="163">
        <f t="shared" si="232"/>
        <v>0</v>
      </c>
      <c r="I172" s="163">
        <f t="shared" si="232"/>
        <v>0</v>
      </c>
      <c r="J172" s="163">
        <f t="shared" si="232"/>
        <v>0</v>
      </c>
      <c r="K172" s="163">
        <f t="shared" si="232"/>
        <v>0</v>
      </c>
      <c r="L172" s="163">
        <f t="shared" si="232"/>
        <v>0</v>
      </c>
      <c r="M172" s="163">
        <f t="shared" si="232"/>
        <v>0</v>
      </c>
      <c r="N172" s="163">
        <f t="shared" si="232"/>
        <v>0</v>
      </c>
      <c r="O172" s="163">
        <f t="shared" si="232"/>
        <v>0</v>
      </c>
      <c r="P172" s="163">
        <f t="shared" si="232"/>
        <v>0</v>
      </c>
      <c r="Q172" s="163">
        <f t="shared" si="232"/>
        <v>0</v>
      </c>
      <c r="R172" s="163">
        <f t="shared" si="232"/>
        <v>0</v>
      </c>
      <c r="S172" s="163">
        <f t="shared" si="233"/>
        <v>0</v>
      </c>
      <c r="T172" s="163">
        <f t="shared" si="233"/>
        <v>0</v>
      </c>
      <c r="U172" s="163">
        <f t="shared" si="233"/>
        <v>0</v>
      </c>
      <c r="V172" s="163">
        <f t="shared" si="233"/>
        <v>0</v>
      </c>
      <c r="W172" s="163">
        <f t="shared" si="233"/>
        <v>0</v>
      </c>
      <c r="X172" s="163">
        <f t="shared" si="233"/>
        <v>0</v>
      </c>
      <c r="Y172" s="163">
        <f t="shared" si="233"/>
        <v>0</v>
      </c>
      <c r="Z172" s="163">
        <f t="shared" si="233"/>
        <v>0</v>
      </c>
      <c r="AA172" s="163">
        <f t="shared" si="234"/>
        <v>0</v>
      </c>
      <c r="AB172" s="163">
        <f t="shared" si="234"/>
        <v>0</v>
      </c>
      <c r="AC172" s="163">
        <f t="shared" si="233"/>
        <v>0</v>
      </c>
      <c r="AD172" s="163">
        <f t="shared" si="233"/>
        <v>0</v>
      </c>
      <c r="AE172" s="163">
        <f t="shared" si="233"/>
        <v>0</v>
      </c>
      <c r="AF172" s="176">
        <f t="shared" si="233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v>0</v>
      </c>
      <c r="G173" s="163">
        <f t="shared" si="232"/>
        <v>0</v>
      </c>
      <c r="H173" s="163">
        <f t="shared" si="232"/>
        <v>0</v>
      </c>
      <c r="I173" s="163">
        <f t="shared" si="232"/>
        <v>0</v>
      </c>
      <c r="J173" s="163">
        <f t="shared" si="232"/>
        <v>0</v>
      </c>
      <c r="K173" s="163">
        <f t="shared" si="232"/>
        <v>0</v>
      </c>
      <c r="L173" s="163">
        <f t="shared" si="232"/>
        <v>0</v>
      </c>
      <c r="M173" s="163">
        <f t="shared" si="232"/>
        <v>0</v>
      </c>
      <c r="N173" s="163">
        <f t="shared" si="232"/>
        <v>0</v>
      </c>
      <c r="O173" s="163">
        <f t="shared" si="232"/>
        <v>0</v>
      </c>
      <c r="P173" s="163">
        <f t="shared" si="232"/>
        <v>0</v>
      </c>
      <c r="Q173" s="163">
        <f t="shared" si="232"/>
        <v>0</v>
      </c>
      <c r="R173" s="163">
        <f t="shared" si="232"/>
        <v>0</v>
      </c>
      <c r="S173" s="163">
        <f t="shared" si="233"/>
        <v>0</v>
      </c>
      <c r="T173" s="163">
        <f t="shared" si="233"/>
        <v>0</v>
      </c>
      <c r="U173" s="163">
        <f t="shared" si="233"/>
        <v>0</v>
      </c>
      <c r="V173" s="163">
        <f t="shared" si="233"/>
        <v>0</v>
      </c>
      <c r="W173" s="163">
        <f t="shared" si="233"/>
        <v>0</v>
      </c>
      <c r="X173" s="163">
        <f t="shared" si="233"/>
        <v>0</v>
      </c>
      <c r="Y173" s="163">
        <f t="shared" si="233"/>
        <v>0</v>
      </c>
      <c r="Z173" s="163">
        <f t="shared" si="233"/>
        <v>0</v>
      </c>
      <c r="AA173" s="163">
        <f t="shared" si="234"/>
        <v>0</v>
      </c>
      <c r="AB173" s="163">
        <f t="shared" si="234"/>
        <v>0</v>
      </c>
      <c r="AC173" s="163">
        <f t="shared" si="233"/>
        <v>0</v>
      </c>
      <c r="AD173" s="163">
        <f t="shared" si="233"/>
        <v>0</v>
      </c>
      <c r="AE173" s="163">
        <f t="shared" si="233"/>
        <v>0</v>
      </c>
      <c r="AF173" s="176">
        <f t="shared" si="233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v>0</v>
      </c>
      <c r="G174" s="163">
        <f t="shared" si="232"/>
        <v>0</v>
      </c>
      <c r="H174" s="163">
        <f t="shared" si="232"/>
        <v>0</v>
      </c>
      <c r="I174" s="163">
        <f t="shared" si="232"/>
        <v>0</v>
      </c>
      <c r="J174" s="163">
        <f t="shared" si="232"/>
        <v>0</v>
      </c>
      <c r="K174" s="163">
        <f t="shared" si="232"/>
        <v>0</v>
      </c>
      <c r="L174" s="163">
        <f t="shared" si="232"/>
        <v>0</v>
      </c>
      <c r="M174" s="163">
        <f t="shared" si="232"/>
        <v>0</v>
      </c>
      <c r="N174" s="163">
        <f t="shared" si="232"/>
        <v>0</v>
      </c>
      <c r="O174" s="163">
        <f t="shared" si="232"/>
        <v>0</v>
      </c>
      <c r="P174" s="163">
        <f t="shared" si="232"/>
        <v>0</v>
      </c>
      <c r="Q174" s="163">
        <f t="shared" si="232"/>
        <v>0</v>
      </c>
      <c r="R174" s="163">
        <f t="shared" si="232"/>
        <v>0</v>
      </c>
      <c r="S174" s="163">
        <f t="shared" si="233"/>
        <v>0</v>
      </c>
      <c r="T174" s="163">
        <f t="shared" si="233"/>
        <v>0</v>
      </c>
      <c r="U174" s="163">
        <f t="shared" si="233"/>
        <v>0</v>
      </c>
      <c r="V174" s="163">
        <f t="shared" si="233"/>
        <v>0</v>
      </c>
      <c r="W174" s="163">
        <f t="shared" si="233"/>
        <v>0</v>
      </c>
      <c r="X174" s="163">
        <f t="shared" si="233"/>
        <v>0</v>
      </c>
      <c r="Y174" s="163">
        <f t="shared" si="233"/>
        <v>0</v>
      </c>
      <c r="Z174" s="163">
        <f t="shared" si="233"/>
        <v>0</v>
      </c>
      <c r="AA174" s="163">
        <f t="shared" si="234"/>
        <v>0</v>
      </c>
      <c r="AB174" s="163">
        <f t="shared" si="234"/>
        <v>0</v>
      </c>
      <c r="AC174" s="163">
        <f t="shared" si="233"/>
        <v>0</v>
      </c>
      <c r="AD174" s="163">
        <f t="shared" si="233"/>
        <v>0</v>
      </c>
      <c r="AE174" s="163">
        <f t="shared" si="233"/>
        <v>0</v>
      </c>
      <c r="AF174" s="176">
        <f t="shared" si="233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v>0</v>
      </c>
      <c r="G175" s="163">
        <f t="shared" si="232"/>
        <v>0</v>
      </c>
      <c r="H175" s="163">
        <f t="shared" si="232"/>
        <v>0</v>
      </c>
      <c r="I175" s="163">
        <f t="shared" si="232"/>
        <v>0</v>
      </c>
      <c r="J175" s="163">
        <f t="shared" si="232"/>
        <v>0</v>
      </c>
      <c r="K175" s="163">
        <f t="shared" si="232"/>
        <v>0</v>
      </c>
      <c r="L175" s="163">
        <f t="shared" si="232"/>
        <v>0</v>
      </c>
      <c r="M175" s="163">
        <f t="shared" si="232"/>
        <v>0</v>
      </c>
      <c r="N175" s="163">
        <f t="shared" si="232"/>
        <v>0</v>
      </c>
      <c r="O175" s="163">
        <f t="shared" si="232"/>
        <v>0</v>
      </c>
      <c r="P175" s="163">
        <f t="shared" si="232"/>
        <v>0</v>
      </c>
      <c r="Q175" s="163">
        <f t="shared" si="232"/>
        <v>0</v>
      </c>
      <c r="R175" s="163">
        <f t="shared" si="232"/>
        <v>0</v>
      </c>
      <c r="S175" s="163">
        <f t="shared" si="233"/>
        <v>0</v>
      </c>
      <c r="T175" s="163">
        <f t="shared" si="233"/>
        <v>0</v>
      </c>
      <c r="U175" s="163">
        <f t="shared" si="233"/>
        <v>0</v>
      </c>
      <c r="V175" s="163">
        <f t="shared" si="233"/>
        <v>0</v>
      </c>
      <c r="W175" s="163">
        <f t="shared" si="233"/>
        <v>0</v>
      </c>
      <c r="X175" s="163">
        <f t="shared" si="233"/>
        <v>0</v>
      </c>
      <c r="Y175" s="163">
        <f t="shared" si="233"/>
        <v>0</v>
      </c>
      <c r="Z175" s="163">
        <f t="shared" si="233"/>
        <v>0</v>
      </c>
      <c r="AA175" s="163">
        <f t="shared" si="234"/>
        <v>0</v>
      </c>
      <c r="AB175" s="163">
        <f t="shared" si="234"/>
        <v>0</v>
      </c>
      <c r="AC175" s="163">
        <f t="shared" si="233"/>
        <v>0</v>
      </c>
      <c r="AD175" s="163">
        <f t="shared" si="233"/>
        <v>0</v>
      </c>
      <c r="AE175" s="163">
        <f t="shared" si="233"/>
        <v>0</v>
      </c>
      <c r="AF175" s="176">
        <f t="shared" si="233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v>0</v>
      </c>
      <c r="G176" s="163">
        <f t="shared" si="232"/>
        <v>0</v>
      </c>
      <c r="H176" s="163">
        <f t="shared" si="232"/>
        <v>0</v>
      </c>
      <c r="I176" s="163">
        <f t="shared" si="232"/>
        <v>0</v>
      </c>
      <c r="J176" s="163">
        <f t="shared" si="232"/>
        <v>0</v>
      </c>
      <c r="K176" s="163">
        <f t="shared" si="232"/>
        <v>0</v>
      </c>
      <c r="L176" s="163">
        <f t="shared" si="232"/>
        <v>0</v>
      </c>
      <c r="M176" s="163">
        <f t="shared" si="232"/>
        <v>0</v>
      </c>
      <c r="N176" s="163">
        <f t="shared" si="232"/>
        <v>0</v>
      </c>
      <c r="O176" s="163">
        <f t="shared" si="232"/>
        <v>0</v>
      </c>
      <c r="P176" s="163">
        <f t="shared" si="232"/>
        <v>0</v>
      </c>
      <c r="Q176" s="163">
        <f t="shared" si="232"/>
        <v>0</v>
      </c>
      <c r="R176" s="163">
        <f t="shared" si="232"/>
        <v>0</v>
      </c>
      <c r="S176" s="163">
        <f t="shared" si="233"/>
        <v>0</v>
      </c>
      <c r="T176" s="163">
        <f t="shared" si="233"/>
        <v>0</v>
      </c>
      <c r="U176" s="163">
        <f t="shared" si="233"/>
        <v>0</v>
      </c>
      <c r="V176" s="163">
        <f t="shared" si="233"/>
        <v>0</v>
      </c>
      <c r="W176" s="163">
        <f t="shared" si="233"/>
        <v>0</v>
      </c>
      <c r="X176" s="163">
        <f t="shared" si="233"/>
        <v>0</v>
      </c>
      <c r="Y176" s="163">
        <f t="shared" si="233"/>
        <v>0</v>
      </c>
      <c r="Z176" s="163">
        <f t="shared" si="233"/>
        <v>0</v>
      </c>
      <c r="AA176" s="163">
        <f t="shared" si="234"/>
        <v>0</v>
      </c>
      <c r="AB176" s="163">
        <f t="shared" si="234"/>
        <v>0</v>
      </c>
      <c r="AC176" s="163">
        <f t="shared" si="233"/>
        <v>0</v>
      </c>
      <c r="AD176" s="163">
        <f t="shared" si="233"/>
        <v>0</v>
      </c>
      <c r="AE176" s="163">
        <f t="shared" si="233"/>
        <v>0</v>
      </c>
      <c r="AF176" s="176">
        <f t="shared" si="233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v>0</v>
      </c>
      <c r="G177" s="163">
        <f t="shared" si="232"/>
        <v>0</v>
      </c>
      <c r="H177" s="163">
        <f t="shared" si="232"/>
        <v>0</v>
      </c>
      <c r="I177" s="163">
        <f t="shared" si="232"/>
        <v>0</v>
      </c>
      <c r="J177" s="163">
        <f t="shared" si="232"/>
        <v>0</v>
      </c>
      <c r="K177" s="163">
        <f t="shared" si="232"/>
        <v>0</v>
      </c>
      <c r="L177" s="163">
        <f t="shared" si="232"/>
        <v>0</v>
      </c>
      <c r="M177" s="163">
        <f t="shared" si="232"/>
        <v>0</v>
      </c>
      <c r="N177" s="163">
        <f t="shared" si="232"/>
        <v>0</v>
      </c>
      <c r="O177" s="163">
        <f t="shared" si="232"/>
        <v>0</v>
      </c>
      <c r="P177" s="163">
        <f t="shared" si="232"/>
        <v>0</v>
      </c>
      <c r="Q177" s="163">
        <f t="shared" si="232"/>
        <v>0</v>
      </c>
      <c r="R177" s="163">
        <f t="shared" si="232"/>
        <v>0</v>
      </c>
      <c r="S177" s="163">
        <f t="shared" si="233"/>
        <v>0</v>
      </c>
      <c r="T177" s="163">
        <f t="shared" si="233"/>
        <v>0</v>
      </c>
      <c r="U177" s="163">
        <f t="shared" si="233"/>
        <v>0</v>
      </c>
      <c r="V177" s="163">
        <f t="shared" si="233"/>
        <v>0</v>
      </c>
      <c r="W177" s="163">
        <f t="shared" si="233"/>
        <v>0</v>
      </c>
      <c r="X177" s="163">
        <f t="shared" si="233"/>
        <v>0</v>
      </c>
      <c r="Y177" s="163">
        <f t="shared" si="233"/>
        <v>0</v>
      </c>
      <c r="Z177" s="163">
        <f t="shared" si="233"/>
        <v>0</v>
      </c>
      <c r="AA177" s="163">
        <f t="shared" si="234"/>
        <v>0</v>
      </c>
      <c r="AB177" s="163">
        <f t="shared" si="234"/>
        <v>0</v>
      </c>
      <c r="AC177" s="163">
        <f t="shared" si="233"/>
        <v>0</v>
      </c>
      <c r="AD177" s="163">
        <f t="shared" si="233"/>
        <v>0</v>
      </c>
      <c r="AE177" s="163">
        <f t="shared" si="233"/>
        <v>0</v>
      </c>
      <c r="AF177" s="176">
        <f t="shared" si="233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v>0</v>
      </c>
      <c r="G178" s="163">
        <f t="shared" si="232"/>
        <v>0</v>
      </c>
      <c r="H178" s="163">
        <f t="shared" si="232"/>
        <v>0</v>
      </c>
      <c r="I178" s="163">
        <f t="shared" si="232"/>
        <v>0</v>
      </c>
      <c r="J178" s="163">
        <f t="shared" si="232"/>
        <v>0</v>
      </c>
      <c r="K178" s="163">
        <f t="shared" si="232"/>
        <v>0</v>
      </c>
      <c r="L178" s="163">
        <f t="shared" si="232"/>
        <v>0</v>
      </c>
      <c r="M178" s="163">
        <f t="shared" si="232"/>
        <v>0</v>
      </c>
      <c r="N178" s="163">
        <f t="shared" si="232"/>
        <v>0</v>
      </c>
      <c r="O178" s="163">
        <f t="shared" si="232"/>
        <v>0</v>
      </c>
      <c r="P178" s="163">
        <f t="shared" si="232"/>
        <v>0</v>
      </c>
      <c r="Q178" s="163">
        <f t="shared" si="232"/>
        <v>0</v>
      </c>
      <c r="R178" s="163">
        <f t="shared" si="232"/>
        <v>0</v>
      </c>
      <c r="S178" s="163">
        <f t="shared" si="233"/>
        <v>0</v>
      </c>
      <c r="T178" s="163">
        <f t="shared" si="233"/>
        <v>0</v>
      </c>
      <c r="U178" s="163">
        <f t="shared" si="233"/>
        <v>0</v>
      </c>
      <c r="V178" s="163">
        <f t="shared" si="233"/>
        <v>0</v>
      </c>
      <c r="W178" s="163">
        <f t="shared" si="233"/>
        <v>0</v>
      </c>
      <c r="X178" s="163">
        <f t="shared" si="233"/>
        <v>0</v>
      </c>
      <c r="Y178" s="163">
        <f t="shared" si="233"/>
        <v>0</v>
      </c>
      <c r="Z178" s="163">
        <f t="shared" si="233"/>
        <v>0</v>
      </c>
      <c r="AA178" s="163">
        <f t="shared" si="234"/>
        <v>0</v>
      </c>
      <c r="AB178" s="163">
        <f t="shared" si="234"/>
        <v>0</v>
      </c>
      <c r="AC178" s="163">
        <f t="shared" si="233"/>
        <v>0</v>
      </c>
      <c r="AD178" s="163">
        <f t="shared" si="233"/>
        <v>0</v>
      </c>
      <c r="AE178" s="163">
        <f t="shared" si="233"/>
        <v>0</v>
      </c>
      <c r="AF178" s="176">
        <f t="shared" si="233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v>0</v>
      </c>
      <c r="G179" s="163">
        <f t="shared" si="232"/>
        <v>0</v>
      </c>
      <c r="H179" s="163">
        <f t="shared" si="232"/>
        <v>0</v>
      </c>
      <c r="I179" s="163">
        <f t="shared" si="232"/>
        <v>0</v>
      </c>
      <c r="J179" s="163">
        <f t="shared" si="232"/>
        <v>0</v>
      </c>
      <c r="K179" s="163">
        <f t="shared" si="232"/>
        <v>0</v>
      </c>
      <c r="L179" s="163">
        <f t="shared" si="232"/>
        <v>0</v>
      </c>
      <c r="M179" s="163">
        <f t="shared" si="232"/>
        <v>0</v>
      </c>
      <c r="N179" s="163">
        <f t="shared" si="232"/>
        <v>0</v>
      </c>
      <c r="O179" s="163">
        <f t="shared" si="232"/>
        <v>0</v>
      </c>
      <c r="P179" s="163">
        <f t="shared" si="232"/>
        <v>0</v>
      </c>
      <c r="Q179" s="163">
        <f t="shared" si="232"/>
        <v>0</v>
      </c>
      <c r="R179" s="163">
        <f t="shared" si="232"/>
        <v>0</v>
      </c>
      <c r="S179" s="163">
        <f t="shared" si="233"/>
        <v>0</v>
      </c>
      <c r="T179" s="163">
        <f t="shared" si="233"/>
        <v>0</v>
      </c>
      <c r="U179" s="163">
        <f t="shared" si="233"/>
        <v>0</v>
      </c>
      <c r="V179" s="163">
        <f t="shared" si="233"/>
        <v>0</v>
      </c>
      <c r="W179" s="163">
        <f t="shared" si="233"/>
        <v>0</v>
      </c>
      <c r="X179" s="163">
        <f t="shared" si="233"/>
        <v>0</v>
      </c>
      <c r="Y179" s="163">
        <f t="shared" si="233"/>
        <v>0</v>
      </c>
      <c r="Z179" s="163">
        <f t="shared" si="233"/>
        <v>0</v>
      </c>
      <c r="AA179" s="163">
        <f t="shared" si="234"/>
        <v>0</v>
      </c>
      <c r="AB179" s="163">
        <f t="shared" si="234"/>
        <v>0</v>
      </c>
      <c r="AC179" s="163">
        <f t="shared" si="233"/>
        <v>0</v>
      </c>
      <c r="AD179" s="163">
        <f t="shared" si="233"/>
        <v>0</v>
      </c>
      <c r="AE179" s="163">
        <f t="shared" si="233"/>
        <v>0</v>
      </c>
      <c r="AF179" s="176">
        <f t="shared" si="233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v>0</v>
      </c>
      <c r="G180" s="163">
        <f t="shared" si="232"/>
        <v>0</v>
      </c>
      <c r="H180" s="163">
        <f t="shared" si="232"/>
        <v>0</v>
      </c>
      <c r="I180" s="163">
        <f t="shared" si="232"/>
        <v>0</v>
      </c>
      <c r="J180" s="163">
        <f t="shared" si="232"/>
        <v>0</v>
      </c>
      <c r="K180" s="163">
        <f t="shared" si="232"/>
        <v>0</v>
      </c>
      <c r="L180" s="163">
        <f t="shared" si="232"/>
        <v>0</v>
      </c>
      <c r="M180" s="163">
        <f t="shared" si="232"/>
        <v>0</v>
      </c>
      <c r="N180" s="163">
        <f t="shared" si="232"/>
        <v>0</v>
      </c>
      <c r="O180" s="163">
        <f t="shared" si="232"/>
        <v>0</v>
      </c>
      <c r="P180" s="163">
        <f t="shared" si="232"/>
        <v>0</v>
      </c>
      <c r="Q180" s="163">
        <f t="shared" si="232"/>
        <v>0</v>
      </c>
      <c r="R180" s="163">
        <f t="shared" si="232"/>
        <v>0</v>
      </c>
      <c r="S180" s="163">
        <f t="shared" si="233"/>
        <v>0</v>
      </c>
      <c r="T180" s="163">
        <f t="shared" si="233"/>
        <v>0</v>
      </c>
      <c r="U180" s="163">
        <f t="shared" si="233"/>
        <v>0</v>
      </c>
      <c r="V180" s="163">
        <f t="shared" si="233"/>
        <v>0</v>
      </c>
      <c r="W180" s="163">
        <f t="shared" si="233"/>
        <v>0</v>
      </c>
      <c r="X180" s="163">
        <f t="shared" si="233"/>
        <v>0</v>
      </c>
      <c r="Y180" s="163">
        <f t="shared" si="233"/>
        <v>0</v>
      </c>
      <c r="Z180" s="163">
        <f t="shared" si="233"/>
        <v>0</v>
      </c>
      <c r="AA180" s="163">
        <f t="shared" si="234"/>
        <v>0</v>
      </c>
      <c r="AB180" s="163">
        <f t="shared" si="234"/>
        <v>0</v>
      </c>
      <c r="AC180" s="163">
        <f t="shared" si="233"/>
        <v>0</v>
      </c>
      <c r="AD180" s="163">
        <f t="shared" si="233"/>
        <v>0</v>
      </c>
      <c r="AE180" s="163">
        <f t="shared" si="233"/>
        <v>0</v>
      </c>
      <c r="AF180" s="176">
        <f t="shared" si="233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v>0</v>
      </c>
      <c r="G181" s="163">
        <f t="shared" si="232"/>
        <v>0</v>
      </c>
      <c r="H181" s="163">
        <f t="shared" si="232"/>
        <v>0</v>
      </c>
      <c r="I181" s="163">
        <f t="shared" si="232"/>
        <v>0</v>
      </c>
      <c r="J181" s="163">
        <f t="shared" si="232"/>
        <v>0</v>
      </c>
      <c r="K181" s="163">
        <f t="shared" si="232"/>
        <v>0</v>
      </c>
      <c r="L181" s="163">
        <f t="shared" si="232"/>
        <v>0</v>
      </c>
      <c r="M181" s="163">
        <f t="shared" si="232"/>
        <v>0</v>
      </c>
      <c r="N181" s="163">
        <f t="shared" si="232"/>
        <v>0</v>
      </c>
      <c r="O181" s="163">
        <f t="shared" si="232"/>
        <v>0</v>
      </c>
      <c r="P181" s="163">
        <f t="shared" si="232"/>
        <v>0</v>
      </c>
      <c r="Q181" s="163">
        <f t="shared" si="232"/>
        <v>0</v>
      </c>
      <c r="R181" s="163">
        <f t="shared" si="232"/>
        <v>0</v>
      </c>
      <c r="S181" s="163">
        <f t="shared" si="233"/>
        <v>0</v>
      </c>
      <c r="T181" s="163">
        <f t="shared" si="233"/>
        <v>0</v>
      </c>
      <c r="U181" s="163">
        <f t="shared" si="233"/>
        <v>0</v>
      </c>
      <c r="V181" s="163">
        <f t="shared" si="233"/>
        <v>0</v>
      </c>
      <c r="W181" s="163">
        <f t="shared" si="233"/>
        <v>0</v>
      </c>
      <c r="X181" s="163">
        <f t="shared" si="233"/>
        <v>0</v>
      </c>
      <c r="Y181" s="163">
        <f t="shared" si="233"/>
        <v>0</v>
      </c>
      <c r="Z181" s="163">
        <f t="shared" si="233"/>
        <v>0</v>
      </c>
      <c r="AA181" s="163">
        <f t="shared" si="234"/>
        <v>0</v>
      </c>
      <c r="AB181" s="163">
        <f t="shared" si="234"/>
        <v>0</v>
      </c>
      <c r="AC181" s="163">
        <f t="shared" si="233"/>
        <v>0</v>
      </c>
      <c r="AD181" s="163">
        <f t="shared" si="233"/>
        <v>0</v>
      </c>
      <c r="AE181" s="163">
        <f t="shared" si="233"/>
        <v>0</v>
      </c>
      <c r="AF181" s="176">
        <f t="shared" si="233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v>0</v>
      </c>
      <c r="G182" s="163">
        <f t="shared" si="232"/>
        <v>0</v>
      </c>
      <c r="H182" s="163">
        <f t="shared" si="232"/>
        <v>0</v>
      </c>
      <c r="I182" s="163">
        <f t="shared" si="232"/>
        <v>0</v>
      </c>
      <c r="J182" s="163">
        <f t="shared" si="232"/>
        <v>0</v>
      </c>
      <c r="K182" s="163">
        <f t="shared" si="232"/>
        <v>0</v>
      </c>
      <c r="L182" s="163">
        <f t="shared" si="232"/>
        <v>0</v>
      </c>
      <c r="M182" s="163">
        <f t="shared" si="232"/>
        <v>0</v>
      </c>
      <c r="N182" s="163">
        <f t="shared" si="232"/>
        <v>0</v>
      </c>
      <c r="O182" s="163">
        <f t="shared" si="232"/>
        <v>0</v>
      </c>
      <c r="P182" s="163">
        <f t="shared" si="232"/>
        <v>0</v>
      </c>
      <c r="Q182" s="163">
        <f t="shared" si="232"/>
        <v>0</v>
      </c>
      <c r="R182" s="163">
        <f t="shared" si="232"/>
        <v>0</v>
      </c>
      <c r="S182" s="163">
        <f t="shared" si="233"/>
        <v>0</v>
      </c>
      <c r="T182" s="163">
        <f t="shared" si="233"/>
        <v>0</v>
      </c>
      <c r="U182" s="163">
        <f t="shared" si="233"/>
        <v>0</v>
      </c>
      <c r="V182" s="163">
        <f t="shared" si="233"/>
        <v>0</v>
      </c>
      <c r="W182" s="163">
        <f t="shared" si="233"/>
        <v>0</v>
      </c>
      <c r="X182" s="163">
        <f t="shared" si="233"/>
        <v>0</v>
      </c>
      <c r="Y182" s="163">
        <f t="shared" si="233"/>
        <v>0</v>
      </c>
      <c r="Z182" s="163">
        <f t="shared" si="233"/>
        <v>0</v>
      </c>
      <c r="AA182" s="163">
        <f t="shared" si="234"/>
        <v>0</v>
      </c>
      <c r="AB182" s="163">
        <f t="shared" si="234"/>
        <v>0</v>
      </c>
      <c r="AC182" s="163">
        <f t="shared" si="233"/>
        <v>0</v>
      </c>
      <c r="AD182" s="163">
        <f t="shared" si="233"/>
        <v>0</v>
      </c>
      <c r="AE182" s="163">
        <f t="shared" si="233"/>
        <v>0</v>
      </c>
      <c r="AF182" s="176">
        <f t="shared" si="233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v>0</v>
      </c>
      <c r="G183" s="163">
        <f t="shared" si="232"/>
        <v>0</v>
      </c>
      <c r="H183" s="163">
        <f t="shared" si="232"/>
        <v>0</v>
      </c>
      <c r="I183" s="163">
        <f t="shared" si="232"/>
        <v>0</v>
      </c>
      <c r="J183" s="163">
        <f t="shared" si="232"/>
        <v>0</v>
      </c>
      <c r="K183" s="163">
        <f t="shared" si="232"/>
        <v>0</v>
      </c>
      <c r="L183" s="163">
        <f t="shared" si="232"/>
        <v>0</v>
      </c>
      <c r="M183" s="163">
        <f t="shared" si="232"/>
        <v>0</v>
      </c>
      <c r="N183" s="163">
        <f t="shared" si="232"/>
        <v>0</v>
      </c>
      <c r="O183" s="163">
        <f t="shared" si="232"/>
        <v>0</v>
      </c>
      <c r="P183" s="163">
        <f t="shared" si="232"/>
        <v>0</v>
      </c>
      <c r="Q183" s="163">
        <f t="shared" si="232"/>
        <v>0</v>
      </c>
      <c r="R183" s="163">
        <f t="shared" si="232"/>
        <v>0</v>
      </c>
      <c r="S183" s="163">
        <f t="shared" si="233"/>
        <v>0</v>
      </c>
      <c r="T183" s="163">
        <f t="shared" si="233"/>
        <v>0</v>
      </c>
      <c r="U183" s="163">
        <f t="shared" si="233"/>
        <v>0</v>
      </c>
      <c r="V183" s="163">
        <f t="shared" si="233"/>
        <v>0</v>
      </c>
      <c r="W183" s="163">
        <f t="shared" si="233"/>
        <v>0</v>
      </c>
      <c r="X183" s="163">
        <f t="shared" si="233"/>
        <v>0</v>
      </c>
      <c r="Y183" s="163">
        <f t="shared" si="233"/>
        <v>0</v>
      </c>
      <c r="Z183" s="163">
        <f t="shared" si="233"/>
        <v>0</v>
      </c>
      <c r="AA183" s="163">
        <f t="shared" si="234"/>
        <v>0</v>
      </c>
      <c r="AB183" s="163">
        <f t="shared" si="234"/>
        <v>0</v>
      </c>
      <c r="AC183" s="163">
        <f t="shared" si="233"/>
        <v>0</v>
      </c>
      <c r="AD183" s="163">
        <f t="shared" si="233"/>
        <v>0</v>
      </c>
      <c r="AE183" s="163">
        <f t="shared" si="233"/>
        <v>0</v>
      </c>
      <c r="AF183" s="176">
        <f t="shared" si="233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v>0</v>
      </c>
      <c r="G184" s="163">
        <f t="shared" si="232"/>
        <v>0</v>
      </c>
      <c r="H184" s="163">
        <f t="shared" si="232"/>
        <v>0</v>
      </c>
      <c r="I184" s="163">
        <f t="shared" si="232"/>
        <v>0</v>
      </c>
      <c r="J184" s="163">
        <f t="shared" si="232"/>
        <v>0</v>
      </c>
      <c r="K184" s="163">
        <f t="shared" si="232"/>
        <v>0</v>
      </c>
      <c r="L184" s="163">
        <f t="shared" si="232"/>
        <v>0</v>
      </c>
      <c r="M184" s="163">
        <f t="shared" si="232"/>
        <v>0</v>
      </c>
      <c r="N184" s="163">
        <f t="shared" si="232"/>
        <v>0</v>
      </c>
      <c r="O184" s="163">
        <f t="shared" si="232"/>
        <v>0</v>
      </c>
      <c r="P184" s="163">
        <f t="shared" si="232"/>
        <v>0</v>
      </c>
      <c r="Q184" s="163">
        <f t="shared" si="232"/>
        <v>0</v>
      </c>
      <c r="R184" s="163">
        <f t="shared" si="232"/>
        <v>0</v>
      </c>
      <c r="S184" s="163">
        <f t="shared" ref="S184:AF199" si="235">R184</f>
        <v>0</v>
      </c>
      <c r="T184" s="163">
        <f t="shared" si="235"/>
        <v>0</v>
      </c>
      <c r="U184" s="163">
        <f t="shared" si="235"/>
        <v>0</v>
      </c>
      <c r="V184" s="163">
        <f t="shared" si="235"/>
        <v>0</v>
      </c>
      <c r="W184" s="163">
        <f t="shared" si="235"/>
        <v>0</v>
      </c>
      <c r="X184" s="163">
        <f t="shared" si="235"/>
        <v>0</v>
      </c>
      <c r="Y184" s="163">
        <f t="shared" si="235"/>
        <v>0</v>
      </c>
      <c r="Z184" s="163">
        <f t="shared" si="235"/>
        <v>0</v>
      </c>
      <c r="AA184" s="163">
        <f t="shared" si="234"/>
        <v>0</v>
      </c>
      <c r="AB184" s="163">
        <f t="shared" si="234"/>
        <v>0</v>
      </c>
      <c r="AC184" s="163">
        <f t="shared" si="233"/>
        <v>0</v>
      </c>
      <c r="AD184" s="163">
        <f t="shared" si="235"/>
        <v>0</v>
      </c>
      <c r="AE184" s="163">
        <f t="shared" si="235"/>
        <v>0</v>
      </c>
      <c r="AF184" s="176">
        <f t="shared" si="235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v>0</v>
      </c>
      <c r="G185" s="163">
        <f t="shared" ref="G185:R200" si="236">F185</f>
        <v>0</v>
      </c>
      <c r="H185" s="163">
        <f t="shared" si="236"/>
        <v>0</v>
      </c>
      <c r="I185" s="163">
        <f t="shared" si="236"/>
        <v>0</v>
      </c>
      <c r="J185" s="163">
        <f t="shared" si="236"/>
        <v>0</v>
      </c>
      <c r="K185" s="163">
        <f t="shared" si="236"/>
        <v>0</v>
      </c>
      <c r="L185" s="163">
        <f t="shared" si="236"/>
        <v>0</v>
      </c>
      <c r="M185" s="163">
        <f t="shared" si="236"/>
        <v>0</v>
      </c>
      <c r="N185" s="163">
        <f t="shared" si="236"/>
        <v>0</v>
      </c>
      <c r="O185" s="163">
        <f t="shared" si="236"/>
        <v>0</v>
      </c>
      <c r="P185" s="163">
        <f t="shared" si="236"/>
        <v>0</v>
      </c>
      <c r="Q185" s="163">
        <f t="shared" si="236"/>
        <v>0</v>
      </c>
      <c r="R185" s="163">
        <f t="shared" si="236"/>
        <v>0</v>
      </c>
      <c r="S185" s="163">
        <f t="shared" si="235"/>
        <v>0</v>
      </c>
      <c r="T185" s="163">
        <f t="shared" si="235"/>
        <v>0</v>
      </c>
      <c r="U185" s="163">
        <f t="shared" si="235"/>
        <v>0</v>
      </c>
      <c r="V185" s="163">
        <f t="shared" si="235"/>
        <v>0</v>
      </c>
      <c r="W185" s="163">
        <f t="shared" si="235"/>
        <v>0</v>
      </c>
      <c r="X185" s="163">
        <f t="shared" si="235"/>
        <v>0</v>
      </c>
      <c r="Y185" s="163">
        <f t="shared" si="235"/>
        <v>0</v>
      </c>
      <c r="Z185" s="163">
        <f t="shared" si="235"/>
        <v>0</v>
      </c>
      <c r="AA185" s="163">
        <f t="shared" si="234"/>
        <v>0</v>
      </c>
      <c r="AB185" s="163">
        <f t="shared" si="234"/>
        <v>0</v>
      </c>
      <c r="AC185" s="163">
        <f t="shared" si="235"/>
        <v>0</v>
      </c>
      <c r="AD185" s="163">
        <f t="shared" si="235"/>
        <v>0</v>
      </c>
      <c r="AE185" s="163">
        <f t="shared" si="235"/>
        <v>0</v>
      </c>
      <c r="AF185" s="176">
        <f t="shared" si="235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v>0</v>
      </c>
      <c r="G186" s="163">
        <f t="shared" si="236"/>
        <v>0</v>
      </c>
      <c r="H186" s="163">
        <f t="shared" si="236"/>
        <v>0</v>
      </c>
      <c r="I186" s="163">
        <f t="shared" si="236"/>
        <v>0</v>
      </c>
      <c r="J186" s="163">
        <f t="shared" si="236"/>
        <v>0</v>
      </c>
      <c r="K186" s="163">
        <f t="shared" si="236"/>
        <v>0</v>
      </c>
      <c r="L186" s="163">
        <f t="shared" si="236"/>
        <v>0</v>
      </c>
      <c r="M186" s="163">
        <f t="shared" si="236"/>
        <v>0</v>
      </c>
      <c r="N186" s="163">
        <f t="shared" si="236"/>
        <v>0</v>
      </c>
      <c r="O186" s="163">
        <f t="shared" si="236"/>
        <v>0</v>
      </c>
      <c r="P186" s="163">
        <f t="shared" si="236"/>
        <v>0</v>
      </c>
      <c r="Q186" s="163">
        <f t="shared" si="236"/>
        <v>0</v>
      </c>
      <c r="R186" s="163">
        <f t="shared" si="236"/>
        <v>0</v>
      </c>
      <c r="S186" s="163">
        <f t="shared" si="235"/>
        <v>0</v>
      </c>
      <c r="T186" s="163">
        <f t="shared" si="235"/>
        <v>0</v>
      </c>
      <c r="U186" s="163">
        <f t="shared" si="235"/>
        <v>0</v>
      </c>
      <c r="V186" s="163">
        <f t="shared" si="235"/>
        <v>0</v>
      </c>
      <c r="W186" s="163">
        <f t="shared" si="235"/>
        <v>0</v>
      </c>
      <c r="X186" s="163">
        <f t="shared" si="235"/>
        <v>0</v>
      </c>
      <c r="Y186" s="163">
        <f t="shared" si="235"/>
        <v>0</v>
      </c>
      <c r="Z186" s="163">
        <f t="shared" si="235"/>
        <v>0</v>
      </c>
      <c r="AA186" s="163">
        <f t="shared" si="234"/>
        <v>0</v>
      </c>
      <c r="AB186" s="163">
        <f t="shared" si="234"/>
        <v>0</v>
      </c>
      <c r="AC186" s="163">
        <f t="shared" si="235"/>
        <v>0</v>
      </c>
      <c r="AD186" s="163">
        <f t="shared" si="235"/>
        <v>0</v>
      </c>
      <c r="AE186" s="163">
        <f t="shared" si="235"/>
        <v>0</v>
      </c>
      <c r="AF186" s="176">
        <f t="shared" si="235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v>0</v>
      </c>
      <c r="G187" s="163">
        <f t="shared" si="236"/>
        <v>0</v>
      </c>
      <c r="H187" s="163">
        <f t="shared" si="236"/>
        <v>0</v>
      </c>
      <c r="I187" s="163">
        <f t="shared" si="236"/>
        <v>0</v>
      </c>
      <c r="J187" s="163">
        <f t="shared" si="236"/>
        <v>0</v>
      </c>
      <c r="K187" s="163">
        <f t="shared" si="236"/>
        <v>0</v>
      </c>
      <c r="L187" s="163">
        <f t="shared" si="236"/>
        <v>0</v>
      </c>
      <c r="M187" s="163">
        <f t="shared" si="236"/>
        <v>0</v>
      </c>
      <c r="N187" s="163">
        <f t="shared" si="236"/>
        <v>0</v>
      </c>
      <c r="O187" s="163">
        <f t="shared" si="236"/>
        <v>0</v>
      </c>
      <c r="P187" s="163">
        <f t="shared" si="236"/>
        <v>0</v>
      </c>
      <c r="Q187" s="163">
        <f t="shared" si="236"/>
        <v>0</v>
      </c>
      <c r="R187" s="163">
        <f t="shared" si="236"/>
        <v>0</v>
      </c>
      <c r="S187" s="163">
        <f t="shared" si="235"/>
        <v>0</v>
      </c>
      <c r="T187" s="163">
        <f t="shared" si="235"/>
        <v>0</v>
      </c>
      <c r="U187" s="163">
        <f t="shared" si="235"/>
        <v>0</v>
      </c>
      <c r="V187" s="163">
        <f t="shared" si="235"/>
        <v>0</v>
      </c>
      <c r="W187" s="163">
        <f t="shared" si="235"/>
        <v>0</v>
      </c>
      <c r="X187" s="163">
        <f t="shared" si="235"/>
        <v>0</v>
      </c>
      <c r="Y187" s="163">
        <f t="shared" si="235"/>
        <v>0</v>
      </c>
      <c r="Z187" s="163">
        <f t="shared" si="235"/>
        <v>0</v>
      </c>
      <c r="AA187" s="163">
        <f t="shared" si="234"/>
        <v>0</v>
      </c>
      <c r="AB187" s="163">
        <f t="shared" si="234"/>
        <v>0</v>
      </c>
      <c r="AC187" s="163">
        <f t="shared" si="235"/>
        <v>0</v>
      </c>
      <c r="AD187" s="163">
        <f t="shared" si="235"/>
        <v>0</v>
      </c>
      <c r="AE187" s="163">
        <f t="shared" si="235"/>
        <v>0</v>
      </c>
      <c r="AF187" s="176">
        <f t="shared" si="235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v>0</v>
      </c>
      <c r="G188" s="163">
        <f t="shared" si="236"/>
        <v>0</v>
      </c>
      <c r="H188" s="163">
        <f t="shared" si="236"/>
        <v>0</v>
      </c>
      <c r="I188" s="163">
        <f t="shared" si="236"/>
        <v>0</v>
      </c>
      <c r="J188" s="163">
        <f t="shared" si="236"/>
        <v>0</v>
      </c>
      <c r="K188" s="163">
        <f t="shared" si="236"/>
        <v>0</v>
      </c>
      <c r="L188" s="163">
        <f t="shared" si="236"/>
        <v>0</v>
      </c>
      <c r="M188" s="163">
        <f t="shared" si="236"/>
        <v>0</v>
      </c>
      <c r="N188" s="163">
        <f t="shared" si="236"/>
        <v>0</v>
      </c>
      <c r="O188" s="163">
        <f t="shared" si="236"/>
        <v>0</v>
      </c>
      <c r="P188" s="163">
        <f t="shared" si="236"/>
        <v>0</v>
      </c>
      <c r="Q188" s="163">
        <f t="shared" si="236"/>
        <v>0</v>
      </c>
      <c r="R188" s="163">
        <f t="shared" si="236"/>
        <v>0</v>
      </c>
      <c r="S188" s="163">
        <f t="shared" si="235"/>
        <v>0</v>
      </c>
      <c r="T188" s="163">
        <f t="shared" si="235"/>
        <v>0</v>
      </c>
      <c r="U188" s="163">
        <f t="shared" si="235"/>
        <v>0</v>
      </c>
      <c r="V188" s="163">
        <f t="shared" si="235"/>
        <v>0</v>
      </c>
      <c r="W188" s="163">
        <f t="shared" si="235"/>
        <v>0</v>
      </c>
      <c r="X188" s="163">
        <f t="shared" si="235"/>
        <v>0</v>
      </c>
      <c r="Y188" s="163">
        <f t="shared" si="235"/>
        <v>0</v>
      </c>
      <c r="Z188" s="163">
        <f t="shared" si="235"/>
        <v>0</v>
      </c>
      <c r="AA188" s="163">
        <f t="shared" si="234"/>
        <v>0</v>
      </c>
      <c r="AB188" s="163">
        <f t="shared" si="234"/>
        <v>0</v>
      </c>
      <c r="AC188" s="163">
        <f t="shared" si="235"/>
        <v>0</v>
      </c>
      <c r="AD188" s="163">
        <f t="shared" si="235"/>
        <v>0</v>
      </c>
      <c r="AE188" s="163">
        <f t="shared" si="235"/>
        <v>0</v>
      </c>
      <c r="AF188" s="176">
        <f t="shared" si="235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v>0</v>
      </c>
      <c r="G189" s="163">
        <f t="shared" si="236"/>
        <v>0</v>
      </c>
      <c r="H189" s="163">
        <f t="shared" si="236"/>
        <v>0</v>
      </c>
      <c r="I189" s="163">
        <f t="shared" si="236"/>
        <v>0</v>
      </c>
      <c r="J189" s="163">
        <f t="shared" si="236"/>
        <v>0</v>
      </c>
      <c r="K189" s="163">
        <f t="shared" si="236"/>
        <v>0</v>
      </c>
      <c r="L189" s="163">
        <f t="shared" si="236"/>
        <v>0</v>
      </c>
      <c r="M189" s="163">
        <f t="shared" si="236"/>
        <v>0</v>
      </c>
      <c r="N189" s="163">
        <f t="shared" si="236"/>
        <v>0</v>
      </c>
      <c r="O189" s="163">
        <f t="shared" si="236"/>
        <v>0</v>
      </c>
      <c r="P189" s="163">
        <f t="shared" si="236"/>
        <v>0</v>
      </c>
      <c r="Q189" s="163">
        <f t="shared" si="236"/>
        <v>0</v>
      </c>
      <c r="R189" s="163">
        <f t="shared" si="236"/>
        <v>0</v>
      </c>
      <c r="S189" s="163">
        <f t="shared" si="235"/>
        <v>0</v>
      </c>
      <c r="T189" s="163">
        <f t="shared" si="235"/>
        <v>0</v>
      </c>
      <c r="U189" s="163">
        <f t="shared" si="235"/>
        <v>0</v>
      </c>
      <c r="V189" s="163">
        <f t="shared" si="235"/>
        <v>0</v>
      </c>
      <c r="W189" s="163">
        <f t="shared" si="235"/>
        <v>0</v>
      </c>
      <c r="X189" s="163">
        <f t="shared" si="235"/>
        <v>0</v>
      </c>
      <c r="Y189" s="163">
        <f t="shared" si="235"/>
        <v>0</v>
      </c>
      <c r="Z189" s="163">
        <f t="shared" si="235"/>
        <v>0</v>
      </c>
      <c r="AA189" s="163">
        <f t="shared" si="235"/>
        <v>0</v>
      </c>
      <c r="AB189" s="163">
        <f t="shared" si="235"/>
        <v>0</v>
      </c>
      <c r="AC189" s="163">
        <f t="shared" si="235"/>
        <v>0</v>
      </c>
      <c r="AD189" s="163">
        <f t="shared" si="235"/>
        <v>0</v>
      </c>
      <c r="AE189" s="163">
        <f t="shared" si="235"/>
        <v>0</v>
      </c>
      <c r="AF189" s="176">
        <f t="shared" si="235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v>0</v>
      </c>
      <c r="G190" s="163">
        <f t="shared" si="236"/>
        <v>0</v>
      </c>
      <c r="H190" s="163">
        <f t="shared" si="236"/>
        <v>0</v>
      </c>
      <c r="I190" s="163">
        <f t="shared" si="236"/>
        <v>0</v>
      </c>
      <c r="J190" s="163">
        <f t="shared" si="236"/>
        <v>0</v>
      </c>
      <c r="K190" s="163">
        <f t="shared" si="236"/>
        <v>0</v>
      </c>
      <c r="L190" s="163">
        <f t="shared" si="236"/>
        <v>0</v>
      </c>
      <c r="M190" s="163">
        <f t="shared" si="236"/>
        <v>0</v>
      </c>
      <c r="N190" s="163">
        <f t="shared" si="236"/>
        <v>0</v>
      </c>
      <c r="O190" s="163">
        <f t="shared" si="236"/>
        <v>0</v>
      </c>
      <c r="P190" s="163">
        <f t="shared" si="236"/>
        <v>0</v>
      </c>
      <c r="Q190" s="163">
        <f t="shared" si="236"/>
        <v>0</v>
      </c>
      <c r="R190" s="163">
        <f t="shared" si="236"/>
        <v>0</v>
      </c>
      <c r="S190" s="163">
        <f t="shared" si="235"/>
        <v>0</v>
      </c>
      <c r="T190" s="163">
        <f t="shared" si="235"/>
        <v>0</v>
      </c>
      <c r="U190" s="163">
        <f t="shared" si="235"/>
        <v>0</v>
      </c>
      <c r="V190" s="163">
        <f t="shared" si="235"/>
        <v>0</v>
      </c>
      <c r="W190" s="163">
        <f t="shared" si="235"/>
        <v>0</v>
      </c>
      <c r="X190" s="163">
        <f t="shared" si="235"/>
        <v>0</v>
      </c>
      <c r="Y190" s="163">
        <f t="shared" si="235"/>
        <v>0</v>
      </c>
      <c r="Z190" s="163">
        <f t="shared" si="235"/>
        <v>0</v>
      </c>
      <c r="AA190" s="163">
        <f t="shared" si="235"/>
        <v>0</v>
      </c>
      <c r="AB190" s="163">
        <f t="shared" si="235"/>
        <v>0</v>
      </c>
      <c r="AC190" s="163">
        <f t="shared" si="235"/>
        <v>0</v>
      </c>
      <c r="AD190" s="163">
        <f t="shared" si="235"/>
        <v>0</v>
      </c>
      <c r="AE190" s="163">
        <f t="shared" si="235"/>
        <v>0</v>
      </c>
      <c r="AF190" s="176">
        <f t="shared" si="235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v>0</v>
      </c>
      <c r="G191" s="163">
        <f t="shared" si="236"/>
        <v>0</v>
      </c>
      <c r="H191" s="163">
        <f t="shared" si="236"/>
        <v>0</v>
      </c>
      <c r="I191" s="163">
        <f t="shared" si="236"/>
        <v>0</v>
      </c>
      <c r="J191" s="163">
        <f t="shared" si="236"/>
        <v>0</v>
      </c>
      <c r="K191" s="163">
        <f t="shared" si="236"/>
        <v>0</v>
      </c>
      <c r="L191" s="163">
        <f t="shared" si="236"/>
        <v>0</v>
      </c>
      <c r="M191" s="163">
        <f t="shared" si="236"/>
        <v>0</v>
      </c>
      <c r="N191" s="163">
        <f t="shared" si="236"/>
        <v>0</v>
      </c>
      <c r="O191" s="163">
        <f t="shared" si="236"/>
        <v>0</v>
      </c>
      <c r="P191" s="163">
        <f t="shared" si="236"/>
        <v>0</v>
      </c>
      <c r="Q191" s="163">
        <f t="shared" si="236"/>
        <v>0</v>
      </c>
      <c r="R191" s="163">
        <f t="shared" si="236"/>
        <v>0</v>
      </c>
      <c r="S191" s="163">
        <f t="shared" si="235"/>
        <v>0</v>
      </c>
      <c r="T191" s="163">
        <f t="shared" si="235"/>
        <v>0</v>
      </c>
      <c r="U191" s="163">
        <f t="shared" si="235"/>
        <v>0</v>
      </c>
      <c r="V191" s="163">
        <f t="shared" si="235"/>
        <v>0</v>
      </c>
      <c r="W191" s="163">
        <f t="shared" si="235"/>
        <v>0</v>
      </c>
      <c r="X191" s="163">
        <f t="shared" si="235"/>
        <v>0</v>
      </c>
      <c r="Y191" s="163">
        <f t="shared" si="235"/>
        <v>0</v>
      </c>
      <c r="Z191" s="163">
        <f t="shared" si="235"/>
        <v>0</v>
      </c>
      <c r="AA191" s="163">
        <f t="shared" si="235"/>
        <v>0</v>
      </c>
      <c r="AB191" s="163">
        <f t="shared" si="235"/>
        <v>0</v>
      </c>
      <c r="AC191" s="163">
        <f t="shared" si="235"/>
        <v>0</v>
      </c>
      <c r="AD191" s="163">
        <f t="shared" si="235"/>
        <v>0</v>
      </c>
      <c r="AE191" s="163">
        <f t="shared" si="235"/>
        <v>0</v>
      </c>
      <c r="AF191" s="176">
        <f t="shared" si="235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v>0</v>
      </c>
      <c r="G192" s="163">
        <f t="shared" si="236"/>
        <v>0</v>
      </c>
      <c r="H192" s="163">
        <f t="shared" si="236"/>
        <v>0</v>
      </c>
      <c r="I192" s="163">
        <f t="shared" si="236"/>
        <v>0</v>
      </c>
      <c r="J192" s="163">
        <f t="shared" si="236"/>
        <v>0</v>
      </c>
      <c r="K192" s="163">
        <f t="shared" si="236"/>
        <v>0</v>
      </c>
      <c r="L192" s="163">
        <f t="shared" si="236"/>
        <v>0</v>
      </c>
      <c r="M192" s="163">
        <f t="shared" si="236"/>
        <v>0</v>
      </c>
      <c r="N192" s="163">
        <f t="shared" si="236"/>
        <v>0</v>
      </c>
      <c r="O192" s="163">
        <f t="shared" si="236"/>
        <v>0</v>
      </c>
      <c r="P192" s="163">
        <f t="shared" si="236"/>
        <v>0</v>
      </c>
      <c r="Q192" s="163">
        <f t="shared" si="236"/>
        <v>0</v>
      </c>
      <c r="R192" s="163">
        <f t="shared" si="236"/>
        <v>0</v>
      </c>
      <c r="S192" s="163">
        <f t="shared" si="235"/>
        <v>0</v>
      </c>
      <c r="T192" s="163">
        <f t="shared" si="235"/>
        <v>0</v>
      </c>
      <c r="U192" s="163">
        <f t="shared" si="235"/>
        <v>0</v>
      </c>
      <c r="V192" s="163">
        <f t="shared" si="235"/>
        <v>0</v>
      </c>
      <c r="W192" s="163">
        <f t="shared" si="235"/>
        <v>0</v>
      </c>
      <c r="X192" s="163">
        <f t="shared" si="235"/>
        <v>0</v>
      </c>
      <c r="Y192" s="163">
        <f t="shared" si="235"/>
        <v>0</v>
      </c>
      <c r="Z192" s="163">
        <f t="shared" si="235"/>
        <v>0</v>
      </c>
      <c r="AA192" s="163">
        <f t="shared" si="235"/>
        <v>0</v>
      </c>
      <c r="AB192" s="163">
        <f t="shared" si="235"/>
        <v>0</v>
      </c>
      <c r="AC192" s="163">
        <f t="shared" si="235"/>
        <v>0</v>
      </c>
      <c r="AD192" s="163">
        <f t="shared" si="235"/>
        <v>0</v>
      </c>
      <c r="AE192" s="163">
        <f t="shared" si="235"/>
        <v>0</v>
      </c>
      <c r="AF192" s="176">
        <f t="shared" si="235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v>0</v>
      </c>
      <c r="G193" s="163">
        <f t="shared" si="236"/>
        <v>0</v>
      </c>
      <c r="H193" s="163">
        <f t="shared" si="236"/>
        <v>0</v>
      </c>
      <c r="I193" s="163">
        <f t="shared" si="236"/>
        <v>0</v>
      </c>
      <c r="J193" s="163">
        <f t="shared" si="236"/>
        <v>0</v>
      </c>
      <c r="K193" s="163">
        <f t="shared" si="236"/>
        <v>0</v>
      </c>
      <c r="L193" s="163">
        <f t="shared" si="236"/>
        <v>0</v>
      </c>
      <c r="M193" s="163">
        <f t="shared" si="236"/>
        <v>0</v>
      </c>
      <c r="N193" s="163">
        <f t="shared" si="236"/>
        <v>0</v>
      </c>
      <c r="O193" s="163">
        <f t="shared" si="236"/>
        <v>0</v>
      </c>
      <c r="P193" s="163">
        <f t="shared" si="236"/>
        <v>0</v>
      </c>
      <c r="Q193" s="163">
        <f t="shared" si="236"/>
        <v>0</v>
      </c>
      <c r="R193" s="163">
        <f t="shared" si="236"/>
        <v>0</v>
      </c>
      <c r="S193" s="163">
        <f t="shared" si="235"/>
        <v>0</v>
      </c>
      <c r="T193" s="163">
        <f t="shared" si="235"/>
        <v>0</v>
      </c>
      <c r="U193" s="163">
        <f t="shared" si="235"/>
        <v>0</v>
      </c>
      <c r="V193" s="163">
        <f t="shared" si="235"/>
        <v>0</v>
      </c>
      <c r="W193" s="163">
        <f t="shared" si="235"/>
        <v>0</v>
      </c>
      <c r="X193" s="163">
        <f t="shared" si="235"/>
        <v>0</v>
      </c>
      <c r="Y193" s="163">
        <f t="shared" si="235"/>
        <v>0</v>
      </c>
      <c r="Z193" s="163">
        <f t="shared" si="235"/>
        <v>0</v>
      </c>
      <c r="AA193" s="163">
        <f t="shared" si="235"/>
        <v>0</v>
      </c>
      <c r="AB193" s="163">
        <f t="shared" si="235"/>
        <v>0</v>
      </c>
      <c r="AC193" s="163">
        <f t="shared" si="235"/>
        <v>0</v>
      </c>
      <c r="AD193" s="163">
        <f t="shared" si="235"/>
        <v>0</v>
      </c>
      <c r="AE193" s="163">
        <f t="shared" si="235"/>
        <v>0</v>
      </c>
      <c r="AF193" s="176">
        <f t="shared" si="235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v>0</v>
      </c>
      <c r="G194" s="163">
        <f t="shared" si="236"/>
        <v>0</v>
      </c>
      <c r="H194" s="163">
        <f t="shared" si="236"/>
        <v>0</v>
      </c>
      <c r="I194" s="163">
        <f t="shared" si="236"/>
        <v>0</v>
      </c>
      <c r="J194" s="163">
        <f t="shared" si="236"/>
        <v>0</v>
      </c>
      <c r="K194" s="163">
        <f t="shared" si="236"/>
        <v>0</v>
      </c>
      <c r="L194" s="163">
        <f t="shared" si="236"/>
        <v>0</v>
      </c>
      <c r="M194" s="163">
        <f t="shared" si="236"/>
        <v>0</v>
      </c>
      <c r="N194" s="163">
        <f t="shared" si="236"/>
        <v>0</v>
      </c>
      <c r="O194" s="163">
        <f t="shared" si="236"/>
        <v>0</v>
      </c>
      <c r="P194" s="163">
        <f t="shared" si="236"/>
        <v>0</v>
      </c>
      <c r="Q194" s="163">
        <f t="shared" si="236"/>
        <v>0</v>
      </c>
      <c r="R194" s="163">
        <f t="shared" si="236"/>
        <v>0</v>
      </c>
      <c r="S194" s="163">
        <f t="shared" si="235"/>
        <v>0</v>
      </c>
      <c r="T194" s="163">
        <f t="shared" si="235"/>
        <v>0</v>
      </c>
      <c r="U194" s="163">
        <f t="shared" si="235"/>
        <v>0</v>
      </c>
      <c r="V194" s="163">
        <f t="shared" si="235"/>
        <v>0</v>
      </c>
      <c r="W194" s="163">
        <f t="shared" si="235"/>
        <v>0</v>
      </c>
      <c r="X194" s="163">
        <f t="shared" si="235"/>
        <v>0</v>
      </c>
      <c r="Y194" s="163">
        <f t="shared" si="235"/>
        <v>0</v>
      </c>
      <c r="Z194" s="163">
        <f t="shared" si="235"/>
        <v>0</v>
      </c>
      <c r="AA194" s="163">
        <f t="shared" si="235"/>
        <v>0</v>
      </c>
      <c r="AB194" s="163">
        <f t="shared" si="235"/>
        <v>0</v>
      </c>
      <c r="AC194" s="163">
        <f t="shared" si="235"/>
        <v>0</v>
      </c>
      <c r="AD194" s="163">
        <f t="shared" si="235"/>
        <v>0</v>
      </c>
      <c r="AE194" s="163">
        <f t="shared" si="235"/>
        <v>0</v>
      </c>
      <c r="AF194" s="176">
        <f t="shared" si="235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v>0</v>
      </c>
      <c r="G195" s="163">
        <f t="shared" si="236"/>
        <v>0</v>
      </c>
      <c r="H195" s="163">
        <f t="shared" si="236"/>
        <v>0</v>
      </c>
      <c r="I195" s="163">
        <f t="shared" si="236"/>
        <v>0</v>
      </c>
      <c r="J195" s="163">
        <f t="shared" si="236"/>
        <v>0</v>
      </c>
      <c r="K195" s="163">
        <f t="shared" si="236"/>
        <v>0</v>
      </c>
      <c r="L195" s="163">
        <f t="shared" si="236"/>
        <v>0</v>
      </c>
      <c r="M195" s="163">
        <f t="shared" si="236"/>
        <v>0</v>
      </c>
      <c r="N195" s="163">
        <f t="shared" si="236"/>
        <v>0</v>
      </c>
      <c r="O195" s="163">
        <f t="shared" si="236"/>
        <v>0</v>
      </c>
      <c r="P195" s="163">
        <f t="shared" si="236"/>
        <v>0</v>
      </c>
      <c r="Q195" s="163">
        <f t="shared" si="236"/>
        <v>0</v>
      </c>
      <c r="R195" s="163">
        <f t="shared" si="236"/>
        <v>0</v>
      </c>
      <c r="S195" s="163">
        <f t="shared" si="235"/>
        <v>0</v>
      </c>
      <c r="T195" s="163">
        <f t="shared" si="235"/>
        <v>0</v>
      </c>
      <c r="U195" s="163">
        <f t="shared" si="235"/>
        <v>0</v>
      </c>
      <c r="V195" s="163">
        <f t="shared" si="235"/>
        <v>0</v>
      </c>
      <c r="W195" s="163">
        <f t="shared" si="235"/>
        <v>0</v>
      </c>
      <c r="X195" s="163">
        <f t="shared" si="235"/>
        <v>0</v>
      </c>
      <c r="Y195" s="163">
        <f t="shared" si="235"/>
        <v>0</v>
      </c>
      <c r="Z195" s="163">
        <f t="shared" si="235"/>
        <v>0</v>
      </c>
      <c r="AA195" s="163">
        <f t="shared" si="235"/>
        <v>0</v>
      </c>
      <c r="AB195" s="163">
        <f t="shared" si="235"/>
        <v>0</v>
      </c>
      <c r="AC195" s="163">
        <f t="shared" si="235"/>
        <v>0</v>
      </c>
      <c r="AD195" s="163">
        <f t="shared" si="235"/>
        <v>0</v>
      </c>
      <c r="AE195" s="163">
        <f t="shared" si="235"/>
        <v>0</v>
      </c>
      <c r="AF195" s="176">
        <f t="shared" si="235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v>0</v>
      </c>
      <c r="G196" s="163">
        <f t="shared" si="236"/>
        <v>0</v>
      </c>
      <c r="H196" s="163">
        <f t="shared" si="236"/>
        <v>0</v>
      </c>
      <c r="I196" s="163">
        <f t="shared" si="236"/>
        <v>0</v>
      </c>
      <c r="J196" s="163">
        <f t="shared" si="236"/>
        <v>0</v>
      </c>
      <c r="K196" s="163">
        <f t="shared" si="236"/>
        <v>0</v>
      </c>
      <c r="L196" s="163">
        <f t="shared" si="236"/>
        <v>0</v>
      </c>
      <c r="M196" s="163">
        <f t="shared" si="236"/>
        <v>0</v>
      </c>
      <c r="N196" s="163">
        <f t="shared" si="236"/>
        <v>0</v>
      </c>
      <c r="O196" s="163">
        <f t="shared" si="236"/>
        <v>0</v>
      </c>
      <c r="P196" s="163">
        <f t="shared" si="236"/>
        <v>0</v>
      </c>
      <c r="Q196" s="163">
        <f t="shared" si="236"/>
        <v>0</v>
      </c>
      <c r="R196" s="163">
        <f t="shared" si="236"/>
        <v>0</v>
      </c>
      <c r="S196" s="163">
        <f t="shared" si="235"/>
        <v>0</v>
      </c>
      <c r="T196" s="163">
        <f t="shared" si="235"/>
        <v>0</v>
      </c>
      <c r="U196" s="163">
        <f t="shared" si="235"/>
        <v>0</v>
      </c>
      <c r="V196" s="163">
        <f t="shared" si="235"/>
        <v>0</v>
      </c>
      <c r="W196" s="163">
        <f t="shared" si="235"/>
        <v>0</v>
      </c>
      <c r="X196" s="163">
        <f t="shared" si="235"/>
        <v>0</v>
      </c>
      <c r="Y196" s="163">
        <f t="shared" si="235"/>
        <v>0</v>
      </c>
      <c r="Z196" s="163">
        <f t="shared" si="235"/>
        <v>0</v>
      </c>
      <c r="AA196" s="163">
        <f t="shared" si="235"/>
        <v>0</v>
      </c>
      <c r="AB196" s="163">
        <f t="shared" si="235"/>
        <v>0</v>
      </c>
      <c r="AC196" s="163">
        <f t="shared" si="235"/>
        <v>0</v>
      </c>
      <c r="AD196" s="163">
        <f t="shared" si="235"/>
        <v>0</v>
      </c>
      <c r="AE196" s="163">
        <f t="shared" si="235"/>
        <v>0</v>
      </c>
      <c r="AF196" s="176">
        <f t="shared" si="235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v>0</v>
      </c>
      <c r="G197" s="163">
        <f t="shared" si="236"/>
        <v>0</v>
      </c>
      <c r="H197" s="163">
        <f t="shared" si="236"/>
        <v>0</v>
      </c>
      <c r="I197" s="163">
        <f t="shared" si="236"/>
        <v>0</v>
      </c>
      <c r="J197" s="163">
        <f t="shared" si="236"/>
        <v>0</v>
      </c>
      <c r="K197" s="163">
        <f t="shared" si="236"/>
        <v>0</v>
      </c>
      <c r="L197" s="163">
        <f t="shared" si="236"/>
        <v>0</v>
      </c>
      <c r="M197" s="163">
        <f t="shared" si="236"/>
        <v>0</v>
      </c>
      <c r="N197" s="163">
        <f t="shared" si="236"/>
        <v>0</v>
      </c>
      <c r="O197" s="163">
        <f t="shared" si="236"/>
        <v>0</v>
      </c>
      <c r="P197" s="163">
        <f t="shared" si="236"/>
        <v>0</v>
      </c>
      <c r="Q197" s="163">
        <f t="shared" si="236"/>
        <v>0</v>
      </c>
      <c r="R197" s="163">
        <f t="shared" si="236"/>
        <v>0</v>
      </c>
      <c r="S197" s="163">
        <f t="shared" si="235"/>
        <v>0</v>
      </c>
      <c r="T197" s="163">
        <f t="shared" si="235"/>
        <v>0</v>
      </c>
      <c r="U197" s="163">
        <f t="shared" si="235"/>
        <v>0</v>
      </c>
      <c r="V197" s="163">
        <f t="shared" si="235"/>
        <v>0</v>
      </c>
      <c r="W197" s="163">
        <f t="shared" si="235"/>
        <v>0</v>
      </c>
      <c r="X197" s="163">
        <f t="shared" si="235"/>
        <v>0</v>
      </c>
      <c r="Y197" s="163">
        <f t="shared" si="235"/>
        <v>0</v>
      </c>
      <c r="Z197" s="163">
        <f t="shared" si="235"/>
        <v>0</v>
      </c>
      <c r="AA197" s="163">
        <f t="shared" si="235"/>
        <v>0</v>
      </c>
      <c r="AB197" s="163">
        <f t="shared" si="235"/>
        <v>0</v>
      </c>
      <c r="AC197" s="163">
        <f t="shared" si="235"/>
        <v>0</v>
      </c>
      <c r="AD197" s="163">
        <f t="shared" si="235"/>
        <v>0</v>
      </c>
      <c r="AE197" s="163">
        <f t="shared" si="235"/>
        <v>0</v>
      </c>
      <c r="AF197" s="176">
        <f t="shared" si="235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v>0</v>
      </c>
      <c r="G198" s="163">
        <f t="shared" si="236"/>
        <v>0</v>
      </c>
      <c r="H198" s="163">
        <f t="shared" si="236"/>
        <v>0</v>
      </c>
      <c r="I198" s="163">
        <f t="shared" si="236"/>
        <v>0</v>
      </c>
      <c r="J198" s="163">
        <f t="shared" si="236"/>
        <v>0</v>
      </c>
      <c r="K198" s="163">
        <f t="shared" si="236"/>
        <v>0</v>
      </c>
      <c r="L198" s="163">
        <f t="shared" si="236"/>
        <v>0</v>
      </c>
      <c r="M198" s="163">
        <f t="shared" si="236"/>
        <v>0</v>
      </c>
      <c r="N198" s="163">
        <f t="shared" si="236"/>
        <v>0</v>
      </c>
      <c r="O198" s="163">
        <f t="shared" si="236"/>
        <v>0</v>
      </c>
      <c r="P198" s="163">
        <f t="shared" si="236"/>
        <v>0</v>
      </c>
      <c r="Q198" s="163">
        <f t="shared" si="236"/>
        <v>0</v>
      </c>
      <c r="R198" s="163">
        <f t="shared" si="236"/>
        <v>0</v>
      </c>
      <c r="S198" s="163">
        <f t="shared" si="235"/>
        <v>0</v>
      </c>
      <c r="T198" s="163">
        <f t="shared" si="235"/>
        <v>0</v>
      </c>
      <c r="U198" s="163">
        <f t="shared" si="235"/>
        <v>0</v>
      </c>
      <c r="V198" s="163">
        <f t="shared" si="235"/>
        <v>0</v>
      </c>
      <c r="W198" s="163">
        <f t="shared" si="235"/>
        <v>0</v>
      </c>
      <c r="X198" s="163">
        <f t="shared" si="235"/>
        <v>0</v>
      </c>
      <c r="Y198" s="163">
        <f t="shared" si="235"/>
        <v>0</v>
      </c>
      <c r="Z198" s="163">
        <f t="shared" si="235"/>
        <v>0</v>
      </c>
      <c r="AA198" s="163">
        <f t="shared" si="235"/>
        <v>0</v>
      </c>
      <c r="AB198" s="163">
        <f t="shared" si="235"/>
        <v>0</v>
      </c>
      <c r="AC198" s="163">
        <f t="shared" si="235"/>
        <v>0</v>
      </c>
      <c r="AD198" s="163">
        <f t="shared" si="235"/>
        <v>0</v>
      </c>
      <c r="AE198" s="163">
        <f t="shared" si="235"/>
        <v>0</v>
      </c>
      <c r="AF198" s="176">
        <f t="shared" si="235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v>0</v>
      </c>
      <c r="G199" s="163">
        <f t="shared" si="236"/>
        <v>0</v>
      </c>
      <c r="H199" s="163">
        <f t="shared" si="236"/>
        <v>0</v>
      </c>
      <c r="I199" s="163">
        <f t="shared" si="236"/>
        <v>0</v>
      </c>
      <c r="J199" s="163">
        <f t="shared" si="236"/>
        <v>0</v>
      </c>
      <c r="K199" s="163">
        <f t="shared" si="236"/>
        <v>0</v>
      </c>
      <c r="L199" s="163">
        <f t="shared" si="236"/>
        <v>0</v>
      </c>
      <c r="M199" s="163">
        <f t="shared" si="236"/>
        <v>0</v>
      </c>
      <c r="N199" s="163">
        <f t="shared" si="236"/>
        <v>0</v>
      </c>
      <c r="O199" s="163">
        <f t="shared" si="236"/>
        <v>0</v>
      </c>
      <c r="P199" s="163">
        <f t="shared" si="236"/>
        <v>0</v>
      </c>
      <c r="Q199" s="163">
        <f t="shared" si="236"/>
        <v>0</v>
      </c>
      <c r="R199" s="163">
        <f t="shared" si="236"/>
        <v>0</v>
      </c>
      <c r="S199" s="163">
        <f t="shared" si="235"/>
        <v>0</v>
      </c>
      <c r="T199" s="163">
        <f t="shared" si="235"/>
        <v>0</v>
      </c>
      <c r="U199" s="163">
        <f t="shared" si="235"/>
        <v>0</v>
      </c>
      <c r="V199" s="163">
        <f t="shared" si="235"/>
        <v>0</v>
      </c>
      <c r="W199" s="163">
        <f t="shared" si="235"/>
        <v>0</v>
      </c>
      <c r="X199" s="163">
        <f t="shared" si="235"/>
        <v>0</v>
      </c>
      <c r="Y199" s="163">
        <f t="shared" si="235"/>
        <v>0</v>
      </c>
      <c r="Z199" s="163">
        <f t="shared" si="235"/>
        <v>0</v>
      </c>
      <c r="AA199" s="163">
        <f t="shared" si="235"/>
        <v>0</v>
      </c>
      <c r="AB199" s="163">
        <f t="shared" si="235"/>
        <v>0</v>
      </c>
      <c r="AC199" s="163">
        <f t="shared" si="235"/>
        <v>0</v>
      </c>
      <c r="AD199" s="163">
        <f t="shared" si="235"/>
        <v>0</v>
      </c>
      <c r="AE199" s="163">
        <f t="shared" si="235"/>
        <v>0</v>
      </c>
      <c r="AF199" s="176">
        <f t="shared" si="235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v>0</v>
      </c>
      <c r="G200" s="163">
        <f t="shared" si="236"/>
        <v>0</v>
      </c>
      <c r="H200" s="163">
        <f t="shared" si="236"/>
        <v>0</v>
      </c>
      <c r="I200" s="163">
        <f t="shared" si="236"/>
        <v>0</v>
      </c>
      <c r="J200" s="163">
        <f t="shared" si="236"/>
        <v>0</v>
      </c>
      <c r="K200" s="163">
        <f t="shared" si="236"/>
        <v>0</v>
      </c>
      <c r="L200" s="163">
        <f t="shared" si="236"/>
        <v>0</v>
      </c>
      <c r="M200" s="163">
        <f t="shared" si="236"/>
        <v>0</v>
      </c>
      <c r="N200" s="163">
        <f t="shared" si="236"/>
        <v>0</v>
      </c>
      <c r="O200" s="163">
        <f t="shared" si="236"/>
        <v>0</v>
      </c>
      <c r="P200" s="163">
        <f t="shared" si="236"/>
        <v>0</v>
      </c>
      <c r="Q200" s="163">
        <f t="shared" si="236"/>
        <v>0</v>
      </c>
      <c r="R200" s="163">
        <f t="shared" si="236"/>
        <v>0</v>
      </c>
      <c r="S200" s="163">
        <f t="shared" ref="S200:AF215" si="237">R200</f>
        <v>0</v>
      </c>
      <c r="T200" s="163">
        <f t="shared" si="237"/>
        <v>0</v>
      </c>
      <c r="U200" s="163">
        <f t="shared" si="237"/>
        <v>0</v>
      </c>
      <c r="V200" s="163">
        <f t="shared" si="237"/>
        <v>0</v>
      </c>
      <c r="W200" s="163">
        <f t="shared" si="237"/>
        <v>0</v>
      </c>
      <c r="X200" s="163">
        <f t="shared" si="237"/>
        <v>0</v>
      </c>
      <c r="Y200" s="163">
        <f t="shared" si="237"/>
        <v>0</v>
      </c>
      <c r="Z200" s="163">
        <f t="shared" si="237"/>
        <v>0</v>
      </c>
      <c r="AA200" s="163">
        <f t="shared" si="237"/>
        <v>0</v>
      </c>
      <c r="AB200" s="163">
        <f t="shared" si="237"/>
        <v>0</v>
      </c>
      <c r="AC200" s="163">
        <f t="shared" si="237"/>
        <v>0</v>
      </c>
      <c r="AD200" s="163">
        <f t="shared" si="237"/>
        <v>0</v>
      </c>
      <c r="AE200" s="163">
        <f t="shared" si="237"/>
        <v>0</v>
      </c>
      <c r="AF200" s="176">
        <f t="shared" si="237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v>0</v>
      </c>
      <c r="G201" s="163">
        <f t="shared" ref="D201:R216" si="238">F201</f>
        <v>0</v>
      </c>
      <c r="H201" s="163">
        <f t="shared" si="238"/>
        <v>0</v>
      </c>
      <c r="I201" s="163">
        <f t="shared" si="238"/>
        <v>0</v>
      </c>
      <c r="J201" s="163">
        <f t="shared" si="238"/>
        <v>0</v>
      </c>
      <c r="K201" s="163">
        <f t="shared" si="238"/>
        <v>0</v>
      </c>
      <c r="L201" s="163">
        <f t="shared" si="238"/>
        <v>0</v>
      </c>
      <c r="M201" s="163">
        <f t="shared" si="238"/>
        <v>0</v>
      </c>
      <c r="N201" s="163">
        <f t="shared" si="238"/>
        <v>0</v>
      </c>
      <c r="O201" s="163">
        <f t="shared" si="238"/>
        <v>0</v>
      </c>
      <c r="P201" s="163">
        <f t="shared" si="238"/>
        <v>0</v>
      </c>
      <c r="Q201" s="163">
        <f t="shared" si="238"/>
        <v>0</v>
      </c>
      <c r="R201" s="163">
        <f t="shared" si="238"/>
        <v>0</v>
      </c>
      <c r="S201" s="163">
        <f t="shared" si="237"/>
        <v>0</v>
      </c>
      <c r="T201" s="163">
        <f t="shared" si="237"/>
        <v>0</v>
      </c>
      <c r="U201" s="163">
        <f t="shared" si="237"/>
        <v>0</v>
      </c>
      <c r="V201" s="163">
        <f t="shared" si="237"/>
        <v>0</v>
      </c>
      <c r="W201" s="163">
        <f t="shared" si="237"/>
        <v>0</v>
      </c>
      <c r="X201" s="163">
        <f t="shared" si="237"/>
        <v>0</v>
      </c>
      <c r="Y201" s="163">
        <f t="shared" si="237"/>
        <v>0</v>
      </c>
      <c r="Z201" s="163">
        <f t="shared" si="237"/>
        <v>0</v>
      </c>
      <c r="AA201" s="163">
        <f t="shared" si="237"/>
        <v>0</v>
      </c>
      <c r="AB201" s="163">
        <f t="shared" si="237"/>
        <v>0</v>
      </c>
      <c r="AC201" s="163">
        <f t="shared" si="237"/>
        <v>0</v>
      </c>
      <c r="AD201" s="163">
        <f t="shared" si="237"/>
        <v>0</v>
      </c>
      <c r="AE201" s="163">
        <f t="shared" si="237"/>
        <v>0</v>
      </c>
      <c r="AF201" s="176">
        <f t="shared" si="237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v>0</v>
      </c>
      <c r="G202" s="163">
        <f t="shared" si="238"/>
        <v>0</v>
      </c>
      <c r="H202" s="163">
        <f t="shared" si="238"/>
        <v>0</v>
      </c>
      <c r="I202" s="163">
        <f t="shared" si="238"/>
        <v>0</v>
      </c>
      <c r="J202" s="163">
        <f t="shared" si="238"/>
        <v>0</v>
      </c>
      <c r="K202" s="163">
        <f t="shared" si="238"/>
        <v>0</v>
      </c>
      <c r="L202" s="163">
        <f t="shared" si="238"/>
        <v>0</v>
      </c>
      <c r="M202" s="163">
        <f t="shared" si="238"/>
        <v>0</v>
      </c>
      <c r="N202" s="163">
        <f t="shared" si="238"/>
        <v>0</v>
      </c>
      <c r="O202" s="163">
        <f t="shared" si="238"/>
        <v>0</v>
      </c>
      <c r="P202" s="163">
        <f t="shared" si="238"/>
        <v>0</v>
      </c>
      <c r="Q202" s="163">
        <f t="shared" si="238"/>
        <v>0</v>
      </c>
      <c r="R202" s="163">
        <f t="shared" si="238"/>
        <v>0</v>
      </c>
      <c r="S202" s="163">
        <f t="shared" si="237"/>
        <v>0</v>
      </c>
      <c r="T202" s="163">
        <f t="shared" si="237"/>
        <v>0</v>
      </c>
      <c r="U202" s="163">
        <f t="shared" si="237"/>
        <v>0</v>
      </c>
      <c r="V202" s="163">
        <f t="shared" si="237"/>
        <v>0</v>
      </c>
      <c r="W202" s="163">
        <f t="shared" si="237"/>
        <v>0</v>
      </c>
      <c r="X202" s="163">
        <f t="shared" si="237"/>
        <v>0</v>
      </c>
      <c r="Y202" s="163">
        <f t="shared" si="237"/>
        <v>0</v>
      </c>
      <c r="Z202" s="163">
        <f t="shared" si="237"/>
        <v>0</v>
      </c>
      <c r="AA202" s="163">
        <f t="shared" si="237"/>
        <v>0</v>
      </c>
      <c r="AB202" s="163">
        <f t="shared" si="237"/>
        <v>0</v>
      </c>
      <c r="AC202" s="163">
        <f t="shared" si="237"/>
        <v>0</v>
      </c>
      <c r="AD202" s="163">
        <f t="shared" si="237"/>
        <v>0</v>
      </c>
      <c r="AE202" s="163">
        <f t="shared" si="237"/>
        <v>0</v>
      </c>
      <c r="AF202" s="176">
        <f t="shared" si="237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v>0</v>
      </c>
      <c r="G203" s="163">
        <f t="shared" si="238"/>
        <v>0</v>
      </c>
      <c r="H203" s="163">
        <f t="shared" si="238"/>
        <v>0</v>
      </c>
      <c r="I203" s="163">
        <f t="shared" si="238"/>
        <v>0</v>
      </c>
      <c r="J203" s="163">
        <f t="shared" si="238"/>
        <v>0</v>
      </c>
      <c r="K203" s="163">
        <f t="shared" si="238"/>
        <v>0</v>
      </c>
      <c r="L203" s="163">
        <f t="shared" si="238"/>
        <v>0</v>
      </c>
      <c r="M203" s="163">
        <f t="shared" si="238"/>
        <v>0</v>
      </c>
      <c r="N203" s="163">
        <f t="shared" si="238"/>
        <v>0</v>
      </c>
      <c r="O203" s="163">
        <f t="shared" si="238"/>
        <v>0</v>
      </c>
      <c r="P203" s="163">
        <f t="shared" si="238"/>
        <v>0</v>
      </c>
      <c r="Q203" s="163">
        <f t="shared" si="238"/>
        <v>0</v>
      </c>
      <c r="R203" s="163">
        <f t="shared" si="238"/>
        <v>0</v>
      </c>
      <c r="S203" s="163">
        <f t="shared" si="237"/>
        <v>0</v>
      </c>
      <c r="T203" s="163">
        <f t="shared" si="237"/>
        <v>0</v>
      </c>
      <c r="U203" s="163">
        <f t="shared" si="237"/>
        <v>0</v>
      </c>
      <c r="V203" s="163">
        <f t="shared" si="237"/>
        <v>0</v>
      </c>
      <c r="W203" s="163">
        <f t="shared" si="237"/>
        <v>0</v>
      </c>
      <c r="X203" s="163">
        <f t="shared" si="237"/>
        <v>0</v>
      </c>
      <c r="Y203" s="163">
        <f t="shared" si="237"/>
        <v>0</v>
      </c>
      <c r="Z203" s="163">
        <f t="shared" si="237"/>
        <v>0</v>
      </c>
      <c r="AA203" s="163">
        <f t="shared" si="237"/>
        <v>0</v>
      </c>
      <c r="AB203" s="163">
        <f t="shared" si="237"/>
        <v>0</v>
      </c>
      <c r="AC203" s="163">
        <f t="shared" si="237"/>
        <v>0</v>
      </c>
      <c r="AD203" s="163">
        <f t="shared" si="237"/>
        <v>0</v>
      </c>
      <c r="AE203" s="163">
        <f t="shared" si="237"/>
        <v>0</v>
      </c>
      <c r="AF203" s="176">
        <f t="shared" si="237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v>0</v>
      </c>
      <c r="D204" s="163">
        <f t="shared" si="238"/>
        <v>0</v>
      </c>
      <c r="E204" s="163">
        <f t="shared" si="238"/>
        <v>0</v>
      </c>
      <c r="F204" s="163">
        <f t="shared" si="238"/>
        <v>0</v>
      </c>
      <c r="G204" s="163">
        <f t="shared" si="238"/>
        <v>0</v>
      </c>
      <c r="H204" s="163">
        <f t="shared" si="238"/>
        <v>0</v>
      </c>
      <c r="I204" s="163">
        <f t="shared" si="238"/>
        <v>0</v>
      </c>
      <c r="J204" s="163">
        <f t="shared" si="238"/>
        <v>0</v>
      </c>
      <c r="K204" s="163">
        <f t="shared" si="238"/>
        <v>0</v>
      </c>
      <c r="L204" s="163">
        <f t="shared" si="238"/>
        <v>0</v>
      </c>
      <c r="M204" s="163">
        <f t="shared" si="238"/>
        <v>0</v>
      </c>
      <c r="N204" s="163">
        <f t="shared" si="238"/>
        <v>0</v>
      </c>
      <c r="O204" s="163">
        <f t="shared" si="238"/>
        <v>0</v>
      </c>
      <c r="P204" s="163">
        <f t="shared" si="238"/>
        <v>0</v>
      </c>
      <c r="Q204" s="163">
        <f t="shared" si="238"/>
        <v>0</v>
      </c>
      <c r="R204" s="163">
        <f t="shared" si="238"/>
        <v>0</v>
      </c>
      <c r="S204" s="163">
        <f t="shared" si="237"/>
        <v>0</v>
      </c>
      <c r="T204" s="163">
        <f t="shared" si="237"/>
        <v>0</v>
      </c>
      <c r="U204" s="163">
        <f t="shared" si="237"/>
        <v>0</v>
      </c>
      <c r="V204" s="163">
        <f t="shared" si="237"/>
        <v>0</v>
      </c>
      <c r="W204" s="163">
        <f t="shared" si="237"/>
        <v>0</v>
      </c>
      <c r="X204" s="163">
        <f t="shared" si="237"/>
        <v>0</v>
      </c>
      <c r="Y204" s="163">
        <f t="shared" si="237"/>
        <v>0</v>
      </c>
      <c r="Z204" s="163">
        <f t="shared" si="237"/>
        <v>0</v>
      </c>
      <c r="AA204" s="163">
        <f t="shared" si="237"/>
        <v>0</v>
      </c>
      <c r="AB204" s="163">
        <f t="shared" si="237"/>
        <v>0</v>
      </c>
      <c r="AC204" s="163">
        <f t="shared" si="237"/>
        <v>0</v>
      </c>
      <c r="AD204" s="163">
        <f t="shared" si="237"/>
        <v>0</v>
      </c>
      <c r="AE204" s="163">
        <f t="shared" si="237"/>
        <v>0</v>
      </c>
      <c r="AF204" s="176">
        <f t="shared" si="237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v>0</v>
      </c>
      <c r="D205" s="163">
        <f t="shared" si="238"/>
        <v>0</v>
      </c>
      <c r="E205" s="163">
        <f t="shared" si="238"/>
        <v>0</v>
      </c>
      <c r="F205" s="163">
        <f t="shared" si="238"/>
        <v>0</v>
      </c>
      <c r="G205" s="163">
        <f t="shared" si="238"/>
        <v>0</v>
      </c>
      <c r="H205" s="163">
        <f t="shared" si="238"/>
        <v>0</v>
      </c>
      <c r="I205" s="163">
        <f t="shared" si="238"/>
        <v>0</v>
      </c>
      <c r="J205" s="163">
        <f t="shared" si="238"/>
        <v>0</v>
      </c>
      <c r="K205" s="163">
        <f t="shared" si="238"/>
        <v>0</v>
      </c>
      <c r="L205" s="163">
        <f t="shared" si="238"/>
        <v>0</v>
      </c>
      <c r="M205" s="163">
        <f t="shared" si="238"/>
        <v>0</v>
      </c>
      <c r="N205" s="163">
        <f t="shared" si="238"/>
        <v>0</v>
      </c>
      <c r="O205" s="163">
        <f t="shared" si="238"/>
        <v>0</v>
      </c>
      <c r="P205" s="163">
        <f t="shared" si="238"/>
        <v>0</v>
      </c>
      <c r="Q205" s="163">
        <f t="shared" si="238"/>
        <v>0</v>
      </c>
      <c r="R205" s="163">
        <f t="shared" si="238"/>
        <v>0</v>
      </c>
      <c r="S205" s="163">
        <f t="shared" si="237"/>
        <v>0</v>
      </c>
      <c r="T205" s="163">
        <f t="shared" si="237"/>
        <v>0</v>
      </c>
      <c r="U205" s="163">
        <f t="shared" si="237"/>
        <v>0</v>
      </c>
      <c r="V205" s="163">
        <f t="shared" si="237"/>
        <v>0</v>
      </c>
      <c r="W205" s="163">
        <f t="shared" si="237"/>
        <v>0</v>
      </c>
      <c r="X205" s="163">
        <f t="shared" si="237"/>
        <v>0</v>
      </c>
      <c r="Y205" s="163">
        <f t="shared" si="237"/>
        <v>0</v>
      </c>
      <c r="Z205" s="163">
        <f t="shared" si="237"/>
        <v>0</v>
      </c>
      <c r="AA205" s="163">
        <f t="shared" si="237"/>
        <v>0</v>
      </c>
      <c r="AB205" s="163">
        <f t="shared" si="237"/>
        <v>0</v>
      </c>
      <c r="AC205" s="163">
        <f t="shared" si="237"/>
        <v>0</v>
      </c>
      <c r="AD205" s="163">
        <f t="shared" si="237"/>
        <v>0</v>
      </c>
      <c r="AE205" s="163">
        <f t="shared" si="237"/>
        <v>0</v>
      </c>
      <c r="AF205" s="176">
        <f t="shared" si="237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v>0</v>
      </c>
      <c r="D206" s="163">
        <f t="shared" si="238"/>
        <v>0</v>
      </c>
      <c r="E206" s="163">
        <f t="shared" si="238"/>
        <v>0</v>
      </c>
      <c r="F206" s="163">
        <f t="shared" si="238"/>
        <v>0</v>
      </c>
      <c r="G206" s="163">
        <f t="shared" si="238"/>
        <v>0</v>
      </c>
      <c r="H206" s="163">
        <f t="shared" si="238"/>
        <v>0</v>
      </c>
      <c r="I206" s="163">
        <f t="shared" si="238"/>
        <v>0</v>
      </c>
      <c r="J206" s="163">
        <f t="shared" si="238"/>
        <v>0</v>
      </c>
      <c r="K206" s="163">
        <f t="shared" si="238"/>
        <v>0</v>
      </c>
      <c r="L206" s="163">
        <f t="shared" si="238"/>
        <v>0</v>
      </c>
      <c r="M206" s="163">
        <f t="shared" si="238"/>
        <v>0</v>
      </c>
      <c r="N206" s="163">
        <f t="shared" si="238"/>
        <v>0</v>
      </c>
      <c r="O206" s="163">
        <f t="shared" si="238"/>
        <v>0</v>
      </c>
      <c r="P206" s="163">
        <f t="shared" si="238"/>
        <v>0</v>
      </c>
      <c r="Q206" s="163">
        <f t="shared" si="238"/>
        <v>0</v>
      </c>
      <c r="R206" s="163">
        <f t="shared" si="238"/>
        <v>0</v>
      </c>
      <c r="S206" s="163">
        <f t="shared" si="237"/>
        <v>0</v>
      </c>
      <c r="T206" s="163">
        <f t="shared" si="237"/>
        <v>0</v>
      </c>
      <c r="U206" s="163">
        <f t="shared" si="237"/>
        <v>0</v>
      </c>
      <c r="V206" s="163">
        <f t="shared" si="237"/>
        <v>0</v>
      </c>
      <c r="W206" s="163">
        <f t="shared" si="237"/>
        <v>0</v>
      </c>
      <c r="X206" s="163">
        <f t="shared" si="237"/>
        <v>0</v>
      </c>
      <c r="Y206" s="163">
        <f t="shared" si="237"/>
        <v>0</v>
      </c>
      <c r="Z206" s="163">
        <f t="shared" si="237"/>
        <v>0</v>
      </c>
      <c r="AA206" s="163">
        <f t="shared" si="237"/>
        <v>0</v>
      </c>
      <c r="AB206" s="163">
        <f t="shared" si="237"/>
        <v>0</v>
      </c>
      <c r="AC206" s="163">
        <f t="shared" si="237"/>
        <v>0</v>
      </c>
      <c r="AD206" s="163">
        <f t="shared" si="237"/>
        <v>0</v>
      </c>
      <c r="AE206" s="163">
        <f t="shared" si="237"/>
        <v>0</v>
      </c>
      <c r="AF206" s="176">
        <f t="shared" si="237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v>0</v>
      </c>
      <c r="D207" s="163">
        <f t="shared" si="238"/>
        <v>0</v>
      </c>
      <c r="E207" s="163">
        <f t="shared" si="238"/>
        <v>0</v>
      </c>
      <c r="F207" s="163">
        <f t="shared" si="238"/>
        <v>0</v>
      </c>
      <c r="G207" s="163">
        <f t="shared" si="238"/>
        <v>0</v>
      </c>
      <c r="H207" s="163">
        <f t="shared" si="238"/>
        <v>0</v>
      </c>
      <c r="I207" s="163">
        <f t="shared" si="238"/>
        <v>0</v>
      </c>
      <c r="J207" s="163">
        <f t="shared" si="238"/>
        <v>0</v>
      </c>
      <c r="K207" s="163">
        <f t="shared" si="238"/>
        <v>0</v>
      </c>
      <c r="L207" s="163">
        <f t="shared" si="238"/>
        <v>0</v>
      </c>
      <c r="M207" s="163">
        <f t="shared" si="238"/>
        <v>0</v>
      </c>
      <c r="N207" s="163">
        <f t="shared" si="238"/>
        <v>0</v>
      </c>
      <c r="O207" s="163">
        <f t="shared" si="238"/>
        <v>0</v>
      </c>
      <c r="P207" s="163">
        <f t="shared" si="238"/>
        <v>0</v>
      </c>
      <c r="Q207" s="163">
        <f t="shared" si="238"/>
        <v>0</v>
      </c>
      <c r="R207" s="163">
        <f t="shared" si="238"/>
        <v>0</v>
      </c>
      <c r="S207" s="163">
        <f t="shared" si="237"/>
        <v>0</v>
      </c>
      <c r="T207" s="163">
        <f t="shared" si="237"/>
        <v>0</v>
      </c>
      <c r="U207" s="163">
        <f t="shared" si="237"/>
        <v>0</v>
      </c>
      <c r="V207" s="163">
        <f t="shared" si="237"/>
        <v>0</v>
      </c>
      <c r="W207" s="163">
        <f t="shared" si="237"/>
        <v>0</v>
      </c>
      <c r="X207" s="163">
        <f t="shared" si="237"/>
        <v>0</v>
      </c>
      <c r="Y207" s="163">
        <f t="shared" si="237"/>
        <v>0</v>
      </c>
      <c r="Z207" s="163">
        <f t="shared" si="237"/>
        <v>0</v>
      </c>
      <c r="AA207" s="163">
        <f t="shared" si="237"/>
        <v>0</v>
      </c>
      <c r="AB207" s="163">
        <f t="shared" si="237"/>
        <v>0</v>
      </c>
      <c r="AC207" s="163">
        <f t="shared" si="237"/>
        <v>0</v>
      </c>
      <c r="AD207" s="163">
        <f t="shared" si="237"/>
        <v>0</v>
      </c>
      <c r="AE207" s="163">
        <f t="shared" si="237"/>
        <v>0</v>
      </c>
      <c r="AF207" s="176">
        <f t="shared" si="237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v>0</v>
      </c>
      <c r="D208" s="163">
        <f t="shared" si="238"/>
        <v>0</v>
      </c>
      <c r="E208" s="163">
        <f t="shared" si="238"/>
        <v>0</v>
      </c>
      <c r="F208" s="163">
        <f t="shared" si="238"/>
        <v>0</v>
      </c>
      <c r="G208" s="163">
        <f t="shared" si="238"/>
        <v>0</v>
      </c>
      <c r="H208" s="163">
        <f t="shared" si="238"/>
        <v>0</v>
      </c>
      <c r="I208" s="163">
        <f t="shared" si="238"/>
        <v>0</v>
      </c>
      <c r="J208" s="163">
        <f t="shared" si="238"/>
        <v>0</v>
      </c>
      <c r="K208" s="163">
        <f t="shared" si="238"/>
        <v>0</v>
      </c>
      <c r="L208" s="163">
        <f t="shared" si="238"/>
        <v>0</v>
      </c>
      <c r="M208" s="163">
        <f t="shared" si="238"/>
        <v>0</v>
      </c>
      <c r="N208" s="163">
        <f t="shared" si="238"/>
        <v>0</v>
      </c>
      <c r="O208" s="163">
        <f t="shared" si="238"/>
        <v>0</v>
      </c>
      <c r="P208" s="163">
        <f t="shared" si="238"/>
        <v>0</v>
      </c>
      <c r="Q208" s="163">
        <f t="shared" si="238"/>
        <v>0</v>
      </c>
      <c r="R208" s="163">
        <f t="shared" si="238"/>
        <v>0</v>
      </c>
      <c r="S208" s="163">
        <f t="shared" si="237"/>
        <v>0</v>
      </c>
      <c r="T208" s="163">
        <f t="shared" si="237"/>
        <v>0</v>
      </c>
      <c r="U208" s="163">
        <f t="shared" si="237"/>
        <v>0</v>
      </c>
      <c r="V208" s="163">
        <f t="shared" si="237"/>
        <v>0</v>
      </c>
      <c r="W208" s="163">
        <f t="shared" si="237"/>
        <v>0</v>
      </c>
      <c r="X208" s="163">
        <f t="shared" si="237"/>
        <v>0</v>
      </c>
      <c r="Y208" s="163">
        <f t="shared" si="237"/>
        <v>0</v>
      </c>
      <c r="Z208" s="163">
        <f t="shared" si="237"/>
        <v>0</v>
      </c>
      <c r="AA208" s="163">
        <f t="shared" si="237"/>
        <v>0</v>
      </c>
      <c r="AB208" s="163">
        <f t="shared" si="237"/>
        <v>0</v>
      </c>
      <c r="AC208" s="163">
        <f t="shared" si="237"/>
        <v>0</v>
      </c>
      <c r="AD208" s="163">
        <f t="shared" si="237"/>
        <v>0</v>
      </c>
      <c r="AE208" s="163">
        <f t="shared" si="237"/>
        <v>0</v>
      </c>
      <c r="AF208" s="176">
        <f t="shared" si="237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v>0</v>
      </c>
      <c r="D209" s="163">
        <f t="shared" si="238"/>
        <v>0</v>
      </c>
      <c r="E209" s="163">
        <f t="shared" si="238"/>
        <v>0</v>
      </c>
      <c r="F209" s="163">
        <f t="shared" si="238"/>
        <v>0</v>
      </c>
      <c r="G209" s="163">
        <f t="shared" si="238"/>
        <v>0</v>
      </c>
      <c r="H209" s="163">
        <f t="shared" si="238"/>
        <v>0</v>
      </c>
      <c r="I209" s="163">
        <f t="shared" si="238"/>
        <v>0</v>
      </c>
      <c r="J209" s="163">
        <f t="shared" si="238"/>
        <v>0</v>
      </c>
      <c r="K209" s="163">
        <f t="shared" si="238"/>
        <v>0</v>
      </c>
      <c r="L209" s="163">
        <f t="shared" si="238"/>
        <v>0</v>
      </c>
      <c r="M209" s="163">
        <f t="shared" si="238"/>
        <v>0</v>
      </c>
      <c r="N209" s="163">
        <f t="shared" si="238"/>
        <v>0</v>
      </c>
      <c r="O209" s="163">
        <f t="shared" si="238"/>
        <v>0</v>
      </c>
      <c r="P209" s="163">
        <f t="shared" si="238"/>
        <v>0</v>
      </c>
      <c r="Q209" s="163">
        <f t="shared" si="238"/>
        <v>0</v>
      </c>
      <c r="R209" s="163">
        <f t="shared" si="238"/>
        <v>0</v>
      </c>
      <c r="S209" s="163">
        <f t="shared" si="237"/>
        <v>0</v>
      </c>
      <c r="T209" s="163">
        <f t="shared" si="237"/>
        <v>0</v>
      </c>
      <c r="U209" s="163">
        <f t="shared" si="237"/>
        <v>0</v>
      </c>
      <c r="V209" s="163">
        <f t="shared" si="237"/>
        <v>0</v>
      </c>
      <c r="W209" s="163">
        <f t="shared" si="237"/>
        <v>0</v>
      </c>
      <c r="X209" s="163">
        <f t="shared" si="237"/>
        <v>0</v>
      </c>
      <c r="Y209" s="163">
        <f t="shared" si="237"/>
        <v>0</v>
      </c>
      <c r="Z209" s="163">
        <f t="shared" si="237"/>
        <v>0</v>
      </c>
      <c r="AA209" s="163">
        <f t="shared" si="237"/>
        <v>0</v>
      </c>
      <c r="AB209" s="163">
        <f t="shared" si="237"/>
        <v>0</v>
      </c>
      <c r="AC209" s="163">
        <f t="shared" si="237"/>
        <v>0</v>
      </c>
      <c r="AD209" s="163">
        <f t="shared" si="237"/>
        <v>0</v>
      </c>
      <c r="AE209" s="163">
        <f t="shared" si="237"/>
        <v>0</v>
      </c>
      <c r="AF209" s="176">
        <f t="shared" si="237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v>0</v>
      </c>
      <c r="D210" s="163">
        <f t="shared" si="238"/>
        <v>0</v>
      </c>
      <c r="E210" s="163">
        <f t="shared" si="238"/>
        <v>0</v>
      </c>
      <c r="F210" s="163">
        <f t="shared" ref="F210:F264" si="239">E210</f>
        <v>0</v>
      </c>
      <c r="G210" s="163">
        <f t="shared" si="238"/>
        <v>0</v>
      </c>
      <c r="H210" s="163">
        <f t="shared" si="238"/>
        <v>0</v>
      </c>
      <c r="I210" s="163">
        <f t="shared" si="238"/>
        <v>0</v>
      </c>
      <c r="J210" s="163">
        <f t="shared" si="238"/>
        <v>0</v>
      </c>
      <c r="K210" s="163">
        <f t="shared" si="238"/>
        <v>0</v>
      </c>
      <c r="L210" s="163">
        <f t="shared" si="238"/>
        <v>0</v>
      </c>
      <c r="M210" s="163">
        <f t="shared" si="238"/>
        <v>0</v>
      </c>
      <c r="N210" s="163">
        <f t="shared" si="238"/>
        <v>0</v>
      </c>
      <c r="O210" s="163">
        <f t="shared" si="238"/>
        <v>0</v>
      </c>
      <c r="P210" s="163">
        <f t="shared" si="238"/>
        <v>0</v>
      </c>
      <c r="Q210" s="163">
        <f t="shared" si="238"/>
        <v>0</v>
      </c>
      <c r="R210" s="163">
        <f t="shared" si="238"/>
        <v>0</v>
      </c>
      <c r="S210" s="163">
        <f t="shared" si="237"/>
        <v>0</v>
      </c>
      <c r="T210" s="163">
        <f t="shared" si="237"/>
        <v>0</v>
      </c>
      <c r="U210" s="163">
        <f t="shared" si="237"/>
        <v>0</v>
      </c>
      <c r="V210" s="163">
        <f t="shared" si="237"/>
        <v>0</v>
      </c>
      <c r="W210" s="163">
        <f t="shared" si="237"/>
        <v>0</v>
      </c>
      <c r="X210" s="163">
        <f t="shared" si="237"/>
        <v>0</v>
      </c>
      <c r="Y210" s="163">
        <f t="shared" si="237"/>
        <v>0</v>
      </c>
      <c r="Z210" s="163">
        <f t="shared" si="237"/>
        <v>0</v>
      </c>
      <c r="AA210" s="163">
        <f t="shared" si="237"/>
        <v>0</v>
      </c>
      <c r="AB210" s="163">
        <f t="shared" si="237"/>
        <v>0</v>
      </c>
      <c r="AC210" s="163">
        <f t="shared" si="237"/>
        <v>0</v>
      </c>
      <c r="AD210" s="163">
        <f t="shared" si="237"/>
        <v>0</v>
      </c>
      <c r="AE210" s="163">
        <f t="shared" si="237"/>
        <v>0</v>
      </c>
      <c r="AF210" s="176">
        <f t="shared" si="237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v>0</v>
      </c>
      <c r="D211" s="163">
        <f t="shared" si="238"/>
        <v>0</v>
      </c>
      <c r="E211" s="163">
        <f t="shared" si="238"/>
        <v>0</v>
      </c>
      <c r="F211" s="163">
        <f t="shared" si="239"/>
        <v>0</v>
      </c>
      <c r="G211" s="163">
        <f t="shared" si="238"/>
        <v>0</v>
      </c>
      <c r="H211" s="163">
        <f t="shared" si="238"/>
        <v>0</v>
      </c>
      <c r="I211" s="163">
        <f t="shared" si="238"/>
        <v>0</v>
      </c>
      <c r="J211" s="163">
        <f t="shared" si="238"/>
        <v>0</v>
      </c>
      <c r="K211" s="163">
        <f t="shared" si="238"/>
        <v>0</v>
      </c>
      <c r="L211" s="163">
        <f t="shared" si="238"/>
        <v>0</v>
      </c>
      <c r="M211" s="163">
        <f t="shared" si="238"/>
        <v>0</v>
      </c>
      <c r="N211" s="163">
        <f t="shared" si="238"/>
        <v>0</v>
      </c>
      <c r="O211" s="163">
        <f t="shared" si="238"/>
        <v>0</v>
      </c>
      <c r="P211" s="163">
        <f t="shared" si="238"/>
        <v>0</v>
      </c>
      <c r="Q211" s="163">
        <f t="shared" si="238"/>
        <v>0</v>
      </c>
      <c r="R211" s="163">
        <f t="shared" si="238"/>
        <v>0</v>
      </c>
      <c r="S211" s="163">
        <f t="shared" si="237"/>
        <v>0</v>
      </c>
      <c r="T211" s="163">
        <f t="shared" si="237"/>
        <v>0</v>
      </c>
      <c r="U211" s="163">
        <f t="shared" si="237"/>
        <v>0</v>
      </c>
      <c r="V211" s="163">
        <f t="shared" si="237"/>
        <v>0</v>
      </c>
      <c r="W211" s="163">
        <f t="shared" si="237"/>
        <v>0</v>
      </c>
      <c r="X211" s="163">
        <f t="shared" si="237"/>
        <v>0</v>
      </c>
      <c r="Y211" s="163">
        <f t="shared" si="237"/>
        <v>0</v>
      </c>
      <c r="Z211" s="163">
        <f t="shared" si="237"/>
        <v>0</v>
      </c>
      <c r="AA211" s="163">
        <f t="shared" si="237"/>
        <v>0</v>
      </c>
      <c r="AB211" s="163">
        <f t="shared" si="237"/>
        <v>0</v>
      </c>
      <c r="AC211" s="163">
        <f t="shared" si="237"/>
        <v>0</v>
      </c>
      <c r="AD211" s="163">
        <f t="shared" si="237"/>
        <v>0</v>
      </c>
      <c r="AE211" s="163">
        <f t="shared" si="237"/>
        <v>0</v>
      </c>
      <c r="AF211" s="176">
        <f t="shared" si="237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v>0</v>
      </c>
      <c r="D212" s="163">
        <f t="shared" si="238"/>
        <v>0</v>
      </c>
      <c r="E212" s="163">
        <f t="shared" si="238"/>
        <v>0</v>
      </c>
      <c r="F212" s="163">
        <f t="shared" si="239"/>
        <v>0</v>
      </c>
      <c r="G212" s="163">
        <f t="shared" si="238"/>
        <v>0</v>
      </c>
      <c r="H212" s="163">
        <f t="shared" si="238"/>
        <v>0</v>
      </c>
      <c r="I212" s="163">
        <f t="shared" si="238"/>
        <v>0</v>
      </c>
      <c r="J212" s="163">
        <f t="shared" si="238"/>
        <v>0</v>
      </c>
      <c r="K212" s="163">
        <f t="shared" si="238"/>
        <v>0</v>
      </c>
      <c r="L212" s="163">
        <f t="shared" si="238"/>
        <v>0</v>
      </c>
      <c r="M212" s="163">
        <f t="shared" si="238"/>
        <v>0</v>
      </c>
      <c r="N212" s="163">
        <f t="shared" si="238"/>
        <v>0</v>
      </c>
      <c r="O212" s="163">
        <f t="shared" si="238"/>
        <v>0</v>
      </c>
      <c r="P212" s="163">
        <f t="shared" si="238"/>
        <v>0</v>
      </c>
      <c r="Q212" s="163">
        <f t="shared" si="238"/>
        <v>0</v>
      </c>
      <c r="R212" s="163">
        <f t="shared" si="238"/>
        <v>0</v>
      </c>
      <c r="S212" s="163">
        <f t="shared" si="237"/>
        <v>0</v>
      </c>
      <c r="T212" s="163">
        <f t="shared" si="237"/>
        <v>0</v>
      </c>
      <c r="U212" s="163">
        <f t="shared" si="237"/>
        <v>0</v>
      </c>
      <c r="V212" s="163">
        <f t="shared" si="237"/>
        <v>0</v>
      </c>
      <c r="W212" s="163">
        <f t="shared" si="237"/>
        <v>0</v>
      </c>
      <c r="X212" s="163">
        <f t="shared" si="237"/>
        <v>0</v>
      </c>
      <c r="Y212" s="163">
        <f t="shared" si="237"/>
        <v>0</v>
      </c>
      <c r="Z212" s="163">
        <f t="shared" si="237"/>
        <v>0</v>
      </c>
      <c r="AA212" s="163">
        <f t="shared" si="237"/>
        <v>0</v>
      </c>
      <c r="AB212" s="163">
        <f t="shared" si="237"/>
        <v>0</v>
      </c>
      <c r="AC212" s="163">
        <f t="shared" si="237"/>
        <v>0</v>
      </c>
      <c r="AD212" s="163">
        <f t="shared" si="237"/>
        <v>0</v>
      </c>
      <c r="AE212" s="163">
        <f t="shared" si="237"/>
        <v>0</v>
      </c>
      <c r="AF212" s="176">
        <f t="shared" si="237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v>0</v>
      </c>
      <c r="D213" s="163">
        <f t="shared" si="238"/>
        <v>0</v>
      </c>
      <c r="E213" s="163">
        <f t="shared" si="238"/>
        <v>0</v>
      </c>
      <c r="F213" s="163">
        <f t="shared" si="239"/>
        <v>0</v>
      </c>
      <c r="G213" s="163">
        <f t="shared" si="238"/>
        <v>0</v>
      </c>
      <c r="H213" s="163">
        <f t="shared" si="238"/>
        <v>0</v>
      </c>
      <c r="I213" s="163">
        <f t="shared" si="238"/>
        <v>0</v>
      </c>
      <c r="J213" s="163">
        <f t="shared" si="238"/>
        <v>0</v>
      </c>
      <c r="K213" s="163">
        <f t="shared" si="238"/>
        <v>0</v>
      </c>
      <c r="L213" s="163">
        <f t="shared" si="238"/>
        <v>0</v>
      </c>
      <c r="M213" s="163">
        <f t="shared" si="238"/>
        <v>0</v>
      </c>
      <c r="N213" s="163">
        <f t="shared" si="238"/>
        <v>0</v>
      </c>
      <c r="O213" s="163">
        <f t="shared" si="238"/>
        <v>0</v>
      </c>
      <c r="P213" s="163">
        <f t="shared" si="238"/>
        <v>0</v>
      </c>
      <c r="Q213" s="163">
        <f t="shared" si="238"/>
        <v>0</v>
      </c>
      <c r="R213" s="163">
        <f t="shared" si="238"/>
        <v>0</v>
      </c>
      <c r="S213" s="163">
        <f t="shared" si="237"/>
        <v>0</v>
      </c>
      <c r="T213" s="163">
        <f t="shared" si="237"/>
        <v>0</v>
      </c>
      <c r="U213" s="163">
        <f t="shared" si="237"/>
        <v>0</v>
      </c>
      <c r="V213" s="163">
        <f t="shared" si="237"/>
        <v>0</v>
      </c>
      <c r="W213" s="163">
        <f t="shared" si="237"/>
        <v>0</v>
      </c>
      <c r="X213" s="163">
        <f t="shared" si="237"/>
        <v>0</v>
      </c>
      <c r="Y213" s="163">
        <f t="shared" si="237"/>
        <v>0</v>
      </c>
      <c r="Z213" s="163">
        <f t="shared" si="237"/>
        <v>0</v>
      </c>
      <c r="AA213" s="163">
        <f t="shared" si="237"/>
        <v>0</v>
      </c>
      <c r="AB213" s="163">
        <f t="shared" si="237"/>
        <v>0</v>
      </c>
      <c r="AC213" s="163">
        <f t="shared" si="237"/>
        <v>0</v>
      </c>
      <c r="AD213" s="163">
        <f t="shared" si="237"/>
        <v>0</v>
      </c>
      <c r="AE213" s="163">
        <f t="shared" si="237"/>
        <v>0</v>
      </c>
      <c r="AF213" s="176">
        <f t="shared" si="237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v>0</v>
      </c>
      <c r="D214" s="163">
        <f t="shared" si="238"/>
        <v>0</v>
      </c>
      <c r="E214" s="163">
        <f t="shared" si="238"/>
        <v>0</v>
      </c>
      <c r="F214" s="163">
        <f t="shared" si="239"/>
        <v>0</v>
      </c>
      <c r="G214" s="163">
        <f t="shared" si="238"/>
        <v>0</v>
      </c>
      <c r="H214" s="163">
        <f t="shared" si="238"/>
        <v>0</v>
      </c>
      <c r="I214" s="163">
        <f t="shared" si="238"/>
        <v>0</v>
      </c>
      <c r="J214" s="163">
        <f t="shared" si="238"/>
        <v>0</v>
      </c>
      <c r="K214" s="163">
        <f t="shared" si="238"/>
        <v>0</v>
      </c>
      <c r="L214" s="163">
        <f t="shared" si="238"/>
        <v>0</v>
      </c>
      <c r="M214" s="163">
        <f t="shared" si="238"/>
        <v>0</v>
      </c>
      <c r="N214" s="163">
        <f t="shared" si="238"/>
        <v>0</v>
      </c>
      <c r="O214" s="163">
        <f t="shared" si="238"/>
        <v>0</v>
      </c>
      <c r="P214" s="163">
        <f t="shared" si="238"/>
        <v>0</v>
      </c>
      <c r="Q214" s="163">
        <f t="shared" si="238"/>
        <v>0</v>
      </c>
      <c r="R214" s="163">
        <f t="shared" si="238"/>
        <v>0</v>
      </c>
      <c r="S214" s="163">
        <f t="shared" si="237"/>
        <v>0</v>
      </c>
      <c r="T214" s="163">
        <f t="shared" si="237"/>
        <v>0</v>
      </c>
      <c r="U214" s="163">
        <f t="shared" si="237"/>
        <v>0</v>
      </c>
      <c r="V214" s="163">
        <f t="shared" si="237"/>
        <v>0</v>
      </c>
      <c r="W214" s="163">
        <f t="shared" si="237"/>
        <v>0</v>
      </c>
      <c r="X214" s="163">
        <f t="shared" si="237"/>
        <v>0</v>
      </c>
      <c r="Y214" s="163">
        <f t="shared" si="237"/>
        <v>0</v>
      </c>
      <c r="Z214" s="163">
        <f t="shared" si="237"/>
        <v>0</v>
      </c>
      <c r="AA214" s="163">
        <f t="shared" si="237"/>
        <v>0</v>
      </c>
      <c r="AB214" s="163">
        <f t="shared" si="237"/>
        <v>0</v>
      </c>
      <c r="AC214" s="163">
        <f t="shared" si="237"/>
        <v>0</v>
      </c>
      <c r="AD214" s="163">
        <f t="shared" si="237"/>
        <v>0</v>
      </c>
      <c r="AE214" s="163">
        <f t="shared" si="237"/>
        <v>0</v>
      </c>
      <c r="AF214" s="176">
        <f t="shared" si="237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v>0</v>
      </c>
      <c r="D215" s="163">
        <f t="shared" si="238"/>
        <v>0</v>
      </c>
      <c r="E215" s="163">
        <f t="shared" si="238"/>
        <v>0</v>
      </c>
      <c r="F215" s="163">
        <f t="shared" si="239"/>
        <v>0</v>
      </c>
      <c r="G215" s="163">
        <f t="shared" si="238"/>
        <v>0</v>
      </c>
      <c r="H215" s="163">
        <f t="shared" si="238"/>
        <v>0</v>
      </c>
      <c r="I215" s="163">
        <f t="shared" si="238"/>
        <v>0</v>
      </c>
      <c r="J215" s="163">
        <f t="shared" si="238"/>
        <v>0</v>
      </c>
      <c r="K215" s="163">
        <f t="shared" si="238"/>
        <v>0</v>
      </c>
      <c r="L215" s="163">
        <f t="shared" si="238"/>
        <v>0</v>
      </c>
      <c r="M215" s="163">
        <f t="shared" si="238"/>
        <v>0</v>
      </c>
      <c r="N215" s="163">
        <f t="shared" si="238"/>
        <v>0</v>
      </c>
      <c r="O215" s="163">
        <f t="shared" si="238"/>
        <v>0</v>
      </c>
      <c r="P215" s="163">
        <f t="shared" si="238"/>
        <v>0</v>
      </c>
      <c r="Q215" s="163">
        <f t="shared" si="238"/>
        <v>0</v>
      </c>
      <c r="R215" s="163">
        <f t="shared" si="238"/>
        <v>0</v>
      </c>
      <c r="S215" s="163">
        <f t="shared" si="237"/>
        <v>0</v>
      </c>
      <c r="T215" s="163">
        <f t="shared" si="237"/>
        <v>0</v>
      </c>
      <c r="U215" s="163">
        <f t="shared" si="237"/>
        <v>0</v>
      </c>
      <c r="V215" s="163">
        <f t="shared" si="237"/>
        <v>0</v>
      </c>
      <c r="W215" s="163">
        <f t="shared" si="237"/>
        <v>0</v>
      </c>
      <c r="X215" s="163">
        <f t="shared" si="237"/>
        <v>0</v>
      </c>
      <c r="Y215" s="163">
        <f t="shared" si="237"/>
        <v>0</v>
      </c>
      <c r="Z215" s="163">
        <f t="shared" si="237"/>
        <v>0</v>
      </c>
      <c r="AA215" s="163">
        <f t="shared" si="237"/>
        <v>0</v>
      </c>
      <c r="AB215" s="163">
        <f t="shared" si="237"/>
        <v>0</v>
      </c>
      <c r="AC215" s="163">
        <f t="shared" si="237"/>
        <v>0</v>
      </c>
      <c r="AD215" s="163">
        <f t="shared" si="237"/>
        <v>0</v>
      </c>
      <c r="AE215" s="163">
        <f t="shared" si="237"/>
        <v>0</v>
      </c>
      <c r="AF215" s="176">
        <f t="shared" si="237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v>0</v>
      </c>
      <c r="D216" s="163">
        <f t="shared" si="238"/>
        <v>0</v>
      </c>
      <c r="E216" s="163">
        <f t="shared" si="238"/>
        <v>0</v>
      </c>
      <c r="F216" s="163">
        <f t="shared" si="239"/>
        <v>0</v>
      </c>
      <c r="G216" s="163">
        <f t="shared" si="238"/>
        <v>0</v>
      </c>
      <c r="H216" s="163">
        <f t="shared" si="238"/>
        <v>0</v>
      </c>
      <c r="I216" s="163">
        <f t="shared" si="238"/>
        <v>0</v>
      </c>
      <c r="J216" s="163">
        <f t="shared" si="238"/>
        <v>0</v>
      </c>
      <c r="K216" s="163">
        <f t="shared" si="238"/>
        <v>0</v>
      </c>
      <c r="L216" s="163">
        <f t="shared" si="238"/>
        <v>0</v>
      </c>
      <c r="M216" s="163">
        <f t="shared" si="238"/>
        <v>0</v>
      </c>
      <c r="N216" s="163">
        <f t="shared" si="238"/>
        <v>0</v>
      </c>
      <c r="O216" s="163">
        <f t="shared" si="238"/>
        <v>0</v>
      </c>
      <c r="P216" s="163">
        <f t="shared" si="238"/>
        <v>0</v>
      </c>
      <c r="Q216" s="163">
        <f t="shared" si="238"/>
        <v>0</v>
      </c>
      <c r="R216" s="163">
        <f t="shared" si="238"/>
        <v>0</v>
      </c>
      <c r="S216" s="163">
        <f t="shared" ref="S216:AF231" si="240">R216</f>
        <v>0</v>
      </c>
      <c r="T216" s="163">
        <f t="shared" si="240"/>
        <v>0</v>
      </c>
      <c r="U216" s="163">
        <f t="shared" si="240"/>
        <v>0</v>
      </c>
      <c r="V216" s="163">
        <f t="shared" si="240"/>
        <v>0</v>
      </c>
      <c r="W216" s="163">
        <f t="shared" si="240"/>
        <v>0</v>
      </c>
      <c r="X216" s="163">
        <f t="shared" si="240"/>
        <v>0</v>
      </c>
      <c r="Y216" s="163">
        <f t="shared" si="240"/>
        <v>0</v>
      </c>
      <c r="Z216" s="163">
        <f t="shared" si="240"/>
        <v>0</v>
      </c>
      <c r="AA216" s="163">
        <f t="shared" si="240"/>
        <v>0</v>
      </c>
      <c r="AB216" s="163">
        <f t="shared" si="240"/>
        <v>0</v>
      </c>
      <c r="AC216" s="163">
        <f t="shared" si="240"/>
        <v>0</v>
      </c>
      <c r="AD216" s="163">
        <f t="shared" si="240"/>
        <v>0</v>
      </c>
      <c r="AE216" s="163">
        <f t="shared" si="240"/>
        <v>0</v>
      </c>
      <c r="AF216" s="176">
        <f t="shared" si="240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v>0</v>
      </c>
      <c r="D217" s="163">
        <f t="shared" ref="D217:R232" si="241">C217</f>
        <v>0</v>
      </c>
      <c r="E217" s="163">
        <f t="shared" si="241"/>
        <v>0</v>
      </c>
      <c r="F217" s="163">
        <f t="shared" si="239"/>
        <v>0</v>
      </c>
      <c r="G217" s="163">
        <f t="shared" si="241"/>
        <v>0</v>
      </c>
      <c r="H217" s="163">
        <f t="shared" si="241"/>
        <v>0</v>
      </c>
      <c r="I217" s="163">
        <f t="shared" si="241"/>
        <v>0</v>
      </c>
      <c r="J217" s="163">
        <f t="shared" si="241"/>
        <v>0</v>
      </c>
      <c r="K217" s="163">
        <f t="shared" si="241"/>
        <v>0</v>
      </c>
      <c r="L217" s="163">
        <f t="shared" si="241"/>
        <v>0</v>
      </c>
      <c r="M217" s="163">
        <f t="shared" si="241"/>
        <v>0</v>
      </c>
      <c r="N217" s="163">
        <f t="shared" si="241"/>
        <v>0</v>
      </c>
      <c r="O217" s="163">
        <f t="shared" si="241"/>
        <v>0</v>
      </c>
      <c r="P217" s="163">
        <f t="shared" si="241"/>
        <v>0</v>
      </c>
      <c r="Q217" s="163">
        <f t="shared" si="241"/>
        <v>0</v>
      </c>
      <c r="R217" s="163">
        <f t="shared" si="241"/>
        <v>0</v>
      </c>
      <c r="S217" s="163">
        <f t="shared" si="240"/>
        <v>0</v>
      </c>
      <c r="T217" s="163">
        <f t="shared" si="240"/>
        <v>0</v>
      </c>
      <c r="U217" s="163">
        <f t="shared" si="240"/>
        <v>0</v>
      </c>
      <c r="V217" s="163">
        <f t="shared" si="240"/>
        <v>0</v>
      </c>
      <c r="W217" s="163">
        <f t="shared" si="240"/>
        <v>0</v>
      </c>
      <c r="X217" s="163">
        <f t="shared" si="240"/>
        <v>0</v>
      </c>
      <c r="Y217" s="163">
        <f t="shared" si="240"/>
        <v>0</v>
      </c>
      <c r="Z217" s="163">
        <f t="shared" si="240"/>
        <v>0</v>
      </c>
      <c r="AA217" s="163">
        <f t="shared" si="240"/>
        <v>0</v>
      </c>
      <c r="AB217" s="163">
        <f t="shared" si="240"/>
        <v>0</v>
      </c>
      <c r="AC217" s="163">
        <f t="shared" si="240"/>
        <v>0</v>
      </c>
      <c r="AD217" s="163">
        <f t="shared" si="240"/>
        <v>0</v>
      </c>
      <c r="AE217" s="163">
        <f t="shared" si="240"/>
        <v>0</v>
      </c>
      <c r="AF217" s="176">
        <f t="shared" si="240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v>0</v>
      </c>
      <c r="D218" s="163">
        <f t="shared" si="241"/>
        <v>0</v>
      </c>
      <c r="E218" s="163">
        <f t="shared" si="241"/>
        <v>0</v>
      </c>
      <c r="F218" s="163">
        <f t="shared" si="239"/>
        <v>0</v>
      </c>
      <c r="G218" s="163">
        <f t="shared" si="241"/>
        <v>0</v>
      </c>
      <c r="H218" s="163">
        <f t="shared" si="241"/>
        <v>0</v>
      </c>
      <c r="I218" s="163">
        <f t="shared" si="241"/>
        <v>0</v>
      </c>
      <c r="J218" s="163">
        <f t="shared" si="241"/>
        <v>0</v>
      </c>
      <c r="K218" s="163">
        <f t="shared" si="241"/>
        <v>0</v>
      </c>
      <c r="L218" s="163">
        <f t="shared" si="241"/>
        <v>0</v>
      </c>
      <c r="M218" s="163">
        <f t="shared" si="241"/>
        <v>0</v>
      </c>
      <c r="N218" s="163">
        <f t="shared" si="241"/>
        <v>0</v>
      </c>
      <c r="O218" s="163">
        <f t="shared" si="241"/>
        <v>0</v>
      </c>
      <c r="P218" s="163">
        <f t="shared" si="241"/>
        <v>0</v>
      </c>
      <c r="Q218" s="163">
        <f t="shared" si="241"/>
        <v>0</v>
      </c>
      <c r="R218" s="163">
        <f t="shared" si="241"/>
        <v>0</v>
      </c>
      <c r="S218" s="163">
        <f t="shared" si="240"/>
        <v>0</v>
      </c>
      <c r="T218" s="163">
        <f t="shared" si="240"/>
        <v>0</v>
      </c>
      <c r="U218" s="163">
        <f t="shared" si="240"/>
        <v>0</v>
      </c>
      <c r="V218" s="163">
        <f t="shared" si="240"/>
        <v>0</v>
      </c>
      <c r="W218" s="163">
        <f t="shared" si="240"/>
        <v>0</v>
      </c>
      <c r="X218" s="163">
        <f t="shared" si="240"/>
        <v>0</v>
      </c>
      <c r="Y218" s="163">
        <f t="shared" si="240"/>
        <v>0</v>
      </c>
      <c r="Z218" s="163">
        <f t="shared" si="240"/>
        <v>0</v>
      </c>
      <c r="AA218" s="163">
        <f t="shared" si="240"/>
        <v>0</v>
      </c>
      <c r="AB218" s="163">
        <f t="shared" si="240"/>
        <v>0</v>
      </c>
      <c r="AC218" s="163">
        <f t="shared" si="240"/>
        <v>0</v>
      </c>
      <c r="AD218" s="163">
        <f t="shared" si="240"/>
        <v>0</v>
      </c>
      <c r="AE218" s="163">
        <f t="shared" si="240"/>
        <v>0</v>
      </c>
      <c r="AF218" s="176">
        <f t="shared" si="240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v>0</v>
      </c>
      <c r="D219" s="163">
        <f t="shared" si="241"/>
        <v>0</v>
      </c>
      <c r="E219" s="163">
        <f t="shared" si="241"/>
        <v>0</v>
      </c>
      <c r="F219" s="163">
        <f t="shared" si="239"/>
        <v>0</v>
      </c>
      <c r="G219" s="163">
        <f t="shared" si="241"/>
        <v>0</v>
      </c>
      <c r="H219" s="163">
        <f t="shared" si="241"/>
        <v>0</v>
      </c>
      <c r="I219" s="163">
        <f t="shared" si="241"/>
        <v>0</v>
      </c>
      <c r="J219" s="163">
        <f t="shared" si="241"/>
        <v>0</v>
      </c>
      <c r="K219" s="163">
        <f t="shared" si="241"/>
        <v>0</v>
      </c>
      <c r="L219" s="163">
        <f t="shared" si="241"/>
        <v>0</v>
      </c>
      <c r="M219" s="163">
        <f t="shared" si="241"/>
        <v>0</v>
      </c>
      <c r="N219" s="163">
        <f t="shared" si="241"/>
        <v>0</v>
      </c>
      <c r="O219" s="163">
        <f t="shared" si="241"/>
        <v>0</v>
      </c>
      <c r="P219" s="163">
        <f t="shared" si="241"/>
        <v>0</v>
      </c>
      <c r="Q219" s="163">
        <f t="shared" si="241"/>
        <v>0</v>
      </c>
      <c r="R219" s="163">
        <f t="shared" si="241"/>
        <v>0</v>
      </c>
      <c r="S219" s="163">
        <f t="shared" si="240"/>
        <v>0</v>
      </c>
      <c r="T219" s="163">
        <f t="shared" si="240"/>
        <v>0</v>
      </c>
      <c r="U219" s="163">
        <f t="shared" si="240"/>
        <v>0</v>
      </c>
      <c r="V219" s="163">
        <f t="shared" si="240"/>
        <v>0</v>
      </c>
      <c r="W219" s="163">
        <f t="shared" si="240"/>
        <v>0</v>
      </c>
      <c r="X219" s="163">
        <f t="shared" si="240"/>
        <v>0</v>
      </c>
      <c r="Y219" s="163">
        <f t="shared" si="240"/>
        <v>0</v>
      </c>
      <c r="Z219" s="163">
        <f t="shared" si="240"/>
        <v>0</v>
      </c>
      <c r="AA219" s="163">
        <f t="shared" si="240"/>
        <v>0</v>
      </c>
      <c r="AB219" s="163">
        <f t="shared" si="240"/>
        <v>0</v>
      </c>
      <c r="AC219" s="163">
        <f t="shared" si="240"/>
        <v>0</v>
      </c>
      <c r="AD219" s="163">
        <f t="shared" si="240"/>
        <v>0</v>
      </c>
      <c r="AE219" s="163">
        <f t="shared" si="240"/>
        <v>0</v>
      </c>
      <c r="AF219" s="176">
        <f t="shared" si="240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v>0</v>
      </c>
      <c r="D220" s="163">
        <f t="shared" si="241"/>
        <v>0</v>
      </c>
      <c r="E220" s="163">
        <f t="shared" si="241"/>
        <v>0</v>
      </c>
      <c r="F220" s="163">
        <f t="shared" si="239"/>
        <v>0</v>
      </c>
      <c r="G220" s="163">
        <f t="shared" si="241"/>
        <v>0</v>
      </c>
      <c r="H220" s="163">
        <f t="shared" si="241"/>
        <v>0</v>
      </c>
      <c r="I220" s="163">
        <f t="shared" si="241"/>
        <v>0</v>
      </c>
      <c r="J220" s="163">
        <f t="shared" si="241"/>
        <v>0</v>
      </c>
      <c r="K220" s="163">
        <f t="shared" si="241"/>
        <v>0</v>
      </c>
      <c r="L220" s="163">
        <f t="shared" si="241"/>
        <v>0</v>
      </c>
      <c r="M220" s="163">
        <f t="shared" si="241"/>
        <v>0</v>
      </c>
      <c r="N220" s="163">
        <f t="shared" si="241"/>
        <v>0</v>
      </c>
      <c r="O220" s="163">
        <f t="shared" si="241"/>
        <v>0</v>
      </c>
      <c r="P220" s="163">
        <f t="shared" si="241"/>
        <v>0</v>
      </c>
      <c r="Q220" s="163">
        <f t="shared" si="241"/>
        <v>0</v>
      </c>
      <c r="R220" s="163">
        <f t="shared" si="241"/>
        <v>0</v>
      </c>
      <c r="S220" s="163">
        <f t="shared" si="240"/>
        <v>0</v>
      </c>
      <c r="T220" s="163">
        <f t="shared" si="240"/>
        <v>0</v>
      </c>
      <c r="U220" s="163">
        <f t="shared" si="240"/>
        <v>0</v>
      </c>
      <c r="V220" s="163">
        <f t="shared" si="240"/>
        <v>0</v>
      </c>
      <c r="W220" s="163">
        <f t="shared" si="240"/>
        <v>0</v>
      </c>
      <c r="X220" s="163">
        <f t="shared" si="240"/>
        <v>0</v>
      </c>
      <c r="Y220" s="163">
        <f t="shared" si="240"/>
        <v>0</v>
      </c>
      <c r="Z220" s="163">
        <f t="shared" si="240"/>
        <v>0</v>
      </c>
      <c r="AA220" s="163">
        <f t="shared" si="240"/>
        <v>0</v>
      </c>
      <c r="AB220" s="163">
        <f t="shared" si="240"/>
        <v>0</v>
      </c>
      <c r="AC220" s="163">
        <f t="shared" si="240"/>
        <v>0</v>
      </c>
      <c r="AD220" s="163">
        <f t="shared" si="240"/>
        <v>0</v>
      </c>
      <c r="AE220" s="163">
        <f t="shared" si="240"/>
        <v>0</v>
      </c>
      <c r="AF220" s="176">
        <f t="shared" si="240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v>0</v>
      </c>
      <c r="D221" s="163">
        <f t="shared" si="241"/>
        <v>0</v>
      </c>
      <c r="E221" s="163">
        <f t="shared" si="241"/>
        <v>0</v>
      </c>
      <c r="F221" s="163">
        <f t="shared" si="239"/>
        <v>0</v>
      </c>
      <c r="G221" s="163">
        <f t="shared" si="241"/>
        <v>0</v>
      </c>
      <c r="H221" s="163">
        <f t="shared" si="241"/>
        <v>0</v>
      </c>
      <c r="I221" s="163">
        <f t="shared" si="241"/>
        <v>0</v>
      </c>
      <c r="J221" s="163">
        <f t="shared" si="241"/>
        <v>0</v>
      </c>
      <c r="K221" s="163">
        <f t="shared" si="241"/>
        <v>0</v>
      </c>
      <c r="L221" s="163">
        <f t="shared" si="241"/>
        <v>0</v>
      </c>
      <c r="M221" s="163">
        <f t="shared" si="241"/>
        <v>0</v>
      </c>
      <c r="N221" s="163">
        <f t="shared" si="241"/>
        <v>0</v>
      </c>
      <c r="O221" s="163">
        <f t="shared" si="241"/>
        <v>0</v>
      </c>
      <c r="P221" s="163">
        <f t="shared" si="241"/>
        <v>0</v>
      </c>
      <c r="Q221" s="163">
        <f t="shared" si="241"/>
        <v>0</v>
      </c>
      <c r="R221" s="163">
        <f t="shared" si="241"/>
        <v>0</v>
      </c>
      <c r="S221" s="163">
        <f t="shared" si="240"/>
        <v>0</v>
      </c>
      <c r="T221" s="163">
        <f t="shared" si="240"/>
        <v>0</v>
      </c>
      <c r="U221" s="163">
        <f t="shared" si="240"/>
        <v>0</v>
      </c>
      <c r="V221" s="163">
        <f t="shared" si="240"/>
        <v>0</v>
      </c>
      <c r="W221" s="163">
        <f t="shared" si="240"/>
        <v>0</v>
      </c>
      <c r="X221" s="163">
        <f t="shared" si="240"/>
        <v>0</v>
      </c>
      <c r="Y221" s="163">
        <f t="shared" si="240"/>
        <v>0</v>
      </c>
      <c r="Z221" s="163">
        <f t="shared" si="240"/>
        <v>0</v>
      </c>
      <c r="AA221" s="163">
        <f t="shared" si="240"/>
        <v>0</v>
      </c>
      <c r="AB221" s="163">
        <f t="shared" si="240"/>
        <v>0</v>
      </c>
      <c r="AC221" s="163">
        <f t="shared" si="240"/>
        <v>0</v>
      </c>
      <c r="AD221" s="163">
        <f t="shared" si="240"/>
        <v>0</v>
      </c>
      <c r="AE221" s="163">
        <f t="shared" si="240"/>
        <v>0</v>
      </c>
      <c r="AF221" s="176">
        <f t="shared" si="240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v>0</v>
      </c>
      <c r="D222" s="163">
        <f t="shared" si="241"/>
        <v>0</v>
      </c>
      <c r="E222" s="163">
        <f t="shared" si="241"/>
        <v>0</v>
      </c>
      <c r="F222" s="163">
        <f t="shared" si="239"/>
        <v>0</v>
      </c>
      <c r="G222" s="163">
        <f t="shared" si="241"/>
        <v>0</v>
      </c>
      <c r="H222" s="163">
        <f t="shared" si="241"/>
        <v>0</v>
      </c>
      <c r="I222" s="163">
        <f t="shared" si="241"/>
        <v>0</v>
      </c>
      <c r="J222" s="163">
        <f t="shared" si="241"/>
        <v>0</v>
      </c>
      <c r="K222" s="163">
        <f t="shared" si="241"/>
        <v>0</v>
      </c>
      <c r="L222" s="163">
        <f t="shared" si="241"/>
        <v>0</v>
      </c>
      <c r="M222" s="163">
        <f t="shared" si="241"/>
        <v>0</v>
      </c>
      <c r="N222" s="163">
        <f t="shared" si="241"/>
        <v>0</v>
      </c>
      <c r="O222" s="163">
        <f t="shared" si="241"/>
        <v>0</v>
      </c>
      <c r="P222" s="163">
        <f t="shared" si="241"/>
        <v>0</v>
      </c>
      <c r="Q222" s="163">
        <f t="shared" si="241"/>
        <v>0</v>
      </c>
      <c r="R222" s="163">
        <f t="shared" si="241"/>
        <v>0</v>
      </c>
      <c r="S222" s="163">
        <f t="shared" si="240"/>
        <v>0</v>
      </c>
      <c r="T222" s="163">
        <f t="shared" si="240"/>
        <v>0</v>
      </c>
      <c r="U222" s="163">
        <f t="shared" si="240"/>
        <v>0</v>
      </c>
      <c r="V222" s="163">
        <f t="shared" si="240"/>
        <v>0</v>
      </c>
      <c r="W222" s="163">
        <f t="shared" si="240"/>
        <v>0</v>
      </c>
      <c r="X222" s="163">
        <f t="shared" si="240"/>
        <v>0</v>
      </c>
      <c r="Y222" s="163">
        <f t="shared" si="240"/>
        <v>0</v>
      </c>
      <c r="Z222" s="163">
        <f t="shared" si="240"/>
        <v>0</v>
      </c>
      <c r="AA222" s="163">
        <f t="shared" si="240"/>
        <v>0</v>
      </c>
      <c r="AB222" s="163">
        <f t="shared" si="240"/>
        <v>0</v>
      </c>
      <c r="AC222" s="163">
        <f t="shared" si="240"/>
        <v>0</v>
      </c>
      <c r="AD222" s="163">
        <f t="shared" si="240"/>
        <v>0</v>
      </c>
      <c r="AE222" s="163">
        <f t="shared" si="240"/>
        <v>0</v>
      </c>
      <c r="AF222" s="176">
        <f t="shared" si="240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v>0</v>
      </c>
      <c r="D223" s="163">
        <f t="shared" si="241"/>
        <v>0</v>
      </c>
      <c r="E223" s="163">
        <f t="shared" si="241"/>
        <v>0</v>
      </c>
      <c r="F223" s="163">
        <f t="shared" si="239"/>
        <v>0</v>
      </c>
      <c r="G223" s="163">
        <f t="shared" si="241"/>
        <v>0</v>
      </c>
      <c r="H223" s="163">
        <f t="shared" si="241"/>
        <v>0</v>
      </c>
      <c r="I223" s="163">
        <f t="shared" si="241"/>
        <v>0</v>
      </c>
      <c r="J223" s="163">
        <f t="shared" si="241"/>
        <v>0</v>
      </c>
      <c r="K223" s="163">
        <f t="shared" si="241"/>
        <v>0</v>
      </c>
      <c r="L223" s="163">
        <f t="shared" si="241"/>
        <v>0</v>
      </c>
      <c r="M223" s="163">
        <f t="shared" si="241"/>
        <v>0</v>
      </c>
      <c r="N223" s="163">
        <f t="shared" si="241"/>
        <v>0</v>
      </c>
      <c r="O223" s="163">
        <f t="shared" si="241"/>
        <v>0</v>
      </c>
      <c r="P223" s="163">
        <f t="shared" si="241"/>
        <v>0</v>
      </c>
      <c r="Q223" s="163">
        <f t="shared" si="241"/>
        <v>0</v>
      </c>
      <c r="R223" s="163">
        <f t="shared" si="241"/>
        <v>0</v>
      </c>
      <c r="S223" s="163">
        <f t="shared" si="240"/>
        <v>0</v>
      </c>
      <c r="T223" s="163">
        <f t="shared" si="240"/>
        <v>0</v>
      </c>
      <c r="U223" s="163">
        <f t="shared" si="240"/>
        <v>0</v>
      </c>
      <c r="V223" s="163">
        <f t="shared" si="240"/>
        <v>0</v>
      </c>
      <c r="W223" s="163">
        <f t="shared" si="240"/>
        <v>0</v>
      </c>
      <c r="X223" s="163">
        <f t="shared" si="240"/>
        <v>0</v>
      </c>
      <c r="Y223" s="163">
        <f t="shared" si="240"/>
        <v>0</v>
      </c>
      <c r="Z223" s="163">
        <f t="shared" si="240"/>
        <v>0</v>
      </c>
      <c r="AA223" s="163">
        <f t="shared" si="240"/>
        <v>0</v>
      </c>
      <c r="AB223" s="163">
        <f t="shared" si="240"/>
        <v>0</v>
      </c>
      <c r="AC223" s="163">
        <f t="shared" si="240"/>
        <v>0</v>
      </c>
      <c r="AD223" s="163">
        <f t="shared" si="240"/>
        <v>0</v>
      </c>
      <c r="AE223" s="163">
        <f t="shared" si="240"/>
        <v>0</v>
      </c>
      <c r="AF223" s="176">
        <f t="shared" si="240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v>0</v>
      </c>
      <c r="D224" s="163">
        <f t="shared" si="241"/>
        <v>0</v>
      </c>
      <c r="E224" s="163">
        <f t="shared" si="241"/>
        <v>0</v>
      </c>
      <c r="F224" s="163">
        <f t="shared" si="239"/>
        <v>0</v>
      </c>
      <c r="G224" s="163">
        <f t="shared" si="241"/>
        <v>0</v>
      </c>
      <c r="H224" s="163">
        <f t="shared" si="241"/>
        <v>0</v>
      </c>
      <c r="I224" s="163">
        <f t="shared" si="241"/>
        <v>0</v>
      </c>
      <c r="J224" s="163">
        <f t="shared" si="241"/>
        <v>0</v>
      </c>
      <c r="K224" s="163">
        <f t="shared" si="241"/>
        <v>0</v>
      </c>
      <c r="L224" s="163">
        <f t="shared" si="241"/>
        <v>0</v>
      </c>
      <c r="M224" s="163">
        <f t="shared" si="241"/>
        <v>0</v>
      </c>
      <c r="N224" s="163">
        <f t="shared" si="241"/>
        <v>0</v>
      </c>
      <c r="O224" s="163">
        <f t="shared" si="241"/>
        <v>0</v>
      </c>
      <c r="P224" s="163">
        <f t="shared" si="241"/>
        <v>0</v>
      </c>
      <c r="Q224" s="163">
        <f t="shared" si="241"/>
        <v>0</v>
      </c>
      <c r="R224" s="163">
        <f t="shared" si="241"/>
        <v>0</v>
      </c>
      <c r="S224" s="163">
        <f t="shared" si="240"/>
        <v>0</v>
      </c>
      <c r="T224" s="163">
        <f t="shared" si="240"/>
        <v>0</v>
      </c>
      <c r="U224" s="163">
        <f t="shared" si="240"/>
        <v>0</v>
      </c>
      <c r="V224" s="163">
        <f t="shared" si="240"/>
        <v>0</v>
      </c>
      <c r="W224" s="163">
        <f t="shared" si="240"/>
        <v>0</v>
      </c>
      <c r="X224" s="163">
        <f t="shared" si="240"/>
        <v>0</v>
      </c>
      <c r="Y224" s="163">
        <f t="shared" si="240"/>
        <v>0</v>
      </c>
      <c r="Z224" s="163">
        <f t="shared" si="240"/>
        <v>0</v>
      </c>
      <c r="AA224" s="163">
        <f t="shared" si="240"/>
        <v>0</v>
      </c>
      <c r="AB224" s="163">
        <f t="shared" si="240"/>
        <v>0</v>
      </c>
      <c r="AC224" s="163">
        <f t="shared" si="240"/>
        <v>0</v>
      </c>
      <c r="AD224" s="163">
        <f t="shared" si="240"/>
        <v>0</v>
      </c>
      <c r="AE224" s="163">
        <f t="shared" si="240"/>
        <v>0</v>
      </c>
      <c r="AF224" s="176">
        <f t="shared" si="240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v>0</v>
      </c>
      <c r="D225" s="163">
        <f t="shared" si="241"/>
        <v>0</v>
      </c>
      <c r="E225" s="163">
        <f t="shared" si="241"/>
        <v>0</v>
      </c>
      <c r="F225" s="163">
        <f t="shared" si="239"/>
        <v>0</v>
      </c>
      <c r="G225" s="163">
        <f t="shared" si="241"/>
        <v>0</v>
      </c>
      <c r="H225" s="163">
        <f t="shared" si="241"/>
        <v>0</v>
      </c>
      <c r="I225" s="163">
        <f t="shared" si="241"/>
        <v>0</v>
      </c>
      <c r="J225" s="163">
        <f t="shared" si="241"/>
        <v>0</v>
      </c>
      <c r="K225" s="163">
        <f t="shared" si="241"/>
        <v>0</v>
      </c>
      <c r="L225" s="163">
        <f t="shared" si="241"/>
        <v>0</v>
      </c>
      <c r="M225" s="163">
        <f t="shared" si="241"/>
        <v>0</v>
      </c>
      <c r="N225" s="163">
        <f t="shared" si="241"/>
        <v>0</v>
      </c>
      <c r="O225" s="163">
        <f t="shared" si="241"/>
        <v>0</v>
      </c>
      <c r="P225" s="163">
        <f t="shared" si="241"/>
        <v>0</v>
      </c>
      <c r="Q225" s="163">
        <f t="shared" si="241"/>
        <v>0</v>
      </c>
      <c r="R225" s="163">
        <f t="shared" si="241"/>
        <v>0</v>
      </c>
      <c r="S225" s="163">
        <f t="shared" si="240"/>
        <v>0</v>
      </c>
      <c r="T225" s="163">
        <f t="shared" si="240"/>
        <v>0</v>
      </c>
      <c r="U225" s="163">
        <f t="shared" si="240"/>
        <v>0</v>
      </c>
      <c r="V225" s="163">
        <f t="shared" si="240"/>
        <v>0</v>
      </c>
      <c r="W225" s="163">
        <f t="shared" si="240"/>
        <v>0</v>
      </c>
      <c r="X225" s="163">
        <f t="shared" si="240"/>
        <v>0</v>
      </c>
      <c r="Y225" s="163">
        <f t="shared" si="240"/>
        <v>0</v>
      </c>
      <c r="Z225" s="163">
        <f t="shared" si="240"/>
        <v>0</v>
      </c>
      <c r="AA225" s="163">
        <f t="shared" si="240"/>
        <v>0</v>
      </c>
      <c r="AB225" s="163">
        <f t="shared" si="240"/>
        <v>0</v>
      </c>
      <c r="AC225" s="163">
        <f t="shared" si="240"/>
        <v>0</v>
      </c>
      <c r="AD225" s="163">
        <f t="shared" si="240"/>
        <v>0</v>
      </c>
      <c r="AE225" s="163">
        <f t="shared" si="240"/>
        <v>0</v>
      </c>
      <c r="AF225" s="176">
        <f t="shared" si="240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v>0</v>
      </c>
      <c r="D226" s="163">
        <f t="shared" si="241"/>
        <v>0</v>
      </c>
      <c r="E226" s="163">
        <f t="shared" si="241"/>
        <v>0</v>
      </c>
      <c r="F226" s="163">
        <f t="shared" si="239"/>
        <v>0</v>
      </c>
      <c r="G226" s="163">
        <f t="shared" si="241"/>
        <v>0</v>
      </c>
      <c r="H226" s="163">
        <f t="shared" si="241"/>
        <v>0</v>
      </c>
      <c r="I226" s="163">
        <f t="shared" si="241"/>
        <v>0</v>
      </c>
      <c r="J226" s="163">
        <f t="shared" si="241"/>
        <v>0</v>
      </c>
      <c r="K226" s="163">
        <f t="shared" si="241"/>
        <v>0</v>
      </c>
      <c r="L226" s="163">
        <f t="shared" si="241"/>
        <v>0</v>
      </c>
      <c r="M226" s="163">
        <f t="shared" si="241"/>
        <v>0</v>
      </c>
      <c r="N226" s="163">
        <f t="shared" si="241"/>
        <v>0</v>
      </c>
      <c r="O226" s="163">
        <f t="shared" si="241"/>
        <v>0</v>
      </c>
      <c r="P226" s="163">
        <f t="shared" si="241"/>
        <v>0</v>
      </c>
      <c r="Q226" s="163">
        <f t="shared" si="241"/>
        <v>0</v>
      </c>
      <c r="R226" s="163">
        <f t="shared" si="241"/>
        <v>0</v>
      </c>
      <c r="S226" s="163">
        <f t="shared" si="240"/>
        <v>0</v>
      </c>
      <c r="T226" s="163">
        <f t="shared" si="240"/>
        <v>0</v>
      </c>
      <c r="U226" s="163">
        <f t="shared" si="240"/>
        <v>0</v>
      </c>
      <c r="V226" s="163">
        <f t="shared" si="240"/>
        <v>0</v>
      </c>
      <c r="W226" s="163">
        <f t="shared" si="240"/>
        <v>0</v>
      </c>
      <c r="X226" s="163">
        <f t="shared" si="240"/>
        <v>0</v>
      </c>
      <c r="Y226" s="163">
        <f t="shared" si="240"/>
        <v>0</v>
      </c>
      <c r="Z226" s="163">
        <f t="shared" si="240"/>
        <v>0</v>
      </c>
      <c r="AA226" s="163">
        <f t="shared" si="240"/>
        <v>0</v>
      </c>
      <c r="AB226" s="163">
        <f t="shared" si="240"/>
        <v>0</v>
      </c>
      <c r="AC226" s="163">
        <f t="shared" si="240"/>
        <v>0</v>
      </c>
      <c r="AD226" s="163">
        <f t="shared" si="240"/>
        <v>0</v>
      </c>
      <c r="AE226" s="163">
        <f t="shared" si="240"/>
        <v>0</v>
      </c>
      <c r="AF226" s="176">
        <f t="shared" si="240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v>0</v>
      </c>
      <c r="D227" s="163">
        <f t="shared" si="241"/>
        <v>0</v>
      </c>
      <c r="E227" s="163">
        <f t="shared" si="241"/>
        <v>0</v>
      </c>
      <c r="F227" s="163">
        <f t="shared" si="239"/>
        <v>0</v>
      </c>
      <c r="G227" s="163">
        <f t="shared" si="241"/>
        <v>0</v>
      </c>
      <c r="H227" s="163">
        <f t="shared" si="241"/>
        <v>0</v>
      </c>
      <c r="I227" s="163">
        <f t="shared" si="241"/>
        <v>0</v>
      </c>
      <c r="J227" s="163">
        <f t="shared" si="241"/>
        <v>0</v>
      </c>
      <c r="K227" s="163">
        <f t="shared" si="241"/>
        <v>0</v>
      </c>
      <c r="L227" s="163">
        <f t="shared" si="241"/>
        <v>0</v>
      </c>
      <c r="M227" s="163">
        <f t="shared" si="241"/>
        <v>0</v>
      </c>
      <c r="N227" s="163">
        <f t="shared" si="241"/>
        <v>0</v>
      </c>
      <c r="O227" s="163">
        <f t="shared" si="241"/>
        <v>0</v>
      </c>
      <c r="P227" s="163">
        <f t="shared" si="241"/>
        <v>0</v>
      </c>
      <c r="Q227" s="163">
        <f t="shared" si="241"/>
        <v>0</v>
      </c>
      <c r="R227" s="163">
        <f t="shared" si="241"/>
        <v>0</v>
      </c>
      <c r="S227" s="163">
        <f t="shared" si="240"/>
        <v>0</v>
      </c>
      <c r="T227" s="163">
        <f t="shared" si="240"/>
        <v>0</v>
      </c>
      <c r="U227" s="163">
        <f t="shared" si="240"/>
        <v>0</v>
      </c>
      <c r="V227" s="163">
        <f t="shared" si="240"/>
        <v>0</v>
      </c>
      <c r="W227" s="163">
        <f t="shared" si="240"/>
        <v>0</v>
      </c>
      <c r="X227" s="163">
        <f t="shared" si="240"/>
        <v>0</v>
      </c>
      <c r="Y227" s="163">
        <f t="shared" si="240"/>
        <v>0</v>
      </c>
      <c r="Z227" s="163">
        <f t="shared" si="240"/>
        <v>0</v>
      </c>
      <c r="AA227" s="163">
        <f t="shared" si="240"/>
        <v>0</v>
      </c>
      <c r="AB227" s="163">
        <f t="shared" si="240"/>
        <v>0</v>
      </c>
      <c r="AC227" s="163">
        <f t="shared" si="240"/>
        <v>0</v>
      </c>
      <c r="AD227" s="163">
        <f t="shared" si="240"/>
        <v>0</v>
      </c>
      <c r="AE227" s="163">
        <f t="shared" si="240"/>
        <v>0</v>
      </c>
      <c r="AF227" s="176">
        <f t="shared" si="240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v>0</v>
      </c>
      <c r="D228" s="163">
        <f t="shared" si="241"/>
        <v>0</v>
      </c>
      <c r="E228" s="163">
        <f t="shared" si="241"/>
        <v>0</v>
      </c>
      <c r="F228" s="163">
        <f t="shared" si="239"/>
        <v>0</v>
      </c>
      <c r="G228" s="163">
        <f t="shared" si="241"/>
        <v>0</v>
      </c>
      <c r="H228" s="163">
        <f t="shared" si="241"/>
        <v>0</v>
      </c>
      <c r="I228" s="163">
        <f t="shared" si="241"/>
        <v>0</v>
      </c>
      <c r="J228" s="163">
        <f t="shared" si="241"/>
        <v>0</v>
      </c>
      <c r="K228" s="163">
        <f t="shared" si="241"/>
        <v>0</v>
      </c>
      <c r="L228" s="163">
        <f t="shared" si="241"/>
        <v>0</v>
      </c>
      <c r="M228" s="163">
        <f t="shared" si="241"/>
        <v>0</v>
      </c>
      <c r="N228" s="163">
        <f t="shared" si="241"/>
        <v>0</v>
      </c>
      <c r="O228" s="163">
        <f t="shared" si="241"/>
        <v>0</v>
      </c>
      <c r="P228" s="163">
        <f t="shared" si="241"/>
        <v>0</v>
      </c>
      <c r="Q228" s="163">
        <f t="shared" si="241"/>
        <v>0</v>
      </c>
      <c r="R228" s="163">
        <f t="shared" si="241"/>
        <v>0</v>
      </c>
      <c r="S228" s="163">
        <f t="shared" si="240"/>
        <v>0</v>
      </c>
      <c r="T228" s="163">
        <f t="shared" si="240"/>
        <v>0</v>
      </c>
      <c r="U228" s="163">
        <f t="shared" si="240"/>
        <v>0</v>
      </c>
      <c r="V228" s="163">
        <f t="shared" si="240"/>
        <v>0</v>
      </c>
      <c r="W228" s="163">
        <f t="shared" si="240"/>
        <v>0</v>
      </c>
      <c r="X228" s="163">
        <f t="shared" si="240"/>
        <v>0</v>
      </c>
      <c r="Y228" s="163">
        <f t="shared" si="240"/>
        <v>0</v>
      </c>
      <c r="Z228" s="163">
        <f t="shared" si="240"/>
        <v>0</v>
      </c>
      <c r="AA228" s="163">
        <f t="shared" si="240"/>
        <v>0</v>
      </c>
      <c r="AB228" s="163">
        <f t="shared" si="240"/>
        <v>0</v>
      </c>
      <c r="AC228" s="163">
        <f t="shared" si="240"/>
        <v>0</v>
      </c>
      <c r="AD228" s="163">
        <f t="shared" si="240"/>
        <v>0</v>
      </c>
      <c r="AE228" s="163">
        <f t="shared" si="240"/>
        <v>0</v>
      </c>
      <c r="AF228" s="176">
        <f t="shared" si="240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v>0</v>
      </c>
      <c r="D229" s="163">
        <f t="shared" si="241"/>
        <v>0</v>
      </c>
      <c r="E229" s="163">
        <f t="shared" si="241"/>
        <v>0</v>
      </c>
      <c r="F229" s="163">
        <f t="shared" si="239"/>
        <v>0</v>
      </c>
      <c r="G229" s="163">
        <f t="shared" si="241"/>
        <v>0</v>
      </c>
      <c r="H229" s="163">
        <f t="shared" si="241"/>
        <v>0</v>
      </c>
      <c r="I229" s="163">
        <f t="shared" si="241"/>
        <v>0</v>
      </c>
      <c r="J229" s="163">
        <f t="shared" si="241"/>
        <v>0</v>
      </c>
      <c r="K229" s="163">
        <f t="shared" si="241"/>
        <v>0</v>
      </c>
      <c r="L229" s="163">
        <f t="shared" si="241"/>
        <v>0</v>
      </c>
      <c r="M229" s="163">
        <f t="shared" si="241"/>
        <v>0</v>
      </c>
      <c r="N229" s="163">
        <f t="shared" si="241"/>
        <v>0</v>
      </c>
      <c r="O229" s="163">
        <f t="shared" si="241"/>
        <v>0</v>
      </c>
      <c r="P229" s="163">
        <f t="shared" si="241"/>
        <v>0</v>
      </c>
      <c r="Q229" s="163">
        <f t="shared" si="241"/>
        <v>0</v>
      </c>
      <c r="R229" s="163">
        <f t="shared" si="241"/>
        <v>0</v>
      </c>
      <c r="S229" s="163">
        <f t="shared" si="240"/>
        <v>0</v>
      </c>
      <c r="T229" s="163">
        <f t="shared" si="240"/>
        <v>0</v>
      </c>
      <c r="U229" s="163">
        <f t="shared" si="240"/>
        <v>0</v>
      </c>
      <c r="V229" s="163">
        <f t="shared" si="240"/>
        <v>0</v>
      </c>
      <c r="W229" s="163">
        <f t="shared" si="240"/>
        <v>0</v>
      </c>
      <c r="X229" s="163">
        <f t="shared" si="240"/>
        <v>0</v>
      </c>
      <c r="Y229" s="163">
        <f t="shared" si="240"/>
        <v>0</v>
      </c>
      <c r="Z229" s="163">
        <f t="shared" si="240"/>
        <v>0</v>
      </c>
      <c r="AA229" s="163">
        <f t="shared" si="240"/>
        <v>0</v>
      </c>
      <c r="AB229" s="163">
        <f t="shared" si="240"/>
        <v>0</v>
      </c>
      <c r="AC229" s="163">
        <f t="shared" si="240"/>
        <v>0</v>
      </c>
      <c r="AD229" s="163">
        <f t="shared" si="240"/>
        <v>0</v>
      </c>
      <c r="AE229" s="163">
        <f t="shared" si="240"/>
        <v>0</v>
      </c>
      <c r="AF229" s="176">
        <f t="shared" si="240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v>0</v>
      </c>
      <c r="D230" s="163">
        <f t="shared" si="241"/>
        <v>0</v>
      </c>
      <c r="E230" s="163">
        <f t="shared" si="241"/>
        <v>0</v>
      </c>
      <c r="F230" s="163">
        <f t="shared" si="239"/>
        <v>0</v>
      </c>
      <c r="G230" s="163">
        <f t="shared" si="241"/>
        <v>0</v>
      </c>
      <c r="H230" s="163">
        <f t="shared" si="241"/>
        <v>0</v>
      </c>
      <c r="I230" s="163">
        <f t="shared" si="241"/>
        <v>0</v>
      </c>
      <c r="J230" s="163">
        <f t="shared" si="241"/>
        <v>0</v>
      </c>
      <c r="K230" s="163">
        <f t="shared" si="241"/>
        <v>0</v>
      </c>
      <c r="L230" s="163">
        <f t="shared" si="241"/>
        <v>0</v>
      </c>
      <c r="M230" s="163">
        <f t="shared" si="241"/>
        <v>0</v>
      </c>
      <c r="N230" s="163">
        <f t="shared" si="241"/>
        <v>0</v>
      </c>
      <c r="O230" s="163">
        <f t="shared" si="241"/>
        <v>0</v>
      </c>
      <c r="P230" s="163">
        <f t="shared" si="241"/>
        <v>0</v>
      </c>
      <c r="Q230" s="163">
        <f t="shared" si="241"/>
        <v>0</v>
      </c>
      <c r="R230" s="163">
        <f t="shared" si="241"/>
        <v>0</v>
      </c>
      <c r="S230" s="163">
        <f t="shared" si="240"/>
        <v>0</v>
      </c>
      <c r="T230" s="163">
        <f t="shared" si="240"/>
        <v>0</v>
      </c>
      <c r="U230" s="163">
        <f t="shared" si="240"/>
        <v>0</v>
      </c>
      <c r="V230" s="163">
        <f t="shared" si="240"/>
        <v>0</v>
      </c>
      <c r="W230" s="163">
        <f t="shared" si="240"/>
        <v>0</v>
      </c>
      <c r="X230" s="163">
        <f t="shared" si="240"/>
        <v>0</v>
      </c>
      <c r="Y230" s="163">
        <f t="shared" si="240"/>
        <v>0</v>
      </c>
      <c r="Z230" s="163">
        <f t="shared" si="240"/>
        <v>0</v>
      </c>
      <c r="AA230" s="163">
        <f t="shared" si="240"/>
        <v>0</v>
      </c>
      <c r="AB230" s="163">
        <f t="shared" si="240"/>
        <v>0</v>
      </c>
      <c r="AC230" s="163">
        <f t="shared" si="240"/>
        <v>0</v>
      </c>
      <c r="AD230" s="163">
        <f t="shared" si="240"/>
        <v>0</v>
      </c>
      <c r="AE230" s="163">
        <f t="shared" si="240"/>
        <v>0</v>
      </c>
      <c r="AF230" s="176">
        <f t="shared" si="240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v>0</v>
      </c>
      <c r="D231" s="163">
        <f t="shared" si="241"/>
        <v>0</v>
      </c>
      <c r="E231" s="163">
        <f t="shared" si="241"/>
        <v>0</v>
      </c>
      <c r="F231" s="163">
        <f t="shared" si="239"/>
        <v>0</v>
      </c>
      <c r="G231" s="163">
        <f t="shared" si="241"/>
        <v>0</v>
      </c>
      <c r="H231" s="163">
        <f t="shared" si="241"/>
        <v>0</v>
      </c>
      <c r="I231" s="163">
        <f t="shared" si="241"/>
        <v>0</v>
      </c>
      <c r="J231" s="163">
        <f t="shared" si="241"/>
        <v>0</v>
      </c>
      <c r="K231" s="163">
        <f t="shared" si="241"/>
        <v>0</v>
      </c>
      <c r="L231" s="163">
        <f t="shared" si="241"/>
        <v>0</v>
      </c>
      <c r="M231" s="163">
        <f t="shared" si="241"/>
        <v>0</v>
      </c>
      <c r="N231" s="163">
        <f t="shared" si="241"/>
        <v>0</v>
      </c>
      <c r="O231" s="163">
        <f t="shared" si="241"/>
        <v>0</v>
      </c>
      <c r="P231" s="163">
        <f t="shared" si="241"/>
        <v>0</v>
      </c>
      <c r="Q231" s="163">
        <f t="shared" si="241"/>
        <v>0</v>
      </c>
      <c r="R231" s="163">
        <f t="shared" si="241"/>
        <v>0</v>
      </c>
      <c r="S231" s="163">
        <f t="shared" si="240"/>
        <v>0</v>
      </c>
      <c r="T231" s="163">
        <f t="shared" si="240"/>
        <v>0</v>
      </c>
      <c r="U231" s="163">
        <f t="shared" si="240"/>
        <v>0</v>
      </c>
      <c r="V231" s="163">
        <f t="shared" si="240"/>
        <v>0</v>
      </c>
      <c r="W231" s="163">
        <f t="shared" si="240"/>
        <v>0</v>
      </c>
      <c r="X231" s="163">
        <f t="shared" si="240"/>
        <v>0</v>
      </c>
      <c r="Y231" s="163">
        <f t="shared" si="240"/>
        <v>0</v>
      </c>
      <c r="Z231" s="163">
        <f t="shared" si="240"/>
        <v>0</v>
      </c>
      <c r="AA231" s="163">
        <f t="shared" si="240"/>
        <v>0</v>
      </c>
      <c r="AB231" s="163">
        <f t="shared" si="240"/>
        <v>0</v>
      </c>
      <c r="AC231" s="163">
        <f t="shared" si="240"/>
        <v>0</v>
      </c>
      <c r="AD231" s="163">
        <f t="shared" si="240"/>
        <v>0</v>
      </c>
      <c r="AE231" s="163">
        <f t="shared" si="240"/>
        <v>0</v>
      </c>
      <c r="AF231" s="176">
        <f t="shared" si="240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v>0</v>
      </c>
      <c r="D232" s="163">
        <f t="shared" si="241"/>
        <v>0</v>
      </c>
      <c r="E232" s="163">
        <f t="shared" si="241"/>
        <v>0</v>
      </c>
      <c r="F232" s="163">
        <f t="shared" si="239"/>
        <v>0</v>
      </c>
      <c r="G232" s="163">
        <f t="shared" si="241"/>
        <v>0</v>
      </c>
      <c r="H232" s="163">
        <f t="shared" si="241"/>
        <v>0</v>
      </c>
      <c r="I232" s="163">
        <f t="shared" si="241"/>
        <v>0</v>
      </c>
      <c r="J232" s="163">
        <f t="shared" si="241"/>
        <v>0</v>
      </c>
      <c r="K232" s="163">
        <f t="shared" si="241"/>
        <v>0</v>
      </c>
      <c r="L232" s="163">
        <f t="shared" si="241"/>
        <v>0</v>
      </c>
      <c r="M232" s="163">
        <f t="shared" si="241"/>
        <v>0</v>
      </c>
      <c r="N232" s="163">
        <f t="shared" si="241"/>
        <v>0</v>
      </c>
      <c r="O232" s="163">
        <f t="shared" si="241"/>
        <v>0</v>
      </c>
      <c r="P232" s="163">
        <f t="shared" si="241"/>
        <v>0</v>
      </c>
      <c r="Q232" s="163">
        <f t="shared" si="241"/>
        <v>0</v>
      </c>
      <c r="R232" s="163">
        <f t="shared" si="241"/>
        <v>0</v>
      </c>
      <c r="S232" s="163">
        <f t="shared" ref="S232:AF247" si="242">R232</f>
        <v>0</v>
      </c>
      <c r="T232" s="163">
        <f t="shared" si="242"/>
        <v>0</v>
      </c>
      <c r="U232" s="163">
        <f t="shared" si="242"/>
        <v>0</v>
      </c>
      <c r="V232" s="163">
        <f t="shared" si="242"/>
        <v>0</v>
      </c>
      <c r="W232" s="163">
        <f t="shared" si="242"/>
        <v>0</v>
      </c>
      <c r="X232" s="163">
        <f t="shared" si="242"/>
        <v>0</v>
      </c>
      <c r="Y232" s="163">
        <f t="shared" si="242"/>
        <v>0</v>
      </c>
      <c r="Z232" s="163">
        <f t="shared" si="242"/>
        <v>0</v>
      </c>
      <c r="AA232" s="163">
        <f t="shared" si="242"/>
        <v>0</v>
      </c>
      <c r="AB232" s="163">
        <f t="shared" si="242"/>
        <v>0</v>
      </c>
      <c r="AC232" s="163">
        <f t="shared" si="242"/>
        <v>0</v>
      </c>
      <c r="AD232" s="163">
        <f t="shared" si="242"/>
        <v>0</v>
      </c>
      <c r="AE232" s="163">
        <f t="shared" si="242"/>
        <v>0</v>
      </c>
      <c r="AF232" s="176">
        <f t="shared" si="242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v>0</v>
      </c>
      <c r="D233" s="163">
        <f t="shared" ref="D233:R248" si="243">C233</f>
        <v>0</v>
      </c>
      <c r="E233" s="163">
        <f t="shared" si="243"/>
        <v>0</v>
      </c>
      <c r="F233" s="163">
        <f t="shared" si="239"/>
        <v>0</v>
      </c>
      <c r="G233" s="163">
        <f t="shared" si="243"/>
        <v>0</v>
      </c>
      <c r="H233" s="163">
        <f t="shared" si="243"/>
        <v>0</v>
      </c>
      <c r="I233" s="163">
        <f t="shared" si="243"/>
        <v>0</v>
      </c>
      <c r="J233" s="163">
        <f t="shared" si="243"/>
        <v>0</v>
      </c>
      <c r="K233" s="163">
        <f t="shared" si="243"/>
        <v>0</v>
      </c>
      <c r="L233" s="163">
        <f t="shared" si="243"/>
        <v>0</v>
      </c>
      <c r="M233" s="163">
        <f t="shared" si="243"/>
        <v>0</v>
      </c>
      <c r="N233" s="163">
        <f t="shared" si="243"/>
        <v>0</v>
      </c>
      <c r="O233" s="163">
        <f t="shared" si="243"/>
        <v>0</v>
      </c>
      <c r="P233" s="163">
        <f t="shared" si="243"/>
        <v>0</v>
      </c>
      <c r="Q233" s="163">
        <f t="shared" si="243"/>
        <v>0</v>
      </c>
      <c r="R233" s="163">
        <f t="shared" si="243"/>
        <v>0</v>
      </c>
      <c r="S233" s="163">
        <f t="shared" si="242"/>
        <v>0</v>
      </c>
      <c r="T233" s="163">
        <f t="shared" si="242"/>
        <v>0</v>
      </c>
      <c r="U233" s="163">
        <f t="shared" si="242"/>
        <v>0</v>
      </c>
      <c r="V233" s="163">
        <f t="shared" si="242"/>
        <v>0</v>
      </c>
      <c r="W233" s="163">
        <f t="shared" si="242"/>
        <v>0</v>
      </c>
      <c r="X233" s="163">
        <f t="shared" si="242"/>
        <v>0</v>
      </c>
      <c r="Y233" s="163">
        <f t="shared" si="242"/>
        <v>0</v>
      </c>
      <c r="Z233" s="163">
        <f t="shared" si="242"/>
        <v>0</v>
      </c>
      <c r="AA233" s="163">
        <f t="shared" si="242"/>
        <v>0</v>
      </c>
      <c r="AB233" s="163">
        <f t="shared" si="242"/>
        <v>0</v>
      </c>
      <c r="AC233" s="163">
        <f t="shared" si="242"/>
        <v>0</v>
      </c>
      <c r="AD233" s="163">
        <f t="shared" si="242"/>
        <v>0</v>
      </c>
      <c r="AE233" s="163">
        <f t="shared" si="242"/>
        <v>0</v>
      </c>
      <c r="AF233" s="176">
        <f t="shared" si="242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v>0</v>
      </c>
      <c r="D234" s="163">
        <f t="shared" si="243"/>
        <v>0</v>
      </c>
      <c r="E234" s="163">
        <f t="shared" si="243"/>
        <v>0</v>
      </c>
      <c r="F234" s="163">
        <f t="shared" si="239"/>
        <v>0</v>
      </c>
      <c r="G234" s="163">
        <f t="shared" si="243"/>
        <v>0</v>
      </c>
      <c r="H234" s="163">
        <f t="shared" si="243"/>
        <v>0</v>
      </c>
      <c r="I234" s="163">
        <f t="shared" si="243"/>
        <v>0</v>
      </c>
      <c r="J234" s="163">
        <f t="shared" si="243"/>
        <v>0</v>
      </c>
      <c r="K234" s="163">
        <f t="shared" si="243"/>
        <v>0</v>
      </c>
      <c r="L234" s="163">
        <f t="shared" si="243"/>
        <v>0</v>
      </c>
      <c r="M234" s="163">
        <f t="shared" si="243"/>
        <v>0</v>
      </c>
      <c r="N234" s="163">
        <f t="shared" si="243"/>
        <v>0</v>
      </c>
      <c r="O234" s="163">
        <f t="shared" si="243"/>
        <v>0</v>
      </c>
      <c r="P234" s="163">
        <f t="shared" si="243"/>
        <v>0</v>
      </c>
      <c r="Q234" s="163">
        <f t="shared" si="243"/>
        <v>0</v>
      </c>
      <c r="R234" s="163">
        <f t="shared" si="243"/>
        <v>0</v>
      </c>
      <c r="S234" s="163">
        <f t="shared" si="242"/>
        <v>0</v>
      </c>
      <c r="T234" s="163">
        <f t="shared" si="242"/>
        <v>0</v>
      </c>
      <c r="U234" s="163">
        <f t="shared" si="242"/>
        <v>0</v>
      </c>
      <c r="V234" s="163">
        <f t="shared" si="242"/>
        <v>0</v>
      </c>
      <c r="W234" s="163">
        <f t="shared" si="242"/>
        <v>0</v>
      </c>
      <c r="X234" s="163">
        <f t="shared" si="242"/>
        <v>0</v>
      </c>
      <c r="Y234" s="163">
        <f t="shared" si="242"/>
        <v>0</v>
      </c>
      <c r="Z234" s="163">
        <f t="shared" si="242"/>
        <v>0</v>
      </c>
      <c r="AA234" s="163">
        <f t="shared" si="242"/>
        <v>0</v>
      </c>
      <c r="AB234" s="163">
        <f t="shared" si="242"/>
        <v>0</v>
      </c>
      <c r="AC234" s="163">
        <f t="shared" si="242"/>
        <v>0</v>
      </c>
      <c r="AD234" s="163">
        <f t="shared" si="242"/>
        <v>0</v>
      </c>
      <c r="AE234" s="163">
        <f t="shared" si="242"/>
        <v>0</v>
      </c>
      <c r="AF234" s="176">
        <f t="shared" si="242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v>0</v>
      </c>
      <c r="D235" s="163">
        <f t="shared" si="243"/>
        <v>0</v>
      </c>
      <c r="E235" s="163">
        <f t="shared" si="243"/>
        <v>0</v>
      </c>
      <c r="F235" s="163">
        <f t="shared" si="239"/>
        <v>0</v>
      </c>
      <c r="G235" s="163">
        <f t="shared" si="243"/>
        <v>0</v>
      </c>
      <c r="H235" s="163">
        <f t="shared" si="243"/>
        <v>0</v>
      </c>
      <c r="I235" s="163">
        <f t="shared" si="243"/>
        <v>0</v>
      </c>
      <c r="J235" s="163">
        <f t="shared" si="243"/>
        <v>0</v>
      </c>
      <c r="K235" s="163">
        <f t="shared" si="243"/>
        <v>0</v>
      </c>
      <c r="L235" s="163">
        <f t="shared" si="243"/>
        <v>0</v>
      </c>
      <c r="M235" s="163">
        <f t="shared" si="243"/>
        <v>0</v>
      </c>
      <c r="N235" s="163">
        <f t="shared" si="243"/>
        <v>0</v>
      </c>
      <c r="O235" s="163">
        <f t="shared" si="243"/>
        <v>0</v>
      </c>
      <c r="P235" s="163">
        <f t="shared" si="243"/>
        <v>0</v>
      </c>
      <c r="Q235" s="163">
        <f t="shared" si="243"/>
        <v>0</v>
      </c>
      <c r="R235" s="163">
        <f t="shared" si="243"/>
        <v>0</v>
      </c>
      <c r="S235" s="163">
        <f t="shared" si="242"/>
        <v>0</v>
      </c>
      <c r="T235" s="163">
        <f t="shared" si="242"/>
        <v>0</v>
      </c>
      <c r="U235" s="163">
        <f t="shared" si="242"/>
        <v>0</v>
      </c>
      <c r="V235" s="163">
        <f t="shared" si="242"/>
        <v>0</v>
      </c>
      <c r="W235" s="163">
        <f t="shared" si="242"/>
        <v>0</v>
      </c>
      <c r="X235" s="163">
        <f t="shared" si="242"/>
        <v>0</v>
      </c>
      <c r="Y235" s="163">
        <f t="shared" si="242"/>
        <v>0</v>
      </c>
      <c r="Z235" s="163">
        <f t="shared" si="242"/>
        <v>0</v>
      </c>
      <c r="AA235" s="163">
        <f t="shared" si="242"/>
        <v>0</v>
      </c>
      <c r="AB235" s="163">
        <f t="shared" si="242"/>
        <v>0</v>
      </c>
      <c r="AC235" s="163">
        <f t="shared" si="242"/>
        <v>0</v>
      </c>
      <c r="AD235" s="163">
        <f t="shared" si="242"/>
        <v>0</v>
      </c>
      <c r="AE235" s="163">
        <f t="shared" si="242"/>
        <v>0</v>
      </c>
      <c r="AF235" s="176">
        <f t="shared" si="242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v>0</v>
      </c>
      <c r="D236" s="163">
        <f t="shared" si="243"/>
        <v>0</v>
      </c>
      <c r="E236" s="163">
        <f t="shared" si="243"/>
        <v>0</v>
      </c>
      <c r="F236" s="163">
        <f t="shared" si="239"/>
        <v>0</v>
      </c>
      <c r="G236" s="163">
        <f t="shared" si="243"/>
        <v>0</v>
      </c>
      <c r="H236" s="163">
        <f t="shared" si="243"/>
        <v>0</v>
      </c>
      <c r="I236" s="163">
        <f t="shared" si="243"/>
        <v>0</v>
      </c>
      <c r="J236" s="163">
        <f t="shared" si="243"/>
        <v>0</v>
      </c>
      <c r="K236" s="163">
        <f t="shared" si="243"/>
        <v>0</v>
      </c>
      <c r="L236" s="163">
        <f t="shared" si="243"/>
        <v>0</v>
      </c>
      <c r="M236" s="163">
        <f t="shared" si="243"/>
        <v>0</v>
      </c>
      <c r="N236" s="163">
        <f t="shared" si="243"/>
        <v>0</v>
      </c>
      <c r="O236" s="163">
        <f t="shared" si="243"/>
        <v>0</v>
      </c>
      <c r="P236" s="163">
        <f t="shared" si="243"/>
        <v>0</v>
      </c>
      <c r="Q236" s="163">
        <f t="shared" si="243"/>
        <v>0</v>
      </c>
      <c r="R236" s="163">
        <f t="shared" si="243"/>
        <v>0</v>
      </c>
      <c r="S236" s="163">
        <f t="shared" si="242"/>
        <v>0</v>
      </c>
      <c r="T236" s="163">
        <f t="shared" si="242"/>
        <v>0</v>
      </c>
      <c r="U236" s="163">
        <f t="shared" si="242"/>
        <v>0</v>
      </c>
      <c r="V236" s="163">
        <f t="shared" si="242"/>
        <v>0</v>
      </c>
      <c r="W236" s="163">
        <f t="shared" si="242"/>
        <v>0</v>
      </c>
      <c r="X236" s="163">
        <f t="shared" si="242"/>
        <v>0</v>
      </c>
      <c r="Y236" s="163">
        <f t="shared" si="242"/>
        <v>0</v>
      </c>
      <c r="Z236" s="163">
        <f t="shared" si="242"/>
        <v>0</v>
      </c>
      <c r="AA236" s="163">
        <f t="shared" si="242"/>
        <v>0</v>
      </c>
      <c r="AB236" s="163">
        <f t="shared" si="242"/>
        <v>0</v>
      </c>
      <c r="AC236" s="163">
        <f t="shared" si="242"/>
        <v>0</v>
      </c>
      <c r="AD236" s="163">
        <f t="shared" si="242"/>
        <v>0</v>
      </c>
      <c r="AE236" s="163">
        <f t="shared" si="242"/>
        <v>0</v>
      </c>
      <c r="AF236" s="176">
        <f t="shared" si="242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v>0</v>
      </c>
      <c r="D237" s="163">
        <f t="shared" si="243"/>
        <v>0</v>
      </c>
      <c r="E237" s="163">
        <f t="shared" si="243"/>
        <v>0</v>
      </c>
      <c r="F237" s="163">
        <f t="shared" si="239"/>
        <v>0</v>
      </c>
      <c r="G237" s="163">
        <f t="shared" si="243"/>
        <v>0</v>
      </c>
      <c r="H237" s="163">
        <f t="shared" si="243"/>
        <v>0</v>
      </c>
      <c r="I237" s="163">
        <f t="shared" si="243"/>
        <v>0</v>
      </c>
      <c r="J237" s="163">
        <f t="shared" si="243"/>
        <v>0</v>
      </c>
      <c r="K237" s="163">
        <f t="shared" si="243"/>
        <v>0</v>
      </c>
      <c r="L237" s="163">
        <f t="shared" si="243"/>
        <v>0</v>
      </c>
      <c r="M237" s="163">
        <f t="shared" si="243"/>
        <v>0</v>
      </c>
      <c r="N237" s="163">
        <f t="shared" si="243"/>
        <v>0</v>
      </c>
      <c r="O237" s="163">
        <f t="shared" si="243"/>
        <v>0</v>
      </c>
      <c r="P237" s="163">
        <f t="shared" si="243"/>
        <v>0</v>
      </c>
      <c r="Q237" s="163">
        <f t="shared" si="243"/>
        <v>0</v>
      </c>
      <c r="R237" s="163">
        <f t="shared" si="243"/>
        <v>0</v>
      </c>
      <c r="S237" s="163">
        <f t="shared" si="242"/>
        <v>0</v>
      </c>
      <c r="T237" s="163">
        <f t="shared" si="242"/>
        <v>0</v>
      </c>
      <c r="U237" s="163">
        <f t="shared" si="242"/>
        <v>0</v>
      </c>
      <c r="V237" s="163">
        <f t="shared" si="242"/>
        <v>0</v>
      </c>
      <c r="W237" s="163">
        <f t="shared" si="242"/>
        <v>0</v>
      </c>
      <c r="X237" s="163">
        <f t="shared" si="242"/>
        <v>0</v>
      </c>
      <c r="Y237" s="163">
        <f t="shared" si="242"/>
        <v>0</v>
      </c>
      <c r="Z237" s="163">
        <f t="shared" si="242"/>
        <v>0</v>
      </c>
      <c r="AA237" s="163">
        <f t="shared" si="242"/>
        <v>0</v>
      </c>
      <c r="AB237" s="163">
        <f t="shared" si="242"/>
        <v>0</v>
      </c>
      <c r="AC237" s="163">
        <f t="shared" si="242"/>
        <v>0</v>
      </c>
      <c r="AD237" s="163">
        <f t="shared" si="242"/>
        <v>0</v>
      </c>
      <c r="AE237" s="163">
        <f t="shared" si="242"/>
        <v>0</v>
      </c>
      <c r="AF237" s="176">
        <f t="shared" si="242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v>0</v>
      </c>
      <c r="D238" s="163">
        <f t="shared" si="243"/>
        <v>0</v>
      </c>
      <c r="E238" s="163">
        <f t="shared" si="243"/>
        <v>0</v>
      </c>
      <c r="F238" s="163">
        <f t="shared" si="239"/>
        <v>0</v>
      </c>
      <c r="G238" s="163">
        <f t="shared" si="243"/>
        <v>0</v>
      </c>
      <c r="H238" s="163">
        <f t="shared" si="243"/>
        <v>0</v>
      </c>
      <c r="I238" s="163">
        <f t="shared" si="243"/>
        <v>0</v>
      </c>
      <c r="J238" s="163">
        <f t="shared" si="243"/>
        <v>0</v>
      </c>
      <c r="K238" s="163">
        <f t="shared" si="243"/>
        <v>0</v>
      </c>
      <c r="L238" s="163">
        <f t="shared" si="243"/>
        <v>0</v>
      </c>
      <c r="M238" s="163">
        <f t="shared" si="243"/>
        <v>0</v>
      </c>
      <c r="N238" s="163">
        <f t="shared" si="243"/>
        <v>0</v>
      </c>
      <c r="O238" s="163">
        <f t="shared" si="243"/>
        <v>0</v>
      </c>
      <c r="P238" s="163">
        <f t="shared" si="243"/>
        <v>0</v>
      </c>
      <c r="Q238" s="163">
        <f t="shared" si="243"/>
        <v>0</v>
      </c>
      <c r="R238" s="163">
        <f t="shared" si="243"/>
        <v>0</v>
      </c>
      <c r="S238" s="163">
        <f t="shared" si="242"/>
        <v>0</v>
      </c>
      <c r="T238" s="163">
        <f t="shared" si="242"/>
        <v>0</v>
      </c>
      <c r="U238" s="163">
        <f t="shared" si="242"/>
        <v>0</v>
      </c>
      <c r="V238" s="163">
        <f t="shared" si="242"/>
        <v>0</v>
      </c>
      <c r="W238" s="163">
        <f t="shared" si="242"/>
        <v>0</v>
      </c>
      <c r="X238" s="163">
        <f t="shared" si="242"/>
        <v>0</v>
      </c>
      <c r="Y238" s="163">
        <f t="shared" si="242"/>
        <v>0</v>
      </c>
      <c r="Z238" s="163">
        <f t="shared" si="242"/>
        <v>0</v>
      </c>
      <c r="AA238" s="163">
        <f t="shared" si="242"/>
        <v>0</v>
      </c>
      <c r="AB238" s="163">
        <f t="shared" si="242"/>
        <v>0</v>
      </c>
      <c r="AC238" s="163">
        <f t="shared" si="242"/>
        <v>0</v>
      </c>
      <c r="AD238" s="163">
        <f t="shared" si="242"/>
        <v>0</v>
      </c>
      <c r="AE238" s="163">
        <f t="shared" si="242"/>
        <v>0</v>
      </c>
      <c r="AF238" s="176">
        <f t="shared" si="242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v>0</v>
      </c>
      <c r="D239" s="163">
        <f t="shared" si="243"/>
        <v>0</v>
      </c>
      <c r="E239" s="163">
        <f t="shared" si="243"/>
        <v>0</v>
      </c>
      <c r="F239" s="163">
        <f t="shared" si="239"/>
        <v>0</v>
      </c>
      <c r="G239" s="163">
        <f t="shared" si="243"/>
        <v>0</v>
      </c>
      <c r="H239" s="163">
        <f t="shared" si="243"/>
        <v>0</v>
      </c>
      <c r="I239" s="163">
        <f t="shared" si="243"/>
        <v>0</v>
      </c>
      <c r="J239" s="163">
        <f t="shared" si="243"/>
        <v>0</v>
      </c>
      <c r="K239" s="163">
        <f t="shared" si="243"/>
        <v>0</v>
      </c>
      <c r="L239" s="163">
        <f t="shared" si="243"/>
        <v>0</v>
      </c>
      <c r="M239" s="163">
        <f t="shared" si="243"/>
        <v>0</v>
      </c>
      <c r="N239" s="163">
        <f t="shared" si="243"/>
        <v>0</v>
      </c>
      <c r="O239" s="163">
        <f t="shared" si="243"/>
        <v>0</v>
      </c>
      <c r="P239" s="163">
        <f t="shared" si="243"/>
        <v>0</v>
      </c>
      <c r="Q239" s="163">
        <f t="shared" si="243"/>
        <v>0</v>
      </c>
      <c r="R239" s="163">
        <f t="shared" si="243"/>
        <v>0</v>
      </c>
      <c r="S239" s="163">
        <f t="shared" si="242"/>
        <v>0</v>
      </c>
      <c r="T239" s="163">
        <f t="shared" si="242"/>
        <v>0</v>
      </c>
      <c r="U239" s="163">
        <f t="shared" si="242"/>
        <v>0</v>
      </c>
      <c r="V239" s="163">
        <f t="shared" si="242"/>
        <v>0</v>
      </c>
      <c r="W239" s="163">
        <f t="shared" si="242"/>
        <v>0</v>
      </c>
      <c r="X239" s="163">
        <f t="shared" si="242"/>
        <v>0</v>
      </c>
      <c r="Y239" s="163">
        <f t="shared" si="242"/>
        <v>0</v>
      </c>
      <c r="Z239" s="163">
        <f t="shared" si="242"/>
        <v>0</v>
      </c>
      <c r="AA239" s="163">
        <f t="shared" si="242"/>
        <v>0</v>
      </c>
      <c r="AB239" s="163">
        <f t="shared" si="242"/>
        <v>0</v>
      </c>
      <c r="AC239" s="163">
        <f t="shared" si="242"/>
        <v>0</v>
      </c>
      <c r="AD239" s="163">
        <f t="shared" si="242"/>
        <v>0</v>
      </c>
      <c r="AE239" s="163">
        <f t="shared" si="242"/>
        <v>0</v>
      </c>
      <c r="AF239" s="176">
        <f t="shared" si="242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v>0</v>
      </c>
      <c r="D240" s="163">
        <f t="shared" si="243"/>
        <v>0</v>
      </c>
      <c r="E240" s="163">
        <f t="shared" si="243"/>
        <v>0</v>
      </c>
      <c r="F240" s="163">
        <f t="shared" si="239"/>
        <v>0</v>
      </c>
      <c r="G240" s="163">
        <f t="shared" si="243"/>
        <v>0</v>
      </c>
      <c r="H240" s="163">
        <f t="shared" si="243"/>
        <v>0</v>
      </c>
      <c r="I240" s="163">
        <f t="shared" si="243"/>
        <v>0</v>
      </c>
      <c r="J240" s="163">
        <f t="shared" si="243"/>
        <v>0</v>
      </c>
      <c r="K240" s="163">
        <f t="shared" si="243"/>
        <v>0</v>
      </c>
      <c r="L240" s="163">
        <f t="shared" si="243"/>
        <v>0</v>
      </c>
      <c r="M240" s="163">
        <f t="shared" si="243"/>
        <v>0</v>
      </c>
      <c r="N240" s="163">
        <f t="shared" si="243"/>
        <v>0</v>
      </c>
      <c r="O240" s="163">
        <f t="shared" si="243"/>
        <v>0</v>
      </c>
      <c r="P240" s="163">
        <f t="shared" si="243"/>
        <v>0</v>
      </c>
      <c r="Q240" s="163">
        <f t="shared" si="243"/>
        <v>0</v>
      </c>
      <c r="R240" s="163">
        <f t="shared" si="243"/>
        <v>0</v>
      </c>
      <c r="S240" s="163">
        <f t="shared" si="242"/>
        <v>0</v>
      </c>
      <c r="T240" s="163">
        <f t="shared" si="242"/>
        <v>0</v>
      </c>
      <c r="U240" s="163">
        <f t="shared" si="242"/>
        <v>0</v>
      </c>
      <c r="V240" s="163">
        <f t="shared" si="242"/>
        <v>0</v>
      </c>
      <c r="W240" s="163">
        <f t="shared" si="242"/>
        <v>0</v>
      </c>
      <c r="X240" s="163">
        <f t="shared" si="242"/>
        <v>0</v>
      </c>
      <c r="Y240" s="163">
        <f t="shared" si="242"/>
        <v>0</v>
      </c>
      <c r="Z240" s="163">
        <f t="shared" si="242"/>
        <v>0</v>
      </c>
      <c r="AA240" s="163">
        <f t="shared" si="242"/>
        <v>0</v>
      </c>
      <c r="AB240" s="163">
        <f t="shared" si="242"/>
        <v>0</v>
      </c>
      <c r="AC240" s="163">
        <f t="shared" si="242"/>
        <v>0</v>
      </c>
      <c r="AD240" s="163">
        <f t="shared" si="242"/>
        <v>0</v>
      </c>
      <c r="AE240" s="163">
        <f t="shared" si="242"/>
        <v>0</v>
      </c>
      <c r="AF240" s="176">
        <f t="shared" si="242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v>0</v>
      </c>
      <c r="D241" s="163">
        <f t="shared" si="243"/>
        <v>0</v>
      </c>
      <c r="E241" s="163">
        <f t="shared" si="243"/>
        <v>0</v>
      </c>
      <c r="F241" s="163">
        <f t="shared" si="239"/>
        <v>0</v>
      </c>
      <c r="G241" s="163">
        <f t="shared" si="243"/>
        <v>0</v>
      </c>
      <c r="H241" s="163">
        <f t="shared" si="243"/>
        <v>0</v>
      </c>
      <c r="I241" s="163">
        <f t="shared" si="243"/>
        <v>0</v>
      </c>
      <c r="J241" s="163">
        <f t="shared" si="243"/>
        <v>0</v>
      </c>
      <c r="K241" s="163">
        <f t="shared" si="243"/>
        <v>0</v>
      </c>
      <c r="L241" s="163">
        <f t="shared" si="243"/>
        <v>0</v>
      </c>
      <c r="M241" s="163">
        <f t="shared" si="243"/>
        <v>0</v>
      </c>
      <c r="N241" s="163">
        <f t="shared" si="243"/>
        <v>0</v>
      </c>
      <c r="O241" s="163">
        <f t="shared" si="243"/>
        <v>0</v>
      </c>
      <c r="P241" s="163">
        <f t="shared" si="243"/>
        <v>0</v>
      </c>
      <c r="Q241" s="163">
        <f t="shared" si="243"/>
        <v>0</v>
      </c>
      <c r="R241" s="163">
        <f t="shared" si="243"/>
        <v>0</v>
      </c>
      <c r="S241" s="163">
        <f t="shared" si="242"/>
        <v>0</v>
      </c>
      <c r="T241" s="163">
        <f t="shared" si="242"/>
        <v>0</v>
      </c>
      <c r="U241" s="163">
        <f t="shared" si="242"/>
        <v>0</v>
      </c>
      <c r="V241" s="163">
        <f t="shared" si="242"/>
        <v>0</v>
      </c>
      <c r="W241" s="163">
        <f t="shared" si="242"/>
        <v>0</v>
      </c>
      <c r="X241" s="163">
        <f t="shared" si="242"/>
        <v>0</v>
      </c>
      <c r="Y241" s="163">
        <f t="shared" si="242"/>
        <v>0</v>
      </c>
      <c r="Z241" s="163">
        <f t="shared" si="242"/>
        <v>0</v>
      </c>
      <c r="AA241" s="163">
        <f t="shared" si="242"/>
        <v>0</v>
      </c>
      <c r="AB241" s="163">
        <f t="shared" si="242"/>
        <v>0</v>
      </c>
      <c r="AC241" s="163">
        <f t="shared" si="242"/>
        <v>0</v>
      </c>
      <c r="AD241" s="163">
        <f t="shared" si="242"/>
        <v>0</v>
      </c>
      <c r="AE241" s="163">
        <f t="shared" si="242"/>
        <v>0</v>
      </c>
      <c r="AF241" s="176">
        <f t="shared" si="242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v>0</v>
      </c>
      <c r="D242" s="163">
        <f t="shared" si="243"/>
        <v>0</v>
      </c>
      <c r="E242" s="163">
        <f t="shared" si="243"/>
        <v>0</v>
      </c>
      <c r="F242" s="163">
        <f t="shared" si="239"/>
        <v>0</v>
      </c>
      <c r="G242" s="163">
        <f t="shared" si="243"/>
        <v>0</v>
      </c>
      <c r="H242" s="163">
        <f t="shared" si="243"/>
        <v>0</v>
      </c>
      <c r="I242" s="163">
        <f t="shared" si="243"/>
        <v>0</v>
      </c>
      <c r="J242" s="163">
        <f t="shared" si="243"/>
        <v>0</v>
      </c>
      <c r="K242" s="163">
        <f t="shared" si="243"/>
        <v>0</v>
      </c>
      <c r="L242" s="163">
        <f t="shared" si="243"/>
        <v>0</v>
      </c>
      <c r="M242" s="163">
        <f t="shared" si="243"/>
        <v>0</v>
      </c>
      <c r="N242" s="163">
        <f t="shared" si="243"/>
        <v>0</v>
      </c>
      <c r="O242" s="163">
        <f t="shared" si="243"/>
        <v>0</v>
      </c>
      <c r="P242" s="163">
        <f t="shared" si="243"/>
        <v>0</v>
      </c>
      <c r="Q242" s="163">
        <f t="shared" si="243"/>
        <v>0</v>
      </c>
      <c r="R242" s="163">
        <f t="shared" si="243"/>
        <v>0</v>
      </c>
      <c r="S242" s="163">
        <f t="shared" si="242"/>
        <v>0</v>
      </c>
      <c r="T242" s="163">
        <f t="shared" si="242"/>
        <v>0</v>
      </c>
      <c r="U242" s="163">
        <f t="shared" si="242"/>
        <v>0</v>
      </c>
      <c r="V242" s="163">
        <f t="shared" si="242"/>
        <v>0</v>
      </c>
      <c r="W242" s="163">
        <f t="shared" si="242"/>
        <v>0</v>
      </c>
      <c r="X242" s="163">
        <f t="shared" si="242"/>
        <v>0</v>
      </c>
      <c r="Y242" s="163">
        <f t="shared" si="242"/>
        <v>0</v>
      </c>
      <c r="Z242" s="163">
        <f t="shared" si="242"/>
        <v>0</v>
      </c>
      <c r="AA242" s="163">
        <f t="shared" si="242"/>
        <v>0</v>
      </c>
      <c r="AB242" s="163">
        <f t="shared" si="242"/>
        <v>0</v>
      </c>
      <c r="AC242" s="163">
        <f t="shared" si="242"/>
        <v>0</v>
      </c>
      <c r="AD242" s="163">
        <f t="shared" si="242"/>
        <v>0</v>
      </c>
      <c r="AE242" s="163">
        <f t="shared" si="242"/>
        <v>0</v>
      </c>
      <c r="AF242" s="176">
        <f t="shared" si="242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v>0</v>
      </c>
      <c r="D243" s="163">
        <f t="shared" si="243"/>
        <v>0</v>
      </c>
      <c r="E243" s="163">
        <f t="shared" si="243"/>
        <v>0</v>
      </c>
      <c r="F243" s="163">
        <f t="shared" si="239"/>
        <v>0</v>
      </c>
      <c r="G243" s="163">
        <f t="shared" si="243"/>
        <v>0</v>
      </c>
      <c r="H243" s="163">
        <f t="shared" si="243"/>
        <v>0</v>
      </c>
      <c r="I243" s="163">
        <f t="shared" si="243"/>
        <v>0</v>
      </c>
      <c r="J243" s="163">
        <f t="shared" si="243"/>
        <v>0</v>
      </c>
      <c r="K243" s="163">
        <f t="shared" si="243"/>
        <v>0</v>
      </c>
      <c r="L243" s="163">
        <f t="shared" si="243"/>
        <v>0</v>
      </c>
      <c r="M243" s="163">
        <f t="shared" si="243"/>
        <v>0</v>
      </c>
      <c r="N243" s="163">
        <f t="shared" si="243"/>
        <v>0</v>
      </c>
      <c r="O243" s="163">
        <f t="shared" si="243"/>
        <v>0</v>
      </c>
      <c r="P243" s="163">
        <f t="shared" si="243"/>
        <v>0</v>
      </c>
      <c r="Q243" s="163">
        <f t="shared" si="243"/>
        <v>0</v>
      </c>
      <c r="R243" s="163">
        <f t="shared" si="243"/>
        <v>0</v>
      </c>
      <c r="S243" s="163">
        <f t="shared" si="242"/>
        <v>0</v>
      </c>
      <c r="T243" s="163">
        <f t="shared" si="242"/>
        <v>0</v>
      </c>
      <c r="U243" s="163">
        <f t="shared" si="242"/>
        <v>0</v>
      </c>
      <c r="V243" s="163">
        <f t="shared" si="242"/>
        <v>0</v>
      </c>
      <c r="W243" s="163">
        <f t="shared" si="242"/>
        <v>0</v>
      </c>
      <c r="X243" s="163">
        <f t="shared" si="242"/>
        <v>0</v>
      </c>
      <c r="Y243" s="163">
        <f t="shared" si="242"/>
        <v>0</v>
      </c>
      <c r="Z243" s="163">
        <f t="shared" si="242"/>
        <v>0</v>
      </c>
      <c r="AA243" s="163">
        <f t="shared" si="242"/>
        <v>0</v>
      </c>
      <c r="AB243" s="163">
        <f t="shared" si="242"/>
        <v>0</v>
      </c>
      <c r="AC243" s="163">
        <f t="shared" si="242"/>
        <v>0</v>
      </c>
      <c r="AD243" s="163">
        <f t="shared" si="242"/>
        <v>0</v>
      </c>
      <c r="AE243" s="163">
        <f t="shared" si="242"/>
        <v>0</v>
      </c>
      <c r="AF243" s="176">
        <f t="shared" si="242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v>0</v>
      </c>
      <c r="D244" s="163">
        <f t="shared" si="243"/>
        <v>0</v>
      </c>
      <c r="E244" s="163">
        <f t="shared" si="243"/>
        <v>0</v>
      </c>
      <c r="F244" s="163">
        <f t="shared" si="239"/>
        <v>0</v>
      </c>
      <c r="G244" s="163">
        <f t="shared" si="243"/>
        <v>0</v>
      </c>
      <c r="H244" s="163">
        <f t="shared" si="243"/>
        <v>0</v>
      </c>
      <c r="I244" s="163">
        <f t="shared" si="243"/>
        <v>0</v>
      </c>
      <c r="J244" s="163">
        <f t="shared" si="243"/>
        <v>0</v>
      </c>
      <c r="K244" s="163">
        <f t="shared" si="243"/>
        <v>0</v>
      </c>
      <c r="L244" s="163">
        <f t="shared" si="243"/>
        <v>0</v>
      </c>
      <c r="M244" s="163">
        <f t="shared" si="243"/>
        <v>0</v>
      </c>
      <c r="N244" s="163">
        <f t="shared" si="243"/>
        <v>0</v>
      </c>
      <c r="O244" s="163">
        <f t="shared" si="243"/>
        <v>0</v>
      </c>
      <c r="P244" s="163">
        <f t="shared" si="243"/>
        <v>0</v>
      </c>
      <c r="Q244" s="163">
        <f t="shared" si="243"/>
        <v>0</v>
      </c>
      <c r="R244" s="163">
        <f t="shared" si="243"/>
        <v>0</v>
      </c>
      <c r="S244" s="163">
        <f t="shared" si="242"/>
        <v>0</v>
      </c>
      <c r="T244" s="163">
        <f t="shared" si="242"/>
        <v>0</v>
      </c>
      <c r="U244" s="163">
        <f t="shared" si="242"/>
        <v>0</v>
      </c>
      <c r="V244" s="163">
        <f t="shared" si="242"/>
        <v>0</v>
      </c>
      <c r="W244" s="163">
        <f t="shared" si="242"/>
        <v>0</v>
      </c>
      <c r="X244" s="163">
        <f t="shared" si="242"/>
        <v>0</v>
      </c>
      <c r="Y244" s="163">
        <f t="shared" si="242"/>
        <v>0</v>
      </c>
      <c r="Z244" s="163">
        <f t="shared" si="242"/>
        <v>0</v>
      </c>
      <c r="AA244" s="163">
        <f t="shared" si="242"/>
        <v>0</v>
      </c>
      <c r="AB244" s="163">
        <f t="shared" si="242"/>
        <v>0</v>
      </c>
      <c r="AC244" s="163">
        <f t="shared" si="242"/>
        <v>0</v>
      </c>
      <c r="AD244" s="163">
        <f t="shared" si="242"/>
        <v>0</v>
      </c>
      <c r="AE244" s="163">
        <f t="shared" si="242"/>
        <v>0</v>
      </c>
      <c r="AF244" s="176">
        <f t="shared" si="242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v>0</v>
      </c>
      <c r="D245" s="163">
        <f t="shared" si="243"/>
        <v>0</v>
      </c>
      <c r="E245" s="163">
        <f t="shared" si="243"/>
        <v>0</v>
      </c>
      <c r="F245" s="163">
        <f t="shared" si="239"/>
        <v>0</v>
      </c>
      <c r="G245" s="163">
        <f t="shared" si="243"/>
        <v>0</v>
      </c>
      <c r="H245" s="163">
        <f t="shared" si="243"/>
        <v>0</v>
      </c>
      <c r="I245" s="163">
        <f t="shared" si="243"/>
        <v>0</v>
      </c>
      <c r="J245" s="163">
        <f t="shared" si="243"/>
        <v>0</v>
      </c>
      <c r="K245" s="163">
        <f t="shared" si="243"/>
        <v>0</v>
      </c>
      <c r="L245" s="163">
        <f t="shared" si="243"/>
        <v>0</v>
      </c>
      <c r="M245" s="163">
        <f t="shared" si="243"/>
        <v>0</v>
      </c>
      <c r="N245" s="163">
        <f t="shared" si="243"/>
        <v>0</v>
      </c>
      <c r="O245" s="163">
        <f t="shared" si="243"/>
        <v>0</v>
      </c>
      <c r="P245" s="163">
        <f t="shared" si="243"/>
        <v>0</v>
      </c>
      <c r="Q245" s="163">
        <f t="shared" si="243"/>
        <v>0</v>
      </c>
      <c r="R245" s="163">
        <f t="shared" si="243"/>
        <v>0</v>
      </c>
      <c r="S245" s="163">
        <f t="shared" si="242"/>
        <v>0</v>
      </c>
      <c r="T245" s="163">
        <f t="shared" si="242"/>
        <v>0</v>
      </c>
      <c r="U245" s="163">
        <f t="shared" si="242"/>
        <v>0</v>
      </c>
      <c r="V245" s="163">
        <f t="shared" si="242"/>
        <v>0</v>
      </c>
      <c r="W245" s="163">
        <f t="shared" si="242"/>
        <v>0</v>
      </c>
      <c r="X245" s="163">
        <f t="shared" si="242"/>
        <v>0</v>
      </c>
      <c r="Y245" s="163">
        <f t="shared" si="242"/>
        <v>0</v>
      </c>
      <c r="Z245" s="163">
        <f t="shared" si="242"/>
        <v>0</v>
      </c>
      <c r="AA245" s="163">
        <f t="shared" si="242"/>
        <v>0</v>
      </c>
      <c r="AB245" s="163">
        <f t="shared" si="242"/>
        <v>0</v>
      </c>
      <c r="AC245" s="163">
        <f t="shared" si="242"/>
        <v>0</v>
      </c>
      <c r="AD245" s="163">
        <f t="shared" si="242"/>
        <v>0</v>
      </c>
      <c r="AE245" s="163">
        <f t="shared" si="242"/>
        <v>0</v>
      </c>
      <c r="AF245" s="176">
        <f t="shared" si="242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v>0</v>
      </c>
      <c r="D246" s="163">
        <f t="shared" si="243"/>
        <v>0</v>
      </c>
      <c r="E246" s="163">
        <f t="shared" si="243"/>
        <v>0</v>
      </c>
      <c r="F246" s="163">
        <f t="shared" si="239"/>
        <v>0</v>
      </c>
      <c r="G246" s="163">
        <f t="shared" si="243"/>
        <v>0</v>
      </c>
      <c r="H246" s="163">
        <f t="shared" si="243"/>
        <v>0</v>
      </c>
      <c r="I246" s="163">
        <f t="shared" si="243"/>
        <v>0</v>
      </c>
      <c r="J246" s="163">
        <f t="shared" si="243"/>
        <v>0</v>
      </c>
      <c r="K246" s="163">
        <f t="shared" si="243"/>
        <v>0</v>
      </c>
      <c r="L246" s="163">
        <f t="shared" si="243"/>
        <v>0</v>
      </c>
      <c r="M246" s="163">
        <f t="shared" si="243"/>
        <v>0</v>
      </c>
      <c r="N246" s="163">
        <f t="shared" si="243"/>
        <v>0</v>
      </c>
      <c r="O246" s="163">
        <f t="shared" si="243"/>
        <v>0</v>
      </c>
      <c r="P246" s="163">
        <f t="shared" si="243"/>
        <v>0</v>
      </c>
      <c r="Q246" s="163">
        <f t="shared" si="243"/>
        <v>0</v>
      </c>
      <c r="R246" s="163">
        <f t="shared" si="243"/>
        <v>0</v>
      </c>
      <c r="S246" s="163">
        <f t="shared" si="242"/>
        <v>0</v>
      </c>
      <c r="T246" s="163">
        <f t="shared" si="242"/>
        <v>0</v>
      </c>
      <c r="U246" s="163">
        <f t="shared" si="242"/>
        <v>0</v>
      </c>
      <c r="V246" s="163">
        <f t="shared" si="242"/>
        <v>0</v>
      </c>
      <c r="W246" s="163">
        <f t="shared" si="242"/>
        <v>0</v>
      </c>
      <c r="X246" s="163">
        <f t="shared" si="242"/>
        <v>0</v>
      </c>
      <c r="Y246" s="163">
        <f t="shared" si="242"/>
        <v>0</v>
      </c>
      <c r="Z246" s="163">
        <f t="shared" si="242"/>
        <v>0</v>
      </c>
      <c r="AA246" s="163">
        <f t="shared" si="242"/>
        <v>0</v>
      </c>
      <c r="AB246" s="163">
        <f t="shared" si="242"/>
        <v>0</v>
      </c>
      <c r="AC246" s="163">
        <f t="shared" si="242"/>
        <v>0</v>
      </c>
      <c r="AD246" s="163">
        <f t="shared" si="242"/>
        <v>0</v>
      </c>
      <c r="AE246" s="163">
        <f t="shared" si="242"/>
        <v>0</v>
      </c>
      <c r="AF246" s="176">
        <f t="shared" si="242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v>0</v>
      </c>
      <c r="D247" s="163">
        <f t="shared" si="243"/>
        <v>0</v>
      </c>
      <c r="E247" s="163">
        <f t="shared" si="243"/>
        <v>0</v>
      </c>
      <c r="F247" s="163">
        <f t="shared" si="239"/>
        <v>0</v>
      </c>
      <c r="G247" s="163">
        <f t="shared" si="243"/>
        <v>0</v>
      </c>
      <c r="H247" s="163">
        <f t="shared" si="243"/>
        <v>0</v>
      </c>
      <c r="I247" s="163">
        <f t="shared" si="243"/>
        <v>0</v>
      </c>
      <c r="J247" s="163">
        <f t="shared" si="243"/>
        <v>0</v>
      </c>
      <c r="K247" s="163">
        <f t="shared" si="243"/>
        <v>0</v>
      </c>
      <c r="L247" s="163">
        <f t="shared" si="243"/>
        <v>0</v>
      </c>
      <c r="M247" s="163">
        <f t="shared" si="243"/>
        <v>0</v>
      </c>
      <c r="N247" s="163">
        <f t="shared" si="243"/>
        <v>0</v>
      </c>
      <c r="O247" s="163">
        <f t="shared" si="243"/>
        <v>0</v>
      </c>
      <c r="P247" s="163">
        <f t="shared" si="243"/>
        <v>0</v>
      </c>
      <c r="Q247" s="163">
        <f t="shared" si="243"/>
        <v>0</v>
      </c>
      <c r="R247" s="163">
        <f t="shared" si="243"/>
        <v>0</v>
      </c>
      <c r="S247" s="163">
        <f t="shared" si="242"/>
        <v>0</v>
      </c>
      <c r="T247" s="163">
        <f t="shared" si="242"/>
        <v>0</v>
      </c>
      <c r="U247" s="163">
        <f t="shared" si="242"/>
        <v>0</v>
      </c>
      <c r="V247" s="163">
        <f t="shared" si="242"/>
        <v>0</v>
      </c>
      <c r="W247" s="163">
        <f t="shared" si="242"/>
        <v>0</v>
      </c>
      <c r="X247" s="163">
        <f t="shared" si="242"/>
        <v>0</v>
      </c>
      <c r="Y247" s="163">
        <f t="shared" si="242"/>
        <v>0</v>
      </c>
      <c r="Z247" s="163">
        <f t="shared" si="242"/>
        <v>0</v>
      </c>
      <c r="AA247" s="163">
        <f t="shared" si="242"/>
        <v>0</v>
      </c>
      <c r="AB247" s="163">
        <f t="shared" si="242"/>
        <v>0</v>
      </c>
      <c r="AC247" s="163">
        <f t="shared" si="242"/>
        <v>0</v>
      </c>
      <c r="AD247" s="163">
        <f t="shared" si="242"/>
        <v>0</v>
      </c>
      <c r="AE247" s="163">
        <f t="shared" si="242"/>
        <v>0</v>
      </c>
      <c r="AF247" s="176">
        <f t="shared" si="242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v>0</v>
      </c>
      <c r="D248" s="163">
        <f t="shared" si="243"/>
        <v>0</v>
      </c>
      <c r="E248" s="163">
        <f t="shared" si="243"/>
        <v>0</v>
      </c>
      <c r="F248" s="163">
        <f t="shared" si="239"/>
        <v>0</v>
      </c>
      <c r="G248" s="163">
        <f t="shared" si="243"/>
        <v>0</v>
      </c>
      <c r="H248" s="163">
        <f t="shared" si="243"/>
        <v>0</v>
      </c>
      <c r="I248" s="163">
        <f t="shared" si="243"/>
        <v>0</v>
      </c>
      <c r="J248" s="163">
        <f t="shared" si="243"/>
        <v>0</v>
      </c>
      <c r="K248" s="163">
        <f t="shared" si="243"/>
        <v>0</v>
      </c>
      <c r="L248" s="163">
        <f t="shared" si="243"/>
        <v>0</v>
      </c>
      <c r="M248" s="163">
        <f t="shared" si="243"/>
        <v>0</v>
      </c>
      <c r="N248" s="163">
        <f t="shared" si="243"/>
        <v>0</v>
      </c>
      <c r="O248" s="163">
        <f t="shared" si="243"/>
        <v>0</v>
      </c>
      <c r="P248" s="163">
        <f t="shared" si="243"/>
        <v>0</v>
      </c>
      <c r="Q248" s="163">
        <f t="shared" si="243"/>
        <v>0</v>
      </c>
      <c r="R248" s="163">
        <f t="shared" si="243"/>
        <v>0</v>
      </c>
      <c r="S248" s="163">
        <f t="shared" ref="S248:AF263" si="244">R248</f>
        <v>0</v>
      </c>
      <c r="T248" s="163">
        <f t="shared" si="244"/>
        <v>0</v>
      </c>
      <c r="U248" s="163">
        <f t="shared" si="244"/>
        <v>0</v>
      </c>
      <c r="V248" s="163">
        <f t="shared" si="244"/>
        <v>0</v>
      </c>
      <c r="W248" s="163">
        <f t="shared" si="244"/>
        <v>0</v>
      </c>
      <c r="X248" s="163">
        <f t="shared" si="244"/>
        <v>0</v>
      </c>
      <c r="Y248" s="163">
        <f t="shared" si="244"/>
        <v>0</v>
      </c>
      <c r="Z248" s="163">
        <f t="shared" si="244"/>
        <v>0</v>
      </c>
      <c r="AA248" s="163">
        <f t="shared" si="244"/>
        <v>0</v>
      </c>
      <c r="AB248" s="163">
        <f t="shared" si="244"/>
        <v>0</v>
      </c>
      <c r="AC248" s="163">
        <f t="shared" si="244"/>
        <v>0</v>
      </c>
      <c r="AD248" s="163">
        <f t="shared" si="244"/>
        <v>0</v>
      </c>
      <c r="AE248" s="163">
        <f t="shared" si="244"/>
        <v>0</v>
      </c>
      <c r="AF248" s="176">
        <f t="shared" si="244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v>0</v>
      </c>
      <c r="D249" s="163">
        <f t="shared" ref="D249:R264" si="245">C249</f>
        <v>0</v>
      </c>
      <c r="E249" s="163">
        <f t="shared" si="245"/>
        <v>0</v>
      </c>
      <c r="F249" s="163">
        <f t="shared" si="239"/>
        <v>0</v>
      </c>
      <c r="G249" s="163">
        <f t="shared" si="245"/>
        <v>0</v>
      </c>
      <c r="H249" s="163">
        <f t="shared" si="245"/>
        <v>0</v>
      </c>
      <c r="I249" s="163">
        <f t="shared" si="245"/>
        <v>0</v>
      </c>
      <c r="J249" s="163">
        <f t="shared" si="245"/>
        <v>0</v>
      </c>
      <c r="K249" s="163">
        <f t="shared" si="245"/>
        <v>0</v>
      </c>
      <c r="L249" s="163">
        <f t="shared" si="245"/>
        <v>0</v>
      </c>
      <c r="M249" s="163">
        <f t="shared" si="245"/>
        <v>0</v>
      </c>
      <c r="N249" s="163">
        <f t="shared" si="245"/>
        <v>0</v>
      </c>
      <c r="O249" s="163">
        <f t="shared" si="245"/>
        <v>0</v>
      </c>
      <c r="P249" s="163">
        <f t="shared" si="245"/>
        <v>0</v>
      </c>
      <c r="Q249" s="163">
        <f t="shared" si="245"/>
        <v>0</v>
      </c>
      <c r="R249" s="163">
        <f t="shared" si="245"/>
        <v>0</v>
      </c>
      <c r="S249" s="163">
        <f t="shared" si="244"/>
        <v>0</v>
      </c>
      <c r="T249" s="163">
        <f t="shared" si="244"/>
        <v>0</v>
      </c>
      <c r="U249" s="163">
        <f t="shared" si="244"/>
        <v>0</v>
      </c>
      <c r="V249" s="163">
        <f t="shared" si="244"/>
        <v>0</v>
      </c>
      <c r="W249" s="163">
        <f t="shared" si="244"/>
        <v>0</v>
      </c>
      <c r="X249" s="163">
        <f t="shared" si="244"/>
        <v>0</v>
      </c>
      <c r="Y249" s="163">
        <f t="shared" si="244"/>
        <v>0</v>
      </c>
      <c r="Z249" s="163">
        <f t="shared" si="244"/>
        <v>0</v>
      </c>
      <c r="AA249" s="163">
        <f t="shared" si="244"/>
        <v>0</v>
      </c>
      <c r="AB249" s="163">
        <f t="shared" si="244"/>
        <v>0</v>
      </c>
      <c r="AC249" s="163">
        <f t="shared" si="244"/>
        <v>0</v>
      </c>
      <c r="AD249" s="163">
        <f t="shared" si="244"/>
        <v>0</v>
      </c>
      <c r="AE249" s="163">
        <f t="shared" si="244"/>
        <v>0</v>
      </c>
      <c r="AF249" s="176">
        <f t="shared" si="244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v>0</v>
      </c>
      <c r="D250" s="163">
        <f t="shared" si="245"/>
        <v>0</v>
      </c>
      <c r="E250" s="163">
        <f t="shared" si="245"/>
        <v>0</v>
      </c>
      <c r="F250" s="163">
        <f t="shared" si="239"/>
        <v>0</v>
      </c>
      <c r="G250" s="163">
        <f t="shared" si="245"/>
        <v>0</v>
      </c>
      <c r="H250" s="163">
        <f t="shared" si="245"/>
        <v>0</v>
      </c>
      <c r="I250" s="163">
        <f t="shared" si="245"/>
        <v>0</v>
      </c>
      <c r="J250" s="163">
        <f t="shared" si="245"/>
        <v>0</v>
      </c>
      <c r="K250" s="163">
        <f t="shared" si="245"/>
        <v>0</v>
      </c>
      <c r="L250" s="163">
        <f t="shared" si="245"/>
        <v>0</v>
      </c>
      <c r="M250" s="163">
        <f t="shared" si="245"/>
        <v>0</v>
      </c>
      <c r="N250" s="163">
        <f t="shared" si="245"/>
        <v>0</v>
      </c>
      <c r="O250" s="163">
        <f t="shared" si="245"/>
        <v>0</v>
      </c>
      <c r="P250" s="163">
        <f t="shared" si="245"/>
        <v>0</v>
      </c>
      <c r="Q250" s="163">
        <f t="shared" si="245"/>
        <v>0</v>
      </c>
      <c r="R250" s="163">
        <f t="shared" si="245"/>
        <v>0</v>
      </c>
      <c r="S250" s="163">
        <f t="shared" si="244"/>
        <v>0</v>
      </c>
      <c r="T250" s="163">
        <f t="shared" si="244"/>
        <v>0</v>
      </c>
      <c r="U250" s="163">
        <f t="shared" si="244"/>
        <v>0</v>
      </c>
      <c r="V250" s="163">
        <f t="shared" si="244"/>
        <v>0</v>
      </c>
      <c r="W250" s="163">
        <f t="shared" si="244"/>
        <v>0</v>
      </c>
      <c r="X250" s="163">
        <f t="shared" si="244"/>
        <v>0</v>
      </c>
      <c r="Y250" s="163">
        <f t="shared" si="244"/>
        <v>0</v>
      </c>
      <c r="Z250" s="163">
        <f t="shared" si="244"/>
        <v>0</v>
      </c>
      <c r="AA250" s="163">
        <f t="shared" si="244"/>
        <v>0</v>
      </c>
      <c r="AB250" s="163">
        <f t="shared" si="244"/>
        <v>0</v>
      </c>
      <c r="AC250" s="163">
        <f t="shared" si="244"/>
        <v>0</v>
      </c>
      <c r="AD250" s="163">
        <f t="shared" si="244"/>
        <v>0</v>
      </c>
      <c r="AE250" s="163">
        <f t="shared" si="244"/>
        <v>0</v>
      </c>
      <c r="AF250" s="176">
        <f t="shared" si="244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v>0</v>
      </c>
      <c r="D251" s="163">
        <f t="shared" si="245"/>
        <v>0</v>
      </c>
      <c r="E251" s="163">
        <f t="shared" si="245"/>
        <v>0</v>
      </c>
      <c r="F251" s="163">
        <f t="shared" si="239"/>
        <v>0</v>
      </c>
      <c r="G251" s="163">
        <f t="shared" si="245"/>
        <v>0</v>
      </c>
      <c r="H251" s="163">
        <f t="shared" si="245"/>
        <v>0</v>
      </c>
      <c r="I251" s="163">
        <f t="shared" si="245"/>
        <v>0</v>
      </c>
      <c r="J251" s="163">
        <f t="shared" si="245"/>
        <v>0</v>
      </c>
      <c r="K251" s="163">
        <f t="shared" si="245"/>
        <v>0</v>
      </c>
      <c r="L251" s="163">
        <f t="shared" si="245"/>
        <v>0</v>
      </c>
      <c r="M251" s="163">
        <f t="shared" si="245"/>
        <v>0</v>
      </c>
      <c r="N251" s="163">
        <f t="shared" si="245"/>
        <v>0</v>
      </c>
      <c r="O251" s="163">
        <f t="shared" si="245"/>
        <v>0</v>
      </c>
      <c r="P251" s="163">
        <f t="shared" si="245"/>
        <v>0</v>
      </c>
      <c r="Q251" s="163">
        <f t="shared" si="245"/>
        <v>0</v>
      </c>
      <c r="R251" s="163">
        <f t="shared" si="245"/>
        <v>0</v>
      </c>
      <c r="S251" s="163">
        <f t="shared" si="244"/>
        <v>0</v>
      </c>
      <c r="T251" s="163">
        <f t="shared" si="244"/>
        <v>0</v>
      </c>
      <c r="U251" s="163">
        <f t="shared" si="244"/>
        <v>0</v>
      </c>
      <c r="V251" s="163">
        <f t="shared" si="244"/>
        <v>0</v>
      </c>
      <c r="W251" s="163">
        <f t="shared" si="244"/>
        <v>0</v>
      </c>
      <c r="X251" s="163">
        <f t="shared" si="244"/>
        <v>0</v>
      </c>
      <c r="Y251" s="163">
        <f t="shared" si="244"/>
        <v>0</v>
      </c>
      <c r="Z251" s="163">
        <f t="shared" si="244"/>
        <v>0</v>
      </c>
      <c r="AA251" s="163">
        <f t="shared" si="244"/>
        <v>0</v>
      </c>
      <c r="AB251" s="163">
        <f t="shared" si="244"/>
        <v>0</v>
      </c>
      <c r="AC251" s="163">
        <f t="shared" si="244"/>
        <v>0</v>
      </c>
      <c r="AD251" s="163">
        <f t="shared" si="244"/>
        <v>0</v>
      </c>
      <c r="AE251" s="163">
        <f t="shared" si="244"/>
        <v>0</v>
      </c>
      <c r="AF251" s="176">
        <f t="shared" si="244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v>0</v>
      </c>
      <c r="D252" s="163">
        <f t="shared" si="245"/>
        <v>0</v>
      </c>
      <c r="E252" s="163">
        <f t="shared" si="245"/>
        <v>0</v>
      </c>
      <c r="F252" s="163">
        <f t="shared" si="239"/>
        <v>0</v>
      </c>
      <c r="G252" s="163">
        <f t="shared" si="245"/>
        <v>0</v>
      </c>
      <c r="H252" s="163">
        <f t="shared" si="245"/>
        <v>0</v>
      </c>
      <c r="I252" s="163">
        <f t="shared" si="245"/>
        <v>0</v>
      </c>
      <c r="J252" s="163">
        <f t="shared" si="245"/>
        <v>0</v>
      </c>
      <c r="K252" s="163">
        <f t="shared" si="245"/>
        <v>0</v>
      </c>
      <c r="L252" s="163">
        <f t="shared" si="245"/>
        <v>0</v>
      </c>
      <c r="M252" s="163">
        <f t="shared" si="245"/>
        <v>0</v>
      </c>
      <c r="N252" s="163">
        <f t="shared" si="245"/>
        <v>0</v>
      </c>
      <c r="O252" s="163">
        <f t="shared" si="245"/>
        <v>0</v>
      </c>
      <c r="P252" s="163">
        <f t="shared" si="245"/>
        <v>0</v>
      </c>
      <c r="Q252" s="163">
        <f t="shared" si="245"/>
        <v>0</v>
      </c>
      <c r="R252" s="163">
        <f t="shared" si="245"/>
        <v>0</v>
      </c>
      <c r="S252" s="163">
        <f t="shared" si="244"/>
        <v>0</v>
      </c>
      <c r="T252" s="163">
        <f t="shared" si="244"/>
        <v>0</v>
      </c>
      <c r="U252" s="163">
        <f t="shared" si="244"/>
        <v>0</v>
      </c>
      <c r="V252" s="163">
        <f t="shared" si="244"/>
        <v>0</v>
      </c>
      <c r="W252" s="163">
        <f t="shared" si="244"/>
        <v>0</v>
      </c>
      <c r="X252" s="163">
        <f t="shared" si="244"/>
        <v>0</v>
      </c>
      <c r="Y252" s="163">
        <f t="shared" si="244"/>
        <v>0</v>
      </c>
      <c r="Z252" s="163">
        <f t="shared" si="244"/>
        <v>0</v>
      </c>
      <c r="AA252" s="163">
        <f t="shared" si="244"/>
        <v>0</v>
      </c>
      <c r="AB252" s="163">
        <f t="shared" si="244"/>
        <v>0</v>
      </c>
      <c r="AC252" s="163">
        <f t="shared" si="244"/>
        <v>0</v>
      </c>
      <c r="AD252" s="163">
        <f t="shared" si="244"/>
        <v>0</v>
      </c>
      <c r="AE252" s="163">
        <f t="shared" si="244"/>
        <v>0</v>
      </c>
      <c r="AF252" s="176">
        <f t="shared" si="244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v>0</v>
      </c>
      <c r="D253" s="163">
        <f t="shared" si="245"/>
        <v>0</v>
      </c>
      <c r="E253" s="163">
        <f t="shared" si="245"/>
        <v>0</v>
      </c>
      <c r="F253" s="163">
        <f t="shared" si="239"/>
        <v>0</v>
      </c>
      <c r="G253" s="163">
        <f t="shared" si="245"/>
        <v>0</v>
      </c>
      <c r="H253" s="163">
        <f t="shared" si="245"/>
        <v>0</v>
      </c>
      <c r="I253" s="163">
        <f t="shared" si="245"/>
        <v>0</v>
      </c>
      <c r="J253" s="163">
        <f t="shared" si="245"/>
        <v>0</v>
      </c>
      <c r="K253" s="163">
        <f t="shared" si="245"/>
        <v>0</v>
      </c>
      <c r="L253" s="163">
        <f t="shared" si="245"/>
        <v>0</v>
      </c>
      <c r="M253" s="163">
        <f t="shared" si="245"/>
        <v>0</v>
      </c>
      <c r="N253" s="163">
        <f t="shared" si="245"/>
        <v>0</v>
      </c>
      <c r="O253" s="163">
        <f t="shared" si="245"/>
        <v>0</v>
      </c>
      <c r="P253" s="163">
        <f t="shared" si="245"/>
        <v>0</v>
      </c>
      <c r="Q253" s="163">
        <f t="shared" si="245"/>
        <v>0</v>
      </c>
      <c r="R253" s="163">
        <f t="shared" si="245"/>
        <v>0</v>
      </c>
      <c r="S253" s="163">
        <f t="shared" si="244"/>
        <v>0</v>
      </c>
      <c r="T253" s="163">
        <f t="shared" si="244"/>
        <v>0</v>
      </c>
      <c r="U253" s="163">
        <f t="shared" si="244"/>
        <v>0</v>
      </c>
      <c r="V253" s="163">
        <f t="shared" si="244"/>
        <v>0</v>
      </c>
      <c r="W253" s="163">
        <f t="shared" si="244"/>
        <v>0</v>
      </c>
      <c r="X253" s="163">
        <f t="shared" si="244"/>
        <v>0</v>
      </c>
      <c r="Y253" s="163">
        <f t="shared" si="244"/>
        <v>0</v>
      </c>
      <c r="Z253" s="163">
        <f t="shared" si="244"/>
        <v>0</v>
      </c>
      <c r="AA253" s="163">
        <f t="shared" si="244"/>
        <v>0</v>
      </c>
      <c r="AB253" s="163">
        <f t="shared" si="244"/>
        <v>0</v>
      </c>
      <c r="AC253" s="163">
        <f t="shared" si="244"/>
        <v>0</v>
      </c>
      <c r="AD253" s="163">
        <f t="shared" si="244"/>
        <v>0</v>
      </c>
      <c r="AE253" s="163">
        <f t="shared" si="244"/>
        <v>0</v>
      </c>
      <c r="AF253" s="176">
        <f t="shared" si="244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v>0</v>
      </c>
      <c r="D254" s="163">
        <f t="shared" si="245"/>
        <v>0</v>
      </c>
      <c r="E254" s="163">
        <f t="shared" si="245"/>
        <v>0</v>
      </c>
      <c r="F254" s="163">
        <f t="shared" si="239"/>
        <v>0</v>
      </c>
      <c r="G254" s="163">
        <f t="shared" si="245"/>
        <v>0</v>
      </c>
      <c r="H254" s="163">
        <f t="shared" si="245"/>
        <v>0</v>
      </c>
      <c r="I254" s="163">
        <f t="shared" si="245"/>
        <v>0</v>
      </c>
      <c r="J254" s="163">
        <f t="shared" si="245"/>
        <v>0</v>
      </c>
      <c r="K254" s="163">
        <f t="shared" si="245"/>
        <v>0</v>
      </c>
      <c r="L254" s="163">
        <f t="shared" si="245"/>
        <v>0</v>
      </c>
      <c r="M254" s="163">
        <f t="shared" si="245"/>
        <v>0</v>
      </c>
      <c r="N254" s="163">
        <f t="shared" si="245"/>
        <v>0</v>
      </c>
      <c r="O254" s="163">
        <f t="shared" si="245"/>
        <v>0</v>
      </c>
      <c r="P254" s="163">
        <f t="shared" si="245"/>
        <v>0</v>
      </c>
      <c r="Q254" s="163">
        <f t="shared" si="245"/>
        <v>0</v>
      </c>
      <c r="R254" s="163">
        <f t="shared" si="245"/>
        <v>0</v>
      </c>
      <c r="S254" s="163">
        <f t="shared" si="244"/>
        <v>0</v>
      </c>
      <c r="T254" s="163">
        <f t="shared" si="244"/>
        <v>0</v>
      </c>
      <c r="U254" s="163">
        <f t="shared" si="244"/>
        <v>0</v>
      </c>
      <c r="V254" s="163">
        <f t="shared" si="244"/>
        <v>0</v>
      </c>
      <c r="W254" s="163">
        <f t="shared" si="244"/>
        <v>0</v>
      </c>
      <c r="X254" s="163">
        <f t="shared" si="244"/>
        <v>0</v>
      </c>
      <c r="Y254" s="163">
        <f t="shared" si="244"/>
        <v>0</v>
      </c>
      <c r="Z254" s="163">
        <f t="shared" si="244"/>
        <v>0</v>
      </c>
      <c r="AA254" s="163">
        <f t="shared" si="244"/>
        <v>0</v>
      </c>
      <c r="AB254" s="163">
        <f t="shared" si="244"/>
        <v>0</v>
      </c>
      <c r="AC254" s="163">
        <f t="shared" si="244"/>
        <v>0</v>
      </c>
      <c r="AD254" s="163">
        <f t="shared" si="244"/>
        <v>0</v>
      </c>
      <c r="AE254" s="163">
        <f t="shared" si="244"/>
        <v>0</v>
      </c>
      <c r="AF254" s="176">
        <f t="shared" si="244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v>0</v>
      </c>
      <c r="D255" s="163">
        <f t="shared" si="245"/>
        <v>0</v>
      </c>
      <c r="E255" s="163">
        <f t="shared" si="245"/>
        <v>0</v>
      </c>
      <c r="F255" s="163">
        <f t="shared" si="239"/>
        <v>0</v>
      </c>
      <c r="G255" s="163">
        <f t="shared" si="245"/>
        <v>0</v>
      </c>
      <c r="H255" s="163">
        <f t="shared" si="245"/>
        <v>0</v>
      </c>
      <c r="I255" s="163">
        <f t="shared" si="245"/>
        <v>0</v>
      </c>
      <c r="J255" s="163">
        <f t="shared" si="245"/>
        <v>0</v>
      </c>
      <c r="K255" s="163">
        <f t="shared" si="245"/>
        <v>0</v>
      </c>
      <c r="L255" s="163">
        <f t="shared" si="245"/>
        <v>0</v>
      </c>
      <c r="M255" s="163">
        <f t="shared" si="245"/>
        <v>0</v>
      </c>
      <c r="N255" s="163">
        <f t="shared" si="245"/>
        <v>0</v>
      </c>
      <c r="O255" s="163">
        <f t="shared" si="245"/>
        <v>0</v>
      </c>
      <c r="P255" s="163">
        <f t="shared" si="245"/>
        <v>0</v>
      </c>
      <c r="Q255" s="163">
        <f t="shared" si="245"/>
        <v>0</v>
      </c>
      <c r="R255" s="163">
        <f t="shared" si="245"/>
        <v>0</v>
      </c>
      <c r="S255" s="163">
        <f t="shared" si="244"/>
        <v>0</v>
      </c>
      <c r="T255" s="163">
        <f t="shared" si="244"/>
        <v>0</v>
      </c>
      <c r="U255" s="163">
        <f t="shared" si="244"/>
        <v>0</v>
      </c>
      <c r="V255" s="163">
        <f t="shared" si="244"/>
        <v>0</v>
      </c>
      <c r="W255" s="163">
        <f t="shared" si="244"/>
        <v>0</v>
      </c>
      <c r="X255" s="163">
        <f t="shared" si="244"/>
        <v>0</v>
      </c>
      <c r="Y255" s="163">
        <f t="shared" si="244"/>
        <v>0</v>
      </c>
      <c r="Z255" s="163">
        <f t="shared" si="244"/>
        <v>0</v>
      </c>
      <c r="AA255" s="163">
        <f t="shared" si="244"/>
        <v>0</v>
      </c>
      <c r="AB255" s="163">
        <f t="shared" si="244"/>
        <v>0</v>
      </c>
      <c r="AC255" s="163">
        <f t="shared" si="244"/>
        <v>0</v>
      </c>
      <c r="AD255" s="163">
        <f t="shared" si="244"/>
        <v>0</v>
      </c>
      <c r="AE255" s="163">
        <f t="shared" si="244"/>
        <v>0</v>
      </c>
      <c r="AF255" s="176">
        <f t="shared" si="244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v>0</v>
      </c>
      <c r="D256" s="163">
        <f t="shared" si="245"/>
        <v>0</v>
      </c>
      <c r="E256" s="163">
        <f t="shared" si="245"/>
        <v>0</v>
      </c>
      <c r="F256" s="163">
        <f t="shared" si="239"/>
        <v>0</v>
      </c>
      <c r="G256" s="163">
        <f t="shared" si="245"/>
        <v>0</v>
      </c>
      <c r="H256" s="163">
        <f t="shared" si="245"/>
        <v>0</v>
      </c>
      <c r="I256" s="163">
        <f t="shared" si="245"/>
        <v>0</v>
      </c>
      <c r="J256" s="163">
        <f t="shared" si="245"/>
        <v>0</v>
      </c>
      <c r="K256" s="163">
        <f t="shared" si="245"/>
        <v>0</v>
      </c>
      <c r="L256" s="163">
        <f t="shared" si="245"/>
        <v>0</v>
      </c>
      <c r="M256" s="163">
        <f t="shared" si="245"/>
        <v>0</v>
      </c>
      <c r="N256" s="163">
        <f t="shared" si="245"/>
        <v>0</v>
      </c>
      <c r="O256" s="163">
        <f t="shared" si="245"/>
        <v>0</v>
      </c>
      <c r="P256" s="163">
        <f t="shared" si="245"/>
        <v>0</v>
      </c>
      <c r="Q256" s="163">
        <f t="shared" si="245"/>
        <v>0</v>
      </c>
      <c r="R256" s="163">
        <f t="shared" si="245"/>
        <v>0</v>
      </c>
      <c r="S256" s="163">
        <f t="shared" si="244"/>
        <v>0</v>
      </c>
      <c r="T256" s="163">
        <f t="shared" si="244"/>
        <v>0</v>
      </c>
      <c r="U256" s="163">
        <f t="shared" si="244"/>
        <v>0</v>
      </c>
      <c r="V256" s="163">
        <f t="shared" si="244"/>
        <v>0</v>
      </c>
      <c r="W256" s="163">
        <f t="shared" si="244"/>
        <v>0</v>
      </c>
      <c r="X256" s="163">
        <f t="shared" si="244"/>
        <v>0</v>
      </c>
      <c r="Y256" s="163">
        <f t="shared" si="244"/>
        <v>0</v>
      </c>
      <c r="Z256" s="163">
        <f t="shared" si="244"/>
        <v>0</v>
      </c>
      <c r="AA256" s="163">
        <f t="shared" si="244"/>
        <v>0</v>
      </c>
      <c r="AB256" s="163">
        <f t="shared" si="244"/>
        <v>0</v>
      </c>
      <c r="AC256" s="163">
        <f t="shared" si="244"/>
        <v>0</v>
      </c>
      <c r="AD256" s="163">
        <f t="shared" si="244"/>
        <v>0</v>
      </c>
      <c r="AE256" s="163">
        <f t="shared" si="244"/>
        <v>0</v>
      </c>
      <c r="AF256" s="176">
        <f t="shared" si="244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v>0</v>
      </c>
      <c r="D257" s="163">
        <f t="shared" si="245"/>
        <v>0</v>
      </c>
      <c r="E257" s="163">
        <f t="shared" si="245"/>
        <v>0</v>
      </c>
      <c r="F257" s="163">
        <f t="shared" si="239"/>
        <v>0</v>
      </c>
      <c r="G257" s="163">
        <f t="shared" si="245"/>
        <v>0</v>
      </c>
      <c r="H257" s="163">
        <f t="shared" si="245"/>
        <v>0</v>
      </c>
      <c r="I257" s="163">
        <f t="shared" si="245"/>
        <v>0</v>
      </c>
      <c r="J257" s="163">
        <f t="shared" si="245"/>
        <v>0</v>
      </c>
      <c r="K257" s="163">
        <f t="shared" si="245"/>
        <v>0</v>
      </c>
      <c r="L257" s="163">
        <f t="shared" si="245"/>
        <v>0</v>
      </c>
      <c r="M257" s="163">
        <f t="shared" si="245"/>
        <v>0</v>
      </c>
      <c r="N257" s="163">
        <f t="shared" si="245"/>
        <v>0</v>
      </c>
      <c r="O257" s="163">
        <f t="shared" si="245"/>
        <v>0</v>
      </c>
      <c r="P257" s="163">
        <f t="shared" si="245"/>
        <v>0</v>
      </c>
      <c r="Q257" s="163">
        <f t="shared" si="245"/>
        <v>0</v>
      </c>
      <c r="R257" s="163">
        <f t="shared" si="245"/>
        <v>0</v>
      </c>
      <c r="S257" s="163">
        <f t="shared" si="244"/>
        <v>0</v>
      </c>
      <c r="T257" s="163">
        <f t="shared" si="244"/>
        <v>0</v>
      </c>
      <c r="U257" s="163">
        <f t="shared" si="244"/>
        <v>0</v>
      </c>
      <c r="V257" s="163">
        <f t="shared" si="244"/>
        <v>0</v>
      </c>
      <c r="W257" s="163">
        <f t="shared" si="244"/>
        <v>0</v>
      </c>
      <c r="X257" s="163">
        <f t="shared" si="244"/>
        <v>0</v>
      </c>
      <c r="Y257" s="163">
        <f t="shared" si="244"/>
        <v>0</v>
      </c>
      <c r="Z257" s="163">
        <f t="shared" si="244"/>
        <v>0</v>
      </c>
      <c r="AA257" s="163">
        <f t="shared" si="244"/>
        <v>0</v>
      </c>
      <c r="AB257" s="163">
        <f t="shared" si="244"/>
        <v>0</v>
      </c>
      <c r="AC257" s="163">
        <f t="shared" si="244"/>
        <v>0</v>
      </c>
      <c r="AD257" s="163">
        <f t="shared" si="244"/>
        <v>0</v>
      </c>
      <c r="AE257" s="163">
        <f t="shared" si="244"/>
        <v>0</v>
      </c>
      <c r="AF257" s="176">
        <f t="shared" si="244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v>0</v>
      </c>
      <c r="D258" s="163">
        <f t="shared" si="245"/>
        <v>0</v>
      </c>
      <c r="E258" s="163">
        <f t="shared" si="245"/>
        <v>0</v>
      </c>
      <c r="F258" s="163">
        <f t="shared" si="239"/>
        <v>0</v>
      </c>
      <c r="G258" s="163">
        <f t="shared" si="245"/>
        <v>0</v>
      </c>
      <c r="H258" s="163">
        <f t="shared" si="245"/>
        <v>0</v>
      </c>
      <c r="I258" s="163">
        <f t="shared" si="245"/>
        <v>0</v>
      </c>
      <c r="J258" s="163">
        <f t="shared" si="245"/>
        <v>0</v>
      </c>
      <c r="K258" s="163">
        <f t="shared" si="245"/>
        <v>0</v>
      </c>
      <c r="L258" s="163">
        <f t="shared" si="245"/>
        <v>0</v>
      </c>
      <c r="M258" s="163">
        <f t="shared" si="245"/>
        <v>0</v>
      </c>
      <c r="N258" s="163">
        <f t="shared" si="245"/>
        <v>0</v>
      </c>
      <c r="O258" s="163">
        <f t="shared" si="245"/>
        <v>0</v>
      </c>
      <c r="P258" s="163">
        <f t="shared" si="245"/>
        <v>0</v>
      </c>
      <c r="Q258" s="163">
        <f t="shared" si="245"/>
        <v>0</v>
      </c>
      <c r="R258" s="163">
        <f t="shared" si="245"/>
        <v>0</v>
      </c>
      <c r="S258" s="163">
        <f t="shared" si="244"/>
        <v>0</v>
      </c>
      <c r="T258" s="163">
        <f t="shared" si="244"/>
        <v>0</v>
      </c>
      <c r="U258" s="163">
        <f t="shared" si="244"/>
        <v>0</v>
      </c>
      <c r="V258" s="163">
        <f t="shared" si="244"/>
        <v>0</v>
      </c>
      <c r="W258" s="163">
        <f t="shared" si="244"/>
        <v>0</v>
      </c>
      <c r="X258" s="163">
        <f t="shared" si="244"/>
        <v>0</v>
      </c>
      <c r="Y258" s="163">
        <f t="shared" si="244"/>
        <v>0</v>
      </c>
      <c r="Z258" s="163">
        <f t="shared" si="244"/>
        <v>0</v>
      </c>
      <c r="AA258" s="163">
        <f t="shared" si="244"/>
        <v>0</v>
      </c>
      <c r="AB258" s="163">
        <f t="shared" si="244"/>
        <v>0</v>
      </c>
      <c r="AC258" s="163">
        <f t="shared" si="244"/>
        <v>0</v>
      </c>
      <c r="AD258" s="163">
        <f t="shared" si="244"/>
        <v>0</v>
      </c>
      <c r="AE258" s="163">
        <f t="shared" si="244"/>
        <v>0</v>
      </c>
      <c r="AF258" s="176">
        <f t="shared" si="244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v>0</v>
      </c>
      <c r="D259" s="163">
        <f t="shared" si="245"/>
        <v>0</v>
      </c>
      <c r="E259" s="163">
        <f t="shared" si="245"/>
        <v>0</v>
      </c>
      <c r="F259" s="163">
        <f t="shared" si="239"/>
        <v>0</v>
      </c>
      <c r="G259" s="163">
        <f t="shared" si="245"/>
        <v>0</v>
      </c>
      <c r="H259" s="163">
        <f t="shared" si="245"/>
        <v>0</v>
      </c>
      <c r="I259" s="163">
        <f t="shared" si="245"/>
        <v>0</v>
      </c>
      <c r="J259" s="163">
        <f t="shared" si="245"/>
        <v>0</v>
      </c>
      <c r="K259" s="163">
        <f t="shared" si="245"/>
        <v>0</v>
      </c>
      <c r="L259" s="163">
        <f t="shared" si="245"/>
        <v>0</v>
      </c>
      <c r="M259" s="163">
        <f t="shared" si="245"/>
        <v>0</v>
      </c>
      <c r="N259" s="163">
        <f t="shared" si="245"/>
        <v>0</v>
      </c>
      <c r="O259" s="163">
        <f t="shared" si="245"/>
        <v>0</v>
      </c>
      <c r="P259" s="163">
        <f t="shared" si="245"/>
        <v>0</v>
      </c>
      <c r="Q259" s="163">
        <f t="shared" si="245"/>
        <v>0</v>
      </c>
      <c r="R259" s="163">
        <f t="shared" si="245"/>
        <v>0</v>
      </c>
      <c r="S259" s="163">
        <f t="shared" si="244"/>
        <v>0</v>
      </c>
      <c r="T259" s="163">
        <f t="shared" si="244"/>
        <v>0</v>
      </c>
      <c r="U259" s="163">
        <f t="shared" si="244"/>
        <v>0</v>
      </c>
      <c r="V259" s="163">
        <f t="shared" si="244"/>
        <v>0</v>
      </c>
      <c r="W259" s="163">
        <f t="shared" si="244"/>
        <v>0</v>
      </c>
      <c r="X259" s="163">
        <f t="shared" si="244"/>
        <v>0</v>
      </c>
      <c r="Y259" s="163">
        <f t="shared" si="244"/>
        <v>0</v>
      </c>
      <c r="Z259" s="163">
        <f t="shared" si="244"/>
        <v>0</v>
      </c>
      <c r="AA259" s="163">
        <f t="shared" si="244"/>
        <v>0</v>
      </c>
      <c r="AB259" s="163">
        <f t="shared" si="244"/>
        <v>0</v>
      </c>
      <c r="AC259" s="163">
        <f t="shared" si="244"/>
        <v>0</v>
      </c>
      <c r="AD259" s="163">
        <f t="shared" si="244"/>
        <v>0</v>
      </c>
      <c r="AE259" s="163">
        <f t="shared" si="244"/>
        <v>0</v>
      </c>
      <c r="AF259" s="176">
        <f t="shared" si="244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v>0</v>
      </c>
      <c r="D260" s="163">
        <f t="shared" si="245"/>
        <v>0</v>
      </c>
      <c r="E260" s="163">
        <f t="shared" si="245"/>
        <v>0</v>
      </c>
      <c r="F260" s="163">
        <f t="shared" si="239"/>
        <v>0</v>
      </c>
      <c r="G260" s="163">
        <f t="shared" si="245"/>
        <v>0</v>
      </c>
      <c r="H260" s="163">
        <f t="shared" si="245"/>
        <v>0</v>
      </c>
      <c r="I260" s="163">
        <f t="shared" si="245"/>
        <v>0</v>
      </c>
      <c r="J260" s="163">
        <f t="shared" si="245"/>
        <v>0</v>
      </c>
      <c r="K260" s="163">
        <f t="shared" si="245"/>
        <v>0</v>
      </c>
      <c r="L260" s="163">
        <f t="shared" si="245"/>
        <v>0</v>
      </c>
      <c r="M260" s="163">
        <f t="shared" si="245"/>
        <v>0</v>
      </c>
      <c r="N260" s="163">
        <f t="shared" si="245"/>
        <v>0</v>
      </c>
      <c r="O260" s="163">
        <f t="shared" si="245"/>
        <v>0</v>
      </c>
      <c r="P260" s="163">
        <f t="shared" si="245"/>
        <v>0</v>
      </c>
      <c r="Q260" s="163">
        <f t="shared" si="245"/>
        <v>0</v>
      </c>
      <c r="R260" s="163">
        <f t="shared" si="245"/>
        <v>0</v>
      </c>
      <c r="S260" s="163">
        <f t="shared" si="244"/>
        <v>0</v>
      </c>
      <c r="T260" s="163">
        <f t="shared" si="244"/>
        <v>0</v>
      </c>
      <c r="U260" s="163">
        <f t="shared" si="244"/>
        <v>0</v>
      </c>
      <c r="V260" s="163">
        <f t="shared" si="244"/>
        <v>0</v>
      </c>
      <c r="W260" s="163">
        <f t="shared" si="244"/>
        <v>0</v>
      </c>
      <c r="X260" s="163">
        <f t="shared" si="244"/>
        <v>0</v>
      </c>
      <c r="Y260" s="163">
        <f t="shared" si="244"/>
        <v>0</v>
      </c>
      <c r="Z260" s="163">
        <f t="shared" si="244"/>
        <v>0</v>
      </c>
      <c r="AA260" s="163">
        <f t="shared" si="244"/>
        <v>0</v>
      </c>
      <c r="AB260" s="163">
        <f t="shared" si="244"/>
        <v>0</v>
      </c>
      <c r="AC260" s="163">
        <f t="shared" si="244"/>
        <v>0</v>
      </c>
      <c r="AD260" s="163">
        <f t="shared" si="244"/>
        <v>0</v>
      </c>
      <c r="AE260" s="163">
        <f t="shared" si="244"/>
        <v>0</v>
      </c>
      <c r="AF260" s="176">
        <f t="shared" si="244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v>0</v>
      </c>
      <c r="D261" s="163">
        <f t="shared" si="245"/>
        <v>0</v>
      </c>
      <c r="E261" s="163">
        <f t="shared" si="245"/>
        <v>0</v>
      </c>
      <c r="F261" s="163">
        <f t="shared" si="239"/>
        <v>0</v>
      </c>
      <c r="G261" s="163">
        <f t="shared" si="245"/>
        <v>0</v>
      </c>
      <c r="H261" s="163">
        <f t="shared" si="245"/>
        <v>0</v>
      </c>
      <c r="I261" s="163">
        <f t="shared" si="245"/>
        <v>0</v>
      </c>
      <c r="J261" s="163">
        <f t="shared" si="245"/>
        <v>0</v>
      </c>
      <c r="K261" s="163">
        <f t="shared" si="245"/>
        <v>0</v>
      </c>
      <c r="L261" s="163">
        <f t="shared" si="245"/>
        <v>0</v>
      </c>
      <c r="M261" s="163">
        <f t="shared" si="245"/>
        <v>0</v>
      </c>
      <c r="N261" s="163">
        <f t="shared" si="245"/>
        <v>0</v>
      </c>
      <c r="O261" s="163">
        <f t="shared" si="245"/>
        <v>0</v>
      </c>
      <c r="P261" s="163">
        <f t="shared" si="245"/>
        <v>0</v>
      </c>
      <c r="Q261" s="163">
        <f t="shared" si="245"/>
        <v>0</v>
      </c>
      <c r="R261" s="163">
        <f t="shared" si="245"/>
        <v>0</v>
      </c>
      <c r="S261" s="163">
        <f t="shared" si="244"/>
        <v>0</v>
      </c>
      <c r="T261" s="163">
        <f t="shared" si="244"/>
        <v>0</v>
      </c>
      <c r="U261" s="163">
        <f t="shared" si="244"/>
        <v>0</v>
      </c>
      <c r="V261" s="163">
        <f t="shared" si="244"/>
        <v>0</v>
      </c>
      <c r="W261" s="163">
        <f t="shared" si="244"/>
        <v>0</v>
      </c>
      <c r="X261" s="163">
        <f t="shared" si="244"/>
        <v>0</v>
      </c>
      <c r="Y261" s="163">
        <f t="shared" si="244"/>
        <v>0</v>
      </c>
      <c r="Z261" s="163">
        <f t="shared" si="244"/>
        <v>0</v>
      </c>
      <c r="AA261" s="163">
        <f t="shared" si="244"/>
        <v>0</v>
      </c>
      <c r="AB261" s="163">
        <f t="shared" si="244"/>
        <v>0</v>
      </c>
      <c r="AC261" s="163">
        <f t="shared" si="244"/>
        <v>0</v>
      </c>
      <c r="AD261" s="163">
        <f t="shared" si="244"/>
        <v>0</v>
      </c>
      <c r="AE261" s="163">
        <f t="shared" si="244"/>
        <v>0</v>
      </c>
      <c r="AF261" s="176">
        <f t="shared" si="244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v>0</v>
      </c>
      <c r="D262" s="163">
        <f t="shared" si="245"/>
        <v>0</v>
      </c>
      <c r="E262" s="163">
        <f t="shared" si="245"/>
        <v>0</v>
      </c>
      <c r="F262" s="163">
        <f t="shared" si="239"/>
        <v>0</v>
      </c>
      <c r="G262" s="163">
        <f t="shared" si="245"/>
        <v>0</v>
      </c>
      <c r="H262" s="163">
        <f t="shared" si="245"/>
        <v>0</v>
      </c>
      <c r="I262" s="163">
        <f t="shared" si="245"/>
        <v>0</v>
      </c>
      <c r="J262" s="163">
        <f t="shared" si="245"/>
        <v>0</v>
      </c>
      <c r="K262" s="163">
        <f t="shared" si="245"/>
        <v>0</v>
      </c>
      <c r="L262" s="163">
        <f t="shared" si="245"/>
        <v>0</v>
      </c>
      <c r="M262" s="163">
        <f t="shared" si="245"/>
        <v>0</v>
      </c>
      <c r="N262" s="163">
        <f t="shared" si="245"/>
        <v>0</v>
      </c>
      <c r="O262" s="163">
        <f t="shared" si="245"/>
        <v>0</v>
      </c>
      <c r="P262" s="163">
        <f t="shared" si="245"/>
        <v>0</v>
      </c>
      <c r="Q262" s="163">
        <f t="shared" si="245"/>
        <v>0</v>
      </c>
      <c r="R262" s="163">
        <f t="shared" si="245"/>
        <v>0</v>
      </c>
      <c r="S262" s="163">
        <f t="shared" si="244"/>
        <v>0</v>
      </c>
      <c r="T262" s="163">
        <f t="shared" si="244"/>
        <v>0</v>
      </c>
      <c r="U262" s="163">
        <f t="shared" si="244"/>
        <v>0</v>
      </c>
      <c r="V262" s="163">
        <f t="shared" si="244"/>
        <v>0</v>
      </c>
      <c r="W262" s="163">
        <f t="shared" si="244"/>
        <v>0</v>
      </c>
      <c r="X262" s="163">
        <f t="shared" si="244"/>
        <v>0</v>
      </c>
      <c r="Y262" s="163">
        <f t="shared" si="244"/>
        <v>0</v>
      </c>
      <c r="Z262" s="163">
        <f t="shared" si="244"/>
        <v>0</v>
      </c>
      <c r="AA262" s="163">
        <f t="shared" si="244"/>
        <v>0</v>
      </c>
      <c r="AB262" s="163">
        <f t="shared" si="244"/>
        <v>0</v>
      </c>
      <c r="AC262" s="163">
        <f t="shared" si="244"/>
        <v>0</v>
      </c>
      <c r="AD262" s="163">
        <f t="shared" si="244"/>
        <v>0</v>
      </c>
      <c r="AE262" s="163">
        <f t="shared" si="244"/>
        <v>0</v>
      </c>
      <c r="AF262" s="176">
        <f t="shared" si="244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v>0</v>
      </c>
      <c r="D263" s="163">
        <f t="shared" si="245"/>
        <v>0</v>
      </c>
      <c r="E263" s="163">
        <f t="shared" si="245"/>
        <v>0</v>
      </c>
      <c r="F263" s="163">
        <f t="shared" si="239"/>
        <v>0</v>
      </c>
      <c r="G263" s="163">
        <f t="shared" si="245"/>
        <v>0</v>
      </c>
      <c r="H263" s="163">
        <f t="shared" si="245"/>
        <v>0</v>
      </c>
      <c r="I263" s="163">
        <f t="shared" si="245"/>
        <v>0</v>
      </c>
      <c r="J263" s="163">
        <f t="shared" si="245"/>
        <v>0</v>
      </c>
      <c r="K263" s="163">
        <f t="shared" si="245"/>
        <v>0</v>
      </c>
      <c r="L263" s="163">
        <f t="shared" si="245"/>
        <v>0</v>
      </c>
      <c r="M263" s="163">
        <f t="shared" si="245"/>
        <v>0</v>
      </c>
      <c r="N263" s="163">
        <f t="shared" si="245"/>
        <v>0</v>
      </c>
      <c r="O263" s="163">
        <f t="shared" si="245"/>
        <v>0</v>
      </c>
      <c r="P263" s="163">
        <f t="shared" si="245"/>
        <v>0</v>
      </c>
      <c r="Q263" s="163">
        <f t="shared" si="245"/>
        <v>0</v>
      </c>
      <c r="R263" s="163">
        <f t="shared" si="245"/>
        <v>0</v>
      </c>
      <c r="S263" s="163">
        <f t="shared" si="244"/>
        <v>0</v>
      </c>
      <c r="T263" s="163">
        <f t="shared" si="244"/>
        <v>0</v>
      </c>
      <c r="U263" s="163">
        <f t="shared" si="244"/>
        <v>0</v>
      </c>
      <c r="V263" s="163">
        <f t="shared" si="244"/>
        <v>0</v>
      </c>
      <c r="W263" s="163">
        <f t="shared" si="244"/>
        <v>0</v>
      </c>
      <c r="X263" s="163">
        <f t="shared" si="244"/>
        <v>0</v>
      </c>
      <c r="Y263" s="163">
        <f t="shared" si="244"/>
        <v>0</v>
      </c>
      <c r="Z263" s="163">
        <f t="shared" si="244"/>
        <v>0</v>
      </c>
      <c r="AA263" s="163">
        <f t="shared" si="244"/>
        <v>0</v>
      </c>
      <c r="AB263" s="163">
        <f t="shared" si="244"/>
        <v>0</v>
      </c>
      <c r="AC263" s="163">
        <f t="shared" si="244"/>
        <v>0</v>
      </c>
      <c r="AD263" s="163">
        <f t="shared" si="244"/>
        <v>0</v>
      </c>
      <c r="AE263" s="163">
        <f t="shared" si="244"/>
        <v>0</v>
      </c>
      <c r="AF263" s="176">
        <f t="shared" si="244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v>0</v>
      </c>
      <c r="D264" s="163">
        <f t="shared" si="245"/>
        <v>0</v>
      </c>
      <c r="E264" s="163">
        <f t="shared" si="245"/>
        <v>0</v>
      </c>
      <c r="F264" s="163">
        <f t="shared" si="239"/>
        <v>0</v>
      </c>
      <c r="G264" s="163">
        <f t="shared" si="245"/>
        <v>0</v>
      </c>
      <c r="H264" s="163">
        <f t="shared" si="245"/>
        <v>0</v>
      </c>
      <c r="I264" s="163">
        <f t="shared" si="245"/>
        <v>0</v>
      </c>
      <c r="J264" s="163">
        <f t="shared" si="245"/>
        <v>0</v>
      </c>
      <c r="K264" s="163">
        <f t="shared" si="245"/>
        <v>0</v>
      </c>
      <c r="L264" s="163">
        <f t="shared" si="245"/>
        <v>0</v>
      </c>
      <c r="M264" s="163">
        <f t="shared" si="245"/>
        <v>0</v>
      </c>
      <c r="N264" s="163">
        <f t="shared" si="245"/>
        <v>0</v>
      </c>
      <c r="O264" s="163">
        <f t="shared" si="245"/>
        <v>0</v>
      </c>
      <c r="P264" s="163">
        <f t="shared" si="245"/>
        <v>0</v>
      </c>
      <c r="Q264" s="163">
        <f t="shared" si="245"/>
        <v>0</v>
      </c>
      <c r="R264" s="163">
        <f t="shared" si="245"/>
        <v>0</v>
      </c>
      <c r="S264" s="163">
        <f t="shared" ref="S264:AF273" si="246">R264</f>
        <v>0</v>
      </c>
      <c r="T264" s="163">
        <f t="shared" si="246"/>
        <v>0</v>
      </c>
      <c r="U264" s="163">
        <f t="shared" si="246"/>
        <v>0</v>
      </c>
      <c r="V264" s="163">
        <f t="shared" si="246"/>
        <v>0</v>
      </c>
      <c r="W264" s="163">
        <f t="shared" si="246"/>
        <v>0</v>
      </c>
      <c r="X264" s="163">
        <f t="shared" si="246"/>
        <v>0</v>
      </c>
      <c r="Y264" s="163">
        <f t="shared" si="246"/>
        <v>0</v>
      </c>
      <c r="Z264" s="163">
        <f t="shared" si="246"/>
        <v>0</v>
      </c>
      <c r="AA264" s="163">
        <f t="shared" si="246"/>
        <v>0</v>
      </c>
      <c r="AB264" s="163">
        <f t="shared" si="246"/>
        <v>0</v>
      </c>
      <c r="AC264" s="163">
        <f t="shared" si="246"/>
        <v>0</v>
      </c>
      <c r="AD264" s="163">
        <f t="shared" si="246"/>
        <v>0</v>
      </c>
      <c r="AE264" s="163">
        <f t="shared" si="246"/>
        <v>0</v>
      </c>
      <c r="AF264" s="176">
        <f t="shared" si="246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v>0</v>
      </c>
      <c r="D265" s="163">
        <f t="shared" ref="D265:R273" si="247">C265</f>
        <v>0</v>
      </c>
      <c r="E265" s="163">
        <f t="shared" si="247"/>
        <v>0</v>
      </c>
      <c r="F265" s="163">
        <f t="shared" si="247"/>
        <v>0</v>
      </c>
      <c r="G265" s="163">
        <f t="shared" si="247"/>
        <v>0</v>
      </c>
      <c r="H265" s="163">
        <f t="shared" si="247"/>
        <v>0</v>
      </c>
      <c r="I265" s="163">
        <f t="shared" si="247"/>
        <v>0</v>
      </c>
      <c r="J265" s="163">
        <f t="shared" si="247"/>
        <v>0</v>
      </c>
      <c r="K265" s="163">
        <f t="shared" si="247"/>
        <v>0</v>
      </c>
      <c r="L265" s="163">
        <f t="shared" si="247"/>
        <v>0</v>
      </c>
      <c r="M265" s="163">
        <f t="shared" si="247"/>
        <v>0</v>
      </c>
      <c r="N265" s="163">
        <f t="shared" si="247"/>
        <v>0</v>
      </c>
      <c r="O265" s="163">
        <f t="shared" si="247"/>
        <v>0</v>
      </c>
      <c r="P265" s="163">
        <f t="shared" si="247"/>
        <v>0</v>
      </c>
      <c r="Q265" s="163">
        <f t="shared" si="247"/>
        <v>0</v>
      </c>
      <c r="R265" s="163">
        <f t="shared" si="247"/>
        <v>0</v>
      </c>
      <c r="S265" s="163">
        <f t="shared" si="246"/>
        <v>0</v>
      </c>
      <c r="T265" s="163">
        <f t="shared" si="246"/>
        <v>0</v>
      </c>
      <c r="U265" s="163">
        <f t="shared" si="246"/>
        <v>0</v>
      </c>
      <c r="V265" s="163">
        <f t="shared" si="246"/>
        <v>0</v>
      </c>
      <c r="W265" s="163">
        <f t="shared" si="246"/>
        <v>0</v>
      </c>
      <c r="X265" s="163">
        <f t="shared" si="246"/>
        <v>0</v>
      </c>
      <c r="Y265" s="163">
        <f t="shared" si="246"/>
        <v>0</v>
      </c>
      <c r="Z265" s="163">
        <f t="shared" si="246"/>
        <v>0</v>
      </c>
      <c r="AA265" s="163">
        <f t="shared" si="246"/>
        <v>0</v>
      </c>
      <c r="AB265" s="163">
        <f t="shared" si="246"/>
        <v>0</v>
      </c>
      <c r="AC265" s="163">
        <f t="shared" si="246"/>
        <v>0</v>
      </c>
      <c r="AD265" s="163">
        <f t="shared" si="246"/>
        <v>0</v>
      </c>
      <c r="AE265" s="163">
        <f t="shared" si="246"/>
        <v>0</v>
      </c>
      <c r="AF265" s="176">
        <f t="shared" si="246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v>0</v>
      </c>
      <c r="D266" s="163">
        <f t="shared" si="247"/>
        <v>0</v>
      </c>
      <c r="E266" s="163">
        <f t="shared" si="247"/>
        <v>0</v>
      </c>
      <c r="F266" s="163">
        <f t="shared" si="247"/>
        <v>0</v>
      </c>
      <c r="G266" s="163">
        <f t="shared" si="247"/>
        <v>0</v>
      </c>
      <c r="H266" s="163">
        <f t="shared" si="247"/>
        <v>0</v>
      </c>
      <c r="I266" s="163">
        <f t="shared" si="247"/>
        <v>0</v>
      </c>
      <c r="J266" s="163">
        <f t="shared" si="247"/>
        <v>0</v>
      </c>
      <c r="K266" s="163">
        <f t="shared" si="247"/>
        <v>0</v>
      </c>
      <c r="L266" s="163">
        <f t="shared" si="247"/>
        <v>0</v>
      </c>
      <c r="M266" s="163">
        <f t="shared" si="247"/>
        <v>0</v>
      </c>
      <c r="N266" s="163">
        <f t="shared" si="247"/>
        <v>0</v>
      </c>
      <c r="O266" s="163">
        <f t="shared" si="247"/>
        <v>0</v>
      </c>
      <c r="P266" s="163">
        <f t="shared" si="247"/>
        <v>0</v>
      </c>
      <c r="Q266" s="163">
        <f t="shared" si="247"/>
        <v>0</v>
      </c>
      <c r="R266" s="163">
        <f t="shared" si="247"/>
        <v>0</v>
      </c>
      <c r="S266" s="163">
        <f t="shared" si="246"/>
        <v>0</v>
      </c>
      <c r="T266" s="163">
        <f t="shared" si="246"/>
        <v>0</v>
      </c>
      <c r="U266" s="163">
        <f t="shared" si="246"/>
        <v>0</v>
      </c>
      <c r="V266" s="163">
        <f t="shared" si="246"/>
        <v>0</v>
      </c>
      <c r="W266" s="163">
        <f t="shared" si="246"/>
        <v>0</v>
      </c>
      <c r="X266" s="163">
        <f t="shared" si="246"/>
        <v>0</v>
      </c>
      <c r="Y266" s="163">
        <f t="shared" si="246"/>
        <v>0</v>
      </c>
      <c r="Z266" s="163">
        <f t="shared" si="246"/>
        <v>0</v>
      </c>
      <c r="AA266" s="163">
        <f t="shared" si="246"/>
        <v>0</v>
      </c>
      <c r="AB266" s="163">
        <f t="shared" si="246"/>
        <v>0</v>
      </c>
      <c r="AC266" s="163">
        <f t="shared" si="246"/>
        <v>0</v>
      </c>
      <c r="AD266" s="163">
        <f t="shared" si="246"/>
        <v>0</v>
      </c>
      <c r="AE266" s="163">
        <f t="shared" si="246"/>
        <v>0</v>
      </c>
      <c r="AF266" s="176">
        <f t="shared" si="246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v>0</v>
      </c>
      <c r="D267" s="163">
        <f t="shared" si="247"/>
        <v>0</v>
      </c>
      <c r="E267" s="163">
        <f t="shared" si="247"/>
        <v>0</v>
      </c>
      <c r="F267" s="163">
        <f t="shared" si="247"/>
        <v>0</v>
      </c>
      <c r="G267" s="163">
        <f t="shared" si="247"/>
        <v>0</v>
      </c>
      <c r="H267" s="163">
        <f t="shared" si="247"/>
        <v>0</v>
      </c>
      <c r="I267" s="163">
        <f t="shared" si="247"/>
        <v>0</v>
      </c>
      <c r="J267" s="163">
        <f t="shared" si="247"/>
        <v>0</v>
      </c>
      <c r="K267" s="163">
        <f t="shared" si="247"/>
        <v>0</v>
      </c>
      <c r="L267" s="163">
        <f t="shared" si="247"/>
        <v>0</v>
      </c>
      <c r="M267" s="163">
        <f t="shared" si="247"/>
        <v>0</v>
      </c>
      <c r="N267" s="163">
        <f t="shared" si="247"/>
        <v>0</v>
      </c>
      <c r="O267" s="163">
        <f t="shared" si="247"/>
        <v>0</v>
      </c>
      <c r="P267" s="163">
        <f t="shared" si="247"/>
        <v>0</v>
      </c>
      <c r="Q267" s="163">
        <f t="shared" si="247"/>
        <v>0</v>
      </c>
      <c r="R267" s="163">
        <f t="shared" si="247"/>
        <v>0</v>
      </c>
      <c r="S267" s="163">
        <f t="shared" si="246"/>
        <v>0</v>
      </c>
      <c r="T267" s="163">
        <f t="shared" si="246"/>
        <v>0</v>
      </c>
      <c r="U267" s="163">
        <f t="shared" si="246"/>
        <v>0</v>
      </c>
      <c r="V267" s="163">
        <f t="shared" si="246"/>
        <v>0</v>
      </c>
      <c r="W267" s="163">
        <f t="shared" si="246"/>
        <v>0</v>
      </c>
      <c r="X267" s="163">
        <f t="shared" si="246"/>
        <v>0</v>
      </c>
      <c r="Y267" s="163">
        <f t="shared" si="246"/>
        <v>0</v>
      </c>
      <c r="Z267" s="163">
        <f t="shared" si="246"/>
        <v>0</v>
      </c>
      <c r="AA267" s="163">
        <f t="shared" si="246"/>
        <v>0</v>
      </c>
      <c r="AB267" s="163">
        <f t="shared" si="246"/>
        <v>0</v>
      </c>
      <c r="AC267" s="163">
        <f t="shared" si="246"/>
        <v>0</v>
      </c>
      <c r="AD267" s="163">
        <f t="shared" si="246"/>
        <v>0</v>
      </c>
      <c r="AE267" s="163">
        <f t="shared" si="246"/>
        <v>0</v>
      </c>
      <c r="AF267" s="176">
        <f t="shared" si="246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v>0</v>
      </c>
      <c r="D268" s="163">
        <f t="shared" si="247"/>
        <v>0</v>
      </c>
      <c r="E268" s="163">
        <f t="shared" si="247"/>
        <v>0</v>
      </c>
      <c r="F268" s="163">
        <f t="shared" si="247"/>
        <v>0</v>
      </c>
      <c r="G268" s="163">
        <f t="shared" si="247"/>
        <v>0</v>
      </c>
      <c r="H268" s="163">
        <f t="shared" si="247"/>
        <v>0</v>
      </c>
      <c r="I268" s="163">
        <f t="shared" si="247"/>
        <v>0</v>
      </c>
      <c r="J268" s="163">
        <f t="shared" si="247"/>
        <v>0</v>
      </c>
      <c r="K268" s="163">
        <f t="shared" si="247"/>
        <v>0</v>
      </c>
      <c r="L268" s="163">
        <f t="shared" si="247"/>
        <v>0</v>
      </c>
      <c r="M268" s="163">
        <f t="shared" si="247"/>
        <v>0</v>
      </c>
      <c r="N268" s="163">
        <f t="shared" si="247"/>
        <v>0</v>
      </c>
      <c r="O268" s="163">
        <f t="shared" si="247"/>
        <v>0</v>
      </c>
      <c r="P268" s="163">
        <f t="shared" si="247"/>
        <v>0</v>
      </c>
      <c r="Q268" s="163">
        <f t="shared" si="247"/>
        <v>0</v>
      </c>
      <c r="R268" s="163">
        <f t="shared" si="247"/>
        <v>0</v>
      </c>
      <c r="S268" s="163">
        <f t="shared" si="246"/>
        <v>0</v>
      </c>
      <c r="T268" s="163">
        <f t="shared" si="246"/>
        <v>0</v>
      </c>
      <c r="U268" s="163">
        <f t="shared" si="246"/>
        <v>0</v>
      </c>
      <c r="V268" s="163">
        <f t="shared" si="246"/>
        <v>0</v>
      </c>
      <c r="W268" s="163">
        <f t="shared" si="246"/>
        <v>0</v>
      </c>
      <c r="X268" s="163">
        <f t="shared" si="246"/>
        <v>0</v>
      </c>
      <c r="Y268" s="163">
        <f t="shared" si="246"/>
        <v>0</v>
      </c>
      <c r="Z268" s="163">
        <f t="shared" si="246"/>
        <v>0</v>
      </c>
      <c r="AA268" s="163">
        <f t="shared" si="246"/>
        <v>0</v>
      </c>
      <c r="AB268" s="163">
        <f t="shared" si="246"/>
        <v>0</v>
      </c>
      <c r="AC268" s="163">
        <f t="shared" si="246"/>
        <v>0</v>
      </c>
      <c r="AD268" s="163">
        <f t="shared" si="246"/>
        <v>0</v>
      </c>
      <c r="AE268" s="163">
        <f t="shared" si="246"/>
        <v>0</v>
      </c>
      <c r="AF268" s="176">
        <f t="shared" si="246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v>0</v>
      </c>
      <c r="D269" s="163">
        <f t="shared" si="247"/>
        <v>0</v>
      </c>
      <c r="E269" s="163">
        <f t="shared" si="247"/>
        <v>0</v>
      </c>
      <c r="F269" s="163">
        <f t="shared" si="247"/>
        <v>0</v>
      </c>
      <c r="G269" s="163">
        <f t="shared" si="247"/>
        <v>0</v>
      </c>
      <c r="H269" s="163">
        <f t="shared" si="247"/>
        <v>0</v>
      </c>
      <c r="I269" s="163">
        <f t="shared" si="247"/>
        <v>0</v>
      </c>
      <c r="J269" s="163">
        <f t="shared" si="247"/>
        <v>0</v>
      </c>
      <c r="K269" s="163">
        <f t="shared" si="247"/>
        <v>0</v>
      </c>
      <c r="L269" s="163">
        <f t="shared" si="247"/>
        <v>0</v>
      </c>
      <c r="M269" s="163">
        <f t="shared" si="247"/>
        <v>0</v>
      </c>
      <c r="N269" s="163">
        <f t="shared" si="247"/>
        <v>0</v>
      </c>
      <c r="O269" s="163">
        <f t="shared" si="247"/>
        <v>0</v>
      </c>
      <c r="P269" s="163">
        <f t="shared" si="247"/>
        <v>0</v>
      </c>
      <c r="Q269" s="163">
        <f t="shared" si="247"/>
        <v>0</v>
      </c>
      <c r="R269" s="163">
        <f t="shared" si="247"/>
        <v>0</v>
      </c>
      <c r="S269" s="163">
        <f t="shared" si="246"/>
        <v>0</v>
      </c>
      <c r="T269" s="163">
        <f t="shared" si="246"/>
        <v>0</v>
      </c>
      <c r="U269" s="163">
        <f t="shared" si="246"/>
        <v>0</v>
      </c>
      <c r="V269" s="163">
        <f t="shared" si="246"/>
        <v>0</v>
      </c>
      <c r="W269" s="163">
        <f t="shared" si="246"/>
        <v>0</v>
      </c>
      <c r="X269" s="163">
        <f t="shared" si="246"/>
        <v>0</v>
      </c>
      <c r="Y269" s="163">
        <f t="shared" si="246"/>
        <v>0</v>
      </c>
      <c r="Z269" s="163">
        <f t="shared" si="246"/>
        <v>0</v>
      </c>
      <c r="AA269" s="163">
        <f t="shared" si="246"/>
        <v>0</v>
      </c>
      <c r="AB269" s="163">
        <f t="shared" si="246"/>
        <v>0</v>
      </c>
      <c r="AC269" s="163">
        <f t="shared" si="246"/>
        <v>0</v>
      </c>
      <c r="AD269" s="163">
        <f t="shared" si="246"/>
        <v>0</v>
      </c>
      <c r="AE269" s="163">
        <f t="shared" si="246"/>
        <v>0</v>
      </c>
      <c r="AF269" s="176">
        <f t="shared" si="246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v>0</v>
      </c>
      <c r="D270" s="163">
        <f t="shared" si="247"/>
        <v>0</v>
      </c>
      <c r="E270" s="163">
        <f t="shared" si="247"/>
        <v>0</v>
      </c>
      <c r="F270" s="163">
        <f t="shared" si="247"/>
        <v>0</v>
      </c>
      <c r="G270" s="163">
        <f t="shared" si="247"/>
        <v>0</v>
      </c>
      <c r="H270" s="163">
        <f t="shared" si="247"/>
        <v>0</v>
      </c>
      <c r="I270" s="163">
        <f t="shared" si="247"/>
        <v>0</v>
      </c>
      <c r="J270" s="163">
        <f t="shared" si="247"/>
        <v>0</v>
      </c>
      <c r="K270" s="163">
        <f t="shared" si="247"/>
        <v>0</v>
      </c>
      <c r="L270" s="163">
        <f t="shared" si="247"/>
        <v>0</v>
      </c>
      <c r="M270" s="163">
        <f t="shared" si="247"/>
        <v>0</v>
      </c>
      <c r="N270" s="163">
        <f t="shared" si="247"/>
        <v>0</v>
      </c>
      <c r="O270" s="163">
        <f t="shared" si="247"/>
        <v>0</v>
      </c>
      <c r="P270" s="163">
        <f t="shared" si="247"/>
        <v>0</v>
      </c>
      <c r="Q270" s="163">
        <f t="shared" si="247"/>
        <v>0</v>
      </c>
      <c r="R270" s="163">
        <f t="shared" si="247"/>
        <v>0</v>
      </c>
      <c r="S270" s="163">
        <f t="shared" si="246"/>
        <v>0</v>
      </c>
      <c r="T270" s="163">
        <f t="shared" si="246"/>
        <v>0</v>
      </c>
      <c r="U270" s="163">
        <f t="shared" si="246"/>
        <v>0</v>
      </c>
      <c r="V270" s="163">
        <f t="shared" si="246"/>
        <v>0</v>
      </c>
      <c r="W270" s="163">
        <f t="shared" si="246"/>
        <v>0</v>
      </c>
      <c r="X270" s="163">
        <f t="shared" si="246"/>
        <v>0</v>
      </c>
      <c r="Y270" s="163">
        <f t="shared" si="246"/>
        <v>0</v>
      </c>
      <c r="Z270" s="163">
        <f t="shared" si="246"/>
        <v>0</v>
      </c>
      <c r="AA270" s="163">
        <f t="shared" si="246"/>
        <v>0</v>
      </c>
      <c r="AB270" s="163">
        <f t="shared" si="246"/>
        <v>0</v>
      </c>
      <c r="AC270" s="163">
        <f t="shared" si="246"/>
        <v>0</v>
      </c>
      <c r="AD270" s="163">
        <f t="shared" si="246"/>
        <v>0</v>
      </c>
      <c r="AE270" s="163">
        <f t="shared" si="246"/>
        <v>0</v>
      </c>
      <c r="AF270" s="176">
        <f t="shared" si="246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v>0</v>
      </c>
      <c r="D271" s="163">
        <f t="shared" si="247"/>
        <v>0</v>
      </c>
      <c r="E271" s="163">
        <f t="shared" si="247"/>
        <v>0</v>
      </c>
      <c r="F271" s="163">
        <f t="shared" si="247"/>
        <v>0</v>
      </c>
      <c r="G271" s="163">
        <f t="shared" si="247"/>
        <v>0</v>
      </c>
      <c r="H271" s="163">
        <f t="shared" si="247"/>
        <v>0</v>
      </c>
      <c r="I271" s="163">
        <f t="shared" si="247"/>
        <v>0</v>
      </c>
      <c r="J271" s="163">
        <f t="shared" si="247"/>
        <v>0</v>
      </c>
      <c r="K271" s="163">
        <f t="shared" si="247"/>
        <v>0</v>
      </c>
      <c r="L271" s="163">
        <f t="shared" si="247"/>
        <v>0</v>
      </c>
      <c r="M271" s="163">
        <f t="shared" si="247"/>
        <v>0</v>
      </c>
      <c r="N271" s="163">
        <f t="shared" si="247"/>
        <v>0</v>
      </c>
      <c r="O271" s="163">
        <f t="shared" si="247"/>
        <v>0</v>
      </c>
      <c r="P271" s="163">
        <f t="shared" si="247"/>
        <v>0</v>
      </c>
      <c r="Q271" s="163">
        <f t="shared" si="247"/>
        <v>0</v>
      </c>
      <c r="R271" s="163">
        <f t="shared" si="247"/>
        <v>0</v>
      </c>
      <c r="S271" s="163">
        <f t="shared" si="246"/>
        <v>0</v>
      </c>
      <c r="T271" s="163">
        <f t="shared" si="246"/>
        <v>0</v>
      </c>
      <c r="U271" s="163">
        <f t="shared" si="246"/>
        <v>0</v>
      </c>
      <c r="V271" s="163">
        <f t="shared" si="246"/>
        <v>0</v>
      </c>
      <c r="W271" s="163">
        <f t="shared" si="246"/>
        <v>0</v>
      </c>
      <c r="X271" s="163">
        <f t="shared" si="246"/>
        <v>0</v>
      </c>
      <c r="Y271" s="163">
        <f t="shared" si="246"/>
        <v>0</v>
      </c>
      <c r="Z271" s="163">
        <f t="shared" si="246"/>
        <v>0</v>
      </c>
      <c r="AA271" s="163">
        <f t="shared" si="246"/>
        <v>0</v>
      </c>
      <c r="AB271" s="163">
        <f t="shared" si="246"/>
        <v>0</v>
      </c>
      <c r="AC271" s="163">
        <f t="shared" si="246"/>
        <v>0</v>
      </c>
      <c r="AD271" s="163">
        <f t="shared" si="246"/>
        <v>0</v>
      </c>
      <c r="AE271" s="163">
        <f t="shared" si="246"/>
        <v>0</v>
      </c>
      <c r="AF271" s="176">
        <f t="shared" si="246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v>0</v>
      </c>
      <c r="D272" s="163">
        <f t="shared" si="247"/>
        <v>0</v>
      </c>
      <c r="E272" s="163">
        <f t="shared" si="247"/>
        <v>0</v>
      </c>
      <c r="F272" s="163">
        <f t="shared" si="247"/>
        <v>0</v>
      </c>
      <c r="G272" s="163">
        <f t="shared" si="247"/>
        <v>0</v>
      </c>
      <c r="H272" s="163">
        <f t="shared" si="247"/>
        <v>0</v>
      </c>
      <c r="I272" s="163">
        <f t="shared" si="247"/>
        <v>0</v>
      </c>
      <c r="J272" s="163">
        <f t="shared" si="247"/>
        <v>0</v>
      </c>
      <c r="K272" s="163">
        <f t="shared" si="247"/>
        <v>0</v>
      </c>
      <c r="L272" s="163">
        <f t="shared" si="247"/>
        <v>0</v>
      </c>
      <c r="M272" s="163">
        <f t="shared" si="247"/>
        <v>0</v>
      </c>
      <c r="N272" s="163">
        <f t="shared" si="247"/>
        <v>0</v>
      </c>
      <c r="O272" s="163">
        <f t="shared" si="247"/>
        <v>0</v>
      </c>
      <c r="P272" s="163">
        <f t="shared" si="247"/>
        <v>0</v>
      </c>
      <c r="Q272" s="163">
        <f t="shared" si="247"/>
        <v>0</v>
      </c>
      <c r="R272" s="163">
        <f t="shared" si="247"/>
        <v>0</v>
      </c>
      <c r="S272" s="163">
        <f t="shared" si="246"/>
        <v>0</v>
      </c>
      <c r="T272" s="163">
        <f t="shared" si="246"/>
        <v>0</v>
      </c>
      <c r="U272" s="163">
        <f t="shared" si="246"/>
        <v>0</v>
      </c>
      <c r="V272" s="163">
        <f t="shared" si="246"/>
        <v>0</v>
      </c>
      <c r="W272" s="163">
        <f t="shared" si="246"/>
        <v>0</v>
      </c>
      <c r="X272" s="163">
        <f t="shared" si="246"/>
        <v>0</v>
      </c>
      <c r="Y272" s="163">
        <f t="shared" si="246"/>
        <v>0</v>
      </c>
      <c r="Z272" s="163">
        <f t="shared" si="246"/>
        <v>0</v>
      </c>
      <c r="AA272" s="163">
        <f t="shared" si="246"/>
        <v>0</v>
      </c>
      <c r="AB272" s="163">
        <f t="shared" si="246"/>
        <v>0</v>
      </c>
      <c r="AC272" s="163">
        <f t="shared" si="246"/>
        <v>0</v>
      </c>
      <c r="AD272" s="163">
        <f t="shared" si="246"/>
        <v>0</v>
      </c>
      <c r="AE272" s="163">
        <f t="shared" si="246"/>
        <v>0</v>
      </c>
      <c r="AF272" s="176">
        <f t="shared" si="246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v>0</v>
      </c>
      <c r="D273" s="179">
        <f t="shared" si="247"/>
        <v>0</v>
      </c>
      <c r="E273" s="179">
        <f t="shared" si="247"/>
        <v>0</v>
      </c>
      <c r="F273" s="179">
        <f t="shared" si="247"/>
        <v>0</v>
      </c>
      <c r="G273" s="179">
        <f t="shared" si="247"/>
        <v>0</v>
      </c>
      <c r="H273" s="179">
        <f t="shared" si="247"/>
        <v>0</v>
      </c>
      <c r="I273" s="179">
        <f t="shared" si="247"/>
        <v>0</v>
      </c>
      <c r="J273" s="179">
        <f t="shared" si="247"/>
        <v>0</v>
      </c>
      <c r="K273" s="179">
        <f t="shared" si="247"/>
        <v>0</v>
      </c>
      <c r="L273" s="179">
        <f t="shared" si="247"/>
        <v>0</v>
      </c>
      <c r="M273" s="179">
        <f t="shared" si="247"/>
        <v>0</v>
      </c>
      <c r="N273" s="179">
        <f t="shared" si="247"/>
        <v>0</v>
      </c>
      <c r="O273" s="179">
        <f t="shared" si="247"/>
        <v>0</v>
      </c>
      <c r="P273" s="179">
        <f t="shared" si="247"/>
        <v>0</v>
      </c>
      <c r="Q273" s="179">
        <f t="shared" si="247"/>
        <v>0</v>
      </c>
      <c r="R273" s="179">
        <f t="shared" si="247"/>
        <v>0</v>
      </c>
      <c r="S273" s="179">
        <f t="shared" si="246"/>
        <v>0</v>
      </c>
      <c r="T273" s="179">
        <f t="shared" si="246"/>
        <v>0</v>
      </c>
      <c r="U273" s="179">
        <f t="shared" si="246"/>
        <v>0</v>
      </c>
      <c r="V273" s="179">
        <f t="shared" si="246"/>
        <v>0</v>
      </c>
      <c r="W273" s="179">
        <f t="shared" si="246"/>
        <v>0</v>
      </c>
      <c r="X273" s="179">
        <f t="shared" si="246"/>
        <v>0</v>
      </c>
      <c r="Y273" s="179">
        <f t="shared" si="246"/>
        <v>0</v>
      </c>
      <c r="Z273" s="179">
        <f t="shared" si="246"/>
        <v>0</v>
      </c>
      <c r="AA273" s="179">
        <f t="shared" si="246"/>
        <v>0</v>
      </c>
      <c r="AB273" s="179">
        <f t="shared" si="246"/>
        <v>0</v>
      </c>
      <c r="AC273" s="179">
        <f t="shared" si="246"/>
        <v>0</v>
      </c>
      <c r="AD273" s="179">
        <f t="shared" si="246"/>
        <v>0</v>
      </c>
      <c r="AE273" s="179">
        <f t="shared" si="246"/>
        <v>0</v>
      </c>
      <c r="AF273" s="180">
        <f t="shared" si="246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248">SUM(B169:B273)</f>
        <v>0</v>
      </c>
      <c r="C274" s="182">
        <f t="shared" ref="C274" si="249">SUM(C169:C273)</f>
        <v>0</v>
      </c>
      <c r="D274" s="182">
        <f t="shared" si="248"/>
        <v>0</v>
      </c>
      <c r="E274" s="182">
        <f t="shared" si="248"/>
        <v>0</v>
      </c>
      <c r="F274" s="182">
        <f t="shared" ref="F274" si="250">SUM(F169:F273)</f>
        <v>0</v>
      </c>
      <c r="G274" s="182">
        <f t="shared" si="248"/>
        <v>0</v>
      </c>
      <c r="H274" s="182">
        <f t="shared" si="248"/>
        <v>0</v>
      </c>
      <c r="I274" s="182">
        <f t="shared" si="248"/>
        <v>0</v>
      </c>
      <c r="J274" s="182">
        <f t="shared" si="248"/>
        <v>0</v>
      </c>
      <c r="K274" s="182">
        <f t="shared" si="248"/>
        <v>0</v>
      </c>
      <c r="L274" s="182">
        <f t="shared" si="248"/>
        <v>0</v>
      </c>
      <c r="M274" s="182">
        <f t="shared" si="248"/>
        <v>0</v>
      </c>
      <c r="N274" s="182">
        <f t="shared" ref="N274" si="251">SUM(N169:N273)</f>
        <v>0</v>
      </c>
      <c r="O274" s="182">
        <f t="shared" si="248"/>
        <v>0</v>
      </c>
      <c r="P274" s="182">
        <f t="shared" si="248"/>
        <v>0</v>
      </c>
      <c r="Q274" s="182">
        <f t="shared" si="248"/>
        <v>0</v>
      </c>
      <c r="R274" s="182">
        <f t="shared" ref="R274" si="252">SUM(R169:R273)</f>
        <v>0</v>
      </c>
      <c r="S274" s="182">
        <f t="shared" si="248"/>
        <v>0</v>
      </c>
      <c r="T274" s="182">
        <f t="shared" si="248"/>
        <v>0</v>
      </c>
      <c r="U274" s="182">
        <f t="shared" si="248"/>
        <v>0</v>
      </c>
      <c r="V274" s="182">
        <f t="shared" si="248"/>
        <v>0</v>
      </c>
      <c r="W274" s="182">
        <f t="shared" si="248"/>
        <v>0</v>
      </c>
      <c r="X274" s="182">
        <f t="shared" si="248"/>
        <v>0</v>
      </c>
      <c r="Y274" s="182">
        <f t="shared" si="248"/>
        <v>0</v>
      </c>
      <c r="Z274" s="182">
        <f t="shared" si="248"/>
        <v>0</v>
      </c>
      <c r="AA274" s="182">
        <f t="shared" si="248"/>
        <v>0</v>
      </c>
      <c r="AB274" s="182">
        <f t="shared" si="248"/>
        <v>0</v>
      </c>
      <c r="AC274" s="182">
        <f t="shared" si="248"/>
        <v>0</v>
      </c>
      <c r="AD274" s="182">
        <f t="shared" si="248"/>
        <v>0</v>
      </c>
      <c r="AE274" s="182">
        <f t="shared" si="248"/>
        <v>0</v>
      </c>
      <c r="AF274" s="183">
        <f t="shared" si="248"/>
        <v>0</v>
      </c>
      <c r="AG274" s="184">
        <f t="shared" si="248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76:F90 B113:F115 B108:F108 B117:F124 B153:F153 B93:F96 G79:J90 B72:N72 K82:N88 O85:X88 K89:X90 G76:AF77 G117:AF134 Y85:AF90 G93:AF115 G137:AF159">
    <cfRule type="expression" dxfId="1229" priority="106">
      <formula>B$9&gt;=20/24</formula>
    </cfRule>
  </conditionalFormatting>
  <conditionalFormatting sqref="B9:AF10 B76:F90 B113:F115 B108:F108 B117:F124 B153:F153 B93:F96 G79:J90 B72:N72 K82:N88 O85:X88 K89:X90 G76:AF77 G117:AF134 Y85:AF90 G93:AF115 G137:AF159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AF53">
    <cfRule type="expression" dxfId="1225" priority="49">
      <formula>B29&gt;$AG29*1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G161:AF167 G169:AF274 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D204:F274">
    <cfRule type="expression" dxfId="1209" priority="26">
      <formula>D$9&gt;=20/24</formula>
    </cfRule>
    <cfRule type="expression" dxfId="1208" priority="27">
      <formula>AND(D$9&gt;=14/24,D$9&lt;20/24)</formula>
    </cfRule>
    <cfRule type="expression" dxfId="1207" priority="28">
      <formula>AND(D$9&gt;=8/24,D$9&lt;14/24)</formula>
    </cfRule>
    <cfRule type="expression" dxfId="1206" priority="29">
      <formula>D$9&lt;8/24</formula>
    </cfRule>
  </conditionalFormatting>
  <conditionalFormatting sqref="AG96 AG78 B71:AG71 B69:AF69 B76:AF96">
    <cfRule type="expression" dxfId="1205" priority="105">
      <formula>B69&gt;$AG69*1</formula>
    </cfRule>
  </conditionalFormatting>
  <conditionalFormatting sqref="G79:J83 K82:N83 O83:P83">
    <cfRule type="expression" dxfId="1204" priority="115">
      <formula>G$9&gt;=20/24</formula>
    </cfRule>
    <cfRule type="expression" dxfId="1203" priority="116">
      <formula>AND(G$9&gt;=14/24,G$9&lt;20/24)</formula>
    </cfRule>
    <cfRule type="expression" dxfId="1202" priority="117">
      <formula>AND(G$9&gt;=8/24,G$9&lt;14/24)</formula>
    </cfRule>
    <cfRule type="expression" dxfId="1201" priority="118">
      <formula>G$9&lt;8/24</formula>
    </cfRule>
  </conditionalFormatting>
  <conditionalFormatting sqref="G84:P84">
    <cfRule type="expression" dxfId="1200" priority="110">
      <formula>G$9&gt;=20/24</formula>
    </cfRule>
    <cfRule type="expression" dxfId="1199" priority="111">
      <formula>AND(G$9&gt;=14/24,G$9&lt;20/24)</formula>
    </cfRule>
    <cfRule type="expression" dxfId="1198" priority="112">
      <formula>AND(G$9&gt;=8/24,G$9&lt;14/24)</formula>
    </cfRule>
    <cfRule type="expression" dxfId="1197" priority="113">
      <formula>G$9&lt;8/24</formula>
    </cfRule>
  </conditionalFormatting>
  <conditionalFormatting sqref="G78:Q78 O76:Q77 R76:AF78 B72:AF72">
    <cfRule type="expression" dxfId="1196" priority="125">
      <formula>B$9&gt;=20/24</formula>
    </cfRule>
    <cfRule type="expression" dxfId="1195" priority="126">
      <formula>AND(B$9&gt;=14/24,B$9&lt;20/24)</formula>
    </cfRule>
    <cfRule type="expression" dxfId="1194" priority="127">
      <formula>AND(B$9&gt;=8/24,B$9&lt;14/24)</formula>
    </cfRule>
    <cfRule type="expression" dxfId="1193" priority="128">
      <formula>B$9&lt;8/24</formula>
    </cfRule>
  </conditionalFormatting>
  <conditionalFormatting sqref="O73:AF75">
    <cfRule type="expression" dxfId="1192" priority="35">
      <formula>O$9&gt;=20/24</formula>
    </cfRule>
    <cfRule type="expression" dxfId="1191" priority="36">
      <formula>AND(O$9&gt;=14/24,O$9&lt;20/24)</formula>
    </cfRule>
    <cfRule type="expression" dxfId="1190" priority="37">
      <formula>AND(O$9&gt;=8/24,O$9&lt;14/24)</formula>
    </cfRule>
    <cfRule type="expression" dxfId="1189" priority="38">
      <formula>O$9&lt;8/24</formula>
    </cfRule>
  </conditionalFormatting>
  <conditionalFormatting sqref="G79:P81">
    <cfRule type="expression" dxfId="1188" priority="133">
      <formula>G$9&gt;=20/24</formula>
    </cfRule>
    <cfRule type="expression" dxfId="1187" priority="134">
      <formula>AND(G$9&gt;=14/24,G$9&lt;20/24)</formula>
    </cfRule>
    <cfRule type="expression" dxfId="1186" priority="135">
      <formula>AND(G$9&gt;=8/24,G$9&lt;14/24)</formula>
    </cfRule>
    <cfRule type="expression" dxfId="1185" priority="136">
      <formula>G$9&lt;8/24</formula>
    </cfRule>
  </conditionalFormatting>
  <conditionalFormatting sqref="L84:AF84">
    <cfRule type="expression" dxfId="1184" priority="129">
      <formula>L$9&gt;=20/24</formula>
    </cfRule>
    <cfRule type="expression" dxfId="1183" priority="130">
      <formula>AND(L$9&gt;=14/24,L$9&lt;20/24)</formula>
    </cfRule>
    <cfRule type="expression" dxfId="1182" priority="131">
      <formula>AND(L$9&gt;=8/24,L$9&lt;14/24)</formula>
    </cfRule>
    <cfRule type="expression" dxfId="1181" priority="132">
      <formula>L$9&lt;8/24</formula>
    </cfRule>
  </conditionalFormatting>
  <conditionalFormatting sqref="M8 S8 AB8">
    <cfRule type="expression" dxfId="1180" priority="182">
      <formula>AND(N$9&gt;=14/24,N$9&lt;20/24)</formula>
    </cfRule>
    <cfRule type="expression" dxfId="1179" priority="183">
      <formula>AND(N$9&gt;=8/24,N$9&lt;14/24)</formula>
    </cfRule>
    <cfRule type="expression" dxfId="1178" priority="184">
      <formula>N$9&lt;8/24</formula>
    </cfRule>
  </conditionalFormatting>
  <conditionalFormatting sqref="M79:AF83">
    <cfRule type="expression" dxfId="1177" priority="137">
      <formula>M$9&gt;=20/24</formula>
    </cfRule>
    <cfRule type="expression" dxfId="1176" priority="138">
      <formula>AND(M$9&gt;=14/24,M$9&lt;20/24)</formula>
    </cfRule>
    <cfRule type="expression" dxfId="1175" priority="139">
      <formula>AND(M$9&gt;=8/24,M$9&lt;14/24)</formula>
    </cfRule>
    <cfRule type="expression" dxfId="1174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73" priority="181">
      <formula>N$9&gt;=20/24</formula>
    </cfRule>
  </conditionalFormatting>
  <conditionalFormatting sqref="S8">
    <cfRule type="expression" dxfId="1172" priority="172">
      <formula>U$9&gt;=20/24</formula>
    </cfRule>
    <cfRule type="expression" dxfId="1171" priority="173">
      <formula>AND(U$9&gt;=14/24,U$9&lt;20/24)</formula>
    </cfRule>
    <cfRule type="expression" dxfId="1170" priority="174">
      <formula>AND(U$9&gt;=8/24,U$9&lt;14/24)</formula>
    </cfRule>
    <cfRule type="expression" dxfId="1169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68" priority="119">
      <formula>B54&gt;$AG54</formula>
    </cfRule>
  </conditionalFormatting>
  <conditionalFormatting sqref="AB8">
    <cfRule type="expression" dxfId="1167" priority="168">
      <formula>AD$9&gt;=20/24</formula>
    </cfRule>
    <cfRule type="expression" dxfId="1166" priority="169">
      <formula>AND(AD$9&gt;=14/24,AD$9&lt;20/24)</formula>
    </cfRule>
    <cfRule type="expression" dxfId="1165" priority="170">
      <formula>AND(AD$9&gt;=8/24,AD$9&lt;14/24)</formula>
    </cfRule>
    <cfRule type="expression" dxfId="1164" priority="171">
      <formula>AD$9&lt;8/24</formula>
    </cfRule>
  </conditionalFormatting>
  <conditionalFormatting sqref="AG78">
    <cfRule type="expression" dxfId="1163" priority="147">
      <formula>AG$9&gt;=20/24</formula>
    </cfRule>
    <cfRule type="expression" dxfId="1162" priority="148">
      <formula>AND(AG$9&gt;=14/24,AG$9&lt;20/24)</formula>
    </cfRule>
    <cfRule type="expression" dxfId="1161" priority="149">
      <formula>AND(AG$9&gt;=8/24,AG$9&lt;14/24)</formula>
    </cfRule>
    <cfRule type="expression" dxfId="1160" priority="150">
      <formula>AG$9&lt;8/24</formula>
    </cfRule>
  </conditionalFormatting>
  <conditionalFormatting sqref="AG91:AG92">
    <cfRule type="expression" dxfId="1159" priority="142">
      <formula>AG91&gt;$AG91</formula>
    </cfRule>
  </conditionalFormatting>
  <conditionalFormatting sqref="AG96">
    <cfRule type="expression" dxfId="1158" priority="143">
      <formula>AG$9&gt;=20/24</formula>
    </cfRule>
    <cfRule type="expression" dxfId="1157" priority="144">
      <formula>AND(AG$9&gt;=14/24,AG$9&lt;20/24)</formula>
    </cfRule>
    <cfRule type="expression" dxfId="1156" priority="145">
      <formula>AND(AG$9&gt;=8/24,AG$9&lt;14/24)</formula>
    </cfRule>
    <cfRule type="expression" dxfId="1155" priority="146">
      <formula>AG$9&lt;8/24</formula>
    </cfRule>
  </conditionalFormatting>
  <conditionalFormatting sqref="AG113">
    <cfRule type="expression" dxfId="1154" priority="164">
      <formula>AG$9&gt;=20/24</formula>
    </cfRule>
    <cfRule type="expression" dxfId="1153" priority="165">
      <formula>AND(AG$9&gt;=14/24,AG$9&lt;20/24)</formula>
    </cfRule>
    <cfRule type="expression" dxfId="1152" priority="166">
      <formula>AND(AG$9&gt;=8/24,AG$9&lt;14/24)</formula>
    </cfRule>
    <cfRule type="expression" dxfId="1151" priority="167">
      <formula>AG$9&lt;8/24</formula>
    </cfRule>
  </conditionalFormatting>
  <conditionalFormatting sqref="AH8:AI10">
    <cfRule type="expression" dxfId="1150" priority="55">
      <formula>AH$9&gt;=20/24</formula>
    </cfRule>
    <cfRule type="expression" dxfId="1149" priority="56">
      <formula>AND(AH$9&gt;=14/24,AH$9&lt;20/24)</formula>
    </cfRule>
    <cfRule type="expression" dxfId="1148" priority="57">
      <formula>AND(AH$9&gt;=8/24,AH$9&lt;14/24)</formula>
    </cfRule>
    <cfRule type="expression" dxfId="1147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46" priority="185">
      <formula>AJ$9&gt;=20/24</formula>
    </cfRule>
    <cfRule type="expression" dxfId="1145" priority="186">
      <formula>AND(AJ$9&gt;=14/24,AJ$9&lt;20/24)</formula>
    </cfRule>
    <cfRule type="expression" dxfId="1144" priority="187">
      <formula>AND(AJ$9&gt;=8/24,AJ$9&lt;14/24)</formula>
    </cfRule>
    <cfRule type="expression" dxfId="1143" priority="188">
      <formula>AJ$9&lt;8/24</formula>
    </cfRule>
  </conditionalFormatting>
  <conditionalFormatting sqref="AL99:AN99 AL105:AN105">
    <cfRule type="expression" dxfId="1142" priority="157">
      <formula>AL$9&gt;=20/24</formula>
    </cfRule>
    <cfRule type="expression" dxfId="1141" priority="158">
      <formula>AND(AL$9&gt;=14/24,AL$9&lt;20/24)</formula>
    </cfRule>
    <cfRule type="expression" dxfId="1140" priority="159">
      <formula>AND(AL$9&gt;=8/24,AL$9&lt;14/24)</formula>
    </cfRule>
    <cfRule type="expression" dxfId="1139" priority="160">
      <formula>AL$9&lt;8/24</formula>
    </cfRule>
  </conditionalFormatting>
  <conditionalFormatting sqref="AM15:AM21 AN16:AR21">
    <cfRule type="expression" dxfId="1138" priority="81">
      <formula>AX$9&gt;=20/24</formula>
    </cfRule>
    <cfRule type="expression" dxfId="1137" priority="82">
      <formula>AND(AX$9&gt;=14/24,AX$9&lt;20/24)</formula>
    </cfRule>
    <cfRule type="expression" dxfId="1136" priority="83">
      <formula>AND(AX$9&gt;=8/24,AX$9&lt;14/24)</formula>
    </cfRule>
    <cfRule type="expression" dxfId="1135" priority="84">
      <formula>AX$9&lt;8/24</formula>
    </cfRule>
  </conditionalFormatting>
  <conditionalFormatting sqref="AN100:AN103">
    <cfRule type="expression" dxfId="1134" priority="153">
      <formula>AN$9&gt;=20/24</formula>
    </cfRule>
    <cfRule type="expression" dxfId="1133" priority="154">
      <formula>AND(AN$9&gt;=14/24,AN$9&lt;20/24)</formula>
    </cfRule>
    <cfRule type="expression" dxfId="1132" priority="155">
      <formula>AND(AN$9&gt;=8/24,AN$9&lt;14/24)</formula>
    </cfRule>
    <cfRule type="expression" dxfId="1131" priority="156">
      <formula>AN$9&lt;8/24</formula>
    </cfRule>
  </conditionalFormatting>
  <conditionalFormatting sqref="AN15:AR15">
    <cfRule type="expression" dxfId="1130" priority="69">
      <formula>U$9&gt;=20/24</formula>
    </cfRule>
    <cfRule type="expression" dxfId="1129" priority="70">
      <formula>AND(U$9&gt;=14/24,U$9&lt;20/24)</formula>
    </cfRule>
    <cfRule type="expression" dxfId="1128" priority="71">
      <formula>AND(U$9&gt;=8/24,U$9&lt;14/24)</formula>
    </cfRule>
    <cfRule type="expression" dxfId="1127" priority="72">
      <formula>U$9&lt;8/24</formula>
    </cfRule>
  </conditionalFormatting>
  <conditionalFormatting sqref="AS15">
    <cfRule type="expression" dxfId="1126" priority="77">
      <formula>AA$9&gt;=20/24</formula>
    </cfRule>
    <cfRule type="expression" dxfId="1125" priority="78">
      <formula>AND(AA$9&gt;=14/24,AA$9&lt;20/24)</formula>
    </cfRule>
    <cfRule type="expression" dxfId="1124" priority="79">
      <formula>AND(AA$9&gt;=8/24,AA$9&lt;14/24)</formula>
    </cfRule>
    <cfRule type="expression" dxfId="1123" priority="80">
      <formula>AA$9&lt;8/24</formula>
    </cfRule>
  </conditionalFormatting>
  <conditionalFormatting sqref="AS16:AS21">
    <cfRule type="expression" dxfId="1122" priority="85">
      <formula>BE$9&gt;=20/24</formula>
    </cfRule>
    <cfRule type="expression" dxfId="1121" priority="86">
      <formula>AND(BE$9&gt;=14/24,BE$9&lt;20/24)</formula>
    </cfRule>
    <cfRule type="expression" dxfId="1120" priority="87">
      <formula>AND(BE$9&gt;=8/24,BE$9&lt;14/24)</formula>
    </cfRule>
    <cfRule type="expression" dxfId="1119" priority="88">
      <formula>BE$9&lt;8/24</formula>
    </cfRule>
  </conditionalFormatting>
  <conditionalFormatting sqref="AT15 AX15:BJ15">
    <cfRule type="expression" dxfId="1118" priority="89">
      <formula>AC$9&gt;=20/24</formula>
    </cfRule>
    <cfRule type="expression" dxfId="1117" priority="90">
      <formula>AND(AC$9&gt;=14/24,AC$9&lt;20/24)</formula>
    </cfRule>
    <cfRule type="expression" dxfId="1116" priority="91">
      <formula>AND(AC$9&gt;=8/24,AC$9&lt;14/24)</formula>
    </cfRule>
    <cfRule type="expression" dxfId="1115" priority="92">
      <formula>AC$9&lt;8/24</formula>
    </cfRule>
  </conditionalFormatting>
  <conditionalFormatting sqref="AT16:AT21">
    <cfRule type="expression" dxfId="1114" priority="93">
      <formula>BG$9&gt;=20/24</formula>
    </cfRule>
    <cfRule type="expression" dxfId="1113" priority="94">
      <formula>AND(BG$9&gt;=14/24,BG$9&lt;20/24)</formula>
    </cfRule>
    <cfRule type="expression" dxfId="1112" priority="95">
      <formula>AND(BG$9&gt;=8/24,BG$9&lt;14/24)</formula>
    </cfRule>
    <cfRule type="expression" dxfId="1111" priority="96">
      <formula>BG$9&lt;8/24</formula>
    </cfRule>
  </conditionalFormatting>
  <conditionalFormatting sqref="AU15:AV15">
    <cfRule type="expression" dxfId="1110" priority="97">
      <formula>AE$9&gt;=20/24</formula>
    </cfRule>
    <cfRule type="expression" dxfId="1109" priority="98">
      <formula>AND(AE$9&gt;=14/24,AE$9&lt;20/24)</formula>
    </cfRule>
    <cfRule type="expression" dxfId="1108" priority="99">
      <formula>AND(AE$9&gt;=8/24,AE$9&lt;14/24)</formula>
    </cfRule>
    <cfRule type="expression" dxfId="1107" priority="100">
      <formula>AE$9&lt;8/24</formula>
    </cfRule>
  </conditionalFormatting>
  <conditionalFormatting sqref="AU16:BJ21">
    <cfRule type="expression" dxfId="1106" priority="101">
      <formula>BI$9&gt;=20/24</formula>
    </cfRule>
    <cfRule type="expression" dxfId="1105" priority="102">
      <formula>AND(BI$9&gt;=14/24,BI$9&lt;20/24)</formula>
    </cfRule>
    <cfRule type="expression" dxfId="1104" priority="103">
      <formula>AND(BI$9&gt;=8/24,BI$9&lt;14/24)</formula>
    </cfRule>
    <cfRule type="expression" dxfId="1103" priority="104">
      <formula>BI$9&lt;8/24</formula>
    </cfRule>
  </conditionalFormatting>
  <conditionalFormatting sqref="AW15">
    <cfRule type="expression" dxfId="1102" priority="73">
      <formula>B$9&gt;=20/24</formula>
    </cfRule>
    <cfRule type="expression" dxfId="1101" priority="74">
      <formula>AND(B$9&gt;=14/24,B$9&lt;20/24)</formula>
    </cfRule>
    <cfRule type="expression" dxfId="1100" priority="75">
      <formula>AND(B$9&gt;=8/24,B$9&lt;14/24)</formula>
    </cfRule>
    <cfRule type="expression" dxfId="1099" priority="76">
      <formula>B$9&lt;8/24</formula>
    </cfRule>
  </conditionalFormatting>
  <conditionalFormatting sqref="A73">
    <cfRule type="expression" dxfId="1098" priority="24">
      <formula>$AH73=0</formula>
    </cfRule>
  </conditionalFormatting>
  <conditionalFormatting sqref="B97:F107 B137:F152 B109:F112 B125:F134 B154:F159 B11:AF13">
    <cfRule type="expression" dxfId="1097" priority="20">
      <formula>B$9&gt;=20/24</formula>
    </cfRule>
  </conditionalFormatting>
  <conditionalFormatting sqref="B97:F107 B137:F152 B109:F112 B125:F134 B154:F159 B11:AF13">
    <cfRule type="expression" dxfId="1096" priority="21">
      <formula>AND(B$9&gt;=14/24,B$9&lt;20/24)</formula>
    </cfRule>
    <cfRule type="expression" dxfId="1095" priority="22">
      <formula>AND(B$9&gt;=8/24,B$9&lt;14/24)</formula>
    </cfRule>
    <cfRule type="expression" dxfId="1094" priority="23">
      <formula>B$9&lt;8/24</formula>
    </cfRule>
  </conditionalFormatting>
  <conditionalFormatting sqref="B14:AF28">
    <cfRule type="expression" dxfId="1093" priority="10">
      <formula>B14&gt;$AG14*1</formula>
    </cfRule>
    <cfRule type="expression" dxfId="1092" priority="11">
      <formula>B$9&gt;=20/24</formula>
    </cfRule>
    <cfRule type="expression" dxfId="1091" priority="12">
      <formula>AND(B$9&gt;=14/24,B$9&lt;20/24)</formula>
    </cfRule>
    <cfRule type="expression" dxfId="1090" priority="13">
      <formula>AND(B$9&gt;=8/24,B$9&lt;14/24)</formula>
    </cfRule>
    <cfRule type="expression" dxfId="1089" priority="14">
      <formula>B$9&lt;8/24</formula>
    </cfRule>
  </conditionalFormatting>
  <conditionalFormatting sqref="B161:F167">
    <cfRule type="expression" dxfId="1088" priority="15">
      <formula>B$9&gt;=20/24</formula>
    </cfRule>
    <cfRule type="expression" dxfId="1087" priority="16">
      <formula>AND(B$9&gt;=14/24,B$9&lt;20/24)</formula>
    </cfRule>
    <cfRule type="expression" dxfId="1086" priority="17">
      <formula>AND(B$9&gt;=8/24,B$9&lt;14/24)</formula>
    </cfRule>
    <cfRule type="expression" dxfId="1085" priority="18">
      <formula>B$9&lt;8/24</formula>
    </cfRule>
  </conditionalFormatting>
  <conditionalFormatting sqref="B169:C274 D169:F203">
    <cfRule type="expression" dxfId="1084" priority="6">
      <formula>B$9&gt;=20/24</formula>
    </cfRule>
    <cfRule type="expression" dxfId="1083" priority="7">
      <formula>AND(B$9&gt;=14/24,B$9&lt;20/24)</formula>
    </cfRule>
    <cfRule type="expression" dxfId="1082" priority="8">
      <formula>AND(B$9&gt;=8/24,B$9&lt;14/24)</formula>
    </cfRule>
    <cfRule type="expression" dxfId="1081" priority="9">
      <formula>B$9&lt;8/24</formula>
    </cfRule>
  </conditionalFormatting>
  <conditionalFormatting sqref="B11:AF13">
    <cfRule type="expression" dxfId="1080" priority="19">
      <formula>B11&gt;$AG11*1</formula>
    </cfRule>
  </conditionalFormatting>
  <conditionalFormatting sqref="A153">
    <cfRule type="expression" dxfId="1079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78" priority="1">
      <formula>AL$9&gt;=20/24</formula>
    </cfRule>
  </conditionalFormatting>
  <conditionalFormatting sqref="AL153">
    <cfRule type="expression" dxfId="1077" priority="2">
      <formula>AND(AL$9&gt;=14/24,AL$9&lt;20/24)</formula>
    </cfRule>
    <cfRule type="expression" dxfId="1076" priority="3">
      <formula>AND(AL$9&gt;=8/24,AL$9&lt;14/24)</formula>
    </cfRule>
    <cfRule type="expression" dxfId="1075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zoomScale="130" zoomScaleNormal="130" workbookViewId="0">
      <pane xSplit="1" ySplit="10" topLeftCell="N92" activePane="bottomRight" state="frozen"/>
      <selection activeCell="C158" sqref="C158"/>
      <selection pane="topRight" activeCell="C158" sqref="C158"/>
      <selection pane="bottomLeft" activeCell="C158" sqref="C158"/>
      <selection pane="bottomRight" activeCell="Y97" sqref="Y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2080/10/22</v>
      </c>
      <c r="C4" s="230"/>
      <c r="D4" s="230"/>
      <c r="E4" s="231" t="str">
        <f ca="1">"2080/"&amp;"10/"&amp;INT(MID(CELL("filename",G6),FIND("]",CELL("filename",G6))+1,200))</f>
        <v>2080/10/22</v>
      </c>
      <c r="F4" s="231"/>
      <c r="G4" s="231"/>
      <c r="H4" s="231" t="str">
        <f ca="1">TEXT(E4,"dddd")</f>
        <v>Tuesday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30.8</v>
      </c>
      <c r="C5" s="30">
        <f t="shared" si="0"/>
        <v>40.5</v>
      </c>
      <c r="D5" s="30">
        <f t="shared" si="0"/>
        <v>36.299999999999997</v>
      </c>
      <c r="E5" s="30">
        <f t="shared" si="0"/>
        <v>22.1</v>
      </c>
      <c r="F5" s="30">
        <f t="shared" si="0"/>
        <v>40</v>
      </c>
      <c r="G5" s="30">
        <f t="shared" si="0"/>
        <v>41</v>
      </c>
      <c r="H5" s="30">
        <f t="shared" si="0"/>
        <v>51</v>
      </c>
      <c r="I5" s="30">
        <f t="shared" si="0"/>
        <v>91</v>
      </c>
      <c r="J5" s="30">
        <f t="shared" si="0"/>
        <v>98</v>
      </c>
      <c r="K5" s="30">
        <f t="shared" si="0"/>
        <v>90</v>
      </c>
      <c r="L5" s="30">
        <f t="shared" si="0"/>
        <v>90.3</v>
      </c>
      <c r="M5" s="30">
        <f t="shared" si="0"/>
        <v>73</v>
      </c>
      <c r="N5" s="30">
        <f t="shared" si="0"/>
        <v>72.599999999999994</v>
      </c>
      <c r="O5" s="30">
        <f t="shared" si="0"/>
        <v>96</v>
      </c>
      <c r="P5" s="30">
        <f t="shared" si="0"/>
        <v>66</v>
      </c>
      <c r="Q5" s="30">
        <f t="shared" si="0"/>
        <v>84</v>
      </c>
      <c r="R5" s="30">
        <f t="shared" si="0"/>
        <v>84</v>
      </c>
      <c r="S5" s="30">
        <f t="shared" si="0"/>
        <v>77.400000000000006</v>
      </c>
      <c r="T5" s="30">
        <f t="shared" si="0"/>
        <v>73.5</v>
      </c>
      <c r="U5" s="30">
        <f t="shared" si="0"/>
        <v>79.2</v>
      </c>
      <c r="V5" s="30">
        <f t="shared" si="0"/>
        <v>75</v>
      </c>
      <c r="W5" s="30">
        <f t="shared" si="0"/>
        <v>96</v>
      </c>
      <c r="X5" s="30">
        <f t="shared" si="0"/>
        <v>69.2</v>
      </c>
      <c r="Y5" s="30">
        <f t="shared" si="0"/>
        <v>74</v>
      </c>
      <c r="Z5" s="30">
        <f t="shared" si="0"/>
        <v>68</v>
      </c>
      <c r="AA5" s="30">
        <f>AB108</f>
        <v>84.9</v>
      </c>
      <c r="AB5" s="30">
        <f t="shared" si="0"/>
        <v>80.100000000000009</v>
      </c>
      <c r="AC5" s="30">
        <f t="shared" si="0"/>
        <v>82.4</v>
      </c>
      <c r="AD5" s="30">
        <f t="shared" si="0"/>
        <v>83.8</v>
      </c>
      <c r="AE5" s="30">
        <f t="shared" si="0"/>
        <v>81.900000000000006</v>
      </c>
      <c r="AF5" s="30">
        <f>B108</f>
        <v>66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Load=926</v>
      </c>
      <c r="B7" s="35">
        <f t="shared" ref="B7:AF7" si="1">B116</f>
        <v>980.1099999999999</v>
      </c>
      <c r="C7" s="35">
        <f t="shared" si="1"/>
        <v>962.70999999999981</v>
      </c>
      <c r="D7" s="35">
        <f t="shared" si="1"/>
        <v>926.31</v>
      </c>
      <c r="E7" s="35">
        <f t="shared" si="1"/>
        <v>976.20999999999992</v>
      </c>
      <c r="F7" s="35">
        <f t="shared" si="1"/>
        <v>949.60999999999979</v>
      </c>
      <c r="G7" s="35">
        <f t="shared" si="1"/>
        <v>990.30999999999983</v>
      </c>
      <c r="H7" s="35">
        <f t="shared" si="1"/>
        <v>1078.9099999999999</v>
      </c>
      <c r="I7" s="35">
        <f t="shared" si="1"/>
        <v>1285.9099999999999</v>
      </c>
      <c r="J7" s="35">
        <f t="shared" si="1"/>
        <v>1352.4099999999999</v>
      </c>
      <c r="K7" s="35">
        <f t="shared" si="1"/>
        <v>1359.4099999999999</v>
      </c>
      <c r="L7" s="35">
        <f t="shared" si="1"/>
        <v>1345.4099999999999</v>
      </c>
      <c r="M7" s="35">
        <f t="shared" si="1"/>
        <v>1358.81</v>
      </c>
      <c r="N7" s="35">
        <f t="shared" si="1"/>
        <v>1312.1100000000001</v>
      </c>
      <c r="O7" s="35">
        <f t="shared" si="1"/>
        <v>1404.1100000000001</v>
      </c>
      <c r="P7" s="35">
        <f t="shared" si="1"/>
        <v>1433.5100000000002</v>
      </c>
      <c r="Q7" s="35">
        <f t="shared" si="1"/>
        <v>1433.5100000000002</v>
      </c>
      <c r="R7" s="35">
        <f t="shared" si="1"/>
        <v>1426.1100000000004</v>
      </c>
      <c r="S7" s="35">
        <f t="shared" si="1"/>
        <v>1426.1100000000004</v>
      </c>
      <c r="T7" s="35">
        <f t="shared" si="1"/>
        <v>1600.01</v>
      </c>
      <c r="U7" s="35">
        <f t="shared" si="1"/>
        <v>1493.41</v>
      </c>
      <c r="V7" s="35">
        <f t="shared" si="1"/>
        <v>1473.2100000000003</v>
      </c>
      <c r="W7" s="35">
        <f t="shared" si="1"/>
        <v>1428.3100000000002</v>
      </c>
      <c r="X7" s="35">
        <f t="shared" si="1"/>
        <v>1496.5100000000002</v>
      </c>
      <c r="Y7" s="35">
        <f t="shared" si="1"/>
        <v>1501.5100000000002</v>
      </c>
      <c r="Z7" s="35">
        <f t="shared" si="1"/>
        <v>1722.4099999999999</v>
      </c>
      <c r="AA7" s="35">
        <f t="shared" si="1"/>
        <v>1718.3300000000004</v>
      </c>
      <c r="AB7" s="35">
        <f>AB116</f>
        <v>1672.2300000000002</v>
      </c>
      <c r="AC7" s="35">
        <f t="shared" si="1"/>
        <v>1639.43</v>
      </c>
      <c r="AD7" s="35">
        <f t="shared" si="1"/>
        <v>1557.42</v>
      </c>
      <c r="AE7" s="35">
        <f t="shared" si="1"/>
        <v>1450.12</v>
      </c>
      <c r="AF7" s="35">
        <f t="shared" si="1"/>
        <v>1606.0200000000002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2000.41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1722.41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6" t="s">
        <v>19</v>
      </c>
      <c r="AI10" s="21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32.200000000000003</v>
      </c>
      <c r="C11" s="43">
        <v>32.200000000000003</v>
      </c>
      <c r="D11" s="43">
        <v>32.200000000000003</v>
      </c>
      <c r="E11" s="43">
        <v>32.200000000000003</v>
      </c>
      <c r="F11" s="43">
        <v>32.200000000000003</v>
      </c>
      <c r="G11" s="43">
        <v>32.200000000000003</v>
      </c>
      <c r="H11" s="43">
        <v>32.200000000000003</v>
      </c>
      <c r="I11" s="43">
        <v>32.200000000000003</v>
      </c>
      <c r="J11" s="43">
        <v>32.200000000000003</v>
      </c>
      <c r="K11" s="43">
        <v>32.200000000000003</v>
      </c>
      <c r="L11" s="43">
        <v>32.200000000000003</v>
      </c>
      <c r="M11" s="43">
        <v>32.200000000000003</v>
      </c>
      <c r="N11" s="43">
        <v>32.200000000000003</v>
      </c>
      <c r="O11" s="43">
        <v>30.1</v>
      </c>
      <c r="P11" s="43">
        <v>30.1</v>
      </c>
      <c r="Q11" s="43">
        <v>30.1</v>
      </c>
      <c r="R11" s="43">
        <v>30.1</v>
      </c>
      <c r="S11" s="43">
        <v>30.1</v>
      </c>
      <c r="T11" s="43">
        <v>30.1</v>
      </c>
      <c r="U11" s="43">
        <v>30.1</v>
      </c>
      <c r="V11" s="43">
        <v>30.1</v>
      </c>
      <c r="W11" s="43">
        <v>30.1</v>
      </c>
      <c r="X11" s="43">
        <v>30.1</v>
      </c>
      <c r="Y11" s="43">
        <v>30.1</v>
      </c>
      <c r="Z11" s="43">
        <v>30.1</v>
      </c>
      <c r="AA11" s="43">
        <v>30.1</v>
      </c>
      <c r="AB11" s="43">
        <v>30.1</v>
      </c>
      <c r="AC11" s="43">
        <v>30.1</v>
      </c>
      <c r="AD11" s="43">
        <v>34.1</v>
      </c>
      <c r="AE11" s="43">
        <v>34.1</v>
      </c>
      <c r="AF11" s="43">
        <v>34.1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25.9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25</v>
      </c>
      <c r="AA12" s="43">
        <v>25</v>
      </c>
      <c r="AB12" s="43">
        <v>25</v>
      </c>
      <c r="AC12" s="43">
        <v>25</v>
      </c>
      <c r="AD12" s="43">
        <v>28</v>
      </c>
      <c r="AE12" s="43">
        <v>28</v>
      </c>
      <c r="AF12" s="43">
        <v>28</v>
      </c>
      <c r="AG12" s="48">
        <v>82</v>
      </c>
      <c r="AH12" s="46">
        <f t="shared" si="2"/>
        <v>28</v>
      </c>
      <c r="AI12" s="47">
        <f t="shared" si="3"/>
        <v>25</v>
      </c>
      <c r="AK12" s="49"/>
      <c r="AL12" s="50" t="str">
        <f ca="1">MID(CELL("filename",C7),FIND("]",CELL("filename",C7))+1,600)</f>
        <v>22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21</v>
      </c>
      <c r="C13" s="43">
        <v>21</v>
      </c>
      <c r="D13" s="43">
        <v>21</v>
      </c>
      <c r="E13" s="43">
        <v>21</v>
      </c>
      <c r="F13" s="43">
        <v>21</v>
      </c>
      <c r="G13" s="43">
        <v>21</v>
      </c>
      <c r="H13" s="43">
        <v>21</v>
      </c>
      <c r="I13" s="43">
        <v>21</v>
      </c>
      <c r="J13" s="43">
        <v>21</v>
      </c>
      <c r="K13" s="43">
        <v>21</v>
      </c>
      <c r="L13" s="43">
        <v>21</v>
      </c>
      <c r="M13" s="43">
        <v>21</v>
      </c>
      <c r="N13" s="43">
        <v>21</v>
      </c>
      <c r="O13" s="43">
        <v>26.5</v>
      </c>
      <c r="P13" s="43">
        <v>26.5</v>
      </c>
      <c r="Q13" s="43">
        <v>26.5</v>
      </c>
      <c r="R13" s="43">
        <v>26.5</v>
      </c>
      <c r="S13" s="43">
        <v>26.5</v>
      </c>
      <c r="T13" s="43">
        <v>26.5</v>
      </c>
      <c r="U13" s="43">
        <v>26.5</v>
      </c>
      <c r="V13" s="43">
        <v>26.5</v>
      </c>
      <c r="W13" s="43">
        <v>26.5</v>
      </c>
      <c r="X13" s="43">
        <v>26.5</v>
      </c>
      <c r="Y13" s="43">
        <v>26.5</v>
      </c>
      <c r="Z13" s="43">
        <v>26.5</v>
      </c>
      <c r="AA13" s="43">
        <v>26.5</v>
      </c>
      <c r="AB13" s="43">
        <v>26.5</v>
      </c>
      <c r="AC13" s="43">
        <v>26.5</v>
      </c>
      <c r="AD13" s="43">
        <v>29</v>
      </c>
      <c r="AE13" s="43">
        <v>29</v>
      </c>
      <c r="AF13" s="43">
        <v>29</v>
      </c>
      <c r="AG13" s="48">
        <v>78</v>
      </c>
      <c r="AH13" s="46">
        <f t="shared" si="2"/>
        <v>29</v>
      </c>
      <c r="AI13" s="47">
        <f t="shared" si="3"/>
        <v>21</v>
      </c>
      <c r="AK13" s="49"/>
      <c r="AL13" s="50" t="str">
        <f ca="1">"Daily Load Curve(Excluding of Export) of Nepal ("&amp;A4&amp;" "&amp;B4&amp;")"</f>
        <v>Daily Load Curve(Excluding of Export) of Nepal (Nepali Date: 2080/10/22)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</v>
      </c>
      <c r="C14" s="43">
        <v>28</v>
      </c>
      <c r="D14" s="43">
        <v>28</v>
      </c>
      <c r="E14" s="43">
        <v>28</v>
      </c>
      <c r="F14" s="43">
        <v>28</v>
      </c>
      <c r="G14" s="43">
        <v>28</v>
      </c>
      <c r="H14" s="43">
        <v>28</v>
      </c>
      <c r="I14" s="43">
        <v>28</v>
      </c>
      <c r="J14" s="43">
        <v>28</v>
      </c>
      <c r="K14" s="43">
        <v>28</v>
      </c>
      <c r="L14" s="43">
        <v>28</v>
      </c>
      <c r="M14" s="43">
        <v>28</v>
      </c>
      <c r="N14" s="43">
        <v>28</v>
      </c>
      <c r="O14" s="43">
        <v>24</v>
      </c>
      <c r="P14" s="43">
        <v>24</v>
      </c>
      <c r="Q14" s="43">
        <v>24</v>
      </c>
      <c r="R14" s="43">
        <v>24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24</v>
      </c>
      <c r="AA14" s="43">
        <v>24</v>
      </c>
      <c r="AB14" s="43">
        <v>24</v>
      </c>
      <c r="AC14" s="43">
        <v>24</v>
      </c>
      <c r="AD14" s="43">
        <v>24</v>
      </c>
      <c r="AE14" s="43">
        <v>24</v>
      </c>
      <c r="AF14" s="43">
        <v>24</v>
      </c>
      <c r="AG14" s="48">
        <v>77</v>
      </c>
      <c r="AH14" s="46">
        <f t="shared" si="2"/>
        <v>28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55.2</v>
      </c>
      <c r="C15" s="43">
        <v>55.2</v>
      </c>
      <c r="D15" s="43">
        <v>55.2</v>
      </c>
      <c r="E15" s="43">
        <v>55.2</v>
      </c>
      <c r="F15" s="43">
        <v>55.2</v>
      </c>
      <c r="G15" s="43">
        <v>55.2</v>
      </c>
      <c r="H15" s="43">
        <v>55.2</v>
      </c>
      <c r="I15" s="43">
        <v>55.2</v>
      </c>
      <c r="J15" s="43">
        <v>55.2</v>
      </c>
      <c r="K15" s="43">
        <v>55.2</v>
      </c>
      <c r="L15" s="43">
        <v>55.2</v>
      </c>
      <c r="M15" s="43">
        <v>55.2</v>
      </c>
      <c r="N15" s="43">
        <v>55.2</v>
      </c>
      <c r="O15" s="43">
        <v>55.2</v>
      </c>
      <c r="P15" s="43">
        <v>55.2</v>
      </c>
      <c r="Q15" s="43">
        <v>55.2</v>
      </c>
      <c r="R15" s="43">
        <v>55.2</v>
      </c>
      <c r="S15" s="43">
        <v>55.2</v>
      </c>
      <c r="T15" s="43">
        <v>55.2</v>
      </c>
      <c r="U15" s="43">
        <v>55.2</v>
      </c>
      <c r="V15" s="43">
        <v>55.2</v>
      </c>
      <c r="W15" s="43">
        <v>55.2</v>
      </c>
      <c r="X15" s="43">
        <v>55.2</v>
      </c>
      <c r="Y15" s="43">
        <v>55.2</v>
      </c>
      <c r="Z15" s="43">
        <v>55.2</v>
      </c>
      <c r="AA15" s="43">
        <v>55.2</v>
      </c>
      <c r="AB15" s="43">
        <v>55.2</v>
      </c>
      <c r="AC15" s="43">
        <v>55.2</v>
      </c>
      <c r="AD15" s="43">
        <v>46.1</v>
      </c>
      <c r="AE15" s="43">
        <v>46.1</v>
      </c>
      <c r="AF15" s="43">
        <v>46.1</v>
      </c>
      <c r="AG15" s="48">
        <v>73</v>
      </c>
      <c r="AH15" s="46">
        <f t="shared" si="2"/>
        <v>55.2</v>
      </c>
      <c r="AI15" s="47">
        <f t="shared" si="3"/>
        <v>46.1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19.100000000000001</v>
      </c>
      <c r="C16" s="43">
        <v>19.100000000000001</v>
      </c>
      <c r="D16" s="43">
        <v>19.100000000000001</v>
      </c>
      <c r="E16" s="43">
        <v>19.100000000000001</v>
      </c>
      <c r="F16" s="43">
        <v>19.100000000000001</v>
      </c>
      <c r="G16" s="43">
        <v>19.100000000000001</v>
      </c>
      <c r="H16" s="43">
        <v>19.100000000000001</v>
      </c>
      <c r="I16" s="43">
        <v>19.100000000000001</v>
      </c>
      <c r="J16" s="43">
        <v>19.100000000000001</v>
      </c>
      <c r="K16" s="43">
        <v>19.100000000000001</v>
      </c>
      <c r="L16" s="43">
        <v>19.100000000000001</v>
      </c>
      <c r="M16" s="43">
        <v>19.100000000000001</v>
      </c>
      <c r="N16" s="43">
        <v>19.100000000000001</v>
      </c>
      <c r="O16" s="43">
        <v>19.100000000000001</v>
      </c>
      <c r="P16" s="43">
        <v>19.100000000000001</v>
      </c>
      <c r="Q16" s="43">
        <v>19.100000000000001</v>
      </c>
      <c r="R16" s="43">
        <v>19.100000000000001</v>
      </c>
      <c r="S16" s="43">
        <v>19.100000000000001</v>
      </c>
      <c r="T16" s="43">
        <v>19.100000000000001</v>
      </c>
      <c r="U16" s="43">
        <v>19.100000000000001</v>
      </c>
      <c r="V16" s="43">
        <v>19.100000000000001</v>
      </c>
      <c r="W16" s="43">
        <v>19.100000000000001</v>
      </c>
      <c r="X16" s="43">
        <v>19.100000000000001</v>
      </c>
      <c r="Y16" s="43">
        <v>19.100000000000001</v>
      </c>
      <c r="Z16" s="43">
        <v>19.100000000000001</v>
      </c>
      <c r="AA16" s="43">
        <v>19.100000000000001</v>
      </c>
      <c r="AB16" s="43">
        <v>19.100000000000001</v>
      </c>
      <c r="AC16" s="43">
        <v>19.100000000000001</v>
      </c>
      <c r="AD16" s="43">
        <v>15.6</v>
      </c>
      <c r="AE16" s="43">
        <v>15.6</v>
      </c>
      <c r="AF16" s="43">
        <v>15.6</v>
      </c>
      <c r="AG16" s="48">
        <v>71</v>
      </c>
      <c r="AH16" s="46">
        <f t="shared" si="2"/>
        <v>19.100000000000001</v>
      </c>
      <c r="AI16" s="47">
        <f t="shared" si="3"/>
        <v>15.6</v>
      </c>
      <c r="AK16" s="49"/>
      <c r="AL16" s="52" t="s">
        <v>7</v>
      </c>
      <c r="AM16" s="57">
        <f t="shared" ref="AM16:AR16" si="4">B71</f>
        <v>923.70999999999992</v>
      </c>
      <c r="AN16" s="57">
        <f t="shared" si="4"/>
        <v>923.70999999999992</v>
      </c>
      <c r="AO16" s="57">
        <f t="shared" si="4"/>
        <v>923.70999999999992</v>
      </c>
      <c r="AP16" s="57">
        <f t="shared" si="4"/>
        <v>923.70999999999992</v>
      </c>
      <c r="AQ16" s="57">
        <f t="shared" si="4"/>
        <v>923.70999999999992</v>
      </c>
      <c r="AR16" s="57">
        <f t="shared" si="4"/>
        <v>923.70999999999992</v>
      </c>
      <c r="AS16" s="57">
        <f>I71</f>
        <v>923.70999999999992</v>
      </c>
      <c r="AT16" s="57">
        <f>K71</f>
        <v>923.70999999999992</v>
      </c>
      <c r="AU16" s="57">
        <f t="shared" ref="AU16:BD16" si="5">M71</f>
        <v>923.70999999999992</v>
      </c>
      <c r="AV16" s="57">
        <f t="shared" si="5"/>
        <v>923.70999999999992</v>
      </c>
      <c r="AW16" s="57">
        <f t="shared" si="5"/>
        <v>921.5100000000001</v>
      </c>
      <c r="AX16" s="57">
        <f t="shared" si="5"/>
        <v>921.5100000000001</v>
      </c>
      <c r="AY16" s="57">
        <f t="shared" si="5"/>
        <v>921.5100000000001</v>
      </c>
      <c r="AZ16" s="57">
        <f t="shared" si="5"/>
        <v>921.5100000000001</v>
      </c>
      <c r="BA16" s="57">
        <f t="shared" si="5"/>
        <v>921.5100000000001</v>
      </c>
      <c r="BB16" s="57">
        <f t="shared" si="5"/>
        <v>921.5100000000001</v>
      </c>
      <c r="BC16" s="57">
        <f t="shared" si="5"/>
        <v>921.5100000000001</v>
      </c>
      <c r="BD16" s="57">
        <f t="shared" si="5"/>
        <v>921.5100000000001</v>
      </c>
      <c r="BE16" s="58">
        <f>X71</f>
        <v>921.5100000000001</v>
      </c>
      <c r="BF16" s="58">
        <f>Z71</f>
        <v>921.5100000000001</v>
      </c>
      <c r="BG16" s="58">
        <f>AB71</f>
        <v>921.5100000000001</v>
      </c>
      <c r="BH16" s="58">
        <f>AD71</f>
        <v>899</v>
      </c>
      <c r="BI16" s="58">
        <f>AE71</f>
        <v>899</v>
      </c>
      <c r="BJ16" s="58">
        <f>AF71</f>
        <v>899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21</v>
      </c>
      <c r="C17" s="44">
        <v>21</v>
      </c>
      <c r="D17" s="44">
        <v>21</v>
      </c>
      <c r="E17" s="44">
        <v>21</v>
      </c>
      <c r="F17" s="44">
        <v>21</v>
      </c>
      <c r="G17" s="44">
        <v>21</v>
      </c>
      <c r="H17" s="44">
        <v>21</v>
      </c>
      <c r="I17" s="44">
        <v>21</v>
      </c>
      <c r="J17" s="44">
        <v>21</v>
      </c>
      <c r="K17" s="44">
        <v>21</v>
      </c>
      <c r="L17" s="44">
        <v>21</v>
      </c>
      <c r="M17" s="44">
        <v>21</v>
      </c>
      <c r="N17" s="44">
        <v>21</v>
      </c>
      <c r="O17" s="44">
        <v>25.1</v>
      </c>
      <c r="P17" s="44">
        <v>25.1</v>
      </c>
      <c r="Q17" s="44">
        <v>25.1</v>
      </c>
      <c r="R17" s="44">
        <v>25.1</v>
      </c>
      <c r="S17" s="44">
        <v>25.1</v>
      </c>
      <c r="T17" s="44">
        <v>25.1</v>
      </c>
      <c r="U17" s="44">
        <v>25.1</v>
      </c>
      <c r="V17" s="44">
        <v>25.1</v>
      </c>
      <c r="W17" s="44">
        <v>25.1</v>
      </c>
      <c r="X17" s="44">
        <v>25.1</v>
      </c>
      <c r="Y17" s="44">
        <v>25.1</v>
      </c>
      <c r="Z17" s="44">
        <v>25.1</v>
      </c>
      <c r="AA17" s="44">
        <v>25.1</v>
      </c>
      <c r="AB17" s="44">
        <v>25.1</v>
      </c>
      <c r="AC17" s="44">
        <v>25.1</v>
      </c>
      <c r="AD17" s="44">
        <v>27</v>
      </c>
      <c r="AE17" s="44">
        <v>27</v>
      </c>
      <c r="AF17" s="44">
        <v>27</v>
      </c>
      <c r="AG17" s="45">
        <v>54</v>
      </c>
      <c r="AH17" s="46">
        <f t="shared" si="2"/>
        <v>27</v>
      </c>
      <c r="AI17" s="47">
        <f t="shared" si="3"/>
        <v>21</v>
      </c>
      <c r="AK17" s="49"/>
      <c r="AL17" s="52" t="s">
        <v>29</v>
      </c>
      <c r="AM17" s="57">
        <f t="shared" ref="AM17:AR17" si="6">B78</f>
        <v>352.7</v>
      </c>
      <c r="AN17" s="57">
        <f t="shared" si="6"/>
        <v>372.7</v>
      </c>
      <c r="AO17" s="57">
        <f t="shared" si="6"/>
        <v>352.7</v>
      </c>
      <c r="AP17" s="57">
        <f t="shared" si="6"/>
        <v>346.4</v>
      </c>
      <c r="AQ17" s="57">
        <f t="shared" si="6"/>
        <v>366.4</v>
      </c>
      <c r="AR17" s="57">
        <f t="shared" si="6"/>
        <v>366.4</v>
      </c>
      <c r="AS17" s="57">
        <f>I78</f>
        <v>406.4</v>
      </c>
      <c r="AT17" s="57">
        <f>K78</f>
        <v>366.4</v>
      </c>
      <c r="AU17" s="57">
        <f t="shared" ref="AU17:BD17" si="7">M78</f>
        <v>366.4</v>
      </c>
      <c r="AV17" s="57">
        <f t="shared" si="7"/>
        <v>243.5</v>
      </c>
      <c r="AW17" s="57">
        <f t="shared" si="7"/>
        <v>273.5</v>
      </c>
      <c r="AX17" s="57">
        <f t="shared" si="7"/>
        <v>303.5</v>
      </c>
      <c r="AY17" s="57">
        <f t="shared" si="7"/>
        <v>203.5</v>
      </c>
      <c r="AZ17" s="57">
        <f t="shared" si="7"/>
        <v>203.5</v>
      </c>
      <c r="BA17" s="57">
        <f t="shared" si="7"/>
        <v>203.5</v>
      </c>
      <c r="BB17" s="57">
        <f t="shared" si="7"/>
        <v>225.20000000000002</v>
      </c>
      <c r="BC17" s="57">
        <f t="shared" si="7"/>
        <v>173.5</v>
      </c>
      <c r="BD17" s="57">
        <f t="shared" si="7"/>
        <v>220.29999999999998</v>
      </c>
      <c r="BE17" s="58">
        <f>X78</f>
        <v>378.10000000000008</v>
      </c>
      <c r="BF17" s="58">
        <f>Z78</f>
        <v>605.89999999999986</v>
      </c>
      <c r="BG17" s="58">
        <f>AB78</f>
        <v>519.72</v>
      </c>
      <c r="BH17" s="58">
        <f>AD78</f>
        <v>429.71999999999997</v>
      </c>
      <c r="BI17" s="58">
        <f>AE78</f>
        <v>329.71999999999997</v>
      </c>
      <c r="BJ17" s="58">
        <f>AF78</f>
        <v>489.71999999999997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21</v>
      </c>
      <c r="C18" s="44">
        <v>21</v>
      </c>
      <c r="D18" s="44">
        <v>21</v>
      </c>
      <c r="E18" s="44">
        <v>21</v>
      </c>
      <c r="F18" s="44">
        <v>21</v>
      </c>
      <c r="G18" s="44">
        <v>21</v>
      </c>
      <c r="H18" s="44">
        <v>21</v>
      </c>
      <c r="I18" s="44">
        <v>21</v>
      </c>
      <c r="J18" s="44">
        <v>21</v>
      </c>
      <c r="K18" s="44">
        <v>21</v>
      </c>
      <c r="L18" s="44">
        <v>21</v>
      </c>
      <c r="M18" s="44">
        <v>21</v>
      </c>
      <c r="N18" s="44">
        <v>21</v>
      </c>
      <c r="O18" s="44">
        <v>14.2</v>
      </c>
      <c r="P18" s="44">
        <v>14.2</v>
      </c>
      <c r="Q18" s="44">
        <v>14.2</v>
      </c>
      <c r="R18" s="44">
        <v>14.2</v>
      </c>
      <c r="S18" s="44">
        <v>14.2</v>
      </c>
      <c r="T18" s="44">
        <v>14.2</v>
      </c>
      <c r="U18" s="44">
        <v>14.2</v>
      </c>
      <c r="V18" s="44">
        <v>14.2</v>
      </c>
      <c r="W18" s="44">
        <v>14.2</v>
      </c>
      <c r="X18" s="44">
        <v>14.2</v>
      </c>
      <c r="Y18" s="44">
        <v>14.2</v>
      </c>
      <c r="Z18" s="44">
        <v>14.2</v>
      </c>
      <c r="AA18" s="44">
        <v>14.2</v>
      </c>
      <c r="AB18" s="44">
        <v>14.2</v>
      </c>
      <c r="AC18" s="44">
        <v>14.2</v>
      </c>
      <c r="AD18" s="44">
        <v>14.3</v>
      </c>
      <c r="AE18" s="44">
        <v>14.3</v>
      </c>
      <c r="AF18" s="44">
        <v>14.3</v>
      </c>
      <c r="AG18" s="48">
        <v>52.465000000000003</v>
      </c>
      <c r="AH18" s="46">
        <f t="shared" si="2"/>
        <v>21</v>
      </c>
      <c r="AI18" s="47">
        <f t="shared" si="3"/>
        <v>14.2</v>
      </c>
      <c r="AK18" s="49"/>
      <c r="AL18" s="52" t="s">
        <v>31</v>
      </c>
      <c r="AM18" s="57">
        <f t="shared" ref="AM18:AR18" si="8">B92</f>
        <v>339.70000000000005</v>
      </c>
      <c r="AN18" s="57">
        <f t="shared" si="8"/>
        <v>332.40000000000003</v>
      </c>
      <c r="AO18" s="57">
        <f t="shared" si="8"/>
        <v>332.40000000000003</v>
      </c>
      <c r="AP18" s="57">
        <f t="shared" si="8"/>
        <v>322.40000000000003</v>
      </c>
      <c r="AQ18" s="57">
        <f t="shared" si="8"/>
        <v>317.00000000000006</v>
      </c>
      <c r="AR18" s="57">
        <f t="shared" si="8"/>
        <v>336.8</v>
      </c>
      <c r="AS18" s="57">
        <f>I92</f>
        <v>360.8</v>
      </c>
      <c r="AT18" s="57">
        <f>K92</f>
        <v>395.3</v>
      </c>
      <c r="AU18" s="57">
        <f t="shared" ref="AU18:BD18" si="9">M92</f>
        <v>395.3</v>
      </c>
      <c r="AV18" s="57">
        <f t="shared" si="9"/>
        <v>351.60000000000008</v>
      </c>
      <c r="AW18" s="57">
        <f t="shared" si="9"/>
        <v>352.60000000000008</v>
      </c>
      <c r="AX18" s="57">
        <f t="shared" si="9"/>
        <v>352.60000000000008</v>
      </c>
      <c r="AY18" s="57">
        <f t="shared" si="9"/>
        <v>356.40000000000009</v>
      </c>
      <c r="AZ18" s="57">
        <f t="shared" si="9"/>
        <v>340.90000000000009</v>
      </c>
      <c r="BA18" s="57">
        <f t="shared" si="9"/>
        <v>340.90000000000009</v>
      </c>
      <c r="BB18" s="57">
        <f t="shared" si="9"/>
        <v>324.09999999999985</v>
      </c>
      <c r="BC18" s="57">
        <f t="shared" si="9"/>
        <v>319.79999999999995</v>
      </c>
      <c r="BD18" s="57">
        <f t="shared" si="9"/>
        <v>285.49999999999994</v>
      </c>
      <c r="BE18" s="58">
        <f>X92</f>
        <v>285.49999999999994</v>
      </c>
      <c r="BF18" s="58">
        <f>Z92</f>
        <v>302.99999999999994</v>
      </c>
      <c r="BG18" s="58">
        <f>AB92</f>
        <v>359.7</v>
      </c>
      <c r="BH18" s="58">
        <f>AD92</f>
        <v>359.7</v>
      </c>
      <c r="BI18" s="58">
        <f>AE92</f>
        <v>359.7</v>
      </c>
      <c r="BJ18" s="58">
        <f>AF92</f>
        <v>359.7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66</v>
      </c>
      <c r="AN19" s="57">
        <f t="shared" si="10"/>
        <v>30.8</v>
      </c>
      <c r="AO19" s="57">
        <f t="shared" si="10"/>
        <v>40.5</v>
      </c>
      <c r="AP19" s="57">
        <f t="shared" si="10"/>
        <v>36.299999999999997</v>
      </c>
      <c r="AQ19" s="57">
        <f t="shared" si="10"/>
        <v>22.1</v>
      </c>
      <c r="AR19" s="57">
        <f t="shared" si="10"/>
        <v>40</v>
      </c>
      <c r="AS19" s="57">
        <f>I108</f>
        <v>51</v>
      </c>
      <c r="AT19" s="57">
        <f>K108</f>
        <v>98</v>
      </c>
      <c r="AU19" s="57">
        <f t="shared" ref="AU19:BD19" si="11">M108</f>
        <v>90.3</v>
      </c>
      <c r="AV19" s="57">
        <f t="shared" si="11"/>
        <v>73</v>
      </c>
      <c r="AW19" s="57">
        <f t="shared" si="11"/>
        <v>72.599999999999994</v>
      </c>
      <c r="AX19" s="57">
        <f t="shared" si="11"/>
        <v>96</v>
      </c>
      <c r="AY19" s="57">
        <f t="shared" si="11"/>
        <v>66</v>
      </c>
      <c r="AZ19" s="57">
        <f t="shared" si="11"/>
        <v>84</v>
      </c>
      <c r="BA19" s="57">
        <f t="shared" si="11"/>
        <v>84</v>
      </c>
      <c r="BB19" s="57">
        <f t="shared" si="11"/>
        <v>77.400000000000006</v>
      </c>
      <c r="BC19" s="57">
        <f t="shared" si="11"/>
        <v>73.5</v>
      </c>
      <c r="BD19" s="57">
        <f t="shared" si="11"/>
        <v>79.2</v>
      </c>
      <c r="BE19" s="58">
        <f>X108</f>
        <v>96</v>
      </c>
      <c r="BF19" s="58">
        <f>Z108</f>
        <v>74</v>
      </c>
      <c r="BG19" s="58">
        <f>AB108</f>
        <v>84.9</v>
      </c>
      <c r="BH19" s="58">
        <f>AD108</f>
        <v>82.4</v>
      </c>
      <c r="BI19" s="58">
        <f>AE108</f>
        <v>83.8</v>
      </c>
      <c r="BJ19" s="58">
        <f>AF108</f>
        <v>81.900000000000006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45</v>
      </c>
      <c r="AE20" s="44">
        <v>45</v>
      </c>
      <c r="AF20" s="44">
        <v>45</v>
      </c>
      <c r="AG20" s="48">
        <v>50</v>
      </c>
      <c r="AH20" s="46">
        <f t="shared" si="2"/>
        <v>50</v>
      </c>
      <c r="AI20" s="47">
        <f t="shared" si="3"/>
        <v>45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98</v>
      </c>
      <c r="AT20" s="57">
        <f>K96</f>
        <v>98</v>
      </c>
      <c r="AU20" s="57">
        <f t="shared" ref="AU20:BD20" si="13">M96</f>
        <v>98</v>
      </c>
      <c r="AV20" s="57">
        <f t="shared" si="13"/>
        <v>98</v>
      </c>
      <c r="AW20" s="57">
        <f t="shared" si="13"/>
        <v>76.5</v>
      </c>
      <c r="AX20" s="57">
        <f t="shared" si="13"/>
        <v>76.5</v>
      </c>
      <c r="AY20" s="57">
        <f t="shared" si="13"/>
        <v>98</v>
      </c>
      <c r="AZ20" s="57">
        <f t="shared" si="13"/>
        <v>98</v>
      </c>
      <c r="BA20" s="57">
        <f t="shared" si="13"/>
        <v>98</v>
      </c>
      <c r="BB20" s="57">
        <f t="shared" si="13"/>
        <v>98</v>
      </c>
      <c r="BC20" s="57">
        <f t="shared" si="13"/>
        <v>67</v>
      </c>
      <c r="BD20" s="57">
        <f t="shared" si="13"/>
        <v>67</v>
      </c>
      <c r="BE20" s="58">
        <f>X96</f>
        <v>67</v>
      </c>
      <c r="BF20" s="58">
        <f>Z96</f>
        <v>96</v>
      </c>
      <c r="BG20" s="58">
        <f>AB96</f>
        <v>96</v>
      </c>
      <c r="BH20" s="58">
        <f>AD96</f>
        <v>96</v>
      </c>
      <c r="BI20" s="58">
        <f>AE96</f>
        <v>96</v>
      </c>
      <c r="BJ20" s="58">
        <f>AF96</f>
        <v>96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24.3</v>
      </c>
      <c r="C21" s="44">
        <v>24.3</v>
      </c>
      <c r="D21" s="44">
        <v>24.3</v>
      </c>
      <c r="E21" s="44">
        <v>24.3</v>
      </c>
      <c r="F21" s="44">
        <v>24.3</v>
      </c>
      <c r="G21" s="44">
        <v>24.3</v>
      </c>
      <c r="H21" s="44">
        <v>24.3</v>
      </c>
      <c r="I21" s="44">
        <v>24.3</v>
      </c>
      <c r="J21" s="44">
        <v>24.3</v>
      </c>
      <c r="K21" s="44">
        <v>24.3</v>
      </c>
      <c r="L21" s="44">
        <v>24.3</v>
      </c>
      <c r="M21" s="44">
        <v>24.3</v>
      </c>
      <c r="N21" s="44">
        <v>24.3</v>
      </c>
      <c r="O21" s="44">
        <v>24.3</v>
      </c>
      <c r="P21" s="44">
        <v>24.3</v>
      </c>
      <c r="Q21" s="44">
        <v>24.3</v>
      </c>
      <c r="R21" s="44">
        <v>24.3</v>
      </c>
      <c r="S21" s="44">
        <v>24.3</v>
      </c>
      <c r="T21" s="44">
        <v>24.3</v>
      </c>
      <c r="U21" s="44">
        <v>24.3</v>
      </c>
      <c r="V21" s="44">
        <v>24.3</v>
      </c>
      <c r="W21" s="44">
        <v>24.3</v>
      </c>
      <c r="X21" s="44">
        <v>24.3</v>
      </c>
      <c r="Y21" s="44">
        <v>24.3</v>
      </c>
      <c r="Z21" s="44">
        <v>24.3</v>
      </c>
      <c r="AA21" s="44">
        <v>24.3</v>
      </c>
      <c r="AB21" s="44">
        <v>24.3</v>
      </c>
      <c r="AC21" s="44">
        <v>24.3</v>
      </c>
      <c r="AD21" s="44">
        <v>24.2</v>
      </c>
      <c r="AE21" s="44">
        <v>24.2</v>
      </c>
      <c r="AF21" s="44">
        <v>24.2</v>
      </c>
      <c r="AG21" s="48">
        <v>45</v>
      </c>
      <c r="AH21" s="46">
        <f t="shared" si="2"/>
        <v>24.3</v>
      </c>
      <c r="AI21" s="47">
        <f t="shared" si="3"/>
        <v>24.2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37.11</v>
      </c>
      <c r="C22" s="44">
        <v>37.11</v>
      </c>
      <c r="D22" s="44">
        <v>37.11</v>
      </c>
      <c r="E22" s="44">
        <v>37.11</v>
      </c>
      <c r="F22" s="44">
        <v>37.11</v>
      </c>
      <c r="G22" s="44">
        <v>37.11</v>
      </c>
      <c r="H22" s="44">
        <v>37.11</v>
      </c>
      <c r="I22" s="44">
        <v>37.11</v>
      </c>
      <c r="J22" s="44">
        <v>37.11</v>
      </c>
      <c r="K22" s="44">
        <v>37.11</v>
      </c>
      <c r="L22" s="44">
        <v>37.11</v>
      </c>
      <c r="M22" s="44">
        <v>37.11</v>
      </c>
      <c r="N22" s="44">
        <v>37.11</v>
      </c>
      <c r="O22" s="44">
        <v>37.11</v>
      </c>
      <c r="P22" s="44">
        <v>37.11</v>
      </c>
      <c r="Q22" s="44">
        <v>37.11</v>
      </c>
      <c r="R22" s="44">
        <v>37.11</v>
      </c>
      <c r="S22" s="44">
        <v>37.11</v>
      </c>
      <c r="T22" s="44">
        <v>37.11</v>
      </c>
      <c r="U22" s="44">
        <v>37.11</v>
      </c>
      <c r="V22" s="44">
        <v>37.11</v>
      </c>
      <c r="W22" s="44">
        <v>37.11</v>
      </c>
      <c r="X22" s="44">
        <v>37.11</v>
      </c>
      <c r="Y22" s="44">
        <v>37.11</v>
      </c>
      <c r="Z22" s="44">
        <v>37.11</v>
      </c>
      <c r="AA22" s="44">
        <v>37.11</v>
      </c>
      <c r="AB22" s="44">
        <v>37.11</v>
      </c>
      <c r="AC22" s="44">
        <v>37.11</v>
      </c>
      <c r="AD22" s="44">
        <v>30.3</v>
      </c>
      <c r="AE22" s="44">
        <v>30.3</v>
      </c>
      <c r="AF22" s="44">
        <v>30.3</v>
      </c>
      <c r="AG22" s="48">
        <v>44</v>
      </c>
      <c r="AH22" s="46">
        <f t="shared" si="2"/>
        <v>37.11</v>
      </c>
      <c r="AI22" s="47">
        <f t="shared" si="3"/>
        <v>30.3</v>
      </c>
      <c r="AK22" s="49"/>
      <c r="AL22" s="59" t="s">
        <v>39</v>
      </c>
      <c r="AM22" s="60">
        <f t="shared" ref="AM22:BJ22" si="16">SUM(AM16:AM21)</f>
        <v>1682.11</v>
      </c>
      <c r="AN22" s="60">
        <f t="shared" si="16"/>
        <v>1659.61</v>
      </c>
      <c r="AO22" s="60">
        <f t="shared" si="16"/>
        <v>1649.31</v>
      </c>
      <c r="AP22" s="60">
        <f t="shared" si="16"/>
        <v>1628.81</v>
      </c>
      <c r="AQ22" s="60">
        <f t="shared" si="16"/>
        <v>1629.2099999999998</v>
      </c>
      <c r="AR22" s="60">
        <f t="shared" si="16"/>
        <v>1666.9099999999999</v>
      </c>
      <c r="AS22" s="60">
        <f t="shared" si="16"/>
        <v>1839.9099999999999</v>
      </c>
      <c r="AT22" s="60">
        <f t="shared" si="16"/>
        <v>1881.4099999999999</v>
      </c>
      <c r="AU22" s="60">
        <f t="shared" si="16"/>
        <v>1873.7099999999998</v>
      </c>
      <c r="AV22" s="60">
        <f t="shared" si="16"/>
        <v>1689.8100000000002</v>
      </c>
      <c r="AW22" s="60">
        <f t="shared" si="16"/>
        <v>1696.7100000000003</v>
      </c>
      <c r="AX22" s="60">
        <f t="shared" si="16"/>
        <v>1750.1100000000004</v>
      </c>
      <c r="AY22" s="60">
        <f t="shared" si="16"/>
        <v>1645.4100000000003</v>
      </c>
      <c r="AZ22" s="60">
        <f t="shared" si="16"/>
        <v>1647.9100000000003</v>
      </c>
      <c r="BA22" s="60">
        <f t="shared" si="16"/>
        <v>1647.9100000000003</v>
      </c>
      <c r="BB22" s="60">
        <f t="shared" si="16"/>
        <v>1646.21</v>
      </c>
      <c r="BC22" s="60">
        <f t="shared" si="16"/>
        <v>1555.3100000000002</v>
      </c>
      <c r="BD22" s="60">
        <f t="shared" si="16"/>
        <v>1573.5100000000002</v>
      </c>
      <c r="BE22" s="60">
        <f t="shared" si="16"/>
        <v>1748.1100000000001</v>
      </c>
      <c r="BF22" s="60">
        <f t="shared" si="16"/>
        <v>2000.4099999999999</v>
      </c>
      <c r="BG22" s="60">
        <f t="shared" si="16"/>
        <v>1981.8300000000002</v>
      </c>
      <c r="BH22" s="60">
        <f t="shared" si="16"/>
        <v>1866.8200000000002</v>
      </c>
      <c r="BI22" s="60">
        <f t="shared" si="16"/>
        <v>1768.22</v>
      </c>
      <c r="BJ22" s="60">
        <f t="shared" si="16"/>
        <v>1926.3200000000002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25</v>
      </c>
      <c r="C23" s="44">
        <v>25</v>
      </c>
      <c r="D23" s="44">
        <v>25</v>
      </c>
      <c r="E23" s="44">
        <v>25</v>
      </c>
      <c r="F23" s="44">
        <v>25</v>
      </c>
      <c r="G23" s="44">
        <v>25</v>
      </c>
      <c r="H23" s="44">
        <v>25</v>
      </c>
      <c r="I23" s="44">
        <v>25</v>
      </c>
      <c r="J23" s="44">
        <v>25</v>
      </c>
      <c r="K23" s="44">
        <v>25</v>
      </c>
      <c r="L23" s="44">
        <v>25</v>
      </c>
      <c r="M23" s="44">
        <v>25</v>
      </c>
      <c r="N23" s="44">
        <v>25</v>
      </c>
      <c r="O23" s="44">
        <v>25</v>
      </c>
      <c r="P23" s="44">
        <v>25</v>
      </c>
      <c r="Q23" s="44">
        <v>25</v>
      </c>
      <c r="R23" s="44">
        <v>25</v>
      </c>
      <c r="S23" s="44">
        <v>25</v>
      </c>
      <c r="T23" s="44">
        <v>25</v>
      </c>
      <c r="U23" s="44">
        <v>25</v>
      </c>
      <c r="V23" s="44">
        <v>25</v>
      </c>
      <c r="W23" s="44">
        <v>25</v>
      </c>
      <c r="X23" s="44">
        <v>25</v>
      </c>
      <c r="Y23" s="44">
        <v>25</v>
      </c>
      <c r="Z23" s="44">
        <v>25</v>
      </c>
      <c r="AA23" s="44">
        <v>25</v>
      </c>
      <c r="AB23" s="44">
        <v>25</v>
      </c>
      <c r="AC23" s="44">
        <v>25</v>
      </c>
      <c r="AD23" s="44">
        <v>14.2</v>
      </c>
      <c r="AE23" s="44">
        <v>14.2</v>
      </c>
      <c r="AF23" s="44">
        <v>14.2</v>
      </c>
      <c r="AG23" s="48">
        <v>42</v>
      </c>
      <c r="AH23" s="46">
        <f t="shared" si="2"/>
        <v>25</v>
      </c>
      <c r="AI23" s="47">
        <f t="shared" si="3"/>
        <v>14.2</v>
      </c>
      <c r="AK23" s="49"/>
      <c r="AL23" s="59" t="s">
        <v>41</v>
      </c>
      <c r="AM23" s="60">
        <f t="shared" ref="AM23:AR23" si="17">B123*-1</f>
        <v>-702</v>
      </c>
      <c r="AN23" s="60">
        <f t="shared" si="17"/>
        <v>-696.90000000000009</v>
      </c>
      <c r="AO23" s="60">
        <f t="shared" si="17"/>
        <v>-723</v>
      </c>
      <c r="AP23" s="60">
        <f t="shared" si="17"/>
        <v>-652.6</v>
      </c>
      <c r="AQ23" s="60">
        <f t="shared" si="17"/>
        <v>-679.6</v>
      </c>
      <c r="AR23" s="60">
        <f t="shared" si="17"/>
        <v>-676.6</v>
      </c>
      <c r="AS23" s="60">
        <f>I123*-1</f>
        <v>-554</v>
      </c>
      <c r="AT23" s="60">
        <f>K123*-1</f>
        <v>-522</v>
      </c>
      <c r="AU23" s="60">
        <f t="shared" ref="AU23:BD23" si="18">M123*-1</f>
        <v>-514.9</v>
      </c>
      <c r="AV23" s="60">
        <f t="shared" si="18"/>
        <v>-377.7</v>
      </c>
      <c r="AW23" s="60">
        <f t="shared" si="18"/>
        <v>-292.60000000000002</v>
      </c>
      <c r="AX23" s="60">
        <f t="shared" si="18"/>
        <v>-316.60000000000002</v>
      </c>
      <c r="AY23" s="60">
        <f t="shared" si="18"/>
        <v>-211.9</v>
      </c>
      <c r="AZ23" s="60">
        <f t="shared" si="18"/>
        <v>-221.8</v>
      </c>
      <c r="BA23" s="60">
        <f t="shared" si="18"/>
        <v>-221.8</v>
      </c>
      <c r="BB23" s="60">
        <f t="shared" si="18"/>
        <v>-46.2</v>
      </c>
      <c r="BC23" s="60">
        <f t="shared" si="18"/>
        <v>-61.9</v>
      </c>
      <c r="BD23" s="60">
        <f t="shared" si="18"/>
        <v>-100.30000000000001</v>
      </c>
      <c r="BE23" s="60">
        <f>X123*-1</f>
        <v>-251.6</v>
      </c>
      <c r="BF23" s="60">
        <f>Z123*-1</f>
        <v>-278</v>
      </c>
      <c r="BG23" s="60">
        <f>AB123*-1</f>
        <v>-309.59999999999997</v>
      </c>
      <c r="BH23" s="60">
        <f>AD123*-1</f>
        <v>-309.40000000000003</v>
      </c>
      <c r="BI23" s="60">
        <f>AE123*-1</f>
        <v>-318.10000000000002</v>
      </c>
      <c r="BJ23" s="60">
        <f>AF123*-1</f>
        <v>-320.3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20</v>
      </c>
      <c r="C24" s="44">
        <v>20</v>
      </c>
      <c r="D24" s="44">
        <v>20</v>
      </c>
      <c r="E24" s="44">
        <v>20</v>
      </c>
      <c r="F24" s="44">
        <v>20</v>
      </c>
      <c r="G24" s="44">
        <v>20</v>
      </c>
      <c r="H24" s="44">
        <v>20</v>
      </c>
      <c r="I24" s="44">
        <v>20</v>
      </c>
      <c r="J24" s="44">
        <v>20</v>
      </c>
      <c r="K24" s="44">
        <v>20</v>
      </c>
      <c r="L24" s="44">
        <v>20</v>
      </c>
      <c r="M24" s="44">
        <v>20</v>
      </c>
      <c r="N24" s="44">
        <v>20</v>
      </c>
      <c r="O24" s="44">
        <v>18</v>
      </c>
      <c r="P24" s="44">
        <v>18</v>
      </c>
      <c r="Q24" s="44">
        <v>18</v>
      </c>
      <c r="R24" s="44">
        <v>18</v>
      </c>
      <c r="S24" s="44">
        <v>18</v>
      </c>
      <c r="T24" s="44">
        <v>18</v>
      </c>
      <c r="U24" s="44">
        <v>18</v>
      </c>
      <c r="V24" s="44">
        <v>18</v>
      </c>
      <c r="W24" s="44">
        <v>18</v>
      </c>
      <c r="X24" s="44">
        <v>18</v>
      </c>
      <c r="Y24" s="44">
        <v>18</v>
      </c>
      <c r="Z24" s="44">
        <v>18</v>
      </c>
      <c r="AA24" s="44">
        <v>18</v>
      </c>
      <c r="AB24" s="44">
        <v>18</v>
      </c>
      <c r="AC24" s="44">
        <v>18</v>
      </c>
      <c r="AD24" s="44">
        <v>17.8</v>
      </c>
      <c r="AE24" s="44">
        <v>17.8</v>
      </c>
      <c r="AF24" s="44">
        <v>17.8</v>
      </c>
      <c r="AG24" s="48">
        <v>40</v>
      </c>
      <c r="AH24" s="46">
        <f t="shared" si="2"/>
        <v>20</v>
      </c>
      <c r="AI24" s="47">
        <f t="shared" si="3"/>
        <v>17.8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16.5</v>
      </c>
      <c r="C25" s="44">
        <v>16.5</v>
      </c>
      <c r="D25" s="44">
        <v>16.5</v>
      </c>
      <c r="E25" s="44">
        <v>16.5</v>
      </c>
      <c r="F25" s="44">
        <v>16.5</v>
      </c>
      <c r="G25" s="44">
        <v>16.5</v>
      </c>
      <c r="H25" s="44">
        <v>16.5</v>
      </c>
      <c r="I25" s="44">
        <v>16.5</v>
      </c>
      <c r="J25" s="44">
        <v>16.5</v>
      </c>
      <c r="K25" s="44">
        <v>16.5</v>
      </c>
      <c r="L25" s="44">
        <v>16.5</v>
      </c>
      <c r="M25" s="44">
        <v>16.5</v>
      </c>
      <c r="N25" s="44">
        <v>16.5</v>
      </c>
      <c r="O25" s="44">
        <v>13.8</v>
      </c>
      <c r="P25" s="44">
        <v>13.8</v>
      </c>
      <c r="Q25" s="44">
        <v>13.8</v>
      </c>
      <c r="R25" s="44">
        <v>13.8</v>
      </c>
      <c r="S25" s="44">
        <v>13.8</v>
      </c>
      <c r="T25" s="44">
        <v>13.8</v>
      </c>
      <c r="U25" s="44">
        <v>13.8</v>
      </c>
      <c r="V25" s="44">
        <v>13.8</v>
      </c>
      <c r="W25" s="44">
        <v>13.8</v>
      </c>
      <c r="X25" s="44">
        <v>13.8</v>
      </c>
      <c r="Y25" s="44">
        <v>13.8</v>
      </c>
      <c r="Z25" s="44">
        <v>13.8</v>
      </c>
      <c r="AA25" s="44">
        <v>13.8</v>
      </c>
      <c r="AB25" s="44">
        <v>13.8</v>
      </c>
      <c r="AC25" s="44">
        <v>13.8</v>
      </c>
      <c r="AD25" s="44">
        <v>15.5</v>
      </c>
      <c r="AE25" s="44">
        <v>15.5</v>
      </c>
      <c r="AF25" s="44">
        <v>15.5</v>
      </c>
      <c r="AG25" s="48">
        <v>38.46</v>
      </c>
      <c r="AH25" s="46">
        <f t="shared" si="2"/>
        <v>16.5</v>
      </c>
      <c r="AI25" s="47">
        <f t="shared" si="3"/>
        <v>13.8</v>
      </c>
      <c r="AK25" s="49"/>
      <c r="AL25" s="59" t="s">
        <v>44</v>
      </c>
      <c r="AM25" s="60">
        <f t="shared" ref="AM25:BJ25" si="19">AM22+AM23</f>
        <v>980.1099999999999</v>
      </c>
      <c r="AN25" s="60">
        <f t="shared" si="19"/>
        <v>962.70999999999981</v>
      </c>
      <c r="AO25" s="60">
        <f t="shared" si="19"/>
        <v>926.31</v>
      </c>
      <c r="AP25" s="60">
        <f t="shared" si="19"/>
        <v>976.20999999999992</v>
      </c>
      <c r="AQ25" s="60">
        <f t="shared" si="19"/>
        <v>949.60999999999979</v>
      </c>
      <c r="AR25" s="60">
        <f t="shared" si="19"/>
        <v>990.30999999999983</v>
      </c>
      <c r="AS25" s="60">
        <f t="shared" si="19"/>
        <v>1285.9099999999999</v>
      </c>
      <c r="AT25" s="60">
        <f t="shared" si="19"/>
        <v>1359.4099999999999</v>
      </c>
      <c r="AU25" s="60">
        <f t="shared" si="19"/>
        <v>1358.81</v>
      </c>
      <c r="AV25" s="60">
        <f t="shared" si="19"/>
        <v>1312.1100000000001</v>
      </c>
      <c r="AW25" s="60">
        <f t="shared" si="19"/>
        <v>1404.1100000000001</v>
      </c>
      <c r="AX25" s="60">
        <f t="shared" si="19"/>
        <v>1433.5100000000002</v>
      </c>
      <c r="AY25" s="60">
        <f t="shared" si="19"/>
        <v>1433.5100000000002</v>
      </c>
      <c r="AZ25" s="60">
        <f t="shared" si="19"/>
        <v>1426.1100000000004</v>
      </c>
      <c r="BA25" s="60">
        <f t="shared" si="19"/>
        <v>1426.1100000000004</v>
      </c>
      <c r="BB25" s="60">
        <f t="shared" si="19"/>
        <v>1600.01</v>
      </c>
      <c r="BC25" s="60">
        <f t="shared" si="19"/>
        <v>1493.41</v>
      </c>
      <c r="BD25" s="60">
        <f t="shared" si="19"/>
        <v>1473.2100000000003</v>
      </c>
      <c r="BE25" s="60">
        <f t="shared" si="19"/>
        <v>1496.5100000000002</v>
      </c>
      <c r="BF25" s="60">
        <f t="shared" si="19"/>
        <v>1722.4099999999999</v>
      </c>
      <c r="BG25" s="60">
        <f t="shared" si="19"/>
        <v>1672.2300000000002</v>
      </c>
      <c r="BH25" s="60">
        <f t="shared" si="19"/>
        <v>1557.42</v>
      </c>
      <c r="BI25" s="60">
        <f t="shared" si="19"/>
        <v>1450.12</v>
      </c>
      <c r="BJ25" s="60">
        <f t="shared" si="19"/>
        <v>1606.0200000000002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9.1</v>
      </c>
      <c r="C26" s="44">
        <v>9.1</v>
      </c>
      <c r="D26" s="44">
        <v>9.1</v>
      </c>
      <c r="E26" s="44">
        <v>9.1</v>
      </c>
      <c r="F26" s="44">
        <v>9.1</v>
      </c>
      <c r="G26" s="44">
        <v>9.1</v>
      </c>
      <c r="H26" s="44">
        <v>9.1</v>
      </c>
      <c r="I26" s="44">
        <v>9.1</v>
      </c>
      <c r="J26" s="44">
        <v>9.1</v>
      </c>
      <c r="K26" s="44">
        <v>9.1</v>
      </c>
      <c r="L26" s="44">
        <v>9.1</v>
      </c>
      <c r="M26" s="44">
        <v>9.1</v>
      </c>
      <c r="N26" s="44">
        <v>9.1</v>
      </c>
      <c r="O26" s="44">
        <v>9.1</v>
      </c>
      <c r="P26" s="44">
        <v>9.1</v>
      </c>
      <c r="Q26" s="44">
        <v>9.1</v>
      </c>
      <c r="R26" s="44">
        <v>9.1</v>
      </c>
      <c r="S26" s="44">
        <v>9.1</v>
      </c>
      <c r="T26" s="44">
        <v>9.1</v>
      </c>
      <c r="U26" s="44">
        <v>9.1</v>
      </c>
      <c r="V26" s="44">
        <v>9.1</v>
      </c>
      <c r="W26" s="44">
        <v>9.1</v>
      </c>
      <c r="X26" s="44">
        <v>9.1</v>
      </c>
      <c r="Y26" s="44">
        <v>9.1</v>
      </c>
      <c r="Z26" s="44">
        <v>9.1</v>
      </c>
      <c r="AA26" s="44">
        <v>9.1</v>
      </c>
      <c r="AB26" s="44">
        <v>9.1</v>
      </c>
      <c r="AC26" s="44">
        <v>9.1</v>
      </c>
      <c r="AD26" s="44">
        <v>8</v>
      </c>
      <c r="AE26" s="44">
        <v>8</v>
      </c>
      <c r="AF26" s="44">
        <v>8</v>
      </c>
      <c r="AG26" s="61">
        <v>38</v>
      </c>
      <c r="AH26" s="46">
        <f t="shared" si="2"/>
        <v>9.1</v>
      </c>
      <c r="AI26" s="47">
        <f t="shared" si="3"/>
        <v>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20.5</v>
      </c>
      <c r="C27" s="44">
        <v>20.5</v>
      </c>
      <c r="D27" s="44">
        <v>20.5</v>
      </c>
      <c r="E27" s="44">
        <v>20.5</v>
      </c>
      <c r="F27" s="44">
        <v>20.5</v>
      </c>
      <c r="G27" s="44">
        <v>20.5</v>
      </c>
      <c r="H27" s="44">
        <v>20.5</v>
      </c>
      <c r="I27" s="44">
        <v>20.5</v>
      </c>
      <c r="J27" s="44">
        <v>20.5</v>
      </c>
      <c r="K27" s="44">
        <v>20.5</v>
      </c>
      <c r="L27" s="44">
        <v>20.5</v>
      </c>
      <c r="M27" s="44">
        <v>20.5</v>
      </c>
      <c r="N27" s="44">
        <v>20.5</v>
      </c>
      <c r="O27" s="44">
        <v>20.5</v>
      </c>
      <c r="P27" s="44">
        <v>20.5</v>
      </c>
      <c r="Q27" s="44">
        <v>20.5</v>
      </c>
      <c r="R27" s="44">
        <v>20.5</v>
      </c>
      <c r="S27" s="44">
        <v>20.5</v>
      </c>
      <c r="T27" s="44">
        <v>20.5</v>
      </c>
      <c r="U27" s="44">
        <v>20.5</v>
      </c>
      <c r="V27" s="44">
        <v>20.5</v>
      </c>
      <c r="W27" s="44">
        <v>20.5</v>
      </c>
      <c r="X27" s="44">
        <v>20.5</v>
      </c>
      <c r="Y27" s="44">
        <v>20.5</v>
      </c>
      <c r="Z27" s="44">
        <v>20.5</v>
      </c>
      <c r="AA27" s="44">
        <v>20.5</v>
      </c>
      <c r="AB27" s="44">
        <v>20.5</v>
      </c>
      <c r="AC27" s="44">
        <v>20.5</v>
      </c>
      <c r="AD27" s="44">
        <v>21.4</v>
      </c>
      <c r="AE27" s="44">
        <v>21.4</v>
      </c>
      <c r="AF27" s="44">
        <v>21.4</v>
      </c>
      <c r="AG27" s="48">
        <v>36</v>
      </c>
      <c r="AH27" s="46">
        <f t="shared" si="2"/>
        <v>21.4</v>
      </c>
      <c r="AI27" s="47">
        <f t="shared" si="3"/>
        <v>20.5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20</v>
      </c>
      <c r="C28" s="44">
        <v>20</v>
      </c>
      <c r="D28" s="44">
        <v>20</v>
      </c>
      <c r="E28" s="44">
        <v>20</v>
      </c>
      <c r="F28" s="44">
        <v>20</v>
      </c>
      <c r="G28" s="44">
        <v>20</v>
      </c>
      <c r="H28" s="44">
        <v>20</v>
      </c>
      <c r="I28" s="44">
        <v>20</v>
      </c>
      <c r="J28" s="44">
        <v>20</v>
      </c>
      <c r="K28" s="44">
        <v>20</v>
      </c>
      <c r="L28" s="44">
        <v>20</v>
      </c>
      <c r="M28" s="44">
        <v>20</v>
      </c>
      <c r="N28" s="44">
        <v>20</v>
      </c>
      <c r="O28" s="44">
        <v>23.4</v>
      </c>
      <c r="P28" s="44">
        <v>23.4</v>
      </c>
      <c r="Q28" s="44">
        <v>23.4</v>
      </c>
      <c r="R28" s="44">
        <v>23.4</v>
      </c>
      <c r="S28" s="44">
        <v>23.4</v>
      </c>
      <c r="T28" s="44">
        <v>23.4</v>
      </c>
      <c r="U28" s="44">
        <v>23.4</v>
      </c>
      <c r="V28" s="44">
        <v>23.4</v>
      </c>
      <c r="W28" s="44">
        <v>23.4</v>
      </c>
      <c r="X28" s="44">
        <v>23.4</v>
      </c>
      <c r="Y28" s="44">
        <v>23.4</v>
      </c>
      <c r="Z28" s="44">
        <v>23.4</v>
      </c>
      <c r="AA28" s="44">
        <v>23.4</v>
      </c>
      <c r="AB28" s="44">
        <v>23.4</v>
      </c>
      <c r="AC28" s="44">
        <v>23.4</v>
      </c>
      <c r="AD28" s="44">
        <v>23.4</v>
      </c>
      <c r="AE28" s="44">
        <v>23.4</v>
      </c>
      <c r="AF28" s="44">
        <v>23.4</v>
      </c>
      <c r="AG28" s="48">
        <v>35.5</v>
      </c>
      <c r="AH28" s="46">
        <f t="shared" si="2"/>
        <v>23.4</v>
      </c>
      <c r="AI28" s="47">
        <f t="shared" si="3"/>
        <v>20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11.4</v>
      </c>
      <c r="P29" s="44">
        <v>11.4</v>
      </c>
      <c r="Q29" s="44">
        <v>11.4</v>
      </c>
      <c r="R29" s="44">
        <v>11.4</v>
      </c>
      <c r="S29" s="44">
        <v>11.4</v>
      </c>
      <c r="T29" s="44">
        <v>11.4</v>
      </c>
      <c r="U29" s="44">
        <v>11.4</v>
      </c>
      <c r="V29" s="44">
        <v>11.4</v>
      </c>
      <c r="W29" s="44">
        <v>11.4</v>
      </c>
      <c r="X29" s="44">
        <v>11.4</v>
      </c>
      <c r="Y29" s="44">
        <v>11.4</v>
      </c>
      <c r="Z29" s="44">
        <v>11.4</v>
      </c>
      <c r="AA29" s="44">
        <v>11.4</v>
      </c>
      <c r="AB29" s="44">
        <v>11.4</v>
      </c>
      <c r="AC29" s="44">
        <v>11.4</v>
      </c>
      <c r="AD29" s="44">
        <v>11.4</v>
      </c>
      <c r="AE29" s="44">
        <v>11.4</v>
      </c>
      <c r="AF29" s="44">
        <v>11.4</v>
      </c>
      <c r="AG29" s="61">
        <v>32</v>
      </c>
      <c r="AH29" s="46">
        <f t="shared" si="2"/>
        <v>11.5</v>
      </c>
      <c r="AI29" s="47">
        <f t="shared" si="3"/>
        <v>11.4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12.9</v>
      </c>
      <c r="C30" s="44">
        <v>12.9</v>
      </c>
      <c r="D30" s="44">
        <v>12.9</v>
      </c>
      <c r="E30" s="44">
        <v>12.9</v>
      </c>
      <c r="F30" s="44">
        <v>12.9</v>
      </c>
      <c r="G30" s="44">
        <v>12.9</v>
      </c>
      <c r="H30" s="44">
        <v>12.9</v>
      </c>
      <c r="I30" s="44">
        <v>12.9</v>
      </c>
      <c r="J30" s="44">
        <v>12.9</v>
      </c>
      <c r="K30" s="44">
        <v>12.9</v>
      </c>
      <c r="L30" s="44">
        <v>12.9</v>
      </c>
      <c r="M30" s="44">
        <v>12.9</v>
      </c>
      <c r="N30" s="44">
        <v>12.9</v>
      </c>
      <c r="O30" s="44">
        <v>12.9</v>
      </c>
      <c r="P30" s="44">
        <v>12.9</v>
      </c>
      <c r="Q30" s="44">
        <v>12.9</v>
      </c>
      <c r="R30" s="44">
        <v>12.9</v>
      </c>
      <c r="S30" s="44">
        <v>12.9</v>
      </c>
      <c r="T30" s="44">
        <v>12.9</v>
      </c>
      <c r="U30" s="44">
        <v>12.9</v>
      </c>
      <c r="V30" s="44">
        <v>12.9</v>
      </c>
      <c r="W30" s="44">
        <v>12.9</v>
      </c>
      <c r="X30" s="44">
        <v>12.9</v>
      </c>
      <c r="Y30" s="44">
        <v>12.9</v>
      </c>
      <c r="Z30" s="44">
        <v>12.9</v>
      </c>
      <c r="AA30" s="44">
        <v>12.9</v>
      </c>
      <c r="AB30" s="44">
        <v>12.9</v>
      </c>
      <c r="AC30" s="44">
        <v>12.9</v>
      </c>
      <c r="AD30" s="44">
        <v>12.9</v>
      </c>
      <c r="AE30" s="44">
        <v>12.9</v>
      </c>
      <c r="AF30" s="44">
        <v>12.9</v>
      </c>
      <c r="AG30" s="48">
        <v>30</v>
      </c>
      <c r="AH30" s="46">
        <f t="shared" si="2"/>
        <v>12.9</v>
      </c>
      <c r="AI30" s="47">
        <f t="shared" si="3"/>
        <v>12.9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12</v>
      </c>
      <c r="P31" s="44">
        <v>12</v>
      </c>
      <c r="Q31" s="44">
        <v>12</v>
      </c>
      <c r="R31" s="44">
        <v>12</v>
      </c>
      <c r="S31" s="44">
        <v>12</v>
      </c>
      <c r="T31" s="44">
        <v>12</v>
      </c>
      <c r="U31" s="44">
        <v>12</v>
      </c>
      <c r="V31" s="44">
        <v>12</v>
      </c>
      <c r="W31" s="44">
        <v>12</v>
      </c>
      <c r="X31" s="44">
        <v>12</v>
      </c>
      <c r="Y31" s="44">
        <v>12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v>0</v>
      </c>
      <c r="L32" s="44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  <c r="AA32" s="44">
        <v>0</v>
      </c>
      <c r="AB32" s="44">
        <v>0</v>
      </c>
      <c r="AC32" s="44">
        <v>0</v>
      </c>
      <c r="AD32" s="44">
        <v>0</v>
      </c>
      <c r="AE32" s="44">
        <v>0</v>
      </c>
      <c r="AF32" s="44">
        <v>0</v>
      </c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</v>
      </c>
      <c r="P33" s="44">
        <v>18.3</v>
      </c>
      <c r="Q33" s="44">
        <v>18.3</v>
      </c>
      <c r="R33" s="44">
        <v>18.3</v>
      </c>
      <c r="S33" s="44">
        <v>18.3</v>
      </c>
      <c r="T33" s="44">
        <v>18.3</v>
      </c>
      <c r="U33" s="44">
        <v>18.3</v>
      </c>
      <c r="V33" s="44">
        <v>18.3</v>
      </c>
      <c r="W33" s="44">
        <v>18.3</v>
      </c>
      <c r="X33" s="44">
        <v>18.3</v>
      </c>
      <c r="Y33" s="44">
        <v>18.3</v>
      </c>
      <c r="Z33" s="44">
        <v>18.3</v>
      </c>
      <c r="AA33" s="44">
        <v>18.3</v>
      </c>
      <c r="AB33" s="44">
        <v>18.3</v>
      </c>
      <c r="AC33" s="44">
        <v>18.3</v>
      </c>
      <c r="AD33" s="44">
        <v>18.3</v>
      </c>
      <c r="AE33" s="44">
        <v>18.3</v>
      </c>
      <c r="AF33" s="44">
        <v>18.3</v>
      </c>
      <c r="AG33" s="48">
        <v>27</v>
      </c>
      <c r="AH33" s="46">
        <f t="shared" si="2"/>
        <v>18.399999999999999</v>
      </c>
      <c r="AI33" s="47">
        <f t="shared" si="3"/>
        <v>18.3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12.8</v>
      </c>
      <c r="T34" s="44">
        <v>12.8</v>
      </c>
      <c r="U34" s="44">
        <v>12.8</v>
      </c>
      <c r="V34" s="44">
        <v>12.8</v>
      </c>
      <c r="W34" s="44">
        <v>12.8</v>
      </c>
      <c r="X34" s="44">
        <v>12.8</v>
      </c>
      <c r="Y34" s="44">
        <v>12.8</v>
      </c>
      <c r="Z34" s="44">
        <v>12.8</v>
      </c>
      <c r="AA34" s="44">
        <v>12.8</v>
      </c>
      <c r="AB34" s="44">
        <v>12.8</v>
      </c>
      <c r="AC34" s="44">
        <v>12.8</v>
      </c>
      <c r="AD34" s="44">
        <v>12.8</v>
      </c>
      <c r="AE34" s="44">
        <v>12.8</v>
      </c>
      <c r="AF34" s="44">
        <v>12.8</v>
      </c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>
        <v>11.5</v>
      </c>
      <c r="H36" s="44">
        <v>11.5</v>
      </c>
      <c r="I36" s="44">
        <v>11.5</v>
      </c>
      <c r="J36" s="44">
        <v>11.5</v>
      </c>
      <c r="K36" s="44">
        <v>11.5</v>
      </c>
      <c r="L36" s="44">
        <v>11.5</v>
      </c>
      <c r="M36" s="44">
        <v>11.5</v>
      </c>
      <c r="N36" s="44">
        <v>11.5</v>
      </c>
      <c r="O36" s="44">
        <v>11.5</v>
      </c>
      <c r="P36" s="44">
        <v>11.5</v>
      </c>
      <c r="Q36" s="44">
        <v>11.5</v>
      </c>
      <c r="R36" s="44">
        <v>11.5</v>
      </c>
      <c r="S36" s="44">
        <v>11.5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11.5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16.5</v>
      </c>
      <c r="C37" s="44">
        <v>16.5</v>
      </c>
      <c r="D37" s="44">
        <v>16.5</v>
      </c>
      <c r="E37" s="44">
        <v>16.5</v>
      </c>
      <c r="F37" s="44">
        <v>16.5</v>
      </c>
      <c r="G37" s="44">
        <v>16.5</v>
      </c>
      <c r="H37" s="44">
        <v>16.5</v>
      </c>
      <c r="I37" s="44">
        <v>16.5</v>
      </c>
      <c r="J37" s="44">
        <v>16.5</v>
      </c>
      <c r="K37" s="44">
        <v>16.5</v>
      </c>
      <c r="L37" s="44">
        <v>16.5</v>
      </c>
      <c r="M37" s="44">
        <v>16.5</v>
      </c>
      <c r="N37" s="44">
        <v>16.5</v>
      </c>
      <c r="O37" s="44">
        <v>16.5</v>
      </c>
      <c r="P37" s="44">
        <v>16.5</v>
      </c>
      <c r="Q37" s="44">
        <v>16.5</v>
      </c>
      <c r="R37" s="44">
        <v>16.5</v>
      </c>
      <c r="S37" s="44">
        <v>16.5</v>
      </c>
      <c r="T37" s="44">
        <v>16.5</v>
      </c>
      <c r="U37" s="44">
        <v>16.5</v>
      </c>
      <c r="V37" s="44">
        <v>16.5</v>
      </c>
      <c r="W37" s="44">
        <v>16.5</v>
      </c>
      <c r="X37" s="44">
        <v>16.5</v>
      </c>
      <c r="Y37" s="44">
        <v>16.5</v>
      </c>
      <c r="Z37" s="44">
        <v>16.5</v>
      </c>
      <c r="AA37" s="44">
        <v>16.5</v>
      </c>
      <c r="AB37" s="44">
        <v>16.5</v>
      </c>
      <c r="AC37" s="44">
        <v>16.5</v>
      </c>
      <c r="AD37" s="44">
        <v>16.5</v>
      </c>
      <c r="AE37" s="44">
        <v>16.5</v>
      </c>
      <c r="AF37" s="44">
        <v>16.5</v>
      </c>
      <c r="AG37" s="48">
        <v>25</v>
      </c>
      <c r="AH37" s="46">
        <f t="shared" si="2"/>
        <v>16.5</v>
      </c>
      <c r="AI37" s="47">
        <f t="shared" si="3"/>
        <v>16.5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22</v>
      </c>
      <c r="C38" s="44">
        <v>22</v>
      </c>
      <c r="D38" s="44">
        <v>22</v>
      </c>
      <c r="E38" s="44">
        <v>22</v>
      </c>
      <c r="F38" s="44">
        <v>22</v>
      </c>
      <c r="G38" s="44">
        <v>22</v>
      </c>
      <c r="H38" s="44">
        <v>22</v>
      </c>
      <c r="I38" s="44">
        <v>22</v>
      </c>
      <c r="J38" s="44">
        <v>22</v>
      </c>
      <c r="K38" s="44">
        <v>22</v>
      </c>
      <c r="L38" s="44">
        <v>22</v>
      </c>
      <c r="M38" s="44">
        <v>22</v>
      </c>
      <c r="N38" s="44">
        <v>22</v>
      </c>
      <c r="O38" s="44">
        <v>22</v>
      </c>
      <c r="P38" s="44">
        <v>22</v>
      </c>
      <c r="Q38" s="44">
        <v>22</v>
      </c>
      <c r="R38" s="44">
        <v>22</v>
      </c>
      <c r="S38" s="44">
        <v>22</v>
      </c>
      <c r="T38" s="44">
        <v>22</v>
      </c>
      <c r="U38" s="44">
        <v>22</v>
      </c>
      <c r="V38" s="44">
        <v>22</v>
      </c>
      <c r="W38" s="44">
        <v>22</v>
      </c>
      <c r="X38" s="44">
        <v>22</v>
      </c>
      <c r="Y38" s="44">
        <v>22</v>
      </c>
      <c r="Z38" s="44">
        <v>22</v>
      </c>
      <c r="AA38" s="44">
        <v>22</v>
      </c>
      <c r="AB38" s="44">
        <v>22</v>
      </c>
      <c r="AC38" s="44">
        <v>22</v>
      </c>
      <c r="AD38" s="44">
        <v>22</v>
      </c>
      <c r="AE38" s="44">
        <v>22</v>
      </c>
      <c r="AF38" s="44">
        <v>22</v>
      </c>
      <c r="AG38" s="48">
        <v>25</v>
      </c>
      <c r="AH38" s="46">
        <f t="shared" si="2"/>
        <v>22</v>
      </c>
      <c r="AI38" s="47">
        <f t="shared" si="3"/>
        <v>22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6.3</v>
      </c>
      <c r="C42" s="44">
        <v>6.3</v>
      </c>
      <c r="D42" s="44">
        <v>6.3</v>
      </c>
      <c r="E42" s="44">
        <v>6.3</v>
      </c>
      <c r="F42" s="44">
        <v>6.3</v>
      </c>
      <c r="G42" s="44">
        <v>6.3</v>
      </c>
      <c r="H42" s="44">
        <v>6.3</v>
      </c>
      <c r="I42" s="44">
        <v>6.3</v>
      </c>
      <c r="J42" s="44">
        <v>6.3</v>
      </c>
      <c r="K42" s="44">
        <v>6.3</v>
      </c>
      <c r="L42" s="44">
        <v>6.3</v>
      </c>
      <c r="M42" s="44">
        <v>6.3</v>
      </c>
      <c r="N42" s="44">
        <v>6.3</v>
      </c>
      <c r="O42" s="44">
        <v>11</v>
      </c>
      <c r="P42" s="44">
        <v>11</v>
      </c>
      <c r="Q42" s="44">
        <v>11</v>
      </c>
      <c r="R42" s="44">
        <v>11</v>
      </c>
      <c r="S42" s="44">
        <v>11</v>
      </c>
      <c r="T42" s="44">
        <v>11</v>
      </c>
      <c r="U42" s="44">
        <v>11</v>
      </c>
      <c r="V42" s="44">
        <v>11</v>
      </c>
      <c r="W42" s="44">
        <v>11</v>
      </c>
      <c r="X42" s="44">
        <v>11</v>
      </c>
      <c r="Y42" s="44">
        <v>11</v>
      </c>
      <c r="Z42" s="44">
        <v>11</v>
      </c>
      <c r="AA42" s="44">
        <v>11</v>
      </c>
      <c r="AB42" s="44">
        <v>11</v>
      </c>
      <c r="AC42" s="44">
        <v>11</v>
      </c>
      <c r="AD42" s="44">
        <v>11</v>
      </c>
      <c r="AE42" s="44">
        <v>11</v>
      </c>
      <c r="AF42" s="44">
        <v>11</v>
      </c>
      <c r="AG42" s="48">
        <v>22</v>
      </c>
      <c r="AH42" s="46">
        <f t="shared" si="2"/>
        <v>11</v>
      </c>
      <c r="AI42" s="47">
        <f t="shared" si="3"/>
        <v>6.3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23.9</v>
      </c>
      <c r="O44" s="44">
        <v>23.9</v>
      </c>
      <c r="P44" s="44">
        <v>23.9</v>
      </c>
      <c r="Q44" s="44">
        <v>23.9</v>
      </c>
      <c r="R44" s="44">
        <v>23.9</v>
      </c>
      <c r="S44" s="44">
        <v>23.9</v>
      </c>
      <c r="T44" s="44">
        <v>23.9</v>
      </c>
      <c r="U44" s="44">
        <v>23.9</v>
      </c>
      <c r="V44" s="44">
        <v>23.9</v>
      </c>
      <c r="W44" s="44">
        <v>23.9</v>
      </c>
      <c r="X44" s="44">
        <v>23.9</v>
      </c>
      <c r="Y44" s="44">
        <v>23.9</v>
      </c>
      <c r="Z44" s="44">
        <v>23.9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15.6</v>
      </c>
      <c r="C45" s="44">
        <v>15.6</v>
      </c>
      <c r="D45" s="44">
        <v>15.6</v>
      </c>
      <c r="E45" s="44">
        <v>15.6</v>
      </c>
      <c r="F45" s="44">
        <v>15.6</v>
      </c>
      <c r="G45" s="44">
        <v>15.6</v>
      </c>
      <c r="H45" s="44">
        <v>15.6</v>
      </c>
      <c r="I45" s="44">
        <v>15.6</v>
      </c>
      <c r="J45" s="44">
        <v>15.6</v>
      </c>
      <c r="K45" s="44">
        <v>15.6</v>
      </c>
      <c r="L45" s="44">
        <v>15.6</v>
      </c>
      <c r="M45" s="44">
        <v>15.6</v>
      </c>
      <c r="N45" s="44">
        <v>15.6</v>
      </c>
      <c r="O45" s="44">
        <v>15.6</v>
      </c>
      <c r="P45" s="44">
        <v>15.6</v>
      </c>
      <c r="Q45" s="44">
        <v>15.6</v>
      </c>
      <c r="R45" s="44">
        <v>15.6</v>
      </c>
      <c r="S45" s="44">
        <v>15.6</v>
      </c>
      <c r="T45" s="44">
        <v>15.6</v>
      </c>
      <c r="U45" s="44">
        <v>15.6</v>
      </c>
      <c r="V45" s="44">
        <v>15.6</v>
      </c>
      <c r="W45" s="44">
        <v>15.6</v>
      </c>
      <c r="X45" s="44">
        <v>15.6</v>
      </c>
      <c r="Y45" s="44">
        <v>15.6</v>
      </c>
      <c r="Z45" s="44">
        <v>15.6</v>
      </c>
      <c r="AA45" s="44">
        <v>15.6</v>
      </c>
      <c r="AB45" s="44">
        <v>15.6</v>
      </c>
      <c r="AC45" s="44">
        <v>15.6</v>
      </c>
      <c r="AD45" s="44">
        <v>15.6</v>
      </c>
      <c r="AE45" s="44">
        <v>15.6</v>
      </c>
      <c r="AF45" s="44">
        <v>15.6</v>
      </c>
      <c r="AG45" s="48">
        <v>21.3</v>
      </c>
      <c r="AH45" s="46">
        <f t="shared" si="2"/>
        <v>15.6</v>
      </c>
      <c r="AI45" s="47">
        <f t="shared" si="3"/>
        <v>15.6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7.4</v>
      </c>
      <c r="C49" s="44">
        <v>7.4</v>
      </c>
      <c r="D49" s="44">
        <v>7.4</v>
      </c>
      <c r="E49" s="44">
        <v>7.4</v>
      </c>
      <c r="F49" s="44">
        <v>7.4</v>
      </c>
      <c r="G49" s="44">
        <v>7.4</v>
      </c>
      <c r="H49" s="44">
        <v>7.4</v>
      </c>
      <c r="I49" s="44">
        <v>7.4</v>
      </c>
      <c r="J49" s="44">
        <v>7.4</v>
      </c>
      <c r="K49" s="44">
        <v>7.4</v>
      </c>
      <c r="L49" s="44">
        <v>7.4</v>
      </c>
      <c r="M49" s="44">
        <v>7.4</v>
      </c>
      <c r="N49" s="44">
        <v>7.4</v>
      </c>
      <c r="O49" s="44">
        <v>7.4</v>
      </c>
      <c r="P49" s="44">
        <v>7.4</v>
      </c>
      <c r="Q49" s="44">
        <v>7.4</v>
      </c>
      <c r="R49" s="44">
        <v>7.4</v>
      </c>
      <c r="S49" s="44">
        <v>7.4</v>
      </c>
      <c r="T49" s="44">
        <v>7.4</v>
      </c>
      <c r="U49" s="44">
        <v>7.4</v>
      </c>
      <c r="V49" s="44">
        <v>7.4</v>
      </c>
      <c r="W49" s="44">
        <v>7.4</v>
      </c>
      <c r="X49" s="44">
        <v>7.4</v>
      </c>
      <c r="Y49" s="44">
        <v>7.4</v>
      </c>
      <c r="Z49" s="44">
        <v>7.4</v>
      </c>
      <c r="AA49" s="44">
        <v>7.4</v>
      </c>
      <c r="AB49" s="44">
        <v>7.4</v>
      </c>
      <c r="AC49" s="44">
        <v>7.4</v>
      </c>
      <c r="AD49" s="44">
        <v>7.4</v>
      </c>
      <c r="AE49" s="44">
        <v>7.4</v>
      </c>
      <c r="AF49" s="44">
        <v>7.4</v>
      </c>
      <c r="AG49" s="48">
        <v>15.33</v>
      </c>
      <c r="AH49" s="46">
        <f t="shared" si="2"/>
        <v>7.4</v>
      </c>
      <c r="AI49" s="47">
        <f t="shared" si="3"/>
        <v>7.4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</v>
      </c>
      <c r="C52" s="44">
        <v>6</v>
      </c>
      <c r="D52" s="44">
        <v>6</v>
      </c>
      <c r="E52" s="44">
        <v>6</v>
      </c>
      <c r="F52" s="44">
        <v>6</v>
      </c>
      <c r="G52" s="44">
        <v>6</v>
      </c>
      <c r="H52" s="44">
        <v>6</v>
      </c>
      <c r="I52" s="44">
        <v>6</v>
      </c>
      <c r="J52" s="44">
        <v>6</v>
      </c>
      <c r="K52" s="44">
        <v>6</v>
      </c>
      <c r="L52" s="44">
        <v>6</v>
      </c>
      <c r="M52" s="44">
        <v>6</v>
      </c>
      <c r="N52" s="44">
        <v>6</v>
      </c>
      <c r="O52" s="44">
        <v>6</v>
      </c>
      <c r="P52" s="44">
        <v>6</v>
      </c>
      <c r="Q52" s="44">
        <v>6</v>
      </c>
      <c r="R52" s="44">
        <v>6</v>
      </c>
      <c r="S52" s="44">
        <v>6</v>
      </c>
      <c r="T52" s="44">
        <v>6</v>
      </c>
      <c r="U52" s="44">
        <v>6</v>
      </c>
      <c r="V52" s="44">
        <v>6</v>
      </c>
      <c r="W52" s="44">
        <v>6</v>
      </c>
      <c r="X52" s="44">
        <v>6</v>
      </c>
      <c r="Y52" s="44">
        <v>6</v>
      </c>
      <c r="Z52" s="44">
        <v>6</v>
      </c>
      <c r="AA52" s="44">
        <v>6</v>
      </c>
      <c r="AB52" s="44">
        <v>6</v>
      </c>
      <c r="AC52" s="44">
        <v>6</v>
      </c>
      <c r="AD52" s="44">
        <v>6</v>
      </c>
      <c r="AE52" s="44">
        <v>6</v>
      </c>
      <c r="AF52" s="44">
        <v>6</v>
      </c>
      <c r="AG52" s="48">
        <v>14.3</v>
      </c>
      <c r="AH52" s="46">
        <f t="shared" si="2"/>
        <v>6</v>
      </c>
      <c r="AI52" s="47">
        <f t="shared" si="3"/>
        <v>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6.3</v>
      </c>
      <c r="C53" s="44">
        <v>6.3</v>
      </c>
      <c r="D53" s="44">
        <v>6.3</v>
      </c>
      <c r="E53" s="44">
        <v>6.3</v>
      </c>
      <c r="F53" s="44">
        <v>6.3</v>
      </c>
      <c r="G53" s="44">
        <v>6.3</v>
      </c>
      <c r="H53" s="44">
        <v>6.3</v>
      </c>
      <c r="I53" s="44">
        <v>6.3</v>
      </c>
      <c r="J53" s="44">
        <v>6.3</v>
      </c>
      <c r="K53" s="44">
        <v>6.3</v>
      </c>
      <c r="L53" s="44">
        <v>6.3</v>
      </c>
      <c r="M53" s="44">
        <v>6.3</v>
      </c>
      <c r="N53" s="44">
        <v>6.3</v>
      </c>
      <c r="O53" s="44">
        <v>6.3</v>
      </c>
      <c r="P53" s="44">
        <v>6.3</v>
      </c>
      <c r="Q53" s="44">
        <v>6.3</v>
      </c>
      <c r="R53" s="44">
        <v>6.3</v>
      </c>
      <c r="S53" s="44">
        <v>6.3</v>
      </c>
      <c r="T53" s="44">
        <v>6.3</v>
      </c>
      <c r="U53" s="44">
        <v>6.3</v>
      </c>
      <c r="V53" s="44">
        <v>6.3</v>
      </c>
      <c r="W53" s="44">
        <v>6.3</v>
      </c>
      <c r="X53" s="44">
        <v>6.3</v>
      </c>
      <c r="Y53" s="44">
        <v>6.3</v>
      </c>
      <c r="Z53" s="44">
        <v>6.3</v>
      </c>
      <c r="AA53" s="44">
        <v>6.3</v>
      </c>
      <c r="AB53" s="44">
        <v>6.3</v>
      </c>
      <c r="AC53" s="44">
        <v>6.3</v>
      </c>
      <c r="AD53" s="44">
        <v>6.3</v>
      </c>
      <c r="AE53" s="44">
        <v>6.3</v>
      </c>
      <c r="AF53" s="44">
        <v>6.3</v>
      </c>
      <c r="AG53" s="48">
        <v>14</v>
      </c>
      <c r="AH53" s="46">
        <f t="shared" si="2"/>
        <v>6.3</v>
      </c>
      <c r="AI53" s="47">
        <f t="shared" si="3"/>
        <v>6.3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13.6</v>
      </c>
      <c r="C55" s="44">
        <v>13.6</v>
      </c>
      <c r="D55" s="44">
        <v>13.6</v>
      </c>
      <c r="E55" s="44">
        <v>13.6</v>
      </c>
      <c r="F55" s="44">
        <v>13.6</v>
      </c>
      <c r="G55" s="44">
        <v>13.6</v>
      </c>
      <c r="H55" s="44">
        <v>13.6</v>
      </c>
      <c r="I55" s="44">
        <v>13.6</v>
      </c>
      <c r="J55" s="44">
        <v>13.6</v>
      </c>
      <c r="K55" s="44">
        <v>13.6</v>
      </c>
      <c r="L55" s="44">
        <v>13.6</v>
      </c>
      <c r="M55" s="44">
        <v>13.6</v>
      </c>
      <c r="N55" s="44">
        <v>13.6</v>
      </c>
      <c r="O55" s="44">
        <v>13.6</v>
      </c>
      <c r="P55" s="44">
        <v>13.6</v>
      </c>
      <c r="Q55" s="44">
        <v>13.6</v>
      </c>
      <c r="R55" s="44">
        <v>13.6</v>
      </c>
      <c r="S55" s="44">
        <v>13.6</v>
      </c>
      <c r="T55" s="44">
        <v>13.6</v>
      </c>
      <c r="U55" s="44">
        <v>13.6</v>
      </c>
      <c r="V55" s="44">
        <v>13.6</v>
      </c>
      <c r="W55" s="44">
        <v>13.6</v>
      </c>
      <c r="X55" s="44">
        <v>13.6</v>
      </c>
      <c r="Y55" s="44">
        <v>13.6</v>
      </c>
      <c r="Z55" s="44">
        <v>13.6</v>
      </c>
      <c r="AA55" s="44">
        <v>13.6</v>
      </c>
      <c r="AB55" s="44">
        <v>13.6</v>
      </c>
      <c r="AC55" s="44">
        <v>13.6</v>
      </c>
      <c r="AD55" s="44">
        <v>13.6</v>
      </c>
      <c r="AE55" s="44">
        <v>13.6</v>
      </c>
      <c r="AF55" s="44">
        <v>13.6</v>
      </c>
      <c r="AG55" s="48">
        <v>13.5</v>
      </c>
      <c r="AH55" s="46">
        <f t="shared" si="2"/>
        <v>13.6</v>
      </c>
      <c r="AI55" s="47">
        <f t="shared" si="3"/>
        <v>13.6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5.2</v>
      </c>
      <c r="C57" s="44">
        <v>5.2</v>
      </c>
      <c r="D57" s="44">
        <v>5.2</v>
      </c>
      <c r="E57" s="44">
        <v>5.2</v>
      </c>
      <c r="F57" s="44">
        <v>5.2</v>
      </c>
      <c r="G57" s="44">
        <v>5.2</v>
      </c>
      <c r="H57" s="44">
        <v>5.2</v>
      </c>
      <c r="I57" s="44">
        <v>5.2</v>
      </c>
      <c r="J57" s="44">
        <v>5.2</v>
      </c>
      <c r="K57" s="44">
        <v>5.2</v>
      </c>
      <c r="L57" s="44">
        <v>5.2</v>
      </c>
      <c r="M57" s="44">
        <v>5.2</v>
      </c>
      <c r="N57" s="44">
        <v>5.2</v>
      </c>
      <c r="O57" s="44">
        <v>5.2</v>
      </c>
      <c r="P57" s="44">
        <v>5.2</v>
      </c>
      <c r="Q57" s="44">
        <v>5.2</v>
      </c>
      <c r="R57" s="44">
        <v>5.2</v>
      </c>
      <c r="S57" s="44">
        <v>5.2</v>
      </c>
      <c r="T57" s="44">
        <v>5.2</v>
      </c>
      <c r="U57" s="44">
        <v>5.2</v>
      </c>
      <c r="V57" s="44">
        <v>5.2</v>
      </c>
      <c r="W57" s="44">
        <v>5.2</v>
      </c>
      <c r="X57" s="44">
        <v>5.2</v>
      </c>
      <c r="Y57" s="44">
        <v>5.2</v>
      </c>
      <c r="Z57" s="44">
        <v>5.2</v>
      </c>
      <c r="AA57" s="44">
        <v>5.2</v>
      </c>
      <c r="AB57" s="44">
        <v>5.2</v>
      </c>
      <c r="AC57" s="44">
        <v>5.2</v>
      </c>
      <c r="AD57" s="44">
        <v>5.2</v>
      </c>
      <c r="AE57" s="44">
        <v>5.2</v>
      </c>
      <c r="AF57" s="44">
        <v>5.2</v>
      </c>
      <c r="AG57" s="48">
        <v>12</v>
      </c>
      <c r="AH57" s="46">
        <f t="shared" si="2"/>
        <v>5.2</v>
      </c>
      <c r="AI57" s="47">
        <f t="shared" si="3"/>
        <v>5.2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3.7</v>
      </c>
      <c r="C58" s="44">
        <v>3.7</v>
      </c>
      <c r="D58" s="44">
        <v>3.7</v>
      </c>
      <c r="E58" s="44">
        <v>3.7</v>
      </c>
      <c r="F58" s="44">
        <v>3.7</v>
      </c>
      <c r="G58" s="44">
        <v>3.7</v>
      </c>
      <c r="H58" s="44">
        <v>3.7</v>
      </c>
      <c r="I58" s="44">
        <v>3.7</v>
      </c>
      <c r="J58" s="44">
        <v>3.7</v>
      </c>
      <c r="K58" s="44">
        <v>3.7</v>
      </c>
      <c r="L58" s="44">
        <v>3.7</v>
      </c>
      <c r="M58" s="44">
        <v>3.7</v>
      </c>
      <c r="N58" s="44">
        <v>3.7</v>
      </c>
      <c r="O58" s="44">
        <v>3.7</v>
      </c>
      <c r="P58" s="44">
        <v>3.7</v>
      </c>
      <c r="Q58" s="44">
        <v>3.7</v>
      </c>
      <c r="R58" s="44">
        <v>3.7</v>
      </c>
      <c r="S58" s="44">
        <v>3.7</v>
      </c>
      <c r="T58" s="44">
        <v>3.7</v>
      </c>
      <c r="U58" s="44">
        <v>3.7</v>
      </c>
      <c r="V58" s="44">
        <v>3.7</v>
      </c>
      <c r="W58" s="44">
        <v>3.7</v>
      </c>
      <c r="X58" s="44">
        <v>3.7</v>
      </c>
      <c r="Y58" s="44">
        <v>3.7</v>
      </c>
      <c r="Z58" s="44">
        <v>3.7</v>
      </c>
      <c r="AA58" s="44">
        <v>3.7</v>
      </c>
      <c r="AB58" s="44">
        <v>3.7</v>
      </c>
      <c r="AC58" s="44">
        <v>3.7</v>
      </c>
      <c r="AD58" s="44">
        <v>3.7</v>
      </c>
      <c r="AE58" s="44">
        <v>3.7</v>
      </c>
      <c r="AF58" s="44">
        <v>3.7</v>
      </c>
      <c r="AG58" s="48">
        <v>12</v>
      </c>
      <c r="AH58" s="46">
        <f t="shared" si="2"/>
        <v>3.7</v>
      </c>
      <c r="AI58" s="47">
        <f t="shared" si="3"/>
        <v>3.7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6.3</v>
      </c>
      <c r="C59" s="44">
        <v>6.3</v>
      </c>
      <c r="D59" s="44">
        <v>6.3</v>
      </c>
      <c r="E59" s="44">
        <v>6.3</v>
      </c>
      <c r="F59" s="44">
        <v>6.3</v>
      </c>
      <c r="G59" s="44">
        <v>6.3</v>
      </c>
      <c r="H59" s="44">
        <v>6.3</v>
      </c>
      <c r="I59" s="44">
        <v>6.3</v>
      </c>
      <c r="J59" s="44">
        <v>6.3</v>
      </c>
      <c r="K59" s="44">
        <v>6.3</v>
      </c>
      <c r="L59" s="44">
        <v>6.3</v>
      </c>
      <c r="M59" s="44">
        <v>6.3</v>
      </c>
      <c r="N59" s="44">
        <v>6.3</v>
      </c>
      <c r="O59" s="44">
        <v>6.3</v>
      </c>
      <c r="P59" s="44">
        <v>6.3</v>
      </c>
      <c r="Q59" s="44">
        <v>6.3</v>
      </c>
      <c r="R59" s="44">
        <v>6.3</v>
      </c>
      <c r="S59" s="44">
        <v>6.3</v>
      </c>
      <c r="T59" s="44">
        <v>6.3</v>
      </c>
      <c r="U59" s="44">
        <v>6.3</v>
      </c>
      <c r="V59" s="44">
        <v>6.3</v>
      </c>
      <c r="W59" s="44">
        <v>6.3</v>
      </c>
      <c r="X59" s="44">
        <v>6.3</v>
      </c>
      <c r="Y59" s="44">
        <v>6.3</v>
      </c>
      <c r="Z59" s="44">
        <v>6.3</v>
      </c>
      <c r="AA59" s="44">
        <v>6.3</v>
      </c>
      <c r="AB59" s="44">
        <v>6.3</v>
      </c>
      <c r="AC59" s="44">
        <v>6.3</v>
      </c>
      <c r="AD59" s="44">
        <v>6.3</v>
      </c>
      <c r="AE59" s="44">
        <v>6.3</v>
      </c>
      <c r="AF59" s="44">
        <v>6.3</v>
      </c>
      <c r="AG59" s="48">
        <v>12</v>
      </c>
      <c r="AH59" s="46">
        <f t="shared" si="2"/>
        <v>6.3</v>
      </c>
      <c r="AI59" s="47">
        <f t="shared" si="3"/>
        <v>6.3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11.9</v>
      </c>
      <c r="C60" s="44">
        <v>11.9</v>
      </c>
      <c r="D60" s="44">
        <v>11.9</v>
      </c>
      <c r="E60" s="44">
        <v>11.9</v>
      </c>
      <c r="F60" s="44">
        <v>11.9</v>
      </c>
      <c r="G60" s="44">
        <v>11.9</v>
      </c>
      <c r="H60" s="44">
        <v>11.9</v>
      </c>
      <c r="I60" s="44">
        <v>11.9</v>
      </c>
      <c r="J60" s="44">
        <v>11.9</v>
      </c>
      <c r="K60" s="44">
        <v>11.9</v>
      </c>
      <c r="L60" s="44">
        <v>11.9</v>
      </c>
      <c r="M60" s="44">
        <v>11.9</v>
      </c>
      <c r="N60" s="44">
        <v>11.9</v>
      </c>
      <c r="O60" s="44">
        <v>11.9</v>
      </c>
      <c r="P60" s="44">
        <v>11.9</v>
      </c>
      <c r="Q60" s="44">
        <v>11.9</v>
      </c>
      <c r="R60" s="44">
        <v>11.9</v>
      </c>
      <c r="S60" s="44">
        <v>11.9</v>
      </c>
      <c r="T60" s="44">
        <v>11.9</v>
      </c>
      <c r="U60" s="44">
        <v>11.9</v>
      </c>
      <c r="V60" s="44">
        <v>11.9</v>
      </c>
      <c r="W60" s="44">
        <v>11.9</v>
      </c>
      <c r="X60" s="44">
        <v>11.9</v>
      </c>
      <c r="Y60" s="44">
        <v>11.9</v>
      </c>
      <c r="Z60" s="44">
        <v>11.9</v>
      </c>
      <c r="AA60" s="44">
        <v>11.9</v>
      </c>
      <c r="AB60" s="44">
        <v>11.9</v>
      </c>
      <c r="AC60" s="44">
        <v>11.9</v>
      </c>
      <c r="AD60" s="44">
        <v>11.9</v>
      </c>
      <c r="AE60" s="44">
        <v>11.9</v>
      </c>
      <c r="AF60" s="44">
        <v>11.9</v>
      </c>
      <c r="AG60" s="48">
        <v>12</v>
      </c>
      <c r="AH60" s="46">
        <f t="shared" si="2"/>
        <v>11.9</v>
      </c>
      <c r="AI60" s="47">
        <f t="shared" si="3"/>
        <v>11.9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10.9</v>
      </c>
      <c r="C61" s="44">
        <v>10.9</v>
      </c>
      <c r="D61" s="44">
        <v>10.9</v>
      </c>
      <c r="E61" s="44">
        <v>10.9</v>
      </c>
      <c r="F61" s="44">
        <v>10.9</v>
      </c>
      <c r="G61" s="44">
        <v>10.9</v>
      </c>
      <c r="H61" s="44">
        <v>10.9</v>
      </c>
      <c r="I61" s="44">
        <v>10.9</v>
      </c>
      <c r="J61" s="44">
        <v>10.9</v>
      </c>
      <c r="K61" s="44">
        <v>10.9</v>
      </c>
      <c r="L61" s="44">
        <v>10.9</v>
      </c>
      <c r="M61" s="44">
        <v>10.9</v>
      </c>
      <c r="N61" s="44">
        <v>10.9</v>
      </c>
      <c r="O61" s="44">
        <v>10.9</v>
      </c>
      <c r="P61" s="44">
        <v>10.9</v>
      </c>
      <c r="Q61" s="44">
        <v>10.9</v>
      </c>
      <c r="R61" s="44">
        <v>10.9</v>
      </c>
      <c r="S61" s="44">
        <v>10.9</v>
      </c>
      <c r="T61" s="44">
        <v>10.9</v>
      </c>
      <c r="U61" s="44">
        <v>10.9</v>
      </c>
      <c r="V61" s="44">
        <v>10.9</v>
      </c>
      <c r="W61" s="44">
        <v>10.9</v>
      </c>
      <c r="X61" s="44">
        <v>10.9</v>
      </c>
      <c r="Y61" s="44">
        <v>10.9</v>
      </c>
      <c r="Z61" s="44">
        <v>10.9</v>
      </c>
      <c r="AA61" s="44">
        <v>10.9</v>
      </c>
      <c r="AB61" s="44">
        <v>10.9</v>
      </c>
      <c r="AC61" s="44">
        <v>10.9</v>
      </c>
      <c r="AD61" s="44">
        <v>10.9</v>
      </c>
      <c r="AE61" s="44">
        <v>10.9</v>
      </c>
      <c r="AF61" s="44">
        <v>10.9</v>
      </c>
      <c r="AG61" s="48">
        <v>12</v>
      </c>
      <c r="AH61" s="46">
        <f t="shared" si="2"/>
        <v>10.9</v>
      </c>
      <c r="AI61" s="47">
        <f t="shared" si="3"/>
        <v>10.9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>
        <v>5.7</v>
      </c>
      <c r="Q63" s="44">
        <v>5.7</v>
      </c>
      <c r="R63" s="44">
        <v>5.7</v>
      </c>
      <c r="S63" s="44">
        <v>5.7</v>
      </c>
      <c r="T63" s="44">
        <v>5.7</v>
      </c>
      <c r="U63" s="44">
        <v>5.7</v>
      </c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5.4</v>
      </c>
      <c r="C66" s="44">
        <v>5.4</v>
      </c>
      <c r="D66" s="44">
        <v>5.4</v>
      </c>
      <c r="E66" s="44">
        <v>5.4</v>
      </c>
      <c r="F66" s="44">
        <v>5.4</v>
      </c>
      <c r="G66" s="44">
        <v>5.4</v>
      </c>
      <c r="H66" s="44">
        <v>5.4</v>
      </c>
      <c r="I66" s="44">
        <v>5.4</v>
      </c>
      <c r="J66" s="44">
        <v>5.4</v>
      </c>
      <c r="K66" s="44">
        <v>5.4</v>
      </c>
      <c r="L66" s="44">
        <v>5.4</v>
      </c>
      <c r="M66" s="44">
        <v>5.4</v>
      </c>
      <c r="N66" s="44">
        <v>5.4</v>
      </c>
      <c r="O66" s="44">
        <v>5.4</v>
      </c>
      <c r="P66" s="44">
        <v>5.4</v>
      </c>
      <c r="Q66" s="44">
        <v>5.4</v>
      </c>
      <c r="R66" s="44">
        <v>5.4</v>
      </c>
      <c r="S66" s="44">
        <v>5.4</v>
      </c>
      <c r="T66" s="44">
        <v>5.4</v>
      </c>
      <c r="U66" s="44">
        <v>5.4</v>
      </c>
      <c r="V66" s="44">
        <v>5.4</v>
      </c>
      <c r="W66" s="44">
        <v>5.4</v>
      </c>
      <c r="X66" s="44">
        <v>5.4</v>
      </c>
      <c r="Y66" s="44">
        <v>5.4</v>
      </c>
      <c r="Z66" s="44">
        <v>5.4</v>
      </c>
      <c r="AA66" s="44">
        <v>5.4</v>
      </c>
      <c r="AB66" s="44">
        <v>5.4</v>
      </c>
      <c r="AC66" s="44">
        <v>5.4</v>
      </c>
      <c r="AD66" s="44">
        <v>5.4</v>
      </c>
      <c r="AE66" s="44">
        <v>5.4</v>
      </c>
      <c r="AF66" s="44">
        <v>5.4</v>
      </c>
      <c r="AG66" s="62">
        <v>10.3</v>
      </c>
      <c r="AH66" s="46">
        <f t="shared" si="2"/>
        <v>5.4</v>
      </c>
      <c r="AI66" s="47">
        <f t="shared" si="3"/>
        <v>5.4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4.8</v>
      </c>
      <c r="C67" s="44">
        <v>4.8</v>
      </c>
      <c r="D67" s="44">
        <v>4.8</v>
      </c>
      <c r="E67" s="44">
        <v>4.8</v>
      </c>
      <c r="F67" s="44">
        <v>4.8</v>
      </c>
      <c r="G67" s="44">
        <v>4.8</v>
      </c>
      <c r="H67" s="44">
        <v>4.8</v>
      </c>
      <c r="I67" s="44">
        <v>4.8</v>
      </c>
      <c r="J67" s="44">
        <v>4.8</v>
      </c>
      <c r="K67" s="44">
        <v>4.8</v>
      </c>
      <c r="L67" s="44">
        <v>4.8</v>
      </c>
      <c r="M67" s="44">
        <v>4.8</v>
      </c>
      <c r="N67" s="44">
        <v>4.8</v>
      </c>
      <c r="O67" s="44">
        <v>4.8</v>
      </c>
      <c r="P67" s="44">
        <v>4.8</v>
      </c>
      <c r="Q67" s="44">
        <v>4.8</v>
      </c>
      <c r="R67" s="44">
        <v>4.8</v>
      </c>
      <c r="S67" s="44">
        <v>4.8</v>
      </c>
      <c r="T67" s="44">
        <v>4.8</v>
      </c>
      <c r="U67" s="44">
        <v>4.8</v>
      </c>
      <c r="V67" s="44">
        <v>4.8</v>
      </c>
      <c r="W67" s="44">
        <v>4.8</v>
      </c>
      <c r="X67" s="44">
        <v>4.8</v>
      </c>
      <c r="Y67" s="44">
        <v>4.8</v>
      </c>
      <c r="Z67" s="44">
        <v>4.8</v>
      </c>
      <c r="AA67" s="44">
        <v>4.8</v>
      </c>
      <c r="AB67" s="44">
        <v>4.8</v>
      </c>
      <c r="AC67" s="44">
        <v>4.8</v>
      </c>
      <c r="AD67" s="44">
        <v>4.8</v>
      </c>
      <c r="AE67" s="44">
        <v>4.8</v>
      </c>
      <c r="AF67" s="44">
        <v>4.8</v>
      </c>
      <c r="AG67" s="61">
        <v>10</v>
      </c>
      <c r="AH67" s="46">
        <f t="shared" si="2"/>
        <v>4.8</v>
      </c>
      <c r="AI67" s="47">
        <f t="shared" si="3"/>
        <v>4.8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v>128.74</v>
      </c>
      <c r="C70" s="66">
        <v>128.74</v>
      </c>
      <c r="D70" s="66">
        <v>128.74</v>
      </c>
      <c r="E70" s="66">
        <v>128.74</v>
      </c>
      <c r="F70" s="66">
        <v>128.74</v>
      </c>
      <c r="G70" s="66">
        <v>128.74</v>
      </c>
      <c r="H70" s="66">
        <v>128.74</v>
      </c>
      <c r="I70" s="66">
        <v>128.74</v>
      </c>
      <c r="J70" s="66">
        <v>128.74</v>
      </c>
      <c r="K70" s="68">
        <v>130</v>
      </c>
      <c r="L70" s="68">
        <v>138</v>
      </c>
      <c r="M70" s="68">
        <v>138</v>
      </c>
      <c r="N70" s="68">
        <v>138</v>
      </c>
      <c r="O70" s="68">
        <v>146</v>
      </c>
      <c r="P70" s="68">
        <v>146</v>
      </c>
      <c r="Q70" s="68">
        <v>146</v>
      </c>
      <c r="R70" s="68">
        <v>146</v>
      </c>
      <c r="S70" s="68">
        <v>146</v>
      </c>
      <c r="T70" s="68">
        <v>146</v>
      </c>
      <c r="U70" s="68">
        <v>146</v>
      </c>
      <c r="V70" s="68">
        <v>146</v>
      </c>
      <c r="W70" s="68">
        <v>146</v>
      </c>
      <c r="X70" s="68">
        <v>146</v>
      </c>
      <c r="Y70" s="68">
        <v>146</v>
      </c>
      <c r="Z70" s="68">
        <v>146</v>
      </c>
      <c r="AA70" s="68">
        <v>146</v>
      </c>
      <c r="AB70" s="68">
        <v>146</v>
      </c>
      <c r="AC70" s="68">
        <v>146</v>
      </c>
      <c r="AD70" s="68">
        <f>57.3+74.2</f>
        <v>131.5</v>
      </c>
      <c r="AE70" s="68">
        <f t="shared" ref="AE70:AF70" si="20">57.3+74.2</f>
        <v>131.5</v>
      </c>
      <c r="AF70" s="68">
        <f t="shared" si="20"/>
        <v>131.5</v>
      </c>
      <c r="AG70" s="64">
        <v>240</v>
      </c>
      <c r="AH70" s="46">
        <f t="shared" si="2"/>
        <v>146</v>
      </c>
      <c r="AI70" s="47">
        <f t="shared" si="3"/>
        <v>128.74</v>
      </c>
      <c r="AK70" s="49"/>
    </row>
    <row r="71" spans="1:88" ht="15.75" thickBot="1">
      <c r="A71" s="69" t="s">
        <v>90</v>
      </c>
      <c r="B71" s="70">
        <f t="shared" ref="B71:C71" si="21">SUM(B11:B69)</f>
        <v>923.70999999999992</v>
      </c>
      <c r="C71" s="70">
        <f t="shared" si="21"/>
        <v>923.70999999999992</v>
      </c>
      <c r="D71" s="70">
        <f t="shared" ref="D71:E71" si="22">SUM(D11:D69)</f>
        <v>923.70999999999992</v>
      </c>
      <c r="E71" s="70">
        <f t="shared" si="22"/>
        <v>923.70999999999992</v>
      </c>
      <c r="F71" s="70">
        <f t="shared" ref="F71" si="23">SUM(F11:F69)</f>
        <v>923.70999999999992</v>
      </c>
      <c r="G71" s="70">
        <f t="shared" ref="G71:AG71" si="24">SUM(G11:G69)</f>
        <v>923.70999999999992</v>
      </c>
      <c r="H71" s="70">
        <f t="shared" si="24"/>
        <v>923.70999999999992</v>
      </c>
      <c r="I71" s="70">
        <f t="shared" si="24"/>
        <v>923.70999999999992</v>
      </c>
      <c r="J71" s="70">
        <f t="shared" si="24"/>
        <v>923.70999999999992</v>
      </c>
      <c r="K71" s="70">
        <f t="shared" si="24"/>
        <v>923.70999999999992</v>
      </c>
      <c r="L71" s="70">
        <f t="shared" si="24"/>
        <v>923.70999999999992</v>
      </c>
      <c r="M71" s="70">
        <f t="shared" ref="M71:N71" si="25">SUM(M11:M69)</f>
        <v>923.70999999999992</v>
      </c>
      <c r="N71" s="70">
        <f t="shared" si="25"/>
        <v>923.70999999999992</v>
      </c>
      <c r="O71" s="70">
        <f t="shared" ref="O71:P71" si="26">SUM(O11:O69)</f>
        <v>921.5100000000001</v>
      </c>
      <c r="P71" s="70">
        <f t="shared" si="26"/>
        <v>921.5100000000001</v>
      </c>
      <c r="Q71" s="70">
        <f t="shared" ref="Q71:R71" si="27">SUM(Q11:Q69)</f>
        <v>921.5100000000001</v>
      </c>
      <c r="R71" s="70">
        <f t="shared" si="27"/>
        <v>921.5100000000001</v>
      </c>
      <c r="S71" s="70">
        <f t="shared" ref="S71:T71" si="28">SUM(S11:S69)</f>
        <v>921.5100000000001</v>
      </c>
      <c r="T71" s="70">
        <f t="shared" si="28"/>
        <v>921.5100000000001</v>
      </c>
      <c r="U71" s="70">
        <f t="shared" ref="U71:V71" si="29">SUM(U11:U69)</f>
        <v>921.5100000000001</v>
      </c>
      <c r="V71" s="70">
        <f t="shared" si="29"/>
        <v>921.5100000000001</v>
      </c>
      <c r="W71" s="70">
        <f t="shared" si="24"/>
        <v>921.5100000000001</v>
      </c>
      <c r="X71" s="70">
        <f t="shared" si="24"/>
        <v>921.5100000000001</v>
      </c>
      <c r="Y71" s="70">
        <f t="shared" si="24"/>
        <v>921.5100000000001</v>
      </c>
      <c r="Z71" s="70">
        <f t="shared" si="24"/>
        <v>921.5100000000001</v>
      </c>
      <c r="AA71" s="70">
        <f t="shared" si="24"/>
        <v>921.5100000000001</v>
      </c>
      <c r="AB71" s="70">
        <f t="shared" ref="AB71:AC71" si="30">SUM(AB11:AB69)</f>
        <v>921.5100000000001</v>
      </c>
      <c r="AC71" s="70">
        <f t="shared" si="30"/>
        <v>921.5100000000001</v>
      </c>
      <c r="AD71" s="70">
        <f t="shared" ref="AD71:AF71" si="31">SUM(AD11:AD69)</f>
        <v>899</v>
      </c>
      <c r="AE71" s="70">
        <f t="shared" si="31"/>
        <v>899</v>
      </c>
      <c r="AF71" s="70">
        <f t="shared" si="31"/>
        <v>899</v>
      </c>
      <c r="AG71" s="70">
        <f t="shared" si="24"/>
        <v>1812.2049999999999</v>
      </c>
      <c r="AH71" s="46">
        <f t="shared" si="2"/>
        <v>923.70999999999992</v>
      </c>
      <c r="AI71" s="47">
        <f t="shared" si="3"/>
        <v>899</v>
      </c>
      <c r="AK71" s="49"/>
    </row>
    <row r="72" spans="1:88">
      <c r="A72" s="71" t="s">
        <v>91</v>
      </c>
      <c r="B72" s="44">
        <v>220</v>
      </c>
      <c r="C72" s="44">
        <v>240</v>
      </c>
      <c r="D72" s="44">
        <v>220</v>
      </c>
      <c r="E72" s="44">
        <v>180</v>
      </c>
      <c r="F72" s="44">
        <v>200</v>
      </c>
      <c r="G72" s="44">
        <v>200</v>
      </c>
      <c r="H72" s="44">
        <v>240</v>
      </c>
      <c r="I72" s="44">
        <v>240</v>
      </c>
      <c r="J72" s="44">
        <v>200</v>
      </c>
      <c r="K72" s="44">
        <v>200</v>
      </c>
      <c r="L72" s="44">
        <v>200</v>
      </c>
      <c r="M72" s="44">
        <v>200</v>
      </c>
      <c r="N72" s="44">
        <v>90</v>
      </c>
      <c r="O72" s="44">
        <v>120</v>
      </c>
      <c r="P72" s="44">
        <v>150</v>
      </c>
      <c r="Q72" s="44">
        <v>50</v>
      </c>
      <c r="R72" s="44">
        <v>50</v>
      </c>
      <c r="S72" s="44">
        <v>50</v>
      </c>
      <c r="T72" s="44">
        <v>76</v>
      </c>
      <c r="U72" s="44">
        <v>30</v>
      </c>
      <c r="V72" s="44">
        <v>76</v>
      </c>
      <c r="W72" s="44">
        <v>50</v>
      </c>
      <c r="X72" s="44">
        <v>228</v>
      </c>
      <c r="Y72" s="44">
        <v>300</v>
      </c>
      <c r="Z72" s="44">
        <v>456</v>
      </c>
      <c r="AA72" s="44">
        <v>456</v>
      </c>
      <c r="AB72" s="44">
        <v>370</v>
      </c>
      <c r="AC72" s="44">
        <v>340</v>
      </c>
      <c r="AD72" s="44">
        <v>280</v>
      </c>
      <c r="AE72" s="44">
        <v>180</v>
      </c>
      <c r="AF72" s="44">
        <v>340</v>
      </c>
      <c r="AG72" s="61">
        <v>456</v>
      </c>
      <c r="AH72" s="46">
        <f t="shared" si="2"/>
        <v>456</v>
      </c>
      <c r="AI72" s="47">
        <f t="shared" si="3"/>
        <v>30</v>
      </c>
      <c r="AK72" s="49"/>
    </row>
    <row r="73" spans="1:88">
      <c r="A73" s="72" t="s">
        <v>92</v>
      </c>
      <c r="B73" s="43">
        <v>57</v>
      </c>
      <c r="C73" s="43">
        <v>57</v>
      </c>
      <c r="D73" s="43">
        <v>57</v>
      </c>
      <c r="E73" s="43">
        <v>64.7</v>
      </c>
      <c r="F73" s="43">
        <v>64.7</v>
      </c>
      <c r="G73" s="43">
        <v>64.7</v>
      </c>
      <c r="H73" s="43">
        <v>64.7</v>
      </c>
      <c r="I73" s="43">
        <v>64.7</v>
      </c>
      <c r="J73" s="43">
        <v>64.7</v>
      </c>
      <c r="K73" s="43">
        <v>64.7</v>
      </c>
      <c r="L73" s="43">
        <v>64.7</v>
      </c>
      <c r="M73" s="43">
        <v>64.7</v>
      </c>
      <c r="N73" s="43">
        <v>59</v>
      </c>
      <c r="O73" s="43">
        <v>59</v>
      </c>
      <c r="P73" s="43">
        <v>59</v>
      </c>
      <c r="Q73" s="43">
        <v>59</v>
      </c>
      <c r="R73" s="43">
        <v>59</v>
      </c>
      <c r="S73" s="43">
        <v>59</v>
      </c>
      <c r="T73" s="43">
        <v>59.9</v>
      </c>
      <c r="U73" s="43">
        <v>55.8</v>
      </c>
      <c r="V73" s="43">
        <v>55.9</v>
      </c>
      <c r="W73" s="43">
        <v>55.9</v>
      </c>
      <c r="X73" s="43">
        <v>59.8</v>
      </c>
      <c r="Y73" s="43">
        <v>59.8</v>
      </c>
      <c r="Z73" s="43">
        <v>59.8</v>
      </c>
      <c r="AA73" s="43">
        <v>59.8</v>
      </c>
      <c r="AB73" s="43">
        <v>59.8</v>
      </c>
      <c r="AC73" s="43">
        <v>59.8</v>
      </c>
      <c r="AD73" s="43">
        <v>59.8</v>
      </c>
      <c r="AE73" s="43">
        <v>59.8</v>
      </c>
      <c r="AF73" s="43">
        <v>59.8</v>
      </c>
      <c r="AG73" s="64">
        <v>111</v>
      </c>
      <c r="AH73" s="46">
        <f t="shared" si="2"/>
        <v>64.7</v>
      </c>
      <c r="AI73" s="47">
        <f t="shared" si="3"/>
        <v>55.8</v>
      </c>
      <c r="AK73" s="49"/>
    </row>
    <row r="74" spans="1:88">
      <c r="A74" s="73" t="s">
        <v>93</v>
      </c>
      <c r="B74" s="43">
        <v>34</v>
      </c>
      <c r="C74" s="43">
        <v>34</v>
      </c>
      <c r="D74" s="43">
        <v>34</v>
      </c>
      <c r="E74" s="43">
        <v>55.8</v>
      </c>
      <c r="F74" s="43">
        <v>55.8</v>
      </c>
      <c r="G74" s="43">
        <v>55.8</v>
      </c>
      <c r="H74" s="43">
        <v>55.8</v>
      </c>
      <c r="I74" s="43">
        <v>55.8</v>
      </c>
      <c r="J74" s="43">
        <v>55.8</v>
      </c>
      <c r="K74" s="43">
        <v>55.8</v>
      </c>
      <c r="L74" s="43">
        <v>55.8</v>
      </c>
      <c r="M74" s="43">
        <v>55.8</v>
      </c>
      <c r="N74" s="43">
        <v>45</v>
      </c>
      <c r="O74" s="43">
        <v>45</v>
      </c>
      <c r="P74" s="43">
        <v>45</v>
      </c>
      <c r="Q74" s="43">
        <v>45</v>
      </c>
      <c r="R74" s="43">
        <v>45</v>
      </c>
      <c r="S74" s="43">
        <v>45</v>
      </c>
      <c r="T74" s="43">
        <v>41.2</v>
      </c>
      <c r="U74" s="43">
        <v>39.5</v>
      </c>
      <c r="V74" s="43">
        <v>39.299999999999997</v>
      </c>
      <c r="W74" s="43">
        <v>39.299999999999997</v>
      </c>
      <c r="X74" s="43">
        <v>40.1</v>
      </c>
      <c r="Y74" s="43">
        <v>40.1</v>
      </c>
      <c r="Z74" s="43">
        <v>39.9</v>
      </c>
      <c r="AA74" s="43">
        <v>39.9</v>
      </c>
      <c r="AB74" s="43">
        <v>39.9</v>
      </c>
      <c r="AC74" s="43">
        <v>39.9</v>
      </c>
      <c r="AD74" s="43">
        <v>39.9</v>
      </c>
      <c r="AE74" s="43">
        <v>39.9</v>
      </c>
      <c r="AF74" s="43">
        <v>39.9</v>
      </c>
      <c r="AG74" s="64">
        <v>60</v>
      </c>
      <c r="AH74" s="46">
        <f t="shared" si="2"/>
        <v>55.8</v>
      </c>
      <c r="AI74" s="47">
        <f t="shared" si="3"/>
        <v>34</v>
      </c>
      <c r="AK74" s="49"/>
    </row>
    <row r="75" spans="1:88">
      <c r="A75" s="74" t="s">
        <v>94</v>
      </c>
      <c r="B75" s="43">
        <v>16.7</v>
      </c>
      <c r="C75" s="43">
        <v>16.7</v>
      </c>
      <c r="D75" s="43">
        <v>16.7</v>
      </c>
      <c r="E75" s="43">
        <v>20.7</v>
      </c>
      <c r="F75" s="43">
        <v>20.7</v>
      </c>
      <c r="G75" s="43">
        <v>20.7</v>
      </c>
      <c r="H75" s="43">
        <v>20.7</v>
      </c>
      <c r="I75" s="43">
        <v>20.7</v>
      </c>
      <c r="J75" s="43">
        <v>20.7</v>
      </c>
      <c r="K75" s="43">
        <v>20.7</v>
      </c>
      <c r="L75" s="43">
        <v>20.7</v>
      </c>
      <c r="M75" s="43">
        <v>20.7</v>
      </c>
      <c r="N75" s="43">
        <v>21.9</v>
      </c>
      <c r="O75" s="43">
        <v>21.9</v>
      </c>
      <c r="P75" s="43">
        <v>21.9</v>
      </c>
      <c r="Q75" s="43">
        <v>21.9</v>
      </c>
      <c r="R75" s="43">
        <v>21.9</v>
      </c>
      <c r="S75" s="43">
        <v>21.9</v>
      </c>
      <c r="T75" s="43">
        <v>20.399999999999999</v>
      </c>
      <c r="U75" s="43">
        <v>20.399999999999999</v>
      </c>
      <c r="V75" s="43">
        <v>21.2</v>
      </c>
      <c r="W75" s="43">
        <v>21.2</v>
      </c>
      <c r="X75" s="43">
        <v>22.3</v>
      </c>
      <c r="Y75" s="43">
        <v>22.3</v>
      </c>
      <c r="Z75" s="43">
        <v>22.3</v>
      </c>
      <c r="AA75" s="43">
        <v>22.22</v>
      </c>
      <c r="AB75" s="43">
        <v>22.22</v>
      </c>
      <c r="AC75" s="43">
        <v>22.22</v>
      </c>
      <c r="AD75" s="43">
        <v>22.22</v>
      </c>
      <c r="AE75" s="43">
        <v>22.22</v>
      </c>
      <c r="AF75" s="43">
        <v>22.22</v>
      </c>
      <c r="AG75" s="75">
        <v>42.5</v>
      </c>
      <c r="AH75" s="46">
        <f t="shared" ref="AH75:AH138" si="32">MAX(B75:AF75)</f>
        <v>22.3</v>
      </c>
      <c r="AI75" s="47">
        <f t="shared" ref="AI75:AI138" si="33">MIN(B75:AF75)</f>
        <v>16.7</v>
      </c>
      <c r="AK75" s="49"/>
    </row>
    <row r="76" spans="1:88">
      <c r="A76" s="74" t="s">
        <v>95</v>
      </c>
      <c r="B76" s="43">
        <v>20.100000000000001</v>
      </c>
      <c r="C76" s="43">
        <v>20.100000000000001</v>
      </c>
      <c r="D76" s="43">
        <v>20.100000000000001</v>
      </c>
      <c r="E76" s="43">
        <v>19</v>
      </c>
      <c r="F76" s="43">
        <v>19</v>
      </c>
      <c r="G76" s="43">
        <v>19</v>
      </c>
      <c r="H76" s="43">
        <v>19</v>
      </c>
      <c r="I76" s="43">
        <v>19</v>
      </c>
      <c r="J76" s="43">
        <v>19</v>
      </c>
      <c r="K76" s="43">
        <v>19</v>
      </c>
      <c r="L76" s="43">
        <v>19</v>
      </c>
      <c r="M76" s="43">
        <v>19</v>
      </c>
      <c r="N76" s="43">
        <v>21.5</v>
      </c>
      <c r="O76" s="43">
        <v>21.5</v>
      </c>
      <c r="P76" s="43">
        <v>21.5</v>
      </c>
      <c r="Q76" s="43">
        <v>21.5</v>
      </c>
      <c r="R76" s="43">
        <v>21.5</v>
      </c>
      <c r="S76" s="43">
        <v>21.5</v>
      </c>
      <c r="T76" s="43">
        <v>21.5</v>
      </c>
      <c r="U76" s="43">
        <v>21.5</v>
      </c>
      <c r="V76" s="43">
        <v>21.6</v>
      </c>
      <c r="W76" s="43">
        <v>21.6</v>
      </c>
      <c r="X76" s="43">
        <v>21.6</v>
      </c>
      <c r="Y76" s="43">
        <v>21.6</v>
      </c>
      <c r="Z76" s="43">
        <v>21.6</v>
      </c>
      <c r="AA76" s="43">
        <v>21.6</v>
      </c>
      <c r="AB76" s="43">
        <v>21.6</v>
      </c>
      <c r="AC76" s="43">
        <v>21.6</v>
      </c>
      <c r="AD76" s="43">
        <v>21.6</v>
      </c>
      <c r="AE76" s="43">
        <v>21.6</v>
      </c>
      <c r="AF76" s="43">
        <v>21.6</v>
      </c>
      <c r="AG76" s="75">
        <v>22.1</v>
      </c>
      <c r="AH76" s="46">
        <f t="shared" si="32"/>
        <v>21.6</v>
      </c>
      <c r="AI76" s="47">
        <f t="shared" si="33"/>
        <v>19</v>
      </c>
      <c r="AK76" s="49"/>
    </row>
    <row r="77" spans="1:88" ht="15.75" thickBot="1">
      <c r="A77" s="76" t="s">
        <v>96</v>
      </c>
      <c r="B77" s="77">
        <v>4.9000000000000004</v>
      </c>
      <c r="C77" s="77">
        <v>4.9000000000000004</v>
      </c>
      <c r="D77" s="77">
        <v>4.9000000000000004</v>
      </c>
      <c r="E77" s="77">
        <v>6.2</v>
      </c>
      <c r="F77" s="77">
        <v>6.2</v>
      </c>
      <c r="G77" s="77">
        <v>6.2</v>
      </c>
      <c r="H77" s="77">
        <v>6.2</v>
      </c>
      <c r="I77" s="77">
        <v>6.2</v>
      </c>
      <c r="J77" s="77">
        <v>6.2</v>
      </c>
      <c r="K77" s="77">
        <v>6.2</v>
      </c>
      <c r="L77" s="77">
        <v>6.2</v>
      </c>
      <c r="M77" s="77">
        <v>6.2</v>
      </c>
      <c r="N77" s="77">
        <v>6.1</v>
      </c>
      <c r="O77" s="77">
        <v>6.1</v>
      </c>
      <c r="P77" s="77">
        <v>6.1</v>
      </c>
      <c r="Q77" s="77">
        <v>6.1</v>
      </c>
      <c r="R77" s="77">
        <v>6.1</v>
      </c>
      <c r="S77" s="77">
        <v>6.1</v>
      </c>
      <c r="T77" s="77">
        <v>6.2</v>
      </c>
      <c r="U77" s="77">
        <v>6.3</v>
      </c>
      <c r="V77" s="77">
        <v>6.3</v>
      </c>
      <c r="W77" s="77">
        <v>6.3</v>
      </c>
      <c r="X77" s="77">
        <v>6.3</v>
      </c>
      <c r="Y77" s="77">
        <v>6.3</v>
      </c>
      <c r="Z77" s="77">
        <v>6.3</v>
      </c>
      <c r="AA77" s="77">
        <v>6.2</v>
      </c>
      <c r="AB77" s="77">
        <v>6.2</v>
      </c>
      <c r="AC77" s="77">
        <v>6.2</v>
      </c>
      <c r="AD77" s="77">
        <v>6.2</v>
      </c>
      <c r="AE77" s="77">
        <v>6.2</v>
      </c>
      <c r="AF77" s="77">
        <v>6.2</v>
      </c>
      <c r="AG77" s="78">
        <v>14.8</v>
      </c>
      <c r="AH77" s="46">
        <f t="shared" si="32"/>
        <v>6.3</v>
      </c>
      <c r="AI77" s="47">
        <f t="shared" si="33"/>
        <v>4.9000000000000004</v>
      </c>
      <c r="AK77" s="49"/>
    </row>
    <row r="78" spans="1:88" ht="15.75" thickBot="1">
      <c r="A78" s="79" t="s">
        <v>97</v>
      </c>
      <c r="B78" s="70">
        <f t="shared" ref="B78:C78" si="34">SUM(B72:B77)</f>
        <v>352.7</v>
      </c>
      <c r="C78" s="70">
        <f t="shared" si="34"/>
        <v>372.7</v>
      </c>
      <c r="D78" s="70">
        <f t="shared" ref="D78:E78" si="35">SUM(D72:D77)</f>
        <v>352.7</v>
      </c>
      <c r="E78" s="70">
        <f t="shared" si="35"/>
        <v>346.4</v>
      </c>
      <c r="F78" s="70">
        <f t="shared" ref="F78" si="36">SUM(F72:F77)</f>
        <v>366.4</v>
      </c>
      <c r="G78" s="70">
        <f t="shared" ref="G78:AG78" si="37">SUM(G72:G77)</f>
        <v>366.4</v>
      </c>
      <c r="H78" s="70">
        <f t="shared" si="37"/>
        <v>406.4</v>
      </c>
      <c r="I78" s="70">
        <f t="shared" si="37"/>
        <v>406.4</v>
      </c>
      <c r="J78" s="70">
        <f t="shared" si="37"/>
        <v>366.4</v>
      </c>
      <c r="K78" s="70">
        <f t="shared" si="37"/>
        <v>366.4</v>
      </c>
      <c r="L78" s="70">
        <f t="shared" si="37"/>
        <v>366.4</v>
      </c>
      <c r="M78" s="70">
        <f t="shared" ref="M78:N78" si="38">SUM(M72:M77)</f>
        <v>366.4</v>
      </c>
      <c r="N78" s="70">
        <f t="shared" si="38"/>
        <v>243.5</v>
      </c>
      <c r="O78" s="70">
        <f t="shared" ref="O78:P78" si="39">SUM(O72:O77)</f>
        <v>273.5</v>
      </c>
      <c r="P78" s="70">
        <f t="shared" si="39"/>
        <v>303.5</v>
      </c>
      <c r="Q78" s="70">
        <f t="shared" ref="Q78:R78" si="40">SUM(Q72:Q77)</f>
        <v>203.5</v>
      </c>
      <c r="R78" s="70">
        <f t="shared" si="40"/>
        <v>203.5</v>
      </c>
      <c r="S78" s="70">
        <f t="shared" ref="S78:T78" si="41">SUM(S72:S77)</f>
        <v>203.5</v>
      </c>
      <c r="T78" s="70">
        <f t="shared" si="41"/>
        <v>225.20000000000002</v>
      </c>
      <c r="U78" s="70">
        <f t="shared" ref="U78:V78" si="42">SUM(U72:U77)</f>
        <v>173.5</v>
      </c>
      <c r="V78" s="70">
        <f t="shared" si="42"/>
        <v>220.29999999999998</v>
      </c>
      <c r="W78" s="70">
        <f t="shared" si="37"/>
        <v>194.29999999999998</v>
      </c>
      <c r="X78" s="70">
        <f t="shared" si="37"/>
        <v>378.10000000000008</v>
      </c>
      <c r="Y78" s="70">
        <f t="shared" si="37"/>
        <v>450.10000000000008</v>
      </c>
      <c r="Z78" s="70">
        <f t="shared" si="37"/>
        <v>605.89999999999986</v>
      </c>
      <c r="AA78" s="70">
        <f t="shared" si="37"/>
        <v>605.72</v>
      </c>
      <c r="AB78" s="70">
        <f t="shared" ref="AB78:AC78" si="43">SUM(AB72:AB77)</f>
        <v>519.72</v>
      </c>
      <c r="AC78" s="70">
        <f t="shared" si="43"/>
        <v>489.71999999999997</v>
      </c>
      <c r="AD78" s="70">
        <f t="shared" ref="AD78:AF78" si="44">SUM(AD72:AD77)</f>
        <v>429.71999999999997</v>
      </c>
      <c r="AE78" s="70">
        <f t="shared" si="44"/>
        <v>329.71999999999997</v>
      </c>
      <c r="AF78" s="70">
        <f t="shared" si="44"/>
        <v>489.71999999999997</v>
      </c>
      <c r="AG78" s="80">
        <f t="shared" si="37"/>
        <v>706.4</v>
      </c>
      <c r="AH78" s="46">
        <f t="shared" si="32"/>
        <v>605.89999999999986</v>
      </c>
      <c r="AI78" s="47">
        <f t="shared" si="33"/>
        <v>173.5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97</v>
      </c>
      <c r="C79" s="44">
        <v>96.7</v>
      </c>
      <c r="D79" s="44">
        <v>96.7</v>
      </c>
      <c r="E79" s="44">
        <v>97.2</v>
      </c>
      <c r="F79" s="44">
        <v>97.1</v>
      </c>
      <c r="G79" s="44">
        <v>120</v>
      </c>
      <c r="H79" s="44">
        <v>144</v>
      </c>
      <c r="I79" s="44">
        <v>144</v>
      </c>
      <c r="J79" s="44">
        <v>144</v>
      </c>
      <c r="K79" s="44">
        <v>144</v>
      </c>
      <c r="L79" s="44">
        <v>144</v>
      </c>
      <c r="M79" s="44">
        <v>144</v>
      </c>
      <c r="N79" s="44">
        <v>96.9</v>
      </c>
      <c r="O79" s="44">
        <v>96.9</v>
      </c>
      <c r="P79" s="44">
        <v>96.9</v>
      </c>
      <c r="Q79" s="44">
        <v>96.9</v>
      </c>
      <c r="R79" s="44">
        <v>96.9</v>
      </c>
      <c r="S79" s="44">
        <v>96.9</v>
      </c>
      <c r="T79" s="44">
        <v>96.6</v>
      </c>
      <c r="U79" s="44">
        <v>96.4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144</v>
      </c>
      <c r="AI79" s="47">
        <f t="shared" si="33"/>
        <v>96.4</v>
      </c>
      <c r="AK79" s="49"/>
      <c r="AY79" s="1" t="s">
        <v>99</v>
      </c>
      <c r="AZ79" s="82">
        <f>ROUND(C97,0)</f>
        <v>-674</v>
      </c>
      <c r="BA79" s="81">
        <f t="shared" ref="BA79:BD83" si="45">D97</f>
        <v>-699</v>
      </c>
      <c r="BB79" s="81">
        <f t="shared" si="45"/>
        <v>-627.6</v>
      </c>
      <c r="BC79" s="81">
        <f t="shared" si="45"/>
        <v>-653.6</v>
      </c>
      <c r="BD79" s="81">
        <f t="shared" si="45"/>
        <v>-656.6</v>
      </c>
      <c r="BE79" s="82">
        <f>I97</f>
        <v>-530</v>
      </c>
      <c r="BF79" s="82">
        <f>K97</f>
        <v>-500</v>
      </c>
      <c r="BG79" s="82">
        <f t="shared" ref="BG79:BP83" si="46">M97</f>
        <v>-499.6</v>
      </c>
      <c r="BH79" s="82">
        <f t="shared" si="46"/>
        <v>-371</v>
      </c>
      <c r="BI79" s="82">
        <f t="shared" si="46"/>
        <v>-288</v>
      </c>
      <c r="BJ79" s="82">
        <f t="shared" si="46"/>
        <v>-311</v>
      </c>
      <c r="BK79" s="82">
        <f t="shared" si="46"/>
        <v>-204</v>
      </c>
      <c r="BL79" s="82">
        <f t="shared" si="46"/>
        <v>-212</v>
      </c>
      <c r="BM79" s="82">
        <f t="shared" si="46"/>
        <v>-212</v>
      </c>
      <c r="BN79" s="82">
        <f t="shared" si="46"/>
        <v>-41</v>
      </c>
      <c r="BO79" s="82">
        <f t="shared" si="46"/>
        <v>-46.5</v>
      </c>
      <c r="BP79" s="82">
        <f t="shared" si="46"/>
        <v>-85.9</v>
      </c>
      <c r="BQ79" s="82">
        <f>X97</f>
        <v>-235</v>
      </c>
      <c r="BR79" s="82">
        <f>Z97</f>
        <v>-266</v>
      </c>
      <c r="BS79" s="81">
        <f>AB97</f>
        <v>-294.39999999999998</v>
      </c>
      <c r="BT79" s="81">
        <f t="shared" ref="BT79:BV83" si="47">AD97</f>
        <v>-293.10000000000002</v>
      </c>
      <c r="BU79" s="81">
        <f t="shared" si="47"/>
        <v>-300.10000000000002</v>
      </c>
      <c r="BV79" s="81">
        <f t="shared" si="47"/>
        <v>-309.5</v>
      </c>
      <c r="BW79" s="81">
        <f>B97</f>
        <v>-680</v>
      </c>
    </row>
    <row r="80" spans="1:88">
      <c r="A80" s="63" t="s">
        <v>100</v>
      </c>
      <c r="B80" s="43">
        <v>54</v>
      </c>
      <c r="C80" s="43">
        <v>50.4</v>
      </c>
      <c r="D80" s="43">
        <v>50.4</v>
      </c>
      <c r="E80" s="43">
        <v>38.299999999999997</v>
      </c>
      <c r="F80" s="43">
        <v>34.200000000000003</v>
      </c>
      <c r="G80" s="43">
        <v>34.200000000000003</v>
      </c>
      <c r="H80" s="43">
        <v>34.200000000000003</v>
      </c>
      <c r="I80" s="43">
        <v>34.200000000000003</v>
      </c>
      <c r="J80" s="43">
        <v>65</v>
      </c>
      <c r="K80" s="43">
        <v>65</v>
      </c>
      <c r="L80" s="43">
        <v>65</v>
      </c>
      <c r="M80" s="43">
        <v>65</v>
      </c>
      <c r="N80" s="43">
        <v>69</v>
      </c>
      <c r="O80" s="43">
        <v>69</v>
      </c>
      <c r="P80" s="43">
        <v>69</v>
      </c>
      <c r="Q80" s="43">
        <v>69</v>
      </c>
      <c r="R80" s="43">
        <v>54</v>
      </c>
      <c r="S80" s="43">
        <v>54</v>
      </c>
      <c r="T80" s="43">
        <v>34.6</v>
      </c>
      <c r="U80" s="43">
        <v>35.200000000000003</v>
      </c>
      <c r="V80" s="43">
        <v>0</v>
      </c>
      <c r="W80" s="43">
        <v>0</v>
      </c>
      <c r="X80" s="43">
        <v>0</v>
      </c>
      <c r="Y80" s="43">
        <v>0</v>
      </c>
      <c r="Z80" s="43">
        <v>24.7</v>
      </c>
      <c r="AA80" s="43">
        <v>69.5</v>
      </c>
      <c r="AB80" s="43">
        <v>69.5</v>
      </c>
      <c r="AC80" s="43">
        <v>69.5</v>
      </c>
      <c r="AD80" s="43">
        <v>69.5</v>
      </c>
      <c r="AE80" s="43">
        <v>69.5</v>
      </c>
      <c r="AF80" s="43">
        <v>69.5</v>
      </c>
      <c r="AG80" s="64">
        <v>70</v>
      </c>
      <c r="AH80" s="46">
        <f t="shared" si="32"/>
        <v>69.5</v>
      </c>
      <c r="AI80" s="47">
        <f t="shared" si="33"/>
        <v>0</v>
      </c>
      <c r="AK80" s="49"/>
      <c r="AY80" s="1" t="s">
        <v>101</v>
      </c>
      <c r="AZ80" s="82">
        <f>ROUND(C98,0)</f>
        <v>21</v>
      </c>
      <c r="BA80" s="81">
        <f t="shared" si="45"/>
        <v>30.5</v>
      </c>
      <c r="BB80" s="81">
        <f t="shared" si="45"/>
        <v>26.3</v>
      </c>
      <c r="BC80" s="81">
        <f t="shared" si="45"/>
        <v>22.1</v>
      </c>
      <c r="BD80" s="81">
        <f t="shared" si="45"/>
        <v>40</v>
      </c>
      <c r="BE80" s="82">
        <f>I98</f>
        <v>51</v>
      </c>
      <c r="BF80" s="82">
        <f>K98</f>
        <v>88</v>
      </c>
      <c r="BG80" s="82">
        <f t="shared" si="46"/>
        <v>80.3</v>
      </c>
      <c r="BH80" s="82">
        <f t="shared" si="46"/>
        <v>73</v>
      </c>
      <c r="BI80" s="82">
        <f t="shared" si="46"/>
        <v>72.599999999999994</v>
      </c>
      <c r="BJ80" s="82">
        <f t="shared" si="46"/>
        <v>96</v>
      </c>
      <c r="BK80" s="82">
        <f t="shared" si="46"/>
        <v>66</v>
      </c>
      <c r="BL80" s="82">
        <f t="shared" si="46"/>
        <v>84</v>
      </c>
      <c r="BM80" s="82">
        <f t="shared" si="46"/>
        <v>84</v>
      </c>
      <c r="BN80" s="82">
        <f t="shared" si="46"/>
        <v>41.4</v>
      </c>
      <c r="BO80" s="82">
        <f t="shared" si="46"/>
        <v>37.5</v>
      </c>
      <c r="BP80" s="82">
        <f t="shared" si="46"/>
        <v>36.200000000000003</v>
      </c>
      <c r="BQ80" s="82">
        <f>X98</f>
        <v>47</v>
      </c>
      <c r="BR80" s="82">
        <f>Z98</f>
        <v>56</v>
      </c>
      <c r="BS80" s="81">
        <f>AB98</f>
        <v>65.5</v>
      </c>
      <c r="BT80" s="81">
        <f t="shared" si="47"/>
        <v>62.6</v>
      </c>
      <c r="BU80" s="81">
        <f t="shared" si="47"/>
        <v>63.8</v>
      </c>
      <c r="BV80" s="81">
        <f t="shared" si="47"/>
        <v>62.4</v>
      </c>
      <c r="BW80" s="81">
        <f>B98</f>
        <v>56</v>
      </c>
    </row>
    <row r="81" spans="1:75">
      <c r="A81" s="63" t="s">
        <v>102</v>
      </c>
      <c r="B81" s="43">
        <v>70</v>
      </c>
      <c r="C81" s="43">
        <v>69.900000000000006</v>
      </c>
      <c r="D81" s="43">
        <v>69.900000000000006</v>
      </c>
      <c r="E81" s="43">
        <v>71.3</v>
      </c>
      <c r="F81" s="43">
        <v>70.3</v>
      </c>
      <c r="G81" s="43">
        <v>70.3</v>
      </c>
      <c r="H81" s="43">
        <v>70.3</v>
      </c>
      <c r="I81" s="43">
        <v>70.3</v>
      </c>
      <c r="J81" s="43">
        <v>70.3</v>
      </c>
      <c r="K81" s="43">
        <v>70.3</v>
      </c>
      <c r="L81" s="43">
        <v>70.3</v>
      </c>
      <c r="M81" s="43">
        <v>70.3</v>
      </c>
      <c r="N81" s="43">
        <v>69</v>
      </c>
      <c r="O81" s="43">
        <v>69</v>
      </c>
      <c r="P81" s="43">
        <v>69</v>
      </c>
      <c r="Q81" s="43">
        <v>69</v>
      </c>
      <c r="R81" s="43">
        <v>69</v>
      </c>
      <c r="S81" s="43">
        <v>69</v>
      </c>
      <c r="T81" s="43">
        <v>70.7</v>
      </c>
      <c r="U81" s="43">
        <v>70.5</v>
      </c>
      <c r="V81" s="43">
        <v>71.099999999999994</v>
      </c>
      <c r="W81" s="43">
        <v>71.099999999999994</v>
      </c>
      <c r="X81" s="43">
        <v>71.099999999999994</v>
      </c>
      <c r="Y81" s="43">
        <v>70</v>
      </c>
      <c r="Z81" s="43">
        <v>71</v>
      </c>
      <c r="AA81" s="43">
        <v>71</v>
      </c>
      <c r="AB81" s="43">
        <v>71</v>
      </c>
      <c r="AC81" s="43">
        <v>71</v>
      </c>
      <c r="AD81" s="43">
        <v>71</v>
      </c>
      <c r="AE81" s="43">
        <v>71</v>
      </c>
      <c r="AF81" s="43">
        <v>71</v>
      </c>
      <c r="AG81" s="64">
        <v>69</v>
      </c>
      <c r="AH81" s="46">
        <f t="shared" si="32"/>
        <v>71.3</v>
      </c>
      <c r="AI81" s="47">
        <f t="shared" si="33"/>
        <v>69</v>
      </c>
      <c r="AK81" s="49"/>
      <c r="AL81" s="83"/>
      <c r="AO81" s="83"/>
      <c r="AY81" s="1" t="s">
        <v>103</v>
      </c>
      <c r="AZ81" s="82">
        <f>ROUND(C99,0)</f>
        <v>10</v>
      </c>
      <c r="BA81" s="81">
        <f t="shared" si="45"/>
        <v>10</v>
      </c>
      <c r="BB81" s="81">
        <f t="shared" si="45"/>
        <v>10</v>
      </c>
      <c r="BC81" s="81">
        <f t="shared" si="45"/>
        <v>0</v>
      </c>
      <c r="BD81" s="81">
        <f t="shared" si="45"/>
        <v>0</v>
      </c>
      <c r="BE81" s="82">
        <f>I99</f>
        <v>0</v>
      </c>
      <c r="BF81" s="82">
        <f>K99</f>
        <v>10</v>
      </c>
      <c r="BG81" s="82">
        <f t="shared" si="46"/>
        <v>10</v>
      </c>
      <c r="BH81" s="82">
        <f t="shared" si="46"/>
        <v>0</v>
      </c>
      <c r="BI81" s="82">
        <f t="shared" si="46"/>
        <v>0</v>
      </c>
      <c r="BJ81" s="82">
        <f t="shared" si="46"/>
        <v>0</v>
      </c>
      <c r="BK81" s="82">
        <f t="shared" si="46"/>
        <v>0</v>
      </c>
      <c r="BL81" s="82">
        <f t="shared" si="46"/>
        <v>0</v>
      </c>
      <c r="BM81" s="82">
        <f t="shared" si="46"/>
        <v>0</v>
      </c>
      <c r="BN81" s="82">
        <f t="shared" si="46"/>
        <v>36</v>
      </c>
      <c r="BO81" s="82">
        <f t="shared" si="46"/>
        <v>36</v>
      </c>
      <c r="BP81" s="82">
        <f t="shared" si="46"/>
        <v>43</v>
      </c>
      <c r="BQ81" s="82">
        <f>X99</f>
        <v>49</v>
      </c>
      <c r="BR81" s="82">
        <f>Z99</f>
        <v>18</v>
      </c>
      <c r="BS81" s="81">
        <f>AB99</f>
        <v>19.399999999999999</v>
      </c>
      <c r="BT81" s="81">
        <f t="shared" si="47"/>
        <v>19.8</v>
      </c>
      <c r="BU81" s="81">
        <f t="shared" si="47"/>
        <v>20</v>
      </c>
      <c r="BV81" s="81">
        <f t="shared" si="47"/>
        <v>19.5</v>
      </c>
      <c r="BW81" s="81">
        <f>B99</f>
        <v>10</v>
      </c>
    </row>
    <row r="82" spans="1:75" s="83" customFormat="1">
      <c r="A82" s="63" t="s">
        <v>104</v>
      </c>
      <c r="B82" s="43">
        <v>60.2</v>
      </c>
      <c r="C82" s="43">
        <v>60.2</v>
      </c>
      <c r="D82" s="43">
        <v>60.2</v>
      </c>
      <c r="E82" s="43">
        <v>60.2</v>
      </c>
      <c r="F82" s="43">
        <v>60.2</v>
      </c>
      <c r="G82" s="43">
        <v>60.2</v>
      </c>
      <c r="H82" s="43">
        <v>60.2</v>
      </c>
      <c r="I82" s="43">
        <v>60.2</v>
      </c>
      <c r="J82" s="43">
        <v>60.2</v>
      </c>
      <c r="K82" s="43">
        <v>60.2</v>
      </c>
      <c r="L82" s="43">
        <v>60.2</v>
      </c>
      <c r="M82" s="43">
        <v>60.2</v>
      </c>
      <c r="N82" s="43">
        <v>60.2</v>
      </c>
      <c r="O82" s="43">
        <v>60.2</v>
      </c>
      <c r="P82" s="43">
        <v>60.2</v>
      </c>
      <c r="Q82" s="43">
        <v>60.2</v>
      </c>
      <c r="R82" s="43">
        <v>60.2</v>
      </c>
      <c r="S82" s="43">
        <v>60.2</v>
      </c>
      <c r="T82" s="43">
        <v>60.2</v>
      </c>
      <c r="U82" s="43">
        <v>58.2</v>
      </c>
      <c r="V82" s="43">
        <v>60</v>
      </c>
      <c r="W82" s="43">
        <v>60</v>
      </c>
      <c r="X82" s="43">
        <v>60</v>
      </c>
      <c r="Y82" s="43">
        <v>60</v>
      </c>
      <c r="Z82" s="43">
        <v>60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32"/>
        <v>60.2</v>
      </c>
      <c r="AI82" s="47">
        <f t="shared" si="33"/>
        <v>58.2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5"/>
        <v>0</v>
      </c>
      <c r="BB82" s="81">
        <f t="shared" si="45"/>
        <v>0</v>
      </c>
      <c r="BC82" s="81">
        <f t="shared" si="45"/>
        <v>0</v>
      </c>
      <c r="BD82" s="81">
        <f t="shared" si="45"/>
        <v>0</v>
      </c>
      <c r="BE82" s="82">
        <f>I100</f>
        <v>0</v>
      </c>
      <c r="BF82" s="82">
        <f>K100</f>
        <v>0</v>
      </c>
      <c r="BG82" s="82">
        <f t="shared" si="46"/>
        <v>0</v>
      </c>
      <c r="BH82" s="82">
        <f t="shared" si="46"/>
        <v>0</v>
      </c>
      <c r="BI82" s="82">
        <f t="shared" si="46"/>
        <v>0</v>
      </c>
      <c r="BJ82" s="82">
        <f t="shared" si="46"/>
        <v>0</v>
      </c>
      <c r="BK82" s="82">
        <f t="shared" si="46"/>
        <v>0</v>
      </c>
      <c r="BL82" s="82">
        <f t="shared" si="46"/>
        <v>0</v>
      </c>
      <c r="BM82" s="82">
        <f t="shared" si="46"/>
        <v>0</v>
      </c>
      <c r="BN82" s="82">
        <f t="shared" si="46"/>
        <v>0</v>
      </c>
      <c r="BO82" s="82">
        <f t="shared" si="46"/>
        <v>0</v>
      </c>
      <c r="BP82" s="82">
        <f t="shared" si="4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7"/>
        <v>0</v>
      </c>
      <c r="BU82" s="81">
        <f t="shared" si="47"/>
        <v>0</v>
      </c>
      <c r="BV82" s="81">
        <f t="shared" si="47"/>
        <v>0</v>
      </c>
      <c r="BW82" s="81">
        <f>B100</f>
        <v>0</v>
      </c>
    </row>
    <row r="83" spans="1:75">
      <c r="A83" s="63" t="s">
        <v>106</v>
      </c>
      <c r="B83" s="44">
        <v>15</v>
      </c>
      <c r="C83" s="44">
        <v>10.3</v>
      </c>
      <c r="D83" s="44">
        <v>10.3</v>
      </c>
      <c r="E83" s="44">
        <v>10.5</v>
      </c>
      <c r="F83" s="44">
        <v>10.3</v>
      </c>
      <c r="G83" s="44">
        <v>10.3</v>
      </c>
      <c r="H83" s="44">
        <v>10.3</v>
      </c>
      <c r="I83" s="44">
        <v>10.3</v>
      </c>
      <c r="J83" s="44">
        <v>14</v>
      </c>
      <c r="K83" s="44">
        <v>14</v>
      </c>
      <c r="L83" s="44">
        <v>14</v>
      </c>
      <c r="M83" s="44">
        <v>14</v>
      </c>
      <c r="N83" s="44">
        <v>0</v>
      </c>
      <c r="O83" s="44">
        <v>0</v>
      </c>
      <c r="P83" s="44">
        <v>0</v>
      </c>
      <c r="Q83" s="44">
        <v>0</v>
      </c>
      <c r="R83" s="44">
        <v>0</v>
      </c>
      <c r="S83" s="44">
        <v>0</v>
      </c>
      <c r="T83" s="44">
        <v>10.4</v>
      </c>
      <c r="U83" s="44">
        <v>14.9</v>
      </c>
      <c r="V83" s="44">
        <v>14.7</v>
      </c>
      <c r="W83" s="44">
        <v>14.7</v>
      </c>
      <c r="X83" s="44">
        <v>14.7</v>
      </c>
      <c r="Y83" s="44">
        <v>10.4</v>
      </c>
      <c r="Z83" s="44">
        <v>10.4</v>
      </c>
      <c r="AA83" s="44">
        <v>20.399999999999999</v>
      </c>
      <c r="AB83" s="44">
        <v>20.399999999999999</v>
      </c>
      <c r="AC83" s="44">
        <v>20.399999999999999</v>
      </c>
      <c r="AD83" s="44">
        <v>20.399999999999999</v>
      </c>
      <c r="AE83" s="44">
        <v>20.399999999999999</v>
      </c>
      <c r="AF83" s="44">
        <v>20.399999999999999</v>
      </c>
      <c r="AG83" s="64">
        <v>30</v>
      </c>
      <c r="AH83" s="46">
        <f t="shared" si="32"/>
        <v>20.399999999999999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5"/>
        <v>0</v>
      </c>
      <c r="BB83" s="81">
        <f t="shared" si="45"/>
        <v>0</v>
      </c>
      <c r="BC83" s="81">
        <f t="shared" si="45"/>
        <v>0</v>
      </c>
      <c r="BD83" s="81">
        <f t="shared" si="45"/>
        <v>0</v>
      </c>
      <c r="BE83" s="82">
        <f>I101</f>
        <v>0</v>
      </c>
      <c r="BF83" s="82">
        <f>K101</f>
        <v>0</v>
      </c>
      <c r="BG83" s="82">
        <f t="shared" si="46"/>
        <v>0</v>
      </c>
      <c r="BH83" s="82">
        <f t="shared" si="46"/>
        <v>0</v>
      </c>
      <c r="BI83" s="82">
        <f t="shared" si="46"/>
        <v>0</v>
      </c>
      <c r="BJ83" s="82">
        <f t="shared" si="46"/>
        <v>0</v>
      </c>
      <c r="BK83" s="82">
        <f t="shared" si="46"/>
        <v>0</v>
      </c>
      <c r="BL83" s="82">
        <f t="shared" si="46"/>
        <v>0</v>
      </c>
      <c r="BM83" s="82">
        <f t="shared" si="46"/>
        <v>0</v>
      </c>
      <c r="BN83" s="82">
        <f t="shared" si="46"/>
        <v>0</v>
      </c>
      <c r="BO83" s="82">
        <f t="shared" si="46"/>
        <v>0</v>
      </c>
      <c r="BP83" s="82">
        <f t="shared" si="4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7"/>
        <v>0</v>
      </c>
      <c r="BU83" s="81">
        <f t="shared" si="47"/>
        <v>0</v>
      </c>
      <c r="BV83" s="81">
        <f t="shared" si="47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13.2</v>
      </c>
      <c r="O84" s="44">
        <v>14.2</v>
      </c>
      <c r="P84" s="44">
        <v>14.2</v>
      </c>
      <c r="Q84" s="44">
        <v>18</v>
      </c>
      <c r="R84" s="44">
        <v>17.5</v>
      </c>
      <c r="S84" s="44">
        <v>17.5</v>
      </c>
      <c r="T84" s="44">
        <v>10.9</v>
      </c>
      <c r="U84" s="44">
        <v>4.4000000000000004</v>
      </c>
      <c r="V84" s="44">
        <v>1.8</v>
      </c>
      <c r="W84" s="44">
        <v>1.8</v>
      </c>
      <c r="X84" s="44">
        <v>1.8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8">M107</f>
        <v>0</v>
      </c>
      <c r="BH84" s="82">
        <f t="shared" si="48"/>
        <v>0</v>
      </c>
      <c r="BI84" s="82">
        <f t="shared" si="48"/>
        <v>0</v>
      </c>
      <c r="BJ84" s="82">
        <f t="shared" si="48"/>
        <v>0</v>
      </c>
      <c r="BK84" s="82">
        <f t="shared" si="48"/>
        <v>0</v>
      </c>
      <c r="BL84" s="82">
        <f t="shared" si="48"/>
        <v>0</v>
      </c>
      <c r="BM84" s="82">
        <f t="shared" si="48"/>
        <v>0</v>
      </c>
      <c r="BN84" s="82">
        <f t="shared" si="48"/>
        <v>0</v>
      </c>
      <c r="BO84" s="82">
        <f t="shared" si="48"/>
        <v>0</v>
      </c>
      <c r="BP84" s="82">
        <f t="shared" si="4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12.7</v>
      </c>
      <c r="C85" s="43">
        <v>12.6</v>
      </c>
      <c r="D85" s="43">
        <v>12.6</v>
      </c>
      <c r="E85" s="43">
        <v>12.6</v>
      </c>
      <c r="F85" s="43">
        <v>12.6</v>
      </c>
      <c r="G85" s="43">
        <v>12.6</v>
      </c>
      <c r="H85" s="43">
        <v>12.6</v>
      </c>
      <c r="I85" s="43">
        <v>12.6</v>
      </c>
      <c r="J85" s="43">
        <v>12.6</v>
      </c>
      <c r="K85" s="43">
        <v>12.6</v>
      </c>
      <c r="L85" s="43">
        <v>12.6</v>
      </c>
      <c r="M85" s="43">
        <v>12.6</v>
      </c>
      <c r="N85" s="43">
        <v>12.6</v>
      </c>
      <c r="O85" s="43">
        <v>12.6</v>
      </c>
      <c r="P85" s="43">
        <v>12.6</v>
      </c>
      <c r="Q85" s="43">
        <v>12.6</v>
      </c>
      <c r="R85" s="43">
        <v>12.6</v>
      </c>
      <c r="S85" s="43">
        <v>12.6</v>
      </c>
      <c r="T85" s="43">
        <v>11.9</v>
      </c>
      <c r="U85" s="43">
        <v>11.7</v>
      </c>
      <c r="V85" s="43">
        <v>12.9</v>
      </c>
      <c r="W85" s="43">
        <v>12.9</v>
      </c>
      <c r="X85" s="43">
        <v>12.9</v>
      </c>
      <c r="Y85" s="43">
        <v>12.3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32"/>
        <v>12.9</v>
      </c>
      <c r="AI85" s="47">
        <f t="shared" si="33"/>
        <v>11.7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49">VALUE(AZ79)</f>
        <v>-674</v>
      </c>
      <c r="BA86" s="82">
        <f t="shared" si="49"/>
        <v>-699</v>
      </c>
      <c r="BB86" s="82">
        <f t="shared" si="49"/>
        <v>-627.6</v>
      </c>
      <c r="BC86" s="82">
        <f t="shared" si="49"/>
        <v>-653.6</v>
      </c>
      <c r="BD86" s="82">
        <f t="shared" si="49"/>
        <v>-656.6</v>
      </c>
      <c r="BE86" s="82">
        <f t="shared" si="49"/>
        <v>-530</v>
      </c>
      <c r="BF86" s="82">
        <f t="shared" si="49"/>
        <v>-500</v>
      </c>
      <c r="BG86" s="82">
        <f t="shared" si="49"/>
        <v>-499.6</v>
      </c>
      <c r="BH86" s="82">
        <f t="shared" si="49"/>
        <v>-371</v>
      </c>
      <c r="BI86" s="82">
        <f t="shared" si="49"/>
        <v>-288</v>
      </c>
      <c r="BJ86" s="82">
        <f t="shared" si="49"/>
        <v>-311</v>
      </c>
      <c r="BK86" s="82">
        <f t="shared" si="49"/>
        <v>-204</v>
      </c>
      <c r="BL86" s="82">
        <f t="shared" si="49"/>
        <v>-212</v>
      </c>
      <c r="BM86" s="82">
        <f t="shared" si="49"/>
        <v>-212</v>
      </c>
      <c r="BN86" s="82">
        <f t="shared" si="49"/>
        <v>-41</v>
      </c>
      <c r="BO86" s="82">
        <f t="shared" si="49"/>
        <v>-46.5</v>
      </c>
      <c r="BP86" s="82">
        <f t="shared" si="49"/>
        <v>-85.9</v>
      </c>
      <c r="BQ86" s="82">
        <f t="shared" si="49"/>
        <v>-235</v>
      </c>
      <c r="BR86" s="82">
        <f t="shared" si="49"/>
        <v>-266</v>
      </c>
      <c r="BS86" s="82">
        <f t="shared" si="49"/>
        <v>-294.39999999999998</v>
      </c>
      <c r="BT86" s="82">
        <f t="shared" si="49"/>
        <v>-293.10000000000002</v>
      </c>
      <c r="BU86" s="82">
        <f t="shared" si="49"/>
        <v>-300.10000000000002</v>
      </c>
      <c r="BV86" s="82">
        <f t="shared" si="49"/>
        <v>-309.5</v>
      </c>
      <c r="BW86" s="82">
        <f t="shared" si="49"/>
        <v>-680</v>
      </c>
    </row>
    <row r="87" spans="1:75">
      <c r="A87" s="63" t="s">
        <v>112</v>
      </c>
      <c r="B87" s="43">
        <v>9.1</v>
      </c>
      <c r="C87" s="43">
        <v>9.8000000000000007</v>
      </c>
      <c r="D87" s="43">
        <v>9.8000000000000007</v>
      </c>
      <c r="E87" s="43">
        <v>9.8000000000000007</v>
      </c>
      <c r="F87" s="43">
        <v>9.8000000000000007</v>
      </c>
      <c r="G87" s="43">
        <v>9.8000000000000007</v>
      </c>
      <c r="H87" s="43">
        <v>9.8000000000000007</v>
      </c>
      <c r="I87" s="43">
        <v>9.8000000000000007</v>
      </c>
      <c r="J87" s="43">
        <v>9.8000000000000007</v>
      </c>
      <c r="K87" s="43">
        <v>9.8000000000000007</v>
      </c>
      <c r="L87" s="43">
        <v>9.8000000000000007</v>
      </c>
      <c r="M87" s="43">
        <v>9.8000000000000007</v>
      </c>
      <c r="N87" s="43">
        <v>9.1</v>
      </c>
      <c r="O87" s="43">
        <v>9.1</v>
      </c>
      <c r="P87" s="43">
        <v>9.1</v>
      </c>
      <c r="Q87" s="43">
        <v>9.1</v>
      </c>
      <c r="R87" s="43">
        <v>9.1</v>
      </c>
      <c r="S87" s="43">
        <v>9.1</v>
      </c>
      <c r="T87" s="43">
        <v>7.9</v>
      </c>
      <c r="U87" s="43">
        <v>7.7</v>
      </c>
      <c r="V87" s="43">
        <v>7.5</v>
      </c>
      <c r="W87" s="43">
        <v>7.5</v>
      </c>
      <c r="X87" s="43">
        <v>7.5</v>
      </c>
      <c r="Y87" s="43">
        <v>7.5</v>
      </c>
      <c r="Z87" s="43">
        <v>6.7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2"/>
        <v>9.8000000000000007</v>
      </c>
      <c r="AI87" s="47">
        <f t="shared" si="33"/>
        <v>6.7</v>
      </c>
      <c r="AK87" s="49"/>
      <c r="AZ87" s="82">
        <f t="shared" si="49"/>
        <v>21</v>
      </c>
      <c r="BA87" s="82">
        <f t="shared" si="49"/>
        <v>30.5</v>
      </c>
      <c r="BB87" s="82">
        <f t="shared" si="49"/>
        <v>26.3</v>
      </c>
      <c r="BC87" s="82">
        <f t="shared" si="49"/>
        <v>22.1</v>
      </c>
      <c r="BD87" s="82">
        <f t="shared" si="49"/>
        <v>40</v>
      </c>
      <c r="BE87" s="82">
        <f t="shared" si="49"/>
        <v>51</v>
      </c>
      <c r="BF87" s="82">
        <f t="shared" si="49"/>
        <v>88</v>
      </c>
      <c r="BG87" s="82">
        <f t="shared" si="49"/>
        <v>80.3</v>
      </c>
      <c r="BH87" s="82">
        <f t="shared" si="49"/>
        <v>73</v>
      </c>
      <c r="BI87" s="82">
        <f t="shared" si="49"/>
        <v>72.599999999999994</v>
      </c>
      <c r="BJ87" s="82">
        <f t="shared" si="49"/>
        <v>96</v>
      </c>
      <c r="BK87" s="82">
        <f t="shared" si="49"/>
        <v>66</v>
      </c>
      <c r="BL87" s="82">
        <f t="shared" si="49"/>
        <v>84</v>
      </c>
      <c r="BM87" s="82">
        <f t="shared" si="49"/>
        <v>84</v>
      </c>
      <c r="BN87" s="82">
        <f t="shared" si="49"/>
        <v>41.4</v>
      </c>
      <c r="BO87" s="82">
        <f t="shared" si="49"/>
        <v>37.5</v>
      </c>
      <c r="BP87" s="82">
        <f t="shared" si="49"/>
        <v>36.200000000000003</v>
      </c>
      <c r="BQ87" s="82">
        <f t="shared" si="49"/>
        <v>47</v>
      </c>
      <c r="BR87" s="82">
        <f t="shared" si="49"/>
        <v>56</v>
      </c>
      <c r="BS87" s="82">
        <f t="shared" si="49"/>
        <v>65.5</v>
      </c>
      <c r="BT87" s="82">
        <f t="shared" si="49"/>
        <v>62.6</v>
      </c>
      <c r="BU87" s="82">
        <f t="shared" si="49"/>
        <v>63.8</v>
      </c>
      <c r="BV87" s="82">
        <f t="shared" si="49"/>
        <v>62.4</v>
      </c>
      <c r="BW87" s="82">
        <f t="shared" si="49"/>
        <v>56</v>
      </c>
    </row>
    <row r="88" spans="1:75">
      <c r="A88" s="84" t="s">
        <v>113</v>
      </c>
      <c r="B88" s="43">
        <v>8.1</v>
      </c>
      <c r="C88" s="43">
        <v>8.9</v>
      </c>
      <c r="D88" s="43">
        <v>8.9</v>
      </c>
      <c r="E88" s="43">
        <v>8.9</v>
      </c>
      <c r="F88" s="43">
        <v>8.9</v>
      </c>
      <c r="G88" s="43">
        <v>8.9</v>
      </c>
      <c r="H88" s="43">
        <v>8.9</v>
      </c>
      <c r="I88" s="43">
        <v>8.9</v>
      </c>
      <c r="J88" s="43">
        <v>8.9</v>
      </c>
      <c r="K88" s="43">
        <v>8.9</v>
      </c>
      <c r="L88" s="43">
        <v>8.9</v>
      </c>
      <c r="M88" s="43">
        <v>8.9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</v>
      </c>
      <c r="T88" s="43">
        <v>7.4</v>
      </c>
      <c r="U88" s="43">
        <v>7.3</v>
      </c>
      <c r="V88" s="43">
        <v>7.4</v>
      </c>
      <c r="W88" s="43">
        <v>7.4</v>
      </c>
      <c r="X88" s="43">
        <v>7.4</v>
      </c>
      <c r="Y88" s="43">
        <v>7.4</v>
      </c>
      <c r="Z88" s="43">
        <v>7.4</v>
      </c>
      <c r="AA88" s="43">
        <v>7.4</v>
      </c>
      <c r="AB88" s="43">
        <v>7.4</v>
      </c>
      <c r="AC88" s="43">
        <v>7.4</v>
      </c>
      <c r="AD88" s="43">
        <v>7.4</v>
      </c>
      <c r="AE88" s="43">
        <v>7.4</v>
      </c>
      <c r="AF88" s="43">
        <v>7.4</v>
      </c>
      <c r="AG88" s="64">
        <v>14</v>
      </c>
      <c r="AH88" s="46">
        <f t="shared" si="32"/>
        <v>8.9</v>
      </c>
      <c r="AI88" s="47">
        <f t="shared" si="33"/>
        <v>7.3</v>
      </c>
      <c r="AK88" s="49"/>
      <c r="AZ88" s="82">
        <f t="shared" si="49"/>
        <v>10</v>
      </c>
      <c r="BA88" s="82">
        <f t="shared" si="49"/>
        <v>10</v>
      </c>
      <c r="BB88" s="82">
        <f t="shared" si="49"/>
        <v>10</v>
      </c>
      <c r="BC88" s="82">
        <f t="shared" si="49"/>
        <v>0</v>
      </c>
      <c r="BD88" s="82">
        <f t="shared" si="49"/>
        <v>0</v>
      </c>
      <c r="BE88" s="82">
        <f t="shared" si="49"/>
        <v>0</v>
      </c>
      <c r="BF88" s="82">
        <f t="shared" si="49"/>
        <v>10</v>
      </c>
      <c r="BG88" s="82">
        <f t="shared" si="49"/>
        <v>10</v>
      </c>
      <c r="BH88" s="82">
        <f t="shared" si="49"/>
        <v>0</v>
      </c>
      <c r="BI88" s="82">
        <f t="shared" si="49"/>
        <v>0</v>
      </c>
      <c r="BJ88" s="82">
        <f t="shared" si="49"/>
        <v>0</v>
      </c>
      <c r="BK88" s="82">
        <f t="shared" si="49"/>
        <v>0</v>
      </c>
      <c r="BL88" s="82">
        <f t="shared" si="49"/>
        <v>0</v>
      </c>
      <c r="BM88" s="82">
        <f t="shared" si="49"/>
        <v>0</v>
      </c>
      <c r="BN88" s="82">
        <f t="shared" si="49"/>
        <v>36</v>
      </c>
      <c r="BO88" s="82">
        <f t="shared" si="49"/>
        <v>36</v>
      </c>
      <c r="BP88" s="82">
        <f t="shared" si="49"/>
        <v>43</v>
      </c>
      <c r="BQ88" s="82">
        <f t="shared" si="49"/>
        <v>49</v>
      </c>
      <c r="BR88" s="82">
        <f t="shared" si="49"/>
        <v>18</v>
      </c>
      <c r="BS88" s="82">
        <f t="shared" si="49"/>
        <v>19.399999999999999</v>
      </c>
      <c r="BT88" s="82">
        <f t="shared" si="49"/>
        <v>19.8</v>
      </c>
      <c r="BU88" s="82">
        <f t="shared" si="49"/>
        <v>20</v>
      </c>
      <c r="BV88" s="82">
        <f t="shared" si="49"/>
        <v>19.5</v>
      </c>
      <c r="BW88" s="82">
        <f t="shared" si="49"/>
        <v>10</v>
      </c>
    </row>
    <row r="89" spans="1:75">
      <c r="A89" s="63" t="s">
        <v>114</v>
      </c>
      <c r="B89" s="43">
        <v>8.5</v>
      </c>
      <c r="C89" s="43">
        <v>8.5</v>
      </c>
      <c r="D89" s="43">
        <v>8.5</v>
      </c>
      <c r="E89" s="43">
        <v>8.5</v>
      </c>
      <c r="F89" s="43">
        <v>8.5</v>
      </c>
      <c r="G89" s="43">
        <v>8.5</v>
      </c>
      <c r="H89" s="43">
        <v>8.5</v>
      </c>
      <c r="I89" s="43">
        <v>8.5</v>
      </c>
      <c r="J89" s="43">
        <v>8.5</v>
      </c>
      <c r="K89" s="43">
        <v>8.5</v>
      </c>
      <c r="L89" s="43">
        <v>8.5</v>
      </c>
      <c r="M89" s="43">
        <v>8.5</v>
      </c>
      <c r="N89" s="43">
        <v>8.5</v>
      </c>
      <c r="O89" s="43">
        <v>8.5</v>
      </c>
      <c r="P89" s="43">
        <v>8.5</v>
      </c>
      <c r="Q89" s="43">
        <v>8.5</v>
      </c>
      <c r="R89" s="43">
        <v>8.5</v>
      </c>
      <c r="S89" s="43">
        <v>8.5</v>
      </c>
      <c r="T89" s="43">
        <v>8.5</v>
      </c>
      <c r="U89" s="43">
        <v>8.5</v>
      </c>
      <c r="V89" s="43">
        <v>8.5</v>
      </c>
      <c r="W89" s="43">
        <v>8.5</v>
      </c>
      <c r="X89" s="43">
        <v>8.5</v>
      </c>
      <c r="Y89" s="43">
        <v>8.5</v>
      </c>
      <c r="Z89" s="43">
        <v>8.9</v>
      </c>
      <c r="AA89" s="43">
        <v>8.9</v>
      </c>
      <c r="AB89" s="43">
        <v>8.9</v>
      </c>
      <c r="AC89" s="43">
        <v>8.9</v>
      </c>
      <c r="AD89" s="43">
        <v>8.9</v>
      </c>
      <c r="AE89" s="43">
        <v>8.9</v>
      </c>
      <c r="AF89" s="43">
        <v>8.9</v>
      </c>
      <c r="AG89" s="64">
        <v>10.050000000000001</v>
      </c>
      <c r="AH89" s="46">
        <f t="shared" si="32"/>
        <v>8.9</v>
      </c>
      <c r="AI89" s="47">
        <f t="shared" si="33"/>
        <v>8.5</v>
      </c>
      <c r="AK89" s="49"/>
      <c r="AZ89" s="82">
        <f t="shared" si="49"/>
        <v>0</v>
      </c>
      <c r="BA89" s="82">
        <f t="shared" si="49"/>
        <v>0</v>
      </c>
      <c r="BB89" s="82">
        <f t="shared" si="49"/>
        <v>0</v>
      </c>
      <c r="BC89" s="82">
        <f t="shared" si="49"/>
        <v>0</v>
      </c>
      <c r="BD89" s="82">
        <f t="shared" si="49"/>
        <v>0</v>
      </c>
      <c r="BE89" s="82">
        <f t="shared" si="49"/>
        <v>0</v>
      </c>
      <c r="BF89" s="82">
        <f t="shared" si="49"/>
        <v>0</v>
      </c>
      <c r="BG89" s="82">
        <f t="shared" si="49"/>
        <v>0</v>
      </c>
      <c r="BH89" s="82">
        <f t="shared" si="49"/>
        <v>0</v>
      </c>
      <c r="BI89" s="82">
        <f t="shared" si="49"/>
        <v>0</v>
      </c>
      <c r="BJ89" s="82">
        <f t="shared" si="49"/>
        <v>0</v>
      </c>
      <c r="BK89" s="82">
        <f t="shared" si="49"/>
        <v>0</v>
      </c>
      <c r="BL89" s="82">
        <f t="shared" si="49"/>
        <v>0</v>
      </c>
      <c r="BM89" s="82">
        <f t="shared" si="49"/>
        <v>0</v>
      </c>
      <c r="BN89" s="82">
        <f t="shared" si="49"/>
        <v>0</v>
      </c>
      <c r="BO89" s="82">
        <f t="shared" si="49"/>
        <v>0</v>
      </c>
      <c r="BP89" s="82">
        <f t="shared" si="49"/>
        <v>0</v>
      </c>
      <c r="BQ89" s="82">
        <f t="shared" si="49"/>
        <v>0</v>
      </c>
      <c r="BR89" s="82">
        <f t="shared" si="49"/>
        <v>0</v>
      </c>
      <c r="BS89" s="82">
        <f t="shared" si="49"/>
        <v>0</v>
      </c>
      <c r="BT89" s="82">
        <f t="shared" si="49"/>
        <v>0</v>
      </c>
      <c r="BU89" s="82">
        <f t="shared" si="49"/>
        <v>0</v>
      </c>
      <c r="BV89" s="82">
        <f t="shared" si="49"/>
        <v>0</v>
      </c>
      <c r="BW89" s="82">
        <f t="shared" si="49"/>
        <v>0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0</v>
      </c>
      <c r="H90" s="43">
        <v>0</v>
      </c>
      <c r="I90" s="43">
        <v>0</v>
      </c>
      <c r="J90" s="43">
        <v>0</v>
      </c>
      <c r="K90" s="43">
        <v>0</v>
      </c>
      <c r="L90" s="43">
        <v>0</v>
      </c>
      <c r="M90" s="43">
        <v>0</v>
      </c>
      <c r="N90" s="43">
        <v>3</v>
      </c>
      <c r="O90" s="43">
        <v>3</v>
      </c>
      <c r="P90" s="43">
        <v>3</v>
      </c>
      <c r="Q90" s="43">
        <v>3</v>
      </c>
      <c r="R90" s="43">
        <v>3</v>
      </c>
      <c r="S90" s="43">
        <v>3</v>
      </c>
      <c r="T90" s="43">
        <v>3</v>
      </c>
      <c r="U90" s="43">
        <v>3</v>
      </c>
      <c r="V90" s="43">
        <v>3</v>
      </c>
      <c r="W90" s="43">
        <v>3</v>
      </c>
      <c r="X90" s="43">
        <v>3</v>
      </c>
      <c r="Y90" s="43">
        <v>3</v>
      </c>
      <c r="Z90" s="43">
        <v>3</v>
      </c>
      <c r="AA90" s="43">
        <v>3.1</v>
      </c>
      <c r="AB90" s="43">
        <v>3.1</v>
      </c>
      <c r="AC90" s="43">
        <v>3.1</v>
      </c>
      <c r="AD90" s="43">
        <v>3.1</v>
      </c>
      <c r="AE90" s="43">
        <v>3.1</v>
      </c>
      <c r="AF90" s="43">
        <v>3.1</v>
      </c>
      <c r="AG90" s="64">
        <v>6.2</v>
      </c>
      <c r="AH90" s="46">
        <f t="shared" si="32"/>
        <v>3.1</v>
      </c>
      <c r="AI90" s="47">
        <f t="shared" si="33"/>
        <v>0</v>
      </c>
      <c r="AK90" s="49"/>
      <c r="AZ90" s="82">
        <f t="shared" si="49"/>
        <v>0</v>
      </c>
      <c r="BA90" s="82">
        <f t="shared" si="49"/>
        <v>0</v>
      </c>
      <c r="BB90" s="82">
        <f t="shared" si="49"/>
        <v>0</v>
      </c>
      <c r="BC90" s="82">
        <f t="shared" si="49"/>
        <v>0</v>
      </c>
      <c r="BD90" s="82">
        <f t="shared" si="49"/>
        <v>0</v>
      </c>
      <c r="BE90" s="82">
        <f t="shared" si="49"/>
        <v>0</v>
      </c>
      <c r="BF90" s="82">
        <f t="shared" si="49"/>
        <v>0</v>
      </c>
      <c r="BG90" s="82">
        <f t="shared" si="49"/>
        <v>0</v>
      </c>
      <c r="BH90" s="82">
        <f t="shared" si="49"/>
        <v>0</v>
      </c>
      <c r="BI90" s="82">
        <f t="shared" si="49"/>
        <v>0</v>
      </c>
      <c r="BJ90" s="82">
        <f t="shared" si="49"/>
        <v>0</v>
      </c>
      <c r="BK90" s="82">
        <f t="shared" si="49"/>
        <v>0</v>
      </c>
      <c r="BL90" s="82">
        <f t="shared" si="49"/>
        <v>0</v>
      </c>
      <c r="BM90" s="82">
        <f t="shared" si="49"/>
        <v>0</v>
      </c>
      <c r="BN90" s="82">
        <f t="shared" si="49"/>
        <v>0</v>
      </c>
      <c r="BO90" s="82">
        <f t="shared" si="49"/>
        <v>0</v>
      </c>
      <c r="BP90" s="82">
        <f t="shared" si="49"/>
        <v>0</v>
      </c>
      <c r="BQ90" s="82">
        <f t="shared" si="49"/>
        <v>0</v>
      </c>
      <c r="BR90" s="82">
        <f t="shared" si="49"/>
        <v>0</v>
      </c>
      <c r="BS90" s="82">
        <f t="shared" si="49"/>
        <v>0</v>
      </c>
      <c r="BT90" s="82">
        <f t="shared" si="49"/>
        <v>0</v>
      </c>
      <c r="BU90" s="82">
        <f t="shared" si="49"/>
        <v>0</v>
      </c>
      <c r="BV90" s="82">
        <f t="shared" si="49"/>
        <v>0</v>
      </c>
      <c r="BW90" s="82">
        <f t="shared" si="4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49"/>
        <v>0</v>
      </c>
      <c r="BA91" s="82">
        <f t="shared" si="49"/>
        <v>0</v>
      </c>
      <c r="BB91" s="82">
        <f t="shared" si="49"/>
        <v>0</v>
      </c>
      <c r="BC91" s="82">
        <f t="shared" si="49"/>
        <v>0</v>
      </c>
      <c r="BD91" s="82">
        <f t="shared" si="49"/>
        <v>0</v>
      </c>
      <c r="BE91" s="82">
        <f t="shared" si="49"/>
        <v>0</v>
      </c>
      <c r="BF91" s="82">
        <f t="shared" si="49"/>
        <v>0</v>
      </c>
      <c r="BG91" s="82">
        <f t="shared" si="49"/>
        <v>0</v>
      </c>
      <c r="BH91" s="82">
        <f t="shared" si="49"/>
        <v>0</v>
      </c>
      <c r="BI91" s="82">
        <f t="shared" si="49"/>
        <v>0</v>
      </c>
      <c r="BJ91" s="82">
        <f t="shared" si="49"/>
        <v>0</v>
      </c>
      <c r="BK91" s="82">
        <f t="shared" si="49"/>
        <v>0</v>
      </c>
      <c r="BL91" s="82">
        <f t="shared" si="49"/>
        <v>0</v>
      </c>
      <c r="BM91" s="82">
        <f t="shared" si="49"/>
        <v>0</v>
      </c>
      <c r="BN91" s="82">
        <f t="shared" si="49"/>
        <v>0</v>
      </c>
      <c r="BO91" s="82">
        <f t="shared" si="49"/>
        <v>0</v>
      </c>
      <c r="BP91" s="82">
        <f t="shared" si="49"/>
        <v>0</v>
      </c>
      <c r="BQ91" s="82">
        <f t="shared" si="49"/>
        <v>0</v>
      </c>
      <c r="BR91" s="82">
        <f t="shared" si="49"/>
        <v>0</v>
      </c>
      <c r="BS91" s="82">
        <f t="shared" si="49"/>
        <v>0</v>
      </c>
      <c r="BT91" s="82">
        <f t="shared" si="49"/>
        <v>0</v>
      </c>
      <c r="BU91" s="82">
        <f t="shared" si="49"/>
        <v>0</v>
      </c>
      <c r="BV91" s="82">
        <f t="shared" si="49"/>
        <v>0</v>
      </c>
      <c r="BW91" s="82">
        <f t="shared" si="49"/>
        <v>0</v>
      </c>
    </row>
    <row r="92" spans="1:75" ht="15.75" thickBot="1">
      <c r="A92" s="87" t="s">
        <v>117</v>
      </c>
      <c r="B92" s="70">
        <f t="shared" ref="B92:C92" si="50">SUM(B79:B91)</f>
        <v>339.70000000000005</v>
      </c>
      <c r="C92" s="70">
        <f t="shared" si="50"/>
        <v>332.40000000000003</v>
      </c>
      <c r="D92" s="70">
        <f t="shared" ref="D92:E92" si="51">SUM(D79:D91)</f>
        <v>332.40000000000003</v>
      </c>
      <c r="E92" s="70">
        <f t="shared" si="51"/>
        <v>322.40000000000003</v>
      </c>
      <c r="F92" s="70">
        <f t="shared" ref="F92" si="52">SUM(F79:F91)</f>
        <v>317.00000000000006</v>
      </c>
      <c r="G92" s="70">
        <f t="shared" ref="G92:AG92" si="53">SUM(G79:G91)</f>
        <v>336.8</v>
      </c>
      <c r="H92" s="70">
        <f t="shared" si="53"/>
        <v>360.8</v>
      </c>
      <c r="I92" s="70">
        <f t="shared" si="53"/>
        <v>360.8</v>
      </c>
      <c r="J92" s="70">
        <f t="shared" si="53"/>
        <v>395.3</v>
      </c>
      <c r="K92" s="70">
        <f t="shared" si="53"/>
        <v>395.3</v>
      </c>
      <c r="L92" s="70">
        <f t="shared" si="53"/>
        <v>395.3</v>
      </c>
      <c r="M92" s="70">
        <f t="shared" ref="M92:N92" si="54">SUM(M79:M91)</f>
        <v>395.3</v>
      </c>
      <c r="N92" s="70">
        <f t="shared" si="54"/>
        <v>351.60000000000008</v>
      </c>
      <c r="O92" s="70">
        <f t="shared" ref="O92:P92" si="55">SUM(O79:O91)</f>
        <v>352.60000000000008</v>
      </c>
      <c r="P92" s="70">
        <f t="shared" si="55"/>
        <v>352.60000000000008</v>
      </c>
      <c r="Q92" s="70">
        <f t="shared" ref="Q92:R92" si="56">SUM(Q79:Q91)</f>
        <v>356.40000000000009</v>
      </c>
      <c r="R92" s="70">
        <f t="shared" si="56"/>
        <v>340.90000000000009</v>
      </c>
      <c r="S92" s="70">
        <f t="shared" ref="S92:T92" si="57">SUM(S79:S91)</f>
        <v>340.90000000000009</v>
      </c>
      <c r="T92" s="70">
        <f t="shared" si="57"/>
        <v>324.09999999999985</v>
      </c>
      <c r="U92" s="70">
        <f t="shared" ref="U92:V92" si="58">SUM(U79:U91)</f>
        <v>319.79999999999995</v>
      </c>
      <c r="V92" s="70">
        <f t="shared" si="58"/>
        <v>285.49999999999994</v>
      </c>
      <c r="W92" s="70">
        <f t="shared" si="53"/>
        <v>285.49999999999994</v>
      </c>
      <c r="X92" s="70">
        <f t="shared" si="53"/>
        <v>285.49999999999994</v>
      </c>
      <c r="Y92" s="70">
        <f t="shared" si="53"/>
        <v>277.7</v>
      </c>
      <c r="Z92" s="70">
        <f t="shared" si="53"/>
        <v>302.99999999999994</v>
      </c>
      <c r="AA92" s="70">
        <f t="shared" si="53"/>
        <v>359.7</v>
      </c>
      <c r="AB92" s="70">
        <f t="shared" ref="AB92:AC92" si="59">SUM(AB79:AB91)</f>
        <v>359.7</v>
      </c>
      <c r="AC92" s="70">
        <f t="shared" si="59"/>
        <v>359.7</v>
      </c>
      <c r="AD92" s="70">
        <f t="shared" ref="AD92:AF92" si="60">SUM(AD79:AD91)</f>
        <v>359.7</v>
      </c>
      <c r="AE92" s="70">
        <f t="shared" si="60"/>
        <v>359.7</v>
      </c>
      <c r="AF92" s="70">
        <f t="shared" si="60"/>
        <v>359.7</v>
      </c>
      <c r="AG92" s="80">
        <f t="shared" si="53"/>
        <v>489.91</v>
      </c>
      <c r="AH92" s="46">
        <f t="shared" si="32"/>
        <v>395.3</v>
      </c>
      <c r="AI92" s="47">
        <f t="shared" si="33"/>
        <v>277.7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/>
      <c r="H93" s="44">
        <v>25</v>
      </c>
      <c r="I93" s="44">
        <v>60</v>
      </c>
      <c r="J93" s="44">
        <v>60</v>
      </c>
      <c r="K93" s="44">
        <v>60</v>
      </c>
      <c r="L93" s="44">
        <v>60</v>
      </c>
      <c r="M93" s="44">
        <v>60</v>
      </c>
      <c r="N93" s="44">
        <v>60</v>
      </c>
      <c r="O93" s="44">
        <v>50</v>
      </c>
      <c r="P93" s="44">
        <v>50</v>
      </c>
      <c r="Q93" s="44">
        <v>60</v>
      </c>
      <c r="R93" s="44">
        <v>60</v>
      </c>
      <c r="S93" s="44">
        <v>60</v>
      </c>
      <c r="T93" s="44">
        <v>60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60</v>
      </c>
      <c r="AA93" s="44">
        <v>60</v>
      </c>
      <c r="AB93" s="44">
        <v>60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/>
      <c r="H94" s="43">
        <v>10</v>
      </c>
      <c r="I94" s="43">
        <v>28</v>
      </c>
      <c r="J94" s="43">
        <v>28</v>
      </c>
      <c r="K94" s="43">
        <v>28</v>
      </c>
      <c r="L94" s="43">
        <v>28</v>
      </c>
      <c r="M94" s="43">
        <v>28</v>
      </c>
      <c r="N94" s="43">
        <v>28</v>
      </c>
      <c r="O94" s="43">
        <v>19.5</v>
      </c>
      <c r="P94" s="43">
        <v>19.5</v>
      </c>
      <c r="Q94" s="43">
        <v>28</v>
      </c>
      <c r="R94" s="43">
        <v>28</v>
      </c>
      <c r="S94" s="43">
        <v>28</v>
      </c>
      <c r="T94" s="43">
        <v>28</v>
      </c>
      <c r="U94" s="43">
        <v>20</v>
      </c>
      <c r="V94" s="43">
        <v>20</v>
      </c>
      <c r="W94" s="43">
        <v>20</v>
      </c>
      <c r="X94" s="43">
        <v>20</v>
      </c>
      <c r="Y94" s="43">
        <v>20</v>
      </c>
      <c r="Z94" s="43">
        <v>26</v>
      </c>
      <c r="AA94" s="43">
        <v>26</v>
      </c>
      <c r="AB94" s="43">
        <v>26</v>
      </c>
      <c r="AC94" s="43">
        <v>26</v>
      </c>
      <c r="AD94" s="43">
        <v>26</v>
      </c>
      <c r="AE94" s="43">
        <v>26</v>
      </c>
      <c r="AF94" s="43">
        <v>26</v>
      </c>
      <c r="AG94" s="64">
        <v>32</v>
      </c>
      <c r="AH94" s="46">
        <f t="shared" si="32"/>
        <v>28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/>
      <c r="H95" s="77">
        <v>0</v>
      </c>
      <c r="I95" s="77">
        <v>10</v>
      </c>
      <c r="J95" s="77">
        <v>10</v>
      </c>
      <c r="K95" s="77">
        <v>10</v>
      </c>
      <c r="L95" s="77">
        <v>10</v>
      </c>
      <c r="M95" s="77">
        <v>10</v>
      </c>
      <c r="N95" s="77">
        <v>10</v>
      </c>
      <c r="O95" s="77">
        <v>7</v>
      </c>
      <c r="P95" s="77">
        <v>7</v>
      </c>
      <c r="Q95" s="77">
        <v>10</v>
      </c>
      <c r="R95" s="77">
        <v>10</v>
      </c>
      <c r="S95" s="77">
        <v>10</v>
      </c>
      <c r="T95" s="77">
        <v>10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10</v>
      </c>
      <c r="AA95" s="77">
        <v>10</v>
      </c>
      <c r="AB95" s="77">
        <v>10</v>
      </c>
      <c r="AC95" s="77">
        <v>10</v>
      </c>
      <c r="AD95" s="77">
        <v>10</v>
      </c>
      <c r="AE95" s="77">
        <v>10</v>
      </c>
      <c r="AF95" s="77">
        <v>10</v>
      </c>
      <c r="AG95" s="78">
        <v>14</v>
      </c>
      <c r="AH95" s="46">
        <f t="shared" si="32"/>
        <v>10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-674</v>
      </c>
      <c r="BH95" s="82">
        <v>21</v>
      </c>
      <c r="BI95" s="82">
        <v>10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61">B93+B94+B95</f>
        <v>0</v>
      </c>
      <c r="C96" s="70">
        <f t="shared" si="61"/>
        <v>0</v>
      </c>
      <c r="D96" s="70">
        <f t="shared" ref="D96:E96" si="62">D93+D94+D95</f>
        <v>0</v>
      </c>
      <c r="E96" s="70">
        <f t="shared" si="62"/>
        <v>0</v>
      </c>
      <c r="F96" s="70">
        <f t="shared" ref="F96" si="63">F93+F94+F95</f>
        <v>0</v>
      </c>
      <c r="G96" s="70">
        <f t="shared" ref="G96:AF96" si="64">G93+G94+G95</f>
        <v>0</v>
      </c>
      <c r="H96" s="70">
        <f t="shared" si="64"/>
        <v>35</v>
      </c>
      <c r="I96" s="70">
        <f t="shared" si="64"/>
        <v>98</v>
      </c>
      <c r="J96" s="70">
        <f t="shared" si="64"/>
        <v>98</v>
      </c>
      <c r="K96" s="70">
        <f t="shared" si="64"/>
        <v>98</v>
      </c>
      <c r="L96" s="70">
        <f t="shared" si="64"/>
        <v>98</v>
      </c>
      <c r="M96" s="70">
        <f t="shared" ref="M96:N96" si="65">M93+M94+M95</f>
        <v>98</v>
      </c>
      <c r="N96" s="70">
        <f t="shared" si="65"/>
        <v>98</v>
      </c>
      <c r="O96" s="70">
        <f t="shared" ref="O96:P96" si="66">O93+O94+O95</f>
        <v>76.5</v>
      </c>
      <c r="P96" s="70">
        <f t="shared" si="66"/>
        <v>76.5</v>
      </c>
      <c r="Q96" s="70">
        <f t="shared" ref="Q96:R96" si="67">Q93+Q94+Q95</f>
        <v>98</v>
      </c>
      <c r="R96" s="70">
        <f t="shared" si="67"/>
        <v>98</v>
      </c>
      <c r="S96" s="70">
        <f t="shared" ref="S96:T96" si="68">S93+S94+S95</f>
        <v>98</v>
      </c>
      <c r="T96" s="70">
        <f t="shared" si="68"/>
        <v>98</v>
      </c>
      <c r="U96" s="70">
        <f t="shared" ref="U96" si="69">U93+U94+U95</f>
        <v>67</v>
      </c>
      <c r="V96" s="70">
        <f t="shared" ref="V96" si="70">V93+V94+V95</f>
        <v>67</v>
      </c>
      <c r="W96" s="70">
        <f t="shared" si="64"/>
        <v>67</v>
      </c>
      <c r="X96" s="70">
        <f t="shared" si="64"/>
        <v>67</v>
      </c>
      <c r="Y96" s="70">
        <f t="shared" si="64"/>
        <v>67</v>
      </c>
      <c r="Z96" s="70">
        <f t="shared" si="64"/>
        <v>96</v>
      </c>
      <c r="AA96" s="70">
        <f t="shared" si="64"/>
        <v>96</v>
      </c>
      <c r="AB96" s="70">
        <f t="shared" si="64"/>
        <v>96</v>
      </c>
      <c r="AC96" s="70">
        <f t="shared" si="64"/>
        <v>96</v>
      </c>
      <c r="AD96" s="70">
        <f t="shared" si="64"/>
        <v>96</v>
      </c>
      <c r="AE96" s="70">
        <f t="shared" si="64"/>
        <v>96</v>
      </c>
      <c r="AF96" s="70">
        <f t="shared" si="64"/>
        <v>96</v>
      </c>
      <c r="AG96" s="80">
        <f>SUM(AG93:AG95)</f>
        <v>106</v>
      </c>
      <c r="AH96" s="46">
        <f t="shared" si="32"/>
        <v>98</v>
      </c>
      <c r="AI96" s="47">
        <f t="shared" si="33"/>
        <v>0</v>
      </c>
      <c r="AK96" s="49"/>
      <c r="AY96" s="82"/>
      <c r="BF96" s="81"/>
      <c r="BG96" s="82">
        <v>-699</v>
      </c>
      <c r="BH96" s="82">
        <v>30.5</v>
      </c>
      <c r="BI96" s="82">
        <v>10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-680</v>
      </c>
      <c r="C97" s="44">
        <v>-674.2</v>
      </c>
      <c r="D97" s="44">
        <v>-699</v>
      </c>
      <c r="E97" s="44">
        <v>-627.6</v>
      </c>
      <c r="F97" s="44">
        <v>-653.6</v>
      </c>
      <c r="G97" s="44">
        <v>-656.6</v>
      </c>
      <c r="H97" s="44">
        <v>-670</v>
      </c>
      <c r="I97" s="44">
        <v>-530</v>
      </c>
      <c r="J97" s="44">
        <v>-500</v>
      </c>
      <c r="K97" s="44">
        <v>-500</v>
      </c>
      <c r="L97" s="44">
        <v>-512</v>
      </c>
      <c r="M97" s="44">
        <v>-499.6</v>
      </c>
      <c r="N97" s="44">
        <v>-371</v>
      </c>
      <c r="O97" s="44">
        <v>-288</v>
      </c>
      <c r="P97" s="44">
        <v>-311</v>
      </c>
      <c r="Q97" s="44">
        <v>-204</v>
      </c>
      <c r="R97" s="44">
        <v>-212</v>
      </c>
      <c r="S97" s="44">
        <v>-212</v>
      </c>
      <c r="T97" s="44">
        <v>-41</v>
      </c>
      <c r="U97" s="44">
        <v>-46.5</v>
      </c>
      <c r="V97" s="44">
        <v>-85.9</v>
      </c>
      <c r="W97" s="44">
        <v>-97</v>
      </c>
      <c r="X97" s="44">
        <v>-235</v>
      </c>
      <c r="Y97" s="44">
        <v>-270</v>
      </c>
      <c r="Z97" s="44">
        <v>-266</v>
      </c>
      <c r="AA97" s="44">
        <v>-328</v>
      </c>
      <c r="AB97" s="44">
        <v>-294.39999999999998</v>
      </c>
      <c r="AC97" s="44">
        <v>-292.2</v>
      </c>
      <c r="AD97" s="44">
        <v>-293.10000000000002</v>
      </c>
      <c r="AE97" s="44">
        <v>-300.10000000000002</v>
      </c>
      <c r="AF97" s="44">
        <v>-309.5</v>
      </c>
      <c r="AG97" s="61"/>
      <c r="AH97" s="46">
        <f t="shared" si="32"/>
        <v>-41</v>
      </c>
      <c r="AI97" s="47">
        <f t="shared" si="33"/>
        <v>-699</v>
      </c>
      <c r="AK97" s="49"/>
      <c r="AY97" s="82"/>
      <c r="BF97" s="81"/>
      <c r="BG97" s="82">
        <v>-627.6</v>
      </c>
      <c r="BH97" s="82">
        <v>26.3</v>
      </c>
      <c r="BI97" s="82">
        <v>10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56</v>
      </c>
      <c r="C98" s="43">
        <v>20.8</v>
      </c>
      <c r="D98" s="43">
        <v>30.5</v>
      </c>
      <c r="E98" s="43">
        <v>26.3</v>
      </c>
      <c r="F98" s="43">
        <v>22.1</v>
      </c>
      <c r="G98" s="43">
        <v>40</v>
      </c>
      <c r="H98" s="43">
        <v>41</v>
      </c>
      <c r="I98" s="43">
        <v>51</v>
      </c>
      <c r="J98" s="43">
        <v>81</v>
      </c>
      <c r="K98" s="43">
        <v>88</v>
      </c>
      <c r="L98" s="43">
        <v>80</v>
      </c>
      <c r="M98" s="43">
        <v>80.3</v>
      </c>
      <c r="N98" s="43">
        <v>73</v>
      </c>
      <c r="O98" s="43">
        <v>72.599999999999994</v>
      </c>
      <c r="P98" s="43">
        <v>96</v>
      </c>
      <c r="Q98" s="43">
        <v>66</v>
      </c>
      <c r="R98" s="43">
        <v>84</v>
      </c>
      <c r="S98" s="43">
        <v>84</v>
      </c>
      <c r="T98" s="43">
        <v>41.4</v>
      </c>
      <c r="U98" s="43">
        <v>37.5</v>
      </c>
      <c r="V98" s="43">
        <v>36.200000000000003</v>
      </c>
      <c r="W98" s="43">
        <v>35</v>
      </c>
      <c r="X98" s="43">
        <v>47</v>
      </c>
      <c r="Y98" s="43">
        <v>51</v>
      </c>
      <c r="Z98" s="43">
        <v>56</v>
      </c>
      <c r="AA98" s="43">
        <v>56.5</v>
      </c>
      <c r="AB98" s="43">
        <v>65.5</v>
      </c>
      <c r="AC98" s="43">
        <v>66.2</v>
      </c>
      <c r="AD98" s="43">
        <v>62.6</v>
      </c>
      <c r="AE98" s="43">
        <v>63.8</v>
      </c>
      <c r="AF98" s="43">
        <v>62.4</v>
      </c>
      <c r="AG98" s="64"/>
      <c r="AH98" s="46">
        <f t="shared" si="32"/>
        <v>96</v>
      </c>
      <c r="AI98" s="47">
        <f t="shared" si="33"/>
        <v>20.8</v>
      </c>
      <c r="AK98" s="49"/>
      <c r="AL98" s="88" t="s">
        <v>124</v>
      </c>
      <c r="AM98" s="88"/>
      <c r="AY98" s="82"/>
      <c r="BF98" s="82"/>
      <c r="BG98" s="82">
        <v>-653.6</v>
      </c>
      <c r="BH98" s="82">
        <v>22.1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10</v>
      </c>
      <c r="C99" s="43">
        <v>10</v>
      </c>
      <c r="D99" s="43">
        <v>10</v>
      </c>
      <c r="E99" s="43">
        <v>10</v>
      </c>
      <c r="F99" s="43"/>
      <c r="G99" s="43"/>
      <c r="H99" s="43"/>
      <c r="I99" s="43"/>
      <c r="J99" s="43">
        <v>10</v>
      </c>
      <c r="K99" s="43">
        <v>10</v>
      </c>
      <c r="L99" s="43">
        <v>10</v>
      </c>
      <c r="M99" s="43">
        <v>10</v>
      </c>
      <c r="N99" s="43">
        <v>0</v>
      </c>
      <c r="O99" s="43">
        <v>0</v>
      </c>
      <c r="P99" s="43">
        <v>0</v>
      </c>
      <c r="Q99" s="43">
        <v>0</v>
      </c>
      <c r="R99" s="43">
        <v>0</v>
      </c>
      <c r="S99" s="43">
        <v>0</v>
      </c>
      <c r="T99" s="43">
        <v>36</v>
      </c>
      <c r="U99" s="43">
        <v>36</v>
      </c>
      <c r="V99" s="43">
        <v>43</v>
      </c>
      <c r="W99" s="43">
        <v>40</v>
      </c>
      <c r="X99" s="43">
        <v>49</v>
      </c>
      <c r="Y99" s="43">
        <v>18.2</v>
      </c>
      <c r="Z99" s="43">
        <v>18</v>
      </c>
      <c r="AA99" s="43">
        <v>11.5</v>
      </c>
      <c r="AB99" s="43">
        <v>19.399999999999999</v>
      </c>
      <c r="AC99" s="43">
        <v>13.9</v>
      </c>
      <c r="AD99" s="43">
        <v>19.8</v>
      </c>
      <c r="AE99" s="43">
        <v>20</v>
      </c>
      <c r="AF99" s="43">
        <v>19.5</v>
      </c>
      <c r="AG99" s="89"/>
      <c r="AH99" s="46">
        <f t="shared" si="32"/>
        <v>49</v>
      </c>
      <c r="AI99" s="47">
        <f t="shared" si="33"/>
        <v>0</v>
      </c>
      <c r="AK99" s="90"/>
      <c r="AL99" s="91"/>
      <c r="AM99" s="91"/>
      <c r="AN99" s="92"/>
      <c r="AY99" s="82"/>
      <c r="BF99" s="82"/>
      <c r="BG99" s="82">
        <v>-656.6</v>
      </c>
      <c r="BH99" s="82">
        <v>40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43"/>
      <c r="F100" s="4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2"/>
        <v>0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-530</v>
      </c>
      <c r="BH100" s="82">
        <v>51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>
        <v>0</v>
      </c>
      <c r="W101" s="44">
        <v>0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0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-500</v>
      </c>
      <c r="BH101" s="82">
        <v>88</v>
      </c>
      <c r="BI101" s="82">
        <v>10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-22</v>
      </c>
      <c r="C102" s="97">
        <v>-22.7</v>
      </c>
      <c r="D102" s="97">
        <v>-24</v>
      </c>
      <c r="E102" s="97">
        <v>-25</v>
      </c>
      <c r="F102" s="97">
        <v>-26</v>
      </c>
      <c r="G102" s="97">
        <v>-20</v>
      </c>
      <c r="H102" s="97">
        <v>-18</v>
      </c>
      <c r="I102" s="97">
        <v>-24</v>
      </c>
      <c r="J102" s="97">
        <v>-22</v>
      </c>
      <c r="K102" s="97">
        <v>-22</v>
      </c>
      <c r="L102" s="97">
        <v>-16</v>
      </c>
      <c r="M102" s="97">
        <v>-15.3</v>
      </c>
      <c r="N102" s="97">
        <v>-6.7</v>
      </c>
      <c r="O102" s="97">
        <v>-4.5999999999999996</v>
      </c>
      <c r="P102" s="97">
        <v>-5.6</v>
      </c>
      <c r="Q102" s="97">
        <v>-7.9</v>
      </c>
      <c r="R102" s="97">
        <v>-9.8000000000000007</v>
      </c>
      <c r="S102" s="97">
        <v>-9.8000000000000007</v>
      </c>
      <c r="T102" s="97">
        <v>-5.2</v>
      </c>
      <c r="U102" s="97">
        <v>-15.4</v>
      </c>
      <c r="V102" s="97">
        <v>-14.4</v>
      </c>
      <c r="W102" s="97">
        <v>-18</v>
      </c>
      <c r="X102" s="97">
        <v>-16.600000000000001</v>
      </c>
      <c r="Y102" s="97">
        <v>-14</v>
      </c>
      <c r="Z102" s="97">
        <v>-12</v>
      </c>
      <c r="AA102" s="97">
        <v>-4.5999999999999996</v>
      </c>
      <c r="AB102" s="97">
        <v>-15.2</v>
      </c>
      <c r="AC102" s="97">
        <v>-15.4</v>
      </c>
      <c r="AD102" s="97">
        <v>-16.3</v>
      </c>
      <c r="AE102" s="97">
        <v>-18</v>
      </c>
      <c r="AF102" s="97">
        <v>-10.8</v>
      </c>
      <c r="AG102" s="89"/>
      <c r="AH102" s="46">
        <f t="shared" si="32"/>
        <v>-4.5999999999999996</v>
      </c>
      <c r="AI102" s="47">
        <f t="shared" si="33"/>
        <v>-26</v>
      </c>
      <c r="AK102" s="94"/>
      <c r="AL102" s="44"/>
      <c r="AM102" s="44"/>
      <c r="AN102" s="98"/>
      <c r="AY102" s="82"/>
      <c r="BF102" s="82"/>
      <c r="BG102" s="82">
        <v>-499.6</v>
      </c>
      <c r="BH102" s="82">
        <v>80.3</v>
      </c>
      <c r="BI102" s="82">
        <v>10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42"/>
      <c r="AY103" s="82"/>
      <c r="BF103" s="82"/>
      <c r="BG103" s="82">
        <v>-371</v>
      </c>
      <c r="BH103" s="82">
        <v>73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43"/>
      <c r="BF104" s="82"/>
      <c r="BG104" s="82">
        <v>-288</v>
      </c>
      <c r="BH104" s="82">
        <v>72.599999999999994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-311</v>
      </c>
      <c r="BH105" s="82">
        <v>96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-204</v>
      </c>
      <c r="BH106" s="82">
        <v>66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-212</v>
      </c>
      <c r="BH107" s="82">
        <v>84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71">SUMIF(B97:B107,"&gt;0")</f>
        <v>66</v>
      </c>
      <c r="C108" s="70">
        <f t="shared" si="71"/>
        <v>30.8</v>
      </c>
      <c r="D108" s="70">
        <f t="shared" ref="D108:E108" si="72">SUMIF(D97:D107,"&gt;0")</f>
        <v>40.5</v>
      </c>
      <c r="E108" s="70">
        <f t="shared" si="72"/>
        <v>36.299999999999997</v>
      </c>
      <c r="F108" s="70">
        <f t="shared" ref="F108" si="73">SUMIF(F97:F107,"&gt;0")</f>
        <v>22.1</v>
      </c>
      <c r="G108" s="70">
        <f t="shared" ref="G108:AF108" si="74">SUMIF(G97:G107,"&gt;0")</f>
        <v>40</v>
      </c>
      <c r="H108" s="70">
        <f t="shared" si="74"/>
        <v>41</v>
      </c>
      <c r="I108" s="70">
        <f t="shared" si="74"/>
        <v>51</v>
      </c>
      <c r="J108" s="70">
        <f t="shared" si="74"/>
        <v>91</v>
      </c>
      <c r="K108" s="70">
        <f t="shared" si="74"/>
        <v>98</v>
      </c>
      <c r="L108" s="70">
        <f t="shared" si="74"/>
        <v>90</v>
      </c>
      <c r="M108" s="70">
        <f t="shared" ref="M108:N108" si="75">SUMIF(M97:M107,"&gt;0")</f>
        <v>90.3</v>
      </c>
      <c r="N108" s="70">
        <f t="shared" si="75"/>
        <v>73</v>
      </c>
      <c r="O108" s="70">
        <f t="shared" si="74"/>
        <v>72.599999999999994</v>
      </c>
      <c r="P108" s="70">
        <f t="shared" ref="P108:Q108" si="76">SUMIF(P97:P107,"&gt;0")</f>
        <v>96</v>
      </c>
      <c r="Q108" s="70">
        <f t="shared" si="76"/>
        <v>66</v>
      </c>
      <c r="R108" s="70">
        <f t="shared" ref="R108:S108" si="77">SUMIF(R97:R107,"&gt;0")</f>
        <v>84</v>
      </c>
      <c r="S108" s="70">
        <f t="shared" si="77"/>
        <v>84</v>
      </c>
      <c r="T108" s="70">
        <f t="shared" ref="T108:U108" si="78">SUMIF(T97:T107,"&gt;0")</f>
        <v>77.400000000000006</v>
      </c>
      <c r="U108" s="70">
        <f t="shared" si="78"/>
        <v>73.5</v>
      </c>
      <c r="V108" s="70">
        <f t="shared" ref="V108" si="79">SUMIF(V97:V107,"&gt;0")</f>
        <v>79.2</v>
      </c>
      <c r="W108" s="70">
        <f t="shared" si="74"/>
        <v>75</v>
      </c>
      <c r="X108" s="70">
        <f t="shared" si="74"/>
        <v>96</v>
      </c>
      <c r="Y108" s="70">
        <f t="shared" si="74"/>
        <v>69.2</v>
      </c>
      <c r="Z108" s="70">
        <f t="shared" si="74"/>
        <v>74</v>
      </c>
      <c r="AA108" s="70">
        <f t="shared" si="74"/>
        <v>68</v>
      </c>
      <c r="AB108" s="70">
        <f t="shared" si="74"/>
        <v>84.9</v>
      </c>
      <c r="AC108" s="70">
        <f t="shared" si="74"/>
        <v>80.100000000000009</v>
      </c>
      <c r="AD108" s="70">
        <f t="shared" si="74"/>
        <v>82.4</v>
      </c>
      <c r="AE108" s="70">
        <f t="shared" si="74"/>
        <v>83.8</v>
      </c>
      <c r="AF108" s="70">
        <f t="shared" si="74"/>
        <v>81.900000000000006</v>
      </c>
      <c r="AG108" s="104">
        <f>SUM(AG97:AG107)</f>
        <v>0</v>
      </c>
      <c r="AH108" s="46">
        <f t="shared" si="32"/>
        <v>98</v>
      </c>
      <c r="AI108" s="47">
        <f t="shared" si="33"/>
        <v>22.1</v>
      </c>
      <c r="AJ108" s="105">
        <f t="array" ref="AJ108">MIN(IF(B108:AF108&lt;&gt;0,B108:AF108))</f>
        <v>22.1</v>
      </c>
      <c r="BF108" s="82"/>
      <c r="BG108" s="82">
        <v>-212</v>
      </c>
      <c r="BH108" s="82">
        <v>84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-41</v>
      </c>
      <c r="BH109" s="82">
        <v>41.4</v>
      </c>
      <c r="BI109" s="82">
        <v>36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-46.5</v>
      </c>
      <c r="BH110" s="82">
        <v>37.5</v>
      </c>
      <c r="BI110" s="82">
        <v>36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-85.9</v>
      </c>
      <c r="BH111" s="82">
        <v>36.200000000000003</v>
      </c>
      <c r="BI111" s="82">
        <v>43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-235</v>
      </c>
      <c r="BH112" s="82">
        <v>47</v>
      </c>
      <c r="BI112" s="82">
        <v>49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80">B71+B78+B96+B92+B108+B112</f>
        <v>1682.11</v>
      </c>
      <c r="C113" s="108">
        <f t="shared" si="80"/>
        <v>1659.61</v>
      </c>
      <c r="D113" s="108">
        <f t="shared" ref="D113:E113" si="81">D71+D78+D96+D92+D108+D112</f>
        <v>1649.31</v>
      </c>
      <c r="E113" s="108">
        <f t="shared" si="81"/>
        <v>1628.81</v>
      </c>
      <c r="F113" s="108">
        <f t="shared" ref="F113" si="82">F71+F78+F96+F92+F108+F112</f>
        <v>1629.2099999999998</v>
      </c>
      <c r="G113" s="108">
        <f t="shared" ref="G113:AG113" si="83">G71+G78+G96+G92+G108+G112</f>
        <v>1666.9099999999999</v>
      </c>
      <c r="H113" s="108">
        <f t="shared" si="83"/>
        <v>1766.9099999999999</v>
      </c>
      <c r="I113" s="108">
        <f t="shared" si="83"/>
        <v>1839.9099999999999</v>
      </c>
      <c r="J113" s="108">
        <f t="shared" si="83"/>
        <v>1874.4099999999999</v>
      </c>
      <c r="K113" s="108">
        <f t="shared" si="83"/>
        <v>1881.4099999999999</v>
      </c>
      <c r="L113" s="108">
        <f t="shared" si="83"/>
        <v>1873.4099999999999</v>
      </c>
      <c r="M113" s="108">
        <f t="shared" ref="M113:N113" si="84">M71+M78+M96+M92+M108+M112</f>
        <v>1873.7099999999998</v>
      </c>
      <c r="N113" s="108">
        <f t="shared" si="84"/>
        <v>1689.8100000000002</v>
      </c>
      <c r="O113" s="108">
        <f t="shared" si="83"/>
        <v>1696.7100000000003</v>
      </c>
      <c r="P113" s="108">
        <f t="shared" ref="P113:Q113" si="85">P71+P78+P96+P92+P108+P112</f>
        <v>1750.1100000000004</v>
      </c>
      <c r="Q113" s="108">
        <f t="shared" si="85"/>
        <v>1645.4100000000003</v>
      </c>
      <c r="R113" s="108">
        <f t="shared" ref="R113:S113" si="86">R71+R78+R96+R92+R108+R112</f>
        <v>1647.9100000000003</v>
      </c>
      <c r="S113" s="108">
        <f t="shared" si="86"/>
        <v>1647.9100000000003</v>
      </c>
      <c r="T113" s="108">
        <f t="shared" ref="T113:U113" si="87">T71+T78+T96+T92+T108+T112</f>
        <v>1646.21</v>
      </c>
      <c r="U113" s="108">
        <f t="shared" si="87"/>
        <v>1555.3100000000002</v>
      </c>
      <c r="V113" s="108">
        <f t="shared" ref="V113" si="88">V71+V78+V96+V92+V108+V112</f>
        <v>1573.5100000000002</v>
      </c>
      <c r="W113" s="108">
        <f t="shared" si="83"/>
        <v>1543.3100000000002</v>
      </c>
      <c r="X113" s="108">
        <f t="shared" si="83"/>
        <v>1748.1100000000001</v>
      </c>
      <c r="Y113" s="108">
        <f t="shared" si="83"/>
        <v>1785.5100000000002</v>
      </c>
      <c r="Z113" s="108">
        <f t="shared" si="83"/>
        <v>2000.4099999999999</v>
      </c>
      <c r="AA113" s="108">
        <f t="shared" si="83"/>
        <v>2050.9300000000003</v>
      </c>
      <c r="AB113" s="108">
        <f t="shared" si="83"/>
        <v>1981.8300000000002</v>
      </c>
      <c r="AC113" s="108">
        <f t="shared" si="83"/>
        <v>1947.03</v>
      </c>
      <c r="AD113" s="108">
        <f t="shared" si="83"/>
        <v>1866.8200000000002</v>
      </c>
      <c r="AE113" s="108">
        <f t="shared" si="83"/>
        <v>1768.22</v>
      </c>
      <c r="AF113" s="108">
        <f t="shared" si="83"/>
        <v>1926.3200000000002</v>
      </c>
      <c r="AG113" s="80">
        <f t="shared" si="83"/>
        <v>3169.915</v>
      </c>
      <c r="AH113" s="46">
        <f t="shared" si="32"/>
        <v>2050.9300000000003</v>
      </c>
      <c r="AI113" s="47">
        <f t="shared" si="33"/>
        <v>1543.3100000000002</v>
      </c>
      <c r="BF113" s="81"/>
      <c r="BG113" s="82">
        <v>-266</v>
      </c>
      <c r="BH113" s="82">
        <v>56</v>
      </c>
      <c r="BI113" s="82">
        <v>18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2"/>
        <v>0</v>
      </c>
      <c r="AI114" s="47">
        <f t="shared" si="33"/>
        <v>0</v>
      </c>
      <c r="BF114" s="81"/>
      <c r="BG114" s="82">
        <v>-294.39999999999998</v>
      </c>
      <c r="BH114" s="82">
        <v>65.5</v>
      </c>
      <c r="BI114" s="82">
        <v>19.399999999999999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89">B113+B114</f>
        <v>1682.11</v>
      </c>
      <c r="C115" s="108">
        <f t="shared" si="89"/>
        <v>1659.61</v>
      </c>
      <c r="D115" s="108">
        <f t="shared" ref="D115:E115" si="90">D113+D114</f>
        <v>1649.31</v>
      </c>
      <c r="E115" s="108">
        <f t="shared" si="90"/>
        <v>1628.81</v>
      </c>
      <c r="F115" s="108">
        <f t="shared" ref="F115" si="91">F113+F114</f>
        <v>1629.2099999999998</v>
      </c>
      <c r="G115" s="108">
        <f t="shared" ref="G115:AF115" si="92">G113+G114</f>
        <v>1666.9099999999999</v>
      </c>
      <c r="H115" s="108">
        <f t="shared" si="92"/>
        <v>1766.9099999999999</v>
      </c>
      <c r="I115" s="108">
        <f t="shared" si="92"/>
        <v>1839.9099999999999</v>
      </c>
      <c r="J115" s="108">
        <f t="shared" si="92"/>
        <v>1874.4099999999999</v>
      </c>
      <c r="K115" s="108">
        <f t="shared" si="92"/>
        <v>1881.4099999999999</v>
      </c>
      <c r="L115" s="108">
        <f t="shared" si="92"/>
        <v>1873.4099999999999</v>
      </c>
      <c r="M115" s="108">
        <f t="shared" ref="M115:N115" si="93">M113+M114</f>
        <v>1873.7099999999998</v>
      </c>
      <c r="N115" s="108">
        <f t="shared" si="93"/>
        <v>1689.8100000000002</v>
      </c>
      <c r="O115" s="108">
        <f t="shared" si="92"/>
        <v>1696.7100000000003</v>
      </c>
      <c r="P115" s="108">
        <f t="shared" ref="P115:Q115" si="94">P113+P114</f>
        <v>1750.1100000000004</v>
      </c>
      <c r="Q115" s="108">
        <f t="shared" si="94"/>
        <v>1645.4100000000003</v>
      </c>
      <c r="R115" s="108">
        <f t="shared" ref="R115:S115" si="95">R113+R114</f>
        <v>1647.9100000000003</v>
      </c>
      <c r="S115" s="108">
        <f t="shared" si="95"/>
        <v>1647.9100000000003</v>
      </c>
      <c r="T115" s="108">
        <f t="shared" ref="T115:U115" si="96">T113+T114</f>
        <v>1646.21</v>
      </c>
      <c r="U115" s="108">
        <f t="shared" si="96"/>
        <v>1555.3100000000002</v>
      </c>
      <c r="V115" s="108">
        <f t="shared" ref="V115" si="97">V113+V114</f>
        <v>1573.5100000000002</v>
      </c>
      <c r="W115" s="108">
        <f t="shared" si="92"/>
        <v>1543.3100000000002</v>
      </c>
      <c r="X115" s="108">
        <f t="shared" si="92"/>
        <v>1748.1100000000001</v>
      </c>
      <c r="Y115" s="108">
        <f t="shared" si="92"/>
        <v>1785.5100000000002</v>
      </c>
      <c r="Z115" s="108">
        <f t="shared" si="92"/>
        <v>2000.4099999999999</v>
      </c>
      <c r="AA115" s="108">
        <f t="shared" si="92"/>
        <v>2050.9300000000003</v>
      </c>
      <c r="AB115" s="108">
        <f t="shared" si="92"/>
        <v>1981.8300000000002</v>
      </c>
      <c r="AC115" s="108">
        <f t="shared" si="92"/>
        <v>1947.03</v>
      </c>
      <c r="AD115" s="108">
        <f t="shared" si="92"/>
        <v>1866.8200000000002</v>
      </c>
      <c r="AE115" s="108">
        <f t="shared" si="92"/>
        <v>1768.22</v>
      </c>
      <c r="AF115" s="108">
        <f t="shared" si="92"/>
        <v>1926.3200000000002</v>
      </c>
      <c r="AG115" s="104">
        <f>AG112+AG108+AG96+AG92+AG71+AG114</f>
        <v>2463.5149999999999</v>
      </c>
      <c r="AH115" s="46">
        <f t="shared" si="32"/>
        <v>2050.9300000000003</v>
      </c>
      <c r="AI115" s="47">
        <f t="shared" si="33"/>
        <v>1543.3100000000002</v>
      </c>
      <c r="BF115" s="81"/>
      <c r="BG115" s="82">
        <v>-293.10000000000002</v>
      </c>
      <c r="BH115" s="82">
        <v>62.6</v>
      </c>
      <c r="BI115" s="82">
        <v>19.8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98">B115-(B123)</f>
        <v>980.1099999999999</v>
      </c>
      <c r="C116" s="108">
        <f t="shared" si="98"/>
        <v>962.70999999999981</v>
      </c>
      <c r="D116" s="108">
        <f t="shared" ref="D116:E116" si="99">D115-(D123)</f>
        <v>926.31</v>
      </c>
      <c r="E116" s="108">
        <f t="shared" si="99"/>
        <v>976.20999999999992</v>
      </c>
      <c r="F116" s="108">
        <f t="shared" ref="F116" si="100">F115-(F123)</f>
        <v>949.60999999999979</v>
      </c>
      <c r="G116" s="108">
        <f t="shared" ref="G116:AF116" si="101">G115-(G123)</f>
        <v>990.30999999999983</v>
      </c>
      <c r="H116" s="108">
        <f t="shared" si="101"/>
        <v>1078.9099999999999</v>
      </c>
      <c r="I116" s="108">
        <f t="shared" si="101"/>
        <v>1285.9099999999999</v>
      </c>
      <c r="J116" s="108">
        <f t="shared" si="101"/>
        <v>1352.4099999999999</v>
      </c>
      <c r="K116" s="108">
        <f t="shared" si="101"/>
        <v>1359.4099999999999</v>
      </c>
      <c r="L116" s="108">
        <f t="shared" si="101"/>
        <v>1345.4099999999999</v>
      </c>
      <c r="M116" s="108">
        <f t="shared" ref="M116:N116" si="102">M115-(M123)</f>
        <v>1358.81</v>
      </c>
      <c r="N116" s="108">
        <f t="shared" si="102"/>
        <v>1312.1100000000001</v>
      </c>
      <c r="O116" s="108">
        <f t="shared" si="101"/>
        <v>1404.1100000000001</v>
      </c>
      <c r="P116" s="108">
        <f t="shared" ref="P116:Q116" si="103">P115-(P123)</f>
        <v>1433.5100000000002</v>
      </c>
      <c r="Q116" s="108">
        <f t="shared" si="103"/>
        <v>1433.5100000000002</v>
      </c>
      <c r="R116" s="108">
        <f t="shared" ref="R116:S116" si="104">R115-(R123)</f>
        <v>1426.1100000000004</v>
      </c>
      <c r="S116" s="108">
        <f t="shared" si="104"/>
        <v>1426.1100000000004</v>
      </c>
      <c r="T116" s="108">
        <f t="shared" ref="T116:U116" si="105">T115-(T123)</f>
        <v>1600.01</v>
      </c>
      <c r="U116" s="108">
        <f t="shared" si="105"/>
        <v>1493.41</v>
      </c>
      <c r="V116" s="108">
        <f t="shared" ref="V116" si="106">V115-(V123)</f>
        <v>1473.2100000000003</v>
      </c>
      <c r="W116" s="108">
        <f t="shared" si="101"/>
        <v>1428.3100000000002</v>
      </c>
      <c r="X116" s="108">
        <f t="shared" si="101"/>
        <v>1496.5100000000002</v>
      </c>
      <c r="Y116" s="108">
        <f t="shared" si="101"/>
        <v>1501.5100000000002</v>
      </c>
      <c r="Z116" s="108">
        <f t="shared" si="101"/>
        <v>1722.4099999999999</v>
      </c>
      <c r="AA116" s="108">
        <f t="shared" si="101"/>
        <v>1718.3300000000004</v>
      </c>
      <c r="AB116" s="108">
        <f t="shared" si="101"/>
        <v>1672.2300000000002</v>
      </c>
      <c r="AC116" s="108">
        <f t="shared" si="101"/>
        <v>1639.43</v>
      </c>
      <c r="AD116" s="108">
        <f t="shared" si="101"/>
        <v>1557.42</v>
      </c>
      <c r="AE116" s="108">
        <f t="shared" si="101"/>
        <v>1450.12</v>
      </c>
      <c r="AF116" s="108">
        <f t="shared" si="101"/>
        <v>1606.0200000000002</v>
      </c>
      <c r="AG116" s="104"/>
      <c r="AH116" s="46">
        <f t="shared" si="32"/>
        <v>1722.4099999999999</v>
      </c>
      <c r="AI116" s="47">
        <f t="shared" si="33"/>
        <v>926.31</v>
      </c>
      <c r="BF116" s="81"/>
      <c r="BG116" s="82">
        <v>-300.10000000000002</v>
      </c>
      <c r="BH116" s="82">
        <v>63.8</v>
      </c>
      <c r="BI116" s="82">
        <v>20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107">IF(B97&lt;0,B97*-1,0)</f>
        <v>680</v>
      </c>
      <c r="C117" s="93">
        <f t="shared" si="107"/>
        <v>674.2</v>
      </c>
      <c r="D117" s="93">
        <f t="shared" ref="D117:E117" si="108">IF(D97&lt;0,D97*-1,0)</f>
        <v>699</v>
      </c>
      <c r="E117" s="93">
        <f t="shared" si="108"/>
        <v>627.6</v>
      </c>
      <c r="F117" s="93">
        <f t="shared" ref="F117" si="109">IF(F97&lt;0,F97*-1,0)</f>
        <v>653.6</v>
      </c>
      <c r="G117" s="93">
        <f t="shared" ref="G117:AF122" si="110">IF(G97&lt;0,G97*-1,0)</f>
        <v>656.6</v>
      </c>
      <c r="H117" s="93">
        <f t="shared" si="110"/>
        <v>670</v>
      </c>
      <c r="I117" s="93">
        <f t="shared" si="110"/>
        <v>530</v>
      </c>
      <c r="J117" s="93">
        <f t="shared" si="110"/>
        <v>500</v>
      </c>
      <c r="K117" s="93">
        <f t="shared" si="110"/>
        <v>500</v>
      </c>
      <c r="L117" s="93">
        <f t="shared" si="110"/>
        <v>512</v>
      </c>
      <c r="M117" s="93">
        <f t="shared" ref="M117:N117" si="111">IF(M97&lt;0,M97*-1,0)</f>
        <v>499.6</v>
      </c>
      <c r="N117" s="93">
        <f t="shared" si="111"/>
        <v>371</v>
      </c>
      <c r="O117" s="93">
        <f t="shared" si="110"/>
        <v>288</v>
      </c>
      <c r="P117" s="93">
        <f t="shared" ref="P117:Q117" si="112">IF(P97&lt;0,P97*-1,0)</f>
        <v>311</v>
      </c>
      <c r="Q117" s="93">
        <f t="shared" si="112"/>
        <v>204</v>
      </c>
      <c r="R117" s="93">
        <f t="shared" ref="R117:S117" si="113">IF(R97&lt;0,R97*-1,0)</f>
        <v>212</v>
      </c>
      <c r="S117" s="93">
        <f t="shared" si="113"/>
        <v>212</v>
      </c>
      <c r="T117" s="93">
        <f t="shared" ref="T117:U117" si="114">IF(T97&lt;0,T97*-1,0)</f>
        <v>41</v>
      </c>
      <c r="U117" s="93">
        <f t="shared" si="114"/>
        <v>46.5</v>
      </c>
      <c r="V117" s="93">
        <f t="shared" ref="V117" si="115">IF(V97&lt;0,V97*-1,0)</f>
        <v>85.9</v>
      </c>
      <c r="W117" s="93">
        <f t="shared" si="110"/>
        <v>97</v>
      </c>
      <c r="X117" s="93">
        <f t="shared" si="110"/>
        <v>235</v>
      </c>
      <c r="Y117" s="93">
        <f t="shared" si="110"/>
        <v>270</v>
      </c>
      <c r="Z117" s="93">
        <f t="shared" si="110"/>
        <v>266</v>
      </c>
      <c r="AA117" s="93">
        <f t="shared" si="110"/>
        <v>328</v>
      </c>
      <c r="AB117" s="93">
        <f t="shared" si="110"/>
        <v>294.39999999999998</v>
      </c>
      <c r="AC117" s="93">
        <f t="shared" si="110"/>
        <v>292.2</v>
      </c>
      <c r="AD117" s="93">
        <f t="shared" si="110"/>
        <v>293.10000000000002</v>
      </c>
      <c r="AE117" s="93">
        <f t="shared" si="110"/>
        <v>300.10000000000002</v>
      </c>
      <c r="AF117" s="93">
        <f t="shared" si="110"/>
        <v>309.5</v>
      </c>
      <c r="AG117" s="61"/>
      <c r="AH117" s="46">
        <f t="shared" si="32"/>
        <v>699</v>
      </c>
      <c r="AI117" s="47">
        <f t="shared" si="33"/>
        <v>41</v>
      </c>
      <c r="BG117" s="82">
        <v>-309.5</v>
      </c>
      <c r="BH117" s="82">
        <v>62.4</v>
      </c>
      <c r="BI117" s="82">
        <v>19.5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07"/>
        <v>0</v>
      </c>
      <c r="C118" s="93">
        <f t="shared" si="107"/>
        <v>0</v>
      </c>
      <c r="D118" s="93">
        <f t="shared" ref="D118:E118" si="116">IF(D98&lt;0,D98*-1,0)</f>
        <v>0</v>
      </c>
      <c r="E118" s="93">
        <f t="shared" si="116"/>
        <v>0</v>
      </c>
      <c r="F118" s="93">
        <f t="shared" ref="F118" si="117">IF(F98&lt;0,F98*-1,0)</f>
        <v>0</v>
      </c>
      <c r="G118" s="93">
        <f t="shared" si="110"/>
        <v>0</v>
      </c>
      <c r="H118" s="93">
        <f t="shared" si="110"/>
        <v>0</v>
      </c>
      <c r="I118" s="93">
        <f t="shared" si="110"/>
        <v>0</v>
      </c>
      <c r="J118" s="93">
        <f t="shared" si="110"/>
        <v>0</v>
      </c>
      <c r="K118" s="93">
        <f t="shared" si="110"/>
        <v>0</v>
      </c>
      <c r="L118" s="93">
        <f t="shared" si="110"/>
        <v>0</v>
      </c>
      <c r="M118" s="93">
        <f t="shared" ref="M118:N118" si="118">IF(M98&lt;0,M98*-1,0)</f>
        <v>0</v>
      </c>
      <c r="N118" s="93">
        <f t="shared" si="118"/>
        <v>0</v>
      </c>
      <c r="O118" s="93">
        <f t="shared" si="110"/>
        <v>0</v>
      </c>
      <c r="P118" s="93">
        <f t="shared" ref="P118:Q118" si="119">IF(P98&lt;0,P98*-1,0)</f>
        <v>0</v>
      </c>
      <c r="Q118" s="93">
        <f t="shared" si="119"/>
        <v>0</v>
      </c>
      <c r="R118" s="93">
        <f t="shared" ref="R118:S118" si="120">IF(R98&lt;0,R98*-1,0)</f>
        <v>0</v>
      </c>
      <c r="S118" s="93">
        <f t="shared" si="120"/>
        <v>0</v>
      </c>
      <c r="T118" s="93">
        <f t="shared" ref="T118:U118" si="121">IF(T98&lt;0,T98*-1,0)</f>
        <v>0</v>
      </c>
      <c r="U118" s="93">
        <f t="shared" si="121"/>
        <v>0</v>
      </c>
      <c r="V118" s="93">
        <f t="shared" ref="V118" si="122">IF(V98&lt;0,V98*-1,0)</f>
        <v>0</v>
      </c>
      <c r="W118" s="93">
        <f t="shared" si="110"/>
        <v>0</v>
      </c>
      <c r="X118" s="93">
        <f t="shared" si="110"/>
        <v>0</v>
      </c>
      <c r="Y118" s="93">
        <f t="shared" si="110"/>
        <v>0</v>
      </c>
      <c r="Z118" s="93">
        <f t="shared" si="110"/>
        <v>0</v>
      </c>
      <c r="AA118" s="93">
        <f t="shared" si="110"/>
        <v>0</v>
      </c>
      <c r="AB118" s="93">
        <f t="shared" si="110"/>
        <v>0</v>
      </c>
      <c r="AC118" s="93">
        <f t="shared" si="110"/>
        <v>0</v>
      </c>
      <c r="AD118" s="93">
        <f t="shared" si="110"/>
        <v>0</v>
      </c>
      <c r="AE118" s="93">
        <f t="shared" si="110"/>
        <v>0</v>
      </c>
      <c r="AF118" s="93">
        <f t="shared" si="110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-680</v>
      </c>
      <c r="BH118" s="82">
        <v>56</v>
      </c>
      <c r="BI118" s="82">
        <v>10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07"/>
        <v>0</v>
      </c>
      <c r="C119" s="93">
        <f t="shared" si="107"/>
        <v>0</v>
      </c>
      <c r="D119" s="93">
        <f t="shared" ref="D119:E119" si="123">IF(D99&lt;0,D99*-1,0)</f>
        <v>0</v>
      </c>
      <c r="E119" s="93">
        <f t="shared" si="123"/>
        <v>0</v>
      </c>
      <c r="F119" s="93">
        <f t="shared" ref="F119" si="124">IF(F99&lt;0,F99*-1,0)</f>
        <v>0</v>
      </c>
      <c r="G119" s="93">
        <f t="shared" si="110"/>
        <v>0</v>
      </c>
      <c r="H119" s="93">
        <f t="shared" si="110"/>
        <v>0</v>
      </c>
      <c r="I119" s="93">
        <f t="shared" si="110"/>
        <v>0</v>
      </c>
      <c r="J119" s="93">
        <f t="shared" si="110"/>
        <v>0</v>
      </c>
      <c r="K119" s="93">
        <f t="shared" si="110"/>
        <v>0</v>
      </c>
      <c r="L119" s="93">
        <f t="shared" si="110"/>
        <v>0</v>
      </c>
      <c r="M119" s="93">
        <f t="shared" ref="M119:N119" si="125">IF(M99&lt;0,M99*-1,0)</f>
        <v>0</v>
      </c>
      <c r="N119" s="93">
        <f t="shared" si="125"/>
        <v>0</v>
      </c>
      <c r="O119" s="93">
        <f t="shared" si="110"/>
        <v>0</v>
      </c>
      <c r="P119" s="93">
        <f t="shared" ref="P119:Q119" si="126">IF(P99&lt;0,P99*-1,0)</f>
        <v>0</v>
      </c>
      <c r="Q119" s="93">
        <f t="shared" si="126"/>
        <v>0</v>
      </c>
      <c r="R119" s="93">
        <f t="shared" ref="R119:S119" si="127">IF(R99&lt;0,R99*-1,0)</f>
        <v>0</v>
      </c>
      <c r="S119" s="93">
        <f t="shared" si="127"/>
        <v>0</v>
      </c>
      <c r="T119" s="93">
        <f t="shared" ref="T119:U119" si="128">IF(T99&lt;0,T99*-1,0)</f>
        <v>0</v>
      </c>
      <c r="U119" s="93">
        <f t="shared" si="128"/>
        <v>0</v>
      </c>
      <c r="V119" s="93">
        <f t="shared" ref="V119" si="129">IF(V99&lt;0,V99*-1,0)</f>
        <v>0</v>
      </c>
      <c r="W119" s="93">
        <f t="shared" si="110"/>
        <v>0</v>
      </c>
      <c r="X119" s="93">
        <f t="shared" si="110"/>
        <v>0</v>
      </c>
      <c r="Y119" s="93">
        <f t="shared" si="110"/>
        <v>0</v>
      </c>
      <c r="Z119" s="93">
        <f t="shared" si="110"/>
        <v>0</v>
      </c>
      <c r="AA119" s="93">
        <f t="shared" si="110"/>
        <v>0</v>
      </c>
      <c r="AB119" s="93">
        <f t="shared" si="110"/>
        <v>0</v>
      </c>
      <c r="AC119" s="93">
        <f t="shared" si="110"/>
        <v>0</v>
      </c>
      <c r="AD119" s="93">
        <f t="shared" si="110"/>
        <v>0</v>
      </c>
      <c r="AE119" s="93">
        <f t="shared" si="110"/>
        <v>0</v>
      </c>
      <c r="AF119" s="93">
        <f t="shared" si="110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07"/>
        <v>0</v>
      </c>
      <c r="C120" s="93">
        <f t="shared" si="107"/>
        <v>0</v>
      </c>
      <c r="D120" s="93">
        <f t="shared" ref="D120:E120" si="130">IF(D100&lt;0,D100*-1,0)</f>
        <v>0</v>
      </c>
      <c r="E120" s="93">
        <f t="shared" si="130"/>
        <v>0</v>
      </c>
      <c r="F120" s="93">
        <f t="shared" ref="F120" si="131">IF(F100&lt;0,F100*-1,0)</f>
        <v>0</v>
      </c>
      <c r="G120" s="93">
        <f t="shared" si="110"/>
        <v>0</v>
      </c>
      <c r="H120" s="93">
        <f t="shared" si="110"/>
        <v>0</v>
      </c>
      <c r="I120" s="93">
        <f t="shared" si="110"/>
        <v>0</v>
      </c>
      <c r="J120" s="93">
        <f t="shared" si="110"/>
        <v>0</v>
      </c>
      <c r="K120" s="93">
        <f t="shared" si="110"/>
        <v>0</v>
      </c>
      <c r="L120" s="93">
        <f t="shared" si="110"/>
        <v>0</v>
      </c>
      <c r="M120" s="93">
        <f t="shared" ref="M120:N120" si="132">IF(M100&lt;0,M100*-1,0)</f>
        <v>0</v>
      </c>
      <c r="N120" s="93">
        <f t="shared" si="132"/>
        <v>0</v>
      </c>
      <c r="O120" s="93">
        <f t="shared" si="110"/>
        <v>0</v>
      </c>
      <c r="P120" s="93">
        <f t="shared" ref="P120:Q120" si="133">IF(P100&lt;0,P100*-1,0)</f>
        <v>0</v>
      </c>
      <c r="Q120" s="93">
        <f t="shared" si="133"/>
        <v>0</v>
      </c>
      <c r="R120" s="93">
        <f t="shared" ref="R120:S120" si="134">IF(R100&lt;0,R100*-1,0)</f>
        <v>0</v>
      </c>
      <c r="S120" s="93">
        <f t="shared" si="134"/>
        <v>0</v>
      </c>
      <c r="T120" s="93">
        <f t="shared" ref="T120:U120" si="135">IF(T100&lt;0,T100*-1,0)</f>
        <v>0</v>
      </c>
      <c r="U120" s="93">
        <f t="shared" si="135"/>
        <v>0</v>
      </c>
      <c r="V120" s="93">
        <f t="shared" ref="V120" si="136">IF(V100&lt;0,V100*-1,0)</f>
        <v>0</v>
      </c>
      <c r="W120" s="93">
        <f t="shared" si="110"/>
        <v>0</v>
      </c>
      <c r="X120" s="93">
        <f t="shared" si="110"/>
        <v>0</v>
      </c>
      <c r="Y120" s="93">
        <f t="shared" si="110"/>
        <v>0</v>
      </c>
      <c r="Z120" s="93">
        <f t="shared" si="110"/>
        <v>0</v>
      </c>
      <c r="AA120" s="93">
        <f t="shared" si="110"/>
        <v>0</v>
      </c>
      <c r="AB120" s="93">
        <f t="shared" si="110"/>
        <v>0</v>
      </c>
      <c r="AC120" s="93">
        <f t="shared" si="110"/>
        <v>0</v>
      </c>
      <c r="AD120" s="93">
        <f t="shared" si="110"/>
        <v>0</v>
      </c>
      <c r="AE120" s="93">
        <f t="shared" si="110"/>
        <v>0</v>
      </c>
      <c r="AF120" s="93">
        <f t="shared" si="11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07"/>
        <v>0</v>
      </c>
      <c r="C121" s="93">
        <f t="shared" si="107"/>
        <v>0</v>
      </c>
      <c r="D121" s="93">
        <f t="shared" ref="D121:E121" si="137">IF(D101&lt;0,D101*-1,0)</f>
        <v>0</v>
      </c>
      <c r="E121" s="93">
        <f t="shared" si="137"/>
        <v>0</v>
      </c>
      <c r="F121" s="93">
        <f t="shared" ref="F121" si="138">IF(F101&lt;0,F101*-1,0)</f>
        <v>0</v>
      </c>
      <c r="G121" s="93">
        <f t="shared" si="110"/>
        <v>0</v>
      </c>
      <c r="H121" s="93">
        <f t="shared" si="110"/>
        <v>0</v>
      </c>
      <c r="I121" s="93">
        <f t="shared" si="110"/>
        <v>0</v>
      </c>
      <c r="J121" s="93">
        <f t="shared" si="110"/>
        <v>0</v>
      </c>
      <c r="K121" s="93">
        <f t="shared" si="110"/>
        <v>0</v>
      </c>
      <c r="L121" s="93">
        <f t="shared" si="110"/>
        <v>0</v>
      </c>
      <c r="M121" s="93">
        <f t="shared" ref="M121:N121" si="139">IF(M101&lt;0,M101*-1,0)</f>
        <v>0</v>
      </c>
      <c r="N121" s="93">
        <f t="shared" si="139"/>
        <v>0</v>
      </c>
      <c r="O121" s="93">
        <f t="shared" si="110"/>
        <v>0</v>
      </c>
      <c r="P121" s="93">
        <f t="shared" ref="P121:Q121" si="140">IF(P101&lt;0,P101*-1,0)</f>
        <v>0</v>
      </c>
      <c r="Q121" s="93">
        <f t="shared" si="140"/>
        <v>0</v>
      </c>
      <c r="R121" s="93">
        <f t="shared" ref="R121:S121" si="141">IF(R101&lt;0,R101*-1,0)</f>
        <v>0</v>
      </c>
      <c r="S121" s="93">
        <f t="shared" si="141"/>
        <v>0</v>
      </c>
      <c r="T121" s="93">
        <f t="shared" ref="T121:U121" si="142">IF(T101&lt;0,T101*-1,0)</f>
        <v>0</v>
      </c>
      <c r="U121" s="93">
        <f t="shared" si="142"/>
        <v>0</v>
      </c>
      <c r="V121" s="93">
        <f t="shared" ref="V121" si="143">IF(V101&lt;0,V101*-1,0)</f>
        <v>0</v>
      </c>
      <c r="W121" s="93">
        <f t="shared" si="110"/>
        <v>0</v>
      </c>
      <c r="X121" s="93">
        <f t="shared" si="110"/>
        <v>0</v>
      </c>
      <c r="Y121" s="93">
        <f t="shared" si="110"/>
        <v>0</v>
      </c>
      <c r="Z121" s="93">
        <f t="shared" si="110"/>
        <v>0</v>
      </c>
      <c r="AA121" s="93">
        <f t="shared" si="110"/>
        <v>0</v>
      </c>
      <c r="AB121" s="93">
        <f t="shared" si="110"/>
        <v>0</v>
      </c>
      <c r="AC121" s="93">
        <f t="shared" si="110"/>
        <v>0</v>
      </c>
      <c r="AD121" s="93">
        <f t="shared" si="110"/>
        <v>0</v>
      </c>
      <c r="AE121" s="93">
        <f t="shared" si="110"/>
        <v>0</v>
      </c>
      <c r="AF121" s="93">
        <f t="shared" si="110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07"/>
        <v>22</v>
      </c>
      <c r="C122" s="93">
        <f t="shared" si="107"/>
        <v>22.7</v>
      </c>
      <c r="D122" s="93">
        <f t="shared" ref="D122:E122" si="144">IF(D102&lt;0,D102*-1,0)</f>
        <v>24</v>
      </c>
      <c r="E122" s="93">
        <f t="shared" si="144"/>
        <v>25</v>
      </c>
      <c r="F122" s="93">
        <f t="shared" ref="F122" si="145">IF(F102&lt;0,F102*-1,0)</f>
        <v>26</v>
      </c>
      <c r="G122" s="93">
        <f t="shared" si="110"/>
        <v>20</v>
      </c>
      <c r="H122" s="93">
        <f t="shared" si="110"/>
        <v>18</v>
      </c>
      <c r="I122" s="93">
        <f t="shared" si="110"/>
        <v>24</v>
      </c>
      <c r="J122" s="93">
        <f t="shared" si="110"/>
        <v>22</v>
      </c>
      <c r="K122" s="93">
        <f t="shared" si="110"/>
        <v>22</v>
      </c>
      <c r="L122" s="93">
        <f t="shared" si="110"/>
        <v>16</v>
      </c>
      <c r="M122" s="93">
        <f t="shared" ref="M122:N122" si="146">IF(M102&lt;0,M102*-1,0)</f>
        <v>15.3</v>
      </c>
      <c r="N122" s="93">
        <f t="shared" si="146"/>
        <v>6.7</v>
      </c>
      <c r="O122" s="93">
        <f t="shared" si="110"/>
        <v>4.5999999999999996</v>
      </c>
      <c r="P122" s="93">
        <f t="shared" ref="P122:Q122" si="147">IF(P102&lt;0,P102*-1,0)</f>
        <v>5.6</v>
      </c>
      <c r="Q122" s="93">
        <f t="shared" si="147"/>
        <v>7.9</v>
      </c>
      <c r="R122" s="93">
        <f t="shared" ref="R122:S122" si="148">IF(R102&lt;0,R102*-1,0)</f>
        <v>9.8000000000000007</v>
      </c>
      <c r="S122" s="93">
        <f t="shared" si="148"/>
        <v>9.8000000000000007</v>
      </c>
      <c r="T122" s="93">
        <f t="shared" ref="T122:U122" si="149">IF(T102&lt;0,T102*-1,0)</f>
        <v>5.2</v>
      </c>
      <c r="U122" s="93">
        <f t="shared" si="149"/>
        <v>15.4</v>
      </c>
      <c r="V122" s="93">
        <f t="shared" ref="V122" si="150">IF(V102&lt;0,V102*-1,0)</f>
        <v>14.4</v>
      </c>
      <c r="W122" s="93">
        <f t="shared" si="110"/>
        <v>18</v>
      </c>
      <c r="X122" s="93">
        <f t="shared" si="110"/>
        <v>16.600000000000001</v>
      </c>
      <c r="Y122" s="93">
        <f t="shared" si="110"/>
        <v>14</v>
      </c>
      <c r="Z122" s="93">
        <f t="shared" si="110"/>
        <v>12</v>
      </c>
      <c r="AA122" s="93">
        <f t="shared" si="110"/>
        <v>4.5999999999999996</v>
      </c>
      <c r="AB122" s="93">
        <f t="shared" si="110"/>
        <v>15.2</v>
      </c>
      <c r="AC122" s="93">
        <f t="shared" si="110"/>
        <v>15.4</v>
      </c>
      <c r="AD122" s="93">
        <f t="shared" si="110"/>
        <v>16.3</v>
      </c>
      <c r="AE122" s="93">
        <f t="shared" si="110"/>
        <v>18</v>
      </c>
      <c r="AF122" s="93">
        <f t="shared" si="110"/>
        <v>10.8</v>
      </c>
      <c r="AG122" s="103"/>
      <c r="AH122" s="46">
        <f t="shared" si="32"/>
        <v>26</v>
      </c>
      <c r="AI122" s="47">
        <f t="shared" si="33"/>
        <v>4.5999999999999996</v>
      </c>
    </row>
    <row r="123" spans="1:64" ht="15.75" thickBot="1">
      <c r="A123" s="112" t="s">
        <v>145</v>
      </c>
      <c r="B123" s="70">
        <f t="shared" ref="B123:C123" si="151">SUM(B117:B122)</f>
        <v>702</v>
      </c>
      <c r="C123" s="70">
        <f t="shared" si="151"/>
        <v>696.90000000000009</v>
      </c>
      <c r="D123" s="70">
        <f t="shared" ref="D123:E123" si="152">SUM(D117:D122)</f>
        <v>723</v>
      </c>
      <c r="E123" s="70">
        <f t="shared" si="152"/>
        <v>652.6</v>
      </c>
      <c r="F123" s="70">
        <f t="shared" ref="F123" si="153">SUM(F117:F122)</f>
        <v>679.6</v>
      </c>
      <c r="G123" s="70">
        <f t="shared" ref="G123:AF123" si="154">SUM(G117:G122)</f>
        <v>676.6</v>
      </c>
      <c r="H123" s="70">
        <f t="shared" si="154"/>
        <v>688</v>
      </c>
      <c r="I123" s="70">
        <f t="shared" si="154"/>
        <v>554</v>
      </c>
      <c r="J123" s="70">
        <f t="shared" si="154"/>
        <v>522</v>
      </c>
      <c r="K123" s="70">
        <f t="shared" si="154"/>
        <v>522</v>
      </c>
      <c r="L123" s="70">
        <f t="shared" si="154"/>
        <v>528</v>
      </c>
      <c r="M123" s="70">
        <f t="shared" ref="M123:N123" si="155">SUM(M117:M122)</f>
        <v>514.9</v>
      </c>
      <c r="N123" s="70">
        <f t="shared" si="155"/>
        <v>377.7</v>
      </c>
      <c r="O123" s="70">
        <f t="shared" si="154"/>
        <v>292.60000000000002</v>
      </c>
      <c r="P123" s="70">
        <f t="shared" ref="P123:Q123" si="156">SUM(P117:P122)</f>
        <v>316.60000000000002</v>
      </c>
      <c r="Q123" s="70">
        <f t="shared" si="156"/>
        <v>211.9</v>
      </c>
      <c r="R123" s="70">
        <f t="shared" ref="R123:S123" si="157">SUM(R117:R122)</f>
        <v>221.8</v>
      </c>
      <c r="S123" s="70">
        <f t="shared" si="157"/>
        <v>221.8</v>
      </c>
      <c r="T123" s="70">
        <f t="shared" ref="T123:U123" si="158">SUM(T117:T122)</f>
        <v>46.2</v>
      </c>
      <c r="U123" s="70">
        <f t="shared" si="158"/>
        <v>61.9</v>
      </c>
      <c r="V123" s="70">
        <f t="shared" ref="V123" si="159">SUM(V117:V122)</f>
        <v>100.30000000000001</v>
      </c>
      <c r="W123" s="70">
        <f t="shared" si="154"/>
        <v>115</v>
      </c>
      <c r="X123" s="70">
        <f t="shared" si="154"/>
        <v>251.6</v>
      </c>
      <c r="Y123" s="70">
        <f t="shared" si="154"/>
        <v>284</v>
      </c>
      <c r="Z123" s="70">
        <f t="shared" si="154"/>
        <v>278</v>
      </c>
      <c r="AA123" s="70">
        <f t="shared" si="154"/>
        <v>332.6</v>
      </c>
      <c r="AB123" s="70">
        <f t="shared" si="154"/>
        <v>309.59999999999997</v>
      </c>
      <c r="AC123" s="70">
        <f t="shared" si="154"/>
        <v>307.59999999999997</v>
      </c>
      <c r="AD123" s="70">
        <f t="shared" si="154"/>
        <v>309.40000000000003</v>
      </c>
      <c r="AE123" s="70">
        <f t="shared" si="154"/>
        <v>318.10000000000002</v>
      </c>
      <c r="AF123" s="70">
        <f t="shared" si="154"/>
        <v>320.3</v>
      </c>
      <c r="AG123" s="104"/>
      <c r="AH123" s="46">
        <f t="shared" si="32"/>
        <v>723</v>
      </c>
      <c r="AI123" s="47">
        <f t="shared" si="33"/>
        <v>46.2</v>
      </c>
      <c r="AJ123" s="105">
        <f t="array" ref="AJ123">MIN(IF(B123:AF123&lt;&gt;0,B123:AF123))</f>
        <v>46.2</v>
      </c>
    </row>
    <row r="124" spans="1:64" ht="15.75" thickBot="1">
      <c r="A124" s="87" t="s">
        <v>146</v>
      </c>
      <c r="B124" s="70">
        <f t="shared" ref="B124:C124" si="160">B108-B123</f>
        <v>-636</v>
      </c>
      <c r="C124" s="70">
        <f t="shared" si="160"/>
        <v>-666.10000000000014</v>
      </c>
      <c r="D124" s="70">
        <f t="shared" ref="D124:E124" si="161">D108-D123</f>
        <v>-682.5</v>
      </c>
      <c r="E124" s="70">
        <f t="shared" si="161"/>
        <v>-616.30000000000007</v>
      </c>
      <c r="F124" s="70">
        <f t="shared" ref="F124" si="162">F108-F123</f>
        <v>-657.5</v>
      </c>
      <c r="G124" s="70">
        <f t="shared" ref="G124:AF124" si="163">G108-G123</f>
        <v>-636.6</v>
      </c>
      <c r="H124" s="70">
        <f t="shared" si="163"/>
        <v>-647</v>
      </c>
      <c r="I124" s="70">
        <f t="shared" si="163"/>
        <v>-503</v>
      </c>
      <c r="J124" s="70">
        <f t="shared" si="163"/>
        <v>-431</v>
      </c>
      <c r="K124" s="70">
        <f t="shared" si="163"/>
        <v>-424</v>
      </c>
      <c r="L124" s="70">
        <f t="shared" si="163"/>
        <v>-438</v>
      </c>
      <c r="M124" s="70">
        <f t="shared" ref="M124:N124" si="164">M108-M123</f>
        <v>-424.59999999999997</v>
      </c>
      <c r="N124" s="70">
        <f t="shared" si="164"/>
        <v>-304.7</v>
      </c>
      <c r="O124" s="70">
        <f t="shared" si="163"/>
        <v>-220.00000000000003</v>
      </c>
      <c r="P124" s="70">
        <f t="shared" ref="P124:Q124" si="165">P108-P123</f>
        <v>-220.60000000000002</v>
      </c>
      <c r="Q124" s="70">
        <f t="shared" si="165"/>
        <v>-145.9</v>
      </c>
      <c r="R124" s="70">
        <f t="shared" ref="R124:S124" si="166">R108-R123</f>
        <v>-137.80000000000001</v>
      </c>
      <c r="S124" s="70">
        <f t="shared" si="166"/>
        <v>-137.80000000000001</v>
      </c>
      <c r="T124" s="70">
        <f t="shared" ref="T124:U124" si="167">T108-T123</f>
        <v>31.200000000000003</v>
      </c>
      <c r="U124" s="70">
        <f t="shared" si="167"/>
        <v>11.600000000000001</v>
      </c>
      <c r="V124" s="70">
        <f t="shared" ref="V124" si="168">V108-V123</f>
        <v>-21.100000000000009</v>
      </c>
      <c r="W124" s="70">
        <f t="shared" si="163"/>
        <v>-40</v>
      </c>
      <c r="X124" s="70">
        <f t="shared" si="163"/>
        <v>-155.6</v>
      </c>
      <c r="Y124" s="70">
        <f t="shared" si="163"/>
        <v>-214.8</v>
      </c>
      <c r="Z124" s="70">
        <f t="shared" si="163"/>
        <v>-204</v>
      </c>
      <c r="AA124" s="70">
        <f t="shared" si="163"/>
        <v>-264.60000000000002</v>
      </c>
      <c r="AB124" s="70">
        <f t="shared" si="163"/>
        <v>-224.69999999999996</v>
      </c>
      <c r="AC124" s="70">
        <f t="shared" si="163"/>
        <v>-227.49999999999994</v>
      </c>
      <c r="AD124" s="70">
        <f t="shared" si="163"/>
        <v>-227.00000000000003</v>
      </c>
      <c r="AE124" s="70">
        <f t="shared" si="163"/>
        <v>-234.3</v>
      </c>
      <c r="AF124" s="70">
        <f t="shared" si="163"/>
        <v>-238.4</v>
      </c>
      <c r="AG124" s="104"/>
      <c r="AH124" s="46">
        <f t="shared" si="32"/>
        <v>31.200000000000003</v>
      </c>
      <c r="AI124" s="47">
        <f t="shared" si="33"/>
        <v>-682.5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50</v>
      </c>
      <c r="C126" s="117">
        <v>49.905999999999999</v>
      </c>
      <c r="D126" s="117">
        <v>50.006</v>
      </c>
      <c r="E126" s="117">
        <v>50.064999999999998</v>
      </c>
      <c r="F126" s="117">
        <v>50.042000000000002</v>
      </c>
      <c r="G126" s="117">
        <v>50.01</v>
      </c>
      <c r="H126" s="117">
        <v>49.96</v>
      </c>
      <c r="I126" s="117">
        <v>50.06</v>
      </c>
      <c r="J126" s="117">
        <v>50.01</v>
      </c>
      <c r="K126" s="117">
        <v>50.01</v>
      </c>
      <c r="L126" s="117">
        <v>50.06</v>
      </c>
      <c r="M126" s="117">
        <v>50.005000000000003</v>
      </c>
      <c r="N126" s="117">
        <v>49.95</v>
      </c>
      <c r="O126" s="117">
        <v>49.95</v>
      </c>
      <c r="P126" s="117">
        <v>50.081000000000003</v>
      </c>
      <c r="Q126" s="117">
        <v>49.89</v>
      </c>
      <c r="R126" s="117">
        <v>49.89</v>
      </c>
      <c r="S126" s="117">
        <v>49.89</v>
      </c>
      <c r="T126" s="117">
        <v>50.077800000000003</v>
      </c>
      <c r="U126" s="117">
        <v>49.993000000000002</v>
      </c>
      <c r="V126" s="117">
        <v>49.912999999999997</v>
      </c>
      <c r="W126" s="117">
        <v>49.912999999999997</v>
      </c>
      <c r="X126" s="117">
        <v>49.912999999999997</v>
      </c>
      <c r="Y126" s="117">
        <v>49.912999999999997</v>
      </c>
      <c r="Z126" s="117">
        <v>50.064</v>
      </c>
      <c r="AA126" s="117">
        <v>50.064</v>
      </c>
      <c r="AB126" s="117">
        <v>50.029000000000003</v>
      </c>
      <c r="AC126" s="117">
        <v>49.920999999999999</v>
      </c>
      <c r="AD126" s="117">
        <v>49.95</v>
      </c>
      <c r="AE126" s="117">
        <v>50.030999999999999</v>
      </c>
      <c r="AF126" s="117">
        <v>50.030999999999999</v>
      </c>
      <c r="AG126" s="118"/>
      <c r="AH126" s="46">
        <f t="shared" si="32"/>
        <v>50.081000000000003</v>
      </c>
      <c r="AI126" s="47">
        <f t="shared" si="33"/>
        <v>49.89</v>
      </c>
    </row>
    <row r="127" spans="1:64">
      <c r="A127" s="119" t="s">
        <v>149</v>
      </c>
      <c r="B127" s="43">
        <v>131.9</v>
      </c>
      <c r="C127" s="43">
        <v>133.30000000000001</v>
      </c>
      <c r="D127" s="43">
        <v>132.19999999999999</v>
      </c>
      <c r="E127" s="43">
        <v>132.1</v>
      </c>
      <c r="F127" s="43">
        <v>132.4</v>
      </c>
      <c r="G127" s="43">
        <v>130.6</v>
      </c>
      <c r="H127" s="43">
        <v>128.19999999999999</v>
      </c>
      <c r="I127" s="43">
        <v>129.30000000000001</v>
      </c>
      <c r="J127" s="43">
        <v>129.69999999999999</v>
      </c>
      <c r="K127" s="43">
        <v>129.69999999999999</v>
      </c>
      <c r="L127" s="43">
        <v>130.69999999999999</v>
      </c>
      <c r="M127" s="43">
        <v>129.6</v>
      </c>
      <c r="N127" s="43">
        <v>129.6</v>
      </c>
      <c r="O127" s="43">
        <v>132.1</v>
      </c>
      <c r="P127" s="43">
        <v>132.1</v>
      </c>
      <c r="Q127" s="43">
        <v>131.1</v>
      </c>
      <c r="R127" s="43">
        <v>131.1</v>
      </c>
      <c r="S127" s="43">
        <v>131.1</v>
      </c>
      <c r="T127" s="43">
        <v>133.80000000000001</v>
      </c>
      <c r="U127" s="43">
        <v>133.1</v>
      </c>
      <c r="V127" s="43">
        <v>133.19999999999999</v>
      </c>
      <c r="W127" s="43">
        <v>133.19999999999999</v>
      </c>
      <c r="X127" s="43">
        <v>130.5</v>
      </c>
      <c r="Y127" s="43">
        <v>130.5</v>
      </c>
      <c r="Z127" s="43">
        <v>133.1</v>
      </c>
      <c r="AA127" s="43">
        <v>133.1</v>
      </c>
      <c r="AB127" s="43">
        <v>135.5</v>
      </c>
      <c r="AC127" s="43">
        <v>135.5</v>
      </c>
      <c r="AD127" s="43">
        <v>135.30000000000001</v>
      </c>
      <c r="AE127" s="43">
        <v>135.80000000000001</v>
      </c>
      <c r="AF127" s="43">
        <v>135.80000000000001</v>
      </c>
      <c r="AG127" s="120"/>
      <c r="AH127" s="46">
        <f t="shared" si="32"/>
        <v>135.80000000000001</v>
      </c>
      <c r="AI127" s="47">
        <f t="shared" si="33"/>
        <v>128.19999999999999</v>
      </c>
    </row>
    <row r="128" spans="1:64">
      <c r="A128" s="119" t="s">
        <v>150</v>
      </c>
      <c r="B128" s="43">
        <v>130.9</v>
      </c>
      <c r="C128" s="43">
        <v>132.6</v>
      </c>
      <c r="D128" s="43">
        <v>132.1</v>
      </c>
      <c r="E128" s="43">
        <v>130.9</v>
      </c>
      <c r="F128" s="43">
        <v>130.80000000000001</v>
      </c>
      <c r="G128" s="43">
        <v>131</v>
      </c>
      <c r="H128" s="43">
        <v>128.80000000000001</v>
      </c>
      <c r="I128" s="43">
        <v>129.1</v>
      </c>
      <c r="J128" s="43">
        <v>130.4</v>
      </c>
      <c r="K128" s="43">
        <v>130.4</v>
      </c>
      <c r="L128" s="43">
        <v>130.1</v>
      </c>
      <c r="M128" s="43">
        <v>129.4</v>
      </c>
      <c r="N128" s="43">
        <v>129.4</v>
      </c>
      <c r="O128" s="43">
        <v>19.899999999999999</v>
      </c>
      <c r="P128" s="43">
        <v>19.899999999999999</v>
      </c>
      <c r="Q128" s="43">
        <v>128.1</v>
      </c>
      <c r="R128" s="43">
        <v>128.1</v>
      </c>
      <c r="S128" s="43">
        <v>128.1</v>
      </c>
      <c r="T128" s="43">
        <v>129.5</v>
      </c>
      <c r="U128" s="43">
        <v>130.1</v>
      </c>
      <c r="V128" s="43">
        <v>132.6</v>
      </c>
      <c r="W128" s="43">
        <v>132.6</v>
      </c>
      <c r="X128" s="43">
        <v>128.80000000000001</v>
      </c>
      <c r="Y128" s="43">
        <v>128.80000000000001</v>
      </c>
      <c r="Z128" s="43">
        <v>130.6</v>
      </c>
      <c r="AA128" s="43">
        <v>130.6</v>
      </c>
      <c r="AB128" s="43">
        <v>131.69999999999999</v>
      </c>
      <c r="AC128" s="43">
        <v>131.69999999999999</v>
      </c>
      <c r="AD128" s="43">
        <v>131.5</v>
      </c>
      <c r="AE128" s="43">
        <v>132.13999999999999</v>
      </c>
      <c r="AF128" s="43">
        <v>132.13999999999999</v>
      </c>
      <c r="AG128" s="120"/>
      <c r="AH128" s="46">
        <f t="shared" si="32"/>
        <v>132.6</v>
      </c>
      <c r="AI128" s="47">
        <f t="shared" si="33"/>
        <v>19.899999999999999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133.5</v>
      </c>
      <c r="C130" s="43">
        <v>133.9</v>
      </c>
      <c r="D130" s="43">
        <v>135.4</v>
      </c>
      <c r="E130" s="43">
        <v>134.69999999999999</v>
      </c>
      <c r="F130" s="43">
        <v>134.69999999999999</v>
      </c>
      <c r="G130" s="43">
        <v>135.19999999999999</v>
      </c>
      <c r="H130" s="43">
        <v>134.5</v>
      </c>
      <c r="I130" s="43">
        <v>133.9</v>
      </c>
      <c r="J130" s="43">
        <v>133</v>
      </c>
      <c r="K130" s="43">
        <v>133</v>
      </c>
      <c r="L130" s="43">
        <v>131.6</v>
      </c>
      <c r="M130" s="43">
        <v>131.19999999999999</v>
      </c>
      <c r="N130" s="43">
        <v>131.19999999999999</v>
      </c>
      <c r="O130" s="43">
        <v>133.1</v>
      </c>
      <c r="P130" s="43">
        <v>133.1</v>
      </c>
      <c r="Q130" s="43">
        <v>134.1</v>
      </c>
      <c r="R130" s="43">
        <v>134.1</v>
      </c>
      <c r="S130" s="43">
        <v>134.1</v>
      </c>
      <c r="T130" s="43">
        <v>135.19999999999999</v>
      </c>
      <c r="U130" s="43">
        <v>134.9</v>
      </c>
      <c r="V130" s="43">
        <v>136</v>
      </c>
      <c r="W130" s="43">
        <v>136</v>
      </c>
      <c r="X130" s="43">
        <v>136</v>
      </c>
      <c r="Y130" s="43">
        <v>136</v>
      </c>
      <c r="Z130" s="43">
        <v>135.6</v>
      </c>
      <c r="AA130" s="43">
        <v>135.6</v>
      </c>
      <c r="AB130" s="43">
        <v>134.5</v>
      </c>
      <c r="AC130" s="43">
        <v>134.5</v>
      </c>
      <c r="AD130" s="43">
        <v>135</v>
      </c>
      <c r="AE130" s="43">
        <v>137.5</v>
      </c>
      <c r="AF130" s="43">
        <v>137.5</v>
      </c>
      <c r="AG130" s="120"/>
      <c r="AH130" s="46">
        <f t="shared" si="32"/>
        <v>137.5</v>
      </c>
      <c r="AI130" s="47">
        <f t="shared" si="33"/>
        <v>131.19999999999999</v>
      </c>
    </row>
    <row r="131" spans="1:35">
      <c r="A131" s="121" t="s">
        <v>153</v>
      </c>
      <c r="B131" s="122">
        <v>132.69999999999999</v>
      </c>
      <c r="C131" s="122">
        <v>132.69999999999999</v>
      </c>
      <c r="D131" s="122">
        <v>134.69999999999999</v>
      </c>
      <c r="E131" s="122">
        <v>135</v>
      </c>
      <c r="F131" s="122">
        <v>134.69999999999999</v>
      </c>
      <c r="G131" s="122">
        <v>133.30000000000001</v>
      </c>
      <c r="H131" s="122">
        <v>133.4</v>
      </c>
      <c r="I131" s="122">
        <v>133.6</v>
      </c>
      <c r="J131" s="122">
        <v>134.19999999999999</v>
      </c>
      <c r="K131" s="122">
        <v>134.19999999999999</v>
      </c>
      <c r="L131" s="122">
        <v>133.36000000000001</v>
      </c>
      <c r="M131" s="122">
        <v>134.30000000000001</v>
      </c>
      <c r="N131" s="122">
        <v>134.30000000000001</v>
      </c>
      <c r="O131" s="122">
        <v>133.9</v>
      </c>
      <c r="P131" s="122">
        <v>133.9</v>
      </c>
      <c r="Q131" s="122">
        <v>134.5</v>
      </c>
      <c r="R131" s="122">
        <v>134.5</v>
      </c>
      <c r="S131" s="122">
        <v>134.5</v>
      </c>
      <c r="T131" s="122">
        <v>134.6</v>
      </c>
      <c r="U131" s="122">
        <v>134.80000000000001</v>
      </c>
      <c r="V131" s="122">
        <v>135.1</v>
      </c>
      <c r="W131" s="122">
        <v>135.1</v>
      </c>
      <c r="X131" s="122">
        <v>133.30000000000001</v>
      </c>
      <c r="Y131" s="122">
        <v>133.30000000000001</v>
      </c>
      <c r="Z131" s="122">
        <v>134.4</v>
      </c>
      <c r="AA131" s="122">
        <v>134.4</v>
      </c>
      <c r="AB131" s="122">
        <v>134</v>
      </c>
      <c r="AC131" s="122">
        <v>134</v>
      </c>
      <c r="AD131" s="122">
        <v>135.1</v>
      </c>
      <c r="AE131" s="122">
        <v>133.80000000000001</v>
      </c>
      <c r="AF131" s="122">
        <v>133.80000000000001</v>
      </c>
      <c r="AG131" s="123"/>
      <c r="AH131" s="46">
        <f t="shared" si="32"/>
        <v>135.1</v>
      </c>
      <c r="AI131" s="47">
        <f t="shared" si="33"/>
        <v>132.69999999999999</v>
      </c>
    </row>
    <row r="132" spans="1:35">
      <c r="A132" s="119" t="s">
        <v>154</v>
      </c>
      <c r="B132" s="43">
        <v>127.5</v>
      </c>
      <c r="C132" s="43">
        <v>129.30000000000001</v>
      </c>
      <c r="D132" s="43">
        <v>134</v>
      </c>
      <c r="E132" s="43">
        <v>136.30000000000001</v>
      </c>
      <c r="F132" s="43">
        <v>136</v>
      </c>
      <c r="G132" s="43">
        <v>128</v>
      </c>
      <c r="H132" s="43">
        <v>130</v>
      </c>
      <c r="I132" s="43">
        <v>128.80000000000001</v>
      </c>
      <c r="J132" s="43">
        <v>132.6</v>
      </c>
      <c r="K132" s="43">
        <v>132.6</v>
      </c>
      <c r="L132" s="43">
        <v>125.5</v>
      </c>
      <c r="M132" s="43">
        <v>13</v>
      </c>
      <c r="N132" s="43">
        <v>13</v>
      </c>
      <c r="O132" s="43">
        <v>131</v>
      </c>
      <c r="P132" s="43">
        <v>131</v>
      </c>
      <c r="Q132" s="43">
        <v>130</v>
      </c>
      <c r="R132" s="43">
        <v>130</v>
      </c>
      <c r="S132" s="43">
        <v>130</v>
      </c>
      <c r="T132" s="43">
        <v>130.6</v>
      </c>
      <c r="U132" s="43">
        <v>133.80000000000001</v>
      </c>
      <c r="V132" s="43">
        <v>133.30000000000001</v>
      </c>
      <c r="W132" s="43">
        <v>133.30000000000001</v>
      </c>
      <c r="X132" s="43">
        <v>131.4</v>
      </c>
      <c r="Y132" s="43">
        <v>131.4</v>
      </c>
      <c r="Z132" s="43">
        <v>131.4</v>
      </c>
      <c r="AA132" s="43">
        <v>131.4</v>
      </c>
      <c r="AB132" s="43">
        <v>131.69999999999999</v>
      </c>
      <c r="AC132" s="43">
        <v>131.69999999999999</v>
      </c>
      <c r="AD132" s="43">
        <v>134.9</v>
      </c>
      <c r="AE132" s="43">
        <v>130</v>
      </c>
      <c r="AF132" s="43">
        <v>130</v>
      </c>
      <c r="AG132" s="120"/>
      <c r="AH132" s="46">
        <f t="shared" si="32"/>
        <v>136.30000000000001</v>
      </c>
      <c r="AI132" s="47">
        <f t="shared" si="33"/>
        <v>13</v>
      </c>
    </row>
    <row r="133" spans="1:35" ht="15.75" thickBot="1">
      <c r="A133" s="119" t="s">
        <v>155</v>
      </c>
      <c r="B133" s="101">
        <v>65.099999999999994</v>
      </c>
      <c r="C133" s="101">
        <v>66.3</v>
      </c>
      <c r="D133" s="101">
        <v>67.3</v>
      </c>
      <c r="E133" s="101">
        <v>67</v>
      </c>
      <c r="F133" s="101">
        <v>67.099999999999994</v>
      </c>
      <c r="G133" s="101">
        <v>66.599999999999994</v>
      </c>
      <c r="H133" s="101">
        <v>66.599999999999994</v>
      </c>
      <c r="I133" s="101">
        <v>66.599999999999994</v>
      </c>
      <c r="J133" s="101">
        <v>66.599999999999994</v>
      </c>
      <c r="K133" s="101">
        <v>66.599999999999994</v>
      </c>
      <c r="L133" s="101">
        <v>65</v>
      </c>
      <c r="M133" s="101">
        <v>65</v>
      </c>
      <c r="N133" s="101">
        <v>65</v>
      </c>
      <c r="O133" s="101">
        <v>65</v>
      </c>
      <c r="P133" s="101">
        <v>65</v>
      </c>
      <c r="Q133" s="101">
        <v>65</v>
      </c>
      <c r="R133" s="101">
        <v>65</v>
      </c>
      <c r="S133" s="101">
        <v>65</v>
      </c>
      <c r="T133" s="101">
        <v>66.599999999999994</v>
      </c>
      <c r="U133" s="101">
        <v>66.599999999999994</v>
      </c>
      <c r="V133" s="101">
        <v>66.599999999999994</v>
      </c>
      <c r="W133" s="101">
        <v>66.599999999999994</v>
      </c>
      <c r="X133" s="101">
        <v>66.599999999999994</v>
      </c>
      <c r="Y133" s="101">
        <v>66.599999999999994</v>
      </c>
      <c r="Z133" s="101">
        <v>66.599999999999994</v>
      </c>
      <c r="AA133" s="101">
        <v>66.599999999999994</v>
      </c>
      <c r="AB133" s="101">
        <v>66.599999999999994</v>
      </c>
      <c r="AC133" s="101">
        <v>66.599999999999994</v>
      </c>
      <c r="AD133" s="101">
        <v>66.599999999999994</v>
      </c>
      <c r="AE133" s="101">
        <v>68.2</v>
      </c>
      <c r="AF133" s="101">
        <v>68.2</v>
      </c>
      <c r="AG133" s="124"/>
      <c r="AH133" s="46">
        <f t="shared" si="32"/>
        <v>68.2</v>
      </c>
      <c r="AI133" s="47">
        <f t="shared" si="33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:C135" si="169">SUM(B26,B32,B45:B46,B82,B84:B85,B87,B89,B137:B143,B177,B183,B189,B198,B200,B212,B219,B222:B223,B230,B232,B234,B238:B240,B242:B244,B249,B255:B256,B258:B260,B161,B166)</f>
        <v>538.43999999999994</v>
      </c>
      <c r="C135" s="114">
        <f t="shared" si="169"/>
        <v>136.33999999999997</v>
      </c>
      <c r="D135" s="114">
        <f t="shared" ref="D135:E135" si="170">SUM(D26,D32,D45:D46,D82,D84:D85,D87,D89,D137:D143,D177,D183,D189,D198,D200,D212,D219,D222:D223,D230,D232,D234,D238:D240,D242:D244,D249,D255:D256,D258:D260,D161,D166)</f>
        <v>138.83999999999997</v>
      </c>
      <c r="E135" s="114">
        <f t="shared" si="170"/>
        <v>127.93999999999998</v>
      </c>
      <c r="F135" s="114">
        <f t="shared" ref="F135" si="171">SUM(F26,F32,F45:F46,F82,F84:F85,F87,F89,F137:F143,F177,F183,F189,F198,F200,F212,F219,F222:F223,F230,F232,F234,F238:F240,F242:F244,F249,F255:F256,F258:F260,F161,F166)</f>
        <v>131.33999999999997</v>
      </c>
      <c r="G135" s="114">
        <f t="shared" ref="G135:L135" si="172">SUM(G26,G32,G45:G46,G82,G84:G85,G87,G89,G137:G142,G177,G183,G189,G198,G200,G212,G219,G222:G223,G230,G232,G234,G238:G240,G242:G244,G249,G255:G256,G258:G260,G161,G166)</f>
        <v>194.64000000000004</v>
      </c>
      <c r="H135" s="114">
        <f t="shared" si="172"/>
        <v>221.74</v>
      </c>
      <c r="I135" s="114">
        <f t="shared" si="172"/>
        <v>256.83999999999997</v>
      </c>
      <c r="J135" s="114">
        <f t="shared" si="172"/>
        <v>304.44</v>
      </c>
      <c r="K135" s="114">
        <f t="shared" si="172"/>
        <v>304.44</v>
      </c>
      <c r="L135" s="114">
        <f t="shared" si="172"/>
        <v>302.44</v>
      </c>
      <c r="M135" s="114">
        <f t="shared" ref="M135:N135" si="173">SUM(M26,M32,M45:M46,M82,M84:M85,M87,M89,M137:M142,M177,M183,M189,M198,M200,M212,M219,M222:M223,M230,M232,M234,M238:M240,M242:M244,M249,M255:M256,M258:M260,M161,M166)</f>
        <v>307.03999999999996</v>
      </c>
      <c r="N135" s="114">
        <f t="shared" si="173"/>
        <v>319.54000000000002</v>
      </c>
      <c r="O135" s="114">
        <f t="shared" ref="O135:P135" si="174">SUM(O26,O32,O45:O46,O82,O84:O85,O87,O89,O137:O142,O177,O183,O189,O198,O200,O212,O219,O222:O223,O230,O232,O234,O238:O240,O242:O244,O249,O255:O256,O258:O260,O161,O166)</f>
        <v>333.44000000000005</v>
      </c>
      <c r="P135" s="114">
        <f t="shared" si="174"/>
        <v>333.44000000000005</v>
      </c>
      <c r="Q135" s="114">
        <f t="shared" ref="Q135:R135" si="175">SUM(Q26,Q32,Q45:Q46,Q82,Q84:Q85,Q87,Q89,Q137:Q142,Q177,Q183,Q189,Q198,Q200,Q212,Q219,Q222:Q223,Q230,Q232,Q234,Q238:Q240,Q242:Q244,Q249,Q255:Q256,Q258:Q260,Q161,Q166)</f>
        <v>325.04000000000002</v>
      </c>
      <c r="R135" s="114">
        <f t="shared" si="175"/>
        <v>324.54000000000002</v>
      </c>
      <c r="S135" s="114">
        <f t="shared" ref="S135:T135" si="176">SUM(S26,S32,S45:S46,S82,S84:S85,S87,S89,S137:S142,S177,S183,S189,S198,S200,S212,S219,S222:S223,S230,S232,S234,S238:S240,S242:S244,S249,S255:S256,S258:S260,S161,S166)</f>
        <v>324.54000000000002</v>
      </c>
      <c r="T135" s="114">
        <f t="shared" si="176"/>
        <v>298.14000000000004</v>
      </c>
      <c r="U135" s="114">
        <f t="shared" ref="U135:V135" si="177">SUM(U26,U32,U45:U46,U82,U84:U85,U87,U89,U137:U142,U177,U183,U189,U198,U200,U212,U219,U222:U223,U230,U232,U234,U238:U240,U242:U244,U249,U255:U256,U258:U260,U161,U166)</f>
        <v>264.24</v>
      </c>
      <c r="V135" s="114">
        <f t="shared" si="177"/>
        <v>256.24</v>
      </c>
      <c r="W135" s="114">
        <f t="shared" ref="W135:X135" si="178">SUM(W26,W32,W45:W46,W82,W84:W85,W87,W89,W137:W142,W177,W183,W189,W198,W200,W212,W219,W222:W223,W230,W232,W234,W238:W240,W242:W244,W249,W255:W256,W258:W260,W161,W166)</f>
        <v>256.24</v>
      </c>
      <c r="X135" s="114">
        <f t="shared" si="178"/>
        <v>278.33999999999997</v>
      </c>
      <c r="Y135" s="114">
        <f>SUM(Y23,Y30,Y51:Y52,Y82,Y84:Y85,Y87,Y89,Y137:Y142,Y170,Y176,Y182,Y191,Y193,Y205,Y212,Y215:Y216,Y223,Y225,Y227,Y231:Y233,Y235:Y237,Y242,Y248:Y249,Y251:Y253,Y261,Y266)</f>
        <v>318.7</v>
      </c>
      <c r="Z135" s="114">
        <f>SUM(Z23,Z30,Z51:Z52,Z82,Z84:Z85,Z87,Z89,Z137:Z142,Z170,Z176,Z182,Z191,Z193,Z205,Z212,Z215:Z216,Z223,Z225,Z227,Z231:Z233,Z235:Z237,Z242,Z248:Z249,Z251:Z253,Z261,Z266)</f>
        <v>318.3</v>
      </c>
      <c r="AA135" s="114">
        <f t="shared" ref="AA135:AE135" si="179">SUM(AA26,AA32,AA45:AA46,AA82,AA84:AA85,AA87,AA89,AA137:AA142,AA177,AA183,AA189,AA198,AA200,AA212,AA219,AA222:AA223,AA230,AA232,AA234,AA238:AA240,AA242:AA244,AA249,AA255:AA256,AA258:AA260,AA161,AA166)</f>
        <v>298.33999999999997</v>
      </c>
      <c r="AB135" s="114">
        <f t="shared" si="179"/>
        <v>266.64</v>
      </c>
      <c r="AC135" s="114">
        <f t="shared" si="179"/>
        <v>219.83999999999995</v>
      </c>
      <c r="AD135" s="114">
        <f t="shared" si="179"/>
        <v>218.73999999999998</v>
      </c>
      <c r="AE135" s="114">
        <f t="shared" si="179"/>
        <v>144.339</v>
      </c>
      <c r="AF135" s="114">
        <f t="shared" ref="AF135" si="180">SUM(AF26,AF32,AF45:AF46,AF82,AF84:AF85,AF87,AF89,AF137:AF142,AF177,AF183,AF189,AF198,AF200,AF212,AF219,AF222:AF223,AF230,AF232,AF234,AF238:AF240,AF242:AF244,AF249,AF255:AF256,AF258:AF260,AF161,AF166)</f>
        <v>144.339</v>
      </c>
      <c r="AG135" s="127"/>
      <c r="AH135" s="46">
        <f t="shared" si="32"/>
        <v>538.43999999999994</v>
      </c>
      <c r="AI135" s="47">
        <f t="shared" si="33"/>
        <v>127.93999999999998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75.5</v>
      </c>
      <c r="C137" s="132">
        <v>71.099999999999994</v>
      </c>
      <c r="D137" s="132">
        <v>69.599999999999994</v>
      </c>
      <c r="E137" s="132">
        <v>68.7</v>
      </c>
      <c r="F137" s="132">
        <v>67</v>
      </c>
      <c r="G137" s="133">
        <v>70</v>
      </c>
      <c r="H137" s="133">
        <v>67</v>
      </c>
      <c r="I137" s="133">
        <v>67</v>
      </c>
      <c r="J137" s="133">
        <v>72.7</v>
      </c>
      <c r="K137" s="133">
        <v>72.7</v>
      </c>
      <c r="L137" s="133">
        <v>76.5</v>
      </c>
      <c r="M137" s="133">
        <v>75.3</v>
      </c>
      <c r="N137" s="133">
        <v>75.3</v>
      </c>
      <c r="O137" s="133">
        <v>66.8</v>
      </c>
      <c r="P137" s="133">
        <v>66.8</v>
      </c>
      <c r="Q137" s="133">
        <v>66</v>
      </c>
      <c r="R137" s="133">
        <v>66</v>
      </c>
      <c r="S137" s="133">
        <v>66</v>
      </c>
      <c r="T137" s="133">
        <v>52.4</v>
      </c>
      <c r="U137" s="133">
        <v>50.2</v>
      </c>
      <c r="V137" s="133">
        <v>44.4</v>
      </c>
      <c r="W137" s="133">
        <v>44.4</v>
      </c>
      <c r="X137" s="133">
        <v>41</v>
      </c>
      <c r="Y137" s="133">
        <v>45</v>
      </c>
      <c r="Z137" s="133">
        <v>45</v>
      </c>
      <c r="AA137" s="133">
        <v>45</v>
      </c>
      <c r="AB137" s="133">
        <v>40.9</v>
      </c>
      <c r="AC137" s="133">
        <v>43.3</v>
      </c>
      <c r="AD137" s="133">
        <v>43.3</v>
      </c>
      <c r="AE137" s="133">
        <v>50</v>
      </c>
      <c r="AF137" s="133">
        <v>50</v>
      </c>
      <c r="AG137" s="134">
        <v>75</v>
      </c>
      <c r="AH137" s="46">
        <f t="shared" si="32"/>
        <v>76.5</v>
      </c>
      <c r="AI137" s="47">
        <f t="shared" si="33"/>
        <v>40.9</v>
      </c>
    </row>
    <row r="138" spans="1:35">
      <c r="A138" s="135" t="s">
        <v>160</v>
      </c>
      <c r="B138" s="132">
        <v>61.9</v>
      </c>
      <c r="C138" s="132">
        <v>52.4</v>
      </c>
      <c r="D138" s="132">
        <v>57.9</v>
      </c>
      <c r="E138" s="132">
        <v>45</v>
      </c>
      <c r="F138" s="132">
        <v>48.1</v>
      </c>
      <c r="G138" s="136">
        <v>50.8</v>
      </c>
      <c r="H138" s="136">
        <v>48</v>
      </c>
      <c r="I138" s="136">
        <v>48</v>
      </c>
      <c r="J138" s="136">
        <v>54</v>
      </c>
      <c r="K138" s="136">
        <v>54</v>
      </c>
      <c r="L138" s="136">
        <v>62.2</v>
      </c>
      <c r="M138" s="136">
        <v>61.3</v>
      </c>
      <c r="N138" s="136">
        <v>61.3</v>
      </c>
      <c r="O138" s="136">
        <v>74.099999999999994</v>
      </c>
      <c r="P138" s="136">
        <v>74.099999999999994</v>
      </c>
      <c r="Q138" s="136">
        <v>66</v>
      </c>
      <c r="R138" s="136">
        <v>66</v>
      </c>
      <c r="S138" s="136">
        <v>66</v>
      </c>
      <c r="T138" s="136">
        <v>52.5</v>
      </c>
      <c r="U138" s="136">
        <v>30.1</v>
      </c>
      <c r="V138" s="136">
        <v>14.4</v>
      </c>
      <c r="W138" s="136">
        <v>14.4</v>
      </c>
      <c r="X138" s="136">
        <v>17</v>
      </c>
      <c r="Y138" s="136">
        <v>22</v>
      </c>
      <c r="Z138" s="136">
        <v>22</v>
      </c>
      <c r="AA138" s="136">
        <v>22</v>
      </c>
      <c r="AB138" s="136">
        <v>-15</v>
      </c>
      <c r="AC138" s="136">
        <v>-18.8</v>
      </c>
      <c r="AD138" s="136">
        <v>-18.8</v>
      </c>
      <c r="AE138" s="136">
        <v>-30</v>
      </c>
      <c r="AF138" s="136">
        <v>-30</v>
      </c>
      <c r="AG138" s="134">
        <v>240</v>
      </c>
      <c r="AH138" s="46">
        <f t="shared" si="32"/>
        <v>74.099999999999994</v>
      </c>
      <c r="AI138" s="47">
        <f t="shared" si="33"/>
        <v>-30</v>
      </c>
    </row>
    <row r="139" spans="1:35">
      <c r="A139" s="135" t="s">
        <v>161</v>
      </c>
      <c r="B139" s="132">
        <v>-65</v>
      </c>
      <c r="C139" s="132">
        <v>-76.5</v>
      </c>
      <c r="D139" s="132">
        <v>-73.5</v>
      </c>
      <c r="E139" s="132">
        <v>-80.8</v>
      </c>
      <c r="F139" s="132">
        <v>-80.400000000000006</v>
      </c>
      <c r="G139" s="136">
        <v>-72.2</v>
      </c>
      <c r="H139" s="136">
        <v>-62</v>
      </c>
      <c r="I139" s="136">
        <v>-54</v>
      </c>
      <c r="J139" s="136">
        <v>-48</v>
      </c>
      <c r="K139" s="136">
        <v>-48</v>
      </c>
      <c r="L139" s="136">
        <v>-45</v>
      </c>
      <c r="M139" s="136">
        <v>-50.3</v>
      </c>
      <c r="N139" s="136">
        <v>-50.3</v>
      </c>
      <c r="O139" s="136">
        <v>-36.5</v>
      </c>
      <c r="P139" s="136">
        <v>-36.5</v>
      </c>
      <c r="Q139" s="136">
        <v>-38</v>
      </c>
      <c r="R139" s="136">
        <v>-38</v>
      </c>
      <c r="S139" s="136">
        <v>-38</v>
      </c>
      <c r="T139" s="136">
        <v>-33.9</v>
      </c>
      <c r="U139" s="136">
        <v>-47.5</v>
      </c>
      <c r="V139" s="136">
        <v>-40.200000000000003</v>
      </c>
      <c r="W139" s="136">
        <v>-40.200000000000003</v>
      </c>
      <c r="X139" s="136">
        <v>-36</v>
      </c>
      <c r="Y139" s="136">
        <v>-36</v>
      </c>
      <c r="Z139" s="136">
        <v>-36</v>
      </c>
      <c r="AA139" s="136">
        <v>-36</v>
      </c>
      <c r="AB139" s="136">
        <v>-33.299999999999997</v>
      </c>
      <c r="AC139" s="136">
        <v>-44.7</v>
      </c>
      <c r="AD139" s="136">
        <v>-44.7</v>
      </c>
      <c r="AE139" s="136">
        <v>-61.8</v>
      </c>
      <c r="AF139" s="136">
        <v>-61.8</v>
      </c>
      <c r="AG139" s="134">
        <v>240</v>
      </c>
      <c r="AH139" s="46">
        <f>MAX(B139:AF139)</f>
        <v>-33.299999999999997</v>
      </c>
      <c r="AI139" s="47">
        <f>MIN(B139:AF139)</f>
        <v>-80.8</v>
      </c>
    </row>
    <row r="140" spans="1:35">
      <c r="A140" s="135" t="s">
        <v>162</v>
      </c>
      <c r="B140" s="132">
        <v>58</v>
      </c>
      <c r="C140" s="132">
        <v>73.8</v>
      </c>
      <c r="D140" s="132">
        <v>69.8</v>
      </c>
      <c r="E140" s="132">
        <v>79.2</v>
      </c>
      <c r="F140" s="132">
        <v>76</v>
      </c>
      <c r="G140" s="137">
        <v>77.400000000000006</v>
      </c>
      <c r="H140" s="137">
        <v>76</v>
      </c>
      <c r="I140" s="137">
        <v>78</v>
      </c>
      <c r="J140" s="137">
        <v>77</v>
      </c>
      <c r="K140" s="137">
        <v>77</v>
      </c>
      <c r="L140" s="137">
        <v>74</v>
      </c>
      <c r="M140" s="137">
        <v>78.3</v>
      </c>
      <c r="N140" s="137">
        <v>78.3</v>
      </c>
      <c r="O140" s="137">
        <v>59.7</v>
      </c>
      <c r="P140" s="137">
        <v>59.7</v>
      </c>
      <c r="Q140" s="137">
        <v>62</v>
      </c>
      <c r="R140" s="137">
        <v>62</v>
      </c>
      <c r="S140" s="137">
        <v>62</v>
      </c>
      <c r="T140" s="137">
        <v>48.5</v>
      </c>
      <c r="U140" s="137">
        <v>62.1</v>
      </c>
      <c r="V140" s="137">
        <v>58.3</v>
      </c>
      <c r="W140" s="137">
        <v>58.3</v>
      </c>
      <c r="X140" s="137">
        <v>51</v>
      </c>
      <c r="Y140" s="137">
        <v>46</v>
      </c>
      <c r="Z140" s="137">
        <v>46</v>
      </c>
      <c r="AA140" s="137">
        <v>46</v>
      </c>
      <c r="AB140" s="137">
        <v>63.4</v>
      </c>
      <c r="AC140" s="137">
        <v>73.400000000000006</v>
      </c>
      <c r="AD140" s="137">
        <v>73.400000000000006</v>
      </c>
      <c r="AE140" s="137">
        <v>90</v>
      </c>
      <c r="AF140" s="137">
        <v>90</v>
      </c>
      <c r="AG140" s="134"/>
      <c r="AH140" s="46">
        <f>MAX(B140:AF140)</f>
        <v>90</v>
      </c>
      <c r="AI140" s="47">
        <f>MIN(B140:AF140)</f>
        <v>46</v>
      </c>
    </row>
    <row r="141" spans="1:35">
      <c r="A141" s="135" t="s">
        <v>163</v>
      </c>
      <c r="B141" s="132">
        <v>8.9</v>
      </c>
      <c r="C141" s="132">
        <v>-5.5</v>
      </c>
      <c r="D141" s="132">
        <v>-4.9000000000000004</v>
      </c>
      <c r="E141" s="132">
        <v>-7.6</v>
      </c>
      <c r="F141" s="132">
        <v>-2.2999999999999998</v>
      </c>
      <c r="G141" s="136">
        <v>15.4</v>
      </c>
      <c r="H141" s="136">
        <v>30</v>
      </c>
      <c r="I141" s="136">
        <v>44</v>
      </c>
      <c r="J141" s="136">
        <v>47</v>
      </c>
      <c r="K141" s="136">
        <v>47</v>
      </c>
      <c r="L141" s="136">
        <v>48</v>
      </c>
      <c r="M141" s="136">
        <v>45.3</v>
      </c>
      <c r="N141" s="136">
        <v>45.3</v>
      </c>
      <c r="O141" s="136">
        <v>47.8</v>
      </c>
      <c r="P141" s="136">
        <v>47.8</v>
      </c>
      <c r="Q141" s="136">
        <v>45</v>
      </c>
      <c r="R141" s="136">
        <v>45</v>
      </c>
      <c r="S141" s="136">
        <v>45</v>
      </c>
      <c r="T141" s="136">
        <v>34.5</v>
      </c>
      <c r="U141" s="136">
        <v>31.9</v>
      </c>
      <c r="V141" s="136">
        <v>34.200000000000003</v>
      </c>
      <c r="W141" s="136">
        <v>34.200000000000003</v>
      </c>
      <c r="X141" s="136">
        <v>36</v>
      </c>
      <c r="Y141" s="136">
        <v>36</v>
      </c>
      <c r="Z141" s="136">
        <v>36</v>
      </c>
      <c r="AA141" s="136">
        <v>36</v>
      </c>
      <c r="AB141" s="136">
        <v>39.299999999999997</v>
      </c>
      <c r="AC141" s="136">
        <v>34.6</v>
      </c>
      <c r="AD141" s="136">
        <v>34.6</v>
      </c>
      <c r="AE141" s="136">
        <v>27.899000000000001</v>
      </c>
      <c r="AF141" s="136">
        <v>27.899000000000001</v>
      </c>
      <c r="AG141" s="134">
        <v>60</v>
      </c>
      <c r="AH141" s="46">
        <f>MAX(B141:AF141)</f>
        <v>48</v>
      </c>
      <c r="AI141" s="47">
        <f>MIN(B141:AF141)</f>
        <v>-7.6</v>
      </c>
    </row>
    <row r="142" spans="1:35">
      <c r="A142" s="135" t="s">
        <v>164</v>
      </c>
      <c r="B142" s="132">
        <v>90</v>
      </c>
      <c r="C142" s="132">
        <v>-95.7</v>
      </c>
      <c r="D142" s="132">
        <v>-96.8</v>
      </c>
      <c r="E142" s="132">
        <v>-93.3</v>
      </c>
      <c r="F142" s="132">
        <v>-93.8</v>
      </c>
      <c r="G142" s="137">
        <v>-63.5</v>
      </c>
      <c r="H142" s="137">
        <v>-54</v>
      </c>
      <c r="I142" s="137">
        <v>-42.9</v>
      </c>
      <c r="J142" s="137">
        <v>-15</v>
      </c>
      <c r="K142" s="137">
        <v>-15</v>
      </c>
      <c r="L142" s="137">
        <v>-30</v>
      </c>
      <c r="M142" s="137">
        <v>-19.600000000000001</v>
      </c>
      <c r="N142" s="137">
        <v>-19.600000000000001</v>
      </c>
      <c r="O142" s="137">
        <v>-8.6999999999999993</v>
      </c>
      <c r="P142" s="137">
        <v>-8.6999999999999993</v>
      </c>
      <c r="Q142" s="137">
        <v>-10</v>
      </c>
      <c r="R142" s="137">
        <v>-10</v>
      </c>
      <c r="S142" s="137">
        <v>-10</v>
      </c>
      <c r="T142" s="137">
        <v>19.100000000000001</v>
      </c>
      <c r="U142" s="137">
        <v>21.3</v>
      </c>
      <c r="V142" s="137">
        <v>28.8</v>
      </c>
      <c r="W142" s="137">
        <v>28.8</v>
      </c>
      <c r="X142" s="137">
        <v>53</v>
      </c>
      <c r="Y142" s="137">
        <v>70</v>
      </c>
      <c r="Z142" s="137">
        <v>70</v>
      </c>
      <c r="AA142" s="137">
        <v>70</v>
      </c>
      <c r="AB142" s="137">
        <v>56</v>
      </c>
      <c r="AC142" s="137">
        <v>16.7</v>
      </c>
      <c r="AD142" s="137">
        <v>16.7</v>
      </c>
      <c r="AE142" s="137">
        <v>-46</v>
      </c>
      <c r="AF142" s="137">
        <v>-46</v>
      </c>
      <c r="AG142" s="138">
        <v>120</v>
      </c>
      <c r="AH142" s="46">
        <f>MAX(B142:AF142)</f>
        <v>90</v>
      </c>
      <c r="AI142" s="47">
        <f>MIN(B142:AF142)</f>
        <v>-96.8</v>
      </c>
    </row>
    <row r="143" spans="1:35">
      <c r="A143" s="135" t="s">
        <v>165</v>
      </c>
      <c r="B143" s="132">
        <v>193</v>
      </c>
      <c r="C143" s="132">
        <v>0</v>
      </c>
      <c r="D143" s="132">
        <v>0</v>
      </c>
      <c r="E143" s="132">
        <v>0</v>
      </c>
      <c r="F143" s="132">
        <v>0</v>
      </c>
      <c r="G143" s="137">
        <v>16.399999999999999</v>
      </c>
      <c r="H143" s="137">
        <v>20</v>
      </c>
      <c r="I143" s="137">
        <v>24</v>
      </c>
      <c r="J143" s="137">
        <v>40</v>
      </c>
      <c r="K143" s="137">
        <v>40</v>
      </c>
      <c r="L143" s="137">
        <v>32</v>
      </c>
      <c r="M143" s="137">
        <v>37.299999999999997</v>
      </c>
      <c r="N143" s="137">
        <v>37.299999999999997</v>
      </c>
      <c r="O143" s="137">
        <v>80.8</v>
      </c>
      <c r="P143" s="137">
        <v>80.8</v>
      </c>
      <c r="Q143" s="137">
        <v>78</v>
      </c>
      <c r="R143" s="137">
        <v>78</v>
      </c>
      <c r="S143" s="137">
        <v>78</v>
      </c>
      <c r="T143" s="137">
        <v>108</v>
      </c>
      <c r="U143" s="137">
        <v>109.2</v>
      </c>
      <c r="V143" s="137">
        <v>119.2</v>
      </c>
      <c r="W143" s="137">
        <v>119.2</v>
      </c>
      <c r="X143" s="137">
        <v>72</v>
      </c>
      <c r="Y143" s="137">
        <v>80</v>
      </c>
      <c r="Z143" s="137">
        <v>80</v>
      </c>
      <c r="AA143" s="137">
        <v>80</v>
      </c>
      <c r="AB143" s="137">
        <v>75</v>
      </c>
      <c r="AC143" s="137">
        <v>55</v>
      </c>
      <c r="AD143" s="137">
        <v>55</v>
      </c>
      <c r="AE143" s="137">
        <v>22</v>
      </c>
      <c r="AF143" s="137">
        <v>22</v>
      </c>
      <c r="AG143" s="138"/>
      <c r="AH143" s="46">
        <f>MAX(B143:AF143)</f>
        <v>193</v>
      </c>
      <c r="AI143" s="47">
        <f>MIN(B143:AF143)</f>
        <v>0</v>
      </c>
    </row>
    <row r="144" spans="1:35">
      <c r="A144" s="135" t="s">
        <v>166</v>
      </c>
      <c r="B144" s="132"/>
      <c r="C144" s="132"/>
      <c r="D144" s="132"/>
      <c r="E144" s="132"/>
      <c r="F144" s="132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>
        <v>15.6</v>
      </c>
      <c r="W144" s="137">
        <v>15.6</v>
      </c>
      <c r="X144" s="137">
        <v>15.6</v>
      </c>
      <c r="Y144" s="137">
        <v>15.6</v>
      </c>
      <c r="Z144" s="137">
        <v>15.6</v>
      </c>
      <c r="AA144" s="137">
        <v>15.6</v>
      </c>
      <c r="AB144" s="137">
        <v>5.2</v>
      </c>
      <c r="AC144" s="137">
        <v>6.5</v>
      </c>
      <c r="AD144" s="137">
        <v>6.5</v>
      </c>
      <c r="AE144" s="137">
        <v>8.1999999999999993</v>
      </c>
      <c r="AF144" s="137">
        <v>8.1999999999999993</v>
      </c>
      <c r="AG144" s="138"/>
      <c r="AH144" s="46"/>
      <c r="AI144" s="47"/>
    </row>
    <row r="145" spans="1:38">
      <c r="A145" s="135" t="s">
        <v>167</v>
      </c>
      <c r="B145" s="132">
        <v>66</v>
      </c>
      <c r="C145" s="132">
        <v>39.799999999999997</v>
      </c>
      <c r="D145" s="132">
        <v>52</v>
      </c>
      <c r="E145" s="132">
        <v>59.4</v>
      </c>
      <c r="F145" s="132">
        <v>53</v>
      </c>
      <c r="G145" s="137">
        <v>65</v>
      </c>
      <c r="H145" s="137">
        <v>46.7</v>
      </c>
      <c r="I145" s="137"/>
      <c r="J145" s="137">
        <v>0</v>
      </c>
      <c r="K145" s="137">
        <v>0</v>
      </c>
      <c r="L145" s="137">
        <v>0</v>
      </c>
      <c r="M145" s="137">
        <v>0</v>
      </c>
      <c r="N145" s="137">
        <v>0</v>
      </c>
      <c r="O145" s="137">
        <v>-6.3</v>
      </c>
      <c r="P145" s="137">
        <v>-6.3</v>
      </c>
      <c r="Q145" s="137">
        <v>-11</v>
      </c>
      <c r="R145" s="137">
        <v>-11</v>
      </c>
      <c r="S145" s="137">
        <v>-11</v>
      </c>
      <c r="T145" s="137">
        <v>-21.1</v>
      </c>
      <c r="U145" s="137">
        <v>-6.2</v>
      </c>
      <c r="V145" s="137">
        <v>-13.4</v>
      </c>
      <c r="W145" s="137">
        <v>-13.4</v>
      </c>
      <c r="X145" s="137">
        <v>-6.8</v>
      </c>
      <c r="Y145" s="137">
        <v>-6.8</v>
      </c>
      <c r="Z145" s="137">
        <v>-6.8</v>
      </c>
      <c r="AA145" s="137">
        <v>-6.8</v>
      </c>
      <c r="AB145" s="137">
        <v>-27.4</v>
      </c>
      <c r="AC145" s="137">
        <v>0</v>
      </c>
      <c r="AD145" s="137">
        <v>0</v>
      </c>
      <c r="AE145" s="137">
        <v>0</v>
      </c>
      <c r="AF145" s="137">
        <v>0</v>
      </c>
      <c r="AG145" s="138"/>
      <c r="AH145" s="46"/>
      <c r="AI145" s="47"/>
    </row>
    <row r="146" spans="1:38">
      <c r="A146" s="135" t="s">
        <v>168</v>
      </c>
      <c r="B146" s="132">
        <v>-214</v>
      </c>
      <c r="C146" s="132">
        <v>-268.3</v>
      </c>
      <c r="D146" s="132">
        <v>-259.7</v>
      </c>
      <c r="E146" s="132">
        <v>-232.6</v>
      </c>
      <c r="F146" s="132">
        <v>-242</v>
      </c>
      <c r="G146" s="137">
        <v>-238</v>
      </c>
      <c r="H146" s="137">
        <v>-264</v>
      </c>
      <c r="I146" s="137"/>
      <c r="J146" s="137">
        <v>-219</v>
      </c>
      <c r="K146" s="137">
        <v>-219</v>
      </c>
      <c r="L146" s="137">
        <v>-221</v>
      </c>
      <c r="M146" s="137">
        <v>-221</v>
      </c>
      <c r="N146" s="137">
        <v>-221</v>
      </c>
      <c r="O146" s="137">
        <v>-145</v>
      </c>
      <c r="P146" s="137">
        <v>-145</v>
      </c>
      <c r="Q146" s="137">
        <v>-111</v>
      </c>
      <c r="R146" s="137">
        <v>-111</v>
      </c>
      <c r="S146" s="137">
        <v>-111</v>
      </c>
      <c r="T146" s="137">
        <v>-184.5</v>
      </c>
      <c r="U146" s="137">
        <v>-166.4</v>
      </c>
      <c r="V146" s="137">
        <v>-181</v>
      </c>
      <c r="W146" s="137">
        <v>-181</v>
      </c>
      <c r="X146" s="137">
        <v>-177</v>
      </c>
      <c r="Y146" s="137">
        <v>-177</v>
      </c>
      <c r="Z146" s="137">
        <v>-177</v>
      </c>
      <c r="AA146" s="137">
        <v>-177</v>
      </c>
      <c r="AB146" s="137">
        <v>-232.4</v>
      </c>
      <c r="AC146" s="137">
        <v>-210.8</v>
      </c>
      <c r="AD146" s="137">
        <v>-210.8</v>
      </c>
      <c r="AE146" s="137">
        <v>-168.8</v>
      </c>
      <c r="AF146" s="137">
        <v>-168.8</v>
      </c>
      <c r="AG146" s="138"/>
      <c r="AH146" s="46">
        <f t="shared" ref="AH146:AH158" si="181">MAX(B146:AF146)</f>
        <v>-111</v>
      </c>
      <c r="AI146" s="47">
        <f t="shared" ref="AI146:AI158" si="182">MIN(B146:AF146)</f>
        <v>-268.3</v>
      </c>
    </row>
    <row r="147" spans="1:38">
      <c r="A147" s="135" t="s">
        <v>169</v>
      </c>
      <c r="B147" s="132"/>
      <c r="C147" s="132"/>
      <c r="D147" s="132"/>
      <c r="E147" s="132"/>
      <c r="F147" s="132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81"/>
        <v>0</v>
      </c>
      <c r="AI147" s="47">
        <f t="shared" si="182"/>
        <v>0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1"/>
        <v>0</v>
      </c>
      <c r="AI148" s="47">
        <f t="shared" si="182"/>
        <v>0</v>
      </c>
    </row>
    <row r="149" spans="1:38">
      <c r="A149" s="135" t="s">
        <v>171</v>
      </c>
      <c r="B149" s="132">
        <v>120</v>
      </c>
      <c r="C149" s="132">
        <v>171.2</v>
      </c>
      <c r="D149" s="132">
        <v>151.69999999999999</v>
      </c>
      <c r="E149" s="132">
        <v>170.8</v>
      </c>
      <c r="F149" s="132">
        <v>167.3</v>
      </c>
      <c r="G149" s="122">
        <v>165.4</v>
      </c>
      <c r="H149" s="122">
        <v>165.6</v>
      </c>
      <c r="I149" s="122"/>
      <c r="J149" s="122">
        <v>165.3</v>
      </c>
      <c r="K149" s="122">
        <v>165.3</v>
      </c>
      <c r="L149" s="122">
        <v>169</v>
      </c>
      <c r="M149" s="122">
        <v>169</v>
      </c>
      <c r="N149" s="122">
        <v>169</v>
      </c>
      <c r="O149" s="122">
        <v>53.4</v>
      </c>
      <c r="P149" s="122">
        <v>53.4</v>
      </c>
      <c r="Q149" s="122">
        <v>116</v>
      </c>
      <c r="R149" s="122">
        <v>116</v>
      </c>
      <c r="S149" s="122">
        <v>116</v>
      </c>
      <c r="T149" s="122">
        <v>108.7</v>
      </c>
      <c r="U149" s="122">
        <v>168.7</v>
      </c>
      <c r="V149" s="122">
        <v>171.5</v>
      </c>
      <c r="W149" s="122">
        <v>171.5</v>
      </c>
      <c r="X149" s="122">
        <v>171.5</v>
      </c>
      <c r="Y149" s="122">
        <v>171.5</v>
      </c>
      <c r="Z149" s="122">
        <v>171.5</v>
      </c>
      <c r="AA149" s="122">
        <v>171.5</v>
      </c>
      <c r="AB149" s="122">
        <f>86+85</f>
        <v>171</v>
      </c>
      <c r="AC149" s="122">
        <f>87*2</f>
        <v>174</v>
      </c>
      <c r="AD149" s="122">
        <f>87*2</f>
        <v>174</v>
      </c>
      <c r="AE149" s="122">
        <v>170</v>
      </c>
      <c r="AF149" s="122">
        <v>170</v>
      </c>
      <c r="AG149" s="134"/>
      <c r="AH149" s="46">
        <f t="shared" si="181"/>
        <v>174</v>
      </c>
      <c r="AI149" s="47">
        <f t="shared" si="182"/>
        <v>53.4</v>
      </c>
    </row>
    <row r="150" spans="1:38">
      <c r="A150" s="135" t="s">
        <v>172</v>
      </c>
      <c r="B150" s="132">
        <v>30.1</v>
      </c>
      <c r="C150" s="132">
        <v>30.8</v>
      </c>
      <c r="D150" s="132">
        <v>30.6</v>
      </c>
      <c r="E150" s="132">
        <v>31.6</v>
      </c>
      <c r="F150" s="132">
        <v>31.8</v>
      </c>
      <c r="G150" s="122">
        <v>31</v>
      </c>
      <c r="H150" s="122">
        <v>30.8</v>
      </c>
      <c r="I150" s="122"/>
      <c r="J150" s="122">
        <v>31</v>
      </c>
      <c r="K150" s="122">
        <v>31</v>
      </c>
      <c r="L150" s="122">
        <v>30.6</v>
      </c>
      <c r="M150" s="122">
        <v>30.6</v>
      </c>
      <c r="N150" s="122">
        <v>30.6</v>
      </c>
      <c r="O150" s="122">
        <v>30.6</v>
      </c>
      <c r="P150" s="122">
        <v>30.6</v>
      </c>
      <c r="Q150" s="122">
        <v>30.6</v>
      </c>
      <c r="R150" s="122">
        <v>30.6</v>
      </c>
      <c r="S150" s="122">
        <v>30.6</v>
      </c>
      <c r="T150" s="122">
        <v>30.6</v>
      </c>
      <c r="U150" s="122">
        <v>30</v>
      </c>
      <c r="V150" s="122">
        <v>31.3</v>
      </c>
      <c r="W150" s="122">
        <v>31.3</v>
      </c>
      <c r="X150" s="122">
        <v>31.3</v>
      </c>
      <c r="Y150" s="122">
        <v>31.3</v>
      </c>
      <c r="Z150" s="122">
        <v>31.3</v>
      </c>
      <c r="AA150" s="122">
        <v>31.3</v>
      </c>
      <c r="AB150" s="122">
        <v>28.5</v>
      </c>
      <c r="AC150" s="122">
        <v>29</v>
      </c>
      <c r="AD150" s="122">
        <v>29</v>
      </c>
      <c r="AE150" s="122">
        <v>30.3</v>
      </c>
      <c r="AF150" s="122">
        <v>30.3</v>
      </c>
      <c r="AG150" s="134"/>
      <c r="AH150" s="46">
        <f t="shared" si="181"/>
        <v>31.8</v>
      </c>
      <c r="AI150" s="47">
        <f t="shared" si="182"/>
        <v>28.5</v>
      </c>
    </row>
    <row r="151" spans="1:38" ht="15.75" thickBot="1">
      <c r="A151" s="139" t="s">
        <v>173</v>
      </c>
      <c r="B151" s="132"/>
      <c r="C151" s="132"/>
      <c r="D151" s="132"/>
      <c r="E151" s="132"/>
      <c r="F151" s="13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>
        <v>5.5</v>
      </c>
      <c r="W151" s="122">
        <v>5.5</v>
      </c>
      <c r="X151" s="122">
        <v>5.5</v>
      </c>
      <c r="Y151" s="122">
        <v>5.5</v>
      </c>
      <c r="Z151" s="122">
        <v>5.5</v>
      </c>
      <c r="AA151" s="122">
        <v>5.5</v>
      </c>
      <c r="AB151" s="122">
        <v>4.2</v>
      </c>
      <c r="AC151" s="122">
        <v>4.4000000000000004</v>
      </c>
      <c r="AD151" s="122">
        <v>4.4000000000000004</v>
      </c>
      <c r="AE151" s="122">
        <v>3.2</v>
      </c>
      <c r="AF151" s="122">
        <v>3.2</v>
      </c>
      <c r="AG151" s="134"/>
      <c r="AH151" s="46">
        <f t="shared" si="181"/>
        <v>5.5</v>
      </c>
      <c r="AI151" s="47">
        <f t="shared" si="182"/>
        <v>3.2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81"/>
        <v>0</v>
      </c>
      <c r="AI152" s="47">
        <f t="shared" si="182"/>
        <v>0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24.5 m3/s, Missing Level Data)</v>
      </c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>
        <v>1983.68</v>
      </c>
      <c r="P153" s="146">
        <v>1983.79</v>
      </c>
      <c r="Q153" s="146"/>
      <c r="R153" s="146"/>
      <c r="S153" s="146"/>
      <c r="T153" s="146">
        <v>1985.55</v>
      </c>
      <c r="U153" s="146">
        <v>1985.55</v>
      </c>
      <c r="V153" s="146">
        <v>1985.55</v>
      </c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181"/>
        <v>1985.55</v>
      </c>
      <c r="AI153" s="47">
        <f t="shared" si="182"/>
        <v>1983.68</v>
      </c>
      <c r="AK153" s="204">
        <v>24.5</v>
      </c>
      <c r="AL153" s="137">
        <f>AK153*456/66</f>
        <v>169.27272727272728</v>
      </c>
    </row>
    <row r="154" spans="1:38">
      <c r="A154" s="135" t="s">
        <v>176</v>
      </c>
      <c r="B154" s="149"/>
      <c r="C154" s="149"/>
      <c r="D154" s="149"/>
      <c r="E154" s="149"/>
      <c r="F154" s="149"/>
      <c r="G154" s="150"/>
      <c r="H154" s="150"/>
      <c r="I154" s="150">
        <v>522.44000000000005</v>
      </c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181"/>
        <v>522.44000000000005</v>
      </c>
      <c r="AI154" s="47">
        <f t="shared" si="182"/>
        <v>522.44000000000005</v>
      </c>
      <c r="AK154" s="204">
        <v>23.77</v>
      </c>
    </row>
    <row r="155" spans="1:38">
      <c r="A155" s="135" t="s">
        <v>177</v>
      </c>
      <c r="B155" s="149"/>
      <c r="C155" s="149"/>
      <c r="D155" s="149"/>
      <c r="E155" s="149"/>
      <c r="F155" s="149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>
        <v>623.79999999999995</v>
      </c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181"/>
        <v>623.79999999999995</v>
      </c>
      <c r="AI155" s="47">
        <f t="shared" si="182"/>
        <v>623.79999999999995</v>
      </c>
      <c r="AK155" s="204"/>
    </row>
    <row r="156" spans="1:38">
      <c r="A156" s="135" t="s">
        <v>178</v>
      </c>
      <c r="B156" s="149"/>
      <c r="C156" s="149"/>
      <c r="D156" s="149"/>
      <c r="E156" s="149"/>
      <c r="F156" s="149"/>
      <c r="G156" s="150"/>
      <c r="H156" s="150"/>
      <c r="I156" s="150">
        <v>337.63</v>
      </c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181"/>
        <v>337.63</v>
      </c>
      <c r="AI156" s="47">
        <f t="shared" si="182"/>
        <v>337.63</v>
      </c>
      <c r="AK156" s="204"/>
    </row>
    <row r="157" spans="1:38">
      <c r="A157" s="135" t="s">
        <v>179</v>
      </c>
      <c r="B157" s="149"/>
      <c r="C157" s="149"/>
      <c r="D157" s="149"/>
      <c r="E157" s="149"/>
      <c r="F157" s="149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181"/>
        <v>0</v>
      </c>
      <c r="AI157" s="47">
        <f t="shared" si="182"/>
        <v>0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/>
      <c r="C158" s="153"/>
      <c r="D158" s="153"/>
      <c r="E158" s="153"/>
      <c r="F158" s="153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181"/>
        <v>0</v>
      </c>
      <c r="AI158" s="47">
        <f t="shared" si="182"/>
        <v>0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v>0.3</v>
      </c>
      <c r="G161" s="161">
        <f t="shared" ref="G161:V166" si="183">F161</f>
        <v>0.3</v>
      </c>
      <c r="H161" s="161">
        <f t="shared" si="183"/>
        <v>0.3</v>
      </c>
      <c r="I161" s="161">
        <f t="shared" si="183"/>
        <v>0.3</v>
      </c>
      <c r="J161" s="161">
        <f t="shared" si="183"/>
        <v>0.3</v>
      </c>
      <c r="K161" s="161">
        <f t="shared" si="183"/>
        <v>0.3</v>
      </c>
      <c r="L161" s="161">
        <f t="shared" si="183"/>
        <v>0.3</v>
      </c>
      <c r="M161" s="161">
        <f t="shared" si="183"/>
        <v>0.3</v>
      </c>
      <c r="N161" s="161">
        <f t="shared" si="183"/>
        <v>0.3</v>
      </c>
      <c r="O161" s="161">
        <f t="shared" si="183"/>
        <v>0.3</v>
      </c>
      <c r="P161" s="161">
        <f t="shared" si="183"/>
        <v>0.3</v>
      </c>
      <c r="Q161" s="161">
        <f t="shared" si="183"/>
        <v>0.3</v>
      </c>
      <c r="R161" s="161">
        <f t="shared" si="183"/>
        <v>0.3</v>
      </c>
      <c r="S161" s="161">
        <f t="shared" si="183"/>
        <v>0.3</v>
      </c>
      <c r="T161" s="161">
        <f t="shared" si="183"/>
        <v>0.3</v>
      </c>
      <c r="U161" s="161">
        <f t="shared" si="183"/>
        <v>0.3</v>
      </c>
      <c r="V161" s="161">
        <f t="shared" si="183"/>
        <v>0.3</v>
      </c>
      <c r="W161" s="161">
        <f t="shared" ref="W161:AF166" si="184">V161</f>
        <v>0.3</v>
      </c>
      <c r="X161" s="161">
        <f t="shared" si="184"/>
        <v>0.3</v>
      </c>
      <c r="Y161" s="161">
        <f t="shared" si="184"/>
        <v>0.3</v>
      </c>
      <c r="Z161" s="161">
        <f t="shared" si="184"/>
        <v>0.3</v>
      </c>
      <c r="AA161" s="161">
        <f t="shared" si="184"/>
        <v>0.3</v>
      </c>
      <c r="AB161" s="161">
        <f t="shared" si="184"/>
        <v>0.3</v>
      </c>
      <c r="AC161" s="161">
        <f t="shared" si="184"/>
        <v>0.3</v>
      </c>
      <c r="AD161" s="161">
        <f t="shared" si="184"/>
        <v>0.3</v>
      </c>
      <c r="AE161" s="161">
        <f t="shared" si="184"/>
        <v>0.3</v>
      </c>
      <c r="AF161" s="161">
        <f t="shared" si="184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v>0.4</v>
      </c>
      <c r="G162" s="163">
        <f t="shared" si="183"/>
        <v>0.4</v>
      </c>
      <c r="H162" s="163">
        <f t="shared" si="183"/>
        <v>0.4</v>
      </c>
      <c r="I162" s="163">
        <f t="shared" si="183"/>
        <v>0.4</v>
      </c>
      <c r="J162" s="163">
        <f t="shared" si="183"/>
        <v>0.4</v>
      </c>
      <c r="K162" s="163">
        <f t="shared" si="183"/>
        <v>0.4</v>
      </c>
      <c r="L162" s="163">
        <f t="shared" si="183"/>
        <v>0.4</v>
      </c>
      <c r="M162" s="163">
        <f t="shared" si="183"/>
        <v>0.4</v>
      </c>
      <c r="N162" s="163">
        <f t="shared" si="183"/>
        <v>0.4</v>
      </c>
      <c r="O162" s="163">
        <f t="shared" si="183"/>
        <v>0.4</v>
      </c>
      <c r="P162" s="163">
        <f t="shared" si="183"/>
        <v>0.4</v>
      </c>
      <c r="Q162" s="163">
        <f t="shared" si="183"/>
        <v>0.4</v>
      </c>
      <c r="R162" s="163">
        <f t="shared" si="183"/>
        <v>0.4</v>
      </c>
      <c r="S162" s="163">
        <f t="shared" si="183"/>
        <v>0.4</v>
      </c>
      <c r="T162" s="163">
        <f t="shared" si="183"/>
        <v>0.4</v>
      </c>
      <c r="U162" s="163">
        <f t="shared" si="183"/>
        <v>0.4</v>
      </c>
      <c r="V162" s="163">
        <f t="shared" si="183"/>
        <v>0.4</v>
      </c>
      <c r="W162" s="163">
        <f t="shared" si="184"/>
        <v>0.4</v>
      </c>
      <c r="X162" s="163">
        <f t="shared" si="184"/>
        <v>0.4</v>
      </c>
      <c r="Y162" s="163">
        <f t="shared" si="184"/>
        <v>0.4</v>
      </c>
      <c r="Z162" s="163">
        <f t="shared" si="184"/>
        <v>0.4</v>
      </c>
      <c r="AA162" s="163">
        <f t="shared" si="184"/>
        <v>0.4</v>
      </c>
      <c r="AB162" s="163">
        <f t="shared" si="184"/>
        <v>0.4</v>
      </c>
      <c r="AC162" s="163">
        <f t="shared" si="184"/>
        <v>0.4</v>
      </c>
      <c r="AD162" s="163">
        <f t="shared" si="184"/>
        <v>0.4</v>
      </c>
      <c r="AE162" s="163">
        <f t="shared" si="184"/>
        <v>0.4</v>
      </c>
      <c r="AF162" s="163">
        <f t="shared" si="184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v>1.5</v>
      </c>
      <c r="G163" s="163">
        <f t="shared" si="183"/>
        <v>1.5</v>
      </c>
      <c r="H163" s="163">
        <f t="shared" si="183"/>
        <v>1.5</v>
      </c>
      <c r="I163" s="163">
        <f t="shared" si="183"/>
        <v>1.5</v>
      </c>
      <c r="J163" s="163">
        <f t="shared" si="183"/>
        <v>1.5</v>
      </c>
      <c r="K163" s="163">
        <f t="shared" si="183"/>
        <v>1.5</v>
      </c>
      <c r="L163" s="163">
        <f t="shared" si="183"/>
        <v>1.5</v>
      </c>
      <c r="M163" s="163">
        <f t="shared" si="183"/>
        <v>1.5</v>
      </c>
      <c r="N163" s="163">
        <f t="shared" si="183"/>
        <v>1.5</v>
      </c>
      <c r="O163" s="163">
        <f t="shared" si="183"/>
        <v>1.5</v>
      </c>
      <c r="P163" s="163">
        <f t="shared" si="183"/>
        <v>1.5</v>
      </c>
      <c r="Q163" s="163">
        <f t="shared" si="183"/>
        <v>1.5</v>
      </c>
      <c r="R163" s="163">
        <f t="shared" si="183"/>
        <v>1.5</v>
      </c>
      <c r="S163" s="163">
        <f t="shared" si="183"/>
        <v>1.5</v>
      </c>
      <c r="T163" s="163">
        <f t="shared" si="183"/>
        <v>1.5</v>
      </c>
      <c r="U163" s="163">
        <f t="shared" si="183"/>
        <v>1.5</v>
      </c>
      <c r="V163" s="163">
        <f t="shared" si="183"/>
        <v>1.5</v>
      </c>
      <c r="W163" s="163">
        <f t="shared" si="184"/>
        <v>1.5</v>
      </c>
      <c r="X163" s="163">
        <f t="shared" si="184"/>
        <v>1.5</v>
      </c>
      <c r="Y163" s="163">
        <f t="shared" si="184"/>
        <v>1.5</v>
      </c>
      <c r="Z163" s="163">
        <f t="shared" si="184"/>
        <v>1.5</v>
      </c>
      <c r="AA163" s="163">
        <f t="shared" si="184"/>
        <v>1.5</v>
      </c>
      <c r="AB163" s="163">
        <f t="shared" si="184"/>
        <v>1.5</v>
      </c>
      <c r="AC163" s="163">
        <f t="shared" si="184"/>
        <v>1.5</v>
      </c>
      <c r="AD163" s="163">
        <f t="shared" si="184"/>
        <v>1.5</v>
      </c>
      <c r="AE163" s="163">
        <f t="shared" si="184"/>
        <v>1.5</v>
      </c>
      <c r="AF163" s="163">
        <f t="shared" si="184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v>0.3</v>
      </c>
      <c r="G164" s="163">
        <f t="shared" si="183"/>
        <v>0.3</v>
      </c>
      <c r="H164" s="163">
        <f t="shared" si="183"/>
        <v>0.3</v>
      </c>
      <c r="I164" s="163">
        <f t="shared" si="183"/>
        <v>0.3</v>
      </c>
      <c r="J164" s="163">
        <f t="shared" si="183"/>
        <v>0.3</v>
      </c>
      <c r="K164" s="163">
        <f t="shared" si="183"/>
        <v>0.3</v>
      </c>
      <c r="L164" s="163">
        <f t="shared" si="183"/>
        <v>0.3</v>
      </c>
      <c r="M164" s="163">
        <f t="shared" si="183"/>
        <v>0.3</v>
      </c>
      <c r="N164" s="163">
        <f t="shared" si="183"/>
        <v>0.3</v>
      </c>
      <c r="O164" s="163">
        <f t="shared" si="183"/>
        <v>0.3</v>
      </c>
      <c r="P164" s="163">
        <f t="shared" si="183"/>
        <v>0.3</v>
      </c>
      <c r="Q164" s="163">
        <f t="shared" si="183"/>
        <v>0.3</v>
      </c>
      <c r="R164" s="163">
        <f t="shared" si="183"/>
        <v>0.3</v>
      </c>
      <c r="S164" s="163">
        <f t="shared" si="183"/>
        <v>0.3</v>
      </c>
      <c r="T164" s="163">
        <f t="shared" si="183"/>
        <v>0.3</v>
      </c>
      <c r="U164" s="163">
        <f t="shared" si="183"/>
        <v>0.3</v>
      </c>
      <c r="V164" s="163">
        <f t="shared" si="183"/>
        <v>0.3</v>
      </c>
      <c r="W164" s="163">
        <f t="shared" si="184"/>
        <v>0.3</v>
      </c>
      <c r="X164" s="163">
        <f t="shared" si="184"/>
        <v>0.3</v>
      </c>
      <c r="Y164" s="163">
        <f t="shared" si="184"/>
        <v>0.3</v>
      </c>
      <c r="Z164" s="163">
        <f t="shared" si="184"/>
        <v>0.3</v>
      </c>
      <c r="AA164" s="163">
        <f t="shared" si="184"/>
        <v>0.3</v>
      </c>
      <c r="AB164" s="163">
        <f t="shared" si="184"/>
        <v>0.3</v>
      </c>
      <c r="AC164" s="163">
        <f t="shared" si="184"/>
        <v>0.3</v>
      </c>
      <c r="AD164" s="163">
        <f t="shared" si="184"/>
        <v>0.3</v>
      </c>
      <c r="AE164" s="163">
        <f t="shared" si="184"/>
        <v>0.3</v>
      </c>
      <c r="AF164" s="163">
        <f t="shared" si="184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v>0.4</v>
      </c>
      <c r="G165" s="163">
        <f t="shared" si="183"/>
        <v>0.4</v>
      </c>
      <c r="H165" s="163">
        <f t="shared" si="183"/>
        <v>0.4</v>
      </c>
      <c r="I165" s="163">
        <f t="shared" si="183"/>
        <v>0.4</v>
      </c>
      <c r="J165" s="163">
        <f t="shared" si="183"/>
        <v>0.4</v>
      </c>
      <c r="K165" s="163">
        <f t="shared" si="183"/>
        <v>0.4</v>
      </c>
      <c r="L165" s="163">
        <f t="shared" si="183"/>
        <v>0.4</v>
      </c>
      <c r="M165" s="163">
        <f t="shared" si="183"/>
        <v>0.4</v>
      </c>
      <c r="N165" s="163">
        <f t="shared" si="183"/>
        <v>0.4</v>
      </c>
      <c r="O165" s="163">
        <f t="shared" si="183"/>
        <v>0.4</v>
      </c>
      <c r="P165" s="163">
        <f t="shared" si="183"/>
        <v>0.4</v>
      </c>
      <c r="Q165" s="163">
        <f t="shared" si="183"/>
        <v>0.4</v>
      </c>
      <c r="R165" s="163">
        <f t="shared" si="183"/>
        <v>0.4</v>
      </c>
      <c r="S165" s="163">
        <f t="shared" si="183"/>
        <v>0.4</v>
      </c>
      <c r="T165" s="163">
        <f t="shared" si="183"/>
        <v>0.4</v>
      </c>
      <c r="U165" s="163">
        <f t="shared" si="183"/>
        <v>0.4</v>
      </c>
      <c r="V165" s="163">
        <f t="shared" si="183"/>
        <v>0.4</v>
      </c>
      <c r="W165" s="163">
        <f t="shared" si="184"/>
        <v>0.4</v>
      </c>
      <c r="X165" s="163">
        <f t="shared" si="184"/>
        <v>0.4</v>
      </c>
      <c r="Y165" s="163">
        <f t="shared" si="184"/>
        <v>0.4</v>
      </c>
      <c r="Z165" s="163">
        <f t="shared" si="184"/>
        <v>0.4</v>
      </c>
      <c r="AA165" s="163">
        <f t="shared" si="184"/>
        <v>0.4</v>
      </c>
      <c r="AB165" s="163">
        <f t="shared" si="184"/>
        <v>0.4</v>
      </c>
      <c r="AC165" s="163">
        <f t="shared" si="184"/>
        <v>0.4</v>
      </c>
      <c r="AD165" s="163">
        <f t="shared" si="184"/>
        <v>0.4</v>
      </c>
      <c r="AE165" s="163">
        <f t="shared" si="184"/>
        <v>0.4</v>
      </c>
      <c r="AF165" s="163">
        <f t="shared" si="184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v>0.64</v>
      </c>
      <c r="G166" s="166">
        <f t="shared" si="183"/>
        <v>0.64</v>
      </c>
      <c r="H166" s="166">
        <f t="shared" si="183"/>
        <v>0.64</v>
      </c>
      <c r="I166" s="166">
        <f t="shared" si="183"/>
        <v>0.64</v>
      </c>
      <c r="J166" s="166">
        <f t="shared" si="183"/>
        <v>0.64</v>
      </c>
      <c r="K166" s="166">
        <f t="shared" si="183"/>
        <v>0.64</v>
      </c>
      <c r="L166" s="166">
        <f t="shared" si="183"/>
        <v>0.64</v>
      </c>
      <c r="M166" s="166">
        <f t="shared" si="183"/>
        <v>0.64</v>
      </c>
      <c r="N166" s="166">
        <f t="shared" si="183"/>
        <v>0.64</v>
      </c>
      <c r="O166" s="166">
        <f t="shared" si="183"/>
        <v>0.64</v>
      </c>
      <c r="P166" s="166">
        <f t="shared" si="183"/>
        <v>0.64</v>
      </c>
      <c r="Q166" s="166">
        <f t="shared" si="183"/>
        <v>0.64</v>
      </c>
      <c r="R166" s="166">
        <f t="shared" si="183"/>
        <v>0.64</v>
      </c>
      <c r="S166" s="166">
        <f t="shared" si="183"/>
        <v>0.64</v>
      </c>
      <c r="T166" s="166">
        <f t="shared" si="183"/>
        <v>0.64</v>
      </c>
      <c r="U166" s="166">
        <f t="shared" si="183"/>
        <v>0.64</v>
      </c>
      <c r="V166" s="166">
        <f t="shared" si="183"/>
        <v>0.64</v>
      </c>
      <c r="W166" s="166">
        <f t="shared" si="184"/>
        <v>0.64</v>
      </c>
      <c r="X166" s="166">
        <f t="shared" si="184"/>
        <v>0.64</v>
      </c>
      <c r="Y166" s="166">
        <f t="shared" si="184"/>
        <v>0.64</v>
      </c>
      <c r="Z166" s="166">
        <f t="shared" si="184"/>
        <v>0.64</v>
      </c>
      <c r="AA166" s="166">
        <f t="shared" si="184"/>
        <v>0.64</v>
      </c>
      <c r="AB166" s="166">
        <f t="shared" si="184"/>
        <v>0.64</v>
      </c>
      <c r="AC166" s="166">
        <f t="shared" si="184"/>
        <v>0.64</v>
      </c>
      <c r="AD166" s="166">
        <f t="shared" si="184"/>
        <v>0.64</v>
      </c>
      <c r="AE166" s="166">
        <f t="shared" si="184"/>
        <v>0.64</v>
      </c>
      <c r="AF166" s="166">
        <f t="shared" si="184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v>3.54</v>
      </c>
      <c r="G167" s="169">
        <f t="shared" ref="G167:AG167" si="185">SUM(G161:G166)</f>
        <v>3.54</v>
      </c>
      <c r="H167" s="169">
        <f t="shared" si="185"/>
        <v>3.54</v>
      </c>
      <c r="I167" s="169">
        <f t="shared" si="185"/>
        <v>3.54</v>
      </c>
      <c r="J167" s="169">
        <f t="shared" si="185"/>
        <v>3.54</v>
      </c>
      <c r="K167" s="169">
        <f t="shared" si="185"/>
        <v>3.54</v>
      </c>
      <c r="L167" s="169">
        <f t="shared" si="185"/>
        <v>3.54</v>
      </c>
      <c r="M167" s="169">
        <f t="shared" ref="M167" si="186">SUM(M161:M166)</f>
        <v>3.54</v>
      </c>
      <c r="N167" s="169">
        <f t="shared" si="185"/>
        <v>3.54</v>
      </c>
      <c r="O167" s="169">
        <f t="shared" si="185"/>
        <v>3.54</v>
      </c>
      <c r="P167" s="169">
        <f t="shared" si="185"/>
        <v>3.54</v>
      </c>
      <c r="Q167" s="169">
        <f t="shared" si="185"/>
        <v>3.54</v>
      </c>
      <c r="R167" s="169">
        <f t="shared" si="185"/>
        <v>3.54</v>
      </c>
      <c r="S167" s="169">
        <f t="shared" ref="S167:T167" si="187">SUM(S161:S166)</f>
        <v>3.54</v>
      </c>
      <c r="T167" s="169">
        <f t="shared" si="187"/>
        <v>3.54</v>
      </c>
      <c r="U167" s="169">
        <f t="shared" ref="U167:V167" si="188">SUM(U161:U166)</f>
        <v>3.54</v>
      </c>
      <c r="V167" s="169">
        <f t="shared" si="188"/>
        <v>3.54</v>
      </c>
      <c r="W167" s="169">
        <f t="shared" si="185"/>
        <v>3.54</v>
      </c>
      <c r="X167" s="169">
        <f t="shared" si="185"/>
        <v>3.54</v>
      </c>
      <c r="Y167" s="169">
        <f t="shared" si="185"/>
        <v>3.54</v>
      </c>
      <c r="Z167" s="169">
        <f t="shared" si="185"/>
        <v>3.54</v>
      </c>
      <c r="AA167" s="169">
        <f t="shared" si="185"/>
        <v>3.54</v>
      </c>
      <c r="AB167" s="169">
        <f t="shared" si="185"/>
        <v>3.54</v>
      </c>
      <c r="AC167" s="169">
        <f t="shared" si="185"/>
        <v>3.54</v>
      </c>
      <c r="AD167" s="169">
        <f t="shared" si="185"/>
        <v>3.54</v>
      </c>
      <c r="AE167" s="169">
        <f t="shared" si="185"/>
        <v>3.54</v>
      </c>
      <c r="AF167" s="169">
        <f t="shared" si="185"/>
        <v>3.54</v>
      </c>
      <c r="AG167" s="170">
        <f t="shared" si="185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v>0</v>
      </c>
      <c r="G169" s="161">
        <f t="shared" ref="G169:V184" si="189">F169</f>
        <v>0</v>
      </c>
      <c r="H169" s="161">
        <f t="shared" si="189"/>
        <v>0</v>
      </c>
      <c r="I169" s="161">
        <f t="shared" si="189"/>
        <v>0</v>
      </c>
      <c r="J169" s="161">
        <f t="shared" si="189"/>
        <v>0</v>
      </c>
      <c r="K169" s="161">
        <f t="shared" si="189"/>
        <v>0</v>
      </c>
      <c r="L169" s="161">
        <f t="shared" si="189"/>
        <v>0</v>
      </c>
      <c r="M169" s="161">
        <f t="shared" si="189"/>
        <v>0</v>
      </c>
      <c r="N169" s="161">
        <f t="shared" si="189"/>
        <v>0</v>
      </c>
      <c r="O169" s="161">
        <f t="shared" si="189"/>
        <v>0</v>
      </c>
      <c r="P169" s="161">
        <f t="shared" si="189"/>
        <v>0</v>
      </c>
      <c r="Q169" s="161">
        <f t="shared" si="189"/>
        <v>0</v>
      </c>
      <c r="R169" s="161">
        <f t="shared" si="189"/>
        <v>0</v>
      </c>
      <c r="S169" s="161">
        <f t="shared" si="189"/>
        <v>0</v>
      </c>
      <c r="T169" s="161">
        <f t="shared" si="189"/>
        <v>0</v>
      </c>
      <c r="U169" s="161">
        <f t="shared" si="189"/>
        <v>0</v>
      </c>
      <c r="V169" s="161">
        <f t="shared" si="189"/>
        <v>0</v>
      </c>
      <c r="W169" s="161">
        <f t="shared" ref="U169:AF184" si="190">V169</f>
        <v>0</v>
      </c>
      <c r="X169" s="161">
        <f t="shared" si="190"/>
        <v>0</v>
      </c>
      <c r="Y169" s="161">
        <f t="shared" si="190"/>
        <v>0</v>
      </c>
      <c r="Z169" s="161">
        <f t="shared" si="190"/>
        <v>0</v>
      </c>
      <c r="AA169" s="161">
        <f t="shared" si="190"/>
        <v>0</v>
      </c>
      <c r="AB169" s="161">
        <f t="shared" si="190"/>
        <v>0</v>
      </c>
      <c r="AC169" s="161">
        <f t="shared" si="190"/>
        <v>0</v>
      </c>
      <c r="AD169" s="161">
        <f t="shared" si="190"/>
        <v>0</v>
      </c>
      <c r="AE169" s="161">
        <f t="shared" si="190"/>
        <v>0</v>
      </c>
      <c r="AF169" s="174">
        <f t="shared" si="190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v>0</v>
      </c>
      <c r="G170" s="163">
        <f t="shared" si="189"/>
        <v>0</v>
      </c>
      <c r="H170" s="163">
        <f t="shared" si="189"/>
        <v>0</v>
      </c>
      <c r="I170" s="163">
        <f t="shared" si="189"/>
        <v>0</v>
      </c>
      <c r="J170" s="163">
        <f t="shared" si="189"/>
        <v>0</v>
      </c>
      <c r="K170" s="163">
        <f t="shared" si="189"/>
        <v>0</v>
      </c>
      <c r="L170" s="163">
        <f t="shared" si="189"/>
        <v>0</v>
      </c>
      <c r="M170" s="163">
        <f t="shared" si="189"/>
        <v>0</v>
      </c>
      <c r="N170" s="163">
        <f t="shared" si="189"/>
        <v>0</v>
      </c>
      <c r="O170" s="163">
        <f t="shared" si="189"/>
        <v>0</v>
      </c>
      <c r="P170" s="163">
        <f t="shared" si="189"/>
        <v>0</v>
      </c>
      <c r="Q170" s="163">
        <f t="shared" si="189"/>
        <v>0</v>
      </c>
      <c r="R170" s="163">
        <f t="shared" si="189"/>
        <v>0</v>
      </c>
      <c r="S170" s="163">
        <f t="shared" si="189"/>
        <v>0</v>
      </c>
      <c r="T170" s="163">
        <f t="shared" si="189"/>
        <v>0</v>
      </c>
      <c r="U170" s="163">
        <f t="shared" si="189"/>
        <v>0</v>
      </c>
      <c r="V170" s="163">
        <f t="shared" si="189"/>
        <v>0</v>
      </c>
      <c r="W170" s="163">
        <f t="shared" si="190"/>
        <v>0</v>
      </c>
      <c r="X170" s="163">
        <f t="shared" si="190"/>
        <v>0</v>
      </c>
      <c r="Y170" s="163">
        <f t="shared" si="190"/>
        <v>0</v>
      </c>
      <c r="Z170" s="163">
        <f t="shared" si="190"/>
        <v>0</v>
      </c>
      <c r="AA170" s="163">
        <f t="shared" si="190"/>
        <v>0</v>
      </c>
      <c r="AB170" s="163">
        <f t="shared" si="190"/>
        <v>0</v>
      </c>
      <c r="AC170" s="163">
        <f t="shared" si="190"/>
        <v>0</v>
      </c>
      <c r="AD170" s="163">
        <f t="shared" si="190"/>
        <v>0</v>
      </c>
      <c r="AE170" s="163">
        <f t="shared" si="190"/>
        <v>0</v>
      </c>
      <c r="AF170" s="176">
        <f t="shared" si="190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v>0</v>
      </c>
      <c r="G171" s="163">
        <f t="shared" si="189"/>
        <v>0</v>
      </c>
      <c r="H171" s="163">
        <f t="shared" si="189"/>
        <v>0</v>
      </c>
      <c r="I171" s="163">
        <f t="shared" si="189"/>
        <v>0</v>
      </c>
      <c r="J171" s="163">
        <f t="shared" si="189"/>
        <v>0</v>
      </c>
      <c r="K171" s="163">
        <f t="shared" si="189"/>
        <v>0</v>
      </c>
      <c r="L171" s="163">
        <f t="shared" si="189"/>
        <v>0</v>
      </c>
      <c r="M171" s="163">
        <f t="shared" si="189"/>
        <v>0</v>
      </c>
      <c r="N171" s="163">
        <f t="shared" si="189"/>
        <v>0</v>
      </c>
      <c r="O171" s="163">
        <f t="shared" si="189"/>
        <v>0</v>
      </c>
      <c r="P171" s="163">
        <f t="shared" si="189"/>
        <v>0</v>
      </c>
      <c r="Q171" s="163">
        <f t="shared" si="189"/>
        <v>0</v>
      </c>
      <c r="R171" s="163">
        <f t="shared" si="189"/>
        <v>0</v>
      </c>
      <c r="S171" s="163">
        <f t="shared" si="189"/>
        <v>0</v>
      </c>
      <c r="T171" s="163">
        <f t="shared" si="189"/>
        <v>0</v>
      </c>
      <c r="U171" s="163">
        <f t="shared" si="189"/>
        <v>0</v>
      </c>
      <c r="V171" s="163">
        <f t="shared" si="189"/>
        <v>0</v>
      </c>
      <c r="W171" s="163">
        <f t="shared" si="190"/>
        <v>0</v>
      </c>
      <c r="X171" s="163">
        <f t="shared" si="190"/>
        <v>0</v>
      </c>
      <c r="Y171" s="163">
        <f t="shared" si="190"/>
        <v>0</v>
      </c>
      <c r="Z171" s="163">
        <f t="shared" si="190"/>
        <v>0</v>
      </c>
      <c r="AA171" s="163">
        <f t="shared" si="190"/>
        <v>0</v>
      </c>
      <c r="AB171" s="163">
        <f t="shared" si="190"/>
        <v>0</v>
      </c>
      <c r="AC171" s="163">
        <f t="shared" si="190"/>
        <v>0</v>
      </c>
      <c r="AD171" s="163">
        <f t="shared" si="190"/>
        <v>0</v>
      </c>
      <c r="AE171" s="163">
        <f t="shared" si="190"/>
        <v>0</v>
      </c>
      <c r="AF171" s="176">
        <f t="shared" si="190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v>0</v>
      </c>
      <c r="G172" s="163">
        <f t="shared" si="189"/>
        <v>0</v>
      </c>
      <c r="H172" s="163">
        <f t="shared" si="189"/>
        <v>0</v>
      </c>
      <c r="I172" s="163">
        <f t="shared" si="189"/>
        <v>0</v>
      </c>
      <c r="J172" s="163">
        <f t="shared" si="189"/>
        <v>0</v>
      </c>
      <c r="K172" s="163">
        <f t="shared" si="189"/>
        <v>0</v>
      </c>
      <c r="L172" s="163">
        <f t="shared" si="189"/>
        <v>0</v>
      </c>
      <c r="M172" s="163">
        <f t="shared" si="189"/>
        <v>0</v>
      </c>
      <c r="N172" s="163">
        <f t="shared" si="189"/>
        <v>0</v>
      </c>
      <c r="O172" s="163">
        <f t="shared" si="189"/>
        <v>0</v>
      </c>
      <c r="P172" s="163">
        <f t="shared" si="189"/>
        <v>0</v>
      </c>
      <c r="Q172" s="163">
        <f t="shared" si="189"/>
        <v>0</v>
      </c>
      <c r="R172" s="163">
        <f t="shared" si="189"/>
        <v>0</v>
      </c>
      <c r="S172" s="163">
        <f t="shared" si="189"/>
        <v>0</v>
      </c>
      <c r="T172" s="163">
        <f t="shared" si="189"/>
        <v>0</v>
      </c>
      <c r="U172" s="163">
        <f t="shared" si="189"/>
        <v>0</v>
      </c>
      <c r="V172" s="163">
        <f t="shared" si="189"/>
        <v>0</v>
      </c>
      <c r="W172" s="163">
        <f t="shared" si="190"/>
        <v>0</v>
      </c>
      <c r="X172" s="163">
        <f t="shared" si="190"/>
        <v>0</v>
      </c>
      <c r="Y172" s="163">
        <f t="shared" si="190"/>
        <v>0</v>
      </c>
      <c r="Z172" s="163">
        <f t="shared" si="190"/>
        <v>0</v>
      </c>
      <c r="AA172" s="163">
        <f t="shared" si="190"/>
        <v>0</v>
      </c>
      <c r="AB172" s="163">
        <f t="shared" si="190"/>
        <v>0</v>
      </c>
      <c r="AC172" s="163">
        <f t="shared" si="190"/>
        <v>0</v>
      </c>
      <c r="AD172" s="163">
        <f t="shared" si="190"/>
        <v>0</v>
      </c>
      <c r="AE172" s="163">
        <f t="shared" si="190"/>
        <v>0</v>
      </c>
      <c r="AF172" s="176">
        <f t="shared" si="190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v>0</v>
      </c>
      <c r="G173" s="163">
        <f t="shared" si="189"/>
        <v>0</v>
      </c>
      <c r="H173" s="163">
        <f t="shared" si="189"/>
        <v>0</v>
      </c>
      <c r="I173" s="163">
        <f t="shared" si="189"/>
        <v>0</v>
      </c>
      <c r="J173" s="163">
        <f t="shared" si="189"/>
        <v>0</v>
      </c>
      <c r="K173" s="163">
        <f t="shared" si="189"/>
        <v>0</v>
      </c>
      <c r="L173" s="163">
        <f t="shared" si="189"/>
        <v>0</v>
      </c>
      <c r="M173" s="163">
        <f t="shared" si="189"/>
        <v>0</v>
      </c>
      <c r="N173" s="163">
        <f t="shared" si="189"/>
        <v>0</v>
      </c>
      <c r="O173" s="163">
        <f t="shared" si="189"/>
        <v>0</v>
      </c>
      <c r="P173" s="163">
        <f t="shared" si="189"/>
        <v>0</v>
      </c>
      <c r="Q173" s="163">
        <f t="shared" si="189"/>
        <v>0</v>
      </c>
      <c r="R173" s="163">
        <f t="shared" si="189"/>
        <v>0</v>
      </c>
      <c r="S173" s="163">
        <f t="shared" si="189"/>
        <v>0</v>
      </c>
      <c r="T173" s="163">
        <f t="shared" si="189"/>
        <v>0</v>
      </c>
      <c r="U173" s="163">
        <f t="shared" si="189"/>
        <v>0</v>
      </c>
      <c r="V173" s="163">
        <f t="shared" si="189"/>
        <v>0</v>
      </c>
      <c r="W173" s="163">
        <f t="shared" si="190"/>
        <v>0</v>
      </c>
      <c r="X173" s="163">
        <f t="shared" si="190"/>
        <v>0</v>
      </c>
      <c r="Y173" s="163">
        <f t="shared" si="190"/>
        <v>0</v>
      </c>
      <c r="Z173" s="163">
        <f t="shared" si="190"/>
        <v>0</v>
      </c>
      <c r="AA173" s="163">
        <f t="shared" si="190"/>
        <v>0</v>
      </c>
      <c r="AB173" s="163">
        <f t="shared" si="190"/>
        <v>0</v>
      </c>
      <c r="AC173" s="163">
        <f t="shared" si="190"/>
        <v>0</v>
      </c>
      <c r="AD173" s="163">
        <f t="shared" si="190"/>
        <v>0</v>
      </c>
      <c r="AE173" s="163">
        <f t="shared" si="190"/>
        <v>0</v>
      </c>
      <c r="AF173" s="176">
        <f t="shared" si="190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v>0</v>
      </c>
      <c r="G174" s="163">
        <f t="shared" si="189"/>
        <v>0</v>
      </c>
      <c r="H174" s="163">
        <f t="shared" si="189"/>
        <v>0</v>
      </c>
      <c r="I174" s="163">
        <f t="shared" si="189"/>
        <v>0</v>
      </c>
      <c r="J174" s="163">
        <f t="shared" si="189"/>
        <v>0</v>
      </c>
      <c r="K174" s="163">
        <f t="shared" si="189"/>
        <v>0</v>
      </c>
      <c r="L174" s="163">
        <f t="shared" si="189"/>
        <v>0</v>
      </c>
      <c r="M174" s="163">
        <f t="shared" si="189"/>
        <v>0</v>
      </c>
      <c r="N174" s="163">
        <f t="shared" si="189"/>
        <v>0</v>
      </c>
      <c r="O174" s="163">
        <f t="shared" si="189"/>
        <v>0</v>
      </c>
      <c r="P174" s="163">
        <f t="shared" si="189"/>
        <v>0</v>
      </c>
      <c r="Q174" s="163">
        <f t="shared" si="189"/>
        <v>0</v>
      </c>
      <c r="R174" s="163">
        <f t="shared" si="189"/>
        <v>0</v>
      </c>
      <c r="S174" s="163">
        <f t="shared" si="189"/>
        <v>0</v>
      </c>
      <c r="T174" s="163">
        <f t="shared" si="189"/>
        <v>0</v>
      </c>
      <c r="U174" s="163">
        <f t="shared" si="189"/>
        <v>0</v>
      </c>
      <c r="V174" s="163">
        <f t="shared" si="189"/>
        <v>0</v>
      </c>
      <c r="W174" s="163">
        <f t="shared" si="190"/>
        <v>0</v>
      </c>
      <c r="X174" s="163">
        <f t="shared" si="190"/>
        <v>0</v>
      </c>
      <c r="Y174" s="163">
        <f t="shared" si="190"/>
        <v>0</v>
      </c>
      <c r="Z174" s="163">
        <f t="shared" si="190"/>
        <v>0</v>
      </c>
      <c r="AA174" s="163">
        <f t="shared" si="190"/>
        <v>0</v>
      </c>
      <c r="AB174" s="163">
        <f t="shared" si="190"/>
        <v>0</v>
      </c>
      <c r="AC174" s="163">
        <f t="shared" si="190"/>
        <v>0</v>
      </c>
      <c r="AD174" s="163">
        <f t="shared" si="190"/>
        <v>0</v>
      </c>
      <c r="AE174" s="163">
        <f t="shared" si="190"/>
        <v>0</v>
      </c>
      <c r="AF174" s="176">
        <f t="shared" si="190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v>0</v>
      </c>
      <c r="G175" s="163">
        <f t="shared" si="189"/>
        <v>0</v>
      </c>
      <c r="H175" s="163">
        <f t="shared" si="189"/>
        <v>0</v>
      </c>
      <c r="I175" s="163">
        <f t="shared" si="189"/>
        <v>0</v>
      </c>
      <c r="J175" s="163">
        <f t="shared" si="189"/>
        <v>0</v>
      </c>
      <c r="K175" s="163">
        <f t="shared" si="189"/>
        <v>0</v>
      </c>
      <c r="L175" s="163">
        <f t="shared" si="189"/>
        <v>0</v>
      </c>
      <c r="M175" s="163">
        <f t="shared" si="189"/>
        <v>0</v>
      </c>
      <c r="N175" s="163">
        <f t="shared" si="189"/>
        <v>0</v>
      </c>
      <c r="O175" s="163">
        <f t="shared" si="189"/>
        <v>0</v>
      </c>
      <c r="P175" s="163">
        <f t="shared" si="189"/>
        <v>0</v>
      </c>
      <c r="Q175" s="163">
        <f t="shared" si="189"/>
        <v>0</v>
      </c>
      <c r="R175" s="163">
        <f t="shared" si="189"/>
        <v>0</v>
      </c>
      <c r="S175" s="163">
        <f t="shared" si="189"/>
        <v>0</v>
      </c>
      <c r="T175" s="163">
        <f t="shared" si="189"/>
        <v>0</v>
      </c>
      <c r="U175" s="163">
        <f t="shared" si="189"/>
        <v>0</v>
      </c>
      <c r="V175" s="163">
        <f t="shared" si="189"/>
        <v>0</v>
      </c>
      <c r="W175" s="163">
        <f t="shared" si="190"/>
        <v>0</v>
      </c>
      <c r="X175" s="163">
        <f t="shared" si="190"/>
        <v>0</v>
      </c>
      <c r="Y175" s="163">
        <f t="shared" si="190"/>
        <v>0</v>
      </c>
      <c r="Z175" s="163">
        <f t="shared" si="190"/>
        <v>0</v>
      </c>
      <c r="AA175" s="163">
        <f t="shared" si="190"/>
        <v>0</v>
      </c>
      <c r="AB175" s="163">
        <f t="shared" si="190"/>
        <v>0</v>
      </c>
      <c r="AC175" s="163">
        <f t="shared" si="190"/>
        <v>0</v>
      </c>
      <c r="AD175" s="163">
        <f t="shared" si="190"/>
        <v>0</v>
      </c>
      <c r="AE175" s="163">
        <f t="shared" si="190"/>
        <v>0</v>
      </c>
      <c r="AF175" s="176">
        <f t="shared" si="190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v>0</v>
      </c>
      <c r="G176" s="163">
        <f t="shared" si="189"/>
        <v>0</v>
      </c>
      <c r="H176" s="163">
        <f t="shared" si="189"/>
        <v>0</v>
      </c>
      <c r="I176" s="163">
        <f t="shared" si="189"/>
        <v>0</v>
      </c>
      <c r="J176" s="163">
        <f t="shared" si="189"/>
        <v>0</v>
      </c>
      <c r="K176" s="163">
        <f t="shared" si="189"/>
        <v>0</v>
      </c>
      <c r="L176" s="163">
        <f t="shared" si="189"/>
        <v>0</v>
      </c>
      <c r="M176" s="163">
        <f t="shared" si="189"/>
        <v>0</v>
      </c>
      <c r="N176" s="163">
        <f t="shared" si="189"/>
        <v>0</v>
      </c>
      <c r="O176" s="163">
        <f t="shared" si="189"/>
        <v>0</v>
      </c>
      <c r="P176" s="163">
        <f t="shared" si="189"/>
        <v>0</v>
      </c>
      <c r="Q176" s="163">
        <f t="shared" si="189"/>
        <v>0</v>
      </c>
      <c r="R176" s="163">
        <f t="shared" si="189"/>
        <v>0</v>
      </c>
      <c r="S176" s="163">
        <f t="shared" si="189"/>
        <v>0</v>
      </c>
      <c r="T176" s="163">
        <f t="shared" si="189"/>
        <v>0</v>
      </c>
      <c r="U176" s="163">
        <f t="shared" si="189"/>
        <v>0</v>
      </c>
      <c r="V176" s="163">
        <f t="shared" si="189"/>
        <v>0</v>
      </c>
      <c r="W176" s="163">
        <f t="shared" si="190"/>
        <v>0</v>
      </c>
      <c r="X176" s="163">
        <f t="shared" si="190"/>
        <v>0</v>
      </c>
      <c r="Y176" s="163">
        <f t="shared" si="190"/>
        <v>0</v>
      </c>
      <c r="Z176" s="163">
        <f t="shared" si="190"/>
        <v>0</v>
      </c>
      <c r="AA176" s="163">
        <f t="shared" si="190"/>
        <v>0</v>
      </c>
      <c r="AB176" s="163">
        <f t="shared" si="190"/>
        <v>0</v>
      </c>
      <c r="AC176" s="163">
        <f t="shared" si="190"/>
        <v>0</v>
      </c>
      <c r="AD176" s="163">
        <f t="shared" si="190"/>
        <v>0</v>
      </c>
      <c r="AE176" s="163">
        <f t="shared" si="190"/>
        <v>0</v>
      </c>
      <c r="AF176" s="176">
        <f t="shared" si="190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v>0</v>
      </c>
      <c r="G177" s="163">
        <f t="shared" si="189"/>
        <v>0</v>
      </c>
      <c r="H177" s="163">
        <f t="shared" si="189"/>
        <v>0</v>
      </c>
      <c r="I177" s="163">
        <f t="shared" si="189"/>
        <v>0</v>
      </c>
      <c r="J177" s="163">
        <f t="shared" si="189"/>
        <v>0</v>
      </c>
      <c r="K177" s="163">
        <f t="shared" si="189"/>
        <v>0</v>
      </c>
      <c r="L177" s="163">
        <f t="shared" si="189"/>
        <v>0</v>
      </c>
      <c r="M177" s="163">
        <f t="shared" si="189"/>
        <v>0</v>
      </c>
      <c r="N177" s="163">
        <f t="shared" si="189"/>
        <v>0</v>
      </c>
      <c r="O177" s="163">
        <f t="shared" si="189"/>
        <v>0</v>
      </c>
      <c r="P177" s="163">
        <f t="shared" si="189"/>
        <v>0</v>
      </c>
      <c r="Q177" s="163">
        <f t="shared" si="189"/>
        <v>0</v>
      </c>
      <c r="R177" s="163">
        <f t="shared" si="189"/>
        <v>0</v>
      </c>
      <c r="S177" s="163">
        <f t="shared" si="189"/>
        <v>0</v>
      </c>
      <c r="T177" s="163">
        <f t="shared" si="189"/>
        <v>0</v>
      </c>
      <c r="U177" s="163">
        <f t="shared" si="189"/>
        <v>0</v>
      </c>
      <c r="V177" s="163">
        <f t="shared" si="189"/>
        <v>0</v>
      </c>
      <c r="W177" s="163">
        <f t="shared" si="190"/>
        <v>0</v>
      </c>
      <c r="X177" s="163">
        <f t="shared" si="190"/>
        <v>0</v>
      </c>
      <c r="Y177" s="163">
        <f t="shared" si="190"/>
        <v>0</v>
      </c>
      <c r="Z177" s="163">
        <f t="shared" si="190"/>
        <v>0</v>
      </c>
      <c r="AA177" s="163">
        <f t="shared" si="190"/>
        <v>0</v>
      </c>
      <c r="AB177" s="163">
        <f t="shared" si="190"/>
        <v>0</v>
      </c>
      <c r="AC177" s="163">
        <f t="shared" si="190"/>
        <v>0</v>
      </c>
      <c r="AD177" s="163">
        <f t="shared" si="190"/>
        <v>0</v>
      </c>
      <c r="AE177" s="163">
        <f t="shared" si="190"/>
        <v>0</v>
      </c>
      <c r="AF177" s="176">
        <f t="shared" si="190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v>0</v>
      </c>
      <c r="G178" s="163">
        <f t="shared" si="189"/>
        <v>0</v>
      </c>
      <c r="H178" s="163">
        <f t="shared" si="189"/>
        <v>0</v>
      </c>
      <c r="I178" s="163">
        <f t="shared" si="189"/>
        <v>0</v>
      </c>
      <c r="J178" s="163">
        <f t="shared" si="189"/>
        <v>0</v>
      </c>
      <c r="K178" s="163">
        <f t="shared" si="189"/>
        <v>0</v>
      </c>
      <c r="L178" s="163">
        <f t="shared" si="189"/>
        <v>0</v>
      </c>
      <c r="M178" s="163">
        <f t="shared" si="189"/>
        <v>0</v>
      </c>
      <c r="N178" s="163">
        <f t="shared" si="189"/>
        <v>0</v>
      </c>
      <c r="O178" s="163">
        <f t="shared" si="189"/>
        <v>0</v>
      </c>
      <c r="P178" s="163">
        <f t="shared" si="189"/>
        <v>0</v>
      </c>
      <c r="Q178" s="163">
        <f t="shared" si="189"/>
        <v>0</v>
      </c>
      <c r="R178" s="163">
        <f t="shared" si="189"/>
        <v>0</v>
      </c>
      <c r="S178" s="163">
        <f t="shared" si="189"/>
        <v>0</v>
      </c>
      <c r="T178" s="163">
        <f t="shared" si="189"/>
        <v>0</v>
      </c>
      <c r="U178" s="163">
        <f t="shared" si="190"/>
        <v>0</v>
      </c>
      <c r="V178" s="163">
        <f t="shared" si="190"/>
        <v>0</v>
      </c>
      <c r="W178" s="163">
        <f t="shared" si="190"/>
        <v>0</v>
      </c>
      <c r="X178" s="163">
        <f t="shared" si="190"/>
        <v>0</v>
      </c>
      <c r="Y178" s="163">
        <f t="shared" si="190"/>
        <v>0</v>
      </c>
      <c r="Z178" s="163">
        <f t="shared" si="190"/>
        <v>0</v>
      </c>
      <c r="AA178" s="163">
        <f t="shared" si="190"/>
        <v>0</v>
      </c>
      <c r="AB178" s="163">
        <f t="shared" si="190"/>
        <v>0</v>
      </c>
      <c r="AC178" s="163">
        <f t="shared" si="190"/>
        <v>0</v>
      </c>
      <c r="AD178" s="163">
        <f t="shared" si="190"/>
        <v>0</v>
      </c>
      <c r="AE178" s="163">
        <f t="shared" si="190"/>
        <v>0</v>
      </c>
      <c r="AF178" s="176">
        <f t="shared" si="190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v>0</v>
      </c>
      <c r="G179" s="163">
        <f t="shared" si="189"/>
        <v>0</v>
      </c>
      <c r="H179" s="163">
        <f t="shared" si="189"/>
        <v>0</v>
      </c>
      <c r="I179" s="163">
        <f t="shared" si="189"/>
        <v>0</v>
      </c>
      <c r="J179" s="163">
        <f t="shared" si="189"/>
        <v>0</v>
      </c>
      <c r="K179" s="163">
        <f t="shared" si="189"/>
        <v>0</v>
      </c>
      <c r="L179" s="163">
        <f t="shared" si="189"/>
        <v>0</v>
      </c>
      <c r="M179" s="163">
        <f t="shared" si="189"/>
        <v>0</v>
      </c>
      <c r="N179" s="163">
        <f t="shared" si="189"/>
        <v>0</v>
      </c>
      <c r="O179" s="163">
        <f t="shared" si="189"/>
        <v>0</v>
      </c>
      <c r="P179" s="163">
        <f t="shared" si="189"/>
        <v>0</v>
      </c>
      <c r="Q179" s="163">
        <f t="shared" si="189"/>
        <v>0</v>
      </c>
      <c r="R179" s="163">
        <f t="shared" si="189"/>
        <v>0</v>
      </c>
      <c r="S179" s="163">
        <f t="shared" si="189"/>
        <v>0</v>
      </c>
      <c r="T179" s="163">
        <f t="shared" si="189"/>
        <v>0</v>
      </c>
      <c r="U179" s="163">
        <f t="shared" si="190"/>
        <v>0</v>
      </c>
      <c r="V179" s="163">
        <f t="shared" si="190"/>
        <v>0</v>
      </c>
      <c r="W179" s="163">
        <f t="shared" si="190"/>
        <v>0</v>
      </c>
      <c r="X179" s="163">
        <f t="shared" si="190"/>
        <v>0</v>
      </c>
      <c r="Y179" s="163">
        <f t="shared" si="190"/>
        <v>0</v>
      </c>
      <c r="Z179" s="163">
        <f t="shared" si="190"/>
        <v>0</v>
      </c>
      <c r="AA179" s="163">
        <f t="shared" si="190"/>
        <v>0</v>
      </c>
      <c r="AB179" s="163">
        <f t="shared" si="190"/>
        <v>0</v>
      </c>
      <c r="AC179" s="163">
        <f t="shared" si="190"/>
        <v>0</v>
      </c>
      <c r="AD179" s="163">
        <f t="shared" si="190"/>
        <v>0</v>
      </c>
      <c r="AE179" s="163">
        <f t="shared" si="190"/>
        <v>0</v>
      </c>
      <c r="AF179" s="176">
        <f t="shared" si="190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v>0</v>
      </c>
      <c r="G180" s="163">
        <f t="shared" si="189"/>
        <v>0</v>
      </c>
      <c r="H180" s="163">
        <f t="shared" si="189"/>
        <v>0</v>
      </c>
      <c r="I180" s="163">
        <f t="shared" si="189"/>
        <v>0</v>
      </c>
      <c r="J180" s="163">
        <f t="shared" si="189"/>
        <v>0</v>
      </c>
      <c r="K180" s="163">
        <f t="shared" si="189"/>
        <v>0</v>
      </c>
      <c r="L180" s="163">
        <f t="shared" si="189"/>
        <v>0</v>
      </c>
      <c r="M180" s="163">
        <f t="shared" si="189"/>
        <v>0</v>
      </c>
      <c r="N180" s="163">
        <f t="shared" si="189"/>
        <v>0</v>
      </c>
      <c r="O180" s="163">
        <f t="shared" si="189"/>
        <v>0</v>
      </c>
      <c r="P180" s="163">
        <f t="shared" si="189"/>
        <v>0</v>
      </c>
      <c r="Q180" s="163">
        <f t="shared" si="189"/>
        <v>0</v>
      </c>
      <c r="R180" s="163">
        <f t="shared" si="189"/>
        <v>0</v>
      </c>
      <c r="S180" s="163">
        <f t="shared" si="189"/>
        <v>0</v>
      </c>
      <c r="T180" s="163">
        <f t="shared" si="189"/>
        <v>0</v>
      </c>
      <c r="U180" s="163">
        <f t="shared" si="190"/>
        <v>0</v>
      </c>
      <c r="V180" s="163">
        <f t="shared" si="190"/>
        <v>0</v>
      </c>
      <c r="W180" s="163">
        <f t="shared" si="190"/>
        <v>0</v>
      </c>
      <c r="X180" s="163">
        <f t="shared" si="190"/>
        <v>0</v>
      </c>
      <c r="Y180" s="163">
        <f t="shared" si="190"/>
        <v>0</v>
      </c>
      <c r="Z180" s="163">
        <f t="shared" si="190"/>
        <v>0</v>
      </c>
      <c r="AA180" s="163">
        <f t="shared" si="190"/>
        <v>0</v>
      </c>
      <c r="AB180" s="163">
        <f t="shared" si="190"/>
        <v>0</v>
      </c>
      <c r="AC180" s="163">
        <f t="shared" si="190"/>
        <v>0</v>
      </c>
      <c r="AD180" s="163">
        <f t="shared" si="190"/>
        <v>0</v>
      </c>
      <c r="AE180" s="163">
        <f t="shared" si="190"/>
        <v>0</v>
      </c>
      <c r="AF180" s="176">
        <f t="shared" si="190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v>0</v>
      </c>
      <c r="G181" s="163">
        <f t="shared" si="189"/>
        <v>0</v>
      </c>
      <c r="H181" s="163">
        <f t="shared" si="189"/>
        <v>0</v>
      </c>
      <c r="I181" s="163">
        <f t="shared" si="189"/>
        <v>0</v>
      </c>
      <c r="J181" s="163">
        <f t="shared" si="189"/>
        <v>0</v>
      </c>
      <c r="K181" s="163">
        <f t="shared" si="189"/>
        <v>0</v>
      </c>
      <c r="L181" s="163">
        <f t="shared" si="189"/>
        <v>0</v>
      </c>
      <c r="M181" s="163">
        <f t="shared" si="189"/>
        <v>0</v>
      </c>
      <c r="N181" s="163">
        <f t="shared" si="189"/>
        <v>0</v>
      </c>
      <c r="O181" s="163">
        <f t="shared" si="189"/>
        <v>0</v>
      </c>
      <c r="P181" s="163">
        <f t="shared" si="189"/>
        <v>0</v>
      </c>
      <c r="Q181" s="163">
        <f t="shared" si="189"/>
        <v>0</v>
      </c>
      <c r="R181" s="163">
        <f t="shared" si="189"/>
        <v>0</v>
      </c>
      <c r="S181" s="163">
        <f t="shared" si="189"/>
        <v>0</v>
      </c>
      <c r="T181" s="163">
        <f t="shared" si="189"/>
        <v>0</v>
      </c>
      <c r="U181" s="163">
        <f t="shared" si="190"/>
        <v>0</v>
      </c>
      <c r="V181" s="163">
        <f t="shared" si="190"/>
        <v>0</v>
      </c>
      <c r="W181" s="163">
        <f t="shared" si="190"/>
        <v>0</v>
      </c>
      <c r="X181" s="163">
        <f t="shared" si="190"/>
        <v>0</v>
      </c>
      <c r="Y181" s="163">
        <f t="shared" si="190"/>
        <v>0</v>
      </c>
      <c r="Z181" s="163">
        <f t="shared" si="190"/>
        <v>0</v>
      </c>
      <c r="AA181" s="163">
        <f t="shared" si="190"/>
        <v>0</v>
      </c>
      <c r="AB181" s="163">
        <f t="shared" si="190"/>
        <v>0</v>
      </c>
      <c r="AC181" s="163">
        <f t="shared" si="190"/>
        <v>0</v>
      </c>
      <c r="AD181" s="163">
        <f t="shared" si="190"/>
        <v>0</v>
      </c>
      <c r="AE181" s="163">
        <f t="shared" si="190"/>
        <v>0</v>
      </c>
      <c r="AF181" s="176">
        <f t="shared" si="190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v>0</v>
      </c>
      <c r="G182" s="163">
        <f t="shared" si="189"/>
        <v>0</v>
      </c>
      <c r="H182" s="163">
        <f t="shared" si="189"/>
        <v>0</v>
      </c>
      <c r="I182" s="163">
        <f t="shared" si="189"/>
        <v>0</v>
      </c>
      <c r="J182" s="163">
        <f t="shared" si="189"/>
        <v>0</v>
      </c>
      <c r="K182" s="163">
        <f t="shared" si="189"/>
        <v>0</v>
      </c>
      <c r="L182" s="163">
        <f t="shared" si="189"/>
        <v>0</v>
      </c>
      <c r="M182" s="163">
        <f t="shared" si="189"/>
        <v>0</v>
      </c>
      <c r="N182" s="163">
        <f t="shared" si="189"/>
        <v>0</v>
      </c>
      <c r="O182" s="163">
        <f t="shared" si="189"/>
        <v>0</v>
      </c>
      <c r="P182" s="163">
        <f t="shared" si="189"/>
        <v>0</v>
      </c>
      <c r="Q182" s="163">
        <f t="shared" si="189"/>
        <v>0</v>
      </c>
      <c r="R182" s="163">
        <f t="shared" si="189"/>
        <v>0</v>
      </c>
      <c r="S182" s="163">
        <f t="shared" si="189"/>
        <v>0</v>
      </c>
      <c r="T182" s="163">
        <f t="shared" si="189"/>
        <v>0</v>
      </c>
      <c r="U182" s="163">
        <f t="shared" si="190"/>
        <v>0</v>
      </c>
      <c r="V182" s="163">
        <f t="shared" si="190"/>
        <v>0</v>
      </c>
      <c r="W182" s="163">
        <f t="shared" si="190"/>
        <v>0</v>
      </c>
      <c r="X182" s="163">
        <f t="shared" si="190"/>
        <v>0</v>
      </c>
      <c r="Y182" s="163">
        <f t="shared" si="190"/>
        <v>0</v>
      </c>
      <c r="Z182" s="163">
        <f t="shared" si="190"/>
        <v>0</v>
      </c>
      <c r="AA182" s="163">
        <f t="shared" si="190"/>
        <v>0</v>
      </c>
      <c r="AB182" s="163">
        <f t="shared" si="190"/>
        <v>0</v>
      </c>
      <c r="AC182" s="163">
        <f t="shared" si="190"/>
        <v>0</v>
      </c>
      <c r="AD182" s="163">
        <f t="shared" si="190"/>
        <v>0</v>
      </c>
      <c r="AE182" s="163">
        <f t="shared" si="190"/>
        <v>0</v>
      </c>
      <c r="AF182" s="176">
        <f t="shared" si="190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v>0</v>
      </c>
      <c r="G183" s="163">
        <f t="shared" si="189"/>
        <v>0</v>
      </c>
      <c r="H183" s="163">
        <f t="shared" si="189"/>
        <v>0</v>
      </c>
      <c r="I183" s="163">
        <f t="shared" si="189"/>
        <v>0</v>
      </c>
      <c r="J183" s="163">
        <f t="shared" si="189"/>
        <v>0</v>
      </c>
      <c r="K183" s="163">
        <f t="shared" si="189"/>
        <v>0</v>
      </c>
      <c r="L183" s="163">
        <f t="shared" si="189"/>
        <v>0</v>
      </c>
      <c r="M183" s="163">
        <f t="shared" si="189"/>
        <v>0</v>
      </c>
      <c r="N183" s="163">
        <f t="shared" si="189"/>
        <v>0</v>
      </c>
      <c r="O183" s="163">
        <f t="shared" si="189"/>
        <v>0</v>
      </c>
      <c r="P183" s="163">
        <f t="shared" si="189"/>
        <v>0</v>
      </c>
      <c r="Q183" s="163">
        <f t="shared" si="189"/>
        <v>0</v>
      </c>
      <c r="R183" s="163">
        <f t="shared" si="189"/>
        <v>0</v>
      </c>
      <c r="S183" s="163">
        <f t="shared" si="189"/>
        <v>0</v>
      </c>
      <c r="T183" s="163">
        <f t="shared" si="189"/>
        <v>0</v>
      </c>
      <c r="U183" s="163">
        <f t="shared" si="190"/>
        <v>0</v>
      </c>
      <c r="V183" s="163">
        <f t="shared" si="190"/>
        <v>0</v>
      </c>
      <c r="W183" s="163">
        <f t="shared" si="190"/>
        <v>0</v>
      </c>
      <c r="X183" s="163">
        <f t="shared" si="190"/>
        <v>0</v>
      </c>
      <c r="Y183" s="163">
        <f t="shared" si="190"/>
        <v>0</v>
      </c>
      <c r="Z183" s="163">
        <f t="shared" si="190"/>
        <v>0</v>
      </c>
      <c r="AA183" s="163">
        <f t="shared" si="190"/>
        <v>0</v>
      </c>
      <c r="AB183" s="163">
        <f t="shared" si="190"/>
        <v>0</v>
      </c>
      <c r="AC183" s="163">
        <f t="shared" si="190"/>
        <v>0</v>
      </c>
      <c r="AD183" s="163">
        <f t="shared" si="190"/>
        <v>0</v>
      </c>
      <c r="AE183" s="163">
        <f t="shared" si="190"/>
        <v>0</v>
      </c>
      <c r="AF183" s="176">
        <f t="shared" si="190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v>0</v>
      </c>
      <c r="G184" s="163">
        <f t="shared" si="189"/>
        <v>0</v>
      </c>
      <c r="H184" s="163">
        <f t="shared" si="189"/>
        <v>0</v>
      </c>
      <c r="I184" s="163">
        <f t="shared" si="189"/>
        <v>0</v>
      </c>
      <c r="J184" s="163">
        <f t="shared" si="189"/>
        <v>0</v>
      </c>
      <c r="K184" s="163">
        <f t="shared" si="189"/>
        <v>0</v>
      </c>
      <c r="L184" s="163">
        <f t="shared" si="189"/>
        <v>0</v>
      </c>
      <c r="M184" s="163">
        <f t="shared" si="189"/>
        <v>0</v>
      </c>
      <c r="N184" s="163">
        <f t="shared" si="189"/>
        <v>0</v>
      </c>
      <c r="O184" s="163">
        <f t="shared" si="189"/>
        <v>0</v>
      </c>
      <c r="P184" s="163">
        <f t="shared" si="189"/>
        <v>0</v>
      </c>
      <c r="Q184" s="163">
        <f t="shared" si="189"/>
        <v>0</v>
      </c>
      <c r="R184" s="163">
        <f t="shared" ref="R184:AF199" si="191">Q184</f>
        <v>0</v>
      </c>
      <c r="S184" s="163">
        <f t="shared" si="191"/>
        <v>0</v>
      </c>
      <c r="T184" s="163">
        <f t="shared" si="191"/>
        <v>0</v>
      </c>
      <c r="U184" s="163">
        <f t="shared" si="191"/>
        <v>0</v>
      </c>
      <c r="V184" s="163">
        <f t="shared" si="191"/>
        <v>0</v>
      </c>
      <c r="W184" s="163">
        <f t="shared" si="191"/>
        <v>0</v>
      </c>
      <c r="X184" s="163">
        <f t="shared" si="191"/>
        <v>0</v>
      </c>
      <c r="Y184" s="163">
        <f t="shared" si="191"/>
        <v>0</v>
      </c>
      <c r="Z184" s="163">
        <f t="shared" si="191"/>
        <v>0</v>
      </c>
      <c r="AA184" s="163">
        <f t="shared" si="191"/>
        <v>0</v>
      </c>
      <c r="AB184" s="163">
        <f t="shared" si="190"/>
        <v>0</v>
      </c>
      <c r="AC184" s="163">
        <f t="shared" si="190"/>
        <v>0</v>
      </c>
      <c r="AD184" s="163">
        <f t="shared" si="191"/>
        <v>0</v>
      </c>
      <c r="AE184" s="163">
        <f t="shared" si="191"/>
        <v>0</v>
      </c>
      <c r="AF184" s="176">
        <f t="shared" si="191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v>0</v>
      </c>
      <c r="G185" s="163">
        <f t="shared" ref="G185:T200" si="192">F185</f>
        <v>0</v>
      </c>
      <c r="H185" s="163">
        <f t="shared" si="192"/>
        <v>0</v>
      </c>
      <c r="I185" s="163">
        <f t="shared" si="192"/>
        <v>0</v>
      </c>
      <c r="J185" s="163">
        <f t="shared" si="192"/>
        <v>0</v>
      </c>
      <c r="K185" s="163">
        <f t="shared" si="192"/>
        <v>0</v>
      </c>
      <c r="L185" s="163">
        <f t="shared" si="192"/>
        <v>0</v>
      </c>
      <c r="M185" s="163">
        <f t="shared" si="192"/>
        <v>0</v>
      </c>
      <c r="N185" s="163">
        <f t="shared" si="192"/>
        <v>0</v>
      </c>
      <c r="O185" s="163">
        <f t="shared" si="192"/>
        <v>0</v>
      </c>
      <c r="P185" s="163">
        <f t="shared" si="192"/>
        <v>0</v>
      </c>
      <c r="Q185" s="163">
        <f t="shared" si="192"/>
        <v>0</v>
      </c>
      <c r="R185" s="163">
        <f t="shared" si="192"/>
        <v>0</v>
      </c>
      <c r="S185" s="163">
        <f t="shared" si="192"/>
        <v>0</v>
      </c>
      <c r="T185" s="163">
        <f t="shared" si="192"/>
        <v>0</v>
      </c>
      <c r="U185" s="163">
        <f t="shared" si="191"/>
        <v>0</v>
      </c>
      <c r="V185" s="163">
        <f t="shared" si="191"/>
        <v>0</v>
      </c>
      <c r="W185" s="163">
        <f t="shared" si="191"/>
        <v>0</v>
      </c>
      <c r="X185" s="163">
        <f t="shared" si="191"/>
        <v>0</v>
      </c>
      <c r="Y185" s="163">
        <f t="shared" si="191"/>
        <v>0</v>
      </c>
      <c r="Z185" s="163">
        <f t="shared" si="191"/>
        <v>0</v>
      </c>
      <c r="AA185" s="163">
        <f t="shared" si="191"/>
        <v>0</v>
      </c>
      <c r="AB185" s="163">
        <f t="shared" si="191"/>
        <v>0</v>
      </c>
      <c r="AC185" s="163">
        <f t="shared" si="191"/>
        <v>0</v>
      </c>
      <c r="AD185" s="163">
        <f t="shared" si="191"/>
        <v>0</v>
      </c>
      <c r="AE185" s="163">
        <f t="shared" si="191"/>
        <v>0</v>
      </c>
      <c r="AF185" s="176">
        <f t="shared" si="191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v>0</v>
      </c>
      <c r="G186" s="163">
        <f t="shared" si="192"/>
        <v>0</v>
      </c>
      <c r="H186" s="163">
        <f t="shared" si="192"/>
        <v>0</v>
      </c>
      <c r="I186" s="163">
        <f t="shared" si="192"/>
        <v>0</v>
      </c>
      <c r="J186" s="163">
        <f t="shared" si="192"/>
        <v>0</v>
      </c>
      <c r="K186" s="163">
        <f t="shared" si="192"/>
        <v>0</v>
      </c>
      <c r="L186" s="163">
        <f t="shared" si="192"/>
        <v>0</v>
      </c>
      <c r="M186" s="163">
        <f t="shared" si="192"/>
        <v>0</v>
      </c>
      <c r="N186" s="163">
        <f t="shared" si="192"/>
        <v>0</v>
      </c>
      <c r="O186" s="163">
        <f t="shared" si="192"/>
        <v>0</v>
      </c>
      <c r="P186" s="163">
        <f t="shared" si="192"/>
        <v>0</v>
      </c>
      <c r="Q186" s="163">
        <f t="shared" si="192"/>
        <v>0</v>
      </c>
      <c r="R186" s="163">
        <f t="shared" si="192"/>
        <v>0</v>
      </c>
      <c r="S186" s="163">
        <f t="shared" si="192"/>
        <v>0</v>
      </c>
      <c r="T186" s="163">
        <f t="shared" si="192"/>
        <v>0</v>
      </c>
      <c r="U186" s="163">
        <f t="shared" si="191"/>
        <v>0</v>
      </c>
      <c r="V186" s="163">
        <f t="shared" si="191"/>
        <v>0</v>
      </c>
      <c r="W186" s="163">
        <f t="shared" si="191"/>
        <v>0</v>
      </c>
      <c r="X186" s="163">
        <f t="shared" si="191"/>
        <v>0</v>
      </c>
      <c r="Y186" s="163">
        <f t="shared" si="191"/>
        <v>0</v>
      </c>
      <c r="Z186" s="163">
        <f t="shared" si="191"/>
        <v>0</v>
      </c>
      <c r="AA186" s="163">
        <f t="shared" si="191"/>
        <v>0</v>
      </c>
      <c r="AB186" s="163">
        <f t="shared" si="191"/>
        <v>0</v>
      </c>
      <c r="AC186" s="163">
        <f t="shared" si="191"/>
        <v>0</v>
      </c>
      <c r="AD186" s="163">
        <f t="shared" si="191"/>
        <v>0</v>
      </c>
      <c r="AE186" s="163">
        <f t="shared" si="191"/>
        <v>0</v>
      </c>
      <c r="AF186" s="176">
        <f t="shared" si="191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v>0</v>
      </c>
      <c r="G187" s="163">
        <f t="shared" si="192"/>
        <v>0</v>
      </c>
      <c r="H187" s="163">
        <f t="shared" si="192"/>
        <v>0</v>
      </c>
      <c r="I187" s="163">
        <f t="shared" si="192"/>
        <v>0</v>
      </c>
      <c r="J187" s="163">
        <f t="shared" si="192"/>
        <v>0</v>
      </c>
      <c r="K187" s="163">
        <f t="shared" si="192"/>
        <v>0</v>
      </c>
      <c r="L187" s="163">
        <f t="shared" si="192"/>
        <v>0</v>
      </c>
      <c r="M187" s="163">
        <f t="shared" si="192"/>
        <v>0</v>
      </c>
      <c r="N187" s="163">
        <f t="shared" si="192"/>
        <v>0</v>
      </c>
      <c r="O187" s="163">
        <f t="shared" si="192"/>
        <v>0</v>
      </c>
      <c r="P187" s="163">
        <f t="shared" si="192"/>
        <v>0</v>
      </c>
      <c r="Q187" s="163">
        <f t="shared" si="192"/>
        <v>0</v>
      </c>
      <c r="R187" s="163">
        <f t="shared" si="192"/>
        <v>0</v>
      </c>
      <c r="S187" s="163">
        <f t="shared" si="192"/>
        <v>0</v>
      </c>
      <c r="T187" s="163">
        <f t="shared" si="192"/>
        <v>0</v>
      </c>
      <c r="U187" s="163">
        <f t="shared" si="191"/>
        <v>0</v>
      </c>
      <c r="V187" s="163">
        <f t="shared" si="191"/>
        <v>0</v>
      </c>
      <c r="W187" s="163">
        <f t="shared" si="191"/>
        <v>0</v>
      </c>
      <c r="X187" s="163">
        <f t="shared" si="191"/>
        <v>0</v>
      </c>
      <c r="Y187" s="163">
        <f t="shared" si="191"/>
        <v>0</v>
      </c>
      <c r="Z187" s="163">
        <f t="shared" si="191"/>
        <v>0</v>
      </c>
      <c r="AA187" s="163">
        <f t="shared" si="191"/>
        <v>0</v>
      </c>
      <c r="AB187" s="163">
        <f t="shared" si="191"/>
        <v>0</v>
      </c>
      <c r="AC187" s="163">
        <f t="shared" si="191"/>
        <v>0</v>
      </c>
      <c r="AD187" s="163">
        <f t="shared" si="191"/>
        <v>0</v>
      </c>
      <c r="AE187" s="163">
        <f t="shared" si="191"/>
        <v>0</v>
      </c>
      <c r="AF187" s="176">
        <f t="shared" si="191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v>0</v>
      </c>
      <c r="G188" s="163">
        <f t="shared" si="192"/>
        <v>0</v>
      </c>
      <c r="H188" s="163">
        <f t="shared" si="192"/>
        <v>0</v>
      </c>
      <c r="I188" s="163">
        <f t="shared" si="192"/>
        <v>0</v>
      </c>
      <c r="J188" s="163">
        <f t="shared" si="192"/>
        <v>0</v>
      </c>
      <c r="K188" s="163">
        <f t="shared" si="192"/>
        <v>0</v>
      </c>
      <c r="L188" s="163">
        <f t="shared" si="192"/>
        <v>0</v>
      </c>
      <c r="M188" s="163">
        <f t="shared" si="192"/>
        <v>0</v>
      </c>
      <c r="N188" s="163">
        <f t="shared" si="192"/>
        <v>0</v>
      </c>
      <c r="O188" s="163">
        <f t="shared" si="192"/>
        <v>0</v>
      </c>
      <c r="P188" s="163">
        <f t="shared" si="192"/>
        <v>0</v>
      </c>
      <c r="Q188" s="163">
        <f t="shared" si="192"/>
        <v>0</v>
      </c>
      <c r="R188" s="163">
        <f t="shared" si="192"/>
        <v>0</v>
      </c>
      <c r="S188" s="163">
        <f t="shared" si="192"/>
        <v>0</v>
      </c>
      <c r="T188" s="163">
        <f t="shared" si="192"/>
        <v>0</v>
      </c>
      <c r="U188" s="163">
        <f t="shared" si="191"/>
        <v>0</v>
      </c>
      <c r="V188" s="163">
        <f t="shared" si="191"/>
        <v>0</v>
      </c>
      <c r="W188" s="163">
        <f t="shared" si="191"/>
        <v>0</v>
      </c>
      <c r="X188" s="163">
        <f t="shared" si="191"/>
        <v>0</v>
      </c>
      <c r="Y188" s="163">
        <f t="shared" si="191"/>
        <v>0</v>
      </c>
      <c r="Z188" s="163">
        <f t="shared" si="191"/>
        <v>0</v>
      </c>
      <c r="AA188" s="163">
        <f t="shared" si="191"/>
        <v>0</v>
      </c>
      <c r="AB188" s="163">
        <f t="shared" si="191"/>
        <v>0</v>
      </c>
      <c r="AC188" s="163">
        <f t="shared" si="191"/>
        <v>0</v>
      </c>
      <c r="AD188" s="163">
        <f t="shared" si="191"/>
        <v>0</v>
      </c>
      <c r="AE188" s="163">
        <f t="shared" si="191"/>
        <v>0</v>
      </c>
      <c r="AF188" s="176">
        <f t="shared" si="191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v>0</v>
      </c>
      <c r="G189" s="163">
        <f t="shared" si="192"/>
        <v>0</v>
      </c>
      <c r="H189" s="163">
        <f t="shared" si="192"/>
        <v>0</v>
      </c>
      <c r="I189" s="163">
        <f t="shared" si="192"/>
        <v>0</v>
      </c>
      <c r="J189" s="163">
        <f t="shared" si="192"/>
        <v>0</v>
      </c>
      <c r="K189" s="163">
        <f t="shared" si="192"/>
        <v>0</v>
      </c>
      <c r="L189" s="163">
        <f t="shared" si="192"/>
        <v>0</v>
      </c>
      <c r="M189" s="163">
        <f t="shared" si="192"/>
        <v>0</v>
      </c>
      <c r="N189" s="163">
        <f t="shared" si="192"/>
        <v>0</v>
      </c>
      <c r="O189" s="163">
        <f t="shared" si="192"/>
        <v>0</v>
      </c>
      <c r="P189" s="163">
        <f t="shared" si="192"/>
        <v>0</v>
      </c>
      <c r="Q189" s="163">
        <f t="shared" si="192"/>
        <v>0</v>
      </c>
      <c r="R189" s="163">
        <f t="shared" si="192"/>
        <v>0</v>
      </c>
      <c r="S189" s="163">
        <f t="shared" si="192"/>
        <v>0</v>
      </c>
      <c r="T189" s="163">
        <f t="shared" si="192"/>
        <v>0</v>
      </c>
      <c r="U189" s="163">
        <f t="shared" si="191"/>
        <v>0</v>
      </c>
      <c r="V189" s="163">
        <f t="shared" si="191"/>
        <v>0</v>
      </c>
      <c r="W189" s="163">
        <f t="shared" si="191"/>
        <v>0</v>
      </c>
      <c r="X189" s="163">
        <f t="shared" si="191"/>
        <v>0</v>
      </c>
      <c r="Y189" s="163">
        <f t="shared" si="191"/>
        <v>0</v>
      </c>
      <c r="Z189" s="163">
        <f t="shared" si="191"/>
        <v>0</v>
      </c>
      <c r="AA189" s="163">
        <f t="shared" si="191"/>
        <v>0</v>
      </c>
      <c r="AB189" s="163">
        <f t="shared" si="191"/>
        <v>0</v>
      </c>
      <c r="AC189" s="163">
        <f t="shared" si="191"/>
        <v>0</v>
      </c>
      <c r="AD189" s="163">
        <f t="shared" si="191"/>
        <v>0</v>
      </c>
      <c r="AE189" s="163">
        <f t="shared" si="191"/>
        <v>0</v>
      </c>
      <c r="AF189" s="176">
        <f t="shared" si="191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v>0</v>
      </c>
      <c r="G190" s="163">
        <f t="shared" si="192"/>
        <v>0</v>
      </c>
      <c r="H190" s="163">
        <f t="shared" si="192"/>
        <v>0</v>
      </c>
      <c r="I190" s="163">
        <f t="shared" si="192"/>
        <v>0</v>
      </c>
      <c r="J190" s="163">
        <f t="shared" si="192"/>
        <v>0</v>
      </c>
      <c r="K190" s="163">
        <f t="shared" si="192"/>
        <v>0</v>
      </c>
      <c r="L190" s="163">
        <f t="shared" si="192"/>
        <v>0</v>
      </c>
      <c r="M190" s="163">
        <f t="shared" si="192"/>
        <v>0</v>
      </c>
      <c r="N190" s="163">
        <f t="shared" si="192"/>
        <v>0</v>
      </c>
      <c r="O190" s="163">
        <f t="shared" si="192"/>
        <v>0</v>
      </c>
      <c r="P190" s="163">
        <f t="shared" si="192"/>
        <v>0</v>
      </c>
      <c r="Q190" s="163">
        <f t="shared" si="192"/>
        <v>0</v>
      </c>
      <c r="R190" s="163">
        <f t="shared" si="192"/>
        <v>0</v>
      </c>
      <c r="S190" s="163">
        <f t="shared" si="192"/>
        <v>0</v>
      </c>
      <c r="T190" s="163">
        <f t="shared" si="192"/>
        <v>0</v>
      </c>
      <c r="U190" s="163">
        <f t="shared" si="191"/>
        <v>0</v>
      </c>
      <c r="V190" s="163">
        <f t="shared" si="191"/>
        <v>0</v>
      </c>
      <c r="W190" s="163">
        <f t="shared" si="191"/>
        <v>0</v>
      </c>
      <c r="X190" s="163">
        <f t="shared" si="191"/>
        <v>0</v>
      </c>
      <c r="Y190" s="163">
        <f t="shared" si="191"/>
        <v>0</v>
      </c>
      <c r="Z190" s="163">
        <f t="shared" si="191"/>
        <v>0</v>
      </c>
      <c r="AA190" s="163">
        <f t="shared" si="191"/>
        <v>0</v>
      </c>
      <c r="AB190" s="163">
        <f t="shared" si="191"/>
        <v>0</v>
      </c>
      <c r="AC190" s="163">
        <f t="shared" si="191"/>
        <v>0</v>
      </c>
      <c r="AD190" s="163">
        <f t="shared" si="191"/>
        <v>0</v>
      </c>
      <c r="AE190" s="163">
        <f t="shared" si="191"/>
        <v>0</v>
      </c>
      <c r="AF190" s="176">
        <f t="shared" si="191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v>0</v>
      </c>
      <c r="G191" s="163">
        <f t="shared" si="192"/>
        <v>0</v>
      </c>
      <c r="H191" s="163">
        <f t="shared" si="192"/>
        <v>0</v>
      </c>
      <c r="I191" s="163">
        <f t="shared" si="192"/>
        <v>0</v>
      </c>
      <c r="J191" s="163">
        <f t="shared" si="192"/>
        <v>0</v>
      </c>
      <c r="K191" s="163">
        <f t="shared" si="192"/>
        <v>0</v>
      </c>
      <c r="L191" s="163">
        <f t="shared" si="192"/>
        <v>0</v>
      </c>
      <c r="M191" s="163">
        <f t="shared" si="192"/>
        <v>0</v>
      </c>
      <c r="N191" s="163">
        <f t="shared" si="192"/>
        <v>0</v>
      </c>
      <c r="O191" s="163">
        <f t="shared" si="192"/>
        <v>0</v>
      </c>
      <c r="P191" s="163">
        <f t="shared" si="192"/>
        <v>0</v>
      </c>
      <c r="Q191" s="163">
        <f t="shared" si="192"/>
        <v>0</v>
      </c>
      <c r="R191" s="163">
        <f t="shared" si="192"/>
        <v>0</v>
      </c>
      <c r="S191" s="163">
        <f t="shared" si="192"/>
        <v>0</v>
      </c>
      <c r="T191" s="163">
        <f t="shared" si="192"/>
        <v>0</v>
      </c>
      <c r="U191" s="163">
        <f t="shared" si="191"/>
        <v>0</v>
      </c>
      <c r="V191" s="163">
        <f t="shared" si="191"/>
        <v>0</v>
      </c>
      <c r="W191" s="163">
        <f t="shared" si="191"/>
        <v>0</v>
      </c>
      <c r="X191" s="163">
        <f t="shared" si="191"/>
        <v>0</v>
      </c>
      <c r="Y191" s="163">
        <f t="shared" si="191"/>
        <v>0</v>
      </c>
      <c r="Z191" s="163">
        <f t="shared" si="191"/>
        <v>0</v>
      </c>
      <c r="AA191" s="163">
        <f t="shared" si="191"/>
        <v>0</v>
      </c>
      <c r="AB191" s="163">
        <f t="shared" si="191"/>
        <v>0</v>
      </c>
      <c r="AC191" s="163">
        <f t="shared" si="191"/>
        <v>0</v>
      </c>
      <c r="AD191" s="163">
        <f t="shared" si="191"/>
        <v>0</v>
      </c>
      <c r="AE191" s="163">
        <f t="shared" si="191"/>
        <v>0</v>
      </c>
      <c r="AF191" s="176">
        <f t="shared" si="191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v>0</v>
      </c>
      <c r="G192" s="163">
        <f t="shared" si="192"/>
        <v>0</v>
      </c>
      <c r="H192" s="163">
        <f t="shared" si="192"/>
        <v>0</v>
      </c>
      <c r="I192" s="163">
        <f t="shared" si="192"/>
        <v>0</v>
      </c>
      <c r="J192" s="163">
        <f t="shared" si="192"/>
        <v>0</v>
      </c>
      <c r="K192" s="163">
        <f t="shared" si="192"/>
        <v>0</v>
      </c>
      <c r="L192" s="163">
        <f t="shared" si="192"/>
        <v>0</v>
      </c>
      <c r="M192" s="163">
        <f t="shared" si="192"/>
        <v>0</v>
      </c>
      <c r="N192" s="163">
        <f t="shared" si="192"/>
        <v>0</v>
      </c>
      <c r="O192" s="163">
        <f t="shared" si="192"/>
        <v>0</v>
      </c>
      <c r="P192" s="163">
        <f t="shared" si="192"/>
        <v>0</v>
      </c>
      <c r="Q192" s="163">
        <f t="shared" si="192"/>
        <v>0</v>
      </c>
      <c r="R192" s="163">
        <f t="shared" si="192"/>
        <v>0</v>
      </c>
      <c r="S192" s="163">
        <f t="shared" si="192"/>
        <v>0</v>
      </c>
      <c r="T192" s="163">
        <f t="shared" si="192"/>
        <v>0</v>
      </c>
      <c r="U192" s="163">
        <f t="shared" si="191"/>
        <v>0</v>
      </c>
      <c r="V192" s="163">
        <f t="shared" si="191"/>
        <v>0</v>
      </c>
      <c r="W192" s="163">
        <f t="shared" si="191"/>
        <v>0</v>
      </c>
      <c r="X192" s="163">
        <f t="shared" si="191"/>
        <v>0</v>
      </c>
      <c r="Y192" s="163">
        <f t="shared" si="191"/>
        <v>0</v>
      </c>
      <c r="Z192" s="163">
        <f t="shared" si="191"/>
        <v>0</v>
      </c>
      <c r="AA192" s="163">
        <f t="shared" si="191"/>
        <v>0</v>
      </c>
      <c r="AB192" s="163">
        <f t="shared" si="191"/>
        <v>0</v>
      </c>
      <c r="AC192" s="163">
        <f t="shared" si="191"/>
        <v>0</v>
      </c>
      <c r="AD192" s="163">
        <f t="shared" si="191"/>
        <v>0</v>
      </c>
      <c r="AE192" s="163">
        <f t="shared" si="191"/>
        <v>0</v>
      </c>
      <c r="AF192" s="176">
        <f t="shared" si="191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v>0</v>
      </c>
      <c r="G193" s="163">
        <f t="shared" si="192"/>
        <v>0</v>
      </c>
      <c r="H193" s="163">
        <f t="shared" si="192"/>
        <v>0</v>
      </c>
      <c r="I193" s="163">
        <f t="shared" si="192"/>
        <v>0</v>
      </c>
      <c r="J193" s="163">
        <f t="shared" si="192"/>
        <v>0</v>
      </c>
      <c r="K193" s="163">
        <f t="shared" si="192"/>
        <v>0</v>
      </c>
      <c r="L193" s="163">
        <f t="shared" si="192"/>
        <v>0</v>
      </c>
      <c r="M193" s="163">
        <f t="shared" si="192"/>
        <v>0</v>
      </c>
      <c r="N193" s="163">
        <f t="shared" si="192"/>
        <v>0</v>
      </c>
      <c r="O193" s="163">
        <f t="shared" si="192"/>
        <v>0</v>
      </c>
      <c r="P193" s="163">
        <f t="shared" si="192"/>
        <v>0</v>
      </c>
      <c r="Q193" s="163">
        <f t="shared" si="192"/>
        <v>0</v>
      </c>
      <c r="R193" s="163">
        <f t="shared" si="192"/>
        <v>0</v>
      </c>
      <c r="S193" s="163">
        <f t="shared" si="192"/>
        <v>0</v>
      </c>
      <c r="T193" s="163">
        <f t="shared" si="192"/>
        <v>0</v>
      </c>
      <c r="U193" s="163">
        <f t="shared" si="191"/>
        <v>0</v>
      </c>
      <c r="V193" s="163">
        <f t="shared" si="191"/>
        <v>0</v>
      </c>
      <c r="W193" s="163">
        <f t="shared" si="191"/>
        <v>0</v>
      </c>
      <c r="X193" s="163">
        <f t="shared" si="191"/>
        <v>0</v>
      </c>
      <c r="Y193" s="163">
        <f t="shared" si="191"/>
        <v>0</v>
      </c>
      <c r="Z193" s="163">
        <f t="shared" si="191"/>
        <v>0</v>
      </c>
      <c r="AA193" s="163">
        <f t="shared" si="191"/>
        <v>0</v>
      </c>
      <c r="AB193" s="163">
        <f t="shared" si="191"/>
        <v>0</v>
      </c>
      <c r="AC193" s="163">
        <f t="shared" si="191"/>
        <v>0</v>
      </c>
      <c r="AD193" s="163">
        <f t="shared" si="191"/>
        <v>0</v>
      </c>
      <c r="AE193" s="163">
        <f t="shared" si="191"/>
        <v>0</v>
      </c>
      <c r="AF193" s="176">
        <f t="shared" si="191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v>0</v>
      </c>
      <c r="G194" s="163">
        <f t="shared" si="192"/>
        <v>0</v>
      </c>
      <c r="H194" s="163">
        <f t="shared" si="192"/>
        <v>0</v>
      </c>
      <c r="I194" s="163">
        <f t="shared" si="192"/>
        <v>0</v>
      </c>
      <c r="J194" s="163">
        <f t="shared" si="192"/>
        <v>0</v>
      </c>
      <c r="K194" s="163">
        <f t="shared" si="192"/>
        <v>0</v>
      </c>
      <c r="L194" s="163">
        <f t="shared" si="192"/>
        <v>0</v>
      </c>
      <c r="M194" s="163">
        <f t="shared" si="192"/>
        <v>0</v>
      </c>
      <c r="N194" s="163">
        <f t="shared" si="192"/>
        <v>0</v>
      </c>
      <c r="O194" s="163">
        <f t="shared" si="192"/>
        <v>0</v>
      </c>
      <c r="P194" s="163">
        <f t="shared" si="192"/>
        <v>0</v>
      </c>
      <c r="Q194" s="163">
        <f t="shared" si="192"/>
        <v>0</v>
      </c>
      <c r="R194" s="163">
        <f t="shared" si="192"/>
        <v>0</v>
      </c>
      <c r="S194" s="163">
        <f t="shared" si="192"/>
        <v>0</v>
      </c>
      <c r="T194" s="163">
        <f t="shared" si="192"/>
        <v>0</v>
      </c>
      <c r="U194" s="163">
        <f t="shared" si="191"/>
        <v>0</v>
      </c>
      <c r="V194" s="163">
        <f t="shared" si="191"/>
        <v>0</v>
      </c>
      <c r="W194" s="163">
        <f t="shared" si="191"/>
        <v>0</v>
      </c>
      <c r="X194" s="163">
        <f t="shared" si="191"/>
        <v>0</v>
      </c>
      <c r="Y194" s="163">
        <f t="shared" si="191"/>
        <v>0</v>
      </c>
      <c r="Z194" s="163">
        <f t="shared" si="191"/>
        <v>0</v>
      </c>
      <c r="AA194" s="163">
        <f t="shared" si="191"/>
        <v>0</v>
      </c>
      <c r="AB194" s="163">
        <f t="shared" si="191"/>
        <v>0</v>
      </c>
      <c r="AC194" s="163">
        <f t="shared" si="191"/>
        <v>0</v>
      </c>
      <c r="AD194" s="163">
        <f t="shared" si="191"/>
        <v>0</v>
      </c>
      <c r="AE194" s="163">
        <f t="shared" si="191"/>
        <v>0</v>
      </c>
      <c r="AF194" s="176">
        <f t="shared" si="191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v>0</v>
      </c>
      <c r="G195" s="163">
        <f t="shared" si="192"/>
        <v>0</v>
      </c>
      <c r="H195" s="163">
        <f t="shared" si="192"/>
        <v>0</v>
      </c>
      <c r="I195" s="163">
        <f t="shared" si="192"/>
        <v>0</v>
      </c>
      <c r="J195" s="163">
        <f t="shared" si="192"/>
        <v>0</v>
      </c>
      <c r="K195" s="163">
        <f t="shared" si="192"/>
        <v>0</v>
      </c>
      <c r="L195" s="163">
        <f t="shared" si="192"/>
        <v>0</v>
      </c>
      <c r="M195" s="163">
        <f t="shared" si="192"/>
        <v>0</v>
      </c>
      <c r="N195" s="163">
        <f t="shared" si="192"/>
        <v>0</v>
      </c>
      <c r="O195" s="163">
        <f t="shared" si="192"/>
        <v>0</v>
      </c>
      <c r="P195" s="163">
        <f t="shared" si="192"/>
        <v>0</v>
      </c>
      <c r="Q195" s="163">
        <f t="shared" si="192"/>
        <v>0</v>
      </c>
      <c r="R195" s="163">
        <f t="shared" si="192"/>
        <v>0</v>
      </c>
      <c r="S195" s="163">
        <f t="shared" si="192"/>
        <v>0</v>
      </c>
      <c r="T195" s="163">
        <f t="shared" si="192"/>
        <v>0</v>
      </c>
      <c r="U195" s="163">
        <f t="shared" si="191"/>
        <v>0</v>
      </c>
      <c r="V195" s="163">
        <f t="shared" si="191"/>
        <v>0</v>
      </c>
      <c r="W195" s="163">
        <f t="shared" si="191"/>
        <v>0</v>
      </c>
      <c r="X195" s="163">
        <f t="shared" si="191"/>
        <v>0</v>
      </c>
      <c r="Y195" s="163">
        <f t="shared" si="191"/>
        <v>0</v>
      </c>
      <c r="Z195" s="163">
        <f t="shared" si="191"/>
        <v>0</v>
      </c>
      <c r="AA195" s="163">
        <f t="shared" si="191"/>
        <v>0</v>
      </c>
      <c r="AB195" s="163">
        <f t="shared" si="191"/>
        <v>0</v>
      </c>
      <c r="AC195" s="163">
        <f t="shared" si="191"/>
        <v>0</v>
      </c>
      <c r="AD195" s="163">
        <f t="shared" si="191"/>
        <v>0</v>
      </c>
      <c r="AE195" s="163">
        <f t="shared" si="191"/>
        <v>0</v>
      </c>
      <c r="AF195" s="176">
        <f t="shared" si="191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v>0</v>
      </c>
      <c r="G196" s="163">
        <f t="shared" si="192"/>
        <v>0</v>
      </c>
      <c r="H196" s="163">
        <f t="shared" si="192"/>
        <v>0</v>
      </c>
      <c r="I196" s="163">
        <f t="shared" si="192"/>
        <v>0</v>
      </c>
      <c r="J196" s="163">
        <f t="shared" si="192"/>
        <v>0</v>
      </c>
      <c r="K196" s="163">
        <f t="shared" si="192"/>
        <v>0</v>
      </c>
      <c r="L196" s="163">
        <f t="shared" si="192"/>
        <v>0</v>
      </c>
      <c r="M196" s="163">
        <f t="shared" si="192"/>
        <v>0</v>
      </c>
      <c r="N196" s="163">
        <f t="shared" si="192"/>
        <v>0</v>
      </c>
      <c r="O196" s="163">
        <f t="shared" si="192"/>
        <v>0</v>
      </c>
      <c r="P196" s="163">
        <f t="shared" si="192"/>
        <v>0</v>
      </c>
      <c r="Q196" s="163">
        <f t="shared" si="192"/>
        <v>0</v>
      </c>
      <c r="R196" s="163">
        <f t="shared" si="192"/>
        <v>0</v>
      </c>
      <c r="S196" s="163">
        <f t="shared" si="192"/>
        <v>0</v>
      </c>
      <c r="T196" s="163">
        <f t="shared" si="192"/>
        <v>0</v>
      </c>
      <c r="U196" s="163">
        <f t="shared" si="191"/>
        <v>0</v>
      </c>
      <c r="V196" s="163">
        <f t="shared" si="191"/>
        <v>0</v>
      </c>
      <c r="W196" s="163">
        <f t="shared" si="191"/>
        <v>0</v>
      </c>
      <c r="X196" s="163">
        <f t="shared" si="191"/>
        <v>0</v>
      </c>
      <c r="Y196" s="163">
        <f t="shared" si="191"/>
        <v>0</v>
      </c>
      <c r="Z196" s="163">
        <f t="shared" si="191"/>
        <v>0</v>
      </c>
      <c r="AA196" s="163">
        <f t="shared" si="191"/>
        <v>0</v>
      </c>
      <c r="AB196" s="163">
        <f t="shared" si="191"/>
        <v>0</v>
      </c>
      <c r="AC196" s="163">
        <f t="shared" si="191"/>
        <v>0</v>
      </c>
      <c r="AD196" s="163">
        <f t="shared" si="191"/>
        <v>0</v>
      </c>
      <c r="AE196" s="163">
        <f t="shared" si="191"/>
        <v>0</v>
      </c>
      <c r="AF196" s="176">
        <f t="shared" si="191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v>0</v>
      </c>
      <c r="G197" s="163">
        <f t="shared" si="192"/>
        <v>0</v>
      </c>
      <c r="H197" s="163">
        <f t="shared" si="192"/>
        <v>0</v>
      </c>
      <c r="I197" s="163">
        <f t="shared" si="192"/>
        <v>0</v>
      </c>
      <c r="J197" s="163">
        <f t="shared" si="192"/>
        <v>0</v>
      </c>
      <c r="K197" s="163">
        <f t="shared" si="192"/>
        <v>0</v>
      </c>
      <c r="L197" s="163">
        <f t="shared" si="192"/>
        <v>0</v>
      </c>
      <c r="M197" s="163">
        <f t="shared" si="192"/>
        <v>0</v>
      </c>
      <c r="N197" s="163">
        <f t="shared" si="192"/>
        <v>0</v>
      </c>
      <c r="O197" s="163">
        <f t="shared" si="192"/>
        <v>0</v>
      </c>
      <c r="P197" s="163">
        <f t="shared" si="192"/>
        <v>0</v>
      </c>
      <c r="Q197" s="163">
        <f t="shared" si="192"/>
        <v>0</v>
      </c>
      <c r="R197" s="163">
        <f t="shared" si="192"/>
        <v>0</v>
      </c>
      <c r="S197" s="163">
        <f t="shared" si="192"/>
        <v>0</v>
      </c>
      <c r="T197" s="163">
        <f t="shared" si="192"/>
        <v>0</v>
      </c>
      <c r="U197" s="163">
        <f t="shared" si="191"/>
        <v>0</v>
      </c>
      <c r="V197" s="163">
        <f t="shared" si="191"/>
        <v>0</v>
      </c>
      <c r="W197" s="163">
        <f t="shared" si="191"/>
        <v>0</v>
      </c>
      <c r="X197" s="163">
        <f t="shared" si="191"/>
        <v>0</v>
      </c>
      <c r="Y197" s="163">
        <f t="shared" si="191"/>
        <v>0</v>
      </c>
      <c r="Z197" s="163">
        <f t="shared" si="191"/>
        <v>0</v>
      </c>
      <c r="AA197" s="163">
        <f t="shared" si="191"/>
        <v>0</v>
      </c>
      <c r="AB197" s="163">
        <f t="shared" si="191"/>
        <v>0</v>
      </c>
      <c r="AC197" s="163">
        <f t="shared" si="191"/>
        <v>0</v>
      </c>
      <c r="AD197" s="163">
        <f t="shared" si="191"/>
        <v>0</v>
      </c>
      <c r="AE197" s="163">
        <f t="shared" si="191"/>
        <v>0</v>
      </c>
      <c r="AF197" s="176">
        <f t="shared" si="191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v>0</v>
      </c>
      <c r="G198" s="163">
        <f t="shared" si="192"/>
        <v>0</v>
      </c>
      <c r="H198" s="163">
        <f t="shared" si="192"/>
        <v>0</v>
      </c>
      <c r="I198" s="163">
        <f t="shared" si="192"/>
        <v>0</v>
      </c>
      <c r="J198" s="163">
        <f t="shared" si="192"/>
        <v>0</v>
      </c>
      <c r="K198" s="163">
        <f t="shared" si="192"/>
        <v>0</v>
      </c>
      <c r="L198" s="163">
        <f t="shared" si="192"/>
        <v>0</v>
      </c>
      <c r="M198" s="163">
        <f t="shared" si="192"/>
        <v>0</v>
      </c>
      <c r="N198" s="163">
        <f t="shared" si="192"/>
        <v>0</v>
      </c>
      <c r="O198" s="163">
        <f t="shared" si="192"/>
        <v>0</v>
      </c>
      <c r="P198" s="163">
        <f t="shared" si="192"/>
        <v>0</v>
      </c>
      <c r="Q198" s="163">
        <f t="shared" si="192"/>
        <v>0</v>
      </c>
      <c r="R198" s="163">
        <f t="shared" si="192"/>
        <v>0</v>
      </c>
      <c r="S198" s="163">
        <f t="shared" si="192"/>
        <v>0</v>
      </c>
      <c r="T198" s="163">
        <f t="shared" si="192"/>
        <v>0</v>
      </c>
      <c r="U198" s="163">
        <f t="shared" si="191"/>
        <v>0</v>
      </c>
      <c r="V198" s="163">
        <f t="shared" si="191"/>
        <v>0</v>
      </c>
      <c r="W198" s="163">
        <f t="shared" si="191"/>
        <v>0</v>
      </c>
      <c r="X198" s="163">
        <f t="shared" si="191"/>
        <v>0</v>
      </c>
      <c r="Y198" s="163">
        <f t="shared" si="191"/>
        <v>0</v>
      </c>
      <c r="Z198" s="163">
        <f t="shared" si="191"/>
        <v>0</v>
      </c>
      <c r="AA198" s="163">
        <f t="shared" si="191"/>
        <v>0</v>
      </c>
      <c r="AB198" s="163">
        <f t="shared" si="191"/>
        <v>0</v>
      </c>
      <c r="AC198" s="163">
        <f t="shared" si="191"/>
        <v>0</v>
      </c>
      <c r="AD198" s="163">
        <f t="shared" si="191"/>
        <v>0</v>
      </c>
      <c r="AE198" s="163">
        <f t="shared" si="191"/>
        <v>0</v>
      </c>
      <c r="AF198" s="176">
        <f t="shared" si="191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v>0</v>
      </c>
      <c r="G199" s="163">
        <f t="shared" si="192"/>
        <v>0</v>
      </c>
      <c r="H199" s="163">
        <f t="shared" si="192"/>
        <v>0</v>
      </c>
      <c r="I199" s="163">
        <f t="shared" si="192"/>
        <v>0</v>
      </c>
      <c r="J199" s="163">
        <f t="shared" si="192"/>
        <v>0</v>
      </c>
      <c r="K199" s="163">
        <f t="shared" si="192"/>
        <v>0</v>
      </c>
      <c r="L199" s="163">
        <f t="shared" si="192"/>
        <v>0</v>
      </c>
      <c r="M199" s="163">
        <f t="shared" si="192"/>
        <v>0</v>
      </c>
      <c r="N199" s="163">
        <f t="shared" si="192"/>
        <v>0</v>
      </c>
      <c r="O199" s="163">
        <f t="shared" si="192"/>
        <v>0</v>
      </c>
      <c r="P199" s="163">
        <f t="shared" si="192"/>
        <v>0</v>
      </c>
      <c r="Q199" s="163">
        <f t="shared" si="192"/>
        <v>0</v>
      </c>
      <c r="R199" s="163">
        <f t="shared" si="192"/>
        <v>0</v>
      </c>
      <c r="S199" s="163">
        <f t="shared" si="192"/>
        <v>0</v>
      </c>
      <c r="T199" s="163">
        <f t="shared" si="192"/>
        <v>0</v>
      </c>
      <c r="U199" s="163">
        <f t="shared" si="191"/>
        <v>0</v>
      </c>
      <c r="V199" s="163">
        <f t="shared" si="191"/>
        <v>0</v>
      </c>
      <c r="W199" s="163">
        <f t="shared" si="191"/>
        <v>0</v>
      </c>
      <c r="X199" s="163">
        <f t="shared" si="191"/>
        <v>0</v>
      </c>
      <c r="Y199" s="163">
        <f t="shared" si="191"/>
        <v>0</v>
      </c>
      <c r="Z199" s="163">
        <f t="shared" si="191"/>
        <v>0</v>
      </c>
      <c r="AA199" s="163">
        <f t="shared" si="191"/>
        <v>0</v>
      </c>
      <c r="AB199" s="163">
        <f t="shared" si="191"/>
        <v>0</v>
      </c>
      <c r="AC199" s="163">
        <f t="shared" si="191"/>
        <v>0</v>
      </c>
      <c r="AD199" s="163">
        <f t="shared" si="191"/>
        <v>0</v>
      </c>
      <c r="AE199" s="163">
        <f t="shared" si="191"/>
        <v>0</v>
      </c>
      <c r="AF199" s="176">
        <f t="shared" si="191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v>0</v>
      </c>
      <c r="G200" s="163">
        <f t="shared" si="192"/>
        <v>0</v>
      </c>
      <c r="H200" s="163">
        <f t="shared" si="192"/>
        <v>0</v>
      </c>
      <c r="I200" s="163">
        <f t="shared" si="192"/>
        <v>0</v>
      </c>
      <c r="J200" s="163">
        <f t="shared" si="192"/>
        <v>0</v>
      </c>
      <c r="K200" s="163">
        <f t="shared" si="192"/>
        <v>0</v>
      </c>
      <c r="L200" s="163">
        <f t="shared" si="192"/>
        <v>0</v>
      </c>
      <c r="M200" s="163">
        <f t="shared" si="192"/>
        <v>0</v>
      </c>
      <c r="N200" s="163">
        <f t="shared" si="192"/>
        <v>0</v>
      </c>
      <c r="O200" s="163">
        <f t="shared" si="192"/>
        <v>0</v>
      </c>
      <c r="P200" s="163">
        <f t="shared" si="192"/>
        <v>0</v>
      </c>
      <c r="Q200" s="163">
        <f t="shared" si="192"/>
        <v>0</v>
      </c>
      <c r="R200" s="163">
        <f t="shared" ref="R200:AF215" si="193">Q200</f>
        <v>0</v>
      </c>
      <c r="S200" s="163">
        <f t="shared" si="193"/>
        <v>0</v>
      </c>
      <c r="T200" s="163">
        <f t="shared" si="193"/>
        <v>0</v>
      </c>
      <c r="U200" s="163">
        <f t="shared" si="193"/>
        <v>0</v>
      </c>
      <c r="V200" s="163">
        <f t="shared" si="193"/>
        <v>0</v>
      </c>
      <c r="W200" s="163">
        <f t="shared" si="193"/>
        <v>0</v>
      </c>
      <c r="X200" s="163">
        <f t="shared" si="193"/>
        <v>0</v>
      </c>
      <c r="Y200" s="163">
        <f t="shared" si="193"/>
        <v>0</v>
      </c>
      <c r="Z200" s="163">
        <f t="shared" si="193"/>
        <v>0</v>
      </c>
      <c r="AA200" s="163">
        <f t="shared" si="193"/>
        <v>0</v>
      </c>
      <c r="AB200" s="163">
        <f t="shared" si="193"/>
        <v>0</v>
      </c>
      <c r="AC200" s="163">
        <f t="shared" si="193"/>
        <v>0</v>
      </c>
      <c r="AD200" s="163">
        <f t="shared" si="193"/>
        <v>0</v>
      </c>
      <c r="AE200" s="163">
        <f t="shared" si="193"/>
        <v>0</v>
      </c>
      <c r="AF200" s="176">
        <f t="shared" si="193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v>0</v>
      </c>
      <c r="G201" s="163">
        <f t="shared" ref="G201:T216" si="194">F201</f>
        <v>0</v>
      </c>
      <c r="H201" s="163">
        <f t="shared" si="194"/>
        <v>0</v>
      </c>
      <c r="I201" s="163">
        <f t="shared" si="194"/>
        <v>0</v>
      </c>
      <c r="J201" s="163">
        <f t="shared" si="194"/>
        <v>0</v>
      </c>
      <c r="K201" s="163">
        <f t="shared" si="194"/>
        <v>0</v>
      </c>
      <c r="L201" s="163">
        <f t="shared" si="194"/>
        <v>0</v>
      </c>
      <c r="M201" s="163">
        <f t="shared" si="194"/>
        <v>0</v>
      </c>
      <c r="N201" s="163">
        <f t="shared" si="194"/>
        <v>0</v>
      </c>
      <c r="O201" s="163">
        <f t="shared" si="194"/>
        <v>0</v>
      </c>
      <c r="P201" s="163">
        <f t="shared" si="194"/>
        <v>0</v>
      </c>
      <c r="Q201" s="163">
        <f t="shared" si="194"/>
        <v>0</v>
      </c>
      <c r="R201" s="163">
        <f t="shared" si="194"/>
        <v>0</v>
      </c>
      <c r="S201" s="163">
        <f t="shared" si="194"/>
        <v>0</v>
      </c>
      <c r="T201" s="163">
        <f t="shared" si="194"/>
        <v>0</v>
      </c>
      <c r="U201" s="163">
        <f t="shared" si="193"/>
        <v>0</v>
      </c>
      <c r="V201" s="163">
        <f t="shared" si="193"/>
        <v>0</v>
      </c>
      <c r="W201" s="163">
        <f t="shared" si="193"/>
        <v>0</v>
      </c>
      <c r="X201" s="163">
        <f t="shared" si="193"/>
        <v>0</v>
      </c>
      <c r="Y201" s="163">
        <f t="shared" si="193"/>
        <v>0</v>
      </c>
      <c r="Z201" s="163">
        <f t="shared" si="193"/>
        <v>0</v>
      </c>
      <c r="AA201" s="163">
        <f t="shared" si="193"/>
        <v>0</v>
      </c>
      <c r="AB201" s="163">
        <f t="shared" si="193"/>
        <v>0</v>
      </c>
      <c r="AC201" s="163">
        <f t="shared" si="193"/>
        <v>0</v>
      </c>
      <c r="AD201" s="163">
        <f t="shared" si="193"/>
        <v>0</v>
      </c>
      <c r="AE201" s="163">
        <f t="shared" si="193"/>
        <v>0</v>
      </c>
      <c r="AF201" s="176">
        <f t="shared" si="193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v>0</v>
      </c>
      <c r="G202" s="163">
        <f t="shared" si="194"/>
        <v>0</v>
      </c>
      <c r="H202" s="163">
        <f t="shared" si="194"/>
        <v>0</v>
      </c>
      <c r="I202" s="163">
        <f t="shared" si="194"/>
        <v>0</v>
      </c>
      <c r="J202" s="163">
        <f t="shared" si="194"/>
        <v>0</v>
      </c>
      <c r="K202" s="163">
        <f t="shared" si="194"/>
        <v>0</v>
      </c>
      <c r="L202" s="163">
        <f t="shared" si="194"/>
        <v>0</v>
      </c>
      <c r="M202" s="163">
        <f t="shared" si="194"/>
        <v>0</v>
      </c>
      <c r="N202" s="163">
        <f t="shared" si="194"/>
        <v>0</v>
      </c>
      <c r="O202" s="163">
        <f t="shared" si="194"/>
        <v>0</v>
      </c>
      <c r="P202" s="163">
        <f t="shared" si="194"/>
        <v>0</v>
      </c>
      <c r="Q202" s="163">
        <f t="shared" si="194"/>
        <v>0</v>
      </c>
      <c r="R202" s="163">
        <f t="shared" si="194"/>
        <v>0</v>
      </c>
      <c r="S202" s="163">
        <f t="shared" si="194"/>
        <v>0</v>
      </c>
      <c r="T202" s="163">
        <f t="shared" si="194"/>
        <v>0</v>
      </c>
      <c r="U202" s="163">
        <f t="shared" si="193"/>
        <v>0</v>
      </c>
      <c r="V202" s="163">
        <f t="shared" si="193"/>
        <v>0</v>
      </c>
      <c r="W202" s="163">
        <f t="shared" si="193"/>
        <v>0</v>
      </c>
      <c r="X202" s="163">
        <f t="shared" si="193"/>
        <v>0</v>
      </c>
      <c r="Y202" s="163">
        <f t="shared" si="193"/>
        <v>0</v>
      </c>
      <c r="Z202" s="163">
        <f t="shared" si="193"/>
        <v>0</v>
      </c>
      <c r="AA202" s="163">
        <f t="shared" si="193"/>
        <v>0</v>
      </c>
      <c r="AB202" s="163">
        <f t="shared" si="193"/>
        <v>0</v>
      </c>
      <c r="AC202" s="163">
        <f t="shared" si="193"/>
        <v>0</v>
      </c>
      <c r="AD202" s="163">
        <f t="shared" si="193"/>
        <v>0</v>
      </c>
      <c r="AE202" s="163">
        <f t="shared" si="193"/>
        <v>0</v>
      </c>
      <c r="AF202" s="176">
        <f t="shared" si="193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v>0</v>
      </c>
      <c r="G203" s="163">
        <f t="shared" si="194"/>
        <v>0</v>
      </c>
      <c r="H203" s="163">
        <f t="shared" si="194"/>
        <v>0</v>
      </c>
      <c r="I203" s="163">
        <f t="shared" si="194"/>
        <v>0</v>
      </c>
      <c r="J203" s="163">
        <f t="shared" si="194"/>
        <v>0</v>
      </c>
      <c r="K203" s="163">
        <f t="shared" si="194"/>
        <v>0</v>
      </c>
      <c r="L203" s="163">
        <f t="shared" si="194"/>
        <v>0</v>
      </c>
      <c r="M203" s="163">
        <f t="shared" si="194"/>
        <v>0</v>
      </c>
      <c r="N203" s="163">
        <f t="shared" si="194"/>
        <v>0</v>
      </c>
      <c r="O203" s="163">
        <f t="shared" si="194"/>
        <v>0</v>
      </c>
      <c r="P203" s="163">
        <f t="shared" si="194"/>
        <v>0</v>
      </c>
      <c r="Q203" s="163">
        <f t="shared" si="194"/>
        <v>0</v>
      </c>
      <c r="R203" s="163">
        <f t="shared" si="194"/>
        <v>0</v>
      </c>
      <c r="S203" s="163">
        <f t="shared" si="194"/>
        <v>0</v>
      </c>
      <c r="T203" s="163">
        <f t="shared" si="194"/>
        <v>0</v>
      </c>
      <c r="U203" s="163">
        <f t="shared" si="193"/>
        <v>0</v>
      </c>
      <c r="V203" s="163">
        <f t="shared" si="193"/>
        <v>0</v>
      </c>
      <c r="W203" s="163">
        <f t="shared" si="193"/>
        <v>0</v>
      </c>
      <c r="X203" s="163">
        <f t="shared" si="193"/>
        <v>0</v>
      </c>
      <c r="Y203" s="163">
        <f t="shared" si="193"/>
        <v>0</v>
      </c>
      <c r="Z203" s="163">
        <f t="shared" si="193"/>
        <v>0</v>
      </c>
      <c r="AA203" s="163">
        <f t="shared" si="193"/>
        <v>0</v>
      </c>
      <c r="AB203" s="163">
        <f t="shared" si="193"/>
        <v>0</v>
      </c>
      <c r="AC203" s="163">
        <f t="shared" si="193"/>
        <v>0</v>
      </c>
      <c r="AD203" s="163">
        <f t="shared" si="193"/>
        <v>0</v>
      </c>
      <c r="AE203" s="163">
        <f t="shared" si="193"/>
        <v>0</v>
      </c>
      <c r="AF203" s="176">
        <f t="shared" si="193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v>0</v>
      </c>
      <c r="D204" s="163">
        <v>0</v>
      </c>
      <c r="E204" s="163">
        <v>0</v>
      </c>
      <c r="F204" s="163">
        <v>0</v>
      </c>
      <c r="G204" s="163">
        <f t="shared" si="194"/>
        <v>0</v>
      </c>
      <c r="H204" s="163">
        <f t="shared" si="194"/>
        <v>0</v>
      </c>
      <c r="I204" s="163">
        <f t="shared" si="194"/>
        <v>0</v>
      </c>
      <c r="J204" s="163">
        <f t="shared" si="194"/>
        <v>0</v>
      </c>
      <c r="K204" s="163">
        <f t="shared" si="194"/>
        <v>0</v>
      </c>
      <c r="L204" s="163">
        <f t="shared" si="194"/>
        <v>0</v>
      </c>
      <c r="M204" s="163">
        <f t="shared" si="194"/>
        <v>0</v>
      </c>
      <c r="N204" s="163">
        <f t="shared" si="194"/>
        <v>0</v>
      </c>
      <c r="O204" s="163">
        <f t="shared" si="194"/>
        <v>0</v>
      </c>
      <c r="P204" s="163">
        <f t="shared" si="194"/>
        <v>0</v>
      </c>
      <c r="Q204" s="163">
        <f t="shared" si="194"/>
        <v>0</v>
      </c>
      <c r="R204" s="163">
        <f t="shared" si="194"/>
        <v>0</v>
      </c>
      <c r="S204" s="163">
        <f t="shared" si="194"/>
        <v>0</v>
      </c>
      <c r="T204" s="163">
        <f t="shared" si="194"/>
        <v>0</v>
      </c>
      <c r="U204" s="163">
        <f t="shared" si="193"/>
        <v>0</v>
      </c>
      <c r="V204" s="163">
        <f t="shared" si="193"/>
        <v>0</v>
      </c>
      <c r="W204" s="163">
        <f t="shared" si="193"/>
        <v>0</v>
      </c>
      <c r="X204" s="163">
        <f t="shared" si="193"/>
        <v>0</v>
      </c>
      <c r="Y204" s="163">
        <f t="shared" si="193"/>
        <v>0</v>
      </c>
      <c r="Z204" s="163">
        <f t="shared" si="193"/>
        <v>0</v>
      </c>
      <c r="AA204" s="163">
        <f t="shared" si="193"/>
        <v>0</v>
      </c>
      <c r="AB204" s="163">
        <f t="shared" si="193"/>
        <v>0</v>
      </c>
      <c r="AC204" s="163">
        <f t="shared" si="193"/>
        <v>0</v>
      </c>
      <c r="AD204" s="163">
        <f t="shared" si="193"/>
        <v>0</v>
      </c>
      <c r="AE204" s="163">
        <f t="shared" si="193"/>
        <v>0</v>
      </c>
      <c r="AF204" s="176">
        <f t="shared" si="193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v>0</v>
      </c>
      <c r="D205" s="163">
        <v>0</v>
      </c>
      <c r="E205" s="163">
        <v>0</v>
      </c>
      <c r="F205" s="163">
        <v>0</v>
      </c>
      <c r="G205" s="163">
        <f t="shared" si="194"/>
        <v>0</v>
      </c>
      <c r="H205" s="163">
        <f t="shared" si="194"/>
        <v>0</v>
      </c>
      <c r="I205" s="163">
        <f t="shared" si="194"/>
        <v>0</v>
      </c>
      <c r="J205" s="163">
        <f t="shared" si="194"/>
        <v>0</v>
      </c>
      <c r="K205" s="163">
        <f t="shared" si="194"/>
        <v>0</v>
      </c>
      <c r="L205" s="163">
        <f t="shared" si="194"/>
        <v>0</v>
      </c>
      <c r="M205" s="163">
        <f t="shared" si="194"/>
        <v>0</v>
      </c>
      <c r="N205" s="163">
        <f t="shared" si="194"/>
        <v>0</v>
      </c>
      <c r="O205" s="163">
        <f t="shared" si="194"/>
        <v>0</v>
      </c>
      <c r="P205" s="163">
        <f t="shared" si="194"/>
        <v>0</v>
      </c>
      <c r="Q205" s="163">
        <f t="shared" si="194"/>
        <v>0</v>
      </c>
      <c r="R205" s="163">
        <f t="shared" si="194"/>
        <v>0</v>
      </c>
      <c r="S205" s="163">
        <f t="shared" si="194"/>
        <v>0</v>
      </c>
      <c r="T205" s="163">
        <f t="shared" si="194"/>
        <v>0</v>
      </c>
      <c r="U205" s="163">
        <f t="shared" si="193"/>
        <v>0</v>
      </c>
      <c r="V205" s="163">
        <f t="shared" si="193"/>
        <v>0</v>
      </c>
      <c r="W205" s="163">
        <f t="shared" si="193"/>
        <v>0</v>
      </c>
      <c r="X205" s="163">
        <f t="shared" si="193"/>
        <v>0</v>
      </c>
      <c r="Y205" s="163">
        <f t="shared" si="193"/>
        <v>0</v>
      </c>
      <c r="Z205" s="163">
        <f t="shared" si="193"/>
        <v>0</v>
      </c>
      <c r="AA205" s="163">
        <f t="shared" si="193"/>
        <v>0</v>
      </c>
      <c r="AB205" s="163">
        <f t="shared" si="193"/>
        <v>0</v>
      </c>
      <c r="AC205" s="163">
        <f t="shared" si="193"/>
        <v>0</v>
      </c>
      <c r="AD205" s="163">
        <f t="shared" si="193"/>
        <v>0</v>
      </c>
      <c r="AE205" s="163">
        <f t="shared" si="193"/>
        <v>0</v>
      </c>
      <c r="AF205" s="176">
        <f t="shared" si="193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v>0</v>
      </c>
      <c r="D206" s="163">
        <v>0</v>
      </c>
      <c r="E206" s="163">
        <v>0</v>
      </c>
      <c r="F206" s="163">
        <v>0</v>
      </c>
      <c r="G206" s="163">
        <f t="shared" si="194"/>
        <v>0</v>
      </c>
      <c r="H206" s="163">
        <f t="shared" si="194"/>
        <v>0</v>
      </c>
      <c r="I206" s="163">
        <f t="shared" si="194"/>
        <v>0</v>
      </c>
      <c r="J206" s="163">
        <f t="shared" si="194"/>
        <v>0</v>
      </c>
      <c r="K206" s="163">
        <f t="shared" si="194"/>
        <v>0</v>
      </c>
      <c r="L206" s="163">
        <f t="shared" si="194"/>
        <v>0</v>
      </c>
      <c r="M206" s="163">
        <f t="shared" si="194"/>
        <v>0</v>
      </c>
      <c r="N206" s="163">
        <f t="shared" si="194"/>
        <v>0</v>
      </c>
      <c r="O206" s="163">
        <f t="shared" si="194"/>
        <v>0</v>
      </c>
      <c r="P206" s="163">
        <f t="shared" si="194"/>
        <v>0</v>
      </c>
      <c r="Q206" s="163">
        <f t="shared" si="194"/>
        <v>0</v>
      </c>
      <c r="R206" s="163">
        <f t="shared" si="194"/>
        <v>0</v>
      </c>
      <c r="S206" s="163">
        <f t="shared" si="194"/>
        <v>0</v>
      </c>
      <c r="T206" s="163">
        <f t="shared" si="194"/>
        <v>0</v>
      </c>
      <c r="U206" s="163">
        <f t="shared" si="193"/>
        <v>0</v>
      </c>
      <c r="V206" s="163">
        <f t="shared" si="193"/>
        <v>0</v>
      </c>
      <c r="W206" s="163">
        <f t="shared" si="193"/>
        <v>0</v>
      </c>
      <c r="X206" s="163">
        <f t="shared" si="193"/>
        <v>0</v>
      </c>
      <c r="Y206" s="163">
        <f t="shared" si="193"/>
        <v>0</v>
      </c>
      <c r="Z206" s="163">
        <f t="shared" si="193"/>
        <v>0</v>
      </c>
      <c r="AA206" s="163">
        <f t="shared" si="193"/>
        <v>0</v>
      </c>
      <c r="AB206" s="163">
        <f t="shared" si="193"/>
        <v>0</v>
      </c>
      <c r="AC206" s="163">
        <f t="shared" si="193"/>
        <v>0</v>
      </c>
      <c r="AD206" s="163">
        <f t="shared" si="193"/>
        <v>0</v>
      </c>
      <c r="AE206" s="163">
        <f t="shared" si="193"/>
        <v>0</v>
      </c>
      <c r="AF206" s="176">
        <f t="shared" si="193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v>0</v>
      </c>
      <c r="D207" s="163">
        <v>0</v>
      </c>
      <c r="E207" s="163">
        <v>0</v>
      </c>
      <c r="F207" s="163">
        <v>0</v>
      </c>
      <c r="G207" s="163">
        <f t="shared" si="194"/>
        <v>0</v>
      </c>
      <c r="H207" s="163">
        <f t="shared" si="194"/>
        <v>0</v>
      </c>
      <c r="I207" s="163">
        <f t="shared" si="194"/>
        <v>0</v>
      </c>
      <c r="J207" s="163">
        <f t="shared" si="194"/>
        <v>0</v>
      </c>
      <c r="K207" s="163">
        <f t="shared" si="194"/>
        <v>0</v>
      </c>
      <c r="L207" s="163">
        <f t="shared" si="194"/>
        <v>0</v>
      </c>
      <c r="M207" s="163">
        <f t="shared" si="194"/>
        <v>0</v>
      </c>
      <c r="N207" s="163">
        <f t="shared" si="194"/>
        <v>0</v>
      </c>
      <c r="O207" s="163">
        <f t="shared" si="194"/>
        <v>0</v>
      </c>
      <c r="P207" s="163">
        <f t="shared" si="194"/>
        <v>0</v>
      </c>
      <c r="Q207" s="163">
        <f t="shared" si="194"/>
        <v>0</v>
      </c>
      <c r="R207" s="163">
        <f t="shared" si="194"/>
        <v>0</v>
      </c>
      <c r="S207" s="163">
        <f t="shared" si="194"/>
        <v>0</v>
      </c>
      <c r="T207" s="163">
        <f t="shared" si="194"/>
        <v>0</v>
      </c>
      <c r="U207" s="163">
        <f t="shared" si="193"/>
        <v>0</v>
      </c>
      <c r="V207" s="163">
        <f t="shared" si="193"/>
        <v>0</v>
      </c>
      <c r="W207" s="163">
        <f t="shared" si="193"/>
        <v>0</v>
      </c>
      <c r="X207" s="163">
        <f t="shared" si="193"/>
        <v>0</v>
      </c>
      <c r="Y207" s="163">
        <f t="shared" si="193"/>
        <v>0</v>
      </c>
      <c r="Z207" s="163">
        <f t="shared" si="193"/>
        <v>0</v>
      </c>
      <c r="AA207" s="163">
        <f t="shared" si="193"/>
        <v>0</v>
      </c>
      <c r="AB207" s="163">
        <f t="shared" si="193"/>
        <v>0</v>
      </c>
      <c r="AC207" s="163">
        <f t="shared" si="193"/>
        <v>0</v>
      </c>
      <c r="AD207" s="163">
        <f t="shared" si="193"/>
        <v>0</v>
      </c>
      <c r="AE207" s="163">
        <f t="shared" si="193"/>
        <v>0</v>
      </c>
      <c r="AF207" s="176">
        <f t="shared" si="193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v>0</v>
      </c>
      <c r="D208" s="163">
        <v>0</v>
      </c>
      <c r="E208" s="163">
        <v>0</v>
      </c>
      <c r="F208" s="163">
        <v>0</v>
      </c>
      <c r="G208" s="163">
        <f t="shared" si="194"/>
        <v>0</v>
      </c>
      <c r="H208" s="163">
        <f t="shared" si="194"/>
        <v>0</v>
      </c>
      <c r="I208" s="163">
        <f t="shared" si="194"/>
        <v>0</v>
      </c>
      <c r="J208" s="163">
        <f t="shared" si="194"/>
        <v>0</v>
      </c>
      <c r="K208" s="163">
        <f t="shared" si="194"/>
        <v>0</v>
      </c>
      <c r="L208" s="163">
        <f t="shared" si="194"/>
        <v>0</v>
      </c>
      <c r="M208" s="163">
        <f t="shared" si="194"/>
        <v>0</v>
      </c>
      <c r="N208" s="163">
        <f t="shared" si="194"/>
        <v>0</v>
      </c>
      <c r="O208" s="163">
        <f t="shared" si="194"/>
        <v>0</v>
      </c>
      <c r="P208" s="163">
        <f t="shared" si="194"/>
        <v>0</v>
      </c>
      <c r="Q208" s="163">
        <f t="shared" si="194"/>
        <v>0</v>
      </c>
      <c r="R208" s="163">
        <f t="shared" si="194"/>
        <v>0</v>
      </c>
      <c r="S208" s="163">
        <f t="shared" si="194"/>
        <v>0</v>
      </c>
      <c r="T208" s="163">
        <f t="shared" si="194"/>
        <v>0</v>
      </c>
      <c r="U208" s="163">
        <f t="shared" si="193"/>
        <v>0</v>
      </c>
      <c r="V208" s="163">
        <f t="shared" si="193"/>
        <v>0</v>
      </c>
      <c r="W208" s="163">
        <f t="shared" si="193"/>
        <v>0</v>
      </c>
      <c r="X208" s="163">
        <f t="shared" si="193"/>
        <v>0</v>
      </c>
      <c r="Y208" s="163">
        <f t="shared" si="193"/>
        <v>0</v>
      </c>
      <c r="Z208" s="163">
        <f t="shared" si="193"/>
        <v>0</v>
      </c>
      <c r="AA208" s="163">
        <f t="shared" si="193"/>
        <v>0</v>
      </c>
      <c r="AB208" s="163">
        <f t="shared" si="193"/>
        <v>0</v>
      </c>
      <c r="AC208" s="163">
        <f t="shared" si="193"/>
        <v>0</v>
      </c>
      <c r="AD208" s="163">
        <f t="shared" si="193"/>
        <v>0</v>
      </c>
      <c r="AE208" s="163">
        <f t="shared" si="193"/>
        <v>0</v>
      </c>
      <c r="AF208" s="176">
        <f t="shared" si="193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v>0</v>
      </c>
      <c r="D209" s="163">
        <v>0</v>
      </c>
      <c r="E209" s="163">
        <v>0</v>
      </c>
      <c r="F209" s="163">
        <v>0</v>
      </c>
      <c r="G209" s="163">
        <f t="shared" si="194"/>
        <v>0</v>
      </c>
      <c r="H209" s="163">
        <f t="shared" si="194"/>
        <v>0</v>
      </c>
      <c r="I209" s="163">
        <f t="shared" si="194"/>
        <v>0</v>
      </c>
      <c r="J209" s="163">
        <f t="shared" si="194"/>
        <v>0</v>
      </c>
      <c r="K209" s="163">
        <f t="shared" si="194"/>
        <v>0</v>
      </c>
      <c r="L209" s="163">
        <f t="shared" si="194"/>
        <v>0</v>
      </c>
      <c r="M209" s="163">
        <f t="shared" si="194"/>
        <v>0</v>
      </c>
      <c r="N209" s="163">
        <f t="shared" si="194"/>
        <v>0</v>
      </c>
      <c r="O209" s="163">
        <f t="shared" si="194"/>
        <v>0</v>
      </c>
      <c r="P209" s="163">
        <f t="shared" si="194"/>
        <v>0</v>
      </c>
      <c r="Q209" s="163">
        <f t="shared" si="194"/>
        <v>0</v>
      </c>
      <c r="R209" s="163">
        <f t="shared" si="194"/>
        <v>0</v>
      </c>
      <c r="S209" s="163">
        <f t="shared" si="194"/>
        <v>0</v>
      </c>
      <c r="T209" s="163">
        <f t="shared" si="194"/>
        <v>0</v>
      </c>
      <c r="U209" s="163">
        <f t="shared" si="193"/>
        <v>0</v>
      </c>
      <c r="V209" s="163">
        <f t="shared" si="193"/>
        <v>0</v>
      </c>
      <c r="W209" s="163">
        <f t="shared" si="193"/>
        <v>0</v>
      </c>
      <c r="X209" s="163">
        <f t="shared" si="193"/>
        <v>0</v>
      </c>
      <c r="Y209" s="163">
        <f t="shared" si="193"/>
        <v>0</v>
      </c>
      <c r="Z209" s="163">
        <f t="shared" si="193"/>
        <v>0</v>
      </c>
      <c r="AA209" s="163">
        <f t="shared" si="193"/>
        <v>0</v>
      </c>
      <c r="AB209" s="163">
        <f t="shared" si="193"/>
        <v>0</v>
      </c>
      <c r="AC209" s="163">
        <f t="shared" si="193"/>
        <v>0</v>
      </c>
      <c r="AD209" s="163">
        <f t="shared" si="193"/>
        <v>0</v>
      </c>
      <c r="AE209" s="163">
        <f t="shared" si="193"/>
        <v>0</v>
      </c>
      <c r="AF209" s="176">
        <f t="shared" si="193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v>0</v>
      </c>
      <c r="D210" s="163">
        <v>0</v>
      </c>
      <c r="E210" s="163">
        <v>0</v>
      </c>
      <c r="F210" s="163">
        <v>0</v>
      </c>
      <c r="G210" s="163">
        <f t="shared" si="194"/>
        <v>0</v>
      </c>
      <c r="H210" s="163">
        <f t="shared" si="194"/>
        <v>0</v>
      </c>
      <c r="I210" s="163">
        <f t="shared" si="194"/>
        <v>0</v>
      </c>
      <c r="J210" s="163">
        <f t="shared" si="194"/>
        <v>0</v>
      </c>
      <c r="K210" s="163">
        <f t="shared" si="194"/>
        <v>0</v>
      </c>
      <c r="L210" s="163">
        <f t="shared" si="194"/>
        <v>0</v>
      </c>
      <c r="M210" s="163">
        <f t="shared" si="194"/>
        <v>0</v>
      </c>
      <c r="N210" s="163">
        <f t="shared" si="194"/>
        <v>0</v>
      </c>
      <c r="O210" s="163">
        <f t="shared" si="194"/>
        <v>0</v>
      </c>
      <c r="P210" s="163">
        <f t="shared" si="194"/>
        <v>0</v>
      </c>
      <c r="Q210" s="163">
        <f t="shared" si="194"/>
        <v>0</v>
      </c>
      <c r="R210" s="163">
        <f t="shared" si="194"/>
        <v>0</v>
      </c>
      <c r="S210" s="163">
        <f t="shared" si="194"/>
        <v>0</v>
      </c>
      <c r="T210" s="163">
        <f t="shared" si="194"/>
        <v>0</v>
      </c>
      <c r="U210" s="163">
        <f t="shared" si="193"/>
        <v>0</v>
      </c>
      <c r="V210" s="163">
        <f t="shared" si="193"/>
        <v>0</v>
      </c>
      <c r="W210" s="163">
        <f t="shared" si="193"/>
        <v>0</v>
      </c>
      <c r="X210" s="163">
        <f t="shared" si="193"/>
        <v>0</v>
      </c>
      <c r="Y210" s="163">
        <f t="shared" si="193"/>
        <v>0</v>
      </c>
      <c r="Z210" s="163">
        <f t="shared" si="193"/>
        <v>0</v>
      </c>
      <c r="AA210" s="163">
        <f t="shared" si="193"/>
        <v>0</v>
      </c>
      <c r="AB210" s="163">
        <f t="shared" si="193"/>
        <v>0</v>
      </c>
      <c r="AC210" s="163">
        <f t="shared" si="193"/>
        <v>0</v>
      </c>
      <c r="AD210" s="163">
        <f t="shared" si="193"/>
        <v>0</v>
      </c>
      <c r="AE210" s="163">
        <f t="shared" si="193"/>
        <v>0</v>
      </c>
      <c r="AF210" s="176">
        <f t="shared" si="193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v>0</v>
      </c>
      <c r="D211" s="163">
        <v>0</v>
      </c>
      <c r="E211" s="163">
        <v>0</v>
      </c>
      <c r="F211" s="163">
        <v>0</v>
      </c>
      <c r="G211" s="163">
        <f t="shared" si="194"/>
        <v>0</v>
      </c>
      <c r="H211" s="163">
        <f t="shared" si="194"/>
        <v>0</v>
      </c>
      <c r="I211" s="163">
        <f t="shared" si="194"/>
        <v>0</v>
      </c>
      <c r="J211" s="163">
        <f t="shared" si="194"/>
        <v>0</v>
      </c>
      <c r="K211" s="163">
        <f t="shared" si="194"/>
        <v>0</v>
      </c>
      <c r="L211" s="163">
        <f t="shared" si="194"/>
        <v>0</v>
      </c>
      <c r="M211" s="163">
        <f t="shared" si="194"/>
        <v>0</v>
      </c>
      <c r="N211" s="163">
        <f t="shared" si="194"/>
        <v>0</v>
      </c>
      <c r="O211" s="163">
        <f t="shared" si="194"/>
        <v>0</v>
      </c>
      <c r="P211" s="163">
        <f t="shared" si="194"/>
        <v>0</v>
      </c>
      <c r="Q211" s="163">
        <f t="shared" si="194"/>
        <v>0</v>
      </c>
      <c r="R211" s="163">
        <f t="shared" si="194"/>
        <v>0</v>
      </c>
      <c r="S211" s="163">
        <f t="shared" si="194"/>
        <v>0</v>
      </c>
      <c r="T211" s="163">
        <f t="shared" si="194"/>
        <v>0</v>
      </c>
      <c r="U211" s="163">
        <f t="shared" si="193"/>
        <v>0</v>
      </c>
      <c r="V211" s="163">
        <f t="shared" si="193"/>
        <v>0</v>
      </c>
      <c r="W211" s="163">
        <f t="shared" si="193"/>
        <v>0</v>
      </c>
      <c r="X211" s="163">
        <f t="shared" si="193"/>
        <v>0</v>
      </c>
      <c r="Y211" s="163">
        <f t="shared" si="193"/>
        <v>0</v>
      </c>
      <c r="Z211" s="163">
        <f t="shared" si="193"/>
        <v>0</v>
      </c>
      <c r="AA211" s="163">
        <f t="shared" si="193"/>
        <v>0</v>
      </c>
      <c r="AB211" s="163">
        <f t="shared" si="193"/>
        <v>0</v>
      </c>
      <c r="AC211" s="163">
        <f t="shared" si="193"/>
        <v>0</v>
      </c>
      <c r="AD211" s="163">
        <f t="shared" si="193"/>
        <v>0</v>
      </c>
      <c r="AE211" s="163">
        <f t="shared" si="193"/>
        <v>0</v>
      </c>
      <c r="AF211" s="176">
        <f t="shared" si="193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v>0</v>
      </c>
      <c r="D212" s="163">
        <v>0</v>
      </c>
      <c r="E212" s="163">
        <v>0</v>
      </c>
      <c r="F212" s="163">
        <v>0</v>
      </c>
      <c r="G212" s="163">
        <f t="shared" si="194"/>
        <v>0</v>
      </c>
      <c r="H212" s="163">
        <f t="shared" si="194"/>
        <v>0</v>
      </c>
      <c r="I212" s="163">
        <f t="shared" si="194"/>
        <v>0</v>
      </c>
      <c r="J212" s="163">
        <f t="shared" si="194"/>
        <v>0</v>
      </c>
      <c r="K212" s="163">
        <f t="shared" si="194"/>
        <v>0</v>
      </c>
      <c r="L212" s="163">
        <f t="shared" si="194"/>
        <v>0</v>
      </c>
      <c r="M212" s="163">
        <f t="shared" si="194"/>
        <v>0</v>
      </c>
      <c r="N212" s="163">
        <f t="shared" si="194"/>
        <v>0</v>
      </c>
      <c r="O212" s="163">
        <f t="shared" si="194"/>
        <v>0</v>
      </c>
      <c r="P212" s="163">
        <f t="shared" si="194"/>
        <v>0</v>
      </c>
      <c r="Q212" s="163">
        <f t="shared" si="194"/>
        <v>0</v>
      </c>
      <c r="R212" s="163">
        <f t="shared" si="194"/>
        <v>0</v>
      </c>
      <c r="S212" s="163">
        <f t="shared" si="194"/>
        <v>0</v>
      </c>
      <c r="T212" s="163">
        <f t="shared" si="194"/>
        <v>0</v>
      </c>
      <c r="U212" s="163">
        <f t="shared" si="193"/>
        <v>0</v>
      </c>
      <c r="V212" s="163">
        <f t="shared" si="193"/>
        <v>0</v>
      </c>
      <c r="W212" s="163">
        <f t="shared" si="193"/>
        <v>0</v>
      </c>
      <c r="X212" s="163">
        <f t="shared" si="193"/>
        <v>0</v>
      </c>
      <c r="Y212" s="163">
        <f t="shared" si="193"/>
        <v>0</v>
      </c>
      <c r="Z212" s="163">
        <f t="shared" si="193"/>
        <v>0</v>
      </c>
      <c r="AA212" s="163">
        <f t="shared" si="193"/>
        <v>0</v>
      </c>
      <c r="AB212" s="163">
        <f t="shared" si="193"/>
        <v>0</v>
      </c>
      <c r="AC212" s="163">
        <f t="shared" si="193"/>
        <v>0</v>
      </c>
      <c r="AD212" s="163">
        <f t="shared" si="193"/>
        <v>0</v>
      </c>
      <c r="AE212" s="163">
        <f t="shared" si="193"/>
        <v>0</v>
      </c>
      <c r="AF212" s="176">
        <f t="shared" si="193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v>0</v>
      </c>
      <c r="D213" s="163">
        <v>0</v>
      </c>
      <c r="E213" s="163">
        <v>0</v>
      </c>
      <c r="F213" s="163">
        <v>0</v>
      </c>
      <c r="G213" s="163">
        <f t="shared" si="194"/>
        <v>0</v>
      </c>
      <c r="H213" s="163">
        <f t="shared" si="194"/>
        <v>0</v>
      </c>
      <c r="I213" s="163">
        <f t="shared" si="194"/>
        <v>0</v>
      </c>
      <c r="J213" s="163">
        <f t="shared" si="194"/>
        <v>0</v>
      </c>
      <c r="K213" s="163">
        <f t="shared" si="194"/>
        <v>0</v>
      </c>
      <c r="L213" s="163">
        <f t="shared" si="194"/>
        <v>0</v>
      </c>
      <c r="M213" s="163">
        <f t="shared" si="194"/>
        <v>0</v>
      </c>
      <c r="N213" s="163">
        <f t="shared" si="194"/>
        <v>0</v>
      </c>
      <c r="O213" s="163">
        <f t="shared" si="194"/>
        <v>0</v>
      </c>
      <c r="P213" s="163">
        <f t="shared" si="194"/>
        <v>0</v>
      </c>
      <c r="Q213" s="163">
        <f t="shared" si="194"/>
        <v>0</v>
      </c>
      <c r="R213" s="163">
        <f t="shared" si="194"/>
        <v>0</v>
      </c>
      <c r="S213" s="163">
        <f t="shared" si="194"/>
        <v>0</v>
      </c>
      <c r="T213" s="163">
        <f t="shared" si="194"/>
        <v>0</v>
      </c>
      <c r="U213" s="163">
        <f t="shared" si="193"/>
        <v>0</v>
      </c>
      <c r="V213" s="163">
        <f t="shared" si="193"/>
        <v>0</v>
      </c>
      <c r="W213" s="163">
        <f t="shared" si="193"/>
        <v>0</v>
      </c>
      <c r="X213" s="163">
        <f t="shared" si="193"/>
        <v>0</v>
      </c>
      <c r="Y213" s="163">
        <f t="shared" si="193"/>
        <v>0</v>
      </c>
      <c r="Z213" s="163">
        <f t="shared" si="193"/>
        <v>0</v>
      </c>
      <c r="AA213" s="163">
        <f t="shared" si="193"/>
        <v>0</v>
      </c>
      <c r="AB213" s="163">
        <f t="shared" si="193"/>
        <v>0</v>
      </c>
      <c r="AC213" s="163">
        <f t="shared" si="193"/>
        <v>0</v>
      </c>
      <c r="AD213" s="163">
        <f t="shared" si="193"/>
        <v>0</v>
      </c>
      <c r="AE213" s="163">
        <f t="shared" si="193"/>
        <v>0</v>
      </c>
      <c r="AF213" s="176">
        <f t="shared" si="193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v>0</v>
      </c>
      <c r="D214" s="163">
        <v>0</v>
      </c>
      <c r="E214" s="163">
        <v>0</v>
      </c>
      <c r="F214" s="163">
        <v>0</v>
      </c>
      <c r="G214" s="163">
        <f t="shared" si="194"/>
        <v>0</v>
      </c>
      <c r="H214" s="163">
        <f t="shared" si="194"/>
        <v>0</v>
      </c>
      <c r="I214" s="163">
        <f t="shared" si="194"/>
        <v>0</v>
      </c>
      <c r="J214" s="163">
        <f t="shared" si="194"/>
        <v>0</v>
      </c>
      <c r="K214" s="163">
        <f t="shared" si="194"/>
        <v>0</v>
      </c>
      <c r="L214" s="163">
        <f t="shared" si="194"/>
        <v>0</v>
      </c>
      <c r="M214" s="163">
        <f t="shared" si="194"/>
        <v>0</v>
      </c>
      <c r="N214" s="163">
        <f t="shared" si="194"/>
        <v>0</v>
      </c>
      <c r="O214" s="163">
        <f t="shared" si="194"/>
        <v>0</v>
      </c>
      <c r="P214" s="163">
        <f t="shared" si="194"/>
        <v>0</v>
      </c>
      <c r="Q214" s="163">
        <f t="shared" si="194"/>
        <v>0</v>
      </c>
      <c r="R214" s="163">
        <f t="shared" si="194"/>
        <v>0</v>
      </c>
      <c r="S214" s="163">
        <f t="shared" si="194"/>
        <v>0</v>
      </c>
      <c r="T214" s="163">
        <f t="shared" si="194"/>
        <v>0</v>
      </c>
      <c r="U214" s="163">
        <f t="shared" si="193"/>
        <v>0</v>
      </c>
      <c r="V214" s="163">
        <f t="shared" si="193"/>
        <v>0</v>
      </c>
      <c r="W214" s="163">
        <f t="shared" si="193"/>
        <v>0</v>
      </c>
      <c r="X214" s="163">
        <f t="shared" si="193"/>
        <v>0</v>
      </c>
      <c r="Y214" s="163">
        <f t="shared" si="193"/>
        <v>0</v>
      </c>
      <c r="Z214" s="163">
        <f t="shared" si="193"/>
        <v>0</v>
      </c>
      <c r="AA214" s="163">
        <f t="shared" si="193"/>
        <v>0</v>
      </c>
      <c r="AB214" s="163">
        <f t="shared" si="193"/>
        <v>0</v>
      </c>
      <c r="AC214" s="163">
        <f t="shared" si="193"/>
        <v>0</v>
      </c>
      <c r="AD214" s="163">
        <f t="shared" si="193"/>
        <v>0</v>
      </c>
      <c r="AE214" s="163">
        <f t="shared" si="193"/>
        <v>0</v>
      </c>
      <c r="AF214" s="176">
        <f t="shared" si="193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v>0</v>
      </c>
      <c r="D215" s="163">
        <v>0</v>
      </c>
      <c r="E215" s="163">
        <v>0</v>
      </c>
      <c r="F215" s="163">
        <v>0</v>
      </c>
      <c r="G215" s="163">
        <f t="shared" si="194"/>
        <v>0</v>
      </c>
      <c r="H215" s="163">
        <f t="shared" si="194"/>
        <v>0</v>
      </c>
      <c r="I215" s="163">
        <f t="shared" si="194"/>
        <v>0</v>
      </c>
      <c r="J215" s="163">
        <f t="shared" si="194"/>
        <v>0</v>
      </c>
      <c r="K215" s="163">
        <f t="shared" si="194"/>
        <v>0</v>
      </c>
      <c r="L215" s="163">
        <f t="shared" si="194"/>
        <v>0</v>
      </c>
      <c r="M215" s="163">
        <f t="shared" si="194"/>
        <v>0</v>
      </c>
      <c r="N215" s="163">
        <f t="shared" si="194"/>
        <v>0</v>
      </c>
      <c r="O215" s="163">
        <f t="shared" si="194"/>
        <v>0</v>
      </c>
      <c r="P215" s="163">
        <f t="shared" si="194"/>
        <v>0</v>
      </c>
      <c r="Q215" s="163">
        <f t="shared" si="194"/>
        <v>0</v>
      </c>
      <c r="R215" s="163">
        <f t="shared" si="194"/>
        <v>0</v>
      </c>
      <c r="S215" s="163">
        <f t="shared" si="194"/>
        <v>0</v>
      </c>
      <c r="T215" s="163">
        <f t="shared" si="194"/>
        <v>0</v>
      </c>
      <c r="U215" s="163">
        <f t="shared" si="193"/>
        <v>0</v>
      </c>
      <c r="V215" s="163">
        <f t="shared" si="193"/>
        <v>0</v>
      </c>
      <c r="W215" s="163">
        <f t="shared" si="193"/>
        <v>0</v>
      </c>
      <c r="X215" s="163">
        <f t="shared" si="193"/>
        <v>0</v>
      </c>
      <c r="Y215" s="163">
        <f t="shared" si="193"/>
        <v>0</v>
      </c>
      <c r="Z215" s="163">
        <f t="shared" si="193"/>
        <v>0</v>
      </c>
      <c r="AA215" s="163">
        <f t="shared" si="193"/>
        <v>0</v>
      </c>
      <c r="AB215" s="163">
        <f t="shared" si="193"/>
        <v>0</v>
      </c>
      <c r="AC215" s="163">
        <f t="shared" si="193"/>
        <v>0</v>
      </c>
      <c r="AD215" s="163">
        <f t="shared" si="193"/>
        <v>0</v>
      </c>
      <c r="AE215" s="163">
        <f t="shared" si="193"/>
        <v>0</v>
      </c>
      <c r="AF215" s="176">
        <f t="shared" si="193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v>0</v>
      </c>
      <c r="D216" s="163">
        <v>0</v>
      </c>
      <c r="E216" s="163">
        <v>0</v>
      </c>
      <c r="F216" s="163">
        <v>0</v>
      </c>
      <c r="G216" s="163">
        <f t="shared" si="194"/>
        <v>0</v>
      </c>
      <c r="H216" s="163">
        <f t="shared" si="194"/>
        <v>0</v>
      </c>
      <c r="I216" s="163">
        <f t="shared" si="194"/>
        <v>0</v>
      </c>
      <c r="J216" s="163">
        <f t="shared" si="194"/>
        <v>0</v>
      </c>
      <c r="K216" s="163">
        <f t="shared" si="194"/>
        <v>0</v>
      </c>
      <c r="L216" s="163">
        <f t="shared" si="194"/>
        <v>0</v>
      </c>
      <c r="M216" s="163">
        <f t="shared" si="194"/>
        <v>0</v>
      </c>
      <c r="N216" s="163">
        <f t="shared" si="194"/>
        <v>0</v>
      </c>
      <c r="O216" s="163">
        <f t="shared" si="194"/>
        <v>0</v>
      </c>
      <c r="P216" s="163">
        <f t="shared" si="194"/>
        <v>0</v>
      </c>
      <c r="Q216" s="163">
        <f t="shared" si="194"/>
        <v>0</v>
      </c>
      <c r="R216" s="163">
        <f t="shared" ref="R216:AF231" si="195">Q216</f>
        <v>0</v>
      </c>
      <c r="S216" s="163">
        <f t="shared" si="195"/>
        <v>0</v>
      </c>
      <c r="T216" s="163">
        <f t="shared" si="195"/>
        <v>0</v>
      </c>
      <c r="U216" s="163">
        <f t="shared" si="195"/>
        <v>0</v>
      </c>
      <c r="V216" s="163">
        <f t="shared" si="195"/>
        <v>0</v>
      </c>
      <c r="W216" s="163">
        <f t="shared" si="195"/>
        <v>0</v>
      </c>
      <c r="X216" s="163">
        <f t="shared" si="195"/>
        <v>0</v>
      </c>
      <c r="Y216" s="163">
        <f t="shared" si="195"/>
        <v>0</v>
      </c>
      <c r="Z216" s="163">
        <f t="shared" si="195"/>
        <v>0</v>
      </c>
      <c r="AA216" s="163">
        <f t="shared" si="195"/>
        <v>0</v>
      </c>
      <c r="AB216" s="163">
        <f t="shared" si="195"/>
        <v>0</v>
      </c>
      <c r="AC216" s="163">
        <f t="shared" si="195"/>
        <v>0</v>
      </c>
      <c r="AD216" s="163">
        <f t="shared" si="195"/>
        <v>0</v>
      </c>
      <c r="AE216" s="163">
        <f t="shared" si="195"/>
        <v>0</v>
      </c>
      <c r="AF216" s="176">
        <f t="shared" si="195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v>0</v>
      </c>
      <c r="D217" s="163">
        <v>0</v>
      </c>
      <c r="E217" s="163">
        <v>0</v>
      </c>
      <c r="F217" s="163">
        <v>0</v>
      </c>
      <c r="G217" s="163">
        <f t="shared" ref="G217:T232" si="196">F217</f>
        <v>0</v>
      </c>
      <c r="H217" s="163">
        <f t="shared" si="196"/>
        <v>0</v>
      </c>
      <c r="I217" s="163">
        <f t="shared" si="196"/>
        <v>0</v>
      </c>
      <c r="J217" s="163">
        <f t="shared" si="196"/>
        <v>0</v>
      </c>
      <c r="K217" s="163">
        <f t="shared" si="196"/>
        <v>0</v>
      </c>
      <c r="L217" s="163">
        <f t="shared" si="196"/>
        <v>0</v>
      </c>
      <c r="M217" s="163">
        <f t="shared" si="196"/>
        <v>0</v>
      </c>
      <c r="N217" s="163">
        <f t="shared" si="196"/>
        <v>0</v>
      </c>
      <c r="O217" s="163">
        <f t="shared" si="196"/>
        <v>0</v>
      </c>
      <c r="P217" s="163">
        <f t="shared" si="196"/>
        <v>0</v>
      </c>
      <c r="Q217" s="163">
        <f t="shared" si="196"/>
        <v>0</v>
      </c>
      <c r="R217" s="163">
        <f t="shared" si="196"/>
        <v>0</v>
      </c>
      <c r="S217" s="163">
        <f t="shared" si="196"/>
        <v>0</v>
      </c>
      <c r="T217" s="163">
        <f t="shared" si="196"/>
        <v>0</v>
      </c>
      <c r="U217" s="163">
        <f t="shared" si="195"/>
        <v>0</v>
      </c>
      <c r="V217" s="163">
        <f t="shared" si="195"/>
        <v>0</v>
      </c>
      <c r="W217" s="163">
        <f t="shared" si="195"/>
        <v>0</v>
      </c>
      <c r="X217" s="163">
        <f t="shared" si="195"/>
        <v>0</v>
      </c>
      <c r="Y217" s="163">
        <f t="shared" si="195"/>
        <v>0</v>
      </c>
      <c r="Z217" s="163">
        <f t="shared" si="195"/>
        <v>0</v>
      </c>
      <c r="AA217" s="163">
        <f t="shared" si="195"/>
        <v>0</v>
      </c>
      <c r="AB217" s="163">
        <f t="shared" si="195"/>
        <v>0</v>
      </c>
      <c r="AC217" s="163">
        <f t="shared" si="195"/>
        <v>0</v>
      </c>
      <c r="AD217" s="163">
        <f t="shared" si="195"/>
        <v>0</v>
      </c>
      <c r="AE217" s="163">
        <f t="shared" si="195"/>
        <v>0</v>
      </c>
      <c r="AF217" s="176">
        <f t="shared" si="195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v>0</v>
      </c>
      <c r="D218" s="163">
        <v>0</v>
      </c>
      <c r="E218" s="163">
        <v>0</v>
      </c>
      <c r="F218" s="163">
        <v>0</v>
      </c>
      <c r="G218" s="163">
        <f t="shared" si="196"/>
        <v>0</v>
      </c>
      <c r="H218" s="163">
        <f t="shared" si="196"/>
        <v>0</v>
      </c>
      <c r="I218" s="163">
        <f t="shared" si="196"/>
        <v>0</v>
      </c>
      <c r="J218" s="163">
        <f t="shared" si="196"/>
        <v>0</v>
      </c>
      <c r="K218" s="163">
        <f t="shared" si="196"/>
        <v>0</v>
      </c>
      <c r="L218" s="163">
        <f t="shared" si="196"/>
        <v>0</v>
      </c>
      <c r="M218" s="163">
        <f t="shared" si="196"/>
        <v>0</v>
      </c>
      <c r="N218" s="163">
        <f t="shared" si="196"/>
        <v>0</v>
      </c>
      <c r="O218" s="163">
        <f t="shared" si="196"/>
        <v>0</v>
      </c>
      <c r="P218" s="163">
        <f t="shared" si="196"/>
        <v>0</v>
      </c>
      <c r="Q218" s="163">
        <f t="shared" si="196"/>
        <v>0</v>
      </c>
      <c r="R218" s="163">
        <f t="shared" si="196"/>
        <v>0</v>
      </c>
      <c r="S218" s="163">
        <f t="shared" si="196"/>
        <v>0</v>
      </c>
      <c r="T218" s="163">
        <f t="shared" si="196"/>
        <v>0</v>
      </c>
      <c r="U218" s="163">
        <f t="shared" si="195"/>
        <v>0</v>
      </c>
      <c r="V218" s="163">
        <f t="shared" si="195"/>
        <v>0</v>
      </c>
      <c r="W218" s="163">
        <f t="shared" si="195"/>
        <v>0</v>
      </c>
      <c r="X218" s="163">
        <f t="shared" si="195"/>
        <v>0</v>
      </c>
      <c r="Y218" s="163">
        <f t="shared" si="195"/>
        <v>0</v>
      </c>
      <c r="Z218" s="163">
        <f t="shared" si="195"/>
        <v>0</v>
      </c>
      <c r="AA218" s="163">
        <f t="shared" si="195"/>
        <v>0</v>
      </c>
      <c r="AB218" s="163">
        <f t="shared" si="195"/>
        <v>0</v>
      </c>
      <c r="AC218" s="163">
        <f t="shared" si="195"/>
        <v>0</v>
      </c>
      <c r="AD218" s="163">
        <f t="shared" si="195"/>
        <v>0</v>
      </c>
      <c r="AE218" s="163">
        <f t="shared" si="195"/>
        <v>0</v>
      </c>
      <c r="AF218" s="176">
        <f t="shared" si="195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v>0</v>
      </c>
      <c r="D219" s="163">
        <v>0</v>
      </c>
      <c r="E219" s="163">
        <v>0</v>
      </c>
      <c r="F219" s="163">
        <v>0</v>
      </c>
      <c r="G219" s="163">
        <f t="shared" si="196"/>
        <v>0</v>
      </c>
      <c r="H219" s="163">
        <f t="shared" si="196"/>
        <v>0</v>
      </c>
      <c r="I219" s="163">
        <f t="shared" si="196"/>
        <v>0</v>
      </c>
      <c r="J219" s="163">
        <f t="shared" si="196"/>
        <v>0</v>
      </c>
      <c r="K219" s="163">
        <f t="shared" si="196"/>
        <v>0</v>
      </c>
      <c r="L219" s="163">
        <f t="shared" si="196"/>
        <v>0</v>
      </c>
      <c r="M219" s="163">
        <f t="shared" si="196"/>
        <v>0</v>
      </c>
      <c r="N219" s="163">
        <f t="shared" si="196"/>
        <v>0</v>
      </c>
      <c r="O219" s="163">
        <f t="shared" si="196"/>
        <v>0</v>
      </c>
      <c r="P219" s="163">
        <f t="shared" si="196"/>
        <v>0</v>
      </c>
      <c r="Q219" s="163">
        <f t="shared" si="196"/>
        <v>0</v>
      </c>
      <c r="R219" s="163">
        <f t="shared" si="196"/>
        <v>0</v>
      </c>
      <c r="S219" s="163">
        <f t="shared" si="196"/>
        <v>0</v>
      </c>
      <c r="T219" s="163">
        <f t="shared" si="196"/>
        <v>0</v>
      </c>
      <c r="U219" s="163">
        <f t="shared" si="195"/>
        <v>0</v>
      </c>
      <c r="V219" s="163">
        <f t="shared" si="195"/>
        <v>0</v>
      </c>
      <c r="W219" s="163">
        <f t="shared" si="195"/>
        <v>0</v>
      </c>
      <c r="X219" s="163">
        <f t="shared" si="195"/>
        <v>0</v>
      </c>
      <c r="Y219" s="163">
        <f t="shared" si="195"/>
        <v>0</v>
      </c>
      <c r="Z219" s="163">
        <f t="shared" si="195"/>
        <v>0</v>
      </c>
      <c r="AA219" s="163">
        <f t="shared" si="195"/>
        <v>0</v>
      </c>
      <c r="AB219" s="163">
        <f t="shared" si="195"/>
        <v>0</v>
      </c>
      <c r="AC219" s="163">
        <f t="shared" si="195"/>
        <v>0</v>
      </c>
      <c r="AD219" s="163">
        <f t="shared" si="195"/>
        <v>0</v>
      </c>
      <c r="AE219" s="163">
        <f t="shared" si="195"/>
        <v>0</v>
      </c>
      <c r="AF219" s="176">
        <f t="shared" si="195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v>0</v>
      </c>
      <c r="D220" s="163">
        <v>0</v>
      </c>
      <c r="E220" s="163">
        <v>0</v>
      </c>
      <c r="F220" s="163">
        <v>0</v>
      </c>
      <c r="G220" s="163">
        <f t="shared" si="196"/>
        <v>0</v>
      </c>
      <c r="H220" s="163">
        <f t="shared" si="196"/>
        <v>0</v>
      </c>
      <c r="I220" s="163">
        <f t="shared" si="196"/>
        <v>0</v>
      </c>
      <c r="J220" s="163">
        <f t="shared" si="196"/>
        <v>0</v>
      </c>
      <c r="K220" s="163">
        <f t="shared" si="196"/>
        <v>0</v>
      </c>
      <c r="L220" s="163">
        <f t="shared" si="196"/>
        <v>0</v>
      </c>
      <c r="M220" s="163">
        <f t="shared" si="196"/>
        <v>0</v>
      </c>
      <c r="N220" s="163">
        <f t="shared" si="196"/>
        <v>0</v>
      </c>
      <c r="O220" s="163">
        <f t="shared" si="196"/>
        <v>0</v>
      </c>
      <c r="P220" s="163">
        <f t="shared" si="196"/>
        <v>0</v>
      </c>
      <c r="Q220" s="163">
        <f t="shared" si="196"/>
        <v>0</v>
      </c>
      <c r="R220" s="163">
        <f t="shared" si="196"/>
        <v>0</v>
      </c>
      <c r="S220" s="163">
        <f t="shared" si="196"/>
        <v>0</v>
      </c>
      <c r="T220" s="163">
        <f t="shared" si="196"/>
        <v>0</v>
      </c>
      <c r="U220" s="163">
        <f t="shared" si="195"/>
        <v>0</v>
      </c>
      <c r="V220" s="163">
        <f t="shared" si="195"/>
        <v>0</v>
      </c>
      <c r="W220" s="163">
        <f t="shared" si="195"/>
        <v>0</v>
      </c>
      <c r="X220" s="163">
        <f t="shared" si="195"/>
        <v>0</v>
      </c>
      <c r="Y220" s="163">
        <f t="shared" si="195"/>
        <v>0</v>
      </c>
      <c r="Z220" s="163">
        <f t="shared" si="195"/>
        <v>0</v>
      </c>
      <c r="AA220" s="163">
        <f t="shared" si="195"/>
        <v>0</v>
      </c>
      <c r="AB220" s="163">
        <f t="shared" si="195"/>
        <v>0</v>
      </c>
      <c r="AC220" s="163">
        <f t="shared" si="195"/>
        <v>0</v>
      </c>
      <c r="AD220" s="163">
        <f t="shared" si="195"/>
        <v>0</v>
      </c>
      <c r="AE220" s="163">
        <f t="shared" si="195"/>
        <v>0</v>
      </c>
      <c r="AF220" s="176">
        <f t="shared" si="195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v>0</v>
      </c>
      <c r="D221" s="163">
        <v>0</v>
      </c>
      <c r="E221" s="163">
        <v>0</v>
      </c>
      <c r="F221" s="163">
        <v>0</v>
      </c>
      <c r="G221" s="163">
        <f t="shared" si="196"/>
        <v>0</v>
      </c>
      <c r="H221" s="163">
        <f t="shared" si="196"/>
        <v>0</v>
      </c>
      <c r="I221" s="163">
        <f t="shared" si="196"/>
        <v>0</v>
      </c>
      <c r="J221" s="163">
        <f t="shared" si="196"/>
        <v>0</v>
      </c>
      <c r="K221" s="163">
        <f t="shared" si="196"/>
        <v>0</v>
      </c>
      <c r="L221" s="163">
        <f t="shared" si="196"/>
        <v>0</v>
      </c>
      <c r="M221" s="163">
        <f t="shared" si="196"/>
        <v>0</v>
      </c>
      <c r="N221" s="163">
        <f t="shared" si="196"/>
        <v>0</v>
      </c>
      <c r="O221" s="163">
        <f t="shared" si="196"/>
        <v>0</v>
      </c>
      <c r="P221" s="163">
        <f t="shared" si="196"/>
        <v>0</v>
      </c>
      <c r="Q221" s="163">
        <f t="shared" si="196"/>
        <v>0</v>
      </c>
      <c r="R221" s="163">
        <f t="shared" si="196"/>
        <v>0</v>
      </c>
      <c r="S221" s="163">
        <f t="shared" si="196"/>
        <v>0</v>
      </c>
      <c r="T221" s="163">
        <f t="shared" si="196"/>
        <v>0</v>
      </c>
      <c r="U221" s="163">
        <f t="shared" si="195"/>
        <v>0</v>
      </c>
      <c r="V221" s="163">
        <f t="shared" si="195"/>
        <v>0</v>
      </c>
      <c r="W221" s="163">
        <f t="shared" si="195"/>
        <v>0</v>
      </c>
      <c r="X221" s="163">
        <f t="shared" si="195"/>
        <v>0</v>
      </c>
      <c r="Y221" s="163">
        <f t="shared" si="195"/>
        <v>0</v>
      </c>
      <c r="Z221" s="163">
        <f t="shared" si="195"/>
        <v>0</v>
      </c>
      <c r="AA221" s="163">
        <f t="shared" si="195"/>
        <v>0</v>
      </c>
      <c r="AB221" s="163">
        <f t="shared" si="195"/>
        <v>0</v>
      </c>
      <c r="AC221" s="163">
        <f t="shared" si="195"/>
        <v>0</v>
      </c>
      <c r="AD221" s="163">
        <f t="shared" si="195"/>
        <v>0</v>
      </c>
      <c r="AE221" s="163">
        <f t="shared" si="195"/>
        <v>0</v>
      </c>
      <c r="AF221" s="176">
        <f t="shared" si="195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v>0</v>
      </c>
      <c r="D222" s="163">
        <v>0</v>
      </c>
      <c r="E222" s="163">
        <v>0</v>
      </c>
      <c r="F222" s="163">
        <v>0</v>
      </c>
      <c r="G222" s="163">
        <f t="shared" si="196"/>
        <v>0</v>
      </c>
      <c r="H222" s="163">
        <f t="shared" si="196"/>
        <v>0</v>
      </c>
      <c r="I222" s="163">
        <f t="shared" si="196"/>
        <v>0</v>
      </c>
      <c r="J222" s="163">
        <f t="shared" si="196"/>
        <v>0</v>
      </c>
      <c r="K222" s="163">
        <f t="shared" si="196"/>
        <v>0</v>
      </c>
      <c r="L222" s="163">
        <f t="shared" si="196"/>
        <v>0</v>
      </c>
      <c r="M222" s="163">
        <f t="shared" si="196"/>
        <v>0</v>
      </c>
      <c r="N222" s="163">
        <f t="shared" si="196"/>
        <v>0</v>
      </c>
      <c r="O222" s="163">
        <f t="shared" si="196"/>
        <v>0</v>
      </c>
      <c r="P222" s="163">
        <f t="shared" si="196"/>
        <v>0</v>
      </c>
      <c r="Q222" s="163">
        <f t="shared" si="196"/>
        <v>0</v>
      </c>
      <c r="R222" s="163">
        <f t="shared" si="196"/>
        <v>0</v>
      </c>
      <c r="S222" s="163">
        <f t="shared" si="196"/>
        <v>0</v>
      </c>
      <c r="T222" s="163">
        <f t="shared" si="196"/>
        <v>0</v>
      </c>
      <c r="U222" s="163">
        <f t="shared" si="195"/>
        <v>0</v>
      </c>
      <c r="V222" s="163">
        <f t="shared" si="195"/>
        <v>0</v>
      </c>
      <c r="W222" s="163">
        <f t="shared" si="195"/>
        <v>0</v>
      </c>
      <c r="X222" s="163">
        <f t="shared" si="195"/>
        <v>0</v>
      </c>
      <c r="Y222" s="163">
        <f t="shared" si="195"/>
        <v>0</v>
      </c>
      <c r="Z222" s="163">
        <f t="shared" si="195"/>
        <v>0</v>
      </c>
      <c r="AA222" s="163">
        <f t="shared" si="195"/>
        <v>0</v>
      </c>
      <c r="AB222" s="163">
        <f t="shared" si="195"/>
        <v>0</v>
      </c>
      <c r="AC222" s="163">
        <f t="shared" si="195"/>
        <v>0</v>
      </c>
      <c r="AD222" s="163">
        <f t="shared" si="195"/>
        <v>0</v>
      </c>
      <c r="AE222" s="163">
        <f t="shared" si="195"/>
        <v>0</v>
      </c>
      <c r="AF222" s="176">
        <f t="shared" si="195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v>0</v>
      </c>
      <c r="D223" s="163">
        <v>0</v>
      </c>
      <c r="E223" s="163">
        <v>0</v>
      </c>
      <c r="F223" s="163">
        <v>0</v>
      </c>
      <c r="G223" s="163">
        <f t="shared" si="196"/>
        <v>0</v>
      </c>
      <c r="H223" s="163">
        <f t="shared" si="196"/>
        <v>0</v>
      </c>
      <c r="I223" s="163">
        <f t="shared" si="196"/>
        <v>0</v>
      </c>
      <c r="J223" s="163">
        <f t="shared" si="196"/>
        <v>0</v>
      </c>
      <c r="K223" s="163">
        <f t="shared" si="196"/>
        <v>0</v>
      </c>
      <c r="L223" s="163">
        <f t="shared" si="196"/>
        <v>0</v>
      </c>
      <c r="M223" s="163">
        <f t="shared" si="196"/>
        <v>0</v>
      </c>
      <c r="N223" s="163">
        <f t="shared" si="196"/>
        <v>0</v>
      </c>
      <c r="O223" s="163">
        <f t="shared" si="196"/>
        <v>0</v>
      </c>
      <c r="P223" s="163">
        <f t="shared" si="196"/>
        <v>0</v>
      </c>
      <c r="Q223" s="163">
        <f t="shared" si="196"/>
        <v>0</v>
      </c>
      <c r="R223" s="163">
        <f t="shared" si="196"/>
        <v>0</v>
      </c>
      <c r="S223" s="163">
        <f t="shared" si="196"/>
        <v>0</v>
      </c>
      <c r="T223" s="163">
        <f t="shared" si="196"/>
        <v>0</v>
      </c>
      <c r="U223" s="163">
        <f t="shared" si="195"/>
        <v>0</v>
      </c>
      <c r="V223" s="163">
        <f t="shared" si="195"/>
        <v>0</v>
      </c>
      <c r="W223" s="163">
        <f t="shared" si="195"/>
        <v>0</v>
      </c>
      <c r="X223" s="163">
        <f t="shared" si="195"/>
        <v>0</v>
      </c>
      <c r="Y223" s="163">
        <f t="shared" si="195"/>
        <v>0</v>
      </c>
      <c r="Z223" s="163">
        <f t="shared" si="195"/>
        <v>0</v>
      </c>
      <c r="AA223" s="163">
        <f t="shared" si="195"/>
        <v>0</v>
      </c>
      <c r="AB223" s="163">
        <f t="shared" si="195"/>
        <v>0</v>
      </c>
      <c r="AC223" s="163">
        <f t="shared" si="195"/>
        <v>0</v>
      </c>
      <c r="AD223" s="163">
        <f t="shared" si="195"/>
        <v>0</v>
      </c>
      <c r="AE223" s="163">
        <f t="shared" si="195"/>
        <v>0</v>
      </c>
      <c r="AF223" s="176">
        <f t="shared" si="195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v>0</v>
      </c>
      <c r="D224" s="163">
        <v>0</v>
      </c>
      <c r="E224" s="163">
        <v>0</v>
      </c>
      <c r="F224" s="163">
        <v>0</v>
      </c>
      <c r="G224" s="163">
        <f t="shared" si="196"/>
        <v>0</v>
      </c>
      <c r="H224" s="163">
        <f t="shared" si="196"/>
        <v>0</v>
      </c>
      <c r="I224" s="163">
        <f t="shared" si="196"/>
        <v>0</v>
      </c>
      <c r="J224" s="163">
        <f t="shared" si="196"/>
        <v>0</v>
      </c>
      <c r="K224" s="163">
        <f t="shared" si="196"/>
        <v>0</v>
      </c>
      <c r="L224" s="163">
        <f t="shared" si="196"/>
        <v>0</v>
      </c>
      <c r="M224" s="163">
        <f t="shared" si="196"/>
        <v>0</v>
      </c>
      <c r="N224" s="163">
        <f t="shared" si="196"/>
        <v>0</v>
      </c>
      <c r="O224" s="163">
        <f t="shared" si="196"/>
        <v>0</v>
      </c>
      <c r="P224" s="163">
        <f t="shared" si="196"/>
        <v>0</v>
      </c>
      <c r="Q224" s="163">
        <f t="shared" si="196"/>
        <v>0</v>
      </c>
      <c r="R224" s="163">
        <f t="shared" si="196"/>
        <v>0</v>
      </c>
      <c r="S224" s="163">
        <f t="shared" si="196"/>
        <v>0</v>
      </c>
      <c r="T224" s="163">
        <f t="shared" si="196"/>
        <v>0</v>
      </c>
      <c r="U224" s="163">
        <f t="shared" si="195"/>
        <v>0</v>
      </c>
      <c r="V224" s="163">
        <f t="shared" si="195"/>
        <v>0</v>
      </c>
      <c r="W224" s="163">
        <f t="shared" si="195"/>
        <v>0</v>
      </c>
      <c r="X224" s="163">
        <f t="shared" si="195"/>
        <v>0</v>
      </c>
      <c r="Y224" s="163">
        <f t="shared" si="195"/>
        <v>0</v>
      </c>
      <c r="Z224" s="163">
        <f t="shared" si="195"/>
        <v>0</v>
      </c>
      <c r="AA224" s="163">
        <f t="shared" si="195"/>
        <v>0</v>
      </c>
      <c r="AB224" s="163">
        <f t="shared" si="195"/>
        <v>0</v>
      </c>
      <c r="AC224" s="163">
        <f t="shared" si="195"/>
        <v>0</v>
      </c>
      <c r="AD224" s="163">
        <f t="shared" si="195"/>
        <v>0</v>
      </c>
      <c r="AE224" s="163">
        <f t="shared" si="195"/>
        <v>0</v>
      </c>
      <c r="AF224" s="176">
        <f t="shared" si="195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v>0</v>
      </c>
      <c r="D225" s="163">
        <v>0</v>
      </c>
      <c r="E225" s="163">
        <v>0</v>
      </c>
      <c r="F225" s="163">
        <v>0</v>
      </c>
      <c r="G225" s="163">
        <f t="shared" si="196"/>
        <v>0</v>
      </c>
      <c r="H225" s="163">
        <f t="shared" si="196"/>
        <v>0</v>
      </c>
      <c r="I225" s="163">
        <f t="shared" si="196"/>
        <v>0</v>
      </c>
      <c r="J225" s="163">
        <f t="shared" si="196"/>
        <v>0</v>
      </c>
      <c r="K225" s="163">
        <f t="shared" si="196"/>
        <v>0</v>
      </c>
      <c r="L225" s="163">
        <f t="shared" si="196"/>
        <v>0</v>
      </c>
      <c r="M225" s="163">
        <f t="shared" si="196"/>
        <v>0</v>
      </c>
      <c r="N225" s="163">
        <f t="shared" si="196"/>
        <v>0</v>
      </c>
      <c r="O225" s="163">
        <f t="shared" si="196"/>
        <v>0</v>
      </c>
      <c r="P225" s="163">
        <f t="shared" si="196"/>
        <v>0</v>
      </c>
      <c r="Q225" s="163">
        <f t="shared" si="196"/>
        <v>0</v>
      </c>
      <c r="R225" s="163">
        <f t="shared" si="196"/>
        <v>0</v>
      </c>
      <c r="S225" s="163">
        <f t="shared" si="196"/>
        <v>0</v>
      </c>
      <c r="T225" s="163">
        <f t="shared" si="196"/>
        <v>0</v>
      </c>
      <c r="U225" s="163">
        <f t="shared" si="195"/>
        <v>0</v>
      </c>
      <c r="V225" s="163">
        <f t="shared" si="195"/>
        <v>0</v>
      </c>
      <c r="W225" s="163">
        <f t="shared" si="195"/>
        <v>0</v>
      </c>
      <c r="X225" s="163">
        <f t="shared" si="195"/>
        <v>0</v>
      </c>
      <c r="Y225" s="163">
        <f t="shared" si="195"/>
        <v>0</v>
      </c>
      <c r="Z225" s="163">
        <f t="shared" si="195"/>
        <v>0</v>
      </c>
      <c r="AA225" s="163">
        <f t="shared" si="195"/>
        <v>0</v>
      </c>
      <c r="AB225" s="163">
        <f t="shared" si="195"/>
        <v>0</v>
      </c>
      <c r="AC225" s="163">
        <f t="shared" si="195"/>
        <v>0</v>
      </c>
      <c r="AD225" s="163">
        <f t="shared" si="195"/>
        <v>0</v>
      </c>
      <c r="AE225" s="163">
        <f t="shared" si="195"/>
        <v>0</v>
      </c>
      <c r="AF225" s="176">
        <f t="shared" si="195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v>0</v>
      </c>
      <c r="D226" s="163">
        <v>0</v>
      </c>
      <c r="E226" s="163">
        <v>0</v>
      </c>
      <c r="F226" s="163">
        <v>0</v>
      </c>
      <c r="G226" s="163">
        <f t="shared" si="196"/>
        <v>0</v>
      </c>
      <c r="H226" s="163">
        <f t="shared" si="196"/>
        <v>0</v>
      </c>
      <c r="I226" s="163">
        <f t="shared" si="196"/>
        <v>0</v>
      </c>
      <c r="J226" s="163">
        <f t="shared" si="196"/>
        <v>0</v>
      </c>
      <c r="K226" s="163">
        <f t="shared" si="196"/>
        <v>0</v>
      </c>
      <c r="L226" s="163">
        <f t="shared" si="196"/>
        <v>0</v>
      </c>
      <c r="M226" s="163">
        <f t="shared" si="196"/>
        <v>0</v>
      </c>
      <c r="N226" s="163">
        <f t="shared" si="196"/>
        <v>0</v>
      </c>
      <c r="O226" s="163">
        <f t="shared" si="196"/>
        <v>0</v>
      </c>
      <c r="P226" s="163">
        <f t="shared" si="196"/>
        <v>0</v>
      </c>
      <c r="Q226" s="163">
        <f t="shared" si="196"/>
        <v>0</v>
      </c>
      <c r="R226" s="163">
        <f t="shared" si="196"/>
        <v>0</v>
      </c>
      <c r="S226" s="163">
        <f t="shared" si="196"/>
        <v>0</v>
      </c>
      <c r="T226" s="163">
        <f t="shared" si="196"/>
        <v>0</v>
      </c>
      <c r="U226" s="163">
        <f t="shared" si="195"/>
        <v>0</v>
      </c>
      <c r="V226" s="163">
        <f t="shared" si="195"/>
        <v>0</v>
      </c>
      <c r="W226" s="163">
        <f t="shared" si="195"/>
        <v>0</v>
      </c>
      <c r="X226" s="163">
        <f t="shared" si="195"/>
        <v>0</v>
      </c>
      <c r="Y226" s="163">
        <f t="shared" si="195"/>
        <v>0</v>
      </c>
      <c r="Z226" s="163">
        <f t="shared" si="195"/>
        <v>0</v>
      </c>
      <c r="AA226" s="163">
        <f t="shared" si="195"/>
        <v>0</v>
      </c>
      <c r="AB226" s="163">
        <f t="shared" si="195"/>
        <v>0</v>
      </c>
      <c r="AC226" s="163">
        <f t="shared" si="195"/>
        <v>0</v>
      </c>
      <c r="AD226" s="163">
        <f t="shared" si="195"/>
        <v>0</v>
      </c>
      <c r="AE226" s="163">
        <f t="shared" si="195"/>
        <v>0</v>
      </c>
      <c r="AF226" s="176">
        <f t="shared" si="195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v>0</v>
      </c>
      <c r="D227" s="163">
        <v>0</v>
      </c>
      <c r="E227" s="163">
        <v>0</v>
      </c>
      <c r="F227" s="163">
        <v>0</v>
      </c>
      <c r="G227" s="163">
        <f t="shared" si="196"/>
        <v>0</v>
      </c>
      <c r="H227" s="163">
        <f t="shared" si="196"/>
        <v>0</v>
      </c>
      <c r="I227" s="163">
        <f t="shared" si="196"/>
        <v>0</v>
      </c>
      <c r="J227" s="163">
        <f t="shared" si="196"/>
        <v>0</v>
      </c>
      <c r="K227" s="163">
        <f t="shared" si="196"/>
        <v>0</v>
      </c>
      <c r="L227" s="163">
        <f t="shared" si="196"/>
        <v>0</v>
      </c>
      <c r="M227" s="163">
        <f t="shared" si="196"/>
        <v>0</v>
      </c>
      <c r="N227" s="163">
        <f t="shared" si="196"/>
        <v>0</v>
      </c>
      <c r="O227" s="163">
        <f t="shared" si="196"/>
        <v>0</v>
      </c>
      <c r="P227" s="163">
        <f t="shared" si="196"/>
        <v>0</v>
      </c>
      <c r="Q227" s="163">
        <f t="shared" si="196"/>
        <v>0</v>
      </c>
      <c r="R227" s="163">
        <f t="shared" si="196"/>
        <v>0</v>
      </c>
      <c r="S227" s="163">
        <f t="shared" si="196"/>
        <v>0</v>
      </c>
      <c r="T227" s="163">
        <f t="shared" si="196"/>
        <v>0</v>
      </c>
      <c r="U227" s="163">
        <f t="shared" si="195"/>
        <v>0</v>
      </c>
      <c r="V227" s="163">
        <f t="shared" si="195"/>
        <v>0</v>
      </c>
      <c r="W227" s="163">
        <f t="shared" si="195"/>
        <v>0</v>
      </c>
      <c r="X227" s="163">
        <f t="shared" si="195"/>
        <v>0</v>
      </c>
      <c r="Y227" s="163">
        <f t="shared" si="195"/>
        <v>0</v>
      </c>
      <c r="Z227" s="163">
        <f t="shared" si="195"/>
        <v>0</v>
      </c>
      <c r="AA227" s="163">
        <f t="shared" si="195"/>
        <v>0</v>
      </c>
      <c r="AB227" s="163">
        <f t="shared" si="195"/>
        <v>0</v>
      </c>
      <c r="AC227" s="163">
        <f t="shared" si="195"/>
        <v>0</v>
      </c>
      <c r="AD227" s="163">
        <f t="shared" si="195"/>
        <v>0</v>
      </c>
      <c r="AE227" s="163">
        <f t="shared" si="195"/>
        <v>0</v>
      </c>
      <c r="AF227" s="176">
        <f t="shared" si="195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v>0</v>
      </c>
      <c r="D228" s="163">
        <v>0</v>
      </c>
      <c r="E228" s="163">
        <v>0</v>
      </c>
      <c r="F228" s="163">
        <v>0</v>
      </c>
      <c r="G228" s="163">
        <f t="shared" si="196"/>
        <v>0</v>
      </c>
      <c r="H228" s="163">
        <f t="shared" si="196"/>
        <v>0</v>
      </c>
      <c r="I228" s="163">
        <f t="shared" si="196"/>
        <v>0</v>
      </c>
      <c r="J228" s="163">
        <f t="shared" si="196"/>
        <v>0</v>
      </c>
      <c r="K228" s="163">
        <f t="shared" si="196"/>
        <v>0</v>
      </c>
      <c r="L228" s="163">
        <f t="shared" si="196"/>
        <v>0</v>
      </c>
      <c r="M228" s="163">
        <f t="shared" si="196"/>
        <v>0</v>
      </c>
      <c r="N228" s="163">
        <f t="shared" si="196"/>
        <v>0</v>
      </c>
      <c r="O228" s="163">
        <f t="shared" si="196"/>
        <v>0</v>
      </c>
      <c r="P228" s="163">
        <f t="shared" si="196"/>
        <v>0</v>
      </c>
      <c r="Q228" s="163">
        <f t="shared" si="196"/>
        <v>0</v>
      </c>
      <c r="R228" s="163">
        <f t="shared" si="196"/>
        <v>0</v>
      </c>
      <c r="S228" s="163">
        <f t="shared" si="196"/>
        <v>0</v>
      </c>
      <c r="T228" s="163">
        <f t="shared" si="196"/>
        <v>0</v>
      </c>
      <c r="U228" s="163">
        <f t="shared" si="195"/>
        <v>0</v>
      </c>
      <c r="V228" s="163">
        <f t="shared" si="195"/>
        <v>0</v>
      </c>
      <c r="W228" s="163">
        <f t="shared" si="195"/>
        <v>0</v>
      </c>
      <c r="X228" s="163">
        <f t="shared" si="195"/>
        <v>0</v>
      </c>
      <c r="Y228" s="163">
        <f t="shared" si="195"/>
        <v>0</v>
      </c>
      <c r="Z228" s="163">
        <f t="shared" si="195"/>
        <v>0</v>
      </c>
      <c r="AA228" s="163">
        <f t="shared" si="195"/>
        <v>0</v>
      </c>
      <c r="AB228" s="163">
        <f t="shared" si="195"/>
        <v>0</v>
      </c>
      <c r="AC228" s="163">
        <f t="shared" si="195"/>
        <v>0</v>
      </c>
      <c r="AD228" s="163">
        <f t="shared" si="195"/>
        <v>0</v>
      </c>
      <c r="AE228" s="163">
        <f t="shared" si="195"/>
        <v>0</v>
      </c>
      <c r="AF228" s="176">
        <f t="shared" si="195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v>0</v>
      </c>
      <c r="D229" s="163">
        <v>0</v>
      </c>
      <c r="E229" s="163">
        <v>0</v>
      </c>
      <c r="F229" s="163">
        <v>0</v>
      </c>
      <c r="G229" s="163">
        <f t="shared" si="196"/>
        <v>0</v>
      </c>
      <c r="H229" s="163">
        <f t="shared" si="196"/>
        <v>0</v>
      </c>
      <c r="I229" s="163">
        <f t="shared" si="196"/>
        <v>0</v>
      </c>
      <c r="J229" s="163">
        <f t="shared" si="196"/>
        <v>0</v>
      </c>
      <c r="K229" s="163">
        <f t="shared" si="196"/>
        <v>0</v>
      </c>
      <c r="L229" s="163">
        <f t="shared" si="196"/>
        <v>0</v>
      </c>
      <c r="M229" s="163">
        <f t="shared" si="196"/>
        <v>0</v>
      </c>
      <c r="N229" s="163">
        <f t="shared" si="196"/>
        <v>0</v>
      </c>
      <c r="O229" s="163">
        <f t="shared" si="196"/>
        <v>0</v>
      </c>
      <c r="P229" s="163">
        <f t="shared" si="196"/>
        <v>0</v>
      </c>
      <c r="Q229" s="163">
        <f t="shared" si="196"/>
        <v>0</v>
      </c>
      <c r="R229" s="163">
        <f t="shared" si="196"/>
        <v>0</v>
      </c>
      <c r="S229" s="163">
        <f t="shared" si="196"/>
        <v>0</v>
      </c>
      <c r="T229" s="163">
        <f t="shared" si="196"/>
        <v>0</v>
      </c>
      <c r="U229" s="163">
        <f t="shared" si="195"/>
        <v>0</v>
      </c>
      <c r="V229" s="163">
        <f t="shared" si="195"/>
        <v>0</v>
      </c>
      <c r="W229" s="163">
        <f t="shared" si="195"/>
        <v>0</v>
      </c>
      <c r="X229" s="163">
        <f t="shared" si="195"/>
        <v>0</v>
      </c>
      <c r="Y229" s="163">
        <f t="shared" si="195"/>
        <v>0</v>
      </c>
      <c r="Z229" s="163">
        <f t="shared" si="195"/>
        <v>0</v>
      </c>
      <c r="AA229" s="163">
        <f t="shared" si="195"/>
        <v>0</v>
      </c>
      <c r="AB229" s="163">
        <f t="shared" si="195"/>
        <v>0</v>
      </c>
      <c r="AC229" s="163">
        <f t="shared" si="195"/>
        <v>0</v>
      </c>
      <c r="AD229" s="163">
        <f t="shared" si="195"/>
        <v>0</v>
      </c>
      <c r="AE229" s="163">
        <f t="shared" si="195"/>
        <v>0</v>
      </c>
      <c r="AF229" s="176">
        <f t="shared" si="195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v>0</v>
      </c>
      <c r="D230" s="163">
        <v>0</v>
      </c>
      <c r="E230" s="163">
        <v>0</v>
      </c>
      <c r="F230" s="163">
        <v>0</v>
      </c>
      <c r="G230" s="163">
        <f t="shared" si="196"/>
        <v>0</v>
      </c>
      <c r="H230" s="163">
        <f t="shared" si="196"/>
        <v>0</v>
      </c>
      <c r="I230" s="163">
        <f t="shared" si="196"/>
        <v>0</v>
      </c>
      <c r="J230" s="163">
        <f t="shared" si="196"/>
        <v>0</v>
      </c>
      <c r="K230" s="163">
        <f t="shared" si="196"/>
        <v>0</v>
      </c>
      <c r="L230" s="163">
        <f t="shared" si="196"/>
        <v>0</v>
      </c>
      <c r="M230" s="163">
        <f t="shared" si="196"/>
        <v>0</v>
      </c>
      <c r="N230" s="163">
        <f t="shared" si="196"/>
        <v>0</v>
      </c>
      <c r="O230" s="163">
        <f t="shared" si="196"/>
        <v>0</v>
      </c>
      <c r="P230" s="163">
        <f t="shared" si="196"/>
        <v>0</v>
      </c>
      <c r="Q230" s="163">
        <f t="shared" si="196"/>
        <v>0</v>
      </c>
      <c r="R230" s="163">
        <f t="shared" si="196"/>
        <v>0</v>
      </c>
      <c r="S230" s="163">
        <f t="shared" si="196"/>
        <v>0</v>
      </c>
      <c r="T230" s="163">
        <f t="shared" si="196"/>
        <v>0</v>
      </c>
      <c r="U230" s="163">
        <f t="shared" si="195"/>
        <v>0</v>
      </c>
      <c r="V230" s="163">
        <f t="shared" si="195"/>
        <v>0</v>
      </c>
      <c r="W230" s="163">
        <f t="shared" si="195"/>
        <v>0</v>
      </c>
      <c r="X230" s="163">
        <f t="shared" si="195"/>
        <v>0</v>
      </c>
      <c r="Y230" s="163">
        <f t="shared" si="195"/>
        <v>0</v>
      </c>
      <c r="Z230" s="163">
        <f t="shared" si="195"/>
        <v>0</v>
      </c>
      <c r="AA230" s="163">
        <f t="shared" si="195"/>
        <v>0</v>
      </c>
      <c r="AB230" s="163">
        <f t="shared" si="195"/>
        <v>0</v>
      </c>
      <c r="AC230" s="163">
        <f t="shared" si="195"/>
        <v>0</v>
      </c>
      <c r="AD230" s="163">
        <f t="shared" si="195"/>
        <v>0</v>
      </c>
      <c r="AE230" s="163">
        <f t="shared" si="195"/>
        <v>0</v>
      </c>
      <c r="AF230" s="176">
        <f t="shared" si="195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v>0</v>
      </c>
      <c r="D231" s="163">
        <v>0</v>
      </c>
      <c r="E231" s="163">
        <v>0</v>
      </c>
      <c r="F231" s="163">
        <v>0</v>
      </c>
      <c r="G231" s="163">
        <f t="shared" si="196"/>
        <v>0</v>
      </c>
      <c r="H231" s="163">
        <f t="shared" si="196"/>
        <v>0</v>
      </c>
      <c r="I231" s="163">
        <f t="shared" si="196"/>
        <v>0</v>
      </c>
      <c r="J231" s="163">
        <f t="shared" si="196"/>
        <v>0</v>
      </c>
      <c r="K231" s="163">
        <f t="shared" si="196"/>
        <v>0</v>
      </c>
      <c r="L231" s="163">
        <f t="shared" si="196"/>
        <v>0</v>
      </c>
      <c r="M231" s="163">
        <f t="shared" si="196"/>
        <v>0</v>
      </c>
      <c r="N231" s="163">
        <f t="shared" si="196"/>
        <v>0</v>
      </c>
      <c r="O231" s="163">
        <f t="shared" si="196"/>
        <v>0</v>
      </c>
      <c r="P231" s="163">
        <f t="shared" si="196"/>
        <v>0</v>
      </c>
      <c r="Q231" s="163">
        <f t="shared" si="196"/>
        <v>0</v>
      </c>
      <c r="R231" s="163">
        <f t="shared" si="196"/>
        <v>0</v>
      </c>
      <c r="S231" s="163">
        <f t="shared" si="196"/>
        <v>0</v>
      </c>
      <c r="T231" s="163">
        <f t="shared" si="196"/>
        <v>0</v>
      </c>
      <c r="U231" s="163">
        <f t="shared" si="195"/>
        <v>0</v>
      </c>
      <c r="V231" s="163">
        <f t="shared" si="195"/>
        <v>0</v>
      </c>
      <c r="W231" s="163">
        <f t="shared" si="195"/>
        <v>0</v>
      </c>
      <c r="X231" s="163">
        <f t="shared" si="195"/>
        <v>0</v>
      </c>
      <c r="Y231" s="163">
        <f t="shared" si="195"/>
        <v>0</v>
      </c>
      <c r="Z231" s="163">
        <f t="shared" si="195"/>
        <v>0</v>
      </c>
      <c r="AA231" s="163">
        <f t="shared" si="195"/>
        <v>0</v>
      </c>
      <c r="AB231" s="163">
        <f t="shared" si="195"/>
        <v>0</v>
      </c>
      <c r="AC231" s="163">
        <f t="shared" si="195"/>
        <v>0</v>
      </c>
      <c r="AD231" s="163">
        <f t="shared" si="195"/>
        <v>0</v>
      </c>
      <c r="AE231" s="163">
        <f t="shared" si="195"/>
        <v>0</v>
      </c>
      <c r="AF231" s="176">
        <f t="shared" si="195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v>0</v>
      </c>
      <c r="D232" s="163">
        <v>0</v>
      </c>
      <c r="E232" s="163">
        <v>0</v>
      </c>
      <c r="F232" s="163">
        <v>0</v>
      </c>
      <c r="G232" s="163">
        <f t="shared" si="196"/>
        <v>0</v>
      </c>
      <c r="H232" s="163">
        <f t="shared" si="196"/>
        <v>0</v>
      </c>
      <c r="I232" s="163">
        <f t="shared" si="196"/>
        <v>0</v>
      </c>
      <c r="J232" s="163">
        <f t="shared" si="196"/>
        <v>0</v>
      </c>
      <c r="K232" s="163">
        <f t="shared" si="196"/>
        <v>0</v>
      </c>
      <c r="L232" s="163">
        <f t="shared" si="196"/>
        <v>0</v>
      </c>
      <c r="M232" s="163">
        <f t="shared" si="196"/>
        <v>0</v>
      </c>
      <c r="N232" s="163">
        <f t="shared" si="196"/>
        <v>0</v>
      </c>
      <c r="O232" s="163">
        <f t="shared" si="196"/>
        <v>0</v>
      </c>
      <c r="P232" s="163">
        <f t="shared" si="196"/>
        <v>0</v>
      </c>
      <c r="Q232" s="163">
        <f t="shared" si="196"/>
        <v>0</v>
      </c>
      <c r="R232" s="163">
        <f t="shared" ref="R232:AF247" si="197">Q232</f>
        <v>0</v>
      </c>
      <c r="S232" s="163">
        <f t="shared" si="197"/>
        <v>0</v>
      </c>
      <c r="T232" s="163">
        <f t="shared" si="197"/>
        <v>0</v>
      </c>
      <c r="U232" s="163">
        <f t="shared" si="197"/>
        <v>0</v>
      </c>
      <c r="V232" s="163">
        <f t="shared" si="197"/>
        <v>0</v>
      </c>
      <c r="W232" s="163">
        <f t="shared" si="197"/>
        <v>0</v>
      </c>
      <c r="X232" s="163">
        <f t="shared" si="197"/>
        <v>0</v>
      </c>
      <c r="Y232" s="163">
        <f t="shared" si="197"/>
        <v>0</v>
      </c>
      <c r="Z232" s="163">
        <f t="shared" si="197"/>
        <v>0</v>
      </c>
      <c r="AA232" s="163">
        <f t="shared" si="197"/>
        <v>0</v>
      </c>
      <c r="AB232" s="163">
        <f t="shared" si="197"/>
        <v>0</v>
      </c>
      <c r="AC232" s="163">
        <f t="shared" si="197"/>
        <v>0</v>
      </c>
      <c r="AD232" s="163">
        <f t="shared" si="197"/>
        <v>0</v>
      </c>
      <c r="AE232" s="163">
        <f t="shared" si="197"/>
        <v>0</v>
      </c>
      <c r="AF232" s="176">
        <f t="shared" si="197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v>0</v>
      </c>
      <c r="D233" s="163">
        <v>0</v>
      </c>
      <c r="E233" s="163">
        <v>0</v>
      </c>
      <c r="F233" s="163">
        <v>0</v>
      </c>
      <c r="G233" s="163">
        <f t="shared" ref="G233:T248" si="198">F233</f>
        <v>0</v>
      </c>
      <c r="H233" s="163">
        <f t="shared" si="198"/>
        <v>0</v>
      </c>
      <c r="I233" s="163">
        <f t="shared" si="198"/>
        <v>0</v>
      </c>
      <c r="J233" s="163">
        <f t="shared" si="198"/>
        <v>0</v>
      </c>
      <c r="K233" s="163">
        <f t="shared" si="198"/>
        <v>0</v>
      </c>
      <c r="L233" s="163">
        <f t="shared" si="198"/>
        <v>0</v>
      </c>
      <c r="M233" s="163">
        <f t="shared" si="198"/>
        <v>0</v>
      </c>
      <c r="N233" s="163">
        <f t="shared" si="198"/>
        <v>0</v>
      </c>
      <c r="O233" s="163">
        <f t="shared" si="198"/>
        <v>0</v>
      </c>
      <c r="P233" s="163">
        <f t="shared" si="198"/>
        <v>0</v>
      </c>
      <c r="Q233" s="163">
        <f t="shared" si="198"/>
        <v>0</v>
      </c>
      <c r="R233" s="163">
        <f t="shared" si="198"/>
        <v>0</v>
      </c>
      <c r="S233" s="163">
        <f t="shared" si="198"/>
        <v>0</v>
      </c>
      <c r="T233" s="163">
        <f t="shared" si="198"/>
        <v>0</v>
      </c>
      <c r="U233" s="163">
        <f t="shared" si="197"/>
        <v>0</v>
      </c>
      <c r="V233" s="163">
        <f t="shared" si="197"/>
        <v>0</v>
      </c>
      <c r="W233" s="163">
        <f t="shared" si="197"/>
        <v>0</v>
      </c>
      <c r="X233" s="163">
        <f t="shared" si="197"/>
        <v>0</v>
      </c>
      <c r="Y233" s="163">
        <f t="shared" si="197"/>
        <v>0</v>
      </c>
      <c r="Z233" s="163">
        <f t="shared" si="197"/>
        <v>0</v>
      </c>
      <c r="AA233" s="163">
        <f t="shared" si="197"/>
        <v>0</v>
      </c>
      <c r="AB233" s="163">
        <f t="shared" si="197"/>
        <v>0</v>
      </c>
      <c r="AC233" s="163">
        <f t="shared" si="197"/>
        <v>0</v>
      </c>
      <c r="AD233" s="163">
        <f t="shared" si="197"/>
        <v>0</v>
      </c>
      <c r="AE233" s="163">
        <f t="shared" si="197"/>
        <v>0</v>
      </c>
      <c r="AF233" s="176">
        <f t="shared" si="197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v>0</v>
      </c>
      <c r="D234" s="163">
        <v>0</v>
      </c>
      <c r="E234" s="163">
        <v>0</v>
      </c>
      <c r="F234" s="163">
        <v>0</v>
      </c>
      <c r="G234" s="163">
        <f t="shared" si="198"/>
        <v>0</v>
      </c>
      <c r="H234" s="163">
        <f t="shared" si="198"/>
        <v>0</v>
      </c>
      <c r="I234" s="163">
        <f t="shared" si="198"/>
        <v>0</v>
      </c>
      <c r="J234" s="163">
        <f t="shared" si="198"/>
        <v>0</v>
      </c>
      <c r="K234" s="163">
        <f t="shared" si="198"/>
        <v>0</v>
      </c>
      <c r="L234" s="163">
        <f t="shared" si="198"/>
        <v>0</v>
      </c>
      <c r="M234" s="163">
        <f t="shared" si="198"/>
        <v>0</v>
      </c>
      <c r="N234" s="163">
        <f t="shared" si="198"/>
        <v>0</v>
      </c>
      <c r="O234" s="163">
        <f t="shared" si="198"/>
        <v>0</v>
      </c>
      <c r="P234" s="163">
        <f t="shared" si="198"/>
        <v>0</v>
      </c>
      <c r="Q234" s="163">
        <f t="shared" si="198"/>
        <v>0</v>
      </c>
      <c r="R234" s="163">
        <f t="shared" si="198"/>
        <v>0</v>
      </c>
      <c r="S234" s="163">
        <f t="shared" si="198"/>
        <v>0</v>
      </c>
      <c r="T234" s="163">
        <f t="shared" si="198"/>
        <v>0</v>
      </c>
      <c r="U234" s="163">
        <f t="shared" si="197"/>
        <v>0</v>
      </c>
      <c r="V234" s="163">
        <f t="shared" si="197"/>
        <v>0</v>
      </c>
      <c r="W234" s="163">
        <f t="shared" si="197"/>
        <v>0</v>
      </c>
      <c r="X234" s="163">
        <f t="shared" si="197"/>
        <v>0</v>
      </c>
      <c r="Y234" s="163">
        <f t="shared" si="197"/>
        <v>0</v>
      </c>
      <c r="Z234" s="163">
        <f t="shared" si="197"/>
        <v>0</v>
      </c>
      <c r="AA234" s="163">
        <f t="shared" si="197"/>
        <v>0</v>
      </c>
      <c r="AB234" s="163">
        <f t="shared" si="197"/>
        <v>0</v>
      </c>
      <c r="AC234" s="163">
        <f t="shared" si="197"/>
        <v>0</v>
      </c>
      <c r="AD234" s="163">
        <f t="shared" si="197"/>
        <v>0</v>
      </c>
      <c r="AE234" s="163">
        <f t="shared" si="197"/>
        <v>0</v>
      </c>
      <c r="AF234" s="176">
        <f t="shared" si="197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v>0</v>
      </c>
      <c r="D235" s="163">
        <v>0</v>
      </c>
      <c r="E235" s="163">
        <v>0</v>
      </c>
      <c r="F235" s="163">
        <v>0</v>
      </c>
      <c r="G235" s="163">
        <f t="shared" si="198"/>
        <v>0</v>
      </c>
      <c r="H235" s="163">
        <f t="shared" si="198"/>
        <v>0</v>
      </c>
      <c r="I235" s="163">
        <f t="shared" si="198"/>
        <v>0</v>
      </c>
      <c r="J235" s="163">
        <f t="shared" si="198"/>
        <v>0</v>
      </c>
      <c r="K235" s="163">
        <f t="shared" si="198"/>
        <v>0</v>
      </c>
      <c r="L235" s="163">
        <f t="shared" si="198"/>
        <v>0</v>
      </c>
      <c r="M235" s="163">
        <f t="shared" si="198"/>
        <v>0</v>
      </c>
      <c r="N235" s="163">
        <f t="shared" si="198"/>
        <v>0</v>
      </c>
      <c r="O235" s="163">
        <f t="shared" si="198"/>
        <v>0</v>
      </c>
      <c r="P235" s="163">
        <f t="shared" si="198"/>
        <v>0</v>
      </c>
      <c r="Q235" s="163">
        <f t="shared" si="198"/>
        <v>0</v>
      </c>
      <c r="R235" s="163">
        <f t="shared" si="198"/>
        <v>0</v>
      </c>
      <c r="S235" s="163">
        <f t="shared" si="198"/>
        <v>0</v>
      </c>
      <c r="T235" s="163">
        <f t="shared" si="198"/>
        <v>0</v>
      </c>
      <c r="U235" s="163">
        <f t="shared" si="197"/>
        <v>0</v>
      </c>
      <c r="V235" s="163">
        <f t="shared" si="197"/>
        <v>0</v>
      </c>
      <c r="W235" s="163">
        <f t="shared" si="197"/>
        <v>0</v>
      </c>
      <c r="X235" s="163">
        <f t="shared" si="197"/>
        <v>0</v>
      </c>
      <c r="Y235" s="163">
        <f t="shared" si="197"/>
        <v>0</v>
      </c>
      <c r="Z235" s="163">
        <f t="shared" si="197"/>
        <v>0</v>
      </c>
      <c r="AA235" s="163">
        <f t="shared" si="197"/>
        <v>0</v>
      </c>
      <c r="AB235" s="163">
        <f t="shared" si="197"/>
        <v>0</v>
      </c>
      <c r="AC235" s="163">
        <f t="shared" si="197"/>
        <v>0</v>
      </c>
      <c r="AD235" s="163">
        <f t="shared" si="197"/>
        <v>0</v>
      </c>
      <c r="AE235" s="163">
        <f t="shared" si="197"/>
        <v>0</v>
      </c>
      <c r="AF235" s="176">
        <f t="shared" si="197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v>0</v>
      </c>
      <c r="D236" s="163">
        <v>0</v>
      </c>
      <c r="E236" s="163">
        <v>0</v>
      </c>
      <c r="F236" s="163">
        <v>0</v>
      </c>
      <c r="G236" s="163">
        <f t="shared" si="198"/>
        <v>0</v>
      </c>
      <c r="H236" s="163">
        <f t="shared" si="198"/>
        <v>0</v>
      </c>
      <c r="I236" s="163">
        <f t="shared" si="198"/>
        <v>0</v>
      </c>
      <c r="J236" s="163">
        <f t="shared" si="198"/>
        <v>0</v>
      </c>
      <c r="K236" s="163">
        <f t="shared" si="198"/>
        <v>0</v>
      </c>
      <c r="L236" s="163">
        <f t="shared" si="198"/>
        <v>0</v>
      </c>
      <c r="M236" s="163">
        <f t="shared" si="198"/>
        <v>0</v>
      </c>
      <c r="N236" s="163">
        <f t="shared" si="198"/>
        <v>0</v>
      </c>
      <c r="O236" s="163">
        <f t="shared" si="198"/>
        <v>0</v>
      </c>
      <c r="P236" s="163">
        <f t="shared" si="198"/>
        <v>0</v>
      </c>
      <c r="Q236" s="163">
        <f t="shared" si="198"/>
        <v>0</v>
      </c>
      <c r="R236" s="163">
        <f t="shared" si="198"/>
        <v>0</v>
      </c>
      <c r="S236" s="163">
        <f t="shared" si="198"/>
        <v>0</v>
      </c>
      <c r="T236" s="163">
        <f t="shared" si="198"/>
        <v>0</v>
      </c>
      <c r="U236" s="163">
        <f t="shared" si="197"/>
        <v>0</v>
      </c>
      <c r="V236" s="163">
        <f t="shared" si="197"/>
        <v>0</v>
      </c>
      <c r="W236" s="163">
        <f t="shared" si="197"/>
        <v>0</v>
      </c>
      <c r="X236" s="163">
        <f t="shared" si="197"/>
        <v>0</v>
      </c>
      <c r="Y236" s="163">
        <f t="shared" si="197"/>
        <v>0</v>
      </c>
      <c r="Z236" s="163">
        <f t="shared" si="197"/>
        <v>0</v>
      </c>
      <c r="AA236" s="163">
        <f t="shared" si="197"/>
        <v>0</v>
      </c>
      <c r="AB236" s="163">
        <f t="shared" si="197"/>
        <v>0</v>
      </c>
      <c r="AC236" s="163">
        <f t="shared" si="197"/>
        <v>0</v>
      </c>
      <c r="AD236" s="163">
        <f t="shared" si="197"/>
        <v>0</v>
      </c>
      <c r="AE236" s="163">
        <f t="shared" si="197"/>
        <v>0</v>
      </c>
      <c r="AF236" s="176">
        <f t="shared" si="197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v>0</v>
      </c>
      <c r="D237" s="163">
        <v>0</v>
      </c>
      <c r="E237" s="163">
        <v>0</v>
      </c>
      <c r="F237" s="163">
        <v>0</v>
      </c>
      <c r="G237" s="163">
        <f t="shared" si="198"/>
        <v>0</v>
      </c>
      <c r="H237" s="163">
        <f t="shared" si="198"/>
        <v>0</v>
      </c>
      <c r="I237" s="163">
        <f t="shared" si="198"/>
        <v>0</v>
      </c>
      <c r="J237" s="163">
        <f t="shared" si="198"/>
        <v>0</v>
      </c>
      <c r="K237" s="163">
        <f t="shared" si="198"/>
        <v>0</v>
      </c>
      <c r="L237" s="163">
        <f t="shared" si="198"/>
        <v>0</v>
      </c>
      <c r="M237" s="163">
        <f t="shared" si="198"/>
        <v>0</v>
      </c>
      <c r="N237" s="163">
        <f t="shared" si="198"/>
        <v>0</v>
      </c>
      <c r="O237" s="163">
        <f t="shared" si="198"/>
        <v>0</v>
      </c>
      <c r="P237" s="163">
        <f t="shared" si="198"/>
        <v>0</v>
      </c>
      <c r="Q237" s="163">
        <f t="shared" si="198"/>
        <v>0</v>
      </c>
      <c r="R237" s="163">
        <f t="shared" si="198"/>
        <v>0</v>
      </c>
      <c r="S237" s="163">
        <f t="shared" si="198"/>
        <v>0</v>
      </c>
      <c r="T237" s="163">
        <f t="shared" si="198"/>
        <v>0</v>
      </c>
      <c r="U237" s="163">
        <f t="shared" si="197"/>
        <v>0</v>
      </c>
      <c r="V237" s="163">
        <f t="shared" si="197"/>
        <v>0</v>
      </c>
      <c r="W237" s="163">
        <f t="shared" si="197"/>
        <v>0</v>
      </c>
      <c r="X237" s="163">
        <f t="shared" si="197"/>
        <v>0</v>
      </c>
      <c r="Y237" s="163">
        <f t="shared" si="197"/>
        <v>0</v>
      </c>
      <c r="Z237" s="163">
        <f t="shared" si="197"/>
        <v>0</v>
      </c>
      <c r="AA237" s="163">
        <f t="shared" si="197"/>
        <v>0</v>
      </c>
      <c r="AB237" s="163">
        <f t="shared" si="197"/>
        <v>0</v>
      </c>
      <c r="AC237" s="163">
        <f t="shared" si="197"/>
        <v>0</v>
      </c>
      <c r="AD237" s="163">
        <f t="shared" si="197"/>
        <v>0</v>
      </c>
      <c r="AE237" s="163">
        <f t="shared" si="197"/>
        <v>0</v>
      </c>
      <c r="AF237" s="176">
        <f t="shared" si="197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v>0</v>
      </c>
      <c r="D238" s="163">
        <v>0</v>
      </c>
      <c r="E238" s="163">
        <v>0</v>
      </c>
      <c r="F238" s="163">
        <v>0</v>
      </c>
      <c r="G238" s="163">
        <f t="shared" si="198"/>
        <v>0</v>
      </c>
      <c r="H238" s="163">
        <f t="shared" si="198"/>
        <v>0</v>
      </c>
      <c r="I238" s="163">
        <f t="shared" si="198"/>
        <v>0</v>
      </c>
      <c r="J238" s="163">
        <f t="shared" si="198"/>
        <v>0</v>
      </c>
      <c r="K238" s="163">
        <f t="shared" si="198"/>
        <v>0</v>
      </c>
      <c r="L238" s="163">
        <f t="shared" si="198"/>
        <v>0</v>
      </c>
      <c r="M238" s="163">
        <f t="shared" si="198"/>
        <v>0</v>
      </c>
      <c r="N238" s="163">
        <f t="shared" si="198"/>
        <v>0</v>
      </c>
      <c r="O238" s="163">
        <f t="shared" si="198"/>
        <v>0</v>
      </c>
      <c r="P238" s="163">
        <f t="shared" si="198"/>
        <v>0</v>
      </c>
      <c r="Q238" s="163">
        <f t="shared" si="198"/>
        <v>0</v>
      </c>
      <c r="R238" s="163">
        <f t="shared" si="198"/>
        <v>0</v>
      </c>
      <c r="S238" s="163">
        <f t="shared" si="198"/>
        <v>0</v>
      </c>
      <c r="T238" s="163">
        <f t="shared" si="198"/>
        <v>0</v>
      </c>
      <c r="U238" s="163">
        <f t="shared" si="197"/>
        <v>0</v>
      </c>
      <c r="V238" s="163">
        <f t="shared" si="197"/>
        <v>0</v>
      </c>
      <c r="W238" s="163">
        <f t="shared" si="197"/>
        <v>0</v>
      </c>
      <c r="X238" s="163">
        <f t="shared" si="197"/>
        <v>0</v>
      </c>
      <c r="Y238" s="163">
        <f t="shared" si="197"/>
        <v>0</v>
      </c>
      <c r="Z238" s="163">
        <f t="shared" si="197"/>
        <v>0</v>
      </c>
      <c r="AA238" s="163">
        <f t="shared" si="197"/>
        <v>0</v>
      </c>
      <c r="AB238" s="163">
        <f t="shared" si="197"/>
        <v>0</v>
      </c>
      <c r="AC238" s="163">
        <f t="shared" si="197"/>
        <v>0</v>
      </c>
      <c r="AD238" s="163">
        <f t="shared" si="197"/>
        <v>0</v>
      </c>
      <c r="AE238" s="163">
        <f t="shared" si="197"/>
        <v>0</v>
      </c>
      <c r="AF238" s="176">
        <f t="shared" si="197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v>0</v>
      </c>
      <c r="D239" s="163">
        <v>0</v>
      </c>
      <c r="E239" s="163">
        <v>0</v>
      </c>
      <c r="F239" s="163">
        <v>0</v>
      </c>
      <c r="G239" s="163">
        <f t="shared" si="198"/>
        <v>0</v>
      </c>
      <c r="H239" s="163">
        <f t="shared" si="198"/>
        <v>0</v>
      </c>
      <c r="I239" s="163">
        <f t="shared" si="198"/>
        <v>0</v>
      </c>
      <c r="J239" s="163">
        <f t="shared" si="198"/>
        <v>0</v>
      </c>
      <c r="K239" s="163">
        <f t="shared" si="198"/>
        <v>0</v>
      </c>
      <c r="L239" s="163">
        <f t="shared" si="198"/>
        <v>0</v>
      </c>
      <c r="M239" s="163">
        <f t="shared" si="198"/>
        <v>0</v>
      </c>
      <c r="N239" s="163">
        <f t="shared" si="198"/>
        <v>0</v>
      </c>
      <c r="O239" s="163">
        <f t="shared" si="198"/>
        <v>0</v>
      </c>
      <c r="P239" s="163">
        <f t="shared" si="198"/>
        <v>0</v>
      </c>
      <c r="Q239" s="163">
        <f t="shared" si="198"/>
        <v>0</v>
      </c>
      <c r="R239" s="163">
        <f t="shared" si="198"/>
        <v>0</v>
      </c>
      <c r="S239" s="163">
        <f t="shared" si="198"/>
        <v>0</v>
      </c>
      <c r="T239" s="163">
        <f t="shared" si="198"/>
        <v>0</v>
      </c>
      <c r="U239" s="163">
        <f t="shared" si="197"/>
        <v>0</v>
      </c>
      <c r="V239" s="163">
        <f t="shared" si="197"/>
        <v>0</v>
      </c>
      <c r="W239" s="163">
        <f t="shared" si="197"/>
        <v>0</v>
      </c>
      <c r="X239" s="163">
        <f t="shared" si="197"/>
        <v>0</v>
      </c>
      <c r="Y239" s="163">
        <f t="shared" si="197"/>
        <v>0</v>
      </c>
      <c r="Z239" s="163">
        <f t="shared" si="197"/>
        <v>0</v>
      </c>
      <c r="AA239" s="163">
        <f t="shared" si="197"/>
        <v>0</v>
      </c>
      <c r="AB239" s="163">
        <f t="shared" si="197"/>
        <v>0</v>
      </c>
      <c r="AC239" s="163">
        <f t="shared" si="197"/>
        <v>0</v>
      </c>
      <c r="AD239" s="163">
        <f t="shared" si="197"/>
        <v>0</v>
      </c>
      <c r="AE239" s="163">
        <f t="shared" si="197"/>
        <v>0</v>
      </c>
      <c r="AF239" s="176">
        <f t="shared" si="197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v>0</v>
      </c>
      <c r="D240" s="163">
        <v>0</v>
      </c>
      <c r="E240" s="163">
        <v>0</v>
      </c>
      <c r="F240" s="163">
        <v>0</v>
      </c>
      <c r="G240" s="163">
        <f t="shared" si="198"/>
        <v>0</v>
      </c>
      <c r="H240" s="163">
        <f t="shared" si="198"/>
        <v>0</v>
      </c>
      <c r="I240" s="163">
        <f t="shared" si="198"/>
        <v>0</v>
      </c>
      <c r="J240" s="163">
        <f t="shared" si="198"/>
        <v>0</v>
      </c>
      <c r="K240" s="163">
        <f t="shared" si="198"/>
        <v>0</v>
      </c>
      <c r="L240" s="163">
        <f t="shared" si="198"/>
        <v>0</v>
      </c>
      <c r="M240" s="163">
        <f t="shared" si="198"/>
        <v>0</v>
      </c>
      <c r="N240" s="163">
        <f t="shared" si="198"/>
        <v>0</v>
      </c>
      <c r="O240" s="163">
        <f t="shared" si="198"/>
        <v>0</v>
      </c>
      <c r="P240" s="163">
        <f t="shared" si="198"/>
        <v>0</v>
      </c>
      <c r="Q240" s="163">
        <f t="shared" si="198"/>
        <v>0</v>
      </c>
      <c r="R240" s="163">
        <f t="shared" si="198"/>
        <v>0</v>
      </c>
      <c r="S240" s="163">
        <f t="shared" si="198"/>
        <v>0</v>
      </c>
      <c r="T240" s="163">
        <f t="shared" si="198"/>
        <v>0</v>
      </c>
      <c r="U240" s="163">
        <f t="shared" si="197"/>
        <v>0</v>
      </c>
      <c r="V240" s="163">
        <f t="shared" si="197"/>
        <v>0</v>
      </c>
      <c r="W240" s="163">
        <f t="shared" si="197"/>
        <v>0</v>
      </c>
      <c r="X240" s="163">
        <f t="shared" si="197"/>
        <v>0</v>
      </c>
      <c r="Y240" s="163">
        <f t="shared" si="197"/>
        <v>0</v>
      </c>
      <c r="Z240" s="163">
        <f t="shared" si="197"/>
        <v>0</v>
      </c>
      <c r="AA240" s="163">
        <f t="shared" si="197"/>
        <v>0</v>
      </c>
      <c r="AB240" s="163">
        <f t="shared" si="197"/>
        <v>0</v>
      </c>
      <c r="AC240" s="163">
        <f t="shared" si="197"/>
        <v>0</v>
      </c>
      <c r="AD240" s="163">
        <f t="shared" si="197"/>
        <v>0</v>
      </c>
      <c r="AE240" s="163">
        <f t="shared" si="197"/>
        <v>0</v>
      </c>
      <c r="AF240" s="176">
        <f t="shared" si="197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v>0</v>
      </c>
      <c r="D241" s="163">
        <v>0</v>
      </c>
      <c r="E241" s="163">
        <v>0</v>
      </c>
      <c r="F241" s="163">
        <v>0</v>
      </c>
      <c r="G241" s="163">
        <f t="shared" si="198"/>
        <v>0</v>
      </c>
      <c r="H241" s="163">
        <f t="shared" si="198"/>
        <v>0</v>
      </c>
      <c r="I241" s="163">
        <f t="shared" si="198"/>
        <v>0</v>
      </c>
      <c r="J241" s="163">
        <f t="shared" si="198"/>
        <v>0</v>
      </c>
      <c r="K241" s="163">
        <f t="shared" si="198"/>
        <v>0</v>
      </c>
      <c r="L241" s="163">
        <f t="shared" si="198"/>
        <v>0</v>
      </c>
      <c r="M241" s="163">
        <f t="shared" si="198"/>
        <v>0</v>
      </c>
      <c r="N241" s="163">
        <f t="shared" si="198"/>
        <v>0</v>
      </c>
      <c r="O241" s="163">
        <f t="shared" si="198"/>
        <v>0</v>
      </c>
      <c r="P241" s="163">
        <f t="shared" si="198"/>
        <v>0</v>
      </c>
      <c r="Q241" s="163">
        <f t="shared" si="198"/>
        <v>0</v>
      </c>
      <c r="R241" s="163">
        <f t="shared" si="198"/>
        <v>0</v>
      </c>
      <c r="S241" s="163">
        <f t="shared" si="198"/>
        <v>0</v>
      </c>
      <c r="T241" s="163">
        <f t="shared" si="198"/>
        <v>0</v>
      </c>
      <c r="U241" s="163">
        <f t="shared" si="197"/>
        <v>0</v>
      </c>
      <c r="V241" s="163">
        <f t="shared" si="197"/>
        <v>0</v>
      </c>
      <c r="W241" s="163">
        <f t="shared" si="197"/>
        <v>0</v>
      </c>
      <c r="X241" s="163">
        <f t="shared" si="197"/>
        <v>0</v>
      </c>
      <c r="Y241" s="163">
        <f t="shared" si="197"/>
        <v>0</v>
      </c>
      <c r="Z241" s="163">
        <f t="shared" si="197"/>
        <v>0</v>
      </c>
      <c r="AA241" s="163">
        <f t="shared" si="197"/>
        <v>0</v>
      </c>
      <c r="AB241" s="163">
        <f t="shared" si="197"/>
        <v>0</v>
      </c>
      <c r="AC241" s="163">
        <f t="shared" si="197"/>
        <v>0</v>
      </c>
      <c r="AD241" s="163">
        <f t="shared" si="197"/>
        <v>0</v>
      </c>
      <c r="AE241" s="163">
        <f t="shared" si="197"/>
        <v>0</v>
      </c>
      <c r="AF241" s="176">
        <f t="shared" si="197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v>0</v>
      </c>
      <c r="D242" s="163">
        <v>0</v>
      </c>
      <c r="E242" s="163">
        <v>0</v>
      </c>
      <c r="F242" s="163">
        <v>0</v>
      </c>
      <c r="G242" s="163">
        <f t="shared" si="198"/>
        <v>0</v>
      </c>
      <c r="H242" s="163">
        <f t="shared" si="198"/>
        <v>0</v>
      </c>
      <c r="I242" s="163">
        <f t="shared" si="198"/>
        <v>0</v>
      </c>
      <c r="J242" s="163">
        <f t="shared" si="198"/>
        <v>0</v>
      </c>
      <c r="K242" s="163">
        <f t="shared" si="198"/>
        <v>0</v>
      </c>
      <c r="L242" s="163">
        <f t="shared" si="198"/>
        <v>0</v>
      </c>
      <c r="M242" s="163">
        <f t="shared" si="198"/>
        <v>0</v>
      </c>
      <c r="N242" s="163">
        <f t="shared" si="198"/>
        <v>0</v>
      </c>
      <c r="O242" s="163">
        <f t="shared" si="198"/>
        <v>0</v>
      </c>
      <c r="P242" s="163">
        <f t="shared" si="198"/>
        <v>0</v>
      </c>
      <c r="Q242" s="163">
        <f t="shared" si="198"/>
        <v>0</v>
      </c>
      <c r="R242" s="163">
        <f t="shared" si="198"/>
        <v>0</v>
      </c>
      <c r="S242" s="163">
        <f t="shared" si="198"/>
        <v>0</v>
      </c>
      <c r="T242" s="163">
        <f t="shared" si="198"/>
        <v>0</v>
      </c>
      <c r="U242" s="163">
        <f t="shared" si="197"/>
        <v>0</v>
      </c>
      <c r="V242" s="163">
        <f t="shared" si="197"/>
        <v>0</v>
      </c>
      <c r="W242" s="163">
        <f t="shared" si="197"/>
        <v>0</v>
      </c>
      <c r="X242" s="163">
        <f t="shared" si="197"/>
        <v>0</v>
      </c>
      <c r="Y242" s="163">
        <f t="shared" si="197"/>
        <v>0</v>
      </c>
      <c r="Z242" s="163">
        <f t="shared" si="197"/>
        <v>0</v>
      </c>
      <c r="AA242" s="163">
        <f t="shared" si="197"/>
        <v>0</v>
      </c>
      <c r="AB242" s="163">
        <f t="shared" si="197"/>
        <v>0</v>
      </c>
      <c r="AC242" s="163">
        <f t="shared" si="197"/>
        <v>0</v>
      </c>
      <c r="AD242" s="163">
        <f t="shared" si="197"/>
        <v>0</v>
      </c>
      <c r="AE242" s="163">
        <f t="shared" si="197"/>
        <v>0</v>
      </c>
      <c r="AF242" s="176">
        <f t="shared" si="197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v>0</v>
      </c>
      <c r="D243" s="163">
        <v>0</v>
      </c>
      <c r="E243" s="163">
        <v>0</v>
      </c>
      <c r="F243" s="163">
        <v>0</v>
      </c>
      <c r="G243" s="163">
        <f t="shared" si="198"/>
        <v>0</v>
      </c>
      <c r="H243" s="163">
        <f t="shared" si="198"/>
        <v>0</v>
      </c>
      <c r="I243" s="163">
        <f t="shared" si="198"/>
        <v>0</v>
      </c>
      <c r="J243" s="163">
        <f t="shared" si="198"/>
        <v>0</v>
      </c>
      <c r="K243" s="163">
        <f t="shared" si="198"/>
        <v>0</v>
      </c>
      <c r="L243" s="163">
        <f t="shared" si="198"/>
        <v>0</v>
      </c>
      <c r="M243" s="163">
        <f t="shared" si="198"/>
        <v>0</v>
      </c>
      <c r="N243" s="163">
        <f t="shared" si="198"/>
        <v>0</v>
      </c>
      <c r="O243" s="163">
        <f t="shared" si="198"/>
        <v>0</v>
      </c>
      <c r="P243" s="163">
        <f t="shared" si="198"/>
        <v>0</v>
      </c>
      <c r="Q243" s="163">
        <f t="shared" si="198"/>
        <v>0</v>
      </c>
      <c r="R243" s="163">
        <f t="shared" si="198"/>
        <v>0</v>
      </c>
      <c r="S243" s="163">
        <f t="shared" si="198"/>
        <v>0</v>
      </c>
      <c r="T243" s="163">
        <f t="shared" si="198"/>
        <v>0</v>
      </c>
      <c r="U243" s="163">
        <f t="shared" si="197"/>
        <v>0</v>
      </c>
      <c r="V243" s="163">
        <f t="shared" si="197"/>
        <v>0</v>
      </c>
      <c r="W243" s="163">
        <f t="shared" si="197"/>
        <v>0</v>
      </c>
      <c r="X243" s="163">
        <f t="shared" si="197"/>
        <v>0</v>
      </c>
      <c r="Y243" s="163">
        <f t="shared" si="197"/>
        <v>0</v>
      </c>
      <c r="Z243" s="163">
        <f t="shared" si="197"/>
        <v>0</v>
      </c>
      <c r="AA243" s="163">
        <f t="shared" si="197"/>
        <v>0</v>
      </c>
      <c r="AB243" s="163">
        <f t="shared" si="197"/>
        <v>0</v>
      </c>
      <c r="AC243" s="163">
        <f t="shared" si="197"/>
        <v>0</v>
      </c>
      <c r="AD243" s="163">
        <f t="shared" si="197"/>
        <v>0</v>
      </c>
      <c r="AE243" s="163">
        <f t="shared" si="197"/>
        <v>0</v>
      </c>
      <c r="AF243" s="176">
        <f t="shared" si="197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v>0</v>
      </c>
      <c r="D244" s="163">
        <v>0</v>
      </c>
      <c r="E244" s="163">
        <v>0</v>
      </c>
      <c r="F244" s="163">
        <v>0</v>
      </c>
      <c r="G244" s="163">
        <f t="shared" si="198"/>
        <v>0</v>
      </c>
      <c r="H244" s="163">
        <f t="shared" si="198"/>
        <v>0</v>
      </c>
      <c r="I244" s="163">
        <f t="shared" si="198"/>
        <v>0</v>
      </c>
      <c r="J244" s="163">
        <f t="shared" si="198"/>
        <v>0</v>
      </c>
      <c r="K244" s="163">
        <f t="shared" si="198"/>
        <v>0</v>
      </c>
      <c r="L244" s="163">
        <f t="shared" si="198"/>
        <v>0</v>
      </c>
      <c r="M244" s="163">
        <f t="shared" si="198"/>
        <v>0</v>
      </c>
      <c r="N244" s="163">
        <f t="shared" si="198"/>
        <v>0</v>
      </c>
      <c r="O244" s="163">
        <f t="shared" si="198"/>
        <v>0</v>
      </c>
      <c r="P244" s="163">
        <f t="shared" si="198"/>
        <v>0</v>
      </c>
      <c r="Q244" s="163">
        <f t="shared" si="198"/>
        <v>0</v>
      </c>
      <c r="R244" s="163">
        <f t="shared" si="198"/>
        <v>0</v>
      </c>
      <c r="S244" s="163">
        <f t="shared" si="198"/>
        <v>0</v>
      </c>
      <c r="T244" s="163">
        <f t="shared" si="198"/>
        <v>0</v>
      </c>
      <c r="U244" s="163">
        <f t="shared" si="197"/>
        <v>0</v>
      </c>
      <c r="V244" s="163">
        <f t="shared" si="197"/>
        <v>0</v>
      </c>
      <c r="W244" s="163">
        <f t="shared" si="197"/>
        <v>0</v>
      </c>
      <c r="X244" s="163">
        <f t="shared" si="197"/>
        <v>0</v>
      </c>
      <c r="Y244" s="163">
        <f t="shared" si="197"/>
        <v>0</v>
      </c>
      <c r="Z244" s="163">
        <f t="shared" si="197"/>
        <v>0</v>
      </c>
      <c r="AA244" s="163">
        <f t="shared" si="197"/>
        <v>0</v>
      </c>
      <c r="AB244" s="163">
        <f t="shared" si="197"/>
        <v>0</v>
      </c>
      <c r="AC244" s="163">
        <f t="shared" si="197"/>
        <v>0</v>
      </c>
      <c r="AD244" s="163">
        <f t="shared" si="197"/>
        <v>0</v>
      </c>
      <c r="AE244" s="163">
        <f t="shared" si="197"/>
        <v>0</v>
      </c>
      <c r="AF244" s="176">
        <f t="shared" si="197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v>0</v>
      </c>
      <c r="D245" s="163">
        <v>0</v>
      </c>
      <c r="E245" s="163">
        <v>0</v>
      </c>
      <c r="F245" s="163">
        <v>0</v>
      </c>
      <c r="G245" s="163">
        <f t="shared" si="198"/>
        <v>0</v>
      </c>
      <c r="H245" s="163">
        <f t="shared" si="198"/>
        <v>0</v>
      </c>
      <c r="I245" s="163">
        <f t="shared" si="198"/>
        <v>0</v>
      </c>
      <c r="J245" s="163">
        <f t="shared" si="198"/>
        <v>0</v>
      </c>
      <c r="K245" s="163">
        <f t="shared" si="198"/>
        <v>0</v>
      </c>
      <c r="L245" s="163">
        <f t="shared" si="198"/>
        <v>0</v>
      </c>
      <c r="M245" s="163">
        <f t="shared" si="198"/>
        <v>0</v>
      </c>
      <c r="N245" s="163">
        <f t="shared" si="198"/>
        <v>0</v>
      </c>
      <c r="O245" s="163">
        <f t="shared" si="198"/>
        <v>0</v>
      </c>
      <c r="P245" s="163">
        <f t="shared" si="198"/>
        <v>0</v>
      </c>
      <c r="Q245" s="163">
        <f t="shared" si="198"/>
        <v>0</v>
      </c>
      <c r="R245" s="163">
        <f t="shared" si="198"/>
        <v>0</v>
      </c>
      <c r="S245" s="163">
        <f t="shared" si="198"/>
        <v>0</v>
      </c>
      <c r="T245" s="163">
        <f t="shared" si="198"/>
        <v>0</v>
      </c>
      <c r="U245" s="163">
        <f t="shared" si="197"/>
        <v>0</v>
      </c>
      <c r="V245" s="163">
        <f t="shared" si="197"/>
        <v>0</v>
      </c>
      <c r="W245" s="163">
        <f t="shared" si="197"/>
        <v>0</v>
      </c>
      <c r="X245" s="163">
        <f t="shared" si="197"/>
        <v>0</v>
      </c>
      <c r="Y245" s="163">
        <f t="shared" si="197"/>
        <v>0</v>
      </c>
      <c r="Z245" s="163">
        <f t="shared" si="197"/>
        <v>0</v>
      </c>
      <c r="AA245" s="163">
        <f t="shared" si="197"/>
        <v>0</v>
      </c>
      <c r="AB245" s="163">
        <f t="shared" si="197"/>
        <v>0</v>
      </c>
      <c r="AC245" s="163">
        <f t="shared" si="197"/>
        <v>0</v>
      </c>
      <c r="AD245" s="163">
        <f t="shared" si="197"/>
        <v>0</v>
      </c>
      <c r="AE245" s="163">
        <f t="shared" si="197"/>
        <v>0</v>
      </c>
      <c r="AF245" s="176">
        <f t="shared" si="197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v>0</v>
      </c>
      <c r="D246" s="163">
        <v>0</v>
      </c>
      <c r="E246" s="163">
        <v>0</v>
      </c>
      <c r="F246" s="163">
        <v>0</v>
      </c>
      <c r="G246" s="163">
        <f t="shared" si="198"/>
        <v>0</v>
      </c>
      <c r="H246" s="163">
        <f t="shared" si="198"/>
        <v>0</v>
      </c>
      <c r="I246" s="163">
        <f t="shared" si="198"/>
        <v>0</v>
      </c>
      <c r="J246" s="163">
        <f t="shared" si="198"/>
        <v>0</v>
      </c>
      <c r="K246" s="163">
        <f t="shared" si="198"/>
        <v>0</v>
      </c>
      <c r="L246" s="163">
        <f t="shared" si="198"/>
        <v>0</v>
      </c>
      <c r="M246" s="163">
        <f t="shared" si="198"/>
        <v>0</v>
      </c>
      <c r="N246" s="163">
        <f t="shared" si="198"/>
        <v>0</v>
      </c>
      <c r="O246" s="163">
        <f t="shared" si="198"/>
        <v>0</v>
      </c>
      <c r="P246" s="163">
        <f t="shared" si="198"/>
        <v>0</v>
      </c>
      <c r="Q246" s="163">
        <f t="shared" si="198"/>
        <v>0</v>
      </c>
      <c r="R246" s="163">
        <f t="shared" si="198"/>
        <v>0</v>
      </c>
      <c r="S246" s="163">
        <f t="shared" si="198"/>
        <v>0</v>
      </c>
      <c r="T246" s="163">
        <f t="shared" si="198"/>
        <v>0</v>
      </c>
      <c r="U246" s="163">
        <f t="shared" si="197"/>
        <v>0</v>
      </c>
      <c r="V246" s="163">
        <f t="shared" si="197"/>
        <v>0</v>
      </c>
      <c r="W246" s="163">
        <f t="shared" si="197"/>
        <v>0</v>
      </c>
      <c r="X246" s="163">
        <f t="shared" si="197"/>
        <v>0</v>
      </c>
      <c r="Y246" s="163">
        <f t="shared" si="197"/>
        <v>0</v>
      </c>
      <c r="Z246" s="163">
        <f t="shared" si="197"/>
        <v>0</v>
      </c>
      <c r="AA246" s="163">
        <f t="shared" si="197"/>
        <v>0</v>
      </c>
      <c r="AB246" s="163">
        <f t="shared" si="197"/>
        <v>0</v>
      </c>
      <c r="AC246" s="163">
        <f t="shared" si="197"/>
        <v>0</v>
      </c>
      <c r="AD246" s="163">
        <f t="shared" si="197"/>
        <v>0</v>
      </c>
      <c r="AE246" s="163">
        <f t="shared" si="197"/>
        <v>0</v>
      </c>
      <c r="AF246" s="176">
        <f t="shared" si="197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v>0</v>
      </c>
      <c r="D247" s="163">
        <v>0</v>
      </c>
      <c r="E247" s="163">
        <v>0</v>
      </c>
      <c r="F247" s="163">
        <v>0</v>
      </c>
      <c r="G247" s="163">
        <f t="shared" si="198"/>
        <v>0</v>
      </c>
      <c r="H247" s="163">
        <f t="shared" si="198"/>
        <v>0</v>
      </c>
      <c r="I247" s="163">
        <f t="shared" si="198"/>
        <v>0</v>
      </c>
      <c r="J247" s="163">
        <f t="shared" si="198"/>
        <v>0</v>
      </c>
      <c r="K247" s="163">
        <f t="shared" si="198"/>
        <v>0</v>
      </c>
      <c r="L247" s="163">
        <f t="shared" si="198"/>
        <v>0</v>
      </c>
      <c r="M247" s="163">
        <f t="shared" si="198"/>
        <v>0</v>
      </c>
      <c r="N247" s="163">
        <f t="shared" si="198"/>
        <v>0</v>
      </c>
      <c r="O247" s="163">
        <f t="shared" si="198"/>
        <v>0</v>
      </c>
      <c r="P247" s="163">
        <f t="shared" si="198"/>
        <v>0</v>
      </c>
      <c r="Q247" s="163">
        <f t="shared" si="198"/>
        <v>0</v>
      </c>
      <c r="R247" s="163">
        <f t="shared" si="198"/>
        <v>0</v>
      </c>
      <c r="S247" s="163">
        <f t="shared" si="198"/>
        <v>0</v>
      </c>
      <c r="T247" s="163">
        <f t="shared" si="198"/>
        <v>0</v>
      </c>
      <c r="U247" s="163">
        <f t="shared" si="197"/>
        <v>0</v>
      </c>
      <c r="V247" s="163">
        <f t="shared" si="197"/>
        <v>0</v>
      </c>
      <c r="W247" s="163">
        <f t="shared" si="197"/>
        <v>0</v>
      </c>
      <c r="X247" s="163">
        <f t="shared" si="197"/>
        <v>0</v>
      </c>
      <c r="Y247" s="163">
        <f t="shared" si="197"/>
        <v>0</v>
      </c>
      <c r="Z247" s="163">
        <f t="shared" si="197"/>
        <v>0</v>
      </c>
      <c r="AA247" s="163">
        <f t="shared" si="197"/>
        <v>0</v>
      </c>
      <c r="AB247" s="163">
        <f t="shared" si="197"/>
        <v>0</v>
      </c>
      <c r="AC247" s="163">
        <f t="shared" si="197"/>
        <v>0</v>
      </c>
      <c r="AD247" s="163">
        <f t="shared" si="197"/>
        <v>0</v>
      </c>
      <c r="AE247" s="163">
        <f t="shared" si="197"/>
        <v>0</v>
      </c>
      <c r="AF247" s="176">
        <f t="shared" si="197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v>0</v>
      </c>
      <c r="D248" s="163">
        <v>0</v>
      </c>
      <c r="E248" s="163">
        <v>0</v>
      </c>
      <c r="F248" s="163">
        <v>0</v>
      </c>
      <c r="G248" s="163">
        <f t="shared" si="198"/>
        <v>0</v>
      </c>
      <c r="H248" s="163">
        <f t="shared" si="198"/>
        <v>0</v>
      </c>
      <c r="I248" s="163">
        <f t="shared" si="198"/>
        <v>0</v>
      </c>
      <c r="J248" s="163">
        <f t="shared" si="198"/>
        <v>0</v>
      </c>
      <c r="K248" s="163">
        <f t="shared" si="198"/>
        <v>0</v>
      </c>
      <c r="L248" s="163">
        <f t="shared" si="198"/>
        <v>0</v>
      </c>
      <c r="M248" s="163">
        <f t="shared" si="198"/>
        <v>0</v>
      </c>
      <c r="N248" s="163">
        <f t="shared" si="198"/>
        <v>0</v>
      </c>
      <c r="O248" s="163">
        <f t="shared" si="198"/>
        <v>0</v>
      </c>
      <c r="P248" s="163">
        <f t="shared" si="198"/>
        <v>0</v>
      </c>
      <c r="Q248" s="163">
        <f t="shared" si="198"/>
        <v>0</v>
      </c>
      <c r="R248" s="163">
        <f t="shared" ref="R248:AF263" si="199">Q248</f>
        <v>0</v>
      </c>
      <c r="S248" s="163">
        <f t="shared" si="199"/>
        <v>0</v>
      </c>
      <c r="T248" s="163">
        <f t="shared" si="199"/>
        <v>0</v>
      </c>
      <c r="U248" s="163">
        <f t="shared" si="199"/>
        <v>0</v>
      </c>
      <c r="V248" s="163">
        <f t="shared" si="199"/>
        <v>0</v>
      </c>
      <c r="W248" s="163">
        <f t="shared" si="199"/>
        <v>0</v>
      </c>
      <c r="X248" s="163">
        <f t="shared" si="199"/>
        <v>0</v>
      </c>
      <c r="Y248" s="163">
        <f t="shared" si="199"/>
        <v>0</v>
      </c>
      <c r="Z248" s="163">
        <f t="shared" si="199"/>
        <v>0</v>
      </c>
      <c r="AA248" s="163">
        <f t="shared" si="199"/>
        <v>0</v>
      </c>
      <c r="AB248" s="163">
        <f t="shared" si="199"/>
        <v>0</v>
      </c>
      <c r="AC248" s="163">
        <f t="shared" si="199"/>
        <v>0</v>
      </c>
      <c r="AD248" s="163">
        <f t="shared" si="199"/>
        <v>0</v>
      </c>
      <c r="AE248" s="163">
        <f t="shared" si="199"/>
        <v>0</v>
      </c>
      <c r="AF248" s="176">
        <f t="shared" si="199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v>0</v>
      </c>
      <c r="D249" s="163">
        <v>0</v>
      </c>
      <c r="E249" s="163">
        <v>0</v>
      </c>
      <c r="F249" s="163">
        <v>0</v>
      </c>
      <c r="G249" s="163">
        <f t="shared" ref="G249:T264" si="200">F249</f>
        <v>0</v>
      </c>
      <c r="H249" s="163">
        <f t="shared" si="200"/>
        <v>0</v>
      </c>
      <c r="I249" s="163">
        <f t="shared" si="200"/>
        <v>0</v>
      </c>
      <c r="J249" s="163">
        <f t="shared" si="200"/>
        <v>0</v>
      </c>
      <c r="K249" s="163">
        <f t="shared" si="200"/>
        <v>0</v>
      </c>
      <c r="L249" s="163">
        <f t="shared" si="200"/>
        <v>0</v>
      </c>
      <c r="M249" s="163">
        <f t="shared" si="200"/>
        <v>0</v>
      </c>
      <c r="N249" s="163">
        <f t="shared" si="200"/>
        <v>0</v>
      </c>
      <c r="O249" s="163">
        <f t="shared" si="200"/>
        <v>0</v>
      </c>
      <c r="P249" s="163">
        <f t="shared" si="200"/>
        <v>0</v>
      </c>
      <c r="Q249" s="163">
        <f t="shared" si="200"/>
        <v>0</v>
      </c>
      <c r="R249" s="163">
        <f t="shared" si="199"/>
        <v>0</v>
      </c>
      <c r="S249" s="163">
        <f t="shared" si="199"/>
        <v>0</v>
      </c>
      <c r="T249" s="163">
        <f t="shared" si="199"/>
        <v>0</v>
      </c>
      <c r="U249" s="163">
        <f t="shared" si="199"/>
        <v>0</v>
      </c>
      <c r="V249" s="163">
        <f t="shared" si="199"/>
        <v>0</v>
      </c>
      <c r="W249" s="163">
        <f t="shared" si="199"/>
        <v>0</v>
      </c>
      <c r="X249" s="163">
        <f t="shared" si="199"/>
        <v>0</v>
      </c>
      <c r="Y249" s="163">
        <f t="shared" si="199"/>
        <v>0</v>
      </c>
      <c r="Z249" s="163">
        <f t="shared" si="199"/>
        <v>0</v>
      </c>
      <c r="AA249" s="163">
        <f t="shared" si="199"/>
        <v>0</v>
      </c>
      <c r="AB249" s="163">
        <f t="shared" si="199"/>
        <v>0</v>
      </c>
      <c r="AC249" s="163">
        <f t="shared" si="199"/>
        <v>0</v>
      </c>
      <c r="AD249" s="163">
        <f t="shared" si="199"/>
        <v>0</v>
      </c>
      <c r="AE249" s="163">
        <f t="shared" si="199"/>
        <v>0</v>
      </c>
      <c r="AF249" s="176">
        <f t="shared" si="199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v>0</v>
      </c>
      <c r="D250" s="163">
        <v>0</v>
      </c>
      <c r="E250" s="163">
        <v>0</v>
      </c>
      <c r="F250" s="163">
        <v>0</v>
      </c>
      <c r="G250" s="163">
        <f t="shared" si="200"/>
        <v>0</v>
      </c>
      <c r="H250" s="163">
        <f t="shared" si="200"/>
        <v>0</v>
      </c>
      <c r="I250" s="163">
        <f t="shared" si="200"/>
        <v>0</v>
      </c>
      <c r="J250" s="163">
        <f t="shared" si="200"/>
        <v>0</v>
      </c>
      <c r="K250" s="163">
        <f t="shared" si="200"/>
        <v>0</v>
      </c>
      <c r="L250" s="163">
        <f t="shared" si="200"/>
        <v>0</v>
      </c>
      <c r="M250" s="163">
        <f t="shared" si="200"/>
        <v>0</v>
      </c>
      <c r="N250" s="163">
        <f t="shared" si="200"/>
        <v>0</v>
      </c>
      <c r="O250" s="163">
        <f t="shared" si="200"/>
        <v>0</v>
      </c>
      <c r="P250" s="163">
        <f t="shared" si="200"/>
        <v>0</v>
      </c>
      <c r="Q250" s="163">
        <f t="shared" si="200"/>
        <v>0</v>
      </c>
      <c r="R250" s="163">
        <f t="shared" si="200"/>
        <v>0</v>
      </c>
      <c r="S250" s="163">
        <f t="shared" si="200"/>
        <v>0</v>
      </c>
      <c r="T250" s="163">
        <f t="shared" si="200"/>
        <v>0</v>
      </c>
      <c r="U250" s="163">
        <f t="shared" si="199"/>
        <v>0</v>
      </c>
      <c r="V250" s="163">
        <f t="shared" si="199"/>
        <v>0</v>
      </c>
      <c r="W250" s="163">
        <f t="shared" si="199"/>
        <v>0</v>
      </c>
      <c r="X250" s="163">
        <f t="shared" si="199"/>
        <v>0</v>
      </c>
      <c r="Y250" s="163">
        <f t="shared" si="199"/>
        <v>0</v>
      </c>
      <c r="Z250" s="163">
        <f t="shared" si="199"/>
        <v>0</v>
      </c>
      <c r="AA250" s="163">
        <f t="shared" si="199"/>
        <v>0</v>
      </c>
      <c r="AB250" s="163">
        <f t="shared" si="199"/>
        <v>0</v>
      </c>
      <c r="AC250" s="163">
        <f t="shared" si="199"/>
        <v>0</v>
      </c>
      <c r="AD250" s="163">
        <f t="shared" si="199"/>
        <v>0</v>
      </c>
      <c r="AE250" s="163">
        <f t="shared" si="199"/>
        <v>0</v>
      </c>
      <c r="AF250" s="176">
        <f t="shared" si="199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v>0</v>
      </c>
      <c r="D251" s="163">
        <v>0</v>
      </c>
      <c r="E251" s="163">
        <v>0</v>
      </c>
      <c r="F251" s="163">
        <v>0</v>
      </c>
      <c r="G251" s="163">
        <f t="shared" si="200"/>
        <v>0</v>
      </c>
      <c r="H251" s="163">
        <f t="shared" si="200"/>
        <v>0</v>
      </c>
      <c r="I251" s="163">
        <f t="shared" si="200"/>
        <v>0</v>
      </c>
      <c r="J251" s="163">
        <f t="shared" si="200"/>
        <v>0</v>
      </c>
      <c r="K251" s="163">
        <f t="shared" si="200"/>
        <v>0</v>
      </c>
      <c r="L251" s="163">
        <f t="shared" si="200"/>
        <v>0</v>
      </c>
      <c r="M251" s="163">
        <f t="shared" si="200"/>
        <v>0</v>
      </c>
      <c r="N251" s="163">
        <f t="shared" si="200"/>
        <v>0</v>
      </c>
      <c r="O251" s="163">
        <f t="shared" si="200"/>
        <v>0</v>
      </c>
      <c r="P251" s="163">
        <f t="shared" si="200"/>
        <v>0</v>
      </c>
      <c r="Q251" s="163">
        <f t="shared" si="200"/>
        <v>0</v>
      </c>
      <c r="R251" s="163">
        <f t="shared" si="200"/>
        <v>0</v>
      </c>
      <c r="S251" s="163">
        <f t="shared" si="200"/>
        <v>0</v>
      </c>
      <c r="T251" s="163">
        <f t="shared" si="200"/>
        <v>0</v>
      </c>
      <c r="U251" s="163">
        <f t="shared" si="199"/>
        <v>0</v>
      </c>
      <c r="V251" s="163">
        <f t="shared" si="199"/>
        <v>0</v>
      </c>
      <c r="W251" s="163">
        <f t="shared" si="199"/>
        <v>0</v>
      </c>
      <c r="X251" s="163">
        <f t="shared" si="199"/>
        <v>0</v>
      </c>
      <c r="Y251" s="163">
        <f t="shared" si="199"/>
        <v>0</v>
      </c>
      <c r="Z251" s="163">
        <f t="shared" si="199"/>
        <v>0</v>
      </c>
      <c r="AA251" s="163">
        <f t="shared" si="199"/>
        <v>0</v>
      </c>
      <c r="AB251" s="163">
        <f t="shared" si="199"/>
        <v>0</v>
      </c>
      <c r="AC251" s="163">
        <f t="shared" si="199"/>
        <v>0</v>
      </c>
      <c r="AD251" s="163">
        <f t="shared" si="199"/>
        <v>0</v>
      </c>
      <c r="AE251" s="163">
        <f t="shared" si="199"/>
        <v>0</v>
      </c>
      <c r="AF251" s="176">
        <f t="shared" si="199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v>0</v>
      </c>
      <c r="D252" s="163">
        <v>0</v>
      </c>
      <c r="E252" s="163">
        <v>0</v>
      </c>
      <c r="F252" s="163">
        <v>0</v>
      </c>
      <c r="G252" s="163">
        <f t="shared" si="200"/>
        <v>0</v>
      </c>
      <c r="H252" s="163">
        <f t="shared" si="200"/>
        <v>0</v>
      </c>
      <c r="I252" s="163">
        <f t="shared" si="200"/>
        <v>0</v>
      </c>
      <c r="J252" s="163">
        <f t="shared" si="200"/>
        <v>0</v>
      </c>
      <c r="K252" s="163">
        <f t="shared" si="200"/>
        <v>0</v>
      </c>
      <c r="L252" s="163">
        <f t="shared" si="200"/>
        <v>0</v>
      </c>
      <c r="M252" s="163">
        <f t="shared" si="200"/>
        <v>0</v>
      </c>
      <c r="N252" s="163">
        <f t="shared" si="200"/>
        <v>0</v>
      </c>
      <c r="O252" s="163">
        <f t="shared" si="200"/>
        <v>0</v>
      </c>
      <c r="P252" s="163">
        <f t="shared" si="200"/>
        <v>0</v>
      </c>
      <c r="Q252" s="163">
        <f t="shared" si="200"/>
        <v>0</v>
      </c>
      <c r="R252" s="163">
        <f t="shared" si="200"/>
        <v>0</v>
      </c>
      <c r="S252" s="163">
        <f t="shared" si="200"/>
        <v>0</v>
      </c>
      <c r="T252" s="163">
        <f t="shared" si="200"/>
        <v>0</v>
      </c>
      <c r="U252" s="163">
        <f t="shared" si="199"/>
        <v>0</v>
      </c>
      <c r="V252" s="163">
        <f t="shared" si="199"/>
        <v>0</v>
      </c>
      <c r="W252" s="163">
        <f t="shared" si="199"/>
        <v>0</v>
      </c>
      <c r="X252" s="163">
        <f t="shared" si="199"/>
        <v>0</v>
      </c>
      <c r="Y252" s="163">
        <f t="shared" si="199"/>
        <v>0</v>
      </c>
      <c r="Z252" s="163">
        <f t="shared" si="199"/>
        <v>0</v>
      </c>
      <c r="AA252" s="163">
        <f t="shared" si="199"/>
        <v>0</v>
      </c>
      <c r="AB252" s="163">
        <f t="shared" si="199"/>
        <v>0</v>
      </c>
      <c r="AC252" s="163">
        <f t="shared" si="199"/>
        <v>0</v>
      </c>
      <c r="AD252" s="163">
        <f t="shared" si="199"/>
        <v>0</v>
      </c>
      <c r="AE252" s="163">
        <f t="shared" si="199"/>
        <v>0</v>
      </c>
      <c r="AF252" s="176">
        <f t="shared" si="199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v>0</v>
      </c>
      <c r="D253" s="163">
        <v>0</v>
      </c>
      <c r="E253" s="163">
        <v>0</v>
      </c>
      <c r="F253" s="163">
        <v>0</v>
      </c>
      <c r="G253" s="163">
        <f t="shared" si="200"/>
        <v>0</v>
      </c>
      <c r="H253" s="163">
        <f t="shared" si="200"/>
        <v>0</v>
      </c>
      <c r="I253" s="163">
        <f t="shared" si="200"/>
        <v>0</v>
      </c>
      <c r="J253" s="163">
        <f t="shared" si="200"/>
        <v>0</v>
      </c>
      <c r="K253" s="163">
        <f t="shared" si="200"/>
        <v>0</v>
      </c>
      <c r="L253" s="163">
        <f t="shared" si="200"/>
        <v>0</v>
      </c>
      <c r="M253" s="163">
        <f t="shared" si="200"/>
        <v>0</v>
      </c>
      <c r="N253" s="163">
        <f t="shared" si="200"/>
        <v>0</v>
      </c>
      <c r="O253" s="163">
        <f t="shared" si="200"/>
        <v>0</v>
      </c>
      <c r="P253" s="163">
        <f t="shared" si="200"/>
        <v>0</v>
      </c>
      <c r="Q253" s="163">
        <f t="shared" si="200"/>
        <v>0</v>
      </c>
      <c r="R253" s="163">
        <f t="shared" si="200"/>
        <v>0</v>
      </c>
      <c r="S253" s="163">
        <f t="shared" si="200"/>
        <v>0</v>
      </c>
      <c r="T253" s="163">
        <f t="shared" si="200"/>
        <v>0</v>
      </c>
      <c r="U253" s="163">
        <f t="shared" si="199"/>
        <v>0</v>
      </c>
      <c r="V253" s="163">
        <f t="shared" si="199"/>
        <v>0</v>
      </c>
      <c r="W253" s="163">
        <f t="shared" si="199"/>
        <v>0</v>
      </c>
      <c r="X253" s="163">
        <f t="shared" si="199"/>
        <v>0</v>
      </c>
      <c r="Y253" s="163">
        <f t="shared" si="199"/>
        <v>0</v>
      </c>
      <c r="Z253" s="163">
        <f t="shared" si="199"/>
        <v>0</v>
      </c>
      <c r="AA253" s="163">
        <f t="shared" si="199"/>
        <v>0</v>
      </c>
      <c r="AB253" s="163">
        <f t="shared" si="199"/>
        <v>0</v>
      </c>
      <c r="AC253" s="163">
        <f t="shared" si="199"/>
        <v>0</v>
      </c>
      <c r="AD253" s="163">
        <f t="shared" si="199"/>
        <v>0</v>
      </c>
      <c r="AE253" s="163">
        <f t="shared" si="199"/>
        <v>0</v>
      </c>
      <c r="AF253" s="176">
        <f t="shared" si="199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v>0</v>
      </c>
      <c r="D254" s="163">
        <v>0</v>
      </c>
      <c r="E254" s="163">
        <v>0</v>
      </c>
      <c r="F254" s="163">
        <v>0</v>
      </c>
      <c r="G254" s="163">
        <f t="shared" si="200"/>
        <v>0</v>
      </c>
      <c r="H254" s="163">
        <f t="shared" si="200"/>
        <v>0</v>
      </c>
      <c r="I254" s="163">
        <f t="shared" si="200"/>
        <v>0</v>
      </c>
      <c r="J254" s="163">
        <f t="shared" si="200"/>
        <v>0</v>
      </c>
      <c r="K254" s="163">
        <f t="shared" si="200"/>
        <v>0</v>
      </c>
      <c r="L254" s="163">
        <f t="shared" si="200"/>
        <v>0</v>
      </c>
      <c r="M254" s="163">
        <f t="shared" si="200"/>
        <v>0</v>
      </c>
      <c r="N254" s="163">
        <f t="shared" si="200"/>
        <v>0</v>
      </c>
      <c r="O254" s="163">
        <f t="shared" si="200"/>
        <v>0</v>
      </c>
      <c r="P254" s="163">
        <f t="shared" si="200"/>
        <v>0</v>
      </c>
      <c r="Q254" s="163">
        <f t="shared" si="200"/>
        <v>0</v>
      </c>
      <c r="R254" s="163">
        <f t="shared" si="200"/>
        <v>0</v>
      </c>
      <c r="S254" s="163">
        <f t="shared" si="200"/>
        <v>0</v>
      </c>
      <c r="T254" s="163">
        <f t="shared" si="200"/>
        <v>0</v>
      </c>
      <c r="U254" s="163">
        <f t="shared" si="199"/>
        <v>0</v>
      </c>
      <c r="V254" s="163">
        <f t="shared" si="199"/>
        <v>0</v>
      </c>
      <c r="W254" s="163">
        <f t="shared" si="199"/>
        <v>0</v>
      </c>
      <c r="X254" s="163">
        <f t="shared" si="199"/>
        <v>0</v>
      </c>
      <c r="Y254" s="163">
        <f t="shared" si="199"/>
        <v>0</v>
      </c>
      <c r="Z254" s="163">
        <f t="shared" si="199"/>
        <v>0</v>
      </c>
      <c r="AA254" s="163">
        <f t="shared" si="199"/>
        <v>0</v>
      </c>
      <c r="AB254" s="163">
        <f t="shared" si="199"/>
        <v>0</v>
      </c>
      <c r="AC254" s="163">
        <f t="shared" si="199"/>
        <v>0</v>
      </c>
      <c r="AD254" s="163">
        <f t="shared" si="199"/>
        <v>0</v>
      </c>
      <c r="AE254" s="163">
        <f t="shared" si="199"/>
        <v>0</v>
      </c>
      <c r="AF254" s="176">
        <f t="shared" si="199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v>0</v>
      </c>
      <c r="D255" s="163">
        <v>0</v>
      </c>
      <c r="E255" s="163">
        <v>0</v>
      </c>
      <c r="F255" s="163">
        <v>0</v>
      </c>
      <c r="G255" s="163">
        <f t="shared" si="200"/>
        <v>0</v>
      </c>
      <c r="H255" s="163">
        <f t="shared" si="200"/>
        <v>0</v>
      </c>
      <c r="I255" s="163">
        <f t="shared" si="200"/>
        <v>0</v>
      </c>
      <c r="J255" s="163">
        <f t="shared" si="200"/>
        <v>0</v>
      </c>
      <c r="K255" s="163">
        <f t="shared" si="200"/>
        <v>0</v>
      </c>
      <c r="L255" s="163">
        <f t="shared" si="200"/>
        <v>0</v>
      </c>
      <c r="M255" s="163">
        <f t="shared" si="200"/>
        <v>0</v>
      </c>
      <c r="N255" s="163">
        <f t="shared" si="200"/>
        <v>0</v>
      </c>
      <c r="O255" s="163">
        <f t="shared" si="200"/>
        <v>0</v>
      </c>
      <c r="P255" s="163">
        <f t="shared" si="200"/>
        <v>0</v>
      </c>
      <c r="Q255" s="163">
        <f t="shared" si="200"/>
        <v>0</v>
      </c>
      <c r="R255" s="163">
        <f t="shared" si="200"/>
        <v>0</v>
      </c>
      <c r="S255" s="163">
        <f t="shared" si="200"/>
        <v>0</v>
      </c>
      <c r="T255" s="163">
        <f t="shared" si="200"/>
        <v>0</v>
      </c>
      <c r="U255" s="163">
        <f t="shared" si="199"/>
        <v>0</v>
      </c>
      <c r="V255" s="163">
        <f t="shared" si="199"/>
        <v>0</v>
      </c>
      <c r="W255" s="163">
        <f t="shared" si="199"/>
        <v>0</v>
      </c>
      <c r="X255" s="163">
        <f t="shared" si="199"/>
        <v>0</v>
      </c>
      <c r="Y255" s="163">
        <f t="shared" si="199"/>
        <v>0</v>
      </c>
      <c r="Z255" s="163">
        <f t="shared" si="199"/>
        <v>0</v>
      </c>
      <c r="AA255" s="163">
        <f t="shared" si="199"/>
        <v>0</v>
      </c>
      <c r="AB255" s="163">
        <f t="shared" si="199"/>
        <v>0</v>
      </c>
      <c r="AC255" s="163">
        <f t="shared" si="199"/>
        <v>0</v>
      </c>
      <c r="AD255" s="163">
        <f t="shared" si="199"/>
        <v>0</v>
      </c>
      <c r="AE255" s="163">
        <f t="shared" si="199"/>
        <v>0</v>
      </c>
      <c r="AF255" s="176">
        <f t="shared" si="199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v>0</v>
      </c>
      <c r="D256" s="163">
        <v>0</v>
      </c>
      <c r="E256" s="163">
        <v>0</v>
      </c>
      <c r="F256" s="163">
        <v>0</v>
      </c>
      <c r="G256" s="163">
        <f t="shared" si="200"/>
        <v>0</v>
      </c>
      <c r="H256" s="163">
        <f t="shared" si="200"/>
        <v>0</v>
      </c>
      <c r="I256" s="163">
        <f t="shared" si="200"/>
        <v>0</v>
      </c>
      <c r="J256" s="163">
        <f t="shared" si="200"/>
        <v>0</v>
      </c>
      <c r="K256" s="163">
        <f t="shared" si="200"/>
        <v>0</v>
      </c>
      <c r="L256" s="163">
        <f t="shared" si="200"/>
        <v>0</v>
      </c>
      <c r="M256" s="163">
        <f t="shared" si="200"/>
        <v>0</v>
      </c>
      <c r="N256" s="163">
        <f t="shared" si="200"/>
        <v>0</v>
      </c>
      <c r="O256" s="163">
        <f t="shared" si="200"/>
        <v>0</v>
      </c>
      <c r="P256" s="163">
        <f t="shared" si="200"/>
        <v>0</v>
      </c>
      <c r="Q256" s="163">
        <f t="shared" si="200"/>
        <v>0</v>
      </c>
      <c r="R256" s="163">
        <f t="shared" si="200"/>
        <v>0</v>
      </c>
      <c r="S256" s="163">
        <f t="shared" si="200"/>
        <v>0</v>
      </c>
      <c r="T256" s="163">
        <f t="shared" si="200"/>
        <v>0</v>
      </c>
      <c r="U256" s="163">
        <f t="shared" si="199"/>
        <v>0</v>
      </c>
      <c r="V256" s="163">
        <f t="shared" si="199"/>
        <v>0</v>
      </c>
      <c r="W256" s="163">
        <f t="shared" si="199"/>
        <v>0</v>
      </c>
      <c r="X256" s="163">
        <f t="shared" si="199"/>
        <v>0</v>
      </c>
      <c r="Y256" s="163">
        <f t="shared" si="199"/>
        <v>0</v>
      </c>
      <c r="Z256" s="163">
        <f t="shared" si="199"/>
        <v>0</v>
      </c>
      <c r="AA256" s="163">
        <f t="shared" si="199"/>
        <v>0</v>
      </c>
      <c r="AB256" s="163">
        <f t="shared" si="199"/>
        <v>0</v>
      </c>
      <c r="AC256" s="163">
        <f t="shared" si="199"/>
        <v>0</v>
      </c>
      <c r="AD256" s="163">
        <f t="shared" si="199"/>
        <v>0</v>
      </c>
      <c r="AE256" s="163">
        <f t="shared" si="199"/>
        <v>0</v>
      </c>
      <c r="AF256" s="176">
        <f t="shared" si="199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v>0</v>
      </c>
      <c r="D257" s="163">
        <v>0</v>
      </c>
      <c r="E257" s="163">
        <v>0</v>
      </c>
      <c r="F257" s="163">
        <v>0</v>
      </c>
      <c r="G257" s="163">
        <f t="shared" si="200"/>
        <v>0</v>
      </c>
      <c r="H257" s="163">
        <f t="shared" si="200"/>
        <v>0</v>
      </c>
      <c r="I257" s="163">
        <f t="shared" si="200"/>
        <v>0</v>
      </c>
      <c r="J257" s="163">
        <f t="shared" si="200"/>
        <v>0</v>
      </c>
      <c r="K257" s="163">
        <f t="shared" si="200"/>
        <v>0</v>
      </c>
      <c r="L257" s="163">
        <f t="shared" si="200"/>
        <v>0</v>
      </c>
      <c r="M257" s="163">
        <f t="shared" si="200"/>
        <v>0</v>
      </c>
      <c r="N257" s="163">
        <f t="shared" si="200"/>
        <v>0</v>
      </c>
      <c r="O257" s="163">
        <f t="shared" si="200"/>
        <v>0</v>
      </c>
      <c r="P257" s="163">
        <f t="shared" si="200"/>
        <v>0</v>
      </c>
      <c r="Q257" s="163">
        <f t="shared" si="200"/>
        <v>0</v>
      </c>
      <c r="R257" s="163">
        <f t="shared" si="200"/>
        <v>0</v>
      </c>
      <c r="S257" s="163">
        <f t="shared" si="200"/>
        <v>0</v>
      </c>
      <c r="T257" s="163">
        <f t="shared" si="200"/>
        <v>0</v>
      </c>
      <c r="U257" s="163">
        <f t="shared" si="199"/>
        <v>0</v>
      </c>
      <c r="V257" s="163">
        <f t="shared" si="199"/>
        <v>0</v>
      </c>
      <c r="W257" s="163">
        <f t="shared" si="199"/>
        <v>0</v>
      </c>
      <c r="X257" s="163">
        <f t="shared" si="199"/>
        <v>0</v>
      </c>
      <c r="Y257" s="163">
        <f t="shared" si="199"/>
        <v>0</v>
      </c>
      <c r="Z257" s="163">
        <f t="shared" si="199"/>
        <v>0</v>
      </c>
      <c r="AA257" s="163">
        <f t="shared" si="199"/>
        <v>0</v>
      </c>
      <c r="AB257" s="163">
        <f t="shared" si="199"/>
        <v>0</v>
      </c>
      <c r="AC257" s="163">
        <f t="shared" si="199"/>
        <v>0</v>
      </c>
      <c r="AD257" s="163">
        <f t="shared" si="199"/>
        <v>0</v>
      </c>
      <c r="AE257" s="163">
        <f t="shared" si="199"/>
        <v>0</v>
      </c>
      <c r="AF257" s="176">
        <f t="shared" si="199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v>0</v>
      </c>
      <c r="D258" s="163">
        <v>0</v>
      </c>
      <c r="E258" s="163">
        <v>0</v>
      </c>
      <c r="F258" s="163">
        <v>0</v>
      </c>
      <c r="G258" s="163">
        <f t="shared" si="200"/>
        <v>0</v>
      </c>
      <c r="H258" s="163">
        <f t="shared" si="200"/>
        <v>0</v>
      </c>
      <c r="I258" s="163">
        <f t="shared" si="200"/>
        <v>0</v>
      </c>
      <c r="J258" s="163">
        <f t="shared" si="200"/>
        <v>0</v>
      </c>
      <c r="K258" s="163">
        <f t="shared" si="200"/>
        <v>0</v>
      </c>
      <c r="L258" s="163">
        <f t="shared" si="200"/>
        <v>0</v>
      </c>
      <c r="M258" s="163">
        <f t="shared" si="200"/>
        <v>0</v>
      </c>
      <c r="N258" s="163">
        <f t="shared" si="200"/>
        <v>0</v>
      </c>
      <c r="O258" s="163">
        <f t="shared" si="200"/>
        <v>0</v>
      </c>
      <c r="P258" s="163">
        <f t="shared" si="200"/>
        <v>0</v>
      </c>
      <c r="Q258" s="163">
        <f t="shared" si="200"/>
        <v>0</v>
      </c>
      <c r="R258" s="163">
        <f t="shared" si="200"/>
        <v>0</v>
      </c>
      <c r="S258" s="163">
        <f t="shared" si="200"/>
        <v>0</v>
      </c>
      <c r="T258" s="163">
        <f t="shared" si="200"/>
        <v>0</v>
      </c>
      <c r="U258" s="163">
        <f t="shared" si="199"/>
        <v>0</v>
      </c>
      <c r="V258" s="163">
        <f t="shared" si="199"/>
        <v>0</v>
      </c>
      <c r="W258" s="163">
        <f t="shared" si="199"/>
        <v>0</v>
      </c>
      <c r="X258" s="163">
        <f t="shared" si="199"/>
        <v>0</v>
      </c>
      <c r="Y258" s="163">
        <f t="shared" si="199"/>
        <v>0</v>
      </c>
      <c r="Z258" s="163">
        <f t="shared" si="199"/>
        <v>0</v>
      </c>
      <c r="AA258" s="163">
        <f t="shared" si="199"/>
        <v>0</v>
      </c>
      <c r="AB258" s="163">
        <f t="shared" si="199"/>
        <v>0</v>
      </c>
      <c r="AC258" s="163">
        <f t="shared" si="199"/>
        <v>0</v>
      </c>
      <c r="AD258" s="163">
        <f t="shared" si="199"/>
        <v>0</v>
      </c>
      <c r="AE258" s="163">
        <f t="shared" si="199"/>
        <v>0</v>
      </c>
      <c r="AF258" s="176">
        <f t="shared" si="199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v>0</v>
      </c>
      <c r="D259" s="163">
        <v>0</v>
      </c>
      <c r="E259" s="163">
        <v>0</v>
      </c>
      <c r="F259" s="163">
        <v>0</v>
      </c>
      <c r="G259" s="163">
        <f t="shared" si="200"/>
        <v>0</v>
      </c>
      <c r="H259" s="163">
        <f t="shared" si="200"/>
        <v>0</v>
      </c>
      <c r="I259" s="163">
        <f t="shared" si="200"/>
        <v>0</v>
      </c>
      <c r="J259" s="163">
        <f t="shared" si="200"/>
        <v>0</v>
      </c>
      <c r="K259" s="163">
        <f t="shared" si="200"/>
        <v>0</v>
      </c>
      <c r="L259" s="163">
        <f t="shared" si="200"/>
        <v>0</v>
      </c>
      <c r="M259" s="163">
        <f t="shared" si="200"/>
        <v>0</v>
      </c>
      <c r="N259" s="163">
        <f t="shared" si="200"/>
        <v>0</v>
      </c>
      <c r="O259" s="163">
        <f t="shared" si="200"/>
        <v>0</v>
      </c>
      <c r="P259" s="163">
        <f t="shared" si="200"/>
        <v>0</v>
      </c>
      <c r="Q259" s="163">
        <f t="shared" si="200"/>
        <v>0</v>
      </c>
      <c r="R259" s="163">
        <f t="shared" si="200"/>
        <v>0</v>
      </c>
      <c r="S259" s="163">
        <f t="shared" si="200"/>
        <v>0</v>
      </c>
      <c r="T259" s="163">
        <f t="shared" si="200"/>
        <v>0</v>
      </c>
      <c r="U259" s="163">
        <f t="shared" si="199"/>
        <v>0</v>
      </c>
      <c r="V259" s="163">
        <f t="shared" si="199"/>
        <v>0</v>
      </c>
      <c r="W259" s="163">
        <f t="shared" si="199"/>
        <v>0</v>
      </c>
      <c r="X259" s="163">
        <f t="shared" si="199"/>
        <v>0</v>
      </c>
      <c r="Y259" s="163">
        <f t="shared" si="199"/>
        <v>0</v>
      </c>
      <c r="Z259" s="163">
        <f t="shared" si="199"/>
        <v>0</v>
      </c>
      <c r="AA259" s="163">
        <f t="shared" si="199"/>
        <v>0</v>
      </c>
      <c r="AB259" s="163">
        <f t="shared" si="199"/>
        <v>0</v>
      </c>
      <c r="AC259" s="163">
        <f t="shared" si="199"/>
        <v>0</v>
      </c>
      <c r="AD259" s="163">
        <f t="shared" si="199"/>
        <v>0</v>
      </c>
      <c r="AE259" s="163">
        <f t="shared" si="199"/>
        <v>0</v>
      </c>
      <c r="AF259" s="176">
        <f t="shared" si="199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v>0</v>
      </c>
      <c r="D260" s="163">
        <v>0</v>
      </c>
      <c r="E260" s="163">
        <v>0</v>
      </c>
      <c r="F260" s="163">
        <v>0</v>
      </c>
      <c r="G260" s="163">
        <f t="shared" si="200"/>
        <v>0</v>
      </c>
      <c r="H260" s="163">
        <f t="shared" si="200"/>
        <v>0</v>
      </c>
      <c r="I260" s="163">
        <f t="shared" si="200"/>
        <v>0</v>
      </c>
      <c r="J260" s="163">
        <f t="shared" si="200"/>
        <v>0</v>
      </c>
      <c r="K260" s="163">
        <f t="shared" si="200"/>
        <v>0</v>
      </c>
      <c r="L260" s="163">
        <f t="shared" si="200"/>
        <v>0</v>
      </c>
      <c r="M260" s="163">
        <f t="shared" si="200"/>
        <v>0</v>
      </c>
      <c r="N260" s="163">
        <f t="shared" si="200"/>
        <v>0</v>
      </c>
      <c r="O260" s="163">
        <f t="shared" si="200"/>
        <v>0</v>
      </c>
      <c r="P260" s="163">
        <f t="shared" si="200"/>
        <v>0</v>
      </c>
      <c r="Q260" s="163">
        <f t="shared" si="200"/>
        <v>0</v>
      </c>
      <c r="R260" s="163">
        <f t="shared" si="200"/>
        <v>0</v>
      </c>
      <c r="S260" s="163">
        <f t="shared" si="200"/>
        <v>0</v>
      </c>
      <c r="T260" s="163">
        <f t="shared" si="200"/>
        <v>0</v>
      </c>
      <c r="U260" s="163">
        <f t="shared" si="199"/>
        <v>0</v>
      </c>
      <c r="V260" s="163">
        <f t="shared" si="199"/>
        <v>0</v>
      </c>
      <c r="W260" s="163">
        <f t="shared" si="199"/>
        <v>0</v>
      </c>
      <c r="X260" s="163">
        <f t="shared" si="199"/>
        <v>0</v>
      </c>
      <c r="Y260" s="163">
        <f t="shared" si="199"/>
        <v>0</v>
      </c>
      <c r="Z260" s="163">
        <f t="shared" si="199"/>
        <v>0</v>
      </c>
      <c r="AA260" s="163">
        <f t="shared" si="199"/>
        <v>0</v>
      </c>
      <c r="AB260" s="163">
        <f t="shared" si="199"/>
        <v>0</v>
      </c>
      <c r="AC260" s="163">
        <f t="shared" si="199"/>
        <v>0</v>
      </c>
      <c r="AD260" s="163">
        <f t="shared" si="199"/>
        <v>0</v>
      </c>
      <c r="AE260" s="163">
        <f t="shared" si="199"/>
        <v>0</v>
      </c>
      <c r="AF260" s="176">
        <f t="shared" si="199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v>0</v>
      </c>
      <c r="D261" s="163">
        <v>0</v>
      </c>
      <c r="E261" s="163">
        <v>0</v>
      </c>
      <c r="F261" s="163">
        <v>0</v>
      </c>
      <c r="G261" s="163">
        <f t="shared" si="200"/>
        <v>0</v>
      </c>
      <c r="H261" s="163">
        <f t="shared" si="200"/>
        <v>0</v>
      </c>
      <c r="I261" s="163">
        <f t="shared" si="200"/>
        <v>0</v>
      </c>
      <c r="J261" s="163">
        <f t="shared" si="200"/>
        <v>0</v>
      </c>
      <c r="K261" s="163">
        <f t="shared" si="200"/>
        <v>0</v>
      </c>
      <c r="L261" s="163">
        <f t="shared" si="200"/>
        <v>0</v>
      </c>
      <c r="M261" s="163">
        <f t="shared" si="200"/>
        <v>0</v>
      </c>
      <c r="N261" s="163">
        <f t="shared" si="200"/>
        <v>0</v>
      </c>
      <c r="O261" s="163">
        <f t="shared" si="200"/>
        <v>0</v>
      </c>
      <c r="P261" s="163">
        <f t="shared" si="200"/>
        <v>0</v>
      </c>
      <c r="Q261" s="163">
        <f t="shared" si="200"/>
        <v>0</v>
      </c>
      <c r="R261" s="163">
        <f t="shared" si="200"/>
        <v>0</v>
      </c>
      <c r="S261" s="163">
        <f t="shared" si="200"/>
        <v>0</v>
      </c>
      <c r="T261" s="163">
        <f t="shared" si="200"/>
        <v>0</v>
      </c>
      <c r="U261" s="163">
        <f t="shared" si="199"/>
        <v>0</v>
      </c>
      <c r="V261" s="163">
        <f t="shared" si="199"/>
        <v>0</v>
      </c>
      <c r="W261" s="163">
        <f t="shared" si="199"/>
        <v>0</v>
      </c>
      <c r="X261" s="163">
        <f t="shared" si="199"/>
        <v>0</v>
      </c>
      <c r="Y261" s="163">
        <f t="shared" si="199"/>
        <v>0</v>
      </c>
      <c r="Z261" s="163">
        <f t="shared" si="199"/>
        <v>0</v>
      </c>
      <c r="AA261" s="163">
        <f t="shared" si="199"/>
        <v>0</v>
      </c>
      <c r="AB261" s="163">
        <f t="shared" si="199"/>
        <v>0</v>
      </c>
      <c r="AC261" s="163">
        <f t="shared" si="199"/>
        <v>0</v>
      </c>
      <c r="AD261" s="163">
        <f t="shared" si="199"/>
        <v>0</v>
      </c>
      <c r="AE261" s="163">
        <f t="shared" si="199"/>
        <v>0</v>
      </c>
      <c r="AF261" s="176">
        <f t="shared" si="199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v>0</v>
      </c>
      <c r="D262" s="163">
        <v>0</v>
      </c>
      <c r="E262" s="163">
        <v>0</v>
      </c>
      <c r="F262" s="163">
        <v>0</v>
      </c>
      <c r="G262" s="163">
        <f t="shared" si="200"/>
        <v>0</v>
      </c>
      <c r="H262" s="163">
        <f t="shared" si="200"/>
        <v>0</v>
      </c>
      <c r="I262" s="163">
        <f t="shared" si="200"/>
        <v>0</v>
      </c>
      <c r="J262" s="163">
        <f t="shared" si="200"/>
        <v>0</v>
      </c>
      <c r="K262" s="163">
        <f t="shared" si="200"/>
        <v>0</v>
      </c>
      <c r="L262" s="163">
        <f t="shared" si="200"/>
        <v>0</v>
      </c>
      <c r="M262" s="163">
        <f t="shared" si="200"/>
        <v>0</v>
      </c>
      <c r="N262" s="163">
        <f t="shared" si="200"/>
        <v>0</v>
      </c>
      <c r="O262" s="163">
        <f t="shared" si="200"/>
        <v>0</v>
      </c>
      <c r="P262" s="163">
        <f t="shared" si="200"/>
        <v>0</v>
      </c>
      <c r="Q262" s="163">
        <f t="shared" si="200"/>
        <v>0</v>
      </c>
      <c r="R262" s="163">
        <f t="shared" si="200"/>
        <v>0</v>
      </c>
      <c r="S262" s="163">
        <f t="shared" si="200"/>
        <v>0</v>
      </c>
      <c r="T262" s="163">
        <f t="shared" si="200"/>
        <v>0</v>
      </c>
      <c r="U262" s="163">
        <f t="shared" si="199"/>
        <v>0</v>
      </c>
      <c r="V262" s="163">
        <f t="shared" si="199"/>
        <v>0</v>
      </c>
      <c r="W262" s="163">
        <f t="shared" si="199"/>
        <v>0</v>
      </c>
      <c r="X262" s="163">
        <f t="shared" si="199"/>
        <v>0</v>
      </c>
      <c r="Y262" s="163">
        <f t="shared" si="199"/>
        <v>0</v>
      </c>
      <c r="Z262" s="163">
        <f t="shared" si="199"/>
        <v>0</v>
      </c>
      <c r="AA262" s="163">
        <f t="shared" si="199"/>
        <v>0</v>
      </c>
      <c r="AB262" s="163">
        <f t="shared" si="199"/>
        <v>0</v>
      </c>
      <c r="AC262" s="163">
        <f t="shared" si="199"/>
        <v>0</v>
      </c>
      <c r="AD262" s="163">
        <f t="shared" si="199"/>
        <v>0</v>
      </c>
      <c r="AE262" s="163">
        <f t="shared" si="199"/>
        <v>0</v>
      </c>
      <c r="AF262" s="176">
        <f t="shared" si="199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v>0</v>
      </c>
      <c r="D263" s="163">
        <v>0</v>
      </c>
      <c r="E263" s="163">
        <v>0</v>
      </c>
      <c r="F263" s="163">
        <v>0</v>
      </c>
      <c r="G263" s="163">
        <f t="shared" si="200"/>
        <v>0</v>
      </c>
      <c r="H263" s="163">
        <f t="shared" si="200"/>
        <v>0</v>
      </c>
      <c r="I263" s="163">
        <f t="shared" si="200"/>
        <v>0</v>
      </c>
      <c r="J263" s="163">
        <f t="shared" si="200"/>
        <v>0</v>
      </c>
      <c r="K263" s="163">
        <f t="shared" si="200"/>
        <v>0</v>
      </c>
      <c r="L263" s="163">
        <f t="shared" si="200"/>
        <v>0</v>
      </c>
      <c r="M263" s="163">
        <f t="shared" si="200"/>
        <v>0</v>
      </c>
      <c r="N263" s="163">
        <f t="shared" si="200"/>
        <v>0</v>
      </c>
      <c r="O263" s="163">
        <f t="shared" si="200"/>
        <v>0</v>
      </c>
      <c r="P263" s="163">
        <f t="shared" si="200"/>
        <v>0</v>
      </c>
      <c r="Q263" s="163">
        <f t="shared" si="200"/>
        <v>0</v>
      </c>
      <c r="R263" s="163">
        <f t="shared" si="200"/>
        <v>0</v>
      </c>
      <c r="S263" s="163">
        <f t="shared" si="200"/>
        <v>0</v>
      </c>
      <c r="T263" s="163">
        <f t="shared" si="200"/>
        <v>0</v>
      </c>
      <c r="U263" s="163">
        <f t="shared" si="199"/>
        <v>0</v>
      </c>
      <c r="V263" s="163">
        <f t="shared" si="199"/>
        <v>0</v>
      </c>
      <c r="W263" s="163">
        <f t="shared" si="199"/>
        <v>0</v>
      </c>
      <c r="X263" s="163">
        <f t="shared" si="199"/>
        <v>0</v>
      </c>
      <c r="Y263" s="163">
        <f t="shared" si="199"/>
        <v>0</v>
      </c>
      <c r="Z263" s="163">
        <f t="shared" si="199"/>
        <v>0</v>
      </c>
      <c r="AA263" s="163">
        <f t="shared" si="199"/>
        <v>0</v>
      </c>
      <c r="AB263" s="163">
        <f t="shared" si="199"/>
        <v>0</v>
      </c>
      <c r="AC263" s="163">
        <f t="shared" si="199"/>
        <v>0</v>
      </c>
      <c r="AD263" s="163">
        <f t="shared" si="199"/>
        <v>0</v>
      </c>
      <c r="AE263" s="163">
        <f t="shared" si="199"/>
        <v>0</v>
      </c>
      <c r="AF263" s="176">
        <f t="shared" si="199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v>0</v>
      </c>
      <c r="D264" s="163">
        <v>0</v>
      </c>
      <c r="E264" s="163">
        <v>0</v>
      </c>
      <c r="F264" s="163">
        <v>0</v>
      </c>
      <c r="G264" s="163">
        <f t="shared" si="200"/>
        <v>0</v>
      </c>
      <c r="H264" s="163">
        <f t="shared" si="200"/>
        <v>0</v>
      </c>
      <c r="I264" s="163">
        <f t="shared" si="200"/>
        <v>0</v>
      </c>
      <c r="J264" s="163">
        <f t="shared" si="200"/>
        <v>0</v>
      </c>
      <c r="K264" s="163">
        <f t="shared" si="200"/>
        <v>0</v>
      </c>
      <c r="L264" s="163">
        <f t="shared" si="200"/>
        <v>0</v>
      </c>
      <c r="M264" s="163">
        <f t="shared" si="200"/>
        <v>0</v>
      </c>
      <c r="N264" s="163">
        <f t="shared" si="200"/>
        <v>0</v>
      </c>
      <c r="O264" s="163">
        <f t="shared" si="200"/>
        <v>0</v>
      </c>
      <c r="P264" s="163">
        <f t="shared" si="200"/>
        <v>0</v>
      </c>
      <c r="Q264" s="163">
        <f t="shared" si="200"/>
        <v>0</v>
      </c>
      <c r="R264" s="163">
        <f t="shared" si="200"/>
        <v>0</v>
      </c>
      <c r="S264" s="163">
        <f t="shared" si="200"/>
        <v>0</v>
      </c>
      <c r="T264" s="163">
        <f t="shared" si="200"/>
        <v>0</v>
      </c>
      <c r="U264" s="163">
        <f t="shared" ref="U264:AF273" si="201">T264</f>
        <v>0</v>
      </c>
      <c r="V264" s="163">
        <f t="shared" si="201"/>
        <v>0</v>
      </c>
      <c r="W264" s="163">
        <f t="shared" si="201"/>
        <v>0</v>
      </c>
      <c r="X264" s="163">
        <f t="shared" si="201"/>
        <v>0</v>
      </c>
      <c r="Y264" s="163">
        <f t="shared" si="201"/>
        <v>0</v>
      </c>
      <c r="Z264" s="163">
        <f t="shared" si="201"/>
        <v>0</v>
      </c>
      <c r="AA264" s="163">
        <f t="shared" si="201"/>
        <v>0</v>
      </c>
      <c r="AB264" s="163">
        <f t="shared" si="201"/>
        <v>0</v>
      </c>
      <c r="AC264" s="163">
        <f t="shared" si="201"/>
        <v>0</v>
      </c>
      <c r="AD264" s="163">
        <f t="shared" si="201"/>
        <v>0</v>
      </c>
      <c r="AE264" s="163">
        <f t="shared" si="201"/>
        <v>0</v>
      </c>
      <c r="AF264" s="176">
        <f t="shared" si="201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v>0</v>
      </c>
      <c r="D265" s="163">
        <v>0</v>
      </c>
      <c r="E265" s="163">
        <v>0</v>
      </c>
      <c r="F265" s="163">
        <v>0</v>
      </c>
      <c r="G265" s="163">
        <f t="shared" ref="G265:T273" si="202">F265</f>
        <v>0</v>
      </c>
      <c r="H265" s="163">
        <f t="shared" si="202"/>
        <v>0</v>
      </c>
      <c r="I265" s="163">
        <f t="shared" si="202"/>
        <v>0</v>
      </c>
      <c r="J265" s="163">
        <f t="shared" si="202"/>
        <v>0</v>
      </c>
      <c r="K265" s="163">
        <f t="shared" si="202"/>
        <v>0</v>
      </c>
      <c r="L265" s="163">
        <f t="shared" si="202"/>
        <v>0</v>
      </c>
      <c r="M265" s="163">
        <f t="shared" si="202"/>
        <v>0</v>
      </c>
      <c r="N265" s="163">
        <f t="shared" si="202"/>
        <v>0</v>
      </c>
      <c r="O265" s="163">
        <f t="shared" si="202"/>
        <v>0</v>
      </c>
      <c r="P265" s="163">
        <f t="shared" si="202"/>
        <v>0</v>
      </c>
      <c r="Q265" s="163">
        <f t="shared" si="202"/>
        <v>0</v>
      </c>
      <c r="R265" s="163">
        <f t="shared" si="202"/>
        <v>0</v>
      </c>
      <c r="S265" s="163">
        <f t="shared" si="202"/>
        <v>0</v>
      </c>
      <c r="T265" s="163">
        <f t="shared" si="202"/>
        <v>0</v>
      </c>
      <c r="U265" s="163">
        <f t="shared" si="201"/>
        <v>0</v>
      </c>
      <c r="V265" s="163">
        <f t="shared" si="201"/>
        <v>0</v>
      </c>
      <c r="W265" s="163">
        <f t="shared" si="201"/>
        <v>0</v>
      </c>
      <c r="X265" s="163">
        <f t="shared" si="201"/>
        <v>0</v>
      </c>
      <c r="Y265" s="163">
        <f t="shared" si="201"/>
        <v>0</v>
      </c>
      <c r="Z265" s="163">
        <f t="shared" si="201"/>
        <v>0</v>
      </c>
      <c r="AA265" s="163">
        <f t="shared" si="201"/>
        <v>0</v>
      </c>
      <c r="AB265" s="163">
        <f t="shared" si="201"/>
        <v>0</v>
      </c>
      <c r="AC265" s="163">
        <f t="shared" si="201"/>
        <v>0</v>
      </c>
      <c r="AD265" s="163">
        <f t="shared" si="201"/>
        <v>0</v>
      </c>
      <c r="AE265" s="163">
        <f t="shared" si="201"/>
        <v>0</v>
      </c>
      <c r="AF265" s="176">
        <f t="shared" si="201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v>0</v>
      </c>
      <c r="D266" s="163">
        <v>0</v>
      </c>
      <c r="E266" s="163">
        <v>0</v>
      </c>
      <c r="F266" s="163">
        <v>0</v>
      </c>
      <c r="G266" s="163">
        <f t="shared" si="202"/>
        <v>0</v>
      </c>
      <c r="H266" s="163">
        <f t="shared" si="202"/>
        <v>0</v>
      </c>
      <c r="I266" s="163">
        <f t="shared" si="202"/>
        <v>0</v>
      </c>
      <c r="J266" s="163">
        <f t="shared" si="202"/>
        <v>0</v>
      </c>
      <c r="K266" s="163">
        <f t="shared" si="202"/>
        <v>0</v>
      </c>
      <c r="L266" s="163">
        <f t="shared" si="202"/>
        <v>0</v>
      </c>
      <c r="M266" s="163">
        <f t="shared" si="202"/>
        <v>0</v>
      </c>
      <c r="N266" s="163">
        <f t="shared" si="202"/>
        <v>0</v>
      </c>
      <c r="O266" s="163">
        <f t="shared" si="202"/>
        <v>0</v>
      </c>
      <c r="P266" s="163">
        <f t="shared" si="202"/>
        <v>0</v>
      </c>
      <c r="Q266" s="163">
        <f t="shared" si="202"/>
        <v>0</v>
      </c>
      <c r="R266" s="163">
        <f t="shared" si="202"/>
        <v>0</v>
      </c>
      <c r="S266" s="163">
        <f t="shared" si="202"/>
        <v>0</v>
      </c>
      <c r="T266" s="163">
        <f t="shared" si="202"/>
        <v>0</v>
      </c>
      <c r="U266" s="163">
        <f t="shared" si="201"/>
        <v>0</v>
      </c>
      <c r="V266" s="163">
        <f t="shared" si="201"/>
        <v>0</v>
      </c>
      <c r="W266" s="163">
        <f t="shared" si="201"/>
        <v>0</v>
      </c>
      <c r="X266" s="163">
        <f t="shared" si="201"/>
        <v>0</v>
      </c>
      <c r="Y266" s="163">
        <f t="shared" si="201"/>
        <v>0</v>
      </c>
      <c r="Z266" s="163">
        <f t="shared" si="201"/>
        <v>0</v>
      </c>
      <c r="AA266" s="163">
        <f t="shared" si="201"/>
        <v>0</v>
      </c>
      <c r="AB266" s="163">
        <f t="shared" si="201"/>
        <v>0</v>
      </c>
      <c r="AC266" s="163">
        <f t="shared" si="201"/>
        <v>0</v>
      </c>
      <c r="AD266" s="163">
        <f t="shared" si="201"/>
        <v>0</v>
      </c>
      <c r="AE266" s="163">
        <f t="shared" si="201"/>
        <v>0</v>
      </c>
      <c r="AF266" s="176">
        <f t="shared" si="201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v>0</v>
      </c>
      <c r="D267" s="163">
        <v>0</v>
      </c>
      <c r="E267" s="163">
        <v>0</v>
      </c>
      <c r="F267" s="163">
        <v>0</v>
      </c>
      <c r="G267" s="163">
        <f t="shared" si="202"/>
        <v>0</v>
      </c>
      <c r="H267" s="163">
        <f t="shared" si="202"/>
        <v>0</v>
      </c>
      <c r="I267" s="163">
        <f t="shared" si="202"/>
        <v>0</v>
      </c>
      <c r="J267" s="163">
        <f t="shared" si="202"/>
        <v>0</v>
      </c>
      <c r="K267" s="163">
        <f t="shared" si="202"/>
        <v>0</v>
      </c>
      <c r="L267" s="163">
        <f t="shared" si="202"/>
        <v>0</v>
      </c>
      <c r="M267" s="163">
        <f t="shared" si="202"/>
        <v>0</v>
      </c>
      <c r="N267" s="163">
        <f t="shared" si="202"/>
        <v>0</v>
      </c>
      <c r="O267" s="163">
        <f t="shared" si="202"/>
        <v>0</v>
      </c>
      <c r="P267" s="163">
        <f t="shared" si="202"/>
        <v>0</v>
      </c>
      <c r="Q267" s="163">
        <f t="shared" si="202"/>
        <v>0</v>
      </c>
      <c r="R267" s="163">
        <f t="shared" si="202"/>
        <v>0</v>
      </c>
      <c r="S267" s="163">
        <f t="shared" si="202"/>
        <v>0</v>
      </c>
      <c r="T267" s="163">
        <f t="shared" si="202"/>
        <v>0</v>
      </c>
      <c r="U267" s="163">
        <f t="shared" si="201"/>
        <v>0</v>
      </c>
      <c r="V267" s="163">
        <f t="shared" si="201"/>
        <v>0</v>
      </c>
      <c r="W267" s="163">
        <f t="shared" si="201"/>
        <v>0</v>
      </c>
      <c r="X267" s="163">
        <f t="shared" si="201"/>
        <v>0</v>
      </c>
      <c r="Y267" s="163">
        <f t="shared" si="201"/>
        <v>0</v>
      </c>
      <c r="Z267" s="163">
        <f t="shared" si="201"/>
        <v>0</v>
      </c>
      <c r="AA267" s="163">
        <f t="shared" si="201"/>
        <v>0</v>
      </c>
      <c r="AB267" s="163">
        <f t="shared" si="201"/>
        <v>0</v>
      </c>
      <c r="AC267" s="163">
        <f t="shared" si="201"/>
        <v>0</v>
      </c>
      <c r="AD267" s="163">
        <f t="shared" si="201"/>
        <v>0</v>
      </c>
      <c r="AE267" s="163">
        <f t="shared" si="201"/>
        <v>0</v>
      </c>
      <c r="AF267" s="176">
        <f t="shared" si="201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v>0</v>
      </c>
      <c r="D268" s="163">
        <v>0</v>
      </c>
      <c r="E268" s="163">
        <v>0</v>
      </c>
      <c r="F268" s="163">
        <v>0</v>
      </c>
      <c r="G268" s="163">
        <f t="shared" si="202"/>
        <v>0</v>
      </c>
      <c r="H268" s="163">
        <f t="shared" si="202"/>
        <v>0</v>
      </c>
      <c r="I268" s="163">
        <f t="shared" si="202"/>
        <v>0</v>
      </c>
      <c r="J268" s="163">
        <f t="shared" si="202"/>
        <v>0</v>
      </c>
      <c r="K268" s="163">
        <f t="shared" si="202"/>
        <v>0</v>
      </c>
      <c r="L268" s="163">
        <f t="shared" si="202"/>
        <v>0</v>
      </c>
      <c r="M268" s="163">
        <f t="shared" si="202"/>
        <v>0</v>
      </c>
      <c r="N268" s="163">
        <f t="shared" si="202"/>
        <v>0</v>
      </c>
      <c r="O268" s="163">
        <f t="shared" si="202"/>
        <v>0</v>
      </c>
      <c r="P268" s="163">
        <f t="shared" si="202"/>
        <v>0</v>
      </c>
      <c r="Q268" s="163">
        <f t="shared" si="202"/>
        <v>0</v>
      </c>
      <c r="R268" s="163">
        <f t="shared" si="202"/>
        <v>0</v>
      </c>
      <c r="S268" s="163">
        <f t="shared" si="202"/>
        <v>0</v>
      </c>
      <c r="T268" s="163">
        <f t="shared" si="202"/>
        <v>0</v>
      </c>
      <c r="U268" s="163">
        <f t="shared" si="201"/>
        <v>0</v>
      </c>
      <c r="V268" s="163">
        <f t="shared" si="201"/>
        <v>0</v>
      </c>
      <c r="W268" s="163">
        <f t="shared" si="201"/>
        <v>0</v>
      </c>
      <c r="X268" s="163">
        <f t="shared" si="201"/>
        <v>0</v>
      </c>
      <c r="Y268" s="163">
        <f t="shared" si="201"/>
        <v>0</v>
      </c>
      <c r="Z268" s="163">
        <f t="shared" si="201"/>
        <v>0</v>
      </c>
      <c r="AA268" s="163">
        <f t="shared" si="201"/>
        <v>0</v>
      </c>
      <c r="AB268" s="163">
        <f t="shared" si="201"/>
        <v>0</v>
      </c>
      <c r="AC268" s="163">
        <f t="shared" si="201"/>
        <v>0</v>
      </c>
      <c r="AD268" s="163">
        <f t="shared" si="201"/>
        <v>0</v>
      </c>
      <c r="AE268" s="163">
        <f t="shared" si="201"/>
        <v>0</v>
      </c>
      <c r="AF268" s="176">
        <f t="shared" si="201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v>0</v>
      </c>
      <c r="D269" s="163">
        <v>0</v>
      </c>
      <c r="E269" s="163">
        <v>0</v>
      </c>
      <c r="F269" s="163">
        <v>0</v>
      </c>
      <c r="G269" s="163">
        <f t="shared" si="202"/>
        <v>0</v>
      </c>
      <c r="H269" s="163">
        <f t="shared" si="202"/>
        <v>0</v>
      </c>
      <c r="I269" s="163">
        <f t="shared" si="202"/>
        <v>0</v>
      </c>
      <c r="J269" s="163">
        <f t="shared" si="202"/>
        <v>0</v>
      </c>
      <c r="K269" s="163">
        <f t="shared" si="202"/>
        <v>0</v>
      </c>
      <c r="L269" s="163">
        <f t="shared" si="202"/>
        <v>0</v>
      </c>
      <c r="M269" s="163">
        <f t="shared" si="202"/>
        <v>0</v>
      </c>
      <c r="N269" s="163">
        <f t="shared" si="202"/>
        <v>0</v>
      </c>
      <c r="O269" s="163">
        <f t="shared" si="202"/>
        <v>0</v>
      </c>
      <c r="P269" s="163">
        <f t="shared" si="202"/>
        <v>0</v>
      </c>
      <c r="Q269" s="163">
        <f t="shared" si="202"/>
        <v>0</v>
      </c>
      <c r="R269" s="163">
        <f t="shared" si="202"/>
        <v>0</v>
      </c>
      <c r="S269" s="163">
        <f t="shared" si="202"/>
        <v>0</v>
      </c>
      <c r="T269" s="163">
        <f t="shared" si="202"/>
        <v>0</v>
      </c>
      <c r="U269" s="163">
        <f t="shared" si="201"/>
        <v>0</v>
      </c>
      <c r="V269" s="163">
        <f t="shared" si="201"/>
        <v>0</v>
      </c>
      <c r="W269" s="163">
        <f t="shared" si="201"/>
        <v>0</v>
      </c>
      <c r="X269" s="163">
        <f t="shared" si="201"/>
        <v>0</v>
      </c>
      <c r="Y269" s="163">
        <f t="shared" si="201"/>
        <v>0</v>
      </c>
      <c r="Z269" s="163">
        <f t="shared" si="201"/>
        <v>0</v>
      </c>
      <c r="AA269" s="163">
        <f t="shared" si="201"/>
        <v>0</v>
      </c>
      <c r="AB269" s="163">
        <f t="shared" si="201"/>
        <v>0</v>
      </c>
      <c r="AC269" s="163">
        <f t="shared" si="201"/>
        <v>0</v>
      </c>
      <c r="AD269" s="163">
        <f t="shared" si="201"/>
        <v>0</v>
      </c>
      <c r="AE269" s="163">
        <f t="shared" si="201"/>
        <v>0</v>
      </c>
      <c r="AF269" s="176">
        <f t="shared" si="201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v>0</v>
      </c>
      <c r="D270" s="163">
        <v>0</v>
      </c>
      <c r="E270" s="163">
        <v>0</v>
      </c>
      <c r="F270" s="163">
        <v>0</v>
      </c>
      <c r="G270" s="163">
        <f t="shared" si="202"/>
        <v>0</v>
      </c>
      <c r="H270" s="163">
        <f t="shared" si="202"/>
        <v>0</v>
      </c>
      <c r="I270" s="163">
        <f t="shared" si="202"/>
        <v>0</v>
      </c>
      <c r="J270" s="163">
        <f t="shared" si="202"/>
        <v>0</v>
      </c>
      <c r="K270" s="163">
        <f t="shared" si="202"/>
        <v>0</v>
      </c>
      <c r="L270" s="163">
        <f t="shared" si="202"/>
        <v>0</v>
      </c>
      <c r="M270" s="163">
        <f t="shared" si="202"/>
        <v>0</v>
      </c>
      <c r="N270" s="163">
        <f t="shared" si="202"/>
        <v>0</v>
      </c>
      <c r="O270" s="163">
        <f t="shared" si="202"/>
        <v>0</v>
      </c>
      <c r="P270" s="163">
        <f t="shared" si="202"/>
        <v>0</v>
      </c>
      <c r="Q270" s="163">
        <f t="shared" si="202"/>
        <v>0</v>
      </c>
      <c r="R270" s="163">
        <f t="shared" si="202"/>
        <v>0</v>
      </c>
      <c r="S270" s="163">
        <f t="shared" si="202"/>
        <v>0</v>
      </c>
      <c r="T270" s="163">
        <f t="shared" si="202"/>
        <v>0</v>
      </c>
      <c r="U270" s="163">
        <f t="shared" si="201"/>
        <v>0</v>
      </c>
      <c r="V270" s="163">
        <f t="shared" si="201"/>
        <v>0</v>
      </c>
      <c r="W270" s="163">
        <f t="shared" si="201"/>
        <v>0</v>
      </c>
      <c r="X270" s="163">
        <f t="shared" si="201"/>
        <v>0</v>
      </c>
      <c r="Y270" s="163">
        <f t="shared" si="201"/>
        <v>0</v>
      </c>
      <c r="Z270" s="163">
        <f t="shared" si="201"/>
        <v>0</v>
      </c>
      <c r="AA270" s="163">
        <f t="shared" si="201"/>
        <v>0</v>
      </c>
      <c r="AB270" s="163">
        <f t="shared" si="201"/>
        <v>0</v>
      </c>
      <c r="AC270" s="163">
        <f t="shared" si="201"/>
        <v>0</v>
      </c>
      <c r="AD270" s="163">
        <f t="shared" si="201"/>
        <v>0</v>
      </c>
      <c r="AE270" s="163">
        <f t="shared" si="201"/>
        <v>0</v>
      </c>
      <c r="AF270" s="176">
        <f t="shared" si="201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v>0</v>
      </c>
      <c r="D271" s="163">
        <v>0</v>
      </c>
      <c r="E271" s="163">
        <v>0</v>
      </c>
      <c r="F271" s="163">
        <v>0</v>
      </c>
      <c r="G271" s="163">
        <f t="shared" si="202"/>
        <v>0</v>
      </c>
      <c r="H271" s="163">
        <f t="shared" si="202"/>
        <v>0</v>
      </c>
      <c r="I271" s="163">
        <f t="shared" si="202"/>
        <v>0</v>
      </c>
      <c r="J271" s="163">
        <f t="shared" si="202"/>
        <v>0</v>
      </c>
      <c r="K271" s="163">
        <f t="shared" si="202"/>
        <v>0</v>
      </c>
      <c r="L271" s="163">
        <f t="shared" si="202"/>
        <v>0</v>
      </c>
      <c r="M271" s="163">
        <f t="shared" si="202"/>
        <v>0</v>
      </c>
      <c r="N271" s="163">
        <f t="shared" si="202"/>
        <v>0</v>
      </c>
      <c r="O271" s="163">
        <f t="shared" si="202"/>
        <v>0</v>
      </c>
      <c r="P271" s="163">
        <f t="shared" si="202"/>
        <v>0</v>
      </c>
      <c r="Q271" s="163">
        <f t="shared" si="202"/>
        <v>0</v>
      </c>
      <c r="R271" s="163">
        <f t="shared" si="202"/>
        <v>0</v>
      </c>
      <c r="S271" s="163">
        <f t="shared" si="202"/>
        <v>0</v>
      </c>
      <c r="T271" s="163">
        <f t="shared" si="202"/>
        <v>0</v>
      </c>
      <c r="U271" s="163">
        <f t="shared" si="201"/>
        <v>0</v>
      </c>
      <c r="V271" s="163">
        <f t="shared" si="201"/>
        <v>0</v>
      </c>
      <c r="W271" s="163">
        <f t="shared" si="201"/>
        <v>0</v>
      </c>
      <c r="X271" s="163">
        <f t="shared" si="201"/>
        <v>0</v>
      </c>
      <c r="Y271" s="163">
        <f t="shared" si="201"/>
        <v>0</v>
      </c>
      <c r="Z271" s="163">
        <f t="shared" si="201"/>
        <v>0</v>
      </c>
      <c r="AA271" s="163">
        <f t="shared" si="201"/>
        <v>0</v>
      </c>
      <c r="AB271" s="163">
        <f t="shared" si="201"/>
        <v>0</v>
      </c>
      <c r="AC271" s="163">
        <f t="shared" si="201"/>
        <v>0</v>
      </c>
      <c r="AD271" s="163">
        <f t="shared" si="201"/>
        <v>0</v>
      </c>
      <c r="AE271" s="163">
        <f t="shared" si="201"/>
        <v>0</v>
      </c>
      <c r="AF271" s="176">
        <f t="shared" si="201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v>0</v>
      </c>
      <c r="D272" s="163">
        <v>0</v>
      </c>
      <c r="E272" s="163">
        <v>0</v>
      </c>
      <c r="F272" s="163">
        <v>0</v>
      </c>
      <c r="G272" s="163">
        <f t="shared" si="202"/>
        <v>0</v>
      </c>
      <c r="H272" s="163">
        <f t="shared" si="202"/>
        <v>0</v>
      </c>
      <c r="I272" s="163">
        <f t="shared" si="202"/>
        <v>0</v>
      </c>
      <c r="J272" s="163">
        <f t="shared" si="202"/>
        <v>0</v>
      </c>
      <c r="K272" s="163">
        <f t="shared" si="202"/>
        <v>0</v>
      </c>
      <c r="L272" s="163">
        <f t="shared" si="202"/>
        <v>0</v>
      </c>
      <c r="M272" s="163">
        <f t="shared" si="202"/>
        <v>0</v>
      </c>
      <c r="N272" s="163">
        <f t="shared" si="202"/>
        <v>0</v>
      </c>
      <c r="O272" s="163">
        <f t="shared" si="202"/>
        <v>0</v>
      </c>
      <c r="P272" s="163">
        <f t="shared" si="202"/>
        <v>0</v>
      </c>
      <c r="Q272" s="163">
        <f t="shared" si="202"/>
        <v>0</v>
      </c>
      <c r="R272" s="163">
        <f t="shared" si="202"/>
        <v>0</v>
      </c>
      <c r="S272" s="163">
        <f t="shared" si="202"/>
        <v>0</v>
      </c>
      <c r="T272" s="163">
        <f t="shared" si="202"/>
        <v>0</v>
      </c>
      <c r="U272" s="163">
        <f t="shared" si="201"/>
        <v>0</v>
      </c>
      <c r="V272" s="163">
        <f t="shared" si="201"/>
        <v>0</v>
      </c>
      <c r="W272" s="163">
        <f t="shared" si="201"/>
        <v>0</v>
      </c>
      <c r="X272" s="163">
        <f t="shared" si="201"/>
        <v>0</v>
      </c>
      <c r="Y272" s="163">
        <f t="shared" si="201"/>
        <v>0</v>
      </c>
      <c r="Z272" s="163">
        <f t="shared" si="201"/>
        <v>0</v>
      </c>
      <c r="AA272" s="163">
        <f t="shared" si="201"/>
        <v>0</v>
      </c>
      <c r="AB272" s="163">
        <f t="shared" si="201"/>
        <v>0</v>
      </c>
      <c r="AC272" s="163">
        <f t="shared" si="201"/>
        <v>0</v>
      </c>
      <c r="AD272" s="163">
        <f t="shared" si="201"/>
        <v>0</v>
      </c>
      <c r="AE272" s="163">
        <f t="shared" si="201"/>
        <v>0</v>
      </c>
      <c r="AF272" s="176">
        <f t="shared" si="201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v>0</v>
      </c>
      <c r="D273" s="179">
        <v>0</v>
      </c>
      <c r="E273" s="179">
        <v>0</v>
      </c>
      <c r="F273" s="179">
        <v>0</v>
      </c>
      <c r="G273" s="179">
        <f t="shared" si="202"/>
        <v>0</v>
      </c>
      <c r="H273" s="179">
        <f t="shared" si="202"/>
        <v>0</v>
      </c>
      <c r="I273" s="179">
        <f t="shared" si="202"/>
        <v>0</v>
      </c>
      <c r="J273" s="179">
        <f t="shared" si="202"/>
        <v>0</v>
      </c>
      <c r="K273" s="179">
        <f t="shared" si="202"/>
        <v>0</v>
      </c>
      <c r="L273" s="179">
        <f t="shared" si="202"/>
        <v>0</v>
      </c>
      <c r="M273" s="179">
        <f t="shared" si="202"/>
        <v>0</v>
      </c>
      <c r="N273" s="179">
        <f t="shared" si="202"/>
        <v>0</v>
      </c>
      <c r="O273" s="179">
        <f t="shared" si="202"/>
        <v>0</v>
      </c>
      <c r="P273" s="179">
        <f t="shared" si="202"/>
        <v>0</v>
      </c>
      <c r="Q273" s="179">
        <f t="shared" si="202"/>
        <v>0</v>
      </c>
      <c r="R273" s="179">
        <f t="shared" si="202"/>
        <v>0</v>
      </c>
      <c r="S273" s="179">
        <f t="shared" si="202"/>
        <v>0</v>
      </c>
      <c r="T273" s="179">
        <f t="shared" si="202"/>
        <v>0</v>
      </c>
      <c r="U273" s="179">
        <f t="shared" si="201"/>
        <v>0</v>
      </c>
      <c r="V273" s="179">
        <f t="shared" si="201"/>
        <v>0</v>
      </c>
      <c r="W273" s="179">
        <f t="shared" si="201"/>
        <v>0</v>
      </c>
      <c r="X273" s="179">
        <f t="shared" si="201"/>
        <v>0</v>
      </c>
      <c r="Y273" s="179">
        <f t="shared" si="201"/>
        <v>0</v>
      </c>
      <c r="Z273" s="179">
        <f t="shared" si="201"/>
        <v>0</v>
      </c>
      <c r="AA273" s="179">
        <f t="shared" si="201"/>
        <v>0</v>
      </c>
      <c r="AB273" s="179">
        <f t="shared" si="201"/>
        <v>0</v>
      </c>
      <c r="AC273" s="179">
        <f t="shared" si="201"/>
        <v>0</v>
      </c>
      <c r="AD273" s="179">
        <f t="shared" si="201"/>
        <v>0</v>
      </c>
      <c r="AE273" s="179">
        <f t="shared" si="201"/>
        <v>0</v>
      </c>
      <c r="AF273" s="180">
        <f t="shared" si="201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203">SUM(B169:B273)</f>
        <v>0</v>
      </c>
      <c r="C274" s="182">
        <f t="shared" ref="C274:D274" si="204">SUM(C169:C273)</f>
        <v>0</v>
      </c>
      <c r="D274" s="182">
        <f t="shared" si="204"/>
        <v>0</v>
      </c>
      <c r="E274" s="182">
        <f t="shared" ref="E274:F274" si="205">SUM(E169:E273)</f>
        <v>0</v>
      </c>
      <c r="F274" s="182">
        <f t="shared" si="205"/>
        <v>0</v>
      </c>
      <c r="G274" s="182">
        <f t="shared" si="203"/>
        <v>0</v>
      </c>
      <c r="H274" s="182">
        <f t="shared" si="203"/>
        <v>0</v>
      </c>
      <c r="I274" s="182">
        <f t="shared" si="203"/>
        <v>0</v>
      </c>
      <c r="J274" s="182">
        <f t="shared" si="203"/>
        <v>0</v>
      </c>
      <c r="K274" s="182">
        <f t="shared" si="203"/>
        <v>0</v>
      </c>
      <c r="L274" s="182">
        <f t="shared" si="203"/>
        <v>0</v>
      </c>
      <c r="M274" s="182">
        <f t="shared" si="203"/>
        <v>0</v>
      </c>
      <c r="N274" s="182">
        <f t="shared" si="203"/>
        <v>0</v>
      </c>
      <c r="O274" s="182">
        <f t="shared" si="203"/>
        <v>0</v>
      </c>
      <c r="P274" s="182">
        <f t="shared" si="203"/>
        <v>0</v>
      </c>
      <c r="Q274" s="182">
        <f t="shared" si="203"/>
        <v>0</v>
      </c>
      <c r="R274" s="182">
        <f t="shared" si="203"/>
        <v>0</v>
      </c>
      <c r="S274" s="182">
        <f t="shared" ref="S274:T274" si="206">SUM(S169:S273)</f>
        <v>0</v>
      </c>
      <c r="T274" s="182">
        <f t="shared" si="206"/>
        <v>0</v>
      </c>
      <c r="U274" s="182">
        <f t="shared" si="203"/>
        <v>0</v>
      </c>
      <c r="V274" s="182">
        <f t="shared" ref="V274" si="207">SUM(V169:V273)</f>
        <v>0</v>
      </c>
      <c r="W274" s="182">
        <f t="shared" si="203"/>
        <v>0</v>
      </c>
      <c r="X274" s="182">
        <f t="shared" si="203"/>
        <v>0</v>
      </c>
      <c r="Y274" s="182">
        <f t="shared" si="203"/>
        <v>0</v>
      </c>
      <c r="Z274" s="182">
        <f t="shared" si="203"/>
        <v>0</v>
      </c>
      <c r="AA274" s="182">
        <f t="shared" si="203"/>
        <v>0</v>
      </c>
      <c r="AB274" s="182">
        <f t="shared" si="203"/>
        <v>0</v>
      </c>
      <c r="AC274" s="182">
        <f t="shared" si="203"/>
        <v>0</v>
      </c>
      <c r="AD274" s="182">
        <f t="shared" si="203"/>
        <v>0</v>
      </c>
      <c r="AE274" s="182">
        <f t="shared" si="203"/>
        <v>0</v>
      </c>
      <c r="AF274" s="183">
        <f t="shared" si="203"/>
        <v>0</v>
      </c>
      <c r="AG274" s="184">
        <f t="shared" si="20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74" priority="25">
      <formula>$AH11=0</formula>
    </cfRule>
  </conditionalFormatting>
  <conditionalFormatting sqref="A101:A102">
    <cfRule type="expression" dxfId="1073" priority="193">
      <formula>$AH106=0</formula>
    </cfRule>
  </conditionalFormatting>
  <conditionalFormatting sqref="A103:A107">
    <cfRule type="expression" dxfId="1072" priority="141">
      <formula>$AH102=0</formula>
    </cfRule>
  </conditionalFormatting>
  <conditionalFormatting sqref="A160:A167">
    <cfRule type="expression" dxfId="1071" priority="194">
      <formula>$AH267=0</formula>
    </cfRule>
  </conditionalFormatting>
  <conditionalFormatting sqref="A168:A275">
    <cfRule type="expression" dxfId="1070" priority="64">
      <formula>$AH168=0</formula>
    </cfRule>
  </conditionalFormatting>
  <conditionalFormatting sqref="B8">
    <cfRule type="expression" dxfId="1069" priority="189">
      <formula>AND(C$9&gt;=14/24,C$9&lt;20/24)</formula>
    </cfRule>
    <cfRule type="expression" dxfId="1068" priority="190">
      <formula>AND(C$9&gt;=8/24,C$9&lt;14/24)</formula>
    </cfRule>
    <cfRule type="expression" dxfId="1067" priority="191">
      <formula>C$9&lt;8/24</formula>
    </cfRule>
    <cfRule type="expression" dxfId="1066" priority="192">
      <formula>C$9&gt;=20/24</formula>
    </cfRule>
  </conditionalFormatting>
  <conditionalFormatting sqref="B9:AF10 B76:F90 B113:F115 B108:F108 B117:F124 B153:F153 B93:F96 B72:V72 G79:AF90 G76:AF77 G93:AF115 G137:AF159 G117:AF134">
    <cfRule type="expression" dxfId="1065" priority="106">
      <formula>B$9&gt;=20/24</formula>
    </cfRule>
  </conditionalFormatting>
  <conditionalFormatting sqref="B9:AF10 B76:F90 B113:F115 B108:F108 B117:F124 B153:F153 B93:F96 B72:V72 G79:AF90 G76:AF77 G93:AF115 G137:AF159 G117:AF134">
    <cfRule type="expression" dxfId="1064" priority="107">
      <formula>AND(B$9&gt;=14/24,B$9&lt;20/24)</formula>
    </cfRule>
    <cfRule type="expression" dxfId="1063" priority="108">
      <formula>AND(B$9&gt;=8/24,B$9&lt;14/24)</formula>
    </cfRule>
    <cfRule type="expression" dxfId="1062" priority="109">
      <formula>B$9&lt;8/24</formula>
    </cfRule>
  </conditionalFormatting>
  <conditionalFormatting sqref="B29:AF53">
    <cfRule type="expression" dxfId="1061" priority="49">
      <formula>B29&gt;$AG29*1</formula>
    </cfRule>
    <cfRule type="expression" dxfId="1060" priority="50">
      <formula>B$9&gt;=20/24</formula>
    </cfRule>
    <cfRule type="expression" dxfId="1059" priority="51">
      <formula>AND(B$9&gt;=14/24,B$9&lt;20/24)</formula>
    </cfRule>
    <cfRule type="expression" dxfId="1058" priority="52">
      <formula>AND(B$9&gt;=8/24,B$9&lt;14/24)</formula>
    </cfRule>
    <cfRule type="expression" dxfId="1057" priority="53">
      <formula>B$9&lt;8/24</formula>
    </cfRule>
  </conditionalFormatting>
  <conditionalFormatting sqref="B54:AF68">
    <cfRule type="expression" dxfId="1056" priority="42">
      <formula>B$9&lt;8/24</formula>
    </cfRule>
  </conditionalFormatting>
  <conditionalFormatting sqref="B54:AF70">
    <cfRule type="expression" dxfId="1055" priority="39">
      <formula>B$9&gt;=20/24</formula>
    </cfRule>
    <cfRule type="expression" dxfId="1054" priority="40">
      <formula>AND(B$9&gt;=14/24,B$9&lt;20/24)</formula>
    </cfRule>
    <cfRule type="expression" dxfId="1053" priority="41">
      <formula>AND(B$9&gt;=8/24,B$9&lt;14/24)</formula>
    </cfRule>
  </conditionalFormatting>
  <conditionalFormatting sqref="B63:AF65">
    <cfRule type="expression" dxfId="1052" priority="43">
      <formula>B63&gt;$AG63</formula>
    </cfRule>
  </conditionalFormatting>
  <conditionalFormatting sqref="B69:AF70">
    <cfRule type="expression" dxfId="1051" priority="114">
      <formula>B$9&lt;8/24</formula>
    </cfRule>
  </conditionalFormatting>
  <conditionalFormatting sqref="B72:AF75">
    <cfRule type="expression" dxfId="1050" priority="30">
      <formula>B72&gt;$AG72*1</formula>
    </cfRule>
  </conditionalFormatting>
  <conditionalFormatting sqref="B73:AF75">
    <cfRule type="expression" dxfId="1049" priority="31">
      <formula>B$9&gt;=20/24</formula>
    </cfRule>
    <cfRule type="expression" dxfId="1048" priority="32">
      <formula>AND(B$9&gt;=14/24,B$9&lt;20/24)</formula>
    </cfRule>
    <cfRule type="expression" dxfId="1047" priority="33">
      <formula>AND(B$9&gt;=8/24,B$9&lt;14/24)</formula>
    </cfRule>
    <cfRule type="expression" dxfId="1046" priority="34">
      <formula>B$9&lt;8/24</formula>
    </cfRule>
  </conditionalFormatting>
  <conditionalFormatting sqref="G161:AF167">
    <cfRule type="expression" dxfId="1045" priority="65">
      <formula>G$9&gt;=20/24</formula>
    </cfRule>
    <cfRule type="expression" dxfId="1044" priority="66">
      <formula>AND(G$9&gt;=14/24,G$9&lt;20/24)</formula>
    </cfRule>
    <cfRule type="expression" dxfId="1043" priority="67">
      <formula>AND(G$9&gt;=8/24,G$9&lt;14/24)</formula>
    </cfRule>
    <cfRule type="expression" dxfId="1042" priority="68">
      <formula>G$9&lt;8/24</formula>
    </cfRule>
  </conditionalFormatting>
  <conditionalFormatting sqref="G169:AF274">
    <cfRule type="expression" dxfId="1041" priority="26">
      <formula>G$9&gt;=20/24</formula>
    </cfRule>
    <cfRule type="expression" dxfId="1040" priority="27">
      <formula>AND(G$9&gt;=14/24,G$9&lt;20/24)</formula>
    </cfRule>
    <cfRule type="expression" dxfId="1039" priority="28">
      <formula>AND(G$9&gt;=8/24,G$9&lt;14/24)</formula>
    </cfRule>
    <cfRule type="expression" dxfId="1038" priority="29">
      <formula>G$9&lt;8/24</formula>
    </cfRule>
  </conditionalFormatting>
  <conditionalFormatting sqref="B76:V96 W96:AG96 AG78 B71:AG71 W76:AF95 B69:AF69">
    <cfRule type="expression" dxfId="1037" priority="105">
      <formula>B69&gt;$AG69*1</formula>
    </cfRule>
  </conditionalFormatting>
  <conditionalFormatting sqref="G79:AF83">
    <cfRule type="expression" dxfId="1036" priority="115">
      <formula>G$9&gt;=20/24</formula>
    </cfRule>
    <cfRule type="expression" dxfId="1035" priority="116">
      <formula>AND(G$9&gt;=14/24,G$9&lt;20/24)</formula>
    </cfRule>
    <cfRule type="expression" dxfId="1034" priority="117">
      <formula>AND(G$9&gt;=8/24,G$9&lt;14/24)</formula>
    </cfRule>
    <cfRule type="expression" dxfId="1033" priority="118">
      <formula>G$9&lt;8/24</formula>
    </cfRule>
  </conditionalFormatting>
  <conditionalFormatting sqref="G84:AF84">
    <cfRule type="expression" dxfId="1032" priority="110">
      <formula>G$9&gt;=20/24</formula>
    </cfRule>
    <cfRule type="expression" dxfId="1031" priority="111">
      <formula>AND(G$9&gt;=14/24,G$9&lt;20/24)</formula>
    </cfRule>
    <cfRule type="expression" dxfId="1030" priority="112">
      <formula>AND(G$9&gt;=8/24,G$9&lt;14/24)</formula>
    </cfRule>
    <cfRule type="expression" dxfId="1029" priority="113">
      <formula>G$9&lt;8/24</formula>
    </cfRule>
  </conditionalFormatting>
  <conditionalFormatting sqref="G78:AF78 B72:AF72">
    <cfRule type="expression" dxfId="1028" priority="125">
      <formula>B$9&gt;=20/24</formula>
    </cfRule>
    <cfRule type="expression" dxfId="1027" priority="126">
      <formula>AND(B$9&gt;=14/24,B$9&lt;20/24)</formula>
    </cfRule>
    <cfRule type="expression" dxfId="1026" priority="127">
      <formula>AND(B$9&gt;=8/24,B$9&lt;14/24)</formula>
    </cfRule>
    <cfRule type="expression" dxfId="1025" priority="128">
      <formula>B$9&lt;8/24</formula>
    </cfRule>
  </conditionalFormatting>
  <conditionalFormatting sqref="G79:AF81">
    <cfRule type="expression" dxfId="1024" priority="133">
      <formula>G$9&gt;=20/24</formula>
    </cfRule>
    <cfRule type="expression" dxfId="1023" priority="134">
      <formula>AND(G$9&gt;=14/24,G$9&lt;20/24)</formula>
    </cfRule>
    <cfRule type="expression" dxfId="1022" priority="135">
      <formula>AND(G$9&gt;=8/24,G$9&lt;14/24)</formula>
    </cfRule>
    <cfRule type="expression" dxfId="1021" priority="136">
      <formula>G$9&lt;8/24</formula>
    </cfRule>
  </conditionalFormatting>
  <conditionalFormatting sqref="L84:AF84">
    <cfRule type="expression" dxfId="1020" priority="129">
      <formula>L$9&gt;=20/24</formula>
    </cfRule>
    <cfRule type="expression" dxfId="1019" priority="130">
      <formula>AND(L$9&gt;=14/24,L$9&lt;20/24)</formula>
    </cfRule>
    <cfRule type="expression" dxfId="1018" priority="131">
      <formula>AND(L$9&gt;=8/24,L$9&lt;14/24)</formula>
    </cfRule>
    <cfRule type="expression" dxfId="1017" priority="132">
      <formula>L$9&lt;8/24</formula>
    </cfRule>
  </conditionalFormatting>
  <conditionalFormatting sqref="M8 S8 AB8">
    <cfRule type="expression" dxfId="1016" priority="182">
      <formula>AND(N$9&gt;=14/24,N$9&lt;20/24)</formula>
    </cfRule>
    <cfRule type="expression" dxfId="1015" priority="183">
      <formula>AND(N$9&gt;=8/24,N$9&lt;14/24)</formula>
    </cfRule>
    <cfRule type="expression" dxfId="1014" priority="184">
      <formula>N$9&lt;8/24</formula>
    </cfRule>
  </conditionalFormatting>
  <conditionalFormatting sqref="W79:AF83">
    <cfRule type="expression" dxfId="1013" priority="137">
      <formula>W$9&gt;=20/24</formula>
    </cfRule>
    <cfRule type="expression" dxfId="1012" priority="138">
      <formula>AND(W$9&gt;=14/24,W$9&lt;20/24)</formula>
    </cfRule>
    <cfRule type="expression" dxfId="1011" priority="139">
      <formula>AND(W$9&gt;=8/24,W$9&lt;14/24)</formula>
    </cfRule>
    <cfRule type="expression" dxfId="1010" priority="140">
      <formula>W$9&lt;8/24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09" priority="181">
      <formula>N$9&gt;=20/24</formula>
    </cfRule>
  </conditionalFormatting>
  <conditionalFormatting sqref="S8">
    <cfRule type="expression" dxfId="1008" priority="172">
      <formula>U$9&gt;=20/24</formula>
    </cfRule>
    <cfRule type="expression" dxfId="1007" priority="173">
      <formula>AND(U$9&gt;=14/24,U$9&lt;20/24)</formula>
    </cfRule>
    <cfRule type="expression" dxfId="1006" priority="174">
      <formula>AND(U$9&gt;=8/24,U$9&lt;14/24)</formula>
    </cfRule>
    <cfRule type="expression" dxfId="1005" priority="175">
      <formula>U$9&lt;8/24</formula>
    </cfRule>
  </conditionalFormatting>
  <conditionalFormatting sqref="W79:AF84">
    <cfRule type="expression" dxfId="1004" priority="59">
      <formula>W$9&gt;=20/24</formula>
    </cfRule>
    <cfRule type="expression" dxfId="1003" priority="60">
      <formula>AND(W$9&gt;=14/24,W$9&lt;20/24)</formula>
    </cfRule>
    <cfRule type="expression" dxfId="1002" priority="61">
      <formula>AND(W$9&gt;=8/24,W$9&lt;14/24)</formula>
    </cfRule>
    <cfRule type="expression" dxfId="1001" priority="62">
      <formula>W$9&lt;8/24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000" priority="119">
      <formula>B54&gt;$AG54</formula>
    </cfRule>
  </conditionalFormatting>
  <conditionalFormatting sqref="AB8">
    <cfRule type="expression" dxfId="999" priority="168">
      <formula>AD$9&gt;=20/24</formula>
    </cfRule>
    <cfRule type="expression" dxfId="998" priority="169">
      <formula>AND(AD$9&gt;=14/24,AD$9&lt;20/24)</formula>
    </cfRule>
    <cfRule type="expression" dxfId="997" priority="170">
      <formula>AND(AD$9&gt;=8/24,AD$9&lt;14/24)</formula>
    </cfRule>
    <cfRule type="expression" dxfId="996" priority="171">
      <formula>AD$9&lt;8/24</formula>
    </cfRule>
  </conditionalFormatting>
  <conditionalFormatting sqref="AG78">
    <cfRule type="expression" dxfId="995" priority="147">
      <formula>AG$9&gt;=20/24</formula>
    </cfRule>
    <cfRule type="expression" dxfId="994" priority="148">
      <formula>AND(AG$9&gt;=14/24,AG$9&lt;20/24)</formula>
    </cfRule>
    <cfRule type="expression" dxfId="993" priority="149">
      <formula>AND(AG$9&gt;=8/24,AG$9&lt;14/24)</formula>
    </cfRule>
    <cfRule type="expression" dxfId="992" priority="150">
      <formula>AG$9&lt;8/24</formula>
    </cfRule>
  </conditionalFormatting>
  <conditionalFormatting sqref="AG91:AG92">
    <cfRule type="expression" dxfId="991" priority="142">
      <formula>AG91&gt;$AG91</formula>
    </cfRule>
  </conditionalFormatting>
  <conditionalFormatting sqref="AG96">
    <cfRule type="expression" dxfId="990" priority="143">
      <formula>AG$9&gt;=20/24</formula>
    </cfRule>
    <cfRule type="expression" dxfId="989" priority="144">
      <formula>AND(AG$9&gt;=14/24,AG$9&lt;20/24)</formula>
    </cfRule>
    <cfRule type="expression" dxfId="988" priority="145">
      <formula>AND(AG$9&gt;=8/24,AG$9&lt;14/24)</formula>
    </cfRule>
    <cfRule type="expression" dxfId="987" priority="146">
      <formula>AG$9&lt;8/24</formula>
    </cfRule>
  </conditionalFormatting>
  <conditionalFormatting sqref="AG113">
    <cfRule type="expression" dxfId="986" priority="164">
      <formula>AG$9&gt;=20/24</formula>
    </cfRule>
    <cfRule type="expression" dxfId="985" priority="165">
      <formula>AND(AG$9&gt;=14/24,AG$9&lt;20/24)</formula>
    </cfRule>
    <cfRule type="expression" dxfId="984" priority="166">
      <formula>AND(AG$9&gt;=8/24,AG$9&lt;14/24)</formula>
    </cfRule>
    <cfRule type="expression" dxfId="983" priority="167">
      <formula>AG$9&lt;8/24</formula>
    </cfRule>
  </conditionalFormatting>
  <conditionalFormatting sqref="AH8:AI10">
    <cfRule type="expression" dxfId="982" priority="55">
      <formula>AH$9&gt;=20/24</formula>
    </cfRule>
    <cfRule type="expression" dxfId="981" priority="56">
      <formula>AND(AH$9&gt;=14/24,AH$9&lt;20/24)</formula>
    </cfRule>
    <cfRule type="expression" dxfId="980" priority="57">
      <formula>AND(AH$9&gt;=8/24,AH$9&lt;14/24)</formula>
    </cfRule>
    <cfRule type="expression" dxfId="97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78" priority="185">
      <formula>AJ$9&gt;=20/24</formula>
    </cfRule>
    <cfRule type="expression" dxfId="977" priority="186">
      <formula>AND(AJ$9&gt;=14/24,AJ$9&lt;20/24)</formula>
    </cfRule>
    <cfRule type="expression" dxfId="976" priority="187">
      <formula>AND(AJ$9&gt;=8/24,AJ$9&lt;14/24)</formula>
    </cfRule>
    <cfRule type="expression" dxfId="975" priority="188">
      <formula>AJ$9&lt;8/24</formula>
    </cfRule>
  </conditionalFormatting>
  <conditionalFormatting sqref="AL99:AN99 AL105:AN105">
    <cfRule type="expression" dxfId="974" priority="157">
      <formula>AL$9&gt;=20/24</formula>
    </cfRule>
    <cfRule type="expression" dxfId="973" priority="158">
      <formula>AND(AL$9&gt;=14/24,AL$9&lt;20/24)</formula>
    </cfRule>
    <cfRule type="expression" dxfId="972" priority="159">
      <formula>AND(AL$9&gt;=8/24,AL$9&lt;14/24)</formula>
    </cfRule>
    <cfRule type="expression" dxfId="971" priority="160">
      <formula>AL$9&lt;8/24</formula>
    </cfRule>
  </conditionalFormatting>
  <conditionalFormatting sqref="AM15:AM21 AN16:AR21">
    <cfRule type="expression" dxfId="970" priority="81">
      <formula>AX$9&gt;=20/24</formula>
    </cfRule>
    <cfRule type="expression" dxfId="969" priority="82">
      <formula>AND(AX$9&gt;=14/24,AX$9&lt;20/24)</formula>
    </cfRule>
    <cfRule type="expression" dxfId="968" priority="83">
      <formula>AND(AX$9&gt;=8/24,AX$9&lt;14/24)</formula>
    </cfRule>
    <cfRule type="expression" dxfId="967" priority="84">
      <formula>AX$9&lt;8/24</formula>
    </cfRule>
  </conditionalFormatting>
  <conditionalFormatting sqref="AN100:AN103">
    <cfRule type="expression" dxfId="966" priority="153">
      <formula>AN$9&gt;=20/24</formula>
    </cfRule>
    <cfRule type="expression" dxfId="965" priority="154">
      <formula>AND(AN$9&gt;=14/24,AN$9&lt;20/24)</formula>
    </cfRule>
    <cfRule type="expression" dxfId="964" priority="155">
      <formula>AND(AN$9&gt;=8/24,AN$9&lt;14/24)</formula>
    </cfRule>
    <cfRule type="expression" dxfId="963" priority="156">
      <formula>AN$9&lt;8/24</formula>
    </cfRule>
  </conditionalFormatting>
  <conditionalFormatting sqref="AN15:AR15">
    <cfRule type="expression" dxfId="962" priority="69">
      <formula>U$9&gt;=20/24</formula>
    </cfRule>
    <cfRule type="expression" dxfId="961" priority="70">
      <formula>AND(U$9&gt;=14/24,U$9&lt;20/24)</formula>
    </cfRule>
    <cfRule type="expression" dxfId="960" priority="71">
      <formula>AND(U$9&gt;=8/24,U$9&lt;14/24)</formula>
    </cfRule>
    <cfRule type="expression" dxfId="959" priority="72">
      <formula>U$9&lt;8/24</formula>
    </cfRule>
  </conditionalFormatting>
  <conditionalFormatting sqref="AS15">
    <cfRule type="expression" dxfId="958" priority="77">
      <formula>AA$9&gt;=20/24</formula>
    </cfRule>
    <cfRule type="expression" dxfId="957" priority="78">
      <formula>AND(AA$9&gt;=14/24,AA$9&lt;20/24)</formula>
    </cfRule>
    <cfRule type="expression" dxfId="956" priority="79">
      <formula>AND(AA$9&gt;=8/24,AA$9&lt;14/24)</formula>
    </cfRule>
    <cfRule type="expression" dxfId="955" priority="80">
      <formula>AA$9&lt;8/24</formula>
    </cfRule>
  </conditionalFormatting>
  <conditionalFormatting sqref="AS16:AS21">
    <cfRule type="expression" dxfId="954" priority="85">
      <formula>BE$9&gt;=20/24</formula>
    </cfRule>
    <cfRule type="expression" dxfId="953" priority="86">
      <formula>AND(BE$9&gt;=14/24,BE$9&lt;20/24)</formula>
    </cfRule>
    <cfRule type="expression" dxfId="952" priority="87">
      <formula>AND(BE$9&gt;=8/24,BE$9&lt;14/24)</formula>
    </cfRule>
    <cfRule type="expression" dxfId="951" priority="88">
      <formula>BE$9&lt;8/24</formula>
    </cfRule>
  </conditionalFormatting>
  <conditionalFormatting sqref="AT15 AX15:BJ15">
    <cfRule type="expression" dxfId="950" priority="89">
      <formula>AC$9&gt;=20/24</formula>
    </cfRule>
    <cfRule type="expression" dxfId="949" priority="90">
      <formula>AND(AC$9&gt;=14/24,AC$9&lt;20/24)</formula>
    </cfRule>
    <cfRule type="expression" dxfId="948" priority="91">
      <formula>AND(AC$9&gt;=8/24,AC$9&lt;14/24)</formula>
    </cfRule>
    <cfRule type="expression" dxfId="947" priority="92">
      <formula>AC$9&lt;8/24</formula>
    </cfRule>
  </conditionalFormatting>
  <conditionalFormatting sqref="AT16:AT21">
    <cfRule type="expression" dxfId="946" priority="93">
      <formula>BG$9&gt;=20/24</formula>
    </cfRule>
    <cfRule type="expression" dxfId="945" priority="94">
      <formula>AND(BG$9&gt;=14/24,BG$9&lt;20/24)</formula>
    </cfRule>
    <cfRule type="expression" dxfId="944" priority="95">
      <formula>AND(BG$9&gt;=8/24,BG$9&lt;14/24)</formula>
    </cfRule>
    <cfRule type="expression" dxfId="943" priority="96">
      <formula>BG$9&lt;8/24</formula>
    </cfRule>
  </conditionalFormatting>
  <conditionalFormatting sqref="AU15:AV15">
    <cfRule type="expression" dxfId="942" priority="97">
      <formula>AE$9&gt;=20/24</formula>
    </cfRule>
    <cfRule type="expression" dxfId="941" priority="98">
      <formula>AND(AE$9&gt;=14/24,AE$9&lt;20/24)</formula>
    </cfRule>
    <cfRule type="expression" dxfId="940" priority="99">
      <formula>AND(AE$9&gt;=8/24,AE$9&lt;14/24)</formula>
    </cfRule>
    <cfRule type="expression" dxfId="939" priority="100">
      <formula>AE$9&lt;8/24</formula>
    </cfRule>
  </conditionalFormatting>
  <conditionalFormatting sqref="AU16:BJ21">
    <cfRule type="expression" dxfId="938" priority="101">
      <formula>BI$9&gt;=20/24</formula>
    </cfRule>
    <cfRule type="expression" dxfId="937" priority="102">
      <formula>AND(BI$9&gt;=14/24,BI$9&lt;20/24)</formula>
    </cfRule>
    <cfRule type="expression" dxfId="936" priority="103">
      <formula>AND(BI$9&gt;=8/24,BI$9&lt;14/24)</formula>
    </cfRule>
    <cfRule type="expression" dxfId="935" priority="104">
      <formula>BI$9&lt;8/24</formula>
    </cfRule>
  </conditionalFormatting>
  <conditionalFormatting sqref="AW15">
    <cfRule type="expression" dxfId="934" priority="73">
      <formula>B$9&gt;=20/24</formula>
    </cfRule>
    <cfRule type="expression" dxfId="933" priority="74">
      <formula>AND(B$9&gt;=14/24,B$9&lt;20/24)</formula>
    </cfRule>
    <cfRule type="expression" dxfId="932" priority="75">
      <formula>AND(B$9&gt;=8/24,B$9&lt;14/24)</formula>
    </cfRule>
    <cfRule type="expression" dxfId="931" priority="76">
      <formula>B$9&lt;8/24</formula>
    </cfRule>
  </conditionalFormatting>
  <conditionalFormatting sqref="A73">
    <cfRule type="expression" dxfId="930" priority="24">
      <formula>$AH73=0</formula>
    </cfRule>
  </conditionalFormatting>
  <conditionalFormatting sqref="B97:F107 B137:F152 B109:F112 B125:F134 B154:F159 B11:AF13">
    <cfRule type="expression" dxfId="929" priority="20">
      <formula>B$9&gt;=20/24</formula>
    </cfRule>
  </conditionalFormatting>
  <conditionalFormatting sqref="B97:F107 B137:F152 B109:F112 B125:F134 B154:F159 B11:AF13">
    <cfRule type="expression" dxfId="928" priority="21">
      <formula>AND(B$9&gt;=14/24,B$9&lt;20/24)</formula>
    </cfRule>
    <cfRule type="expression" dxfId="927" priority="22">
      <formula>AND(B$9&gt;=8/24,B$9&lt;14/24)</formula>
    </cfRule>
    <cfRule type="expression" dxfId="926" priority="23">
      <formula>B$9&lt;8/24</formula>
    </cfRule>
  </conditionalFormatting>
  <conditionalFormatting sqref="B14:AF28">
    <cfRule type="expression" dxfId="925" priority="10">
      <formula>B14&gt;$AG14*1</formula>
    </cfRule>
    <cfRule type="expression" dxfId="924" priority="11">
      <formula>B$9&gt;=20/24</formula>
    </cfRule>
    <cfRule type="expression" dxfId="923" priority="12">
      <formula>AND(B$9&gt;=14/24,B$9&lt;20/24)</formula>
    </cfRule>
    <cfRule type="expression" dxfId="922" priority="13">
      <formula>AND(B$9&gt;=8/24,B$9&lt;14/24)</formula>
    </cfRule>
    <cfRule type="expression" dxfId="921" priority="14">
      <formula>B$9&lt;8/24</formula>
    </cfRule>
  </conditionalFormatting>
  <conditionalFormatting sqref="B161:F167">
    <cfRule type="expression" dxfId="920" priority="15">
      <formula>B$9&gt;=20/24</formula>
    </cfRule>
    <cfRule type="expression" dxfId="919" priority="16">
      <formula>AND(B$9&gt;=14/24,B$9&lt;20/24)</formula>
    </cfRule>
    <cfRule type="expression" dxfId="918" priority="17">
      <formula>AND(B$9&gt;=8/24,B$9&lt;14/24)</formula>
    </cfRule>
    <cfRule type="expression" dxfId="917" priority="18">
      <formula>B$9&lt;8/24</formula>
    </cfRule>
  </conditionalFormatting>
  <conditionalFormatting sqref="B169:F274">
    <cfRule type="expression" dxfId="916" priority="6">
      <formula>B$9&gt;=20/24</formula>
    </cfRule>
    <cfRule type="expression" dxfId="915" priority="7">
      <formula>AND(B$9&gt;=14/24,B$9&lt;20/24)</formula>
    </cfRule>
    <cfRule type="expression" dxfId="914" priority="8">
      <formula>AND(B$9&gt;=8/24,B$9&lt;14/24)</formula>
    </cfRule>
    <cfRule type="expression" dxfId="913" priority="9">
      <formula>B$9&lt;8/24</formula>
    </cfRule>
  </conditionalFormatting>
  <conditionalFormatting sqref="B11:AF13">
    <cfRule type="expression" dxfId="912" priority="19">
      <formula>B11&gt;$AG11*1</formula>
    </cfRule>
  </conditionalFormatting>
  <conditionalFormatting sqref="A153">
    <cfRule type="expression" dxfId="91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10" priority="1">
      <formula>AL$9&gt;=20/24</formula>
    </cfRule>
  </conditionalFormatting>
  <conditionalFormatting sqref="AL153">
    <cfRule type="expression" dxfId="909" priority="2">
      <formula>AND(AL$9&gt;=14/24,AL$9&lt;20/24)</formula>
    </cfRule>
    <cfRule type="expression" dxfId="908" priority="3">
      <formula>AND(AL$9&gt;=8/24,AL$9&lt;14/24)</formula>
    </cfRule>
    <cfRule type="expression" dxfId="90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7"/>
  <dimension ref="A1:CJ305"/>
  <sheetViews>
    <sheetView zoomScaleNormal="100" workbookViewId="0">
      <pane xSplit="1" ySplit="10" topLeftCell="M74" activePane="bottomRight" state="frozen"/>
      <selection activeCell="C158" sqref="C158"/>
      <selection pane="topRight" activeCell="C158" sqref="C158"/>
      <selection pane="bottomLeft" activeCell="C158" sqref="C158"/>
      <selection pane="bottomRight" activeCell="AF7" sqref="AF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2080/10/23</v>
      </c>
      <c r="C4" s="230"/>
      <c r="D4" s="230"/>
      <c r="E4" s="231" t="str">
        <f ca="1">"2080/"&amp;"10/"&amp;INT(MID(CELL("filename",G6),FIND("]",CELL("filename",G6))+1,200))</f>
        <v>2080/10/23</v>
      </c>
      <c r="F4" s="231"/>
      <c r="G4" s="231"/>
      <c r="H4" s="231" t="str">
        <f ca="1">TEXT(E4,"dddd")</f>
        <v>Wednesday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73.400000000000006</v>
      </c>
      <c r="C5" s="30">
        <f t="shared" si="0"/>
        <v>64.2</v>
      </c>
      <c r="D5" s="30">
        <f t="shared" si="0"/>
        <v>67.300000000000011</v>
      </c>
      <c r="E5" s="30">
        <f t="shared" si="0"/>
        <v>68.3</v>
      </c>
      <c r="F5" s="30">
        <f t="shared" si="0"/>
        <v>55.8</v>
      </c>
      <c r="G5" s="30">
        <f t="shared" si="0"/>
        <v>52.2</v>
      </c>
      <c r="H5" s="30">
        <f t="shared" si="0"/>
        <v>49.1</v>
      </c>
      <c r="I5" s="30">
        <f t="shared" si="0"/>
        <v>41.8</v>
      </c>
      <c r="J5" s="30">
        <f t="shared" si="0"/>
        <v>59.2</v>
      </c>
      <c r="K5" s="30">
        <f t="shared" si="0"/>
        <v>59.2</v>
      </c>
      <c r="L5" s="30">
        <f t="shared" si="0"/>
        <v>46.5</v>
      </c>
      <c r="M5" s="30">
        <f t="shared" si="0"/>
        <v>61.5</v>
      </c>
      <c r="N5" s="30">
        <f t="shared" si="0"/>
        <v>66.8</v>
      </c>
      <c r="O5" s="30">
        <f t="shared" si="0"/>
        <v>66</v>
      </c>
      <c r="P5" s="30">
        <f t="shared" si="0"/>
        <v>60.5</v>
      </c>
      <c r="Q5" s="30">
        <f t="shared" si="0"/>
        <v>72.3</v>
      </c>
      <c r="R5" s="30">
        <f t="shared" si="0"/>
        <v>74.8</v>
      </c>
      <c r="S5" s="30">
        <f t="shared" si="0"/>
        <v>88.199999999999989</v>
      </c>
      <c r="T5" s="30">
        <f t="shared" si="0"/>
        <v>88.8</v>
      </c>
      <c r="U5" s="30">
        <f t="shared" si="0"/>
        <v>77</v>
      </c>
      <c r="V5" s="30">
        <f t="shared" si="0"/>
        <v>68</v>
      </c>
      <c r="W5" s="30">
        <f t="shared" si="0"/>
        <v>66.8</v>
      </c>
      <c r="X5" s="30">
        <f t="shared" si="0"/>
        <v>71</v>
      </c>
      <c r="Y5" s="30">
        <f t="shared" si="0"/>
        <v>69.599999999999994</v>
      </c>
      <c r="Z5" s="30">
        <f t="shared" si="0"/>
        <v>79</v>
      </c>
      <c r="AA5" s="30">
        <f>AB108</f>
        <v>49.6</v>
      </c>
      <c r="AB5" s="30">
        <f t="shared" si="0"/>
        <v>50.6</v>
      </c>
      <c r="AC5" s="30">
        <f t="shared" si="0"/>
        <v>51.3</v>
      </c>
      <c r="AD5" s="30">
        <f t="shared" si="0"/>
        <v>50</v>
      </c>
      <c r="AE5" s="30">
        <f t="shared" si="0"/>
        <v>47.1</v>
      </c>
      <c r="AF5" s="30">
        <f>B108</f>
        <v>81.599999999999994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Load=1160</v>
      </c>
      <c r="B7" s="35">
        <f t="shared" ref="B7:AF7" si="1">B116</f>
        <v>1359.59</v>
      </c>
      <c r="C7" s="35">
        <f t="shared" si="1"/>
        <v>1333.6900000000003</v>
      </c>
      <c r="D7" s="35">
        <f t="shared" si="1"/>
        <v>1328.99</v>
      </c>
      <c r="E7" s="35">
        <f t="shared" si="1"/>
        <v>1256.3999999999999</v>
      </c>
      <c r="F7" s="35">
        <f t="shared" si="1"/>
        <v>1265.3999999999999</v>
      </c>
      <c r="G7" s="35">
        <f t="shared" si="1"/>
        <v>1159.8999999999999</v>
      </c>
      <c r="H7" s="35">
        <f t="shared" si="1"/>
        <v>1269.3</v>
      </c>
      <c r="I7" s="35">
        <f t="shared" si="1"/>
        <v>1293.5999999999999</v>
      </c>
      <c r="J7" s="35">
        <f t="shared" si="1"/>
        <v>1315.2</v>
      </c>
      <c r="K7" s="35">
        <f t="shared" si="1"/>
        <v>1358.6000000000001</v>
      </c>
      <c r="L7" s="35">
        <f t="shared" si="1"/>
        <v>1358.6000000000001</v>
      </c>
      <c r="M7" s="35">
        <f t="shared" si="1"/>
        <v>1423.9</v>
      </c>
      <c r="N7" s="35">
        <f t="shared" si="1"/>
        <v>1348.33</v>
      </c>
      <c r="O7" s="35">
        <f t="shared" si="1"/>
        <v>1320.73</v>
      </c>
      <c r="P7" s="35">
        <f t="shared" si="1"/>
        <v>1373.8300000000002</v>
      </c>
      <c r="Q7" s="35">
        <f t="shared" si="1"/>
        <v>1299.53</v>
      </c>
      <c r="R7" s="35">
        <f t="shared" si="1"/>
        <v>1338.33</v>
      </c>
      <c r="S7" s="35">
        <f t="shared" si="1"/>
        <v>1335.6299999999999</v>
      </c>
      <c r="T7" s="35">
        <f t="shared" si="1"/>
        <v>1338.8600000000001</v>
      </c>
      <c r="U7" s="35">
        <f t="shared" si="1"/>
        <v>1573.4599999999998</v>
      </c>
      <c r="V7" s="35">
        <f t="shared" si="1"/>
        <v>1259.6600000000001</v>
      </c>
      <c r="W7" s="35">
        <f t="shared" si="1"/>
        <v>1225.76</v>
      </c>
      <c r="X7" s="35">
        <f t="shared" si="1"/>
        <v>1247.8600000000001</v>
      </c>
      <c r="Y7" s="35">
        <f t="shared" si="1"/>
        <v>1286.6600000000001</v>
      </c>
      <c r="Z7" s="35">
        <f t="shared" si="1"/>
        <v>1411.36</v>
      </c>
      <c r="AA7" s="35">
        <f t="shared" si="1"/>
        <v>1548.36</v>
      </c>
      <c r="AB7" s="35">
        <f>AB116</f>
        <v>1584.6599999999999</v>
      </c>
      <c r="AC7" s="35">
        <f t="shared" si="1"/>
        <v>1496.26</v>
      </c>
      <c r="AD7" s="35">
        <f t="shared" si="1"/>
        <v>1322.06</v>
      </c>
      <c r="AE7" s="35">
        <f t="shared" si="1"/>
        <v>1283.0599999999997</v>
      </c>
      <c r="AF7" s="35">
        <f t="shared" si="1"/>
        <v>1313.4599999999996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1914.99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1584.66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6" t="s">
        <v>19</v>
      </c>
      <c r="AI10" s="21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34.1</v>
      </c>
      <c r="C11" s="43">
        <v>34.1</v>
      </c>
      <c r="D11" s="43">
        <v>34.1</v>
      </c>
      <c r="E11" s="43">
        <v>34.1</v>
      </c>
      <c r="F11" s="43">
        <v>34.1</v>
      </c>
      <c r="G11" s="43">
        <v>34.1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35</v>
      </c>
      <c r="O11" s="43">
        <v>35</v>
      </c>
      <c r="P11" s="43">
        <v>35</v>
      </c>
      <c r="Q11" s="43">
        <v>35</v>
      </c>
      <c r="R11" s="43">
        <v>35</v>
      </c>
      <c r="S11" s="43">
        <v>35</v>
      </c>
      <c r="T11" s="43">
        <v>38</v>
      </c>
      <c r="U11" s="43">
        <v>38</v>
      </c>
      <c r="V11" s="43">
        <v>38</v>
      </c>
      <c r="W11" s="43">
        <v>38</v>
      </c>
      <c r="X11" s="43">
        <v>38</v>
      </c>
      <c r="Y11" s="43">
        <v>38</v>
      </c>
      <c r="Z11" s="43">
        <v>38</v>
      </c>
      <c r="AA11" s="43">
        <v>38</v>
      </c>
      <c r="AB11" s="43">
        <v>38</v>
      </c>
      <c r="AC11" s="43">
        <v>38</v>
      </c>
      <c r="AD11" s="43">
        <v>38</v>
      </c>
      <c r="AE11" s="43">
        <v>38</v>
      </c>
      <c r="AF11" s="43">
        <v>38</v>
      </c>
      <c r="AG11" s="45">
        <v>86</v>
      </c>
      <c r="AH11" s="46">
        <f t="shared" ref="AH11:AH74" si="2">MAX(B11:AF11)</f>
        <v>38</v>
      </c>
      <c r="AI11" s="47">
        <f t="shared" ref="AI11:AI74" si="3">MIN(B11:AF11)</f>
        <v>34.1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</v>
      </c>
      <c r="C12" s="43">
        <v>28</v>
      </c>
      <c r="D12" s="43">
        <v>28</v>
      </c>
      <c r="E12" s="43">
        <v>28</v>
      </c>
      <c r="F12" s="43">
        <v>28</v>
      </c>
      <c r="G12" s="43">
        <v>28</v>
      </c>
      <c r="H12" s="43">
        <v>28</v>
      </c>
      <c r="I12" s="43">
        <v>28</v>
      </c>
      <c r="J12" s="43">
        <v>28</v>
      </c>
      <c r="K12" s="43">
        <v>28</v>
      </c>
      <c r="L12" s="43">
        <v>28</v>
      </c>
      <c r="M12" s="43">
        <v>28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30</v>
      </c>
      <c r="U12" s="43">
        <v>30</v>
      </c>
      <c r="V12" s="43">
        <v>30</v>
      </c>
      <c r="W12" s="43">
        <v>30</v>
      </c>
      <c r="X12" s="43">
        <v>30</v>
      </c>
      <c r="Y12" s="43">
        <v>30</v>
      </c>
      <c r="Z12" s="43">
        <v>30</v>
      </c>
      <c r="AA12" s="43">
        <v>30</v>
      </c>
      <c r="AB12" s="43">
        <v>26.3</v>
      </c>
      <c r="AC12" s="43">
        <v>26.3</v>
      </c>
      <c r="AD12" s="43">
        <v>26.3</v>
      </c>
      <c r="AE12" s="43">
        <v>26.3</v>
      </c>
      <c r="AF12" s="43">
        <v>26.3</v>
      </c>
      <c r="AG12" s="48">
        <v>82</v>
      </c>
      <c r="AH12" s="46">
        <f t="shared" si="2"/>
        <v>30</v>
      </c>
      <c r="AI12" s="47">
        <f t="shared" si="3"/>
        <v>25</v>
      </c>
      <c r="AK12" s="49"/>
      <c r="AL12" s="50" t="str">
        <f ca="1">MID(CELL("filename",C7),FIND("]",CELL("filename",C7))+1,600)</f>
        <v>23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29</v>
      </c>
      <c r="C13" s="43">
        <v>29</v>
      </c>
      <c r="D13" s="43">
        <v>29</v>
      </c>
      <c r="E13" s="43">
        <v>29</v>
      </c>
      <c r="F13" s="43">
        <v>29</v>
      </c>
      <c r="G13" s="43">
        <v>29</v>
      </c>
      <c r="H13" s="43">
        <v>29</v>
      </c>
      <c r="I13" s="43">
        <v>29</v>
      </c>
      <c r="J13" s="43">
        <v>29</v>
      </c>
      <c r="K13" s="43">
        <v>29</v>
      </c>
      <c r="L13" s="43">
        <v>29</v>
      </c>
      <c r="M13" s="43">
        <v>29</v>
      </c>
      <c r="N13" s="43">
        <v>27.8</v>
      </c>
      <c r="O13" s="43">
        <v>27.8</v>
      </c>
      <c r="P13" s="43">
        <v>27.8</v>
      </c>
      <c r="Q13" s="43">
        <v>27.8</v>
      </c>
      <c r="R13" s="43">
        <v>27.8</v>
      </c>
      <c r="S13" s="43">
        <v>27.8</v>
      </c>
      <c r="T13" s="43">
        <v>27.8</v>
      </c>
      <c r="U13" s="43">
        <v>27.8</v>
      </c>
      <c r="V13" s="43">
        <v>27.8</v>
      </c>
      <c r="W13" s="43">
        <v>27.8</v>
      </c>
      <c r="X13" s="43">
        <v>27.8</v>
      </c>
      <c r="Y13" s="43">
        <v>27.8</v>
      </c>
      <c r="Z13" s="43">
        <v>27.8</v>
      </c>
      <c r="AA13" s="43">
        <v>27.8</v>
      </c>
      <c r="AB13" s="43">
        <v>27.8</v>
      </c>
      <c r="AC13" s="43">
        <v>27.8</v>
      </c>
      <c r="AD13" s="43">
        <v>27.8</v>
      </c>
      <c r="AE13" s="43">
        <v>27.8</v>
      </c>
      <c r="AF13" s="43">
        <v>27.8</v>
      </c>
      <c r="AG13" s="48">
        <v>78</v>
      </c>
      <c r="AH13" s="46">
        <f t="shared" si="2"/>
        <v>29</v>
      </c>
      <c r="AI13" s="47">
        <f t="shared" si="3"/>
        <v>27.8</v>
      </c>
      <c r="AK13" s="49"/>
      <c r="AL13" s="50" t="str">
        <f ca="1">"Daily Load Curve(Excluding of Export) of Nepal ("&amp;A4&amp;" "&amp;B4&amp;")"</f>
        <v>Daily Load Curve(Excluding of Export) of Nepal (Nepali Date: 2080/10/23)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24</v>
      </c>
      <c r="C14" s="43">
        <v>24</v>
      </c>
      <c r="D14" s="43">
        <v>24</v>
      </c>
      <c r="E14" s="43">
        <v>24</v>
      </c>
      <c r="F14" s="43">
        <v>24</v>
      </c>
      <c r="G14" s="43">
        <v>24</v>
      </c>
      <c r="H14" s="43">
        <v>24</v>
      </c>
      <c r="I14" s="43">
        <v>24</v>
      </c>
      <c r="J14" s="43">
        <v>24</v>
      </c>
      <c r="K14" s="43">
        <v>24</v>
      </c>
      <c r="L14" s="43">
        <v>24</v>
      </c>
      <c r="M14" s="43">
        <v>24</v>
      </c>
      <c r="N14" s="43">
        <v>24</v>
      </c>
      <c r="O14" s="43">
        <v>24</v>
      </c>
      <c r="P14" s="43">
        <v>24</v>
      </c>
      <c r="Q14" s="43">
        <v>24</v>
      </c>
      <c r="R14" s="43">
        <v>24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24</v>
      </c>
      <c r="AA14" s="43">
        <v>24</v>
      </c>
      <c r="AB14" s="43">
        <v>24</v>
      </c>
      <c r="AC14" s="43">
        <v>24</v>
      </c>
      <c r="AD14" s="43">
        <v>24</v>
      </c>
      <c r="AE14" s="43">
        <v>24</v>
      </c>
      <c r="AF14" s="43">
        <v>24</v>
      </c>
      <c r="AG14" s="48">
        <v>77</v>
      </c>
      <c r="AH14" s="46">
        <f t="shared" si="2"/>
        <v>24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46.1</v>
      </c>
      <c r="C15" s="43">
        <v>46.1</v>
      </c>
      <c r="D15" s="43">
        <v>46.1</v>
      </c>
      <c r="E15" s="43">
        <v>46.1</v>
      </c>
      <c r="F15" s="43">
        <v>46.1</v>
      </c>
      <c r="G15" s="43">
        <v>46.1</v>
      </c>
      <c r="H15" s="43">
        <v>46.1</v>
      </c>
      <c r="I15" s="43">
        <v>46.1</v>
      </c>
      <c r="J15" s="43">
        <v>46.1</v>
      </c>
      <c r="K15" s="43">
        <v>46.1</v>
      </c>
      <c r="L15" s="43">
        <v>46.1</v>
      </c>
      <c r="M15" s="43">
        <v>46.1</v>
      </c>
      <c r="N15" s="43">
        <v>46.1</v>
      </c>
      <c r="O15" s="43">
        <v>46.1</v>
      </c>
      <c r="P15" s="43">
        <v>46.1</v>
      </c>
      <c r="Q15" s="43">
        <v>46.1</v>
      </c>
      <c r="R15" s="43">
        <v>46.1</v>
      </c>
      <c r="S15" s="43">
        <v>46.1</v>
      </c>
      <c r="T15" s="43">
        <v>52</v>
      </c>
      <c r="U15" s="43">
        <v>52</v>
      </c>
      <c r="V15" s="43">
        <v>52</v>
      </c>
      <c r="W15" s="43">
        <v>52</v>
      </c>
      <c r="X15" s="43">
        <v>52</v>
      </c>
      <c r="Y15" s="43">
        <v>52</v>
      </c>
      <c r="Z15" s="43">
        <v>52</v>
      </c>
      <c r="AA15" s="43">
        <v>52</v>
      </c>
      <c r="AB15" s="43">
        <v>52</v>
      </c>
      <c r="AC15" s="43">
        <v>52</v>
      </c>
      <c r="AD15" s="43">
        <v>52</v>
      </c>
      <c r="AE15" s="43">
        <v>52</v>
      </c>
      <c r="AF15" s="43">
        <v>52</v>
      </c>
      <c r="AG15" s="48">
        <v>73</v>
      </c>
      <c r="AH15" s="46">
        <f t="shared" si="2"/>
        <v>52</v>
      </c>
      <c r="AI15" s="47">
        <f t="shared" si="3"/>
        <v>46.1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15.6</v>
      </c>
      <c r="C16" s="43">
        <v>15.6</v>
      </c>
      <c r="D16" s="43">
        <v>15.6</v>
      </c>
      <c r="E16" s="43">
        <v>15.6</v>
      </c>
      <c r="F16" s="43">
        <v>15.6</v>
      </c>
      <c r="G16" s="43">
        <v>15.6</v>
      </c>
      <c r="H16" s="43">
        <v>15.6</v>
      </c>
      <c r="I16" s="43">
        <v>15.6</v>
      </c>
      <c r="J16" s="43">
        <v>15.6</v>
      </c>
      <c r="K16" s="43">
        <v>15.6</v>
      </c>
      <c r="L16" s="43">
        <v>15.6</v>
      </c>
      <c r="M16" s="43">
        <v>15.6</v>
      </c>
      <c r="N16" s="43">
        <v>15.6</v>
      </c>
      <c r="O16" s="43">
        <v>15.6</v>
      </c>
      <c r="P16" s="43">
        <v>15.6</v>
      </c>
      <c r="Q16" s="43">
        <v>15.6</v>
      </c>
      <c r="R16" s="43">
        <v>15.6</v>
      </c>
      <c r="S16" s="43">
        <v>15.6</v>
      </c>
      <c r="T16" s="43">
        <v>20.6</v>
      </c>
      <c r="U16" s="43">
        <v>20.6</v>
      </c>
      <c r="V16" s="43">
        <v>20.6</v>
      </c>
      <c r="W16" s="43">
        <v>20.6</v>
      </c>
      <c r="X16" s="43">
        <v>20.6</v>
      </c>
      <c r="Y16" s="43">
        <v>20.6</v>
      </c>
      <c r="Z16" s="43">
        <v>20.6</v>
      </c>
      <c r="AA16" s="43">
        <v>20.6</v>
      </c>
      <c r="AB16" s="43">
        <v>20.6</v>
      </c>
      <c r="AC16" s="43">
        <v>20.6</v>
      </c>
      <c r="AD16" s="43">
        <v>20.6</v>
      </c>
      <c r="AE16" s="43">
        <v>20.6</v>
      </c>
      <c r="AF16" s="43">
        <v>20.6</v>
      </c>
      <c r="AG16" s="48">
        <v>71</v>
      </c>
      <c r="AH16" s="46">
        <f t="shared" si="2"/>
        <v>20.6</v>
      </c>
      <c r="AI16" s="47">
        <f t="shared" si="3"/>
        <v>15.6</v>
      </c>
      <c r="AK16" s="49"/>
      <c r="AL16" s="52" t="s">
        <v>7</v>
      </c>
      <c r="AM16" s="57">
        <f t="shared" ref="AM16:AR16" si="4">B71</f>
        <v>900.9</v>
      </c>
      <c r="AN16" s="57">
        <f t="shared" si="4"/>
        <v>900.9</v>
      </c>
      <c r="AO16" s="57">
        <f t="shared" si="4"/>
        <v>900.9</v>
      </c>
      <c r="AP16" s="57">
        <f t="shared" si="4"/>
        <v>900.9</v>
      </c>
      <c r="AQ16" s="57">
        <f t="shared" si="4"/>
        <v>900.9</v>
      </c>
      <c r="AR16" s="57">
        <f t="shared" si="4"/>
        <v>900.9</v>
      </c>
      <c r="AS16" s="57">
        <f>I71</f>
        <v>900.9</v>
      </c>
      <c r="AT16" s="57">
        <f>K71</f>
        <v>900.9</v>
      </c>
      <c r="AU16" s="57">
        <f t="shared" ref="AU16:BD16" si="5">M71</f>
        <v>905.9</v>
      </c>
      <c r="AV16" s="57">
        <f t="shared" si="5"/>
        <v>885.16000000000008</v>
      </c>
      <c r="AW16" s="57">
        <f t="shared" si="5"/>
        <v>885.16000000000008</v>
      </c>
      <c r="AX16" s="57">
        <f t="shared" si="5"/>
        <v>885.16000000000008</v>
      </c>
      <c r="AY16" s="57">
        <f t="shared" si="5"/>
        <v>885.16000000000008</v>
      </c>
      <c r="AZ16" s="57">
        <f t="shared" si="5"/>
        <v>885.36000000000013</v>
      </c>
      <c r="BA16" s="57">
        <f t="shared" si="5"/>
        <v>852.86</v>
      </c>
      <c r="BB16" s="57">
        <f t="shared" si="5"/>
        <v>876.56000000000006</v>
      </c>
      <c r="BC16" s="57">
        <f t="shared" si="5"/>
        <v>876.56000000000006</v>
      </c>
      <c r="BD16" s="57">
        <f t="shared" si="5"/>
        <v>876.56000000000006</v>
      </c>
      <c r="BE16" s="58">
        <f>X71</f>
        <v>876.56000000000006</v>
      </c>
      <c r="BF16" s="58">
        <f>Z71</f>
        <v>876.56000000000006</v>
      </c>
      <c r="BG16" s="58">
        <f>AB71</f>
        <v>955.26</v>
      </c>
      <c r="BH16" s="58">
        <f>AD71</f>
        <v>955.26</v>
      </c>
      <c r="BI16" s="58">
        <f>AE71</f>
        <v>955.26</v>
      </c>
      <c r="BJ16" s="58">
        <f>AF71</f>
        <v>955.26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27</v>
      </c>
      <c r="C17" s="44">
        <v>27</v>
      </c>
      <c r="D17" s="44">
        <v>27</v>
      </c>
      <c r="E17" s="44">
        <v>27</v>
      </c>
      <c r="F17" s="44">
        <v>27</v>
      </c>
      <c r="G17" s="44">
        <v>27</v>
      </c>
      <c r="H17" s="44">
        <v>27</v>
      </c>
      <c r="I17" s="44">
        <v>27</v>
      </c>
      <c r="J17" s="44">
        <v>27</v>
      </c>
      <c r="K17" s="44">
        <v>27</v>
      </c>
      <c r="L17" s="44">
        <v>27</v>
      </c>
      <c r="M17" s="44">
        <v>27</v>
      </c>
      <c r="N17" s="44">
        <v>24</v>
      </c>
      <c r="O17" s="44">
        <v>24</v>
      </c>
      <c r="P17" s="44">
        <v>24</v>
      </c>
      <c r="Q17" s="44">
        <v>24</v>
      </c>
      <c r="R17" s="44">
        <v>24</v>
      </c>
      <c r="S17" s="44">
        <v>24</v>
      </c>
      <c r="T17" s="44">
        <v>27.9</v>
      </c>
      <c r="U17" s="44">
        <v>27.9</v>
      </c>
      <c r="V17" s="44">
        <v>27.9</v>
      </c>
      <c r="W17" s="44">
        <v>27.9</v>
      </c>
      <c r="X17" s="44">
        <v>27.9</v>
      </c>
      <c r="Y17" s="44">
        <v>27.9</v>
      </c>
      <c r="Z17" s="44">
        <v>27.9</v>
      </c>
      <c r="AA17" s="44">
        <v>27.9</v>
      </c>
      <c r="AB17" s="44">
        <v>27.9</v>
      </c>
      <c r="AC17" s="44">
        <v>27.9</v>
      </c>
      <c r="AD17" s="44">
        <v>27.9</v>
      </c>
      <c r="AE17" s="44">
        <v>27.9</v>
      </c>
      <c r="AF17" s="44">
        <v>27.9</v>
      </c>
      <c r="AG17" s="45">
        <v>54</v>
      </c>
      <c r="AH17" s="46">
        <f t="shared" si="2"/>
        <v>27.9</v>
      </c>
      <c r="AI17" s="47">
        <f t="shared" si="3"/>
        <v>24</v>
      </c>
      <c r="AK17" s="49"/>
      <c r="AL17" s="52" t="s">
        <v>29</v>
      </c>
      <c r="AM17" s="57">
        <f t="shared" ref="AM17:AR17" si="6">B78</f>
        <v>289.60000000000002</v>
      </c>
      <c r="AN17" s="57">
        <f t="shared" si="6"/>
        <v>519.6</v>
      </c>
      <c r="AO17" s="57">
        <f t="shared" si="6"/>
        <v>439.6</v>
      </c>
      <c r="AP17" s="57">
        <f t="shared" si="6"/>
        <v>289.60000000000002</v>
      </c>
      <c r="AQ17" s="57">
        <f t="shared" si="6"/>
        <v>289.60000000000002</v>
      </c>
      <c r="AR17" s="57">
        <f t="shared" si="6"/>
        <v>199.6</v>
      </c>
      <c r="AS17" s="57">
        <f>I78</f>
        <v>259.60000000000002</v>
      </c>
      <c r="AT17" s="57">
        <f>K78</f>
        <v>259.60000000000002</v>
      </c>
      <c r="AU17" s="57">
        <f t="shared" ref="AU17:BD17" si="7">M78</f>
        <v>259.60000000000002</v>
      </c>
      <c r="AV17" s="57">
        <f t="shared" si="7"/>
        <v>202.37</v>
      </c>
      <c r="AW17" s="57">
        <f t="shared" si="7"/>
        <v>202.37</v>
      </c>
      <c r="AX17" s="57">
        <f t="shared" si="7"/>
        <v>242.37</v>
      </c>
      <c r="AY17" s="57">
        <f t="shared" si="7"/>
        <v>292.37</v>
      </c>
      <c r="AZ17" s="57">
        <f t="shared" si="7"/>
        <v>242.37</v>
      </c>
      <c r="BA17" s="57">
        <f t="shared" si="7"/>
        <v>242.37</v>
      </c>
      <c r="BB17" s="57">
        <f t="shared" si="7"/>
        <v>185.8</v>
      </c>
      <c r="BC17" s="57">
        <f t="shared" si="7"/>
        <v>240.89999999999998</v>
      </c>
      <c r="BD17" s="57">
        <f t="shared" si="7"/>
        <v>210.89999999999998</v>
      </c>
      <c r="BE17" s="58">
        <f>X78</f>
        <v>289.90000000000003</v>
      </c>
      <c r="BF17" s="58">
        <f>Z78</f>
        <v>331</v>
      </c>
      <c r="BG17" s="58">
        <f>AB78</f>
        <v>414</v>
      </c>
      <c r="BH17" s="58">
        <f>AD78</f>
        <v>416</v>
      </c>
      <c r="BI17" s="58">
        <f>AE78</f>
        <v>350.9</v>
      </c>
      <c r="BJ17" s="58">
        <f>AF78</f>
        <v>370.9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14.3</v>
      </c>
      <c r="C18" s="44">
        <v>14.3</v>
      </c>
      <c r="D18" s="44">
        <v>14.3</v>
      </c>
      <c r="E18" s="44">
        <v>14.3</v>
      </c>
      <c r="F18" s="44">
        <v>14.3</v>
      </c>
      <c r="G18" s="44">
        <v>14.3</v>
      </c>
      <c r="H18" s="44">
        <v>14.3</v>
      </c>
      <c r="I18" s="44">
        <v>14.3</v>
      </c>
      <c r="J18" s="44">
        <v>14.3</v>
      </c>
      <c r="K18" s="44">
        <v>14.3</v>
      </c>
      <c r="L18" s="44">
        <v>14.3</v>
      </c>
      <c r="M18" s="44">
        <v>14.3</v>
      </c>
      <c r="N18" s="44">
        <v>14.1</v>
      </c>
      <c r="O18" s="44">
        <v>14.1</v>
      </c>
      <c r="P18" s="44">
        <v>14.1</v>
      </c>
      <c r="Q18" s="44">
        <v>14.1</v>
      </c>
      <c r="R18" s="44">
        <v>14.1</v>
      </c>
      <c r="S18" s="44">
        <v>14.1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14.3</v>
      </c>
      <c r="AA18" s="44">
        <v>14.3</v>
      </c>
      <c r="AB18" s="44">
        <v>14.3</v>
      </c>
      <c r="AC18" s="44">
        <v>14.3</v>
      </c>
      <c r="AD18" s="44">
        <v>14.3</v>
      </c>
      <c r="AE18" s="44">
        <v>14.3</v>
      </c>
      <c r="AF18" s="44">
        <v>14.3</v>
      </c>
      <c r="AG18" s="48">
        <v>52.465000000000003</v>
      </c>
      <c r="AH18" s="46">
        <f t="shared" si="2"/>
        <v>14.3</v>
      </c>
      <c r="AI18" s="47">
        <f t="shared" si="3"/>
        <v>14.1</v>
      </c>
      <c r="AK18" s="49"/>
      <c r="AL18" s="52" t="s">
        <v>31</v>
      </c>
      <c r="AM18" s="57">
        <f t="shared" ref="AM18:AR18" si="8">B92</f>
        <v>307.69000000000005</v>
      </c>
      <c r="AN18" s="57">
        <f t="shared" si="8"/>
        <v>325.09000000000003</v>
      </c>
      <c r="AO18" s="57">
        <f t="shared" si="8"/>
        <v>311.29000000000008</v>
      </c>
      <c r="AP18" s="57">
        <f t="shared" si="8"/>
        <v>268.60000000000002</v>
      </c>
      <c r="AQ18" s="57">
        <f t="shared" si="8"/>
        <v>268.60000000000002</v>
      </c>
      <c r="AR18" s="57">
        <f t="shared" si="8"/>
        <v>245.60000000000002</v>
      </c>
      <c r="AS18" s="57">
        <f>I92</f>
        <v>310.70000000000005</v>
      </c>
      <c r="AT18" s="57">
        <f>K92</f>
        <v>310.70000000000005</v>
      </c>
      <c r="AU18" s="57">
        <f t="shared" ref="AU18:BD18" si="9">M92</f>
        <v>310.70000000000005</v>
      </c>
      <c r="AV18" s="57">
        <f t="shared" si="9"/>
        <v>346.69999999999993</v>
      </c>
      <c r="AW18" s="57">
        <f t="shared" si="9"/>
        <v>350.29999999999995</v>
      </c>
      <c r="AX18" s="57">
        <f t="shared" si="9"/>
        <v>292.09999999999997</v>
      </c>
      <c r="AY18" s="57">
        <f t="shared" si="9"/>
        <v>301.39999999999992</v>
      </c>
      <c r="AZ18" s="57">
        <f t="shared" si="9"/>
        <v>238.3</v>
      </c>
      <c r="BA18" s="57">
        <f t="shared" si="9"/>
        <v>238.3</v>
      </c>
      <c r="BB18" s="57">
        <f t="shared" si="9"/>
        <v>224.3</v>
      </c>
      <c r="BC18" s="57">
        <f t="shared" si="9"/>
        <v>443.19999999999993</v>
      </c>
      <c r="BD18" s="57">
        <f t="shared" si="9"/>
        <v>256.7</v>
      </c>
      <c r="BE18" s="58">
        <f>X92</f>
        <v>272.2</v>
      </c>
      <c r="BF18" s="58">
        <f>Z92</f>
        <v>357.4</v>
      </c>
      <c r="BG18" s="58">
        <f>AB92</f>
        <v>365.79999999999995</v>
      </c>
      <c r="BH18" s="58">
        <f>AD92</f>
        <v>352.49999999999994</v>
      </c>
      <c r="BI18" s="58">
        <f>AE92</f>
        <v>335.59999999999997</v>
      </c>
      <c r="BJ18" s="58">
        <f>AF92</f>
        <v>333.59999999999997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81.599999999999994</v>
      </c>
      <c r="AN19" s="57">
        <f t="shared" si="10"/>
        <v>73.400000000000006</v>
      </c>
      <c r="AO19" s="57">
        <f t="shared" si="10"/>
        <v>64.2</v>
      </c>
      <c r="AP19" s="57">
        <f t="shared" si="10"/>
        <v>67.300000000000011</v>
      </c>
      <c r="AQ19" s="57">
        <f t="shared" si="10"/>
        <v>68.3</v>
      </c>
      <c r="AR19" s="57">
        <f t="shared" si="10"/>
        <v>55.8</v>
      </c>
      <c r="AS19" s="57">
        <f>I108</f>
        <v>49.1</v>
      </c>
      <c r="AT19" s="57">
        <f>K108</f>
        <v>59.2</v>
      </c>
      <c r="AU19" s="57">
        <f t="shared" ref="AU19:BD19" si="11">M108</f>
        <v>46.5</v>
      </c>
      <c r="AV19" s="57">
        <f t="shared" si="11"/>
        <v>61.5</v>
      </c>
      <c r="AW19" s="57">
        <f t="shared" si="11"/>
        <v>66.8</v>
      </c>
      <c r="AX19" s="57">
        <f t="shared" si="11"/>
        <v>66</v>
      </c>
      <c r="AY19" s="57">
        <f t="shared" si="11"/>
        <v>60.5</v>
      </c>
      <c r="AZ19" s="57">
        <f t="shared" si="11"/>
        <v>72.3</v>
      </c>
      <c r="BA19" s="57">
        <f t="shared" si="11"/>
        <v>74.8</v>
      </c>
      <c r="BB19" s="57">
        <f t="shared" si="11"/>
        <v>88.199999999999989</v>
      </c>
      <c r="BC19" s="57">
        <f t="shared" si="11"/>
        <v>88.8</v>
      </c>
      <c r="BD19" s="57">
        <f t="shared" si="11"/>
        <v>77</v>
      </c>
      <c r="BE19" s="58">
        <f>X108</f>
        <v>66.8</v>
      </c>
      <c r="BF19" s="58">
        <f>Z108</f>
        <v>69.599999999999994</v>
      </c>
      <c r="BG19" s="58">
        <f>AB108</f>
        <v>49.6</v>
      </c>
      <c r="BH19" s="58">
        <f>AD108</f>
        <v>51.3</v>
      </c>
      <c r="BI19" s="58">
        <f>AE108</f>
        <v>50</v>
      </c>
      <c r="BJ19" s="58">
        <f>AF108</f>
        <v>47.1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45</v>
      </c>
      <c r="C20" s="44">
        <v>45</v>
      </c>
      <c r="D20" s="44">
        <v>45</v>
      </c>
      <c r="E20" s="44">
        <v>45</v>
      </c>
      <c r="F20" s="44">
        <v>45</v>
      </c>
      <c r="G20" s="44">
        <v>45</v>
      </c>
      <c r="H20" s="44">
        <v>45</v>
      </c>
      <c r="I20" s="44">
        <v>45</v>
      </c>
      <c r="J20" s="44">
        <v>45</v>
      </c>
      <c r="K20" s="44">
        <v>45</v>
      </c>
      <c r="L20" s="44">
        <v>45</v>
      </c>
      <c r="M20" s="44">
        <v>45</v>
      </c>
      <c r="N20" s="44">
        <v>45</v>
      </c>
      <c r="O20" s="44">
        <v>45</v>
      </c>
      <c r="P20" s="44">
        <v>45</v>
      </c>
      <c r="Q20" s="44">
        <v>45</v>
      </c>
      <c r="R20" s="44">
        <v>45</v>
      </c>
      <c r="S20" s="44">
        <v>45</v>
      </c>
      <c r="T20" s="44">
        <v>45</v>
      </c>
      <c r="U20" s="44">
        <v>45</v>
      </c>
      <c r="V20" s="44">
        <v>45</v>
      </c>
      <c r="W20" s="44">
        <v>45</v>
      </c>
      <c r="X20" s="44">
        <v>45</v>
      </c>
      <c r="Y20" s="44">
        <v>45</v>
      </c>
      <c r="Z20" s="44">
        <v>45</v>
      </c>
      <c r="AA20" s="44">
        <v>45</v>
      </c>
      <c r="AB20" s="44">
        <v>45</v>
      </c>
      <c r="AC20" s="44">
        <v>45</v>
      </c>
      <c r="AD20" s="44">
        <v>45</v>
      </c>
      <c r="AE20" s="44">
        <v>45</v>
      </c>
      <c r="AF20" s="44">
        <v>45</v>
      </c>
      <c r="AG20" s="48">
        <v>50</v>
      </c>
      <c r="AH20" s="46">
        <f t="shared" si="2"/>
        <v>45</v>
      </c>
      <c r="AI20" s="47">
        <f t="shared" si="3"/>
        <v>45</v>
      </c>
      <c r="AK20" s="49"/>
      <c r="AL20" s="52" t="s">
        <v>35</v>
      </c>
      <c r="AM20" s="57">
        <f t="shared" ref="AM20:AR20" si="12">B96</f>
        <v>96</v>
      </c>
      <c r="AN20" s="57">
        <f t="shared" si="12"/>
        <v>96</v>
      </c>
      <c r="AO20" s="57">
        <f t="shared" si="12"/>
        <v>96</v>
      </c>
      <c r="AP20" s="57">
        <f t="shared" si="12"/>
        <v>96</v>
      </c>
      <c r="AQ20" s="57">
        <f t="shared" si="12"/>
        <v>96</v>
      </c>
      <c r="AR20" s="57">
        <f t="shared" si="12"/>
        <v>96</v>
      </c>
      <c r="AS20" s="57">
        <f>I96</f>
        <v>96</v>
      </c>
      <c r="AT20" s="57">
        <f>K96</f>
        <v>96</v>
      </c>
      <c r="AU20" s="57">
        <f t="shared" ref="AU20:BD20" si="13">M96</f>
        <v>96</v>
      </c>
      <c r="AV20" s="57">
        <f t="shared" si="13"/>
        <v>96</v>
      </c>
      <c r="AW20" s="57">
        <f t="shared" si="13"/>
        <v>96</v>
      </c>
      <c r="AX20" s="57">
        <f t="shared" si="13"/>
        <v>96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24.400000000000002</v>
      </c>
      <c r="BE20" s="58">
        <f>X96</f>
        <v>0</v>
      </c>
      <c r="BF20" s="58">
        <f>Z96</f>
        <v>0</v>
      </c>
      <c r="BG20" s="58">
        <f>AB96</f>
        <v>72</v>
      </c>
      <c r="BH20" s="58">
        <f>AD96</f>
        <v>34.200000000000003</v>
      </c>
      <c r="BI20" s="58">
        <f>AE96</f>
        <v>66</v>
      </c>
      <c r="BJ20" s="58">
        <f>AF96</f>
        <v>66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24.2</v>
      </c>
      <c r="C21" s="44">
        <v>24.2</v>
      </c>
      <c r="D21" s="44">
        <v>24.2</v>
      </c>
      <c r="E21" s="44">
        <v>24.2</v>
      </c>
      <c r="F21" s="44">
        <v>24.2</v>
      </c>
      <c r="G21" s="44">
        <v>24.2</v>
      </c>
      <c r="H21" s="44">
        <v>24.2</v>
      </c>
      <c r="I21" s="44">
        <v>24.2</v>
      </c>
      <c r="J21" s="44">
        <v>24.2</v>
      </c>
      <c r="K21" s="44">
        <v>24.2</v>
      </c>
      <c r="L21" s="44">
        <v>24.2</v>
      </c>
      <c r="M21" s="44">
        <v>24.2</v>
      </c>
      <c r="N21" s="44">
        <v>24.5</v>
      </c>
      <c r="O21" s="44">
        <v>24.5</v>
      </c>
      <c r="P21" s="44">
        <v>24.5</v>
      </c>
      <c r="Q21" s="44">
        <v>24.5</v>
      </c>
      <c r="R21" s="44">
        <v>24.5</v>
      </c>
      <c r="S21" s="44">
        <v>24.5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24.5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30.3</v>
      </c>
      <c r="C22" s="44">
        <v>30.3</v>
      </c>
      <c r="D22" s="44">
        <v>30.3</v>
      </c>
      <c r="E22" s="44">
        <v>30.3</v>
      </c>
      <c r="F22" s="44">
        <v>30.3</v>
      </c>
      <c r="G22" s="44">
        <v>30.3</v>
      </c>
      <c r="H22" s="44">
        <v>30.3</v>
      </c>
      <c r="I22" s="44">
        <v>30.3</v>
      </c>
      <c r="J22" s="44">
        <v>30.3</v>
      </c>
      <c r="K22" s="44">
        <v>30.3</v>
      </c>
      <c r="L22" s="44">
        <v>30.3</v>
      </c>
      <c r="M22" s="44">
        <v>30.3</v>
      </c>
      <c r="N22" s="44">
        <v>30.3</v>
      </c>
      <c r="O22" s="44">
        <v>30.3</v>
      </c>
      <c r="P22" s="44">
        <v>30.3</v>
      </c>
      <c r="Q22" s="44">
        <v>30.3</v>
      </c>
      <c r="R22" s="44">
        <v>30.3</v>
      </c>
      <c r="S22" s="44">
        <v>30.3</v>
      </c>
      <c r="T22" s="44">
        <v>31.5</v>
      </c>
      <c r="U22" s="44">
        <v>31.5</v>
      </c>
      <c r="V22" s="44">
        <v>31.5</v>
      </c>
      <c r="W22" s="44">
        <v>31.5</v>
      </c>
      <c r="X22" s="44">
        <v>31.5</v>
      </c>
      <c r="Y22" s="44">
        <v>31.5</v>
      </c>
      <c r="Z22" s="44">
        <v>31.5</v>
      </c>
      <c r="AA22" s="44">
        <v>31.5</v>
      </c>
      <c r="AB22" s="44">
        <v>31.5</v>
      </c>
      <c r="AC22" s="44">
        <v>31.5</v>
      </c>
      <c r="AD22" s="44">
        <v>31.5</v>
      </c>
      <c r="AE22" s="44">
        <v>31.5</v>
      </c>
      <c r="AF22" s="44">
        <v>31.5</v>
      </c>
      <c r="AG22" s="48">
        <v>44</v>
      </c>
      <c r="AH22" s="46">
        <f t="shared" si="2"/>
        <v>31.5</v>
      </c>
      <c r="AI22" s="47">
        <f t="shared" si="3"/>
        <v>30.3</v>
      </c>
      <c r="AK22" s="49"/>
      <c r="AL22" s="59" t="s">
        <v>39</v>
      </c>
      <c r="AM22" s="60">
        <f t="shared" ref="AM22:BJ22" si="16">SUM(AM16:AM21)</f>
        <v>1675.79</v>
      </c>
      <c r="AN22" s="60">
        <f t="shared" si="16"/>
        <v>1914.9900000000002</v>
      </c>
      <c r="AO22" s="60">
        <f t="shared" si="16"/>
        <v>1811.99</v>
      </c>
      <c r="AP22" s="60">
        <f t="shared" si="16"/>
        <v>1622.3999999999999</v>
      </c>
      <c r="AQ22" s="60">
        <f t="shared" si="16"/>
        <v>1623.3999999999999</v>
      </c>
      <c r="AR22" s="60">
        <f t="shared" si="16"/>
        <v>1497.8999999999999</v>
      </c>
      <c r="AS22" s="60">
        <f t="shared" si="16"/>
        <v>1616.3</v>
      </c>
      <c r="AT22" s="60">
        <f t="shared" si="16"/>
        <v>1626.4</v>
      </c>
      <c r="AU22" s="60">
        <f t="shared" si="16"/>
        <v>1618.7</v>
      </c>
      <c r="AV22" s="60">
        <f t="shared" si="16"/>
        <v>1591.73</v>
      </c>
      <c r="AW22" s="60">
        <f t="shared" si="16"/>
        <v>1600.63</v>
      </c>
      <c r="AX22" s="60">
        <f t="shared" si="16"/>
        <v>1581.63</v>
      </c>
      <c r="AY22" s="60">
        <f t="shared" si="16"/>
        <v>1539.43</v>
      </c>
      <c r="AZ22" s="60">
        <f t="shared" si="16"/>
        <v>1438.33</v>
      </c>
      <c r="BA22" s="60">
        <f t="shared" si="16"/>
        <v>1408.33</v>
      </c>
      <c r="BB22" s="60">
        <f t="shared" si="16"/>
        <v>1374.8600000000001</v>
      </c>
      <c r="BC22" s="60">
        <f t="shared" si="16"/>
        <v>1649.4599999999998</v>
      </c>
      <c r="BD22" s="60">
        <f t="shared" si="16"/>
        <v>1445.5600000000002</v>
      </c>
      <c r="BE22" s="60">
        <f t="shared" si="16"/>
        <v>1505.46</v>
      </c>
      <c r="BF22" s="60">
        <f t="shared" si="16"/>
        <v>1634.56</v>
      </c>
      <c r="BG22" s="60">
        <f t="shared" si="16"/>
        <v>1856.6599999999999</v>
      </c>
      <c r="BH22" s="60">
        <f t="shared" si="16"/>
        <v>1809.26</v>
      </c>
      <c r="BI22" s="60">
        <f t="shared" si="16"/>
        <v>1757.7599999999998</v>
      </c>
      <c r="BJ22" s="60">
        <f t="shared" si="16"/>
        <v>1772.8599999999997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14.2</v>
      </c>
      <c r="C23" s="44">
        <v>14.2</v>
      </c>
      <c r="D23" s="44">
        <v>14.2</v>
      </c>
      <c r="E23" s="44">
        <v>14.2</v>
      </c>
      <c r="F23" s="44">
        <v>14.2</v>
      </c>
      <c r="G23" s="44">
        <v>14.2</v>
      </c>
      <c r="H23" s="44">
        <v>14.2</v>
      </c>
      <c r="I23" s="44">
        <v>14.2</v>
      </c>
      <c r="J23" s="44">
        <v>14.2</v>
      </c>
      <c r="K23" s="44">
        <v>14.2</v>
      </c>
      <c r="L23" s="44">
        <v>14.2</v>
      </c>
      <c r="M23" s="44">
        <v>14.2</v>
      </c>
      <c r="N23" s="44">
        <v>13.5</v>
      </c>
      <c r="O23" s="44">
        <v>13.5</v>
      </c>
      <c r="P23" s="44">
        <v>13.5</v>
      </c>
      <c r="Q23" s="44">
        <v>13.5</v>
      </c>
      <c r="R23" s="44">
        <v>13.5</v>
      </c>
      <c r="S23" s="44">
        <v>13.5</v>
      </c>
      <c r="T23" s="44">
        <v>13.5</v>
      </c>
      <c r="U23" s="44">
        <v>13.5</v>
      </c>
      <c r="V23" s="44">
        <v>13.5</v>
      </c>
      <c r="W23" s="44">
        <v>13.5</v>
      </c>
      <c r="X23" s="44">
        <v>13.5</v>
      </c>
      <c r="Y23" s="44">
        <v>13.5</v>
      </c>
      <c r="Z23" s="44">
        <v>13.5</v>
      </c>
      <c r="AA23" s="44">
        <v>13.5</v>
      </c>
      <c r="AB23" s="44">
        <v>13.5</v>
      </c>
      <c r="AC23" s="44">
        <v>13.5</v>
      </c>
      <c r="AD23" s="44">
        <v>13.5</v>
      </c>
      <c r="AE23" s="44">
        <v>13.5</v>
      </c>
      <c r="AF23" s="44">
        <v>13.5</v>
      </c>
      <c r="AG23" s="48">
        <v>42</v>
      </c>
      <c r="AH23" s="46">
        <f t="shared" si="2"/>
        <v>14.2</v>
      </c>
      <c r="AI23" s="47">
        <f t="shared" si="3"/>
        <v>13.5</v>
      </c>
      <c r="AK23" s="49"/>
      <c r="AL23" s="59" t="s">
        <v>41</v>
      </c>
      <c r="AM23" s="60">
        <f t="shared" ref="AM23:AR23" si="17">B123*-1</f>
        <v>-316.2</v>
      </c>
      <c r="AN23" s="60">
        <f t="shared" si="17"/>
        <v>-581.29999999999995</v>
      </c>
      <c r="AO23" s="60">
        <f t="shared" si="17"/>
        <v>-483</v>
      </c>
      <c r="AP23" s="60">
        <f t="shared" si="17"/>
        <v>-366</v>
      </c>
      <c r="AQ23" s="60">
        <f t="shared" si="17"/>
        <v>-358</v>
      </c>
      <c r="AR23" s="60">
        <f t="shared" si="17"/>
        <v>-338</v>
      </c>
      <c r="AS23" s="60">
        <f>I123*-1</f>
        <v>-322.7</v>
      </c>
      <c r="AT23" s="60">
        <f>K123*-1</f>
        <v>-267.8</v>
      </c>
      <c r="AU23" s="60">
        <f t="shared" ref="AU23:BD23" si="18">M123*-1</f>
        <v>-194.8</v>
      </c>
      <c r="AV23" s="60">
        <f t="shared" si="18"/>
        <v>-243.4</v>
      </c>
      <c r="AW23" s="60">
        <f t="shared" si="18"/>
        <v>-279.89999999999998</v>
      </c>
      <c r="AX23" s="60">
        <f t="shared" si="18"/>
        <v>-207.8</v>
      </c>
      <c r="AY23" s="60">
        <f t="shared" si="18"/>
        <v>-239.9</v>
      </c>
      <c r="AZ23" s="60">
        <f t="shared" si="18"/>
        <v>-100</v>
      </c>
      <c r="BA23" s="60">
        <f t="shared" si="18"/>
        <v>-72.7</v>
      </c>
      <c r="BB23" s="60">
        <f t="shared" si="18"/>
        <v>-36</v>
      </c>
      <c r="BC23" s="60">
        <f t="shared" si="18"/>
        <v>-76</v>
      </c>
      <c r="BD23" s="60">
        <f t="shared" si="18"/>
        <v>-185.9</v>
      </c>
      <c r="BE23" s="60">
        <f>X123*-1</f>
        <v>-257.60000000000002</v>
      </c>
      <c r="BF23" s="60">
        <f>Z123*-1</f>
        <v>-223.2</v>
      </c>
      <c r="BG23" s="60">
        <f>AB123*-1</f>
        <v>-272</v>
      </c>
      <c r="BH23" s="60">
        <f>AD123*-1</f>
        <v>-487.2</v>
      </c>
      <c r="BI23" s="60">
        <f>AE123*-1</f>
        <v>-474.7</v>
      </c>
      <c r="BJ23" s="60">
        <f>AF123*-1</f>
        <v>-459.4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17.8</v>
      </c>
      <c r="C24" s="44">
        <v>17.8</v>
      </c>
      <c r="D24" s="44">
        <v>17.8</v>
      </c>
      <c r="E24" s="44">
        <v>17.8</v>
      </c>
      <c r="F24" s="44">
        <v>17.8</v>
      </c>
      <c r="G24" s="44">
        <v>17.8</v>
      </c>
      <c r="H24" s="44">
        <v>17.8</v>
      </c>
      <c r="I24" s="44">
        <v>17.8</v>
      </c>
      <c r="J24" s="44">
        <v>17.8</v>
      </c>
      <c r="K24" s="44">
        <v>17.8</v>
      </c>
      <c r="L24" s="44">
        <v>17.8</v>
      </c>
      <c r="M24" s="44">
        <v>17.8</v>
      </c>
      <c r="N24" s="44">
        <v>16.5</v>
      </c>
      <c r="O24" s="44">
        <v>16.5</v>
      </c>
      <c r="P24" s="44">
        <v>16.5</v>
      </c>
      <c r="Q24" s="44">
        <v>16.5</v>
      </c>
      <c r="R24" s="44">
        <v>16.5</v>
      </c>
      <c r="S24" s="44">
        <v>16.5</v>
      </c>
      <c r="T24" s="44">
        <v>16.5</v>
      </c>
      <c r="U24" s="44">
        <v>16.5</v>
      </c>
      <c r="V24" s="44">
        <v>16.5</v>
      </c>
      <c r="W24" s="44">
        <v>16.5</v>
      </c>
      <c r="X24" s="44">
        <v>16.5</v>
      </c>
      <c r="Y24" s="44">
        <v>16.5</v>
      </c>
      <c r="Z24" s="44">
        <v>16.5</v>
      </c>
      <c r="AA24" s="44">
        <v>16.5</v>
      </c>
      <c r="AB24" s="44">
        <v>16.5</v>
      </c>
      <c r="AC24" s="44">
        <v>16.5</v>
      </c>
      <c r="AD24" s="44">
        <v>16.5</v>
      </c>
      <c r="AE24" s="44">
        <v>16.5</v>
      </c>
      <c r="AF24" s="44">
        <v>16.5</v>
      </c>
      <c r="AG24" s="48">
        <v>40</v>
      </c>
      <c r="AH24" s="46">
        <f t="shared" si="2"/>
        <v>17.8</v>
      </c>
      <c r="AI24" s="47">
        <f t="shared" si="3"/>
        <v>16.5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15.5</v>
      </c>
      <c r="C25" s="44">
        <v>15.5</v>
      </c>
      <c r="D25" s="44">
        <v>15.5</v>
      </c>
      <c r="E25" s="44">
        <v>15.5</v>
      </c>
      <c r="F25" s="44">
        <v>15.5</v>
      </c>
      <c r="G25" s="44">
        <v>15.5</v>
      </c>
      <c r="H25" s="44">
        <v>15.5</v>
      </c>
      <c r="I25" s="44">
        <v>15.5</v>
      </c>
      <c r="J25" s="44">
        <v>15.5</v>
      </c>
      <c r="K25" s="44">
        <v>15.5</v>
      </c>
      <c r="L25" s="44">
        <v>15.5</v>
      </c>
      <c r="M25" s="44">
        <v>15.5</v>
      </c>
      <c r="N25" s="44">
        <v>13.6</v>
      </c>
      <c r="O25" s="44">
        <v>13.6</v>
      </c>
      <c r="P25" s="44">
        <v>13.6</v>
      </c>
      <c r="Q25" s="44">
        <v>13.6</v>
      </c>
      <c r="R25" s="44">
        <v>13.6</v>
      </c>
      <c r="S25" s="44">
        <v>13.6</v>
      </c>
      <c r="T25" s="44">
        <v>13.6</v>
      </c>
      <c r="U25" s="44">
        <v>13.6</v>
      </c>
      <c r="V25" s="44">
        <v>13.6</v>
      </c>
      <c r="W25" s="44">
        <v>13.6</v>
      </c>
      <c r="X25" s="44">
        <v>13.6</v>
      </c>
      <c r="Y25" s="44">
        <v>13.6</v>
      </c>
      <c r="Z25" s="44">
        <v>13.6</v>
      </c>
      <c r="AA25" s="44">
        <v>13.6</v>
      </c>
      <c r="AB25" s="44">
        <v>13.6</v>
      </c>
      <c r="AC25" s="44">
        <v>13.6</v>
      </c>
      <c r="AD25" s="44">
        <v>13.6</v>
      </c>
      <c r="AE25" s="44">
        <v>13.6</v>
      </c>
      <c r="AF25" s="44">
        <v>13.6</v>
      </c>
      <c r="AG25" s="48">
        <v>38.46</v>
      </c>
      <c r="AH25" s="46">
        <f t="shared" si="2"/>
        <v>15.5</v>
      </c>
      <c r="AI25" s="47">
        <f t="shared" si="3"/>
        <v>13.6</v>
      </c>
      <c r="AK25" s="49"/>
      <c r="AL25" s="59" t="s">
        <v>44</v>
      </c>
      <c r="AM25" s="60">
        <f t="shared" ref="AM25:BJ25" si="19">AM22+AM23</f>
        <v>1359.59</v>
      </c>
      <c r="AN25" s="60">
        <f t="shared" si="19"/>
        <v>1333.6900000000003</v>
      </c>
      <c r="AO25" s="60">
        <f t="shared" si="19"/>
        <v>1328.99</v>
      </c>
      <c r="AP25" s="60">
        <f t="shared" si="19"/>
        <v>1256.3999999999999</v>
      </c>
      <c r="AQ25" s="60">
        <f t="shared" si="19"/>
        <v>1265.3999999999999</v>
      </c>
      <c r="AR25" s="60">
        <f t="shared" si="19"/>
        <v>1159.8999999999999</v>
      </c>
      <c r="AS25" s="60">
        <f t="shared" si="19"/>
        <v>1293.5999999999999</v>
      </c>
      <c r="AT25" s="60">
        <f t="shared" si="19"/>
        <v>1358.6000000000001</v>
      </c>
      <c r="AU25" s="60">
        <f t="shared" si="19"/>
        <v>1423.9</v>
      </c>
      <c r="AV25" s="60">
        <f t="shared" si="19"/>
        <v>1348.33</v>
      </c>
      <c r="AW25" s="60">
        <f t="shared" si="19"/>
        <v>1320.73</v>
      </c>
      <c r="AX25" s="60">
        <f t="shared" si="19"/>
        <v>1373.8300000000002</v>
      </c>
      <c r="AY25" s="60">
        <f t="shared" si="19"/>
        <v>1299.53</v>
      </c>
      <c r="AZ25" s="60">
        <f t="shared" si="19"/>
        <v>1338.33</v>
      </c>
      <c r="BA25" s="60">
        <f t="shared" si="19"/>
        <v>1335.6299999999999</v>
      </c>
      <c r="BB25" s="60">
        <f t="shared" si="19"/>
        <v>1338.8600000000001</v>
      </c>
      <c r="BC25" s="60">
        <f t="shared" si="19"/>
        <v>1573.4599999999998</v>
      </c>
      <c r="BD25" s="60">
        <f t="shared" si="19"/>
        <v>1259.6600000000001</v>
      </c>
      <c r="BE25" s="60">
        <f t="shared" si="19"/>
        <v>1247.8600000000001</v>
      </c>
      <c r="BF25" s="60">
        <f t="shared" si="19"/>
        <v>1411.36</v>
      </c>
      <c r="BG25" s="60">
        <f t="shared" si="19"/>
        <v>1584.6599999999999</v>
      </c>
      <c r="BH25" s="60">
        <f t="shared" si="19"/>
        <v>1322.06</v>
      </c>
      <c r="BI25" s="60">
        <f t="shared" si="19"/>
        <v>1283.0599999999997</v>
      </c>
      <c r="BJ25" s="60">
        <f t="shared" si="19"/>
        <v>1313.4599999999996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8</v>
      </c>
      <c r="C26" s="44">
        <v>8</v>
      </c>
      <c r="D26" s="44">
        <v>8</v>
      </c>
      <c r="E26" s="44">
        <v>8</v>
      </c>
      <c r="F26" s="44">
        <v>8</v>
      </c>
      <c r="G26" s="44">
        <v>8</v>
      </c>
      <c r="H26" s="44">
        <v>8</v>
      </c>
      <c r="I26" s="44">
        <v>8</v>
      </c>
      <c r="J26" s="44">
        <v>8</v>
      </c>
      <c r="K26" s="44">
        <v>8</v>
      </c>
      <c r="L26" s="44">
        <v>8</v>
      </c>
      <c r="M26" s="44">
        <v>8</v>
      </c>
      <c r="N26" s="44">
        <v>7.4</v>
      </c>
      <c r="O26" s="44">
        <v>7.4</v>
      </c>
      <c r="P26" s="44">
        <v>7.4</v>
      </c>
      <c r="Q26" s="44">
        <v>7.4</v>
      </c>
      <c r="R26" s="44">
        <v>7.4</v>
      </c>
      <c r="S26" s="44">
        <v>7.4</v>
      </c>
      <c r="T26" s="44">
        <v>7.4</v>
      </c>
      <c r="U26" s="44">
        <v>7.4</v>
      </c>
      <c r="V26" s="44">
        <v>7.4</v>
      </c>
      <c r="W26" s="44">
        <v>7.4</v>
      </c>
      <c r="X26" s="44">
        <v>7.4</v>
      </c>
      <c r="Y26" s="44">
        <v>7.4</v>
      </c>
      <c r="Z26" s="44">
        <v>7.4</v>
      </c>
      <c r="AA26" s="44">
        <v>7.4</v>
      </c>
      <c r="AB26" s="44">
        <v>7.4</v>
      </c>
      <c r="AC26" s="44">
        <v>7.4</v>
      </c>
      <c r="AD26" s="44">
        <v>7.4</v>
      </c>
      <c r="AE26" s="44">
        <v>7.4</v>
      </c>
      <c r="AF26" s="44">
        <v>7.4</v>
      </c>
      <c r="AG26" s="61">
        <v>38</v>
      </c>
      <c r="AH26" s="46">
        <f t="shared" si="2"/>
        <v>8</v>
      </c>
      <c r="AI26" s="47">
        <f t="shared" si="3"/>
        <v>7.4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21.4</v>
      </c>
      <c r="C27" s="44">
        <v>21.4</v>
      </c>
      <c r="D27" s="44">
        <v>21.4</v>
      </c>
      <c r="E27" s="44">
        <v>21.4</v>
      </c>
      <c r="F27" s="44">
        <v>21.4</v>
      </c>
      <c r="G27" s="44">
        <v>21.4</v>
      </c>
      <c r="H27" s="44">
        <v>21.4</v>
      </c>
      <c r="I27" s="44">
        <v>21.4</v>
      </c>
      <c r="J27" s="44">
        <v>21.4</v>
      </c>
      <c r="K27" s="44">
        <v>21.4</v>
      </c>
      <c r="L27" s="44">
        <v>21.4</v>
      </c>
      <c r="M27" s="44">
        <v>21.4</v>
      </c>
      <c r="N27" s="44">
        <v>21.4</v>
      </c>
      <c r="O27" s="44">
        <v>21.4</v>
      </c>
      <c r="P27" s="44">
        <v>21.4</v>
      </c>
      <c r="Q27" s="44">
        <v>21.4</v>
      </c>
      <c r="R27" s="44">
        <v>21.4</v>
      </c>
      <c r="S27" s="44">
        <v>21.4</v>
      </c>
      <c r="T27" s="44">
        <v>21.4</v>
      </c>
      <c r="U27" s="44">
        <v>21.4</v>
      </c>
      <c r="V27" s="44">
        <v>21.4</v>
      </c>
      <c r="W27" s="44">
        <v>21.4</v>
      </c>
      <c r="X27" s="44">
        <v>21.4</v>
      </c>
      <c r="Y27" s="44">
        <v>21.4</v>
      </c>
      <c r="Z27" s="44">
        <v>21.4</v>
      </c>
      <c r="AA27" s="44">
        <v>21.4</v>
      </c>
      <c r="AB27" s="44">
        <v>21.4</v>
      </c>
      <c r="AC27" s="44">
        <v>21.4</v>
      </c>
      <c r="AD27" s="44">
        <v>21.4</v>
      </c>
      <c r="AE27" s="44">
        <v>21.4</v>
      </c>
      <c r="AF27" s="44">
        <v>21.4</v>
      </c>
      <c r="AG27" s="48">
        <v>36</v>
      </c>
      <c r="AH27" s="46">
        <f t="shared" si="2"/>
        <v>21.4</v>
      </c>
      <c r="AI27" s="47">
        <f t="shared" si="3"/>
        <v>21.4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23.4</v>
      </c>
      <c r="C28" s="44">
        <v>23.4</v>
      </c>
      <c r="D28" s="44">
        <v>23.4</v>
      </c>
      <c r="E28" s="44">
        <v>23.4</v>
      </c>
      <c r="F28" s="44">
        <v>23.4</v>
      </c>
      <c r="G28" s="44">
        <v>23.4</v>
      </c>
      <c r="H28" s="44">
        <v>23.4</v>
      </c>
      <c r="I28" s="44">
        <v>23.4</v>
      </c>
      <c r="J28" s="44">
        <v>23.4</v>
      </c>
      <c r="K28" s="44">
        <v>23.4</v>
      </c>
      <c r="L28" s="44">
        <v>23.4</v>
      </c>
      <c r="M28" s="44">
        <v>23.4</v>
      </c>
      <c r="N28" s="44">
        <v>20</v>
      </c>
      <c r="O28" s="44">
        <v>20</v>
      </c>
      <c r="P28" s="44">
        <v>20</v>
      </c>
      <c r="Q28" s="44">
        <v>20</v>
      </c>
      <c r="R28" s="44">
        <v>20</v>
      </c>
      <c r="S28" s="44">
        <v>2</v>
      </c>
      <c r="T28" s="44">
        <v>2</v>
      </c>
      <c r="U28" s="44">
        <v>2</v>
      </c>
      <c r="V28" s="44">
        <v>2</v>
      </c>
      <c r="W28" s="44">
        <v>2</v>
      </c>
      <c r="X28" s="44">
        <v>2</v>
      </c>
      <c r="Y28" s="44">
        <v>2</v>
      </c>
      <c r="Z28" s="44">
        <v>2</v>
      </c>
      <c r="AA28" s="44">
        <v>2</v>
      </c>
      <c r="AB28" s="44">
        <v>20</v>
      </c>
      <c r="AC28" s="44">
        <v>20</v>
      </c>
      <c r="AD28" s="44">
        <v>20</v>
      </c>
      <c r="AE28" s="44">
        <v>20</v>
      </c>
      <c r="AF28" s="44">
        <v>20</v>
      </c>
      <c r="AG28" s="48">
        <v>35.5</v>
      </c>
      <c r="AH28" s="46">
        <f t="shared" si="2"/>
        <v>23.4</v>
      </c>
      <c r="AI28" s="47">
        <f t="shared" si="3"/>
        <v>2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11.4</v>
      </c>
      <c r="C29" s="44">
        <v>11.4</v>
      </c>
      <c r="D29" s="44">
        <v>11.4</v>
      </c>
      <c r="E29" s="44">
        <v>11.4</v>
      </c>
      <c r="F29" s="44">
        <v>11.4</v>
      </c>
      <c r="G29" s="44">
        <v>11.4</v>
      </c>
      <c r="H29" s="44">
        <v>11.4</v>
      </c>
      <c r="I29" s="44">
        <v>11.4</v>
      </c>
      <c r="J29" s="44">
        <v>11.4</v>
      </c>
      <c r="K29" s="44">
        <v>11.4</v>
      </c>
      <c r="L29" s="44">
        <v>11.4</v>
      </c>
      <c r="M29" s="44">
        <v>11.4</v>
      </c>
      <c r="N29" s="44">
        <v>11.3</v>
      </c>
      <c r="O29" s="44">
        <v>11.3</v>
      </c>
      <c r="P29" s="44">
        <v>11.3</v>
      </c>
      <c r="Q29" s="44">
        <v>11.3</v>
      </c>
      <c r="R29" s="44">
        <v>11.3</v>
      </c>
      <c r="S29" s="44">
        <v>2</v>
      </c>
      <c r="T29" s="44">
        <v>2</v>
      </c>
      <c r="U29" s="44">
        <v>2</v>
      </c>
      <c r="V29" s="44">
        <v>2</v>
      </c>
      <c r="W29" s="44">
        <v>2</v>
      </c>
      <c r="X29" s="44">
        <v>2</v>
      </c>
      <c r="Y29" s="44">
        <v>2</v>
      </c>
      <c r="Z29" s="44">
        <v>2</v>
      </c>
      <c r="AA29" s="44">
        <v>2</v>
      </c>
      <c r="AB29" s="44">
        <v>11.3</v>
      </c>
      <c r="AC29" s="44">
        <v>11.3</v>
      </c>
      <c r="AD29" s="44">
        <v>11.3</v>
      </c>
      <c r="AE29" s="44">
        <v>11.3</v>
      </c>
      <c r="AF29" s="44">
        <v>11.3</v>
      </c>
      <c r="AG29" s="61">
        <v>32</v>
      </c>
      <c r="AH29" s="46">
        <f t="shared" si="2"/>
        <v>11.4</v>
      </c>
      <c r="AI29" s="47">
        <f t="shared" si="3"/>
        <v>2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12.9</v>
      </c>
      <c r="C30" s="44">
        <v>12.9</v>
      </c>
      <c r="D30" s="44">
        <v>12.9</v>
      </c>
      <c r="E30" s="44">
        <v>12.9</v>
      </c>
      <c r="F30" s="44">
        <v>12.9</v>
      </c>
      <c r="G30" s="44">
        <v>12.9</v>
      </c>
      <c r="H30" s="44">
        <v>12.9</v>
      </c>
      <c r="I30" s="44">
        <v>12.9</v>
      </c>
      <c r="J30" s="44">
        <v>12.9</v>
      </c>
      <c r="K30" s="44">
        <v>12.9</v>
      </c>
      <c r="L30" s="44">
        <v>12.9</v>
      </c>
      <c r="M30" s="44">
        <v>12.9</v>
      </c>
      <c r="N30" s="44">
        <v>13.6</v>
      </c>
      <c r="O30" s="44">
        <v>13.6</v>
      </c>
      <c r="P30" s="44">
        <v>13.6</v>
      </c>
      <c r="Q30" s="44">
        <v>13.6</v>
      </c>
      <c r="R30" s="44">
        <v>13.6</v>
      </c>
      <c r="S30" s="44">
        <v>13.6</v>
      </c>
      <c r="T30" s="44">
        <v>13.6</v>
      </c>
      <c r="U30" s="44">
        <v>13.6</v>
      </c>
      <c r="V30" s="44">
        <v>13.6</v>
      </c>
      <c r="W30" s="44">
        <v>13.6</v>
      </c>
      <c r="X30" s="44">
        <v>13.6</v>
      </c>
      <c r="Y30" s="44">
        <v>13.6</v>
      </c>
      <c r="Z30" s="44">
        <v>13.6</v>
      </c>
      <c r="AA30" s="44">
        <v>13.6</v>
      </c>
      <c r="AB30" s="44">
        <v>13.6</v>
      </c>
      <c r="AC30" s="44">
        <v>13.6</v>
      </c>
      <c r="AD30" s="44">
        <v>13.6</v>
      </c>
      <c r="AE30" s="44">
        <v>13.6</v>
      </c>
      <c r="AF30" s="44">
        <v>13.6</v>
      </c>
      <c r="AG30" s="48">
        <v>30</v>
      </c>
      <c r="AH30" s="46">
        <f t="shared" si="2"/>
        <v>13.6</v>
      </c>
      <c r="AI30" s="47">
        <f t="shared" si="3"/>
        <v>12.9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11.5</v>
      </c>
      <c r="O31" s="44">
        <v>11.5</v>
      </c>
      <c r="P31" s="44">
        <v>11.5</v>
      </c>
      <c r="Q31" s="44">
        <v>11.5</v>
      </c>
      <c r="R31" s="44">
        <v>11.5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11.5</v>
      </c>
      <c r="AA31" s="44">
        <v>11.5</v>
      </c>
      <c r="AB31" s="44">
        <v>11.5</v>
      </c>
      <c r="AC31" s="44">
        <v>11.5</v>
      </c>
      <c r="AD31" s="44">
        <v>11.5</v>
      </c>
      <c r="AE31" s="44">
        <v>11.5</v>
      </c>
      <c r="AF31" s="44">
        <v>11.5</v>
      </c>
      <c r="AG31" s="48">
        <v>29.04</v>
      </c>
      <c r="AH31" s="46">
        <f t="shared" si="2"/>
        <v>12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</v>
      </c>
      <c r="C32" s="44">
        <v>12</v>
      </c>
      <c r="D32" s="44">
        <v>12</v>
      </c>
      <c r="E32" s="44">
        <v>12</v>
      </c>
      <c r="F32" s="44">
        <v>12</v>
      </c>
      <c r="G32" s="44">
        <v>12</v>
      </c>
      <c r="H32" s="44">
        <v>12</v>
      </c>
      <c r="I32" s="44">
        <v>12</v>
      </c>
      <c r="J32" s="44">
        <v>12</v>
      </c>
      <c r="K32" s="44">
        <v>12</v>
      </c>
      <c r="L32" s="44">
        <v>12</v>
      </c>
      <c r="M32" s="44">
        <v>12</v>
      </c>
      <c r="N32" s="44">
        <v>12</v>
      </c>
      <c r="O32" s="44">
        <v>12</v>
      </c>
      <c r="P32" s="44">
        <v>12</v>
      </c>
      <c r="Q32" s="44">
        <v>12</v>
      </c>
      <c r="R32" s="44">
        <v>12</v>
      </c>
      <c r="S32" s="44">
        <v>12</v>
      </c>
      <c r="T32" s="44">
        <v>12</v>
      </c>
      <c r="U32" s="44">
        <v>12</v>
      </c>
      <c r="V32" s="44">
        <v>12</v>
      </c>
      <c r="W32" s="44">
        <v>12</v>
      </c>
      <c r="X32" s="44">
        <v>12</v>
      </c>
      <c r="Y32" s="44">
        <v>12</v>
      </c>
      <c r="Z32" s="44">
        <v>12</v>
      </c>
      <c r="AA32" s="44">
        <v>12</v>
      </c>
      <c r="AB32" s="44">
        <v>12</v>
      </c>
      <c r="AC32" s="44">
        <v>12</v>
      </c>
      <c r="AD32" s="44">
        <v>12</v>
      </c>
      <c r="AE32" s="44">
        <v>12</v>
      </c>
      <c r="AF32" s="44">
        <v>12</v>
      </c>
      <c r="AG32" s="48">
        <v>28.1</v>
      </c>
      <c r="AH32" s="46">
        <f t="shared" si="2"/>
        <v>12</v>
      </c>
      <c r="AI32" s="47">
        <f t="shared" si="3"/>
        <v>12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18.3</v>
      </c>
      <c r="C33" s="44">
        <v>18.3</v>
      </c>
      <c r="D33" s="44">
        <v>18.3</v>
      </c>
      <c r="E33" s="44">
        <v>18.3</v>
      </c>
      <c r="F33" s="44">
        <v>18.3</v>
      </c>
      <c r="G33" s="44">
        <v>18.3</v>
      </c>
      <c r="H33" s="44">
        <v>18.3</v>
      </c>
      <c r="I33" s="44">
        <v>18.3</v>
      </c>
      <c r="J33" s="44">
        <v>18.3</v>
      </c>
      <c r="K33" s="44">
        <v>18.3</v>
      </c>
      <c r="L33" s="44">
        <v>18.3</v>
      </c>
      <c r="M33" s="44">
        <v>18.3</v>
      </c>
      <c r="N33" s="44">
        <v>13.4</v>
      </c>
      <c r="O33" s="44">
        <v>13.4</v>
      </c>
      <c r="P33" s="44">
        <v>13.4</v>
      </c>
      <c r="Q33" s="44">
        <v>13.4</v>
      </c>
      <c r="R33" s="44">
        <v>13.4</v>
      </c>
      <c r="S33" s="44">
        <v>13.4</v>
      </c>
      <c r="T33" s="44">
        <v>13.4</v>
      </c>
      <c r="U33" s="44">
        <v>13.4</v>
      </c>
      <c r="V33" s="44">
        <v>13.4</v>
      </c>
      <c r="W33" s="44">
        <v>13.4</v>
      </c>
      <c r="X33" s="44">
        <v>13.4</v>
      </c>
      <c r="Y33" s="44">
        <v>13.4</v>
      </c>
      <c r="Z33" s="44">
        <v>13.4</v>
      </c>
      <c r="AA33" s="44">
        <v>13.4</v>
      </c>
      <c r="AB33" s="44">
        <v>13.4</v>
      </c>
      <c r="AC33" s="44">
        <v>13.4</v>
      </c>
      <c r="AD33" s="44">
        <v>13.4</v>
      </c>
      <c r="AE33" s="44">
        <v>13.4</v>
      </c>
      <c r="AF33" s="44">
        <v>13.4</v>
      </c>
      <c r="AG33" s="48">
        <v>27</v>
      </c>
      <c r="AH33" s="46">
        <f t="shared" si="2"/>
        <v>18.3</v>
      </c>
      <c r="AI33" s="47">
        <f t="shared" si="3"/>
        <v>13.4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12.96</v>
      </c>
      <c r="O34" s="44">
        <v>12.96</v>
      </c>
      <c r="P34" s="44">
        <v>12.96</v>
      </c>
      <c r="Q34" s="44">
        <v>12.96</v>
      </c>
      <c r="R34" s="44">
        <v>12.96</v>
      </c>
      <c r="S34" s="44">
        <v>12.96</v>
      </c>
      <c r="T34" s="44">
        <v>12.96</v>
      </c>
      <c r="U34" s="44">
        <v>12.96</v>
      </c>
      <c r="V34" s="44">
        <v>12.96</v>
      </c>
      <c r="W34" s="44">
        <v>12.96</v>
      </c>
      <c r="X34" s="44">
        <v>12.96</v>
      </c>
      <c r="Y34" s="44">
        <v>12.96</v>
      </c>
      <c r="Z34" s="44">
        <v>12.96</v>
      </c>
      <c r="AA34" s="44">
        <v>12.96</v>
      </c>
      <c r="AB34" s="44">
        <v>12.96</v>
      </c>
      <c r="AC34" s="44">
        <v>12.96</v>
      </c>
      <c r="AD34" s="44">
        <v>12.96</v>
      </c>
      <c r="AE34" s="44">
        <v>12.96</v>
      </c>
      <c r="AF34" s="44">
        <v>12.96</v>
      </c>
      <c r="AG34" s="48">
        <v>25</v>
      </c>
      <c r="AH34" s="46">
        <f t="shared" si="2"/>
        <v>12.96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>
        <v>11.5</v>
      </c>
      <c r="H36" s="44">
        <v>11.5</v>
      </c>
      <c r="I36" s="44">
        <v>11.5</v>
      </c>
      <c r="J36" s="44">
        <v>11.5</v>
      </c>
      <c r="K36" s="44">
        <v>11.5</v>
      </c>
      <c r="L36" s="44">
        <v>11.5</v>
      </c>
      <c r="M36" s="44">
        <v>11.5</v>
      </c>
      <c r="N36" s="44">
        <v>11.5</v>
      </c>
      <c r="O36" s="44">
        <v>11.5</v>
      </c>
      <c r="P36" s="44">
        <v>11.5</v>
      </c>
      <c r="Q36" s="44">
        <v>11.5</v>
      </c>
      <c r="R36" s="44">
        <v>11.5</v>
      </c>
      <c r="S36" s="44">
        <v>11.5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11.5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16.5</v>
      </c>
      <c r="C37" s="44">
        <v>16.5</v>
      </c>
      <c r="D37" s="44">
        <v>16.5</v>
      </c>
      <c r="E37" s="44">
        <v>16.5</v>
      </c>
      <c r="F37" s="44">
        <v>16.5</v>
      </c>
      <c r="G37" s="44">
        <v>16.5</v>
      </c>
      <c r="H37" s="44">
        <v>16.5</v>
      </c>
      <c r="I37" s="44">
        <v>16.5</v>
      </c>
      <c r="J37" s="44">
        <v>16.5</v>
      </c>
      <c r="K37" s="44">
        <v>16.5</v>
      </c>
      <c r="L37" s="44">
        <v>16.5</v>
      </c>
      <c r="M37" s="44">
        <v>16.5</v>
      </c>
      <c r="N37" s="44">
        <v>16.5</v>
      </c>
      <c r="O37" s="44">
        <v>16.5</v>
      </c>
      <c r="P37" s="44">
        <v>16.5</v>
      </c>
      <c r="Q37" s="44">
        <v>16.5</v>
      </c>
      <c r="R37" s="44">
        <v>16.5</v>
      </c>
      <c r="S37" s="44">
        <v>16.5</v>
      </c>
      <c r="T37" s="44">
        <v>16.5</v>
      </c>
      <c r="U37" s="44">
        <v>16.5</v>
      </c>
      <c r="V37" s="44">
        <v>16.5</v>
      </c>
      <c r="W37" s="44">
        <v>16.5</v>
      </c>
      <c r="X37" s="44">
        <v>16.5</v>
      </c>
      <c r="Y37" s="44">
        <v>16.5</v>
      </c>
      <c r="Z37" s="44">
        <v>16.5</v>
      </c>
      <c r="AA37" s="44">
        <v>16.5</v>
      </c>
      <c r="AB37" s="44">
        <v>16.5</v>
      </c>
      <c r="AC37" s="44">
        <v>16.5</v>
      </c>
      <c r="AD37" s="44">
        <v>16.5</v>
      </c>
      <c r="AE37" s="44">
        <v>16.5</v>
      </c>
      <c r="AF37" s="44">
        <v>16.5</v>
      </c>
      <c r="AG37" s="48">
        <v>25</v>
      </c>
      <c r="AH37" s="46">
        <f t="shared" si="2"/>
        <v>16.5</v>
      </c>
      <c r="AI37" s="47">
        <f t="shared" si="3"/>
        <v>16.5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22</v>
      </c>
      <c r="C38" s="44">
        <v>22</v>
      </c>
      <c r="D38" s="44">
        <v>22</v>
      </c>
      <c r="E38" s="44">
        <v>22</v>
      </c>
      <c r="F38" s="44">
        <v>22</v>
      </c>
      <c r="G38" s="44">
        <v>22</v>
      </c>
      <c r="H38" s="44">
        <v>22</v>
      </c>
      <c r="I38" s="44">
        <v>22</v>
      </c>
      <c r="J38" s="44">
        <v>22</v>
      </c>
      <c r="K38" s="44">
        <v>22</v>
      </c>
      <c r="L38" s="44">
        <v>22</v>
      </c>
      <c r="M38" s="44">
        <v>22</v>
      </c>
      <c r="N38" s="44">
        <v>22</v>
      </c>
      <c r="O38" s="44">
        <v>22</v>
      </c>
      <c r="P38" s="44">
        <v>22</v>
      </c>
      <c r="Q38" s="44">
        <v>22</v>
      </c>
      <c r="R38" s="44">
        <v>22</v>
      </c>
      <c r="S38" s="44">
        <v>22</v>
      </c>
      <c r="T38" s="44">
        <v>22</v>
      </c>
      <c r="U38" s="44">
        <v>22</v>
      </c>
      <c r="V38" s="44">
        <v>22</v>
      </c>
      <c r="W38" s="44">
        <v>22</v>
      </c>
      <c r="X38" s="44">
        <v>22</v>
      </c>
      <c r="Y38" s="44">
        <v>22</v>
      </c>
      <c r="Z38" s="44">
        <v>22</v>
      </c>
      <c r="AA38" s="44">
        <v>22</v>
      </c>
      <c r="AB38" s="44">
        <v>22</v>
      </c>
      <c r="AC38" s="44">
        <v>22</v>
      </c>
      <c r="AD38" s="44">
        <v>22</v>
      </c>
      <c r="AE38" s="44">
        <v>22</v>
      </c>
      <c r="AF38" s="44">
        <v>22</v>
      </c>
      <c r="AG38" s="48">
        <v>25</v>
      </c>
      <c r="AH38" s="46">
        <f t="shared" si="2"/>
        <v>22</v>
      </c>
      <c r="AI38" s="47">
        <f t="shared" si="3"/>
        <v>22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11</v>
      </c>
      <c r="C42" s="44">
        <v>11</v>
      </c>
      <c r="D42" s="44">
        <v>11</v>
      </c>
      <c r="E42" s="44">
        <v>11</v>
      </c>
      <c r="F42" s="44">
        <v>11</v>
      </c>
      <c r="G42" s="44">
        <v>11</v>
      </c>
      <c r="H42" s="44">
        <v>11</v>
      </c>
      <c r="I42" s="44">
        <v>11</v>
      </c>
      <c r="J42" s="44">
        <v>11</v>
      </c>
      <c r="K42" s="44">
        <v>11</v>
      </c>
      <c r="L42" s="44">
        <v>11</v>
      </c>
      <c r="M42" s="44">
        <v>11</v>
      </c>
      <c r="N42" s="44">
        <v>11</v>
      </c>
      <c r="O42" s="44">
        <v>11</v>
      </c>
      <c r="P42" s="44">
        <v>11</v>
      </c>
      <c r="Q42" s="44">
        <v>11</v>
      </c>
      <c r="R42" s="44">
        <v>11</v>
      </c>
      <c r="S42" s="44">
        <v>11</v>
      </c>
      <c r="T42" s="44">
        <v>11</v>
      </c>
      <c r="U42" s="44">
        <v>11</v>
      </c>
      <c r="V42" s="44">
        <v>11</v>
      </c>
      <c r="W42" s="44">
        <v>11</v>
      </c>
      <c r="X42" s="44">
        <v>11</v>
      </c>
      <c r="Y42" s="44">
        <v>11</v>
      </c>
      <c r="Z42" s="44">
        <v>11</v>
      </c>
      <c r="AA42" s="44">
        <v>11</v>
      </c>
      <c r="AB42" s="44">
        <v>11</v>
      </c>
      <c r="AC42" s="44">
        <v>11</v>
      </c>
      <c r="AD42" s="44">
        <v>11</v>
      </c>
      <c r="AE42" s="44">
        <v>11</v>
      </c>
      <c r="AF42" s="44">
        <v>11</v>
      </c>
      <c r="AG42" s="48">
        <v>22</v>
      </c>
      <c r="AH42" s="46">
        <f t="shared" si="2"/>
        <v>11</v>
      </c>
      <c r="AI42" s="47">
        <f t="shared" si="3"/>
        <v>11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20</v>
      </c>
      <c r="C44" s="44">
        <v>20</v>
      </c>
      <c r="D44" s="44">
        <v>20</v>
      </c>
      <c r="E44" s="44">
        <v>20</v>
      </c>
      <c r="F44" s="44">
        <v>20</v>
      </c>
      <c r="G44" s="44">
        <v>20</v>
      </c>
      <c r="H44" s="44">
        <v>20</v>
      </c>
      <c r="I44" s="44">
        <v>20</v>
      </c>
      <c r="J44" s="44">
        <v>20</v>
      </c>
      <c r="K44" s="44">
        <v>20</v>
      </c>
      <c r="L44" s="44">
        <v>20</v>
      </c>
      <c r="M44" s="44">
        <v>20</v>
      </c>
      <c r="N44" s="44">
        <v>20</v>
      </c>
      <c r="O44" s="44">
        <v>20</v>
      </c>
      <c r="P44" s="44">
        <v>20</v>
      </c>
      <c r="Q44" s="44">
        <v>20</v>
      </c>
      <c r="R44" s="44">
        <v>20</v>
      </c>
      <c r="S44" s="44">
        <v>20</v>
      </c>
      <c r="T44" s="44">
        <v>20</v>
      </c>
      <c r="U44" s="44">
        <v>20</v>
      </c>
      <c r="V44" s="44">
        <v>20</v>
      </c>
      <c r="W44" s="44">
        <v>20</v>
      </c>
      <c r="X44" s="44">
        <v>20</v>
      </c>
      <c r="Y44" s="44">
        <v>20</v>
      </c>
      <c r="Z44" s="44">
        <v>20</v>
      </c>
      <c r="AA44" s="44">
        <v>20</v>
      </c>
      <c r="AB44" s="44">
        <v>20</v>
      </c>
      <c r="AC44" s="44">
        <v>20</v>
      </c>
      <c r="AD44" s="44">
        <v>20</v>
      </c>
      <c r="AE44" s="44">
        <v>20</v>
      </c>
      <c r="AF44" s="44">
        <v>20</v>
      </c>
      <c r="AG44" s="48">
        <v>21.93</v>
      </c>
      <c r="AH44" s="46">
        <f t="shared" si="2"/>
        <v>20</v>
      </c>
      <c r="AI44" s="47">
        <f t="shared" si="3"/>
        <v>20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15.6</v>
      </c>
      <c r="C45" s="44">
        <v>15.6</v>
      </c>
      <c r="D45" s="44">
        <v>15.6</v>
      </c>
      <c r="E45" s="44">
        <v>15.6</v>
      </c>
      <c r="F45" s="44">
        <v>15.6</v>
      </c>
      <c r="G45" s="44">
        <v>15.6</v>
      </c>
      <c r="H45" s="44">
        <v>15.6</v>
      </c>
      <c r="I45" s="44">
        <v>15.6</v>
      </c>
      <c r="J45" s="44">
        <v>15.6</v>
      </c>
      <c r="K45" s="44">
        <v>15.6</v>
      </c>
      <c r="L45" s="44">
        <v>15.6</v>
      </c>
      <c r="M45" s="44">
        <v>15.6</v>
      </c>
      <c r="N45" s="44">
        <v>15.6</v>
      </c>
      <c r="O45" s="44">
        <v>15.6</v>
      </c>
      <c r="P45" s="44">
        <v>15.6</v>
      </c>
      <c r="Q45" s="44">
        <v>15.6</v>
      </c>
      <c r="R45" s="44">
        <v>15.6</v>
      </c>
      <c r="S45" s="44">
        <v>15.6</v>
      </c>
      <c r="T45" s="44">
        <v>15.6</v>
      </c>
      <c r="U45" s="44">
        <v>15.6</v>
      </c>
      <c r="V45" s="44">
        <v>15.6</v>
      </c>
      <c r="W45" s="44">
        <v>15.6</v>
      </c>
      <c r="X45" s="44">
        <v>15.6</v>
      </c>
      <c r="Y45" s="44">
        <v>15.6</v>
      </c>
      <c r="Z45" s="44">
        <v>15.6</v>
      </c>
      <c r="AA45" s="44">
        <v>15.6</v>
      </c>
      <c r="AB45" s="44">
        <v>15.6</v>
      </c>
      <c r="AC45" s="44">
        <v>15.6</v>
      </c>
      <c r="AD45" s="44">
        <v>15.6</v>
      </c>
      <c r="AE45" s="44">
        <v>15.6</v>
      </c>
      <c r="AF45" s="44">
        <v>15.6</v>
      </c>
      <c r="AG45" s="48">
        <v>21.3</v>
      </c>
      <c r="AH45" s="46">
        <f t="shared" si="2"/>
        <v>15.6</v>
      </c>
      <c r="AI45" s="47">
        <f t="shared" si="3"/>
        <v>15.6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v>0</v>
      </c>
      <c r="L47" s="44">
        <v>0</v>
      </c>
      <c r="M47" s="44">
        <v>5</v>
      </c>
      <c r="N47" s="44">
        <v>5</v>
      </c>
      <c r="O47" s="44">
        <v>5</v>
      </c>
      <c r="P47" s="44">
        <v>5</v>
      </c>
      <c r="Q47" s="44">
        <v>5</v>
      </c>
      <c r="R47" s="44">
        <v>5.2</v>
      </c>
      <c r="S47" s="44">
        <v>0</v>
      </c>
      <c r="T47" s="44">
        <v>0</v>
      </c>
      <c r="U47" s="44">
        <v>0</v>
      </c>
      <c r="V47" s="44">
        <v>0</v>
      </c>
      <c r="W47" s="44">
        <v>0</v>
      </c>
      <c r="X47" s="44">
        <v>0</v>
      </c>
      <c r="Y47" s="44">
        <v>0</v>
      </c>
      <c r="Z47" s="44">
        <v>0</v>
      </c>
      <c r="AA47" s="44">
        <v>0</v>
      </c>
      <c r="AB47" s="44">
        <v>5.0999999999999996</v>
      </c>
      <c r="AC47" s="44">
        <v>5.0999999999999996</v>
      </c>
      <c r="AD47" s="44">
        <v>5.0999999999999996</v>
      </c>
      <c r="AE47" s="44">
        <v>5.0999999999999996</v>
      </c>
      <c r="AF47" s="44">
        <v>5.0999999999999996</v>
      </c>
      <c r="AG47" s="48">
        <v>19.8</v>
      </c>
      <c r="AH47" s="46">
        <f t="shared" si="2"/>
        <v>5.2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7.4</v>
      </c>
      <c r="C49" s="44">
        <v>7.4</v>
      </c>
      <c r="D49" s="44">
        <v>7.4</v>
      </c>
      <c r="E49" s="44">
        <v>7.4</v>
      </c>
      <c r="F49" s="44">
        <v>7.4</v>
      </c>
      <c r="G49" s="44">
        <v>7.4</v>
      </c>
      <c r="H49" s="44">
        <v>7.4</v>
      </c>
      <c r="I49" s="44">
        <v>7.4</v>
      </c>
      <c r="J49" s="44">
        <v>7.4</v>
      </c>
      <c r="K49" s="44">
        <v>7.4</v>
      </c>
      <c r="L49" s="44">
        <v>7.4</v>
      </c>
      <c r="M49" s="44">
        <v>7.4</v>
      </c>
      <c r="N49" s="44">
        <v>7.4</v>
      </c>
      <c r="O49" s="44">
        <v>7.4</v>
      </c>
      <c r="P49" s="44">
        <v>7.4</v>
      </c>
      <c r="Q49" s="44">
        <v>7.4</v>
      </c>
      <c r="R49" s="44">
        <v>7.4</v>
      </c>
      <c r="S49" s="44">
        <v>7.4</v>
      </c>
      <c r="T49" s="44">
        <v>7.4</v>
      </c>
      <c r="U49" s="44">
        <v>7.4</v>
      </c>
      <c r="V49" s="44">
        <v>7.4</v>
      </c>
      <c r="W49" s="44">
        <v>7.4</v>
      </c>
      <c r="X49" s="44">
        <v>7.4</v>
      </c>
      <c r="Y49" s="44">
        <v>7.4</v>
      </c>
      <c r="Z49" s="44">
        <v>7.4</v>
      </c>
      <c r="AA49" s="44">
        <v>7.4</v>
      </c>
      <c r="AB49" s="44">
        <v>7.4</v>
      </c>
      <c r="AC49" s="44">
        <v>7.4</v>
      </c>
      <c r="AD49" s="44">
        <v>7.4</v>
      </c>
      <c r="AE49" s="44">
        <v>7.4</v>
      </c>
      <c r="AF49" s="44">
        <v>7.4</v>
      </c>
      <c r="AG49" s="48">
        <v>15.33</v>
      </c>
      <c r="AH49" s="46">
        <f t="shared" si="2"/>
        <v>7.4</v>
      </c>
      <c r="AI49" s="47">
        <f t="shared" si="3"/>
        <v>7.4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</v>
      </c>
      <c r="C52" s="44">
        <v>6</v>
      </c>
      <c r="D52" s="44">
        <v>6</v>
      </c>
      <c r="E52" s="44">
        <v>6</v>
      </c>
      <c r="F52" s="44">
        <v>6</v>
      </c>
      <c r="G52" s="44">
        <v>6</v>
      </c>
      <c r="H52" s="44">
        <v>6</v>
      </c>
      <c r="I52" s="44">
        <v>6</v>
      </c>
      <c r="J52" s="44">
        <v>6</v>
      </c>
      <c r="K52" s="44">
        <v>6</v>
      </c>
      <c r="L52" s="44">
        <v>6</v>
      </c>
      <c r="M52" s="44">
        <v>6</v>
      </c>
      <c r="N52" s="44">
        <v>6</v>
      </c>
      <c r="O52" s="44">
        <v>6</v>
      </c>
      <c r="P52" s="44">
        <v>6</v>
      </c>
      <c r="Q52" s="44">
        <v>6</v>
      </c>
      <c r="R52" s="44">
        <v>6</v>
      </c>
      <c r="S52" s="44">
        <v>6</v>
      </c>
      <c r="T52" s="44">
        <v>6</v>
      </c>
      <c r="U52" s="44">
        <v>6</v>
      </c>
      <c r="V52" s="44">
        <v>6</v>
      </c>
      <c r="W52" s="44">
        <v>6</v>
      </c>
      <c r="X52" s="44">
        <v>6</v>
      </c>
      <c r="Y52" s="44">
        <v>6</v>
      </c>
      <c r="Z52" s="44">
        <v>6</v>
      </c>
      <c r="AA52" s="44">
        <v>6</v>
      </c>
      <c r="AB52" s="44">
        <v>6</v>
      </c>
      <c r="AC52" s="44">
        <v>6</v>
      </c>
      <c r="AD52" s="44">
        <v>6</v>
      </c>
      <c r="AE52" s="44">
        <v>6</v>
      </c>
      <c r="AF52" s="44">
        <v>6</v>
      </c>
      <c r="AG52" s="48">
        <v>14.3</v>
      </c>
      <c r="AH52" s="46">
        <f t="shared" si="2"/>
        <v>6</v>
      </c>
      <c r="AI52" s="47">
        <f t="shared" si="3"/>
        <v>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6.3</v>
      </c>
      <c r="C53" s="44">
        <v>6.3</v>
      </c>
      <c r="D53" s="44">
        <v>6.3</v>
      </c>
      <c r="E53" s="44">
        <v>6.3</v>
      </c>
      <c r="F53" s="44">
        <v>6.3</v>
      </c>
      <c r="G53" s="44">
        <v>6.3</v>
      </c>
      <c r="H53" s="44">
        <v>6.3</v>
      </c>
      <c r="I53" s="44">
        <v>6.3</v>
      </c>
      <c r="J53" s="44">
        <v>6.3</v>
      </c>
      <c r="K53" s="44">
        <v>6.3</v>
      </c>
      <c r="L53" s="44">
        <v>6.3</v>
      </c>
      <c r="M53" s="44">
        <v>6.3</v>
      </c>
      <c r="N53" s="44">
        <v>6.3</v>
      </c>
      <c r="O53" s="44">
        <v>6.3</v>
      </c>
      <c r="P53" s="44">
        <v>6.3</v>
      </c>
      <c r="Q53" s="44">
        <v>6.3</v>
      </c>
      <c r="R53" s="44">
        <v>6.3</v>
      </c>
      <c r="S53" s="44">
        <v>6.3</v>
      </c>
      <c r="T53" s="44">
        <v>6.3</v>
      </c>
      <c r="U53" s="44">
        <v>6.3</v>
      </c>
      <c r="V53" s="44">
        <v>6.3</v>
      </c>
      <c r="W53" s="44">
        <v>6.3</v>
      </c>
      <c r="X53" s="44">
        <v>6.3</v>
      </c>
      <c r="Y53" s="44">
        <v>6.3</v>
      </c>
      <c r="Z53" s="44">
        <v>6.3</v>
      </c>
      <c r="AA53" s="44">
        <v>6.3</v>
      </c>
      <c r="AB53" s="44">
        <v>6.3</v>
      </c>
      <c r="AC53" s="44">
        <v>6.3</v>
      </c>
      <c r="AD53" s="44">
        <v>6.3</v>
      </c>
      <c r="AE53" s="44">
        <v>6.3</v>
      </c>
      <c r="AF53" s="44">
        <v>6.3</v>
      </c>
      <c r="AG53" s="48">
        <v>14</v>
      </c>
      <c r="AH53" s="46">
        <f t="shared" si="2"/>
        <v>6.3</v>
      </c>
      <c r="AI53" s="47">
        <f t="shared" si="3"/>
        <v>6.3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13.6</v>
      </c>
      <c r="C55" s="44">
        <v>13.6</v>
      </c>
      <c r="D55" s="44">
        <v>13.6</v>
      </c>
      <c r="E55" s="44">
        <v>13.6</v>
      </c>
      <c r="F55" s="44">
        <v>13.6</v>
      </c>
      <c r="G55" s="44">
        <v>13.6</v>
      </c>
      <c r="H55" s="44">
        <v>13.6</v>
      </c>
      <c r="I55" s="44">
        <v>13.6</v>
      </c>
      <c r="J55" s="44">
        <v>13.6</v>
      </c>
      <c r="K55" s="44">
        <v>13.6</v>
      </c>
      <c r="L55" s="44">
        <v>13.6</v>
      </c>
      <c r="M55" s="44">
        <v>13.6</v>
      </c>
      <c r="N55" s="44">
        <v>13.6</v>
      </c>
      <c r="O55" s="44">
        <v>13.6</v>
      </c>
      <c r="P55" s="44">
        <v>13.6</v>
      </c>
      <c r="Q55" s="44">
        <v>13.6</v>
      </c>
      <c r="R55" s="44">
        <v>13.6</v>
      </c>
      <c r="S55" s="44">
        <v>13.6</v>
      </c>
      <c r="T55" s="44">
        <v>13.6</v>
      </c>
      <c r="U55" s="44">
        <v>13.6</v>
      </c>
      <c r="V55" s="44">
        <v>13.6</v>
      </c>
      <c r="W55" s="44">
        <v>13.6</v>
      </c>
      <c r="X55" s="44">
        <v>13.6</v>
      </c>
      <c r="Y55" s="44">
        <v>13.6</v>
      </c>
      <c r="Z55" s="44">
        <v>13.6</v>
      </c>
      <c r="AA55" s="44">
        <v>13.6</v>
      </c>
      <c r="AB55" s="44">
        <v>13.6</v>
      </c>
      <c r="AC55" s="44">
        <v>13.6</v>
      </c>
      <c r="AD55" s="44">
        <v>13.6</v>
      </c>
      <c r="AE55" s="44">
        <v>13.6</v>
      </c>
      <c r="AF55" s="44">
        <v>13.6</v>
      </c>
      <c r="AG55" s="48">
        <v>13.5</v>
      </c>
      <c r="AH55" s="46">
        <f t="shared" si="2"/>
        <v>13.6</v>
      </c>
      <c r="AI55" s="47">
        <f t="shared" si="3"/>
        <v>13.6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5.2</v>
      </c>
      <c r="C57" s="44">
        <v>5.2</v>
      </c>
      <c r="D57" s="44">
        <v>5.2</v>
      </c>
      <c r="E57" s="44">
        <v>5.2</v>
      </c>
      <c r="F57" s="44">
        <v>5.2</v>
      </c>
      <c r="G57" s="44">
        <v>5.2</v>
      </c>
      <c r="H57" s="44">
        <v>5.2</v>
      </c>
      <c r="I57" s="44">
        <v>5.2</v>
      </c>
      <c r="J57" s="44">
        <v>5.2</v>
      </c>
      <c r="K57" s="44">
        <v>5.2</v>
      </c>
      <c r="L57" s="44">
        <v>5.2</v>
      </c>
      <c r="M57" s="44">
        <v>5.2</v>
      </c>
      <c r="N57" s="44">
        <v>5.2</v>
      </c>
      <c r="O57" s="44">
        <v>5.2</v>
      </c>
      <c r="P57" s="44">
        <v>5.2</v>
      </c>
      <c r="Q57" s="44">
        <v>5.2</v>
      </c>
      <c r="R57" s="44">
        <v>5.2</v>
      </c>
      <c r="S57" s="44">
        <v>5.2</v>
      </c>
      <c r="T57" s="44">
        <v>5.2</v>
      </c>
      <c r="U57" s="44">
        <v>5.2</v>
      </c>
      <c r="V57" s="44">
        <v>5.2</v>
      </c>
      <c r="W57" s="44">
        <v>5.2</v>
      </c>
      <c r="X57" s="44">
        <v>5.2</v>
      </c>
      <c r="Y57" s="44">
        <v>5.2</v>
      </c>
      <c r="Z57" s="44">
        <v>5.2</v>
      </c>
      <c r="AA57" s="44">
        <v>5.2</v>
      </c>
      <c r="AB57" s="44">
        <v>5.2</v>
      </c>
      <c r="AC57" s="44">
        <v>5.2</v>
      </c>
      <c r="AD57" s="44">
        <v>5.2</v>
      </c>
      <c r="AE57" s="44">
        <v>5.2</v>
      </c>
      <c r="AF57" s="44">
        <v>5.2</v>
      </c>
      <c r="AG57" s="48">
        <v>12</v>
      </c>
      <c r="AH57" s="46">
        <f t="shared" si="2"/>
        <v>5.2</v>
      </c>
      <c r="AI57" s="47">
        <f t="shared" si="3"/>
        <v>5.2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3.7</v>
      </c>
      <c r="C58" s="44">
        <v>3.7</v>
      </c>
      <c r="D58" s="44">
        <v>3.7</v>
      </c>
      <c r="E58" s="44">
        <v>3.7</v>
      </c>
      <c r="F58" s="44">
        <v>3.7</v>
      </c>
      <c r="G58" s="44">
        <v>3.7</v>
      </c>
      <c r="H58" s="44">
        <v>3.7</v>
      </c>
      <c r="I58" s="44">
        <v>3.7</v>
      </c>
      <c r="J58" s="44">
        <v>3.7</v>
      </c>
      <c r="K58" s="44">
        <v>3.7</v>
      </c>
      <c r="L58" s="44">
        <v>3.7</v>
      </c>
      <c r="M58" s="44">
        <v>3.7</v>
      </c>
      <c r="N58" s="44">
        <v>3.7</v>
      </c>
      <c r="O58" s="44">
        <v>3.7</v>
      </c>
      <c r="P58" s="44">
        <v>3.7</v>
      </c>
      <c r="Q58" s="44">
        <v>3.7</v>
      </c>
      <c r="R58" s="44">
        <v>3.7</v>
      </c>
      <c r="S58" s="44">
        <v>3.7</v>
      </c>
      <c r="T58" s="44">
        <v>3.7</v>
      </c>
      <c r="U58" s="44">
        <v>3.7</v>
      </c>
      <c r="V58" s="44">
        <v>3.7</v>
      </c>
      <c r="W58" s="44">
        <v>3.7</v>
      </c>
      <c r="X58" s="44">
        <v>3.7</v>
      </c>
      <c r="Y58" s="44">
        <v>3.7</v>
      </c>
      <c r="Z58" s="44">
        <v>3.7</v>
      </c>
      <c r="AA58" s="44">
        <v>3.7</v>
      </c>
      <c r="AB58" s="44">
        <v>3.7</v>
      </c>
      <c r="AC58" s="44">
        <v>3.7</v>
      </c>
      <c r="AD58" s="44">
        <v>3.7</v>
      </c>
      <c r="AE58" s="44">
        <v>3.7</v>
      </c>
      <c r="AF58" s="44">
        <v>3.7</v>
      </c>
      <c r="AG58" s="48">
        <v>12</v>
      </c>
      <c r="AH58" s="46">
        <f t="shared" si="2"/>
        <v>3.7</v>
      </c>
      <c r="AI58" s="47">
        <f t="shared" si="3"/>
        <v>3.7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6.3</v>
      </c>
      <c r="C59" s="44">
        <v>6.3</v>
      </c>
      <c r="D59" s="44">
        <v>6.3</v>
      </c>
      <c r="E59" s="44">
        <v>6.3</v>
      </c>
      <c r="F59" s="44">
        <v>6.3</v>
      </c>
      <c r="G59" s="44">
        <v>6.3</v>
      </c>
      <c r="H59" s="44">
        <v>6.3</v>
      </c>
      <c r="I59" s="44">
        <v>6.3</v>
      </c>
      <c r="J59" s="44">
        <v>6.3</v>
      </c>
      <c r="K59" s="44">
        <v>6.3</v>
      </c>
      <c r="L59" s="44">
        <v>6.3</v>
      </c>
      <c r="M59" s="44">
        <v>6.3</v>
      </c>
      <c r="N59" s="44">
        <v>4.3</v>
      </c>
      <c r="O59" s="44">
        <v>4.3</v>
      </c>
      <c r="P59" s="44">
        <v>4.3</v>
      </c>
      <c r="Q59" s="44">
        <v>4.3</v>
      </c>
      <c r="R59" s="44">
        <v>4.3</v>
      </c>
      <c r="S59" s="44">
        <v>4.3</v>
      </c>
      <c r="T59" s="44">
        <v>4.3</v>
      </c>
      <c r="U59" s="44">
        <v>4.3</v>
      </c>
      <c r="V59" s="44">
        <v>4.3</v>
      </c>
      <c r="W59" s="44">
        <v>4.3</v>
      </c>
      <c r="X59" s="44">
        <v>4.3</v>
      </c>
      <c r="Y59" s="44">
        <v>4.3</v>
      </c>
      <c r="Z59" s="44">
        <v>4.3</v>
      </c>
      <c r="AA59" s="44">
        <v>4.3</v>
      </c>
      <c r="AB59" s="44">
        <v>4.3</v>
      </c>
      <c r="AC59" s="44">
        <v>4.3</v>
      </c>
      <c r="AD59" s="44">
        <v>4.3</v>
      </c>
      <c r="AE59" s="44">
        <v>4.3</v>
      </c>
      <c r="AF59" s="44">
        <v>4.3</v>
      </c>
      <c r="AG59" s="48">
        <v>12</v>
      </c>
      <c r="AH59" s="46">
        <f t="shared" si="2"/>
        <v>6.3</v>
      </c>
      <c r="AI59" s="47">
        <f t="shared" si="3"/>
        <v>4.3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11.9</v>
      </c>
      <c r="C60" s="44">
        <v>11.9</v>
      </c>
      <c r="D60" s="44">
        <v>11.9</v>
      </c>
      <c r="E60" s="44">
        <v>11.9</v>
      </c>
      <c r="F60" s="44">
        <v>11.9</v>
      </c>
      <c r="G60" s="44">
        <v>11.9</v>
      </c>
      <c r="H60" s="44">
        <v>11.9</v>
      </c>
      <c r="I60" s="44">
        <v>11.9</v>
      </c>
      <c r="J60" s="44">
        <v>11.9</v>
      </c>
      <c r="K60" s="44">
        <v>11.9</v>
      </c>
      <c r="L60" s="44">
        <v>11.9</v>
      </c>
      <c r="M60" s="44">
        <v>11.9</v>
      </c>
      <c r="N60" s="44">
        <v>11.9</v>
      </c>
      <c r="O60" s="44">
        <v>11.9</v>
      </c>
      <c r="P60" s="44">
        <v>11.9</v>
      </c>
      <c r="Q60" s="44">
        <v>11.9</v>
      </c>
      <c r="R60" s="44">
        <v>11.9</v>
      </c>
      <c r="S60" s="44">
        <v>11.9</v>
      </c>
      <c r="T60" s="44">
        <v>11.9</v>
      </c>
      <c r="U60" s="44">
        <v>11.9</v>
      </c>
      <c r="V60" s="44">
        <v>11.9</v>
      </c>
      <c r="W60" s="44">
        <v>11.9</v>
      </c>
      <c r="X60" s="44">
        <v>11.9</v>
      </c>
      <c r="Y60" s="44">
        <v>11.9</v>
      </c>
      <c r="Z60" s="44">
        <v>11.9</v>
      </c>
      <c r="AA60" s="44">
        <v>11.9</v>
      </c>
      <c r="AB60" s="44">
        <v>11.9</v>
      </c>
      <c r="AC60" s="44">
        <v>11.9</v>
      </c>
      <c r="AD60" s="44">
        <v>11.9</v>
      </c>
      <c r="AE60" s="44">
        <v>11.9</v>
      </c>
      <c r="AF60" s="44">
        <v>11.9</v>
      </c>
      <c r="AG60" s="48">
        <v>12</v>
      </c>
      <c r="AH60" s="46">
        <f t="shared" si="2"/>
        <v>11.9</v>
      </c>
      <c r="AI60" s="47">
        <f t="shared" si="3"/>
        <v>11.9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10.9</v>
      </c>
      <c r="C61" s="44">
        <v>10.9</v>
      </c>
      <c r="D61" s="44">
        <v>10.9</v>
      </c>
      <c r="E61" s="44">
        <v>10.9</v>
      </c>
      <c r="F61" s="44">
        <v>10.9</v>
      </c>
      <c r="G61" s="44">
        <v>10.9</v>
      </c>
      <c r="H61" s="44">
        <v>10.9</v>
      </c>
      <c r="I61" s="44">
        <v>10.9</v>
      </c>
      <c r="J61" s="44">
        <v>10.9</v>
      </c>
      <c r="K61" s="44">
        <v>10.9</v>
      </c>
      <c r="L61" s="44">
        <v>10.9</v>
      </c>
      <c r="M61" s="44">
        <v>10.9</v>
      </c>
      <c r="N61" s="44">
        <v>10.9</v>
      </c>
      <c r="O61" s="44">
        <v>10.9</v>
      </c>
      <c r="P61" s="44">
        <v>10.9</v>
      </c>
      <c r="Q61" s="44">
        <v>10.9</v>
      </c>
      <c r="R61" s="44">
        <v>10.9</v>
      </c>
      <c r="S61" s="44">
        <v>10.9</v>
      </c>
      <c r="T61" s="44">
        <v>10.9</v>
      </c>
      <c r="U61" s="44">
        <v>10.9</v>
      </c>
      <c r="V61" s="44">
        <v>10.9</v>
      </c>
      <c r="W61" s="44">
        <v>10.9</v>
      </c>
      <c r="X61" s="44">
        <v>10.9</v>
      </c>
      <c r="Y61" s="44">
        <v>10.9</v>
      </c>
      <c r="Z61" s="44">
        <v>10.9</v>
      </c>
      <c r="AA61" s="44">
        <v>10.9</v>
      </c>
      <c r="AB61" s="44">
        <v>10.9</v>
      </c>
      <c r="AC61" s="44">
        <v>10.9</v>
      </c>
      <c r="AD61" s="44">
        <v>10.9</v>
      </c>
      <c r="AE61" s="44">
        <v>10.9</v>
      </c>
      <c r="AF61" s="44">
        <v>10.9</v>
      </c>
      <c r="AG61" s="48">
        <v>12</v>
      </c>
      <c r="AH61" s="46">
        <f t="shared" si="2"/>
        <v>10.9</v>
      </c>
      <c r="AI61" s="47">
        <f t="shared" si="3"/>
        <v>10.9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>
        <v>5.7</v>
      </c>
      <c r="Q63" s="44">
        <v>5.7</v>
      </c>
      <c r="R63" s="44">
        <v>5.7</v>
      </c>
      <c r="S63" s="44">
        <v>5.7</v>
      </c>
      <c r="T63" s="44">
        <v>5.7</v>
      </c>
      <c r="U63" s="44">
        <v>5.7</v>
      </c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5.4</v>
      </c>
      <c r="C66" s="44">
        <v>5.4</v>
      </c>
      <c r="D66" s="44">
        <v>5.4</v>
      </c>
      <c r="E66" s="44">
        <v>5.4</v>
      </c>
      <c r="F66" s="44">
        <v>5.4</v>
      </c>
      <c r="G66" s="44">
        <v>5.4</v>
      </c>
      <c r="H66" s="44">
        <v>5.4</v>
      </c>
      <c r="I66" s="44">
        <v>5.4</v>
      </c>
      <c r="J66" s="44">
        <v>5.4</v>
      </c>
      <c r="K66" s="44">
        <v>5.4</v>
      </c>
      <c r="L66" s="44">
        <v>5.4</v>
      </c>
      <c r="M66" s="44">
        <v>5.4</v>
      </c>
      <c r="N66" s="44">
        <v>5.4</v>
      </c>
      <c r="O66" s="44">
        <v>5.4</v>
      </c>
      <c r="P66" s="44">
        <v>5.4</v>
      </c>
      <c r="Q66" s="44">
        <v>5.4</v>
      </c>
      <c r="R66" s="44">
        <v>5.4</v>
      </c>
      <c r="S66" s="44">
        <v>5.4</v>
      </c>
      <c r="T66" s="44">
        <v>5.4</v>
      </c>
      <c r="U66" s="44">
        <v>5.4</v>
      </c>
      <c r="V66" s="44">
        <v>5.4</v>
      </c>
      <c r="W66" s="44">
        <v>5.4</v>
      </c>
      <c r="X66" s="44">
        <v>5.4</v>
      </c>
      <c r="Y66" s="44">
        <v>5.4</v>
      </c>
      <c r="Z66" s="44">
        <v>5.4</v>
      </c>
      <c r="AA66" s="44">
        <v>5.4</v>
      </c>
      <c r="AB66" s="44">
        <v>5.4</v>
      </c>
      <c r="AC66" s="44">
        <v>5.4</v>
      </c>
      <c r="AD66" s="44">
        <v>5.4</v>
      </c>
      <c r="AE66" s="44">
        <v>5.4</v>
      </c>
      <c r="AF66" s="44">
        <v>5.4</v>
      </c>
      <c r="AG66" s="62">
        <v>10.3</v>
      </c>
      <c r="AH66" s="46">
        <f t="shared" si="2"/>
        <v>5.4</v>
      </c>
      <c r="AI66" s="47">
        <f t="shared" si="3"/>
        <v>5.4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4.8</v>
      </c>
      <c r="C67" s="44">
        <v>4.8</v>
      </c>
      <c r="D67" s="44">
        <v>4.8</v>
      </c>
      <c r="E67" s="44">
        <v>4.8</v>
      </c>
      <c r="F67" s="44">
        <v>4.8</v>
      </c>
      <c r="G67" s="44">
        <v>4.8</v>
      </c>
      <c r="H67" s="44">
        <v>4.8</v>
      </c>
      <c r="I67" s="44">
        <v>4.8</v>
      </c>
      <c r="J67" s="44">
        <v>4.8</v>
      </c>
      <c r="K67" s="44">
        <v>4.8</v>
      </c>
      <c r="L67" s="44">
        <v>4.8</v>
      </c>
      <c r="M67" s="44">
        <v>4.8</v>
      </c>
      <c r="N67" s="44">
        <v>4.8</v>
      </c>
      <c r="O67" s="44">
        <v>4.8</v>
      </c>
      <c r="P67" s="44">
        <v>4.8</v>
      </c>
      <c r="Q67" s="44">
        <v>4.8</v>
      </c>
      <c r="R67" s="44">
        <v>4.8</v>
      </c>
      <c r="S67" s="44">
        <v>4.8</v>
      </c>
      <c r="T67" s="44">
        <v>4.8</v>
      </c>
      <c r="U67" s="44">
        <v>4.8</v>
      </c>
      <c r="V67" s="44">
        <v>4.8</v>
      </c>
      <c r="W67" s="44">
        <v>4.8</v>
      </c>
      <c r="X67" s="44">
        <v>4.8</v>
      </c>
      <c r="Y67" s="44">
        <v>4.8</v>
      </c>
      <c r="Z67" s="44">
        <v>4.8</v>
      </c>
      <c r="AA67" s="44">
        <v>4.8</v>
      </c>
      <c r="AB67" s="44">
        <v>4.8</v>
      </c>
      <c r="AC67" s="44">
        <v>4.8</v>
      </c>
      <c r="AD67" s="44">
        <v>4.8</v>
      </c>
      <c r="AE67" s="44">
        <v>4.8</v>
      </c>
      <c r="AF67" s="44">
        <v>4.8</v>
      </c>
      <c r="AG67" s="61">
        <v>10</v>
      </c>
      <c r="AH67" s="46">
        <f t="shared" si="2"/>
        <v>4.8</v>
      </c>
      <c r="AI67" s="47">
        <f t="shared" si="3"/>
        <v>4.8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F70" si="20">57.3+74.2</f>
        <v>131.5</v>
      </c>
      <c r="C70" s="68">
        <f t="shared" si="20"/>
        <v>131.5</v>
      </c>
      <c r="D70" s="68">
        <f t="shared" si="20"/>
        <v>131.5</v>
      </c>
      <c r="E70" s="68">
        <f t="shared" si="20"/>
        <v>131.5</v>
      </c>
      <c r="F70" s="68">
        <f t="shared" si="20"/>
        <v>131.5</v>
      </c>
      <c r="G70" s="43">
        <v>9.8018118059613801</v>
      </c>
      <c r="H70" s="43">
        <v>9.8018118059613801</v>
      </c>
      <c r="I70" s="43">
        <v>9.8018118059613801</v>
      </c>
      <c r="J70" s="43">
        <v>9.8018118059613801</v>
      </c>
      <c r="K70" s="43">
        <v>9.8018118059613801</v>
      </c>
      <c r="L70" s="43">
        <v>9.8018118059613801</v>
      </c>
      <c r="M70" s="43">
        <v>9.8018118059613801</v>
      </c>
      <c r="N70" s="43">
        <v>9.8018118059613801</v>
      </c>
      <c r="O70" s="43">
        <v>9.8018118059613801</v>
      </c>
      <c r="P70" s="43">
        <v>9.8018118059613801</v>
      </c>
      <c r="Q70" s="43">
        <v>9.8018118059613801</v>
      </c>
      <c r="R70" s="43">
        <v>9.8018118059613801</v>
      </c>
      <c r="S70" s="68">
        <f>48.7+70.3</f>
        <v>119</v>
      </c>
      <c r="T70" s="68">
        <f t="shared" ref="T70:AA70" si="21">48.7+70.3</f>
        <v>119</v>
      </c>
      <c r="U70" s="68">
        <f t="shared" si="21"/>
        <v>119</v>
      </c>
      <c r="V70" s="68">
        <f t="shared" si="21"/>
        <v>119</v>
      </c>
      <c r="W70" s="68">
        <f t="shared" si="21"/>
        <v>119</v>
      </c>
      <c r="X70" s="68">
        <f t="shared" si="21"/>
        <v>119</v>
      </c>
      <c r="Y70" s="68">
        <f t="shared" si="21"/>
        <v>119</v>
      </c>
      <c r="Z70" s="68">
        <f t="shared" si="21"/>
        <v>119</v>
      </c>
      <c r="AA70" s="68">
        <f t="shared" si="21"/>
        <v>119</v>
      </c>
      <c r="AB70" s="68">
        <f>76+61.3</f>
        <v>137.30000000000001</v>
      </c>
      <c r="AC70" s="66">
        <v>138</v>
      </c>
      <c r="AD70" s="66">
        <v>139</v>
      </c>
      <c r="AE70" s="66">
        <v>139</v>
      </c>
      <c r="AF70" s="66">
        <v>139</v>
      </c>
      <c r="AG70" s="64">
        <v>240</v>
      </c>
      <c r="AH70" s="46">
        <f t="shared" si="2"/>
        <v>139</v>
      </c>
      <c r="AI70" s="47">
        <f t="shared" si="3"/>
        <v>9.8018118059613801</v>
      </c>
      <c r="AK70" s="49"/>
    </row>
    <row r="71" spans="1:88" ht="15.75" thickBot="1">
      <c r="A71" s="69" t="s">
        <v>90</v>
      </c>
      <c r="B71" s="70">
        <f>SUM(B11:B69)</f>
        <v>900.9</v>
      </c>
      <c r="C71" s="70">
        <f>SUM(C11:C69)</f>
        <v>900.9</v>
      </c>
      <c r="D71" s="70">
        <f t="shared" ref="D71:AG71" si="22">SUM(D11:D69)</f>
        <v>900.9</v>
      </c>
      <c r="E71" s="70">
        <f t="shared" si="22"/>
        <v>900.9</v>
      </c>
      <c r="F71" s="70">
        <f t="shared" si="22"/>
        <v>900.9</v>
      </c>
      <c r="G71" s="70">
        <f t="shared" si="22"/>
        <v>900.9</v>
      </c>
      <c r="H71" s="70">
        <f t="shared" si="22"/>
        <v>900.9</v>
      </c>
      <c r="I71" s="70">
        <f t="shared" si="22"/>
        <v>900.9</v>
      </c>
      <c r="J71" s="70">
        <f t="shared" si="22"/>
        <v>900.9</v>
      </c>
      <c r="K71" s="70">
        <f t="shared" si="22"/>
        <v>900.9</v>
      </c>
      <c r="L71" s="70">
        <f t="shared" si="22"/>
        <v>900.9</v>
      </c>
      <c r="M71" s="70">
        <f t="shared" ref="M71:N71" si="23">SUM(M11:M69)</f>
        <v>905.9</v>
      </c>
      <c r="N71" s="70">
        <f t="shared" si="23"/>
        <v>885.16000000000008</v>
      </c>
      <c r="O71" s="70">
        <f t="shared" ref="O71:P71" si="24">SUM(O11:O69)</f>
        <v>885.16000000000008</v>
      </c>
      <c r="P71" s="70">
        <f t="shared" si="24"/>
        <v>885.16000000000008</v>
      </c>
      <c r="Q71" s="70">
        <f t="shared" ref="Q71:R71" si="25">SUM(Q11:Q69)</f>
        <v>885.16000000000008</v>
      </c>
      <c r="R71" s="70">
        <f t="shared" si="25"/>
        <v>885.36000000000013</v>
      </c>
      <c r="S71" s="70">
        <f t="shared" si="22"/>
        <v>852.86</v>
      </c>
      <c r="T71" s="70">
        <f t="shared" si="22"/>
        <v>876.56000000000006</v>
      </c>
      <c r="U71" s="70">
        <f t="shared" si="22"/>
        <v>876.56000000000006</v>
      </c>
      <c r="V71" s="70">
        <f t="shared" ref="V71" si="26">SUM(V11:V69)</f>
        <v>876.56000000000006</v>
      </c>
      <c r="W71" s="70">
        <f t="shared" si="22"/>
        <v>876.56000000000006</v>
      </c>
      <c r="X71" s="70">
        <f t="shared" si="22"/>
        <v>876.56000000000006</v>
      </c>
      <c r="Y71" s="70">
        <f t="shared" si="22"/>
        <v>876.56000000000006</v>
      </c>
      <c r="Z71" s="70">
        <f t="shared" si="22"/>
        <v>876.56000000000006</v>
      </c>
      <c r="AA71" s="70">
        <f t="shared" si="22"/>
        <v>876.56000000000006</v>
      </c>
      <c r="AB71" s="70">
        <f>SUM(AB11:AB69)</f>
        <v>955.26</v>
      </c>
      <c r="AC71" s="70">
        <f t="shared" si="22"/>
        <v>955.26</v>
      </c>
      <c r="AD71" s="70">
        <f t="shared" si="22"/>
        <v>955.26</v>
      </c>
      <c r="AE71" s="70">
        <f t="shared" si="22"/>
        <v>955.26</v>
      </c>
      <c r="AF71" s="70">
        <f t="shared" si="22"/>
        <v>955.26</v>
      </c>
      <c r="AG71" s="70">
        <f t="shared" si="22"/>
        <v>1812.2049999999999</v>
      </c>
      <c r="AH71" s="46">
        <f t="shared" si="2"/>
        <v>955.26</v>
      </c>
      <c r="AI71" s="47">
        <f t="shared" si="3"/>
        <v>852.86</v>
      </c>
      <c r="AK71" s="49"/>
    </row>
    <row r="72" spans="1:88">
      <c r="A72" s="71" t="s">
        <v>91</v>
      </c>
      <c r="B72" s="44">
        <v>150</v>
      </c>
      <c r="C72" s="44">
        <v>380</v>
      </c>
      <c r="D72" s="44">
        <v>300</v>
      </c>
      <c r="E72" s="44">
        <v>150</v>
      </c>
      <c r="F72" s="44">
        <v>150</v>
      </c>
      <c r="G72" s="44">
        <v>60</v>
      </c>
      <c r="H72" s="44">
        <v>60</v>
      </c>
      <c r="I72" s="44">
        <v>120</v>
      </c>
      <c r="J72" s="44">
        <v>120</v>
      </c>
      <c r="K72" s="44">
        <v>120</v>
      </c>
      <c r="L72" s="44">
        <v>120</v>
      </c>
      <c r="M72" s="44">
        <v>120</v>
      </c>
      <c r="N72" s="44">
        <v>60</v>
      </c>
      <c r="O72" s="44">
        <v>60</v>
      </c>
      <c r="P72" s="44">
        <v>100</v>
      </c>
      <c r="Q72" s="44">
        <v>150</v>
      </c>
      <c r="R72" s="44">
        <v>100</v>
      </c>
      <c r="S72" s="44">
        <v>100</v>
      </c>
      <c r="T72" s="44">
        <v>40</v>
      </c>
      <c r="U72" s="44">
        <v>90</v>
      </c>
      <c r="V72" s="44">
        <v>60</v>
      </c>
      <c r="W72" s="44">
        <v>80</v>
      </c>
      <c r="X72" s="44">
        <v>160</v>
      </c>
      <c r="Y72" s="44">
        <v>160</v>
      </c>
      <c r="Z72" s="44">
        <v>180</v>
      </c>
      <c r="AA72" s="44">
        <v>350</v>
      </c>
      <c r="AB72" s="44">
        <v>260</v>
      </c>
      <c r="AC72" s="44">
        <v>260</v>
      </c>
      <c r="AD72" s="44">
        <v>260</v>
      </c>
      <c r="AE72" s="44">
        <v>200</v>
      </c>
      <c r="AF72" s="44">
        <v>220</v>
      </c>
      <c r="AG72" s="61">
        <v>456</v>
      </c>
      <c r="AH72" s="46">
        <f t="shared" si="2"/>
        <v>380</v>
      </c>
      <c r="AI72" s="47">
        <f t="shared" si="3"/>
        <v>40</v>
      </c>
      <c r="AK72" s="49"/>
    </row>
    <row r="73" spans="1:88">
      <c r="A73" s="72" t="s">
        <v>92</v>
      </c>
      <c r="B73" s="43">
        <v>60</v>
      </c>
      <c r="C73" s="43">
        <v>60</v>
      </c>
      <c r="D73" s="43">
        <v>60</v>
      </c>
      <c r="E73" s="43">
        <v>60</v>
      </c>
      <c r="F73" s="43">
        <v>60</v>
      </c>
      <c r="G73" s="43">
        <v>60</v>
      </c>
      <c r="H73" s="43">
        <v>60</v>
      </c>
      <c r="I73" s="43">
        <v>60</v>
      </c>
      <c r="J73" s="43">
        <v>60</v>
      </c>
      <c r="K73" s="43">
        <v>60</v>
      </c>
      <c r="L73" s="43">
        <v>60</v>
      </c>
      <c r="M73" s="43">
        <v>60</v>
      </c>
      <c r="N73" s="43">
        <v>60</v>
      </c>
      <c r="O73" s="43">
        <v>60</v>
      </c>
      <c r="P73" s="43">
        <v>60</v>
      </c>
      <c r="Q73" s="43">
        <v>60</v>
      </c>
      <c r="R73" s="43">
        <v>60</v>
      </c>
      <c r="S73" s="43">
        <v>60</v>
      </c>
      <c r="T73" s="43">
        <v>60</v>
      </c>
      <c r="U73" s="43">
        <v>61.9</v>
      </c>
      <c r="V73" s="43">
        <v>61.9</v>
      </c>
      <c r="W73" s="43">
        <v>61.9</v>
      </c>
      <c r="X73" s="43">
        <v>61.9</v>
      </c>
      <c r="Y73" s="43">
        <v>60</v>
      </c>
      <c r="Z73" s="43">
        <v>60</v>
      </c>
      <c r="AA73" s="43">
        <v>63.9</v>
      </c>
      <c r="AB73" s="43">
        <v>63.9</v>
      </c>
      <c r="AC73" s="43">
        <v>65.900000000000006</v>
      </c>
      <c r="AD73" s="43">
        <v>65.900000000000006</v>
      </c>
      <c r="AE73" s="43">
        <v>65.900000000000006</v>
      </c>
      <c r="AF73" s="43">
        <v>65.900000000000006</v>
      </c>
      <c r="AG73" s="64">
        <v>111</v>
      </c>
      <c r="AH73" s="46">
        <f t="shared" si="2"/>
        <v>65.900000000000006</v>
      </c>
      <c r="AI73" s="47">
        <f t="shared" si="3"/>
        <v>60</v>
      </c>
      <c r="AK73" s="49"/>
    </row>
    <row r="74" spans="1:88">
      <c r="A74" s="73" t="s">
        <v>93</v>
      </c>
      <c r="B74" s="43">
        <v>38.5</v>
      </c>
      <c r="C74" s="43">
        <v>38.5</v>
      </c>
      <c r="D74" s="43">
        <v>38.5</v>
      </c>
      <c r="E74" s="43">
        <v>38.5</v>
      </c>
      <c r="F74" s="43">
        <v>38.5</v>
      </c>
      <c r="G74" s="43">
        <v>38.5</v>
      </c>
      <c r="H74" s="43">
        <v>38.5</v>
      </c>
      <c r="I74" s="43">
        <v>38.5</v>
      </c>
      <c r="J74" s="43">
        <v>38.5</v>
      </c>
      <c r="K74" s="43">
        <v>38.5</v>
      </c>
      <c r="L74" s="43">
        <v>38.5</v>
      </c>
      <c r="M74" s="43">
        <v>38.5</v>
      </c>
      <c r="N74" s="43">
        <v>39.9</v>
      </c>
      <c r="O74" s="43">
        <v>39.9</v>
      </c>
      <c r="P74" s="43">
        <v>39.9</v>
      </c>
      <c r="Q74" s="43">
        <v>39.9</v>
      </c>
      <c r="R74" s="43">
        <v>39.9</v>
      </c>
      <c r="S74" s="43">
        <v>39.9</v>
      </c>
      <c r="T74" s="43">
        <v>39.4</v>
      </c>
      <c r="U74" s="43">
        <v>42.1</v>
      </c>
      <c r="V74" s="43">
        <v>42.1</v>
      </c>
      <c r="W74" s="43">
        <v>40.4</v>
      </c>
      <c r="X74" s="43">
        <v>40.4</v>
      </c>
      <c r="Y74" s="43">
        <v>40.4</v>
      </c>
      <c r="Z74" s="43">
        <v>41.3</v>
      </c>
      <c r="AA74" s="43">
        <v>40.6</v>
      </c>
      <c r="AB74" s="43">
        <v>40.6</v>
      </c>
      <c r="AC74" s="43">
        <v>40.6</v>
      </c>
      <c r="AD74" s="43">
        <v>40.6</v>
      </c>
      <c r="AE74" s="43">
        <v>40.6</v>
      </c>
      <c r="AF74" s="43">
        <v>40.6</v>
      </c>
      <c r="AG74" s="64">
        <v>60</v>
      </c>
      <c r="AH74" s="46">
        <f t="shared" si="2"/>
        <v>42.1</v>
      </c>
      <c r="AI74" s="47">
        <f t="shared" si="3"/>
        <v>38.5</v>
      </c>
      <c r="AK74" s="49"/>
    </row>
    <row r="75" spans="1:88">
      <c r="A75" s="74" t="s">
        <v>94</v>
      </c>
      <c r="B75" s="43">
        <v>18</v>
      </c>
      <c r="C75" s="43">
        <v>18</v>
      </c>
      <c r="D75" s="43">
        <v>18</v>
      </c>
      <c r="E75" s="43">
        <v>18</v>
      </c>
      <c r="F75" s="43">
        <v>18</v>
      </c>
      <c r="G75" s="43">
        <v>18</v>
      </c>
      <c r="H75" s="43">
        <v>18</v>
      </c>
      <c r="I75" s="43">
        <v>18</v>
      </c>
      <c r="J75" s="43">
        <v>18</v>
      </c>
      <c r="K75" s="43">
        <v>18</v>
      </c>
      <c r="L75" s="43">
        <v>18</v>
      </c>
      <c r="M75" s="43">
        <v>18</v>
      </c>
      <c r="N75" s="43">
        <v>19.77</v>
      </c>
      <c r="O75" s="43">
        <v>19.77</v>
      </c>
      <c r="P75" s="43">
        <v>19.77</v>
      </c>
      <c r="Q75" s="43">
        <v>19.77</v>
      </c>
      <c r="R75" s="43">
        <v>19.77</v>
      </c>
      <c r="S75" s="43">
        <v>19.77</v>
      </c>
      <c r="T75" s="43">
        <v>20.3</v>
      </c>
      <c r="U75" s="43">
        <v>20.7</v>
      </c>
      <c r="V75" s="43">
        <v>20.7</v>
      </c>
      <c r="W75" s="43">
        <v>21.5</v>
      </c>
      <c r="X75" s="43">
        <v>21.5</v>
      </c>
      <c r="Y75" s="43">
        <v>21.5</v>
      </c>
      <c r="Z75" s="43">
        <v>21.5</v>
      </c>
      <c r="AA75" s="43">
        <v>21.3</v>
      </c>
      <c r="AB75" s="43">
        <v>21.3</v>
      </c>
      <c r="AC75" s="43">
        <v>21.3</v>
      </c>
      <c r="AD75" s="43">
        <v>21.3</v>
      </c>
      <c r="AE75" s="43">
        <v>17.2</v>
      </c>
      <c r="AF75" s="43">
        <v>17.2</v>
      </c>
      <c r="AG75" s="75">
        <v>42.5</v>
      </c>
      <c r="AH75" s="46">
        <f t="shared" ref="AH75:AH138" si="27">MAX(B75:AF75)</f>
        <v>21.5</v>
      </c>
      <c r="AI75" s="47">
        <f t="shared" ref="AI75:AI138" si="28">MIN(B75:AF75)</f>
        <v>17.2</v>
      </c>
      <c r="AK75" s="49"/>
    </row>
    <row r="76" spans="1:88">
      <c r="A76" s="74" t="s">
        <v>95</v>
      </c>
      <c r="B76" s="43">
        <v>18</v>
      </c>
      <c r="C76" s="43">
        <v>18</v>
      </c>
      <c r="D76" s="43">
        <v>18</v>
      </c>
      <c r="E76" s="43">
        <v>18</v>
      </c>
      <c r="F76" s="43">
        <v>18</v>
      </c>
      <c r="G76" s="43">
        <v>18</v>
      </c>
      <c r="H76" s="43">
        <v>18</v>
      </c>
      <c r="I76" s="43">
        <v>18</v>
      </c>
      <c r="J76" s="43">
        <v>18</v>
      </c>
      <c r="K76" s="43">
        <v>18</v>
      </c>
      <c r="L76" s="43">
        <v>18</v>
      </c>
      <c r="M76" s="43">
        <v>18</v>
      </c>
      <c r="N76" s="43">
        <v>16.5</v>
      </c>
      <c r="O76" s="43">
        <v>16.5</v>
      </c>
      <c r="P76" s="43">
        <v>16.5</v>
      </c>
      <c r="Q76" s="43">
        <v>16.5</v>
      </c>
      <c r="R76" s="43">
        <v>16.5</v>
      </c>
      <c r="S76" s="43">
        <v>16.5</v>
      </c>
      <c r="T76" s="43">
        <v>20</v>
      </c>
      <c r="U76" s="43">
        <v>20.100000000000001</v>
      </c>
      <c r="V76" s="43">
        <v>20.100000000000001</v>
      </c>
      <c r="W76" s="43">
        <v>0</v>
      </c>
      <c r="X76" s="43">
        <v>0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7"/>
        <v>22.2</v>
      </c>
      <c r="AI76" s="47">
        <f t="shared" si="28"/>
        <v>0</v>
      </c>
      <c r="AK76" s="49"/>
    </row>
    <row r="77" spans="1:88" ht="15.75" thickBot="1">
      <c r="A77" s="76" t="s">
        <v>96</v>
      </c>
      <c r="B77" s="77">
        <v>5.0999999999999996</v>
      </c>
      <c r="C77" s="77">
        <v>5.0999999999999996</v>
      </c>
      <c r="D77" s="77">
        <v>5.0999999999999996</v>
      </c>
      <c r="E77" s="77">
        <v>5.0999999999999996</v>
      </c>
      <c r="F77" s="77">
        <v>5.0999999999999996</v>
      </c>
      <c r="G77" s="77">
        <v>5.0999999999999996</v>
      </c>
      <c r="H77" s="77">
        <v>5.0999999999999996</v>
      </c>
      <c r="I77" s="77">
        <v>5.0999999999999996</v>
      </c>
      <c r="J77" s="77">
        <v>5.0999999999999996</v>
      </c>
      <c r="K77" s="77">
        <v>5.0999999999999996</v>
      </c>
      <c r="L77" s="77">
        <v>5.0999999999999996</v>
      </c>
      <c r="M77" s="77">
        <v>5.0999999999999996</v>
      </c>
      <c r="N77" s="77">
        <v>6.2</v>
      </c>
      <c r="O77" s="77">
        <v>6.2</v>
      </c>
      <c r="P77" s="77">
        <v>6.2</v>
      </c>
      <c r="Q77" s="77">
        <v>6.2</v>
      </c>
      <c r="R77" s="77">
        <v>6.2</v>
      </c>
      <c r="S77" s="77">
        <v>6.2</v>
      </c>
      <c r="T77" s="77">
        <v>6.1</v>
      </c>
      <c r="U77" s="77">
        <v>6.1</v>
      </c>
      <c r="V77" s="77">
        <v>6.1</v>
      </c>
      <c r="W77" s="77">
        <v>6.1</v>
      </c>
      <c r="X77" s="77">
        <v>6.1</v>
      </c>
      <c r="Y77" s="77">
        <v>6</v>
      </c>
      <c r="Z77" s="77">
        <v>6</v>
      </c>
      <c r="AA77" s="77">
        <v>6</v>
      </c>
      <c r="AB77" s="77">
        <v>6</v>
      </c>
      <c r="AC77" s="77">
        <v>6</v>
      </c>
      <c r="AD77" s="77">
        <v>6</v>
      </c>
      <c r="AE77" s="77">
        <v>5</v>
      </c>
      <c r="AF77" s="77">
        <v>5</v>
      </c>
      <c r="AG77" s="78">
        <v>14.8</v>
      </c>
      <c r="AH77" s="46">
        <f t="shared" si="27"/>
        <v>6.2</v>
      </c>
      <c r="AI77" s="47">
        <f t="shared" si="28"/>
        <v>5</v>
      </c>
      <c r="AK77" s="49"/>
    </row>
    <row r="78" spans="1:88" ht="15.75" thickBot="1">
      <c r="A78" s="79" t="s">
        <v>97</v>
      </c>
      <c r="B78" s="70">
        <f>SUM(B72:B77)</f>
        <v>289.60000000000002</v>
      </c>
      <c r="C78" s="70">
        <f>SUM(C72:C77)</f>
        <v>519.6</v>
      </c>
      <c r="D78" s="70">
        <f t="shared" ref="D78:AG78" si="29">SUM(D72:D77)</f>
        <v>439.6</v>
      </c>
      <c r="E78" s="70">
        <f t="shared" si="29"/>
        <v>289.60000000000002</v>
      </c>
      <c r="F78" s="70">
        <f t="shared" si="29"/>
        <v>289.60000000000002</v>
      </c>
      <c r="G78" s="70">
        <f t="shared" si="29"/>
        <v>199.6</v>
      </c>
      <c r="H78" s="70">
        <f t="shared" si="29"/>
        <v>199.6</v>
      </c>
      <c r="I78" s="70">
        <f t="shared" si="29"/>
        <v>259.60000000000002</v>
      </c>
      <c r="J78" s="70">
        <f t="shared" si="29"/>
        <v>259.60000000000002</v>
      </c>
      <c r="K78" s="70">
        <f t="shared" si="29"/>
        <v>259.60000000000002</v>
      </c>
      <c r="L78" s="70">
        <f t="shared" si="29"/>
        <v>259.60000000000002</v>
      </c>
      <c r="M78" s="70">
        <f t="shared" ref="M78:N78" si="30">SUM(M72:M77)</f>
        <v>259.60000000000002</v>
      </c>
      <c r="N78" s="70">
        <f t="shared" si="30"/>
        <v>202.37</v>
      </c>
      <c r="O78" s="70">
        <f t="shared" ref="O78:P78" si="31">SUM(O72:O77)</f>
        <v>202.37</v>
      </c>
      <c r="P78" s="70">
        <f t="shared" si="31"/>
        <v>242.37</v>
      </c>
      <c r="Q78" s="70">
        <f t="shared" ref="Q78:R78" si="32">SUM(Q72:Q77)</f>
        <v>292.37</v>
      </c>
      <c r="R78" s="70">
        <f t="shared" si="32"/>
        <v>242.37</v>
      </c>
      <c r="S78" s="70">
        <f t="shared" si="29"/>
        <v>242.37</v>
      </c>
      <c r="T78" s="70">
        <f t="shared" si="29"/>
        <v>185.8</v>
      </c>
      <c r="U78" s="70">
        <f t="shared" si="29"/>
        <v>240.89999999999998</v>
      </c>
      <c r="V78" s="70">
        <f t="shared" ref="V78" si="33">SUM(V72:V77)</f>
        <v>210.89999999999998</v>
      </c>
      <c r="W78" s="70">
        <f t="shared" si="29"/>
        <v>209.9</v>
      </c>
      <c r="X78" s="70">
        <f t="shared" si="29"/>
        <v>289.90000000000003</v>
      </c>
      <c r="Y78" s="70">
        <f t="shared" si="29"/>
        <v>310.09999999999997</v>
      </c>
      <c r="Z78" s="70">
        <f t="shared" si="29"/>
        <v>331</v>
      </c>
      <c r="AA78" s="70">
        <f t="shared" si="29"/>
        <v>504</v>
      </c>
      <c r="AB78" s="70">
        <f t="shared" si="29"/>
        <v>414</v>
      </c>
      <c r="AC78" s="70">
        <f t="shared" si="29"/>
        <v>416</v>
      </c>
      <c r="AD78" s="70">
        <f t="shared" si="29"/>
        <v>416</v>
      </c>
      <c r="AE78" s="70">
        <f t="shared" si="29"/>
        <v>350.9</v>
      </c>
      <c r="AF78" s="70">
        <f t="shared" si="29"/>
        <v>370.9</v>
      </c>
      <c r="AG78" s="80">
        <f t="shared" si="29"/>
        <v>706.4</v>
      </c>
      <c r="AH78" s="46">
        <f t="shared" si="27"/>
        <v>519.6</v>
      </c>
      <c r="AI78" s="47">
        <f t="shared" si="28"/>
        <v>185.8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90.69</v>
      </c>
      <c r="C79" s="44">
        <v>90.69</v>
      </c>
      <c r="D79" s="44">
        <v>90.69</v>
      </c>
      <c r="E79" s="44">
        <v>48</v>
      </c>
      <c r="F79" s="44">
        <v>48</v>
      </c>
      <c r="G79" s="44">
        <v>48</v>
      </c>
      <c r="H79" s="44">
        <v>48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111.5</v>
      </c>
      <c r="O79" s="44">
        <v>111.5</v>
      </c>
      <c r="P79" s="44">
        <v>95.8</v>
      </c>
      <c r="Q79" s="44">
        <v>95.8</v>
      </c>
      <c r="R79" s="44">
        <v>72.3</v>
      </c>
      <c r="S79" s="44">
        <v>72.3</v>
      </c>
      <c r="T79" s="44">
        <v>72</v>
      </c>
      <c r="U79" s="44">
        <v>72.2</v>
      </c>
      <c r="V79" s="44">
        <v>72.2</v>
      </c>
      <c r="W79" s="44">
        <v>72.2</v>
      </c>
      <c r="X79" s="44">
        <v>72.2</v>
      </c>
      <c r="Y79" s="44">
        <v>72.2</v>
      </c>
      <c r="Z79" s="44">
        <v>97</v>
      </c>
      <c r="AA79" s="44">
        <v>97</v>
      </c>
      <c r="AB79" s="44">
        <v>97</v>
      </c>
      <c r="AC79" s="44">
        <v>97</v>
      </c>
      <c r="AD79" s="44">
        <v>97</v>
      </c>
      <c r="AE79" s="44">
        <v>97</v>
      </c>
      <c r="AF79" s="44">
        <v>97</v>
      </c>
      <c r="AG79" s="61">
        <v>144</v>
      </c>
      <c r="AH79" s="46">
        <f t="shared" si="27"/>
        <v>111.5</v>
      </c>
      <c r="AI79" s="47">
        <f t="shared" si="28"/>
        <v>48</v>
      </c>
      <c r="AK79" s="49"/>
      <c r="AY79" s="1" t="s">
        <v>99</v>
      </c>
      <c r="AZ79" s="82">
        <f>ROUND(C97,0)</f>
        <v>-569</v>
      </c>
      <c r="BA79" s="81">
        <f t="shared" ref="BA79:BD83" si="34">D97</f>
        <v>-468</v>
      </c>
      <c r="BB79" s="81">
        <f t="shared" si="34"/>
        <v>-361</v>
      </c>
      <c r="BC79" s="81">
        <f t="shared" si="34"/>
        <v>-350</v>
      </c>
      <c r="BD79" s="81">
        <f t="shared" si="34"/>
        <v>-330</v>
      </c>
      <c r="BE79" s="82">
        <f>I97</f>
        <v>-318</v>
      </c>
      <c r="BF79" s="82">
        <f>K97</f>
        <v>-252</v>
      </c>
      <c r="BG79" s="82">
        <f t="shared" ref="BG79:BP83" si="35">M97</f>
        <v>-179</v>
      </c>
      <c r="BH79" s="82">
        <f t="shared" si="35"/>
        <v>-229</v>
      </c>
      <c r="BI79" s="82">
        <f t="shared" si="35"/>
        <v>-272</v>
      </c>
      <c r="BJ79" s="82">
        <f t="shared" si="35"/>
        <v>-202</v>
      </c>
      <c r="BK79" s="82">
        <f t="shared" si="35"/>
        <v>-228.6</v>
      </c>
      <c r="BL79" s="82">
        <f t="shared" si="35"/>
        <v>-100</v>
      </c>
      <c r="BM79" s="82">
        <f t="shared" si="35"/>
        <v>-72.7</v>
      </c>
      <c r="BN79" s="82">
        <f t="shared" si="35"/>
        <v>-36</v>
      </c>
      <c r="BO79" s="82">
        <f t="shared" si="35"/>
        <v>-76</v>
      </c>
      <c r="BP79" s="82">
        <f t="shared" si="35"/>
        <v>-178.5</v>
      </c>
      <c r="BQ79" s="82">
        <f>X97</f>
        <v>-245</v>
      </c>
      <c r="BR79" s="82">
        <f>Z97</f>
        <v>-205</v>
      </c>
      <c r="BS79" s="81">
        <f>AB97</f>
        <v>-260</v>
      </c>
      <c r="BT79" s="81">
        <f t="shared" ref="BT79:BV83" si="36">AD97</f>
        <v>-471.3</v>
      </c>
      <c r="BU79" s="81">
        <f t="shared" si="36"/>
        <v>-472</v>
      </c>
      <c r="BV79" s="81">
        <f t="shared" si="36"/>
        <v>-455.5</v>
      </c>
      <c r="BW79" s="81">
        <f>B97</f>
        <v>-305.39999999999998</v>
      </c>
    </row>
    <row r="80" spans="1:88">
      <c r="A80" s="63" t="s">
        <v>100</v>
      </c>
      <c r="B80" s="43">
        <v>35.5</v>
      </c>
      <c r="C80" s="43">
        <v>52.9</v>
      </c>
      <c r="D80" s="43">
        <v>52.9</v>
      </c>
      <c r="E80" s="43">
        <v>52.9</v>
      </c>
      <c r="F80" s="43">
        <v>52.9</v>
      </c>
      <c r="G80" s="43">
        <v>52.9</v>
      </c>
      <c r="H80" s="43">
        <v>52.9</v>
      </c>
      <c r="I80" s="43">
        <v>70</v>
      </c>
      <c r="J80" s="43">
        <v>70</v>
      </c>
      <c r="K80" s="43">
        <v>70</v>
      </c>
      <c r="L80" s="43">
        <v>70</v>
      </c>
      <c r="M80" s="43">
        <v>70</v>
      </c>
      <c r="N80" s="43">
        <v>51.9</v>
      </c>
      <c r="O80" s="43">
        <v>51.9</v>
      </c>
      <c r="P80" s="43">
        <v>26.6</v>
      </c>
      <c r="Q80" s="43">
        <v>26.6</v>
      </c>
      <c r="R80" s="43">
        <v>0</v>
      </c>
      <c r="S80" s="43">
        <v>0</v>
      </c>
      <c r="T80" s="43">
        <v>0</v>
      </c>
      <c r="U80" s="43">
        <v>222.7</v>
      </c>
      <c r="V80" s="43">
        <v>23.3</v>
      </c>
      <c r="W80" s="43">
        <v>52.3</v>
      </c>
      <c r="X80" s="43">
        <v>52.3</v>
      </c>
      <c r="Y80" s="43">
        <v>52.3</v>
      </c>
      <c r="Z80" s="43">
        <v>69</v>
      </c>
      <c r="AA80" s="43">
        <v>69</v>
      </c>
      <c r="AB80" s="43">
        <v>69</v>
      </c>
      <c r="AC80" s="44">
        <v>55</v>
      </c>
      <c r="AD80" s="44">
        <v>55</v>
      </c>
      <c r="AE80" s="44">
        <v>55</v>
      </c>
      <c r="AF80" s="44">
        <v>55</v>
      </c>
      <c r="AG80" s="64">
        <v>70</v>
      </c>
      <c r="AH80" s="46">
        <f t="shared" si="27"/>
        <v>222.7</v>
      </c>
      <c r="AI80" s="47">
        <f t="shared" si="28"/>
        <v>0</v>
      </c>
      <c r="AK80" s="49"/>
      <c r="AY80" s="1" t="s">
        <v>101</v>
      </c>
      <c r="AZ80" s="82">
        <f>ROUND(C98,0)</f>
        <v>55</v>
      </c>
      <c r="BA80" s="81">
        <f t="shared" si="34"/>
        <v>46.2</v>
      </c>
      <c r="BB80" s="81">
        <f t="shared" si="34"/>
        <v>49.7</v>
      </c>
      <c r="BC80" s="81">
        <f t="shared" si="34"/>
        <v>51.1</v>
      </c>
      <c r="BD80" s="81">
        <f t="shared" si="34"/>
        <v>38.6</v>
      </c>
      <c r="BE80" s="82">
        <f>I98</f>
        <v>33</v>
      </c>
      <c r="BF80" s="82">
        <f>K98</f>
        <v>17</v>
      </c>
      <c r="BG80" s="82">
        <f t="shared" si="35"/>
        <v>6.2</v>
      </c>
      <c r="BH80" s="82">
        <f t="shared" si="35"/>
        <v>24</v>
      </c>
      <c r="BI80" s="82">
        <f t="shared" si="35"/>
        <v>27.9</v>
      </c>
      <c r="BJ80" s="82">
        <f t="shared" si="35"/>
        <v>23</v>
      </c>
      <c r="BK80" s="82">
        <f t="shared" si="35"/>
        <v>23.5</v>
      </c>
      <c r="BL80" s="82">
        <f t="shared" si="35"/>
        <v>28.4</v>
      </c>
      <c r="BM80" s="82">
        <f t="shared" si="35"/>
        <v>30.1</v>
      </c>
      <c r="BN80" s="82">
        <f t="shared" si="35"/>
        <v>32.200000000000003</v>
      </c>
      <c r="BO80" s="82">
        <f t="shared" si="35"/>
        <v>32</v>
      </c>
      <c r="BP80" s="82">
        <f t="shared" si="35"/>
        <v>30.7</v>
      </c>
      <c r="BQ80" s="82">
        <f>X98</f>
        <v>18.8</v>
      </c>
      <c r="BR80" s="82">
        <f>Z98</f>
        <v>23.5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62.4</v>
      </c>
    </row>
    <row r="81" spans="1:75">
      <c r="A81" s="63" t="s">
        <v>102</v>
      </c>
      <c r="B81" s="43">
        <v>68.8</v>
      </c>
      <c r="C81" s="43">
        <v>68.8</v>
      </c>
      <c r="D81" s="43">
        <v>55</v>
      </c>
      <c r="E81" s="43">
        <v>55</v>
      </c>
      <c r="F81" s="43">
        <v>55</v>
      </c>
      <c r="G81" s="43">
        <v>32</v>
      </c>
      <c r="H81" s="43">
        <v>32</v>
      </c>
      <c r="I81" s="43">
        <v>32</v>
      </c>
      <c r="J81" s="43">
        <v>32</v>
      </c>
      <c r="K81" s="43">
        <v>32</v>
      </c>
      <c r="L81" s="43">
        <v>32</v>
      </c>
      <c r="M81" s="43">
        <v>32</v>
      </c>
      <c r="N81" s="43">
        <v>62.7</v>
      </c>
      <c r="O81" s="43">
        <v>62.7</v>
      </c>
      <c r="P81" s="43">
        <v>42</v>
      </c>
      <c r="Q81" s="43">
        <v>46.3</v>
      </c>
      <c r="R81" s="43">
        <v>33.299999999999997</v>
      </c>
      <c r="S81" s="43">
        <v>33.299999999999997</v>
      </c>
      <c r="T81" s="43">
        <v>46.6</v>
      </c>
      <c r="U81" s="43">
        <v>46.4</v>
      </c>
      <c r="V81" s="43">
        <v>46.7</v>
      </c>
      <c r="W81" s="43">
        <v>33.200000000000003</v>
      </c>
      <c r="X81" s="43">
        <v>33.200000000000003</v>
      </c>
      <c r="Y81" s="43">
        <v>51</v>
      </c>
      <c r="Z81" s="43">
        <v>68.599999999999994</v>
      </c>
      <c r="AA81" s="43">
        <v>68.599999999999994</v>
      </c>
      <c r="AB81" s="43">
        <v>68.599999999999994</v>
      </c>
      <c r="AC81" s="44">
        <v>50</v>
      </c>
      <c r="AD81" s="44">
        <v>69.3</v>
      </c>
      <c r="AE81" s="44">
        <v>69.3</v>
      </c>
      <c r="AF81" s="44">
        <v>69.3</v>
      </c>
      <c r="AG81" s="64">
        <v>69</v>
      </c>
      <c r="AH81" s="46">
        <f t="shared" si="27"/>
        <v>69.3</v>
      </c>
      <c r="AI81" s="47">
        <f t="shared" si="28"/>
        <v>32</v>
      </c>
      <c r="AK81" s="49"/>
      <c r="AL81" s="83"/>
      <c r="AO81" s="83"/>
      <c r="AY81" s="1" t="s">
        <v>103</v>
      </c>
      <c r="AZ81" s="82">
        <f>ROUND(C99,0)</f>
        <v>19</v>
      </c>
      <c r="BA81" s="81">
        <f t="shared" si="34"/>
        <v>18</v>
      </c>
      <c r="BB81" s="81">
        <f t="shared" si="34"/>
        <v>17.600000000000001</v>
      </c>
      <c r="BC81" s="81">
        <f t="shared" si="34"/>
        <v>17.2</v>
      </c>
      <c r="BD81" s="81">
        <f t="shared" si="34"/>
        <v>17.2</v>
      </c>
      <c r="BE81" s="82">
        <f>I99</f>
        <v>16.100000000000001</v>
      </c>
      <c r="BF81" s="82">
        <f>K99</f>
        <v>42.2</v>
      </c>
      <c r="BG81" s="82">
        <f t="shared" si="35"/>
        <v>40.299999999999997</v>
      </c>
      <c r="BH81" s="82">
        <f t="shared" si="35"/>
        <v>37.5</v>
      </c>
      <c r="BI81" s="82">
        <f t="shared" si="35"/>
        <v>38.9</v>
      </c>
      <c r="BJ81" s="82">
        <f t="shared" si="35"/>
        <v>43</v>
      </c>
      <c r="BK81" s="82">
        <f t="shared" si="35"/>
        <v>37</v>
      </c>
      <c r="BL81" s="82">
        <f t="shared" si="35"/>
        <v>38.1</v>
      </c>
      <c r="BM81" s="82">
        <f t="shared" si="35"/>
        <v>37.9</v>
      </c>
      <c r="BN81" s="82">
        <f t="shared" si="35"/>
        <v>48.4</v>
      </c>
      <c r="BO81" s="82">
        <f t="shared" si="35"/>
        <v>52</v>
      </c>
      <c r="BP81" s="82">
        <f t="shared" si="35"/>
        <v>46.3</v>
      </c>
      <c r="BQ81" s="82">
        <f>X99</f>
        <v>48</v>
      </c>
      <c r="BR81" s="82">
        <f>Z99</f>
        <v>46.1</v>
      </c>
      <c r="BS81" s="81">
        <f>AB99</f>
        <v>49.6</v>
      </c>
      <c r="BT81" s="81">
        <f t="shared" si="36"/>
        <v>51.3</v>
      </c>
      <c r="BU81" s="81">
        <f t="shared" si="36"/>
        <v>50</v>
      </c>
      <c r="BV81" s="81">
        <f t="shared" si="36"/>
        <v>47.1</v>
      </c>
      <c r="BW81" s="81">
        <f>B99</f>
        <v>19.2</v>
      </c>
    </row>
    <row r="82" spans="1:75" s="83" customFormat="1">
      <c r="A82" s="63" t="s">
        <v>104</v>
      </c>
      <c r="B82" s="43">
        <v>60</v>
      </c>
      <c r="C82" s="43">
        <v>60</v>
      </c>
      <c r="D82" s="43">
        <v>60</v>
      </c>
      <c r="E82" s="43">
        <v>60</v>
      </c>
      <c r="F82" s="43">
        <v>60</v>
      </c>
      <c r="G82" s="43">
        <v>60</v>
      </c>
      <c r="H82" s="43">
        <v>60</v>
      </c>
      <c r="I82" s="43">
        <v>60</v>
      </c>
      <c r="J82" s="43">
        <v>60</v>
      </c>
      <c r="K82" s="43">
        <v>60</v>
      </c>
      <c r="L82" s="43">
        <v>60</v>
      </c>
      <c r="M82" s="43">
        <v>60</v>
      </c>
      <c r="N82" s="43">
        <v>60</v>
      </c>
      <c r="O82" s="43">
        <v>60</v>
      </c>
      <c r="P82" s="43">
        <v>60</v>
      </c>
      <c r="Q82" s="43">
        <v>60</v>
      </c>
      <c r="R82" s="43">
        <v>60</v>
      </c>
      <c r="S82" s="43">
        <v>60</v>
      </c>
      <c r="T82" s="43">
        <v>60.2</v>
      </c>
      <c r="U82" s="43">
        <v>60</v>
      </c>
      <c r="V82" s="43">
        <v>60</v>
      </c>
      <c r="W82" s="43">
        <v>60</v>
      </c>
      <c r="X82" s="43">
        <v>60</v>
      </c>
      <c r="Y82" s="43">
        <v>60</v>
      </c>
      <c r="Z82" s="43">
        <v>60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7"/>
        <v>60.2</v>
      </c>
      <c r="AI82" s="47">
        <f t="shared" si="28"/>
        <v>60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4"/>
        <v>0</v>
      </c>
      <c r="BB82" s="81">
        <f t="shared" si="34"/>
        <v>0</v>
      </c>
      <c r="BC82" s="81">
        <f t="shared" si="34"/>
        <v>0</v>
      </c>
      <c r="BD82" s="81">
        <f t="shared" si="34"/>
        <v>0</v>
      </c>
      <c r="BE82" s="82">
        <f>I100</f>
        <v>0</v>
      </c>
      <c r="BF82" s="82">
        <f>K100</f>
        <v>0</v>
      </c>
      <c r="BG82" s="82">
        <f t="shared" si="35"/>
        <v>0</v>
      </c>
      <c r="BH82" s="82">
        <f t="shared" si="35"/>
        <v>0</v>
      </c>
      <c r="BI82" s="82">
        <f t="shared" si="35"/>
        <v>0</v>
      </c>
      <c r="BJ82" s="82">
        <f t="shared" si="35"/>
        <v>0</v>
      </c>
      <c r="BK82" s="82">
        <f t="shared" si="35"/>
        <v>0</v>
      </c>
      <c r="BL82" s="82">
        <f t="shared" si="35"/>
        <v>0</v>
      </c>
      <c r="BM82" s="82">
        <f t="shared" si="35"/>
        <v>0</v>
      </c>
      <c r="BN82" s="82">
        <f t="shared" si="35"/>
        <v>0</v>
      </c>
      <c r="BO82" s="82">
        <f t="shared" si="35"/>
        <v>0</v>
      </c>
      <c r="BP82" s="82">
        <f t="shared" si="3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0</v>
      </c>
    </row>
    <row r="83" spans="1:75">
      <c r="A83" s="63" t="s">
        <v>106</v>
      </c>
      <c r="B83" s="44">
        <v>10.1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10.1</v>
      </c>
      <c r="N83" s="44">
        <v>14.9</v>
      </c>
      <c r="O83" s="44">
        <v>14.9</v>
      </c>
      <c r="P83" s="44">
        <v>10</v>
      </c>
      <c r="Q83" s="44">
        <v>15</v>
      </c>
      <c r="R83" s="44">
        <v>15</v>
      </c>
      <c r="S83" s="44">
        <v>15</v>
      </c>
      <c r="T83" s="43">
        <v>0</v>
      </c>
      <c r="U83" s="43">
        <v>0</v>
      </c>
      <c r="V83" s="43">
        <v>12.6</v>
      </c>
      <c r="W83" s="43">
        <v>12.6</v>
      </c>
      <c r="X83" s="43">
        <v>12.6</v>
      </c>
      <c r="Y83" s="43">
        <v>19.3</v>
      </c>
      <c r="Z83" s="43">
        <v>20.7</v>
      </c>
      <c r="AA83" s="43">
        <v>28.9</v>
      </c>
      <c r="AB83" s="43">
        <v>28.9</v>
      </c>
      <c r="AC83" s="43">
        <v>28.9</v>
      </c>
      <c r="AD83" s="43">
        <v>28.9</v>
      </c>
      <c r="AE83" s="43">
        <v>12</v>
      </c>
      <c r="AF83" s="43">
        <v>10</v>
      </c>
      <c r="AG83" s="64">
        <v>30</v>
      </c>
      <c r="AH83" s="46">
        <f t="shared" si="27"/>
        <v>28.9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0</v>
      </c>
      <c r="BE83" s="82">
        <f>I101</f>
        <v>0</v>
      </c>
      <c r="BF83" s="82">
        <f>K101</f>
        <v>0</v>
      </c>
      <c r="BG83" s="82">
        <f t="shared" si="35"/>
        <v>0</v>
      </c>
      <c r="BH83" s="82">
        <f t="shared" si="35"/>
        <v>0</v>
      </c>
      <c r="BI83" s="82">
        <f t="shared" si="35"/>
        <v>0</v>
      </c>
      <c r="BJ83" s="82">
        <f t="shared" si="35"/>
        <v>0</v>
      </c>
      <c r="BK83" s="82">
        <f t="shared" si="35"/>
        <v>0</v>
      </c>
      <c r="BL83" s="82">
        <f t="shared" si="35"/>
        <v>0</v>
      </c>
      <c r="BM83" s="82">
        <f t="shared" si="35"/>
        <v>0</v>
      </c>
      <c r="BN83" s="82">
        <f t="shared" si="35"/>
        <v>0</v>
      </c>
      <c r="BO83" s="82">
        <f t="shared" si="35"/>
        <v>0</v>
      </c>
      <c r="BP83" s="82">
        <f t="shared" si="3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6.4</v>
      </c>
      <c r="O84" s="44">
        <v>10</v>
      </c>
      <c r="P84" s="44">
        <v>18.399999999999999</v>
      </c>
      <c r="Q84" s="44">
        <v>18.399999999999999</v>
      </c>
      <c r="R84" s="44">
        <v>18.399999999999999</v>
      </c>
      <c r="S84" s="44">
        <v>18.399999999999999</v>
      </c>
      <c r="T84" s="43">
        <v>6.5</v>
      </c>
      <c r="U84" s="43">
        <v>0</v>
      </c>
      <c r="V84" s="43">
        <v>0</v>
      </c>
      <c r="W84" s="43">
        <v>1.2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7"/>
        <v>18.399999999999999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12.5</v>
      </c>
      <c r="C85" s="43">
        <v>12.5</v>
      </c>
      <c r="D85" s="43">
        <v>12.5</v>
      </c>
      <c r="E85" s="43">
        <v>12.5</v>
      </c>
      <c r="F85" s="43">
        <v>12.5</v>
      </c>
      <c r="G85" s="43">
        <v>12.5</v>
      </c>
      <c r="H85" s="43">
        <v>12.5</v>
      </c>
      <c r="I85" s="43">
        <v>12.5</v>
      </c>
      <c r="J85" s="43">
        <v>12.5</v>
      </c>
      <c r="K85" s="43">
        <v>12.5</v>
      </c>
      <c r="L85" s="43">
        <v>12.5</v>
      </c>
      <c r="M85" s="43">
        <v>12.5</v>
      </c>
      <c r="N85" s="43">
        <v>12.5</v>
      </c>
      <c r="O85" s="43">
        <v>12.5</v>
      </c>
      <c r="P85" s="43">
        <v>12.5</v>
      </c>
      <c r="Q85" s="43">
        <v>12.5</v>
      </c>
      <c r="R85" s="43">
        <v>12.5</v>
      </c>
      <c r="S85" s="43">
        <v>12.5</v>
      </c>
      <c r="T85" s="43">
        <v>11.9</v>
      </c>
      <c r="U85" s="43">
        <v>11.9</v>
      </c>
      <c r="V85" s="43">
        <v>11.9</v>
      </c>
      <c r="W85" s="43">
        <v>11.9</v>
      </c>
      <c r="X85" s="43">
        <v>12</v>
      </c>
      <c r="Y85" s="43">
        <v>11.9</v>
      </c>
      <c r="Z85" s="43">
        <v>12.4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27"/>
        <v>12.5</v>
      </c>
      <c r="AI85" s="47">
        <f t="shared" si="28"/>
        <v>11.9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38">VALUE(AZ79)</f>
        <v>-569</v>
      </c>
      <c r="BA86" s="82">
        <f t="shared" si="38"/>
        <v>-468</v>
      </c>
      <c r="BB86" s="82">
        <f t="shared" si="38"/>
        <v>-361</v>
      </c>
      <c r="BC86" s="82">
        <f t="shared" si="38"/>
        <v>-350</v>
      </c>
      <c r="BD86" s="82">
        <f t="shared" si="38"/>
        <v>-330</v>
      </c>
      <c r="BE86" s="82">
        <f t="shared" si="38"/>
        <v>-318</v>
      </c>
      <c r="BF86" s="82">
        <f t="shared" si="38"/>
        <v>-252</v>
      </c>
      <c r="BG86" s="82">
        <f t="shared" si="38"/>
        <v>-179</v>
      </c>
      <c r="BH86" s="82">
        <f t="shared" si="38"/>
        <v>-229</v>
      </c>
      <c r="BI86" s="82">
        <f t="shared" si="38"/>
        <v>-272</v>
      </c>
      <c r="BJ86" s="82">
        <f t="shared" si="38"/>
        <v>-202</v>
      </c>
      <c r="BK86" s="82">
        <f t="shared" si="38"/>
        <v>-228.6</v>
      </c>
      <c r="BL86" s="82">
        <f t="shared" si="38"/>
        <v>-100</v>
      </c>
      <c r="BM86" s="82">
        <f t="shared" si="38"/>
        <v>-72.7</v>
      </c>
      <c r="BN86" s="82">
        <f t="shared" si="38"/>
        <v>-36</v>
      </c>
      <c r="BO86" s="82">
        <f t="shared" si="38"/>
        <v>-76</v>
      </c>
      <c r="BP86" s="82">
        <f t="shared" si="38"/>
        <v>-178.5</v>
      </c>
      <c r="BQ86" s="82">
        <f t="shared" si="38"/>
        <v>-245</v>
      </c>
      <c r="BR86" s="82">
        <f t="shared" si="38"/>
        <v>-205</v>
      </c>
      <c r="BS86" s="82">
        <f t="shared" si="38"/>
        <v>-260</v>
      </c>
      <c r="BT86" s="82">
        <f t="shared" si="38"/>
        <v>-471.3</v>
      </c>
      <c r="BU86" s="82">
        <f t="shared" si="38"/>
        <v>-472</v>
      </c>
      <c r="BV86" s="82">
        <f t="shared" si="38"/>
        <v>-455.5</v>
      </c>
      <c r="BW86" s="82">
        <f t="shared" si="38"/>
        <v>-305.39999999999998</v>
      </c>
    </row>
    <row r="87" spans="1:75">
      <c r="A87" s="63" t="s">
        <v>112</v>
      </c>
      <c r="B87" s="43">
        <v>9.8000000000000007</v>
      </c>
      <c r="C87" s="43">
        <v>9.8000000000000007</v>
      </c>
      <c r="D87" s="43">
        <v>9.8000000000000007</v>
      </c>
      <c r="E87" s="43">
        <v>9.8000000000000007</v>
      </c>
      <c r="F87" s="43">
        <v>9.8000000000000007</v>
      </c>
      <c r="G87" s="43">
        <v>9.8000000000000007</v>
      </c>
      <c r="H87" s="43">
        <v>9.8000000000000007</v>
      </c>
      <c r="I87" s="43">
        <v>9.8000000000000007</v>
      </c>
      <c r="J87" s="43">
        <v>9.8000000000000007</v>
      </c>
      <c r="K87" s="43">
        <v>9.8000000000000007</v>
      </c>
      <c r="L87" s="43">
        <v>9.8000000000000007</v>
      </c>
      <c r="M87" s="43">
        <v>9.8000000000000007</v>
      </c>
      <c r="N87" s="43">
        <v>8.4</v>
      </c>
      <c r="O87" s="43">
        <v>8.4</v>
      </c>
      <c r="P87" s="43">
        <v>8.4</v>
      </c>
      <c r="Q87" s="43">
        <v>8.4</v>
      </c>
      <c r="R87" s="43">
        <v>8.4</v>
      </c>
      <c r="S87" s="43">
        <v>8.4</v>
      </c>
      <c r="T87" s="43">
        <v>7.7</v>
      </c>
      <c r="U87" s="43">
        <v>9</v>
      </c>
      <c r="V87" s="43">
        <v>9</v>
      </c>
      <c r="W87" s="43">
        <v>7.9</v>
      </c>
      <c r="X87" s="43">
        <v>7.9</v>
      </c>
      <c r="Y87" s="43">
        <v>8.3000000000000007</v>
      </c>
      <c r="Z87" s="43">
        <v>7.7</v>
      </c>
      <c r="AA87" s="43">
        <v>7.9</v>
      </c>
      <c r="AB87" s="43">
        <v>7.9</v>
      </c>
      <c r="AC87" s="43">
        <v>7.9</v>
      </c>
      <c r="AD87" s="43">
        <v>7.9</v>
      </c>
      <c r="AE87" s="43">
        <v>7.9</v>
      </c>
      <c r="AF87" s="43">
        <v>7.9</v>
      </c>
      <c r="AG87" s="64">
        <v>14.1</v>
      </c>
      <c r="AH87" s="46">
        <f t="shared" si="27"/>
        <v>9.8000000000000007</v>
      </c>
      <c r="AI87" s="47">
        <f t="shared" si="28"/>
        <v>7.7</v>
      </c>
      <c r="AK87" s="49"/>
      <c r="AZ87" s="82">
        <f t="shared" si="38"/>
        <v>55</v>
      </c>
      <c r="BA87" s="82">
        <f t="shared" si="38"/>
        <v>46.2</v>
      </c>
      <c r="BB87" s="82">
        <f t="shared" si="38"/>
        <v>49.7</v>
      </c>
      <c r="BC87" s="82">
        <f t="shared" si="38"/>
        <v>51.1</v>
      </c>
      <c r="BD87" s="82">
        <f t="shared" si="38"/>
        <v>38.6</v>
      </c>
      <c r="BE87" s="82">
        <f t="shared" si="38"/>
        <v>33</v>
      </c>
      <c r="BF87" s="82">
        <f t="shared" si="38"/>
        <v>17</v>
      </c>
      <c r="BG87" s="82">
        <f t="shared" si="38"/>
        <v>6.2</v>
      </c>
      <c r="BH87" s="82">
        <f t="shared" si="38"/>
        <v>24</v>
      </c>
      <c r="BI87" s="82">
        <f t="shared" si="38"/>
        <v>27.9</v>
      </c>
      <c r="BJ87" s="82">
        <f t="shared" si="38"/>
        <v>23</v>
      </c>
      <c r="BK87" s="82">
        <f t="shared" si="38"/>
        <v>23.5</v>
      </c>
      <c r="BL87" s="82">
        <f t="shared" si="38"/>
        <v>28.4</v>
      </c>
      <c r="BM87" s="82">
        <f t="shared" si="38"/>
        <v>30.1</v>
      </c>
      <c r="BN87" s="82">
        <f t="shared" si="38"/>
        <v>32.200000000000003</v>
      </c>
      <c r="BO87" s="82">
        <f t="shared" si="38"/>
        <v>32</v>
      </c>
      <c r="BP87" s="82">
        <f t="shared" si="38"/>
        <v>30.7</v>
      </c>
      <c r="BQ87" s="82">
        <f t="shared" si="38"/>
        <v>18.8</v>
      </c>
      <c r="BR87" s="82">
        <f t="shared" si="38"/>
        <v>23.5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62.4</v>
      </c>
    </row>
    <row r="88" spans="1:75">
      <c r="A88" s="84" t="s">
        <v>113</v>
      </c>
      <c r="B88" s="43">
        <v>7.8</v>
      </c>
      <c r="C88" s="43">
        <v>7.8</v>
      </c>
      <c r="D88" s="43">
        <v>7.8</v>
      </c>
      <c r="E88" s="43">
        <v>7.8</v>
      </c>
      <c r="F88" s="43">
        <v>7.8</v>
      </c>
      <c r="G88" s="43">
        <v>7.8</v>
      </c>
      <c r="H88" s="43">
        <v>7.8</v>
      </c>
      <c r="I88" s="43">
        <v>7.8</v>
      </c>
      <c r="J88" s="43">
        <v>7.8</v>
      </c>
      <c r="K88" s="43">
        <v>7.8</v>
      </c>
      <c r="L88" s="43">
        <v>7.8</v>
      </c>
      <c r="M88" s="43">
        <v>7.8</v>
      </c>
      <c r="N88" s="43">
        <v>5.9</v>
      </c>
      <c r="O88" s="43">
        <v>5.9</v>
      </c>
      <c r="P88" s="43">
        <v>5.9</v>
      </c>
      <c r="Q88" s="43">
        <v>5.9</v>
      </c>
      <c r="R88" s="43">
        <v>5.9</v>
      </c>
      <c r="S88" s="43">
        <v>5.9</v>
      </c>
      <c r="T88" s="43">
        <v>6.5</v>
      </c>
      <c r="U88" s="43">
        <v>7.1</v>
      </c>
      <c r="V88" s="43">
        <v>7.1</v>
      </c>
      <c r="W88" s="43">
        <v>8.1</v>
      </c>
      <c r="X88" s="43">
        <v>8.1</v>
      </c>
      <c r="Y88" s="43">
        <v>8.1</v>
      </c>
      <c r="Z88" s="43">
        <v>8.1</v>
      </c>
      <c r="AA88" s="43">
        <v>8.1</v>
      </c>
      <c r="AB88" s="43">
        <v>8.1</v>
      </c>
      <c r="AC88" s="43">
        <v>8.1</v>
      </c>
      <c r="AD88" s="43">
        <v>8.1</v>
      </c>
      <c r="AE88" s="43">
        <v>8.1</v>
      </c>
      <c r="AF88" s="43">
        <v>8.1</v>
      </c>
      <c r="AG88" s="64">
        <v>14</v>
      </c>
      <c r="AH88" s="46">
        <f t="shared" si="27"/>
        <v>8.1</v>
      </c>
      <c r="AI88" s="47">
        <f t="shared" si="28"/>
        <v>5.9</v>
      </c>
      <c r="AK88" s="49"/>
      <c r="AZ88" s="82">
        <f t="shared" si="38"/>
        <v>19</v>
      </c>
      <c r="BA88" s="82">
        <f t="shared" si="38"/>
        <v>18</v>
      </c>
      <c r="BB88" s="82">
        <f t="shared" si="38"/>
        <v>17.600000000000001</v>
      </c>
      <c r="BC88" s="82">
        <f t="shared" si="38"/>
        <v>17.2</v>
      </c>
      <c r="BD88" s="82">
        <f t="shared" si="38"/>
        <v>17.2</v>
      </c>
      <c r="BE88" s="82">
        <f t="shared" si="38"/>
        <v>16.100000000000001</v>
      </c>
      <c r="BF88" s="82">
        <f t="shared" si="38"/>
        <v>42.2</v>
      </c>
      <c r="BG88" s="82">
        <f t="shared" si="38"/>
        <v>40.299999999999997</v>
      </c>
      <c r="BH88" s="82">
        <f t="shared" si="38"/>
        <v>37.5</v>
      </c>
      <c r="BI88" s="82">
        <f t="shared" si="38"/>
        <v>38.9</v>
      </c>
      <c r="BJ88" s="82">
        <f t="shared" si="38"/>
        <v>43</v>
      </c>
      <c r="BK88" s="82">
        <f t="shared" si="38"/>
        <v>37</v>
      </c>
      <c r="BL88" s="82">
        <f t="shared" si="38"/>
        <v>38.1</v>
      </c>
      <c r="BM88" s="82">
        <f t="shared" si="38"/>
        <v>37.9</v>
      </c>
      <c r="BN88" s="82">
        <f t="shared" si="38"/>
        <v>48.4</v>
      </c>
      <c r="BO88" s="82">
        <f t="shared" si="38"/>
        <v>52</v>
      </c>
      <c r="BP88" s="82">
        <f t="shared" si="38"/>
        <v>46.3</v>
      </c>
      <c r="BQ88" s="82">
        <f t="shared" si="38"/>
        <v>48</v>
      </c>
      <c r="BR88" s="82">
        <f t="shared" si="38"/>
        <v>46.1</v>
      </c>
      <c r="BS88" s="82">
        <f t="shared" si="38"/>
        <v>49.6</v>
      </c>
      <c r="BT88" s="82">
        <f t="shared" si="38"/>
        <v>51.3</v>
      </c>
      <c r="BU88" s="82">
        <f t="shared" si="38"/>
        <v>50</v>
      </c>
      <c r="BV88" s="82">
        <f t="shared" si="38"/>
        <v>47.1</v>
      </c>
      <c r="BW88" s="82">
        <f t="shared" si="38"/>
        <v>19.2</v>
      </c>
    </row>
    <row r="89" spans="1:75">
      <c r="A89" s="63" t="s">
        <v>114</v>
      </c>
      <c r="B89" s="43">
        <v>8.5</v>
      </c>
      <c r="C89" s="43">
        <v>8.5</v>
      </c>
      <c r="D89" s="43">
        <v>8.5</v>
      </c>
      <c r="E89" s="43">
        <v>8.5</v>
      </c>
      <c r="F89" s="43">
        <v>8.5</v>
      </c>
      <c r="G89" s="43">
        <v>8.5</v>
      </c>
      <c r="H89" s="43">
        <v>8.5</v>
      </c>
      <c r="I89" s="43">
        <v>8.5</v>
      </c>
      <c r="J89" s="43">
        <v>8.5</v>
      </c>
      <c r="K89" s="43">
        <v>8.5</v>
      </c>
      <c r="L89" s="43">
        <v>8.5</v>
      </c>
      <c r="M89" s="43">
        <v>8.5</v>
      </c>
      <c r="N89" s="43">
        <v>8.5</v>
      </c>
      <c r="O89" s="43">
        <v>8.5</v>
      </c>
      <c r="P89" s="43">
        <v>8.5</v>
      </c>
      <c r="Q89" s="43">
        <v>8.5</v>
      </c>
      <c r="R89" s="43">
        <v>8.5</v>
      </c>
      <c r="S89" s="43">
        <v>8.5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8.9</v>
      </c>
      <c r="AB89" s="43">
        <v>8.9</v>
      </c>
      <c r="AC89" s="43">
        <v>8.9</v>
      </c>
      <c r="AD89" s="43">
        <v>8.9</v>
      </c>
      <c r="AE89" s="43">
        <v>8.9</v>
      </c>
      <c r="AF89" s="43">
        <v>8.9</v>
      </c>
      <c r="AG89" s="64">
        <v>10.050000000000001</v>
      </c>
      <c r="AH89" s="46">
        <f t="shared" si="27"/>
        <v>8.9</v>
      </c>
      <c r="AI89" s="47">
        <f t="shared" si="28"/>
        <v>8.5</v>
      </c>
      <c r="AK89" s="49"/>
      <c r="AZ89" s="82">
        <f t="shared" si="38"/>
        <v>0</v>
      </c>
      <c r="BA89" s="82">
        <f t="shared" si="38"/>
        <v>0</v>
      </c>
      <c r="BB89" s="82">
        <f t="shared" si="38"/>
        <v>0</v>
      </c>
      <c r="BC89" s="82">
        <f t="shared" si="38"/>
        <v>0</v>
      </c>
      <c r="BD89" s="82">
        <f t="shared" si="38"/>
        <v>0</v>
      </c>
      <c r="BE89" s="82">
        <f t="shared" si="38"/>
        <v>0</v>
      </c>
      <c r="BF89" s="82">
        <f t="shared" si="38"/>
        <v>0</v>
      </c>
      <c r="BG89" s="82">
        <f t="shared" si="38"/>
        <v>0</v>
      </c>
      <c r="BH89" s="82">
        <f t="shared" si="38"/>
        <v>0</v>
      </c>
      <c r="BI89" s="82">
        <f t="shared" si="38"/>
        <v>0</v>
      </c>
      <c r="BJ89" s="82">
        <f t="shared" si="38"/>
        <v>0</v>
      </c>
      <c r="BK89" s="82">
        <f t="shared" si="38"/>
        <v>0</v>
      </c>
      <c r="BL89" s="82">
        <f t="shared" si="38"/>
        <v>0</v>
      </c>
      <c r="BM89" s="82">
        <f t="shared" si="38"/>
        <v>0</v>
      </c>
      <c r="BN89" s="82">
        <f t="shared" si="38"/>
        <v>0</v>
      </c>
      <c r="BO89" s="82">
        <f t="shared" si="38"/>
        <v>0</v>
      </c>
      <c r="BP89" s="82">
        <f t="shared" si="38"/>
        <v>0</v>
      </c>
      <c r="BQ89" s="82">
        <f t="shared" si="38"/>
        <v>0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0</v>
      </c>
    </row>
    <row r="90" spans="1:75">
      <c r="A90" s="63" t="s">
        <v>115</v>
      </c>
      <c r="B90" s="43">
        <v>2</v>
      </c>
      <c r="C90" s="43">
        <v>2</v>
      </c>
      <c r="D90" s="43">
        <v>2</v>
      </c>
      <c r="E90" s="43">
        <v>2</v>
      </c>
      <c r="F90" s="43">
        <v>2</v>
      </c>
      <c r="G90" s="43">
        <v>2</v>
      </c>
      <c r="H90" s="43">
        <v>2</v>
      </c>
      <c r="I90" s="43">
        <v>2</v>
      </c>
      <c r="J90" s="43">
        <v>2</v>
      </c>
      <c r="K90" s="43">
        <v>2</v>
      </c>
      <c r="L90" s="43">
        <v>2</v>
      </c>
      <c r="M90" s="43">
        <v>2</v>
      </c>
      <c r="N90" s="43">
        <v>2</v>
      </c>
      <c r="O90" s="43">
        <v>2</v>
      </c>
      <c r="P90" s="43">
        <v>2</v>
      </c>
      <c r="Q90" s="43">
        <v>2</v>
      </c>
      <c r="R90" s="43">
        <v>2</v>
      </c>
      <c r="S90" s="43">
        <v>2</v>
      </c>
      <c r="T90" s="43">
        <v>2</v>
      </c>
      <c r="U90" s="43">
        <v>3</v>
      </c>
      <c r="V90" s="43">
        <v>3</v>
      </c>
      <c r="W90" s="43">
        <v>3</v>
      </c>
      <c r="X90" s="43">
        <v>3</v>
      </c>
      <c r="Y90" s="43">
        <v>3</v>
      </c>
      <c r="Z90" s="43">
        <v>3</v>
      </c>
      <c r="AA90" s="43">
        <v>3</v>
      </c>
      <c r="AB90" s="43">
        <v>3</v>
      </c>
      <c r="AC90" s="43">
        <v>3</v>
      </c>
      <c r="AD90" s="43">
        <v>3</v>
      </c>
      <c r="AE90" s="43">
        <v>3</v>
      </c>
      <c r="AF90" s="43">
        <v>3</v>
      </c>
      <c r="AG90" s="64">
        <v>6.2</v>
      </c>
      <c r="AH90" s="46">
        <f t="shared" si="27"/>
        <v>3</v>
      </c>
      <c r="AI90" s="47">
        <f t="shared" si="28"/>
        <v>2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0</v>
      </c>
      <c r="BE90" s="82">
        <f t="shared" si="38"/>
        <v>0</v>
      </c>
      <c r="BF90" s="82">
        <f t="shared" si="38"/>
        <v>0</v>
      </c>
      <c r="BG90" s="82">
        <f t="shared" si="38"/>
        <v>0</v>
      </c>
      <c r="BH90" s="82">
        <f t="shared" si="38"/>
        <v>0</v>
      </c>
      <c r="BI90" s="82">
        <f t="shared" si="38"/>
        <v>0</v>
      </c>
      <c r="BJ90" s="82">
        <f t="shared" si="38"/>
        <v>0</v>
      </c>
      <c r="BK90" s="82">
        <f t="shared" si="38"/>
        <v>0</v>
      </c>
      <c r="BL90" s="82">
        <f t="shared" si="38"/>
        <v>0</v>
      </c>
      <c r="BM90" s="82">
        <f t="shared" si="38"/>
        <v>0</v>
      </c>
      <c r="BN90" s="82">
        <f t="shared" si="38"/>
        <v>0</v>
      </c>
      <c r="BO90" s="82">
        <f t="shared" si="38"/>
        <v>0</v>
      </c>
      <c r="BP90" s="82">
        <f t="shared" si="38"/>
        <v>0</v>
      </c>
      <c r="BQ90" s="82">
        <f t="shared" si="38"/>
        <v>0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>
      <c r="A92" s="87" t="s">
        <v>117</v>
      </c>
      <c r="B92" s="70">
        <f t="shared" ref="B92:AG92" si="39">SUM(B79:B91)</f>
        <v>307.69000000000005</v>
      </c>
      <c r="C92" s="70">
        <f t="shared" si="39"/>
        <v>325.09000000000003</v>
      </c>
      <c r="D92" s="70">
        <f t="shared" si="39"/>
        <v>311.29000000000008</v>
      </c>
      <c r="E92" s="70">
        <f t="shared" si="39"/>
        <v>268.60000000000002</v>
      </c>
      <c r="F92" s="70">
        <f t="shared" si="39"/>
        <v>268.60000000000002</v>
      </c>
      <c r="G92" s="70">
        <f t="shared" si="39"/>
        <v>245.60000000000002</v>
      </c>
      <c r="H92" s="70">
        <f t="shared" si="39"/>
        <v>245.60000000000002</v>
      </c>
      <c r="I92" s="70">
        <f t="shared" si="39"/>
        <v>310.70000000000005</v>
      </c>
      <c r="J92" s="70">
        <f t="shared" si="39"/>
        <v>310.70000000000005</v>
      </c>
      <c r="K92" s="70">
        <f t="shared" si="39"/>
        <v>310.70000000000005</v>
      </c>
      <c r="L92" s="70">
        <f t="shared" si="39"/>
        <v>310.70000000000005</v>
      </c>
      <c r="M92" s="70">
        <f t="shared" ref="M92:N92" si="40">SUM(M79:M91)</f>
        <v>310.70000000000005</v>
      </c>
      <c r="N92" s="70">
        <f t="shared" si="40"/>
        <v>346.69999999999993</v>
      </c>
      <c r="O92" s="70">
        <f t="shared" ref="O92:P92" si="41">SUM(O79:O91)</f>
        <v>350.29999999999995</v>
      </c>
      <c r="P92" s="70">
        <f t="shared" si="41"/>
        <v>292.09999999999997</v>
      </c>
      <c r="Q92" s="70">
        <f t="shared" ref="Q92:R92" si="42">SUM(Q79:Q91)</f>
        <v>301.39999999999992</v>
      </c>
      <c r="R92" s="70">
        <f t="shared" si="42"/>
        <v>238.3</v>
      </c>
      <c r="S92" s="70">
        <f t="shared" si="39"/>
        <v>238.3</v>
      </c>
      <c r="T92" s="70">
        <f t="shared" si="39"/>
        <v>224.3</v>
      </c>
      <c r="U92" s="70">
        <f t="shared" si="39"/>
        <v>443.19999999999993</v>
      </c>
      <c r="V92" s="70">
        <f t="shared" ref="V92" si="43">SUM(V79:V91)</f>
        <v>256.7</v>
      </c>
      <c r="W92" s="70">
        <f t="shared" si="39"/>
        <v>273.29999999999995</v>
      </c>
      <c r="X92" s="70">
        <f t="shared" si="39"/>
        <v>272.2</v>
      </c>
      <c r="Y92" s="70">
        <f t="shared" si="39"/>
        <v>297</v>
      </c>
      <c r="Z92" s="70">
        <f t="shared" si="39"/>
        <v>357.4</v>
      </c>
      <c r="AA92" s="70">
        <f t="shared" si="39"/>
        <v>365.79999999999995</v>
      </c>
      <c r="AB92" s="70">
        <f t="shared" si="39"/>
        <v>365.79999999999995</v>
      </c>
      <c r="AC92" s="70">
        <f t="shared" si="39"/>
        <v>333.19999999999993</v>
      </c>
      <c r="AD92" s="70">
        <f t="shared" si="39"/>
        <v>352.49999999999994</v>
      </c>
      <c r="AE92" s="70">
        <f t="shared" si="39"/>
        <v>335.59999999999997</v>
      </c>
      <c r="AF92" s="70">
        <f t="shared" si="39"/>
        <v>333.59999999999997</v>
      </c>
      <c r="AG92" s="80">
        <f t="shared" si="39"/>
        <v>489.91</v>
      </c>
      <c r="AH92" s="46">
        <f t="shared" si="27"/>
        <v>443.19999999999993</v>
      </c>
      <c r="AI92" s="47">
        <f t="shared" si="28"/>
        <v>224.3</v>
      </c>
      <c r="AK92" s="49"/>
      <c r="AY92" s="82"/>
    </row>
    <row r="93" spans="1:75">
      <c r="A93" s="42" t="s">
        <v>118</v>
      </c>
      <c r="B93" s="44">
        <v>60</v>
      </c>
      <c r="C93" s="44">
        <v>60</v>
      </c>
      <c r="D93" s="44">
        <v>60</v>
      </c>
      <c r="E93" s="44">
        <v>60</v>
      </c>
      <c r="F93" s="44">
        <v>60</v>
      </c>
      <c r="G93" s="44">
        <v>60</v>
      </c>
      <c r="H93" s="44">
        <v>60</v>
      </c>
      <c r="I93" s="44">
        <v>60</v>
      </c>
      <c r="J93" s="44">
        <v>60</v>
      </c>
      <c r="K93" s="44">
        <v>60</v>
      </c>
      <c r="L93" s="44">
        <v>60</v>
      </c>
      <c r="M93" s="44">
        <v>60</v>
      </c>
      <c r="N93" s="44">
        <v>60</v>
      </c>
      <c r="O93" s="44">
        <v>60</v>
      </c>
      <c r="P93" s="44">
        <v>60</v>
      </c>
      <c r="Q93" s="44">
        <v>0</v>
      </c>
      <c r="R93" s="44">
        <v>0</v>
      </c>
      <c r="S93" s="44">
        <v>0</v>
      </c>
      <c r="T93" s="44"/>
      <c r="U93" s="44"/>
      <c r="V93" s="44">
        <v>14</v>
      </c>
      <c r="W93" s="44">
        <v>0</v>
      </c>
      <c r="X93" s="44"/>
      <c r="Y93" s="44">
        <v>10</v>
      </c>
      <c r="Z93" s="44"/>
      <c r="AA93" s="44">
        <v>40</v>
      </c>
      <c r="AB93" s="44">
        <v>40</v>
      </c>
      <c r="AC93" s="44">
        <v>40</v>
      </c>
      <c r="AD93" s="44">
        <v>20</v>
      </c>
      <c r="AE93" s="44">
        <v>40</v>
      </c>
      <c r="AF93" s="44">
        <v>40</v>
      </c>
      <c r="AG93" s="61">
        <v>60</v>
      </c>
      <c r="AH93" s="46">
        <f t="shared" si="27"/>
        <v>60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</v>
      </c>
      <c r="C94" s="43">
        <v>26</v>
      </c>
      <c r="D94" s="43">
        <v>26</v>
      </c>
      <c r="E94" s="43">
        <v>26</v>
      </c>
      <c r="F94" s="43">
        <v>26</v>
      </c>
      <c r="G94" s="43">
        <v>26</v>
      </c>
      <c r="H94" s="43">
        <v>26</v>
      </c>
      <c r="I94" s="43">
        <v>26</v>
      </c>
      <c r="J94" s="43">
        <v>26</v>
      </c>
      <c r="K94" s="43">
        <v>26</v>
      </c>
      <c r="L94" s="43">
        <v>26</v>
      </c>
      <c r="M94" s="43">
        <v>26</v>
      </c>
      <c r="N94" s="43">
        <v>26</v>
      </c>
      <c r="O94" s="43">
        <v>26</v>
      </c>
      <c r="P94" s="43">
        <v>26</v>
      </c>
      <c r="Q94" s="43">
        <v>0</v>
      </c>
      <c r="R94" s="43">
        <v>0</v>
      </c>
      <c r="S94" s="43">
        <v>0</v>
      </c>
      <c r="T94" s="43"/>
      <c r="U94" s="43"/>
      <c r="V94" s="43">
        <v>7.3</v>
      </c>
      <c r="W94" s="43">
        <v>0</v>
      </c>
      <c r="X94" s="43"/>
      <c r="Y94" s="43"/>
      <c r="Z94" s="43"/>
      <c r="AA94" s="43">
        <v>21</v>
      </c>
      <c r="AB94" s="43">
        <v>22</v>
      </c>
      <c r="AC94" s="43">
        <v>22</v>
      </c>
      <c r="AD94" s="43">
        <v>9</v>
      </c>
      <c r="AE94" s="43">
        <v>18</v>
      </c>
      <c r="AF94" s="43">
        <v>18</v>
      </c>
      <c r="AG94" s="64">
        <v>32</v>
      </c>
      <c r="AH94" s="46">
        <f t="shared" si="27"/>
        <v>26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10</v>
      </c>
      <c r="C95" s="77">
        <v>10</v>
      </c>
      <c r="D95" s="77">
        <v>10</v>
      </c>
      <c r="E95" s="77">
        <v>10</v>
      </c>
      <c r="F95" s="77">
        <v>10</v>
      </c>
      <c r="G95" s="77">
        <v>10</v>
      </c>
      <c r="H95" s="77">
        <v>10</v>
      </c>
      <c r="I95" s="77">
        <v>10</v>
      </c>
      <c r="J95" s="77">
        <v>10</v>
      </c>
      <c r="K95" s="77">
        <v>10</v>
      </c>
      <c r="L95" s="77">
        <v>10</v>
      </c>
      <c r="M95" s="77">
        <v>10</v>
      </c>
      <c r="N95" s="77">
        <v>10</v>
      </c>
      <c r="O95" s="77">
        <v>10</v>
      </c>
      <c r="P95" s="77">
        <v>10</v>
      </c>
      <c r="Q95" s="77">
        <v>0</v>
      </c>
      <c r="R95" s="77">
        <v>0</v>
      </c>
      <c r="S95" s="77">
        <v>0</v>
      </c>
      <c r="T95" s="77"/>
      <c r="U95" s="77"/>
      <c r="V95" s="77">
        <v>3.1</v>
      </c>
      <c r="W95" s="77">
        <v>0</v>
      </c>
      <c r="X95" s="77"/>
      <c r="Y95" s="77"/>
      <c r="Z95" s="77"/>
      <c r="AA95" s="77">
        <v>9</v>
      </c>
      <c r="AB95" s="77">
        <v>10</v>
      </c>
      <c r="AC95" s="77">
        <v>10</v>
      </c>
      <c r="AD95" s="77">
        <v>5.2</v>
      </c>
      <c r="AE95" s="77">
        <v>8</v>
      </c>
      <c r="AF95" s="77">
        <v>8</v>
      </c>
      <c r="AG95" s="78">
        <v>14</v>
      </c>
      <c r="AH95" s="46">
        <f t="shared" si="27"/>
        <v>10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-569</v>
      </c>
      <c r="BH95" s="82">
        <v>55</v>
      </c>
      <c r="BI95" s="82">
        <v>19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44">B93+B94+B95</f>
        <v>96</v>
      </c>
      <c r="C96" s="70">
        <f t="shared" si="44"/>
        <v>96</v>
      </c>
      <c r="D96" s="70">
        <f t="shared" si="44"/>
        <v>96</v>
      </c>
      <c r="E96" s="70">
        <f t="shared" si="44"/>
        <v>96</v>
      </c>
      <c r="F96" s="70">
        <f t="shared" si="44"/>
        <v>96</v>
      </c>
      <c r="G96" s="70">
        <f t="shared" si="44"/>
        <v>96</v>
      </c>
      <c r="H96" s="70">
        <f t="shared" si="44"/>
        <v>96</v>
      </c>
      <c r="I96" s="70">
        <f t="shared" si="44"/>
        <v>96</v>
      </c>
      <c r="J96" s="70">
        <f t="shared" si="44"/>
        <v>96</v>
      </c>
      <c r="K96" s="70">
        <f t="shared" si="44"/>
        <v>96</v>
      </c>
      <c r="L96" s="70">
        <f t="shared" si="44"/>
        <v>96</v>
      </c>
      <c r="M96" s="70">
        <f t="shared" ref="M96:N96" si="45">M93+M94+M95</f>
        <v>96</v>
      </c>
      <c r="N96" s="70">
        <f t="shared" si="45"/>
        <v>96</v>
      </c>
      <c r="O96" s="70">
        <f t="shared" ref="O96:P96" si="46">O93+O94+O95</f>
        <v>96</v>
      </c>
      <c r="P96" s="70">
        <f t="shared" si="46"/>
        <v>96</v>
      </c>
      <c r="Q96" s="70">
        <f t="shared" ref="Q96:R96" si="47">Q93+Q94+Q95</f>
        <v>0</v>
      </c>
      <c r="R96" s="70">
        <f t="shared" si="47"/>
        <v>0</v>
      </c>
      <c r="S96" s="70">
        <f t="shared" si="44"/>
        <v>0</v>
      </c>
      <c r="T96" s="70">
        <f t="shared" si="44"/>
        <v>0</v>
      </c>
      <c r="U96" s="70">
        <f t="shared" si="44"/>
        <v>0</v>
      </c>
      <c r="V96" s="70">
        <f t="shared" ref="V96" si="48">V93+V94+V95</f>
        <v>24.400000000000002</v>
      </c>
      <c r="W96" s="70">
        <f t="shared" si="44"/>
        <v>0</v>
      </c>
      <c r="X96" s="70">
        <f t="shared" si="44"/>
        <v>0</v>
      </c>
      <c r="Y96" s="70">
        <f t="shared" si="44"/>
        <v>10</v>
      </c>
      <c r="Z96" s="70">
        <f t="shared" si="44"/>
        <v>0</v>
      </c>
      <c r="AA96" s="70">
        <f t="shared" si="44"/>
        <v>70</v>
      </c>
      <c r="AB96" s="70">
        <f t="shared" si="44"/>
        <v>72</v>
      </c>
      <c r="AC96" s="70">
        <f t="shared" si="44"/>
        <v>72</v>
      </c>
      <c r="AD96" s="70">
        <f t="shared" si="44"/>
        <v>34.200000000000003</v>
      </c>
      <c r="AE96" s="70">
        <f t="shared" si="44"/>
        <v>66</v>
      </c>
      <c r="AF96" s="70">
        <f t="shared" si="44"/>
        <v>66</v>
      </c>
      <c r="AG96" s="80">
        <f>SUM(AG93:AG95)</f>
        <v>106</v>
      </c>
      <c r="AH96" s="46">
        <f t="shared" si="27"/>
        <v>96</v>
      </c>
      <c r="AI96" s="47">
        <f t="shared" si="28"/>
        <v>0</v>
      </c>
      <c r="AK96" s="49"/>
      <c r="AY96" s="82"/>
      <c r="BF96" s="81"/>
      <c r="BG96" s="82">
        <v>-468</v>
      </c>
      <c r="BH96" s="82">
        <v>46.2</v>
      </c>
      <c r="BI96" s="82">
        <v>18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-305.39999999999998</v>
      </c>
      <c r="C97" s="44">
        <v>-568.5</v>
      </c>
      <c r="D97" s="44">
        <v>-468</v>
      </c>
      <c r="E97" s="44">
        <v>-361</v>
      </c>
      <c r="F97" s="44">
        <v>-350</v>
      </c>
      <c r="G97" s="44">
        <v>-330</v>
      </c>
      <c r="H97" s="44">
        <v>-217</v>
      </c>
      <c r="I97" s="44">
        <v>-318</v>
      </c>
      <c r="J97" s="44">
        <v>-288</v>
      </c>
      <c r="K97" s="44">
        <v>-252</v>
      </c>
      <c r="L97" s="44">
        <v>-252</v>
      </c>
      <c r="M97" s="44">
        <v>-179</v>
      </c>
      <c r="N97" s="44">
        <v>-229</v>
      </c>
      <c r="O97" s="44">
        <v>-272</v>
      </c>
      <c r="P97" s="44">
        <v>-202</v>
      </c>
      <c r="Q97" s="44">
        <v>-228.6</v>
      </c>
      <c r="R97" s="44">
        <v>-100</v>
      </c>
      <c r="S97" s="44">
        <v>-72.7</v>
      </c>
      <c r="T97" s="44">
        <v>-36</v>
      </c>
      <c r="U97" s="44">
        <v>-76</v>
      </c>
      <c r="V97" s="44">
        <v>-178.5</v>
      </c>
      <c r="W97" s="44">
        <v>-190</v>
      </c>
      <c r="X97" s="44">
        <v>-245</v>
      </c>
      <c r="Y97" s="44">
        <v>-260</v>
      </c>
      <c r="Z97" s="44">
        <v>-205</v>
      </c>
      <c r="AA97" s="44">
        <v>-332</v>
      </c>
      <c r="AB97" s="44">
        <v>-260</v>
      </c>
      <c r="AC97" s="44">
        <v>-315.3</v>
      </c>
      <c r="AD97" s="44">
        <v>-471.3</v>
      </c>
      <c r="AE97" s="44">
        <v>-472</v>
      </c>
      <c r="AF97" s="44">
        <v>-455.5</v>
      </c>
      <c r="AG97" s="61"/>
      <c r="AH97" s="46">
        <f t="shared" si="27"/>
        <v>-36</v>
      </c>
      <c r="AI97" s="47">
        <f t="shared" si="28"/>
        <v>-568.5</v>
      </c>
      <c r="AK97" s="49"/>
      <c r="AY97" s="82"/>
      <c r="BF97" s="81"/>
      <c r="BG97" s="82">
        <v>-361</v>
      </c>
      <c r="BH97" s="82">
        <v>49.7</v>
      </c>
      <c r="BI97" s="82">
        <v>17.600000000000001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62.4</v>
      </c>
      <c r="C98" s="43">
        <v>54.6</v>
      </c>
      <c r="D98" s="43">
        <v>46.2</v>
      </c>
      <c r="E98" s="43">
        <v>49.7</v>
      </c>
      <c r="F98" s="43">
        <v>51.1</v>
      </c>
      <c r="G98" s="43">
        <v>38.6</v>
      </c>
      <c r="H98" s="43">
        <v>36</v>
      </c>
      <c r="I98" s="43">
        <v>33</v>
      </c>
      <c r="J98" s="43">
        <v>25</v>
      </c>
      <c r="K98" s="43">
        <v>17</v>
      </c>
      <c r="L98" s="43">
        <v>17</v>
      </c>
      <c r="M98" s="43">
        <v>6.2</v>
      </c>
      <c r="N98" s="43">
        <v>24</v>
      </c>
      <c r="O98" s="43">
        <v>27.9</v>
      </c>
      <c r="P98" s="43">
        <v>23</v>
      </c>
      <c r="Q98" s="43">
        <v>23.5</v>
      </c>
      <c r="R98" s="43">
        <v>28.4</v>
      </c>
      <c r="S98" s="43">
        <v>30.1</v>
      </c>
      <c r="T98" s="43">
        <v>32.200000000000003</v>
      </c>
      <c r="U98" s="43">
        <v>32</v>
      </c>
      <c r="V98" s="43">
        <v>30.7</v>
      </c>
      <c r="W98" s="43">
        <v>18</v>
      </c>
      <c r="X98" s="43">
        <v>18.8</v>
      </c>
      <c r="Y98" s="43">
        <v>22</v>
      </c>
      <c r="Z98" s="43">
        <v>23.5</v>
      </c>
      <c r="AA98" s="43">
        <v>30</v>
      </c>
      <c r="AB98" s="43">
        <v>0</v>
      </c>
      <c r="AC98" s="43"/>
      <c r="AD98" s="43"/>
      <c r="AE98" s="43"/>
      <c r="AF98" s="43"/>
      <c r="AG98" s="64"/>
      <c r="AH98" s="46">
        <f t="shared" si="27"/>
        <v>62.4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-350</v>
      </c>
      <c r="BH98" s="82">
        <v>51.1</v>
      </c>
      <c r="BI98" s="82">
        <v>17.2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19.2</v>
      </c>
      <c r="C99" s="43">
        <v>18.8</v>
      </c>
      <c r="D99" s="43">
        <v>18</v>
      </c>
      <c r="E99" s="43">
        <v>17.600000000000001</v>
      </c>
      <c r="F99" s="43">
        <v>17.2</v>
      </c>
      <c r="G99" s="43">
        <v>17.2</v>
      </c>
      <c r="H99" s="43">
        <v>16.2</v>
      </c>
      <c r="I99" s="43">
        <v>16.100000000000001</v>
      </c>
      <c r="J99" s="43">
        <v>16.8</v>
      </c>
      <c r="K99" s="43">
        <v>42.2</v>
      </c>
      <c r="L99" s="43">
        <v>42.2</v>
      </c>
      <c r="M99" s="43">
        <v>40.299999999999997</v>
      </c>
      <c r="N99" s="43">
        <v>37.5</v>
      </c>
      <c r="O99" s="43">
        <v>38.9</v>
      </c>
      <c r="P99" s="43">
        <v>43</v>
      </c>
      <c r="Q99" s="43">
        <v>37</v>
      </c>
      <c r="R99" s="43">
        <v>38.1</v>
      </c>
      <c r="S99" s="43">
        <v>37.9</v>
      </c>
      <c r="T99" s="43">
        <v>48.4</v>
      </c>
      <c r="U99" s="43">
        <v>52</v>
      </c>
      <c r="V99" s="43">
        <v>46.3</v>
      </c>
      <c r="W99" s="43">
        <v>50</v>
      </c>
      <c r="X99" s="43">
        <v>48</v>
      </c>
      <c r="Y99" s="43">
        <v>49</v>
      </c>
      <c r="Z99" s="43">
        <v>46.1</v>
      </c>
      <c r="AA99" s="43">
        <v>49</v>
      </c>
      <c r="AB99" s="43">
        <v>49.6</v>
      </c>
      <c r="AC99" s="43">
        <v>50.6</v>
      </c>
      <c r="AD99" s="43">
        <v>51.3</v>
      </c>
      <c r="AE99" s="43">
        <v>50</v>
      </c>
      <c r="AF99" s="43">
        <v>47.1</v>
      </c>
      <c r="AG99" s="89"/>
      <c r="AH99" s="46">
        <f t="shared" si="27"/>
        <v>52</v>
      </c>
      <c r="AI99" s="47">
        <f t="shared" si="28"/>
        <v>16.100000000000001</v>
      </c>
      <c r="AK99" s="90"/>
      <c r="AL99" s="91"/>
      <c r="AM99" s="91"/>
      <c r="AN99" s="92"/>
      <c r="AY99" s="82"/>
      <c r="BF99" s="82"/>
      <c r="BG99" s="82">
        <v>-330</v>
      </c>
      <c r="BH99" s="82">
        <v>38.6</v>
      </c>
      <c r="BI99" s="82">
        <v>17.2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/>
      <c r="AD100" s="93"/>
      <c r="AE100" s="93"/>
      <c r="AF100" s="93"/>
      <c r="AG100" s="89"/>
      <c r="AH100" s="46">
        <f t="shared" si="27"/>
        <v>0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-318</v>
      </c>
      <c r="BH100" s="82">
        <v>33</v>
      </c>
      <c r="BI100" s="82">
        <v>16.100000000000001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>
        <v>0</v>
      </c>
      <c r="U101" s="44">
        <v>0</v>
      </c>
      <c r="V101" s="44">
        <v>0</v>
      </c>
      <c r="W101" s="44">
        <v>0</v>
      </c>
      <c r="X101" s="44">
        <v>0</v>
      </c>
      <c r="Y101" s="44">
        <v>0</v>
      </c>
      <c r="Z101" s="44">
        <v>0</v>
      </c>
      <c r="AA101" s="44">
        <v>0</v>
      </c>
      <c r="AB101" s="44"/>
      <c r="AC101" s="44"/>
      <c r="AD101" s="44"/>
      <c r="AE101" s="44"/>
      <c r="AF101" s="44"/>
      <c r="AG101" s="89"/>
      <c r="AH101" s="46">
        <f t="shared" si="27"/>
        <v>0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-252</v>
      </c>
      <c r="BH101" s="82">
        <v>17</v>
      </c>
      <c r="BI101" s="82">
        <v>42.2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-10.8</v>
      </c>
      <c r="C102" s="97">
        <v>-12.8</v>
      </c>
      <c r="D102" s="97">
        <v>-15</v>
      </c>
      <c r="E102" s="97">
        <v>-5</v>
      </c>
      <c r="F102" s="97">
        <v>-8</v>
      </c>
      <c r="G102" s="97">
        <v>-8</v>
      </c>
      <c r="H102" s="97">
        <v>-8</v>
      </c>
      <c r="I102" s="97">
        <v>-4.7</v>
      </c>
      <c r="J102" s="97">
        <v>-5.8</v>
      </c>
      <c r="K102" s="97">
        <v>-15.8</v>
      </c>
      <c r="L102" s="97">
        <v>-15.8</v>
      </c>
      <c r="M102" s="97">
        <v>-15.8</v>
      </c>
      <c r="N102" s="97">
        <v>-14.4</v>
      </c>
      <c r="O102" s="97">
        <v>-7.9</v>
      </c>
      <c r="P102" s="97">
        <v>-5.8</v>
      </c>
      <c r="Q102" s="97">
        <v>-11.3</v>
      </c>
      <c r="R102" s="97">
        <v>5.8</v>
      </c>
      <c r="S102" s="97">
        <v>6.8</v>
      </c>
      <c r="T102" s="97">
        <v>7.6</v>
      </c>
      <c r="U102" s="97">
        <v>4.8</v>
      </c>
      <c r="V102" s="97">
        <v>-7.4</v>
      </c>
      <c r="W102" s="97">
        <v>-12</v>
      </c>
      <c r="X102" s="97">
        <v>-12.6</v>
      </c>
      <c r="Y102" s="97">
        <v>-18</v>
      </c>
      <c r="Z102" s="97">
        <v>-18.2</v>
      </c>
      <c r="AA102" s="97">
        <v>-15</v>
      </c>
      <c r="AB102" s="97">
        <v>-12</v>
      </c>
      <c r="AC102" s="97">
        <v>-15.5</v>
      </c>
      <c r="AD102" s="97">
        <v>-15.9</v>
      </c>
      <c r="AE102" s="97">
        <v>-2.7</v>
      </c>
      <c r="AF102" s="97">
        <v>-3.9</v>
      </c>
      <c r="AG102" s="89"/>
      <c r="AH102" s="46">
        <f t="shared" si="27"/>
        <v>7.6</v>
      </c>
      <c r="AI102" s="47">
        <f t="shared" si="28"/>
        <v>-18.2</v>
      </c>
      <c r="AK102" s="94"/>
      <c r="AL102" s="44"/>
      <c r="AM102" s="44"/>
      <c r="AN102" s="98"/>
      <c r="AY102" s="82"/>
      <c r="BF102" s="82"/>
      <c r="BG102" s="82">
        <v>-179</v>
      </c>
      <c r="BH102" s="82">
        <v>6.2</v>
      </c>
      <c r="BI102" s="82">
        <v>40.299999999999997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42"/>
      <c r="AY103" s="82"/>
      <c r="BF103" s="82"/>
      <c r="BG103" s="82">
        <v>-229</v>
      </c>
      <c r="BH103" s="82">
        <v>24</v>
      </c>
      <c r="BI103" s="82">
        <v>37.5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43"/>
      <c r="BF104" s="82"/>
      <c r="BG104" s="82">
        <v>-272</v>
      </c>
      <c r="BH104" s="82">
        <v>27.9</v>
      </c>
      <c r="BI104" s="82">
        <v>38.9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-202</v>
      </c>
      <c r="BH105" s="82">
        <v>23</v>
      </c>
      <c r="BI105" s="82">
        <v>43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-228.6</v>
      </c>
      <c r="BH106" s="82">
        <v>23.5</v>
      </c>
      <c r="BI106" s="82">
        <v>37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-100</v>
      </c>
      <c r="BH107" s="82">
        <v>28.4</v>
      </c>
      <c r="BI107" s="82">
        <v>38.1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49">SUMIF(B97:B107,"&gt;0")</f>
        <v>81.599999999999994</v>
      </c>
      <c r="C108" s="70">
        <f t="shared" si="49"/>
        <v>73.400000000000006</v>
      </c>
      <c r="D108" s="70">
        <f t="shared" si="49"/>
        <v>64.2</v>
      </c>
      <c r="E108" s="70">
        <f t="shared" si="49"/>
        <v>67.300000000000011</v>
      </c>
      <c r="F108" s="70">
        <f t="shared" si="49"/>
        <v>68.3</v>
      </c>
      <c r="G108" s="70">
        <f t="shared" si="49"/>
        <v>55.8</v>
      </c>
      <c r="H108" s="70">
        <f t="shared" si="49"/>
        <v>52.2</v>
      </c>
      <c r="I108" s="70">
        <f t="shared" si="49"/>
        <v>49.1</v>
      </c>
      <c r="J108" s="70">
        <f t="shared" si="49"/>
        <v>41.8</v>
      </c>
      <c r="K108" s="70">
        <f t="shared" si="49"/>
        <v>59.2</v>
      </c>
      <c r="L108" s="70">
        <f t="shared" si="49"/>
        <v>59.2</v>
      </c>
      <c r="M108" s="70">
        <f t="shared" si="49"/>
        <v>46.5</v>
      </c>
      <c r="N108" s="70">
        <f t="shared" ref="N108:O108" si="50">SUMIF(N97:N107,"&gt;0")</f>
        <v>61.5</v>
      </c>
      <c r="O108" s="70">
        <f t="shared" si="50"/>
        <v>66.8</v>
      </c>
      <c r="P108" s="70">
        <f t="shared" ref="P108:Q108" si="51">SUMIF(P97:P107,"&gt;0")</f>
        <v>66</v>
      </c>
      <c r="Q108" s="70">
        <f t="shared" si="51"/>
        <v>60.5</v>
      </c>
      <c r="R108" s="70">
        <f t="shared" ref="R108" si="52">SUMIF(R97:R107,"&gt;0")</f>
        <v>72.3</v>
      </c>
      <c r="S108" s="70">
        <f t="shared" si="49"/>
        <v>74.8</v>
      </c>
      <c r="T108" s="70">
        <f t="shared" si="49"/>
        <v>88.199999999999989</v>
      </c>
      <c r="U108" s="70">
        <f t="shared" si="49"/>
        <v>88.8</v>
      </c>
      <c r="V108" s="70">
        <f t="shared" ref="V108" si="53">SUMIF(V97:V107,"&gt;0")</f>
        <v>77</v>
      </c>
      <c r="W108" s="70">
        <f t="shared" si="49"/>
        <v>68</v>
      </c>
      <c r="X108" s="70">
        <f t="shared" si="49"/>
        <v>66.8</v>
      </c>
      <c r="Y108" s="70">
        <f t="shared" si="49"/>
        <v>71</v>
      </c>
      <c r="Z108" s="70">
        <f t="shared" si="49"/>
        <v>69.599999999999994</v>
      </c>
      <c r="AA108" s="70">
        <f t="shared" si="49"/>
        <v>79</v>
      </c>
      <c r="AB108" s="70">
        <f t="shared" si="49"/>
        <v>49.6</v>
      </c>
      <c r="AC108" s="70">
        <f t="shared" si="49"/>
        <v>50.6</v>
      </c>
      <c r="AD108" s="70">
        <f t="shared" si="49"/>
        <v>51.3</v>
      </c>
      <c r="AE108" s="70">
        <f t="shared" si="49"/>
        <v>50</v>
      </c>
      <c r="AF108" s="70">
        <f t="shared" si="49"/>
        <v>47.1</v>
      </c>
      <c r="AG108" s="104">
        <f>SUM(AG97:AG107)</f>
        <v>0</v>
      </c>
      <c r="AH108" s="46">
        <f t="shared" si="27"/>
        <v>88.8</v>
      </c>
      <c r="AI108" s="47">
        <f t="shared" si="28"/>
        <v>41.8</v>
      </c>
      <c r="AJ108" s="105">
        <f t="array" ref="AJ108">MIN(IF(B108:AF108&lt;&gt;0,B108:AF108))</f>
        <v>41.8</v>
      </c>
      <c r="BF108" s="82"/>
      <c r="BG108" s="82">
        <v>-72.7</v>
      </c>
      <c r="BH108" s="82">
        <v>30.1</v>
      </c>
      <c r="BI108" s="82">
        <v>37.9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-36</v>
      </c>
      <c r="BH109" s="82">
        <v>32.200000000000003</v>
      </c>
      <c r="BI109" s="82">
        <v>48.4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-76</v>
      </c>
      <c r="BH110" s="82">
        <v>32</v>
      </c>
      <c r="BI110" s="82">
        <v>52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-178.5</v>
      </c>
      <c r="BH111" s="82">
        <v>30.7</v>
      </c>
      <c r="BI111" s="82">
        <v>46.3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-245</v>
      </c>
      <c r="BH112" s="82">
        <v>18.8</v>
      </c>
      <c r="BI112" s="82">
        <v>48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54">B71+B78+B96+B92+B108+B112</f>
        <v>1675.79</v>
      </c>
      <c r="C113" s="108">
        <f t="shared" si="54"/>
        <v>1914.9900000000002</v>
      </c>
      <c r="D113" s="108">
        <f t="shared" si="54"/>
        <v>1811.99</v>
      </c>
      <c r="E113" s="108">
        <f t="shared" si="54"/>
        <v>1622.3999999999999</v>
      </c>
      <c r="F113" s="108">
        <f t="shared" si="54"/>
        <v>1623.3999999999999</v>
      </c>
      <c r="G113" s="108">
        <f t="shared" si="54"/>
        <v>1497.8999999999999</v>
      </c>
      <c r="H113" s="108">
        <f t="shared" si="54"/>
        <v>1494.3</v>
      </c>
      <c r="I113" s="108">
        <f t="shared" si="54"/>
        <v>1616.3</v>
      </c>
      <c r="J113" s="108">
        <f t="shared" si="54"/>
        <v>1609</v>
      </c>
      <c r="K113" s="108">
        <f t="shared" si="54"/>
        <v>1626.4</v>
      </c>
      <c r="L113" s="108">
        <f t="shared" si="54"/>
        <v>1626.4</v>
      </c>
      <c r="M113" s="108">
        <f t="shared" si="54"/>
        <v>1618.7</v>
      </c>
      <c r="N113" s="108">
        <f t="shared" ref="N113:O113" si="55">N71+N78+N96+N92+N108+N112</f>
        <v>1591.73</v>
      </c>
      <c r="O113" s="108">
        <f t="shared" si="55"/>
        <v>1600.63</v>
      </c>
      <c r="P113" s="108">
        <f t="shared" ref="P113:Q113" si="56">P71+P78+P96+P92+P108+P112</f>
        <v>1581.63</v>
      </c>
      <c r="Q113" s="108">
        <f t="shared" si="56"/>
        <v>1539.43</v>
      </c>
      <c r="R113" s="108">
        <f t="shared" ref="R113" si="57">R71+R78+R96+R92+R108+R112</f>
        <v>1438.33</v>
      </c>
      <c r="S113" s="108">
        <f t="shared" si="54"/>
        <v>1408.33</v>
      </c>
      <c r="T113" s="108">
        <f t="shared" si="54"/>
        <v>1374.8600000000001</v>
      </c>
      <c r="U113" s="108">
        <f t="shared" si="54"/>
        <v>1649.4599999999998</v>
      </c>
      <c r="V113" s="108">
        <f t="shared" ref="V113" si="58">V71+V78+V96+V92+V108+V112</f>
        <v>1445.5600000000002</v>
      </c>
      <c r="W113" s="108">
        <f t="shared" si="54"/>
        <v>1427.76</v>
      </c>
      <c r="X113" s="108">
        <f t="shared" si="54"/>
        <v>1505.46</v>
      </c>
      <c r="Y113" s="108">
        <f t="shared" si="54"/>
        <v>1564.66</v>
      </c>
      <c r="Z113" s="108">
        <f t="shared" si="54"/>
        <v>1634.56</v>
      </c>
      <c r="AA113" s="108">
        <f t="shared" si="54"/>
        <v>1895.36</v>
      </c>
      <c r="AB113" s="108">
        <f t="shared" si="54"/>
        <v>1856.6599999999999</v>
      </c>
      <c r="AC113" s="108">
        <f t="shared" si="54"/>
        <v>1827.06</v>
      </c>
      <c r="AD113" s="108">
        <f t="shared" si="54"/>
        <v>1809.26</v>
      </c>
      <c r="AE113" s="108">
        <f t="shared" si="54"/>
        <v>1757.7599999999998</v>
      </c>
      <c r="AF113" s="108">
        <f t="shared" si="54"/>
        <v>1772.8599999999997</v>
      </c>
      <c r="AG113" s="80">
        <f t="shared" si="54"/>
        <v>3169.915</v>
      </c>
      <c r="AH113" s="46">
        <f t="shared" si="27"/>
        <v>1914.9900000000002</v>
      </c>
      <c r="AI113" s="47">
        <f t="shared" si="28"/>
        <v>1374.8600000000001</v>
      </c>
      <c r="BF113" s="81"/>
      <c r="BG113" s="82">
        <v>-205</v>
      </c>
      <c r="BH113" s="82">
        <v>23.5</v>
      </c>
      <c r="BI113" s="82">
        <v>46.1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-260</v>
      </c>
      <c r="BH114" s="82">
        <v>0</v>
      </c>
      <c r="BI114" s="82">
        <v>49.6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1675.79</v>
      </c>
      <c r="C115" s="108">
        <f t="shared" ref="C115:AF115" si="59">C113+C114</f>
        <v>1914.9900000000002</v>
      </c>
      <c r="D115" s="108">
        <f t="shared" si="59"/>
        <v>1811.99</v>
      </c>
      <c r="E115" s="108">
        <f t="shared" si="59"/>
        <v>1622.3999999999999</v>
      </c>
      <c r="F115" s="108">
        <f t="shared" si="59"/>
        <v>1623.3999999999999</v>
      </c>
      <c r="G115" s="108">
        <f t="shared" si="59"/>
        <v>1497.8999999999999</v>
      </c>
      <c r="H115" s="108">
        <f t="shared" si="59"/>
        <v>1494.3</v>
      </c>
      <c r="I115" s="108">
        <f t="shared" si="59"/>
        <v>1616.3</v>
      </c>
      <c r="J115" s="108">
        <f t="shared" si="59"/>
        <v>1609</v>
      </c>
      <c r="K115" s="108">
        <f t="shared" si="59"/>
        <v>1626.4</v>
      </c>
      <c r="L115" s="108">
        <f t="shared" si="59"/>
        <v>1626.4</v>
      </c>
      <c r="M115" s="108">
        <f t="shared" si="59"/>
        <v>1618.7</v>
      </c>
      <c r="N115" s="108">
        <f t="shared" ref="N115:O115" si="60">N113+N114</f>
        <v>1591.73</v>
      </c>
      <c r="O115" s="108">
        <f t="shared" si="60"/>
        <v>1600.63</v>
      </c>
      <c r="P115" s="108">
        <f t="shared" ref="P115:Q115" si="61">P113+P114</f>
        <v>1581.63</v>
      </c>
      <c r="Q115" s="108">
        <f t="shared" si="61"/>
        <v>1539.43</v>
      </c>
      <c r="R115" s="108">
        <f t="shared" ref="R115" si="62">R113+R114</f>
        <v>1438.33</v>
      </c>
      <c r="S115" s="108">
        <f t="shared" si="59"/>
        <v>1408.33</v>
      </c>
      <c r="T115" s="108">
        <f t="shared" si="59"/>
        <v>1374.8600000000001</v>
      </c>
      <c r="U115" s="108">
        <f t="shared" si="59"/>
        <v>1649.4599999999998</v>
      </c>
      <c r="V115" s="108">
        <f t="shared" ref="V115" si="63">V113+V114</f>
        <v>1445.5600000000002</v>
      </c>
      <c r="W115" s="108">
        <f t="shared" si="59"/>
        <v>1427.76</v>
      </c>
      <c r="X115" s="108">
        <f t="shared" si="59"/>
        <v>1505.46</v>
      </c>
      <c r="Y115" s="108">
        <f t="shared" si="59"/>
        <v>1564.66</v>
      </c>
      <c r="Z115" s="108">
        <f t="shared" si="59"/>
        <v>1634.56</v>
      </c>
      <c r="AA115" s="108">
        <f t="shared" si="59"/>
        <v>1895.36</v>
      </c>
      <c r="AB115" s="108">
        <f t="shared" si="59"/>
        <v>1856.6599999999999</v>
      </c>
      <c r="AC115" s="108">
        <f t="shared" si="59"/>
        <v>1827.06</v>
      </c>
      <c r="AD115" s="108">
        <f t="shared" si="59"/>
        <v>1809.26</v>
      </c>
      <c r="AE115" s="108">
        <f t="shared" si="59"/>
        <v>1757.7599999999998</v>
      </c>
      <c r="AF115" s="108">
        <f t="shared" si="59"/>
        <v>1772.8599999999997</v>
      </c>
      <c r="AG115" s="104">
        <f>AG112+AG108+AG96+AG92+AG71+AG114</f>
        <v>2463.5149999999999</v>
      </c>
      <c r="AH115" s="46">
        <f t="shared" si="27"/>
        <v>1914.9900000000002</v>
      </c>
      <c r="AI115" s="47">
        <f t="shared" si="28"/>
        <v>1374.8600000000001</v>
      </c>
      <c r="BF115" s="81"/>
      <c r="BG115" s="82">
        <v>-471.3</v>
      </c>
      <c r="BH115" s="82">
        <v>0</v>
      </c>
      <c r="BI115" s="82">
        <v>51.3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1359.59</v>
      </c>
      <c r="C116" s="108">
        <f t="shared" ref="C116:AF116" si="64">C115-(C123)</f>
        <v>1333.6900000000003</v>
      </c>
      <c r="D116" s="108">
        <f t="shared" si="64"/>
        <v>1328.99</v>
      </c>
      <c r="E116" s="108">
        <f t="shared" si="64"/>
        <v>1256.3999999999999</v>
      </c>
      <c r="F116" s="108">
        <f t="shared" si="64"/>
        <v>1265.3999999999999</v>
      </c>
      <c r="G116" s="108">
        <f t="shared" si="64"/>
        <v>1159.8999999999999</v>
      </c>
      <c r="H116" s="108">
        <f t="shared" si="64"/>
        <v>1269.3</v>
      </c>
      <c r="I116" s="108">
        <f t="shared" si="64"/>
        <v>1293.5999999999999</v>
      </c>
      <c r="J116" s="108">
        <f t="shared" si="64"/>
        <v>1315.2</v>
      </c>
      <c r="K116" s="108">
        <f t="shared" si="64"/>
        <v>1358.6000000000001</v>
      </c>
      <c r="L116" s="108">
        <f t="shared" si="64"/>
        <v>1358.6000000000001</v>
      </c>
      <c r="M116" s="108">
        <f t="shared" si="64"/>
        <v>1423.9</v>
      </c>
      <c r="N116" s="108">
        <f t="shared" ref="N116:O116" si="65">N115-(N123)</f>
        <v>1348.33</v>
      </c>
      <c r="O116" s="108">
        <f t="shared" si="65"/>
        <v>1320.73</v>
      </c>
      <c r="P116" s="108">
        <f t="shared" ref="P116:Q116" si="66">P115-(P123)</f>
        <v>1373.8300000000002</v>
      </c>
      <c r="Q116" s="108">
        <f t="shared" si="66"/>
        <v>1299.53</v>
      </c>
      <c r="R116" s="108">
        <f t="shared" ref="R116" si="67">R115-(R123)</f>
        <v>1338.33</v>
      </c>
      <c r="S116" s="108">
        <f t="shared" si="64"/>
        <v>1335.6299999999999</v>
      </c>
      <c r="T116" s="108">
        <f t="shared" si="64"/>
        <v>1338.8600000000001</v>
      </c>
      <c r="U116" s="108">
        <f t="shared" si="64"/>
        <v>1573.4599999999998</v>
      </c>
      <c r="V116" s="108">
        <f t="shared" ref="V116" si="68">V115-(V123)</f>
        <v>1259.6600000000001</v>
      </c>
      <c r="W116" s="108">
        <f t="shared" si="64"/>
        <v>1225.76</v>
      </c>
      <c r="X116" s="108">
        <f t="shared" si="64"/>
        <v>1247.8600000000001</v>
      </c>
      <c r="Y116" s="108">
        <f t="shared" si="64"/>
        <v>1286.6600000000001</v>
      </c>
      <c r="Z116" s="108">
        <f t="shared" si="64"/>
        <v>1411.36</v>
      </c>
      <c r="AA116" s="108">
        <f t="shared" si="64"/>
        <v>1548.36</v>
      </c>
      <c r="AB116" s="108">
        <f t="shared" si="64"/>
        <v>1584.6599999999999</v>
      </c>
      <c r="AC116" s="108">
        <f t="shared" si="64"/>
        <v>1496.26</v>
      </c>
      <c r="AD116" s="108">
        <f t="shared" si="64"/>
        <v>1322.06</v>
      </c>
      <c r="AE116" s="108">
        <f t="shared" si="64"/>
        <v>1283.0599999999997</v>
      </c>
      <c r="AF116" s="108">
        <f t="shared" si="64"/>
        <v>1313.4599999999996</v>
      </c>
      <c r="AG116" s="104"/>
      <c r="AH116" s="46">
        <f t="shared" si="27"/>
        <v>1584.6599999999999</v>
      </c>
      <c r="AI116" s="47">
        <f t="shared" si="28"/>
        <v>1159.8999999999999</v>
      </c>
      <c r="BF116" s="81"/>
      <c r="BG116" s="82">
        <v>-472</v>
      </c>
      <c r="BH116" s="82">
        <v>0</v>
      </c>
      <c r="BI116" s="82">
        <v>50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69">IF(B97&lt;0,B97*-1,0)</f>
        <v>305.39999999999998</v>
      </c>
      <c r="C117" s="93">
        <f t="shared" si="69"/>
        <v>568.5</v>
      </c>
      <c r="D117" s="93">
        <f t="shared" si="69"/>
        <v>468</v>
      </c>
      <c r="E117" s="93">
        <f t="shared" si="69"/>
        <v>361</v>
      </c>
      <c r="F117" s="93">
        <f t="shared" si="69"/>
        <v>350</v>
      </c>
      <c r="G117" s="93">
        <f t="shared" si="69"/>
        <v>330</v>
      </c>
      <c r="H117" s="93">
        <f t="shared" si="69"/>
        <v>217</v>
      </c>
      <c r="I117" s="93">
        <f t="shared" si="69"/>
        <v>318</v>
      </c>
      <c r="J117" s="93">
        <f t="shared" si="69"/>
        <v>288</v>
      </c>
      <c r="K117" s="93">
        <f t="shared" si="69"/>
        <v>252</v>
      </c>
      <c r="L117" s="93">
        <f t="shared" si="69"/>
        <v>252</v>
      </c>
      <c r="M117" s="93">
        <f t="shared" si="69"/>
        <v>179</v>
      </c>
      <c r="N117" s="93">
        <f t="shared" ref="N117:O117" si="70">IF(N97&lt;0,N97*-1,0)</f>
        <v>229</v>
      </c>
      <c r="O117" s="93">
        <f t="shared" si="70"/>
        <v>272</v>
      </c>
      <c r="P117" s="93">
        <f t="shared" ref="P117:Q117" si="71">IF(P97&lt;0,P97*-1,0)</f>
        <v>202</v>
      </c>
      <c r="Q117" s="93">
        <f t="shared" si="71"/>
        <v>228.6</v>
      </c>
      <c r="R117" s="93">
        <f t="shared" ref="R117" si="72">IF(R97&lt;0,R97*-1,0)</f>
        <v>100</v>
      </c>
      <c r="S117" s="93">
        <f t="shared" si="69"/>
        <v>72.7</v>
      </c>
      <c r="T117" s="93">
        <f t="shared" si="69"/>
        <v>36</v>
      </c>
      <c r="U117" s="93">
        <f t="shared" si="69"/>
        <v>76</v>
      </c>
      <c r="V117" s="93">
        <f t="shared" ref="V117" si="73">IF(V97&lt;0,V97*-1,0)</f>
        <v>178.5</v>
      </c>
      <c r="W117" s="93">
        <f t="shared" si="69"/>
        <v>190</v>
      </c>
      <c r="X117" s="93">
        <f t="shared" si="69"/>
        <v>245</v>
      </c>
      <c r="Y117" s="93">
        <f t="shared" si="69"/>
        <v>260</v>
      </c>
      <c r="Z117" s="93">
        <f t="shared" si="69"/>
        <v>205</v>
      </c>
      <c r="AA117" s="93">
        <f t="shared" si="69"/>
        <v>332</v>
      </c>
      <c r="AB117" s="93">
        <f t="shared" si="69"/>
        <v>260</v>
      </c>
      <c r="AC117" s="93">
        <f t="shared" si="69"/>
        <v>315.3</v>
      </c>
      <c r="AD117" s="93">
        <f t="shared" si="69"/>
        <v>471.3</v>
      </c>
      <c r="AE117" s="93">
        <f t="shared" si="69"/>
        <v>472</v>
      </c>
      <c r="AF117" s="93">
        <f t="shared" si="69"/>
        <v>455.5</v>
      </c>
      <c r="AG117" s="61"/>
      <c r="AH117" s="46">
        <f t="shared" si="27"/>
        <v>568.5</v>
      </c>
      <c r="AI117" s="47">
        <f t="shared" si="28"/>
        <v>36</v>
      </c>
      <c r="BG117" s="82">
        <v>-455.5</v>
      </c>
      <c r="BH117" s="82">
        <v>0</v>
      </c>
      <c r="BI117" s="82">
        <v>47.1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9"/>
        <v>0</v>
      </c>
      <c r="C118" s="93">
        <f t="shared" si="69"/>
        <v>0</v>
      </c>
      <c r="D118" s="93">
        <f t="shared" si="69"/>
        <v>0</v>
      </c>
      <c r="E118" s="93">
        <f t="shared" si="69"/>
        <v>0</v>
      </c>
      <c r="F118" s="93">
        <f t="shared" si="69"/>
        <v>0</v>
      </c>
      <c r="G118" s="93">
        <f t="shared" si="69"/>
        <v>0</v>
      </c>
      <c r="H118" s="93">
        <f t="shared" si="69"/>
        <v>0</v>
      </c>
      <c r="I118" s="93">
        <f t="shared" si="69"/>
        <v>0</v>
      </c>
      <c r="J118" s="93">
        <f t="shared" si="69"/>
        <v>0</v>
      </c>
      <c r="K118" s="93">
        <f t="shared" si="69"/>
        <v>0</v>
      </c>
      <c r="L118" s="93">
        <f t="shared" si="69"/>
        <v>0</v>
      </c>
      <c r="M118" s="93">
        <f t="shared" si="69"/>
        <v>0</v>
      </c>
      <c r="N118" s="93">
        <f t="shared" ref="N118:O118" si="74">IF(N98&lt;0,N98*-1,0)</f>
        <v>0</v>
      </c>
      <c r="O118" s="93">
        <f t="shared" si="74"/>
        <v>0</v>
      </c>
      <c r="P118" s="93">
        <f t="shared" ref="P118:Q118" si="75">IF(P98&lt;0,P98*-1,0)</f>
        <v>0</v>
      </c>
      <c r="Q118" s="93">
        <f t="shared" si="75"/>
        <v>0</v>
      </c>
      <c r="R118" s="93">
        <f t="shared" ref="R118" si="76">IF(R98&lt;0,R98*-1,0)</f>
        <v>0</v>
      </c>
      <c r="S118" s="93">
        <f t="shared" si="69"/>
        <v>0</v>
      </c>
      <c r="T118" s="93">
        <f t="shared" si="69"/>
        <v>0</v>
      </c>
      <c r="U118" s="93">
        <f t="shared" si="69"/>
        <v>0</v>
      </c>
      <c r="V118" s="93">
        <f t="shared" ref="V118" si="77">IF(V98&lt;0,V98*-1,0)</f>
        <v>0</v>
      </c>
      <c r="W118" s="93">
        <f t="shared" si="69"/>
        <v>0</v>
      </c>
      <c r="X118" s="93">
        <f t="shared" si="69"/>
        <v>0</v>
      </c>
      <c r="Y118" s="93">
        <f t="shared" si="69"/>
        <v>0</v>
      </c>
      <c r="Z118" s="93">
        <f t="shared" si="69"/>
        <v>0</v>
      </c>
      <c r="AA118" s="93">
        <f t="shared" si="69"/>
        <v>0</v>
      </c>
      <c r="AB118" s="93">
        <f t="shared" si="69"/>
        <v>0</v>
      </c>
      <c r="AC118" s="93">
        <f t="shared" si="69"/>
        <v>0</v>
      </c>
      <c r="AD118" s="93">
        <f t="shared" si="69"/>
        <v>0</v>
      </c>
      <c r="AE118" s="93">
        <f t="shared" si="69"/>
        <v>0</v>
      </c>
      <c r="AF118" s="93">
        <f t="shared" si="69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-305.39999999999998</v>
      </c>
      <c r="BH118" s="82">
        <v>62.4</v>
      </c>
      <c r="BI118" s="82">
        <v>19.2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9"/>
        <v>0</v>
      </c>
      <c r="C119" s="93">
        <f t="shared" si="69"/>
        <v>0</v>
      </c>
      <c r="D119" s="93">
        <f t="shared" si="69"/>
        <v>0</v>
      </c>
      <c r="E119" s="93">
        <f t="shared" si="69"/>
        <v>0</v>
      </c>
      <c r="F119" s="93">
        <f t="shared" si="69"/>
        <v>0</v>
      </c>
      <c r="G119" s="93">
        <f t="shared" si="69"/>
        <v>0</v>
      </c>
      <c r="H119" s="93">
        <f t="shared" si="69"/>
        <v>0</v>
      </c>
      <c r="I119" s="93">
        <f t="shared" si="69"/>
        <v>0</v>
      </c>
      <c r="J119" s="93">
        <f t="shared" si="69"/>
        <v>0</v>
      </c>
      <c r="K119" s="93">
        <f t="shared" si="69"/>
        <v>0</v>
      </c>
      <c r="L119" s="93">
        <f t="shared" si="69"/>
        <v>0</v>
      </c>
      <c r="M119" s="93">
        <f t="shared" si="69"/>
        <v>0</v>
      </c>
      <c r="N119" s="93">
        <f t="shared" ref="N119:O119" si="78">IF(N99&lt;0,N99*-1,0)</f>
        <v>0</v>
      </c>
      <c r="O119" s="93">
        <f t="shared" si="78"/>
        <v>0</v>
      </c>
      <c r="P119" s="93">
        <f t="shared" ref="P119:Q119" si="79">IF(P99&lt;0,P99*-1,0)</f>
        <v>0</v>
      </c>
      <c r="Q119" s="93">
        <f t="shared" si="79"/>
        <v>0</v>
      </c>
      <c r="R119" s="93">
        <f t="shared" ref="R119" si="80">IF(R99&lt;0,R99*-1,0)</f>
        <v>0</v>
      </c>
      <c r="S119" s="93">
        <f t="shared" si="69"/>
        <v>0</v>
      </c>
      <c r="T119" s="93">
        <f t="shared" si="69"/>
        <v>0</v>
      </c>
      <c r="U119" s="93">
        <f t="shared" si="69"/>
        <v>0</v>
      </c>
      <c r="V119" s="93">
        <f t="shared" ref="V119" si="81">IF(V99&lt;0,V99*-1,0)</f>
        <v>0</v>
      </c>
      <c r="W119" s="93">
        <f t="shared" si="69"/>
        <v>0</v>
      </c>
      <c r="X119" s="93">
        <f t="shared" si="69"/>
        <v>0</v>
      </c>
      <c r="Y119" s="93">
        <f t="shared" si="69"/>
        <v>0</v>
      </c>
      <c r="Z119" s="93">
        <f t="shared" si="69"/>
        <v>0</v>
      </c>
      <c r="AA119" s="93">
        <f t="shared" si="69"/>
        <v>0</v>
      </c>
      <c r="AB119" s="93">
        <f t="shared" si="69"/>
        <v>0</v>
      </c>
      <c r="AC119" s="93">
        <f t="shared" si="69"/>
        <v>0</v>
      </c>
      <c r="AD119" s="93">
        <f t="shared" si="69"/>
        <v>0</v>
      </c>
      <c r="AE119" s="93">
        <f t="shared" si="69"/>
        <v>0</v>
      </c>
      <c r="AF119" s="93">
        <f t="shared" si="69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69"/>
        <v>0</v>
      </c>
      <c r="C120" s="93">
        <f t="shared" si="69"/>
        <v>0</v>
      </c>
      <c r="D120" s="93">
        <f t="shared" si="69"/>
        <v>0</v>
      </c>
      <c r="E120" s="93">
        <f t="shared" si="69"/>
        <v>0</v>
      </c>
      <c r="F120" s="93">
        <f t="shared" si="69"/>
        <v>0</v>
      </c>
      <c r="G120" s="93">
        <f t="shared" si="69"/>
        <v>0</v>
      </c>
      <c r="H120" s="93">
        <f t="shared" si="69"/>
        <v>0</v>
      </c>
      <c r="I120" s="93">
        <f t="shared" si="69"/>
        <v>0</v>
      </c>
      <c r="J120" s="93">
        <f t="shared" si="69"/>
        <v>0</v>
      </c>
      <c r="K120" s="93">
        <f t="shared" si="69"/>
        <v>0</v>
      </c>
      <c r="L120" s="93">
        <f t="shared" si="69"/>
        <v>0</v>
      </c>
      <c r="M120" s="93">
        <f t="shared" si="69"/>
        <v>0</v>
      </c>
      <c r="N120" s="93">
        <f t="shared" ref="N120:O120" si="82">IF(N100&lt;0,N100*-1,0)</f>
        <v>0</v>
      </c>
      <c r="O120" s="93">
        <f t="shared" si="82"/>
        <v>0</v>
      </c>
      <c r="P120" s="93">
        <f t="shared" ref="P120:Q120" si="83">IF(P100&lt;0,P100*-1,0)</f>
        <v>0</v>
      </c>
      <c r="Q120" s="93">
        <f t="shared" si="83"/>
        <v>0</v>
      </c>
      <c r="R120" s="93">
        <f t="shared" ref="R120" si="84">IF(R100&lt;0,R100*-1,0)</f>
        <v>0</v>
      </c>
      <c r="S120" s="93">
        <f t="shared" si="69"/>
        <v>0</v>
      </c>
      <c r="T120" s="93">
        <f t="shared" si="69"/>
        <v>0</v>
      </c>
      <c r="U120" s="93">
        <f t="shared" si="69"/>
        <v>0</v>
      </c>
      <c r="V120" s="93">
        <f t="shared" ref="V120" si="85">IF(V100&lt;0,V100*-1,0)</f>
        <v>0</v>
      </c>
      <c r="W120" s="93">
        <f t="shared" si="69"/>
        <v>0</v>
      </c>
      <c r="X120" s="93">
        <f t="shared" si="69"/>
        <v>0</v>
      </c>
      <c r="Y120" s="93">
        <f t="shared" si="69"/>
        <v>0</v>
      </c>
      <c r="Z120" s="93">
        <f t="shared" si="69"/>
        <v>0</v>
      </c>
      <c r="AA120" s="93">
        <f t="shared" si="69"/>
        <v>0</v>
      </c>
      <c r="AB120" s="93">
        <f t="shared" si="69"/>
        <v>0</v>
      </c>
      <c r="AC120" s="93">
        <f t="shared" si="69"/>
        <v>0</v>
      </c>
      <c r="AD120" s="93">
        <f t="shared" si="69"/>
        <v>0</v>
      </c>
      <c r="AE120" s="93">
        <f t="shared" si="69"/>
        <v>0</v>
      </c>
      <c r="AF120" s="93">
        <f t="shared" si="69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69"/>
        <v>0</v>
      </c>
      <c r="C121" s="93">
        <f t="shared" si="69"/>
        <v>0</v>
      </c>
      <c r="D121" s="93">
        <f t="shared" si="69"/>
        <v>0</v>
      </c>
      <c r="E121" s="93">
        <f t="shared" si="69"/>
        <v>0</v>
      </c>
      <c r="F121" s="93">
        <f t="shared" si="69"/>
        <v>0</v>
      </c>
      <c r="G121" s="93">
        <f t="shared" si="69"/>
        <v>0</v>
      </c>
      <c r="H121" s="93">
        <f t="shared" si="69"/>
        <v>0</v>
      </c>
      <c r="I121" s="93">
        <f t="shared" si="69"/>
        <v>0</v>
      </c>
      <c r="J121" s="93">
        <f t="shared" si="69"/>
        <v>0</v>
      </c>
      <c r="K121" s="93">
        <f t="shared" si="69"/>
        <v>0</v>
      </c>
      <c r="L121" s="93">
        <f t="shared" si="69"/>
        <v>0</v>
      </c>
      <c r="M121" s="93">
        <f t="shared" si="69"/>
        <v>0</v>
      </c>
      <c r="N121" s="93">
        <f t="shared" ref="N121:O121" si="86">IF(N101&lt;0,N101*-1,0)</f>
        <v>0</v>
      </c>
      <c r="O121" s="93">
        <f t="shared" si="86"/>
        <v>0</v>
      </c>
      <c r="P121" s="93">
        <f t="shared" ref="P121:Q121" si="87">IF(P101&lt;0,P101*-1,0)</f>
        <v>0</v>
      </c>
      <c r="Q121" s="93">
        <f t="shared" si="87"/>
        <v>0</v>
      </c>
      <c r="R121" s="93">
        <f t="shared" ref="R121" si="88">IF(R101&lt;0,R101*-1,0)</f>
        <v>0</v>
      </c>
      <c r="S121" s="93">
        <f t="shared" si="69"/>
        <v>0</v>
      </c>
      <c r="T121" s="93">
        <f t="shared" si="69"/>
        <v>0</v>
      </c>
      <c r="U121" s="93">
        <f t="shared" si="69"/>
        <v>0</v>
      </c>
      <c r="V121" s="93">
        <f t="shared" ref="V121" si="89">IF(V101&lt;0,V101*-1,0)</f>
        <v>0</v>
      </c>
      <c r="W121" s="93">
        <f t="shared" si="69"/>
        <v>0</v>
      </c>
      <c r="X121" s="93">
        <f t="shared" si="69"/>
        <v>0</v>
      </c>
      <c r="Y121" s="93">
        <f t="shared" si="69"/>
        <v>0</v>
      </c>
      <c r="Z121" s="93">
        <f t="shared" si="69"/>
        <v>0</v>
      </c>
      <c r="AA121" s="93">
        <f t="shared" si="69"/>
        <v>0</v>
      </c>
      <c r="AB121" s="93">
        <f t="shared" si="69"/>
        <v>0</v>
      </c>
      <c r="AC121" s="93">
        <f t="shared" si="69"/>
        <v>0</v>
      </c>
      <c r="AD121" s="93">
        <f t="shared" si="69"/>
        <v>0</v>
      </c>
      <c r="AE121" s="93">
        <f t="shared" si="69"/>
        <v>0</v>
      </c>
      <c r="AF121" s="93">
        <f t="shared" si="69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69"/>
        <v>10.8</v>
      </c>
      <c r="C122" s="93">
        <f t="shared" si="69"/>
        <v>12.8</v>
      </c>
      <c r="D122" s="93">
        <f t="shared" si="69"/>
        <v>15</v>
      </c>
      <c r="E122" s="93">
        <f t="shared" si="69"/>
        <v>5</v>
      </c>
      <c r="F122" s="93">
        <f t="shared" si="69"/>
        <v>8</v>
      </c>
      <c r="G122" s="93">
        <f t="shared" si="69"/>
        <v>8</v>
      </c>
      <c r="H122" s="93">
        <f t="shared" si="69"/>
        <v>8</v>
      </c>
      <c r="I122" s="93">
        <f t="shared" si="69"/>
        <v>4.7</v>
      </c>
      <c r="J122" s="93">
        <f t="shared" si="69"/>
        <v>5.8</v>
      </c>
      <c r="K122" s="93">
        <f t="shared" si="69"/>
        <v>15.8</v>
      </c>
      <c r="L122" s="93">
        <f t="shared" si="69"/>
        <v>15.8</v>
      </c>
      <c r="M122" s="93">
        <f t="shared" si="69"/>
        <v>15.8</v>
      </c>
      <c r="N122" s="93">
        <f t="shared" ref="N122:O122" si="90">IF(N102&lt;0,N102*-1,0)</f>
        <v>14.4</v>
      </c>
      <c r="O122" s="93">
        <f t="shared" si="90"/>
        <v>7.9</v>
      </c>
      <c r="P122" s="93">
        <f t="shared" ref="P122:Q122" si="91">IF(P102&lt;0,P102*-1,0)</f>
        <v>5.8</v>
      </c>
      <c r="Q122" s="93">
        <f t="shared" si="91"/>
        <v>11.3</v>
      </c>
      <c r="R122" s="93">
        <f t="shared" ref="R122" si="92">IF(R102&lt;0,R102*-1,0)</f>
        <v>0</v>
      </c>
      <c r="S122" s="93">
        <f t="shared" si="69"/>
        <v>0</v>
      </c>
      <c r="T122" s="93">
        <f t="shared" si="69"/>
        <v>0</v>
      </c>
      <c r="U122" s="93">
        <f t="shared" si="69"/>
        <v>0</v>
      </c>
      <c r="V122" s="93">
        <f t="shared" ref="V122" si="93">IF(V102&lt;0,V102*-1,0)</f>
        <v>7.4</v>
      </c>
      <c r="W122" s="93">
        <f t="shared" si="69"/>
        <v>12</v>
      </c>
      <c r="X122" s="93">
        <f t="shared" si="69"/>
        <v>12.6</v>
      </c>
      <c r="Y122" s="93">
        <f t="shared" si="69"/>
        <v>18</v>
      </c>
      <c r="Z122" s="93">
        <f t="shared" si="69"/>
        <v>18.2</v>
      </c>
      <c r="AA122" s="93">
        <f t="shared" si="69"/>
        <v>15</v>
      </c>
      <c r="AB122" s="93">
        <f t="shared" si="69"/>
        <v>12</v>
      </c>
      <c r="AC122" s="93">
        <f t="shared" si="69"/>
        <v>15.5</v>
      </c>
      <c r="AD122" s="93">
        <f t="shared" si="69"/>
        <v>15.9</v>
      </c>
      <c r="AE122" s="93">
        <f t="shared" si="69"/>
        <v>2.7</v>
      </c>
      <c r="AF122" s="93">
        <f t="shared" si="69"/>
        <v>3.9</v>
      </c>
      <c r="AG122" s="103"/>
      <c r="AH122" s="46">
        <f t="shared" si="27"/>
        <v>18.2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AF123" si="94">SUM(B117:B122)</f>
        <v>316.2</v>
      </c>
      <c r="C123" s="70">
        <f t="shared" si="94"/>
        <v>581.29999999999995</v>
      </c>
      <c r="D123" s="70">
        <f t="shared" si="94"/>
        <v>483</v>
      </c>
      <c r="E123" s="70">
        <f t="shared" si="94"/>
        <v>366</v>
      </c>
      <c r="F123" s="70">
        <f t="shared" si="94"/>
        <v>358</v>
      </c>
      <c r="G123" s="70">
        <f t="shared" si="94"/>
        <v>338</v>
      </c>
      <c r="H123" s="70">
        <f t="shared" si="94"/>
        <v>225</v>
      </c>
      <c r="I123" s="70">
        <f t="shared" si="94"/>
        <v>322.7</v>
      </c>
      <c r="J123" s="70">
        <f t="shared" si="94"/>
        <v>293.8</v>
      </c>
      <c r="K123" s="70">
        <f t="shared" si="94"/>
        <v>267.8</v>
      </c>
      <c r="L123" s="70">
        <f t="shared" si="94"/>
        <v>267.8</v>
      </c>
      <c r="M123" s="70">
        <f t="shared" si="94"/>
        <v>194.8</v>
      </c>
      <c r="N123" s="70">
        <f t="shared" ref="N123:O123" si="95">SUM(N117:N122)</f>
        <v>243.4</v>
      </c>
      <c r="O123" s="70">
        <f t="shared" si="95"/>
        <v>279.89999999999998</v>
      </c>
      <c r="P123" s="70">
        <f t="shared" ref="P123:Q123" si="96">SUM(P117:P122)</f>
        <v>207.8</v>
      </c>
      <c r="Q123" s="70">
        <f t="shared" si="96"/>
        <v>239.9</v>
      </c>
      <c r="R123" s="70">
        <f t="shared" ref="R123" si="97">SUM(R117:R122)</f>
        <v>100</v>
      </c>
      <c r="S123" s="70">
        <f t="shared" si="94"/>
        <v>72.7</v>
      </c>
      <c r="T123" s="70">
        <f t="shared" si="94"/>
        <v>36</v>
      </c>
      <c r="U123" s="70">
        <f t="shared" si="94"/>
        <v>76</v>
      </c>
      <c r="V123" s="70">
        <f t="shared" ref="V123" si="98">SUM(V117:V122)</f>
        <v>185.9</v>
      </c>
      <c r="W123" s="70">
        <f t="shared" si="94"/>
        <v>202</v>
      </c>
      <c r="X123" s="70">
        <f t="shared" si="94"/>
        <v>257.60000000000002</v>
      </c>
      <c r="Y123" s="70">
        <f t="shared" si="94"/>
        <v>278</v>
      </c>
      <c r="Z123" s="70">
        <f t="shared" si="94"/>
        <v>223.2</v>
      </c>
      <c r="AA123" s="70">
        <f t="shared" si="94"/>
        <v>347</v>
      </c>
      <c r="AB123" s="70">
        <f t="shared" si="94"/>
        <v>272</v>
      </c>
      <c r="AC123" s="70">
        <f t="shared" si="94"/>
        <v>330.8</v>
      </c>
      <c r="AD123" s="70">
        <f t="shared" si="94"/>
        <v>487.2</v>
      </c>
      <c r="AE123" s="70">
        <f t="shared" si="94"/>
        <v>474.7</v>
      </c>
      <c r="AF123" s="70">
        <f t="shared" si="94"/>
        <v>459.4</v>
      </c>
      <c r="AG123" s="104"/>
      <c r="AH123" s="46">
        <f t="shared" si="27"/>
        <v>581.29999999999995</v>
      </c>
      <c r="AI123" s="47">
        <f t="shared" si="28"/>
        <v>36</v>
      </c>
      <c r="AJ123" s="105">
        <f t="array" ref="AJ123">MIN(IF(B123:AF123&lt;&gt;0,B123:AF123))</f>
        <v>36</v>
      </c>
    </row>
    <row r="124" spans="1:64" ht="15.75" thickBot="1">
      <c r="A124" s="87" t="s">
        <v>146</v>
      </c>
      <c r="B124" s="70">
        <f t="shared" ref="B124:AF124" si="99">B108-B123</f>
        <v>-234.6</v>
      </c>
      <c r="C124" s="70">
        <f t="shared" si="99"/>
        <v>-507.9</v>
      </c>
      <c r="D124" s="70">
        <f t="shared" si="99"/>
        <v>-418.8</v>
      </c>
      <c r="E124" s="70">
        <f t="shared" si="99"/>
        <v>-298.7</v>
      </c>
      <c r="F124" s="70">
        <f t="shared" si="99"/>
        <v>-289.7</v>
      </c>
      <c r="G124" s="70">
        <f t="shared" si="99"/>
        <v>-282.2</v>
      </c>
      <c r="H124" s="70">
        <f t="shared" si="99"/>
        <v>-172.8</v>
      </c>
      <c r="I124" s="70">
        <f t="shared" si="99"/>
        <v>-273.59999999999997</v>
      </c>
      <c r="J124" s="70">
        <f t="shared" si="99"/>
        <v>-252</v>
      </c>
      <c r="K124" s="70">
        <f t="shared" si="99"/>
        <v>-208.60000000000002</v>
      </c>
      <c r="L124" s="70">
        <f t="shared" si="99"/>
        <v>-208.60000000000002</v>
      </c>
      <c r="M124" s="70">
        <f t="shared" si="99"/>
        <v>-148.30000000000001</v>
      </c>
      <c r="N124" s="70">
        <f t="shared" ref="N124:O124" si="100">N108-N123</f>
        <v>-181.9</v>
      </c>
      <c r="O124" s="70">
        <f t="shared" si="100"/>
        <v>-213.09999999999997</v>
      </c>
      <c r="P124" s="70">
        <f t="shared" ref="P124:Q124" si="101">P108-P123</f>
        <v>-141.80000000000001</v>
      </c>
      <c r="Q124" s="70">
        <f t="shared" si="101"/>
        <v>-179.4</v>
      </c>
      <c r="R124" s="70">
        <f t="shared" ref="R124" si="102">R108-R123</f>
        <v>-27.700000000000003</v>
      </c>
      <c r="S124" s="70">
        <f t="shared" si="99"/>
        <v>2.0999999999999943</v>
      </c>
      <c r="T124" s="70">
        <f t="shared" si="99"/>
        <v>52.199999999999989</v>
      </c>
      <c r="U124" s="70">
        <f t="shared" si="99"/>
        <v>12.799999999999997</v>
      </c>
      <c r="V124" s="70">
        <f t="shared" ref="V124" si="103">V108-V123</f>
        <v>-108.9</v>
      </c>
      <c r="W124" s="70">
        <f t="shared" si="99"/>
        <v>-134</v>
      </c>
      <c r="X124" s="70">
        <f t="shared" si="99"/>
        <v>-190.8</v>
      </c>
      <c r="Y124" s="70">
        <f t="shared" si="99"/>
        <v>-207</v>
      </c>
      <c r="Z124" s="70">
        <f t="shared" si="99"/>
        <v>-153.6</v>
      </c>
      <c r="AA124" s="70">
        <f t="shared" si="99"/>
        <v>-268</v>
      </c>
      <c r="AB124" s="70">
        <f t="shared" si="99"/>
        <v>-222.4</v>
      </c>
      <c r="AC124" s="70">
        <f t="shared" si="99"/>
        <v>-280.2</v>
      </c>
      <c r="AD124" s="70">
        <f t="shared" si="99"/>
        <v>-435.9</v>
      </c>
      <c r="AE124" s="70">
        <f t="shared" si="99"/>
        <v>-424.7</v>
      </c>
      <c r="AF124" s="70">
        <f t="shared" si="99"/>
        <v>-412.29999999999995</v>
      </c>
      <c r="AG124" s="104"/>
      <c r="AH124" s="46">
        <f t="shared" si="27"/>
        <v>52.199999999999989</v>
      </c>
      <c r="AI124" s="47">
        <f t="shared" si="28"/>
        <v>-507.9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50</v>
      </c>
      <c r="C126" s="117">
        <v>50.05</v>
      </c>
      <c r="D126" s="117">
        <v>50.02</v>
      </c>
      <c r="E126" s="117">
        <v>50</v>
      </c>
      <c r="F126" s="117">
        <v>50.04</v>
      </c>
      <c r="G126" s="117">
        <v>50.04</v>
      </c>
      <c r="H126" s="117">
        <v>49.99</v>
      </c>
      <c r="I126" s="117">
        <v>49.99</v>
      </c>
      <c r="J126" s="117">
        <v>49.99</v>
      </c>
      <c r="K126" s="117">
        <v>49.99</v>
      </c>
      <c r="L126" s="117">
        <v>49.99</v>
      </c>
      <c r="M126" s="117">
        <v>49.99</v>
      </c>
      <c r="N126" s="117">
        <v>50.015999999999998</v>
      </c>
      <c r="O126" s="117">
        <v>50.05</v>
      </c>
      <c r="P126" s="117">
        <v>50.046999999999997</v>
      </c>
      <c r="Q126" s="117">
        <v>50.046999999999997</v>
      </c>
      <c r="R126" s="117">
        <v>49.96</v>
      </c>
      <c r="S126" s="117">
        <v>49.91</v>
      </c>
      <c r="T126" s="117">
        <v>49.91</v>
      </c>
      <c r="U126" s="117">
        <v>49.98</v>
      </c>
      <c r="V126" s="117">
        <v>49.9</v>
      </c>
      <c r="W126" s="117">
        <v>49.9</v>
      </c>
      <c r="X126" s="117">
        <v>49.9</v>
      </c>
      <c r="Y126" s="117">
        <v>49.9</v>
      </c>
      <c r="Z126" s="117">
        <v>50.026000000000003</v>
      </c>
      <c r="AA126" s="117">
        <v>49.9</v>
      </c>
      <c r="AB126" s="117">
        <v>49.975000000000001</v>
      </c>
      <c r="AC126" s="117">
        <v>49.96</v>
      </c>
      <c r="AD126" s="117">
        <v>50.06</v>
      </c>
      <c r="AE126" s="117">
        <v>50.073</v>
      </c>
      <c r="AF126" s="117">
        <v>50.024000000000001</v>
      </c>
      <c r="AG126" s="118"/>
      <c r="AH126" s="46">
        <f t="shared" si="27"/>
        <v>50.073</v>
      </c>
      <c r="AI126" s="47">
        <f t="shared" si="28"/>
        <v>49.9</v>
      </c>
    </row>
    <row r="127" spans="1:64">
      <c r="A127" s="119" t="s">
        <v>149</v>
      </c>
      <c r="B127" s="43">
        <v>136.4</v>
      </c>
      <c r="C127" s="43">
        <v>135.80000000000001</v>
      </c>
      <c r="D127" s="43">
        <v>136.19999999999999</v>
      </c>
      <c r="E127" s="43">
        <v>134.30000000000001</v>
      </c>
      <c r="F127" s="43">
        <v>135.1</v>
      </c>
      <c r="G127" s="43">
        <v>135.1</v>
      </c>
      <c r="H127" s="43">
        <v>135.1</v>
      </c>
      <c r="I127" s="43">
        <v>135.1</v>
      </c>
      <c r="J127" s="43">
        <v>135.1</v>
      </c>
      <c r="K127" s="43">
        <v>135.1</v>
      </c>
      <c r="L127" s="43">
        <v>135.1</v>
      </c>
      <c r="M127" s="43">
        <v>135.1</v>
      </c>
      <c r="N127" s="43">
        <v>130.6</v>
      </c>
      <c r="O127" s="43">
        <v>130.6</v>
      </c>
      <c r="P127" s="43">
        <v>132.6</v>
      </c>
      <c r="Q127" s="43">
        <v>132.6</v>
      </c>
      <c r="R127" s="43">
        <v>132.6</v>
      </c>
      <c r="S127" s="43">
        <v>128.30000000000001</v>
      </c>
      <c r="T127" s="43">
        <v>129.1</v>
      </c>
      <c r="U127" s="43">
        <v>129.1</v>
      </c>
      <c r="V127" s="43">
        <v>132.30000000000001</v>
      </c>
      <c r="W127" s="43">
        <v>130.69999999999999</v>
      </c>
      <c r="X127" s="43">
        <v>130.69999999999999</v>
      </c>
      <c r="Y127" s="43">
        <v>130.69999999999999</v>
      </c>
      <c r="Z127" s="43">
        <v>130.69999999999999</v>
      </c>
      <c r="AA127" s="43">
        <v>130.69999999999999</v>
      </c>
      <c r="AB127" s="43">
        <v>132.6</v>
      </c>
      <c r="AC127" s="43">
        <v>132.6</v>
      </c>
      <c r="AD127" s="43">
        <v>132.6</v>
      </c>
      <c r="AE127" s="43">
        <v>132.1</v>
      </c>
      <c r="AF127" s="43">
        <v>132.9</v>
      </c>
      <c r="AG127" s="120"/>
      <c r="AH127" s="46">
        <f t="shared" si="27"/>
        <v>136.4</v>
      </c>
      <c r="AI127" s="47">
        <f t="shared" si="28"/>
        <v>128.30000000000001</v>
      </c>
    </row>
    <row r="128" spans="1:64">
      <c r="A128" s="119" t="s">
        <v>150</v>
      </c>
      <c r="B128" s="43">
        <v>132.30000000000001</v>
      </c>
      <c r="C128" s="43">
        <v>132</v>
      </c>
      <c r="D128" s="43">
        <v>132.80000000000001</v>
      </c>
      <c r="E128" s="43">
        <v>132.30000000000001</v>
      </c>
      <c r="F128" s="43">
        <v>132.80000000000001</v>
      </c>
      <c r="G128" s="43">
        <v>132.80000000000001</v>
      </c>
      <c r="H128" s="43">
        <v>132.80000000000001</v>
      </c>
      <c r="I128" s="43">
        <v>132.80000000000001</v>
      </c>
      <c r="J128" s="43">
        <v>132.80000000000001</v>
      </c>
      <c r="K128" s="43">
        <v>132.80000000000001</v>
      </c>
      <c r="L128" s="43">
        <v>132.80000000000001</v>
      </c>
      <c r="M128" s="43">
        <v>132.80000000000001</v>
      </c>
      <c r="N128" s="43">
        <v>129.6</v>
      </c>
      <c r="O128" s="43">
        <v>129.6</v>
      </c>
      <c r="P128" s="43">
        <v>130.80000000000001</v>
      </c>
      <c r="Q128" s="43">
        <v>130.80000000000001</v>
      </c>
      <c r="R128" s="43">
        <v>130.80000000000001</v>
      </c>
      <c r="S128" s="43">
        <v>128.1</v>
      </c>
      <c r="T128" s="43">
        <v>127.8</v>
      </c>
      <c r="U128" s="43">
        <v>127.8</v>
      </c>
      <c r="V128" s="43">
        <v>129.78</v>
      </c>
      <c r="W128" s="43">
        <v>129.4</v>
      </c>
      <c r="X128" s="43">
        <v>129.4</v>
      </c>
      <c r="Y128" s="43">
        <v>129.4</v>
      </c>
      <c r="Z128" s="43">
        <v>129.4</v>
      </c>
      <c r="AA128" s="43">
        <v>128.6</v>
      </c>
      <c r="AB128" s="43">
        <v>130.19999999999999</v>
      </c>
      <c r="AC128" s="43">
        <v>130.19999999999999</v>
      </c>
      <c r="AD128" s="43">
        <v>130.19999999999999</v>
      </c>
      <c r="AE128" s="43">
        <v>131</v>
      </c>
      <c r="AF128" s="43">
        <v>131</v>
      </c>
      <c r="AG128" s="120"/>
      <c r="AH128" s="46">
        <f t="shared" si="27"/>
        <v>132.80000000000001</v>
      </c>
      <c r="AI128" s="47">
        <f t="shared" si="28"/>
        <v>127.8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137</v>
      </c>
      <c r="C130" s="43">
        <v>136.1</v>
      </c>
      <c r="D130" s="43">
        <v>136.9</v>
      </c>
      <c r="E130" s="43">
        <v>136.9</v>
      </c>
      <c r="F130" s="43">
        <v>136.30000000000001</v>
      </c>
      <c r="G130" s="43">
        <v>136.30000000000001</v>
      </c>
      <c r="H130" s="43">
        <v>136.30000000000001</v>
      </c>
      <c r="I130" s="43">
        <v>136.30000000000001</v>
      </c>
      <c r="J130" s="43">
        <v>136.30000000000001</v>
      </c>
      <c r="K130" s="43">
        <v>136.30000000000001</v>
      </c>
      <c r="L130" s="43">
        <v>136.30000000000001</v>
      </c>
      <c r="M130" s="43">
        <v>136.30000000000001</v>
      </c>
      <c r="N130" s="43">
        <v>134.4</v>
      </c>
      <c r="O130" s="43">
        <v>134.4</v>
      </c>
      <c r="P130" s="43">
        <v>136.30000000000001</v>
      </c>
      <c r="Q130" s="43">
        <v>136.30000000000001</v>
      </c>
      <c r="R130" s="43">
        <v>136.30000000000001</v>
      </c>
      <c r="S130" s="43">
        <v>135.80000000000001</v>
      </c>
      <c r="T130" s="43">
        <v>135</v>
      </c>
      <c r="U130" s="43">
        <v>135</v>
      </c>
      <c r="V130" s="43">
        <v>136</v>
      </c>
      <c r="W130" s="43">
        <v>134.30000000000001</v>
      </c>
      <c r="X130" s="43">
        <v>134.30000000000001</v>
      </c>
      <c r="Y130" s="43">
        <v>134.30000000000001</v>
      </c>
      <c r="Z130" s="43">
        <v>134.30000000000001</v>
      </c>
      <c r="AA130" s="43">
        <v>134.80000000000001</v>
      </c>
      <c r="AB130" s="43">
        <v>136.30000000000001</v>
      </c>
      <c r="AC130" s="43">
        <v>136.30000000000001</v>
      </c>
      <c r="AD130" s="43">
        <v>136.30000000000001</v>
      </c>
      <c r="AE130" s="43">
        <v>135.1</v>
      </c>
      <c r="AF130" s="43">
        <v>135.1</v>
      </c>
      <c r="AG130" s="120"/>
      <c r="AH130" s="46">
        <f t="shared" si="27"/>
        <v>137</v>
      </c>
      <c r="AI130" s="47">
        <f t="shared" si="28"/>
        <v>134.30000000000001</v>
      </c>
    </row>
    <row r="131" spans="1:35">
      <c r="A131" s="121" t="s">
        <v>153</v>
      </c>
      <c r="B131" s="122">
        <v>133.87</v>
      </c>
      <c r="C131" s="122">
        <v>134.5</v>
      </c>
      <c r="D131" s="122">
        <v>135.1</v>
      </c>
      <c r="E131" s="122">
        <v>134.80000000000001</v>
      </c>
      <c r="F131" s="122">
        <v>134</v>
      </c>
      <c r="G131" s="122">
        <v>134</v>
      </c>
      <c r="H131" s="122">
        <v>134</v>
      </c>
      <c r="I131" s="122">
        <v>134</v>
      </c>
      <c r="J131" s="122">
        <v>134</v>
      </c>
      <c r="K131" s="122">
        <v>134</v>
      </c>
      <c r="L131" s="122">
        <v>134</v>
      </c>
      <c r="M131" s="122">
        <v>134</v>
      </c>
      <c r="N131" s="122">
        <v>135.4</v>
      </c>
      <c r="O131" s="122">
        <v>135.4</v>
      </c>
      <c r="P131" s="122">
        <v>135.9</v>
      </c>
      <c r="Q131" s="122">
        <v>135.9</v>
      </c>
      <c r="R131" s="122">
        <v>135.9</v>
      </c>
      <c r="S131" s="122">
        <v>131.9</v>
      </c>
      <c r="T131" s="122">
        <v>134.5</v>
      </c>
      <c r="U131" s="122">
        <v>134.5</v>
      </c>
      <c r="V131" s="122">
        <v>133.19999999999999</v>
      </c>
      <c r="W131" s="122">
        <v>132.30000000000001</v>
      </c>
      <c r="X131" s="122">
        <v>132.30000000000001</v>
      </c>
      <c r="Y131" s="122">
        <v>132.30000000000001</v>
      </c>
      <c r="Z131" s="122">
        <v>132.30000000000001</v>
      </c>
      <c r="AA131" s="122">
        <v>134</v>
      </c>
      <c r="AB131" s="122">
        <v>133.30000000000001</v>
      </c>
      <c r="AC131" s="122">
        <v>133.30000000000001</v>
      </c>
      <c r="AD131" s="122">
        <v>133.30000000000001</v>
      </c>
      <c r="AE131" s="122">
        <v>134.19999999999999</v>
      </c>
      <c r="AF131" s="122">
        <v>134.19999999999999</v>
      </c>
      <c r="AG131" s="123"/>
      <c r="AH131" s="46">
        <f t="shared" si="27"/>
        <v>135.9</v>
      </c>
      <c r="AI131" s="47">
        <f t="shared" si="28"/>
        <v>131.9</v>
      </c>
    </row>
    <row r="132" spans="1:35">
      <c r="A132" s="119" t="s">
        <v>154</v>
      </c>
      <c r="B132" s="43">
        <v>130</v>
      </c>
      <c r="C132" s="43">
        <v>131.80000000000001</v>
      </c>
      <c r="D132" s="43">
        <v>135.6</v>
      </c>
      <c r="E132" s="43">
        <v>135.80000000000001</v>
      </c>
      <c r="F132" s="43">
        <v>131</v>
      </c>
      <c r="G132" s="43">
        <v>131</v>
      </c>
      <c r="H132" s="43">
        <v>131</v>
      </c>
      <c r="I132" s="43">
        <v>131</v>
      </c>
      <c r="J132" s="43">
        <v>131</v>
      </c>
      <c r="K132" s="43">
        <v>131</v>
      </c>
      <c r="L132" s="43">
        <v>131</v>
      </c>
      <c r="M132" s="43">
        <v>131</v>
      </c>
      <c r="N132" s="43">
        <v>132.1</v>
      </c>
      <c r="O132" s="43">
        <v>132.1</v>
      </c>
      <c r="P132" s="43">
        <v>133.4</v>
      </c>
      <c r="Q132" s="43">
        <v>133.4</v>
      </c>
      <c r="R132" s="43">
        <v>133.4</v>
      </c>
      <c r="S132" s="43">
        <v>133</v>
      </c>
      <c r="T132" s="43">
        <v>132.1</v>
      </c>
      <c r="U132" s="43">
        <v>132.1</v>
      </c>
      <c r="V132" s="43">
        <v>131.1</v>
      </c>
      <c r="W132" s="43">
        <v>129</v>
      </c>
      <c r="X132" s="43">
        <v>129</v>
      </c>
      <c r="Y132" s="43">
        <v>129</v>
      </c>
      <c r="Z132" s="43">
        <v>129</v>
      </c>
      <c r="AA132" s="43">
        <v>129</v>
      </c>
      <c r="AB132" s="43">
        <v>129</v>
      </c>
      <c r="AC132" s="43">
        <v>129</v>
      </c>
      <c r="AD132" s="43">
        <v>129</v>
      </c>
      <c r="AE132" s="43">
        <v>134.80000000000001</v>
      </c>
      <c r="AF132" s="43">
        <v>134.80000000000001</v>
      </c>
      <c r="AG132" s="120"/>
      <c r="AH132" s="46">
        <f t="shared" si="27"/>
        <v>135.80000000000001</v>
      </c>
      <c r="AI132" s="47">
        <f t="shared" si="28"/>
        <v>129</v>
      </c>
    </row>
    <row r="133" spans="1:35" ht="15.75" thickBot="1">
      <c r="A133" s="119" t="s">
        <v>155</v>
      </c>
      <c r="B133" s="101">
        <v>68.2</v>
      </c>
      <c r="C133" s="101">
        <v>68.2</v>
      </c>
      <c r="D133" s="101">
        <v>68.2</v>
      </c>
      <c r="E133" s="101">
        <v>68.2</v>
      </c>
      <c r="F133" s="101">
        <v>68.209999999999994</v>
      </c>
      <c r="G133" s="101">
        <v>68.209999999999994</v>
      </c>
      <c r="H133" s="101">
        <v>68.209999999999994</v>
      </c>
      <c r="I133" s="101">
        <v>68.209999999999994</v>
      </c>
      <c r="J133" s="101">
        <v>68.209999999999994</v>
      </c>
      <c r="K133" s="101">
        <v>68.209999999999994</v>
      </c>
      <c r="L133" s="101">
        <v>68.209999999999994</v>
      </c>
      <c r="M133" s="101">
        <v>68.209999999999994</v>
      </c>
      <c r="N133" s="101">
        <v>66.599999999999994</v>
      </c>
      <c r="O133" s="101">
        <v>66.599999999999994</v>
      </c>
      <c r="P133" s="101">
        <v>66.599999999999994</v>
      </c>
      <c r="Q133" s="101">
        <v>66.599999999999994</v>
      </c>
      <c r="R133" s="101">
        <v>66.599999999999994</v>
      </c>
      <c r="S133" s="101">
        <v>66.599999999999994</v>
      </c>
      <c r="T133" s="101">
        <v>66.599999999999994</v>
      </c>
      <c r="U133" s="101">
        <v>66.599999999999994</v>
      </c>
      <c r="V133" s="101">
        <v>66.599999999999994</v>
      </c>
      <c r="W133" s="101">
        <v>66.599999999999994</v>
      </c>
      <c r="X133" s="101">
        <v>66.599999999999994</v>
      </c>
      <c r="Y133" s="101">
        <v>66.599999999999994</v>
      </c>
      <c r="Z133" s="101">
        <v>66.099999999999994</v>
      </c>
      <c r="AA133" s="101">
        <v>66.099999999999994</v>
      </c>
      <c r="AB133" s="101">
        <v>66.099999999999994</v>
      </c>
      <c r="AC133" s="101">
        <v>66.099999999999994</v>
      </c>
      <c r="AD133" s="101">
        <v>66.099999999999994</v>
      </c>
      <c r="AE133" s="101">
        <v>67.599999999999994</v>
      </c>
      <c r="AF133" s="101">
        <v>67.599999999999994</v>
      </c>
      <c r="AG133" s="124"/>
      <c r="AH133" s="46">
        <f t="shared" si="27"/>
        <v>68.209999999999994</v>
      </c>
      <c r="AI133" s="47">
        <f t="shared" si="28"/>
        <v>66.099999999999994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L135" si="104">SUM(C26,C32,C45:C46,C82,C84:C85,C87,C89,C137:C142,C177,C183,C189,C198,C200,C212,C219,C222:C223,C230,C232,C234,C238:C240,C242:C244,C249,C255:C256,C258:C260,C161,C166)</f>
        <v>208.44</v>
      </c>
      <c r="D135" s="114">
        <f t="shared" si="104"/>
        <v>171.73999999999998</v>
      </c>
      <c r="E135" s="114">
        <f t="shared" si="104"/>
        <v>163.63999999999999</v>
      </c>
      <c r="F135" s="114">
        <f t="shared" si="104"/>
        <v>173.33999999999997</v>
      </c>
      <c r="G135" s="114">
        <f t="shared" si="104"/>
        <v>173.33999999999997</v>
      </c>
      <c r="H135" s="114">
        <f t="shared" si="104"/>
        <v>173.33999999999997</v>
      </c>
      <c r="I135" s="114">
        <f t="shared" si="104"/>
        <v>173.33999999999997</v>
      </c>
      <c r="J135" s="114">
        <f t="shared" si="104"/>
        <v>173.33999999999997</v>
      </c>
      <c r="K135" s="114">
        <f t="shared" si="104"/>
        <v>173.33999999999997</v>
      </c>
      <c r="L135" s="114">
        <f t="shared" si="104"/>
        <v>173.33999999999997</v>
      </c>
      <c r="M135" s="114">
        <f t="shared" ref="M135:N135" si="105">SUM(M26,M32,M45:M46,M82,M84:M85,M87,M89,M137:M142,M177,M183,M189,M198,M200,M212,M219,M222:M223,M230,M232,M234,M238:M240,M242:M244,M249,M255:M256,M258:M260,M161,M166)</f>
        <v>173.33999999999997</v>
      </c>
      <c r="N135" s="114">
        <f t="shared" si="105"/>
        <v>1015.0400000000001</v>
      </c>
      <c r="O135" s="114">
        <f t="shared" ref="O135:P135" si="106">SUM(O26,O32,O45:O46,O82,O84:O85,O87,O89,O137:O142,O177,O183,O189,O198,O200,O212,O219,O222:O223,O230,O232,O234,O238:O240,O242:O244,O249,O255:O256,O258:O260,O161,O166)</f>
        <v>1018.64</v>
      </c>
      <c r="P135" s="114">
        <f t="shared" si="106"/>
        <v>253.34</v>
      </c>
      <c r="Q135" s="114">
        <f t="shared" ref="Q135:R135" si="107">SUM(Q26,Q32,Q45:Q46,Q82,Q84:Q85,Q87,Q89,Q137:Q142,Q177,Q183,Q189,Q198,Q200,Q212,Q219,Q222:Q223,Q230,Q232,Q234,Q238:Q240,Q242:Q244,Q249,Q255:Q256,Q258:Q260,Q161,Q166)</f>
        <v>252.64000000000001</v>
      </c>
      <c r="R135" s="114">
        <f t="shared" si="107"/>
        <v>252.64000000000001</v>
      </c>
      <c r="S135" s="114">
        <f t="shared" ref="S135:X135" si="108">SUM(S26,S32,S45:S46,S82,S84:S85,S87,S89,S137:S142,S177,S183,S189,S198,S200,S212,S219,S222:S223,S230,S232,S234,S238:S240,S242:S244,S249,S255:S256,S258:S260,S161,S166)</f>
        <v>243.94000000000003</v>
      </c>
      <c r="T135" s="114">
        <f t="shared" si="108"/>
        <v>271.54000000000002</v>
      </c>
      <c r="U135" s="114">
        <f t="shared" si="108"/>
        <v>266.14000000000004</v>
      </c>
      <c r="V135" s="114">
        <f t="shared" ref="V135" si="109">SUM(V26,V32,V45:V46,V82,V84:V85,V87,V89,V137:V142,V177,V183,V189,V198,V200,V212,V219,V222:V223,V230,V232,V234,V238:V240,V242:V244,V249,V255:V256,V258:V260,V161,V166)</f>
        <v>335.74000000000007</v>
      </c>
      <c r="W135" s="114">
        <f t="shared" si="108"/>
        <v>335.84000000000009</v>
      </c>
      <c r="X135" s="114">
        <f t="shared" si="108"/>
        <v>304.44</v>
      </c>
      <c r="Y135" s="114">
        <f>SUM(Y23,Y30,Y51:Y52,Y82,Y84:Y85,Y87,Y89,Y137:Y142,Y170,Y176,Y182,Y191,Y193,Y205,Y212,Y215:Y216,Y223,Y225,Y227,Y231:Y233,Y235:Y237,Y242,Y248:Y249,Y251:Y253,Y261,Y266)</f>
        <v>305.39999999999998</v>
      </c>
      <c r="Z135" s="114">
        <f>SUM(Z23,Z30,Z51:Z52,Z82,Z84:Z85,Z87,Z89,Z137:Z142,Z170,Z176,Z182,Z191,Z193,Z205,Z212,Z215:Z216,Z223,Z225,Z227,Z231:Z233,Z235:Z237,Z242,Z248:Z249,Z251:Z253,Z261,Z266)</f>
        <v>386.6</v>
      </c>
      <c r="AA135" s="114">
        <f t="shared" ref="AA135:AF135" si="110">SUM(AA26,AA32,AA45:AA46,AA82,AA84:AA85,AA87,AA89,AA137:AA142,AA177,AA183,AA189,AA198,AA200,AA212,AA219,AA222:AA223,AA230,AA232,AA234,AA238:AA240,AA242:AA244,AA249,AA255:AA256,AA258:AA260,AA161,AA166)</f>
        <v>397.14000000000004</v>
      </c>
      <c r="AB135" s="114">
        <f t="shared" si="110"/>
        <v>397.14000000000004</v>
      </c>
      <c r="AC135" s="114">
        <f t="shared" si="110"/>
        <v>397.14000000000004</v>
      </c>
      <c r="AD135" s="114">
        <f t="shared" si="110"/>
        <v>295.64</v>
      </c>
      <c r="AE135" s="114">
        <f t="shared" si="110"/>
        <v>204.34</v>
      </c>
      <c r="AF135" s="114">
        <f t="shared" si="110"/>
        <v>204.34</v>
      </c>
      <c r="AG135" s="127"/>
      <c r="AH135" s="46">
        <f t="shared" si="27"/>
        <v>1018.64</v>
      </c>
      <c r="AI135" s="47">
        <f t="shared" si="28"/>
        <v>124.14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44.2</v>
      </c>
      <c r="C137" s="132">
        <v>51.1</v>
      </c>
      <c r="D137" s="133">
        <v>49</v>
      </c>
      <c r="E137" s="133">
        <v>44.2</v>
      </c>
      <c r="F137" s="133">
        <v>46</v>
      </c>
      <c r="G137" s="133">
        <v>46</v>
      </c>
      <c r="H137" s="133">
        <v>46</v>
      </c>
      <c r="I137" s="133">
        <v>46</v>
      </c>
      <c r="J137" s="133">
        <v>46</v>
      </c>
      <c r="K137" s="133">
        <v>46</v>
      </c>
      <c r="L137" s="133">
        <v>46</v>
      </c>
      <c r="M137" s="133">
        <v>46</v>
      </c>
      <c r="N137" s="133">
        <v>54.5</v>
      </c>
      <c r="O137" s="133">
        <v>54.5</v>
      </c>
      <c r="P137" s="133">
        <v>39.4</v>
      </c>
      <c r="Q137" s="133">
        <v>44</v>
      </c>
      <c r="R137" s="133">
        <v>44</v>
      </c>
      <c r="S137" s="133">
        <v>34.5</v>
      </c>
      <c r="T137" s="133">
        <v>34</v>
      </c>
      <c r="U137" s="133">
        <v>34</v>
      </c>
      <c r="V137" s="133">
        <v>48.1</v>
      </c>
      <c r="W137" s="133">
        <v>48.1</v>
      </c>
      <c r="X137" s="133">
        <v>48.1</v>
      </c>
      <c r="Y137" s="133">
        <v>48.1</v>
      </c>
      <c r="Z137" s="133">
        <v>65</v>
      </c>
      <c r="AA137" s="133">
        <v>55</v>
      </c>
      <c r="AB137" s="133">
        <v>55</v>
      </c>
      <c r="AC137" s="133">
        <v>55</v>
      </c>
      <c r="AD137" s="133">
        <v>59.3</v>
      </c>
      <c r="AE137" s="133">
        <v>61.9</v>
      </c>
      <c r="AF137" s="133">
        <v>61.9</v>
      </c>
      <c r="AG137" s="134">
        <v>75</v>
      </c>
      <c r="AH137" s="46">
        <f t="shared" si="27"/>
        <v>65</v>
      </c>
      <c r="AI137" s="47">
        <f t="shared" si="28"/>
        <v>34</v>
      </c>
    </row>
    <row r="138" spans="1:35">
      <c r="A138" s="135" t="s">
        <v>160</v>
      </c>
      <c r="B138" s="132">
        <v>24.3</v>
      </c>
      <c r="C138" s="132">
        <v>35</v>
      </c>
      <c r="D138" s="136">
        <v>33</v>
      </c>
      <c r="E138" s="136">
        <v>26.1</v>
      </c>
      <c r="F138" s="136">
        <v>30</v>
      </c>
      <c r="G138" s="136">
        <v>30</v>
      </c>
      <c r="H138" s="136">
        <v>30</v>
      </c>
      <c r="I138" s="136">
        <v>30</v>
      </c>
      <c r="J138" s="136">
        <v>30</v>
      </c>
      <c r="K138" s="136">
        <v>30</v>
      </c>
      <c r="L138" s="136">
        <v>30</v>
      </c>
      <c r="M138" s="136">
        <v>30</v>
      </c>
      <c r="N138" s="136">
        <v>32.5</v>
      </c>
      <c r="O138" s="136">
        <v>32.5</v>
      </c>
      <c r="P138" s="136">
        <v>10.9</v>
      </c>
      <c r="Q138" s="136">
        <v>19.3</v>
      </c>
      <c r="R138" s="136">
        <v>19.3</v>
      </c>
      <c r="S138" s="136">
        <v>-0.3</v>
      </c>
      <c r="T138" s="136">
        <v>-38</v>
      </c>
      <c r="U138" s="136">
        <v>-38</v>
      </c>
      <c r="V138" s="136">
        <v>25.8</v>
      </c>
      <c r="W138" s="136">
        <v>25.8</v>
      </c>
      <c r="X138" s="136">
        <v>30</v>
      </c>
      <c r="Y138" s="136">
        <v>30</v>
      </c>
      <c r="Z138" s="136">
        <v>52</v>
      </c>
      <c r="AA138" s="136">
        <v>40</v>
      </c>
      <c r="AB138" s="136">
        <v>40</v>
      </c>
      <c r="AC138" s="136">
        <v>40</v>
      </c>
      <c r="AD138" s="136">
        <v>46.3</v>
      </c>
      <c r="AE138" s="136">
        <v>47.3</v>
      </c>
      <c r="AF138" s="136">
        <v>47.3</v>
      </c>
      <c r="AG138" s="134">
        <v>240</v>
      </c>
      <c r="AH138" s="46">
        <f t="shared" si="27"/>
        <v>52</v>
      </c>
      <c r="AI138" s="47">
        <f t="shared" si="28"/>
        <v>-38</v>
      </c>
    </row>
    <row r="139" spans="1:35">
      <c r="A139" s="135" t="s">
        <v>161</v>
      </c>
      <c r="B139" s="132">
        <v>-75.3</v>
      </c>
      <c r="C139" s="132">
        <v>-86.9</v>
      </c>
      <c r="D139" s="136">
        <v>-77</v>
      </c>
      <c r="E139" s="136">
        <v>-73.099999999999994</v>
      </c>
      <c r="F139" s="136">
        <v>-73</v>
      </c>
      <c r="G139" s="136">
        <v>-73</v>
      </c>
      <c r="H139" s="136">
        <v>-73</v>
      </c>
      <c r="I139" s="136">
        <v>-73</v>
      </c>
      <c r="J139" s="136">
        <v>-73</v>
      </c>
      <c r="K139" s="136">
        <v>-73</v>
      </c>
      <c r="L139" s="136">
        <v>-73</v>
      </c>
      <c r="M139" s="136">
        <v>-73</v>
      </c>
      <c r="N139" s="136">
        <v>-53</v>
      </c>
      <c r="O139" s="136">
        <v>-53</v>
      </c>
      <c r="P139" s="136">
        <v>-38.4</v>
      </c>
      <c r="Q139" s="136">
        <v>-47.3</v>
      </c>
      <c r="R139" s="136">
        <v>-47.3</v>
      </c>
      <c r="S139" s="136">
        <v>-34.1</v>
      </c>
      <c r="T139" s="136">
        <v>36</v>
      </c>
      <c r="U139" s="136">
        <v>36</v>
      </c>
      <c r="V139" s="136">
        <v>-52.3</v>
      </c>
      <c r="W139" s="136">
        <v>-52.3</v>
      </c>
      <c r="X139" s="136">
        <v>-60</v>
      </c>
      <c r="Y139" s="136">
        <v>-60</v>
      </c>
      <c r="Z139" s="136">
        <v>-63</v>
      </c>
      <c r="AA139" s="136">
        <v>-63</v>
      </c>
      <c r="AB139" s="136">
        <v>-63</v>
      </c>
      <c r="AC139" s="136">
        <v>-63</v>
      </c>
      <c r="AD139" s="136">
        <v>-76.3</v>
      </c>
      <c r="AE139" s="136">
        <v>-70.8</v>
      </c>
      <c r="AF139" s="136">
        <v>-70.8</v>
      </c>
      <c r="AG139" s="134">
        <v>240</v>
      </c>
      <c r="AH139" s="46">
        <f t="shared" ref="AH139:AH145" si="111">MAX(B139:AF139)</f>
        <v>36</v>
      </c>
      <c r="AI139" s="47">
        <f t="shared" ref="AI139:AI145" si="112">MIN(B139:AF139)</f>
        <v>-86.9</v>
      </c>
    </row>
    <row r="140" spans="1:35">
      <c r="A140" s="135" t="s">
        <v>162</v>
      </c>
      <c r="B140" s="132">
        <v>102.5</v>
      </c>
      <c r="C140" s="132">
        <v>113.6</v>
      </c>
      <c r="D140" s="137">
        <v>100</v>
      </c>
      <c r="E140" s="137">
        <v>99</v>
      </c>
      <c r="F140" s="137">
        <v>101</v>
      </c>
      <c r="G140" s="137">
        <v>101</v>
      </c>
      <c r="H140" s="137">
        <v>101</v>
      </c>
      <c r="I140" s="137">
        <v>101</v>
      </c>
      <c r="J140" s="137">
        <v>101</v>
      </c>
      <c r="K140" s="137">
        <v>101</v>
      </c>
      <c r="L140" s="137">
        <v>101</v>
      </c>
      <c r="M140" s="137">
        <v>101</v>
      </c>
      <c r="N140" s="137">
        <v>779.6</v>
      </c>
      <c r="O140" s="137">
        <v>779.6</v>
      </c>
      <c r="P140" s="137">
        <v>51.1</v>
      </c>
      <c r="Q140" s="137">
        <v>46.3</v>
      </c>
      <c r="R140" s="137">
        <v>46.3</v>
      </c>
      <c r="S140" s="137">
        <v>33.200000000000003</v>
      </c>
      <c r="T140" s="137">
        <v>36</v>
      </c>
      <c r="U140" s="137">
        <v>36</v>
      </c>
      <c r="V140" s="137">
        <v>91.7</v>
      </c>
      <c r="W140" s="137">
        <v>91.7</v>
      </c>
      <c r="X140" s="137">
        <v>60</v>
      </c>
      <c r="Y140" s="137">
        <v>60</v>
      </c>
      <c r="Z140" s="137">
        <v>69</v>
      </c>
      <c r="AA140" s="137">
        <v>82</v>
      </c>
      <c r="AB140" s="137">
        <v>82</v>
      </c>
      <c r="AC140" s="137">
        <v>82</v>
      </c>
      <c r="AD140" s="137">
        <v>87.6</v>
      </c>
      <c r="AE140" s="137">
        <v>87</v>
      </c>
      <c r="AF140" s="137">
        <v>87</v>
      </c>
      <c r="AG140" s="134"/>
      <c r="AH140" s="46">
        <f t="shared" si="111"/>
        <v>779.6</v>
      </c>
      <c r="AI140" s="47">
        <f t="shared" si="112"/>
        <v>33.200000000000003</v>
      </c>
    </row>
    <row r="141" spans="1:35">
      <c r="A141" s="135" t="s">
        <v>163</v>
      </c>
      <c r="B141" s="132">
        <v>22.55</v>
      </c>
      <c r="C141" s="132">
        <v>19.5</v>
      </c>
      <c r="D141" s="136">
        <v>24.4</v>
      </c>
      <c r="E141" s="136">
        <v>24.8</v>
      </c>
      <c r="F141" s="136">
        <v>24.6</v>
      </c>
      <c r="G141" s="136">
        <v>24.6</v>
      </c>
      <c r="H141" s="136">
        <v>24.6</v>
      </c>
      <c r="I141" s="136">
        <v>24.6</v>
      </c>
      <c r="J141" s="136">
        <v>24.6</v>
      </c>
      <c r="K141" s="136">
        <v>24.6</v>
      </c>
      <c r="L141" s="136">
        <v>24.6</v>
      </c>
      <c r="M141" s="136">
        <v>24.6</v>
      </c>
      <c r="N141" s="136">
        <v>35.200000000000003</v>
      </c>
      <c r="O141" s="136">
        <v>35.200000000000003</v>
      </c>
      <c r="P141" s="136">
        <v>14.2</v>
      </c>
      <c r="Q141" s="136">
        <v>14.2</v>
      </c>
      <c r="R141" s="136">
        <v>14.2</v>
      </c>
      <c r="S141" s="136">
        <v>6.3</v>
      </c>
      <c r="T141" s="136">
        <v>7.3</v>
      </c>
      <c r="U141" s="136">
        <v>7.3</v>
      </c>
      <c r="V141" s="136">
        <v>12.8</v>
      </c>
      <c r="W141" s="136">
        <v>12.8</v>
      </c>
      <c r="X141" s="136">
        <v>3.6</v>
      </c>
      <c r="Y141" s="136">
        <v>3.6</v>
      </c>
      <c r="Z141" s="136">
        <v>33</v>
      </c>
      <c r="AA141" s="136">
        <v>56</v>
      </c>
      <c r="AB141" s="136">
        <v>56</v>
      </c>
      <c r="AC141" s="136">
        <v>56</v>
      </c>
      <c r="AD141" s="136">
        <v>12.3</v>
      </c>
      <c r="AE141" s="136">
        <v>21.9</v>
      </c>
      <c r="AF141" s="136">
        <v>21.9</v>
      </c>
      <c r="AG141" s="134">
        <v>60</v>
      </c>
      <c r="AH141" s="46">
        <f t="shared" si="111"/>
        <v>56</v>
      </c>
      <c r="AI141" s="47">
        <f t="shared" si="112"/>
        <v>3.6</v>
      </c>
    </row>
    <row r="142" spans="1:35">
      <c r="A142" s="135" t="s">
        <v>164</v>
      </c>
      <c r="B142" s="132">
        <v>-50.6</v>
      </c>
      <c r="C142" s="132">
        <v>-51.2</v>
      </c>
      <c r="D142" s="137">
        <v>-85</v>
      </c>
      <c r="E142" s="137">
        <v>-84.7</v>
      </c>
      <c r="F142" s="137">
        <v>-82.6</v>
      </c>
      <c r="G142" s="137">
        <v>-82.6</v>
      </c>
      <c r="H142" s="137">
        <v>-82.6</v>
      </c>
      <c r="I142" s="137">
        <v>-82.6</v>
      </c>
      <c r="J142" s="137">
        <v>-82.6</v>
      </c>
      <c r="K142" s="137">
        <v>-82.6</v>
      </c>
      <c r="L142" s="137">
        <v>-82.6</v>
      </c>
      <c r="M142" s="137">
        <v>-82.6</v>
      </c>
      <c r="N142" s="137">
        <v>34.5</v>
      </c>
      <c r="O142" s="137">
        <v>34.5</v>
      </c>
      <c r="P142" s="137">
        <v>32.4</v>
      </c>
      <c r="Q142" s="137">
        <v>32.4</v>
      </c>
      <c r="R142" s="137">
        <v>32.4</v>
      </c>
      <c r="S142" s="137">
        <v>60.6</v>
      </c>
      <c r="T142" s="137">
        <v>65.099999999999994</v>
      </c>
      <c r="U142" s="137">
        <v>65.099999999999994</v>
      </c>
      <c r="V142" s="137">
        <v>83.9</v>
      </c>
      <c r="W142" s="137">
        <v>83.9</v>
      </c>
      <c r="X142" s="137">
        <v>98</v>
      </c>
      <c r="Y142" s="137">
        <v>98</v>
      </c>
      <c r="Z142" s="137">
        <v>105</v>
      </c>
      <c r="AA142" s="137">
        <v>102</v>
      </c>
      <c r="AB142" s="137">
        <v>102</v>
      </c>
      <c r="AC142" s="137">
        <v>102</v>
      </c>
      <c r="AD142" s="137">
        <v>41.3</v>
      </c>
      <c r="AE142" s="137">
        <v>-68.099999999999994</v>
      </c>
      <c r="AF142" s="137">
        <v>-68.099999999999994</v>
      </c>
      <c r="AG142" s="138">
        <v>120</v>
      </c>
      <c r="AH142" s="46">
        <f t="shared" si="111"/>
        <v>105</v>
      </c>
      <c r="AI142" s="47">
        <f t="shared" si="112"/>
        <v>-85</v>
      </c>
    </row>
    <row r="143" spans="1:35">
      <c r="A143" s="135" t="s">
        <v>165</v>
      </c>
      <c r="B143" s="132">
        <v>19</v>
      </c>
      <c r="C143" s="132">
        <v>17.5</v>
      </c>
      <c r="D143" s="137">
        <v>0</v>
      </c>
      <c r="E143" s="137">
        <v>0</v>
      </c>
      <c r="F143" s="137">
        <v>0</v>
      </c>
      <c r="G143" s="137">
        <v>0</v>
      </c>
      <c r="H143" s="137">
        <v>0</v>
      </c>
      <c r="I143" s="137">
        <v>0</v>
      </c>
      <c r="J143" s="137">
        <v>0</v>
      </c>
      <c r="K143" s="137">
        <v>0</v>
      </c>
      <c r="L143" s="137">
        <v>0</v>
      </c>
      <c r="M143" s="137">
        <v>0</v>
      </c>
      <c r="N143" s="137">
        <v>130</v>
      </c>
      <c r="O143" s="137">
        <v>130</v>
      </c>
      <c r="P143" s="137">
        <v>130</v>
      </c>
      <c r="Q143" s="137">
        <v>130</v>
      </c>
      <c r="R143" s="137">
        <v>130</v>
      </c>
      <c r="S143" s="137">
        <v>154.5</v>
      </c>
      <c r="T143" s="137">
        <v>80</v>
      </c>
      <c r="U143" s="137">
        <v>80</v>
      </c>
      <c r="V143" s="137">
        <v>78.8</v>
      </c>
      <c r="W143" s="137">
        <v>78.8</v>
      </c>
      <c r="X143" s="137">
        <v>93</v>
      </c>
      <c r="Y143" s="137">
        <v>93</v>
      </c>
      <c r="Z143" s="137">
        <v>100</v>
      </c>
      <c r="AA143" s="137">
        <v>99</v>
      </c>
      <c r="AB143" s="137">
        <v>99</v>
      </c>
      <c r="AC143" s="137">
        <v>99</v>
      </c>
      <c r="AD143" s="137">
        <v>73.3</v>
      </c>
      <c r="AE143" s="137">
        <v>18</v>
      </c>
      <c r="AF143" s="137">
        <v>18</v>
      </c>
      <c r="AG143" s="138"/>
      <c r="AH143" s="46">
        <f t="shared" si="111"/>
        <v>154.5</v>
      </c>
      <c r="AI143" s="47">
        <f t="shared" si="112"/>
        <v>0</v>
      </c>
    </row>
    <row r="144" spans="1:35">
      <c r="A144" s="135" t="s">
        <v>166</v>
      </c>
      <c r="B144" s="132">
        <v>10</v>
      </c>
      <c r="C144" s="132">
        <v>10.6</v>
      </c>
      <c r="D144" s="137">
        <v>-51</v>
      </c>
      <c r="E144" s="137">
        <v>-48</v>
      </c>
      <c r="F144" s="137">
        <v>-51</v>
      </c>
      <c r="G144" s="137">
        <v>-51</v>
      </c>
      <c r="H144" s="137">
        <v>-51</v>
      </c>
      <c r="I144" s="137">
        <v>-102</v>
      </c>
      <c r="J144" s="137">
        <v>-84</v>
      </c>
      <c r="K144" s="137">
        <v>-86</v>
      </c>
      <c r="L144" s="137">
        <v>-86</v>
      </c>
      <c r="M144" s="137">
        <v>-86</v>
      </c>
      <c r="N144" s="137">
        <v>-11.9</v>
      </c>
      <c r="O144" s="137">
        <v>-11.9</v>
      </c>
      <c r="P144" s="137">
        <v>12</v>
      </c>
      <c r="Q144" s="137">
        <v>12</v>
      </c>
      <c r="R144" s="137">
        <v>12</v>
      </c>
      <c r="S144" s="137">
        <v>-13.4</v>
      </c>
      <c r="T144" s="137">
        <v>14.3</v>
      </c>
      <c r="U144" s="137">
        <v>14.3</v>
      </c>
      <c r="V144" s="137">
        <v>-17.7</v>
      </c>
      <c r="W144" s="137">
        <v>-17.7</v>
      </c>
      <c r="X144" s="137">
        <v>17.899999999999999</v>
      </c>
      <c r="Y144" s="137">
        <v>17.899999999999999</v>
      </c>
      <c r="Z144" s="137">
        <v>8.9</v>
      </c>
      <c r="AA144" s="137">
        <v>4.3</v>
      </c>
      <c r="AB144" s="137">
        <v>4.3</v>
      </c>
      <c r="AC144" s="137">
        <v>4.3</v>
      </c>
      <c r="AD144" s="137">
        <v>33</v>
      </c>
      <c r="AE144" s="137">
        <v>62.1</v>
      </c>
      <c r="AF144" s="137">
        <v>62.1</v>
      </c>
      <c r="AG144" s="138"/>
      <c r="AH144" s="46">
        <f t="shared" si="111"/>
        <v>62.1</v>
      </c>
      <c r="AI144" s="47">
        <f t="shared" si="112"/>
        <v>-102</v>
      </c>
    </row>
    <row r="145" spans="1:38">
      <c r="A145" s="135" t="s">
        <v>167</v>
      </c>
      <c r="B145" s="132">
        <v>29.1</v>
      </c>
      <c r="C145" s="132">
        <v>58.1</v>
      </c>
      <c r="D145" s="137">
        <v>53.8</v>
      </c>
      <c r="E145" s="137">
        <v>38</v>
      </c>
      <c r="F145" s="137">
        <v>30.5</v>
      </c>
      <c r="G145" s="137">
        <v>30.5</v>
      </c>
      <c r="H145" s="137">
        <v>30.5</v>
      </c>
      <c r="I145" s="137">
        <v>30.5</v>
      </c>
      <c r="J145" s="137">
        <v>30.5</v>
      </c>
      <c r="K145" s="137">
        <v>30.5</v>
      </c>
      <c r="L145" s="137">
        <v>30.5</v>
      </c>
      <c r="M145" s="137">
        <v>30.5</v>
      </c>
      <c r="N145" s="137">
        <v>10.1</v>
      </c>
      <c r="O145" s="137">
        <v>10.1</v>
      </c>
      <c r="P145" s="137">
        <v>-20.9</v>
      </c>
      <c r="Q145" s="137">
        <v>-20.9</v>
      </c>
      <c r="R145" s="137">
        <v>-20.9</v>
      </c>
      <c r="S145" s="137">
        <v>-37.1</v>
      </c>
      <c r="T145" s="137">
        <v>-46</v>
      </c>
      <c r="U145" s="137">
        <v>-46</v>
      </c>
      <c r="V145" s="137">
        <v>10.9</v>
      </c>
      <c r="W145" s="137">
        <v>10.9</v>
      </c>
      <c r="X145" s="137">
        <v>22</v>
      </c>
      <c r="Y145" s="137">
        <v>22</v>
      </c>
      <c r="Z145" s="137">
        <v>32</v>
      </c>
      <c r="AA145" s="137">
        <v>25</v>
      </c>
      <c r="AB145" s="137">
        <v>25</v>
      </c>
      <c r="AC145" s="137">
        <v>25</v>
      </c>
      <c r="AD145" s="137">
        <v>67.3</v>
      </c>
      <c r="AE145" s="137">
        <v>62.5</v>
      </c>
      <c r="AF145" s="137">
        <v>62.5</v>
      </c>
      <c r="AG145" s="138"/>
      <c r="AH145" s="46">
        <f t="shared" si="111"/>
        <v>67.3</v>
      </c>
      <c r="AI145" s="47">
        <f t="shared" si="112"/>
        <v>-46</v>
      </c>
    </row>
    <row r="146" spans="1:38">
      <c r="A146" s="135" t="s">
        <v>168</v>
      </c>
      <c r="B146" s="132">
        <v>-181.2</v>
      </c>
      <c r="C146" s="132">
        <v>-295</v>
      </c>
      <c r="D146" s="137">
        <v>-249</v>
      </c>
      <c r="E146" s="137">
        <v>-197</v>
      </c>
      <c r="F146" s="137">
        <v>-150</v>
      </c>
      <c r="G146" s="137">
        <v>-150</v>
      </c>
      <c r="H146" s="137">
        <v>-150</v>
      </c>
      <c r="I146" s="137">
        <v>-150</v>
      </c>
      <c r="J146" s="137">
        <v>-150</v>
      </c>
      <c r="K146" s="137">
        <v>-150</v>
      </c>
      <c r="L146" s="137">
        <v>-150</v>
      </c>
      <c r="M146" s="137">
        <v>-150</v>
      </c>
      <c r="N146" s="137">
        <v>-100</v>
      </c>
      <c r="O146" s="137">
        <v>-100</v>
      </c>
      <c r="P146" s="137">
        <v>-108</v>
      </c>
      <c r="Q146" s="137">
        <v>-135.6</v>
      </c>
      <c r="R146" s="137">
        <v>-135.6</v>
      </c>
      <c r="S146" s="137">
        <v>-77.7</v>
      </c>
      <c r="T146" s="137">
        <v>-72</v>
      </c>
      <c r="U146" s="137">
        <v>-72</v>
      </c>
      <c r="V146" s="137">
        <v>-71.8</v>
      </c>
      <c r="W146" s="137">
        <v>-71.8</v>
      </c>
      <c r="X146" s="137">
        <v>-117</v>
      </c>
      <c r="Y146" s="137">
        <v>-117</v>
      </c>
      <c r="Z146" s="137">
        <v>86</v>
      </c>
      <c r="AA146" s="137">
        <v>205</v>
      </c>
      <c r="AB146" s="137">
        <v>205</v>
      </c>
      <c r="AC146" s="137">
        <v>205</v>
      </c>
      <c r="AD146" s="137">
        <v>299.60000000000002</v>
      </c>
      <c r="AE146" s="137">
        <v>-219</v>
      </c>
      <c r="AF146" s="137">
        <v>-219</v>
      </c>
      <c r="AG146" s="138"/>
      <c r="AH146" s="46">
        <f t="shared" ref="AH146:AH158" si="113">MAX(B146:AF146)</f>
        <v>299.60000000000002</v>
      </c>
      <c r="AI146" s="47">
        <f t="shared" ref="AI146:AI158" si="114">MIN(B146:AF146)</f>
        <v>-295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13"/>
        <v>0</v>
      </c>
      <c r="AI147" s="47">
        <f t="shared" si="114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13"/>
        <v>0</v>
      </c>
      <c r="AI148" s="47">
        <f t="shared" si="114"/>
        <v>0</v>
      </c>
    </row>
    <row r="149" spans="1:38">
      <c r="A149" s="135" t="s">
        <v>171</v>
      </c>
      <c r="B149" s="132">
        <f>83+82</f>
        <v>165</v>
      </c>
      <c r="C149" s="132">
        <v>165</v>
      </c>
      <c r="D149" s="122">
        <v>160</v>
      </c>
      <c r="E149" s="122">
        <v>162</v>
      </c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>
        <v>82.3</v>
      </c>
      <c r="R149" s="122">
        <v>82.3</v>
      </c>
      <c r="S149" s="122">
        <v>165.6</v>
      </c>
      <c r="T149" s="122">
        <v>83</v>
      </c>
      <c r="U149" s="122">
        <v>83</v>
      </c>
      <c r="V149" s="122">
        <v>170.1</v>
      </c>
      <c r="W149" s="122">
        <v>170.1</v>
      </c>
      <c r="X149" s="122">
        <v>86</v>
      </c>
      <c r="Y149" s="122">
        <v>86</v>
      </c>
      <c r="Z149" s="122">
        <v>86</v>
      </c>
      <c r="AA149" s="122">
        <v>86</v>
      </c>
      <c r="AB149" s="122">
        <v>167</v>
      </c>
      <c r="AC149" s="122">
        <v>167</v>
      </c>
      <c r="AD149" s="122">
        <v>167</v>
      </c>
      <c r="AE149" s="122">
        <v>167</v>
      </c>
      <c r="AF149" s="122">
        <v>167</v>
      </c>
      <c r="AG149" s="134"/>
      <c r="AH149" s="46">
        <f t="shared" si="113"/>
        <v>170.1</v>
      </c>
      <c r="AI149" s="47">
        <f t="shared" si="114"/>
        <v>82.3</v>
      </c>
    </row>
    <row r="150" spans="1:38">
      <c r="A150" s="135" t="s">
        <v>172</v>
      </c>
      <c r="B150" s="132">
        <v>28.3</v>
      </c>
      <c r="C150" s="132">
        <v>26.8</v>
      </c>
      <c r="D150" s="122"/>
      <c r="E150" s="122"/>
      <c r="F150" s="122"/>
      <c r="G150" s="122">
        <v>80</v>
      </c>
      <c r="H150" s="122">
        <v>80</v>
      </c>
      <c r="I150" s="122">
        <v>80</v>
      </c>
      <c r="J150" s="122">
        <v>80</v>
      </c>
      <c r="K150" s="122">
        <v>80</v>
      </c>
      <c r="L150" s="122">
        <v>80</v>
      </c>
      <c r="M150" s="122">
        <v>80</v>
      </c>
      <c r="N150" s="122">
        <v>24.5</v>
      </c>
      <c r="O150" s="122">
        <v>24.5</v>
      </c>
      <c r="P150" s="122">
        <v>24.5</v>
      </c>
      <c r="Q150" s="122">
        <v>30.2</v>
      </c>
      <c r="R150" s="122">
        <v>30.2</v>
      </c>
      <c r="S150" s="122">
        <v>26.1</v>
      </c>
      <c r="T150" s="122">
        <v>30</v>
      </c>
      <c r="U150" s="122">
        <v>30</v>
      </c>
      <c r="V150" s="122">
        <v>8.8000000000000007</v>
      </c>
      <c r="W150" s="122">
        <v>8.8000000000000007</v>
      </c>
      <c r="X150" s="122">
        <v>31</v>
      </c>
      <c r="Y150" s="122">
        <v>31</v>
      </c>
      <c r="Z150" s="122">
        <v>31</v>
      </c>
      <c r="AA150" s="122">
        <v>30</v>
      </c>
      <c r="AB150" s="122">
        <v>31</v>
      </c>
      <c r="AC150" s="122">
        <v>31.5</v>
      </c>
      <c r="AD150" s="122">
        <v>31.5</v>
      </c>
      <c r="AE150" s="122">
        <v>31.6</v>
      </c>
      <c r="AF150" s="122">
        <v>31.6</v>
      </c>
      <c r="AG150" s="134"/>
      <c r="AH150" s="46">
        <f t="shared" si="113"/>
        <v>80</v>
      </c>
      <c r="AI150" s="47">
        <f t="shared" si="114"/>
        <v>8.8000000000000007</v>
      </c>
    </row>
    <row r="151" spans="1:38" ht="15.75" thickBot="1">
      <c r="A151" s="139" t="s">
        <v>173</v>
      </c>
      <c r="B151" s="132">
        <v>5.6</v>
      </c>
      <c r="C151" s="132">
        <v>6.2</v>
      </c>
      <c r="D151" s="122"/>
      <c r="E151" s="122"/>
      <c r="F151" s="122"/>
      <c r="G151" s="122">
        <v>7.1</v>
      </c>
      <c r="H151" s="122">
        <v>7.1</v>
      </c>
      <c r="I151" s="122">
        <v>7.1</v>
      </c>
      <c r="J151" s="122">
        <v>7.1</v>
      </c>
      <c r="K151" s="122">
        <v>7.1</v>
      </c>
      <c r="L151" s="122">
        <v>7.1</v>
      </c>
      <c r="M151" s="122">
        <v>7.1</v>
      </c>
      <c r="N151" s="122">
        <v>13.9</v>
      </c>
      <c r="O151" s="122">
        <v>13.9</v>
      </c>
      <c r="P151" s="122">
        <v>24.2</v>
      </c>
      <c r="Q151" s="122">
        <v>22.3</v>
      </c>
      <c r="R151" s="122">
        <v>22.3</v>
      </c>
      <c r="S151" s="122">
        <v>12.2</v>
      </c>
      <c r="T151" s="122">
        <v>11.6</v>
      </c>
      <c r="U151" s="122">
        <v>11.6</v>
      </c>
      <c r="V151" s="122">
        <v>6.7</v>
      </c>
      <c r="W151" s="122">
        <v>6.7</v>
      </c>
      <c r="X151" s="122">
        <v>6.7</v>
      </c>
      <c r="Y151" s="122">
        <v>6.7</v>
      </c>
      <c r="Z151" s="122">
        <v>3.6</v>
      </c>
      <c r="AA151" s="122">
        <v>3.9</v>
      </c>
      <c r="AB151" s="122">
        <v>3.9</v>
      </c>
      <c r="AC151" s="122">
        <v>3.9</v>
      </c>
      <c r="AD151" s="122">
        <v>3.9</v>
      </c>
      <c r="AE151" s="122">
        <v>7.9</v>
      </c>
      <c r="AF151" s="122">
        <v>7.9</v>
      </c>
      <c r="AG151" s="134"/>
      <c r="AH151" s="46">
        <f t="shared" si="113"/>
        <v>24.2</v>
      </c>
      <c r="AI151" s="47">
        <f t="shared" si="114"/>
        <v>3.6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3"/>
        <v>0</v>
      </c>
      <c r="AI152" s="47">
        <f t="shared" si="114"/>
        <v>0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86.8 Hrs)</v>
      </c>
      <c r="B153" s="146">
        <v>884.4</v>
      </c>
      <c r="C153" s="146"/>
      <c r="D153" s="146"/>
      <c r="E153" s="146"/>
      <c r="F153" s="146">
        <v>1983.28</v>
      </c>
      <c r="G153" s="146"/>
      <c r="H153" s="146"/>
      <c r="I153" s="146"/>
      <c r="J153" s="146"/>
      <c r="K153" s="146"/>
      <c r="L153" s="146"/>
      <c r="M153" s="146"/>
      <c r="N153" s="146">
        <v>1984.6</v>
      </c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113"/>
        <v>1984.6</v>
      </c>
      <c r="AI153" s="47">
        <f t="shared" si="114"/>
        <v>884.4</v>
      </c>
      <c r="AK153" s="204">
        <v>23.77</v>
      </c>
      <c r="AL153" s="137">
        <f>AK153*456/66</f>
        <v>164.2290909090909</v>
      </c>
    </row>
    <row r="154" spans="1:38">
      <c r="A154" s="135" t="s">
        <v>176</v>
      </c>
      <c r="B154" s="149">
        <v>521.4</v>
      </c>
      <c r="C154" s="150"/>
      <c r="D154" s="150"/>
      <c r="E154" s="150"/>
      <c r="F154" s="150">
        <v>522.04</v>
      </c>
      <c r="G154" s="150"/>
      <c r="H154" s="150"/>
      <c r="I154" s="150"/>
      <c r="J154" s="150"/>
      <c r="K154" s="150"/>
      <c r="L154" s="150"/>
      <c r="M154" s="146"/>
      <c r="N154" s="150">
        <v>521.70000000000005</v>
      </c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113"/>
        <v>522.04</v>
      </c>
      <c r="AI154" s="47">
        <f t="shared" si="114"/>
        <v>521.4</v>
      </c>
      <c r="AK154" s="204">
        <v>23.77</v>
      </c>
    </row>
    <row r="155" spans="1:38">
      <c r="A155" s="135" t="s">
        <v>177</v>
      </c>
      <c r="B155" s="149">
        <v>624.41</v>
      </c>
      <c r="C155" s="150"/>
      <c r="D155" s="150"/>
      <c r="E155" s="150"/>
      <c r="F155" s="150">
        <v>623.95000000000005</v>
      </c>
      <c r="G155" s="150"/>
      <c r="H155" s="150"/>
      <c r="I155" s="150"/>
      <c r="J155" s="150"/>
      <c r="K155" s="150"/>
      <c r="L155" s="150"/>
      <c r="M155" s="146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113"/>
        <v>624.41</v>
      </c>
      <c r="AI155" s="47">
        <f t="shared" si="114"/>
        <v>623.95000000000005</v>
      </c>
      <c r="AK155" s="204"/>
    </row>
    <row r="156" spans="1:38">
      <c r="A156" s="135" t="s">
        <v>178</v>
      </c>
      <c r="B156" s="149">
        <v>335.85</v>
      </c>
      <c r="C156" s="150"/>
      <c r="D156" s="150"/>
      <c r="E156" s="150"/>
      <c r="F156" s="150">
        <v>335.24</v>
      </c>
      <c r="G156" s="150"/>
      <c r="H156" s="150"/>
      <c r="I156" s="150">
        <v>335.58</v>
      </c>
      <c r="J156" s="150"/>
      <c r="K156" s="150"/>
      <c r="L156" s="150"/>
      <c r="M156" s="146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113"/>
        <v>335.85</v>
      </c>
      <c r="AI156" s="47">
        <f t="shared" si="114"/>
        <v>335.24</v>
      </c>
      <c r="AK156" s="204"/>
    </row>
    <row r="157" spans="1:38">
      <c r="A157" s="135" t="s">
        <v>179</v>
      </c>
      <c r="B157" s="149">
        <v>881.4</v>
      </c>
      <c r="C157" s="150"/>
      <c r="D157" s="150"/>
      <c r="E157" s="150"/>
      <c r="F157" s="150">
        <v>883.9</v>
      </c>
      <c r="G157" s="150"/>
      <c r="H157" s="150"/>
      <c r="I157" s="150"/>
      <c r="J157" s="150"/>
      <c r="K157" s="150"/>
      <c r="L157" s="150"/>
      <c r="M157" s="146"/>
      <c r="N157" s="150">
        <v>885.6</v>
      </c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113"/>
        <v>885.6</v>
      </c>
      <c r="AI157" s="47">
        <f t="shared" si="114"/>
        <v>881.4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>
        <v>1519.87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46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>
        <v>1519.66</v>
      </c>
      <c r="AC158" s="154"/>
      <c r="AD158" s="154"/>
      <c r="AE158" s="154"/>
      <c r="AF158" s="155"/>
      <c r="AG158" s="156"/>
      <c r="AH158" s="46">
        <f t="shared" si="113"/>
        <v>1519.87</v>
      </c>
      <c r="AI158" s="47">
        <f t="shared" si="114"/>
        <v>1519.66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46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115">B161</f>
        <v>0.3</v>
      </c>
      <c r="D161" s="161">
        <f t="shared" si="115"/>
        <v>0.3</v>
      </c>
      <c r="E161" s="161">
        <f t="shared" si="115"/>
        <v>0.3</v>
      </c>
      <c r="F161" s="161">
        <f t="shared" si="115"/>
        <v>0.3</v>
      </c>
      <c r="G161" s="161">
        <f t="shared" si="115"/>
        <v>0.3</v>
      </c>
      <c r="H161" s="161">
        <f t="shared" si="115"/>
        <v>0.3</v>
      </c>
      <c r="I161" s="161">
        <f t="shared" si="115"/>
        <v>0.3</v>
      </c>
      <c r="J161" s="161">
        <f t="shared" si="115"/>
        <v>0.3</v>
      </c>
      <c r="K161" s="161">
        <f t="shared" si="115"/>
        <v>0.3</v>
      </c>
      <c r="L161" s="161">
        <f t="shared" si="115"/>
        <v>0.3</v>
      </c>
      <c r="M161" s="161">
        <f t="shared" si="115"/>
        <v>0.3</v>
      </c>
      <c r="N161" s="161">
        <f t="shared" si="115"/>
        <v>0.3</v>
      </c>
      <c r="O161" s="161">
        <f t="shared" si="115"/>
        <v>0.3</v>
      </c>
      <c r="P161" s="161">
        <f t="shared" si="115"/>
        <v>0.3</v>
      </c>
      <c r="Q161" s="161">
        <f t="shared" si="115"/>
        <v>0.3</v>
      </c>
      <c r="R161" s="161">
        <f t="shared" si="115"/>
        <v>0.3</v>
      </c>
      <c r="S161" s="161">
        <f t="shared" ref="S161:AF166" si="116">R161</f>
        <v>0.3</v>
      </c>
      <c r="T161" s="161">
        <f t="shared" si="116"/>
        <v>0.3</v>
      </c>
      <c r="U161" s="161">
        <f t="shared" si="116"/>
        <v>0.3</v>
      </c>
      <c r="V161" s="161">
        <f t="shared" si="116"/>
        <v>0.3</v>
      </c>
      <c r="W161" s="161">
        <f t="shared" si="116"/>
        <v>0.3</v>
      </c>
      <c r="X161" s="161">
        <f t="shared" si="116"/>
        <v>0.3</v>
      </c>
      <c r="Y161" s="161">
        <f t="shared" si="116"/>
        <v>0.3</v>
      </c>
      <c r="Z161" s="161">
        <f t="shared" si="116"/>
        <v>0.3</v>
      </c>
      <c r="AA161" s="161">
        <f t="shared" si="116"/>
        <v>0.3</v>
      </c>
      <c r="AB161" s="161">
        <f t="shared" si="116"/>
        <v>0.3</v>
      </c>
      <c r="AC161" s="161">
        <f t="shared" si="116"/>
        <v>0.3</v>
      </c>
      <c r="AD161" s="161">
        <f t="shared" si="116"/>
        <v>0.3</v>
      </c>
      <c r="AE161" s="161">
        <f t="shared" si="116"/>
        <v>0.3</v>
      </c>
      <c r="AF161" s="161">
        <f t="shared" si="116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115"/>
        <v>0.4</v>
      </c>
      <c r="D162" s="163">
        <f t="shared" si="115"/>
        <v>0.4</v>
      </c>
      <c r="E162" s="163">
        <f t="shared" si="115"/>
        <v>0.4</v>
      </c>
      <c r="F162" s="163">
        <f t="shared" si="115"/>
        <v>0.4</v>
      </c>
      <c r="G162" s="163">
        <f t="shared" si="115"/>
        <v>0.4</v>
      </c>
      <c r="H162" s="163">
        <f t="shared" si="115"/>
        <v>0.4</v>
      </c>
      <c r="I162" s="163">
        <f t="shared" si="115"/>
        <v>0.4</v>
      </c>
      <c r="J162" s="163">
        <f t="shared" si="115"/>
        <v>0.4</v>
      </c>
      <c r="K162" s="163">
        <f t="shared" si="115"/>
        <v>0.4</v>
      </c>
      <c r="L162" s="163">
        <f t="shared" si="115"/>
        <v>0.4</v>
      </c>
      <c r="M162" s="163">
        <f t="shared" si="115"/>
        <v>0.4</v>
      </c>
      <c r="N162" s="163">
        <f t="shared" si="115"/>
        <v>0.4</v>
      </c>
      <c r="O162" s="163">
        <f t="shared" si="115"/>
        <v>0.4</v>
      </c>
      <c r="P162" s="163">
        <f t="shared" si="115"/>
        <v>0.4</v>
      </c>
      <c r="Q162" s="163">
        <f t="shared" si="115"/>
        <v>0.4</v>
      </c>
      <c r="R162" s="163">
        <f t="shared" si="115"/>
        <v>0.4</v>
      </c>
      <c r="S162" s="163">
        <f t="shared" si="116"/>
        <v>0.4</v>
      </c>
      <c r="T162" s="163">
        <f t="shared" si="116"/>
        <v>0.4</v>
      </c>
      <c r="U162" s="163">
        <f t="shared" si="116"/>
        <v>0.4</v>
      </c>
      <c r="V162" s="163">
        <f t="shared" si="116"/>
        <v>0.4</v>
      </c>
      <c r="W162" s="163">
        <f t="shared" si="116"/>
        <v>0.4</v>
      </c>
      <c r="X162" s="163">
        <f t="shared" si="116"/>
        <v>0.4</v>
      </c>
      <c r="Y162" s="163">
        <f t="shared" si="116"/>
        <v>0.4</v>
      </c>
      <c r="Z162" s="163">
        <f t="shared" si="116"/>
        <v>0.4</v>
      </c>
      <c r="AA162" s="163">
        <f t="shared" si="116"/>
        <v>0.4</v>
      </c>
      <c r="AB162" s="163">
        <f t="shared" si="116"/>
        <v>0.4</v>
      </c>
      <c r="AC162" s="163">
        <f t="shared" si="116"/>
        <v>0.4</v>
      </c>
      <c r="AD162" s="163">
        <f t="shared" si="116"/>
        <v>0.4</v>
      </c>
      <c r="AE162" s="163">
        <f t="shared" si="116"/>
        <v>0.4</v>
      </c>
      <c r="AF162" s="163">
        <f t="shared" si="116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115"/>
        <v>1.5</v>
      </c>
      <c r="D163" s="163">
        <f t="shared" si="115"/>
        <v>1.5</v>
      </c>
      <c r="E163" s="163">
        <f t="shared" si="115"/>
        <v>1.5</v>
      </c>
      <c r="F163" s="163">
        <f t="shared" si="115"/>
        <v>1.5</v>
      </c>
      <c r="G163" s="163">
        <f t="shared" si="115"/>
        <v>1.5</v>
      </c>
      <c r="H163" s="163">
        <f t="shared" si="115"/>
        <v>1.5</v>
      </c>
      <c r="I163" s="163">
        <f t="shared" si="115"/>
        <v>1.5</v>
      </c>
      <c r="J163" s="163">
        <f t="shared" si="115"/>
        <v>1.5</v>
      </c>
      <c r="K163" s="163">
        <f t="shared" si="115"/>
        <v>1.5</v>
      </c>
      <c r="L163" s="163">
        <f t="shared" si="115"/>
        <v>1.5</v>
      </c>
      <c r="M163" s="163">
        <f t="shared" si="115"/>
        <v>1.5</v>
      </c>
      <c r="N163" s="163">
        <f t="shared" si="115"/>
        <v>1.5</v>
      </c>
      <c r="O163" s="163">
        <f t="shared" si="115"/>
        <v>1.5</v>
      </c>
      <c r="P163" s="163">
        <f t="shared" si="115"/>
        <v>1.5</v>
      </c>
      <c r="Q163" s="163">
        <f t="shared" si="115"/>
        <v>1.5</v>
      </c>
      <c r="R163" s="163">
        <f t="shared" si="115"/>
        <v>1.5</v>
      </c>
      <c r="S163" s="163">
        <f t="shared" si="116"/>
        <v>1.5</v>
      </c>
      <c r="T163" s="163">
        <f t="shared" si="116"/>
        <v>1.5</v>
      </c>
      <c r="U163" s="163">
        <f t="shared" si="116"/>
        <v>1.5</v>
      </c>
      <c r="V163" s="163">
        <f t="shared" si="116"/>
        <v>1.5</v>
      </c>
      <c r="W163" s="163">
        <f t="shared" si="116"/>
        <v>1.5</v>
      </c>
      <c r="X163" s="163">
        <f t="shared" si="116"/>
        <v>1.5</v>
      </c>
      <c r="Y163" s="163">
        <f t="shared" si="116"/>
        <v>1.5</v>
      </c>
      <c r="Z163" s="163">
        <f t="shared" si="116"/>
        <v>1.5</v>
      </c>
      <c r="AA163" s="163">
        <f t="shared" si="116"/>
        <v>1.5</v>
      </c>
      <c r="AB163" s="163">
        <f t="shared" si="116"/>
        <v>1.5</v>
      </c>
      <c r="AC163" s="163">
        <f t="shared" si="116"/>
        <v>1.5</v>
      </c>
      <c r="AD163" s="163">
        <f t="shared" si="116"/>
        <v>1.5</v>
      </c>
      <c r="AE163" s="163">
        <f t="shared" si="116"/>
        <v>1.5</v>
      </c>
      <c r="AF163" s="163">
        <f t="shared" si="116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115"/>
        <v>0.3</v>
      </c>
      <c r="D164" s="163">
        <f t="shared" si="115"/>
        <v>0.3</v>
      </c>
      <c r="E164" s="163">
        <f t="shared" si="115"/>
        <v>0.3</v>
      </c>
      <c r="F164" s="163">
        <f t="shared" si="115"/>
        <v>0.3</v>
      </c>
      <c r="G164" s="163">
        <f t="shared" si="115"/>
        <v>0.3</v>
      </c>
      <c r="H164" s="163">
        <f t="shared" si="115"/>
        <v>0.3</v>
      </c>
      <c r="I164" s="163">
        <f t="shared" si="115"/>
        <v>0.3</v>
      </c>
      <c r="J164" s="163">
        <f t="shared" si="115"/>
        <v>0.3</v>
      </c>
      <c r="K164" s="163">
        <f t="shared" si="115"/>
        <v>0.3</v>
      </c>
      <c r="L164" s="163">
        <f t="shared" si="115"/>
        <v>0.3</v>
      </c>
      <c r="M164" s="163">
        <f t="shared" si="115"/>
        <v>0.3</v>
      </c>
      <c r="N164" s="163">
        <f t="shared" si="115"/>
        <v>0.3</v>
      </c>
      <c r="O164" s="163">
        <f t="shared" si="115"/>
        <v>0.3</v>
      </c>
      <c r="P164" s="163">
        <f t="shared" si="115"/>
        <v>0.3</v>
      </c>
      <c r="Q164" s="163">
        <f t="shared" si="115"/>
        <v>0.3</v>
      </c>
      <c r="R164" s="163">
        <f t="shared" si="115"/>
        <v>0.3</v>
      </c>
      <c r="S164" s="163">
        <f t="shared" si="116"/>
        <v>0.3</v>
      </c>
      <c r="T164" s="163">
        <f t="shared" si="116"/>
        <v>0.3</v>
      </c>
      <c r="U164" s="163">
        <f t="shared" si="116"/>
        <v>0.3</v>
      </c>
      <c r="V164" s="163">
        <f t="shared" si="116"/>
        <v>0.3</v>
      </c>
      <c r="W164" s="163">
        <f t="shared" si="116"/>
        <v>0.3</v>
      </c>
      <c r="X164" s="163">
        <f t="shared" si="116"/>
        <v>0.3</v>
      </c>
      <c r="Y164" s="163">
        <f t="shared" si="116"/>
        <v>0.3</v>
      </c>
      <c r="Z164" s="163">
        <f t="shared" si="116"/>
        <v>0.3</v>
      </c>
      <c r="AA164" s="163">
        <f t="shared" si="116"/>
        <v>0.3</v>
      </c>
      <c r="AB164" s="163">
        <f t="shared" si="116"/>
        <v>0.3</v>
      </c>
      <c r="AC164" s="163">
        <f t="shared" si="116"/>
        <v>0.3</v>
      </c>
      <c r="AD164" s="163">
        <f t="shared" si="116"/>
        <v>0.3</v>
      </c>
      <c r="AE164" s="163">
        <f t="shared" si="116"/>
        <v>0.3</v>
      </c>
      <c r="AF164" s="163">
        <f t="shared" si="116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115"/>
        <v>0.4</v>
      </c>
      <c r="D165" s="163">
        <f t="shared" si="115"/>
        <v>0.4</v>
      </c>
      <c r="E165" s="163">
        <f t="shared" si="115"/>
        <v>0.4</v>
      </c>
      <c r="F165" s="163">
        <f t="shared" si="115"/>
        <v>0.4</v>
      </c>
      <c r="G165" s="163">
        <f t="shared" si="115"/>
        <v>0.4</v>
      </c>
      <c r="H165" s="163">
        <f t="shared" si="115"/>
        <v>0.4</v>
      </c>
      <c r="I165" s="163">
        <f t="shared" si="115"/>
        <v>0.4</v>
      </c>
      <c r="J165" s="163">
        <f t="shared" si="115"/>
        <v>0.4</v>
      </c>
      <c r="K165" s="163">
        <f t="shared" si="115"/>
        <v>0.4</v>
      </c>
      <c r="L165" s="163">
        <f t="shared" si="115"/>
        <v>0.4</v>
      </c>
      <c r="M165" s="163">
        <f t="shared" si="115"/>
        <v>0.4</v>
      </c>
      <c r="N165" s="163">
        <f t="shared" si="115"/>
        <v>0.4</v>
      </c>
      <c r="O165" s="163">
        <f t="shared" si="115"/>
        <v>0.4</v>
      </c>
      <c r="P165" s="163">
        <f t="shared" si="115"/>
        <v>0.4</v>
      </c>
      <c r="Q165" s="163">
        <f t="shared" si="115"/>
        <v>0.4</v>
      </c>
      <c r="R165" s="163">
        <f t="shared" si="115"/>
        <v>0.4</v>
      </c>
      <c r="S165" s="163">
        <f t="shared" si="116"/>
        <v>0.4</v>
      </c>
      <c r="T165" s="163">
        <f t="shared" si="116"/>
        <v>0.4</v>
      </c>
      <c r="U165" s="163">
        <f t="shared" si="116"/>
        <v>0.4</v>
      </c>
      <c r="V165" s="163">
        <f t="shared" si="116"/>
        <v>0.4</v>
      </c>
      <c r="W165" s="163">
        <f t="shared" si="116"/>
        <v>0.4</v>
      </c>
      <c r="X165" s="163">
        <f t="shared" si="116"/>
        <v>0.4</v>
      </c>
      <c r="Y165" s="163">
        <f t="shared" si="116"/>
        <v>0.4</v>
      </c>
      <c r="Z165" s="163">
        <f t="shared" si="116"/>
        <v>0.4</v>
      </c>
      <c r="AA165" s="163">
        <f t="shared" si="116"/>
        <v>0.4</v>
      </c>
      <c r="AB165" s="163">
        <f t="shared" si="116"/>
        <v>0.4</v>
      </c>
      <c r="AC165" s="163">
        <f t="shared" si="116"/>
        <v>0.4</v>
      </c>
      <c r="AD165" s="163">
        <f t="shared" si="116"/>
        <v>0.4</v>
      </c>
      <c r="AE165" s="163">
        <f t="shared" si="116"/>
        <v>0.4</v>
      </c>
      <c r="AF165" s="163">
        <f t="shared" si="116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115"/>
        <v>0.64</v>
      </c>
      <c r="D166" s="166">
        <f t="shared" si="115"/>
        <v>0.64</v>
      </c>
      <c r="E166" s="166">
        <f t="shared" si="115"/>
        <v>0.64</v>
      </c>
      <c r="F166" s="166">
        <f t="shared" si="115"/>
        <v>0.64</v>
      </c>
      <c r="G166" s="166">
        <f t="shared" si="115"/>
        <v>0.64</v>
      </c>
      <c r="H166" s="166">
        <f t="shared" si="115"/>
        <v>0.64</v>
      </c>
      <c r="I166" s="166">
        <f t="shared" si="115"/>
        <v>0.64</v>
      </c>
      <c r="J166" s="166">
        <f t="shared" si="115"/>
        <v>0.64</v>
      </c>
      <c r="K166" s="166">
        <f t="shared" si="115"/>
        <v>0.64</v>
      </c>
      <c r="L166" s="166">
        <f t="shared" si="115"/>
        <v>0.64</v>
      </c>
      <c r="M166" s="166">
        <f t="shared" si="115"/>
        <v>0.64</v>
      </c>
      <c r="N166" s="166">
        <f t="shared" si="115"/>
        <v>0.64</v>
      </c>
      <c r="O166" s="166">
        <f t="shared" si="115"/>
        <v>0.64</v>
      </c>
      <c r="P166" s="166">
        <f t="shared" si="115"/>
        <v>0.64</v>
      </c>
      <c r="Q166" s="166">
        <f t="shared" si="115"/>
        <v>0.64</v>
      </c>
      <c r="R166" s="166">
        <f t="shared" si="115"/>
        <v>0.64</v>
      </c>
      <c r="S166" s="166">
        <f t="shared" si="116"/>
        <v>0.64</v>
      </c>
      <c r="T166" s="166">
        <f t="shared" si="116"/>
        <v>0.64</v>
      </c>
      <c r="U166" s="166">
        <f t="shared" si="116"/>
        <v>0.64</v>
      </c>
      <c r="V166" s="166">
        <f t="shared" si="116"/>
        <v>0.64</v>
      </c>
      <c r="W166" s="166">
        <f t="shared" si="116"/>
        <v>0.64</v>
      </c>
      <c r="X166" s="166">
        <f t="shared" si="116"/>
        <v>0.64</v>
      </c>
      <c r="Y166" s="166">
        <f t="shared" si="116"/>
        <v>0.64</v>
      </c>
      <c r="Z166" s="166">
        <f t="shared" si="116"/>
        <v>0.64</v>
      </c>
      <c r="AA166" s="166">
        <f t="shared" si="116"/>
        <v>0.64</v>
      </c>
      <c r="AB166" s="166">
        <f t="shared" si="116"/>
        <v>0.64</v>
      </c>
      <c r="AC166" s="166">
        <f t="shared" si="116"/>
        <v>0.64</v>
      </c>
      <c r="AD166" s="166">
        <f t="shared" si="116"/>
        <v>0.64</v>
      </c>
      <c r="AE166" s="166">
        <f t="shared" si="116"/>
        <v>0.64</v>
      </c>
      <c r="AF166" s="166">
        <f t="shared" si="116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117">SUM(C161:C166)</f>
        <v>3.54</v>
      </c>
      <c r="D167" s="169">
        <f t="shared" si="117"/>
        <v>3.54</v>
      </c>
      <c r="E167" s="169">
        <f t="shared" si="117"/>
        <v>3.54</v>
      </c>
      <c r="F167" s="169">
        <f t="shared" si="117"/>
        <v>3.54</v>
      </c>
      <c r="G167" s="169">
        <f t="shared" si="117"/>
        <v>3.54</v>
      </c>
      <c r="H167" s="169">
        <f t="shared" si="117"/>
        <v>3.54</v>
      </c>
      <c r="I167" s="169">
        <f t="shared" si="117"/>
        <v>3.54</v>
      </c>
      <c r="J167" s="169">
        <f t="shared" si="117"/>
        <v>3.54</v>
      </c>
      <c r="K167" s="169">
        <f t="shared" si="117"/>
        <v>3.54</v>
      </c>
      <c r="L167" s="169">
        <f t="shared" si="117"/>
        <v>3.54</v>
      </c>
      <c r="M167" s="169">
        <f t="shared" si="117"/>
        <v>3.54</v>
      </c>
      <c r="N167" s="169">
        <f t="shared" si="117"/>
        <v>3.54</v>
      </c>
      <c r="O167" s="169">
        <f t="shared" si="117"/>
        <v>3.54</v>
      </c>
      <c r="P167" s="169">
        <f t="shared" si="117"/>
        <v>3.54</v>
      </c>
      <c r="Q167" s="169">
        <f t="shared" ref="Q167" si="118">SUM(Q161:Q166)</f>
        <v>3.54</v>
      </c>
      <c r="R167" s="169">
        <f t="shared" si="117"/>
        <v>3.54</v>
      </c>
      <c r="S167" s="169">
        <f t="shared" si="117"/>
        <v>3.54</v>
      </c>
      <c r="T167" s="169">
        <f t="shared" si="117"/>
        <v>3.54</v>
      </c>
      <c r="U167" s="169">
        <f t="shared" si="117"/>
        <v>3.54</v>
      </c>
      <c r="V167" s="169">
        <f t="shared" si="117"/>
        <v>3.54</v>
      </c>
      <c r="W167" s="169">
        <f t="shared" si="117"/>
        <v>3.54</v>
      </c>
      <c r="X167" s="169">
        <f t="shared" si="117"/>
        <v>3.54</v>
      </c>
      <c r="Y167" s="169">
        <f t="shared" si="117"/>
        <v>3.54</v>
      </c>
      <c r="Z167" s="169">
        <f t="shared" si="117"/>
        <v>3.54</v>
      </c>
      <c r="AA167" s="169">
        <f t="shared" si="117"/>
        <v>3.54</v>
      </c>
      <c r="AB167" s="169">
        <f t="shared" si="117"/>
        <v>3.54</v>
      </c>
      <c r="AC167" s="169">
        <f t="shared" si="117"/>
        <v>3.54</v>
      </c>
      <c r="AD167" s="169">
        <f t="shared" si="117"/>
        <v>3.54</v>
      </c>
      <c r="AE167" s="169">
        <f t="shared" si="117"/>
        <v>3.54</v>
      </c>
      <c r="AF167" s="169">
        <f t="shared" si="117"/>
        <v>3.54</v>
      </c>
      <c r="AG167" s="170">
        <f t="shared" si="117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R184" si="119">B169</f>
        <v>0</v>
      </c>
      <c r="D169" s="161">
        <f t="shared" si="119"/>
        <v>0</v>
      </c>
      <c r="E169" s="161">
        <f t="shared" si="119"/>
        <v>0</v>
      </c>
      <c r="F169" s="161">
        <f t="shared" si="119"/>
        <v>0</v>
      </c>
      <c r="G169" s="161">
        <f t="shared" si="119"/>
        <v>0</v>
      </c>
      <c r="H169" s="161">
        <f t="shared" si="119"/>
        <v>0</v>
      </c>
      <c r="I169" s="161">
        <f t="shared" si="119"/>
        <v>0</v>
      </c>
      <c r="J169" s="161">
        <f t="shared" si="119"/>
        <v>0</v>
      </c>
      <c r="K169" s="161">
        <f t="shared" si="119"/>
        <v>0</v>
      </c>
      <c r="L169" s="161">
        <f t="shared" si="119"/>
        <v>0</v>
      </c>
      <c r="M169" s="161">
        <f t="shared" si="119"/>
        <v>0</v>
      </c>
      <c r="N169" s="161">
        <f t="shared" si="119"/>
        <v>0</v>
      </c>
      <c r="O169" s="161">
        <f t="shared" si="119"/>
        <v>0</v>
      </c>
      <c r="P169" s="161">
        <f t="shared" si="119"/>
        <v>0</v>
      </c>
      <c r="Q169" s="161">
        <f t="shared" ref="Q169:Q179" si="120">P169</f>
        <v>0</v>
      </c>
      <c r="R169" s="161">
        <f t="shared" si="119"/>
        <v>0</v>
      </c>
      <c r="S169" s="161">
        <f t="shared" ref="S169:AF184" si="121">R169</f>
        <v>0</v>
      </c>
      <c r="T169" s="161">
        <f t="shared" si="121"/>
        <v>0</v>
      </c>
      <c r="U169" s="161">
        <f t="shared" si="121"/>
        <v>0</v>
      </c>
      <c r="V169" s="161">
        <f t="shared" si="121"/>
        <v>0</v>
      </c>
      <c r="W169" s="161">
        <f t="shared" si="121"/>
        <v>0</v>
      </c>
      <c r="X169" s="161">
        <f t="shared" si="121"/>
        <v>0</v>
      </c>
      <c r="Y169" s="161">
        <f t="shared" si="121"/>
        <v>0</v>
      </c>
      <c r="Z169" s="161">
        <f t="shared" si="121"/>
        <v>0</v>
      </c>
      <c r="AA169" s="161">
        <f t="shared" si="121"/>
        <v>0</v>
      </c>
      <c r="AB169" s="161">
        <f t="shared" si="121"/>
        <v>0</v>
      </c>
      <c r="AC169" s="161">
        <f t="shared" si="121"/>
        <v>0</v>
      </c>
      <c r="AD169" s="161">
        <f t="shared" si="121"/>
        <v>0</v>
      </c>
      <c r="AE169" s="161">
        <f t="shared" si="121"/>
        <v>0</v>
      </c>
      <c r="AF169" s="174">
        <f t="shared" si="121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119"/>
        <v>0</v>
      </c>
      <c r="D170" s="163">
        <f t="shared" si="119"/>
        <v>0</v>
      </c>
      <c r="E170" s="163">
        <f t="shared" si="119"/>
        <v>0</v>
      </c>
      <c r="F170" s="163">
        <f t="shared" si="119"/>
        <v>0</v>
      </c>
      <c r="G170" s="163">
        <f t="shared" si="119"/>
        <v>0</v>
      </c>
      <c r="H170" s="163">
        <f t="shared" si="119"/>
        <v>0</v>
      </c>
      <c r="I170" s="163">
        <f t="shared" si="119"/>
        <v>0</v>
      </c>
      <c r="J170" s="163">
        <f t="shared" si="119"/>
        <v>0</v>
      </c>
      <c r="K170" s="163">
        <f t="shared" si="119"/>
        <v>0</v>
      </c>
      <c r="L170" s="163">
        <f t="shared" si="119"/>
        <v>0</v>
      </c>
      <c r="M170" s="163">
        <f t="shared" si="119"/>
        <v>0</v>
      </c>
      <c r="N170" s="163">
        <f t="shared" si="119"/>
        <v>0</v>
      </c>
      <c r="O170" s="163">
        <f t="shared" si="119"/>
        <v>0</v>
      </c>
      <c r="P170" s="163">
        <f t="shared" si="119"/>
        <v>0</v>
      </c>
      <c r="Q170" s="163">
        <f t="shared" si="120"/>
        <v>0</v>
      </c>
      <c r="R170" s="163">
        <f t="shared" si="119"/>
        <v>0</v>
      </c>
      <c r="S170" s="163">
        <f t="shared" si="121"/>
        <v>0</v>
      </c>
      <c r="T170" s="163">
        <f t="shared" si="121"/>
        <v>0</v>
      </c>
      <c r="U170" s="163">
        <f t="shared" si="121"/>
        <v>0</v>
      </c>
      <c r="V170" s="163">
        <f t="shared" si="121"/>
        <v>0</v>
      </c>
      <c r="W170" s="163">
        <f t="shared" si="121"/>
        <v>0</v>
      </c>
      <c r="X170" s="163">
        <f t="shared" si="121"/>
        <v>0</v>
      </c>
      <c r="Y170" s="163">
        <f t="shared" si="121"/>
        <v>0</v>
      </c>
      <c r="Z170" s="163">
        <f t="shared" si="121"/>
        <v>0</v>
      </c>
      <c r="AA170" s="163">
        <f t="shared" si="121"/>
        <v>0</v>
      </c>
      <c r="AB170" s="163">
        <f t="shared" si="121"/>
        <v>0</v>
      </c>
      <c r="AC170" s="163">
        <f t="shared" si="121"/>
        <v>0</v>
      </c>
      <c r="AD170" s="163">
        <f t="shared" si="121"/>
        <v>0</v>
      </c>
      <c r="AE170" s="163">
        <f t="shared" si="121"/>
        <v>0</v>
      </c>
      <c r="AF170" s="176">
        <f t="shared" si="121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119"/>
        <v>0</v>
      </c>
      <c r="D171" s="163">
        <f t="shared" si="119"/>
        <v>0</v>
      </c>
      <c r="E171" s="163">
        <f t="shared" si="119"/>
        <v>0</v>
      </c>
      <c r="F171" s="163">
        <f t="shared" si="119"/>
        <v>0</v>
      </c>
      <c r="G171" s="163">
        <f t="shared" si="119"/>
        <v>0</v>
      </c>
      <c r="H171" s="163">
        <f t="shared" si="119"/>
        <v>0</v>
      </c>
      <c r="I171" s="163">
        <f t="shared" si="119"/>
        <v>0</v>
      </c>
      <c r="J171" s="163">
        <f t="shared" si="119"/>
        <v>0</v>
      </c>
      <c r="K171" s="163">
        <f t="shared" si="119"/>
        <v>0</v>
      </c>
      <c r="L171" s="163">
        <f t="shared" si="119"/>
        <v>0</v>
      </c>
      <c r="M171" s="163">
        <f t="shared" si="119"/>
        <v>0</v>
      </c>
      <c r="N171" s="163">
        <f t="shared" si="119"/>
        <v>0</v>
      </c>
      <c r="O171" s="163">
        <f t="shared" si="119"/>
        <v>0</v>
      </c>
      <c r="P171" s="163">
        <f t="shared" si="119"/>
        <v>0</v>
      </c>
      <c r="Q171" s="163">
        <f t="shared" si="120"/>
        <v>0</v>
      </c>
      <c r="R171" s="163">
        <f t="shared" si="119"/>
        <v>0</v>
      </c>
      <c r="S171" s="163">
        <f t="shared" si="121"/>
        <v>0</v>
      </c>
      <c r="T171" s="163">
        <f t="shared" si="121"/>
        <v>0</v>
      </c>
      <c r="U171" s="163">
        <f t="shared" si="121"/>
        <v>0</v>
      </c>
      <c r="V171" s="163">
        <f t="shared" si="121"/>
        <v>0</v>
      </c>
      <c r="W171" s="163">
        <f t="shared" si="121"/>
        <v>0</v>
      </c>
      <c r="X171" s="163">
        <f t="shared" si="121"/>
        <v>0</v>
      </c>
      <c r="Y171" s="163">
        <f t="shared" si="121"/>
        <v>0</v>
      </c>
      <c r="Z171" s="163">
        <f t="shared" si="121"/>
        <v>0</v>
      </c>
      <c r="AA171" s="163">
        <f t="shared" si="121"/>
        <v>0</v>
      </c>
      <c r="AB171" s="163">
        <f t="shared" si="121"/>
        <v>0</v>
      </c>
      <c r="AC171" s="163">
        <f t="shared" si="121"/>
        <v>0</v>
      </c>
      <c r="AD171" s="163">
        <f t="shared" si="121"/>
        <v>0</v>
      </c>
      <c r="AE171" s="163">
        <f t="shared" si="121"/>
        <v>0</v>
      </c>
      <c r="AF171" s="176">
        <f t="shared" si="121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119"/>
        <v>0</v>
      </c>
      <c r="D172" s="163">
        <f t="shared" si="119"/>
        <v>0</v>
      </c>
      <c r="E172" s="163">
        <f t="shared" si="119"/>
        <v>0</v>
      </c>
      <c r="F172" s="163">
        <f t="shared" si="119"/>
        <v>0</v>
      </c>
      <c r="G172" s="163">
        <f t="shared" si="119"/>
        <v>0</v>
      </c>
      <c r="H172" s="163">
        <f t="shared" si="119"/>
        <v>0</v>
      </c>
      <c r="I172" s="163">
        <f t="shared" si="119"/>
        <v>0</v>
      </c>
      <c r="J172" s="163">
        <f t="shared" si="119"/>
        <v>0</v>
      </c>
      <c r="K172" s="163">
        <f t="shared" si="119"/>
        <v>0</v>
      </c>
      <c r="L172" s="163">
        <f t="shared" si="119"/>
        <v>0</v>
      </c>
      <c r="M172" s="163">
        <f t="shared" si="119"/>
        <v>0</v>
      </c>
      <c r="N172" s="163">
        <f t="shared" si="119"/>
        <v>0</v>
      </c>
      <c r="O172" s="163">
        <f t="shared" si="119"/>
        <v>0</v>
      </c>
      <c r="P172" s="163">
        <f t="shared" si="119"/>
        <v>0</v>
      </c>
      <c r="Q172" s="163">
        <f t="shared" si="120"/>
        <v>0</v>
      </c>
      <c r="R172" s="163">
        <f t="shared" si="119"/>
        <v>0</v>
      </c>
      <c r="S172" s="163">
        <f t="shared" si="121"/>
        <v>0</v>
      </c>
      <c r="T172" s="163">
        <f t="shared" si="121"/>
        <v>0</v>
      </c>
      <c r="U172" s="163">
        <f t="shared" si="121"/>
        <v>0</v>
      </c>
      <c r="V172" s="163">
        <f t="shared" si="121"/>
        <v>0</v>
      </c>
      <c r="W172" s="163">
        <f t="shared" si="121"/>
        <v>0</v>
      </c>
      <c r="X172" s="163">
        <f t="shared" si="121"/>
        <v>0</v>
      </c>
      <c r="Y172" s="163">
        <f t="shared" si="121"/>
        <v>0</v>
      </c>
      <c r="Z172" s="163">
        <f t="shared" si="121"/>
        <v>0</v>
      </c>
      <c r="AA172" s="163">
        <f t="shared" si="121"/>
        <v>0</v>
      </c>
      <c r="AB172" s="163">
        <f t="shared" si="121"/>
        <v>0</v>
      </c>
      <c r="AC172" s="163">
        <f t="shared" si="121"/>
        <v>0</v>
      </c>
      <c r="AD172" s="163">
        <f t="shared" si="121"/>
        <v>0</v>
      </c>
      <c r="AE172" s="163">
        <f t="shared" si="121"/>
        <v>0</v>
      </c>
      <c r="AF172" s="176">
        <f t="shared" si="121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119"/>
        <v>0</v>
      </c>
      <c r="D173" s="163">
        <f t="shared" si="119"/>
        <v>0</v>
      </c>
      <c r="E173" s="163">
        <f t="shared" si="119"/>
        <v>0</v>
      </c>
      <c r="F173" s="163">
        <f t="shared" si="119"/>
        <v>0</v>
      </c>
      <c r="G173" s="163">
        <f t="shared" si="119"/>
        <v>0</v>
      </c>
      <c r="H173" s="163">
        <f t="shared" si="119"/>
        <v>0</v>
      </c>
      <c r="I173" s="163">
        <f t="shared" si="119"/>
        <v>0</v>
      </c>
      <c r="J173" s="163">
        <f t="shared" si="119"/>
        <v>0</v>
      </c>
      <c r="K173" s="163">
        <f t="shared" si="119"/>
        <v>0</v>
      </c>
      <c r="L173" s="163">
        <f t="shared" si="119"/>
        <v>0</v>
      </c>
      <c r="M173" s="163">
        <f t="shared" si="119"/>
        <v>0</v>
      </c>
      <c r="N173" s="163">
        <f t="shared" si="119"/>
        <v>0</v>
      </c>
      <c r="O173" s="163">
        <f t="shared" si="119"/>
        <v>0</v>
      </c>
      <c r="P173" s="163">
        <f t="shared" si="119"/>
        <v>0</v>
      </c>
      <c r="Q173" s="163">
        <f t="shared" si="120"/>
        <v>0</v>
      </c>
      <c r="R173" s="163">
        <f t="shared" si="119"/>
        <v>0</v>
      </c>
      <c r="S173" s="163">
        <f t="shared" si="121"/>
        <v>0</v>
      </c>
      <c r="T173" s="163">
        <f t="shared" si="121"/>
        <v>0</v>
      </c>
      <c r="U173" s="163">
        <f t="shared" si="121"/>
        <v>0</v>
      </c>
      <c r="V173" s="163">
        <f t="shared" si="121"/>
        <v>0</v>
      </c>
      <c r="W173" s="163">
        <f t="shared" si="121"/>
        <v>0</v>
      </c>
      <c r="X173" s="163">
        <f t="shared" si="121"/>
        <v>0</v>
      </c>
      <c r="Y173" s="163">
        <f t="shared" si="121"/>
        <v>0</v>
      </c>
      <c r="Z173" s="163">
        <f t="shared" si="121"/>
        <v>0</v>
      </c>
      <c r="AA173" s="163">
        <f t="shared" si="121"/>
        <v>0</v>
      </c>
      <c r="AB173" s="163">
        <f t="shared" si="121"/>
        <v>0</v>
      </c>
      <c r="AC173" s="163">
        <f t="shared" si="121"/>
        <v>0</v>
      </c>
      <c r="AD173" s="163">
        <f t="shared" si="121"/>
        <v>0</v>
      </c>
      <c r="AE173" s="163">
        <f t="shared" si="121"/>
        <v>0</v>
      </c>
      <c r="AF173" s="176">
        <f t="shared" si="121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119"/>
        <v>0</v>
      </c>
      <c r="D174" s="163">
        <f t="shared" si="119"/>
        <v>0</v>
      </c>
      <c r="E174" s="163">
        <f t="shared" si="119"/>
        <v>0</v>
      </c>
      <c r="F174" s="163">
        <f t="shared" si="119"/>
        <v>0</v>
      </c>
      <c r="G174" s="163">
        <f t="shared" si="119"/>
        <v>0</v>
      </c>
      <c r="H174" s="163">
        <f t="shared" si="119"/>
        <v>0</v>
      </c>
      <c r="I174" s="163">
        <f t="shared" si="119"/>
        <v>0</v>
      </c>
      <c r="J174" s="163">
        <f t="shared" si="119"/>
        <v>0</v>
      </c>
      <c r="K174" s="163">
        <f t="shared" si="119"/>
        <v>0</v>
      </c>
      <c r="L174" s="163">
        <f t="shared" si="119"/>
        <v>0</v>
      </c>
      <c r="M174" s="163">
        <f t="shared" si="119"/>
        <v>0</v>
      </c>
      <c r="N174" s="163">
        <f t="shared" si="119"/>
        <v>0</v>
      </c>
      <c r="O174" s="163">
        <f t="shared" si="119"/>
        <v>0</v>
      </c>
      <c r="P174" s="163">
        <f t="shared" si="119"/>
        <v>0</v>
      </c>
      <c r="Q174" s="163">
        <f t="shared" si="120"/>
        <v>0</v>
      </c>
      <c r="R174" s="163">
        <f t="shared" si="119"/>
        <v>0</v>
      </c>
      <c r="S174" s="163">
        <f t="shared" si="121"/>
        <v>0</v>
      </c>
      <c r="T174" s="163">
        <f t="shared" si="121"/>
        <v>0</v>
      </c>
      <c r="U174" s="163">
        <f t="shared" si="121"/>
        <v>0</v>
      </c>
      <c r="V174" s="163">
        <f t="shared" si="121"/>
        <v>0</v>
      </c>
      <c r="W174" s="163">
        <f t="shared" si="121"/>
        <v>0</v>
      </c>
      <c r="X174" s="163">
        <f t="shared" si="121"/>
        <v>0</v>
      </c>
      <c r="Y174" s="163">
        <f t="shared" si="121"/>
        <v>0</v>
      </c>
      <c r="Z174" s="163">
        <f t="shared" si="121"/>
        <v>0</v>
      </c>
      <c r="AA174" s="163">
        <f t="shared" si="121"/>
        <v>0</v>
      </c>
      <c r="AB174" s="163">
        <f t="shared" si="121"/>
        <v>0</v>
      </c>
      <c r="AC174" s="163">
        <f t="shared" si="121"/>
        <v>0</v>
      </c>
      <c r="AD174" s="163">
        <f t="shared" si="121"/>
        <v>0</v>
      </c>
      <c r="AE174" s="163">
        <f t="shared" si="121"/>
        <v>0</v>
      </c>
      <c r="AF174" s="176">
        <f t="shared" si="121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119"/>
        <v>0</v>
      </c>
      <c r="D175" s="163">
        <f t="shared" si="119"/>
        <v>0</v>
      </c>
      <c r="E175" s="163">
        <f t="shared" si="119"/>
        <v>0</v>
      </c>
      <c r="F175" s="163">
        <f t="shared" si="119"/>
        <v>0</v>
      </c>
      <c r="G175" s="163">
        <f t="shared" si="119"/>
        <v>0</v>
      </c>
      <c r="H175" s="163">
        <f t="shared" si="119"/>
        <v>0</v>
      </c>
      <c r="I175" s="163">
        <f t="shared" si="119"/>
        <v>0</v>
      </c>
      <c r="J175" s="163">
        <f t="shared" si="119"/>
        <v>0</v>
      </c>
      <c r="K175" s="163">
        <f t="shared" si="119"/>
        <v>0</v>
      </c>
      <c r="L175" s="163">
        <f t="shared" si="119"/>
        <v>0</v>
      </c>
      <c r="M175" s="163">
        <f t="shared" si="119"/>
        <v>0</v>
      </c>
      <c r="N175" s="163">
        <f t="shared" si="119"/>
        <v>0</v>
      </c>
      <c r="O175" s="163">
        <f t="shared" si="119"/>
        <v>0</v>
      </c>
      <c r="P175" s="163">
        <f t="shared" si="119"/>
        <v>0</v>
      </c>
      <c r="Q175" s="163">
        <f t="shared" si="120"/>
        <v>0</v>
      </c>
      <c r="R175" s="163">
        <f t="shared" si="119"/>
        <v>0</v>
      </c>
      <c r="S175" s="163">
        <f t="shared" si="121"/>
        <v>0</v>
      </c>
      <c r="T175" s="163">
        <f t="shared" si="121"/>
        <v>0</v>
      </c>
      <c r="U175" s="163">
        <f t="shared" si="121"/>
        <v>0</v>
      </c>
      <c r="V175" s="163">
        <f t="shared" si="121"/>
        <v>0</v>
      </c>
      <c r="W175" s="163">
        <f t="shared" si="121"/>
        <v>0</v>
      </c>
      <c r="X175" s="163">
        <f t="shared" si="121"/>
        <v>0</v>
      </c>
      <c r="Y175" s="163">
        <f t="shared" si="121"/>
        <v>0</v>
      </c>
      <c r="Z175" s="163">
        <f t="shared" si="121"/>
        <v>0</v>
      </c>
      <c r="AA175" s="163">
        <f t="shared" si="121"/>
        <v>0</v>
      </c>
      <c r="AB175" s="163">
        <f t="shared" si="121"/>
        <v>0</v>
      </c>
      <c r="AC175" s="163">
        <f t="shared" si="121"/>
        <v>0</v>
      </c>
      <c r="AD175" s="163">
        <f t="shared" si="121"/>
        <v>0</v>
      </c>
      <c r="AE175" s="163">
        <f t="shared" si="121"/>
        <v>0</v>
      </c>
      <c r="AF175" s="176">
        <f t="shared" si="121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119"/>
        <v>0</v>
      </c>
      <c r="D176" s="163">
        <f t="shared" si="119"/>
        <v>0</v>
      </c>
      <c r="E176" s="163">
        <f t="shared" si="119"/>
        <v>0</v>
      </c>
      <c r="F176" s="163">
        <f t="shared" si="119"/>
        <v>0</v>
      </c>
      <c r="G176" s="163">
        <f t="shared" si="119"/>
        <v>0</v>
      </c>
      <c r="H176" s="163">
        <f t="shared" si="119"/>
        <v>0</v>
      </c>
      <c r="I176" s="163">
        <f t="shared" si="119"/>
        <v>0</v>
      </c>
      <c r="J176" s="163">
        <f t="shared" si="119"/>
        <v>0</v>
      </c>
      <c r="K176" s="163">
        <f t="shared" si="119"/>
        <v>0</v>
      </c>
      <c r="L176" s="163">
        <f t="shared" si="119"/>
        <v>0</v>
      </c>
      <c r="M176" s="163">
        <f t="shared" si="119"/>
        <v>0</v>
      </c>
      <c r="N176" s="163">
        <f t="shared" si="119"/>
        <v>0</v>
      </c>
      <c r="O176" s="163">
        <f t="shared" si="119"/>
        <v>0</v>
      </c>
      <c r="P176" s="163">
        <f t="shared" si="119"/>
        <v>0</v>
      </c>
      <c r="Q176" s="163">
        <f t="shared" si="120"/>
        <v>0</v>
      </c>
      <c r="R176" s="163">
        <f t="shared" si="119"/>
        <v>0</v>
      </c>
      <c r="S176" s="163">
        <f t="shared" si="121"/>
        <v>0</v>
      </c>
      <c r="T176" s="163">
        <f t="shared" si="121"/>
        <v>0</v>
      </c>
      <c r="U176" s="163">
        <f t="shared" si="121"/>
        <v>0</v>
      </c>
      <c r="V176" s="163">
        <f t="shared" si="121"/>
        <v>0</v>
      </c>
      <c r="W176" s="163">
        <f t="shared" si="121"/>
        <v>0</v>
      </c>
      <c r="X176" s="163">
        <f t="shared" si="121"/>
        <v>0</v>
      </c>
      <c r="Y176" s="163">
        <f t="shared" si="121"/>
        <v>0</v>
      </c>
      <c r="Z176" s="163">
        <f t="shared" si="121"/>
        <v>0</v>
      </c>
      <c r="AA176" s="163">
        <f t="shared" si="121"/>
        <v>0</v>
      </c>
      <c r="AB176" s="163">
        <f t="shared" si="121"/>
        <v>0</v>
      </c>
      <c r="AC176" s="163">
        <f t="shared" si="121"/>
        <v>0</v>
      </c>
      <c r="AD176" s="163">
        <f t="shared" si="121"/>
        <v>0</v>
      </c>
      <c r="AE176" s="163">
        <f t="shared" si="121"/>
        <v>0</v>
      </c>
      <c r="AF176" s="176">
        <f t="shared" si="121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119"/>
        <v>0</v>
      </c>
      <c r="D177" s="163">
        <f t="shared" si="119"/>
        <v>0</v>
      </c>
      <c r="E177" s="163">
        <f t="shared" si="119"/>
        <v>0</v>
      </c>
      <c r="F177" s="163">
        <f t="shared" si="119"/>
        <v>0</v>
      </c>
      <c r="G177" s="163">
        <f t="shared" si="119"/>
        <v>0</v>
      </c>
      <c r="H177" s="163">
        <f t="shared" si="119"/>
        <v>0</v>
      </c>
      <c r="I177" s="163">
        <f t="shared" si="119"/>
        <v>0</v>
      </c>
      <c r="J177" s="163">
        <f t="shared" si="119"/>
        <v>0</v>
      </c>
      <c r="K177" s="163">
        <f t="shared" si="119"/>
        <v>0</v>
      </c>
      <c r="L177" s="163">
        <f t="shared" si="119"/>
        <v>0</v>
      </c>
      <c r="M177" s="163">
        <f t="shared" si="119"/>
        <v>0</v>
      </c>
      <c r="N177" s="163">
        <f t="shared" si="119"/>
        <v>0</v>
      </c>
      <c r="O177" s="163">
        <f t="shared" si="119"/>
        <v>0</v>
      </c>
      <c r="P177" s="163">
        <f t="shared" si="119"/>
        <v>0</v>
      </c>
      <c r="Q177" s="163">
        <f t="shared" si="120"/>
        <v>0</v>
      </c>
      <c r="R177" s="163">
        <f t="shared" si="119"/>
        <v>0</v>
      </c>
      <c r="S177" s="163">
        <f t="shared" si="121"/>
        <v>0</v>
      </c>
      <c r="T177" s="163">
        <f t="shared" si="121"/>
        <v>0</v>
      </c>
      <c r="U177" s="163">
        <f t="shared" si="121"/>
        <v>0</v>
      </c>
      <c r="V177" s="163">
        <f t="shared" si="121"/>
        <v>0</v>
      </c>
      <c r="W177" s="163">
        <f t="shared" si="121"/>
        <v>0</v>
      </c>
      <c r="X177" s="163">
        <f t="shared" si="121"/>
        <v>0</v>
      </c>
      <c r="Y177" s="163">
        <f t="shared" si="121"/>
        <v>0</v>
      </c>
      <c r="Z177" s="163">
        <f t="shared" si="121"/>
        <v>0</v>
      </c>
      <c r="AA177" s="163">
        <f t="shared" si="121"/>
        <v>0</v>
      </c>
      <c r="AB177" s="163">
        <f t="shared" si="121"/>
        <v>0</v>
      </c>
      <c r="AC177" s="163">
        <f t="shared" si="121"/>
        <v>0</v>
      </c>
      <c r="AD177" s="163">
        <f t="shared" si="121"/>
        <v>0</v>
      </c>
      <c r="AE177" s="163">
        <f t="shared" si="121"/>
        <v>0</v>
      </c>
      <c r="AF177" s="176">
        <f t="shared" si="121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119"/>
        <v>0</v>
      </c>
      <c r="D178" s="163">
        <f t="shared" si="119"/>
        <v>0</v>
      </c>
      <c r="E178" s="163">
        <f t="shared" si="119"/>
        <v>0</v>
      </c>
      <c r="F178" s="163">
        <f t="shared" si="119"/>
        <v>0</v>
      </c>
      <c r="G178" s="163">
        <f t="shared" si="119"/>
        <v>0</v>
      </c>
      <c r="H178" s="163">
        <f t="shared" si="119"/>
        <v>0</v>
      </c>
      <c r="I178" s="163">
        <f t="shared" si="119"/>
        <v>0</v>
      </c>
      <c r="J178" s="163">
        <f t="shared" si="119"/>
        <v>0</v>
      </c>
      <c r="K178" s="163">
        <f t="shared" si="119"/>
        <v>0</v>
      </c>
      <c r="L178" s="163">
        <f t="shared" si="119"/>
        <v>0</v>
      </c>
      <c r="M178" s="163">
        <f t="shared" si="119"/>
        <v>0</v>
      </c>
      <c r="N178" s="163">
        <f t="shared" si="119"/>
        <v>0</v>
      </c>
      <c r="O178" s="163">
        <f t="shared" si="119"/>
        <v>0</v>
      </c>
      <c r="P178" s="163">
        <f t="shared" si="119"/>
        <v>0</v>
      </c>
      <c r="Q178" s="163">
        <f t="shared" si="120"/>
        <v>0</v>
      </c>
      <c r="R178" s="163">
        <f t="shared" si="119"/>
        <v>0</v>
      </c>
      <c r="S178" s="163">
        <f t="shared" si="121"/>
        <v>0</v>
      </c>
      <c r="T178" s="163">
        <f t="shared" si="121"/>
        <v>0</v>
      </c>
      <c r="U178" s="163">
        <f t="shared" si="121"/>
        <v>0</v>
      </c>
      <c r="V178" s="163">
        <f t="shared" si="121"/>
        <v>0</v>
      </c>
      <c r="W178" s="163">
        <f t="shared" si="121"/>
        <v>0</v>
      </c>
      <c r="X178" s="163">
        <f t="shared" si="121"/>
        <v>0</v>
      </c>
      <c r="Y178" s="163">
        <f t="shared" si="121"/>
        <v>0</v>
      </c>
      <c r="Z178" s="163">
        <f t="shared" si="121"/>
        <v>0</v>
      </c>
      <c r="AA178" s="163">
        <f t="shared" si="121"/>
        <v>0</v>
      </c>
      <c r="AB178" s="163">
        <f t="shared" si="121"/>
        <v>0</v>
      </c>
      <c r="AC178" s="163">
        <f t="shared" si="121"/>
        <v>0</v>
      </c>
      <c r="AD178" s="163">
        <f t="shared" si="121"/>
        <v>0</v>
      </c>
      <c r="AE178" s="163">
        <f t="shared" si="121"/>
        <v>0</v>
      </c>
      <c r="AF178" s="176">
        <f t="shared" si="121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119"/>
        <v>0</v>
      </c>
      <c r="D179" s="163">
        <f t="shared" si="119"/>
        <v>0</v>
      </c>
      <c r="E179" s="163">
        <f t="shared" si="119"/>
        <v>0</v>
      </c>
      <c r="F179" s="163">
        <f t="shared" si="119"/>
        <v>0</v>
      </c>
      <c r="G179" s="163">
        <f t="shared" si="119"/>
        <v>0</v>
      </c>
      <c r="H179" s="163">
        <f t="shared" si="119"/>
        <v>0</v>
      </c>
      <c r="I179" s="163">
        <f t="shared" si="119"/>
        <v>0</v>
      </c>
      <c r="J179" s="163">
        <f t="shared" si="119"/>
        <v>0</v>
      </c>
      <c r="K179" s="163">
        <f t="shared" si="119"/>
        <v>0</v>
      </c>
      <c r="L179" s="163">
        <f t="shared" si="119"/>
        <v>0</v>
      </c>
      <c r="M179" s="163">
        <f t="shared" si="119"/>
        <v>0</v>
      </c>
      <c r="N179" s="163">
        <f t="shared" si="119"/>
        <v>0</v>
      </c>
      <c r="O179" s="163">
        <f t="shared" si="119"/>
        <v>0</v>
      </c>
      <c r="P179" s="163">
        <f t="shared" si="119"/>
        <v>0</v>
      </c>
      <c r="Q179" s="163">
        <f t="shared" si="120"/>
        <v>0</v>
      </c>
      <c r="R179" s="163">
        <f t="shared" si="119"/>
        <v>0</v>
      </c>
      <c r="S179" s="163">
        <f t="shared" si="121"/>
        <v>0</v>
      </c>
      <c r="T179" s="163">
        <f t="shared" si="121"/>
        <v>0</v>
      </c>
      <c r="U179" s="163">
        <f t="shared" si="121"/>
        <v>0</v>
      </c>
      <c r="V179" s="163">
        <f t="shared" si="121"/>
        <v>0</v>
      </c>
      <c r="W179" s="163">
        <f t="shared" si="121"/>
        <v>0</v>
      </c>
      <c r="X179" s="163">
        <f t="shared" si="121"/>
        <v>0</v>
      </c>
      <c r="Y179" s="163">
        <f t="shared" si="121"/>
        <v>0</v>
      </c>
      <c r="Z179" s="163">
        <f t="shared" si="121"/>
        <v>0</v>
      </c>
      <c r="AA179" s="163">
        <f t="shared" si="121"/>
        <v>0</v>
      </c>
      <c r="AB179" s="163">
        <f t="shared" si="121"/>
        <v>0</v>
      </c>
      <c r="AC179" s="163">
        <f t="shared" si="121"/>
        <v>0</v>
      </c>
      <c r="AD179" s="163">
        <f t="shared" si="121"/>
        <v>0</v>
      </c>
      <c r="AE179" s="163">
        <f t="shared" si="121"/>
        <v>0</v>
      </c>
      <c r="AF179" s="176">
        <f t="shared" si="121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119"/>
        <v>0</v>
      </c>
      <c r="D180" s="163">
        <f t="shared" si="119"/>
        <v>0</v>
      </c>
      <c r="E180" s="163">
        <f t="shared" si="119"/>
        <v>0</v>
      </c>
      <c r="F180" s="163">
        <f t="shared" si="119"/>
        <v>0</v>
      </c>
      <c r="G180" s="163">
        <f t="shared" si="119"/>
        <v>0</v>
      </c>
      <c r="H180" s="163">
        <f t="shared" si="119"/>
        <v>0</v>
      </c>
      <c r="I180" s="163">
        <f t="shared" si="119"/>
        <v>0</v>
      </c>
      <c r="J180" s="163">
        <f t="shared" si="119"/>
        <v>0</v>
      </c>
      <c r="K180" s="163">
        <f t="shared" si="119"/>
        <v>0</v>
      </c>
      <c r="L180" s="163">
        <f t="shared" si="119"/>
        <v>0</v>
      </c>
      <c r="M180" s="163">
        <f t="shared" si="119"/>
        <v>0</v>
      </c>
      <c r="N180" s="163">
        <f t="shared" si="119"/>
        <v>0</v>
      </c>
      <c r="O180" s="163">
        <f t="shared" si="119"/>
        <v>0</v>
      </c>
      <c r="P180" s="163">
        <f t="shared" si="119"/>
        <v>0</v>
      </c>
      <c r="Q180" s="163">
        <f t="shared" si="119"/>
        <v>0</v>
      </c>
      <c r="R180" s="163">
        <f t="shared" si="119"/>
        <v>0</v>
      </c>
      <c r="S180" s="163">
        <f t="shared" si="121"/>
        <v>0</v>
      </c>
      <c r="T180" s="163">
        <f t="shared" si="121"/>
        <v>0</v>
      </c>
      <c r="U180" s="163">
        <f t="shared" si="121"/>
        <v>0</v>
      </c>
      <c r="V180" s="163">
        <f t="shared" si="121"/>
        <v>0</v>
      </c>
      <c r="W180" s="163">
        <f t="shared" si="121"/>
        <v>0</v>
      </c>
      <c r="X180" s="163">
        <f t="shared" si="121"/>
        <v>0</v>
      </c>
      <c r="Y180" s="163">
        <f t="shared" si="121"/>
        <v>0</v>
      </c>
      <c r="Z180" s="163">
        <f t="shared" si="121"/>
        <v>0</v>
      </c>
      <c r="AA180" s="163">
        <f t="shared" si="121"/>
        <v>0</v>
      </c>
      <c r="AB180" s="163">
        <f t="shared" si="121"/>
        <v>0</v>
      </c>
      <c r="AC180" s="163">
        <f t="shared" si="121"/>
        <v>0</v>
      </c>
      <c r="AD180" s="163">
        <f t="shared" si="121"/>
        <v>0</v>
      </c>
      <c r="AE180" s="163">
        <f t="shared" si="121"/>
        <v>0</v>
      </c>
      <c r="AF180" s="176">
        <f t="shared" si="121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119"/>
        <v>0</v>
      </c>
      <c r="D181" s="163">
        <f t="shared" si="119"/>
        <v>0</v>
      </c>
      <c r="E181" s="163">
        <f t="shared" si="119"/>
        <v>0</v>
      </c>
      <c r="F181" s="163">
        <f t="shared" si="119"/>
        <v>0</v>
      </c>
      <c r="G181" s="163">
        <f t="shared" si="119"/>
        <v>0</v>
      </c>
      <c r="H181" s="163">
        <f t="shared" si="119"/>
        <v>0</v>
      </c>
      <c r="I181" s="163">
        <f t="shared" si="119"/>
        <v>0</v>
      </c>
      <c r="J181" s="163">
        <f t="shared" si="119"/>
        <v>0</v>
      </c>
      <c r="K181" s="163">
        <f t="shared" si="119"/>
        <v>0</v>
      </c>
      <c r="L181" s="163">
        <f t="shared" si="119"/>
        <v>0</v>
      </c>
      <c r="M181" s="163">
        <f t="shared" si="119"/>
        <v>0</v>
      </c>
      <c r="N181" s="163">
        <f t="shared" si="119"/>
        <v>0</v>
      </c>
      <c r="O181" s="163">
        <f t="shared" si="119"/>
        <v>0</v>
      </c>
      <c r="P181" s="163">
        <f t="shared" si="119"/>
        <v>0</v>
      </c>
      <c r="Q181" s="163">
        <f t="shared" si="119"/>
        <v>0</v>
      </c>
      <c r="R181" s="163">
        <f t="shared" si="119"/>
        <v>0</v>
      </c>
      <c r="S181" s="163">
        <f t="shared" si="121"/>
        <v>0</v>
      </c>
      <c r="T181" s="163">
        <f t="shared" si="121"/>
        <v>0</v>
      </c>
      <c r="U181" s="163">
        <f t="shared" si="121"/>
        <v>0</v>
      </c>
      <c r="V181" s="163">
        <f t="shared" si="121"/>
        <v>0</v>
      </c>
      <c r="W181" s="163">
        <f t="shared" si="121"/>
        <v>0</v>
      </c>
      <c r="X181" s="163">
        <f t="shared" si="121"/>
        <v>0</v>
      </c>
      <c r="Y181" s="163">
        <f t="shared" si="121"/>
        <v>0</v>
      </c>
      <c r="Z181" s="163">
        <f t="shared" si="121"/>
        <v>0</v>
      </c>
      <c r="AA181" s="163">
        <f t="shared" si="121"/>
        <v>0</v>
      </c>
      <c r="AB181" s="163">
        <f t="shared" si="121"/>
        <v>0</v>
      </c>
      <c r="AC181" s="163">
        <f t="shared" si="121"/>
        <v>0</v>
      </c>
      <c r="AD181" s="163">
        <f t="shared" si="121"/>
        <v>0</v>
      </c>
      <c r="AE181" s="163">
        <f t="shared" si="121"/>
        <v>0</v>
      </c>
      <c r="AF181" s="176">
        <f t="shared" si="121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119"/>
        <v>0</v>
      </c>
      <c r="D182" s="163">
        <f t="shared" si="119"/>
        <v>0</v>
      </c>
      <c r="E182" s="163">
        <f t="shared" si="119"/>
        <v>0</v>
      </c>
      <c r="F182" s="163">
        <f t="shared" si="119"/>
        <v>0</v>
      </c>
      <c r="G182" s="163">
        <f t="shared" si="119"/>
        <v>0</v>
      </c>
      <c r="H182" s="163">
        <f t="shared" si="119"/>
        <v>0</v>
      </c>
      <c r="I182" s="163">
        <f t="shared" si="119"/>
        <v>0</v>
      </c>
      <c r="J182" s="163">
        <f t="shared" si="119"/>
        <v>0</v>
      </c>
      <c r="K182" s="163">
        <f t="shared" si="119"/>
        <v>0</v>
      </c>
      <c r="L182" s="163">
        <f t="shared" si="119"/>
        <v>0</v>
      </c>
      <c r="M182" s="163">
        <f t="shared" si="119"/>
        <v>0</v>
      </c>
      <c r="N182" s="163">
        <f t="shared" si="119"/>
        <v>0</v>
      </c>
      <c r="O182" s="163">
        <f t="shared" si="119"/>
        <v>0</v>
      </c>
      <c r="P182" s="163">
        <f t="shared" si="119"/>
        <v>0</v>
      </c>
      <c r="Q182" s="163">
        <f t="shared" si="119"/>
        <v>0</v>
      </c>
      <c r="R182" s="163">
        <f t="shared" si="119"/>
        <v>0</v>
      </c>
      <c r="S182" s="163">
        <f t="shared" si="121"/>
        <v>0</v>
      </c>
      <c r="T182" s="163">
        <f t="shared" si="121"/>
        <v>0</v>
      </c>
      <c r="U182" s="163">
        <f t="shared" si="121"/>
        <v>0</v>
      </c>
      <c r="V182" s="163">
        <f t="shared" si="121"/>
        <v>0</v>
      </c>
      <c r="W182" s="163">
        <f t="shared" si="121"/>
        <v>0</v>
      </c>
      <c r="X182" s="163">
        <f t="shared" si="121"/>
        <v>0</v>
      </c>
      <c r="Y182" s="163">
        <f t="shared" si="121"/>
        <v>0</v>
      </c>
      <c r="Z182" s="163">
        <f t="shared" si="121"/>
        <v>0</v>
      </c>
      <c r="AA182" s="163">
        <f t="shared" si="121"/>
        <v>0</v>
      </c>
      <c r="AB182" s="163">
        <f t="shared" si="121"/>
        <v>0</v>
      </c>
      <c r="AC182" s="163">
        <f t="shared" si="121"/>
        <v>0</v>
      </c>
      <c r="AD182" s="163">
        <f t="shared" si="121"/>
        <v>0</v>
      </c>
      <c r="AE182" s="163">
        <f t="shared" si="121"/>
        <v>0</v>
      </c>
      <c r="AF182" s="176">
        <f t="shared" si="121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119"/>
        <v>0</v>
      </c>
      <c r="D183" s="163">
        <f t="shared" si="119"/>
        <v>0</v>
      </c>
      <c r="E183" s="163">
        <f t="shared" si="119"/>
        <v>0</v>
      </c>
      <c r="F183" s="163">
        <f t="shared" si="119"/>
        <v>0</v>
      </c>
      <c r="G183" s="163">
        <f t="shared" si="119"/>
        <v>0</v>
      </c>
      <c r="H183" s="163">
        <f t="shared" si="119"/>
        <v>0</v>
      </c>
      <c r="I183" s="163">
        <f t="shared" si="119"/>
        <v>0</v>
      </c>
      <c r="J183" s="163">
        <f t="shared" si="119"/>
        <v>0</v>
      </c>
      <c r="K183" s="163">
        <f t="shared" si="119"/>
        <v>0</v>
      </c>
      <c r="L183" s="163">
        <f t="shared" si="119"/>
        <v>0</v>
      </c>
      <c r="M183" s="163">
        <f t="shared" si="119"/>
        <v>0</v>
      </c>
      <c r="N183" s="163">
        <f t="shared" si="119"/>
        <v>0</v>
      </c>
      <c r="O183" s="163">
        <f t="shared" si="119"/>
        <v>0</v>
      </c>
      <c r="P183" s="163">
        <f t="shared" si="119"/>
        <v>0</v>
      </c>
      <c r="Q183" s="163">
        <f t="shared" si="119"/>
        <v>0</v>
      </c>
      <c r="R183" s="163">
        <f t="shared" si="119"/>
        <v>0</v>
      </c>
      <c r="S183" s="163">
        <f t="shared" si="121"/>
        <v>0</v>
      </c>
      <c r="T183" s="163">
        <f t="shared" si="121"/>
        <v>0</v>
      </c>
      <c r="U183" s="163">
        <f t="shared" si="121"/>
        <v>0</v>
      </c>
      <c r="V183" s="163">
        <f t="shared" si="121"/>
        <v>0</v>
      </c>
      <c r="W183" s="163">
        <f t="shared" si="121"/>
        <v>0</v>
      </c>
      <c r="X183" s="163">
        <f t="shared" si="121"/>
        <v>0</v>
      </c>
      <c r="Y183" s="163">
        <f t="shared" si="121"/>
        <v>0</v>
      </c>
      <c r="Z183" s="163">
        <f t="shared" si="121"/>
        <v>0</v>
      </c>
      <c r="AA183" s="163">
        <f t="shared" si="121"/>
        <v>0</v>
      </c>
      <c r="AB183" s="163">
        <f t="shared" si="121"/>
        <v>0</v>
      </c>
      <c r="AC183" s="163">
        <f t="shared" si="121"/>
        <v>0</v>
      </c>
      <c r="AD183" s="163">
        <f t="shared" si="121"/>
        <v>0</v>
      </c>
      <c r="AE183" s="163">
        <f t="shared" si="121"/>
        <v>0</v>
      </c>
      <c r="AF183" s="176">
        <f t="shared" si="121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119"/>
        <v>0</v>
      </c>
      <c r="D184" s="163">
        <f t="shared" si="119"/>
        <v>0</v>
      </c>
      <c r="E184" s="163">
        <f t="shared" si="119"/>
        <v>0</v>
      </c>
      <c r="F184" s="163">
        <f t="shared" si="119"/>
        <v>0</v>
      </c>
      <c r="G184" s="163">
        <f t="shared" si="119"/>
        <v>0</v>
      </c>
      <c r="H184" s="163">
        <f t="shared" si="119"/>
        <v>0</v>
      </c>
      <c r="I184" s="163">
        <f t="shared" si="119"/>
        <v>0</v>
      </c>
      <c r="J184" s="163">
        <f t="shared" si="119"/>
        <v>0</v>
      </c>
      <c r="K184" s="163">
        <f t="shared" si="119"/>
        <v>0</v>
      </c>
      <c r="L184" s="163">
        <f t="shared" si="119"/>
        <v>0</v>
      </c>
      <c r="M184" s="163">
        <f t="shared" si="119"/>
        <v>0</v>
      </c>
      <c r="N184" s="163">
        <f t="shared" si="119"/>
        <v>0</v>
      </c>
      <c r="O184" s="163">
        <f t="shared" si="119"/>
        <v>0</v>
      </c>
      <c r="P184" s="163">
        <f t="shared" si="119"/>
        <v>0</v>
      </c>
      <c r="Q184" s="163">
        <f t="shared" si="119"/>
        <v>0</v>
      </c>
      <c r="R184" s="163">
        <f t="shared" ref="R184:AF199" si="122">Q184</f>
        <v>0</v>
      </c>
      <c r="S184" s="163">
        <f t="shared" si="122"/>
        <v>0</v>
      </c>
      <c r="T184" s="163">
        <f t="shared" si="122"/>
        <v>0</v>
      </c>
      <c r="U184" s="163">
        <f t="shared" si="122"/>
        <v>0</v>
      </c>
      <c r="V184" s="163">
        <f t="shared" si="122"/>
        <v>0</v>
      </c>
      <c r="W184" s="163">
        <f t="shared" si="122"/>
        <v>0</v>
      </c>
      <c r="X184" s="163">
        <f t="shared" si="122"/>
        <v>0</v>
      </c>
      <c r="Y184" s="163">
        <f t="shared" si="122"/>
        <v>0</v>
      </c>
      <c r="Z184" s="163">
        <f t="shared" si="122"/>
        <v>0</v>
      </c>
      <c r="AA184" s="163">
        <f t="shared" si="122"/>
        <v>0</v>
      </c>
      <c r="AB184" s="163">
        <f t="shared" si="121"/>
        <v>0</v>
      </c>
      <c r="AC184" s="163">
        <f t="shared" si="121"/>
        <v>0</v>
      </c>
      <c r="AD184" s="163">
        <f t="shared" si="122"/>
        <v>0</v>
      </c>
      <c r="AE184" s="163">
        <f t="shared" si="122"/>
        <v>0</v>
      </c>
      <c r="AF184" s="176">
        <f t="shared" si="122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R200" si="123">B185</f>
        <v>0</v>
      </c>
      <c r="D185" s="163">
        <f t="shared" si="123"/>
        <v>0</v>
      </c>
      <c r="E185" s="163">
        <f t="shared" si="123"/>
        <v>0</v>
      </c>
      <c r="F185" s="163">
        <f t="shared" si="123"/>
        <v>0</v>
      </c>
      <c r="G185" s="163">
        <f t="shared" si="123"/>
        <v>0</v>
      </c>
      <c r="H185" s="163">
        <f t="shared" si="123"/>
        <v>0</v>
      </c>
      <c r="I185" s="163">
        <f t="shared" si="123"/>
        <v>0</v>
      </c>
      <c r="J185" s="163">
        <f t="shared" si="123"/>
        <v>0</v>
      </c>
      <c r="K185" s="163">
        <f t="shared" si="123"/>
        <v>0</v>
      </c>
      <c r="L185" s="163">
        <f t="shared" si="123"/>
        <v>0</v>
      </c>
      <c r="M185" s="163">
        <f t="shared" si="123"/>
        <v>0</v>
      </c>
      <c r="N185" s="163">
        <f t="shared" si="123"/>
        <v>0</v>
      </c>
      <c r="O185" s="163">
        <f t="shared" si="123"/>
        <v>0</v>
      </c>
      <c r="P185" s="163">
        <f t="shared" si="123"/>
        <v>0</v>
      </c>
      <c r="Q185" s="163">
        <f t="shared" si="123"/>
        <v>0</v>
      </c>
      <c r="R185" s="163">
        <f t="shared" si="123"/>
        <v>0</v>
      </c>
      <c r="S185" s="163">
        <f t="shared" si="122"/>
        <v>0</v>
      </c>
      <c r="T185" s="163">
        <f t="shared" si="122"/>
        <v>0</v>
      </c>
      <c r="U185" s="163">
        <f t="shared" si="122"/>
        <v>0</v>
      </c>
      <c r="V185" s="163">
        <f t="shared" si="122"/>
        <v>0</v>
      </c>
      <c r="W185" s="163">
        <f t="shared" si="122"/>
        <v>0</v>
      </c>
      <c r="X185" s="163">
        <f t="shared" si="122"/>
        <v>0</v>
      </c>
      <c r="Y185" s="163">
        <f t="shared" si="122"/>
        <v>0</v>
      </c>
      <c r="Z185" s="163">
        <f t="shared" si="122"/>
        <v>0</v>
      </c>
      <c r="AA185" s="163">
        <f t="shared" si="122"/>
        <v>0</v>
      </c>
      <c r="AB185" s="163">
        <f t="shared" si="122"/>
        <v>0</v>
      </c>
      <c r="AC185" s="163">
        <f t="shared" si="122"/>
        <v>0</v>
      </c>
      <c r="AD185" s="163">
        <f t="shared" si="122"/>
        <v>0</v>
      </c>
      <c r="AE185" s="163">
        <f t="shared" si="122"/>
        <v>0</v>
      </c>
      <c r="AF185" s="176">
        <f t="shared" si="122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123"/>
        <v>0</v>
      </c>
      <c r="D186" s="163">
        <f t="shared" si="123"/>
        <v>0</v>
      </c>
      <c r="E186" s="163">
        <f t="shared" si="123"/>
        <v>0</v>
      </c>
      <c r="F186" s="163">
        <f t="shared" si="123"/>
        <v>0</v>
      </c>
      <c r="G186" s="163">
        <f t="shared" si="123"/>
        <v>0</v>
      </c>
      <c r="H186" s="163">
        <f t="shared" si="123"/>
        <v>0</v>
      </c>
      <c r="I186" s="163">
        <f t="shared" si="123"/>
        <v>0</v>
      </c>
      <c r="J186" s="163">
        <f t="shared" si="123"/>
        <v>0</v>
      </c>
      <c r="K186" s="163">
        <f t="shared" si="123"/>
        <v>0</v>
      </c>
      <c r="L186" s="163">
        <f t="shared" si="123"/>
        <v>0</v>
      </c>
      <c r="M186" s="163">
        <f t="shared" si="123"/>
        <v>0</v>
      </c>
      <c r="N186" s="163">
        <f t="shared" si="123"/>
        <v>0</v>
      </c>
      <c r="O186" s="163">
        <f t="shared" si="123"/>
        <v>0</v>
      </c>
      <c r="P186" s="163">
        <f t="shared" si="123"/>
        <v>0</v>
      </c>
      <c r="Q186" s="163">
        <f t="shared" si="123"/>
        <v>0</v>
      </c>
      <c r="R186" s="163">
        <f t="shared" si="123"/>
        <v>0</v>
      </c>
      <c r="S186" s="163">
        <f t="shared" si="122"/>
        <v>0</v>
      </c>
      <c r="T186" s="163">
        <f t="shared" si="122"/>
        <v>0</v>
      </c>
      <c r="U186" s="163">
        <f t="shared" si="122"/>
        <v>0</v>
      </c>
      <c r="V186" s="163">
        <f t="shared" si="122"/>
        <v>0</v>
      </c>
      <c r="W186" s="163">
        <f t="shared" si="122"/>
        <v>0</v>
      </c>
      <c r="X186" s="163">
        <f t="shared" si="122"/>
        <v>0</v>
      </c>
      <c r="Y186" s="163">
        <f t="shared" si="122"/>
        <v>0</v>
      </c>
      <c r="Z186" s="163">
        <f t="shared" si="122"/>
        <v>0</v>
      </c>
      <c r="AA186" s="163">
        <f t="shared" si="122"/>
        <v>0</v>
      </c>
      <c r="AB186" s="163">
        <f t="shared" si="122"/>
        <v>0</v>
      </c>
      <c r="AC186" s="163">
        <f t="shared" si="122"/>
        <v>0</v>
      </c>
      <c r="AD186" s="163">
        <f t="shared" si="122"/>
        <v>0</v>
      </c>
      <c r="AE186" s="163">
        <f t="shared" si="122"/>
        <v>0</v>
      </c>
      <c r="AF186" s="176">
        <f t="shared" si="122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123"/>
        <v>0</v>
      </c>
      <c r="D187" s="163">
        <f t="shared" si="123"/>
        <v>0</v>
      </c>
      <c r="E187" s="163">
        <f t="shared" si="123"/>
        <v>0</v>
      </c>
      <c r="F187" s="163">
        <f t="shared" si="123"/>
        <v>0</v>
      </c>
      <c r="G187" s="163">
        <f t="shared" si="123"/>
        <v>0</v>
      </c>
      <c r="H187" s="163">
        <f t="shared" si="123"/>
        <v>0</v>
      </c>
      <c r="I187" s="163">
        <f t="shared" si="123"/>
        <v>0</v>
      </c>
      <c r="J187" s="163">
        <f t="shared" si="123"/>
        <v>0</v>
      </c>
      <c r="K187" s="163">
        <f t="shared" si="123"/>
        <v>0</v>
      </c>
      <c r="L187" s="163">
        <f t="shared" si="123"/>
        <v>0</v>
      </c>
      <c r="M187" s="163">
        <f t="shared" si="123"/>
        <v>0</v>
      </c>
      <c r="N187" s="163">
        <f t="shared" si="123"/>
        <v>0</v>
      </c>
      <c r="O187" s="163">
        <f t="shared" si="123"/>
        <v>0</v>
      </c>
      <c r="P187" s="163">
        <f t="shared" si="123"/>
        <v>0</v>
      </c>
      <c r="Q187" s="163">
        <f t="shared" si="123"/>
        <v>0</v>
      </c>
      <c r="R187" s="163">
        <f t="shared" si="123"/>
        <v>0</v>
      </c>
      <c r="S187" s="163">
        <f t="shared" si="122"/>
        <v>0</v>
      </c>
      <c r="T187" s="163">
        <f t="shared" si="122"/>
        <v>0</v>
      </c>
      <c r="U187" s="163">
        <f t="shared" si="122"/>
        <v>0</v>
      </c>
      <c r="V187" s="163">
        <f t="shared" si="122"/>
        <v>0</v>
      </c>
      <c r="W187" s="163">
        <f t="shared" si="122"/>
        <v>0</v>
      </c>
      <c r="X187" s="163">
        <f t="shared" si="122"/>
        <v>0</v>
      </c>
      <c r="Y187" s="163">
        <f t="shared" si="122"/>
        <v>0</v>
      </c>
      <c r="Z187" s="163">
        <f t="shared" si="122"/>
        <v>0</v>
      </c>
      <c r="AA187" s="163">
        <f t="shared" si="122"/>
        <v>0</v>
      </c>
      <c r="AB187" s="163">
        <f t="shared" si="122"/>
        <v>0</v>
      </c>
      <c r="AC187" s="163">
        <f t="shared" si="122"/>
        <v>0</v>
      </c>
      <c r="AD187" s="163">
        <f t="shared" si="122"/>
        <v>0</v>
      </c>
      <c r="AE187" s="163">
        <f t="shared" si="122"/>
        <v>0</v>
      </c>
      <c r="AF187" s="176">
        <f t="shared" si="122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123"/>
        <v>0</v>
      </c>
      <c r="D188" s="163">
        <f t="shared" si="123"/>
        <v>0</v>
      </c>
      <c r="E188" s="163">
        <f t="shared" si="123"/>
        <v>0</v>
      </c>
      <c r="F188" s="163">
        <f t="shared" si="123"/>
        <v>0</v>
      </c>
      <c r="G188" s="163">
        <f t="shared" si="123"/>
        <v>0</v>
      </c>
      <c r="H188" s="163">
        <f t="shared" si="123"/>
        <v>0</v>
      </c>
      <c r="I188" s="163">
        <f t="shared" si="123"/>
        <v>0</v>
      </c>
      <c r="J188" s="163">
        <f t="shared" si="123"/>
        <v>0</v>
      </c>
      <c r="K188" s="163">
        <f t="shared" si="123"/>
        <v>0</v>
      </c>
      <c r="L188" s="163">
        <f t="shared" si="123"/>
        <v>0</v>
      </c>
      <c r="M188" s="163">
        <f t="shared" si="123"/>
        <v>0</v>
      </c>
      <c r="N188" s="163">
        <f t="shared" si="123"/>
        <v>0</v>
      </c>
      <c r="O188" s="163">
        <f t="shared" si="123"/>
        <v>0</v>
      </c>
      <c r="P188" s="163">
        <f t="shared" si="123"/>
        <v>0</v>
      </c>
      <c r="Q188" s="163">
        <f t="shared" si="123"/>
        <v>0</v>
      </c>
      <c r="R188" s="163">
        <f t="shared" si="123"/>
        <v>0</v>
      </c>
      <c r="S188" s="163">
        <f t="shared" si="122"/>
        <v>0</v>
      </c>
      <c r="T188" s="163">
        <f t="shared" si="122"/>
        <v>0</v>
      </c>
      <c r="U188" s="163">
        <f t="shared" si="122"/>
        <v>0</v>
      </c>
      <c r="V188" s="163">
        <f t="shared" si="122"/>
        <v>0</v>
      </c>
      <c r="W188" s="163">
        <f t="shared" si="122"/>
        <v>0</v>
      </c>
      <c r="X188" s="163">
        <f t="shared" si="122"/>
        <v>0</v>
      </c>
      <c r="Y188" s="163">
        <f t="shared" si="122"/>
        <v>0</v>
      </c>
      <c r="Z188" s="163">
        <f t="shared" si="122"/>
        <v>0</v>
      </c>
      <c r="AA188" s="163">
        <f t="shared" si="122"/>
        <v>0</v>
      </c>
      <c r="AB188" s="163">
        <f t="shared" si="122"/>
        <v>0</v>
      </c>
      <c r="AC188" s="163">
        <f t="shared" si="122"/>
        <v>0</v>
      </c>
      <c r="AD188" s="163">
        <f t="shared" si="122"/>
        <v>0</v>
      </c>
      <c r="AE188" s="163">
        <f t="shared" si="122"/>
        <v>0</v>
      </c>
      <c r="AF188" s="176">
        <f t="shared" si="122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123"/>
        <v>0</v>
      </c>
      <c r="D189" s="163">
        <f t="shared" si="123"/>
        <v>0</v>
      </c>
      <c r="E189" s="163">
        <f t="shared" si="123"/>
        <v>0</v>
      </c>
      <c r="F189" s="163">
        <f t="shared" si="123"/>
        <v>0</v>
      </c>
      <c r="G189" s="163">
        <f t="shared" si="123"/>
        <v>0</v>
      </c>
      <c r="H189" s="163">
        <f t="shared" si="123"/>
        <v>0</v>
      </c>
      <c r="I189" s="163">
        <f t="shared" si="123"/>
        <v>0</v>
      </c>
      <c r="J189" s="163">
        <f t="shared" si="123"/>
        <v>0</v>
      </c>
      <c r="K189" s="163">
        <f t="shared" si="123"/>
        <v>0</v>
      </c>
      <c r="L189" s="163">
        <f t="shared" si="123"/>
        <v>0</v>
      </c>
      <c r="M189" s="163">
        <f t="shared" si="123"/>
        <v>0</v>
      </c>
      <c r="N189" s="163">
        <f t="shared" si="123"/>
        <v>0</v>
      </c>
      <c r="O189" s="163">
        <f t="shared" si="123"/>
        <v>0</v>
      </c>
      <c r="P189" s="163">
        <f t="shared" si="123"/>
        <v>0</v>
      </c>
      <c r="Q189" s="163">
        <f t="shared" si="123"/>
        <v>0</v>
      </c>
      <c r="R189" s="163">
        <f t="shared" si="123"/>
        <v>0</v>
      </c>
      <c r="S189" s="163">
        <f t="shared" si="122"/>
        <v>0</v>
      </c>
      <c r="T189" s="163">
        <f t="shared" si="122"/>
        <v>0</v>
      </c>
      <c r="U189" s="163">
        <f t="shared" si="122"/>
        <v>0</v>
      </c>
      <c r="V189" s="163">
        <f t="shared" si="122"/>
        <v>0</v>
      </c>
      <c r="W189" s="163">
        <f t="shared" si="122"/>
        <v>0</v>
      </c>
      <c r="X189" s="163">
        <f t="shared" si="122"/>
        <v>0</v>
      </c>
      <c r="Y189" s="163">
        <f t="shared" si="122"/>
        <v>0</v>
      </c>
      <c r="Z189" s="163">
        <f t="shared" si="122"/>
        <v>0</v>
      </c>
      <c r="AA189" s="163">
        <f t="shared" si="122"/>
        <v>0</v>
      </c>
      <c r="AB189" s="163">
        <f t="shared" si="122"/>
        <v>0</v>
      </c>
      <c r="AC189" s="163">
        <f t="shared" si="122"/>
        <v>0</v>
      </c>
      <c r="AD189" s="163">
        <f t="shared" si="122"/>
        <v>0</v>
      </c>
      <c r="AE189" s="163">
        <f t="shared" si="122"/>
        <v>0</v>
      </c>
      <c r="AF189" s="176">
        <f t="shared" si="122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123"/>
        <v>0</v>
      </c>
      <c r="D190" s="163">
        <f t="shared" si="123"/>
        <v>0</v>
      </c>
      <c r="E190" s="163">
        <f t="shared" si="123"/>
        <v>0</v>
      </c>
      <c r="F190" s="163">
        <f t="shared" si="123"/>
        <v>0</v>
      </c>
      <c r="G190" s="163">
        <f t="shared" si="123"/>
        <v>0</v>
      </c>
      <c r="H190" s="163">
        <f t="shared" si="123"/>
        <v>0</v>
      </c>
      <c r="I190" s="163">
        <f t="shared" si="123"/>
        <v>0</v>
      </c>
      <c r="J190" s="163">
        <f t="shared" si="123"/>
        <v>0</v>
      </c>
      <c r="K190" s="163">
        <f t="shared" si="123"/>
        <v>0</v>
      </c>
      <c r="L190" s="163">
        <f t="shared" si="123"/>
        <v>0</v>
      </c>
      <c r="M190" s="163">
        <f t="shared" si="123"/>
        <v>0</v>
      </c>
      <c r="N190" s="163">
        <f t="shared" si="123"/>
        <v>0</v>
      </c>
      <c r="O190" s="163">
        <f t="shared" si="123"/>
        <v>0</v>
      </c>
      <c r="P190" s="163">
        <f t="shared" si="123"/>
        <v>0</v>
      </c>
      <c r="Q190" s="163">
        <f t="shared" si="123"/>
        <v>0</v>
      </c>
      <c r="R190" s="163">
        <f t="shared" si="123"/>
        <v>0</v>
      </c>
      <c r="S190" s="163">
        <f t="shared" si="122"/>
        <v>0</v>
      </c>
      <c r="T190" s="163">
        <f t="shared" si="122"/>
        <v>0</v>
      </c>
      <c r="U190" s="163">
        <f t="shared" si="122"/>
        <v>0</v>
      </c>
      <c r="V190" s="163">
        <f t="shared" si="122"/>
        <v>0</v>
      </c>
      <c r="W190" s="163">
        <f t="shared" si="122"/>
        <v>0</v>
      </c>
      <c r="X190" s="163">
        <f t="shared" si="122"/>
        <v>0</v>
      </c>
      <c r="Y190" s="163">
        <f t="shared" si="122"/>
        <v>0</v>
      </c>
      <c r="Z190" s="163">
        <f t="shared" si="122"/>
        <v>0</v>
      </c>
      <c r="AA190" s="163">
        <f t="shared" si="122"/>
        <v>0</v>
      </c>
      <c r="AB190" s="163">
        <f t="shared" si="122"/>
        <v>0</v>
      </c>
      <c r="AC190" s="163">
        <f t="shared" si="122"/>
        <v>0</v>
      </c>
      <c r="AD190" s="163">
        <f t="shared" si="122"/>
        <v>0</v>
      </c>
      <c r="AE190" s="163">
        <f t="shared" si="122"/>
        <v>0</v>
      </c>
      <c r="AF190" s="176">
        <f t="shared" si="122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123"/>
        <v>0</v>
      </c>
      <c r="D191" s="163">
        <f t="shared" si="123"/>
        <v>0</v>
      </c>
      <c r="E191" s="163">
        <f t="shared" si="123"/>
        <v>0</v>
      </c>
      <c r="F191" s="163">
        <f t="shared" si="123"/>
        <v>0</v>
      </c>
      <c r="G191" s="163">
        <f t="shared" si="123"/>
        <v>0</v>
      </c>
      <c r="H191" s="163">
        <f t="shared" si="123"/>
        <v>0</v>
      </c>
      <c r="I191" s="163">
        <f t="shared" si="123"/>
        <v>0</v>
      </c>
      <c r="J191" s="163">
        <f t="shared" si="123"/>
        <v>0</v>
      </c>
      <c r="K191" s="163">
        <f t="shared" si="123"/>
        <v>0</v>
      </c>
      <c r="L191" s="163">
        <f t="shared" si="123"/>
        <v>0</v>
      </c>
      <c r="M191" s="163">
        <f t="shared" si="123"/>
        <v>0</v>
      </c>
      <c r="N191" s="163">
        <f t="shared" si="123"/>
        <v>0</v>
      </c>
      <c r="O191" s="163">
        <f t="shared" si="123"/>
        <v>0</v>
      </c>
      <c r="P191" s="163">
        <f t="shared" si="123"/>
        <v>0</v>
      </c>
      <c r="Q191" s="163">
        <f t="shared" si="123"/>
        <v>0</v>
      </c>
      <c r="R191" s="163">
        <f t="shared" si="123"/>
        <v>0</v>
      </c>
      <c r="S191" s="163">
        <f t="shared" si="122"/>
        <v>0</v>
      </c>
      <c r="T191" s="163">
        <f t="shared" si="122"/>
        <v>0</v>
      </c>
      <c r="U191" s="163">
        <f t="shared" si="122"/>
        <v>0</v>
      </c>
      <c r="V191" s="163">
        <f t="shared" si="122"/>
        <v>0</v>
      </c>
      <c r="W191" s="163">
        <f t="shared" si="122"/>
        <v>0</v>
      </c>
      <c r="X191" s="163">
        <f t="shared" si="122"/>
        <v>0</v>
      </c>
      <c r="Y191" s="163">
        <f t="shared" si="122"/>
        <v>0</v>
      </c>
      <c r="Z191" s="163">
        <f t="shared" si="122"/>
        <v>0</v>
      </c>
      <c r="AA191" s="163">
        <f t="shared" si="122"/>
        <v>0</v>
      </c>
      <c r="AB191" s="163">
        <f t="shared" si="122"/>
        <v>0</v>
      </c>
      <c r="AC191" s="163">
        <f t="shared" si="122"/>
        <v>0</v>
      </c>
      <c r="AD191" s="163">
        <f t="shared" si="122"/>
        <v>0</v>
      </c>
      <c r="AE191" s="163">
        <f t="shared" si="122"/>
        <v>0</v>
      </c>
      <c r="AF191" s="176">
        <f t="shared" si="122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123"/>
        <v>0</v>
      </c>
      <c r="D192" s="163">
        <f t="shared" si="123"/>
        <v>0</v>
      </c>
      <c r="E192" s="163">
        <f t="shared" si="123"/>
        <v>0</v>
      </c>
      <c r="F192" s="163">
        <f t="shared" si="123"/>
        <v>0</v>
      </c>
      <c r="G192" s="163">
        <f t="shared" si="123"/>
        <v>0</v>
      </c>
      <c r="H192" s="163">
        <f t="shared" si="123"/>
        <v>0</v>
      </c>
      <c r="I192" s="163">
        <f t="shared" si="123"/>
        <v>0</v>
      </c>
      <c r="J192" s="163">
        <f t="shared" si="123"/>
        <v>0</v>
      </c>
      <c r="K192" s="163">
        <f t="shared" si="123"/>
        <v>0</v>
      </c>
      <c r="L192" s="163">
        <f t="shared" si="123"/>
        <v>0</v>
      </c>
      <c r="M192" s="163">
        <f t="shared" si="123"/>
        <v>0</v>
      </c>
      <c r="N192" s="163">
        <f t="shared" si="123"/>
        <v>0</v>
      </c>
      <c r="O192" s="163">
        <f t="shared" si="123"/>
        <v>0</v>
      </c>
      <c r="P192" s="163">
        <f t="shared" si="123"/>
        <v>0</v>
      </c>
      <c r="Q192" s="163">
        <f t="shared" si="123"/>
        <v>0</v>
      </c>
      <c r="R192" s="163">
        <f t="shared" si="123"/>
        <v>0</v>
      </c>
      <c r="S192" s="163">
        <f t="shared" si="122"/>
        <v>0</v>
      </c>
      <c r="T192" s="163">
        <f t="shared" si="122"/>
        <v>0</v>
      </c>
      <c r="U192" s="163">
        <f t="shared" si="122"/>
        <v>0</v>
      </c>
      <c r="V192" s="163">
        <f t="shared" si="122"/>
        <v>0</v>
      </c>
      <c r="W192" s="163">
        <f t="shared" si="122"/>
        <v>0</v>
      </c>
      <c r="X192" s="163">
        <f t="shared" si="122"/>
        <v>0</v>
      </c>
      <c r="Y192" s="163">
        <f t="shared" si="122"/>
        <v>0</v>
      </c>
      <c r="Z192" s="163">
        <f t="shared" si="122"/>
        <v>0</v>
      </c>
      <c r="AA192" s="163">
        <f t="shared" si="122"/>
        <v>0</v>
      </c>
      <c r="AB192" s="163">
        <f t="shared" si="122"/>
        <v>0</v>
      </c>
      <c r="AC192" s="163">
        <f t="shared" si="122"/>
        <v>0</v>
      </c>
      <c r="AD192" s="163">
        <f t="shared" si="122"/>
        <v>0</v>
      </c>
      <c r="AE192" s="163">
        <f t="shared" si="122"/>
        <v>0</v>
      </c>
      <c r="AF192" s="176">
        <f t="shared" si="122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123"/>
        <v>0</v>
      </c>
      <c r="D193" s="163">
        <f t="shared" si="123"/>
        <v>0</v>
      </c>
      <c r="E193" s="163">
        <f t="shared" si="123"/>
        <v>0</v>
      </c>
      <c r="F193" s="163">
        <f t="shared" si="123"/>
        <v>0</v>
      </c>
      <c r="G193" s="163">
        <f t="shared" si="123"/>
        <v>0</v>
      </c>
      <c r="H193" s="163">
        <f t="shared" si="123"/>
        <v>0</v>
      </c>
      <c r="I193" s="163">
        <f t="shared" si="123"/>
        <v>0</v>
      </c>
      <c r="J193" s="163">
        <f t="shared" si="123"/>
        <v>0</v>
      </c>
      <c r="K193" s="163">
        <f t="shared" si="123"/>
        <v>0</v>
      </c>
      <c r="L193" s="163">
        <f t="shared" si="123"/>
        <v>0</v>
      </c>
      <c r="M193" s="163">
        <f t="shared" si="123"/>
        <v>0</v>
      </c>
      <c r="N193" s="163">
        <f t="shared" si="123"/>
        <v>0</v>
      </c>
      <c r="O193" s="163">
        <f t="shared" si="123"/>
        <v>0</v>
      </c>
      <c r="P193" s="163">
        <f t="shared" si="123"/>
        <v>0</v>
      </c>
      <c r="Q193" s="163">
        <f t="shared" si="123"/>
        <v>0</v>
      </c>
      <c r="R193" s="163">
        <f t="shared" si="123"/>
        <v>0</v>
      </c>
      <c r="S193" s="163">
        <f t="shared" si="122"/>
        <v>0</v>
      </c>
      <c r="T193" s="163">
        <f t="shared" si="122"/>
        <v>0</v>
      </c>
      <c r="U193" s="163">
        <f t="shared" si="122"/>
        <v>0</v>
      </c>
      <c r="V193" s="163">
        <f t="shared" si="122"/>
        <v>0</v>
      </c>
      <c r="W193" s="163">
        <f t="shared" si="122"/>
        <v>0</v>
      </c>
      <c r="X193" s="163">
        <f t="shared" si="122"/>
        <v>0</v>
      </c>
      <c r="Y193" s="163">
        <f t="shared" si="122"/>
        <v>0</v>
      </c>
      <c r="Z193" s="163">
        <f t="shared" si="122"/>
        <v>0</v>
      </c>
      <c r="AA193" s="163">
        <f t="shared" si="122"/>
        <v>0</v>
      </c>
      <c r="AB193" s="163">
        <f t="shared" si="122"/>
        <v>0</v>
      </c>
      <c r="AC193" s="163">
        <f t="shared" si="122"/>
        <v>0</v>
      </c>
      <c r="AD193" s="163">
        <f t="shared" si="122"/>
        <v>0</v>
      </c>
      <c r="AE193" s="163">
        <f t="shared" si="122"/>
        <v>0</v>
      </c>
      <c r="AF193" s="176">
        <f t="shared" si="122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123"/>
        <v>0</v>
      </c>
      <c r="D194" s="163">
        <f t="shared" si="123"/>
        <v>0</v>
      </c>
      <c r="E194" s="163">
        <f t="shared" si="123"/>
        <v>0</v>
      </c>
      <c r="F194" s="163">
        <f t="shared" si="123"/>
        <v>0</v>
      </c>
      <c r="G194" s="163">
        <f t="shared" si="123"/>
        <v>0</v>
      </c>
      <c r="H194" s="163">
        <f t="shared" si="123"/>
        <v>0</v>
      </c>
      <c r="I194" s="163">
        <f t="shared" si="123"/>
        <v>0</v>
      </c>
      <c r="J194" s="163">
        <f t="shared" si="123"/>
        <v>0</v>
      </c>
      <c r="K194" s="163">
        <f t="shared" si="123"/>
        <v>0</v>
      </c>
      <c r="L194" s="163">
        <f t="shared" si="123"/>
        <v>0</v>
      </c>
      <c r="M194" s="163">
        <f t="shared" si="123"/>
        <v>0</v>
      </c>
      <c r="N194" s="163">
        <f t="shared" si="123"/>
        <v>0</v>
      </c>
      <c r="O194" s="163">
        <f t="shared" si="123"/>
        <v>0</v>
      </c>
      <c r="P194" s="163">
        <f t="shared" si="123"/>
        <v>0</v>
      </c>
      <c r="Q194" s="163">
        <f t="shared" si="123"/>
        <v>0</v>
      </c>
      <c r="R194" s="163">
        <f t="shared" si="123"/>
        <v>0</v>
      </c>
      <c r="S194" s="163">
        <f t="shared" si="122"/>
        <v>0</v>
      </c>
      <c r="T194" s="163">
        <f t="shared" si="122"/>
        <v>0</v>
      </c>
      <c r="U194" s="163">
        <f t="shared" si="122"/>
        <v>0</v>
      </c>
      <c r="V194" s="163">
        <f t="shared" si="122"/>
        <v>0</v>
      </c>
      <c r="W194" s="163">
        <f t="shared" si="122"/>
        <v>0</v>
      </c>
      <c r="X194" s="163">
        <f t="shared" si="122"/>
        <v>0</v>
      </c>
      <c r="Y194" s="163">
        <f t="shared" si="122"/>
        <v>0</v>
      </c>
      <c r="Z194" s="163">
        <f t="shared" si="122"/>
        <v>0</v>
      </c>
      <c r="AA194" s="163">
        <f t="shared" si="122"/>
        <v>0</v>
      </c>
      <c r="AB194" s="163">
        <f t="shared" si="122"/>
        <v>0</v>
      </c>
      <c r="AC194" s="163">
        <f t="shared" si="122"/>
        <v>0</v>
      </c>
      <c r="AD194" s="163">
        <f t="shared" si="122"/>
        <v>0</v>
      </c>
      <c r="AE194" s="163">
        <f t="shared" si="122"/>
        <v>0</v>
      </c>
      <c r="AF194" s="176">
        <f t="shared" si="122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123"/>
        <v>0</v>
      </c>
      <c r="D195" s="163">
        <f t="shared" si="123"/>
        <v>0</v>
      </c>
      <c r="E195" s="163">
        <f t="shared" si="123"/>
        <v>0</v>
      </c>
      <c r="F195" s="163">
        <f t="shared" si="123"/>
        <v>0</v>
      </c>
      <c r="G195" s="163">
        <f t="shared" si="123"/>
        <v>0</v>
      </c>
      <c r="H195" s="163">
        <f t="shared" si="123"/>
        <v>0</v>
      </c>
      <c r="I195" s="163">
        <f t="shared" si="123"/>
        <v>0</v>
      </c>
      <c r="J195" s="163">
        <f t="shared" si="123"/>
        <v>0</v>
      </c>
      <c r="K195" s="163">
        <f t="shared" si="123"/>
        <v>0</v>
      </c>
      <c r="L195" s="163">
        <f t="shared" si="123"/>
        <v>0</v>
      </c>
      <c r="M195" s="163">
        <f t="shared" si="123"/>
        <v>0</v>
      </c>
      <c r="N195" s="163">
        <f t="shared" si="123"/>
        <v>0</v>
      </c>
      <c r="O195" s="163">
        <f t="shared" si="123"/>
        <v>0</v>
      </c>
      <c r="P195" s="163">
        <f t="shared" si="123"/>
        <v>0</v>
      </c>
      <c r="Q195" s="163">
        <f t="shared" si="123"/>
        <v>0</v>
      </c>
      <c r="R195" s="163">
        <f t="shared" si="123"/>
        <v>0</v>
      </c>
      <c r="S195" s="163">
        <f t="shared" si="122"/>
        <v>0</v>
      </c>
      <c r="T195" s="163">
        <f t="shared" si="122"/>
        <v>0</v>
      </c>
      <c r="U195" s="163">
        <f t="shared" si="122"/>
        <v>0</v>
      </c>
      <c r="V195" s="163">
        <f t="shared" si="122"/>
        <v>0</v>
      </c>
      <c r="W195" s="163">
        <f t="shared" si="122"/>
        <v>0</v>
      </c>
      <c r="X195" s="163">
        <f t="shared" si="122"/>
        <v>0</v>
      </c>
      <c r="Y195" s="163">
        <f t="shared" si="122"/>
        <v>0</v>
      </c>
      <c r="Z195" s="163">
        <f t="shared" si="122"/>
        <v>0</v>
      </c>
      <c r="AA195" s="163">
        <f t="shared" si="122"/>
        <v>0</v>
      </c>
      <c r="AB195" s="163">
        <f t="shared" si="122"/>
        <v>0</v>
      </c>
      <c r="AC195" s="163">
        <f t="shared" si="122"/>
        <v>0</v>
      </c>
      <c r="AD195" s="163">
        <f t="shared" si="122"/>
        <v>0</v>
      </c>
      <c r="AE195" s="163">
        <f t="shared" si="122"/>
        <v>0</v>
      </c>
      <c r="AF195" s="176">
        <f t="shared" si="122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123"/>
        <v>0</v>
      </c>
      <c r="D196" s="163">
        <f t="shared" si="123"/>
        <v>0</v>
      </c>
      <c r="E196" s="163">
        <f t="shared" si="123"/>
        <v>0</v>
      </c>
      <c r="F196" s="163">
        <f t="shared" si="123"/>
        <v>0</v>
      </c>
      <c r="G196" s="163">
        <f t="shared" si="123"/>
        <v>0</v>
      </c>
      <c r="H196" s="163">
        <f t="shared" si="123"/>
        <v>0</v>
      </c>
      <c r="I196" s="163">
        <f t="shared" si="123"/>
        <v>0</v>
      </c>
      <c r="J196" s="163">
        <f t="shared" si="123"/>
        <v>0</v>
      </c>
      <c r="K196" s="163">
        <f t="shared" si="123"/>
        <v>0</v>
      </c>
      <c r="L196" s="163">
        <f t="shared" si="123"/>
        <v>0</v>
      </c>
      <c r="M196" s="163">
        <f t="shared" si="123"/>
        <v>0</v>
      </c>
      <c r="N196" s="163">
        <f t="shared" si="123"/>
        <v>0</v>
      </c>
      <c r="O196" s="163">
        <f t="shared" si="123"/>
        <v>0</v>
      </c>
      <c r="P196" s="163">
        <f t="shared" si="123"/>
        <v>0</v>
      </c>
      <c r="Q196" s="163">
        <f t="shared" si="123"/>
        <v>0</v>
      </c>
      <c r="R196" s="163">
        <f t="shared" si="123"/>
        <v>0</v>
      </c>
      <c r="S196" s="163">
        <f t="shared" si="122"/>
        <v>0</v>
      </c>
      <c r="T196" s="163">
        <f t="shared" si="122"/>
        <v>0</v>
      </c>
      <c r="U196" s="163">
        <f t="shared" si="122"/>
        <v>0</v>
      </c>
      <c r="V196" s="163">
        <f t="shared" si="122"/>
        <v>0</v>
      </c>
      <c r="W196" s="163">
        <f t="shared" si="122"/>
        <v>0</v>
      </c>
      <c r="X196" s="163">
        <f t="shared" si="122"/>
        <v>0</v>
      </c>
      <c r="Y196" s="163">
        <f t="shared" si="122"/>
        <v>0</v>
      </c>
      <c r="Z196" s="163">
        <f t="shared" si="122"/>
        <v>0</v>
      </c>
      <c r="AA196" s="163">
        <f t="shared" si="122"/>
        <v>0</v>
      </c>
      <c r="AB196" s="163">
        <f t="shared" si="122"/>
        <v>0</v>
      </c>
      <c r="AC196" s="163">
        <f t="shared" si="122"/>
        <v>0</v>
      </c>
      <c r="AD196" s="163">
        <f t="shared" si="122"/>
        <v>0</v>
      </c>
      <c r="AE196" s="163">
        <f t="shared" si="122"/>
        <v>0</v>
      </c>
      <c r="AF196" s="176">
        <f t="shared" si="122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123"/>
        <v>0</v>
      </c>
      <c r="D197" s="163">
        <f t="shared" si="123"/>
        <v>0</v>
      </c>
      <c r="E197" s="163">
        <f t="shared" si="123"/>
        <v>0</v>
      </c>
      <c r="F197" s="163">
        <f t="shared" si="123"/>
        <v>0</v>
      </c>
      <c r="G197" s="163">
        <f t="shared" si="123"/>
        <v>0</v>
      </c>
      <c r="H197" s="163">
        <f t="shared" si="123"/>
        <v>0</v>
      </c>
      <c r="I197" s="163">
        <f t="shared" si="123"/>
        <v>0</v>
      </c>
      <c r="J197" s="163">
        <f t="shared" si="123"/>
        <v>0</v>
      </c>
      <c r="K197" s="163">
        <f t="shared" si="123"/>
        <v>0</v>
      </c>
      <c r="L197" s="163">
        <f t="shared" si="123"/>
        <v>0</v>
      </c>
      <c r="M197" s="163">
        <f t="shared" si="123"/>
        <v>0</v>
      </c>
      <c r="N197" s="163">
        <f t="shared" si="123"/>
        <v>0</v>
      </c>
      <c r="O197" s="163">
        <f t="shared" si="123"/>
        <v>0</v>
      </c>
      <c r="P197" s="163">
        <f t="shared" si="123"/>
        <v>0</v>
      </c>
      <c r="Q197" s="163">
        <f t="shared" si="123"/>
        <v>0</v>
      </c>
      <c r="R197" s="163">
        <f t="shared" si="123"/>
        <v>0</v>
      </c>
      <c r="S197" s="163">
        <f t="shared" si="122"/>
        <v>0</v>
      </c>
      <c r="T197" s="163">
        <f t="shared" si="122"/>
        <v>0</v>
      </c>
      <c r="U197" s="163">
        <f t="shared" si="122"/>
        <v>0</v>
      </c>
      <c r="V197" s="163">
        <f t="shared" si="122"/>
        <v>0</v>
      </c>
      <c r="W197" s="163">
        <f t="shared" si="122"/>
        <v>0</v>
      </c>
      <c r="X197" s="163">
        <f t="shared" si="122"/>
        <v>0</v>
      </c>
      <c r="Y197" s="163">
        <f t="shared" si="122"/>
        <v>0</v>
      </c>
      <c r="Z197" s="163">
        <f t="shared" si="122"/>
        <v>0</v>
      </c>
      <c r="AA197" s="163">
        <f t="shared" si="122"/>
        <v>0</v>
      </c>
      <c r="AB197" s="163">
        <f t="shared" si="122"/>
        <v>0</v>
      </c>
      <c r="AC197" s="163">
        <f t="shared" si="122"/>
        <v>0</v>
      </c>
      <c r="AD197" s="163">
        <f t="shared" si="122"/>
        <v>0</v>
      </c>
      <c r="AE197" s="163">
        <f t="shared" si="122"/>
        <v>0</v>
      </c>
      <c r="AF197" s="176">
        <f t="shared" si="122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123"/>
        <v>0</v>
      </c>
      <c r="D198" s="163">
        <f t="shared" si="123"/>
        <v>0</v>
      </c>
      <c r="E198" s="163">
        <f t="shared" si="123"/>
        <v>0</v>
      </c>
      <c r="F198" s="163">
        <f t="shared" si="123"/>
        <v>0</v>
      </c>
      <c r="G198" s="163">
        <f t="shared" si="123"/>
        <v>0</v>
      </c>
      <c r="H198" s="163">
        <f t="shared" si="123"/>
        <v>0</v>
      </c>
      <c r="I198" s="163">
        <f t="shared" si="123"/>
        <v>0</v>
      </c>
      <c r="J198" s="163">
        <f t="shared" si="123"/>
        <v>0</v>
      </c>
      <c r="K198" s="163">
        <f t="shared" si="123"/>
        <v>0</v>
      </c>
      <c r="L198" s="163">
        <f t="shared" si="123"/>
        <v>0</v>
      </c>
      <c r="M198" s="163">
        <f t="shared" si="123"/>
        <v>0</v>
      </c>
      <c r="N198" s="163">
        <f t="shared" si="123"/>
        <v>0</v>
      </c>
      <c r="O198" s="163">
        <f t="shared" si="123"/>
        <v>0</v>
      </c>
      <c r="P198" s="163">
        <f t="shared" si="123"/>
        <v>0</v>
      </c>
      <c r="Q198" s="163">
        <f t="shared" si="123"/>
        <v>0</v>
      </c>
      <c r="R198" s="163">
        <f t="shared" si="123"/>
        <v>0</v>
      </c>
      <c r="S198" s="163">
        <f t="shared" si="122"/>
        <v>0</v>
      </c>
      <c r="T198" s="163">
        <f t="shared" si="122"/>
        <v>0</v>
      </c>
      <c r="U198" s="163">
        <f t="shared" si="122"/>
        <v>0</v>
      </c>
      <c r="V198" s="163">
        <f t="shared" si="122"/>
        <v>0</v>
      </c>
      <c r="W198" s="163">
        <f t="shared" si="122"/>
        <v>0</v>
      </c>
      <c r="X198" s="163">
        <f t="shared" si="122"/>
        <v>0</v>
      </c>
      <c r="Y198" s="163">
        <f t="shared" si="122"/>
        <v>0</v>
      </c>
      <c r="Z198" s="163">
        <f t="shared" si="122"/>
        <v>0</v>
      </c>
      <c r="AA198" s="163">
        <f t="shared" si="122"/>
        <v>0</v>
      </c>
      <c r="AB198" s="163">
        <f t="shared" si="122"/>
        <v>0</v>
      </c>
      <c r="AC198" s="163">
        <f t="shared" si="122"/>
        <v>0</v>
      </c>
      <c r="AD198" s="163">
        <f t="shared" si="122"/>
        <v>0</v>
      </c>
      <c r="AE198" s="163">
        <f t="shared" si="122"/>
        <v>0</v>
      </c>
      <c r="AF198" s="176">
        <f t="shared" si="122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123"/>
        <v>0</v>
      </c>
      <c r="D199" s="163">
        <f t="shared" si="123"/>
        <v>0</v>
      </c>
      <c r="E199" s="163">
        <f t="shared" si="123"/>
        <v>0</v>
      </c>
      <c r="F199" s="163">
        <f t="shared" si="123"/>
        <v>0</v>
      </c>
      <c r="G199" s="163">
        <f t="shared" si="123"/>
        <v>0</v>
      </c>
      <c r="H199" s="163">
        <f t="shared" si="123"/>
        <v>0</v>
      </c>
      <c r="I199" s="163">
        <f t="shared" si="123"/>
        <v>0</v>
      </c>
      <c r="J199" s="163">
        <f t="shared" si="123"/>
        <v>0</v>
      </c>
      <c r="K199" s="163">
        <f t="shared" si="123"/>
        <v>0</v>
      </c>
      <c r="L199" s="163">
        <f t="shared" si="123"/>
        <v>0</v>
      </c>
      <c r="M199" s="163">
        <f t="shared" si="123"/>
        <v>0</v>
      </c>
      <c r="N199" s="163">
        <f t="shared" si="123"/>
        <v>0</v>
      </c>
      <c r="O199" s="163">
        <f t="shared" si="123"/>
        <v>0</v>
      </c>
      <c r="P199" s="163">
        <f t="shared" si="123"/>
        <v>0</v>
      </c>
      <c r="Q199" s="163">
        <f t="shared" si="123"/>
        <v>0</v>
      </c>
      <c r="R199" s="163">
        <f t="shared" si="123"/>
        <v>0</v>
      </c>
      <c r="S199" s="163">
        <f t="shared" si="122"/>
        <v>0</v>
      </c>
      <c r="T199" s="163">
        <f t="shared" si="122"/>
        <v>0</v>
      </c>
      <c r="U199" s="163">
        <f t="shared" si="122"/>
        <v>0</v>
      </c>
      <c r="V199" s="163">
        <f t="shared" si="122"/>
        <v>0</v>
      </c>
      <c r="W199" s="163">
        <f t="shared" si="122"/>
        <v>0</v>
      </c>
      <c r="X199" s="163">
        <f t="shared" si="122"/>
        <v>0</v>
      </c>
      <c r="Y199" s="163">
        <f t="shared" si="122"/>
        <v>0</v>
      </c>
      <c r="Z199" s="163">
        <f t="shared" si="122"/>
        <v>0</v>
      </c>
      <c r="AA199" s="163">
        <f t="shared" si="122"/>
        <v>0</v>
      </c>
      <c r="AB199" s="163">
        <f t="shared" si="122"/>
        <v>0</v>
      </c>
      <c r="AC199" s="163">
        <f t="shared" si="122"/>
        <v>0</v>
      </c>
      <c r="AD199" s="163">
        <f t="shared" si="122"/>
        <v>0</v>
      </c>
      <c r="AE199" s="163">
        <f t="shared" si="122"/>
        <v>0</v>
      </c>
      <c r="AF199" s="176">
        <f t="shared" si="122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123"/>
        <v>0</v>
      </c>
      <c r="D200" s="163">
        <f t="shared" si="123"/>
        <v>0</v>
      </c>
      <c r="E200" s="163">
        <f t="shared" si="123"/>
        <v>0</v>
      </c>
      <c r="F200" s="163">
        <f t="shared" si="123"/>
        <v>0</v>
      </c>
      <c r="G200" s="163">
        <f t="shared" si="123"/>
        <v>0</v>
      </c>
      <c r="H200" s="163">
        <f t="shared" si="123"/>
        <v>0</v>
      </c>
      <c r="I200" s="163">
        <f t="shared" si="123"/>
        <v>0</v>
      </c>
      <c r="J200" s="163">
        <f t="shared" si="123"/>
        <v>0</v>
      </c>
      <c r="K200" s="163">
        <f t="shared" si="123"/>
        <v>0</v>
      </c>
      <c r="L200" s="163">
        <f t="shared" si="123"/>
        <v>0</v>
      </c>
      <c r="M200" s="163">
        <f t="shared" si="123"/>
        <v>0</v>
      </c>
      <c r="N200" s="163">
        <f t="shared" si="123"/>
        <v>0</v>
      </c>
      <c r="O200" s="163">
        <f t="shared" si="123"/>
        <v>0</v>
      </c>
      <c r="P200" s="163">
        <f t="shared" si="123"/>
        <v>0</v>
      </c>
      <c r="Q200" s="163">
        <f t="shared" si="123"/>
        <v>0</v>
      </c>
      <c r="R200" s="163">
        <f t="shared" ref="R200:AF215" si="124">Q200</f>
        <v>0</v>
      </c>
      <c r="S200" s="163">
        <f t="shared" si="124"/>
        <v>0</v>
      </c>
      <c r="T200" s="163">
        <f t="shared" si="124"/>
        <v>0</v>
      </c>
      <c r="U200" s="163">
        <f t="shared" si="124"/>
        <v>0</v>
      </c>
      <c r="V200" s="163">
        <f t="shared" si="124"/>
        <v>0</v>
      </c>
      <c r="W200" s="163">
        <f t="shared" si="124"/>
        <v>0</v>
      </c>
      <c r="X200" s="163">
        <f t="shared" si="124"/>
        <v>0</v>
      </c>
      <c r="Y200" s="163">
        <f t="shared" si="124"/>
        <v>0</v>
      </c>
      <c r="Z200" s="163">
        <f t="shared" si="124"/>
        <v>0</v>
      </c>
      <c r="AA200" s="163">
        <f t="shared" si="124"/>
        <v>0</v>
      </c>
      <c r="AB200" s="163">
        <f t="shared" si="124"/>
        <v>0</v>
      </c>
      <c r="AC200" s="163">
        <f t="shared" si="124"/>
        <v>0</v>
      </c>
      <c r="AD200" s="163">
        <f t="shared" si="124"/>
        <v>0</v>
      </c>
      <c r="AE200" s="163">
        <f t="shared" si="124"/>
        <v>0</v>
      </c>
      <c r="AF200" s="176">
        <f t="shared" si="124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R216" si="125">B201</f>
        <v>0</v>
      </c>
      <c r="D201" s="163">
        <f t="shared" si="125"/>
        <v>0</v>
      </c>
      <c r="E201" s="163">
        <f t="shared" si="125"/>
        <v>0</v>
      </c>
      <c r="F201" s="163">
        <f t="shared" si="125"/>
        <v>0</v>
      </c>
      <c r="G201" s="163">
        <f t="shared" si="125"/>
        <v>0</v>
      </c>
      <c r="H201" s="163">
        <f t="shared" si="125"/>
        <v>0</v>
      </c>
      <c r="I201" s="163">
        <f t="shared" si="125"/>
        <v>0</v>
      </c>
      <c r="J201" s="163">
        <f t="shared" si="125"/>
        <v>0</v>
      </c>
      <c r="K201" s="163">
        <f t="shared" si="125"/>
        <v>0</v>
      </c>
      <c r="L201" s="163">
        <f t="shared" si="125"/>
        <v>0</v>
      </c>
      <c r="M201" s="163">
        <f t="shared" si="125"/>
        <v>0</v>
      </c>
      <c r="N201" s="163">
        <f t="shared" si="125"/>
        <v>0</v>
      </c>
      <c r="O201" s="163">
        <f t="shared" si="125"/>
        <v>0</v>
      </c>
      <c r="P201" s="163">
        <f t="shared" si="125"/>
        <v>0</v>
      </c>
      <c r="Q201" s="163">
        <f t="shared" si="125"/>
        <v>0</v>
      </c>
      <c r="R201" s="163">
        <f t="shared" si="125"/>
        <v>0</v>
      </c>
      <c r="S201" s="163">
        <f t="shared" si="124"/>
        <v>0</v>
      </c>
      <c r="T201" s="163">
        <f t="shared" si="124"/>
        <v>0</v>
      </c>
      <c r="U201" s="163">
        <f t="shared" si="124"/>
        <v>0</v>
      </c>
      <c r="V201" s="163">
        <f t="shared" si="124"/>
        <v>0</v>
      </c>
      <c r="W201" s="163">
        <f t="shared" si="124"/>
        <v>0</v>
      </c>
      <c r="X201" s="163">
        <f t="shared" si="124"/>
        <v>0</v>
      </c>
      <c r="Y201" s="163">
        <f t="shared" si="124"/>
        <v>0</v>
      </c>
      <c r="Z201" s="163">
        <f t="shared" si="124"/>
        <v>0</v>
      </c>
      <c r="AA201" s="163">
        <f t="shared" si="124"/>
        <v>0</v>
      </c>
      <c r="AB201" s="163">
        <f t="shared" si="124"/>
        <v>0</v>
      </c>
      <c r="AC201" s="163">
        <f t="shared" si="124"/>
        <v>0</v>
      </c>
      <c r="AD201" s="163">
        <f t="shared" si="124"/>
        <v>0</v>
      </c>
      <c r="AE201" s="163">
        <f t="shared" si="124"/>
        <v>0</v>
      </c>
      <c r="AF201" s="176">
        <f t="shared" si="124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125"/>
        <v>0</v>
      </c>
      <c r="D202" s="163">
        <f t="shared" si="125"/>
        <v>0</v>
      </c>
      <c r="E202" s="163">
        <f t="shared" si="125"/>
        <v>0</v>
      </c>
      <c r="F202" s="163">
        <f t="shared" si="125"/>
        <v>0</v>
      </c>
      <c r="G202" s="163">
        <f t="shared" si="125"/>
        <v>0</v>
      </c>
      <c r="H202" s="163">
        <f t="shared" si="125"/>
        <v>0</v>
      </c>
      <c r="I202" s="163">
        <f t="shared" si="125"/>
        <v>0</v>
      </c>
      <c r="J202" s="163">
        <f t="shared" si="125"/>
        <v>0</v>
      </c>
      <c r="K202" s="163">
        <f t="shared" si="125"/>
        <v>0</v>
      </c>
      <c r="L202" s="163">
        <f t="shared" si="125"/>
        <v>0</v>
      </c>
      <c r="M202" s="163">
        <f t="shared" si="125"/>
        <v>0</v>
      </c>
      <c r="N202" s="163">
        <f t="shared" si="125"/>
        <v>0</v>
      </c>
      <c r="O202" s="163">
        <f t="shared" si="125"/>
        <v>0</v>
      </c>
      <c r="P202" s="163">
        <f t="shared" si="125"/>
        <v>0</v>
      </c>
      <c r="Q202" s="163">
        <f t="shared" si="125"/>
        <v>0</v>
      </c>
      <c r="R202" s="163">
        <f t="shared" si="125"/>
        <v>0</v>
      </c>
      <c r="S202" s="163">
        <f t="shared" si="124"/>
        <v>0</v>
      </c>
      <c r="T202" s="163">
        <f t="shared" si="124"/>
        <v>0</v>
      </c>
      <c r="U202" s="163">
        <f t="shared" si="124"/>
        <v>0</v>
      </c>
      <c r="V202" s="163">
        <f t="shared" si="124"/>
        <v>0</v>
      </c>
      <c r="W202" s="163">
        <f t="shared" si="124"/>
        <v>0</v>
      </c>
      <c r="X202" s="163">
        <f t="shared" si="124"/>
        <v>0</v>
      </c>
      <c r="Y202" s="163">
        <f t="shared" si="124"/>
        <v>0</v>
      </c>
      <c r="Z202" s="163">
        <f t="shared" si="124"/>
        <v>0</v>
      </c>
      <c r="AA202" s="163">
        <f t="shared" si="124"/>
        <v>0</v>
      </c>
      <c r="AB202" s="163">
        <f t="shared" si="124"/>
        <v>0</v>
      </c>
      <c r="AC202" s="163">
        <f t="shared" si="124"/>
        <v>0</v>
      </c>
      <c r="AD202" s="163">
        <f t="shared" si="124"/>
        <v>0</v>
      </c>
      <c r="AE202" s="163">
        <f t="shared" si="124"/>
        <v>0</v>
      </c>
      <c r="AF202" s="176">
        <f t="shared" si="124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125"/>
        <v>0</v>
      </c>
      <c r="D203" s="163">
        <f t="shared" si="125"/>
        <v>0</v>
      </c>
      <c r="E203" s="163">
        <f t="shared" si="125"/>
        <v>0</v>
      </c>
      <c r="F203" s="163">
        <f t="shared" si="125"/>
        <v>0</v>
      </c>
      <c r="G203" s="163">
        <f t="shared" si="125"/>
        <v>0</v>
      </c>
      <c r="H203" s="163">
        <f t="shared" si="125"/>
        <v>0</v>
      </c>
      <c r="I203" s="163">
        <f t="shared" si="125"/>
        <v>0</v>
      </c>
      <c r="J203" s="163">
        <f t="shared" si="125"/>
        <v>0</v>
      </c>
      <c r="K203" s="163">
        <f t="shared" si="125"/>
        <v>0</v>
      </c>
      <c r="L203" s="163">
        <f t="shared" si="125"/>
        <v>0</v>
      </c>
      <c r="M203" s="163">
        <f t="shared" si="125"/>
        <v>0</v>
      </c>
      <c r="N203" s="163">
        <f t="shared" si="125"/>
        <v>0</v>
      </c>
      <c r="O203" s="163">
        <f t="shared" si="125"/>
        <v>0</v>
      </c>
      <c r="P203" s="163">
        <f t="shared" si="125"/>
        <v>0</v>
      </c>
      <c r="Q203" s="163">
        <f t="shared" si="125"/>
        <v>0</v>
      </c>
      <c r="R203" s="163">
        <f t="shared" si="125"/>
        <v>0</v>
      </c>
      <c r="S203" s="163">
        <f t="shared" si="124"/>
        <v>0</v>
      </c>
      <c r="T203" s="163">
        <f t="shared" si="124"/>
        <v>0</v>
      </c>
      <c r="U203" s="163">
        <f t="shared" si="124"/>
        <v>0</v>
      </c>
      <c r="V203" s="163">
        <f t="shared" si="124"/>
        <v>0</v>
      </c>
      <c r="W203" s="163">
        <f t="shared" si="124"/>
        <v>0</v>
      </c>
      <c r="X203" s="163">
        <f t="shared" si="124"/>
        <v>0</v>
      </c>
      <c r="Y203" s="163">
        <f t="shared" si="124"/>
        <v>0</v>
      </c>
      <c r="Z203" s="163">
        <f t="shared" si="124"/>
        <v>0</v>
      </c>
      <c r="AA203" s="163">
        <f t="shared" si="124"/>
        <v>0</v>
      </c>
      <c r="AB203" s="163">
        <f t="shared" si="124"/>
        <v>0</v>
      </c>
      <c r="AC203" s="163">
        <f t="shared" si="124"/>
        <v>0</v>
      </c>
      <c r="AD203" s="163">
        <f t="shared" si="124"/>
        <v>0</v>
      </c>
      <c r="AE203" s="163">
        <f t="shared" si="124"/>
        <v>0</v>
      </c>
      <c r="AF203" s="176">
        <f t="shared" si="124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125"/>
        <v>0</v>
      </c>
      <c r="D204" s="163">
        <f t="shared" si="125"/>
        <v>0</v>
      </c>
      <c r="E204" s="163">
        <f t="shared" si="125"/>
        <v>0</v>
      </c>
      <c r="F204" s="163">
        <f t="shared" si="125"/>
        <v>0</v>
      </c>
      <c r="G204" s="163">
        <f t="shared" si="125"/>
        <v>0</v>
      </c>
      <c r="H204" s="163">
        <f t="shared" si="125"/>
        <v>0</v>
      </c>
      <c r="I204" s="163">
        <f t="shared" si="125"/>
        <v>0</v>
      </c>
      <c r="J204" s="163">
        <f t="shared" si="125"/>
        <v>0</v>
      </c>
      <c r="K204" s="163">
        <f t="shared" si="125"/>
        <v>0</v>
      </c>
      <c r="L204" s="163">
        <f t="shared" si="125"/>
        <v>0</v>
      </c>
      <c r="M204" s="163">
        <f t="shared" si="125"/>
        <v>0</v>
      </c>
      <c r="N204" s="163">
        <f t="shared" si="125"/>
        <v>0</v>
      </c>
      <c r="O204" s="163">
        <f t="shared" si="125"/>
        <v>0</v>
      </c>
      <c r="P204" s="163">
        <f t="shared" si="125"/>
        <v>0</v>
      </c>
      <c r="Q204" s="163">
        <f t="shared" si="125"/>
        <v>0</v>
      </c>
      <c r="R204" s="163">
        <f t="shared" si="125"/>
        <v>0</v>
      </c>
      <c r="S204" s="163">
        <f t="shared" si="124"/>
        <v>0</v>
      </c>
      <c r="T204" s="163">
        <f t="shared" si="124"/>
        <v>0</v>
      </c>
      <c r="U204" s="163">
        <f t="shared" si="124"/>
        <v>0</v>
      </c>
      <c r="V204" s="163">
        <f t="shared" si="124"/>
        <v>0</v>
      </c>
      <c r="W204" s="163">
        <f t="shared" si="124"/>
        <v>0</v>
      </c>
      <c r="X204" s="163">
        <f t="shared" si="124"/>
        <v>0</v>
      </c>
      <c r="Y204" s="163">
        <f t="shared" si="124"/>
        <v>0</v>
      </c>
      <c r="Z204" s="163">
        <f t="shared" si="124"/>
        <v>0</v>
      </c>
      <c r="AA204" s="163">
        <f t="shared" si="124"/>
        <v>0</v>
      </c>
      <c r="AB204" s="163">
        <f t="shared" si="124"/>
        <v>0</v>
      </c>
      <c r="AC204" s="163">
        <f t="shared" si="124"/>
        <v>0</v>
      </c>
      <c r="AD204" s="163">
        <f t="shared" si="124"/>
        <v>0</v>
      </c>
      <c r="AE204" s="163">
        <f t="shared" si="124"/>
        <v>0</v>
      </c>
      <c r="AF204" s="176">
        <f t="shared" si="124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125"/>
        <v>0</v>
      </c>
      <c r="D205" s="163">
        <f t="shared" si="125"/>
        <v>0</v>
      </c>
      <c r="E205" s="163">
        <f t="shared" si="125"/>
        <v>0</v>
      </c>
      <c r="F205" s="163">
        <f t="shared" si="125"/>
        <v>0</v>
      </c>
      <c r="G205" s="163">
        <f t="shared" si="125"/>
        <v>0</v>
      </c>
      <c r="H205" s="163">
        <f t="shared" si="125"/>
        <v>0</v>
      </c>
      <c r="I205" s="163">
        <f t="shared" si="125"/>
        <v>0</v>
      </c>
      <c r="J205" s="163">
        <f t="shared" si="125"/>
        <v>0</v>
      </c>
      <c r="K205" s="163">
        <f t="shared" si="125"/>
        <v>0</v>
      </c>
      <c r="L205" s="163">
        <f t="shared" si="125"/>
        <v>0</v>
      </c>
      <c r="M205" s="163">
        <f t="shared" si="125"/>
        <v>0</v>
      </c>
      <c r="N205" s="163">
        <f t="shared" si="125"/>
        <v>0</v>
      </c>
      <c r="O205" s="163">
        <f t="shared" si="125"/>
        <v>0</v>
      </c>
      <c r="P205" s="163">
        <f t="shared" si="125"/>
        <v>0</v>
      </c>
      <c r="Q205" s="163">
        <f t="shared" si="125"/>
        <v>0</v>
      </c>
      <c r="R205" s="163">
        <f t="shared" si="125"/>
        <v>0</v>
      </c>
      <c r="S205" s="163">
        <f t="shared" si="124"/>
        <v>0</v>
      </c>
      <c r="T205" s="163">
        <f t="shared" si="124"/>
        <v>0</v>
      </c>
      <c r="U205" s="163">
        <f t="shared" si="124"/>
        <v>0</v>
      </c>
      <c r="V205" s="163">
        <f t="shared" si="124"/>
        <v>0</v>
      </c>
      <c r="W205" s="163">
        <f t="shared" si="124"/>
        <v>0</v>
      </c>
      <c r="X205" s="163">
        <f t="shared" si="124"/>
        <v>0</v>
      </c>
      <c r="Y205" s="163">
        <f t="shared" si="124"/>
        <v>0</v>
      </c>
      <c r="Z205" s="163">
        <f t="shared" si="124"/>
        <v>0</v>
      </c>
      <c r="AA205" s="163">
        <f t="shared" si="124"/>
        <v>0</v>
      </c>
      <c r="AB205" s="163">
        <f t="shared" si="124"/>
        <v>0</v>
      </c>
      <c r="AC205" s="163">
        <f t="shared" si="124"/>
        <v>0</v>
      </c>
      <c r="AD205" s="163">
        <f t="shared" si="124"/>
        <v>0</v>
      </c>
      <c r="AE205" s="163">
        <f t="shared" si="124"/>
        <v>0</v>
      </c>
      <c r="AF205" s="176">
        <f t="shared" si="124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125"/>
        <v>0</v>
      </c>
      <c r="D206" s="163">
        <f t="shared" si="125"/>
        <v>0</v>
      </c>
      <c r="E206" s="163">
        <f t="shared" si="125"/>
        <v>0</v>
      </c>
      <c r="F206" s="163">
        <f t="shared" si="125"/>
        <v>0</v>
      </c>
      <c r="G206" s="163">
        <f t="shared" si="125"/>
        <v>0</v>
      </c>
      <c r="H206" s="163">
        <f t="shared" si="125"/>
        <v>0</v>
      </c>
      <c r="I206" s="163">
        <f t="shared" si="125"/>
        <v>0</v>
      </c>
      <c r="J206" s="163">
        <f t="shared" si="125"/>
        <v>0</v>
      </c>
      <c r="K206" s="163">
        <f t="shared" si="125"/>
        <v>0</v>
      </c>
      <c r="L206" s="163">
        <f t="shared" si="125"/>
        <v>0</v>
      </c>
      <c r="M206" s="163">
        <f t="shared" si="125"/>
        <v>0</v>
      </c>
      <c r="N206" s="163">
        <f t="shared" si="125"/>
        <v>0</v>
      </c>
      <c r="O206" s="163">
        <f t="shared" si="125"/>
        <v>0</v>
      </c>
      <c r="P206" s="163">
        <f t="shared" si="125"/>
        <v>0</v>
      </c>
      <c r="Q206" s="163">
        <f t="shared" si="125"/>
        <v>0</v>
      </c>
      <c r="R206" s="163">
        <f t="shared" si="125"/>
        <v>0</v>
      </c>
      <c r="S206" s="163">
        <f t="shared" si="124"/>
        <v>0</v>
      </c>
      <c r="T206" s="163">
        <f t="shared" si="124"/>
        <v>0</v>
      </c>
      <c r="U206" s="163">
        <f t="shared" si="124"/>
        <v>0</v>
      </c>
      <c r="V206" s="163">
        <f t="shared" si="124"/>
        <v>0</v>
      </c>
      <c r="W206" s="163">
        <f t="shared" si="124"/>
        <v>0</v>
      </c>
      <c r="X206" s="163">
        <f t="shared" si="124"/>
        <v>0</v>
      </c>
      <c r="Y206" s="163">
        <f t="shared" si="124"/>
        <v>0</v>
      </c>
      <c r="Z206" s="163">
        <f t="shared" si="124"/>
        <v>0</v>
      </c>
      <c r="AA206" s="163">
        <f t="shared" si="124"/>
        <v>0</v>
      </c>
      <c r="AB206" s="163">
        <f t="shared" si="124"/>
        <v>0</v>
      </c>
      <c r="AC206" s="163">
        <f t="shared" si="124"/>
        <v>0</v>
      </c>
      <c r="AD206" s="163">
        <f t="shared" si="124"/>
        <v>0</v>
      </c>
      <c r="AE206" s="163">
        <f t="shared" si="124"/>
        <v>0</v>
      </c>
      <c r="AF206" s="176">
        <f t="shared" si="124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125"/>
        <v>0</v>
      </c>
      <c r="D207" s="163">
        <f t="shared" si="125"/>
        <v>0</v>
      </c>
      <c r="E207" s="163">
        <f t="shared" si="125"/>
        <v>0</v>
      </c>
      <c r="F207" s="163">
        <f t="shared" si="125"/>
        <v>0</v>
      </c>
      <c r="G207" s="163">
        <f t="shared" si="125"/>
        <v>0</v>
      </c>
      <c r="H207" s="163">
        <f t="shared" si="125"/>
        <v>0</v>
      </c>
      <c r="I207" s="163">
        <f t="shared" si="125"/>
        <v>0</v>
      </c>
      <c r="J207" s="163">
        <f t="shared" si="125"/>
        <v>0</v>
      </c>
      <c r="K207" s="163">
        <f t="shared" si="125"/>
        <v>0</v>
      </c>
      <c r="L207" s="163">
        <f t="shared" si="125"/>
        <v>0</v>
      </c>
      <c r="M207" s="163">
        <f t="shared" si="125"/>
        <v>0</v>
      </c>
      <c r="N207" s="163">
        <f t="shared" si="125"/>
        <v>0</v>
      </c>
      <c r="O207" s="163">
        <f t="shared" si="125"/>
        <v>0</v>
      </c>
      <c r="P207" s="163">
        <f t="shared" si="125"/>
        <v>0</v>
      </c>
      <c r="Q207" s="163">
        <f t="shared" si="125"/>
        <v>0</v>
      </c>
      <c r="R207" s="163">
        <f t="shared" si="125"/>
        <v>0</v>
      </c>
      <c r="S207" s="163">
        <f t="shared" si="124"/>
        <v>0</v>
      </c>
      <c r="T207" s="163">
        <f t="shared" si="124"/>
        <v>0</v>
      </c>
      <c r="U207" s="163">
        <f t="shared" si="124"/>
        <v>0</v>
      </c>
      <c r="V207" s="163">
        <f t="shared" si="124"/>
        <v>0</v>
      </c>
      <c r="W207" s="163">
        <f t="shared" si="124"/>
        <v>0</v>
      </c>
      <c r="X207" s="163">
        <f t="shared" si="124"/>
        <v>0</v>
      </c>
      <c r="Y207" s="163">
        <f t="shared" si="124"/>
        <v>0</v>
      </c>
      <c r="Z207" s="163">
        <f t="shared" si="124"/>
        <v>0</v>
      </c>
      <c r="AA207" s="163">
        <f t="shared" si="124"/>
        <v>0</v>
      </c>
      <c r="AB207" s="163">
        <f t="shared" si="124"/>
        <v>0</v>
      </c>
      <c r="AC207" s="163">
        <f t="shared" si="124"/>
        <v>0</v>
      </c>
      <c r="AD207" s="163">
        <f t="shared" si="124"/>
        <v>0</v>
      </c>
      <c r="AE207" s="163">
        <f t="shared" si="124"/>
        <v>0</v>
      </c>
      <c r="AF207" s="176">
        <f t="shared" si="124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125"/>
        <v>0</v>
      </c>
      <c r="D208" s="163">
        <f t="shared" si="125"/>
        <v>0</v>
      </c>
      <c r="E208" s="163">
        <f t="shared" si="125"/>
        <v>0</v>
      </c>
      <c r="F208" s="163">
        <f t="shared" si="125"/>
        <v>0</v>
      </c>
      <c r="G208" s="163">
        <f t="shared" si="125"/>
        <v>0</v>
      </c>
      <c r="H208" s="163">
        <f t="shared" si="125"/>
        <v>0</v>
      </c>
      <c r="I208" s="163">
        <f t="shared" si="125"/>
        <v>0</v>
      </c>
      <c r="J208" s="163">
        <f t="shared" si="125"/>
        <v>0</v>
      </c>
      <c r="K208" s="163">
        <f t="shared" si="125"/>
        <v>0</v>
      </c>
      <c r="L208" s="163">
        <f t="shared" si="125"/>
        <v>0</v>
      </c>
      <c r="M208" s="163">
        <f t="shared" si="125"/>
        <v>0</v>
      </c>
      <c r="N208" s="163">
        <f t="shared" si="125"/>
        <v>0</v>
      </c>
      <c r="O208" s="163">
        <f t="shared" si="125"/>
        <v>0</v>
      </c>
      <c r="P208" s="163">
        <f t="shared" si="125"/>
        <v>0</v>
      </c>
      <c r="Q208" s="163">
        <f t="shared" si="125"/>
        <v>0</v>
      </c>
      <c r="R208" s="163">
        <f t="shared" si="125"/>
        <v>0</v>
      </c>
      <c r="S208" s="163">
        <f t="shared" si="124"/>
        <v>0</v>
      </c>
      <c r="T208" s="163">
        <f t="shared" si="124"/>
        <v>0</v>
      </c>
      <c r="U208" s="163">
        <f t="shared" si="124"/>
        <v>0</v>
      </c>
      <c r="V208" s="163">
        <f t="shared" si="124"/>
        <v>0</v>
      </c>
      <c r="W208" s="163">
        <f t="shared" si="124"/>
        <v>0</v>
      </c>
      <c r="X208" s="163">
        <f t="shared" si="124"/>
        <v>0</v>
      </c>
      <c r="Y208" s="163">
        <f t="shared" si="124"/>
        <v>0</v>
      </c>
      <c r="Z208" s="163">
        <f t="shared" si="124"/>
        <v>0</v>
      </c>
      <c r="AA208" s="163">
        <f t="shared" si="124"/>
        <v>0</v>
      </c>
      <c r="AB208" s="163">
        <f t="shared" si="124"/>
        <v>0</v>
      </c>
      <c r="AC208" s="163">
        <f t="shared" si="124"/>
        <v>0</v>
      </c>
      <c r="AD208" s="163">
        <f t="shared" si="124"/>
        <v>0</v>
      </c>
      <c r="AE208" s="163">
        <f t="shared" si="124"/>
        <v>0</v>
      </c>
      <c r="AF208" s="176">
        <f t="shared" si="124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125"/>
        <v>0</v>
      </c>
      <c r="D209" s="163">
        <f t="shared" si="125"/>
        <v>0</v>
      </c>
      <c r="E209" s="163">
        <f t="shared" si="125"/>
        <v>0</v>
      </c>
      <c r="F209" s="163">
        <f t="shared" si="125"/>
        <v>0</v>
      </c>
      <c r="G209" s="163">
        <f t="shared" si="125"/>
        <v>0</v>
      </c>
      <c r="H209" s="163">
        <f t="shared" si="125"/>
        <v>0</v>
      </c>
      <c r="I209" s="163">
        <f t="shared" si="125"/>
        <v>0</v>
      </c>
      <c r="J209" s="163">
        <f t="shared" si="125"/>
        <v>0</v>
      </c>
      <c r="K209" s="163">
        <f t="shared" si="125"/>
        <v>0</v>
      </c>
      <c r="L209" s="163">
        <f t="shared" si="125"/>
        <v>0</v>
      </c>
      <c r="M209" s="163">
        <f t="shared" si="125"/>
        <v>0</v>
      </c>
      <c r="N209" s="163">
        <f t="shared" si="125"/>
        <v>0</v>
      </c>
      <c r="O209" s="163">
        <f t="shared" si="125"/>
        <v>0</v>
      </c>
      <c r="P209" s="163">
        <f t="shared" si="125"/>
        <v>0</v>
      </c>
      <c r="Q209" s="163">
        <f t="shared" si="125"/>
        <v>0</v>
      </c>
      <c r="R209" s="163">
        <f t="shared" si="125"/>
        <v>0</v>
      </c>
      <c r="S209" s="163">
        <f t="shared" si="124"/>
        <v>0</v>
      </c>
      <c r="T209" s="163">
        <f t="shared" si="124"/>
        <v>0</v>
      </c>
      <c r="U209" s="163">
        <f t="shared" si="124"/>
        <v>0</v>
      </c>
      <c r="V209" s="163">
        <f t="shared" si="124"/>
        <v>0</v>
      </c>
      <c r="W209" s="163">
        <f t="shared" si="124"/>
        <v>0</v>
      </c>
      <c r="X209" s="163">
        <f t="shared" si="124"/>
        <v>0</v>
      </c>
      <c r="Y209" s="163">
        <f t="shared" si="124"/>
        <v>0</v>
      </c>
      <c r="Z209" s="163">
        <f t="shared" si="124"/>
        <v>0</v>
      </c>
      <c r="AA209" s="163">
        <f t="shared" si="124"/>
        <v>0</v>
      </c>
      <c r="AB209" s="163">
        <f t="shared" si="124"/>
        <v>0</v>
      </c>
      <c r="AC209" s="163">
        <f t="shared" si="124"/>
        <v>0</v>
      </c>
      <c r="AD209" s="163">
        <f t="shared" si="124"/>
        <v>0</v>
      </c>
      <c r="AE209" s="163">
        <f t="shared" si="124"/>
        <v>0</v>
      </c>
      <c r="AF209" s="176">
        <f t="shared" si="124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125"/>
        <v>0</v>
      </c>
      <c r="D210" s="163">
        <f t="shared" si="125"/>
        <v>0</v>
      </c>
      <c r="E210" s="163">
        <f t="shared" si="125"/>
        <v>0</v>
      </c>
      <c r="F210" s="163">
        <f t="shared" si="125"/>
        <v>0</v>
      </c>
      <c r="G210" s="163">
        <f t="shared" si="125"/>
        <v>0</v>
      </c>
      <c r="H210" s="163">
        <f t="shared" si="125"/>
        <v>0</v>
      </c>
      <c r="I210" s="163">
        <f t="shared" si="125"/>
        <v>0</v>
      </c>
      <c r="J210" s="163">
        <f t="shared" si="125"/>
        <v>0</v>
      </c>
      <c r="K210" s="163">
        <f t="shared" si="125"/>
        <v>0</v>
      </c>
      <c r="L210" s="163">
        <f t="shared" si="125"/>
        <v>0</v>
      </c>
      <c r="M210" s="163">
        <f t="shared" si="125"/>
        <v>0</v>
      </c>
      <c r="N210" s="163">
        <f t="shared" si="125"/>
        <v>0</v>
      </c>
      <c r="O210" s="163">
        <f t="shared" si="125"/>
        <v>0</v>
      </c>
      <c r="P210" s="163">
        <f t="shared" si="125"/>
        <v>0</v>
      </c>
      <c r="Q210" s="163">
        <f t="shared" si="125"/>
        <v>0</v>
      </c>
      <c r="R210" s="163">
        <f t="shared" si="125"/>
        <v>0</v>
      </c>
      <c r="S210" s="163">
        <f t="shared" si="124"/>
        <v>0</v>
      </c>
      <c r="T210" s="163">
        <f t="shared" si="124"/>
        <v>0</v>
      </c>
      <c r="U210" s="163">
        <f t="shared" si="124"/>
        <v>0</v>
      </c>
      <c r="V210" s="163">
        <f t="shared" si="124"/>
        <v>0</v>
      </c>
      <c r="W210" s="163">
        <f t="shared" si="124"/>
        <v>0</v>
      </c>
      <c r="X210" s="163">
        <f t="shared" si="124"/>
        <v>0</v>
      </c>
      <c r="Y210" s="163">
        <f t="shared" si="124"/>
        <v>0</v>
      </c>
      <c r="Z210" s="163">
        <f t="shared" si="124"/>
        <v>0</v>
      </c>
      <c r="AA210" s="163">
        <f t="shared" si="124"/>
        <v>0</v>
      </c>
      <c r="AB210" s="163">
        <f t="shared" si="124"/>
        <v>0</v>
      </c>
      <c r="AC210" s="163">
        <f t="shared" si="124"/>
        <v>0</v>
      </c>
      <c r="AD210" s="163">
        <f t="shared" si="124"/>
        <v>0</v>
      </c>
      <c r="AE210" s="163">
        <f t="shared" si="124"/>
        <v>0</v>
      </c>
      <c r="AF210" s="176">
        <f t="shared" si="124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125"/>
        <v>0</v>
      </c>
      <c r="D211" s="163">
        <f t="shared" si="125"/>
        <v>0</v>
      </c>
      <c r="E211" s="163">
        <f t="shared" si="125"/>
        <v>0</v>
      </c>
      <c r="F211" s="163">
        <f t="shared" si="125"/>
        <v>0</v>
      </c>
      <c r="G211" s="163">
        <f t="shared" si="125"/>
        <v>0</v>
      </c>
      <c r="H211" s="163">
        <f t="shared" si="125"/>
        <v>0</v>
      </c>
      <c r="I211" s="163">
        <f t="shared" si="125"/>
        <v>0</v>
      </c>
      <c r="J211" s="163">
        <f t="shared" si="125"/>
        <v>0</v>
      </c>
      <c r="K211" s="163">
        <f t="shared" si="125"/>
        <v>0</v>
      </c>
      <c r="L211" s="163">
        <f t="shared" si="125"/>
        <v>0</v>
      </c>
      <c r="M211" s="163">
        <f t="shared" si="125"/>
        <v>0</v>
      </c>
      <c r="N211" s="163">
        <f t="shared" si="125"/>
        <v>0</v>
      </c>
      <c r="O211" s="163">
        <f t="shared" si="125"/>
        <v>0</v>
      </c>
      <c r="P211" s="163">
        <f t="shared" si="125"/>
        <v>0</v>
      </c>
      <c r="Q211" s="163">
        <f t="shared" si="125"/>
        <v>0</v>
      </c>
      <c r="R211" s="163">
        <f t="shared" si="125"/>
        <v>0</v>
      </c>
      <c r="S211" s="163">
        <f t="shared" si="124"/>
        <v>0</v>
      </c>
      <c r="T211" s="163">
        <f t="shared" si="124"/>
        <v>0</v>
      </c>
      <c r="U211" s="163">
        <f t="shared" si="124"/>
        <v>0</v>
      </c>
      <c r="V211" s="163">
        <f t="shared" si="124"/>
        <v>0</v>
      </c>
      <c r="W211" s="163">
        <f t="shared" si="124"/>
        <v>0</v>
      </c>
      <c r="X211" s="163">
        <f t="shared" si="124"/>
        <v>0</v>
      </c>
      <c r="Y211" s="163">
        <f t="shared" si="124"/>
        <v>0</v>
      </c>
      <c r="Z211" s="163">
        <f t="shared" si="124"/>
        <v>0</v>
      </c>
      <c r="AA211" s="163">
        <f t="shared" si="124"/>
        <v>0</v>
      </c>
      <c r="AB211" s="163">
        <f t="shared" si="124"/>
        <v>0</v>
      </c>
      <c r="AC211" s="163">
        <f t="shared" si="124"/>
        <v>0</v>
      </c>
      <c r="AD211" s="163">
        <f t="shared" si="124"/>
        <v>0</v>
      </c>
      <c r="AE211" s="163">
        <f t="shared" si="124"/>
        <v>0</v>
      </c>
      <c r="AF211" s="176">
        <f t="shared" si="124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125"/>
        <v>0</v>
      </c>
      <c r="D212" s="163">
        <f t="shared" si="125"/>
        <v>0</v>
      </c>
      <c r="E212" s="163">
        <f t="shared" si="125"/>
        <v>0</v>
      </c>
      <c r="F212" s="163">
        <f t="shared" si="125"/>
        <v>0</v>
      </c>
      <c r="G212" s="163">
        <f t="shared" si="125"/>
        <v>0</v>
      </c>
      <c r="H212" s="163">
        <f t="shared" si="125"/>
        <v>0</v>
      </c>
      <c r="I212" s="163">
        <f t="shared" si="125"/>
        <v>0</v>
      </c>
      <c r="J212" s="163">
        <f t="shared" si="125"/>
        <v>0</v>
      </c>
      <c r="K212" s="163">
        <f t="shared" si="125"/>
        <v>0</v>
      </c>
      <c r="L212" s="163">
        <f t="shared" si="125"/>
        <v>0</v>
      </c>
      <c r="M212" s="163">
        <f t="shared" si="125"/>
        <v>0</v>
      </c>
      <c r="N212" s="163">
        <f t="shared" si="125"/>
        <v>0</v>
      </c>
      <c r="O212" s="163">
        <f t="shared" si="125"/>
        <v>0</v>
      </c>
      <c r="P212" s="163">
        <f t="shared" si="125"/>
        <v>0</v>
      </c>
      <c r="Q212" s="163">
        <f t="shared" si="125"/>
        <v>0</v>
      </c>
      <c r="R212" s="163">
        <f t="shared" si="125"/>
        <v>0</v>
      </c>
      <c r="S212" s="163">
        <f t="shared" si="124"/>
        <v>0</v>
      </c>
      <c r="T212" s="163">
        <f t="shared" si="124"/>
        <v>0</v>
      </c>
      <c r="U212" s="163">
        <f t="shared" si="124"/>
        <v>0</v>
      </c>
      <c r="V212" s="163">
        <f t="shared" si="124"/>
        <v>0</v>
      </c>
      <c r="W212" s="163">
        <f t="shared" si="124"/>
        <v>0</v>
      </c>
      <c r="X212" s="163">
        <f t="shared" si="124"/>
        <v>0</v>
      </c>
      <c r="Y212" s="163">
        <f t="shared" si="124"/>
        <v>0</v>
      </c>
      <c r="Z212" s="163">
        <f t="shared" si="124"/>
        <v>0</v>
      </c>
      <c r="AA212" s="163">
        <f t="shared" si="124"/>
        <v>0</v>
      </c>
      <c r="AB212" s="163">
        <f t="shared" si="124"/>
        <v>0</v>
      </c>
      <c r="AC212" s="163">
        <f t="shared" si="124"/>
        <v>0</v>
      </c>
      <c r="AD212" s="163">
        <f t="shared" si="124"/>
        <v>0</v>
      </c>
      <c r="AE212" s="163">
        <f t="shared" si="124"/>
        <v>0</v>
      </c>
      <c r="AF212" s="176">
        <f t="shared" si="124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125"/>
        <v>0</v>
      </c>
      <c r="D213" s="163">
        <f t="shared" si="125"/>
        <v>0</v>
      </c>
      <c r="E213" s="163">
        <f t="shared" si="125"/>
        <v>0</v>
      </c>
      <c r="F213" s="163">
        <f t="shared" si="125"/>
        <v>0</v>
      </c>
      <c r="G213" s="163">
        <f t="shared" si="125"/>
        <v>0</v>
      </c>
      <c r="H213" s="163">
        <f t="shared" si="125"/>
        <v>0</v>
      </c>
      <c r="I213" s="163">
        <f t="shared" si="125"/>
        <v>0</v>
      </c>
      <c r="J213" s="163">
        <f t="shared" si="125"/>
        <v>0</v>
      </c>
      <c r="K213" s="163">
        <f t="shared" si="125"/>
        <v>0</v>
      </c>
      <c r="L213" s="163">
        <f t="shared" si="125"/>
        <v>0</v>
      </c>
      <c r="M213" s="163">
        <f t="shared" si="125"/>
        <v>0</v>
      </c>
      <c r="N213" s="163">
        <f t="shared" si="125"/>
        <v>0</v>
      </c>
      <c r="O213" s="163">
        <f t="shared" si="125"/>
        <v>0</v>
      </c>
      <c r="P213" s="163">
        <f t="shared" si="125"/>
        <v>0</v>
      </c>
      <c r="Q213" s="163">
        <f t="shared" si="125"/>
        <v>0</v>
      </c>
      <c r="R213" s="163">
        <f t="shared" si="125"/>
        <v>0</v>
      </c>
      <c r="S213" s="163">
        <f t="shared" si="124"/>
        <v>0</v>
      </c>
      <c r="T213" s="163">
        <f t="shared" si="124"/>
        <v>0</v>
      </c>
      <c r="U213" s="163">
        <f t="shared" si="124"/>
        <v>0</v>
      </c>
      <c r="V213" s="163">
        <f t="shared" si="124"/>
        <v>0</v>
      </c>
      <c r="W213" s="163">
        <f t="shared" si="124"/>
        <v>0</v>
      </c>
      <c r="X213" s="163">
        <f t="shared" si="124"/>
        <v>0</v>
      </c>
      <c r="Y213" s="163">
        <f t="shared" si="124"/>
        <v>0</v>
      </c>
      <c r="Z213" s="163">
        <f t="shared" si="124"/>
        <v>0</v>
      </c>
      <c r="AA213" s="163">
        <f t="shared" si="124"/>
        <v>0</v>
      </c>
      <c r="AB213" s="163">
        <f t="shared" si="124"/>
        <v>0</v>
      </c>
      <c r="AC213" s="163">
        <f t="shared" si="124"/>
        <v>0</v>
      </c>
      <c r="AD213" s="163">
        <f t="shared" si="124"/>
        <v>0</v>
      </c>
      <c r="AE213" s="163">
        <f t="shared" si="124"/>
        <v>0</v>
      </c>
      <c r="AF213" s="176">
        <f t="shared" si="124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125"/>
        <v>0</v>
      </c>
      <c r="D214" s="163">
        <f t="shared" si="125"/>
        <v>0</v>
      </c>
      <c r="E214" s="163">
        <f t="shared" si="125"/>
        <v>0</v>
      </c>
      <c r="F214" s="163">
        <f t="shared" si="125"/>
        <v>0</v>
      </c>
      <c r="G214" s="163">
        <f t="shared" si="125"/>
        <v>0</v>
      </c>
      <c r="H214" s="163">
        <f t="shared" si="125"/>
        <v>0</v>
      </c>
      <c r="I214" s="163">
        <f t="shared" si="125"/>
        <v>0</v>
      </c>
      <c r="J214" s="163">
        <f t="shared" si="125"/>
        <v>0</v>
      </c>
      <c r="K214" s="163">
        <f t="shared" si="125"/>
        <v>0</v>
      </c>
      <c r="L214" s="163">
        <f t="shared" si="125"/>
        <v>0</v>
      </c>
      <c r="M214" s="163">
        <f t="shared" si="125"/>
        <v>0</v>
      </c>
      <c r="N214" s="163">
        <f t="shared" si="125"/>
        <v>0</v>
      </c>
      <c r="O214" s="163">
        <f t="shared" si="125"/>
        <v>0</v>
      </c>
      <c r="P214" s="163">
        <f t="shared" si="125"/>
        <v>0</v>
      </c>
      <c r="Q214" s="163">
        <f t="shared" si="125"/>
        <v>0</v>
      </c>
      <c r="R214" s="163">
        <f t="shared" si="125"/>
        <v>0</v>
      </c>
      <c r="S214" s="163">
        <f t="shared" si="124"/>
        <v>0</v>
      </c>
      <c r="T214" s="163">
        <f t="shared" si="124"/>
        <v>0</v>
      </c>
      <c r="U214" s="163">
        <f t="shared" si="124"/>
        <v>0</v>
      </c>
      <c r="V214" s="163">
        <f t="shared" si="124"/>
        <v>0</v>
      </c>
      <c r="W214" s="163">
        <f t="shared" si="124"/>
        <v>0</v>
      </c>
      <c r="X214" s="163">
        <f t="shared" si="124"/>
        <v>0</v>
      </c>
      <c r="Y214" s="163">
        <f t="shared" si="124"/>
        <v>0</v>
      </c>
      <c r="Z214" s="163">
        <f t="shared" si="124"/>
        <v>0</v>
      </c>
      <c r="AA214" s="163">
        <f t="shared" si="124"/>
        <v>0</v>
      </c>
      <c r="AB214" s="163">
        <f t="shared" si="124"/>
        <v>0</v>
      </c>
      <c r="AC214" s="163">
        <f t="shared" si="124"/>
        <v>0</v>
      </c>
      <c r="AD214" s="163">
        <f t="shared" si="124"/>
        <v>0</v>
      </c>
      <c r="AE214" s="163">
        <f t="shared" si="124"/>
        <v>0</v>
      </c>
      <c r="AF214" s="176">
        <f t="shared" si="124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125"/>
        <v>0</v>
      </c>
      <c r="D215" s="163">
        <f t="shared" si="125"/>
        <v>0</v>
      </c>
      <c r="E215" s="163">
        <f t="shared" si="125"/>
        <v>0</v>
      </c>
      <c r="F215" s="163">
        <f t="shared" si="125"/>
        <v>0</v>
      </c>
      <c r="G215" s="163">
        <f t="shared" si="125"/>
        <v>0</v>
      </c>
      <c r="H215" s="163">
        <f t="shared" si="125"/>
        <v>0</v>
      </c>
      <c r="I215" s="163">
        <f t="shared" si="125"/>
        <v>0</v>
      </c>
      <c r="J215" s="163">
        <f t="shared" si="125"/>
        <v>0</v>
      </c>
      <c r="K215" s="163">
        <f t="shared" si="125"/>
        <v>0</v>
      </c>
      <c r="L215" s="163">
        <f t="shared" si="125"/>
        <v>0</v>
      </c>
      <c r="M215" s="163">
        <f t="shared" si="125"/>
        <v>0</v>
      </c>
      <c r="N215" s="163">
        <f t="shared" si="125"/>
        <v>0</v>
      </c>
      <c r="O215" s="163">
        <f t="shared" si="125"/>
        <v>0</v>
      </c>
      <c r="P215" s="163">
        <f t="shared" si="125"/>
        <v>0</v>
      </c>
      <c r="Q215" s="163">
        <f t="shared" si="125"/>
        <v>0</v>
      </c>
      <c r="R215" s="163">
        <f t="shared" si="125"/>
        <v>0</v>
      </c>
      <c r="S215" s="163">
        <f t="shared" si="124"/>
        <v>0</v>
      </c>
      <c r="T215" s="163">
        <f t="shared" si="124"/>
        <v>0</v>
      </c>
      <c r="U215" s="163">
        <f t="shared" si="124"/>
        <v>0</v>
      </c>
      <c r="V215" s="163">
        <f t="shared" si="124"/>
        <v>0</v>
      </c>
      <c r="W215" s="163">
        <f t="shared" si="124"/>
        <v>0</v>
      </c>
      <c r="X215" s="163">
        <f t="shared" si="124"/>
        <v>0</v>
      </c>
      <c r="Y215" s="163">
        <f t="shared" si="124"/>
        <v>0</v>
      </c>
      <c r="Z215" s="163">
        <f t="shared" si="124"/>
        <v>0</v>
      </c>
      <c r="AA215" s="163">
        <f t="shared" si="124"/>
        <v>0</v>
      </c>
      <c r="AB215" s="163">
        <f t="shared" si="124"/>
        <v>0</v>
      </c>
      <c r="AC215" s="163">
        <f t="shared" si="124"/>
        <v>0</v>
      </c>
      <c r="AD215" s="163">
        <f t="shared" si="124"/>
        <v>0</v>
      </c>
      <c r="AE215" s="163">
        <f t="shared" si="124"/>
        <v>0</v>
      </c>
      <c r="AF215" s="176">
        <f t="shared" si="124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125"/>
        <v>0</v>
      </c>
      <c r="D216" s="163">
        <f t="shared" si="125"/>
        <v>0</v>
      </c>
      <c r="E216" s="163">
        <f t="shared" si="125"/>
        <v>0</v>
      </c>
      <c r="F216" s="163">
        <f t="shared" si="125"/>
        <v>0</v>
      </c>
      <c r="G216" s="163">
        <f t="shared" si="125"/>
        <v>0</v>
      </c>
      <c r="H216" s="163">
        <f t="shared" si="125"/>
        <v>0</v>
      </c>
      <c r="I216" s="163">
        <f t="shared" si="125"/>
        <v>0</v>
      </c>
      <c r="J216" s="163">
        <f t="shared" si="125"/>
        <v>0</v>
      </c>
      <c r="K216" s="163">
        <f t="shared" si="125"/>
        <v>0</v>
      </c>
      <c r="L216" s="163">
        <f t="shared" si="125"/>
        <v>0</v>
      </c>
      <c r="M216" s="163">
        <f t="shared" si="125"/>
        <v>0</v>
      </c>
      <c r="N216" s="163">
        <f t="shared" si="125"/>
        <v>0</v>
      </c>
      <c r="O216" s="163">
        <f t="shared" si="125"/>
        <v>0</v>
      </c>
      <c r="P216" s="163">
        <f t="shared" si="125"/>
        <v>0</v>
      </c>
      <c r="Q216" s="163">
        <f t="shared" si="125"/>
        <v>0</v>
      </c>
      <c r="R216" s="163">
        <f t="shared" ref="R216:AF231" si="126">Q216</f>
        <v>0</v>
      </c>
      <c r="S216" s="163">
        <f t="shared" si="126"/>
        <v>0</v>
      </c>
      <c r="T216" s="163">
        <f t="shared" si="126"/>
        <v>0</v>
      </c>
      <c r="U216" s="163">
        <f t="shared" si="126"/>
        <v>0</v>
      </c>
      <c r="V216" s="163">
        <f t="shared" si="126"/>
        <v>0</v>
      </c>
      <c r="W216" s="163">
        <f t="shared" si="126"/>
        <v>0</v>
      </c>
      <c r="X216" s="163">
        <f t="shared" si="126"/>
        <v>0</v>
      </c>
      <c r="Y216" s="163">
        <f t="shared" si="126"/>
        <v>0</v>
      </c>
      <c r="Z216" s="163">
        <f t="shared" si="126"/>
        <v>0</v>
      </c>
      <c r="AA216" s="163">
        <f t="shared" si="126"/>
        <v>0</v>
      </c>
      <c r="AB216" s="163">
        <f t="shared" si="126"/>
        <v>0</v>
      </c>
      <c r="AC216" s="163">
        <f t="shared" si="126"/>
        <v>0</v>
      </c>
      <c r="AD216" s="163">
        <f t="shared" si="126"/>
        <v>0</v>
      </c>
      <c r="AE216" s="163">
        <f t="shared" si="126"/>
        <v>0</v>
      </c>
      <c r="AF216" s="176">
        <f t="shared" si="126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R232" si="127">B217</f>
        <v>0</v>
      </c>
      <c r="D217" s="163">
        <f t="shared" si="127"/>
        <v>0</v>
      </c>
      <c r="E217" s="163">
        <f t="shared" si="127"/>
        <v>0</v>
      </c>
      <c r="F217" s="163">
        <f t="shared" si="127"/>
        <v>0</v>
      </c>
      <c r="G217" s="163">
        <f t="shared" si="127"/>
        <v>0</v>
      </c>
      <c r="H217" s="163">
        <f t="shared" si="127"/>
        <v>0</v>
      </c>
      <c r="I217" s="163">
        <f t="shared" si="127"/>
        <v>0</v>
      </c>
      <c r="J217" s="163">
        <f t="shared" si="127"/>
        <v>0</v>
      </c>
      <c r="K217" s="163">
        <f t="shared" si="127"/>
        <v>0</v>
      </c>
      <c r="L217" s="163">
        <f t="shared" si="127"/>
        <v>0</v>
      </c>
      <c r="M217" s="163">
        <f t="shared" si="127"/>
        <v>0</v>
      </c>
      <c r="N217" s="163">
        <f t="shared" si="127"/>
        <v>0</v>
      </c>
      <c r="O217" s="163">
        <f t="shared" si="127"/>
        <v>0</v>
      </c>
      <c r="P217" s="163">
        <f t="shared" si="127"/>
        <v>0</v>
      </c>
      <c r="Q217" s="163">
        <f t="shared" si="127"/>
        <v>0</v>
      </c>
      <c r="R217" s="163">
        <f t="shared" si="127"/>
        <v>0</v>
      </c>
      <c r="S217" s="163">
        <f t="shared" si="126"/>
        <v>0</v>
      </c>
      <c r="T217" s="163">
        <f t="shared" si="126"/>
        <v>0</v>
      </c>
      <c r="U217" s="163">
        <f t="shared" si="126"/>
        <v>0</v>
      </c>
      <c r="V217" s="163">
        <f t="shared" si="126"/>
        <v>0</v>
      </c>
      <c r="W217" s="163">
        <f t="shared" si="126"/>
        <v>0</v>
      </c>
      <c r="X217" s="163">
        <f t="shared" si="126"/>
        <v>0</v>
      </c>
      <c r="Y217" s="163">
        <f t="shared" si="126"/>
        <v>0</v>
      </c>
      <c r="Z217" s="163">
        <f t="shared" si="126"/>
        <v>0</v>
      </c>
      <c r="AA217" s="163">
        <f t="shared" si="126"/>
        <v>0</v>
      </c>
      <c r="AB217" s="163">
        <f t="shared" si="126"/>
        <v>0</v>
      </c>
      <c r="AC217" s="163">
        <f t="shared" si="126"/>
        <v>0</v>
      </c>
      <c r="AD217" s="163">
        <f t="shared" si="126"/>
        <v>0</v>
      </c>
      <c r="AE217" s="163">
        <f t="shared" si="126"/>
        <v>0</v>
      </c>
      <c r="AF217" s="176">
        <f t="shared" si="126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127"/>
        <v>0</v>
      </c>
      <c r="D218" s="163">
        <f t="shared" si="127"/>
        <v>0</v>
      </c>
      <c r="E218" s="163">
        <f t="shared" si="127"/>
        <v>0</v>
      </c>
      <c r="F218" s="163">
        <f t="shared" si="127"/>
        <v>0</v>
      </c>
      <c r="G218" s="163">
        <f t="shared" si="127"/>
        <v>0</v>
      </c>
      <c r="H218" s="163">
        <f t="shared" si="127"/>
        <v>0</v>
      </c>
      <c r="I218" s="163">
        <f t="shared" si="127"/>
        <v>0</v>
      </c>
      <c r="J218" s="163">
        <f t="shared" si="127"/>
        <v>0</v>
      </c>
      <c r="K218" s="163">
        <f t="shared" si="127"/>
        <v>0</v>
      </c>
      <c r="L218" s="163">
        <f t="shared" si="127"/>
        <v>0</v>
      </c>
      <c r="M218" s="163">
        <f t="shared" si="127"/>
        <v>0</v>
      </c>
      <c r="N218" s="163">
        <f t="shared" si="127"/>
        <v>0</v>
      </c>
      <c r="O218" s="163">
        <f t="shared" si="127"/>
        <v>0</v>
      </c>
      <c r="P218" s="163">
        <f t="shared" si="127"/>
        <v>0</v>
      </c>
      <c r="Q218" s="163">
        <f t="shared" si="127"/>
        <v>0</v>
      </c>
      <c r="R218" s="163">
        <f t="shared" si="127"/>
        <v>0</v>
      </c>
      <c r="S218" s="163">
        <f t="shared" si="126"/>
        <v>0</v>
      </c>
      <c r="T218" s="163">
        <f t="shared" si="126"/>
        <v>0</v>
      </c>
      <c r="U218" s="163">
        <f t="shared" si="126"/>
        <v>0</v>
      </c>
      <c r="V218" s="163">
        <f t="shared" si="126"/>
        <v>0</v>
      </c>
      <c r="W218" s="163">
        <f t="shared" si="126"/>
        <v>0</v>
      </c>
      <c r="X218" s="163">
        <f t="shared" si="126"/>
        <v>0</v>
      </c>
      <c r="Y218" s="163">
        <f t="shared" si="126"/>
        <v>0</v>
      </c>
      <c r="Z218" s="163">
        <f t="shared" si="126"/>
        <v>0</v>
      </c>
      <c r="AA218" s="163">
        <f t="shared" si="126"/>
        <v>0</v>
      </c>
      <c r="AB218" s="163">
        <f t="shared" si="126"/>
        <v>0</v>
      </c>
      <c r="AC218" s="163">
        <f t="shared" si="126"/>
        <v>0</v>
      </c>
      <c r="AD218" s="163">
        <f t="shared" si="126"/>
        <v>0</v>
      </c>
      <c r="AE218" s="163">
        <f t="shared" si="126"/>
        <v>0</v>
      </c>
      <c r="AF218" s="176">
        <f t="shared" si="126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127"/>
        <v>0</v>
      </c>
      <c r="D219" s="163">
        <f t="shared" si="127"/>
        <v>0</v>
      </c>
      <c r="E219" s="163">
        <f t="shared" si="127"/>
        <v>0</v>
      </c>
      <c r="F219" s="163">
        <f t="shared" si="127"/>
        <v>0</v>
      </c>
      <c r="G219" s="163">
        <f t="shared" si="127"/>
        <v>0</v>
      </c>
      <c r="H219" s="163">
        <f t="shared" si="127"/>
        <v>0</v>
      </c>
      <c r="I219" s="163">
        <f t="shared" si="127"/>
        <v>0</v>
      </c>
      <c r="J219" s="163">
        <f t="shared" si="127"/>
        <v>0</v>
      </c>
      <c r="K219" s="163">
        <f t="shared" si="127"/>
        <v>0</v>
      </c>
      <c r="L219" s="163">
        <f t="shared" si="127"/>
        <v>0</v>
      </c>
      <c r="M219" s="163">
        <f t="shared" si="127"/>
        <v>0</v>
      </c>
      <c r="N219" s="163">
        <f t="shared" si="127"/>
        <v>0</v>
      </c>
      <c r="O219" s="163">
        <f t="shared" si="127"/>
        <v>0</v>
      </c>
      <c r="P219" s="163">
        <f t="shared" si="127"/>
        <v>0</v>
      </c>
      <c r="Q219" s="163">
        <f t="shared" si="127"/>
        <v>0</v>
      </c>
      <c r="R219" s="163">
        <f t="shared" si="127"/>
        <v>0</v>
      </c>
      <c r="S219" s="163">
        <f t="shared" si="126"/>
        <v>0</v>
      </c>
      <c r="T219" s="163">
        <f t="shared" si="126"/>
        <v>0</v>
      </c>
      <c r="U219" s="163">
        <f t="shared" si="126"/>
        <v>0</v>
      </c>
      <c r="V219" s="163">
        <f t="shared" si="126"/>
        <v>0</v>
      </c>
      <c r="W219" s="163">
        <f t="shared" si="126"/>
        <v>0</v>
      </c>
      <c r="X219" s="163">
        <f t="shared" si="126"/>
        <v>0</v>
      </c>
      <c r="Y219" s="163">
        <f t="shared" si="126"/>
        <v>0</v>
      </c>
      <c r="Z219" s="163">
        <f t="shared" si="126"/>
        <v>0</v>
      </c>
      <c r="AA219" s="163">
        <f t="shared" si="126"/>
        <v>0</v>
      </c>
      <c r="AB219" s="163">
        <f t="shared" si="126"/>
        <v>0</v>
      </c>
      <c r="AC219" s="163">
        <f t="shared" si="126"/>
        <v>0</v>
      </c>
      <c r="AD219" s="163">
        <f t="shared" si="126"/>
        <v>0</v>
      </c>
      <c r="AE219" s="163">
        <f t="shared" si="126"/>
        <v>0</v>
      </c>
      <c r="AF219" s="176">
        <f t="shared" si="126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127"/>
        <v>0</v>
      </c>
      <c r="D220" s="163">
        <f t="shared" si="127"/>
        <v>0</v>
      </c>
      <c r="E220" s="163">
        <f t="shared" si="127"/>
        <v>0</v>
      </c>
      <c r="F220" s="163">
        <f t="shared" si="127"/>
        <v>0</v>
      </c>
      <c r="G220" s="163">
        <f t="shared" si="127"/>
        <v>0</v>
      </c>
      <c r="H220" s="163">
        <f t="shared" si="127"/>
        <v>0</v>
      </c>
      <c r="I220" s="163">
        <f t="shared" si="127"/>
        <v>0</v>
      </c>
      <c r="J220" s="163">
        <f t="shared" si="127"/>
        <v>0</v>
      </c>
      <c r="K220" s="163">
        <f t="shared" si="127"/>
        <v>0</v>
      </c>
      <c r="L220" s="163">
        <f t="shared" si="127"/>
        <v>0</v>
      </c>
      <c r="M220" s="163">
        <f t="shared" si="127"/>
        <v>0</v>
      </c>
      <c r="N220" s="163">
        <f t="shared" si="127"/>
        <v>0</v>
      </c>
      <c r="O220" s="163">
        <f t="shared" si="127"/>
        <v>0</v>
      </c>
      <c r="P220" s="163">
        <f t="shared" si="127"/>
        <v>0</v>
      </c>
      <c r="Q220" s="163">
        <f t="shared" si="127"/>
        <v>0</v>
      </c>
      <c r="R220" s="163">
        <f t="shared" si="127"/>
        <v>0</v>
      </c>
      <c r="S220" s="163">
        <f t="shared" si="126"/>
        <v>0</v>
      </c>
      <c r="T220" s="163">
        <f t="shared" si="126"/>
        <v>0</v>
      </c>
      <c r="U220" s="163">
        <f t="shared" si="126"/>
        <v>0</v>
      </c>
      <c r="V220" s="163">
        <f t="shared" si="126"/>
        <v>0</v>
      </c>
      <c r="W220" s="163">
        <f t="shared" si="126"/>
        <v>0</v>
      </c>
      <c r="X220" s="163">
        <f t="shared" si="126"/>
        <v>0</v>
      </c>
      <c r="Y220" s="163">
        <f t="shared" si="126"/>
        <v>0</v>
      </c>
      <c r="Z220" s="163">
        <f t="shared" si="126"/>
        <v>0</v>
      </c>
      <c r="AA220" s="163">
        <f t="shared" si="126"/>
        <v>0</v>
      </c>
      <c r="AB220" s="163">
        <f t="shared" si="126"/>
        <v>0</v>
      </c>
      <c r="AC220" s="163">
        <f t="shared" si="126"/>
        <v>0</v>
      </c>
      <c r="AD220" s="163">
        <f t="shared" si="126"/>
        <v>0</v>
      </c>
      <c r="AE220" s="163">
        <f t="shared" si="126"/>
        <v>0</v>
      </c>
      <c r="AF220" s="176">
        <f t="shared" si="126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127"/>
        <v>0</v>
      </c>
      <c r="D221" s="163">
        <f t="shared" si="127"/>
        <v>0</v>
      </c>
      <c r="E221" s="163">
        <f t="shared" si="127"/>
        <v>0</v>
      </c>
      <c r="F221" s="163">
        <f t="shared" si="127"/>
        <v>0</v>
      </c>
      <c r="G221" s="163">
        <f t="shared" si="127"/>
        <v>0</v>
      </c>
      <c r="H221" s="163">
        <f t="shared" si="127"/>
        <v>0</v>
      </c>
      <c r="I221" s="163">
        <f t="shared" si="127"/>
        <v>0</v>
      </c>
      <c r="J221" s="163">
        <f t="shared" si="127"/>
        <v>0</v>
      </c>
      <c r="K221" s="163">
        <f t="shared" si="127"/>
        <v>0</v>
      </c>
      <c r="L221" s="163">
        <f t="shared" si="127"/>
        <v>0</v>
      </c>
      <c r="M221" s="163">
        <f t="shared" si="127"/>
        <v>0</v>
      </c>
      <c r="N221" s="163">
        <f t="shared" si="127"/>
        <v>0</v>
      </c>
      <c r="O221" s="163">
        <f t="shared" si="127"/>
        <v>0</v>
      </c>
      <c r="P221" s="163">
        <f t="shared" si="127"/>
        <v>0</v>
      </c>
      <c r="Q221" s="163">
        <f t="shared" si="127"/>
        <v>0</v>
      </c>
      <c r="R221" s="163">
        <f t="shared" si="127"/>
        <v>0</v>
      </c>
      <c r="S221" s="163">
        <f t="shared" si="126"/>
        <v>0</v>
      </c>
      <c r="T221" s="163">
        <f t="shared" si="126"/>
        <v>0</v>
      </c>
      <c r="U221" s="163">
        <f t="shared" si="126"/>
        <v>0</v>
      </c>
      <c r="V221" s="163">
        <f t="shared" si="126"/>
        <v>0</v>
      </c>
      <c r="W221" s="163">
        <f t="shared" si="126"/>
        <v>0</v>
      </c>
      <c r="X221" s="163">
        <f t="shared" si="126"/>
        <v>0</v>
      </c>
      <c r="Y221" s="163">
        <f t="shared" si="126"/>
        <v>0</v>
      </c>
      <c r="Z221" s="163">
        <f t="shared" si="126"/>
        <v>0</v>
      </c>
      <c r="AA221" s="163">
        <f t="shared" si="126"/>
        <v>0</v>
      </c>
      <c r="AB221" s="163">
        <f t="shared" si="126"/>
        <v>0</v>
      </c>
      <c r="AC221" s="163">
        <f t="shared" si="126"/>
        <v>0</v>
      </c>
      <c r="AD221" s="163">
        <f t="shared" si="126"/>
        <v>0</v>
      </c>
      <c r="AE221" s="163">
        <f t="shared" si="126"/>
        <v>0</v>
      </c>
      <c r="AF221" s="176">
        <f t="shared" si="126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127"/>
        <v>0</v>
      </c>
      <c r="D222" s="163">
        <f t="shared" si="127"/>
        <v>0</v>
      </c>
      <c r="E222" s="163">
        <f t="shared" si="127"/>
        <v>0</v>
      </c>
      <c r="F222" s="163">
        <f t="shared" si="127"/>
        <v>0</v>
      </c>
      <c r="G222" s="163">
        <f t="shared" si="127"/>
        <v>0</v>
      </c>
      <c r="H222" s="163">
        <f t="shared" si="127"/>
        <v>0</v>
      </c>
      <c r="I222" s="163">
        <f t="shared" si="127"/>
        <v>0</v>
      </c>
      <c r="J222" s="163">
        <f t="shared" si="127"/>
        <v>0</v>
      </c>
      <c r="K222" s="163">
        <f t="shared" si="127"/>
        <v>0</v>
      </c>
      <c r="L222" s="163">
        <f t="shared" si="127"/>
        <v>0</v>
      </c>
      <c r="M222" s="163">
        <f t="shared" si="127"/>
        <v>0</v>
      </c>
      <c r="N222" s="163">
        <f t="shared" si="127"/>
        <v>0</v>
      </c>
      <c r="O222" s="163">
        <f t="shared" si="127"/>
        <v>0</v>
      </c>
      <c r="P222" s="163">
        <f t="shared" si="127"/>
        <v>0</v>
      </c>
      <c r="Q222" s="163">
        <f t="shared" si="127"/>
        <v>0</v>
      </c>
      <c r="R222" s="163">
        <f t="shared" si="127"/>
        <v>0</v>
      </c>
      <c r="S222" s="163">
        <f t="shared" si="126"/>
        <v>0</v>
      </c>
      <c r="T222" s="163">
        <f t="shared" si="126"/>
        <v>0</v>
      </c>
      <c r="U222" s="163">
        <f t="shared" si="126"/>
        <v>0</v>
      </c>
      <c r="V222" s="163">
        <f t="shared" si="126"/>
        <v>0</v>
      </c>
      <c r="W222" s="163">
        <f t="shared" si="126"/>
        <v>0</v>
      </c>
      <c r="X222" s="163">
        <f t="shared" si="126"/>
        <v>0</v>
      </c>
      <c r="Y222" s="163">
        <f t="shared" si="126"/>
        <v>0</v>
      </c>
      <c r="Z222" s="163">
        <f t="shared" si="126"/>
        <v>0</v>
      </c>
      <c r="AA222" s="163">
        <f t="shared" si="126"/>
        <v>0</v>
      </c>
      <c r="AB222" s="163">
        <f t="shared" si="126"/>
        <v>0</v>
      </c>
      <c r="AC222" s="163">
        <f t="shared" si="126"/>
        <v>0</v>
      </c>
      <c r="AD222" s="163">
        <f t="shared" si="126"/>
        <v>0</v>
      </c>
      <c r="AE222" s="163">
        <f t="shared" si="126"/>
        <v>0</v>
      </c>
      <c r="AF222" s="176">
        <f t="shared" si="126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127"/>
        <v>0</v>
      </c>
      <c r="D223" s="163">
        <f t="shared" si="127"/>
        <v>0</v>
      </c>
      <c r="E223" s="163">
        <f t="shared" si="127"/>
        <v>0</v>
      </c>
      <c r="F223" s="163">
        <f t="shared" si="127"/>
        <v>0</v>
      </c>
      <c r="G223" s="163">
        <f t="shared" si="127"/>
        <v>0</v>
      </c>
      <c r="H223" s="163">
        <f t="shared" si="127"/>
        <v>0</v>
      </c>
      <c r="I223" s="163">
        <f t="shared" si="127"/>
        <v>0</v>
      </c>
      <c r="J223" s="163">
        <f t="shared" si="127"/>
        <v>0</v>
      </c>
      <c r="K223" s="163">
        <f t="shared" si="127"/>
        <v>0</v>
      </c>
      <c r="L223" s="163">
        <f t="shared" si="127"/>
        <v>0</v>
      </c>
      <c r="M223" s="163">
        <f t="shared" si="127"/>
        <v>0</v>
      </c>
      <c r="N223" s="163">
        <f t="shared" si="127"/>
        <v>0</v>
      </c>
      <c r="O223" s="163">
        <f t="shared" si="127"/>
        <v>0</v>
      </c>
      <c r="P223" s="163">
        <f t="shared" si="127"/>
        <v>0</v>
      </c>
      <c r="Q223" s="163">
        <f t="shared" si="127"/>
        <v>0</v>
      </c>
      <c r="R223" s="163">
        <f t="shared" si="127"/>
        <v>0</v>
      </c>
      <c r="S223" s="163">
        <f t="shared" si="126"/>
        <v>0</v>
      </c>
      <c r="T223" s="163">
        <f t="shared" si="126"/>
        <v>0</v>
      </c>
      <c r="U223" s="163">
        <f t="shared" si="126"/>
        <v>0</v>
      </c>
      <c r="V223" s="163">
        <f t="shared" si="126"/>
        <v>0</v>
      </c>
      <c r="W223" s="163">
        <f t="shared" si="126"/>
        <v>0</v>
      </c>
      <c r="X223" s="163">
        <f t="shared" si="126"/>
        <v>0</v>
      </c>
      <c r="Y223" s="163">
        <f t="shared" si="126"/>
        <v>0</v>
      </c>
      <c r="Z223" s="163">
        <f t="shared" si="126"/>
        <v>0</v>
      </c>
      <c r="AA223" s="163">
        <f t="shared" si="126"/>
        <v>0</v>
      </c>
      <c r="AB223" s="163">
        <f t="shared" si="126"/>
        <v>0</v>
      </c>
      <c r="AC223" s="163">
        <f t="shared" si="126"/>
        <v>0</v>
      </c>
      <c r="AD223" s="163">
        <f t="shared" si="126"/>
        <v>0</v>
      </c>
      <c r="AE223" s="163">
        <f t="shared" si="126"/>
        <v>0</v>
      </c>
      <c r="AF223" s="176">
        <f t="shared" si="126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127"/>
        <v>0</v>
      </c>
      <c r="D224" s="163">
        <f t="shared" si="127"/>
        <v>0</v>
      </c>
      <c r="E224" s="163">
        <f t="shared" si="127"/>
        <v>0</v>
      </c>
      <c r="F224" s="163">
        <f t="shared" si="127"/>
        <v>0</v>
      </c>
      <c r="G224" s="163">
        <f t="shared" si="127"/>
        <v>0</v>
      </c>
      <c r="H224" s="163">
        <f t="shared" si="127"/>
        <v>0</v>
      </c>
      <c r="I224" s="163">
        <f t="shared" si="127"/>
        <v>0</v>
      </c>
      <c r="J224" s="163">
        <f t="shared" si="127"/>
        <v>0</v>
      </c>
      <c r="K224" s="163">
        <f t="shared" si="127"/>
        <v>0</v>
      </c>
      <c r="L224" s="163">
        <f t="shared" si="127"/>
        <v>0</v>
      </c>
      <c r="M224" s="163">
        <f t="shared" si="127"/>
        <v>0</v>
      </c>
      <c r="N224" s="163">
        <f t="shared" si="127"/>
        <v>0</v>
      </c>
      <c r="O224" s="163">
        <f t="shared" si="127"/>
        <v>0</v>
      </c>
      <c r="P224" s="163">
        <f t="shared" si="127"/>
        <v>0</v>
      </c>
      <c r="Q224" s="163">
        <f t="shared" si="127"/>
        <v>0</v>
      </c>
      <c r="R224" s="163">
        <f t="shared" si="127"/>
        <v>0</v>
      </c>
      <c r="S224" s="163">
        <f t="shared" si="126"/>
        <v>0</v>
      </c>
      <c r="T224" s="163">
        <f t="shared" si="126"/>
        <v>0</v>
      </c>
      <c r="U224" s="163">
        <f t="shared" si="126"/>
        <v>0</v>
      </c>
      <c r="V224" s="163">
        <f t="shared" si="126"/>
        <v>0</v>
      </c>
      <c r="W224" s="163">
        <f t="shared" si="126"/>
        <v>0</v>
      </c>
      <c r="X224" s="163">
        <f t="shared" si="126"/>
        <v>0</v>
      </c>
      <c r="Y224" s="163">
        <f t="shared" si="126"/>
        <v>0</v>
      </c>
      <c r="Z224" s="163">
        <f t="shared" si="126"/>
        <v>0</v>
      </c>
      <c r="AA224" s="163">
        <f t="shared" si="126"/>
        <v>0</v>
      </c>
      <c r="AB224" s="163">
        <f t="shared" si="126"/>
        <v>0</v>
      </c>
      <c r="AC224" s="163">
        <f t="shared" si="126"/>
        <v>0</v>
      </c>
      <c r="AD224" s="163">
        <f t="shared" si="126"/>
        <v>0</v>
      </c>
      <c r="AE224" s="163">
        <f t="shared" si="126"/>
        <v>0</v>
      </c>
      <c r="AF224" s="176">
        <f t="shared" si="126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127"/>
        <v>0</v>
      </c>
      <c r="D225" s="163">
        <f t="shared" si="127"/>
        <v>0</v>
      </c>
      <c r="E225" s="163">
        <f t="shared" si="127"/>
        <v>0</v>
      </c>
      <c r="F225" s="163">
        <f t="shared" si="127"/>
        <v>0</v>
      </c>
      <c r="G225" s="163">
        <f t="shared" si="127"/>
        <v>0</v>
      </c>
      <c r="H225" s="163">
        <f t="shared" si="127"/>
        <v>0</v>
      </c>
      <c r="I225" s="163">
        <f t="shared" si="127"/>
        <v>0</v>
      </c>
      <c r="J225" s="163">
        <f t="shared" si="127"/>
        <v>0</v>
      </c>
      <c r="K225" s="163">
        <f t="shared" si="127"/>
        <v>0</v>
      </c>
      <c r="L225" s="163">
        <f t="shared" si="127"/>
        <v>0</v>
      </c>
      <c r="M225" s="163">
        <f t="shared" si="127"/>
        <v>0</v>
      </c>
      <c r="N225" s="163">
        <f t="shared" si="127"/>
        <v>0</v>
      </c>
      <c r="O225" s="163">
        <f t="shared" si="127"/>
        <v>0</v>
      </c>
      <c r="P225" s="163">
        <f t="shared" si="127"/>
        <v>0</v>
      </c>
      <c r="Q225" s="163">
        <f t="shared" si="127"/>
        <v>0</v>
      </c>
      <c r="R225" s="163">
        <f t="shared" si="127"/>
        <v>0</v>
      </c>
      <c r="S225" s="163">
        <f t="shared" si="126"/>
        <v>0</v>
      </c>
      <c r="T225" s="163">
        <f t="shared" si="126"/>
        <v>0</v>
      </c>
      <c r="U225" s="163">
        <f t="shared" si="126"/>
        <v>0</v>
      </c>
      <c r="V225" s="163">
        <f t="shared" si="126"/>
        <v>0</v>
      </c>
      <c r="W225" s="163">
        <f t="shared" si="126"/>
        <v>0</v>
      </c>
      <c r="X225" s="163">
        <f t="shared" si="126"/>
        <v>0</v>
      </c>
      <c r="Y225" s="163">
        <f t="shared" si="126"/>
        <v>0</v>
      </c>
      <c r="Z225" s="163">
        <f t="shared" si="126"/>
        <v>0</v>
      </c>
      <c r="AA225" s="163">
        <f t="shared" si="126"/>
        <v>0</v>
      </c>
      <c r="AB225" s="163">
        <f t="shared" si="126"/>
        <v>0</v>
      </c>
      <c r="AC225" s="163">
        <f t="shared" si="126"/>
        <v>0</v>
      </c>
      <c r="AD225" s="163">
        <f t="shared" si="126"/>
        <v>0</v>
      </c>
      <c r="AE225" s="163">
        <f t="shared" si="126"/>
        <v>0</v>
      </c>
      <c r="AF225" s="176">
        <f t="shared" si="126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127"/>
        <v>0</v>
      </c>
      <c r="D226" s="163">
        <f t="shared" si="127"/>
        <v>0</v>
      </c>
      <c r="E226" s="163">
        <f t="shared" si="127"/>
        <v>0</v>
      </c>
      <c r="F226" s="163">
        <f t="shared" si="127"/>
        <v>0</v>
      </c>
      <c r="G226" s="163">
        <f t="shared" si="127"/>
        <v>0</v>
      </c>
      <c r="H226" s="163">
        <f t="shared" si="127"/>
        <v>0</v>
      </c>
      <c r="I226" s="163">
        <f t="shared" si="127"/>
        <v>0</v>
      </c>
      <c r="J226" s="163">
        <f t="shared" si="127"/>
        <v>0</v>
      </c>
      <c r="K226" s="163">
        <f t="shared" si="127"/>
        <v>0</v>
      </c>
      <c r="L226" s="163">
        <f t="shared" si="127"/>
        <v>0</v>
      </c>
      <c r="M226" s="163">
        <f t="shared" si="127"/>
        <v>0</v>
      </c>
      <c r="N226" s="163">
        <f t="shared" si="127"/>
        <v>0</v>
      </c>
      <c r="O226" s="163">
        <f t="shared" si="127"/>
        <v>0</v>
      </c>
      <c r="P226" s="163">
        <f t="shared" si="127"/>
        <v>0</v>
      </c>
      <c r="Q226" s="163">
        <f t="shared" si="127"/>
        <v>0</v>
      </c>
      <c r="R226" s="163">
        <f t="shared" si="127"/>
        <v>0</v>
      </c>
      <c r="S226" s="163">
        <f t="shared" si="126"/>
        <v>0</v>
      </c>
      <c r="T226" s="163">
        <f t="shared" si="126"/>
        <v>0</v>
      </c>
      <c r="U226" s="163">
        <f t="shared" si="126"/>
        <v>0</v>
      </c>
      <c r="V226" s="163">
        <f t="shared" si="126"/>
        <v>0</v>
      </c>
      <c r="W226" s="163">
        <f t="shared" si="126"/>
        <v>0</v>
      </c>
      <c r="X226" s="163">
        <f t="shared" si="126"/>
        <v>0</v>
      </c>
      <c r="Y226" s="163">
        <f t="shared" si="126"/>
        <v>0</v>
      </c>
      <c r="Z226" s="163">
        <f t="shared" si="126"/>
        <v>0</v>
      </c>
      <c r="AA226" s="163">
        <f t="shared" si="126"/>
        <v>0</v>
      </c>
      <c r="AB226" s="163">
        <f t="shared" si="126"/>
        <v>0</v>
      </c>
      <c r="AC226" s="163">
        <f t="shared" si="126"/>
        <v>0</v>
      </c>
      <c r="AD226" s="163">
        <f t="shared" si="126"/>
        <v>0</v>
      </c>
      <c r="AE226" s="163">
        <f t="shared" si="126"/>
        <v>0</v>
      </c>
      <c r="AF226" s="176">
        <f t="shared" si="126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127"/>
        <v>0</v>
      </c>
      <c r="D227" s="163">
        <f t="shared" si="127"/>
        <v>0</v>
      </c>
      <c r="E227" s="163">
        <f t="shared" si="127"/>
        <v>0</v>
      </c>
      <c r="F227" s="163">
        <f t="shared" si="127"/>
        <v>0</v>
      </c>
      <c r="G227" s="163">
        <f t="shared" si="127"/>
        <v>0</v>
      </c>
      <c r="H227" s="163">
        <f t="shared" si="127"/>
        <v>0</v>
      </c>
      <c r="I227" s="163">
        <f t="shared" si="127"/>
        <v>0</v>
      </c>
      <c r="J227" s="163">
        <f t="shared" si="127"/>
        <v>0</v>
      </c>
      <c r="K227" s="163">
        <f t="shared" si="127"/>
        <v>0</v>
      </c>
      <c r="L227" s="163">
        <f t="shared" si="127"/>
        <v>0</v>
      </c>
      <c r="M227" s="163">
        <f t="shared" si="127"/>
        <v>0</v>
      </c>
      <c r="N227" s="163">
        <f t="shared" si="127"/>
        <v>0</v>
      </c>
      <c r="O227" s="163">
        <f t="shared" si="127"/>
        <v>0</v>
      </c>
      <c r="P227" s="163">
        <f t="shared" si="127"/>
        <v>0</v>
      </c>
      <c r="Q227" s="163">
        <f t="shared" si="127"/>
        <v>0</v>
      </c>
      <c r="R227" s="163">
        <f t="shared" si="127"/>
        <v>0</v>
      </c>
      <c r="S227" s="163">
        <f t="shared" si="126"/>
        <v>0</v>
      </c>
      <c r="T227" s="163">
        <f t="shared" si="126"/>
        <v>0</v>
      </c>
      <c r="U227" s="163">
        <f t="shared" si="126"/>
        <v>0</v>
      </c>
      <c r="V227" s="163">
        <f t="shared" si="126"/>
        <v>0</v>
      </c>
      <c r="W227" s="163">
        <f t="shared" si="126"/>
        <v>0</v>
      </c>
      <c r="X227" s="163">
        <f t="shared" si="126"/>
        <v>0</v>
      </c>
      <c r="Y227" s="163">
        <f t="shared" si="126"/>
        <v>0</v>
      </c>
      <c r="Z227" s="163">
        <f t="shared" si="126"/>
        <v>0</v>
      </c>
      <c r="AA227" s="163">
        <f t="shared" si="126"/>
        <v>0</v>
      </c>
      <c r="AB227" s="163">
        <f t="shared" si="126"/>
        <v>0</v>
      </c>
      <c r="AC227" s="163">
        <f t="shared" si="126"/>
        <v>0</v>
      </c>
      <c r="AD227" s="163">
        <f t="shared" si="126"/>
        <v>0</v>
      </c>
      <c r="AE227" s="163">
        <f t="shared" si="126"/>
        <v>0</v>
      </c>
      <c r="AF227" s="176">
        <f t="shared" si="126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127"/>
        <v>0</v>
      </c>
      <c r="D228" s="163">
        <f t="shared" si="127"/>
        <v>0</v>
      </c>
      <c r="E228" s="163">
        <f t="shared" si="127"/>
        <v>0</v>
      </c>
      <c r="F228" s="163">
        <f t="shared" si="127"/>
        <v>0</v>
      </c>
      <c r="G228" s="163">
        <f t="shared" si="127"/>
        <v>0</v>
      </c>
      <c r="H228" s="163">
        <f t="shared" si="127"/>
        <v>0</v>
      </c>
      <c r="I228" s="163">
        <f t="shared" si="127"/>
        <v>0</v>
      </c>
      <c r="J228" s="163">
        <f t="shared" si="127"/>
        <v>0</v>
      </c>
      <c r="K228" s="163">
        <f t="shared" si="127"/>
        <v>0</v>
      </c>
      <c r="L228" s="163">
        <f t="shared" si="127"/>
        <v>0</v>
      </c>
      <c r="M228" s="163">
        <f t="shared" si="127"/>
        <v>0</v>
      </c>
      <c r="N228" s="163">
        <f t="shared" si="127"/>
        <v>0</v>
      </c>
      <c r="O228" s="163">
        <f t="shared" si="127"/>
        <v>0</v>
      </c>
      <c r="P228" s="163">
        <f t="shared" si="127"/>
        <v>0</v>
      </c>
      <c r="Q228" s="163">
        <f t="shared" si="127"/>
        <v>0</v>
      </c>
      <c r="R228" s="163">
        <f t="shared" si="127"/>
        <v>0</v>
      </c>
      <c r="S228" s="163">
        <f t="shared" si="126"/>
        <v>0</v>
      </c>
      <c r="T228" s="163">
        <f t="shared" si="126"/>
        <v>0</v>
      </c>
      <c r="U228" s="163">
        <f t="shared" si="126"/>
        <v>0</v>
      </c>
      <c r="V228" s="163">
        <f t="shared" si="126"/>
        <v>0</v>
      </c>
      <c r="W228" s="163">
        <f t="shared" si="126"/>
        <v>0</v>
      </c>
      <c r="X228" s="163">
        <f t="shared" si="126"/>
        <v>0</v>
      </c>
      <c r="Y228" s="163">
        <f t="shared" si="126"/>
        <v>0</v>
      </c>
      <c r="Z228" s="163">
        <f t="shared" si="126"/>
        <v>0</v>
      </c>
      <c r="AA228" s="163">
        <f t="shared" si="126"/>
        <v>0</v>
      </c>
      <c r="AB228" s="163">
        <f t="shared" si="126"/>
        <v>0</v>
      </c>
      <c r="AC228" s="163">
        <f t="shared" si="126"/>
        <v>0</v>
      </c>
      <c r="AD228" s="163">
        <f t="shared" si="126"/>
        <v>0</v>
      </c>
      <c r="AE228" s="163">
        <f t="shared" si="126"/>
        <v>0</v>
      </c>
      <c r="AF228" s="176">
        <f t="shared" si="126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127"/>
        <v>0</v>
      </c>
      <c r="D229" s="163">
        <f t="shared" si="127"/>
        <v>0</v>
      </c>
      <c r="E229" s="163">
        <f t="shared" si="127"/>
        <v>0</v>
      </c>
      <c r="F229" s="163">
        <f t="shared" si="127"/>
        <v>0</v>
      </c>
      <c r="G229" s="163">
        <f t="shared" si="127"/>
        <v>0</v>
      </c>
      <c r="H229" s="163">
        <f t="shared" si="127"/>
        <v>0</v>
      </c>
      <c r="I229" s="163">
        <f t="shared" si="127"/>
        <v>0</v>
      </c>
      <c r="J229" s="163">
        <f t="shared" si="127"/>
        <v>0</v>
      </c>
      <c r="K229" s="163">
        <f t="shared" si="127"/>
        <v>0</v>
      </c>
      <c r="L229" s="163">
        <f t="shared" si="127"/>
        <v>0</v>
      </c>
      <c r="M229" s="163">
        <f t="shared" si="127"/>
        <v>0</v>
      </c>
      <c r="N229" s="163">
        <f t="shared" si="127"/>
        <v>0</v>
      </c>
      <c r="O229" s="163">
        <f t="shared" si="127"/>
        <v>0</v>
      </c>
      <c r="P229" s="163">
        <f t="shared" si="127"/>
        <v>0</v>
      </c>
      <c r="Q229" s="163">
        <f t="shared" si="127"/>
        <v>0</v>
      </c>
      <c r="R229" s="163">
        <f t="shared" si="127"/>
        <v>0</v>
      </c>
      <c r="S229" s="163">
        <f t="shared" si="126"/>
        <v>0</v>
      </c>
      <c r="T229" s="163">
        <f t="shared" si="126"/>
        <v>0</v>
      </c>
      <c r="U229" s="163">
        <f t="shared" si="126"/>
        <v>0</v>
      </c>
      <c r="V229" s="163">
        <f t="shared" si="126"/>
        <v>0</v>
      </c>
      <c r="W229" s="163">
        <f t="shared" si="126"/>
        <v>0</v>
      </c>
      <c r="X229" s="163">
        <f t="shared" si="126"/>
        <v>0</v>
      </c>
      <c r="Y229" s="163">
        <f t="shared" si="126"/>
        <v>0</v>
      </c>
      <c r="Z229" s="163">
        <f t="shared" si="126"/>
        <v>0</v>
      </c>
      <c r="AA229" s="163">
        <f t="shared" si="126"/>
        <v>0</v>
      </c>
      <c r="AB229" s="163">
        <f t="shared" si="126"/>
        <v>0</v>
      </c>
      <c r="AC229" s="163">
        <f t="shared" si="126"/>
        <v>0</v>
      </c>
      <c r="AD229" s="163">
        <f t="shared" si="126"/>
        <v>0</v>
      </c>
      <c r="AE229" s="163">
        <f t="shared" si="126"/>
        <v>0</v>
      </c>
      <c r="AF229" s="176">
        <f t="shared" si="126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127"/>
        <v>0</v>
      </c>
      <c r="D230" s="163">
        <f t="shared" si="127"/>
        <v>0</v>
      </c>
      <c r="E230" s="163">
        <f t="shared" si="127"/>
        <v>0</v>
      </c>
      <c r="F230" s="163">
        <f t="shared" si="127"/>
        <v>0</v>
      </c>
      <c r="G230" s="163">
        <f t="shared" si="127"/>
        <v>0</v>
      </c>
      <c r="H230" s="163">
        <f t="shared" si="127"/>
        <v>0</v>
      </c>
      <c r="I230" s="163">
        <f t="shared" si="127"/>
        <v>0</v>
      </c>
      <c r="J230" s="163">
        <f t="shared" si="127"/>
        <v>0</v>
      </c>
      <c r="K230" s="163">
        <f t="shared" si="127"/>
        <v>0</v>
      </c>
      <c r="L230" s="163">
        <f t="shared" si="127"/>
        <v>0</v>
      </c>
      <c r="M230" s="163">
        <f t="shared" si="127"/>
        <v>0</v>
      </c>
      <c r="N230" s="163">
        <f t="shared" si="127"/>
        <v>0</v>
      </c>
      <c r="O230" s="163">
        <f t="shared" si="127"/>
        <v>0</v>
      </c>
      <c r="P230" s="163">
        <f t="shared" si="127"/>
        <v>0</v>
      </c>
      <c r="Q230" s="163">
        <f t="shared" si="127"/>
        <v>0</v>
      </c>
      <c r="R230" s="163">
        <f t="shared" si="127"/>
        <v>0</v>
      </c>
      <c r="S230" s="163">
        <f t="shared" si="126"/>
        <v>0</v>
      </c>
      <c r="T230" s="163">
        <f t="shared" si="126"/>
        <v>0</v>
      </c>
      <c r="U230" s="163">
        <f t="shared" si="126"/>
        <v>0</v>
      </c>
      <c r="V230" s="163">
        <f t="shared" si="126"/>
        <v>0</v>
      </c>
      <c r="W230" s="163">
        <f t="shared" si="126"/>
        <v>0</v>
      </c>
      <c r="X230" s="163">
        <f t="shared" si="126"/>
        <v>0</v>
      </c>
      <c r="Y230" s="163">
        <f t="shared" si="126"/>
        <v>0</v>
      </c>
      <c r="Z230" s="163">
        <f t="shared" si="126"/>
        <v>0</v>
      </c>
      <c r="AA230" s="163">
        <f t="shared" si="126"/>
        <v>0</v>
      </c>
      <c r="AB230" s="163">
        <f t="shared" si="126"/>
        <v>0</v>
      </c>
      <c r="AC230" s="163">
        <f t="shared" si="126"/>
        <v>0</v>
      </c>
      <c r="AD230" s="163">
        <f t="shared" si="126"/>
        <v>0</v>
      </c>
      <c r="AE230" s="163">
        <f t="shared" si="126"/>
        <v>0</v>
      </c>
      <c r="AF230" s="176">
        <f t="shared" si="126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127"/>
        <v>0</v>
      </c>
      <c r="D231" s="163">
        <f t="shared" si="127"/>
        <v>0</v>
      </c>
      <c r="E231" s="163">
        <f t="shared" si="127"/>
        <v>0</v>
      </c>
      <c r="F231" s="163">
        <f t="shared" si="127"/>
        <v>0</v>
      </c>
      <c r="G231" s="163">
        <f t="shared" si="127"/>
        <v>0</v>
      </c>
      <c r="H231" s="163">
        <f t="shared" si="127"/>
        <v>0</v>
      </c>
      <c r="I231" s="163">
        <f t="shared" si="127"/>
        <v>0</v>
      </c>
      <c r="J231" s="163">
        <f t="shared" si="127"/>
        <v>0</v>
      </c>
      <c r="K231" s="163">
        <f t="shared" si="127"/>
        <v>0</v>
      </c>
      <c r="L231" s="163">
        <f t="shared" si="127"/>
        <v>0</v>
      </c>
      <c r="M231" s="163">
        <f t="shared" si="127"/>
        <v>0</v>
      </c>
      <c r="N231" s="163">
        <f t="shared" si="127"/>
        <v>0</v>
      </c>
      <c r="O231" s="163">
        <f t="shared" si="127"/>
        <v>0</v>
      </c>
      <c r="P231" s="163">
        <f t="shared" si="127"/>
        <v>0</v>
      </c>
      <c r="Q231" s="163">
        <f t="shared" si="127"/>
        <v>0</v>
      </c>
      <c r="R231" s="163">
        <f t="shared" si="127"/>
        <v>0</v>
      </c>
      <c r="S231" s="163">
        <f t="shared" si="126"/>
        <v>0</v>
      </c>
      <c r="T231" s="163">
        <f t="shared" si="126"/>
        <v>0</v>
      </c>
      <c r="U231" s="163">
        <f t="shared" si="126"/>
        <v>0</v>
      </c>
      <c r="V231" s="163">
        <f t="shared" si="126"/>
        <v>0</v>
      </c>
      <c r="W231" s="163">
        <f t="shared" si="126"/>
        <v>0</v>
      </c>
      <c r="X231" s="163">
        <f t="shared" si="126"/>
        <v>0</v>
      </c>
      <c r="Y231" s="163">
        <f t="shared" si="126"/>
        <v>0</v>
      </c>
      <c r="Z231" s="163">
        <f t="shared" si="126"/>
        <v>0</v>
      </c>
      <c r="AA231" s="163">
        <f t="shared" si="126"/>
        <v>0</v>
      </c>
      <c r="AB231" s="163">
        <f t="shared" si="126"/>
        <v>0</v>
      </c>
      <c r="AC231" s="163">
        <f t="shared" si="126"/>
        <v>0</v>
      </c>
      <c r="AD231" s="163">
        <f t="shared" si="126"/>
        <v>0</v>
      </c>
      <c r="AE231" s="163">
        <f t="shared" si="126"/>
        <v>0</v>
      </c>
      <c r="AF231" s="176">
        <f t="shared" si="126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127"/>
        <v>0</v>
      </c>
      <c r="D232" s="163">
        <f t="shared" si="127"/>
        <v>0</v>
      </c>
      <c r="E232" s="163">
        <f t="shared" si="127"/>
        <v>0</v>
      </c>
      <c r="F232" s="163">
        <f t="shared" si="127"/>
        <v>0</v>
      </c>
      <c r="G232" s="163">
        <f t="shared" si="127"/>
        <v>0</v>
      </c>
      <c r="H232" s="163">
        <f t="shared" si="127"/>
        <v>0</v>
      </c>
      <c r="I232" s="163">
        <f t="shared" si="127"/>
        <v>0</v>
      </c>
      <c r="J232" s="163">
        <f t="shared" si="127"/>
        <v>0</v>
      </c>
      <c r="K232" s="163">
        <f t="shared" si="127"/>
        <v>0</v>
      </c>
      <c r="L232" s="163">
        <f t="shared" si="127"/>
        <v>0</v>
      </c>
      <c r="M232" s="163">
        <f t="shared" si="127"/>
        <v>0</v>
      </c>
      <c r="N232" s="163">
        <f t="shared" si="127"/>
        <v>0</v>
      </c>
      <c r="O232" s="163">
        <f t="shared" si="127"/>
        <v>0</v>
      </c>
      <c r="P232" s="163">
        <f t="shared" si="127"/>
        <v>0</v>
      </c>
      <c r="Q232" s="163">
        <f t="shared" si="127"/>
        <v>0</v>
      </c>
      <c r="R232" s="163">
        <f t="shared" ref="R232:AF247" si="128">Q232</f>
        <v>0</v>
      </c>
      <c r="S232" s="163">
        <f t="shared" si="128"/>
        <v>0</v>
      </c>
      <c r="T232" s="163">
        <f t="shared" si="128"/>
        <v>0</v>
      </c>
      <c r="U232" s="163">
        <f t="shared" si="128"/>
        <v>0</v>
      </c>
      <c r="V232" s="163">
        <f t="shared" si="128"/>
        <v>0</v>
      </c>
      <c r="W232" s="163">
        <f t="shared" si="128"/>
        <v>0</v>
      </c>
      <c r="X232" s="163">
        <f t="shared" si="128"/>
        <v>0</v>
      </c>
      <c r="Y232" s="163">
        <f t="shared" si="128"/>
        <v>0</v>
      </c>
      <c r="Z232" s="163">
        <f t="shared" si="128"/>
        <v>0</v>
      </c>
      <c r="AA232" s="163">
        <f t="shared" si="128"/>
        <v>0</v>
      </c>
      <c r="AB232" s="163">
        <f t="shared" si="128"/>
        <v>0</v>
      </c>
      <c r="AC232" s="163">
        <f t="shared" si="128"/>
        <v>0</v>
      </c>
      <c r="AD232" s="163">
        <f t="shared" si="128"/>
        <v>0</v>
      </c>
      <c r="AE232" s="163">
        <f t="shared" si="128"/>
        <v>0</v>
      </c>
      <c r="AF232" s="176">
        <f t="shared" si="128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R248" si="129">B233</f>
        <v>0</v>
      </c>
      <c r="D233" s="163">
        <f t="shared" si="129"/>
        <v>0</v>
      </c>
      <c r="E233" s="163">
        <f t="shared" si="129"/>
        <v>0</v>
      </c>
      <c r="F233" s="163">
        <f t="shared" si="129"/>
        <v>0</v>
      </c>
      <c r="G233" s="163">
        <f t="shared" si="129"/>
        <v>0</v>
      </c>
      <c r="H233" s="163">
        <f t="shared" si="129"/>
        <v>0</v>
      </c>
      <c r="I233" s="163">
        <f t="shared" si="129"/>
        <v>0</v>
      </c>
      <c r="J233" s="163">
        <f t="shared" si="129"/>
        <v>0</v>
      </c>
      <c r="K233" s="163">
        <f t="shared" si="129"/>
        <v>0</v>
      </c>
      <c r="L233" s="163">
        <f t="shared" si="129"/>
        <v>0</v>
      </c>
      <c r="M233" s="163">
        <f t="shared" si="129"/>
        <v>0</v>
      </c>
      <c r="N233" s="163">
        <f t="shared" si="129"/>
        <v>0</v>
      </c>
      <c r="O233" s="163">
        <f t="shared" si="129"/>
        <v>0</v>
      </c>
      <c r="P233" s="163">
        <f t="shared" si="129"/>
        <v>0</v>
      </c>
      <c r="Q233" s="163">
        <f t="shared" si="129"/>
        <v>0</v>
      </c>
      <c r="R233" s="163">
        <f t="shared" si="129"/>
        <v>0</v>
      </c>
      <c r="S233" s="163">
        <f t="shared" si="128"/>
        <v>0</v>
      </c>
      <c r="T233" s="163">
        <f t="shared" si="128"/>
        <v>0</v>
      </c>
      <c r="U233" s="163">
        <f t="shared" si="128"/>
        <v>0</v>
      </c>
      <c r="V233" s="163">
        <f t="shared" si="128"/>
        <v>0</v>
      </c>
      <c r="W233" s="163">
        <f t="shared" si="128"/>
        <v>0</v>
      </c>
      <c r="X233" s="163">
        <f t="shared" si="128"/>
        <v>0</v>
      </c>
      <c r="Y233" s="163">
        <f t="shared" si="128"/>
        <v>0</v>
      </c>
      <c r="Z233" s="163">
        <f t="shared" si="128"/>
        <v>0</v>
      </c>
      <c r="AA233" s="163">
        <f t="shared" si="128"/>
        <v>0</v>
      </c>
      <c r="AB233" s="163">
        <f t="shared" si="128"/>
        <v>0</v>
      </c>
      <c r="AC233" s="163">
        <f t="shared" si="128"/>
        <v>0</v>
      </c>
      <c r="AD233" s="163">
        <f t="shared" si="128"/>
        <v>0</v>
      </c>
      <c r="AE233" s="163">
        <f t="shared" si="128"/>
        <v>0</v>
      </c>
      <c r="AF233" s="176">
        <f t="shared" si="128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129"/>
        <v>0</v>
      </c>
      <c r="D234" s="163">
        <f t="shared" si="129"/>
        <v>0</v>
      </c>
      <c r="E234" s="163">
        <f t="shared" si="129"/>
        <v>0</v>
      </c>
      <c r="F234" s="163">
        <f t="shared" si="129"/>
        <v>0</v>
      </c>
      <c r="G234" s="163">
        <f t="shared" si="129"/>
        <v>0</v>
      </c>
      <c r="H234" s="163">
        <f t="shared" si="129"/>
        <v>0</v>
      </c>
      <c r="I234" s="163">
        <f t="shared" si="129"/>
        <v>0</v>
      </c>
      <c r="J234" s="163">
        <f t="shared" si="129"/>
        <v>0</v>
      </c>
      <c r="K234" s="163">
        <f t="shared" si="129"/>
        <v>0</v>
      </c>
      <c r="L234" s="163">
        <f t="shared" si="129"/>
        <v>0</v>
      </c>
      <c r="M234" s="163">
        <f t="shared" si="129"/>
        <v>0</v>
      </c>
      <c r="N234" s="163">
        <f t="shared" si="129"/>
        <v>0</v>
      </c>
      <c r="O234" s="163">
        <f t="shared" si="129"/>
        <v>0</v>
      </c>
      <c r="P234" s="163">
        <f t="shared" si="129"/>
        <v>0</v>
      </c>
      <c r="Q234" s="163">
        <f t="shared" si="129"/>
        <v>0</v>
      </c>
      <c r="R234" s="163">
        <f t="shared" si="129"/>
        <v>0</v>
      </c>
      <c r="S234" s="163">
        <f t="shared" si="128"/>
        <v>0</v>
      </c>
      <c r="T234" s="163">
        <f t="shared" si="128"/>
        <v>0</v>
      </c>
      <c r="U234" s="163">
        <f t="shared" si="128"/>
        <v>0</v>
      </c>
      <c r="V234" s="163">
        <f t="shared" si="128"/>
        <v>0</v>
      </c>
      <c r="W234" s="163">
        <f t="shared" si="128"/>
        <v>0</v>
      </c>
      <c r="X234" s="163">
        <f t="shared" si="128"/>
        <v>0</v>
      </c>
      <c r="Y234" s="163">
        <f t="shared" si="128"/>
        <v>0</v>
      </c>
      <c r="Z234" s="163">
        <f t="shared" si="128"/>
        <v>0</v>
      </c>
      <c r="AA234" s="163">
        <f t="shared" si="128"/>
        <v>0</v>
      </c>
      <c r="AB234" s="163">
        <f t="shared" si="128"/>
        <v>0</v>
      </c>
      <c r="AC234" s="163">
        <f t="shared" si="128"/>
        <v>0</v>
      </c>
      <c r="AD234" s="163">
        <f t="shared" si="128"/>
        <v>0</v>
      </c>
      <c r="AE234" s="163">
        <f t="shared" si="128"/>
        <v>0</v>
      </c>
      <c r="AF234" s="176">
        <f t="shared" si="128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129"/>
        <v>0</v>
      </c>
      <c r="D235" s="163">
        <f t="shared" si="129"/>
        <v>0</v>
      </c>
      <c r="E235" s="163">
        <f t="shared" si="129"/>
        <v>0</v>
      </c>
      <c r="F235" s="163">
        <f t="shared" si="129"/>
        <v>0</v>
      </c>
      <c r="G235" s="163">
        <f t="shared" si="129"/>
        <v>0</v>
      </c>
      <c r="H235" s="163">
        <f t="shared" si="129"/>
        <v>0</v>
      </c>
      <c r="I235" s="163">
        <f t="shared" si="129"/>
        <v>0</v>
      </c>
      <c r="J235" s="163">
        <f t="shared" si="129"/>
        <v>0</v>
      </c>
      <c r="K235" s="163">
        <f t="shared" si="129"/>
        <v>0</v>
      </c>
      <c r="L235" s="163">
        <f t="shared" si="129"/>
        <v>0</v>
      </c>
      <c r="M235" s="163">
        <f t="shared" si="129"/>
        <v>0</v>
      </c>
      <c r="N235" s="163">
        <f t="shared" si="129"/>
        <v>0</v>
      </c>
      <c r="O235" s="163">
        <f t="shared" si="129"/>
        <v>0</v>
      </c>
      <c r="P235" s="163">
        <f t="shared" si="129"/>
        <v>0</v>
      </c>
      <c r="Q235" s="163">
        <f t="shared" si="129"/>
        <v>0</v>
      </c>
      <c r="R235" s="163">
        <f t="shared" si="129"/>
        <v>0</v>
      </c>
      <c r="S235" s="163">
        <f t="shared" si="128"/>
        <v>0</v>
      </c>
      <c r="T235" s="163">
        <f t="shared" si="128"/>
        <v>0</v>
      </c>
      <c r="U235" s="163">
        <f t="shared" si="128"/>
        <v>0</v>
      </c>
      <c r="V235" s="163">
        <f t="shared" si="128"/>
        <v>0</v>
      </c>
      <c r="W235" s="163">
        <f t="shared" si="128"/>
        <v>0</v>
      </c>
      <c r="X235" s="163">
        <f t="shared" si="128"/>
        <v>0</v>
      </c>
      <c r="Y235" s="163">
        <f t="shared" si="128"/>
        <v>0</v>
      </c>
      <c r="Z235" s="163">
        <f t="shared" si="128"/>
        <v>0</v>
      </c>
      <c r="AA235" s="163">
        <f t="shared" si="128"/>
        <v>0</v>
      </c>
      <c r="AB235" s="163">
        <f t="shared" si="128"/>
        <v>0</v>
      </c>
      <c r="AC235" s="163">
        <f t="shared" si="128"/>
        <v>0</v>
      </c>
      <c r="AD235" s="163">
        <f t="shared" si="128"/>
        <v>0</v>
      </c>
      <c r="AE235" s="163">
        <f t="shared" si="128"/>
        <v>0</v>
      </c>
      <c r="AF235" s="176">
        <f t="shared" si="128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129"/>
        <v>0</v>
      </c>
      <c r="D236" s="163">
        <f t="shared" si="129"/>
        <v>0</v>
      </c>
      <c r="E236" s="163">
        <f t="shared" si="129"/>
        <v>0</v>
      </c>
      <c r="F236" s="163">
        <f t="shared" si="129"/>
        <v>0</v>
      </c>
      <c r="G236" s="163">
        <f t="shared" si="129"/>
        <v>0</v>
      </c>
      <c r="H236" s="163">
        <f t="shared" si="129"/>
        <v>0</v>
      </c>
      <c r="I236" s="163">
        <f t="shared" si="129"/>
        <v>0</v>
      </c>
      <c r="J236" s="163">
        <f t="shared" si="129"/>
        <v>0</v>
      </c>
      <c r="K236" s="163">
        <f t="shared" si="129"/>
        <v>0</v>
      </c>
      <c r="L236" s="163">
        <f t="shared" si="129"/>
        <v>0</v>
      </c>
      <c r="M236" s="163">
        <f t="shared" si="129"/>
        <v>0</v>
      </c>
      <c r="N236" s="163">
        <f t="shared" si="129"/>
        <v>0</v>
      </c>
      <c r="O236" s="163">
        <f t="shared" si="129"/>
        <v>0</v>
      </c>
      <c r="P236" s="163">
        <f t="shared" si="129"/>
        <v>0</v>
      </c>
      <c r="Q236" s="163">
        <f t="shared" si="129"/>
        <v>0</v>
      </c>
      <c r="R236" s="163">
        <f t="shared" si="129"/>
        <v>0</v>
      </c>
      <c r="S236" s="163">
        <f t="shared" si="128"/>
        <v>0</v>
      </c>
      <c r="T236" s="163">
        <f t="shared" si="128"/>
        <v>0</v>
      </c>
      <c r="U236" s="163">
        <f t="shared" si="128"/>
        <v>0</v>
      </c>
      <c r="V236" s="163">
        <f t="shared" si="128"/>
        <v>0</v>
      </c>
      <c r="W236" s="163">
        <f t="shared" si="128"/>
        <v>0</v>
      </c>
      <c r="X236" s="163">
        <f t="shared" si="128"/>
        <v>0</v>
      </c>
      <c r="Y236" s="163">
        <f t="shared" si="128"/>
        <v>0</v>
      </c>
      <c r="Z236" s="163">
        <f t="shared" si="128"/>
        <v>0</v>
      </c>
      <c r="AA236" s="163">
        <f t="shared" si="128"/>
        <v>0</v>
      </c>
      <c r="AB236" s="163">
        <f t="shared" si="128"/>
        <v>0</v>
      </c>
      <c r="AC236" s="163">
        <f t="shared" si="128"/>
        <v>0</v>
      </c>
      <c r="AD236" s="163">
        <f t="shared" si="128"/>
        <v>0</v>
      </c>
      <c r="AE236" s="163">
        <f t="shared" si="128"/>
        <v>0</v>
      </c>
      <c r="AF236" s="176">
        <f t="shared" si="128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129"/>
        <v>0</v>
      </c>
      <c r="D237" s="163">
        <f t="shared" si="129"/>
        <v>0</v>
      </c>
      <c r="E237" s="163">
        <f t="shared" si="129"/>
        <v>0</v>
      </c>
      <c r="F237" s="163">
        <f t="shared" si="129"/>
        <v>0</v>
      </c>
      <c r="G237" s="163">
        <f t="shared" si="129"/>
        <v>0</v>
      </c>
      <c r="H237" s="163">
        <f t="shared" si="129"/>
        <v>0</v>
      </c>
      <c r="I237" s="163">
        <f t="shared" si="129"/>
        <v>0</v>
      </c>
      <c r="J237" s="163">
        <f t="shared" si="129"/>
        <v>0</v>
      </c>
      <c r="K237" s="163">
        <f t="shared" si="129"/>
        <v>0</v>
      </c>
      <c r="L237" s="163">
        <f t="shared" si="129"/>
        <v>0</v>
      </c>
      <c r="M237" s="163">
        <f t="shared" si="129"/>
        <v>0</v>
      </c>
      <c r="N237" s="163">
        <f t="shared" si="129"/>
        <v>0</v>
      </c>
      <c r="O237" s="163">
        <f t="shared" si="129"/>
        <v>0</v>
      </c>
      <c r="P237" s="163">
        <f t="shared" si="129"/>
        <v>0</v>
      </c>
      <c r="Q237" s="163">
        <f t="shared" si="129"/>
        <v>0</v>
      </c>
      <c r="R237" s="163">
        <f t="shared" si="129"/>
        <v>0</v>
      </c>
      <c r="S237" s="163">
        <f t="shared" si="128"/>
        <v>0</v>
      </c>
      <c r="T237" s="163">
        <f t="shared" si="128"/>
        <v>0</v>
      </c>
      <c r="U237" s="163">
        <f t="shared" si="128"/>
        <v>0</v>
      </c>
      <c r="V237" s="163">
        <f t="shared" si="128"/>
        <v>0</v>
      </c>
      <c r="W237" s="163">
        <f t="shared" si="128"/>
        <v>0</v>
      </c>
      <c r="X237" s="163">
        <f t="shared" si="128"/>
        <v>0</v>
      </c>
      <c r="Y237" s="163">
        <f t="shared" si="128"/>
        <v>0</v>
      </c>
      <c r="Z237" s="163">
        <f t="shared" si="128"/>
        <v>0</v>
      </c>
      <c r="AA237" s="163">
        <f t="shared" si="128"/>
        <v>0</v>
      </c>
      <c r="AB237" s="163">
        <f t="shared" si="128"/>
        <v>0</v>
      </c>
      <c r="AC237" s="163">
        <f t="shared" si="128"/>
        <v>0</v>
      </c>
      <c r="AD237" s="163">
        <f t="shared" si="128"/>
        <v>0</v>
      </c>
      <c r="AE237" s="163">
        <f t="shared" si="128"/>
        <v>0</v>
      </c>
      <c r="AF237" s="176">
        <f t="shared" si="128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129"/>
        <v>0</v>
      </c>
      <c r="D238" s="163">
        <f t="shared" si="129"/>
        <v>0</v>
      </c>
      <c r="E238" s="163">
        <f t="shared" si="129"/>
        <v>0</v>
      </c>
      <c r="F238" s="163">
        <f t="shared" si="129"/>
        <v>0</v>
      </c>
      <c r="G238" s="163">
        <f t="shared" si="129"/>
        <v>0</v>
      </c>
      <c r="H238" s="163">
        <f t="shared" si="129"/>
        <v>0</v>
      </c>
      <c r="I238" s="163">
        <f t="shared" si="129"/>
        <v>0</v>
      </c>
      <c r="J238" s="163">
        <f t="shared" si="129"/>
        <v>0</v>
      </c>
      <c r="K238" s="163">
        <f t="shared" si="129"/>
        <v>0</v>
      </c>
      <c r="L238" s="163">
        <f t="shared" si="129"/>
        <v>0</v>
      </c>
      <c r="M238" s="163">
        <f t="shared" si="129"/>
        <v>0</v>
      </c>
      <c r="N238" s="163">
        <f t="shared" si="129"/>
        <v>0</v>
      </c>
      <c r="O238" s="163">
        <f t="shared" si="129"/>
        <v>0</v>
      </c>
      <c r="P238" s="163">
        <f t="shared" si="129"/>
        <v>0</v>
      </c>
      <c r="Q238" s="163">
        <f t="shared" si="129"/>
        <v>0</v>
      </c>
      <c r="R238" s="163">
        <f t="shared" si="129"/>
        <v>0</v>
      </c>
      <c r="S238" s="163">
        <f t="shared" si="128"/>
        <v>0</v>
      </c>
      <c r="T238" s="163">
        <f t="shared" si="128"/>
        <v>0</v>
      </c>
      <c r="U238" s="163">
        <f t="shared" si="128"/>
        <v>0</v>
      </c>
      <c r="V238" s="163">
        <f t="shared" si="128"/>
        <v>0</v>
      </c>
      <c r="W238" s="163">
        <f t="shared" si="128"/>
        <v>0</v>
      </c>
      <c r="X238" s="163">
        <f t="shared" si="128"/>
        <v>0</v>
      </c>
      <c r="Y238" s="163">
        <f t="shared" si="128"/>
        <v>0</v>
      </c>
      <c r="Z238" s="163">
        <f t="shared" si="128"/>
        <v>0</v>
      </c>
      <c r="AA238" s="163">
        <f t="shared" si="128"/>
        <v>0</v>
      </c>
      <c r="AB238" s="163">
        <f t="shared" si="128"/>
        <v>0</v>
      </c>
      <c r="AC238" s="163">
        <f t="shared" si="128"/>
        <v>0</v>
      </c>
      <c r="AD238" s="163">
        <f t="shared" si="128"/>
        <v>0</v>
      </c>
      <c r="AE238" s="163">
        <f t="shared" si="128"/>
        <v>0</v>
      </c>
      <c r="AF238" s="176">
        <f t="shared" si="128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129"/>
        <v>0</v>
      </c>
      <c r="D239" s="163">
        <f t="shared" si="129"/>
        <v>0</v>
      </c>
      <c r="E239" s="163">
        <f t="shared" si="129"/>
        <v>0</v>
      </c>
      <c r="F239" s="163">
        <f t="shared" si="129"/>
        <v>0</v>
      </c>
      <c r="G239" s="163">
        <f t="shared" si="129"/>
        <v>0</v>
      </c>
      <c r="H239" s="163">
        <f t="shared" si="129"/>
        <v>0</v>
      </c>
      <c r="I239" s="163">
        <f t="shared" si="129"/>
        <v>0</v>
      </c>
      <c r="J239" s="163">
        <f t="shared" si="129"/>
        <v>0</v>
      </c>
      <c r="K239" s="163">
        <f t="shared" si="129"/>
        <v>0</v>
      </c>
      <c r="L239" s="163">
        <f t="shared" si="129"/>
        <v>0</v>
      </c>
      <c r="M239" s="163">
        <f t="shared" si="129"/>
        <v>0</v>
      </c>
      <c r="N239" s="163">
        <f t="shared" si="129"/>
        <v>0</v>
      </c>
      <c r="O239" s="163">
        <f t="shared" si="129"/>
        <v>0</v>
      </c>
      <c r="P239" s="163">
        <f t="shared" si="129"/>
        <v>0</v>
      </c>
      <c r="Q239" s="163">
        <f t="shared" si="129"/>
        <v>0</v>
      </c>
      <c r="R239" s="163">
        <f t="shared" si="129"/>
        <v>0</v>
      </c>
      <c r="S239" s="163">
        <f t="shared" si="128"/>
        <v>0</v>
      </c>
      <c r="T239" s="163">
        <f t="shared" si="128"/>
        <v>0</v>
      </c>
      <c r="U239" s="163">
        <f t="shared" si="128"/>
        <v>0</v>
      </c>
      <c r="V239" s="163">
        <f t="shared" si="128"/>
        <v>0</v>
      </c>
      <c r="W239" s="163">
        <f t="shared" si="128"/>
        <v>0</v>
      </c>
      <c r="X239" s="163">
        <f t="shared" si="128"/>
        <v>0</v>
      </c>
      <c r="Y239" s="163">
        <f t="shared" si="128"/>
        <v>0</v>
      </c>
      <c r="Z239" s="163">
        <f t="shared" si="128"/>
        <v>0</v>
      </c>
      <c r="AA239" s="163">
        <f t="shared" si="128"/>
        <v>0</v>
      </c>
      <c r="AB239" s="163">
        <f t="shared" si="128"/>
        <v>0</v>
      </c>
      <c r="AC239" s="163">
        <f t="shared" si="128"/>
        <v>0</v>
      </c>
      <c r="AD239" s="163">
        <f t="shared" si="128"/>
        <v>0</v>
      </c>
      <c r="AE239" s="163">
        <f t="shared" si="128"/>
        <v>0</v>
      </c>
      <c r="AF239" s="176">
        <f t="shared" si="128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129"/>
        <v>0</v>
      </c>
      <c r="D240" s="163">
        <f t="shared" si="129"/>
        <v>0</v>
      </c>
      <c r="E240" s="163">
        <f t="shared" si="129"/>
        <v>0</v>
      </c>
      <c r="F240" s="163">
        <f t="shared" si="129"/>
        <v>0</v>
      </c>
      <c r="G240" s="163">
        <f t="shared" si="129"/>
        <v>0</v>
      </c>
      <c r="H240" s="163">
        <f t="shared" si="129"/>
        <v>0</v>
      </c>
      <c r="I240" s="163">
        <f t="shared" si="129"/>
        <v>0</v>
      </c>
      <c r="J240" s="163">
        <f t="shared" si="129"/>
        <v>0</v>
      </c>
      <c r="K240" s="163">
        <f t="shared" si="129"/>
        <v>0</v>
      </c>
      <c r="L240" s="163">
        <f t="shared" si="129"/>
        <v>0</v>
      </c>
      <c r="M240" s="163">
        <f t="shared" si="129"/>
        <v>0</v>
      </c>
      <c r="N240" s="163">
        <f t="shared" si="129"/>
        <v>0</v>
      </c>
      <c r="O240" s="163">
        <f t="shared" si="129"/>
        <v>0</v>
      </c>
      <c r="P240" s="163">
        <f t="shared" si="129"/>
        <v>0</v>
      </c>
      <c r="Q240" s="163">
        <f t="shared" si="129"/>
        <v>0</v>
      </c>
      <c r="R240" s="163">
        <f t="shared" si="129"/>
        <v>0</v>
      </c>
      <c r="S240" s="163">
        <f t="shared" si="128"/>
        <v>0</v>
      </c>
      <c r="T240" s="163">
        <f t="shared" si="128"/>
        <v>0</v>
      </c>
      <c r="U240" s="163">
        <f t="shared" si="128"/>
        <v>0</v>
      </c>
      <c r="V240" s="163">
        <f t="shared" si="128"/>
        <v>0</v>
      </c>
      <c r="W240" s="163">
        <f t="shared" si="128"/>
        <v>0</v>
      </c>
      <c r="X240" s="163">
        <f t="shared" si="128"/>
        <v>0</v>
      </c>
      <c r="Y240" s="163">
        <f t="shared" si="128"/>
        <v>0</v>
      </c>
      <c r="Z240" s="163">
        <f t="shared" si="128"/>
        <v>0</v>
      </c>
      <c r="AA240" s="163">
        <f t="shared" si="128"/>
        <v>0</v>
      </c>
      <c r="AB240" s="163">
        <f t="shared" si="128"/>
        <v>0</v>
      </c>
      <c r="AC240" s="163">
        <f t="shared" si="128"/>
        <v>0</v>
      </c>
      <c r="AD240" s="163">
        <f t="shared" si="128"/>
        <v>0</v>
      </c>
      <c r="AE240" s="163">
        <f t="shared" si="128"/>
        <v>0</v>
      </c>
      <c r="AF240" s="176">
        <f t="shared" si="128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129"/>
        <v>0</v>
      </c>
      <c r="D241" s="163">
        <f t="shared" si="129"/>
        <v>0</v>
      </c>
      <c r="E241" s="163">
        <f t="shared" si="129"/>
        <v>0</v>
      </c>
      <c r="F241" s="163">
        <f t="shared" si="129"/>
        <v>0</v>
      </c>
      <c r="G241" s="163">
        <f t="shared" si="129"/>
        <v>0</v>
      </c>
      <c r="H241" s="163">
        <f t="shared" si="129"/>
        <v>0</v>
      </c>
      <c r="I241" s="163">
        <f t="shared" si="129"/>
        <v>0</v>
      </c>
      <c r="J241" s="163">
        <f t="shared" si="129"/>
        <v>0</v>
      </c>
      <c r="K241" s="163">
        <f t="shared" si="129"/>
        <v>0</v>
      </c>
      <c r="L241" s="163">
        <f t="shared" si="129"/>
        <v>0</v>
      </c>
      <c r="M241" s="163">
        <f t="shared" si="129"/>
        <v>0</v>
      </c>
      <c r="N241" s="163">
        <f t="shared" si="129"/>
        <v>0</v>
      </c>
      <c r="O241" s="163">
        <f t="shared" si="129"/>
        <v>0</v>
      </c>
      <c r="P241" s="163">
        <f t="shared" si="129"/>
        <v>0</v>
      </c>
      <c r="Q241" s="163">
        <f t="shared" si="129"/>
        <v>0</v>
      </c>
      <c r="R241" s="163">
        <f t="shared" si="129"/>
        <v>0</v>
      </c>
      <c r="S241" s="163">
        <f t="shared" si="128"/>
        <v>0</v>
      </c>
      <c r="T241" s="163">
        <f t="shared" si="128"/>
        <v>0</v>
      </c>
      <c r="U241" s="163">
        <f t="shared" si="128"/>
        <v>0</v>
      </c>
      <c r="V241" s="163">
        <f t="shared" si="128"/>
        <v>0</v>
      </c>
      <c r="W241" s="163">
        <f t="shared" si="128"/>
        <v>0</v>
      </c>
      <c r="X241" s="163">
        <f t="shared" si="128"/>
        <v>0</v>
      </c>
      <c r="Y241" s="163">
        <f t="shared" si="128"/>
        <v>0</v>
      </c>
      <c r="Z241" s="163">
        <f t="shared" si="128"/>
        <v>0</v>
      </c>
      <c r="AA241" s="163">
        <f t="shared" si="128"/>
        <v>0</v>
      </c>
      <c r="AB241" s="163">
        <f t="shared" si="128"/>
        <v>0</v>
      </c>
      <c r="AC241" s="163">
        <f t="shared" si="128"/>
        <v>0</v>
      </c>
      <c r="AD241" s="163">
        <f t="shared" si="128"/>
        <v>0</v>
      </c>
      <c r="AE241" s="163">
        <f t="shared" si="128"/>
        <v>0</v>
      </c>
      <c r="AF241" s="176">
        <f t="shared" si="128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129"/>
        <v>0</v>
      </c>
      <c r="D242" s="163">
        <f t="shared" si="129"/>
        <v>0</v>
      </c>
      <c r="E242" s="163">
        <f t="shared" si="129"/>
        <v>0</v>
      </c>
      <c r="F242" s="163">
        <f t="shared" si="129"/>
        <v>0</v>
      </c>
      <c r="G242" s="163">
        <f t="shared" si="129"/>
        <v>0</v>
      </c>
      <c r="H242" s="163">
        <f t="shared" si="129"/>
        <v>0</v>
      </c>
      <c r="I242" s="163">
        <f t="shared" si="129"/>
        <v>0</v>
      </c>
      <c r="J242" s="163">
        <f t="shared" si="129"/>
        <v>0</v>
      </c>
      <c r="K242" s="163">
        <f t="shared" si="129"/>
        <v>0</v>
      </c>
      <c r="L242" s="163">
        <f t="shared" si="129"/>
        <v>0</v>
      </c>
      <c r="M242" s="163">
        <f t="shared" si="129"/>
        <v>0</v>
      </c>
      <c r="N242" s="163">
        <f t="shared" si="129"/>
        <v>0</v>
      </c>
      <c r="O242" s="163">
        <f t="shared" si="129"/>
        <v>0</v>
      </c>
      <c r="P242" s="163">
        <f t="shared" si="129"/>
        <v>0</v>
      </c>
      <c r="Q242" s="163">
        <f t="shared" si="129"/>
        <v>0</v>
      </c>
      <c r="R242" s="163">
        <f t="shared" si="129"/>
        <v>0</v>
      </c>
      <c r="S242" s="163">
        <f t="shared" si="128"/>
        <v>0</v>
      </c>
      <c r="T242" s="163">
        <f t="shared" si="128"/>
        <v>0</v>
      </c>
      <c r="U242" s="163">
        <f t="shared" si="128"/>
        <v>0</v>
      </c>
      <c r="V242" s="163">
        <f t="shared" si="128"/>
        <v>0</v>
      </c>
      <c r="W242" s="163">
        <f t="shared" si="128"/>
        <v>0</v>
      </c>
      <c r="X242" s="163">
        <f t="shared" si="128"/>
        <v>0</v>
      </c>
      <c r="Y242" s="163">
        <f t="shared" si="128"/>
        <v>0</v>
      </c>
      <c r="Z242" s="163">
        <f t="shared" si="128"/>
        <v>0</v>
      </c>
      <c r="AA242" s="163">
        <f t="shared" si="128"/>
        <v>0</v>
      </c>
      <c r="AB242" s="163">
        <f t="shared" si="128"/>
        <v>0</v>
      </c>
      <c r="AC242" s="163">
        <f t="shared" si="128"/>
        <v>0</v>
      </c>
      <c r="AD242" s="163">
        <f t="shared" si="128"/>
        <v>0</v>
      </c>
      <c r="AE242" s="163">
        <f t="shared" si="128"/>
        <v>0</v>
      </c>
      <c r="AF242" s="176">
        <f t="shared" si="128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129"/>
        <v>0</v>
      </c>
      <c r="D243" s="163">
        <f t="shared" si="129"/>
        <v>0</v>
      </c>
      <c r="E243" s="163">
        <f t="shared" si="129"/>
        <v>0</v>
      </c>
      <c r="F243" s="163">
        <f t="shared" si="129"/>
        <v>0</v>
      </c>
      <c r="G243" s="163">
        <f t="shared" si="129"/>
        <v>0</v>
      </c>
      <c r="H243" s="163">
        <f t="shared" si="129"/>
        <v>0</v>
      </c>
      <c r="I243" s="163">
        <f t="shared" si="129"/>
        <v>0</v>
      </c>
      <c r="J243" s="163">
        <f t="shared" si="129"/>
        <v>0</v>
      </c>
      <c r="K243" s="163">
        <f t="shared" si="129"/>
        <v>0</v>
      </c>
      <c r="L243" s="163">
        <f t="shared" si="129"/>
        <v>0</v>
      </c>
      <c r="M243" s="163">
        <f t="shared" si="129"/>
        <v>0</v>
      </c>
      <c r="N243" s="163">
        <f t="shared" si="129"/>
        <v>0</v>
      </c>
      <c r="O243" s="163">
        <f t="shared" si="129"/>
        <v>0</v>
      </c>
      <c r="P243" s="163">
        <f t="shared" si="129"/>
        <v>0</v>
      </c>
      <c r="Q243" s="163">
        <f t="shared" si="129"/>
        <v>0</v>
      </c>
      <c r="R243" s="163">
        <f t="shared" si="129"/>
        <v>0</v>
      </c>
      <c r="S243" s="163">
        <f t="shared" si="128"/>
        <v>0</v>
      </c>
      <c r="T243" s="163">
        <f t="shared" si="128"/>
        <v>0</v>
      </c>
      <c r="U243" s="163">
        <f t="shared" si="128"/>
        <v>0</v>
      </c>
      <c r="V243" s="163">
        <f t="shared" si="128"/>
        <v>0</v>
      </c>
      <c r="W243" s="163">
        <f t="shared" si="128"/>
        <v>0</v>
      </c>
      <c r="X243" s="163">
        <f t="shared" si="128"/>
        <v>0</v>
      </c>
      <c r="Y243" s="163">
        <f t="shared" si="128"/>
        <v>0</v>
      </c>
      <c r="Z243" s="163">
        <f t="shared" si="128"/>
        <v>0</v>
      </c>
      <c r="AA243" s="163">
        <f t="shared" si="128"/>
        <v>0</v>
      </c>
      <c r="AB243" s="163">
        <f t="shared" si="128"/>
        <v>0</v>
      </c>
      <c r="AC243" s="163">
        <f t="shared" si="128"/>
        <v>0</v>
      </c>
      <c r="AD243" s="163">
        <f t="shared" si="128"/>
        <v>0</v>
      </c>
      <c r="AE243" s="163">
        <f t="shared" si="128"/>
        <v>0</v>
      </c>
      <c r="AF243" s="176">
        <f t="shared" si="128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129"/>
        <v>0</v>
      </c>
      <c r="D244" s="163">
        <f t="shared" si="129"/>
        <v>0</v>
      </c>
      <c r="E244" s="163">
        <f t="shared" si="129"/>
        <v>0</v>
      </c>
      <c r="F244" s="163">
        <f t="shared" si="129"/>
        <v>0</v>
      </c>
      <c r="G244" s="163">
        <f t="shared" si="129"/>
        <v>0</v>
      </c>
      <c r="H244" s="163">
        <f t="shared" si="129"/>
        <v>0</v>
      </c>
      <c r="I244" s="163">
        <f t="shared" si="129"/>
        <v>0</v>
      </c>
      <c r="J244" s="163">
        <f t="shared" si="129"/>
        <v>0</v>
      </c>
      <c r="K244" s="163">
        <f t="shared" si="129"/>
        <v>0</v>
      </c>
      <c r="L244" s="163">
        <f t="shared" si="129"/>
        <v>0</v>
      </c>
      <c r="M244" s="163">
        <f t="shared" si="129"/>
        <v>0</v>
      </c>
      <c r="N244" s="163">
        <f t="shared" si="129"/>
        <v>0</v>
      </c>
      <c r="O244" s="163">
        <f t="shared" si="129"/>
        <v>0</v>
      </c>
      <c r="P244" s="163">
        <f t="shared" si="129"/>
        <v>0</v>
      </c>
      <c r="Q244" s="163">
        <f t="shared" si="129"/>
        <v>0</v>
      </c>
      <c r="R244" s="163">
        <f t="shared" si="129"/>
        <v>0</v>
      </c>
      <c r="S244" s="163">
        <f t="shared" si="128"/>
        <v>0</v>
      </c>
      <c r="T244" s="163">
        <f t="shared" si="128"/>
        <v>0</v>
      </c>
      <c r="U244" s="163">
        <f t="shared" si="128"/>
        <v>0</v>
      </c>
      <c r="V244" s="163">
        <f t="shared" si="128"/>
        <v>0</v>
      </c>
      <c r="W244" s="163">
        <f t="shared" si="128"/>
        <v>0</v>
      </c>
      <c r="X244" s="163">
        <f t="shared" si="128"/>
        <v>0</v>
      </c>
      <c r="Y244" s="163">
        <f t="shared" si="128"/>
        <v>0</v>
      </c>
      <c r="Z244" s="163">
        <f t="shared" si="128"/>
        <v>0</v>
      </c>
      <c r="AA244" s="163">
        <f t="shared" si="128"/>
        <v>0</v>
      </c>
      <c r="AB244" s="163">
        <f t="shared" si="128"/>
        <v>0</v>
      </c>
      <c r="AC244" s="163">
        <f t="shared" si="128"/>
        <v>0</v>
      </c>
      <c r="AD244" s="163">
        <f t="shared" si="128"/>
        <v>0</v>
      </c>
      <c r="AE244" s="163">
        <f t="shared" si="128"/>
        <v>0</v>
      </c>
      <c r="AF244" s="176">
        <f t="shared" si="128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129"/>
        <v>0</v>
      </c>
      <c r="D245" s="163">
        <f t="shared" si="129"/>
        <v>0</v>
      </c>
      <c r="E245" s="163">
        <f t="shared" si="129"/>
        <v>0</v>
      </c>
      <c r="F245" s="163">
        <f t="shared" si="129"/>
        <v>0</v>
      </c>
      <c r="G245" s="163">
        <f t="shared" si="129"/>
        <v>0</v>
      </c>
      <c r="H245" s="163">
        <f t="shared" si="129"/>
        <v>0</v>
      </c>
      <c r="I245" s="163">
        <f t="shared" si="129"/>
        <v>0</v>
      </c>
      <c r="J245" s="163">
        <f t="shared" si="129"/>
        <v>0</v>
      </c>
      <c r="K245" s="163">
        <f t="shared" si="129"/>
        <v>0</v>
      </c>
      <c r="L245" s="163">
        <f t="shared" si="129"/>
        <v>0</v>
      </c>
      <c r="M245" s="163">
        <f t="shared" si="129"/>
        <v>0</v>
      </c>
      <c r="N245" s="163">
        <f t="shared" si="129"/>
        <v>0</v>
      </c>
      <c r="O245" s="163">
        <f t="shared" si="129"/>
        <v>0</v>
      </c>
      <c r="P245" s="163">
        <f t="shared" si="129"/>
        <v>0</v>
      </c>
      <c r="Q245" s="163">
        <f t="shared" si="129"/>
        <v>0</v>
      </c>
      <c r="R245" s="163">
        <f t="shared" si="129"/>
        <v>0</v>
      </c>
      <c r="S245" s="163">
        <f t="shared" si="128"/>
        <v>0</v>
      </c>
      <c r="T245" s="163">
        <f t="shared" si="128"/>
        <v>0</v>
      </c>
      <c r="U245" s="163">
        <f t="shared" si="128"/>
        <v>0</v>
      </c>
      <c r="V245" s="163">
        <f t="shared" si="128"/>
        <v>0</v>
      </c>
      <c r="W245" s="163">
        <f t="shared" si="128"/>
        <v>0</v>
      </c>
      <c r="X245" s="163">
        <f t="shared" si="128"/>
        <v>0</v>
      </c>
      <c r="Y245" s="163">
        <f t="shared" si="128"/>
        <v>0</v>
      </c>
      <c r="Z245" s="163">
        <f t="shared" si="128"/>
        <v>0</v>
      </c>
      <c r="AA245" s="163">
        <f t="shared" si="128"/>
        <v>0</v>
      </c>
      <c r="AB245" s="163">
        <f t="shared" si="128"/>
        <v>0</v>
      </c>
      <c r="AC245" s="163">
        <f t="shared" si="128"/>
        <v>0</v>
      </c>
      <c r="AD245" s="163">
        <f t="shared" si="128"/>
        <v>0</v>
      </c>
      <c r="AE245" s="163">
        <f t="shared" si="128"/>
        <v>0</v>
      </c>
      <c r="AF245" s="176">
        <f t="shared" si="128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129"/>
        <v>0</v>
      </c>
      <c r="D246" s="163">
        <f t="shared" si="129"/>
        <v>0</v>
      </c>
      <c r="E246" s="163">
        <f t="shared" si="129"/>
        <v>0</v>
      </c>
      <c r="F246" s="163">
        <f t="shared" si="129"/>
        <v>0</v>
      </c>
      <c r="G246" s="163">
        <f t="shared" si="129"/>
        <v>0</v>
      </c>
      <c r="H246" s="163">
        <f t="shared" si="129"/>
        <v>0</v>
      </c>
      <c r="I246" s="163">
        <f t="shared" si="129"/>
        <v>0</v>
      </c>
      <c r="J246" s="163">
        <f t="shared" si="129"/>
        <v>0</v>
      </c>
      <c r="K246" s="163">
        <f t="shared" si="129"/>
        <v>0</v>
      </c>
      <c r="L246" s="163">
        <f t="shared" si="129"/>
        <v>0</v>
      </c>
      <c r="M246" s="163">
        <f t="shared" si="129"/>
        <v>0</v>
      </c>
      <c r="N246" s="163">
        <f t="shared" si="129"/>
        <v>0</v>
      </c>
      <c r="O246" s="163">
        <f t="shared" si="129"/>
        <v>0</v>
      </c>
      <c r="P246" s="163">
        <f t="shared" si="129"/>
        <v>0</v>
      </c>
      <c r="Q246" s="163">
        <f t="shared" si="129"/>
        <v>0</v>
      </c>
      <c r="R246" s="163">
        <f t="shared" si="129"/>
        <v>0</v>
      </c>
      <c r="S246" s="163">
        <f t="shared" si="128"/>
        <v>0</v>
      </c>
      <c r="T246" s="163">
        <f t="shared" si="128"/>
        <v>0</v>
      </c>
      <c r="U246" s="163">
        <f t="shared" si="128"/>
        <v>0</v>
      </c>
      <c r="V246" s="163">
        <f t="shared" si="128"/>
        <v>0</v>
      </c>
      <c r="W246" s="163">
        <f t="shared" si="128"/>
        <v>0</v>
      </c>
      <c r="X246" s="163">
        <f t="shared" si="128"/>
        <v>0</v>
      </c>
      <c r="Y246" s="163">
        <f t="shared" si="128"/>
        <v>0</v>
      </c>
      <c r="Z246" s="163">
        <f t="shared" si="128"/>
        <v>0</v>
      </c>
      <c r="AA246" s="163">
        <f t="shared" si="128"/>
        <v>0</v>
      </c>
      <c r="AB246" s="163">
        <f t="shared" si="128"/>
        <v>0</v>
      </c>
      <c r="AC246" s="163">
        <f t="shared" si="128"/>
        <v>0</v>
      </c>
      <c r="AD246" s="163">
        <f t="shared" si="128"/>
        <v>0</v>
      </c>
      <c r="AE246" s="163">
        <f t="shared" si="128"/>
        <v>0</v>
      </c>
      <c r="AF246" s="176">
        <f t="shared" si="128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129"/>
        <v>0</v>
      </c>
      <c r="D247" s="163">
        <f t="shared" si="129"/>
        <v>0</v>
      </c>
      <c r="E247" s="163">
        <f t="shared" si="129"/>
        <v>0</v>
      </c>
      <c r="F247" s="163">
        <f t="shared" si="129"/>
        <v>0</v>
      </c>
      <c r="G247" s="163">
        <f t="shared" si="129"/>
        <v>0</v>
      </c>
      <c r="H247" s="163">
        <f t="shared" si="129"/>
        <v>0</v>
      </c>
      <c r="I247" s="163">
        <f t="shared" si="129"/>
        <v>0</v>
      </c>
      <c r="J247" s="163">
        <f t="shared" si="129"/>
        <v>0</v>
      </c>
      <c r="K247" s="163">
        <f t="shared" si="129"/>
        <v>0</v>
      </c>
      <c r="L247" s="163">
        <f t="shared" si="129"/>
        <v>0</v>
      </c>
      <c r="M247" s="163">
        <f t="shared" si="129"/>
        <v>0</v>
      </c>
      <c r="N247" s="163">
        <f t="shared" si="129"/>
        <v>0</v>
      </c>
      <c r="O247" s="163">
        <f t="shared" si="129"/>
        <v>0</v>
      </c>
      <c r="P247" s="163">
        <f t="shared" si="129"/>
        <v>0</v>
      </c>
      <c r="Q247" s="163">
        <f t="shared" si="129"/>
        <v>0</v>
      </c>
      <c r="R247" s="163">
        <f t="shared" si="129"/>
        <v>0</v>
      </c>
      <c r="S247" s="163">
        <f t="shared" si="128"/>
        <v>0</v>
      </c>
      <c r="T247" s="163">
        <f t="shared" si="128"/>
        <v>0</v>
      </c>
      <c r="U247" s="163">
        <f t="shared" si="128"/>
        <v>0</v>
      </c>
      <c r="V247" s="163">
        <f t="shared" si="128"/>
        <v>0</v>
      </c>
      <c r="W247" s="163">
        <f t="shared" si="128"/>
        <v>0</v>
      </c>
      <c r="X247" s="163">
        <f t="shared" si="128"/>
        <v>0</v>
      </c>
      <c r="Y247" s="163">
        <f t="shared" si="128"/>
        <v>0</v>
      </c>
      <c r="Z247" s="163">
        <f t="shared" si="128"/>
        <v>0</v>
      </c>
      <c r="AA247" s="163">
        <f t="shared" si="128"/>
        <v>0</v>
      </c>
      <c r="AB247" s="163">
        <f t="shared" si="128"/>
        <v>0</v>
      </c>
      <c r="AC247" s="163">
        <f t="shared" si="128"/>
        <v>0</v>
      </c>
      <c r="AD247" s="163">
        <f t="shared" si="128"/>
        <v>0</v>
      </c>
      <c r="AE247" s="163">
        <f t="shared" si="128"/>
        <v>0</v>
      </c>
      <c r="AF247" s="176">
        <f t="shared" si="128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129"/>
        <v>0</v>
      </c>
      <c r="D248" s="163">
        <f t="shared" si="129"/>
        <v>0</v>
      </c>
      <c r="E248" s="163">
        <f t="shared" si="129"/>
        <v>0</v>
      </c>
      <c r="F248" s="163">
        <f t="shared" si="129"/>
        <v>0</v>
      </c>
      <c r="G248" s="163">
        <f t="shared" si="129"/>
        <v>0</v>
      </c>
      <c r="H248" s="163">
        <f t="shared" si="129"/>
        <v>0</v>
      </c>
      <c r="I248" s="163">
        <f t="shared" si="129"/>
        <v>0</v>
      </c>
      <c r="J248" s="163">
        <f t="shared" si="129"/>
        <v>0</v>
      </c>
      <c r="K248" s="163">
        <f t="shared" si="129"/>
        <v>0</v>
      </c>
      <c r="L248" s="163">
        <f t="shared" si="129"/>
        <v>0</v>
      </c>
      <c r="M248" s="163">
        <f t="shared" si="129"/>
        <v>0</v>
      </c>
      <c r="N248" s="163">
        <f t="shared" si="129"/>
        <v>0</v>
      </c>
      <c r="O248" s="163">
        <f t="shared" si="129"/>
        <v>0</v>
      </c>
      <c r="P248" s="163">
        <f t="shared" si="129"/>
        <v>0</v>
      </c>
      <c r="Q248" s="163">
        <f t="shared" si="129"/>
        <v>0</v>
      </c>
      <c r="R248" s="163">
        <f t="shared" ref="R248:AF263" si="130">Q248</f>
        <v>0</v>
      </c>
      <c r="S248" s="163">
        <f t="shared" si="130"/>
        <v>0</v>
      </c>
      <c r="T248" s="163">
        <f t="shared" si="130"/>
        <v>0</v>
      </c>
      <c r="U248" s="163">
        <f t="shared" si="130"/>
        <v>0</v>
      </c>
      <c r="V248" s="163">
        <f t="shared" si="130"/>
        <v>0</v>
      </c>
      <c r="W248" s="163">
        <f t="shared" si="130"/>
        <v>0</v>
      </c>
      <c r="X248" s="163">
        <f t="shared" si="130"/>
        <v>0</v>
      </c>
      <c r="Y248" s="163">
        <f t="shared" si="130"/>
        <v>0</v>
      </c>
      <c r="Z248" s="163">
        <f t="shared" si="130"/>
        <v>0</v>
      </c>
      <c r="AA248" s="163">
        <f t="shared" si="130"/>
        <v>0</v>
      </c>
      <c r="AB248" s="163">
        <f t="shared" si="130"/>
        <v>0</v>
      </c>
      <c r="AC248" s="163">
        <f t="shared" si="130"/>
        <v>0</v>
      </c>
      <c r="AD248" s="163">
        <f t="shared" si="130"/>
        <v>0</v>
      </c>
      <c r="AE248" s="163">
        <f t="shared" si="130"/>
        <v>0</v>
      </c>
      <c r="AF248" s="176">
        <f t="shared" si="130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R264" si="131">B249</f>
        <v>0</v>
      </c>
      <c r="D249" s="163">
        <f t="shared" si="131"/>
        <v>0</v>
      </c>
      <c r="E249" s="163">
        <f t="shared" si="131"/>
        <v>0</v>
      </c>
      <c r="F249" s="163">
        <f t="shared" si="131"/>
        <v>0</v>
      </c>
      <c r="G249" s="163">
        <f t="shared" si="131"/>
        <v>0</v>
      </c>
      <c r="H249" s="163">
        <f t="shared" si="131"/>
        <v>0</v>
      </c>
      <c r="I249" s="163">
        <f t="shared" si="131"/>
        <v>0</v>
      </c>
      <c r="J249" s="163">
        <f t="shared" si="131"/>
        <v>0</v>
      </c>
      <c r="K249" s="163">
        <f t="shared" si="131"/>
        <v>0</v>
      </c>
      <c r="L249" s="163">
        <f t="shared" si="131"/>
        <v>0</v>
      </c>
      <c r="M249" s="163">
        <f t="shared" si="131"/>
        <v>0</v>
      </c>
      <c r="N249" s="163">
        <f t="shared" si="131"/>
        <v>0</v>
      </c>
      <c r="O249" s="163">
        <f t="shared" si="131"/>
        <v>0</v>
      </c>
      <c r="P249" s="163">
        <f t="shared" si="131"/>
        <v>0</v>
      </c>
      <c r="Q249" s="163">
        <f t="shared" si="131"/>
        <v>0</v>
      </c>
      <c r="R249" s="163">
        <f t="shared" si="130"/>
        <v>0</v>
      </c>
      <c r="S249" s="163">
        <f t="shared" si="130"/>
        <v>0</v>
      </c>
      <c r="T249" s="163">
        <f t="shared" si="130"/>
        <v>0</v>
      </c>
      <c r="U249" s="163">
        <f t="shared" si="130"/>
        <v>0</v>
      </c>
      <c r="V249" s="163">
        <f t="shared" si="130"/>
        <v>0</v>
      </c>
      <c r="W249" s="163">
        <f t="shared" si="130"/>
        <v>0</v>
      </c>
      <c r="X249" s="163">
        <f t="shared" si="130"/>
        <v>0</v>
      </c>
      <c r="Y249" s="163">
        <f t="shared" si="130"/>
        <v>0</v>
      </c>
      <c r="Z249" s="163">
        <f t="shared" si="130"/>
        <v>0</v>
      </c>
      <c r="AA249" s="163">
        <f t="shared" si="130"/>
        <v>0</v>
      </c>
      <c r="AB249" s="163">
        <f t="shared" si="130"/>
        <v>0</v>
      </c>
      <c r="AC249" s="163">
        <f t="shared" si="130"/>
        <v>0</v>
      </c>
      <c r="AD249" s="163">
        <f t="shared" si="130"/>
        <v>0</v>
      </c>
      <c r="AE249" s="163">
        <f t="shared" si="130"/>
        <v>0</v>
      </c>
      <c r="AF249" s="176">
        <f t="shared" si="130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131"/>
        <v>0</v>
      </c>
      <c r="D250" s="163">
        <f t="shared" si="131"/>
        <v>0</v>
      </c>
      <c r="E250" s="163">
        <f t="shared" si="131"/>
        <v>0</v>
      </c>
      <c r="F250" s="163">
        <f t="shared" si="131"/>
        <v>0</v>
      </c>
      <c r="G250" s="163">
        <f t="shared" si="131"/>
        <v>0</v>
      </c>
      <c r="H250" s="163">
        <f t="shared" si="131"/>
        <v>0</v>
      </c>
      <c r="I250" s="163">
        <f t="shared" si="131"/>
        <v>0</v>
      </c>
      <c r="J250" s="163">
        <f t="shared" si="131"/>
        <v>0</v>
      </c>
      <c r="K250" s="163">
        <f t="shared" si="131"/>
        <v>0</v>
      </c>
      <c r="L250" s="163">
        <f t="shared" si="131"/>
        <v>0</v>
      </c>
      <c r="M250" s="163">
        <f t="shared" si="131"/>
        <v>0</v>
      </c>
      <c r="N250" s="163">
        <f t="shared" si="131"/>
        <v>0</v>
      </c>
      <c r="O250" s="163">
        <f t="shared" si="131"/>
        <v>0</v>
      </c>
      <c r="P250" s="163">
        <f t="shared" si="131"/>
        <v>0</v>
      </c>
      <c r="Q250" s="163">
        <f t="shared" si="131"/>
        <v>0</v>
      </c>
      <c r="R250" s="163">
        <f t="shared" si="131"/>
        <v>0</v>
      </c>
      <c r="S250" s="163">
        <f t="shared" si="130"/>
        <v>0</v>
      </c>
      <c r="T250" s="163">
        <f t="shared" si="130"/>
        <v>0</v>
      </c>
      <c r="U250" s="163">
        <f t="shared" si="130"/>
        <v>0</v>
      </c>
      <c r="V250" s="163">
        <f t="shared" si="130"/>
        <v>0</v>
      </c>
      <c r="W250" s="163">
        <f t="shared" si="130"/>
        <v>0</v>
      </c>
      <c r="X250" s="163">
        <f t="shared" si="130"/>
        <v>0</v>
      </c>
      <c r="Y250" s="163">
        <f t="shared" si="130"/>
        <v>0</v>
      </c>
      <c r="Z250" s="163">
        <f t="shared" si="130"/>
        <v>0</v>
      </c>
      <c r="AA250" s="163">
        <f t="shared" si="130"/>
        <v>0</v>
      </c>
      <c r="AB250" s="163">
        <f t="shared" si="130"/>
        <v>0</v>
      </c>
      <c r="AC250" s="163">
        <f t="shared" si="130"/>
        <v>0</v>
      </c>
      <c r="AD250" s="163">
        <f t="shared" si="130"/>
        <v>0</v>
      </c>
      <c r="AE250" s="163">
        <f t="shared" si="130"/>
        <v>0</v>
      </c>
      <c r="AF250" s="176">
        <f t="shared" si="130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131"/>
        <v>0</v>
      </c>
      <c r="D251" s="163">
        <f t="shared" si="131"/>
        <v>0</v>
      </c>
      <c r="E251" s="163">
        <f t="shared" si="131"/>
        <v>0</v>
      </c>
      <c r="F251" s="163">
        <f t="shared" si="131"/>
        <v>0</v>
      </c>
      <c r="G251" s="163">
        <f t="shared" si="131"/>
        <v>0</v>
      </c>
      <c r="H251" s="163">
        <f t="shared" si="131"/>
        <v>0</v>
      </c>
      <c r="I251" s="163">
        <f t="shared" si="131"/>
        <v>0</v>
      </c>
      <c r="J251" s="163">
        <f t="shared" si="131"/>
        <v>0</v>
      </c>
      <c r="K251" s="163">
        <f t="shared" si="131"/>
        <v>0</v>
      </c>
      <c r="L251" s="163">
        <f t="shared" si="131"/>
        <v>0</v>
      </c>
      <c r="M251" s="163">
        <f t="shared" si="131"/>
        <v>0</v>
      </c>
      <c r="N251" s="163">
        <f t="shared" si="131"/>
        <v>0</v>
      </c>
      <c r="O251" s="163">
        <f t="shared" si="131"/>
        <v>0</v>
      </c>
      <c r="P251" s="163">
        <f t="shared" si="131"/>
        <v>0</v>
      </c>
      <c r="Q251" s="163">
        <f t="shared" si="131"/>
        <v>0</v>
      </c>
      <c r="R251" s="163">
        <f t="shared" si="131"/>
        <v>0</v>
      </c>
      <c r="S251" s="163">
        <f t="shared" si="130"/>
        <v>0</v>
      </c>
      <c r="T251" s="163">
        <f t="shared" si="130"/>
        <v>0</v>
      </c>
      <c r="U251" s="163">
        <f t="shared" si="130"/>
        <v>0</v>
      </c>
      <c r="V251" s="163">
        <f t="shared" si="130"/>
        <v>0</v>
      </c>
      <c r="W251" s="163">
        <f t="shared" si="130"/>
        <v>0</v>
      </c>
      <c r="X251" s="163">
        <f t="shared" si="130"/>
        <v>0</v>
      </c>
      <c r="Y251" s="163">
        <f t="shared" si="130"/>
        <v>0</v>
      </c>
      <c r="Z251" s="163">
        <f t="shared" si="130"/>
        <v>0</v>
      </c>
      <c r="AA251" s="163">
        <f t="shared" si="130"/>
        <v>0</v>
      </c>
      <c r="AB251" s="163">
        <f t="shared" si="130"/>
        <v>0</v>
      </c>
      <c r="AC251" s="163">
        <f t="shared" si="130"/>
        <v>0</v>
      </c>
      <c r="AD251" s="163">
        <f t="shared" si="130"/>
        <v>0</v>
      </c>
      <c r="AE251" s="163">
        <f t="shared" si="130"/>
        <v>0</v>
      </c>
      <c r="AF251" s="176">
        <f t="shared" si="130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131"/>
        <v>0</v>
      </c>
      <c r="D252" s="163">
        <f t="shared" si="131"/>
        <v>0</v>
      </c>
      <c r="E252" s="163">
        <f t="shared" si="131"/>
        <v>0</v>
      </c>
      <c r="F252" s="163">
        <f t="shared" si="131"/>
        <v>0</v>
      </c>
      <c r="G252" s="163">
        <f t="shared" si="131"/>
        <v>0</v>
      </c>
      <c r="H252" s="163">
        <f t="shared" si="131"/>
        <v>0</v>
      </c>
      <c r="I252" s="163">
        <f t="shared" si="131"/>
        <v>0</v>
      </c>
      <c r="J252" s="163">
        <f t="shared" si="131"/>
        <v>0</v>
      </c>
      <c r="K252" s="163">
        <f t="shared" si="131"/>
        <v>0</v>
      </c>
      <c r="L252" s="163">
        <f t="shared" si="131"/>
        <v>0</v>
      </c>
      <c r="M252" s="163">
        <f t="shared" si="131"/>
        <v>0</v>
      </c>
      <c r="N252" s="163">
        <f t="shared" si="131"/>
        <v>0</v>
      </c>
      <c r="O252" s="163">
        <f t="shared" si="131"/>
        <v>0</v>
      </c>
      <c r="P252" s="163">
        <f t="shared" si="131"/>
        <v>0</v>
      </c>
      <c r="Q252" s="163">
        <f t="shared" si="131"/>
        <v>0</v>
      </c>
      <c r="R252" s="163">
        <f t="shared" si="131"/>
        <v>0</v>
      </c>
      <c r="S252" s="163">
        <f t="shared" si="130"/>
        <v>0</v>
      </c>
      <c r="T252" s="163">
        <f t="shared" si="130"/>
        <v>0</v>
      </c>
      <c r="U252" s="163">
        <f t="shared" si="130"/>
        <v>0</v>
      </c>
      <c r="V252" s="163">
        <f t="shared" si="130"/>
        <v>0</v>
      </c>
      <c r="W252" s="163">
        <f t="shared" si="130"/>
        <v>0</v>
      </c>
      <c r="X252" s="163">
        <f t="shared" si="130"/>
        <v>0</v>
      </c>
      <c r="Y252" s="163">
        <f t="shared" si="130"/>
        <v>0</v>
      </c>
      <c r="Z252" s="163">
        <f t="shared" si="130"/>
        <v>0</v>
      </c>
      <c r="AA252" s="163">
        <f t="shared" si="130"/>
        <v>0</v>
      </c>
      <c r="AB252" s="163">
        <f t="shared" si="130"/>
        <v>0</v>
      </c>
      <c r="AC252" s="163">
        <f t="shared" si="130"/>
        <v>0</v>
      </c>
      <c r="AD252" s="163">
        <f t="shared" si="130"/>
        <v>0</v>
      </c>
      <c r="AE252" s="163">
        <f t="shared" si="130"/>
        <v>0</v>
      </c>
      <c r="AF252" s="176">
        <f t="shared" si="130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131"/>
        <v>0</v>
      </c>
      <c r="D253" s="163">
        <f t="shared" si="131"/>
        <v>0</v>
      </c>
      <c r="E253" s="163">
        <f t="shared" si="131"/>
        <v>0</v>
      </c>
      <c r="F253" s="163">
        <f t="shared" si="131"/>
        <v>0</v>
      </c>
      <c r="G253" s="163">
        <f t="shared" si="131"/>
        <v>0</v>
      </c>
      <c r="H253" s="163">
        <f t="shared" si="131"/>
        <v>0</v>
      </c>
      <c r="I253" s="163">
        <f t="shared" si="131"/>
        <v>0</v>
      </c>
      <c r="J253" s="163">
        <f t="shared" si="131"/>
        <v>0</v>
      </c>
      <c r="K253" s="163">
        <f t="shared" si="131"/>
        <v>0</v>
      </c>
      <c r="L253" s="163">
        <f t="shared" si="131"/>
        <v>0</v>
      </c>
      <c r="M253" s="163">
        <f t="shared" si="131"/>
        <v>0</v>
      </c>
      <c r="N253" s="163">
        <f t="shared" si="131"/>
        <v>0</v>
      </c>
      <c r="O253" s="163">
        <f t="shared" si="131"/>
        <v>0</v>
      </c>
      <c r="P253" s="163">
        <f t="shared" si="131"/>
        <v>0</v>
      </c>
      <c r="Q253" s="163">
        <f t="shared" si="131"/>
        <v>0</v>
      </c>
      <c r="R253" s="163">
        <f t="shared" si="131"/>
        <v>0</v>
      </c>
      <c r="S253" s="163">
        <f t="shared" si="130"/>
        <v>0</v>
      </c>
      <c r="T253" s="163">
        <f t="shared" si="130"/>
        <v>0</v>
      </c>
      <c r="U253" s="163">
        <f t="shared" si="130"/>
        <v>0</v>
      </c>
      <c r="V253" s="163">
        <f t="shared" si="130"/>
        <v>0</v>
      </c>
      <c r="W253" s="163">
        <f t="shared" si="130"/>
        <v>0</v>
      </c>
      <c r="X253" s="163">
        <f t="shared" si="130"/>
        <v>0</v>
      </c>
      <c r="Y253" s="163">
        <f t="shared" si="130"/>
        <v>0</v>
      </c>
      <c r="Z253" s="163">
        <f t="shared" si="130"/>
        <v>0</v>
      </c>
      <c r="AA253" s="163">
        <f t="shared" si="130"/>
        <v>0</v>
      </c>
      <c r="AB253" s="163">
        <f t="shared" si="130"/>
        <v>0</v>
      </c>
      <c r="AC253" s="163">
        <f t="shared" si="130"/>
        <v>0</v>
      </c>
      <c r="AD253" s="163">
        <f t="shared" si="130"/>
        <v>0</v>
      </c>
      <c r="AE253" s="163">
        <f t="shared" si="130"/>
        <v>0</v>
      </c>
      <c r="AF253" s="176">
        <f t="shared" si="130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131"/>
        <v>0</v>
      </c>
      <c r="D254" s="163">
        <f t="shared" si="131"/>
        <v>0</v>
      </c>
      <c r="E254" s="163">
        <f t="shared" si="131"/>
        <v>0</v>
      </c>
      <c r="F254" s="163">
        <f t="shared" si="131"/>
        <v>0</v>
      </c>
      <c r="G254" s="163">
        <f t="shared" si="131"/>
        <v>0</v>
      </c>
      <c r="H254" s="163">
        <f t="shared" si="131"/>
        <v>0</v>
      </c>
      <c r="I254" s="163">
        <f t="shared" si="131"/>
        <v>0</v>
      </c>
      <c r="J254" s="163">
        <f t="shared" si="131"/>
        <v>0</v>
      </c>
      <c r="K254" s="163">
        <f t="shared" si="131"/>
        <v>0</v>
      </c>
      <c r="L254" s="163">
        <f t="shared" si="131"/>
        <v>0</v>
      </c>
      <c r="M254" s="163">
        <f t="shared" si="131"/>
        <v>0</v>
      </c>
      <c r="N254" s="163">
        <f t="shared" si="131"/>
        <v>0</v>
      </c>
      <c r="O254" s="163">
        <f t="shared" si="131"/>
        <v>0</v>
      </c>
      <c r="P254" s="163">
        <f t="shared" si="131"/>
        <v>0</v>
      </c>
      <c r="Q254" s="163">
        <f t="shared" si="131"/>
        <v>0</v>
      </c>
      <c r="R254" s="163">
        <f t="shared" si="131"/>
        <v>0</v>
      </c>
      <c r="S254" s="163">
        <f t="shared" si="130"/>
        <v>0</v>
      </c>
      <c r="T254" s="163">
        <f t="shared" si="130"/>
        <v>0</v>
      </c>
      <c r="U254" s="163">
        <f t="shared" si="130"/>
        <v>0</v>
      </c>
      <c r="V254" s="163">
        <f t="shared" si="130"/>
        <v>0</v>
      </c>
      <c r="W254" s="163">
        <f t="shared" si="130"/>
        <v>0</v>
      </c>
      <c r="X254" s="163">
        <f t="shared" si="130"/>
        <v>0</v>
      </c>
      <c r="Y254" s="163">
        <f t="shared" si="130"/>
        <v>0</v>
      </c>
      <c r="Z254" s="163">
        <f t="shared" si="130"/>
        <v>0</v>
      </c>
      <c r="AA254" s="163">
        <f t="shared" si="130"/>
        <v>0</v>
      </c>
      <c r="AB254" s="163">
        <f t="shared" si="130"/>
        <v>0</v>
      </c>
      <c r="AC254" s="163">
        <f t="shared" si="130"/>
        <v>0</v>
      </c>
      <c r="AD254" s="163">
        <f t="shared" si="130"/>
        <v>0</v>
      </c>
      <c r="AE254" s="163">
        <f t="shared" si="130"/>
        <v>0</v>
      </c>
      <c r="AF254" s="176">
        <f t="shared" si="130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131"/>
        <v>0</v>
      </c>
      <c r="D255" s="163">
        <f t="shared" si="131"/>
        <v>0</v>
      </c>
      <c r="E255" s="163">
        <f t="shared" si="131"/>
        <v>0</v>
      </c>
      <c r="F255" s="163">
        <f t="shared" si="131"/>
        <v>0</v>
      </c>
      <c r="G255" s="163">
        <f t="shared" si="131"/>
        <v>0</v>
      </c>
      <c r="H255" s="163">
        <f t="shared" si="131"/>
        <v>0</v>
      </c>
      <c r="I255" s="163">
        <f t="shared" si="131"/>
        <v>0</v>
      </c>
      <c r="J255" s="163">
        <f t="shared" si="131"/>
        <v>0</v>
      </c>
      <c r="K255" s="163">
        <f t="shared" si="131"/>
        <v>0</v>
      </c>
      <c r="L255" s="163">
        <f t="shared" si="131"/>
        <v>0</v>
      </c>
      <c r="M255" s="163">
        <f t="shared" si="131"/>
        <v>0</v>
      </c>
      <c r="N255" s="163">
        <f t="shared" si="131"/>
        <v>0</v>
      </c>
      <c r="O255" s="163">
        <f t="shared" si="131"/>
        <v>0</v>
      </c>
      <c r="P255" s="163">
        <f t="shared" si="131"/>
        <v>0</v>
      </c>
      <c r="Q255" s="163">
        <f t="shared" si="131"/>
        <v>0</v>
      </c>
      <c r="R255" s="163">
        <f t="shared" si="131"/>
        <v>0</v>
      </c>
      <c r="S255" s="163">
        <f t="shared" si="130"/>
        <v>0</v>
      </c>
      <c r="T255" s="163">
        <f t="shared" si="130"/>
        <v>0</v>
      </c>
      <c r="U255" s="163">
        <f t="shared" si="130"/>
        <v>0</v>
      </c>
      <c r="V255" s="163">
        <f t="shared" si="130"/>
        <v>0</v>
      </c>
      <c r="W255" s="163">
        <f t="shared" si="130"/>
        <v>0</v>
      </c>
      <c r="X255" s="163">
        <f t="shared" si="130"/>
        <v>0</v>
      </c>
      <c r="Y255" s="163">
        <f t="shared" si="130"/>
        <v>0</v>
      </c>
      <c r="Z255" s="163">
        <f t="shared" si="130"/>
        <v>0</v>
      </c>
      <c r="AA255" s="163">
        <f t="shared" si="130"/>
        <v>0</v>
      </c>
      <c r="AB255" s="163">
        <f t="shared" si="130"/>
        <v>0</v>
      </c>
      <c r="AC255" s="163">
        <f t="shared" si="130"/>
        <v>0</v>
      </c>
      <c r="AD255" s="163">
        <f t="shared" si="130"/>
        <v>0</v>
      </c>
      <c r="AE255" s="163">
        <f t="shared" si="130"/>
        <v>0</v>
      </c>
      <c r="AF255" s="176">
        <f t="shared" si="130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131"/>
        <v>0</v>
      </c>
      <c r="D256" s="163">
        <f t="shared" si="131"/>
        <v>0</v>
      </c>
      <c r="E256" s="163">
        <f t="shared" si="131"/>
        <v>0</v>
      </c>
      <c r="F256" s="163">
        <f t="shared" si="131"/>
        <v>0</v>
      </c>
      <c r="G256" s="163">
        <f t="shared" si="131"/>
        <v>0</v>
      </c>
      <c r="H256" s="163">
        <f t="shared" si="131"/>
        <v>0</v>
      </c>
      <c r="I256" s="163">
        <f t="shared" si="131"/>
        <v>0</v>
      </c>
      <c r="J256" s="163">
        <f t="shared" si="131"/>
        <v>0</v>
      </c>
      <c r="K256" s="163">
        <f t="shared" si="131"/>
        <v>0</v>
      </c>
      <c r="L256" s="163">
        <f t="shared" si="131"/>
        <v>0</v>
      </c>
      <c r="M256" s="163">
        <f t="shared" si="131"/>
        <v>0</v>
      </c>
      <c r="N256" s="163">
        <f t="shared" si="131"/>
        <v>0</v>
      </c>
      <c r="O256" s="163">
        <f t="shared" si="131"/>
        <v>0</v>
      </c>
      <c r="P256" s="163">
        <f t="shared" si="131"/>
        <v>0</v>
      </c>
      <c r="Q256" s="163">
        <f t="shared" si="131"/>
        <v>0</v>
      </c>
      <c r="R256" s="163">
        <f t="shared" si="131"/>
        <v>0</v>
      </c>
      <c r="S256" s="163">
        <f t="shared" si="130"/>
        <v>0</v>
      </c>
      <c r="T256" s="163">
        <f t="shared" si="130"/>
        <v>0</v>
      </c>
      <c r="U256" s="163">
        <f t="shared" si="130"/>
        <v>0</v>
      </c>
      <c r="V256" s="163">
        <f t="shared" si="130"/>
        <v>0</v>
      </c>
      <c r="W256" s="163">
        <f t="shared" si="130"/>
        <v>0</v>
      </c>
      <c r="X256" s="163">
        <f t="shared" si="130"/>
        <v>0</v>
      </c>
      <c r="Y256" s="163">
        <f t="shared" si="130"/>
        <v>0</v>
      </c>
      <c r="Z256" s="163">
        <f t="shared" si="130"/>
        <v>0</v>
      </c>
      <c r="AA256" s="163">
        <f t="shared" si="130"/>
        <v>0</v>
      </c>
      <c r="AB256" s="163">
        <f t="shared" si="130"/>
        <v>0</v>
      </c>
      <c r="AC256" s="163">
        <f t="shared" si="130"/>
        <v>0</v>
      </c>
      <c r="AD256" s="163">
        <f t="shared" si="130"/>
        <v>0</v>
      </c>
      <c r="AE256" s="163">
        <f t="shared" si="130"/>
        <v>0</v>
      </c>
      <c r="AF256" s="176">
        <f t="shared" si="130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131"/>
        <v>0</v>
      </c>
      <c r="D257" s="163">
        <f t="shared" si="131"/>
        <v>0</v>
      </c>
      <c r="E257" s="163">
        <f t="shared" si="131"/>
        <v>0</v>
      </c>
      <c r="F257" s="163">
        <f t="shared" si="131"/>
        <v>0</v>
      </c>
      <c r="G257" s="163">
        <f t="shared" si="131"/>
        <v>0</v>
      </c>
      <c r="H257" s="163">
        <f t="shared" si="131"/>
        <v>0</v>
      </c>
      <c r="I257" s="163">
        <f t="shared" si="131"/>
        <v>0</v>
      </c>
      <c r="J257" s="163">
        <f t="shared" si="131"/>
        <v>0</v>
      </c>
      <c r="K257" s="163">
        <f t="shared" si="131"/>
        <v>0</v>
      </c>
      <c r="L257" s="163">
        <f t="shared" si="131"/>
        <v>0</v>
      </c>
      <c r="M257" s="163">
        <f t="shared" si="131"/>
        <v>0</v>
      </c>
      <c r="N257" s="163">
        <f t="shared" si="131"/>
        <v>0</v>
      </c>
      <c r="O257" s="163">
        <f t="shared" si="131"/>
        <v>0</v>
      </c>
      <c r="P257" s="163">
        <f t="shared" si="131"/>
        <v>0</v>
      </c>
      <c r="Q257" s="163">
        <f t="shared" si="131"/>
        <v>0</v>
      </c>
      <c r="R257" s="163">
        <f t="shared" si="131"/>
        <v>0</v>
      </c>
      <c r="S257" s="163">
        <f t="shared" si="130"/>
        <v>0</v>
      </c>
      <c r="T257" s="163">
        <f t="shared" si="130"/>
        <v>0</v>
      </c>
      <c r="U257" s="163">
        <f t="shared" si="130"/>
        <v>0</v>
      </c>
      <c r="V257" s="163">
        <f t="shared" si="130"/>
        <v>0</v>
      </c>
      <c r="W257" s="163">
        <f t="shared" si="130"/>
        <v>0</v>
      </c>
      <c r="X257" s="163">
        <f t="shared" si="130"/>
        <v>0</v>
      </c>
      <c r="Y257" s="163">
        <f t="shared" si="130"/>
        <v>0</v>
      </c>
      <c r="Z257" s="163">
        <f t="shared" si="130"/>
        <v>0</v>
      </c>
      <c r="AA257" s="163">
        <f t="shared" si="130"/>
        <v>0</v>
      </c>
      <c r="AB257" s="163">
        <f t="shared" si="130"/>
        <v>0</v>
      </c>
      <c r="AC257" s="163">
        <f t="shared" si="130"/>
        <v>0</v>
      </c>
      <c r="AD257" s="163">
        <f t="shared" si="130"/>
        <v>0</v>
      </c>
      <c r="AE257" s="163">
        <f t="shared" si="130"/>
        <v>0</v>
      </c>
      <c r="AF257" s="176">
        <f t="shared" si="130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131"/>
        <v>0</v>
      </c>
      <c r="D258" s="163">
        <f t="shared" si="131"/>
        <v>0</v>
      </c>
      <c r="E258" s="163">
        <f t="shared" si="131"/>
        <v>0</v>
      </c>
      <c r="F258" s="163">
        <f t="shared" si="131"/>
        <v>0</v>
      </c>
      <c r="G258" s="163">
        <f t="shared" si="131"/>
        <v>0</v>
      </c>
      <c r="H258" s="163">
        <f t="shared" si="131"/>
        <v>0</v>
      </c>
      <c r="I258" s="163">
        <f t="shared" si="131"/>
        <v>0</v>
      </c>
      <c r="J258" s="163">
        <f t="shared" si="131"/>
        <v>0</v>
      </c>
      <c r="K258" s="163">
        <f t="shared" si="131"/>
        <v>0</v>
      </c>
      <c r="L258" s="163">
        <f t="shared" si="131"/>
        <v>0</v>
      </c>
      <c r="M258" s="163">
        <f t="shared" si="131"/>
        <v>0</v>
      </c>
      <c r="N258" s="163">
        <f t="shared" si="131"/>
        <v>0</v>
      </c>
      <c r="O258" s="163">
        <f t="shared" si="131"/>
        <v>0</v>
      </c>
      <c r="P258" s="163">
        <f t="shared" si="131"/>
        <v>0</v>
      </c>
      <c r="Q258" s="163">
        <f t="shared" si="131"/>
        <v>0</v>
      </c>
      <c r="R258" s="163">
        <f t="shared" si="131"/>
        <v>0</v>
      </c>
      <c r="S258" s="163">
        <f t="shared" si="130"/>
        <v>0</v>
      </c>
      <c r="T258" s="163">
        <f t="shared" si="130"/>
        <v>0</v>
      </c>
      <c r="U258" s="163">
        <f t="shared" si="130"/>
        <v>0</v>
      </c>
      <c r="V258" s="163">
        <f t="shared" si="130"/>
        <v>0</v>
      </c>
      <c r="W258" s="163">
        <f t="shared" si="130"/>
        <v>0</v>
      </c>
      <c r="X258" s="163">
        <f t="shared" si="130"/>
        <v>0</v>
      </c>
      <c r="Y258" s="163">
        <f t="shared" si="130"/>
        <v>0</v>
      </c>
      <c r="Z258" s="163">
        <f t="shared" si="130"/>
        <v>0</v>
      </c>
      <c r="AA258" s="163">
        <f t="shared" si="130"/>
        <v>0</v>
      </c>
      <c r="AB258" s="163">
        <f t="shared" si="130"/>
        <v>0</v>
      </c>
      <c r="AC258" s="163">
        <f t="shared" si="130"/>
        <v>0</v>
      </c>
      <c r="AD258" s="163">
        <f t="shared" si="130"/>
        <v>0</v>
      </c>
      <c r="AE258" s="163">
        <f t="shared" si="130"/>
        <v>0</v>
      </c>
      <c r="AF258" s="176">
        <f t="shared" si="130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131"/>
        <v>0</v>
      </c>
      <c r="D259" s="163">
        <f t="shared" si="131"/>
        <v>0</v>
      </c>
      <c r="E259" s="163">
        <f t="shared" si="131"/>
        <v>0</v>
      </c>
      <c r="F259" s="163">
        <f t="shared" si="131"/>
        <v>0</v>
      </c>
      <c r="G259" s="163">
        <f t="shared" si="131"/>
        <v>0</v>
      </c>
      <c r="H259" s="163">
        <f t="shared" si="131"/>
        <v>0</v>
      </c>
      <c r="I259" s="163">
        <f t="shared" si="131"/>
        <v>0</v>
      </c>
      <c r="J259" s="163">
        <f t="shared" si="131"/>
        <v>0</v>
      </c>
      <c r="K259" s="163">
        <f t="shared" si="131"/>
        <v>0</v>
      </c>
      <c r="L259" s="163">
        <f t="shared" si="131"/>
        <v>0</v>
      </c>
      <c r="M259" s="163">
        <f t="shared" si="131"/>
        <v>0</v>
      </c>
      <c r="N259" s="163">
        <f t="shared" si="131"/>
        <v>0</v>
      </c>
      <c r="O259" s="163">
        <f t="shared" si="131"/>
        <v>0</v>
      </c>
      <c r="P259" s="163">
        <f t="shared" si="131"/>
        <v>0</v>
      </c>
      <c r="Q259" s="163">
        <f t="shared" si="131"/>
        <v>0</v>
      </c>
      <c r="R259" s="163">
        <f t="shared" si="131"/>
        <v>0</v>
      </c>
      <c r="S259" s="163">
        <f t="shared" si="130"/>
        <v>0</v>
      </c>
      <c r="T259" s="163">
        <f t="shared" si="130"/>
        <v>0</v>
      </c>
      <c r="U259" s="163">
        <f t="shared" si="130"/>
        <v>0</v>
      </c>
      <c r="V259" s="163">
        <f t="shared" si="130"/>
        <v>0</v>
      </c>
      <c r="W259" s="163">
        <f t="shared" si="130"/>
        <v>0</v>
      </c>
      <c r="X259" s="163">
        <f t="shared" si="130"/>
        <v>0</v>
      </c>
      <c r="Y259" s="163">
        <f t="shared" si="130"/>
        <v>0</v>
      </c>
      <c r="Z259" s="163">
        <f t="shared" si="130"/>
        <v>0</v>
      </c>
      <c r="AA259" s="163">
        <f t="shared" si="130"/>
        <v>0</v>
      </c>
      <c r="AB259" s="163">
        <f t="shared" si="130"/>
        <v>0</v>
      </c>
      <c r="AC259" s="163">
        <f t="shared" si="130"/>
        <v>0</v>
      </c>
      <c r="AD259" s="163">
        <f t="shared" si="130"/>
        <v>0</v>
      </c>
      <c r="AE259" s="163">
        <f t="shared" si="130"/>
        <v>0</v>
      </c>
      <c r="AF259" s="176">
        <f t="shared" si="130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131"/>
        <v>0</v>
      </c>
      <c r="D260" s="163">
        <f t="shared" si="131"/>
        <v>0</v>
      </c>
      <c r="E260" s="163">
        <f t="shared" si="131"/>
        <v>0</v>
      </c>
      <c r="F260" s="163">
        <f t="shared" si="131"/>
        <v>0</v>
      </c>
      <c r="G260" s="163">
        <f t="shared" si="131"/>
        <v>0</v>
      </c>
      <c r="H260" s="163">
        <f t="shared" si="131"/>
        <v>0</v>
      </c>
      <c r="I260" s="163">
        <f t="shared" si="131"/>
        <v>0</v>
      </c>
      <c r="J260" s="163">
        <f t="shared" si="131"/>
        <v>0</v>
      </c>
      <c r="K260" s="163">
        <f t="shared" si="131"/>
        <v>0</v>
      </c>
      <c r="L260" s="163">
        <f t="shared" si="131"/>
        <v>0</v>
      </c>
      <c r="M260" s="163">
        <f t="shared" si="131"/>
        <v>0</v>
      </c>
      <c r="N260" s="163">
        <f t="shared" si="131"/>
        <v>0</v>
      </c>
      <c r="O260" s="163">
        <f t="shared" si="131"/>
        <v>0</v>
      </c>
      <c r="P260" s="163">
        <f t="shared" si="131"/>
        <v>0</v>
      </c>
      <c r="Q260" s="163">
        <f t="shared" si="131"/>
        <v>0</v>
      </c>
      <c r="R260" s="163">
        <f t="shared" si="131"/>
        <v>0</v>
      </c>
      <c r="S260" s="163">
        <f t="shared" si="130"/>
        <v>0</v>
      </c>
      <c r="T260" s="163">
        <f t="shared" si="130"/>
        <v>0</v>
      </c>
      <c r="U260" s="163">
        <f t="shared" si="130"/>
        <v>0</v>
      </c>
      <c r="V260" s="163">
        <f t="shared" si="130"/>
        <v>0</v>
      </c>
      <c r="W260" s="163">
        <f t="shared" si="130"/>
        <v>0</v>
      </c>
      <c r="X260" s="163">
        <f t="shared" si="130"/>
        <v>0</v>
      </c>
      <c r="Y260" s="163">
        <f t="shared" si="130"/>
        <v>0</v>
      </c>
      <c r="Z260" s="163">
        <f t="shared" si="130"/>
        <v>0</v>
      </c>
      <c r="AA260" s="163">
        <f t="shared" si="130"/>
        <v>0</v>
      </c>
      <c r="AB260" s="163">
        <f t="shared" si="130"/>
        <v>0</v>
      </c>
      <c r="AC260" s="163">
        <f t="shared" si="130"/>
        <v>0</v>
      </c>
      <c r="AD260" s="163">
        <f t="shared" si="130"/>
        <v>0</v>
      </c>
      <c r="AE260" s="163">
        <f t="shared" si="130"/>
        <v>0</v>
      </c>
      <c r="AF260" s="176">
        <f t="shared" si="130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131"/>
        <v>0</v>
      </c>
      <c r="D261" s="163">
        <f t="shared" si="131"/>
        <v>0</v>
      </c>
      <c r="E261" s="163">
        <f t="shared" si="131"/>
        <v>0</v>
      </c>
      <c r="F261" s="163">
        <f t="shared" si="131"/>
        <v>0</v>
      </c>
      <c r="G261" s="163">
        <f t="shared" si="131"/>
        <v>0</v>
      </c>
      <c r="H261" s="163">
        <f t="shared" si="131"/>
        <v>0</v>
      </c>
      <c r="I261" s="163">
        <f t="shared" si="131"/>
        <v>0</v>
      </c>
      <c r="J261" s="163">
        <f t="shared" si="131"/>
        <v>0</v>
      </c>
      <c r="K261" s="163">
        <f t="shared" si="131"/>
        <v>0</v>
      </c>
      <c r="L261" s="163">
        <f t="shared" si="131"/>
        <v>0</v>
      </c>
      <c r="M261" s="163">
        <f t="shared" si="131"/>
        <v>0</v>
      </c>
      <c r="N261" s="163">
        <f t="shared" si="131"/>
        <v>0</v>
      </c>
      <c r="O261" s="163">
        <f t="shared" si="131"/>
        <v>0</v>
      </c>
      <c r="P261" s="163">
        <f t="shared" si="131"/>
        <v>0</v>
      </c>
      <c r="Q261" s="163">
        <f t="shared" si="131"/>
        <v>0</v>
      </c>
      <c r="R261" s="163">
        <f t="shared" si="131"/>
        <v>0</v>
      </c>
      <c r="S261" s="163">
        <f t="shared" si="130"/>
        <v>0</v>
      </c>
      <c r="T261" s="163">
        <f t="shared" si="130"/>
        <v>0</v>
      </c>
      <c r="U261" s="163">
        <f t="shared" si="130"/>
        <v>0</v>
      </c>
      <c r="V261" s="163">
        <f t="shared" si="130"/>
        <v>0</v>
      </c>
      <c r="W261" s="163">
        <f t="shared" si="130"/>
        <v>0</v>
      </c>
      <c r="X261" s="163">
        <f t="shared" si="130"/>
        <v>0</v>
      </c>
      <c r="Y261" s="163">
        <f t="shared" si="130"/>
        <v>0</v>
      </c>
      <c r="Z261" s="163">
        <f t="shared" si="130"/>
        <v>0</v>
      </c>
      <c r="AA261" s="163">
        <f t="shared" si="130"/>
        <v>0</v>
      </c>
      <c r="AB261" s="163">
        <f t="shared" si="130"/>
        <v>0</v>
      </c>
      <c r="AC261" s="163">
        <f t="shared" si="130"/>
        <v>0</v>
      </c>
      <c r="AD261" s="163">
        <f t="shared" si="130"/>
        <v>0</v>
      </c>
      <c r="AE261" s="163">
        <f t="shared" si="130"/>
        <v>0</v>
      </c>
      <c r="AF261" s="176">
        <f t="shared" si="130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131"/>
        <v>0</v>
      </c>
      <c r="D262" s="163">
        <f t="shared" si="131"/>
        <v>0</v>
      </c>
      <c r="E262" s="163">
        <f t="shared" si="131"/>
        <v>0</v>
      </c>
      <c r="F262" s="163">
        <f t="shared" si="131"/>
        <v>0</v>
      </c>
      <c r="G262" s="163">
        <f t="shared" si="131"/>
        <v>0</v>
      </c>
      <c r="H262" s="163">
        <f t="shared" si="131"/>
        <v>0</v>
      </c>
      <c r="I262" s="163">
        <f t="shared" si="131"/>
        <v>0</v>
      </c>
      <c r="J262" s="163">
        <f t="shared" si="131"/>
        <v>0</v>
      </c>
      <c r="K262" s="163">
        <f t="shared" si="131"/>
        <v>0</v>
      </c>
      <c r="L262" s="163">
        <f t="shared" si="131"/>
        <v>0</v>
      </c>
      <c r="M262" s="163">
        <f t="shared" si="131"/>
        <v>0</v>
      </c>
      <c r="N262" s="163">
        <f t="shared" si="131"/>
        <v>0</v>
      </c>
      <c r="O262" s="163">
        <f t="shared" si="131"/>
        <v>0</v>
      </c>
      <c r="P262" s="163">
        <f t="shared" si="131"/>
        <v>0</v>
      </c>
      <c r="Q262" s="163">
        <f t="shared" si="131"/>
        <v>0</v>
      </c>
      <c r="R262" s="163">
        <f t="shared" si="131"/>
        <v>0</v>
      </c>
      <c r="S262" s="163">
        <f t="shared" si="130"/>
        <v>0</v>
      </c>
      <c r="T262" s="163">
        <f t="shared" si="130"/>
        <v>0</v>
      </c>
      <c r="U262" s="163">
        <f t="shared" si="130"/>
        <v>0</v>
      </c>
      <c r="V262" s="163">
        <f t="shared" si="130"/>
        <v>0</v>
      </c>
      <c r="W262" s="163">
        <f t="shared" si="130"/>
        <v>0</v>
      </c>
      <c r="X262" s="163">
        <f t="shared" si="130"/>
        <v>0</v>
      </c>
      <c r="Y262" s="163">
        <f t="shared" si="130"/>
        <v>0</v>
      </c>
      <c r="Z262" s="163">
        <f t="shared" si="130"/>
        <v>0</v>
      </c>
      <c r="AA262" s="163">
        <f t="shared" si="130"/>
        <v>0</v>
      </c>
      <c r="AB262" s="163">
        <f t="shared" si="130"/>
        <v>0</v>
      </c>
      <c r="AC262" s="163">
        <f t="shared" si="130"/>
        <v>0</v>
      </c>
      <c r="AD262" s="163">
        <f t="shared" si="130"/>
        <v>0</v>
      </c>
      <c r="AE262" s="163">
        <f t="shared" si="130"/>
        <v>0</v>
      </c>
      <c r="AF262" s="176">
        <f t="shared" si="130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131"/>
        <v>0</v>
      </c>
      <c r="D263" s="163">
        <f t="shared" si="131"/>
        <v>0</v>
      </c>
      <c r="E263" s="163">
        <f t="shared" si="131"/>
        <v>0</v>
      </c>
      <c r="F263" s="163">
        <f t="shared" si="131"/>
        <v>0</v>
      </c>
      <c r="G263" s="163">
        <f t="shared" si="131"/>
        <v>0</v>
      </c>
      <c r="H263" s="163">
        <f t="shared" si="131"/>
        <v>0</v>
      </c>
      <c r="I263" s="163">
        <f t="shared" si="131"/>
        <v>0</v>
      </c>
      <c r="J263" s="163">
        <f t="shared" si="131"/>
        <v>0</v>
      </c>
      <c r="K263" s="163">
        <f t="shared" si="131"/>
        <v>0</v>
      </c>
      <c r="L263" s="163">
        <f t="shared" si="131"/>
        <v>0</v>
      </c>
      <c r="M263" s="163">
        <f t="shared" si="131"/>
        <v>0</v>
      </c>
      <c r="N263" s="163">
        <f t="shared" si="131"/>
        <v>0</v>
      </c>
      <c r="O263" s="163">
        <f t="shared" si="131"/>
        <v>0</v>
      </c>
      <c r="P263" s="163">
        <f t="shared" si="131"/>
        <v>0</v>
      </c>
      <c r="Q263" s="163">
        <f t="shared" si="131"/>
        <v>0</v>
      </c>
      <c r="R263" s="163">
        <f t="shared" si="131"/>
        <v>0</v>
      </c>
      <c r="S263" s="163">
        <f t="shared" si="130"/>
        <v>0</v>
      </c>
      <c r="T263" s="163">
        <f t="shared" si="130"/>
        <v>0</v>
      </c>
      <c r="U263" s="163">
        <f t="shared" si="130"/>
        <v>0</v>
      </c>
      <c r="V263" s="163">
        <f t="shared" si="130"/>
        <v>0</v>
      </c>
      <c r="W263" s="163">
        <f t="shared" si="130"/>
        <v>0</v>
      </c>
      <c r="X263" s="163">
        <f t="shared" si="130"/>
        <v>0</v>
      </c>
      <c r="Y263" s="163">
        <f t="shared" si="130"/>
        <v>0</v>
      </c>
      <c r="Z263" s="163">
        <f t="shared" si="130"/>
        <v>0</v>
      </c>
      <c r="AA263" s="163">
        <f t="shared" si="130"/>
        <v>0</v>
      </c>
      <c r="AB263" s="163">
        <f t="shared" si="130"/>
        <v>0</v>
      </c>
      <c r="AC263" s="163">
        <f t="shared" si="130"/>
        <v>0</v>
      </c>
      <c r="AD263" s="163">
        <f t="shared" si="130"/>
        <v>0</v>
      </c>
      <c r="AE263" s="163">
        <f t="shared" si="130"/>
        <v>0</v>
      </c>
      <c r="AF263" s="176">
        <f t="shared" si="130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131"/>
        <v>0</v>
      </c>
      <c r="D264" s="163">
        <f t="shared" si="131"/>
        <v>0</v>
      </c>
      <c r="E264" s="163">
        <f t="shared" si="131"/>
        <v>0</v>
      </c>
      <c r="F264" s="163">
        <f t="shared" si="131"/>
        <v>0</v>
      </c>
      <c r="G264" s="163">
        <f t="shared" si="131"/>
        <v>0</v>
      </c>
      <c r="H264" s="163">
        <f t="shared" si="131"/>
        <v>0</v>
      </c>
      <c r="I264" s="163">
        <f t="shared" si="131"/>
        <v>0</v>
      </c>
      <c r="J264" s="163">
        <f t="shared" si="131"/>
        <v>0</v>
      </c>
      <c r="K264" s="163">
        <f t="shared" si="131"/>
        <v>0</v>
      </c>
      <c r="L264" s="163">
        <f t="shared" si="131"/>
        <v>0</v>
      </c>
      <c r="M264" s="163">
        <f t="shared" si="131"/>
        <v>0</v>
      </c>
      <c r="N264" s="163">
        <f t="shared" si="131"/>
        <v>0</v>
      </c>
      <c r="O264" s="163">
        <f t="shared" si="131"/>
        <v>0</v>
      </c>
      <c r="P264" s="163">
        <f t="shared" si="131"/>
        <v>0</v>
      </c>
      <c r="Q264" s="163">
        <f t="shared" si="131"/>
        <v>0</v>
      </c>
      <c r="R264" s="163">
        <f t="shared" si="131"/>
        <v>0</v>
      </c>
      <c r="S264" s="163">
        <f t="shared" ref="S264:AF273" si="132">R264</f>
        <v>0</v>
      </c>
      <c r="T264" s="163">
        <f t="shared" si="132"/>
        <v>0</v>
      </c>
      <c r="U264" s="163">
        <f t="shared" si="132"/>
        <v>0</v>
      </c>
      <c r="V264" s="163">
        <f t="shared" si="132"/>
        <v>0</v>
      </c>
      <c r="W264" s="163">
        <f t="shared" si="132"/>
        <v>0</v>
      </c>
      <c r="X264" s="163">
        <f t="shared" si="132"/>
        <v>0</v>
      </c>
      <c r="Y264" s="163">
        <f t="shared" si="132"/>
        <v>0</v>
      </c>
      <c r="Z264" s="163">
        <f t="shared" si="132"/>
        <v>0</v>
      </c>
      <c r="AA264" s="163">
        <f t="shared" si="132"/>
        <v>0</v>
      </c>
      <c r="AB264" s="163">
        <f t="shared" si="132"/>
        <v>0</v>
      </c>
      <c r="AC264" s="163">
        <f t="shared" si="132"/>
        <v>0</v>
      </c>
      <c r="AD264" s="163">
        <f t="shared" si="132"/>
        <v>0</v>
      </c>
      <c r="AE264" s="163">
        <f t="shared" si="132"/>
        <v>0</v>
      </c>
      <c r="AF264" s="176">
        <f t="shared" si="132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133">B265</f>
        <v>0</v>
      </c>
      <c r="D265" s="163">
        <f t="shared" si="133"/>
        <v>0</v>
      </c>
      <c r="E265" s="163">
        <f t="shared" si="133"/>
        <v>0</v>
      </c>
      <c r="F265" s="163">
        <f t="shared" si="133"/>
        <v>0</v>
      </c>
      <c r="G265" s="163">
        <f t="shared" si="133"/>
        <v>0</v>
      </c>
      <c r="H265" s="163">
        <f t="shared" si="133"/>
        <v>0</v>
      </c>
      <c r="I265" s="163">
        <f t="shared" si="133"/>
        <v>0</v>
      </c>
      <c r="J265" s="163">
        <f t="shared" si="133"/>
        <v>0</v>
      </c>
      <c r="K265" s="163">
        <f t="shared" si="133"/>
        <v>0</v>
      </c>
      <c r="L265" s="163">
        <f t="shared" si="133"/>
        <v>0</v>
      </c>
      <c r="M265" s="163">
        <f t="shared" si="133"/>
        <v>0</v>
      </c>
      <c r="N265" s="163">
        <f t="shared" si="133"/>
        <v>0</v>
      </c>
      <c r="O265" s="163">
        <f t="shared" si="133"/>
        <v>0</v>
      </c>
      <c r="P265" s="163">
        <f t="shared" si="133"/>
        <v>0</v>
      </c>
      <c r="Q265" s="163">
        <f t="shared" si="133"/>
        <v>0</v>
      </c>
      <c r="R265" s="163">
        <f t="shared" si="133"/>
        <v>0</v>
      </c>
      <c r="S265" s="163">
        <f t="shared" si="132"/>
        <v>0</v>
      </c>
      <c r="T265" s="163">
        <f t="shared" si="132"/>
        <v>0</v>
      </c>
      <c r="U265" s="163">
        <f t="shared" si="132"/>
        <v>0</v>
      </c>
      <c r="V265" s="163">
        <f t="shared" si="132"/>
        <v>0</v>
      </c>
      <c r="W265" s="163">
        <f t="shared" si="132"/>
        <v>0</v>
      </c>
      <c r="X265" s="163">
        <f t="shared" si="132"/>
        <v>0</v>
      </c>
      <c r="Y265" s="163">
        <f t="shared" si="132"/>
        <v>0</v>
      </c>
      <c r="Z265" s="163">
        <f t="shared" si="132"/>
        <v>0</v>
      </c>
      <c r="AA265" s="163">
        <f t="shared" si="132"/>
        <v>0</v>
      </c>
      <c r="AB265" s="163">
        <f t="shared" si="132"/>
        <v>0</v>
      </c>
      <c r="AC265" s="163">
        <f t="shared" si="132"/>
        <v>0</v>
      </c>
      <c r="AD265" s="163">
        <f t="shared" si="132"/>
        <v>0</v>
      </c>
      <c r="AE265" s="163">
        <f t="shared" si="132"/>
        <v>0</v>
      </c>
      <c r="AF265" s="176">
        <f t="shared" si="132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133"/>
        <v>0</v>
      </c>
      <c r="D266" s="163">
        <f t="shared" si="133"/>
        <v>0</v>
      </c>
      <c r="E266" s="163">
        <f t="shared" si="133"/>
        <v>0</v>
      </c>
      <c r="F266" s="163">
        <f t="shared" si="133"/>
        <v>0</v>
      </c>
      <c r="G266" s="163">
        <f t="shared" si="133"/>
        <v>0</v>
      </c>
      <c r="H266" s="163">
        <f t="shared" si="133"/>
        <v>0</v>
      </c>
      <c r="I266" s="163">
        <f t="shared" si="133"/>
        <v>0</v>
      </c>
      <c r="J266" s="163">
        <f t="shared" si="133"/>
        <v>0</v>
      </c>
      <c r="K266" s="163">
        <f t="shared" si="133"/>
        <v>0</v>
      </c>
      <c r="L266" s="163">
        <f t="shared" si="133"/>
        <v>0</v>
      </c>
      <c r="M266" s="163">
        <f t="shared" si="133"/>
        <v>0</v>
      </c>
      <c r="N266" s="163">
        <f t="shared" si="133"/>
        <v>0</v>
      </c>
      <c r="O266" s="163">
        <f t="shared" si="133"/>
        <v>0</v>
      </c>
      <c r="P266" s="163">
        <f t="shared" si="133"/>
        <v>0</v>
      </c>
      <c r="Q266" s="163">
        <f t="shared" si="133"/>
        <v>0</v>
      </c>
      <c r="R266" s="163">
        <f t="shared" si="133"/>
        <v>0</v>
      </c>
      <c r="S266" s="163">
        <f t="shared" si="132"/>
        <v>0</v>
      </c>
      <c r="T266" s="163">
        <f t="shared" si="132"/>
        <v>0</v>
      </c>
      <c r="U266" s="163">
        <f t="shared" si="132"/>
        <v>0</v>
      </c>
      <c r="V266" s="163">
        <f t="shared" si="132"/>
        <v>0</v>
      </c>
      <c r="W266" s="163">
        <f t="shared" si="132"/>
        <v>0</v>
      </c>
      <c r="X266" s="163">
        <f t="shared" si="132"/>
        <v>0</v>
      </c>
      <c r="Y266" s="163">
        <f t="shared" si="132"/>
        <v>0</v>
      </c>
      <c r="Z266" s="163">
        <f t="shared" si="132"/>
        <v>0</v>
      </c>
      <c r="AA266" s="163">
        <f t="shared" si="132"/>
        <v>0</v>
      </c>
      <c r="AB266" s="163">
        <f t="shared" si="132"/>
        <v>0</v>
      </c>
      <c r="AC266" s="163">
        <f t="shared" si="132"/>
        <v>0</v>
      </c>
      <c r="AD266" s="163">
        <f t="shared" si="132"/>
        <v>0</v>
      </c>
      <c r="AE266" s="163">
        <f t="shared" si="132"/>
        <v>0</v>
      </c>
      <c r="AF266" s="176">
        <f t="shared" si="132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133"/>
        <v>0</v>
      </c>
      <c r="D267" s="163">
        <f t="shared" si="133"/>
        <v>0</v>
      </c>
      <c r="E267" s="163">
        <f t="shared" si="133"/>
        <v>0</v>
      </c>
      <c r="F267" s="163">
        <f t="shared" si="133"/>
        <v>0</v>
      </c>
      <c r="G267" s="163">
        <f t="shared" si="133"/>
        <v>0</v>
      </c>
      <c r="H267" s="163">
        <f t="shared" si="133"/>
        <v>0</v>
      </c>
      <c r="I267" s="163">
        <f t="shared" si="133"/>
        <v>0</v>
      </c>
      <c r="J267" s="163">
        <f t="shared" si="133"/>
        <v>0</v>
      </c>
      <c r="K267" s="163">
        <f t="shared" si="133"/>
        <v>0</v>
      </c>
      <c r="L267" s="163">
        <f t="shared" si="133"/>
        <v>0</v>
      </c>
      <c r="M267" s="163">
        <f t="shared" si="133"/>
        <v>0</v>
      </c>
      <c r="N267" s="163">
        <f t="shared" si="133"/>
        <v>0</v>
      </c>
      <c r="O267" s="163">
        <f t="shared" si="133"/>
        <v>0</v>
      </c>
      <c r="P267" s="163">
        <f t="shared" si="133"/>
        <v>0</v>
      </c>
      <c r="Q267" s="163">
        <f t="shared" si="133"/>
        <v>0</v>
      </c>
      <c r="R267" s="163">
        <f t="shared" si="133"/>
        <v>0</v>
      </c>
      <c r="S267" s="163">
        <f t="shared" si="132"/>
        <v>0</v>
      </c>
      <c r="T267" s="163">
        <f t="shared" si="132"/>
        <v>0</v>
      </c>
      <c r="U267" s="163">
        <f t="shared" si="132"/>
        <v>0</v>
      </c>
      <c r="V267" s="163">
        <f t="shared" si="132"/>
        <v>0</v>
      </c>
      <c r="W267" s="163">
        <f t="shared" si="132"/>
        <v>0</v>
      </c>
      <c r="X267" s="163">
        <f t="shared" si="132"/>
        <v>0</v>
      </c>
      <c r="Y267" s="163">
        <f t="shared" si="132"/>
        <v>0</v>
      </c>
      <c r="Z267" s="163">
        <f t="shared" si="132"/>
        <v>0</v>
      </c>
      <c r="AA267" s="163">
        <f t="shared" si="132"/>
        <v>0</v>
      </c>
      <c r="AB267" s="163">
        <f t="shared" si="132"/>
        <v>0</v>
      </c>
      <c r="AC267" s="163">
        <f t="shared" si="132"/>
        <v>0</v>
      </c>
      <c r="AD267" s="163">
        <f t="shared" si="132"/>
        <v>0</v>
      </c>
      <c r="AE267" s="163">
        <f t="shared" si="132"/>
        <v>0</v>
      </c>
      <c r="AF267" s="176">
        <f t="shared" si="132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133"/>
        <v>0</v>
      </c>
      <c r="D268" s="163">
        <f t="shared" si="133"/>
        <v>0</v>
      </c>
      <c r="E268" s="163">
        <f t="shared" si="133"/>
        <v>0</v>
      </c>
      <c r="F268" s="163">
        <f t="shared" si="133"/>
        <v>0</v>
      </c>
      <c r="G268" s="163">
        <f t="shared" si="133"/>
        <v>0</v>
      </c>
      <c r="H268" s="163">
        <f t="shared" si="133"/>
        <v>0</v>
      </c>
      <c r="I268" s="163">
        <f t="shared" si="133"/>
        <v>0</v>
      </c>
      <c r="J268" s="163">
        <f t="shared" si="133"/>
        <v>0</v>
      </c>
      <c r="K268" s="163">
        <f t="shared" si="133"/>
        <v>0</v>
      </c>
      <c r="L268" s="163">
        <f t="shared" si="133"/>
        <v>0</v>
      </c>
      <c r="M268" s="163">
        <f t="shared" si="133"/>
        <v>0</v>
      </c>
      <c r="N268" s="163">
        <f t="shared" si="133"/>
        <v>0</v>
      </c>
      <c r="O268" s="163">
        <f t="shared" si="133"/>
        <v>0</v>
      </c>
      <c r="P268" s="163">
        <f t="shared" si="133"/>
        <v>0</v>
      </c>
      <c r="Q268" s="163">
        <f t="shared" si="133"/>
        <v>0</v>
      </c>
      <c r="R268" s="163">
        <f t="shared" si="133"/>
        <v>0</v>
      </c>
      <c r="S268" s="163">
        <f t="shared" si="132"/>
        <v>0</v>
      </c>
      <c r="T268" s="163">
        <f t="shared" si="132"/>
        <v>0</v>
      </c>
      <c r="U268" s="163">
        <f t="shared" si="132"/>
        <v>0</v>
      </c>
      <c r="V268" s="163">
        <f t="shared" si="132"/>
        <v>0</v>
      </c>
      <c r="W268" s="163">
        <f t="shared" si="132"/>
        <v>0</v>
      </c>
      <c r="X268" s="163">
        <f t="shared" si="132"/>
        <v>0</v>
      </c>
      <c r="Y268" s="163">
        <f t="shared" si="132"/>
        <v>0</v>
      </c>
      <c r="Z268" s="163">
        <f t="shared" si="132"/>
        <v>0</v>
      </c>
      <c r="AA268" s="163">
        <f t="shared" si="132"/>
        <v>0</v>
      </c>
      <c r="AB268" s="163">
        <f t="shared" si="132"/>
        <v>0</v>
      </c>
      <c r="AC268" s="163">
        <f t="shared" si="132"/>
        <v>0</v>
      </c>
      <c r="AD268" s="163">
        <f t="shared" si="132"/>
        <v>0</v>
      </c>
      <c r="AE268" s="163">
        <f t="shared" si="132"/>
        <v>0</v>
      </c>
      <c r="AF268" s="176">
        <f t="shared" si="132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133"/>
        <v>0</v>
      </c>
      <c r="D269" s="163">
        <f t="shared" si="133"/>
        <v>0</v>
      </c>
      <c r="E269" s="163">
        <f t="shared" si="133"/>
        <v>0</v>
      </c>
      <c r="F269" s="163">
        <f t="shared" si="133"/>
        <v>0</v>
      </c>
      <c r="G269" s="163">
        <f t="shared" si="133"/>
        <v>0</v>
      </c>
      <c r="H269" s="163">
        <f t="shared" si="133"/>
        <v>0</v>
      </c>
      <c r="I269" s="163">
        <f t="shared" si="133"/>
        <v>0</v>
      </c>
      <c r="J269" s="163">
        <f t="shared" si="133"/>
        <v>0</v>
      </c>
      <c r="K269" s="163">
        <f t="shared" si="133"/>
        <v>0</v>
      </c>
      <c r="L269" s="163">
        <f t="shared" si="133"/>
        <v>0</v>
      </c>
      <c r="M269" s="163">
        <f t="shared" si="133"/>
        <v>0</v>
      </c>
      <c r="N269" s="163">
        <f t="shared" si="133"/>
        <v>0</v>
      </c>
      <c r="O269" s="163">
        <f t="shared" si="133"/>
        <v>0</v>
      </c>
      <c r="P269" s="163">
        <f t="shared" si="133"/>
        <v>0</v>
      </c>
      <c r="Q269" s="163">
        <f t="shared" si="133"/>
        <v>0</v>
      </c>
      <c r="R269" s="163">
        <f t="shared" si="133"/>
        <v>0</v>
      </c>
      <c r="S269" s="163">
        <f t="shared" si="132"/>
        <v>0</v>
      </c>
      <c r="T269" s="163">
        <f t="shared" si="132"/>
        <v>0</v>
      </c>
      <c r="U269" s="163">
        <f t="shared" si="132"/>
        <v>0</v>
      </c>
      <c r="V269" s="163">
        <f t="shared" si="132"/>
        <v>0</v>
      </c>
      <c r="W269" s="163">
        <f t="shared" si="132"/>
        <v>0</v>
      </c>
      <c r="X269" s="163">
        <f t="shared" si="132"/>
        <v>0</v>
      </c>
      <c r="Y269" s="163">
        <f t="shared" si="132"/>
        <v>0</v>
      </c>
      <c r="Z269" s="163">
        <f t="shared" si="132"/>
        <v>0</v>
      </c>
      <c r="AA269" s="163">
        <f t="shared" si="132"/>
        <v>0</v>
      </c>
      <c r="AB269" s="163">
        <f t="shared" si="132"/>
        <v>0</v>
      </c>
      <c r="AC269" s="163">
        <f t="shared" si="132"/>
        <v>0</v>
      </c>
      <c r="AD269" s="163">
        <f t="shared" si="132"/>
        <v>0</v>
      </c>
      <c r="AE269" s="163">
        <f t="shared" si="132"/>
        <v>0</v>
      </c>
      <c r="AF269" s="176">
        <f t="shared" si="132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133"/>
        <v>0</v>
      </c>
      <c r="D270" s="163">
        <f t="shared" si="133"/>
        <v>0</v>
      </c>
      <c r="E270" s="163">
        <f t="shared" si="133"/>
        <v>0</v>
      </c>
      <c r="F270" s="163">
        <f t="shared" si="133"/>
        <v>0</v>
      </c>
      <c r="G270" s="163">
        <f t="shared" si="133"/>
        <v>0</v>
      </c>
      <c r="H270" s="163">
        <f t="shared" si="133"/>
        <v>0</v>
      </c>
      <c r="I270" s="163">
        <f t="shared" si="133"/>
        <v>0</v>
      </c>
      <c r="J270" s="163">
        <f t="shared" si="133"/>
        <v>0</v>
      </c>
      <c r="K270" s="163">
        <f t="shared" si="133"/>
        <v>0</v>
      </c>
      <c r="L270" s="163">
        <f t="shared" si="133"/>
        <v>0</v>
      </c>
      <c r="M270" s="163">
        <f t="shared" si="133"/>
        <v>0</v>
      </c>
      <c r="N270" s="163">
        <f t="shared" si="133"/>
        <v>0</v>
      </c>
      <c r="O270" s="163">
        <f t="shared" si="133"/>
        <v>0</v>
      </c>
      <c r="P270" s="163">
        <f t="shared" si="133"/>
        <v>0</v>
      </c>
      <c r="Q270" s="163">
        <f t="shared" si="133"/>
        <v>0</v>
      </c>
      <c r="R270" s="163">
        <f t="shared" si="133"/>
        <v>0</v>
      </c>
      <c r="S270" s="163">
        <f t="shared" si="132"/>
        <v>0</v>
      </c>
      <c r="T270" s="163">
        <f t="shared" si="132"/>
        <v>0</v>
      </c>
      <c r="U270" s="163">
        <f t="shared" si="132"/>
        <v>0</v>
      </c>
      <c r="V270" s="163">
        <f t="shared" si="132"/>
        <v>0</v>
      </c>
      <c r="W270" s="163">
        <f t="shared" si="132"/>
        <v>0</v>
      </c>
      <c r="X270" s="163">
        <f t="shared" si="132"/>
        <v>0</v>
      </c>
      <c r="Y270" s="163">
        <f t="shared" si="132"/>
        <v>0</v>
      </c>
      <c r="Z270" s="163">
        <f t="shared" si="132"/>
        <v>0</v>
      </c>
      <c r="AA270" s="163">
        <f t="shared" si="132"/>
        <v>0</v>
      </c>
      <c r="AB270" s="163">
        <f t="shared" si="132"/>
        <v>0</v>
      </c>
      <c r="AC270" s="163">
        <f t="shared" si="132"/>
        <v>0</v>
      </c>
      <c r="AD270" s="163">
        <f t="shared" si="132"/>
        <v>0</v>
      </c>
      <c r="AE270" s="163">
        <f t="shared" si="132"/>
        <v>0</v>
      </c>
      <c r="AF270" s="176">
        <f t="shared" si="132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133"/>
        <v>0</v>
      </c>
      <c r="D271" s="163">
        <f t="shared" si="133"/>
        <v>0</v>
      </c>
      <c r="E271" s="163">
        <f t="shared" si="133"/>
        <v>0</v>
      </c>
      <c r="F271" s="163">
        <f t="shared" si="133"/>
        <v>0</v>
      </c>
      <c r="G271" s="163">
        <f t="shared" si="133"/>
        <v>0</v>
      </c>
      <c r="H271" s="163">
        <f t="shared" si="133"/>
        <v>0</v>
      </c>
      <c r="I271" s="163">
        <f t="shared" si="133"/>
        <v>0</v>
      </c>
      <c r="J271" s="163">
        <f t="shared" si="133"/>
        <v>0</v>
      </c>
      <c r="K271" s="163">
        <f t="shared" si="133"/>
        <v>0</v>
      </c>
      <c r="L271" s="163">
        <f t="shared" si="133"/>
        <v>0</v>
      </c>
      <c r="M271" s="163">
        <f t="shared" si="133"/>
        <v>0</v>
      </c>
      <c r="N271" s="163">
        <f t="shared" si="133"/>
        <v>0</v>
      </c>
      <c r="O271" s="163">
        <f t="shared" si="133"/>
        <v>0</v>
      </c>
      <c r="P271" s="163">
        <f t="shared" si="133"/>
        <v>0</v>
      </c>
      <c r="Q271" s="163">
        <f t="shared" si="133"/>
        <v>0</v>
      </c>
      <c r="R271" s="163">
        <f t="shared" si="133"/>
        <v>0</v>
      </c>
      <c r="S271" s="163">
        <f t="shared" si="132"/>
        <v>0</v>
      </c>
      <c r="T271" s="163">
        <f t="shared" si="132"/>
        <v>0</v>
      </c>
      <c r="U271" s="163">
        <f t="shared" si="132"/>
        <v>0</v>
      </c>
      <c r="V271" s="163">
        <f t="shared" si="132"/>
        <v>0</v>
      </c>
      <c r="W271" s="163">
        <f t="shared" si="132"/>
        <v>0</v>
      </c>
      <c r="X271" s="163">
        <f t="shared" si="132"/>
        <v>0</v>
      </c>
      <c r="Y271" s="163">
        <f t="shared" si="132"/>
        <v>0</v>
      </c>
      <c r="Z271" s="163">
        <f t="shared" si="132"/>
        <v>0</v>
      </c>
      <c r="AA271" s="163">
        <f t="shared" si="132"/>
        <v>0</v>
      </c>
      <c r="AB271" s="163">
        <f t="shared" si="132"/>
        <v>0</v>
      </c>
      <c r="AC271" s="163">
        <f t="shared" si="132"/>
        <v>0</v>
      </c>
      <c r="AD271" s="163">
        <f t="shared" si="132"/>
        <v>0</v>
      </c>
      <c r="AE271" s="163">
        <f t="shared" si="132"/>
        <v>0</v>
      </c>
      <c r="AF271" s="176">
        <f t="shared" si="132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133"/>
        <v>0</v>
      </c>
      <c r="D272" s="163">
        <f t="shared" si="133"/>
        <v>0</v>
      </c>
      <c r="E272" s="163">
        <f t="shared" si="133"/>
        <v>0</v>
      </c>
      <c r="F272" s="163">
        <f t="shared" si="133"/>
        <v>0</v>
      </c>
      <c r="G272" s="163">
        <f t="shared" si="133"/>
        <v>0</v>
      </c>
      <c r="H272" s="163">
        <f t="shared" si="133"/>
        <v>0</v>
      </c>
      <c r="I272" s="163">
        <f t="shared" si="133"/>
        <v>0</v>
      </c>
      <c r="J272" s="163">
        <f t="shared" si="133"/>
        <v>0</v>
      </c>
      <c r="K272" s="163">
        <f t="shared" si="133"/>
        <v>0</v>
      </c>
      <c r="L272" s="163">
        <f t="shared" si="133"/>
        <v>0</v>
      </c>
      <c r="M272" s="163">
        <f t="shared" si="133"/>
        <v>0</v>
      </c>
      <c r="N272" s="163">
        <f t="shared" si="133"/>
        <v>0</v>
      </c>
      <c r="O272" s="163">
        <f t="shared" si="133"/>
        <v>0</v>
      </c>
      <c r="P272" s="163">
        <f t="shared" si="133"/>
        <v>0</v>
      </c>
      <c r="Q272" s="163">
        <f t="shared" si="133"/>
        <v>0</v>
      </c>
      <c r="R272" s="163">
        <f t="shared" si="133"/>
        <v>0</v>
      </c>
      <c r="S272" s="163">
        <f t="shared" si="132"/>
        <v>0</v>
      </c>
      <c r="T272" s="163">
        <f t="shared" si="132"/>
        <v>0</v>
      </c>
      <c r="U272" s="163">
        <f t="shared" si="132"/>
        <v>0</v>
      </c>
      <c r="V272" s="163">
        <f t="shared" si="132"/>
        <v>0</v>
      </c>
      <c r="W272" s="163">
        <f t="shared" si="132"/>
        <v>0</v>
      </c>
      <c r="X272" s="163">
        <f t="shared" si="132"/>
        <v>0</v>
      </c>
      <c r="Y272" s="163">
        <f t="shared" si="132"/>
        <v>0</v>
      </c>
      <c r="Z272" s="163">
        <f t="shared" si="132"/>
        <v>0</v>
      </c>
      <c r="AA272" s="163">
        <f t="shared" si="132"/>
        <v>0</v>
      </c>
      <c r="AB272" s="163">
        <f t="shared" si="132"/>
        <v>0</v>
      </c>
      <c r="AC272" s="163">
        <f t="shared" si="132"/>
        <v>0</v>
      </c>
      <c r="AD272" s="163">
        <f t="shared" si="132"/>
        <v>0</v>
      </c>
      <c r="AE272" s="163">
        <f t="shared" si="132"/>
        <v>0</v>
      </c>
      <c r="AF272" s="176">
        <f t="shared" si="132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133"/>
        <v>0</v>
      </c>
      <c r="D273" s="179">
        <f t="shared" si="133"/>
        <v>0</v>
      </c>
      <c r="E273" s="179">
        <f t="shared" si="133"/>
        <v>0</v>
      </c>
      <c r="F273" s="179">
        <f t="shared" si="133"/>
        <v>0</v>
      </c>
      <c r="G273" s="179">
        <f t="shared" si="133"/>
        <v>0</v>
      </c>
      <c r="H273" s="179">
        <f t="shared" si="133"/>
        <v>0</v>
      </c>
      <c r="I273" s="179">
        <f t="shared" si="133"/>
        <v>0</v>
      </c>
      <c r="J273" s="179">
        <f t="shared" si="133"/>
        <v>0</v>
      </c>
      <c r="K273" s="179">
        <f t="shared" si="133"/>
        <v>0</v>
      </c>
      <c r="L273" s="179">
        <f t="shared" si="133"/>
        <v>0</v>
      </c>
      <c r="M273" s="179">
        <f t="shared" si="133"/>
        <v>0</v>
      </c>
      <c r="N273" s="179">
        <f t="shared" si="133"/>
        <v>0</v>
      </c>
      <c r="O273" s="179">
        <f t="shared" si="133"/>
        <v>0</v>
      </c>
      <c r="P273" s="179">
        <f t="shared" si="133"/>
        <v>0</v>
      </c>
      <c r="Q273" s="179">
        <f t="shared" si="133"/>
        <v>0</v>
      </c>
      <c r="R273" s="179">
        <f t="shared" si="133"/>
        <v>0</v>
      </c>
      <c r="S273" s="179">
        <f t="shared" si="132"/>
        <v>0</v>
      </c>
      <c r="T273" s="179">
        <f t="shared" si="132"/>
        <v>0</v>
      </c>
      <c r="U273" s="179">
        <f t="shared" si="132"/>
        <v>0</v>
      </c>
      <c r="V273" s="179">
        <f t="shared" si="132"/>
        <v>0</v>
      </c>
      <c r="W273" s="179">
        <f t="shared" si="132"/>
        <v>0</v>
      </c>
      <c r="X273" s="179">
        <f t="shared" si="132"/>
        <v>0</v>
      </c>
      <c r="Y273" s="179">
        <f t="shared" si="132"/>
        <v>0</v>
      </c>
      <c r="Z273" s="179">
        <f t="shared" si="132"/>
        <v>0</v>
      </c>
      <c r="AA273" s="179">
        <f t="shared" si="132"/>
        <v>0</v>
      </c>
      <c r="AB273" s="179">
        <f t="shared" si="132"/>
        <v>0</v>
      </c>
      <c r="AC273" s="179">
        <f t="shared" si="132"/>
        <v>0</v>
      </c>
      <c r="AD273" s="179">
        <f t="shared" si="132"/>
        <v>0</v>
      </c>
      <c r="AE273" s="179">
        <f t="shared" si="132"/>
        <v>0</v>
      </c>
      <c r="AF273" s="180">
        <f t="shared" si="132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134">SUM(B169:B273)</f>
        <v>0</v>
      </c>
      <c r="C274" s="182">
        <f t="shared" si="134"/>
        <v>0</v>
      </c>
      <c r="D274" s="182">
        <f t="shared" si="134"/>
        <v>0</v>
      </c>
      <c r="E274" s="182">
        <f t="shared" si="134"/>
        <v>0</v>
      </c>
      <c r="F274" s="182">
        <f t="shared" si="134"/>
        <v>0</v>
      </c>
      <c r="G274" s="182">
        <f t="shared" si="134"/>
        <v>0</v>
      </c>
      <c r="H274" s="182">
        <f t="shared" si="134"/>
        <v>0</v>
      </c>
      <c r="I274" s="182">
        <f t="shared" si="134"/>
        <v>0</v>
      </c>
      <c r="J274" s="182">
        <f t="shared" si="134"/>
        <v>0</v>
      </c>
      <c r="K274" s="182">
        <f t="shared" si="134"/>
        <v>0</v>
      </c>
      <c r="L274" s="182">
        <f t="shared" si="134"/>
        <v>0</v>
      </c>
      <c r="M274" s="182">
        <f t="shared" si="134"/>
        <v>0</v>
      </c>
      <c r="N274" s="182">
        <f t="shared" si="134"/>
        <v>0</v>
      </c>
      <c r="O274" s="182">
        <f t="shared" si="134"/>
        <v>0</v>
      </c>
      <c r="P274" s="182">
        <f t="shared" si="134"/>
        <v>0</v>
      </c>
      <c r="Q274" s="182">
        <f t="shared" si="134"/>
        <v>0</v>
      </c>
      <c r="R274" s="182">
        <f t="shared" si="134"/>
        <v>0</v>
      </c>
      <c r="S274" s="182">
        <f t="shared" si="134"/>
        <v>0</v>
      </c>
      <c r="T274" s="182">
        <f t="shared" si="134"/>
        <v>0</v>
      </c>
      <c r="U274" s="182">
        <f t="shared" si="134"/>
        <v>0</v>
      </c>
      <c r="V274" s="182">
        <f t="shared" si="134"/>
        <v>0</v>
      </c>
      <c r="W274" s="182">
        <f t="shared" si="134"/>
        <v>0</v>
      </c>
      <c r="X274" s="182">
        <f t="shared" si="134"/>
        <v>0</v>
      </c>
      <c r="Y274" s="182">
        <f t="shared" si="134"/>
        <v>0</v>
      </c>
      <c r="Z274" s="182">
        <f t="shared" si="134"/>
        <v>0</v>
      </c>
      <c r="AA274" s="182">
        <f t="shared" si="134"/>
        <v>0</v>
      </c>
      <c r="AB274" s="182">
        <f t="shared" si="134"/>
        <v>0</v>
      </c>
      <c r="AC274" s="182">
        <f t="shared" si="134"/>
        <v>0</v>
      </c>
      <c r="AD274" s="182">
        <f t="shared" si="134"/>
        <v>0</v>
      </c>
      <c r="AE274" s="182">
        <f t="shared" si="134"/>
        <v>0</v>
      </c>
      <c r="AF274" s="183">
        <f t="shared" si="134"/>
        <v>0</v>
      </c>
      <c r="AG274" s="184">
        <f t="shared" si="13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06" priority="48">
      <formula>$AH11=0</formula>
    </cfRule>
  </conditionalFormatting>
  <conditionalFormatting sqref="A101:A102">
    <cfRule type="expression" dxfId="905" priority="216">
      <formula>$AH106=0</formula>
    </cfRule>
  </conditionalFormatting>
  <conditionalFormatting sqref="A103:A107">
    <cfRule type="expression" dxfId="904" priority="164">
      <formula>$AH102=0</formula>
    </cfRule>
  </conditionalFormatting>
  <conditionalFormatting sqref="A160:A167">
    <cfRule type="expression" dxfId="903" priority="217">
      <formula>$AH267=0</formula>
    </cfRule>
  </conditionalFormatting>
  <conditionalFormatting sqref="A168:A275">
    <cfRule type="expression" dxfId="902" priority="87">
      <formula>$AH168=0</formula>
    </cfRule>
  </conditionalFormatting>
  <conditionalFormatting sqref="B8">
    <cfRule type="expression" dxfId="901" priority="212">
      <formula>AND(C$9&gt;=14/24,C$9&lt;20/24)</formula>
    </cfRule>
    <cfRule type="expression" dxfId="900" priority="213">
      <formula>AND(C$9&gt;=8/24,C$9&lt;14/24)</formula>
    </cfRule>
    <cfRule type="expression" dxfId="899" priority="214">
      <formula>C$9&lt;8/24</formula>
    </cfRule>
    <cfRule type="expression" dxfId="898" priority="215">
      <formula>C$9&gt;=20/24</formula>
    </cfRule>
  </conditionalFormatting>
  <conditionalFormatting sqref="B9:AF10 B113:B115 C109:M115 B108:M108 B117:B124 B153:P153 B76:D90 B93:L96 C97:L107 M93:M107 O154:P157 N158:P159 C154:M159 C90:N90 C137:P152 B72:S72 E79:S90 E76:AF77 S85:AF90 N93:AF115 C117:AF134 Q137:AF159">
    <cfRule type="expression" dxfId="897" priority="129">
      <formula>B$9&gt;=20/24</formula>
    </cfRule>
  </conditionalFormatting>
  <conditionalFormatting sqref="B9:AF10 B113:B115 C109:M115 B108:M108 B117:B124 B153:P153 B76:D90 B93:L96 C97:L107 M93:M107 O154:P157 N158:P159 C154:M159 C90:N90 C137:P152 B72:S72 E79:S90 E76:AF77 S85:AF90 N93:AF115 C117:AF134 Q137:AF159">
    <cfRule type="expression" dxfId="896" priority="130">
      <formula>AND(B$9&gt;=14/24,B$9&lt;20/24)</formula>
    </cfRule>
    <cfRule type="expression" dxfId="895" priority="131">
      <formula>AND(B$9&gt;=8/24,B$9&lt;14/24)</formula>
    </cfRule>
    <cfRule type="expression" dxfId="894" priority="132">
      <formula>B$9&lt;8/24</formula>
    </cfRule>
  </conditionalFormatting>
  <conditionalFormatting sqref="S69:AF70">
    <cfRule type="expression" dxfId="893" priority="62">
      <formula>S$9&gt;=20/24</formula>
    </cfRule>
    <cfRule type="expression" dxfId="892" priority="63">
      <formula>AND(S$9&gt;=14/24,S$9&lt;20/24)</formula>
    </cfRule>
    <cfRule type="expression" dxfId="891" priority="64">
      <formula>AND(S$9&gt;=8/24,S$9&lt;14/24)</formula>
    </cfRule>
  </conditionalFormatting>
  <conditionalFormatting sqref="S69:AF70">
    <cfRule type="expression" dxfId="890" priority="137">
      <formula>S$9&lt;8/24</formula>
    </cfRule>
  </conditionalFormatting>
  <conditionalFormatting sqref="B72:AF75">
    <cfRule type="expression" dxfId="889" priority="53">
      <formula>B72&gt;$AG72*1</formula>
    </cfRule>
  </conditionalFormatting>
  <conditionalFormatting sqref="B73:AF75">
    <cfRule type="expression" dxfId="888" priority="54">
      <formula>B$9&gt;=20/24</formula>
    </cfRule>
    <cfRule type="expression" dxfId="887" priority="55">
      <formula>AND(B$9&gt;=14/24,B$9&lt;20/24)</formula>
    </cfRule>
    <cfRule type="expression" dxfId="886" priority="56">
      <formula>AND(B$9&gt;=8/24,B$9&lt;14/24)</formula>
    </cfRule>
    <cfRule type="expression" dxfId="885" priority="57">
      <formula>B$9&lt;8/24</formula>
    </cfRule>
  </conditionalFormatting>
  <conditionalFormatting sqref="C161:AF167">
    <cfRule type="expression" dxfId="884" priority="88">
      <formula>C$9&gt;=20/24</formula>
    </cfRule>
    <cfRule type="expression" dxfId="883" priority="89">
      <formula>AND(C$9&gt;=14/24,C$9&lt;20/24)</formula>
    </cfRule>
    <cfRule type="expression" dxfId="882" priority="90">
      <formula>AND(C$9&gt;=8/24,C$9&lt;14/24)</formula>
    </cfRule>
    <cfRule type="expression" dxfId="881" priority="91">
      <formula>C$9&lt;8/24</formula>
    </cfRule>
  </conditionalFormatting>
  <conditionalFormatting sqref="C169:AF274">
    <cfRule type="expression" dxfId="880" priority="49">
      <formula>C$9&gt;=20/24</formula>
    </cfRule>
    <cfRule type="expression" dxfId="879" priority="50">
      <formula>AND(C$9&gt;=14/24,C$9&lt;20/24)</formula>
    </cfRule>
    <cfRule type="expression" dxfId="878" priority="51">
      <formula>AND(C$9&gt;=8/24,C$9&lt;14/24)</formula>
    </cfRule>
    <cfRule type="expression" dxfId="877" priority="52">
      <formula>C$9&lt;8/24</formula>
    </cfRule>
  </conditionalFormatting>
  <conditionalFormatting sqref="AC70:AD70 AF96:AG96 W78:AG78 B71:AG71 B76:V96 S69:AD69 W79:AE96 W76:AF77 AF79:AF95 AE69:AF70">
    <cfRule type="expression" dxfId="876" priority="128">
      <formula>B69&gt;$AG69*1</formula>
    </cfRule>
  </conditionalFormatting>
  <conditionalFormatting sqref="E79:S83">
    <cfRule type="expression" dxfId="875" priority="138">
      <formula>E$9&gt;=20/24</formula>
    </cfRule>
    <cfRule type="expression" dxfId="874" priority="139">
      <formula>AND(E$9&gt;=14/24,E$9&lt;20/24)</formula>
    </cfRule>
    <cfRule type="expression" dxfId="873" priority="140">
      <formula>AND(E$9&gt;=8/24,E$9&lt;14/24)</formula>
    </cfRule>
    <cfRule type="expression" dxfId="872" priority="141">
      <formula>E$9&lt;8/24</formula>
    </cfRule>
  </conditionalFormatting>
  <conditionalFormatting sqref="E84:S84">
    <cfRule type="expression" dxfId="871" priority="133">
      <formula>E$9&gt;=20/24</formula>
    </cfRule>
    <cfRule type="expression" dxfId="870" priority="134">
      <formula>AND(E$9&gt;=14/24,E$9&lt;20/24)</formula>
    </cfRule>
    <cfRule type="expression" dxfId="869" priority="135">
      <formula>AND(E$9&gt;=8/24,E$9&lt;14/24)</formula>
    </cfRule>
    <cfRule type="expression" dxfId="868" priority="136">
      <formula>E$9&lt;8/24</formula>
    </cfRule>
  </conditionalFormatting>
  <conditionalFormatting sqref="E78:AF78 B72:AF72 T76:AF77">
    <cfRule type="expression" dxfId="867" priority="148">
      <formula>B$9&gt;=20/24</formula>
    </cfRule>
    <cfRule type="expression" dxfId="866" priority="149">
      <formula>AND(B$9&gt;=14/24,B$9&lt;20/24)</formula>
    </cfRule>
    <cfRule type="expression" dxfId="865" priority="150">
      <formula>AND(B$9&gt;=8/24,B$9&lt;14/24)</formula>
    </cfRule>
    <cfRule type="expression" dxfId="864" priority="151">
      <formula>B$9&lt;8/24</formula>
    </cfRule>
  </conditionalFormatting>
  <conditionalFormatting sqref="T73:AF75">
    <cfRule type="expression" dxfId="863" priority="58">
      <formula>T$9&gt;=20/24</formula>
    </cfRule>
    <cfRule type="expression" dxfId="862" priority="59">
      <formula>AND(T$9&gt;=14/24,T$9&lt;20/24)</formula>
    </cfRule>
    <cfRule type="expression" dxfId="861" priority="60">
      <formula>AND(T$9&gt;=8/24,T$9&lt;14/24)</formula>
    </cfRule>
    <cfRule type="expression" dxfId="860" priority="61">
      <formula>T$9&lt;8/24</formula>
    </cfRule>
  </conditionalFormatting>
  <conditionalFormatting sqref="F79:S81">
    <cfRule type="expression" dxfId="859" priority="156">
      <formula>F$9&gt;=20/24</formula>
    </cfRule>
    <cfRule type="expression" dxfId="858" priority="157">
      <formula>AND(F$9&gt;=14/24,F$9&lt;20/24)</formula>
    </cfRule>
    <cfRule type="expression" dxfId="857" priority="158">
      <formula>AND(F$9&gt;=8/24,F$9&lt;14/24)</formula>
    </cfRule>
    <cfRule type="expression" dxfId="856" priority="159">
      <formula>F$9&lt;8/24</formula>
    </cfRule>
  </conditionalFormatting>
  <conditionalFormatting sqref="L84:AF84">
    <cfRule type="expression" dxfId="855" priority="152">
      <formula>L$9&gt;=20/24</formula>
    </cfRule>
    <cfRule type="expression" dxfId="854" priority="153">
      <formula>AND(L$9&gt;=14/24,L$9&lt;20/24)</formula>
    </cfRule>
    <cfRule type="expression" dxfId="853" priority="154">
      <formula>AND(L$9&gt;=8/24,L$9&lt;14/24)</formula>
    </cfRule>
    <cfRule type="expression" dxfId="852" priority="155">
      <formula>L$9&lt;8/24</formula>
    </cfRule>
  </conditionalFormatting>
  <conditionalFormatting sqref="M8 S8 AB8">
    <cfRule type="expression" dxfId="851" priority="205">
      <formula>AND(N$9&gt;=14/24,N$9&lt;20/24)</formula>
    </cfRule>
    <cfRule type="expression" dxfId="850" priority="206">
      <formula>AND(N$9&gt;=8/24,N$9&lt;14/24)</formula>
    </cfRule>
    <cfRule type="expression" dxfId="849" priority="207">
      <formula>N$9&lt;8/24</formula>
    </cfRule>
  </conditionalFormatting>
  <conditionalFormatting sqref="S79:AB83 AC82:AF83">
    <cfRule type="expression" dxfId="848" priority="160">
      <formula>S$9&gt;=20/24</formula>
    </cfRule>
    <cfRule type="expression" dxfId="847" priority="161">
      <formula>AND(S$9&gt;=14/24,S$9&lt;20/24)</formula>
    </cfRule>
    <cfRule type="expression" dxfId="846" priority="162">
      <formula>AND(S$9&gt;=8/24,S$9&lt;14/24)</formula>
    </cfRule>
    <cfRule type="expression" dxfId="845" priority="163">
      <formula>S$9&lt;8/24</formula>
    </cfRule>
  </conditionalFormatting>
  <conditionalFormatting sqref="O3:P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204">
      <formula>N$9&gt;=20/24</formula>
    </cfRule>
  </conditionalFormatting>
  <conditionalFormatting sqref="S8">
    <cfRule type="expression" dxfId="843" priority="195">
      <formula>U$9&gt;=20/24</formula>
    </cfRule>
    <cfRule type="expression" dxfId="842" priority="196">
      <formula>AND(U$9&gt;=14/24,U$9&lt;20/24)</formula>
    </cfRule>
    <cfRule type="expression" dxfId="841" priority="197">
      <formula>AND(U$9&gt;=8/24,U$9&lt;14/24)</formula>
    </cfRule>
    <cfRule type="expression" dxfId="840" priority="198">
      <formula>U$9&lt;8/24</formula>
    </cfRule>
  </conditionalFormatting>
  <conditionalFormatting sqref="T79:AF84">
    <cfRule type="expression" dxfId="839" priority="82">
      <formula>T$9&gt;=20/24</formula>
    </cfRule>
    <cfRule type="expression" dxfId="838" priority="83">
      <formula>AND(T$9&gt;=14/24,T$9&lt;20/24)</formula>
    </cfRule>
    <cfRule type="expression" dxfId="837" priority="84">
      <formula>AND(T$9&gt;=8/24,T$9&lt;14/24)</formula>
    </cfRule>
    <cfRule type="expression" dxfId="836" priority="85">
      <formula>T$9&lt;8/24</formula>
    </cfRule>
  </conditionalFormatting>
  <conditionalFormatting sqref="V3 AB3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S69:AB70 AC69:AF69">
    <cfRule type="expression" dxfId="835" priority="142">
      <formula>S69&gt;$AG69</formula>
    </cfRule>
  </conditionalFormatting>
  <conditionalFormatting sqref="AB8">
    <cfRule type="expression" dxfId="834" priority="191">
      <formula>AD$9&gt;=20/24</formula>
    </cfRule>
    <cfRule type="expression" dxfId="833" priority="192">
      <formula>AND(AD$9&gt;=14/24,AD$9&lt;20/24)</formula>
    </cfRule>
    <cfRule type="expression" dxfId="832" priority="193">
      <formula>AND(AD$9&gt;=8/24,AD$9&lt;14/24)</formula>
    </cfRule>
    <cfRule type="expression" dxfId="831" priority="194">
      <formula>AD$9&lt;8/24</formula>
    </cfRule>
  </conditionalFormatting>
  <conditionalFormatting sqref="AG78">
    <cfRule type="expression" dxfId="830" priority="170">
      <formula>AG$9&gt;=20/24</formula>
    </cfRule>
    <cfRule type="expression" dxfId="829" priority="171">
      <formula>AND(AG$9&gt;=14/24,AG$9&lt;20/24)</formula>
    </cfRule>
    <cfRule type="expression" dxfId="828" priority="172">
      <formula>AND(AG$9&gt;=8/24,AG$9&lt;14/24)</formula>
    </cfRule>
    <cfRule type="expression" dxfId="827" priority="173">
      <formula>AG$9&lt;8/24</formula>
    </cfRule>
  </conditionalFormatting>
  <conditionalFormatting sqref="AG91:AG92">
    <cfRule type="expression" dxfId="826" priority="165">
      <formula>AG91&gt;$AG91</formula>
    </cfRule>
  </conditionalFormatting>
  <conditionalFormatting sqref="AG96">
    <cfRule type="expression" dxfId="825" priority="166">
      <formula>AG$9&gt;=20/24</formula>
    </cfRule>
    <cfRule type="expression" dxfId="824" priority="167">
      <formula>AND(AG$9&gt;=14/24,AG$9&lt;20/24)</formula>
    </cfRule>
    <cfRule type="expression" dxfId="823" priority="168">
      <formula>AND(AG$9&gt;=8/24,AG$9&lt;14/24)</formula>
    </cfRule>
    <cfRule type="expression" dxfId="822" priority="169">
      <formula>AG$9&lt;8/24</formula>
    </cfRule>
  </conditionalFormatting>
  <conditionalFormatting sqref="AG113">
    <cfRule type="expression" dxfId="821" priority="187">
      <formula>AG$9&gt;=20/24</formula>
    </cfRule>
    <cfRule type="expression" dxfId="820" priority="188">
      <formula>AND(AG$9&gt;=14/24,AG$9&lt;20/24)</formula>
    </cfRule>
    <cfRule type="expression" dxfId="819" priority="189">
      <formula>AND(AG$9&gt;=8/24,AG$9&lt;14/24)</formula>
    </cfRule>
    <cfRule type="expression" dxfId="818" priority="190">
      <formula>AG$9&lt;8/24</formula>
    </cfRule>
  </conditionalFormatting>
  <conditionalFormatting sqref="AH8:AI10">
    <cfRule type="expression" dxfId="817" priority="78">
      <formula>AH$9&gt;=20/24</formula>
    </cfRule>
    <cfRule type="expression" dxfId="816" priority="79">
      <formula>AND(AH$9&gt;=14/24,AH$9&lt;20/24)</formula>
    </cfRule>
    <cfRule type="expression" dxfId="815" priority="80">
      <formula>AND(AH$9&gt;=8/24,AH$9&lt;14/24)</formula>
    </cfRule>
    <cfRule type="expression" dxfId="814" priority="81">
      <formula>AH$9&lt;8/24</formula>
    </cfRule>
  </conditionalFormatting>
  <conditionalFormatting sqref="AL4:AL6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7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9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6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1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13" priority="208">
      <formula>AJ$9&gt;=20/24</formula>
    </cfRule>
    <cfRule type="expression" dxfId="812" priority="209">
      <formula>AND(AJ$9&gt;=14/24,AJ$9&lt;20/24)</formula>
    </cfRule>
    <cfRule type="expression" dxfId="811" priority="210">
      <formula>AND(AJ$9&gt;=8/24,AJ$9&lt;14/24)</formula>
    </cfRule>
    <cfRule type="expression" dxfId="810" priority="211">
      <formula>AJ$9&lt;8/24</formula>
    </cfRule>
  </conditionalFormatting>
  <conditionalFormatting sqref="AL99:AN99 AL105:AN105">
    <cfRule type="expression" dxfId="809" priority="180">
      <formula>AL$9&gt;=20/24</formula>
    </cfRule>
    <cfRule type="expression" dxfId="808" priority="181">
      <formula>AND(AL$9&gt;=14/24,AL$9&lt;20/24)</formula>
    </cfRule>
    <cfRule type="expression" dxfId="807" priority="182">
      <formula>AND(AL$9&gt;=8/24,AL$9&lt;14/24)</formula>
    </cfRule>
    <cfRule type="expression" dxfId="806" priority="183">
      <formula>AL$9&lt;8/24</formula>
    </cfRule>
  </conditionalFormatting>
  <conditionalFormatting sqref="AM15:AM21 AN16:AR21">
    <cfRule type="expression" dxfId="805" priority="104">
      <formula>AX$9&gt;=20/24</formula>
    </cfRule>
    <cfRule type="expression" dxfId="804" priority="105">
      <formula>AND(AX$9&gt;=14/24,AX$9&lt;20/24)</formula>
    </cfRule>
    <cfRule type="expression" dxfId="803" priority="106">
      <formula>AND(AX$9&gt;=8/24,AX$9&lt;14/24)</formula>
    </cfRule>
    <cfRule type="expression" dxfId="802" priority="107">
      <formula>AX$9&lt;8/24</formula>
    </cfRule>
  </conditionalFormatting>
  <conditionalFormatting sqref="AN100:AN103">
    <cfRule type="expression" dxfId="801" priority="176">
      <formula>AN$9&gt;=20/24</formula>
    </cfRule>
    <cfRule type="expression" dxfId="800" priority="177">
      <formula>AND(AN$9&gt;=14/24,AN$9&lt;20/24)</formula>
    </cfRule>
    <cfRule type="expression" dxfId="799" priority="178">
      <formula>AND(AN$9&gt;=8/24,AN$9&lt;14/24)</formula>
    </cfRule>
    <cfRule type="expression" dxfId="798" priority="179">
      <formula>AN$9&lt;8/24</formula>
    </cfRule>
  </conditionalFormatting>
  <conditionalFormatting sqref="AN15:AR15">
    <cfRule type="expression" dxfId="797" priority="92">
      <formula>U$9&gt;=20/24</formula>
    </cfRule>
    <cfRule type="expression" dxfId="796" priority="93">
      <formula>AND(U$9&gt;=14/24,U$9&lt;20/24)</formula>
    </cfRule>
    <cfRule type="expression" dxfId="795" priority="94">
      <formula>AND(U$9&gt;=8/24,U$9&lt;14/24)</formula>
    </cfRule>
    <cfRule type="expression" dxfId="794" priority="95">
      <formula>U$9&lt;8/24</formula>
    </cfRule>
  </conditionalFormatting>
  <conditionalFormatting sqref="AS15">
    <cfRule type="expression" dxfId="793" priority="100">
      <formula>AA$9&gt;=20/24</formula>
    </cfRule>
    <cfRule type="expression" dxfId="792" priority="101">
      <formula>AND(AA$9&gt;=14/24,AA$9&lt;20/24)</formula>
    </cfRule>
    <cfRule type="expression" dxfId="791" priority="102">
      <formula>AND(AA$9&gt;=8/24,AA$9&lt;14/24)</formula>
    </cfRule>
    <cfRule type="expression" dxfId="790" priority="103">
      <formula>AA$9&lt;8/24</formula>
    </cfRule>
  </conditionalFormatting>
  <conditionalFormatting sqref="AS16:AS21">
    <cfRule type="expression" dxfId="789" priority="108">
      <formula>BE$9&gt;=20/24</formula>
    </cfRule>
    <cfRule type="expression" dxfId="788" priority="109">
      <formula>AND(BE$9&gt;=14/24,BE$9&lt;20/24)</formula>
    </cfRule>
    <cfRule type="expression" dxfId="787" priority="110">
      <formula>AND(BE$9&gt;=8/24,BE$9&lt;14/24)</formula>
    </cfRule>
    <cfRule type="expression" dxfId="786" priority="111">
      <formula>BE$9&lt;8/24</formula>
    </cfRule>
  </conditionalFormatting>
  <conditionalFormatting sqref="AT15 AX15:BJ15">
    <cfRule type="expression" dxfId="785" priority="112">
      <formula>AC$9&gt;=20/24</formula>
    </cfRule>
    <cfRule type="expression" dxfId="784" priority="113">
      <formula>AND(AC$9&gt;=14/24,AC$9&lt;20/24)</formula>
    </cfRule>
    <cfRule type="expression" dxfId="783" priority="114">
      <formula>AND(AC$9&gt;=8/24,AC$9&lt;14/24)</formula>
    </cfRule>
    <cfRule type="expression" dxfId="782" priority="115">
      <formula>AC$9&lt;8/24</formula>
    </cfRule>
  </conditionalFormatting>
  <conditionalFormatting sqref="AT16:AT21">
    <cfRule type="expression" dxfId="781" priority="116">
      <formula>BG$9&gt;=20/24</formula>
    </cfRule>
    <cfRule type="expression" dxfId="780" priority="117">
      <formula>AND(BG$9&gt;=14/24,BG$9&lt;20/24)</formula>
    </cfRule>
    <cfRule type="expression" dxfId="779" priority="118">
      <formula>AND(BG$9&gt;=8/24,BG$9&lt;14/24)</formula>
    </cfRule>
    <cfRule type="expression" dxfId="778" priority="119">
      <formula>BG$9&lt;8/24</formula>
    </cfRule>
  </conditionalFormatting>
  <conditionalFormatting sqref="AU15:AV15">
    <cfRule type="expression" dxfId="777" priority="120">
      <formula>AE$9&gt;=20/24</formula>
    </cfRule>
    <cfRule type="expression" dxfId="776" priority="121">
      <formula>AND(AE$9&gt;=14/24,AE$9&lt;20/24)</formula>
    </cfRule>
    <cfRule type="expression" dxfId="775" priority="122">
      <formula>AND(AE$9&gt;=8/24,AE$9&lt;14/24)</formula>
    </cfRule>
    <cfRule type="expression" dxfId="774" priority="123">
      <formula>AE$9&lt;8/24</formula>
    </cfRule>
  </conditionalFormatting>
  <conditionalFormatting sqref="AU16:BJ21">
    <cfRule type="expression" dxfId="773" priority="124">
      <formula>BI$9&gt;=20/24</formula>
    </cfRule>
    <cfRule type="expression" dxfId="772" priority="125">
      <formula>AND(BI$9&gt;=14/24,BI$9&lt;20/24)</formula>
    </cfRule>
    <cfRule type="expression" dxfId="771" priority="126">
      <formula>AND(BI$9&gt;=8/24,BI$9&lt;14/24)</formula>
    </cfRule>
    <cfRule type="expression" dxfId="770" priority="127">
      <formula>BI$9&lt;8/24</formula>
    </cfRule>
  </conditionalFormatting>
  <conditionalFormatting sqref="AW15">
    <cfRule type="expression" dxfId="769" priority="96">
      <formula>B$9&gt;=20/24</formula>
    </cfRule>
    <cfRule type="expression" dxfId="768" priority="97">
      <formula>AND(B$9&gt;=14/24,B$9&lt;20/24)</formula>
    </cfRule>
    <cfRule type="expression" dxfId="767" priority="98">
      <formula>AND(B$9&gt;=8/24,B$9&lt;14/24)</formula>
    </cfRule>
    <cfRule type="expression" dxfId="766" priority="99">
      <formula>B$9&lt;8/24</formula>
    </cfRule>
  </conditionalFormatting>
  <conditionalFormatting sqref="A73">
    <cfRule type="expression" dxfId="765" priority="47">
      <formula>$AH73=0</formula>
    </cfRule>
  </conditionalFormatting>
  <conditionalFormatting sqref="B97:B107 B137:B152 B109:B112 B125:B134 B154:B159">
    <cfRule type="expression" dxfId="764" priority="43">
      <formula>B$9&gt;=20/24</formula>
    </cfRule>
  </conditionalFormatting>
  <conditionalFormatting sqref="B97:B107 B137:B152 B109:B112 B125:B134 B154:B159">
    <cfRule type="expression" dxfId="763" priority="44">
      <formula>AND(B$9&gt;=14/24,B$9&lt;20/24)</formula>
    </cfRule>
    <cfRule type="expression" dxfId="762" priority="45">
      <formula>AND(B$9&gt;=8/24,B$9&lt;14/24)</formula>
    </cfRule>
    <cfRule type="expression" dxfId="761" priority="46">
      <formula>B$9&lt;8/24</formula>
    </cfRule>
  </conditionalFormatting>
  <conditionalFormatting sqref="B161:B167">
    <cfRule type="expression" dxfId="760" priority="38">
      <formula>B$9&gt;=20/24</formula>
    </cfRule>
    <cfRule type="expression" dxfId="759" priority="39">
      <formula>AND(B$9&gt;=14/24,B$9&lt;20/24)</formula>
    </cfRule>
    <cfRule type="expression" dxfId="758" priority="40">
      <formula>AND(B$9&gt;=8/24,B$9&lt;14/24)</formula>
    </cfRule>
    <cfRule type="expression" dxfId="757" priority="41">
      <formula>B$9&lt;8/24</formula>
    </cfRule>
  </conditionalFormatting>
  <conditionalFormatting sqref="B169:B274">
    <cfRule type="expression" dxfId="756" priority="29">
      <formula>B$9&gt;=20/24</formula>
    </cfRule>
    <cfRule type="expression" dxfId="755" priority="30">
      <formula>AND(B$9&gt;=14/24,B$9&lt;20/24)</formula>
    </cfRule>
    <cfRule type="expression" dxfId="754" priority="31">
      <formula>AND(B$9&gt;=8/24,B$9&lt;14/24)</formula>
    </cfRule>
    <cfRule type="expression" dxfId="753" priority="32">
      <formula>B$9&lt;8/24</formula>
    </cfRule>
  </conditionalFormatting>
  <conditionalFormatting sqref="A153">
    <cfRule type="expression" dxfId="752" priority="28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1" priority="24">
      <formula>AL$9&gt;=20/24</formula>
    </cfRule>
  </conditionalFormatting>
  <conditionalFormatting sqref="AL153">
    <cfRule type="expression" dxfId="750" priority="25">
      <formula>AND(AL$9&gt;=14/24,AL$9&lt;20/24)</formula>
    </cfRule>
    <cfRule type="expression" dxfId="749" priority="26">
      <formula>AND(AL$9&gt;=8/24,AL$9&lt;14/24)</formula>
    </cfRule>
    <cfRule type="expression" dxfId="748" priority="27">
      <formula>AL$9&lt;8/24</formula>
    </cfRule>
  </conditionalFormatting>
  <conditionalFormatting sqref="B29:AF53">
    <cfRule type="expression" dxfId="747" priority="16">
      <formula>B29&gt;$AG29*1</formula>
    </cfRule>
    <cfRule type="expression" dxfId="746" priority="17">
      <formula>B$9&gt;=20/24</formula>
    </cfRule>
    <cfRule type="expression" dxfId="745" priority="18">
      <formula>AND(B$9&gt;=14/24,B$9&lt;20/24)</formula>
    </cfRule>
    <cfRule type="expression" dxfId="744" priority="19">
      <formula>AND(B$9&gt;=8/24,B$9&lt;14/24)</formula>
    </cfRule>
    <cfRule type="expression" dxfId="743" priority="20">
      <formula>B$9&lt;8/24</formula>
    </cfRule>
  </conditionalFormatting>
  <conditionalFormatting sqref="B54:AF68">
    <cfRule type="expression" dxfId="742" priority="14">
      <formula>B$9&lt;8/24</formula>
    </cfRule>
  </conditionalFormatting>
  <conditionalFormatting sqref="B70:F70 B54:R69 S54:AF68">
    <cfRule type="expression" dxfId="741" priority="11">
      <formula>B$9&gt;=20/24</formula>
    </cfRule>
    <cfRule type="expression" dxfId="740" priority="12">
      <formula>AND(B$9&gt;=14/24,B$9&lt;20/24)</formula>
    </cfRule>
    <cfRule type="expression" dxfId="739" priority="13">
      <formula>AND(B$9&gt;=8/24,B$9&lt;14/24)</formula>
    </cfRule>
  </conditionalFormatting>
  <conditionalFormatting sqref="B63:AF65">
    <cfRule type="expression" dxfId="738" priority="15">
      <formula>B63&gt;$AG63</formula>
    </cfRule>
  </conditionalFormatting>
  <conditionalFormatting sqref="B70:F70 B69:R69">
    <cfRule type="expression" dxfId="737" priority="22">
      <formula>B$9&lt;8/24</formula>
    </cfRule>
  </conditionalFormatting>
  <conditionalFormatting sqref="B69:R69">
    <cfRule type="expression" dxfId="736" priority="21">
      <formula>B69&gt;$AG69*1</formula>
    </cfRule>
  </conditionalFormatting>
  <conditionalFormatting sqref="B70:F70 B66:R69 S66:AF68 B54:AF62">
    <cfRule type="expression" dxfId="735" priority="23">
      <formula>B54&gt;$AG54</formula>
    </cfRule>
  </conditionalFormatting>
  <conditionalFormatting sqref="G70:R70 B11:AF13">
    <cfRule type="expression" dxfId="734" priority="7">
      <formula>B$9&gt;=20/24</formula>
    </cfRule>
  </conditionalFormatting>
  <conditionalFormatting sqref="G70:R70 B11:AF13">
    <cfRule type="expression" dxfId="733" priority="8">
      <formula>AND(B$9&gt;=14/24,B$9&lt;20/24)</formula>
    </cfRule>
    <cfRule type="expression" dxfId="732" priority="9">
      <formula>AND(B$9&gt;=8/24,B$9&lt;14/24)</formula>
    </cfRule>
    <cfRule type="expression" dxfId="731" priority="10">
      <formula>B$9&lt;8/24</formula>
    </cfRule>
  </conditionalFormatting>
  <conditionalFormatting sqref="B14:AF28">
    <cfRule type="expression" dxfId="730" priority="1">
      <formula>B14&gt;$AG14*1</formula>
    </cfRule>
    <cfRule type="expression" dxfId="729" priority="2">
      <formula>B$9&gt;=20/24</formula>
    </cfRule>
    <cfRule type="expression" dxfId="728" priority="3">
      <formula>AND(B$9&gt;=14/24,B$9&lt;20/24)</formula>
    </cfRule>
    <cfRule type="expression" dxfId="727" priority="4">
      <formula>AND(B$9&gt;=8/24,B$9&lt;14/24)</formula>
    </cfRule>
    <cfRule type="expression" dxfId="726" priority="5">
      <formula>B$9&lt;8/24</formula>
    </cfRule>
  </conditionalFormatting>
  <conditionalFormatting sqref="G70:R70 B11:AF13">
    <cfRule type="expression" dxfId="725" priority="6">
      <formula>B11&gt;$AG11*1</formula>
    </cfRule>
  </conditionalFormatting>
  <conditionalFormatting sqref="N154:N157">
    <cfRule type="expression" dxfId="724" priority="369">
      <formula>M$9&gt;=20/24</formula>
    </cfRule>
  </conditionalFormatting>
  <conditionalFormatting sqref="N154:N157">
    <cfRule type="expression" dxfId="723" priority="373">
      <formula>AND(M$9&gt;=14/24,M$9&lt;20/24)</formula>
    </cfRule>
    <cfRule type="expression" dxfId="722" priority="374">
      <formula>AND(M$9&gt;=8/24,M$9&lt;14/24)</formula>
    </cfRule>
    <cfRule type="expression" dxfId="721" priority="375">
      <formula>M$9&lt;8/24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8"/>
  <dimension ref="A1:CJ305"/>
  <sheetViews>
    <sheetView zoomScale="112" zoomScaleNormal="112" workbookViewId="0">
      <pane xSplit="1" ySplit="10" topLeftCell="B57" activePane="bottomRight" state="frozen"/>
      <selection activeCell="C158" sqref="C158"/>
      <selection pane="topRight" activeCell="C158" sqref="C158"/>
      <selection pane="bottomLeft" activeCell="C158" sqref="C158"/>
      <selection pane="bottomRight" activeCell="AC75" sqref="AC75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2080/10/24</v>
      </c>
      <c r="C4" s="230"/>
      <c r="D4" s="230"/>
      <c r="E4" s="231" t="str">
        <f ca="1">"2080/"&amp;"10/"&amp;INT(MID(CELL("filename",G6),FIND("]",CELL("filename",G6))+1,200))</f>
        <v>2080/10/24</v>
      </c>
      <c r="F4" s="231"/>
      <c r="G4" s="231"/>
      <c r="H4" s="231" t="str">
        <f ca="1">TEXT(E4,"dddd")</f>
        <v>Thursday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68.900000000000006</v>
      </c>
      <c r="C5" s="30">
        <f t="shared" si="0"/>
        <v>58</v>
      </c>
      <c r="D5" s="30">
        <f t="shared" si="0"/>
        <v>53.400000000000006</v>
      </c>
      <c r="E5" s="30">
        <f t="shared" si="0"/>
        <v>52.099999999999994</v>
      </c>
      <c r="F5" s="30">
        <f t="shared" si="0"/>
        <v>64.599999999999994</v>
      </c>
      <c r="G5" s="30">
        <f t="shared" si="0"/>
        <v>62.8</v>
      </c>
      <c r="H5" s="30">
        <f t="shared" si="0"/>
        <v>68.900000000000006</v>
      </c>
      <c r="I5" s="30">
        <f t="shared" si="0"/>
        <v>66.599999999999994</v>
      </c>
      <c r="J5" s="30">
        <f t="shared" si="0"/>
        <v>72.599999999999994</v>
      </c>
      <c r="K5" s="30">
        <f t="shared" si="0"/>
        <v>74.900000000000006</v>
      </c>
      <c r="L5" s="30">
        <f t="shared" si="0"/>
        <v>77.7</v>
      </c>
      <c r="M5" s="30">
        <f t="shared" si="0"/>
        <v>71</v>
      </c>
      <c r="N5" s="30">
        <f t="shared" si="0"/>
        <v>78.3</v>
      </c>
      <c r="O5" s="30">
        <f t="shared" si="0"/>
        <v>89.3</v>
      </c>
      <c r="P5" s="30">
        <f t="shared" si="0"/>
        <v>113.7</v>
      </c>
      <c r="Q5" s="30">
        <f t="shared" si="0"/>
        <v>116</v>
      </c>
      <c r="R5" s="30">
        <f t="shared" si="0"/>
        <v>162.69999999999999</v>
      </c>
      <c r="S5" s="30">
        <f t="shared" si="0"/>
        <v>121.39999999999999</v>
      </c>
      <c r="T5" s="30">
        <f t="shared" si="0"/>
        <v>102.69999999999999</v>
      </c>
      <c r="U5" s="30">
        <f t="shared" si="0"/>
        <v>70.7</v>
      </c>
      <c r="V5" s="30">
        <f t="shared" si="0"/>
        <v>82.699999999999989</v>
      </c>
      <c r="W5" s="30">
        <f t="shared" si="0"/>
        <v>82.8</v>
      </c>
      <c r="X5" s="30">
        <f t="shared" si="0"/>
        <v>86.699999999999989</v>
      </c>
      <c r="Y5" s="30">
        <f t="shared" si="0"/>
        <v>69.2</v>
      </c>
      <c r="Z5" s="30">
        <f t="shared" si="0"/>
        <v>88</v>
      </c>
      <c r="AA5" s="30">
        <f>AB108</f>
        <v>83.41</v>
      </c>
      <c r="AB5" s="30">
        <f t="shared" si="0"/>
        <v>83.4</v>
      </c>
      <c r="AC5" s="30">
        <f t="shared" si="0"/>
        <v>84.5</v>
      </c>
      <c r="AD5" s="30">
        <f t="shared" si="0"/>
        <v>83.9</v>
      </c>
      <c r="AE5" s="30">
        <f t="shared" si="0"/>
        <v>81.599999999999994</v>
      </c>
      <c r="AF5" s="30">
        <f>B108</f>
        <v>47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Load=1099</v>
      </c>
      <c r="B7" s="35">
        <f t="shared" ref="B7:AF7" si="1">B116</f>
        <v>1246.7599999999998</v>
      </c>
      <c r="C7" s="35">
        <f t="shared" si="1"/>
        <v>1225.1600000000001</v>
      </c>
      <c r="D7" s="35">
        <f t="shared" si="1"/>
        <v>1179.0600000000002</v>
      </c>
      <c r="E7" s="35">
        <f t="shared" si="1"/>
        <v>1129.2599999999998</v>
      </c>
      <c r="F7" s="35">
        <f t="shared" si="1"/>
        <v>1099.1599999999996</v>
      </c>
      <c r="G7" s="35">
        <f t="shared" si="1"/>
        <v>1124.6999999999998</v>
      </c>
      <c r="H7" s="35">
        <f t="shared" si="1"/>
        <v>1214.8999999999999</v>
      </c>
      <c r="I7" s="35">
        <f t="shared" si="1"/>
        <v>1312.5</v>
      </c>
      <c r="J7" s="35">
        <f t="shared" si="1"/>
        <v>1405.9999999999995</v>
      </c>
      <c r="K7" s="35">
        <f t="shared" si="1"/>
        <v>1469.1</v>
      </c>
      <c r="L7" s="35">
        <f t="shared" si="1"/>
        <v>1523.6</v>
      </c>
      <c r="M7" s="35">
        <f t="shared" si="1"/>
        <v>1505.8000000000002</v>
      </c>
      <c r="N7" s="35">
        <f t="shared" si="1"/>
        <v>1500.3999999999996</v>
      </c>
      <c r="O7" s="35">
        <f t="shared" si="1"/>
        <v>1455.8999999999999</v>
      </c>
      <c r="P7" s="35">
        <f t="shared" si="1"/>
        <v>1436.1999999999998</v>
      </c>
      <c r="Q7" s="35">
        <f t="shared" si="1"/>
        <v>1370.3</v>
      </c>
      <c r="R7" s="35">
        <f t="shared" si="1"/>
        <v>1364</v>
      </c>
      <c r="S7" s="35">
        <f t="shared" si="1"/>
        <v>1481.9</v>
      </c>
      <c r="T7" s="35">
        <f t="shared" si="1"/>
        <v>1439</v>
      </c>
      <c r="U7" s="35">
        <f t="shared" si="1"/>
        <v>1413.3</v>
      </c>
      <c r="V7" s="35">
        <f t="shared" si="1"/>
        <v>1371.1000000000001</v>
      </c>
      <c r="W7" s="35">
        <f t="shared" si="1"/>
        <v>1456.3000000000002</v>
      </c>
      <c r="X7" s="35">
        <f t="shared" si="1"/>
        <v>1410.5</v>
      </c>
      <c r="Y7" s="35">
        <f t="shared" si="1"/>
        <v>1472.8</v>
      </c>
      <c r="Z7" s="35">
        <f t="shared" si="1"/>
        <v>1621</v>
      </c>
      <c r="AA7" s="35">
        <f t="shared" si="1"/>
        <v>1670.7699999999998</v>
      </c>
      <c r="AB7" s="35">
        <f>AB116</f>
        <v>1630.4699999999998</v>
      </c>
      <c r="AC7" s="35">
        <f t="shared" si="1"/>
        <v>1668.1999999999998</v>
      </c>
      <c r="AD7" s="35">
        <f t="shared" si="1"/>
        <v>1566.6999999999996</v>
      </c>
      <c r="AE7" s="35">
        <f t="shared" si="1"/>
        <v>1455.2999999999997</v>
      </c>
      <c r="AF7" s="35">
        <f t="shared" si="1"/>
        <v>1386.7999999999997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1986.5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1630.47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6" t="s">
        <v>19</v>
      </c>
      <c r="AI10" s="21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38</v>
      </c>
      <c r="C11" s="43">
        <v>30.4</v>
      </c>
      <c r="D11" s="43">
        <v>36.200000000000003</v>
      </c>
      <c r="E11" s="43">
        <v>38.1</v>
      </c>
      <c r="F11" s="43">
        <v>38.1</v>
      </c>
      <c r="G11" s="43">
        <v>46.3</v>
      </c>
      <c r="H11" s="43">
        <v>46.3</v>
      </c>
      <c r="I11" s="43">
        <v>46.3</v>
      </c>
      <c r="J11" s="43">
        <v>46.3</v>
      </c>
      <c r="K11" s="43">
        <v>46.3</v>
      </c>
      <c r="L11" s="43">
        <v>46.3</v>
      </c>
      <c r="M11" s="43">
        <v>46.3</v>
      </c>
      <c r="N11" s="43">
        <v>46.3</v>
      </c>
      <c r="O11" s="43">
        <v>46.3</v>
      </c>
      <c r="P11" s="43">
        <v>46.3</v>
      </c>
      <c r="Q11" s="43">
        <v>46.3</v>
      </c>
      <c r="R11" s="43">
        <v>46.3</v>
      </c>
      <c r="S11" s="43">
        <v>46.3</v>
      </c>
      <c r="T11" s="43">
        <v>46.3</v>
      </c>
      <c r="U11" s="43">
        <v>46.3</v>
      </c>
      <c r="V11" s="43">
        <v>46.3</v>
      </c>
      <c r="W11" s="43">
        <v>46.3</v>
      </c>
      <c r="X11" s="43">
        <v>46.3</v>
      </c>
      <c r="Y11" s="43">
        <v>46.3</v>
      </c>
      <c r="Z11" s="43">
        <v>46.3</v>
      </c>
      <c r="AA11" s="44">
        <v>39.200000000000003</v>
      </c>
      <c r="AB11" s="44">
        <v>54.2</v>
      </c>
      <c r="AC11" s="44">
        <v>54.2</v>
      </c>
      <c r="AD11" s="44">
        <v>54.2</v>
      </c>
      <c r="AE11" s="44">
        <v>54.2</v>
      </c>
      <c r="AF11" s="44">
        <v>42.1</v>
      </c>
      <c r="AG11" s="45">
        <v>86</v>
      </c>
      <c r="AH11" s="46">
        <f t="shared" ref="AH11:AH74" si="2">MAX(B11:AF11)</f>
        <v>54.2</v>
      </c>
      <c r="AI11" s="47">
        <f t="shared" ref="AI11:AI74" si="3">MIN(B11:AF11)</f>
        <v>30.4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26.3</v>
      </c>
      <c r="C12" s="43">
        <v>22</v>
      </c>
      <c r="D12" s="43">
        <v>28</v>
      </c>
      <c r="E12" s="43">
        <v>30</v>
      </c>
      <c r="F12" s="43">
        <v>30</v>
      </c>
      <c r="G12" s="43">
        <v>32</v>
      </c>
      <c r="H12" s="43">
        <v>32</v>
      </c>
      <c r="I12" s="43">
        <v>32</v>
      </c>
      <c r="J12" s="43">
        <v>32</v>
      </c>
      <c r="K12" s="43">
        <v>32</v>
      </c>
      <c r="L12" s="43">
        <v>32</v>
      </c>
      <c r="M12" s="43">
        <v>32</v>
      </c>
      <c r="N12" s="43">
        <v>32</v>
      </c>
      <c r="O12" s="43">
        <v>32</v>
      </c>
      <c r="P12" s="43">
        <v>32</v>
      </c>
      <c r="Q12" s="43">
        <v>32</v>
      </c>
      <c r="R12" s="43">
        <v>32</v>
      </c>
      <c r="S12" s="43">
        <v>32</v>
      </c>
      <c r="T12" s="43">
        <v>32</v>
      </c>
      <c r="U12" s="43">
        <v>32</v>
      </c>
      <c r="V12" s="43">
        <v>32</v>
      </c>
      <c r="W12" s="43">
        <v>32</v>
      </c>
      <c r="X12" s="43">
        <v>32</v>
      </c>
      <c r="Y12" s="43">
        <v>32</v>
      </c>
      <c r="Z12" s="43">
        <v>32</v>
      </c>
      <c r="AA12" s="44">
        <v>32</v>
      </c>
      <c r="AB12" s="44">
        <v>42.3</v>
      </c>
      <c r="AC12" s="44">
        <v>42.3</v>
      </c>
      <c r="AD12" s="44">
        <v>42.3</v>
      </c>
      <c r="AE12" s="44">
        <v>42.3</v>
      </c>
      <c r="AF12" s="44">
        <v>37.6</v>
      </c>
      <c r="AG12" s="48">
        <v>82</v>
      </c>
      <c r="AH12" s="46">
        <f t="shared" si="2"/>
        <v>42.3</v>
      </c>
      <c r="AI12" s="47">
        <f t="shared" si="3"/>
        <v>22</v>
      </c>
      <c r="AK12" s="49"/>
      <c r="AL12" s="50" t="str">
        <f ca="1">MID(CELL("filename",C7),FIND("]",CELL("filename",C7))+1,600)</f>
        <v>24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27.8</v>
      </c>
      <c r="C13" s="43">
        <v>27.3</v>
      </c>
      <c r="D13" s="43">
        <v>27.3</v>
      </c>
      <c r="E13" s="43">
        <v>27.3</v>
      </c>
      <c r="F13" s="43">
        <v>27.3</v>
      </c>
      <c r="G13" s="43">
        <v>27.3</v>
      </c>
      <c r="H13" s="43">
        <v>27.3</v>
      </c>
      <c r="I13" s="43">
        <v>27.3</v>
      </c>
      <c r="J13" s="43">
        <v>27.3</v>
      </c>
      <c r="K13" s="43">
        <v>27.3</v>
      </c>
      <c r="L13" s="43">
        <v>27.3</v>
      </c>
      <c r="M13" s="43">
        <v>27.3</v>
      </c>
      <c r="N13" s="43">
        <v>27.3</v>
      </c>
      <c r="O13" s="43">
        <v>27.3</v>
      </c>
      <c r="P13" s="43">
        <v>27.3</v>
      </c>
      <c r="Q13" s="43">
        <v>27.3</v>
      </c>
      <c r="R13" s="43">
        <v>27.3</v>
      </c>
      <c r="S13" s="43">
        <v>27.3</v>
      </c>
      <c r="T13" s="43">
        <v>27.3</v>
      </c>
      <c r="U13" s="43">
        <v>27.3</v>
      </c>
      <c r="V13" s="43">
        <v>27.3</v>
      </c>
      <c r="W13" s="43">
        <v>27.3</v>
      </c>
      <c r="X13" s="43">
        <v>27.3</v>
      </c>
      <c r="Y13" s="43">
        <v>27.3</v>
      </c>
      <c r="Z13" s="43">
        <v>27.3</v>
      </c>
      <c r="AA13" s="44">
        <v>28.4</v>
      </c>
      <c r="AB13" s="44">
        <v>28.3</v>
      </c>
      <c r="AC13" s="44">
        <v>28.3</v>
      </c>
      <c r="AD13" s="44">
        <v>28.3</v>
      </c>
      <c r="AE13" s="44">
        <v>28.3</v>
      </c>
      <c r="AF13" s="44">
        <v>26.8</v>
      </c>
      <c r="AG13" s="48">
        <v>78</v>
      </c>
      <c r="AH13" s="46">
        <f t="shared" si="2"/>
        <v>28.4</v>
      </c>
      <c r="AI13" s="47">
        <f t="shared" si="3"/>
        <v>26.8</v>
      </c>
      <c r="AK13" s="49"/>
      <c r="AL13" s="50" t="str">
        <f ca="1">"Daily Load Curve(Excluding of Export) of Nepal ("&amp;A4&amp;" "&amp;B4&amp;")"</f>
        <v>Daily Load Curve(Excluding of Export) of Nepal (Nepali Date: 2080/10/24)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24</v>
      </c>
      <c r="C14" s="43">
        <v>25.6</v>
      </c>
      <c r="D14" s="43">
        <v>23.6</v>
      </c>
      <c r="E14" s="43">
        <v>24</v>
      </c>
      <c r="F14" s="43">
        <v>24</v>
      </c>
      <c r="G14" s="43">
        <v>20.399999999999999</v>
      </c>
      <c r="H14" s="43">
        <v>20.399999999999999</v>
      </c>
      <c r="I14" s="43">
        <v>20.399999999999999</v>
      </c>
      <c r="J14" s="43">
        <v>20.399999999999999</v>
      </c>
      <c r="K14" s="43">
        <v>20.399999999999999</v>
      </c>
      <c r="L14" s="43">
        <v>20.399999999999999</v>
      </c>
      <c r="M14" s="43">
        <v>20.399999999999999</v>
      </c>
      <c r="N14" s="43">
        <v>20.399999999999999</v>
      </c>
      <c r="O14" s="43">
        <v>20.399999999999999</v>
      </c>
      <c r="P14" s="43">
        <v>20.399999999999999</v>
      </c>
      <c r="Q14" s="43">
        <v>20.399999999999999</v>
      </c>
      <c r="R14" s="43">
        <v>20.399999999999999</v>
      </c>
      <c r="S14" s="43">
        <v>20.399999999999999</v>
      </c>
      <c r="T14" s="43">
        <v>20.399999999999999</v>
      </c>
      <c r="U14" s="43">
        <v>20.399999999999999</v>
      </c>
      <c r="V14" s="43">
        <v>20.399999999999999</v>
      </c>
      <c r="W14" s="43">
        <v>20.399999999999999</v>
      </c>
      <c r="X14" s="43">
        <v>20.399999999999999</v>
      </c>
      <c r="Y14" s="43">
        <v>20.399999999999999</v>
      </c>
      <c r="Z14" s="43">
        <v>20.399999999999999</v>
      </c>
      <c r="AA14" s="44">
        <v>26.6</v>
      </c>
      <c r="AB14" s="44">
        <v>26.3</v>
      </c>
      <c r="AC14" s="44">
        <v>26.3</v>
      </c>
      <c r="AD14" s="44">
        <v>26.3</v>
      </c>
      <c r="AE14" s="44">
        <v>26.3</v>
      </c>
      <c r="AF14" s="44">
        <v>26.3</v>
      </c>
      <c r="AG14" s="48">
        <v>77</v>
      </c>
      <c r="AH14" s="46">
        <f t="shared" si="2"/>
        <v>26.6</v>
      </c>
      <c r="AI14" s="47">
        <f t="shared" si="3"/>
        <v>20.399999999999999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52</v>
      </c>
      <c r="C15" s="43">
        <v>47.2</v>
      </c>
      <c r="D15" s="43">
        <v>47.2</v>
      </c>
      <c r="E15" s="43">
        <v>47.2</v>
      </c>
      <c r="F15" s="43">
        <v>47.2</v>
      </c>
      <c r="G15" s="43">
        <v>46.3</v>
      </c>
      <c r="H15" s="43">
        <v>46.3</v>
      </c>
      <c r="I15" s="43">
        <v>46.3</v>
      </c>
      <c r="J15" s="43">
        <v>46.3</v>
      </c>
      <c r="K15" s="43">
        <v>46.3</v>
      </c>
      <c r="L15" s="43">
        <v>46.3</v>
      </c>
      <c r="M15" s="43">
        <v>46.3</v>
      </c>
      <c r="N15" s="43">
        <v>46.3</v>
      </c>
      <c r="O15" s="43">
        <v>46.3</v>
      </c>
      <c r="P15" s="43">
        <v>46.3</v>
      </c>
      <c r="Q15" s="43">
        <v>46.3</v>
      </c>
      <c r="R15" s="43">
        <v>46.3</v>
      </c>
      <c r="S15" s="43">
        <v>46.3</v>
      </c>
      <c r="T15" s="43">
        <v>46.3</v>
      </c>
      <c r="U15" s="43">
        <v>46.3</v>
      </c>
      <c r="V15" s="43">
        <v>46.3</v>
      </c>
      <c r="W15" s="43">
        <v>46.3</v>
      </c>
      <c r="X15" s="43">
        <v>46.3</v>
      </c>
      <c r="Y15" s="43">
        <v>46.3</v>
      </c>
      <c r="Z15" s="43">
        <v>46.3</v>
      </c>
      <c r="AA15" s="44">
        <v>53.3</v>
      </c>
      <c r="AB15" s="44">
        <v>51.3</v>
      </c>
      <c r="AC15" s="44">
        <v>51.3</v>
      </c>
      <c r="AD15" s="44">
        <v>51.3</v>
      </c>
      <c r="AE15" s="44">
        <v>51.3</v>
      </c>
      <c r="AF15" s="44">
        <v>49.3</v>
      </c>
      <c r="AG15" s="48">
        <v>73</v>
      </c>
      <c r="AH15" s="46">
        <f t="shared" si="2"/>
        <v>53.3</v>
      </c>
      <c r="AI15" s="47">
        <f t="shared" si="3"/>
        <v>46.3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20.6</v>
      </c>
      <c r="C16" s="43">
        <v>20.6</v>
      </c>
      <c r="D16" s="43">
        <v>20.6</v>
      </c>
      <c r="E16" s="43">
        <v>17.8</v>
      </c>
      <c r="F16" s="43">
        <v>17.8</v>
      </c>
      <c r="G16" s="43">
        <v>17</v>
      </c>
      <c r="H16" s="43">
        <v>17</v>
      </c>
      <c r="I16" s="43">
        <v>17</v>
      </c>
      <c r="J16" s="43">
        <v>17</v>
      </c>
      <c r="K16" s="43">
        <v>17</v>
      </c>
      <c r="L16" s="43">
        <v>17</v>
      </c>
      <c r="M16" s="43">
        <v>17</v>
      </c>
      <c r="N16" s="43">
        <v>17</v>
      </c>
      <c r="O16" s="43">
        <v>17</v>
      </c>
      <c r="P16" s="43">
        <v>17</v>
      </c>
      <c r="Q16" s="43">
        <v>17</v>
      </c>
      <c r="R16" s="43">
        <v>17</v>
      </c>
      <c r="S16" s="43">
        <v>17</v>
      </c>
      <c r="T16" s="43">
        <v>17</v>
      </c>
      <c r="U16" s="43">
        <v>17</v>
      </c>
      <c r="V16" s="43">
        <v>17</v>
      </c>
      <c r="W16" s="43">
        <v>17</v>
      </c>
      <c r="X16" s="43">
        <v>17</v>
      </c>
      <c r="Y16" s="43">
        <v>17</v>
      </c>
      <c r="Z16" s="43">
        <v>17</v>
      </c>
      <c r="AA16" s="44">
        <v>18.77</v>
      </c>
      <c r="AB16" s="44">
        <v>17.600000000000001</v>
      </c>
      <c r="AC16" s="44">
        <v>17.600000000000001</v>
      </c>
      <c r="AD16" s="44">
        <v>17.600000000000001</v>
      </c>
      <c r="AE16" s="44">
        <v>17.600000000000001</v>
      </c>
      <c r="AF16" s="44">
        <v>17.600000000000001</v>
      </c>
      <c r="AG16" s="48">
        <v>71</v>
      </c>
      <c r="AH16" s="46">
        <f t="shared" si="2"/>
        <v>20.6</v>
      </c>
      <c r="AI16" s="47">
        <f t="shared" si="3"/>
        <v>17</v>
      </c>
      <c r="AK16" s="49"/>
      <c r="AL16" s="52" t="s">
        <v>7</v>
      </c>
      <c r="AM16" s="57">
        <f t="shared" ref="AM16:AR16" si="4">B71</f>
        <v>955.86</v>
      </c>
      <c r="AN16" s="57">
        <f t="shared" si="4"/>
        <v>940.66000000000008</v>
      </c>
      <c r="AO16" s="57">
        <f t="shared" si="4"/>
        <v>950.46</v>
      </c>
      <c r="AP16" s="57">
        <f t="shared" si="4"/>
        <v>951.76</v>
      </c>
      <c r="AQ16" s="57">
        <f t="shared" si="4"/>
        <v>951.76</v>
      </c>
      <c r="AR16" s="57">
        <f t="shared" si="4"/>
        <v>957.8</v>
      </c>
      <c r="AS16" s="57">
        <f>I71</f>
        <v>957.8</v>
      </c>
      <c r="AT16" s="57">
        <f>K71</f>
        <v>957.8</v>
      </c>
      <c r="AU16" s="57">
        <f t="shared" ref="AU16:BD16" si="5">M71</f>
        <v>959.59999999999991</v>
      </c>
      <c r="AV16" s="57">
        <f t="shared" si="5"/>
        <v>959.59999999999991</v>
      </c>
      <c r="AW16" s="57">
        <f t="shared" si="5"/>
        <v>959.59999999999991</v>
      </c>
      <c r="AX16" s="57">
        <f t="shared" si="5"/>
        <v>909.59999999999991</v>
      </c>
      <c r="AY16" s="57">
        <f t="shared" si="5"/>
        <v>909.59999999999991</v>
      </c>
      <c r="AZ16" s="57">
        <f t="shared" si="5"/>
        <v>909.59999999999991</v>
      </c>
      <c r="BA16" s="57">
        <f t="shared" si="5"/>
        <v>909.59999999999991</v>
      </c>
      <c r="BB16" s="57">
        <f t="shared" si="5"/>
        <v>909.59999999999991</v>
      </c>
      <c r="BC16" s="57">
        <f t="shared" si="5"/>
        <v>909.59999999999991</v>
      </c>
      <c r="BD16" s="57">
        <f t="shared" si="5"/>
        <v>909.59999999999991</v>
      </c>
      <c r="BE16" s="58">
        <f>X71</f>
        <v>909.59999999999991</v>
      </c>
      <c r="BF16" s="58">
        <f>Z71</f>
        <v>909.59999999999991</v>
      </c>
      <c r="BG16" s="58">
        <f>AB71</f>
        <v>1006.2999999999997</v>
      </c>
      <c r="BH16" s="58">
        <f>AD71</f>
        <v>1006.2999999999997</v>
      </c>
      <c r="BI16" s="58">
        <f>AE71</f>
        <v>1006.2999999999997</v>
      </c>
      <c r="BJ16" s="58">
        <f>AF71</f>
        <v>985.99999999999977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27.9</v>
      </c>
      <c r="C17" s="44">
        <v>27.9</v>
      </c>
      <c r="D17" s="44">
        <v>27.9</v>
      </c>
      <c r="E17" s="44">
        <v>25</v>
      </c>
      <c r="F17" s="44">
        <v>25</v>
      </c>
      <c r="G17" s="44">
        <v>25.1</v>
      </c>
      <c r="H17" s="44">
        <v>25.1</v>
      </c>
      <c r="I17" s="44">
        <v>25.1</v>
      </c>
      <c r="J17" s="44">
        <v>25.1</v>
      </c>
      <c r="K17" s="44">
        <v>25.1</v>
      </c>
      <c r="L17" s="44">
        <v>25.1</v>
      </c>
      <c r="M17" s="44">
        <v>25.1</v>
      </c>
      <c r="N17" s="44">
        <v>25.1</v>
      </c>
      <c r="O17" s="44">
        <v>25.1</v>
      </c>
      <c r="P17" s="44">
        <v>25.1</v>
      </c>
      <c r="Q17" s="44">
        <v>25.1</v>
      </c>
      <c r="R17" s="44">
        <v>25.1</v>
      </c>
      <c r="S17" s="44">
        <v>25.1</v>
      </c>
      <c r="T17" s="44">
        <v>25.1</v>
      </c>
      <c r="U17" s="44">
        <v>25.1</v>
      </c>
      <c r="V17" s="44">
        <v>25.1</v>
      </c>
      <c r="W17" s="44">
        <v>25.1</v>
      </c>
      <c r="X17" s="44">
        <v>25.1</v>
      </c>
      <c r="Y17" s="44">
        <v>25.1</v>
      </c>
      <c r="Z17" s="44">
        <v>25.1</v>
      </c>
      <c r="AA17" s="44">
        <v>26.1</v>
      </c>
      <c r="AB17" s="44">
        <v>26</v>
      </c>
      <c r="AC17" s="44">
        <v>26</v>
      </c>
      <c r="AD17" s="44">
        <v>26</v>
      </c>
      <c r="AE17" s="44">
        <v>26</v>
      </c>
      <c r="AF17" s="44">
        <v>26</v>
      </c>
      <c r="AG17" s="45">
        <v>54</v>
      </c>
      <c r="AH17" s="46">
        <f t="shared" si="2"/>
        <v>27.9</v>
      </c>
      <c r="AI17" s="47">
        <f t="shared" si="3"/>
        <v>25</v>
      </c>
      <c r="AK17" s="49"/>
      <c r="AL17" s="52" t="s">
        <v>29</v>
      </c>
      <c r="AM17" s="57">
        <f t="shared" ref="AM17:AR17" si="6">B78</f>
        <v>330.9</v>
      </c>
      <c r="AN17" s="57">
        <f t="shared" si="6"/>
        <v>365.4</v>
      </c>
      <c r="AO17" s="57">
        <f t="shared" si="6"/>
        <v>415.4</v>
      </c>
      <c r="AP17" s="57">
        <f t="shared" si="6"/>
        <v>295.39999999999998</v>
      </c>
      <c r="AQ17" s="57">
        <f t="shared" si="6"/>
        <v>225.39999999999998</v>
      </c>
      <c r="AR17" s="57">
        <f t="shared" si="6"/>
        <v>252.8</v>
      </c>
      <c r="AS17" s="57">
        <f>I78</f>
        <v>402.8</v>
      </c>
      <c r="AT17" s="57">
        <f>K78</f>
        <v>462.8</v>
      </c>
      <c r="AU17" s="57">
        <f t="shared" ref="AU17:BD17" si="7">M78</f>
        <v>492.4</v>
      </c>
      <c r="AV17" s="57">
        <f t="shared" si="7"/>
        <v>321.8</v>
      </c>
      <c r="AW17" s="57">
        <f t="shared" si="7"/>
        <v>284.8</v>
      </c>
      <c r="AX17" s="57">
        <f t="shared" si="7"/>
        <v>123.8</v>
      </c>
      <c r="AY17" s="57">
        <f t="shared" si="7"/>
        <v>123.8</v>
      </c>
      <c r="AZ17" s="57">
        <f t="shared" si="7"/>
        <v>123.89999999999999</v>
      </c>
      <c r="BA17" s="57">
        <f t="shared" si="7"/>
        <v>124.5</v>
      </c>
      <c r="BB17" s="57">
        <f t="shared" si="7"/>
        <v>143.70000000000002</v>
      </c>
      <c r="BC17" s="57">
        <f t="shared" si="7"/>
        <v>167.1</v>
      </c>
      <c r="BD17" s="57">
        <f t="shared" si="7"/>
        <v>363.4</v>
      </c>
      <c r="BE17" s="58">
        <f>X78</f>
        <v>328.4</v>
      </c>
      <c r="BF17" s="58">
        <f>Z78</f>
        <v>450.7</v>
      </c>
      <c r="BG17" s="58">
        <f>AB78</f>
        <v>429.1</v>
      </c>
      <c r="BH17" s="58">
        <f>AD78</f>
        <v>429.1</v>
      </c>
      <c r="BI17" s="58">
        <f>AE78</f>
        <v>450.1</v>
      </c>
      <c r="BJ17" s="58">
        <f>AF78</f>
        <v>433.1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14.3</v>
      </c>
      <c r="C18" s="44">
        <v>14.3</v>
      </c>
      <c r="D18" s="44">
        <v>14.3</v>
      </c>
      <c r="E18" s="44">
        <v>17</v>
      </c>
      <c r="F18" s="44">
        <v>17</v>
      </c>
      <c r="G18" s="44">
        <v>14.1</v>
      </c>
      <c r="H18" s="44">
        <v>14.1</v>
      </c>
      <c r="I18" s="44">
        <v>14.1</v>
      </c>
      <c r="J18" s="44">
        <v>14.1</v>
      </c>
      <c r="K18" s="44">
        <v>14.1</v>
      </c>
      <c r="L18" s="44">
        <v>14.1</v>
      </c>
      <c r="M18" s="44">
        <v>14.1</v>
      </c>
      <c r="N18" s="44">
        <v>14.1</v>
      </c>
      <c r="O18" s="44">
        <v>14.1</v>
      </c>
      <c r="P18" s="44">
        <v>14.1</v>
      </c>
      <c r="Q18" s="44">
        <v>14.1</v>
      </c>
      <c r="R18" s="44">
        <v>14.1</v>
      </c>
      <c r="S18" s="44">
        <v>14.1</v>
      </c>
      <c r="T18" s="44">
        <v>14.1</v>
      </c>
      <c r="U18" s="44">
        <v>14.1</v>
      </c>
      <c r="V18" s="44">
        <v>14.1</v>
      </c>
      <c r="W18" s="44">
        <v>14.1</v>
      </c>
      <c r="X18" s="44">
        <v>14.1</v>
      </c>
      <c r="Y18" s="44">
        <v>14.1</v>
      </c>
      <c r="Z18" s="44">
        <v>14.1</v>
      </c>
      <c r="AA18" s="44">
        <v>16.899999999999999</v>
      </c>
      <c r="AB18" s="44">
        <v>16.899999999999999</v>
      </c>
      <c r="AC18" s="44">
        <v>16.899999999999999</v>
      </c>
      <c r="AD18" s="44">
        <v>16.899999999999999</v>
      </c>
      <c r="AE18" s="44">
        <v>16.899999999999999</v>
      </c>
      <c r="AF18" s="44">
        <v>16.899999999999999</v>
      </c>
      <c r="AG18" s="48">
        <v>52.465000000000003</v>
      </c>
      <c r="AH18" s="46">
        <f t="shared" si="2"/>
        <v>17</v>
      </c>
      <c r="AI18" s="47">
        <f t="shared" si="3"/>
        <v>14.1</v>
      </c>
      <c r="AK18" s="49"/>
      <c r="AL18" s="52" t="s">
        <v>31</v>
      </c>
      <c r="AM18" s="57">
        <f t="shared" ref="AM18:AR18" si="8">B92</f>
        <v>333.59999999999997</v>
      </c>
      <c r="AN18" s="57">
        <f t="shared" si="8"/>
        <v>259.39999999999998</v>
      </c>
      <c r="AO18" s="57">
        <f t="shared" si="8"/>
        <v>259.39999999999998</v>
      </c>
      <c r="AP18" s="57">
        <f t="shared" si="8"/>
        <v>236.3</v>
      </c>
      <c r="AQ18" s="57">
        <f t="shared" si="8"/>
        <v>236.6</v>
      </c>
      <c r="AR18" s="57">
        <f t="shared" si="8"/>
        <v>232.7</v>
      </c>
      <c r="AS18" s="57">
        <f>I92</f>
        <v>370.2</v>
      </c>
      <c r="AT18" s="57">
        <f>K92</f>
        <v>417.40000000000003</v>
      </c>
      <c r="AU18" s="57">
        <f t="shared" ref="AU18:BD18" si="9">M92</f>
        <v>422.2</v>
      </c>
      <c r="AV18" s="57">
        <f t="shared" si="9"/>
        <v>406.29999999999995</v>
      </c>
      <c r="AW18" s="57">
        <f t="shared" si="9"/>
        <v>365.9</v>
      </c>
      <c r="AX18" s="57">
        <f t="shared" si="9"/>
        <v>328.5</v>
      </c>
      <c r="AY18" s="57">
        <f t="shared" si="9"/>
        <v>189.2</v>
      </c>
      <c r="AZ18" s="57">
        <f t="shared" si="9"/>
        <v>163.20000000000002</v>
      </c>
      <c r="BA18" s="57">
        <f t="shared" si="9"/>
        <v>196.60000000000005</v>
      </c>
      <c r="BB18" s="57">
        <f t="shared" si="9"/>
        <v>175.80000000000004</v>
      </c>
      <c r="BC18" s="57">
        <f t="shared" si="9"/>
        <v>231.90000000000006</v>
      </c>
      <c r="BD18" s="57">
        <f t="shared" si="9"/>
        <v>257.40000000000009</v>
      </c>
      <c r="BE18" s="58">
        <f>X92</f>
        <v>337.2</v>
      </c>
      <c r="BF18" s="58">
        <f>Z92</f>
        <v>384.49999999999994</v>
      </c>
      <c r="BG18" s="58">
        <f>AB92</f>
        <v>406</v>
      </c>
      <c r="BH18" s="58">
        <f>AD92</f>
        <v>406</v>
      </c>
      <c r="BI18" s="58">
        <f>AE92</f>
        <v>393.7</v>
      </c>
      <c r="BJ18" s="58">
        <f>AF92</f>
        <v>360.5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47</v>
      </c>
      <c r="AN19" s="57">
        <f t="shared" si="10"/>
        <v>68.900000000000006</v>
      </c>
      <c r="AO19" s="57">
        <f t="shared" si="10"/>
        <v>58</v>
      </c>
      <c r="AP19" s="57">
        <f t="shared" si="10"/>
        <v>53.400000000000006</v>
      </c>
      <c r="AQ19" s="57">
        <f t="shared" si="10"/>
        <v>52.099999999999994</v>
      </c>
      <c r="AR19" s="57">
        <f t="shared" si="10"/>
        <v>64.599999999999994</v>
      </c>
      <c r="AS19" s="57">
        <f>I108</f>
        <v>68.900000000000006</v>
      </c>
      <c r="AT19" s="57">
        <f>K108</f>
        <v>72.599999999999994</v>
      </c>
      <c r="AU19" s="57">
        <f t="shared" ref="AU19:BD19" si="11">M108</f>
        <v>77.7</v>
      </c>
      <c r="AV19" s="57">
        <f t="shared" si="11"/>
        <v>71</v>
      </c>
      <c r="AW19" s="57">
        <f t="shared" si="11"/>
        <v>78.3</v>
      </c>
      <c r="AX19" s="57">
        <f t="shared" si="11"/>
        <v>89.3</v>
      </c>
      <c r="AY19" s="57">
        <f t="shared" si="11"/>
        <v>113.7</v>
      </c>
      <c r="AZ19" s="57">
        <f t="shared" si="11"/>
        <v>116</v>
      </c>
      <c r="BA19" s="57">
        <f t="shared" si="11"/>
        <v>162.69999999999999</v>
      </c>
      <c r="BB19" s="57">
        <f t="shared" si="11"/>
        <v>121.39999999999999</v>
      </c>
      <c r="BC19" s="57">
        <f t="shared" si="11"/>
        <v>102.69999999999999</v>
      </c>
      <c r="BD19" s="57">
        <f t="shared" si="11"/>
        <v>70.7</v>
      </c>
      <c r="BE19" s="58">
        <f>X108</f>
        <v>82.8</v>
      </c>
      <c r="BF19" s="58">
        <f>Z108</f>
        <v>69.2</v>
      </c>
      <c r="BG19" s="58">
        <f>AB108</f>
        <v>83.41</v>
      </c>
      <c r="BH19" s="58">
        <f>AD108</f>
        <v>84.5</v>
      </c>
      <c r="BI19" s="58">
        <f>AE108</f>
        <v>83.9</v>
      </c>
      <c r="BJ19" s="58">
        <f>AF108</f>
        <v>81.599999999999994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45</v>
      </c>
      <c r="C20" s="44">
        <v>45</v>
      </c>
      <c r="D20" s="44">
        <v>45</v>
      </c>
      <c r="E20" s="44">
        <v>45</v>
      </c>
      <c r="F20" s="44">
        <v>45</v>
      </c>
      <c r="G20" s="44">
        <v>45</v>
      </c>
      <c r="H20" s="44">
        <v>45</v>
      </c>
      <c r="I20" s="44">
        <v>45</v>
      </c>
      <c r="J20" s="44">
        <v>45</v>
      </c>
      <c r="K20" s="44">
        <v>45</v>
      </c>
      <c r="L20" s="44">
        <v>45</v>
      </c>
      <c r="M20" s="44">
        <v>45</v>
      </c>
      <c r="N20" s="44">
        <v>45</v>
      </c>
      <c r="O20" s="44">
        <v>45</v>
      </c>
      <c r="P20" s="44">
        <v>45</v>
      </c>
      <c r="Q20" s="44">
        <v>45</v>
      </c>
      <c r="R20" s="44">
        <v>45</v>
      </c>
      <c r="S20" s="44">
        <v>45</v>
      </c>
      <c r="T20" s="44">
        <v>45</v>
      </c>
      <c r="U20" s="44">
        <v>45</v>
      </c>
      <c r="V20" s="44">
        <v>45</v>
      </c>
      <c r="W20" s="44">
        <v>45</v>
      </c>
      <c r="X20" s="44">
        <v>45</v>
      </c>
      <c r="Y20" s="44">
        <v>45</v>
      </c>
      <c r="Z20" s="44">
        <v>45</v>
      </c>
      <c r="AA20" s="44">
        <v>45</v>
      </c>
      <c r="AB20" s="44">
        <v>45</v>
      </c>
      <c r="AC20" s="44">
        <v>45</v>
      </c>
      <c r="AD20" s="44">
        <v>45</v>
      </c>
      <c r="AE20" s="44">
        <v>45</v>
      </c>
      <c r="AF20" s="44">
        <v>45</v>
      </c>
      <c r="AG20" s="48">
        <v>50</v>
      </c>
      <c r="AH20" s="46">
        <f t="shared" si="2"/>
        <v>45</v>
      </c>
      <c r="AI20" s="47">
        <f t="shared" si="3"/>
        <v>45</v>
      </c>
      <c r="AK20" s="49"/>
      <c r="AL20" s="52" t="s">
        <v>35</v>
      </c>
      <c r="AM20" s="57">
        <f t="shared" ref="AM20:AR20" si="12">B96</f>
        <v>66</v>
      </c>
      <c r="AN20" s="57">
        <f t="shared" si="12"/>
        <v>66</v>
      </c>
      <c r="AO20" s="57">
        <f t="shared" si="12"/>
        <v>66</v>
      </c>
      <c r="AP20" s="57">
        <f t="shared" si="12"/>
        <v>66</v>
      </c>
      <c r="AQ20" s="57">
        <f t="shared" si="12"/>
        <v>74.099999999999994</v>
      </c>
      <c r="AR20" s="57">
        <f t="shared" si="12"/>
        <v>85</v>
      </c>
      <c r="AS20" s="57">
        <f>I96</f>
        <v>106</v>
      </c>
      <c r="AT20" s="57">
        <f>K96</f>
        <v>25.4</v>
      </c>
      <c r="AU20" s="57">
        <f t="shared" ref="AU20:BD20" si="13">M96</f>
        <v>33.5</v>
      </c>
      <c r="AV20" s="57">
        <f t="shared" si="13"/>
        <v>51.3</v>
      </c>
      <c r="AW20" s="57">
        <f t="shared" si="13"/>
        <v>51.3</v>
      </c>
      <c r="AX20" s="57">
        <f t="shared" si="13"/>
        <v>0</v>
      </c>
      <c r="AY20" s="57">
        <f t="shared" si="13"/>
        <v>34</v>
      </c>
      <c r="AZ20" s="57">
        <f t="shared" si="13"/>
        <v>51.3</v>
      </c>
      <c r="BA20" s="57">
        <f t="shared" si="13"/>
        <v>88.5</v>
      </c>
      <c r="BB20" s="57">
        <f t="shared" si="13"/>
        <v>88.5</v>
      </c>
      <c r="BC20" s="57">
        <f t="shared" si="13"/>
        <v>33</v>
      </c>
      <c r="BD20" s="57">
        <f t="shared" si="13"/>
        <v>33</v>
      </c>
      <c r="BE20" s="58">
        <f>X96</f>
        <v>33</v>
      </c>
      <c r="BF20" s="58">
        <f>Z96</f>
        <v>53</v>
      </c>
      <c r="BG20" s="58">
        <f>AB96</f>
        <v>52</v>
      </c>
      <c r="BH20" s="58">
        <f>AD96</f>
        <v>52.5</v>
      </c>
      <c r="BI20" s="58">
        <f>AE96</f>
        <v>52.5</v>
      </c>
      <c r="BJ20" s="58">
        <f>AF96</f>
        <v>52.5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24.1</v>
      </c>
      <c r="H21" s="44">
        <v>24.1</v>
      </c>
      <c r="I21" s="44">
        <v>24.1</v>
      </c>
      <c r="J21" s="44">
        <v>24.1</v>
      </c>
      <c r="K21" s="44">
        <v>24.1</v>
      </c>
      <c r="L21" s="44">
        <v>24.1</v>
      </c>
      <c r="M21" s="44">
        <v>24.1</v>
      </c>
      <c r="N21" s="44">
        <v>24.1</v>
      </c>
      <c r="O21" s="44">
        <v>24.1</v>
      </c>
      <c r="P21" s="44">
        <v>24.1</v>
      </c>
      <c r="Q21" s="44">
        <v>24.1</v>
      </c>
      <c r="R21" s="44">
        <v>24.1</v>
      </c>
      <c r="S21" s="44">
        <v>24.1</v>
      </c>
      <c r="T21" s="44">
        <v>24.1</v>
      </c>
      <c r="U21" s="44">
        <v>24.1</v>
      </c>
      <c r="V21" s="44">
        <v>24.1</v>
      </c>
      <c r="W21" s="44">
        <v>24.1</v>
      </c>
      <c r="X21" s="44">
        <v>24.1</v>
      </c>
      <c r="Y21" s="44">
        <v>24.1</v>
      </c>
      <c r="Z21" s="44">
        <v>24.1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24.1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31.5</v>
      </c>
      <c r="C22" s="44">
        <v>31.5</v>
      </c>
      <c r="D22" s="44">
        <v>31.5</v>
      </c>
      <c r="E22" s="44">
        <v>31.5</v>
      </c>
      <c r="F22" s="44">
        <v>31.5</v>
      </c>
      <c r="G22" s="44">
        <v>28.9</v>
      </c>
      <c r="H22" s="44">
        <v>28.9</v>
      </c>
      <c r="I22" s="44">
        <v>28.9</v>
      </c>
      <c r="J22" s="44">
        <v>28.9</v>
      </c>
      <c r="K22" s="44">
        <v>28.9</v>
      </c>
      <c r="L22" s="44">
        <v>28.9</v>
      </c>
      <c r="M22" s="44">
        <v>28.9</v>
      </c>
      <c r="N22" s="44">
        <v>28.9</v>
      </c>
      <c r="O22" s="44">
        <v>28.9</v>
      </c>
      <c r="P22" s="44">
        <v>28.9</v>
      </c>
      <c r="Q22" s="44">
        <v>28.9</v>
      </c>
      <c r="R22" s="44">
        <v>28.9</v>
      </c>
      <c r="S22" s="44">
        <v>28.9</v>
      </c>
      <c r="T22" s="44">
        <v>28.9</v>
      </c>
      <c r="U22" s="44">
        <v>28.9</v>
      </c>
      <c r="V22" s="44">
        <v>28.9</v>
      </c>
      <c r="W22" s="44">
        <v>28.9</v>
      </c>
      <c r="X22" s="44">
        <v>28.9</v>
      </c>
      <c r="Y22" s="44">
        <v>28.9</v>
      </c>
      <c r="Z22" s="44">
        <v>28.9</v>
      </c>
      <c r="AA22" s="44">
        <v>31.6</v>
      </c>
      <c r="AB22" s="44">
        <v>31.6</v>
      </c>
      <c r="AC22" s="44">
        <v>31.6</v>
      </c>
      <c r="AD22" s="44">
        <v>31.6</v>
      </c>
      <c r="AE22" s="44">
        <v>31.6</v>
      </c>
      <c r="AF22" s="44">
        <v>31.6</v>
      </c>
      <c r="AG22" s="48">
        <v>44</v>
      </c>
      <c r="AH22" s="46">
        <f t="shared" si="2"/>
        <v>31.6</v>
      </c>
      <c r="AI22" s="47">
        <f t="shared" si="3"/>
        <v>28.9</v>
      </c>
      <c r="AK22" s="49"/>
      <c r="AL22" s="59" t="s">
        <v>39</v>
      </c>
      <c r="AM22" s="60">
        <f t="shared" ref="AM22:BJ22" si="16">SUM(AM16:AM21)</f>
        <v>1733.36</v>
      </c>
      <c r="AN22" s="60">
        <f t="shared" si="16"/>
        <v>1700.3600000000001</v>
      </c>
      <c r="AO22" s="60">
        <f t="shared" si="16"/>
        <v>1749.2600000000002</v>
      </c>
      <c r="AP22" s="60">
        <f t="shared" si="16"/>
        <v>1602.86</v>
      </c>
      <c r="AQ22" s="60">
        <f t="shared" si="16"/>
        <v>1539.9599999999996</v>
      </c>
      <c r="AR22" s="60">
        <f t="shared" si="16"/>
        <v>1592.8999999999999</v>
      </c>
      <c r="AS22" s="60">
        <f t="shared" si="16"/>
        <v>1905.7</v>
      </c>
      <c r="AT22" s="60">
        <f t="shared" si="16"/>
        <v>1936</v>
      </c>
      <c r="AU22" s="60">
        <f t="shared" si="16"/>
        <v>1985.4</v>
      </c>
      <c r="AV22" s="60">
        <f t="shared" si="16"/>
        <v>1809.9999999999998</v>
      </c>
      <c r="AW22" s="60">
        <f t="shared" si="16"/>
        <v>1739.8999999999996</v>
      </c>
      <c r="AX22" s="60">
        <f t="shared" si="16"/>
        <v>1451.1999999999998</v>
      </c>
      <c r="AY22" s="60">
        <f t="shared" si="16"/>
        <v>1370.3</v>
      </c>
      <c r="AZ22" s="60">
        <f t="shared" si="16"/>
        <v>1364</v>
      </c>
      <c r="BA22" s="60">
        <f t="shared" si="16"/>
        <v>1481.9</v>
      </c>
      <c r="BB22" s="60">
        <f t="shared" si="16"/>
        <v>1439</v>
      </c>
      <c r="BC22" s="60">
        <f t="shared" si="16"/>
        <v>1444.3</v>
      </c>
      <c r="BD22" s="60">
        <f t="shared" si="16"/>
        <v>1634.1000000000001</v>
      </c>
      <c r="BE22" s="60">
        <f t="shared" si="16"/>
        <v>1691</v>
      </c>
      <c r="BF22" s="60">
        <f t="shared" si="16"/>
        <v>1867</v>
      </c>
      <c r="BG22" s="60">
        <f t="shared" si="16"/>
        <v>1976.8099999999997</v>
      </c>
      <c r="BH22" s="60">
        <f t="shared" si="16"/>
        <v>1978.3999999999996</v>
      </c>
      <c r="BI22" s="60">
        <f t="shared" si="16"/>
        <v>1986.4999999999998</v>
      </c>
      <c r="BJ22" s="60">
        <f t="shared" si="16"/>
        <v>1913.6999999999998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13.5</v>
      </c>
      <c r="C23" s="44">
        <v>13.5</v>
      </c>
      <c r="D23" s="44">
        <v>13.5</v>
      </c>
      <c r="E23" s="44">
        <v>13.5</v>
      </c>
      <c r="F23" s="44">
        <v>13.5</v>
      </c>
      <c r="G23" s="44">
        <v>16.3</v>
      </c>
      <c r="H23" s="44">
        <v>16.3</v>
      </c>
      <c r="I23" s="44">
        <v>16.3</v>
      </c>
      <c r="J23" s="44">
        <v>16.3</v>
      </c>
      <c r="K23" s="44">
        <v>16.3</v>
      </c>
      <c r="L23" s="44">
        <v>16.3</v>
      </c>
      <c r="M23" s="44">
        <v>16.3</v>
      </c>
      <c r="N23" s="44">
        <v>16.3</v>
      </c>
      <c r="O23" s="44">
        <v>16.3</v>
      </c>
      <c r="P23" s="44">
        <v>16.3</v>
      </c>
      <c r="Q23" s="44">
        <v>16.3</v>
      </c>
      <c r="R23" s="44">
        <v>16.3</v>
      </c>
      <c r="S23" s="44">
        <v>16.3</v>
      </c>
      <c r="T23" s="44">
        <v>16.3</v>
      </c>
      <c r="U23" s="44">
        <v>16.3</v>
      </c>
      <c r="V23" s="44">
        <v>16.3</v>
      </c>
      <c r="W23" s="44">
        <v>16.3</v>
      </c>
      <c r="X23" s="44">
        <v>16.3</v>
      </c>
      <c r="Y23" s="44">
        <v>16.3</v>
      </c>
      <c r="Z23" s="44">
        <v>16.3</v>
      </c>
      <c r="AA23" s="44">
        <v>18</v>
      </c>
      <c r="AB23" s="44">
        <v>18</v>
      </c>
      <c r="AC23" s="44">
        <v>18</v>
      </c>
      <c r="AD23" s="44">
        <v>18</v>
      </c>
      <c r="AE23" s="44">
        <v>18</v>
      </c>
      <c r="AF23" s="44">
        <v>18</v>
      </c>
      <c r="AG23" s="48">
        <v>42</v>
      </c>
      <c r="AH23" s="46">
        <f t="shared" si="2"/>
        <v>18</v>
      </c>
      <c r="AI23" s="47">
        <f t="shared" si="3"/>
        <v>13.5</v>
      </c>
      <c r="AK23" s="49"/>
      <c r="AL23" s="59" t="s">
        <v>41</v>
      </c>
      <c r="AM23" s="60">
        <f t="shared" ref="AM23:AR23" si="17">B123*-1</f>
        <v>-486.6</v>
      </c>
      <c r="AN23" s="60">
        <f t="shared" si="17"/>
        <v>-475.2</v>
      </c>
      <c r="AO23" s="60">
        <f t="shared" si="17"/>
        <v>-570.20000000000005</v>
      </c>
      <c r="AP23" s="60">
        <f t="shared" si="17"/>
        <v>-473.6</v>
      </c>
      <c r="AQ23" s="60">
        <f t="shared" si="17"/>
        <v>-440.8</v>
      </c>
      <c r="AR23" s="60">
        <f t="shared" si="17"/>
        <v>-468.2</v>
      </c>
      <c r="AS23" s="60">
        <f>I123*-1</f>
        <v>-593.20000000000005</v>
      </c>
      <c r="AT23" s="60">
        <f>K123*-1</f>
        <v>-466.90000000000003</v>
      </c>
      <c r="AU23" s="60">
        <f t="shared" ref="AU23:BD23" si="18">M123*-1</f>
        <v>-479.6</v>
      </c>
      <c r="AV23" s="60">
        <f t="shared" si="18"/>
        <v>-309.60000000000002</v>
      </c>
      <c r="AW23" s="60">
        <f t="shared" si="18"/>
        <v>-284</v>
      </c>
      <c r="AX23" s="60">
        <f t="shared" si="18"/>
        <v>-15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-31</v>
      </c>
      <c r="BD23" s="60">
        <f t="shared" si="18"/>
        <v>-263</v>
      </c>
      <c r="BE23" s="60">
        <f>X123*-1</f>
        <v>-280.5</v>
      </c>
      <c r="BF23" s="60">
        <f>Z123*-1</f>
        <v>-246</v>
      </c>
      <c r="BG23" s="60">
        <f>AB123*-1</f>
        <v>-346.34000000000003</v>
      </c>
      <c r="BH23" s="60">
        <f>AD123*-1</f>
        <v>-411.7</v>
      </c>
      <c r="BI23" s="60">
        <f>AE123*-1</f>
        <v>-531.19999999999993</v>
      </c>
      <c r="BJ23" s="60">
        <f>AF123*-1</f>
        <v>-526.9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16.5</v>
      </c>
      <c r="C24" s="44">
        <v>16.5</v>
      </c>
      <c r="D24" s="44">
        <v>16.5</v>
      </c>
      <c r="E24" s="44">
        <v>16.5</v>
      </c>
      <c r="F24" s="44">
        <v>16.5</v>
      </c>
      <c r="G24" s="44">
        <v>16.899999999999999</v>
      </c>
      <c r="H24" s="44">
        <v>16.899999999999999</v>
      </c>
      <c r="I24" s="44">
        <v>16.899999999999999</v>
      </c>
      <c r="J24" s="44">
        <v>16.899999999999999</v>
      </c>
      <c r="K24" s="44">
        <v>16.899999999999999</v>
      </c>
      <c r="L24" s="44">
        <v>16.899999999999999</v>
      </c>
      <c r="M24" s="44">
        <v>16.899999999999999</v>
      </c>
      <c r="N24" s="44">
        <v>16.899999999999999</v>
      </c>
      <c r="O24" s="44">
        <v>16.899999999999999</v>
      </c>
      <c r="P24" s="44">
        <v>16.899999999999999</v>
      </c>
      <c r="Q24" s="44">
        <v>16.899999999999999</v>
      </c>
      <c r="R24" s="44">
        <v>16.899999999999999</v>
      </c>
      <c r="S24" s="44">
        <v>16.899999999999999</v>
      </c>
      <c r="T24" s="44">
        <v>16.899999999999999</v>
      </c>
      <c r="U24" s="44">
        <v>16.899999999999999</v>
      </c>
      <c r="V24" s="44">
        <v>16.899999999999999</v>
      </c>
      <c r="W24" s="44">
        <v>16.899999999999999</v>
      </c>
      <c r="X24" s="44">
        <v>16.899999999999999</v>
      </c>
      <c r="Y24" s="44">
        <v>16.899999999999999</v>
      </c>
      <c r="Z24" s="44">
        <v>16.899999999999999</v>
      </c>
      <c r="AA24" s="44">
        <v>19.2</v>
      </c>
      <c r="AB24" s="44">
        <v>19.2</v>
      </c>
      <c r="AC24" s="44">
        <v>19.2</v>
      </c>
      <c r="AD24" s="44">
        <v>19.2</v>
      </c>
      <c r="AE24" s="44">
        <v>19.2</v>
      </c>
      <c r="AF24" s="44">
        <v>19.2</v>
      </c>
      <c r="AG24" s="48">
        <v>40</v>
      </c>
      <c r="AH24" s="46">
        <f t="shared" si="2"/>
        <v>19.2</v>
      </c>
      <c r="AI24" s="47">
        <f t="shared" si="3"/>
        <v>16.5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13.6</v>
      </c>
      <c r="C25" s="44">
        <v>13.6</v>
      </c>
      <c r="D25" s="44">
        <v>13.6</v>
      </c>
      <c r="E25" s="44">
        <v>13.6</v>
      </c>
      <c r="F25" s="44">
        <v>13.6</v>
      </c>
      <c r="G25" s="44">
        <v>14.3</v>
      </c>
      <c r="H25" s="44">
        <v>14.3</v>
      </c>
      <c r="I25" s="44">
        <v>14.3</v>
      </c>
      <c r="J25" s="44">
        <v>14.3</v>
      </c>
      <c r="K25" s="44">
        <v>14.3</v>
      </c>
      <c r="L25" s="44">
        <v>14.3</v>
      </c>
      <c r="M25" s="44">
        <v>14.3</v>
      </c>
      <c r="N25" s="44">
        <v>14.3</v>
      </c>
      <c r="O25" s="44">
        <v>14.3</v>
      </c>
      <c r="P25" s="44">
        <v>14.3</v>
      </c>
      <c r="Q25" s="44">
        <v>14.3</v>
      </c>
      <c r="R25" s="44">
        <v>14.3</v>
      </c>
      <c r="S25" s="44">
        <v>14.3</v>
      </c>
      <c r="T25" s="44">
        <v>14.3</v>
      </c>
      <c r="U25" s="44">
        <v>14.3</v>
      </c>
      <c r="V25" s="44">
        <v>14.3</v>
      </c>
      <c r="W25" s="44">
        <v>14.3</v>
      </c>
      <c r="X25" s="44">
        <v>14.3</v>
      </c>
      <c r="Y25" s="44">
        <v>14.3</v>
      </c>
      <c r="Z25" s="44">
        <v>14.3</v>
      </c>
      <c r="AA25" s="44">
        <v>13.9</v>
      </c>
      <c r="AB25" s="44">
        <v>13.9</v>
      </c>
      <c r="AC25" s="44">
        <v>13.9</v>
      </c>
      <c r="AD25" s="44">
        <v>13.9</v>
      </c>
      <c r="AE25" s="44">
        <v>13.9</v>
      </c>
      <c r="AF25" s="44">
        <v>13.9</v>
      </c>
      <c r="AG25" s="48">
        <v>38.46</v>
      </c>
      <c r="AH25" s="46">
        <f t="shared" si="2"/>
        <v>14.3</v>
      </c>
      <c r="AI25" s="47">
        <f t="shared" si="3"/>
        <v>13.6</v>
      </c>
      <c r="AK25" s="49"/>
      <c r="AL25" s="59" t="s">
        <v>44</v>
      </c>
      <c r="AM25" s="60">
        <f t="shared" ref="AM25:BJ25" si="19">AM22+AM23</f>
        <v>1246.7599999999998</v>
      </c>
      <c r="AN25" s="60">
        <f t="shared" si="19"/>
        <v>1225.1600000000001</v>
      </c>
      <c r="AO25" s="60">
        <f t="shared" si="19"/>
        <v>1179.0600000000002</v>
      </c>
      <c r="AP25" s="60">
        <f t="shared" si="19"/>
        <v>1129.2599999999998</v>
      </c>
      <c r="AQ25" s="60">
        <f t="shared" si="19"/>
        <v>1099.1599999999996</v>
      </c>
      <c r="AR25" s="60">
        <f t="shared" si="19"/>
        <v>1124.6999999999998</v>
      </c>
      <c r="AS25" s="60">
        <f t="shared" si="19"/>
        <v>1312.5</v>
      </c>
      <c r="AT25" s="60">
        <f t="shared" si="19"/>
        <v>1469.1</v>
      </c>
      <c r="AU25" s="60">
        <f t="shared" si="19"/>
        <v>1505.8000000000002</v>
      </c>
      <c r="AV25" s="60">
        <f t="shared" si="19"/>
        <v>1500.3999999999996</v>
      </c>
      <c r="AW25" s="60">
        <f t="shared" si="19"/>
        <v>1455.8999999999996</v>
      </c>
      <c r="AX25" s="60">
        <f t="shared" si="19"/>
        <v>1436.1999999999998</v>
      </c>
      <c r="AY25" s="60">
        <f t="shared" si="19"/>
        <v>1370.3</v>
      </c>
      <c r="AZ25" s="60">
        <f t="shared" si="19"/>
        <v>1364</v>
      </c>
      <c r="BA25" s="60">
        <f t="shared" si="19"/>
        <v>1481.9</v>
      </c>
      <c r="BB25" s="60">
        <f t="shared" si="19"/>
        <v>1439</v>
      </c>
      <c r="BC25" s="60">
        <f t="shared" si="19"/>
        <v>1413.3</v>
      </c>
      <c r="BD25" s="60">
        <f t="shared" si="19"/>
        <v>1371.1000000000001</v>
      </c>
      <c r="BE25" s="60">
        <f t="shared" si="19"/>
        <v>1410.5</v>
      </c>
      <c r="BF25" s="60">
        <f t="shared" si="19"/>
        <v>1621</v>
      </c>
      <c r="BG25" s="60">
        <f t="shared" si="19"/>
        <v>1630.4699999999998</v>
      </c>
      <c r="BH25" s="60">
        <f t="shared" si="19"/>
        <v>1566.6999999999996</v>
      </c>
      <c r="BI25" s="60">
        <f t="shared" si="19"/>
        <v>1455.2999999999997</v>
      </c>
      <c r="BJ25" s="60">
        <f t="shared" si="19"/>
        <v>1386.7999999999997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7.4</v>
      </c>
      <c r="C26" s="44">
        <v>7.4</v>
      </c>
      <c r="D26" s="44">
        <v>7.4</v>
      </c>
      <c r="E26" s="44">
        <v>7.4</v>
      </c>
      <c r="F26" s="44">
        <v>7.4</v>
      </c>
      <c r="G26" s="44">
        <v>8.6</v>
      </c>
      <c r="H26" s="44">
        <v>8.6</v>
      </c>
      <c r="I26" s="44">
        <v>8.6</v>
      </c>
      <c r="J26" s="44">
        <v>8.6</v>
      </c>
      <c r="K26" s="44">
        <v>8.6</v>
      </c>
      <c r="L26" s="44">
        <v>8.6</v>
      </c>
      <c r="M26" s="44">
        <v>8.6</v>
      </c>
      <c r="N26" s="44">
        <v>8.6</v>
      </c>
      <c r="O26" s="44">
        <v>8.6</v>
      </c>
      <c r="P26" s="44">
        <v>8.6</v>
      </c>
      <c r="Q26" s="44">
        <v>8.6</v>
      </c>
      <c r="R26" s="44">
        <v>8.6</v>
      </c>
      <c r="S26" s="44">
        <v>8.6</v>
      </c>
      <c r="T26" s="44">
        <v>8.6</v>
      </c>
      <c r="U26" s="44">
        <v>8.6</v>
      </c>
      <c r="V26" s="44">
        <v>8.6</v>
      </c>
      <c r="W26" s="44">
        <v>8.6</v>
      </c>
      <c r="X26" s="44">
        <v>8.6</v>
      </c>
      <c r="Y26" s="44">
        <v>8.6</v>
      </c>
      <c r="Z26" s="44">
        <v>8.6</v>
      </c>
      <c r="AA26" s="44">
        <v>8.9</v>
      </c>
      <c r="AB26" s="44">
        <v>8.9</v>
      </c>
      <c r="AC26" s="44">
        <v>8.9</v>
      </c>
      <c r="AD26" s="44">
        <v>8.9</v>
      </c>
      <c r="AE26" s="44">
        <v>8.9</v>
      </c>
      <c r="AF26" s="44">
        <v>8.9</v>
      </c>
      <c r="AG26" s="61">
        <v>38</v>
      </c>
      <c r="AH26" s="46">
        <f t="shared" si="2"/>
        <v>8.9</v>
      </c>
      <c r="AI26" s="47">
        <f t="shared" si="3"/>
        <v>7.4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21.4</v>
      </c>
      <c r="C27" s="44">
        <v>21.4</v>
      </c>
      <c r="D27" s="44">
        <v>21.4</v>
      </c>
      <c r="E27" s="44">
        <v>21.4</v>
      </c>
      <c r="F27" s="44">
        <v>21.4</v>
      </c>
      <c r="G27" s="44">
        <v>19.3</v>
      </c>
      <c r="H27" s="44">
        <v>19.3</v>
      </c>
      <c r="I27" s="44">
        <v>19.3</v>
      </c>
      <c r="J27" s="44">
        <v>19.3</v>
      </c>
      <c r="K27" s="44">
        <v>19.3</v>
      </c>
      <c r="L27" s="44">
        <v>19.3</v>
      </c>
      <c r="M27" s="44">
        <v>19.3</v>
      </c>
      <c r="N27" s="44">
        <v>19.3</v>
      </c>
      <c r="O27" s="44">
        <v>19.3</v>
      </c>
      <c r="P27" s="44">
        <v>19.3</v>
      </c>
      <c r="Q27" s="44">
        <v>19.3</v>
      </c>
      <c r="R27" s="44">
        <v>19.3</v>
      </c>
      <c r="S27" s="44">
        <v>19.3</v>
      </c>
      <c r="T27" s="44">
        <v>19.3</v>
      </c>
      <c r="U27" s="44">
        <v>19.3</v>
      </c>
      <c r="V27" s="44">
        <v>19.3</v>
      </c>
      <c r="W27" s="44">
        <v>19.3</v>
      </c>
      <c r="X27" s="44">
        <v>19.3</v>
      </c>
      <c r="Y27" s="44">
        <v>19.3</v>
      </c>
      <c r="Z27" s="44">
        <v>19.3</v>
      </c>
      <c r="AA27" s="44">
        <v>21.4</v>
      </c>
      <c r="AB27" s="44">
        <v>21.4</v>
      </c>
      <c r="AC27" s="44">
        <v>21.4</v>
      </c>
      <c r="AD27" s="44">
        <v>21.4</v>
      </c>
      <c r="AE27" s="44">
        <v>21.4</v>
      </c>
      <c r="AF27" s="44">
        <v>21.4</v>
      </c>
      <c r="AG27" s="48">
        <v>36</v>
      </c>
      <c r="AH27" s="46">
        <f t="shared" si="2"/>
        <v>21.4</v>
      </c>
      <c r="AI27" s="47">
        <f t="shared" si="3"/>
        <v>19.3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20</v>
      </c>
      <c r="C28" s="44">
        <v>20</v>
      </c>
      <c r="D28" s="44">
        <v>20</v>
      </c>
      <c r="E28" s="44">
        <v>20</v>
      </c>
      <c r="F28" s="44">
        <v>20</v>
      </c>
      <c r="G28" s="44">
        <v>23</v>
      </c>
      <c r="H28" s="44">
        <v>23</v>
      </c>
      <c r="I28" s="44">
        <v>23</v>
      </c>
      <c r="J28" s="44">
        <v>23</v>
      </c>
      <c r="K28" s="44">
        <v>23</v>
      </c>
      <c r="L28" s="44">
        <v>23</v>
      </c>
      <c r="M28" s="44">
        <v>23</v>
      </c>
      <c r="N28" s="44">
        <v>23</v>
      </c>
      <c r="O28" s="44">
        <v>23</v>
      </c>
      <c r="P28" s="44">
        <v>23</v>
      </c>
      <c r="Q28" s="44">
        <v>23</v>
      </c>
      <c r="R28" s="44">
        <v>23</v>
      </c>
      <c r="S28" s="44">
        <v>23</v>
      </c>
      <c r="T28" s="44">
        <v>23</v>
      </c>
      <c r="U28" s="44">
        <v>23</v>
      </c>
      <c r="V28" s="44">
        <v>23</v>
      </c>
      <c r="W28" s="44">
        <v>23</v>
      </c>
      <c r="X28" s="44">
        <v>23</v>
      </c>
      <c r="Y28" s="44">
        <v>23</v>
      </c>
      <c r="Z28" s="44">
        <v>23</v>
      </c>
      <c r="AA28" s="44">
        <v>22.9</v>
      </c>
      <c r="AB28" s="44">
        <v>22.9</v>
      </c>
      <c r="AC28" s="44">
        <v>22.9</v>
      </c>
      <c r="AD28" s="44">
        <v>22.9</v>
      </c>
      <c r="AE28" s="44">
        <v>22.9</v>
      </c>
      <c r="AF28" s="44">
        <v>22.9</v>
      </c>
      <c r="AG28" s="48">
        <v>35.5</v>
      </c>
      <c r="AH28" s="46">
        <f t="shared" si="2"/>
        <v>23</v>
      </c>
      <c r="AI28" s="47">
        <f t="shared" si="3"/>
        <v>20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11.3</v>
      </c>
      <c r="C29" s="44">
        <v>11.3</v>
      </c>
      <c r="D29" s="44">
        <v>11.3</v>
      </c>
      <c r="E29" s="44">
        <v>11.3</v>
      </c>
      <c r="F29" s="44">
        <v>11.3</v>
      </c>
      <c r="G29" s="44">
        <v>11.3</v>
      </c>
      <c r="H29" s="44">
        <v>11.3</v>
      </c>
      <c r="I29" s="44">
        <v>11.3</v>
      </c>
      <c r="J29" s="44">
        <v>11.3</v>
      </c>
      <c r="K29" s="44">
        <v>11.3</v>
      </c>
      <c r="L29" s="44">
        <v>11.3</v>
      </c>
      <c r="M29" s="44">
        <v>11.3</v>
      </c>
      <c r="N29" s="44">
        <v>11.3</v>
      </c>
      <c r="O29" s="44">
        <v>11.3</v>
      </c>
      <c r="P29" s="44">
        <v>11.3</v>
      </c>
      <c r="Q29" s="44">
        <v>11.3</v>
      </c>
      <c r="R29" s="44">
        <v>11.3</v>
      </c>
      <c r="S29" s="44">
        <v>11.3</v>
      </c>
      <c r="T29" s="44">
        <v>11.3</v>
      </c>
      <c r="U29" s="44">
        <v>11.3</v>
      </c>
      <c r="V29" s="44">
        <v>11.3</v>
      </c>
      <c r="W29" s="44">
        <v>11.3</v>
      </c>
      <c r="X29" s="44">
        <v>11.3</v>
      </c>
      <c r="Y29" s="44">
        <v>11.3</v>
      </c>
      <c r="Z29" s="44">
        <v>11.3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13.2</v>
      </c>
      <c r="C30" s="44">
        <v>13.6</v>
      </c>
      <c r="D30" s="44">
        <v>13.6</v>
      </c>
      <c r="E30" s="44">
        <v>13.6</v>
      </c>
      <c r="F30" s="44">
        <v>13.6</v>
      </c>
      <c r="G30" s="44">
        <v>13.3</v>
      </c>
      <c r="H30" s="44">
        <v>13.3</v>
      </c>
      <c r="I30" s="44">
        <v>13.3</v>
      </c>
      <c r="J30" s="44">
        <v>13.3</v>
      </c>
      <c r="K30" s="44">
        <v>13.3</v>
      </c>
      <c r="L30" s="44">
        <v>13.3</v>
      </c>
      <c r="M30" s="44">
        <v>13.3</v>
      </c>
      <c r="N30" s="44">
        <v>13.3</v>
      </c>
      <c r="O30" s="44">
        <v>13.3</v>
      </c>
      <c r="P30" s="44">
        <v>13.3</v>
      </c>
      <c r="Q30" s="44">
        <v>13.3</v>
      </c>
      <c r="R30" s="44">
        <v>13.3</v>
      </c>
      <c r="S30" s="44">
        <v>13.3</v>
      </c>
      <c r="T30" s="44">
        <v>13.3</v>
      </c>
      <c r="U30" s="44">
        <v>13.3</v>
      </c>
      <c r="V30" s="44">
        <v>13.3</v>
      </c>
      <c r="W30" s="44">
        <v>13.3</v>
      </c>
      <c r="X30" s="44">
        <v>13.3</v>
      </c>
      <c r="Y30" s="44">
        <v>13.3</v>
      </c>
      <c r="Z30" s="44">
        <v>13.3</v>
      </c>
      <c r="AA30" s="44">
        <v>15.1</v>
      </c>
      <c r="AB30" s="44">
        <v>15.1</v>
      </c>
      <c r="AC30" s="44">
        <v>15.1</v>
      </c>
      <c r="AD30" s="44">
        <v>15.1</v>
      </c>
      <c r="AE30" s="44">
        <v>15.1</v>
      </c>
      <c r="AF30" s="44">
        <v>15.1</v>
      </c>
      <c r="AG30" s="48">
        <v>30</v>
      </c>
      <c r="AH30" s="46">
        <f t="shared" si="2"/>
        <v>15.1</v>
      </c>
      <c r="AI30" s="47">
        <f t="shared" si="3"/>
        <v>13.2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11.5</v>
      </c>
      <c r="C31" s="44">
        <v>11.5</v>
      </c>
      <c r="D31" s="44">
        <v>11.5</v>
      </c>
      <c r="E31" s="44">
        <v>11.5</v>
      </c>
      <c r="F31" s="44">
        <v>11.5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13.2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</v>
      </c>
      <c r="C32" s="44">
        <v>12</v>
      </c>
      <c r="D32" s="44">
        <v>12</v>
      </c>
      <c r="E32" s="44">
        <v>12</v>
      </c>
      <c r="F32" s="44">
        <v>12</v>
      </c>
      <c r="G32" s="44">
        <v>11.9</v>
      </c>
      <c r="H32" s="44">
        <v>11.9</v>
      </c>
      <c r="I32" s="44">
        <v>11.9</v>
      </c>
      <c r="J32" s="44">
        <v>11.9</v>
      </c>
      <c r="K32" s="44">
        <v>11.9</v>
      </c>
      <c r="L32" s="44">
        <v>11.9</v>
      </c>
      <c r="M32" s="44">
        <v>11.9</v>
      </c>
      <c r="N32" s="44">
        <v>11.9</v>
      </c>
      <c r="O32" s="44">
        <v>11.9</v>
      </c>
      <c r="P32" s="44">
        <v>11.9</v>
      </c>
      <c r="Q32" s="44">
        <v>11.9</v>
      </c>
      <c r="R32" s="44">
        <v>11.9</v>
      </c>
      <c r="S32" s="44">
        <v>11.9</v>
      </c>
      <c r="T32" s="44">
        <v>11.9</v>
      </c>
      <c r="U32" s="44">
        <v>11.9</v>
      </c>
      <c r="V32" s="44">
        <v>11.9</v>
      </c>
      <c r="W32" s="44">
        <v>11.9</v>
      </c>
      <c r="X32" s="44">
        <v>11.9</v>
      </c>
      <c r="Y32" s="44">
        <v>11.9</v>
      </c>
      <c r="Z32" s="44">
        <v>11.9</v>
      </c>
      <c r="AA32" s="44">
        <v>0</v>
      </c>
      <c r="AB32" s="44">
        <v>0</v>
      </c>
      <c r="AC32" s="44">
        <v>0</v>
      </c>
      <c r="AD32" s="44">
        <v>0</v>
      </c>
      <c r="AE32" s="44">
        <v>0</v>
      </c>
      <c r="AF32" s="44">
        <v>0</v>
      </c>
      <c r="AG32" s="48">
        <v>28.1</v>
      </c>
      <c r="AH32" s="46">
        <f t="shared" si="2"/>
        <v>12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13.4</v>
      </c>
      <c r="C33" s="44">
        <v>13.4</v>
      </c>
      <c r="D33" s="44">
        <v>13.4</v>
      </c>
      <c r="E33" s="44">
        <v>13.4</v>
      </c>
      <c r="F33" s="44">
        <v>13.4</v>
      </c>
      <c r="G33" s="44">
        <v>16.3</v>
      </c>
      <c r="H33" s="44">
        <v>16.3</v>
      </c>
      <c r="I33" s="44">
        <v>16.3</v>
      </c>
      <c r="J33" s="44">
        <v>16.3</v>
      </c>
      <c r="K33" s="44">
        <v>16.3</v>
      </c>
      <c r="L33" s="44">
        <v>16.3</v>
      </c>
      <c r="M33" s="44">
        <v>16.3</v>
      </c>
      <c r="N33" s="44">
        <v>16.3</v>
      </c>
      <c r="O33" s="44">
        <v>16.3</v>
      </c>
      <c r="P33" s="44">
        <v>16.3</v>
      </c>
      <c r="Q33" s="44">
        <v>16.3</v>
      </c>
      <c r="R33" s="44">
        <v>16.3</v>
      </c>
      <c r="S33" s="44">
        <v>16.3</v>
      </c>
      <c r="T33" s="44">
        <v>16.3</v>
      </c>
      <c r="U33" s="44">
        <v>16.3</v>
      </c>
      <c r="V33" s="44">
        <v>16.3</v>
      </c>
      <c r="W33" s="44">
        <v>16.3</v>
      </c>
      <c r="X33" s="44">
        <v>16.3</v>
      </c>
      <c r="Y33" s="44">
        <v>16.3</v>
      </c>
      <c r="Z33" s="44">
        <v>16.3</v>
      </c>
      <c r="AA33" s="44">
        <v>13.1</v>
      </c>
      <c r="AB33" s="44">
        <v>13.1</v>
      </c>
      <c r="AC33" s="44">
        <v>13.1</v>
      </c>
      <c r="AD33" s="44">
        <v>13.1</v>
      </c>
      <c r="AE33" s="44">
        <v>13.1</v>
      </c>
      <c r="AF33" s="44">
        <v>13.1</v>
      </c>
      <c r="AG33" s="48">
        <v>27</v>
      </c>
      <c r="AH33" s="46">
        <f t="shared" si="2"/>
        <v>16.3</v>
      </c>
      <c r="AI33" s="47">
        <f t="shared" si="3"/>
        <v>13.1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12.96</v>
      </c>
      <c r="C34" s="44">
        <v>12.96</v>
      </c>
      <c r="D34" s="44">
        <v>12.96</v>
      </c>
      <c r="E34" s="44">
        <v>12.96</v>
      </c>
      <c r="F34" s="44">
        <v>12.96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12.8</v>
      </c>
      <c r="AB34" s="44">
        <v>12.8</v>
      </c>
      <c r="AC34" s="44">
        <v>12.8</v>
      </c>
      <c r="AD34" s="44">
        <v>12.8</v>
      </c>
      <c r="AE34" s="44">
        <v>12.8</v>
      </c>
      <c r="AF34" s="44">
        <v>12.8</v>
      </c>
      <c r="AG34" s="48">
        <v>25</v>
      </c>
      <c r="AH34" s="46">
        <f t="shared" si="2"/>
        <v>12.96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12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16.5</v>
      </c>
      <c r="C37" s="44">
        <v>16.5</v>
      </c>
      <c r="D37" s="44">
        <v>16.5</v>
      </c>
      <c r="E37" s="44">
        <v>16.5</v>
      </c>
      <c r="F37" s="44">
        <v>16.5</v>
      </c>
      <c r="G37" s="44">
        <v>14.3</v>
      </c>
      <c r="H37" s="44">
        <v>14.3</v>
      </c>
      <c r="I37" s="44">
        <v>14.3</v>
      </c>
      <c r="J37" s="44">
        <v>14.3</v>
      </c>
      <c r="K37" s="44">
        <v>14.3</v>
      </c>
      <c r="L37" s="44">
        <v>14.3</v>
      </c>
      <c r="M37" s="44">
        <v>14.3</v>
      </c>
      <c r="N37" s="44">
        <v>14.3</v>
      </c>
      <c r="O37" s="44">
        <v>14.3</v>
      </c>
      <c r="P37" s="44">
        <v>14.3</v>
      </c>
      <c r="Q37" s="44">
        <v>14.3</v>
      </c>
      <c r="R37" s="44">
        <v>14.3</v>
      </c>
      <c r="S37" s="44">
        <v>14.3</v>
      </c>
      <c r="T37" s="44">
        <v>14.3</v>
      </c>
      <c r="U37" s="44">
        <v>14.3</v>
      </c>
      <c r="V37" s="44">
        <v>14.3</v>
      </c>
      <c r="W37" s="44">
        <v>14.3</v>
      </c>
      <c r="X37" s="44">
        <v>14.3</v>
      </c>
      <c r="Y37" s="44">
        <v>14.3</v>
      </c>
      <c r="Z37" s="44">
        <v>14.3</v>
      </c>
      <c r="AA37" s="44">
        <v>17.100000000000001</v>
      </c>
      <c r="AB37" s="44">
        <v>17.100000000000001</v>
      </c>
      <c r="AC37" s="44">
        <v>17.100000000000001</v>
      </c>
      <c r="AD37" s="44">
        <v>17.100000000000001</v>
      </c>
      <c r="AE37" s="44">
        <v>17.100000000000001</v>
      </c>
      <c r="AF37" s="44">
        <v>17.100000000000001</v>
      </c>
      <c r="AG37" s="48">
        <v>25</v>
      </c>
      <c r="AH37" s="46">
        <f t="shared" si="2"/>
        <v>17.100000000000001</v>
      </c>
      <c r="AI37" s="47">
        <f t="shared" si="3"/>
        <v>14.3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22</v>
      </c>
      <c r="C38" s="44">
        <v>22</v>
      </c>
      <c r="D38" s="44">
        <v>22</v>
      </c>
      <c r="E38" s="44">
        <v>22</v>
      </c>
      <c r="F38" s="44">
        <v>22</v>
      </c>
      <c r="G38" s="44">
        <v>20.3</v>
      </c>
      <c r="H38" s="44">
        <v>20.3</v>
      </c>
      <c r="I38" s="44">
        <v>20.3</v>
      </c>
      <c r="J38" s="44">
        <v>20.3</v>
      </c>
      <c r="K38" s="44">
        <v>20.3</v>
      </c>
      <c r="L38" s="44">
        <v>20.3</v>
      </c>
      <c r="M38" s="44">
        <v>20.3</v>
      </c>
      <c r="N38" s="44">
        <v>20.3</v>
      </c>
      <c r="O38" s="44">
        <v>20.3</v>
      </c>
      <c r="P38" s="44">
        <v>20.3</v>
      </c>
      <c r="Q38" s="44">
        <v>20.3</v>
      </c>
      <c r="R38" s="44">
        <v>20.3</v>
      </c>
      <c r="S38" s="44">
        <v>20.3</v>
      </c>
      <c r="T38" s="44">
        <v>20.3</v>
      </c>
      <c r="U38" s="44">
        <v>20.3</v>
      </c>
      <c r="V38" s="44">
        <v>20.3</v>
      </c>
      <c r="W38" s="44">
        <v>20.3</v>
      </c>
      <c r="X38" s="44">
        <v>20.3</v>
      </c>
      <c r="Y38" s="44">
        <v>20.3</v>
      </c>
      <c r="Z38" s="44">
        <v>20.3</v>
      </c>
      <c r="AA38" s="44">
        <v>22</v>
      </c>
      <c r="AB38" s="44">
        <v>22</v>
      </c>
      <c r="AC38" s="44">
        <v>22</v>
      </c>
      <c r="AD38" s="44">
        <v>22</v>
      </c>
      <c r="AE38" s="44">
        <v>22</v>
      </c>
      <c r="AF38" s="44">
        <v>22</v>
      </c>
      <c r="AG38" s="48">
        <v>25</v>
      </c>
      <c r="AH38" s="46">
        <f t="shared" si="2"/>
        <v>22</v>
      </c>
      <c r="AI38" s="47">
        <f t="shared" si="3"/>
        <v>20.3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7</v>
      </c>
      <c r="C41" s="44">
        <v>7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7</v>
      </c>
      <c r="W41" s="44">
        <v>7</v>
      </c>
      <c r="X41" s="44">
        <v>7</v>
      </c>
      <c r="Y41" s="44">
        <v>7</v>
      </c>
      <c r="Z41" s="44">
        <v>7</v>
      </c>
      <c r="AA41" s="44">
        <v>7</v>
      </c>
      <c r="AB41" s="44">
        <v>7</v>
      </c>
      <c r="AC41" s="44">
        <v>7</v>
      </c>
      <c r="AD41" s="44">
        <v>7</v>
      </c>
      <c r="AE41" s="44">
        <v>7</v>
      </c>
      <c r="AF41" s="44">
        <v>7</v>
      </c>
      <c r="AG41" s="48">
        <v>22.1</v>
      </c>
      <c r="AH41" s="46">
        <f t="shared" si="2"/>
        <v>7</v>
      </c>
      <c r="AI41" s="47">
        <f t="shared" si="3"/>
        <v>7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11</v>
      </c>
      <c r="C42" s="44">
        <v>11</v>
      </c>
      <c r="D42" s="44">
        <v>11</v>
      </c>
      <c r="E42" s="44">
        <v>11</v>
      </c>
      <c r="F42" s="44">
        <v>11</v>
      </c>
      <c r="G42" s="44">
        <v>11.3</v>
      </c>
      <c r="H42" s="44">
        <v>11.3</v>
      </c>
      <c r="I42" s="44">
        <v>11.3</v>
      </c>
      <c r="J42" s="44">
        <v>11.3</v>
      </c>
      <c r="K42" s="44">
        <v>11.3</v>
      </c>
      <c r="L42" s="44">
        <v>11.3</v>
      </c>
      <c r="M42" s="44">
        <v>11.3</v>
      </c>
      <c r="N42" s="44">
        <v>11.3</v>
      </c>
      <c r="O42" s="44">
        <v>11.3</v>
      </c>
      <c r="P42" s="44">
        <v>11.3</v>
      </c>
      <c r="Q42" s="44">
        <v>11.3</v>
      </c>
      <c r="R42" s="44">
        <v>11.3</v>
      </c>
      <c r="S42" s="44">
        <v>11.3</v>
      </c>
      <c r="T42" s="44">
        <v>11.3</v>
      </c>
      <c r="U42" s="44">
        <v>11.3</v>
      </c>
      <c r="V42" s="44">
        <v>11.3</v>
      </c>
      <c r="W42" s="44">
        <v>11.3</v>
      </c>
      <c r="X42" s="44">
        <v>11.3</v>
      </c>
      <c r="Y42" s="44">
        <v>11.3</v>
      </c>
      <c r="Z42" s="44">
        <v>11.3</v>
      </c>
      <c r="AA42" s="44">
        <v>10.4</v>
      </c>
      <c r="AB42" s="44">
        <v>10.4</v>
      </c>
      <c r="AC42" s="44">
        <v>10.4</v>
      </c>
      <c r="AD42" s="44">
        <v>10.4</v>
      </c>
      <c r="AE42" s="44">
        <v>10.4</v>
      </c>
      <c r="AF42" s="44">
        <v>10.4</v>
      </c>
      <c r="AG42" s="48">
        <v>22</v>
      </c>
      <c r="AH42" s="46">
        <f t="shared" si="2"/>
        <v>11.3</v>
      </c>
      <c r="AI42" s="47">
        <f t="shared" si="3"/>
        <v>10.4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4</v>
      </c>
      <c r="C43" s="44">
        <v>4</v>
      </c>
      <c r="D43" s="44">
        <v>4</v>
      </c>
      <c r="E43" s="44">
        <v>4</v>
      </c>
      <c r="F43" s="44">
        <v>4</v>
      </c>
      <c r="G43" s="44">
        <v>4</v>
      </c>
      <c r="H43" s="44">
        <v>4</v>
      </c>
      <c r="I43" s="44">
        <v>4</v>
      </c>
      <c r="J43" s="44">
        <v>4</v>
      </c>
      <c r="K43" s="44">
        <v>4</v>
      </c>
      <c r="L43" s="44">
        <v>4</v>
      </c>
      <c r="M43" s="44">
        <v>4</v>
      </c>
      <c r="N43" s="44">
        <v>4</v>
      </c>
      <c r="O43" s="44">
        <v>4</v>
      </c>
      <c r="P43" s="44">
        <v>4</v>
      </c>
      <c r="Q43" s="44">
        <v>4</v>
      </c>
      <c r="R43" s="44">
        <v>4</v>
      </c>
      <c r="S43" s="44">
        <v>4</v>
      </c>
      <c r="T43" s="44">
        <v>4</v>
      </c>
      <c r="U43" s="44">
        <v>4</v>
      </c>
      <c r="V43" s="44">
        <v>4</v>
      </c>
      <c r="W43" s="44">
        <v>4</v>
      </c>
      <c r="X43" s="44">
        <v>4</v>
      </c>
      <c r="Y43" s="44">
        <v>4</v>
      </c>
      <c r="Z43" s="44">
        <v>4</v>
      </c>
      <c r="AA43" s="44">
        <v>4</v>
      </c>
      <c r="AB43" s="44">
        <v>4</v>
      </c>
      <c r="AC43" s="44">
        <v>4</v>
      </c>
      <c r="AD43" s="44">
        <v>4</v>
      </c>
      <c r="AE43" s="44">
        <v>4</v>
      </c>
      <c r="AF43" s="44">
        <v>4</v>
      </c>
      <c r="AG43" s="48">
        <v>22</v>
      </c>
      <c r="AH43" s="46">
        <f t="shared" si="2"/>
        <v>4</v>
      </c>
      <c r="AI43" s="47">
        <f t="shared" si="3"/>
        <v>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20</v>
      </c>
      <c r="C44" s="44">
        <v>20</v>
      </c>
      <c r="D44" s="44">
        <v>20</v>
      </c>
      <c r="E44" s="44">
        <v>20</v>
      </c>
      <c r="F44" s="44">
        <v>20</v>
      </c>
      <c r="G44" s="44">
        <v>20</v>
      </c>
      <c r="H44" s="44">
        <v>20</v>
      </c>
      <c r="I44" s="44">
        <v>20</v>
      </c>
      <c r="J44" s="44">
        <v>20</v>
      </c>
      <c r="K44" s="44">
        <v>20</v>
      </c>
      <c r="L44" s="44">
        <v>20</v>
      </c>
      <c r="M44" s="44">
        <v>20</v>
      </c>
      <c r="N44" s="44">
        <v>20</v>
      </c>
      <c r="O44" s="44">
        <v>20</v>
      </c>
      <c r="P44" s="44">
        <v>20</v>
      </c>
      <c r="Q44" s="44">
        <v>20</v>
      </c>
      <c r="R44" s="44">
        <v>20</v>
      </c>
      <c r="S44" s="44">
        <v>20</v>
      </c>
      <c r="T44" s="44">
        <v>20</v>
      </c>
      <c r="U44" s="44">
        <v>20</v>
      </c>
      <c r="V44" s="44">
        <v>20</v>
      </c>
      <c r="W44" s="44">
        <v>20</v>
      </c>
      <c r="X44" s="44">
        <v>20</v>
      </c>
      <c r="Y44" s="44">
        <v>20</v>
      </c>
      <c r="Z44" s="44">
        <v>20</v>
      </c>
      <c r="AA44" s="44">
        <v>21.3</v>
      </c>
      <c r="AB44" s="44">
        <v>21.3</v>
      </c>
      <c r="AC44" s="44">
        <v>21.3</v>
      </c>
      <c r="AD44" s="44">
        <v>21.3</v>
      </c>
      <c r="AE44" s="44">
        <v>21.3</v>
      </c>
      <c r="AF44" s="44">
        <v>21.3</v>
      </c>
      <c r="AG44" s="48">
        <v>21.93</v>
      </c>
      <c r="AH44" s="46">
        <f t="shared" si="2"/>
        <v>21.3</v>
      </c>
      <c r="AI44" s="47">
        <f t="shared" si="3"/>
        <v>20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15.6</v>
      </c>
      <c r="C45" s="44">
        <v>15.6</v>
      </c>
      <c r="D45" s="44">
        <v>15.6</v>
      </c>
      <c r="E45" s="44">
        <v>15.6</v>
      </c>
      <c r="F45" s="44">
        <v>15.6</v>
      </c>
      <c r="G45" s="44">
        <v>14.9</v>
      </c>
      <c r="H45" s="44">
        <v>14.9</v>
      </c>
      <c r="I45" s="44">
        <v>14.9</v>
      </c>
      <c r="J45" s="44">
        <v>14.9</v>
      </c>
      <c r="K45" s="44">
        <v>14.9</v>
      </c>
      <c r="L45" s="44">
        <v>14.9</v>
      </c>
      <c r="M45" s="44">
        <v>14.9</v>
      </c>
      <c r="N45" s="44">
        <v>14.9</v>
      </c>
      <c r="O45" s="44">
        <v>14.9</v>
      </c>
      <c r="P45" s="44">
        <v>14.9</v>
      </c>
      <c r="Q45" s="44">
        <v>14.9</v>
      </c>
      <c r="R45" s="44">
        <v>14.9</v>
      </c>
      <c r="S45" s="44">
        <v>14.9</v>
      </c>
      <c r="T45" s="44">
        <v>14.9</v>
      </c>
      <c r="U45" s="44">
        <v>14.9</v>
      </c>
      <c r="V45" s="44">
        <v>14.9</v>
      </c>
      <c r="W45" s="44">
        <v>14.9</v>
      </c>
      <c r="X45" s="44">
        <v>14.9</v>
      </c>
      <c r="Y45" s="44">
        <v>14.9</v>
      </c>
      <c r="Z45" s="44">
        <v>14.9</v>
      </c>
      <c r="AA45" s="44">
        <v>15.2</v>
      </c>
      <c r="AB45" s="44">
        <v>15.2</v>
      </c>
      <c r="AC45" s="44">
        <v>15.2</v>
      </c>
      <c r="AD45" s="44">
        <v>15.2</v>
      </c>
      <c r="AE45" s="44">
        <v>15.2</v>
      </c>
      <c r="AF45" s="44">
        <v>15.2</v>
      </c>
      <c r="AG45" s="48">
        <v>21.3</v>
      </c>
      <c r="AH45" s="46">
        <f t="shared" si="2"/>
        <v>15.6</v>
      </c>
      <c r="AI45" s="47">
        <f t="shared" si="3"/>
        <v>14.9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7.9</v>
      </c>
      <c r="M47" s="44">
        <v>7.9</v>
      </c>
      <c r="N47" s="44">
        <v>7.9</v>
      </c>
      <c r="O47" s="44">
        <v>7.9</v>
      </c>
      <c r="P47" s="44">
        <v>7.9</v>
      </c>
      <c r="Q47" s="44">
        <v>7.9</v>
      </c>
      <c r="R47" s="44">
        <v>7.9</v>
      </c>
      <c r="S47" s="44">
        <v>7.9</v>
      </c>
      <c r="T47" s="44">
        <v>7.9</v>
      </c>
      <c r="U47" s="44">
        <v>7.9</v>
      </c>
      <c r="V47" s="44">
        <v>7.9</v>
      </c>
      <c r="W47" s="44">
        <v>7.9</v>
      </c>
      <c r="X47" s="44">
        <v>7.9</v>
      </c>
      <c r="Y47" s="44">
        <v>7.9</v>
      </c>
      <c r="Z47" s="44">
        <v>7.9</v>
      </c>
      <c r="AA47" s="44">
        <v>9.8000000000000007</v>
      </c>
      <c r="AB47" s="44">
        <v>9.8000000000000007</v>
      </c>
      <c r="AC47" s="44">
        <v>9.8000000000000007</v>
      </c>
      <c r="AD47" s="44">
        <v>9.8000000000000007</v>
      </c>
      <c r="AE47" s="44">
        <v>9.8000000000000007</v>
      </c>
      <c r="AF47" s="44">
        <v>9.8000000000000007</v>
      </c>
      <c r="AG47" s="48">
        <v>19.8</v>
      </c>
      <c r="AH47" s="46">
        <f t="shared" si="2"/>
        <v>9.8000000000000007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7.4</v>
      </c>
      <c r="C49" s="44">
        <v>7.4</v>
      </c>
      <c r="D49" s="44">
        <v>7.4</v>
      </c>
      <c r="E49" s="44">
        <v>7.4</v>
      </c>
      <c r="F49" s="44">
        <v>7.4</v>
      </c>
      <c r="G49" s="44">
        <v>7.4</v>
      </c>
      <c r="H49" s="44">
        <v>7.4</v>
      </c>
      <c r="I49" s="44">
        <v>7.4</v>
      </c>
      <c r="J49" s="44">
        <v>7.4</v>
      </c>
      <c r="K49" s="44">
        <v>7.4</v>
      </c>
      <c r="L49" s="44">
        <v>7.4</v>
      </c>
      <c r="M49" s="44">
        <v>7.4</v>
      </c>
      <c r="N49" s="44">
        <v>7.4</v>
      </c>
      <c r="O49" s="44">
        <v>7.4</v>
      </c>
      <c r="P49" s="44">
        <v>7.4</v>
      </c>
      <c r="Q49" s="44">
        <v>7.4</v>
      </c>
      <c r="R49" s="44">
        <v>7.4</v>
      </c>
      <c r="S49" s="44">
        <v>7.4</v>
      </c>
      <c r="T49" s="44">
        <v>7.4</v>
      </c>
      <c r="U49" s="44">
        <v>7.4</v>
      </c>
      <c r="V49" s="44">
        <v>7.4</v>
      </c>
      <c r="W49" s="44">
        <v>7.4</v>
      </c>
      <c r="X49" s="44">
        <v>7.4</v>
      </c>
      <c r="Y49" s="44">
        <v>7.4</v>
      </c>
      <c r="Z49" s="44">
        <v>7.4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7.4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</v>
      </c>
      <c r="C52" s="44">
        <v>6</v>
      </c>
      <c r="D52" s="44">
        <v>6</v>
      </c>
      <c r="E52" s="44">
        <v>6</v>
      </c>
      <c r="F52" s="44">
        <v>6</v>
      </c>
      <c r="G52" s="44">
        <v>6</v>
      </c>
      <c r="H52" s="44">
        <v>6</v>
      </c>
      <c r="I52" s="44">
        <v>6</v>
      </c>
      <c r="J52" s="44">
        <v>6</v>
      </c>
      <c r="K52" s="44">
        <v>6</v>
      </c>
      <c r="L52" s="44">
        <v>6</v>
      </c>
      <c r="M52" s="44">
        <v>6</v>
      </c>
      <c r="N52" s="44">
        <v>6</v>
      </c>
      <c r="O52" s="44">
        <v>6</v>
      </c>
      <c r="P52" s="44">
        <v>6</v>
      </c>
      <c r="Q52" s="44">
        <v>6</v>
      </c>
      <c r="R52" s="44">
        <v>6</v>
      </c>
      <c r="S52" s="44">
        <v>6</v>
      </c>
      <c r="T52" s="44">
        <v>6</v>
      </c>
      <c r="U52" s="44">
        <v>6</v>
      </c>
      <c r="V52" s="44">
        <v>6</v>
      </c>
      <c r="W52" s="44">
        <v>6</v>
      </c>
      <c r="X52" s="44">
        <v>6</v>
      </c>
      <c r="Y52" s="44">
        <v>6</v>
      </c>
      <c r="Z52" s="44">
        <v>6</v>
      </c>
      <c r="AA52" s="44">
        <v>6</v>
      </c>
      <c r="AB52" s="44">
        <v>6</v>
      </c>
      <c r="AC52" s="44">
        <v>6</v>
      </c>
      <c r="AD52" s="44">
        <v>6</v>
      </c>
      <c r="AE52" s="44">
        <v>6</v>
      </c>
      <c r="AF52" s="44">
        <v>6</v>
      </c>
      <c r="AG52" s="48">
        <v>14.3</v>
      </c>
      <c r="AH52" s="46">
        <f t="shared" si="2"/>
        <v>6</v>
      </c>
      <c r="AI52" s="47">
        <f t="shared" si="3"/>
        <v>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6.3</v>
      </c>
      <c r="C53" s="44">
        <v>6.3</v>
      </c>
      <c r="D53" s="44">
        <v>6.3</v>
      </c>
      <c r="E53" s="44">
        <v>6.3</v>
      </c>
      <c r="F53" s="44">
        <v>6.3</v>
      </c>
      <c r="G53" s="44">
        <v>6.3</v>
      </c>
      <c r="H53" s="44">
        <v>6.3</v>
      </c>
      <c r="I53" s="44">
        <v>6.3</v>
      </c>
      <c r="J53" s="44">
        <v>6.3</v>
      </c>
      <c r="K53" s="44">
        <v>6.3</v>
      </c>
      <c r="L53" s="44">
        <v>6.3</v>
      </c>
      <c r="M53" s="44">
        <v>6.3</v>
      </c>
      <c r="N53" s="44">
        <v>6.3</v>
      </c>
      <c r="O53" s="44">
        <v>6.3</v>
      </c>
      <c r="P53" s="44">
        <v>6.3</v>
      </c>
      <c r="Q53" s="44">
        <v>6.3</v>
      </c>
      <c r="R53" s="44">
        <v>6.3</v>
      </c>
      <c r="S53" s="44">
        <v>6.3</v>
      </c>
      <c r="T53" s="44">
        <v>6.3</v>
      </c>
      <c r="U53" s="44">
        <v>6.3</v>
      </c>
      <c r="V53" s="44">
        <v>6.3</v>
      </c>
      <c r="W53" s="44">
        <v>6.3</v>
      </c>
      <c r="X53" s="44">
        <v>6.3</v>
      </c>
      <c r="Y53" s="44">
        <v>6.3</v>
      </c>
      <c r="Z53" s="44">
        <v>6.3</v>
      </c>
      <c r="AA53" s="44">
        <v>6.3</v>
      </c>
      <c r="AB53" s="44">
        <v>6.3</v>
      </c>
      <c r="AC53" s="44">
        <v>6.3</v>
      </c>
      <c r="AD53" s="44">
        <v>6.3</v>
      </c>
      <c r="AE53" s="44">
        <v>6.3</v>
      </c>
      <c r="AF53" s="44">
        <v>6.3</v>
      </c>
      <c r="AG53" s="48">
        <v>14</v>
      </c>
      <c r="AH53" s="46">
        <f t="shared" si="2"/>
        <v>6.3</v>
      </c>
      <c r="AI53" s="47">
        <f t="shared" si="3"/>
        <v>6.3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13.6</v>
      </c>
      <c r="C55" s="44">
        <v>13.6</v>
      </c>
      <c r="D55" s="44">
        <v>13.6</v>
      </c>
      <c r="E55" s="44">
        <v>13.6</v>
      </c>
      <c r="F55" s="44">
        <v>13.6</v>
      </c>
      <c r="G55" s="44">
        <v>13.6</v>
      </c>
      <c r="H55" s="44">
        <v>13.6</v>
      </c>
      <c r="I55" s="44">
        <v>13.6</v>
      </c>
      <c r="J55" s="44">
        <v>13.6</v>
      </c>
      <c r="K55" s="44">
        <v>13.6</v>
      </c>
      <c r="L55" s="44">
        <v>13.6</v>
      </c>
      <c r="M55" s="44">
        <v>13.6</v>
      </c>
      <c r="N55" s="44">
        <v>13.6</v>
      </c>
      <c r="O55" s="44">
        <v>13.6</v>
      </c>
      <c r="P55" s="44">
        <v>13.6</v>
      </c>
      <c r="Q55" s="44">
        <v>13.6</v>
      </c>
      <c r="R55" s="44">
        <v>13.6</v>
      </c>
      <c r="S55" s="44">
        <v>13.6</v>
      </c>
      <c r="T55" s="44">
        <v>13.6</v>
      </c>
      <c r="U55" s="44">
        <v>13.6</v>
      </c>
      <c r="V55" s="44">
        <v>13.6</v>
      </c>
      <c r="W55" s="44">
        <v>13.6</v>
      </c>
      <c r="X55" s="44">
        <v>13.6</v>
      </c>
      <c r="Y55" s="44">
        <v>13.6</v>
      </c>
      <c r="Z55" s="44">
        <v>13.6</v>
      </c>
      <c r="AA55" s="44">
        <v>11.8</v>
      </c>
      <c r="AB55" s="44">
        <v>11.8</v>
      </c>
      <c r="AC55" s="44">
        <v>11.8</v>
      </c>
      <c r="AD55" s="44">
        <v>11.8</v>
      </c>
      <c r="AE55" s="44">
        <v>11.8</v>
      </c>
      <c r="AF55" s="44">
        <v>11.8</v>
      </c>
      <c r="AG55" s="48">
        <v>13.5</v>
      </c>
      <c r="AH55" s="46">
        <f t="shared" si="2"/>
        <v>13.6</v>
      </c>
      <c r="AI55" s="47">
        <f t="shared" si="3"/>
        <v>11.8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5.2</v>
      </c>
      <c r="C57" s="44">
        <v>5.2</v>
      </c>
      <c r="D57" s="44">
        <v>5.2</v>
      </c>
      <c r="E57" s="44">
        <v>5.2</v>
      </c>
      <c r="F57" s="44">
        <v>5.2</v>
      </c>
      <c r="G57" s="44">
        <v>5.2</v>
      </c>
      <c r="H57" s="44">
        <v>5.2</v>
      </c>
      <c r="I57" s="44">
        <v>5.2</v>
      </c>
      <c r="J57" s="44">
        <v>5.2</v>
      </c>
      <c r="K57" s="44">
        <v>5.2</v>
      </c>
      <c r="L57" s="44">
        <v>5.2</v>
      </c>
      <c r="M57" s="44">
        <v>5.2</v>
      </c>
      <c r="N57" s="44">
        <v>5.2</v>
      </c>
      <c r="O57" s="44">
        <v>5.2</v>
      </c>
      <c r="P57" s="44">
        <v>5.2</v>
      </c>
      <c r="Q57" s="44">
        <v>5.2</v>
      </c>
      <c r="R57" s="44">
        <v>5.2</v>
      </c>
      <c r="S57" s="44">
        <v>5.2</v>
      </c>
      <c r="T57" s="44">
        <v>5.2</v>
      </c>
      <c r="U57" s="44">
        <v>5.2</v>
      </c>
      <c r="V57" s="44">
        <v>5.2</v>
      </c>
      <c r="W57" s="44">
        <v>5.2</v>
      </c>
      <c r="X57" s="44">
        <v>5.2</v>
      </c>
      <c r="Y57" s="44">
        <v>5.2</v>
      </c>
      <c r="Z57" s="44">
        <v>5.2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3.7</v>
      </c>
      <c r="C58" s="44">
        <v>3.7</v>
      </c>
      <c r="D58" s="44">
        <v>3.7</v>
      </c>
      <c r="E58" s="44">
        <v>3.7</v>
      </c>
      <c r="F58" s="44">
        <v>3.7</v>
      </c>
      <c r="G58" s="44">
        <v>3.7</v>
      </c>
      <c r="H58" s="44">
        <v>3.7</v>
      </c>
      <c r="I58" s="44">
        <v>3.7</v>
      </c>
      <c r="J58" s="44">
        <v>3.7</v>
      </c>
      <c r="K58" s="44">
        <v>3.7</v>
      </c>
      <c r="L58" s="44">
        <v>3.7</v>
      </c>
      <c r="M58" s="44">
        <v>3.7</v>
      </c>
      <c r="N58" s="44">
        <v>3.7</v>
      </c>
      <c r="O58" s="44">
        <v>3.7</v>
      </c>
      <c r="P58" s="44">
        <v>3.7</v>
      </c>
      <c r="Q58" s="44">
        <v>3.7</v>
      </c>
      <c r="R58" s="44">
        <v>3.7</v>
      </c>
      <c r="S58" s="44">
        <v>3.7</v>
      </c>
      <c r="T58" s="44">
        <v>3.7</v>
      </c>
      <c r="U58" s="44">
        <v>3.7</v>
      </c>
      <c r="V58" s="44">
        <v>3.7</v>
      </c>
      <c r="W58" s="44">
        <v>3.7</v>
      </c>
      <c r="X58" s="44">
        <v>3.7</v>
      </c>
      <c r="Y58" s="44">
        <v>3.7</v>
      </c>
      <c r="Z58" s="44">
        <v>3.7</v>
      </c>
      <c r="AA58" s="44">
        <v>4.2</v>
      </c>
      <c r="AB58" s="44">
        <v>4.2</v>
      </c>
      <c r="AC58" s="44">
        <v>4.2</v>
      </c>
      <c r="AD58" s="44">
        <v>4.2</v>
      </c>
      <c r="AE58" s="44">
        <v>4.2</v>
      </c>
      <c r="AF58" s="44">
        <v>4.2</v>
      </c>
      <c r="AG58" s="48">
        <v>12</v>
      </c>
      <c r="AH58" s="46">
        <f t="shared" si="2"/>
        <v>4.2</v>
      </c>
      <c r="AI58" s="47">
        <f t="shared" si="3"/>
        <v>3.7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4.3</v>
      </c>
      <c r="C59" s="44">
        <v>4.3</v>
      </c>
      <c r="D59" s="44">
        <v>4.3</v>
      </c>
      <c r="E59" s="44">
        <v>4.3</v>
      </c>
      <c r="F59" s="44">
        <v>4.3</v>
      </c>
      <c r="G59" s="44">
        <v>4.3</v>
      </c>
      <c r="H59" s="44">
        <v>4.3</v>
      </c>
      <c r="I59" s="44">
        <v>4.3</v>
      </c>
      <c r="J59" s="44">
        <v>4.3</v>
      </c>
      <c r="K59" s="44">
        <v>4.3</v>
      </c>
      <c r="L59" s="44">
        <v>4.3</v>
      </c>
      <c r="M59" s="44">
        <v>4.3</v>
      </c>
      <c r="N59" s="44">
        <v>4.3</v>
      </c>
      <c r="O59" s="44">
        <v>4.3</v>
      </c>
      <c r="P59" s="44">
        <v>4.3</v>
      </c>
      <c r="Q59" s="44">
        <v>4.3</v>
      </c>
      <c r="R59" s="44">
        <v>4.3</v>
      </c>
      <c r="S59" s="44">
        <v>4.3</v>
      </c>
      <c r="T59" s="44">
        <v>4.3</v>
      </c>
      <c r="U59" s="44">
        <v>4.3</v>
      </c>
      <c r="V59" s="44">
        <v>4.3</v>
      </c>
      <c r="W59" s="44">
        <v>4.3</v>
      </c>
      <c r="X59" s="44">
        <v>4.3</v>
      </c>
      <c r="Y59" s="44">
        <v>4.3</v>
      </c>
      <c r="Z59" s="44">
        <v>4.3</v>
      </c>
      <c r="AA59" s="44">
        <v>6.9</v>
      </c>
      <c r="AB59" s="44">
        <v>6.9</v>
      </c>
      <c r="AC59" s="44">
        <v>6.9</v>
      </c>
      <c r="AD59" s="44">
        <v>6.9</v>
      </c>
      <c r="AE59" s="44">
        <v>6.9</v>
      </c>
      <c r="AF59" s="44">
        <v>6.9</v>
      </c>
      <c r="AG59" s="48">
        <v>12</v>
      </c>
      <c r="AH59" s="46">
        <f t="shared" si="2"/>
        <v>6.9</v>
      </c>
      <c r="AI59" s="47">
        <f t="shared" si="3"/>
        <v>4.3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11.9</v>
      </c>
      <c r="C60" s="44">
        <v>11.9</v>
      </c>
      <c r="D60" s="44">
        <v>11.9</v>
      </c>
      <c r="E60" s="44">
        <v>11.9</v>
      </c>
      <c r="F60" s="44">
        <v>11.9</v>
      </c>
      <c r="G60" s="44">
        <v>11.9</v>
      </c>
      <c r="H60" s="44">
        <v>11.9</v>
      </c>
      <c r="I60" s="44">
        <v>11.9</v>
      </c>
      <c r="J60" s="44">
        <v>11.9</v>
      </c>
      <c r="K60" s="44">
        <v>11.9</v>
      </c>
      <c r="L60" s="44">
        <v>11.9</v>
      </c>
      <c r="M60" s="44">
        <v>11.9</v>
      </c>
      <c r="N60" s="44">
        <v>11.9</v>
      </c>
      <c r="O60" s="44">
        <v>11.9</v>
      </c>
      <c r="P60" s="44">
        <v>11.9</v>
      </c>
      <c r="Q60" s="44">
        <v>11.9</v>
      </c>
      <c r="R60" s="44">
        <v>11.9</v>
      </c>
      <c r="S60" s="44">
        <v>11.9</v>
      </c>
      <c r="T60" s="44">
        <v>11.9</v>
      </c>
      <c r="U60" s="44">
        <v>11.9</v>
      </c>
      <c r="V60" s="44">
        <v>11.9</v>
      </c>
      <c r="W60" s="44">
        <v>11.9</v>
      </c>
      <c r="X60" s="44">
        <v>11.9</v>
      </c>
      <c r="Y60" s="44">
        <v>11.9</v>
      </c>
      <c r="Z60" s="44">
        <v>11.9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11.9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10.9</v>
      </c>
      <c r="C61" s="44">
        <v>10.9</v>
      </c>
      <c r="D61" s="44">
        <v>10.9</v>
      </c>
      <c r="E61" s="44">
        <v>10.9</v>
      </c>
      <c r="F61" s="44">
        <v>10.9</v>
      </c>
      <c r="G61" s="44">
        <v>10.9</v>
      </c>
      <c r="H61" s="44">
        <v>10.9</v>
      </c>
      <c r="I61" s="44">
        <v>10.9</v>
      </c>
      <c r="J61" s="44">
        <v>10.9</v>
      </c>
      <c r="K61" s="44">
        <v>10.9</v>
      </c>
      <c r="L61" s="44">
        <v>10.9</v>
      </c>
      <c r="M61" s="44">
        <v>10.9</v>
      </c>
      <c r="N61" s="44">
        <v>10.9</v>
      </c>
      <c r="O61" s="44">
        <v>10.9</v>
      </c>
      <c r="P61" s="44">
        <v>10.9</v>
      </c>
      <c r="Q61" s="44">
        <v>10.9</v>
      </c>
      <c r="R61" s="44">
        <v>10.9</v>
      </c>
      <c r="S61" s="44">
        <v>10.9</v>
      </c>
      <c r="T61" s="44">
        <v>10.9</v>
      </c>
      <c r="U61" s="44">
        <v>10.9</v>
      </c>
      <c r="V61" s="44">
        <v>10.9</v>
      </c>
      <c r="W61" s="44">
        <v>10.9</v>
      </c>
      <c r="X61" s="44">
        <v>10.9</v>
      </c>
      <c r="Y61" s="44">
        <v>10.9</v>
      </c>
      <c r="Z61" s="44">
        <v>10.9</v>
      </c>
      <c r="AA61" s="44">
        <v>10.9</v>
      </c>
      <c r="AB61" s="44">
        <v>10.9</v>
      </c>
      <c r="AC61" s="44">
        <v>10.9</v>
      </c>
      <c r="AD61" s="44">
        <v>10.9</v>
      </c>
      <c r="AE61" s="44">
        <v>10.9</v>
      </c>
      <c r="AF61" s="44">
        <v>10.9</v>
      </c>
      <c r="AG61" s="48">
        <v>12</v>
      </c>
      <c r="AH61" s="46">
        <f t="shared" si="2"/>
        <v>10.9</v>
      </c>
      <c r="AI61" s="47">
        <f t="shared" si="3"/>
        <v>10.9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>
        <v>5.7</v>
      </c>
      <c r="Q63" s="44">
        <v>5.7</v>
      </c>
      <c r="R63" s="44">
        <v>5.7</v>
      </c>
      <c r="S63" s="44">
        <v>5.7</v>
      </c>
      <c r="T63" s="44">
        <v>5.7</v>
      </c>
      <c r="U63" s="44">
        <v>5.7</v>
      </c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2.8</v>
      </c>
      <c r="AB65" s="44">
        <v>2.8</v>
      </c>
      <c r="AC65" s="44">
        <v>2.8</v>
      </c>
      <c r="AD65" s="44">
        <v>2.8</v>
      </c>
      <c r="AE65" s="44">
        <v>2.8</v>
      </c>
      <c r="AF65" s="44">
        <v>2.8</v>
      </c>
      <c r="AG65" s="48">
        <v>10.7</v>
      </c>
      <c r="AH65" s="46">
        <f t="shared" si="2"/>
        <v>2.8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5.4</v>
      </c>
      <c r="C66" s="44">
        <v>5.4</v>
      </c>
      <c r="D66" s="44">
        <v>5.4</v>
      </c>
      <c r="E66" s="44">
        <v>5.4</v>
      </c>
      <c r="F66" s="44">
        <v>5.4</v>
      </c>
      <c r="G66" s="44">
        <v>5.4</v>
      </c>
      <c r="H66" s="44">
        <v>5.4</v>
      </c>
      <c r="I66" s="44">
        <v>5.4</v>
      </c>
      <c r="J66" s="44">
        <v>5.4</v>
      </c>
      <c r="K66" s="44">
        <v>5.4</v>
      </c>
      <c r="L66" s="44">
        <v>5.4</v>
      </c>
      <c r="M66" s="44">
        <v>5.4</v>
      </c>
      <c r="N66" s="44">
        <v>5.4</v>
      </c>
      <c r="O66" s="44">
        <v>5.4</v>
      </c>
      <c r="P66" s="44">
        <v>5.4</v>
      </c>
      <c r="Q66" s="44">
        <v>5.4</v>
      </c>
      <c r="R66" s="44">
        <v>5.4</v>
      </c>
      <c r="S66" s="44">
        <v>5.4</v>
      </c>
      <c r="T66" s="44">
        <v>5.4</v>
      </c>
      <c r="U66" s="44">
        <v>5.4</v>
      </c>
      <c r="V66" s="44">
        <v>5.4</v>
      </c>
      <c r="W66" s="44">
        <v>5.4</v>
      </c>
      <c r="X66" s="44">
        <v>5.4</v>
      </c>
      <c r="Y66" s="44">
        <v>5.4</v>
      </c>
      <c r="Z66" s="44">
        <v>5.4</v>
      </c>
      <c r="AA66" s="44">
        <v>5.3</v>
      </c>
      <c r="AB66" s="44">
        <v>5.3</v>
      </c>
      <c r="AC66" s="44">
        <v>5.3</v>
      </c>
      <c r="AD66" s="44">
        <v>5.3</v>
      </c>
      <c r="AE66" s="44">
        <v>5.3</v>
      </c>
      <c r="AF66" s="44">
        <v>5.3</v>
      </c>
      <c r="AG66" s="62">
        <v>10.3</v>
      </c>
      <c r="AH66" s="46">
        <f t="shared" si="2"/>
        <v>5.4</v>
      </c>
      <c r="AI66" s="47">
        <f t="shared" si="3"/>
        <v>5.3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4.8</v>
      </c>
      <c r="C67" s="44">
        <v>4.8</v>
      </c>
      <c r="D67" s="44">
        <v>4.8</v>
      </c>
      <c r="E67" s="44">
        <v>4.8</v>
      </c>
      <c r="F67" s="44">
        <v>4.8</v>
      </c>
      <c r="G67" s="44">
        <v>4.8</v>
      </c>
      <c r="H67" s="44">
        <v>4.8</v>
      </c>
      <c r="I67" s="44">
        <v>4.8</v>
      </c>
      <c r="J67" s="44">
        <v>4.8</v>
      </c>
      <c r="K67" s="44">
        <v>4.8</v>
      </c>
      <c r="L67" s="44">
        <v>4.8</v>
      </c>
      <c r="M67" s="44">
        <v>4.8</v>
      </c>
      <c r="N67" s="44">
        <v>4.8</v>
      </c>
      <c r="O67" s="44">
        <v>4.8</v>
      </c>
      <c r="P67" s="44">
        <v>4.8</v>
      </c>
      <c r="Q67" s="44">
        <v>4.8</v>
      </c>
      <c r="R67" s="44">
        <v>4.8</v>
      </c>
      <c r="S67" s="44">
        <v>4.8</v>
      </c>
      <c r="T67" s="44">
        <v>4.8</v>
      </c>
      <c r="U67" s="44">
        <v>4.8</v>
      </c>
      <c r="V67" s="44">
        <v>4.8</v>
      </c>
      <c r="W67" s="44">
        <v>4.8</v>
      </c>
      <c r="X67" s="44">
        <v>4.8</v>
      </c>
      <c r="Y67" s="44">
        <v>4.8</v>
      </c>
      <c r="Z67" s="44">
        <v>4.8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4.8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200</v>
      </c>
      <c r="N69" s="66">
        <v>200</v>
      </c>
      <c r="O69" s="66">
        <v>200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210</v>
      </c>
      <c r="AC69" s="66">
        <v>210</v>
      </c>
      <c r="AD69" s="66">
        <v>210</v>
      </c>
      <c r="AE69" s="66">
        <v>210</v>
      </c>
      <c r="AF69" s="66">
        <v>210</v>
      </c>
      <c r="AG69" s="64">
        <v>85</v>
      </c>
      <c r="AH69" s="46">
        <f t="shared" si="2"/>
        <v>210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v>139</v>
      </c>
      <c r="C70" s="66">
        <f>60.5+77.8</f>
        <v>138.30000000000001</v>
      </c>
      <c r="D70" s="66">
        <f>59.2+77.3</f>
        <v>136.5</v>
      </c>
      <c r="E70" s="66">
        <f>56.3+74.4</f>
        <v>130.69999999999999</v>
      </c>
      <c r="F70" s="66">
        <f>56.3+74.4</f>
        <v>130.69999999999999</v>
      </c>
      <c r="G70" s="66">
        <f>73.6+56.3</f>
        <v>129.89999999999998</v>
      </c>
      <c r="H70" s="66">
        <f>72+55.3</f>
        <v>127.3</v>
      </c>
      <c r="I70" s="66">
        <v>126</v>
      </c>
      <c r="J70" s="66">
        <v>126.3</v>
      </c>
      <c r="K70" s="66">
        <v>122.3</v>
      </c>
      <c r="L70" s="66">
        <f>66.3+52.3</f>
        <v>118.6</v>
      </c>
      <c r="M70" s="66">
        <f t="shared" ref="M70:O70" si="20">66.3+52.3</f>
        <v>118.6</v>
      </c>
      <c r="N70" s="66">
        <f t="shared" si="20"/>
        <v>118.6</v>
      </c>
      <c r="O70" s="66">
        <f t="shared" si="20"/>
        <v>118.6</v>
      </c>
      <c r="P70" s="68">
        <v>137</v>
      </c>
      <c r="Q70" s="68">
        <v>137</v>
      </c>
      <c r="R70" s="68">
        <v>137</v>
      </c>
      <c r="S70" s="68">
        <v>137</v>
      </c>
      <c r="T70" s="68">
        <v>137</v>
      </c>
      <c r="U70" s="68">
        <v>137</v>
      </c>
      <c r="V70" s="68">
        <v>141.30000000000001</v>
      </c>
      <c r="W70" s="68">
        <v>141.30000000000001</v>
      </c>
      <c r="X70" s="68">
        <v>141.30000000000001</v>
      </c>
      <c r="Y70" s="68">
        <v>141.30000000000001</v>
      </c>
      <c r="Z70" s="68">
        <v>141.30000000000001</v>
      </c>
      <c r="AA70" s="66">
        <v>123.5</v>
      </c>
      <c r="AB70" s="66">
        <f>71.3+55.6</f>
        <v>126.9</v>
      </c>
      <c r="AC70" s="66">
        <f>74.6+55.6</f>
        <v>130.19999999999999</v>
      </c>
      <c r="AD70" s="66">
        <f>74.6+55.6</f>
        <v>130.19999999999999</v>
      </c>
      <c r="AE70" s="66">
        <f>77+58</f>
        <v>135</v>
      </c>
      <c r="AF70" s="66">
        <f>77+58</f>
        <v>135</v>
      </c>
      <c r="AG70" s="64">
        <v>240</v>
      </c>
      <c r="AH70" s="46">
        <f t="shared" si="2"/>
        <v>141.30000000000001</v>
      </c>
      <c r="AI70" s="47">
        <f t="shared" si="3"/>
        <v>118.6</v>
      </c>
      <c r="AK70" s="49"/>
    </row>
    <row r="71" spans="1:88" ht="15.75" thickBot="1">
      <c r="A71" s="69" t="s">
        <v>90</v>
      </c>
      <c r="B71" s="70">
        <f t="shared" ref="B71" si="21">SUM(B11:B69)</f>
        <v>955.86</v>
      </c>
      <c r="C71" s="70">
        <f>SUM(C11:C69)</f>
        <v>940.66000000000008</v>
      </c>
      <c r="D71" s="70">
        <f t="shared" ref="D71:AG71" si="22">SUM(D11:D69)</f>
        <v>950.46</v>
      </c>
      <c r="E71" s="70">
        <f t="shared" si="22"/>
        <v>951.76</v>
      </c>
      <c r="F71" s="70">
        <f t="shared" ref="F71:G71" si="23">SUM(F11:F69)</f>
        <v>951.76</v>
      </c>
      <c r="G71" s="70">
        <f t="shared" si="23"/>
        <v>957.8</v>
      </c>
      <c r="H71" s="70">
        <f t="shared" si="22"/>
        <v>957.8</v>
      </c>
      <c r="I71" s="70">
        <f t="shared" si="22"/>
        <v>957.8</v>
      </c>
      <c r="J71" s="70">
        <f t="shared" si="22"/>
        <v>957.8</v>
      </c>
      <c r="K71" s="70">
        <f t="shared" ref="K71" si="24">SUM(K11:K69)</f>
        <v>957.8</v>
      </c>
      <c r="L71" s="70">
        <f t="shared" si="22"/>
        <v>959.59999999999991</v>
      </c>
      <c r="M71" s="70">
        <f t="shared" si="22"/>
        <v>959.59999999999991</v>
      </c>
      <c r="N71" s="70">
        <f t="shared" si="22"/>
        <v>959.59999999999991</v>
      </c>
      <c r="O71" s="70">
        <f t="shared" si="22"/>
        <v>959.59999999999991</v>
      </c>
      <c r="P71" s="70">
        <f t="shared" si="22"/>
        <v>909.59999999999991</v>
      </c>
      <c r="Q71" s="70">
        <f t="shared" si="22"/>
        <v>909.59999999999991</v>
      </c>
      <c r="R71" s="70">
        <f t="shared" si="22"/>
        <v>909.59999999999991</v>
      </c>
      <c r="S71" s="70">
        <f t="shared" ref="S71:T71" si="25">SUM(S11:S69)</f>
        <v>909.59999999999991</v>
      </c>
      <c r="T71" s="70">
        <f t="shared" si="25"/>
        <v>909.59999999999991</v>
      </c>
      <c r="U71" s="70">
        <f t="shared" ref="U71:V71" si="26">SUM(U11:U69)</f>
        <v>909.59999999999991</v>
      </c>
      <c r="V71" s="70">
        <f t="shared" si="26"/>
        <v>909.59999999999991</v>
      </c>
      <c r="W71" s="70">
        <f t="shared" ref="W71:X71" si="27">SUM(W11:W69)</f>
        <v>909.59999999999991</v>
      </c>
      <c r="X71" s="70">
        <f t="shared" si="27"/>
        <v>909.59999999999991</v>
      </c>
      <c r="Y71" s="70">
        <f t="shared" ref="Y71:Z71" si="28">SUM(Y11:Y69)</f>
        <v>909.59999999999991</v>
      </c>
      <c r="Z71" s="70">
        <f t="shared" si="28"/>
        <v>909.59999999999991</v>
      </c>
      <c r="AA71" s="70">
        <v>924.66999999999985</v>
      </c>
      <c r="AB71" s="70">
        <f>SUM(AB11:AB69)</f>
        <v>1006.2999999999997</v>
      </c>
      <c r="AC71" s="70">
        <f t="shared" si="22"/>
        <v>1006.2999999999997</v>
      </c>
      <c r="AD71" s="70">
        <f t="shared" ref="AD71" si="29">SUM(AD11:AD69)</f>
        <v>1006.2999999999997</v>
      </c>
      <c r="AE71" s="70">
        <f t="shared" si="22"/>
        <v>1006.2999999999997</v>
      </c>
      <c r="AF71" s="70">
        <f t="shared" ref="AF71" si="30">SUM(AF11:AF69)</f>
        <v>985.99999999999977</v>
      </c>
      <c r="AG71" s="70">
        <f t="shared" si="22"/>
        <v>1812.2049999999999</v>
      </c>
      <c r="AH71" s="46">
        <f t="shared" si="2"/>
        <v>1006.2999999999997</v>
      </c>
      <c r="AI71" s="47">
        <f t="shared" si="3"/>
        <v>909.59999999999991</v>
      </c>
      <c r="AK71" s="49"/>
    </row>
    <row r="72" spans="1:88">
      <c r="A72" s="71" t="s">
        <v>91</v>
      </c>
      <c r="B72" s="44">
        <v>180</v>
      </c>
      <c r="C72" s="44">
        <v>220</v>
      </c>
      <c r="D72" s="44">
        <v>270</v>
      </c>
      <c r="E72" s="44">
        <v>150</v>
      </c>
      <c r="F72" s="44">
        <v>80</v>
      </c>
      <c r="G72" s="44">
        <v>110</v>
      </c>
      <c r="H72" s="44">
        <v>240</v>
      </c>
      <c r="I72" s="44">
        <v>260</v>
      </c>
      <c r="J72" s="44">
        <v>150</v>
      </c>
      <c r="K72" s="44">
        <v>320</v>
      </c>
      <c r="L72" s="44">
        <v>380</v>
      </c>
      <c r="M72" s="44">
        <v>350</v>
      </c>
      <c r="N72" s="44">
        <v>180</v>
      </c>
      <c r="O72" s="44">
        <v>160</v>
      </c>
      <c r="P72" s="44">
        <v>0</v>
      </c>
      <c r="Q72" s="44">
        <v>0</v>
      </c>
      <c r="R72" s="44">
        <v>0</v>
      </c>
      <c r="S72" s="44">
        <v>0</v>
      </c>
      <c r="T72" s="44">
        <v>0</v>
      </c>
      <c r="U72" s="44">
        <v>22.2</v>
      </c>
      <c r="V72" s="44">
        <v>218.5</v>
      </c>
      <c r="W72" s="44">
        <v>200</v>
      </c>
      <c r="X72" s="44">
        <v>180.9</v>
      </c>
      <c r="Y72" s="44">
        <v>229</v>
      </c>
      <c r="Z72" s="44">
        <v>301.7</v>
      </c>
      <c r="AA72" s="44">
        <v>320</v>
      </c>
      <c r="AB72" s="44">
        <v>280.3</v>
      </c>
      <c r="AC72" s="44">
        <v>280.3</v>
      </c>
      <c r="AD72" s="44">
        <v>280.3</v>
      </c>
      <c r="AE72" s="44">
        <v>301.3</v>
      </c>
      <c r="AF72" s="44">
        <v>284.3</v>
      </c>
      <c r="AG72" s="61">
        <v>456</v>
      </c>
      <c r="AH72" s="46">
        <f t="shared" si="2"/>
        <v>380</v>
      </c>
      <c r="AI72" s="47">
        <f t="shared" si="3"/>
        <v>0</v>
      </c>
      <c r="AK72" s="49"/>
    </row>
    <row r="73" spans="1:88">
      <c r="A73" s="72" t="s">
        <v>92</v>
      </c>
      <c r="B73" s="43">
        <v>65.900000000000006</v>
      </c>
      <c r="C73" s="43">
        <v>64</v>
      </c>
      <c r="D73" s="43">
        <v>64</v>
      </c>
      <c r="E73" s="43">
        <v>64</v>
      </c>
      <c r="F73" s="43">
        <v>64</v>
      </c>
      <c r="G73" s="43">
        <v>60.9</v>
      </c>
      <c r="H73" s="43">
        <v>60.9</v>
      </c>
      <c r="I73" s="43">
        <v>60.9</v>
      </c>
      <c r="J73" s="43">
        <v>60.9</v>
      </c>
      <c r="K73" s="43">
        <v>60.9</v>
      </c>
      <c r="L73" s="43">
        <v>60.9</v>
      </c>
      <c r="M73" s="43">
        <v>60</v>
      </c>
      <c r="N73" s="43">
        <v>60</v>
      </c>
      <c r="O73" s="43">
        <v>60</v>
      </c>
      <c r="P73" s="43">
        <v>60</v>
      </c>
      <c r="Q73" s="43">
        <v>60</v>
      </c>
      <c r="R73" s="43">
        <v>60</v>
      </c>
      <c r="S73" s="43">
        <v>60</v>
      </c>
      <c r="T73" s="43">
        <v>59.9</v>
      </c>
      <c r="U73" s="43">
        <v>59.9</v>
      </c>
      <c r="V73" s="43">
        <v>59.9</v>
      </c>
      <c r="W73" s="43">
        <v>59.9</v>
      </c>
      <c r="X73" s="43">
        <v>63.9</v>
      </c>
      <c r="Y73" s="43">
        <v>63.9</v>
      </c>
      <c r="Z73" s="43">
        <v>65.8</v>
      </c>
      <c r="AA73" s="43">
        <v>65.8</v>
      </c>
      <c r="AB73" s="43">
        <v>65.8</v>
      </c>
      <c r="AC73" s="43">
        <v>65.8</v>
      </c>
      <c r="AD73" s="43">
        <v>65.8</v>
      </c>
      <c r="AE73" s="43">
        <v>65.8</v>
      </c>
      <c r="AF73" s="43">
        <v>65.8</v>
      </c>
      <c r="AG73" s="64">
        <v>111</v>
      </c>
      <c r="AH73" s="46">
        <f t="shared" si="2"/>
        <v>65.900000000000006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40.6</v>
      </c>
      <c r="C74" s="43">
        <v>42.2</v>
      </c>
      <c r="D74" s="43">
        <v>42.2</v>
      </c>
      <c r="E74" s="43">
        <v>42.2</v>
      </c>
      <c r="F74" s="43">
        <v>42.2</v>
      </c>
      <c r="G74" s="43">
        <v>42.6</v>
      </c>
      <c r="H74" s="43">
        <v>42.6</v>
      </c>
      <c r="I74" s="43">
        <v>42.6</v>
      </c>
      <c r="J74" s="43">
        <v>42.6</v>
      </c>
      <c r="K74" s="43">
        <v>42.6</v>
      </c>
      <c r="L74" s="43">
        <v>42.6</v>
      </c>
      <c r="M74" s="43">
        <v>42.2</v>
      </c>
      <c r="N74" s="43">
        <v>41.6</v>
      </c>
      <c r="O74" s="43">
        <v>41.6</v>
      </c>
      <c r="P74" s="43">
        <v>41.6</v>
      </c>
      <c r="Q74" s="43">
        <v>41.6</v>
      </c>
      <c r="R74" s="43">
        <v>40.6</v>
      </c>
      <c r="S74" s="43">
        <v>41.1</v>
      </c>
      <c r="T74" s="43">
        <v>39.5</v>
      </c>
      <c r="U74" s="43">
        <v>41.1</v>
      </c>
      <c r="V74" s="43">
        <v>41.1</v>
      </c>
      <c r="W74" s="43">
        <v>41.1</v>
      </c>
      <c r="X74" s="43">
        <v>39.700000000000003</v>
      </c>
      <c r="Y74" s="43">
        <v>40.5</v>
      </c>
      <c r="Z74" s="43">
        <v>40.4</v>
      </c>
      <c r="AA74" s="43">
        <v>40.299999999999997</v>
      </c>
      <c r="AB74" s="43">
        <v>40.299999999999997</v>
      </c>
      <c r="AC74" s="43">
        <v>40.299999999999997</v>
      </c>
      <c r="AD74" s="43">
        <v>40.299999999999997</v>
      </c>
      <c r="AE74" s="43">
        <v>40.299999999999997</v>
      </c>
      <c r="AF74" s="43">
        <v>40.299999999999997</v>
      </c>
      <c r="AG74" s="64">
        <v>60</v>
      </c>
      <c r="AH74" s="46">
        <f t="shared" si="2"/>
        <v>42.6</v>
      </c>
      <c r="AI74" s="47">
        <f t="shared" si="3"/>
        <v>39.5</v>
      </c>
      <c r="AK74" s="49"/>
    </row>
    <row r="75" spans="1:88">
      <c r="A75" s="74" t="s">
        <v>94</v>
      </c>
      <c r="B75" s="43">
        <v>17.2</v>
      </c>
      <c r="C75" s="43">
        <v>17.2</v>
      </c>
      <c r="D75" s="43">
        <v>17.2</v>
      </c>
      <c r="E75" s="43">
        <v>17.2</v>
      </c>
      <c r="F75" s="43">
        <v>17.2</v>
      </c>
      <c r="G75" s="43">
        <v>17.3</v>
      </c>
      <c r="H75" s="43">
        <v>17.3</v>
      </c>
      <c r="I75" s="43">
        <v>17.3</v>
      </c>
      <c r="J75" s="43">
        <v>17.3</v>
      </c>
      <c r="K75" s="43">
        <v>17.3</v>
      </c>
      <c r="L75" s="43">
        <v>17.3</v>
      </c>
      <c r="M75" s="43">
        <v>18.2</v>
      </c>
      <c r="N75" s="43">
        <v>18.2</v>
      </c>
      <c r="O75" s="43">
        <v>18.2</v>
      </c>
      <c r="P75" s="43">
        <v>17.2</v>
      </c>
      <c r="Q75" s="43">
        <v>17.2</v>
      </c>
      <c r="R75" s="43">
        <v>18.3</v>
      </c>
      <c r="S75" s="43">
        <v>18.399999999999999</v>
      </c>
      <c r="T75" s="43">
        <v>17.399999999999999</v>
      </c>
      <c r="U75" s="43">
        <v>16.8</v>
      </c>
      <c r="V75" s="43">
        <v>16.8</v>
      </c>
      <c r="W75" s="43">
        <v>16.8</v>
      </c>
      <c r="X75" s="43">
        <v>16.8</v>
      </c>
      <c r="Y75" s="43">
        <v>16.8</v>
      </c>
      <c r="Z75" s="43">
        <v>16.8</v>
      </c>
      <c r="AA75" s="43">
        <v>16.8</v>
      </c>
      <c r="AB75" s="43">
        <v>16.8</v>
      </c>
      <c r="AC75" s="43">
        <v>16.8</v>
      </c>
      <c r="AD75" s="43">
        <v>16.8</v>
      </c>
      <c r="AE75" s="43">
        <v>16.8</v>
      </c>
      <c r="AF75" s="43">
        <v>16.8</v>
      </c>
      <c r="AG75" s="75">
        <v>42.5</v>
      </c>
      <c r="AH75" s="46">
        <f t="shared" ref="AH75:AH138" si="31">MAX(B75:AF75)</f>
        <v>18.399999999999999</v>
      </c>
      <c r="AI75" s="47">
        <f t="shared" ref="AI75:AI138" si="32">MIN(B75:AF75)</f>
        <v>16.8</v>
      </c>
      <c r="AK75" s="49"/>
    </row>
    <row r="76" spans="1:88">
      <c r="A76" s="74" t="s">
        <v>95</v>
      </c>
      <c r="B76" s="43">
        <v>22.2</v>
      </c>
      <c r="C76" s="43">
        <v>17</v>
      </c>
      <c r="D76" s="43">
        <v>17</v>
      </c>
      <c r="E76" s="43">
        <v>17</v>
      </c>
      <c r="F76" s="43">
        <v>17</v>
      </c>
      <c r="G76" s="43">
        <v>17</v>
      </c>
      <c r="H76" s="43">
        <v>17</v>
      </c>
      <c r="I76" s="43">
        <v>17</v>
      </c>
      <c r="J76" s="43">
        <v>17</v>
      </c>
      <c r="K76" s="43">
        <v>17</v>
      </c>
      <c r="L76" s="43">
        <v>17</v>
      </c>
      <c r="M76" s="43">
        <v>17</v>
      </c>
      <c r="N76" s="43">
        <v>17</v>
      </c>
      <c r="O76" s="43">
        <v>0</v>
      </c>
      <c r="P76" s="43">
        <v>0</v>
      </c>
      <c r="Q76" s="43">
        <v>0</v>
      </c>
      <c r="R76" s="43">
        <v>0</v>
      </c>
      <c r="S76" s="43">
        <v>0</v>
      </c>
      <c r="T76" s="43">
        <v>22</v>
      </c>
      <c r="U76" s="43">
        <v>22.2</v>
      </c>
      <c r="V76" s="43">
        <v>22.2</v>
      </c>
      <c r="W76" s="43">
        <v>22.2</v>
      </c>
      <c r="X76" s="43">
        <v>22.2</v>
      </c>
      <c r="Y76" s="43">
        <v>21.1</v>
      </c>
      <c r="Z76" s="43">
        <v>21.1</v>
      </c>
      <c r="AA76" s="43">
        <v>21</v>
      </c>
      <c r="AB76" s="43">
        <v>21</v>
      </c>
      <c r="AC76" s="43">
        <v>21</v>
      </c>
      <c r="AD76" s="43">
        <v>21</v>
      </c>
      <c r="AE76" s="43">
        <v>21</v>
      </c>
      <c r="AF76" s="43">
        <v>21</v>
      </c>
      <c r="AG76" s="75">
        <v>22.1</v>
      </c>
      <c r="AH76" s="46">
        <f t="shared" si="31"/>
        <v>22.2</v>
      </c>
      <c r="AI76" s="47">
        <f t="shared" si="32"/>
        <v>0</v>
      </c>
      <c r="AK76" s="49"/>
    </row>
    <row r="77" spans="1:88" ht="15.75" thickBot="1">
      <c r="A77" s="76" t="s">
        <v>96</v>
      </c>
      <c r="B77" s="77">
        <v>5</v>
      </c>
      <c r="C77" s="77">
        <v>5</v>
      </c>
      <c r="D77" s="77">
        <v>5</v>
      </c>
      <c r="E77" s="77">
        <v>5</v>
      </c>
      <c r="F77" s="77">
        <v>5</v>
      </c>
      <c r="G77" s="77">
        <v>5</v>
      </c>
      <c r="H77" s="77">
        <v>5</v>
      </c>
      <c r="I77" s="77">
        <v>5</v>
      </c>
      <c r="J77" s="77">
        <v>5</v>
      </c>
      <c r="K77" s="77">
        <v>5</v>
      </c>
      <c r="L77" s="77">
        <v>5</v>
      </c>
      <c r="M77" s="77">
        <v>5</v>
      </c>
      <c r="N77" s="77">
        <v>5</v>
      </c>
      <c r="O77" s="77">
        <v>5</v>
      </c>
      <c r="P77" s="77">
        <v>5</v>
      </c>
      <c r="Q77" s="77">
        <v>5</v>
      </c>
      <c r="R77" s="77">
        <v>5</v>
      </c>
      <c r="S77" s="77">
        <v>5</v>
      </c>
      <c r="T77" s="77">
        <v>4.9000000000000004</v>
      </c>
      <c r="U77" s="77">
        <v>4.9000000000000004</v>
      </c>
      <c r="V77" s="77">
        <v>4.9000000000000004</v>
      </c>
      <c r="W77" s="77">
        <v>4.9000000000000004</v>
      </c>
      <c r="X77" s="77">
        <v>4.9000000000000004</v>
      </c>
      <c r="Y77" s="77">
        <v>4.9000000000000004</v>
      </c>
      <c r="Z77" s="77">
        <v>4.9000000000000004</v>
      </c>
      <c r="AA77" s="77">
        <v>4.9000000000000004</v>
      </c>
      <c r="AB77" s="77">
        <v>4.9000000000000004</v>
      </c>
      <c r="AC77" s="77">
        <v>4.9000000000000004</v>
      </c>
      <c r="AD77" s="77">
        <v>4.9000000000000004</v>
      </c>
      <c r="AE77" s="77">
        <v>4.9000000000000004</v>
      </c>
      <c r="AF77" s="77">
        <v>4.9000000000000004</v>
      </c>
      <c r="AG77" s="78">
        <v>14.8</v>
      </c>
      <c r="AH77" s="46">
        <f t="shared" si="31"/>
        <v>5</v>
      </c>
      <c r="AI77" s="47">
        <f t="shared" si="32"/>
        <v>4.9000000000000004</v>
      </c>
      <c r="AK77" s="49"/>
    </row>
    <row r="78" spans="1:88" ht="15.75" thickBot="1">
      <c r="A78" s="79" t="s">
        <v>97</v>
      </c>
      <c r="B78" s="70">
        <f t="shared" ref="B78" si="33">SUM(B72:B77)</f>
        <v>330.9</v>
      </c>
      <c r="C78" s="70">
        <f>SUM(C72:C77)</f>
        <v>365.4</v>
      </c>
      <c r="D78" s="70">
        <f t="shared" ref="D78:AG78" si="34">SUM(D72:D77)</f>
        <v>415.4</v>
      </c>
      <c r="E78" s="70">
        <f t="shared" si="34"/>
        <v>295.39999999999998</v>
      </c>
      <c r="F78" s="70">
        <f t="shared" ref="F78:G78" si="35">SUM(F72:F77)</f>
        <v>225.39999999999998</v>
      </c>
      <c r="G78" s="70">
        <f t="shared" si="35"/>
        <v>252.8</v>
      </c>
      <c r="H78" s="70">
        <f t="shared" si="34"/>
        <v>382.8</v>
      </c>
      <c r="I78" s="70">
        <f t="shared" si="34"/>
        <v>402.8</v>
      </c>
      <c r="J78" s="70">
        <f t="shared" ref="J78:K78" si="36">SUM(J72:J77)</f>
        <v>292.8</v>
      </c>
      <c r="K78" s="70">
        <f t="shared" si="36"/>
        <v>462.8</v>
      </c>
      <c r="L78" s="70">
        <f t="shared" si="34"/>
        <v>522.79999999999995</v>
      </c>
      <c r="M78" s="70">
        <f t="shared" si="34"/>
        <v>492.4</v>
      </c>
      <c r="N78" s="70">
        <f>SUM(N72:N77)</f>
        <v>321.8</v>
      </c>
      <c r="O78" s="70">
        <f t="shared" si="34"/>
        <v>284.8</v>
      </c>
      <c r="P78" s="70">
        <f t="shared" ref="P78" si="37">SUM(P72:P77)</f>
        <v>123.8</v>
      </c>
      <c r="Q78" s="70">
        <f t="shared" si="34"/>
        <v>123.8</v>
      </c>
      <c r="R78" s="70">
        <f t="shared" ref="R78:S78" si="38">SUM(R72:R77)</f>
        <v>123.89999999999999</v>
      </c>
      <c r="S78" s="70">
        <f t="shared" si="38"/>
        <v>124.5</v>
      </c>
      <c r="T78" s="70">
        <f t="shared" ref="T78:U78" si="39">SUM(T72:T77)</f>
        <v>143.70000000000002</v>
      </c>
      <c r="U78" s="70">
        <f t="shared" si="39"/>
        <v>167.1</v>
      </c>
      <c r="V78" s="70">
        <f t="shared" ref="V78:W78" si="40">SUM(V72:V77)</f>
        <v>363.4</v>
      </c>
      <c r="W78" s="70">
        <f t="shared" si="40"/>
        <v>344.9</v>
      </c>
      <c r="X78" s="70">
        <f t="shared" ref="X78:Y78" si="41">SUM(X72:X77)</f>
        <v>328.4</v>
      </c>
      <c r="Y78" s="70">
        <f t="shared" si="41"/>
        <v>376.2</v>
      </c>
      <c r="Z78" s="70">
        <f t="shared" ref="Z78" si="42">SUM(Z72:Z77)</f>
        <v>450.7</v>
      </c>
      <c r="AA78" s="70">
        <v>468.8</v>
      </c>
      <c r="AB78" s="70">
        <f t="shared" si="34"/>
        <v>429.1</v>
      </c>
      <c r="AC78" s="70">
        <f t="shared" si="34"/>
        <v>429.1</v>
      </c>
      <c r="AD78" s="70">
        <f t="shared" ref="AD78" si="43">SUM(AD72:AD77)</f>
        <v>429.1</v>
      </c>
      <c r="AE78" s="70">
        <f t="shared" si="34"/>
        <v>450.1</v>
      </c>
      <c r="AF78" s="70">
        <f t="shared" ref="AF78" si="44">SUM(AF72:AF77)</f>
        <v>433.1</v>
      </c>
      <c r="AG78" s="80">
        <f t="shared" si="34"/>
        <v>706.4</v>
      </c>
      <c r="AH78" s="46">
        <f t="shared" si="31"/>
        <v>522.79999999999995</v>
      </c>
      <c r="AI78" s="47">
        <f t="shared" si="32"/>
        <v>123.8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97</v>
      </c>
      <c r="C79" s="44">
        <v>72.099999999999994</v>
      </c>
      <c r="D79" s="44">
        <v>72.099999999999994</v>
      </c>
      <c r="E79" s="44">
        <v>72.900000000000006</v>
      </c>
      <c r="F79" s="44">
        <v>72.599999999999994</v>
      </c>
      <c r="G79" s="44">
        <v>72.599999999999994</v>
      </c>
      <c r="H79" s="44">
        <v>96.6</v>
      </c>
      <c r="I79" s="44">
        <v>126.3</v>
      </c>
      <c r="J79" s="44">
        <v>130.30000000000001</v>
      </c>
      <c r="K79" s="44">
        <v>144.30000000000001</v>
      </c>
      <c r="L79" s="44">
        <v>144.30000000000001</v>
      </c>
      <c r="M79" s="44">
        <v>145</v>
      </c>
      <c r="N79" s="44">
        <v>126</v>
      </c>
      <c r="O79" s="44">
        <v>126</v>
      </c>
      <c r="P79" s="44">
        <v>92</v>
      </c>
      <c r="Q79" s="44">
        <v>74</v>
      </c>
      <c r="R79" s="44">
        <v>41</v>
      </c>
      <c r="S79" s="44">
        <v>48.2</v>
      </c>
      <c r="T79" s="44">
        <v>47.6</v>
      </c>
      <c r="U79" s="44">
        <v>48.1</v>
      </c>
      <c r="V79" s="44">
        <v>48.1</v>
      </c>
      <c r="W79" s="44">
        <v>115</v>
      </c>
      <c r="X79" s="44">
        <v>115.6</v>
      </c>
      <c r="Y79" s="44">
        <v>115.1</v>
      </c>
      <c r="Z79" s="44">
        <v>143.9</v>
      </c>
      <c r="AA79" s="44">
        <v>144.6</v>
      </c>
      <c r="AB79" s="44">
        <v>144.6</v>
      </c>
      <c r="AC79" s="44">
        <v>144.6</v>
      </c>
      <c r="AD79" s="44">
        <v>144.6</v>
      </c>
      <c r="AE79" s="44">
        <v>144.6</v>
      </c>
      <c r="AF79" s="44">
        <v>135.30000000000001</v>
      </c>
      <c r="AG79" s="61">
        <v>144</v>
      </c>
      <c r="AH79" s="46">
        <f t="shared" si="31"/>
        <v>145</v>
      </c>
      <c r="AI79" s="47">
        <f t="shared" si="32"/>
        <v>41</v>
      </c>
      <c r="AK79" s="49"/>
      <c r="AY79" s="1" t="s">
        <v>99</v>
      </c>
      <c r="AZ79" s="82">
        <f>ROUND(C97,0)</f>
        <v>-475</v>
      </c>
      <c r="BA79" s="81">
        <f t="shared" ref="BA79:BD83" si="45">D97</f>
        <v>-568.20000000000005</v>
      </c>
      <c r="BB79" s="81">
        <f t="shared" si="45"/>
        <v>-461.8</v>
      </c>
      <c r="BC79" s="81">
        <f t="shared" si="45"/>
        <v>-435.6</v>
      </c>
      <c r="BD79" s="81">
        <f t="shared" si="45"/>
        <v>-462.3</v>
      </c>
      <c r="BE79" s="82">
        <f>I97</f>
        <v>-573.6</v>
      </c>
      <c r="BF79" s="82">
        <f>K97</f>
        <v>-441.3</v>
      </c>
      <c r="BG79" s="82">
        <f t="shared" ref="BG79:BP83" si="46">M97</f>
        <v>-460</v>
      </c>
      <c r="BH79" s="82">
        <f t="shared" si="46"/>
        <v>-295</v>
      </c>
      <c r="BI79" s="82">
        <f t="shared" si="46"/>
        <v>-284</v>
      </c>
      <c r="BJ79" s="82">
        <f t="shared" si="46"/>
        <v>-15</v>
      </c>
      <c r="BK79" s="82">
        <f t="shared" si="46"/>
        <v>20</v>
      </c>
      <c r="BL79" s="82">
        <f t="shared" si="46"/>
        <v>20</v>
      </c>
      <c r="BM79" s="82">
        <f t="shared" si="46"/>
        <v>62.3</v>
      </c>
      <c r="BN79" s="82">
        <f t="shared" si="46"/>
        <v>19.7</v>
      </c>
      <c r="BO79" s="82">
        <f t="shared" si="46"/>
        <v>-31</v>
      </c>
      <c r="BP79" s="82">
        <f t="shared" si="46"/>
        <v>-263</v>
      </c>
      <c r="BQ79" s="82">
        <f>X97</f>
        <v>-277.3</v>
      </c>
      <c r="BR79" s="82">
        <f>Z97</f>
        <v>-244.4</v>
      </c>
      <c r="BS79" s="81">
        <f>AB97</f>
        <v>-346.3</v>
      </c>
      <c r="BT79" s="81">
        <f t="shared" ref="BT79:BV83" si="47">AD97</f>
        <v>-409.3</v>
      </c>
      <c r="BU79" s="81">
        <f t="shared" si="47"/>
        <v>-524.29999999999995</v>
      </c>
      <c r="BV79" s="81">
        <f t="shared" si="47"/>
        <v>-517.29999999999995</v>
      </c>
      <c r="BW79" s="81">
        <f>B97</f>
        <v>-481</v>
      </c>
    </row>
    <row r="80" spans="1:88">
      <c r="A80" s="63" t="s">
        <v>100</v>
      </c>
      <c r="B80" s="43">
        <v>55</v>
      </c>
      <c r="C80" s="43">
        <v>34</v>
      </c>
      <c r="D80" s="43">
        <v>34</v>
      </c>
      <c r="E80" s="43">
        <v>25</v>
      </c>
      <c r="F80" s="43">
        <v>25.1</v>
      </c>
      <c r="G80" s="43">
        <v>25.1</v>
      </c>
      <c r="H80" s="43">
        <v>55</v>
      </c>
      <c r="I80" s="43">
        <v>60.1</v>
      </c>
      <c r="J80" s="43">
        <v>65</v>
      </c>
      <c r="K80" s="43">
        <v>70</v>
      </c>
      <c r="L80" s="43">
        <v>70</v>
      </c>
      <c r="M80" s="43">
        <v>69</v>
      </c>
      <c r="N80" s="43">
        <v>68.7</v>
      </c>
      <c r="O80" s="43">
        <v>55</v>
      </c>
      <c r="P80" s="43">
        <v>68.7</v>
      </c>
      <c r="Q80" s="43">
        <v>0</v>
      </c>
      <c r="R80" s="43">
        <v>0</v>
      </c>
      <c r="S80" s="43">
        <v>0</v>
      </c>
      <c r="T80" s="43">
        <v>0</v>
      </c>
      <c r="U80" s="43">
        <v>0</v>
      </c>
      <c r="V80" s="43">
        <v>24.8</v>
      </c>
      <c r="W80" s="43">
        <v>35</v>
      </c>
      <c r="X80" s="43">
        <v>34.9</v>
      </c>
      <c r="Y80" s="43">
        <v>49.9</v>
      </c>
      <c r="Z80" s="43">
        <v>54.8</v>
      </c>
      <c r="AA80" s="43">
        <v>69</v>
      </c>
      <c r="AB80" s="43">
        <v>69</v>
      </c>
      <c r="AC80" s="43">
        <v>69</v>
      </c>
      <c r="AD80" s="43">
        <v>69</v>
      </c>
      <c r="AE80" s="43">
        <v>69</v>
      </c>
      <c r="AF80" s="43">
        <v>60.5</v>
      </c>
      <c r="AG80" s="64">
        <v>70</v>
      </c>
      <c r="AH80" s="46">
        <f t="shared" si="31"/>
        <v>70</v>
      </c>
      <c r="AI80" s="47">
        <f t="shared" si="32"/>
        <v>0</v>
      </c>
      <c r="AK80" s="49"/>
      <c r="AY80" s="1" t="s">
        <v>101</v>
      </c>
      <c r="AZ80" s="82">
        <f>ROUND(C98,0)</f>
        <v>24</v>
      </c>
      <c r="BA80" s="81">
        <f t="shared" si="45"/>
        <v>14.1</v>
      </c>
      <c r="BB80" s="81">
        <f t="shared" si="45"/>
        <v>10.199999999999999</v>
      </c>
      <c r="BC80" s="81">
        <f t="shared" si="45"/>
        <v>9.8000000000000007</v>
      </c>
      <c r="BD80" s="81">
        <f t="shared" si="45"/>
        <v>23.3</v>
      </c>
      <c r="BE80" s="82">
        <f>I98</f>
        <v>26.3</v>
      </c>
      <c r="BF80" s="82">
        <f>K98</f>
        <v>29.3</v>
      </c>
      <c r="BG80" s="82">
        <f t="shared" si="46"/>
        <v>37.5</v>
      </c>
      <c r="BH80" s="82">
        <f t="shared" si="46"/>
        <v>33</v>
      </c>
      <c r="BI80" s="82">
        <f t="shared" si="46"/>
        <v>32</v>
      </c>
      <c r="BJ80" s="82">
        <f t="shared" si="46"/>
        <v>34</v>
      </c>
      <c r="BK80" s="82">
        <f t="shared" si="46"/>
        <v>35</v>
      </c>
      <c r="BL80" s="82">
        <f t="shared" si="46"/>
        <v>37</v>
      </c>
      <c r="BM80" s="82">
        <f t="shared" si="46"/>
        <v>40</v>
      </c>
      <c r="BN80" s="82">
        <f t="shared" si="46"/>
        <v>39.299999999999997</v>
      </c>
      <c r="BO80" s="82">
        <f t="shared" si="46"/>
        <v>40.5</v>
      </c>
      <c r="BP80" s="82">
        <f t="shared" si="46"/>
        <v>20.5</v>
      </c>
      <c r="BQ80" s="82">
        <f>X98</f>
        <v>34.5</v>
      </c>
      <c r="BR80" s="82">
        <f>Z98</f>
        <v>15.8</v>
      </c>
      <c r="BS80" s="81">
        <f>AB98</f>
        <v>30.11</v>
      </c>
      <c r="BT80" s="81">
        <f t="shared" si="47"/>
        <v>30.2</v>
      </c>
      <c r="BU80" s="81">
        <f t="shared" si="47"/>
        <v>28.3</v>
      </c>
      <c r="BV80" s="81">
        <f t="shared" si="47"/>
        <v>27.3</v>
      </c>
      <c r="BW80" s="81">
        <f>B98</f>
        <v>0</v>
      </c>
    </row>
    <row r="81" spans="1:75">
      <c r="A81" s="63" t="s">
        <v>102</v>
      </c>
      <c r="B81" s="43">
        <v>69.3</v>
      </c>
      <c r="C81" s="43">
        <v>46</v>
      </c>
      <c r="D81" s="43">
        <v>46</v>
      </c>
      <c r="E81" s="43">
        <v>31.1</v>
      </c>
      <c r="F81" s="43">
        <v>31.6</v>
      </c>
      <c r="G81" s="43">
        <v>31.6</v>
      </c>
      <c r="H81" s="43">
        <v>50.3</v>
      </c>
      <c r="I81" s="43">
        <v>69.3</v>
      </c>
      <c r="J81" s="43">
        <v>62.3</v>
      </c>
      <c r="K81" s="43">
        <v>69</v>
      </c>
      <c r="L81" s="43">
        <v>69</v>
      </c>
      <c r="M81" s="43">
        <v>68</v>
      </c>
      <c r="N81" s="43">
        <v>68</v>
      </c>
      <c r="O81" s="43">
        <v>67.599999999999994</v>
      </c>
      <c r="P81" s="43">
        <v>69.3</v>
      </c>
      <c r="Q81" s="43">
        <v>16.7</v>
      </c>
      <c r="R81" s="43">
        <v>16.7</v>
      </c>
      <c r="S81" s="43">
        <v>34.700000000000003</v>
      </c>
      <c r="T81" s="43">
        <v>44.2</v>
      </c>
      <c r="U81" s="43">
        <v>69.7</v>
      </c>
      <c r="V81" s="43">
        <v>70.400000000000006</v>
      </c>
      <c r="W81" s="43">
        <v>70.400000000000006</v>
      </c>
      <c r="X81" s="43">
        <v>69.3</v>
      </c>
      <c r="Y81" s="43">
        <v>69.099999999999994</v>
      </c>
      <c r="Z81" s="43">
        <v>68.599999999999994</v>
      </c>
      <c r="AA81" s="43">
        <v>68.2</v>
      </c>
      <c r="AB81" s="43">
        <v>68.2</v>
      </c>
      <c r="AC81" s="43">
        <v>68.2</v>
      </c>
      <c r="AD81" s="43">
        <v>68.2</v>
      </c>
      <c r="AE81" s="43">
        <v>68.2</v>
      </c>
      <c r="AF81" s="43">
        <v>52.9</v>
      </c>
      <c r="AG81" s="64">
        <v>69</v>
      </c>
      <c r="AH81" s="46">
        <f t="shared" si="31"/>
        <v>70.400000000000006</v>
      </c>
      <c r="AI81" s="47">
        <f t="shared" si="32"/>
        <v>16.7</v>
      </c>
      <c r="AK81" s="49"/>
      <c r="AL81" s="83"/>
      <c r="AO81" s="83"/>
      <c r="AY81" s="1" t="s">
        <v>103</v>
      </c>
      <c r="AZ81" s="82">
        <f>ROUND(C99,0)</f>
        <v>45</v>
      </c>
      <c r="BA81" s="81">
        <f t="shared" si="45"/>
        <v>43.9</v>
      </c>
      <c r="BB81" s="81">
        <f t="shared" si="45"/>
        <v>43.2</v>
      </c>
      <c r="BC81" s="81">
        <f t="shared" si="45"/>
        <v>42.3</v>
      </c>
      <c r="BD81" s="81">
        <f t="shared" si="45"/>
        <v>41.3</v>
      </c>
      <c r="BE81" s="82">
        <f>I99</f>
        <v>42.6</v>
      </c>
      <c r="BF81" s="82">
        <f>K99</f>
        <v>43.3</v>
      </c>
      <c r="BG81" s="82">
        <f t="shared" si="46"/>
        <v>40.200000000000003</v>
      </c>
      <c r="BH81" s="82">
        <f t="shared" si="46"/>
        <v>38</v>
      </c>
      <c r="BI81" s="82">
        <f t="shared" si="46"/>
        <v>40</v>
      </c>
      <c r="BJ81" s="82">
        <f t="shared" si="46"/>
        <v>39</v>
      </c>
      <c r="BK81" s="82">
        <f t="shared" si="46"/>
        <v>41</v>
      </c>
      <c r="BL81" s="82">
        <f t="shared" si="46"/>
        <v>42.3</v>
      </c>
      <c r="BM81" s="82">
        <f t="shared" si="46"/>
        <v>46.8</v>
      </c>
      <c r="BN81" s="82">
        <f t="shared" si="46"/>
        <v>47.6</v>
      </c>
      <c r="BO81" s="82">
        <f t="shared" si="46"/>
        <v>47.6</v>
      </c>
      <c r="BP81" s="82">
        <f t="shared" si="46"/>
        <v>48.2</v>
      </c>
      <c r="BQ81" s="82">
        <f>X99</f>
        <v>48.3</v>
      </c>
      <c r="BR81" s="82">
        <f>Z99</f>
        <v>53.4</v>
      </c>
      <c r="BS81" s="81">
        <f>AB99</f>
        <v>53.3</v>
      </c>
      <c r="BT81" s="81">
        <f t="shared" si="47"/>
        <v>54.3</v>
      </c>
      <c r="BU81" s="81">
        <f t="shared" si="47"/>
        <v>55.6</v>
      </c>
      <c r="BV81" s="81">
        <f t="shared" si="47"/>
        <v>54.3</v>
      </c>
      <c r="BW81" s="81">
        <f>B99</f>
        <v>47</v>
      </c>
    </row>
    <row r="82" spans="1:75" s="83" customFormat="1">
      <c r="A82" s="63" t="s">
        <v>104</v>
      </c>
      <c r="B82" s="43">
        <v>60</v>
      </c>
      <c r="C82" s="43">
        <v>60</v>
      </c>
      <c r="D82" s="43">
        <v>60</v>
      </c>
      <c r="E82" s="43">
        <v>60</v>
      </c>
      <c r="F82" s="43">
        <v>60</v>
      </c>
      <c r="G82" s="43">
        <v>60</v>
      </c>
      <c r="H82" s="43">
        <v>60</v>
      </c>
      <c r="I82" s="43">
        <v>60</v>
      </c>
      <c r="J82" s="43">
        <v>60</v>
      </c>
      <c r="K82" s="43">
        <v>60</v>
      </c>
      <c r="L82" s="43">
        <v>60</v>
      </c>
      <c r="M82" s="66">
        <v>60</v>
      </c>
      <c r="N82" s="66">
        <v>60</v>
      </c>
      <c r="O82" s="66">
        <v>60</v>
      </c>
      <c r="P82" s="66">
        <v>60</v>
      </c>
      <c r="Q82" s="66">
        <v>60</v>
      </c>
      <c r="R82" s="66">
        <v>60</v>
      </c>
      <c r="S82" s="66">
        <v>59.9</v>
      </c>
      <c r="T82" s="66">
        <v>30</v>
      </c>
      <c r="U82" s="66">
        <v>59.7</v>
      </c>
      <c r="V82" s="66">
        <v>59.7</v>
      </c>
      <c r="W82" s="66">
        <v>59.7</v>
      </c>
      <c r="X82" s="66">
        <v>59.9</v>
      </c>
      <c r="Y82" s="66">
        <v>59.5</v>
      </c>
      <c r="Z82" s="66">
        <v>59.8</v>
      </c>
      <c r="AA82" s="43">
        <v>59.7</v>
      </c>
      <c r="AB82" s="43">
        <v>59.7</v>
      </c>
      <c r="AC82" s="43">
        <v>59.7</v>
      </c>
      <c r="AD82" s="43">
        <v>59.7</v>
      </c>
      <c r="AE82" s="43">
        <v>59.7</v>
      </c>
      <c r="AF82" s="43">
        <v>59.7</v>
      </c>
      <c r="AG82" s="64">
        <v>60</v>
      </c>
      <c r="AH82" s="46">
        <f t="shared" si="31"/>
        <v>60</v>
      </c>
      <c r="AI82" s="47">
        <f t="shared" si="32"/>
        <v>30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5"/>
        <v>0</v>
      </c>
      <c r="BB82" s="81">
        <f t="shared" si="45"/>
        <v>0</v>
      </c>
      <c r="BC82" s="81">
        <f t="shared" si="45"/>
        <v>0</v>
      </c>
      <c r="BD82" s="81">
        <f t="shared" si="45"/>
        <v>0</v>
      </c>
      <c r="BE82" s="82">
        <f>I100</f>
        <v>0</v>
      </c>
      <c r="BF82" s="82">
        <f>K100</f>
        <v>0</v>
      </c>
      <c r="BG82" s="82">
        <f t="shared" si="46"/>
        <v>0</v>
      </c>
      <c r="BH82" s="82">
        <f t="shared" si="46"/>
        <v>0</v>
      </c>
      <c r="BI82" s="82">
        <f t="shared" si="46"/>
        <v>0</v>
      </c>
      <c r="BJ82" s="82">
        <f t="shared" si="46"/>
        <v>0</v>
      </c>
      <c r="BK82" s="82">
        <f t="shared" si="46"/>
        <v>0</v>
      </c>
      <c r="BL82" s="82">
        <f t="shared" si="46"/>
        <v>0</v>
      </c>
      <c r="BM82" s="82">
        <f t="shared" si="46"/>
        <v>0</v>
      </c>
      <c r="BN82" s="82">
        <f t="shared" si="46"/>
        <v>0</v>
      </c>
      <c r="BO82" s="82">
        <f t="shared" si="46"/>
        <v>0</v>
      </c>
      <c r="BP82" s="82">
        <f t="shared" si="4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7"/>
        <v>0</v>
      </c>
      <c r="BU82" s="81">
        <f t="shared" si="47"/>
        <v>0</v>
      </c>
      <c r="BV82" s="81">
        <f t="shared" si="47"/>
        <v>0</v>
      </c>
      <c r="BW82" s="81">
        <f>B100</f>
        <v>0</v>
      </c>
    </row>
    <row r="83" spans="1:75">
      <c r="A83" s="63" t="s">
        <v>106</v>
      </c>
      <c r="B83" s="44">
        <v>10</v>
      </c>
      <c r="C83" s="44">
        <v>0</v>
      </c>
      <c r="D83" s="44">
        <v>0</v>
      </c>
      <c r="E83" s="44">
        <v>0</v>
      </c>
      <c r="F83" s="44">
        <v>0</v>
      </c>
      <c r="G83" s="44">
        <v>0</v>
      </c>
      <c r="H83" s="44">
        <v>10.5</v>
      </c>
      <c r="I83" s="44">
        <v>10.5</v>
      </c>
      <c r="J83" s="44">
        <v>10.5</v>
      </c>
      <c r="K83" s="44">
        <v>28.6</v>
      </c>
      <c r="L83" s="44">
        <v>25.3</v>
      </c>
      <c r="M83" s="43">
        <v>28.4</v>
      </c>
      <c r="N83" s="43">
        <v>27.8</v>
      </c>
      <c r="O83" s="43">
        <v>10.5</v>
      </c>
      <c r="P83" s="43">
        <v>0</v>
      </c>
      <c r="Q83" s="43">
        <v>0</v>
      </c>
      <c r="R83" s="43">
        <v>0</v>
      </c>
      <c r="S83" s="43">
        <v>9.8000000000000007</v>
      </c>
      <c r="T83" s="43">
        <v>10</v>
      </c>
      <c r="U83" s="43">
        <v>9.8000000000000007</v>
      </c>
      <c r="V83" s="43">
        <v>9.8000000000000007</v>
      </c>
      <c r="W83" s="43">
        <v>9.8000000000000007</v>
      </c>
      <c r="X83" s="43">
        <v>14.7</v>
      </c>
      <c r="Y83" s="43">
        <v>14.7</v>
      </c>
      <c r="Z83" s="43">
        <v>15</v>
      </c>
      <c r="AA83" s="43">
        <v>22.6</v>
      </c>
      <c r="AB83" s="43">
        <v>22.6</v>
      </c>
      <c r="AC83" s="43">
        <v>22.6</v>
      </c>
      <c r="AD83" s="43">
        <v>22.6</v>
      </c>
      <c r="AE83" s="43">
        <v>10.3</v>
      </c>
      <c r="AF83" s="43">
        <v>10.199999999999999</v>
      </c>
      <c r="AG83" s="64">
        <v>30</v>
      </c>
      <c r="AH83" s="46">
        <f t="shared" si="31"/>
        <v>28.6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5"/>
        <v>0</v>
      </c>
      <c r="BB83" s="81">
        <f t="shared" si="45"/>
        <v>0</v>
      </c>
      <c r="BC83" s="81">
        <f t="shared" si="45"/>
        <v>0</v>
      </c>
      <c r="BD83" s="81">
        <f t="shared" si="45"/>
        <v>0</v>
      </c>
      <c r="BE83" s="82">
        <f>I101</f>
        <v>0</v>
      </c>
      <c r="BF83" s="82">
        <f>K101</f>
        <v>0</v>
      </c>
      <c r="BG83" s="82">
        <f t="shared" si="46"/>
        <v>0</v>
      </c>
      <c r="BH83" s="82">
        <f t="shared" si="46"/>
        <v>0</v>
      </c>
      <c r="BI83" s="82">
        <f t="shared" si="46"/>
        <v>0</v>
      </c>
      <c r="BJ83" s="82">
        <f t="shared" si="46"/>
        <v>0</v>
      </c>
      <c r="BK83" s="82">
        <f t="shared" si="46"/>
        <v>0</v>
      </c>
      <c r="BL83" s="82">
        <f t="shared" si="46"/>
        <v>0</v>
      </c>
      <c r="BM83" s="82">
        <f t="shared" si="46"/>
        <v>0</v>
      </c>
      <c r="BN83" s="82">
        <f t="shared" si="46"/>
        <v>0</v>
      </c>
      <c r="BO83" s="82">
        <f t="shared" si="46"/>
        <v>0</v>
      </c>
      <c r="BP83" s="82">
        <f t="shared" si="4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7"/>
        <v>0</v>
      </c>
      <c r="BU83" s="81">
        <f t="shared" si="47"/>
        <v>0</v>
      </c>
      <c r="BV83" s="81">
        <f t="shared" si="47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0.6</v>
      </c>
      <c r="J84" s="44">
        <v>1.3</v>
      </c>
      <c r="K84" s="44">
        <v>2.1</v>
      </c>
      <c r="L84" s="44">
        <v>4.5</v>
      </c>
      <c r="M84" s="44">
        <v>9.6</v>
      </c>
      <c r="N84" s="44">
        <v>13.5</v>
      </c>
      <c r="O84" s="44">
        <v>17.2</v>
      </c>
      <c r="P84" s="44">
        <v>13.6</v>
      </c>
      <c r="Q84" s="44">
        <v>13.6</v>
      </c>
      <c r="R84" s="44">
        <v>2.8</v>
      </c>
      <c r="S84" s="44">
        <v>1.6</v>
      </c>
      <c r="T84" s="44">
        <v>1.5</v>
      </c>
      <c r="U84" s="44">
        <v>2.4</v>
      </c>
      <c r="V84" s="44">
        <v>2.4</v>
      </c>
      <c r="W84" s="44">
        <v>2.4</v>
      </c>
      <c r="X84" s="44">
        <v>0.5</v>
      </c>
      <c r="Y84" s="44">
        <v>0</v>
      </c>
      <c r="Z84" s="44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1"/>
        <v>17.2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8">M107</f>
        <v>0</v>
      </c>
      <c r="BH84" s="82">
        <f t="shared" si="48"/>
        <v>0</v>
      </c>
      <c r="BI84" s="82">
        <f t="shared" si="48"/>
        <v>0</v>
      </c>
      <c r="BJ84" s="82">
        <f t="shared" si="48"/>
        <v>0</v>
      </c>
      <c r="BK84" s="82">
        <f t="shared" si="48"/>
        <v>0</v>
      </c>
      <c r="BL84" s="82">
        <f t="shared" si="48"/>
        <v>0</v>
      </c>
      <c r="BM84" s="82">
        <f t="shared" si="48"/>
        <v>0</v>
      </c>
      <c r="BN84" s="82">
        <f t="shared" si="48"/>
        <v>0</v>
      </c>
      <c r="BO84" s="82">
        <f t="shared" si="48"/>
        <v>0</v>
      </c>
      <c r="BP84" s="82">
        <f t="shared" si="4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11.8</v>
      </c>
      <c r="D85" s="43">
        <v>11.8</v>
      </c>
      <c r="E85" s="43">
        <v>11.8</v>
      </c>
      <c r="F85" s="43">
        <v>11.8</v>
      </c>
      <c r="G85" s="43">
        <v>11.8</v>
      </c>
      <c r="H85" s="43">
        <v>11.8</v>
      </c>
      <c r="I85" s="43">
        <v>11.8</v>
      </c>
      <c r="J85" s="43">
        <v>11.8</v>
      </c>
      <c r="K85" s="43">
        <v>11.8</v>
      </c>
      <c r="L85" s="43">
        <v>12.1</v>
      </c>
      <c r="M85" s="43">
        <v>12</v>
      </c>
      <c r="N85" s="43">
        <v>12</v>
      </c>
      <c r="O85" s="43">
        <v>0</v>
      </c>
      <c r="P85" s="43">
        <v>0</v>
      </c>
      <c r="Q85" s="43">
        <v>0</v>
      </c>
      <c r="R85" s="43">
        <v>12.7</v>
      </c>
      <c r="S85" s="43">
        <v>12.5</v>
      </c>
      <c r="T85" s="43">
        <v>12.5</v>
      </c>
      <c r="U85" s="43">
        <v>12.4</v>
      </c>
      <c r="V85" s="43">
        <v>12.4</v>
      </c>
      <c r="W85" s="43">
        <v>12.4</v>
      </c>
      <c r="X85" s="43">
        <v>12.2</v>
      </c>
      <c r="Y85" s="43">
        <v>12.2</v>
      </c>
      <c r="Z85" s="43">
        <v>12</v>
      </c>
      <c r="AA85" s="43">
        <v>11.8</v>
      </c>
      <c r="AB85" s="43">
        <v>11.8</v>
      </c>
      <c r="AC85" s="43">
        <v>11.8</v>
      </c>
      <c r="AD85" s="43">
        <v>11.8</v>
      </c>
      <c r="AE85" s="43">
        <v>11.8</v>
      </c>
      <c r="AF85" s="43">
        <v>11.8</v>
      </c>
      <c r="AG85" s="64">
        <v>24</v>
      </c>
      <c r="AH85" s="46">
        <f t="shared" si="31"/>
        <v>12.7</v>
      </c>
      <c r="AI85" s="47">
        <f t="shared" si="3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9">VALUE(AZ79)</f>
        <v>-475</v>
      </c>
      <c r="BA86" s="82">
        <f t="shared" si="49"/>
        <v>-568.20000000000005</v>
      </c>
      <c r="BB86" s="82">
        <f t="shared" si="49"/>
        <v>-461.8</v>
      </c>
      <c r="BC86" s="82">
        <f t="shared" si="49"/>
        <v>-435.6</v>
      </c>
      <c r="BD86" s="82">
        <f t="shared" si="49"/>
        <v>-462.3</v>
      </c>
      <c r="BE86" s="82">
        <f t="shared" si="49"/>
        <v>-573.6</v>
      </c>
      <c r="BF86" s="82">
        <f t="shared" si="49"/>
        <v>-441.3</v>
      </c>
      <c r="BG86" s="82">
        <f t="shared" si="49"/>
        <v>-460</v>
      </c>
      <c r="BH86" s="82">
        <f t="shared" si="49"/>
        <v>-295</v>
      </c>
      <c r="BI86" s="82">
        <f t="shared" si="49"/>
        <v>-284</v>
      </c>
      <c r="BJ86" s="82">
        <f t="shared" si="49"/>
        <v>-15</v>
      </c>
      <c r="BK86" s="82">
        <f t="shared" si="49"/>
        <v>20</v>
      </c>
      <c r="BL86" s="82">
        <f t="shared" si="49"/>
        <v>20</v>
      </c>
      <c r="BM86" s="82">
        <f t="shared" si="49"/>
        <v>62.3</v>
      </c>
      <c r="BN86" s="82">
        <f t="shared" si="49"/>
        <v>19.7</v>
      </c>
      <c r="BO86" s="82">
        <f t="shared" si="49"/>
        <v>-31</v>
      </c>
      <c r="BP86" s="82">
        <f t="shared" si="49"/>
        <v>-263</v>
      </c>
      <c r="BQ86" s="82">
        <f t="shared" si="49"/>
        <v>-277.3</v>
      </c>
      <c r="BR86" s="82">
        <f t="shared" si="49"/>
        <v>-244.4</v>
      </c>
      <c r="BS86" s="82">
        <f t="shared" si="49"/>
        <v>-346.3</v>
      </c>
      <c r="BT86" s="82">
        <f t="shared" si="49"/>
        <v>-409.3</v>
      </c>
      <c r="BU86" s="82">
        <f t="shared" si="49"/>
        <v>-524.29999999999995</v>
      </c>
      <c r="BV86" s="82">
        <f t="shared" si="49"/>
        <v>-517.29999999999995</v>
      </c>
      <c r="BW86" s="82">
        <f t="shared" si="49"/>
        <v>-481</v>
      </c>
    </row>
    <row r="87" spans="1:75">
      <c r="A87" s="63" t="s">
        <v>112</v>
      </c>
      <c r="B87" s="43">
        <v>7.9</v>
      </c>
      <c r="C87" s="43">
        <v>10.1</v>
      </c>
      <c r="D87" s="43">
        <v>10.1</v>
      </c>
      <c r="E87" s="43">
        <v>10.1</v>
      </c>
      <c r="F87" s="43">
        <v>10.1</v>
      </c>
      <c r="G87" s="43">
        <v>10.199999999999999</v>
      </c>
      <c r="H87" s="43">
        <v>10.199999999999999</v>
      </c>
      <c r="I87" s="43">
        <v>10.199999999999999</v>
      </c>
      <c r="J87" s="43">
        <v>10.199999999999999</v>
      </c>
      <c r="K87" s="43">
        <v>10.199999999999999</v>
      </c>
      <c r="L87" s="43">
        <v>8</v>
      </c>
      <c r="M87" s="43">
        <v>8.1999999999999993</v>
      </c>
      <c r="N87" s="43">
        <v>8.4</v>
      </c>
      <c r="O87" s="43">
        <v>7.7</v>
      </c>
      <c r="P87" s="43">
        <v>3</v>
      </c>
      <c r="Q87" s="43">
        <v>3</v>
      </c>
      <c r="R87" s="43">
        <v>9.3000000000000007</v>
      </c>
      <c r="S87" s="43">
        <v>9.4</v>
      </c>
      <c r="T87" s="43">
        <v>9.5</v>
      </c>
      <c r="U87" s="43">
        <v>9.4</v>
      </c>
      <c r="V87" s="43">
        <v>9.4</v>
      </c>
      <c r="W87" s="43">
        <v>9.4</v>
      </c>
      <c r="X87" s="43">
        <v>9.4</v>
      </c>
      <c r="Y87" s="43">
        <v>9.4</v>
      </c>
      <c r="Z87" s="43">
        <v>9.4</v>
      </c>
      <c r="AA87" s="43">
        <v>9.4</v>
      </c>
      <c r="AB87" s="43">
        <v>9.4</v>
      </c>
      <c r="AC87" s="43">
        <v>9.4</v>
      </c>
      <c r="AD87" s="43">
        <v>9.4</v>
      </c>
      <c r="AE87" s="43">
        <v>9.4</v>
      </c>
      <c r="AF87" s="43">
        <v>9.4</v>
      </c>
      <c r="AG87" s="64">
        <v>14.1</v>
      </c>
      <c r="AH87" s="46">
        <f t="shared" si="31"/>
        <v>10.199999999999999</v>
      </c>
      <c r="AI87" s="47">
        <f t="shared" si="32"/>
        <v>3</v>
      </c>
      <c r="AK87" s="49"/>
      <c r="AZ87" s="82">
        <f t="shared" si="49"/>
        <v>24</v>
      </c>
      <c r="BA87" s="82">
        <f t="shared" si="49"/>
        <v>14.1</v>
      </c>
      <c r="BB87" s="82">
        <f t="shared" si="49"/>
        <v>10.199999999999999</v>
      </c>
      <c r="BC87" s="82">
        <f t="shared" si="49"/>
        <v>9.8000000000000007</v>
      </c>
      <c r="BD87" s="82">
        <f t="shared" si="49"/>
        <v>23.3</v>
      </c>
      <c r="BE87" s="82">
        <f t="shared" si="49"/>
        <v>26.3</v>
      </c>
      <c r="BF87" s="82">
        <f t="shared" si="49"/>
        <v>29.3</v>
      </c>
      <c r="BG87" s="82">
        <f t="shared" si="49"/>
        <v>37.5</v>
      </c>
      <c r="BH87" s="82">
        <f t="shared" si="49"/>
        <v>33</v>
      </c>
      <c r="BI87" s="82">
        <f t="shared" si="49"/>
        <v>32</v>
      </c>
      <c r="BJ87" s="82">
        <f t="shared" si="49"/>
        <v>34</v>
      </c>
      <c r="BK87" s="82">
        <f t="shared" si="49"/>
        <v>35</v>
      </c>
      <c r="BL87" s="82">
        <f t="shared" si="49"/>
        <v>37</v>
      </c>
      <c r="BM87" s="82">
        <f t="shared" si="49"/>
        <v>40</v>
      </c>
      <c r="BN87" s="82">
        <f t="shared" si="49"/>
        <v>39.299999999999997</v>
      </c>
      <c r="BO87" s="82">
        <f t="shared" si="49"/>
        <v>40.5</v>
      </c>
      <c r="BP87" s="82">
        <f t="shared" si="49"/>
        <v>20.5</v>
      </c>
      <c r="BQ87" s="82">
        <f t="shared" si="49"/>
        <v>34.5</v>
      </c>
      <c r="BR87" s="82">
        <f t="shared" si="49"/>
        <v>15.8</v>
      </c>
      <c r="BS87" s="82">
        <f t="shared" si="49"/>
        <v>30.11</v>
      </c>
      <c r="BT87" s="82">
        <f t="shared" si="49"/>
        <v>30.2</v>
      </c>
      <c r="BU87" s="82">
        <f t="shared" si="49"/>
        <v>28.3</v>
      </c>
      <c r="BV87" s="82">
        <f t="shared" si="49"/>
        <v>27.3</v>
      </c>
      <c r="BW87" s="82">
        <f t="shared" si="49"/>
        <v>0</v>
      </c>
    </row>
    <row r="88" spans="1:75">
      <c r="A88" s="84" t="s">
        <v>113</v>
      </c>
      <c r="B88" s="43">
        <v>8.1</v>
      </c>
      <c r="C88" s="43">
        <v>11.5</v>
      </c>
      <c r="D88" s="43">
        <v>11.5</v>
      </c>
      <c r="E88" s="43">
        <v>11.5</v>
      </c>
      <c r="F88" s="43">
        <v>11.5</v>
      </c>
      <c r="G88" s="43">
        <v>7.2</v>
      </c>
      <c r="H88" s="43">
        <v>7.2</v>
      </c>
      <c r="I88" s="43">
        <v>7.2</v>
      </c>
      <c r="J88" s="43">
        <v>7.2</v>
      </c>
      <c r="K88" s="43">
        <v>7.2</v>
      </c>
      <c r="L88" s="43">
        <v>7.2</v>
      </c>
      <c r="M88" s="43">
        <v>7.9</v>
      </c>
      <c r="N88" s="43">
        <v>7.9</v>
      </c>
      <c r="O88" s="43">
        <v>7.9</v>
      </c>
      <c r="P88" s="43">
        <v>7.9</v>
      </c>
      <c r="Q88" s="43">
        <v>7.9</v>
      </c>
      <c r="R88" s="43">
        <v>6.6</v>
      </c>
      <c r="S88" s="43">
        <v>6.4</v>
      </c>
      <c r="T88" s="43">
        <v>6.4</v>
      </c>
      <c r="U88" s="43">
        <v>6.3</v>
      </c>
      <c r="V88" s="43">
        <v>6.3</v>
      </c>
      <c r="W88" s="43">
        <v>6.3</v>
      </c>
      <c r="X88" s="43">
        <v>6.6</v>
      </c>
      <c r="Y88" s="43">
        <v>7</v>
      </c>
      <c r="Z88" s="43">
        <v>6.9</v>
      </c>
      <c r="AA88" s="43">
        <v>6.8</v>
      </c>
      <c r="AB88" s="43">
        <v>6.8</v>
      </c>
      <c r="AC88" s="43">
        <v>6.8</v>
      </c>
      <c r="AD88" s="43">
        <v>6.8</v>
      </c>
      <c r="AE88" s="43">
        <v>6.8</v>
      </c>
      <c r="AF88" s="43">
        <v>6.8</v>
      </c>
      <c r="AG88" s="64">
        <v>14</v>
      </c>
      <c r="AH88" s="46">
        <f t="shared" si="31"/>
        <v>11.5</v>
      </c>
      <c r="AI88" s="47">
        <f t="shared" si="32"/>
        <v>6.3</v>
      </c>
      <c r="AK88" s="49"/>
      <c r="AZ88" s="82">
        <f t="shared" si="49"/>
        <v>45</v>
      </c>
      <c r="BA88" s="82">
        <f t="shared" si="49"/>
        <v>43.9</v>
      </c>
      <c r="BB88" s="82">
        <f t="shared" si="49"/>
        <v>43.2</v>
      </c>
      <c r="BC88" s="82">
        <f t="shared" si="49"/>
        <v>42.3</v>
      </c>
      <c r="BD88" s="82">
        <f t="shared" si="49"/>
        <v>41.3</v>
      </c>
      <c r="BE88" s="82">
        <f t="shared" si="49"/>
        <v>42.6</v>
      </c>
      <c r="BF88" s="82">
        <f t="shared" si="49"/>
        <v>43.3</v>
      </c>
      <c r="BG88" s="82">
        <f t="shared" si="49"/>
        <v>40.200000000000003</v>
      </c>
      <c r="BH88" s="82">
        <f t="shared" si="49"/>
        <v>38</v>
      </c>
      <c r="BI88" s="82">
        <f t="shared" si="49"/>
        <v>40</v>
      </c>
      <c r="BJ88" s="82">
        <f t="shared" si="49"/>
        <v>39</v>
      </c>
      <c r="BK88" s="82">
        <f t="shared" si="49"/>
        <v>41</v>
      </c>
      <c r="BL88" s="82">
        <f t="shared" si="49"/>
        <v>42.3</v>
      </c>
      <c r="BM88" s="82">
        <f t="shared" si="49"/>
        <v>46.8</v>
      </c>
      <c r="BN88" s="82">
        <f t="shared" si="49"/>
        <v>47.6</v>
      </c>
      <c r="BO88" s="82">
        <f t="shared" si="49"/>
        <v>47.6</v>
      </c>
      <c r="BP88" s="82">
        <f t="shared" si="49"/>
        <v>48.2</v>
      </c>
      <c r="BQ88" s="82">
        <f t="shared" si="49"/>
        <v>48.3</v>
      </c>
      <c r="BR88" s="82">
        <f t="shared" si="49"/>
        <v>53.4</v>
      </c>
      <c r="BS88" s="82">
        <f t="shared" si="49"/>
        <v>53.3</v>
      </c>
      <c r="BT88" s="82">
        <f t="shared" si="49"/>
        <v>54.3</v>
      </c>
      <c r="BU88" s="82">
        <f t="shared" si="49"/>
        <v>55.6</v>
      </c>
      <c r="BV88" s="82">
        <f t="shared" si="49"/>
        <v>54.3</v>
      </c>
      <c r="BW88" s="82">
        <f t="shared" si="49"/>
        <v>47</v>
      </c>
    </row>
    <row r="89" spans="1:75">
      <c r="A89" s="63" t="s">
        <v>114</v>
      </c>
      <c r="B89" s="43">
        <v>8.9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8.8000000000000007</v>
      </c>
      <c r="N89" s="43">
        <v>8.6999999999999993</v>
      </c>
      <c r="O89" s="43">
        <v>8.6999999999999993</v>
      </c>
      <c r="P89" s="43">
        <v>8.6999999999999993</v>
      </c>
      <c r="Q89" s="43">
        <v>8.6999999999999993</v>
      </c>
      <c r="R89" s="43">
        <v>8.8000000000000007</v>
      </c>
      <c r="S89" s="43">
        <v>8.8000000000000007</v>
      </c>
      <c r="T89" s="43">
        <v>8.8000000000000007</v>
      </c>
      <c r="U89" s="43">
        <v>8.8000000000000007</v>
      </c>
      <c r="V89" s="43">
        <v>8.8000000000000007</v>
      </c>
      <c r="W89" s="43">
        <v>8.8000000000000007</v>
      </c>
      <c r="X89" s="43">
        <v>8.8000000000000007</v>
      </c>
      <c r="Y89" s="43">
        <v>8.8000000000000007</v>
      </c>
      <c r="Z89" s="43">
        <v>8.8000000000000007</v>
      </c>
      <c r="AA89" s="43">
        <v>8.9</v>
      </c>
      <c r="AB89" s="43">
        <v>8.9</v>
      </c>
      <c r="AC89" s="43">
        <v>8.9</v>
      </c>
      <c r="AD89" s="43">
        <v>8.9</v>
      </c>
      <c r="AE89" s="43">
        <v>8.9</v>
      </c>
      <c r="AF89" s="43">
        <v>8.9</v>
      </c>
      <c r="AG89" s="64">
        <v>10.050000000000001</v>
      </c>
      <c r="AH89" s="46">
        <f t="shared" si="31"/>
        <v>8.9</v>
      </c>
      <c r="AI89" s="47">
        <f t="shared" si="32"/>
        <v>8.6999999999999993</v>
      </c>
      <c r="AK89" s="49"/>
      <c r="AZ89" s="82">
        <f t="shared" si="49"/>
        <v>0</v>
      </c>
      <c r="BA89" s="82">
        <f t="shared" si="49"/>
        <v>0</v>
      </c>
      <c r="BB89" s="82">
        <f t="shared" si="49"/>
        <v>0</v>
      </c>
      <c r="BC89" s="82">
        <f t="shared" si="49"/>
        <v>0</v>
      </c>
      <c r="BD89" s="82">
        <f t="shared" si="49"/>
        <v>0</v>
      </c>
      <c r="BE89" s="82">
        <f t="shared" si="49"/>
        <v>0</v>
      </c>
      <c r="BF89" s="82">
        <f t="shared" si="49"/>
        <v>0</v>
      </c>
      <c r="BG89" s="82">
        <f t="shared" si="49"/>
        <v>0</v>
      </c>
      <c r="BH89" s="82">
        <f t="shared" si="49"/>
        <v>0</v>
      </c>
      <c r="BI89" s="82">
        <f t="shared" si="49"/>
        <v>0</v>
      </c>
      <c r="BJ89" s="82">
        <f t="shared" si="49"/>
        <v>0</v>
      </c>
      <c r="BK89" s="82">
        <f t="shared" si="49"/>
        <v>0</v>
      </c>
      <c r="BL89" s="82">
        <f t="shared" si="49"/>
        <v>0</v>
      </c>
      <c r="BM89" s="82">
        <f t="shared" si="49"/>
        <v>0</v>
      </c>
      <c r="BN89" s="82">
        <f t="shared" si="49"/>
        <v>0</v>
      </c>
      <c r="BO89" s="82">
        <f t="shared" si="49"/>
        <v>0</v>
      </c>
      <c r="BP89" s="82">
        <f t="shared" si="49"/>
        <v>0</v>
      </c>
      <c r="BQ89" s="82">
        <f t="shared" si="49"/>
        <v>0</v>
      </c>
      <c r="BR89" s="82">
        <f t="shared" si="49"/>
        <v>0</v>
      </c>
      <c r="BS89" s="82">
        <f t="shared" si="49"/>
        <v>0</v>
      </c>
      <c r="BT89" s="82">
        <f t="shared" si="49"/>
        <v>0</v>
      </c>
      <c r="BU89" s="82">
        <f t="shared" si="49"/>
        <v>0</v>
      </c>
      <c r="BV89" s="82">
        <f t="shared" si="49"/>
        <v>0</v>
      </c>
      <c r="BW89" s="82">
        <f t="shared" si="49"/>
        <v>0</v>
      </c>
    </row>
    <row r="90" spans="1:75">
      <c r="A90" s="63" t="s">
        <v>115</v>
      </c>
      <c r="B90" s="43">
        <v>3</v>
      </c>
      <c r="C90" s="43">
        <v>3</v>
      </c>
      <c r="D90" s="43">
        <v>3</v>
      </c>
      <c r="E90" s="43">
        <v>3</v>
      </c>
      <c r="F90" s="43">
        <v>3</v>
      </c>
      <c r="G90" s="43">
        <v>3.3</v>
      </c>
      <c r="H90" s="43">
        <v>3.3</v>
      </c>
      <c r="I90" s="43">
        <v>3.3</v>
      </c>
      <c r="J90" s="43">
        <v>3.3</v>
      </c>
      <c r="K90" s="43">
        <v>3.3</v>
      </c>
      <c r="L90" s="43">
        <v>3.3</v>
      </c>
      <c r="M90" s="43">
        <v>3.3</v>
      </c>
      <c r="N90" s="43">
        <v>3.3</v>
      </c>
      <c r="O90" s="43">
        <v>3.3</v>
      </c>
      <c r="P90" s="43">
        <v>3.3</v>
      </c>
      <c r="Q90" s="43">
        <v>3.3</v>
      </c>
      <c r="R90" s="43">
        <v>3.3</v>
      </c>
      <c r="S90" s="43">
        <v>3.3</v>
      </c>
      <c r="T90" s="43">
        <v>3.3</v>
      </c>
      <c r="U90" s="43">
        <v>3.3</v>
      </c>
      <c r="V90" s="43">
        <v>3.3</v>
      </c>
      <c r="W90" s="43">
        <v>3.3</v>
      </c>
      <c r="X90" s="43">
        <v>3.3</v>
      </c>
      <c r="Y90" s="43">
        <v>3.3</v>
      </c>
      <c r="Z90" s="43">
        <v>3.3</v>
      </c>
      <c r="AA90" s="43">
        <v>3</v>
      </c>
      <c r="AB90" s="43">
        <v>3</v>
      </c>
      <c r="AC90" s="43">
        <v>3</v>
      </c>
      <c r="AD90" s="43">
        <v>3</v>
      </c>
      <c r="AE90" s="43">
        <v>3</v>
      </c>
      <c r="AF90" s="43">
        <v>3</v>
      </c>
      <c r="AG90" s="64">
        <v>6.2</v>
      </c>
      <c r="AH90" s="46">
        <f t="shared" si="31"/>
        <v>3.3</v>
      </c>
      <c r="AI90" s="47">
        <f t="shared" si="32"/>
        <v>3</v>
      </c>
      <c r="AK90" s="49"/>
      <c r="AZ90" s="82">
        <f t="shared" si="49"/>
        <v>0</v>
      </c>
      <c r="BA90" s="82">
        <f t="shared" si="49"/>
        <v>0</v>
      </c>
      <c r="BB90" s="82">
        <f t="shared" si="49"/>
        <v>0</v>
      </c>
      <c r="BC90" s="82">
        <f t="shared" si="49"/>
        <v>0</v>
      </c>
      <c r="BD90" s="82">
        <f t="shared" si="49"/>
        <v>0</v>
      </c>
      <c r="BE90" s="82">
        <f t="shared" si="49"/>
        <v>0</v>
      </c>
      <c r="BF90" s="82">
        <f t="shared" si="49"/>
        <v>0</v>
      </c>
      <c r="BG90" s="82">
        <f t="shared" si="49"/>
        <v>0</v>
      </c>
      <c r="BH90" s="82">
        <f t="shared" si="49"/>
        <v>0</v>
      </c>
      <c r="BI90" s="82">
        <f t="shared" si="49"/>
        <v>0</v>
      </c>
      <c r="BJ90" s="82">
        <f t="shared" si="49"/>
        <v>0</v>
      </c>
      <c r="BK90" s="82">
        <f t="shared" si="49"/>
        <v>0</v>
      </c>
      <c r="BL90" s="82">
        <f t="shared" si="49"/>
        <v>0</v>
      </c>
      <c r="BM90" s="82">
        <f t="shared" si="49"/>
        <v>0</v>
      </c>
      <c r="BN90" s="82">
        <f t="shared" si="49"/>
        <v>0</v>
      </c>
      <c r="BO90" s="82">
        <f t="shared" si="49"/>
        <v>0</v>
      </c>
      <c r="BP90" s="82">
        <f t="shared" si="49"/>
        <v>0</v>
      </c>
      <c r="BQ90" s="82">
        <f t="shared" si="49"/>
        <v>0</v>
      </c>
      <c r="BR90" s="82">
        <f t="shared" si="49"/>
        <v>0</v>
      </c>
      <c r="BS90" s="82">
        <f t="shared" si="49"/>
        <v>0</v>
      </c>
      <c r="BT90" s="82">
        <f t="shared" si="49"/>
        <v>0</v>
      </c>
      <c r="BU90" s="82">
        <f t="shared" si="49"/>
        <v>0</v>
      </c>
      <c r="BV90" s="82">
        <f t="shared" si="49"/>
        <v>0</v>
      </c>
      <c r="BW90" s="82">
        <f t="shared" si="4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9"/>
        <v>0</v>
      </c>
      <c r="BA91" s="82">
        <f t="shared" si="49"/>
        <v>0</v>
      </c>
      <c r="BB91" s="82">
        <f t="shared" si="49"/>
        <v>0</v>
      </c>
      <c r="BC91" s="82">
        <f t="shared" si="49"/>
        <v>0</v>
      </c>
      <c r="BD91" s="82">
        <f t="shared" si="49"/>
        <v>0</v>
      </c>
      <c r="BE91" s="82">
        <f t="shared" si="49"/>
        <v>0</v>
      </c>
      <c r="BF91" s="82">
        <f t="shared" si="49"/>
        <v>0</v>
      </c>
      <c r="BG91" s="82">
        <f t="shared" si="49"/>
        <v>0</v>
      </c>
      <c r="BH91" s="82">
        <f t="shared" si="49"/>
        <v>0</v>
      </c>
      <c r="BI91" s="82">
        <f t="shared" si="49"/>
        <v>0</v>
      </c>
      <c r="BJ91" s="82">
        <f t="shared" si="49"/>
        <v>0</v>
      </c>
      <c r="BK91" s="82">
        <f t="shared" si="49"/>
        <v>0</v>
      </c>
      <c r="BL91" s="82">
        <f t="shared" si="49"/>
        <v>0</v>
      </c>
      <c r="BM91" s="82">
        <f t="shared" si="49"/>
        <v>0</v>
      </c>
      <c r="BN91" s="82">
        <f t="shared" si="49"/>
        <v>0</v>
      </c>
      <c r="BO91" s="82">
        <f t="shared" si="49"/>
        <v>0</v>
      </c>
      <c r="BP91" s="82">
        <f t="shared" si="49"/>
        <v>0</v>
      </c>
      <c r="BQ91" s="82">
        <f t="shared" si="49"/>
        <v>0</v>
      </c>
      <c r="BR91" s="82">
        <f t="shared" si="49"/>
        <v>0</v>
      </c>
      <c r="BS91" s="82">
        <f t="shared" si="49"/>
        <v>0</v>
      </c>
      <c r="BT91" s="82">
        <f t="shared" si="49"/>
        <v>0</v>
      </c>
      <c r="BU91" s="82">
        <f t="shared" si="49"/>
        <v>0</v>
      </c>
      <c r="BV91" s="82">
        <f t="shared" si="49"/>
        <v>0</v>
      </c>
      <c r="BW91" s="82">
        <f t="shared" si="49"/>
        <v>0</v>
      </c>
    </row>
    <row r="92" spans="1:75" ht="15.75" thickBot="1">
      <c r="A92" s="87" t="s">
        <v>117</v>
      </c>
      <c r="B92" s="70">
        <f t="shared" ref="B92" si="50">SUM(B79:B91)</f>
        <v>333.59999999999997</v>
      </c>
      <c r="C92" s="70">
        <f t="shared" ref="C92:AG92" si="51">SUM(C79:C91)</f>
        <v>259.39999999999998</v>
      </c>
      <c r="D92" s="70">
        <f t="shared" si="51"/>
        <v>259.39999999999998</v>
      </c>
      <c r="E92" s="70">
        <f t="shared" si="51"/>
        <v>236.3</v>
      </c>
      <c r="F92" s="70">
        <f t="shared" ref="F92:G92" si="52">SUM(F79:F91)</f>
        <v>236.6</v>
      </c>
      <c r="G92" s="70">
        <f t="shared" si="52"/>
        <v>232.7</v>
      </c>
      <c r="H92" s="70">
        <f t="shared" si="51"/>
        <v>315.79999999999995</v>
      </c>
      <c r="I92" s="70">
        <f t="shared" si="51"/>
        <v>370.2</v>
      </c>
      <c r="J92" s="70">
        <f t="shared" si="51"/>
        <v>372.8</v>
      </c>
      <c r="K92" s="70">
        <f t="shared" ref="K92" si="53">SUM(K79:K91)</f>
        <v>417.40000000000003</v>
      </c>
      <c r="L92" s="70">
        <f t="shared" si="51"/>
        <v>414.6</v>
      </c>
      <c r="M92" s="70">
        <f t="shared" si="51"/>
        <v>422.2</v>
      </c>
      <c r="N92" s="70">
        <f t="shared" si="51"/>
        <v>406.29999999999995</v>
      </c>
      <c r="O92" s="70">
        <f t="shared" si="51"/>
        <v>365.9</v>
      </c>
      <c r="P92" s="70">
        <f t="shared" si="51"/>
        <v>328.5</v>
      </c>
      <c r="Q92" s="70">
        <f t="shared" si="51"/>
        <v>189.2</v>
      </c>
      <c r="R92" s="70">
        <f t="shared" si="51"/>
        <v>163.20000000000002</v>
      </c>
      <c r="S92" s="70">
        <f t="shared" ref="S92:T92" si="54">SUM(S79:S91)</f>
        <v>196.60000000000005</v>
      </c>
      <c r="T92" s="70">
        <f t="shared" si="54"/>
        <v>175.80000000000004</v>
      </c>
      <c r="U92" s="70">
        <f t="shared" ref="U92:V92" si="55">SUM(U79:U91)</f>
        <v>231.90000000000006</v>
      </c>
      <c r="V92" s="70">
        <f t="shared" si="55"/>
        <v>257.40000000000009</v>
      </c>
      <c r="W92" s="70">
        <f t="shared" ref="W92:X92" si="56">SUM(W79:W91)</f>
        <v>334.5</v>
      </c>
      <c r="X92" s="70">
        <f t="shared" si="56"/>
        <v>337.2</v>
      </c>
      <c r="Y92" s="70">
        <f t="shared" ref="Y92:Z92" si="57">SUM(Y79:Y91)</f>
        <v>351</v>
      </c>
      <c r="Z92" s="70">
        <f t="shared" si="57"/>
        <v>384.49999999999994</v>
      </c>
      <c r="AA92" s="70">
        <v>406</v>
      </c>
      <c r="AB92" s="70">
        <f t="shared" si="51"/>
        <v>406</v>
      </c>
      <c r="AC92" s="70">
        <f t="shared" si="51"/>
        <v>406</v>
      </c>
      <c r="AD92" s="70">
        <f t="shared" ref="AD92" si="58">SUM(AD79:AD91)</f>
        <v>406</v>
      </c>
      <c r="AE92" s="70">
        <f t="shared" si="51"/>
        <v>393.7</v>
      </c>
      <c r="AF92" s="70">
        <f t="shared" ref="AF92" si="59">SUM(AF79:AF91)</f>
        <v>360.5</v>
      </c>
      <c r="AG92" s="80">
        <f t="shared" si="51"/>
        <v>489.91</v>
      </c>
      <c r="AH92" s="46">
        <f t="shared" si="31"/>
        <v>422.2</v>
      </c>
      <c r="AI92" s="47">
        <f t="shared" si="32"/>
        <v>163.20000000000002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40</v>
      </c>
      <c r="F93" s="44">
        <v>45</v>
      </c>
      <c r="G93" s="44">
        <v>50</v>
      </c>
      <c r="H93" s="44">
        <v>50</v>
      </c>
      <c r="I93" s="44">
        <v>60</v>
      </c>
      <c r="J93" s="44">
        <v>50</v>
      </c>
      <c r="K93" s="44">
        <v>15</v>
      </c>
      <c r="L93" s="44">
        <v>30</v>
      </c>
      <c r="M93" s="44">
        <v>20</v>
      </c>
      <c r="N93" s="44">
        <v>30</v>
      </c>
      <c r="O93" s="44">
        <v>30</v>
      </c>
      <c r="P93" s="44">
        <v>0</v>
      </c>
      <c r="Q93" s="44">
        <v>20</v>
      </c>
      <c r="R93" s="44">
        <v>30</v>
      </c>
      <c r="S93" s="44">
        <v>60</v>
      </c>
      <c r="T93" s="44">
        <v>60</v>
      </c>
      <c r="U93" s="44">
        <v>20</v>
      </c>
      <c r="V93" s="44">
        <v>20</v>
      </c>
      <c r="W93" s="44">
        <v>20</v>
      </c>
      <c r="X93" s="44">
        <v>20</v>
      </c>
      <c r="Y93" s="44">
        <v>10</v>
      </c>
      <c r="Z93" s="44">
        <v>30</v>
      </c>
      <c r="AA93" s="44">
        <v>30</v>
      </c>
      <c r="AB93" s="44">
        <v>30</v>
      </c>
      <c r="AC93" s="44">
        <v>20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31"/>
        <v>60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18</v>
      </c>
      <c r="C94" s="43">
        <v>18</v>
      </c>
      <c r="D94" s="43">
        <v>18</v>
      </c>
      <c r="E94" s="43">
        <v>18</v>
      </c>
      <c r="F94" s="43">
        <v>20</v>
      </c>
      <c r="G94" s="43">
        <v>24</v>
      </c>
      <c r="H94" s="43">
        <v>28</v>
      </c>
      <c r="I94" s="43">
        <v>32</v>
      </c>
      <c r="J94" s="43">
        <v>26.3</v>
      </c>
      <c r="K94" s="43">
        <v>6.9</v>
      </c>
      <c r="L94" s="43">
        <v>14.8</v>
      </c>
      <c r="M94" s="43">
        <v>9</v>
      </c>
      <c r="N94" s="43">
        <v>14.8</v>
      </c>
      <c r="O94" s="43">
        <v>14.8</v>
      </c>
      <c r="P94" s="43">
        <v>0</v>
      </c>
      <c r="Q94" s="43">
        <v>10</v>
      </c>
      <c r="R94" s="43">
        <v>14.8</v>
      </c>
      <c r="S94" s="43">
        <v>22</v>
      </c>
      <c r="T94" s="43">
        <v>22</v>
      </c>
      <c r="U94" s="43">
        <v>10</v>
      </c>
      <c r="V94" s="43">
        <v>10</v>
      </c>
      <c r="W94" s="43">
        <v>10</v>
      </c>
      <c r="X94" s="43">
        <v>10</v>
      </c>
      <c r="Y94" s="43">
        <v>5</v>
      </c>
      <c r="Z94" s="43">
        <v>16</v>
      </c>
      <c r="AA94" s="43">
        <v>15</v>
      </c>
      <c r="AB94" s="43">
        <v>15</v>
      </c>
      <c r="AC94" s="43">
        <v>15</v>
      </c>
      <c r="AD94" s="43">
        <v>15.5</v>
      </c>
      <c r="AE94" s="43">
        <v>15.5</v>
      </c>
      <c r="AF94" s="43">
        <v>15.5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8</v>
      </c>
      <c r="F95" s="77">
        <v>9.1</v>
      </c>
      <c r="G95" s="77">
        <v>11</v>
      </c>
      <c r="H95" s="77">
        <v>10</v>
      </c>
      <c r="I95" s="77">
        <v>14</v>
      </c>
      <c r="J95" s="77">
        <v>10.3</v>
      </c>
      <c r="K95" s="77">
        <v>3.5</v>
      </c>
      <c r="L95" s="77">
        <v>6.5</v>
      </c>
      <c r="M95" s="77">
        <v>4.5</v>
      </c>
      <c r="N95" s="77">
        <v>6.5</v>
      </c>
      <c r="O95" s="77">
        <v>6.5</v>
      </c>
      <c r="P95" s="77">
        <v>0</v>
      </c>
      <c r="Q95" s="77">
        <v>4</v>
      </c>
      <c r="R95" s="77">
        <v>6.5</v>
      </c>
      <c r="S95" s="77">
        <v>6.5</v>
      </c>
      <c r="T95" s="77">
        <v>6.5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-475</v>
      </c>
      <c r="BH95" s="82">
        <v>24</v>
      </c>
      <c r="BI95" s="82">
        <v>45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0">B93+B94+B95</f>
        <v>66</v>
      </c>
      <c r="C96" s="70">
        <f t="shared" ref="C96:AE96" si="61">C93+C94+C95</f>
        <v>66</v>
      </c>
      <c r="D96" s="70">
        <f t="shared" si="61"/>
        <v>66</v>
      </c>
      <c r="E96" s="70">
        <f t="shared" si="61"/>
        <v>66</v>
      </c>
      <c r="F96" s="70">
        <f t="shared" ref="F96:G96" si="62">F93+F94+F95</f>
        <v>74.099999999999994</v>
      </c>
      <c r="G96" s="70">
        <f t="shared" si="62"/>
        <v>85</v>
      </c>
      <c r="H96" s="70">
        <f t="shared" si="61"/>
        <v>88</v>
      </c>
      <c r="I96" s="70">
        <f t="shared" si="61"/>
        <v>106</v>
      </c>
      <c r="J96" s="70">
        <f t="shared" si="61"/>
        <v>86.6</v>
      </c>
      <c r="K96" s="70">
        <f t="shared" ref="K96" si="63">K93+K94+K95</f>
        <v>25.4</v>
      </c>
      <c r="L96" s="70">
        <f t="shared" si="61"/>
        <v>51.3</v>
      </c>
      <c r="M96" s="70">
        <f t="shared" si="61"/>
        <v>33.5</v>
      </c>
      <c r="N96" s="70">
        <f t="shared" si="61"/>
        <v>51.3</v>
      </c>
      <c r="O96" s="70">
        <f t="shared" si="61"/>
        <v>51.3</v>
      </c>
      <c r="P96" s="70">
        <f t="shared" si="61"/>
        <v>0</v>
      </c>
      <c r="Q96" s="70">
        <f t="shared" si="61"/>
        <v>34</v>
      </c>
      <c r="R96" s="70">
        <f t="shared" si="61"/>
        <v>51.3</v>
      </c>
      <c r="S96" s="70">
        <f t="shared" ref="S96:T96" si="64">S93+S94+S95</f>
        <v>88.5</v>
      </c>
      <c r="T96" s="70">
        <f t="shared" si="64"/>
        <v>88.5</v>
      </c>
      <c r="U96" s="70">
        <f t="shared" ref="U96:V96" si="65">U93+U94+U95</f>
        <v>33</v>
      </c>
      <c r="V96" s="70">
        <f t="shared" si="65"/>
        <v>33</v>
      </c>
      <c r="W96" s="70">
        <f t="shared" ref="W96:X96" si="66">W93+W94+W95</f>
        <v>33</v>
      </c>
      <c r="X96" s="70">
        <f t="shared" si="66"/>
        <v>33</v>
      </c>
      <c r="Y96" s="70">
        <f t="shared" ref="Y96:Z96" si="67">Y93+Y94+Y95</f>
        <v>18</v>
      </c>
      <c r="Z96" s="70">
        <f t="shared" si="67"/>
        <v>53</v>
      </c>
      <c r="AA96" s="70">
        <v>52</v>
      </c>
      <c r="AB96" s="70">
        <f t="shared" si="61"/>
        <v>52</v>
      </c>
      <c r="AC96" s="70">
        <f t="shared" si="61"/>
        <v>42</v>
      </c>
      <c r="AD96" s="70">
        <f t="shared" ref="AD96" si="68">AD93+AD94+AD95</f>
        <v>52.5</v>
      </c>
      <c r="AE96" s="70">
        <f t="shared" si="61"/>
        <v>52.5</v>
      </c>
      <c r="AF96" s="70">
        <f t="shared" ref="AF96" si="69">AF93+AF94+AF95</f>
        <v>52.5</v>
      </c>
      <c r="AG96" s="80">
        <f>SUM(AG93:AG95)</f>
        <v>106</v>
      </c>
      <c r="AH96" s="46">
        <f t="shared" si="31"/>
        <v>106</v>
      </c>
      <c r="AI96" s="47">
        <f t="shared" si="32"/>
        <v>0</v>
      </c>
      <c r="AK96" s="49"/>
      <c r="AY96" s="82"/>
      <c r="BF96" s="81"/>
      <c r="BG96" s="82">
        <v>-568.20000000000005</v>
      </c>
      <c r="BH96" s="82">
        <v>14.1</v>
      </c>
      <c r="BI96" s="82">
        <v>43.9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-481</v>
      </c>
      <c r="C97" s="44">
        <v>-475.2</v>
      </c>
      <c r="D97" s="44">
        <v>-568.20000000000005</v>
      </c>
      <c r="E97" s="44">
        <v>-461.8</v>
      </c>
      <c r="F97" s="44">
        <v>-435.6</v>
      </c>
      <c r="G97" s="44">
        <v>-462.3</v>
      </c>
      <c r="H97" s="44">
        <v>-576</v>
      </c>
      <c r="I97" s="44">
        <v>-573.6</v>
      </c>
      <c r="J97" s="44">
        <v>-360.3</v>
      </c>
      <c r="K97" s="44">
        <v>-441.3</v>
      </c>
      <c r="L97" s="44">
        <v>-480.3</v>
      </c>
      <c r="M97" s="44">
        <v>-460</v>
      </c>
      <c r="N97" s="44">
        <v>-295</v>
      </c>
      <c r="O97" s="44">
        <v>-284</v>
      </c>
      <c r="P97" s="44">
        <v>-15</v>
      </c>
      <c r="Q97" s="44">
        <v>20</v>
      </c>
      <c r="R97" s="44">
        <v>20</v>
      </c>
      <c r="S97" s="44">
        <v>62.3</v>
      </c>
      <c r="T97" s="44">
        <v>19.7</v>
      </c>
      <c r="U97" s="44">
        <v>-31</v>
      </c>
      <c r="V97" s="44">
        <v>-263</v>
      </c>
      <c r="W97" s="44">
        <v>-247.2</v>
      </c>
      <c r="X97" s="44">
        <v>-277.3</v>
      </c>
      <c r="Y97" s="44">
        <v>-264</v>
      </c>
      <c r="Z97" s="44">
        <v>-244.4</v>
      </c>
      <c r="AA97" s="44">
        <v>-268.7</v>
      </c>
      <c r="AB97" s="44">
        <v>-346.3</v>
      </c>
      <c r="AC97" s="44">
        <v>-298.60000000000002</v>
      </c>
      <c r="AD97" s="44">
        <v>-409.3</v>
      </c>
      <c r="AE97" s="44">
        <v>-524.29999999999995</v>
      </c>
      <c r="AF97" s="44">
        <v>-517.29999999999995</v>
      </c>
      <c r="AG97" s="61"/>
      <c r="AH97" s="46">
        <f t="shared" si="31"/>
        <v>62.3</v>
      </c>
      <c r="AI97" s="47">
        <f t="shared" si="32"/>
        <v>-576</v>
      </c>
      <c r="AK97" s="49"/>
      <c r="AY97" s="82"/>
      <c r="BF97" s="81"/>
      <c r="BG97" s="82">
        <v>-461.8</v>
      </c>
      <c r="BH97" s="82">
        <v>10.199999999999999</v>
      </c>
      <c r="BI97" s="82">
        <v>43.2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>
        <v>23.5</v>
      </c>
      <c r="D98" s="43">
        <v>14.1</v>
      </c>
      <c r="E98" s="43">
        <v>10.199999999999999</v>
      </c>
      <c r="F98" s="43">
        <v>9.8000000000000007</v>
      </c>
      <c r="G98" s="43">
        <v>23.3</v>
      </c>
      <c r="H98" s="43">
        <v>21.9</v>
      </c>
      <c r="I98" s="43">
        <v>26.3</v>
      </c>
      <c r="J98" s="43">
        <v>26.3</v>
      </c>
      <c r="K98" s="43">
        <v>29.3</v>
      </c>
      <c r="L98" s="43">
        <v>31.3</v>
      </c>
      <c r="M98" s="43">
        <v>37.5</v>
      </c>
      <c r="N98" s="43">
        <v>33</v>
      </c>
      <c r="O98" s="43">
        <v>32</v>
      </c>
      <c r="P98" s="43">
        <v>34</v>
      </c>
      <c r="Q98" s="43">
        <v>35</v>
      </c>
      <c r="R98" s="43">
        <v>37</v>
      </c>
      <c r="S98" s="43">
        <v>40</v>
      </c>
      <c r="T98" s="43">
        <v>39.299999999999997</v>
      </c>
      <c r="U98" s="43">
        <v>40.5</v>
      </c>
      <c r="V98" s="43">
        <v>20.5</v>
      </c>
      <c r="W98" s="43">
        <v>34.4</v>
      </c>
      <c r="X98" s="43">
        <v>34.5</v>
      </c>
      <c r="Y98" s="43">
        <v>38.4</v>
      </c>
      <c r="Z98" s="43">
        <v>15.8</v>
      </c>
      <c r="AA98" s="43">
        <v>30.5</v>
      </c>
      <c r="AB98" s="43">
        <v>30.11</v>
      </c>
      <c r="AC98" s="43">
        <v>29.6</v>
      </c>
      <c r="AD98" s="43">
        <v>30.2</v>
      </c>
      <c r="AE98" s="43">
        <v>28.3</v>
      </c>
      <c r="AF98" s="43">
        <v>27.3</v>
      </c>
      <c r="AG98" s="64"/>
      <c r="AH98" s="46">
        <f t="shared" si="31"/>
        <v>40.5</v>
      </c>
      <c r="AI98" s="47">
        <f t="shared" si="32"/>
        <v>9.8000000000000007</v>
      </c>
      <c r="AK98" s="49"/>
      <c r="AL98" s="88" t="s">
        <v>124</v>
      </c>
      <c r="AM98" s="88"/>
      <c r="AY98" s="82"/>
      <c r="BF98" s="82"/>
      <c r="BG98" s="82">
        <v>-435.6</v>
      </c>
      <c r="BH98" s="82">
        <v>9.8000000000000007</v>
      </c>
      <c r="BI98" s="82">
        <v>42.3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47</v>
      </c>
      <c r="C99" s="43">
        <v>45.4</v>
      </c>
      <c r="D99" s="43">
        <v>43.9</v>
      </c>
      <c r="E99" s="43">
        <v>43.2</v>
      </c>
      <c r="F99" s="43">
        <v>42.3</v>
      </c>
      <c r="G99" s="43">
        <v>41.3</v>
      </c>
      <c r="H99" s="43">
        <v>40.9</v>
      </c>
      <c r="I99" s="43">
        <v>42.6</v>
      </c>
      <c r="J99" s="43">
        <v>40.299999999999997</v>
      </c>
      <c r="K99" s="43">
        <v>43.3</v>
      </c>
      <c r="L99" s="43">
        <v>43.6</v>
      </c>
      <c r="M99" s="43">
        <v>40.200000000000003</v>
      </c>
      <c r="N99" s="43">
        <v>38</v>
      </c>
      <c r="O99" s="43">
        <v>40</v>
      </c>
      <c r="P99" s="43">
        <v>39</v>
      </c>
      <c r="Q99" s="43">
        <v>41</v>
      </c>
      <c r="R99" s="43">
        <v>42.3</v>
      </c>
      <c r="S99" s="43">
        <v>46.8</v>
      </c>
      <c r="T99" s="43">
        <v>47.6</v>
      </c>
      <c r="U99" s="43">
        <v>47.6</v>
      </c>
      <c r="V99" s="43">
        <v>48.2</v>
      </c>
      <c r="W99" s="43">
        <v>48.3</v>
      </c>
      <c r="X99" s="43">
        <v>48.3</v>
      </c>
      <c r="Y99" s="43">
        <v>48.3</v>
      </c>
      <c r="Z99" s="43">
        <v>53.4</v>
      </c>
      <c r="AA99" s="43">
        <v>54.5</v>
      </c>
      <c r="AB99" s="43">
        <v>53.3</v>
      </c>
      <c r="AC99" s="43">
        <v>53.6</v>
      </c>
      <c r="AD99" s="43">
        <v>54.3</v>
      </c>
      <c r="AE99" s="43">
        <v>55.6</v>
      </c>
      <c r="AF99" s="43">
        <v>54.3</v>
      </c>
      <c r="AG99" s="89"/>
      <c r="AH99" s="46">
        <f t="shared" si="31"/>
        <v>55.6</v>
      </c>
      <c r="AI99" s="47">
        <f t="shared" si="32"/>
        <v>38</v>
      </c>
      <c r="AK99" s="90"/>
      <c r="AL99" s="91"/>
      <c r="AM99" s="91"/>
      <c r="AN99" s="92"/>
      <c r="AY99" s="82"/>
      <c r="BF99" s="82"/>
      <c r="BG99" s="82">
        <v>-462.3</v>
      </c>
      <c r="BH99" s="82">
        <v>23.3</v>
      </c>
      <c r="BI99" s="82">
        <v>41.3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>
        <v>0</v>
      </c>
      <c r="P100" s="93">
        <v>0</v>
      </c>
      <c r="Q100" s="93"/>
      <c r="R100" s="93"/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/>
      <c r="AD100" s="93"/>
      <c r="AE100" s="93"/>
      <c r="AF100" s="93"/>
      <c r="AG100" s="89"/>
      <c r="AH100" s="46">
        <f t="shared" si="31"/>
        <v>0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-573.6</v>
      </c>
      <c r="BH100" s="82">
        <v>26.3</v>
      </c>
      <c r="BI100" s="82">
        <v>42.6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>
        <v>0</v>
      </c>
      <c r="P101" s="44">
        <v>0</v>
      </c>
      <c r="Q101" s="44"/>
      <c r="R101" s="44"/>
      <c r="S101" s="44">
        <v>0</v>
      </c>
      <c r="T101" s="44">
        <v>0</v>
      </c>
      <c r="U101" s="44">
        <v>0</v>
      </c>
      <c r="V101" s="44">
        <v>0</v>
      </c>
      <c r="W101" s="44">
        <v>0</v>
      </c>
      <c r="X101" s="44">
        <v>0</v>
      </c>
      <c r="Y101" s="44">
        <v>0</v>
      </c>
      <c r="Z101" s="44">
        <v>0</v>
      </c>
      <c r="AA101" s="44">
        <v>0</v>
      </c>
      <c r="AB101" s="44"/>
      <c r="AC101" s="44"/>
      <c r="AD101" s="44"/>
      <c r="AE101" s="44"/>
      <c r="AF101" s="44"/>
      <c r="AG101" s="89"/>
      <c r="AH101" s="46">
        <f t="shared" si="31"/>
        <v>0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-441.3</v>
      </c>
      <c r="BH101" s="82">
        <v>29.3</v>
      </c>
      <c r="BI101" s="82">
        <v>43.3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-5.6</v>
      </c>
      <c r="C102" s="97">
        <v>0</v>
      </c>
      <c r="D102" s="97">
        <v>-2</v>
      </c>
      <c r="E102" s="97">
        <v>-11.8</v>
      </c>
      <c r="F102" s="97">
        <v>-5.2</v>
      </c>
      <c r="G102" s="97">
        <v>-5.9</v>
      </c>
      <c r="H102" s="97">
        <v>-16.3</v>
      </c>
      <c r="I102" s="97">
        <v>-19.600000000000001</v>
      </c>
      <c r="J102" s="97">
        <v>-10.3</v>
      </c>
      <c r="K102" s="97">
        <v>-25.6</v>
      </c>
      <c r="L102" s="97">
        <v>-19.3</v>
      </c>
      <c r="M102" s="97">
        <v>-19.600000000000001</v>
      </c>
      <c r="N102" s="97">
        <v>-14.6</v>
      </c>
      <c r="O102" s="97">
        <v>6.3</v>
      </c>
      <c r="P102" s="97">
        <v>16.3</v>
      </c>
      <c r="Q102" s="97">
        <v>17.7</v>
      </c>
      <c r="R102" s="97">
        <v>16.7</v>
      </c>
      <c r="S102" s="97">
        <v>13.6</v>
      </c>
      <c r="T102" s="97">
        <v>14.8</v>
      </c>
      <c r="U102" s="97">
        <v>14.6</v>
      </c>
      <c r="V102" s="97">
        <v>2</v>
      </c>
      <c r="W102" s="97">
        <v>-1.2</v>
      </c>
      <c r="X102" s="97">
        <v>-3.2</v>
      </c>
      <c r="Y102" s="97">
        <v>-4.7</v>
      </c>
      <c r="Z102" s="97">
        <v>-1.6</v>
      </c>
      <c r="AA102" s="97">
        <v>3</v>
      </c>
      <c r="AB102" s="97">
        <v>-0.04</v>
      </c>
      <c r="AC102" s="97">
        <v>0.2</v>
      </c>
      <c r="AD102" s="97">
        <v>-2.4</v>
      </c>
      <c r="AE102" s="97">
        <v>-6.9</v>
      </c>
      <c r="AF102" s="97">
        <v>-9.6</v>
      </c>
      <c r="AG102" s="89"/>
      <c r="AH102" s="46">
        <f t="shared" si="31"/>
        <v>17.7</v>
      </c>
      <c r="AI102" s="47">
        <f t="shared" si="32"/>
        <v>-25.6</v>
      </c>
      <c r="AK102" s="94"/>
      <c r="AL102" s="44"/>
      <c r="AM102" s="44"/>
      <c r="AN102" s="98"/>
      <c r="AY102" s="82"/>
      <c r="BF102" s="82"/>
      <c r="BG102" s="82">
        <v>-460</v>
      </c>
      <c r="BH102" s="82">
        <v>37.5</v>
      </c>
      <c r="BI102" s="82">
        <v>40.200000000000003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42"/>
      <c r="AY103" s="82"/>
      <c r="BF103" s="82"/>
      <c r="BG103" s="82">
        <v>-295</v>
      </c>
      <c r="BH103" s="82">
        <v>33</v>
      </c>
      <c r="BI103" s="82">
        <v>38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43"/>
      <c r="BF104" s="82"/>
      <c r="BG104" s="82">
        <v>-284</v>
      </c>
      <c r="BH104" s="82">
        <v>32</v>
      </c>
      <c r="BI104" s="82">
        <v>40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-15</v>
      </c>
      <c r="BH105" s="82">
        <v>34</v>
      </c>
      <c r="BI105" s="82">
        <v>39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20</v>
      </c>
      <c r="BH106" s="82">
        <v>35</v>
      </c>
      <c r="BI106" s="82">
        <v>41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20</v>
      </c>
      <c r="BH107" s="82">
        <v>37</v>
      </c>
      <c r="BI107" s="82">
        <v>42.3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70">SUMIF(B97:B107,"&gt;0")</f>
        <v>47</v>
      </c>
      <c r="C108" s="70">
        <f t="shared" ref="C108:AE108" si="71">SUMIF(C97:C107,"&gt;0")</f>
        <v>68.900000000000006</v>
      </c>
      <c r="D108" s="70">
        <f t="shared" si="71"/>
        <v>58</v>
      </c>
      <c r="E108" s="70">
        <f t="shared" si="71"/>
        <v>53.400000000000006</v>
      </c>
      <c r="F108" s="70">
        <f t="shared" ref="F108:G108" si="72">SUMIF(F97:F107,"&gt;0")</f>
        <v>52.099999999999994</v>
      </c>
      <c r="G108" s="70">
        <f t="shared" si="72"/>
        <v>64.599999999999994</v>
      </c>
      <c r="H108" s="70">
        <f t="shared" si="71"/>
        <v>62.8</v>
      </c>
      <c r="I108" s="70">
        <f t="shared" si="71"/>
        <v>68.900000000000006</v>
      </c>
      <c r="J108" s="70">
        <f t="shared" si="71"/>
        <v>66.599999999999994</v>
      </c>
      <c r="K108" s="70">
        <f t="shared" ref="K108" si="73">SUMIF(K97:K107,"&gt;0")</f>
        <v>72.599999999999994</v>
      </c>
      <c r="L108" s="70">
        <f t="shared" si="71"/>
        <v>74.900000000000006</v>
      </c>
      <c r="M108" s="70">
        <f t="shared" si="71"/>
        <v>77.7</v>
      </c>
      <c r="N108" s="70">
        <f t="shared" si="71"/>
        <v>71</v>
      </c>
      <c r="O108" s="70">
        <f t="shared" si="71"/>
        <v>78.3</v>
      </c>
      <c r="P108" s="70">
        <f t="shared" si="71"/>
        <v>89.3</v>
      </c>
      <c r="Q108" s="70">
        <f t="shared" si="71"/>
        <v>113.7</v>
      </c>
      <c r="R108" s="70">
        <f t="shared" si="71"/>
        <v>116</v>
      </c>
      <c r="S108" s="70">
        <f t="shared" ref="S108:T108" si="74">SUMIF(S97:S107,"&gt;0")</f>
        <v>162.69999999999999</v>
      </c>
      <c r="T108" s="70">
        <f t="shared" si="74"/>
        <v>121.39999999999999</v>
      </c>
      <c r="U108" s="70">
        <f t="shared" ref="U108:V108" si="75">SUMIF(U97:U107,"&gt;0")</f>
        <v>102.69999999999999</v>
      </c>
      <c r="V108" s="70">
        <f t="shared" si="75"/>
        <v>70.7</v>
      </c>
      <c r="W108" s="70">
        <f t="shared" ref="W108:X108" si="76">SUMIF(W97:W107,"&gt;0")</f>
        <v>82.699999999999989</v>
      </c>
      <c r="X108" s="70">
        <f t="shared" si="76"/>
        <v>82.8</v>
      </c>
      <c r="Y108" s="70">
        <f t="shared" ref="Y108:Z108" si="77">SUMIF(Y97:Y107,"&gt;0")</f>
        <v>86.699999999999989</v>
      </c>
      <c r="Z108" s="70">
        <f t="shared" si="77"/>
        <v>69.2</v>
      </c>
      <c r="AA108" s="70">
        <v>88</v>
      </c>
      <c r="AB108" s="70">
        <f t="shared" si="71"/>
        <v>83.41</v>
      </c>
      <c r="AC108" s="70">
        <f t="shared" si="71"/>
        <v>83.4</v>
      </c>
      <c r="AD108" s="70">
        <f t="shared" ref="AD108" si="78">SUMIF(AD97:AD107,"&gt;0")</f>
        <v>84.5</v>
      </c>
      <c r="AE108" s="70">
        <f t="shared" si="71"/>
        <v>83.9</v>
      </c>
      <c r="AF108" s="70">
        <f t="shared" ref="AF108" si="79">SUMIF(AF97:AF107,"&gt;0")</f>
        <v>81.599999999999994</v>
      </c>
      <c r="AG108" s="104">
        <f>SUM(AG97:AG107)</f>
        <v>0</v>
      </c>
      <c r="AH108" s="46">
        <f t="shared" si="31"/>
        <v>162.69999999999999</v>
      </c>
      <c r="AI108" s="47">
        <f t="shared" si="32"/>
        <v>47</v>
      </c>
      <c r="AJ108" s="105">
        <f t="array" ref="AJ108">MIN(IF(B108:AF108&lt;&gt;0,B108:AF108))</f>
        <v>47</v>
      </c>
      <c r="BF108" s="82"/>
      <c r="BG108" s="82">
        <v>62.3</v>
      </c>
      <c r="BH108" s="82">
        <v>40</v>
      </c>
      <c r="BI108" s="82">
        <v>46.8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19.7</v>
      </c>
      <c r="BH109" s="82">
        <v>39.299999999999997</v>
      </c>
      <c r="BI109" s="82">
        <v>47.6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-31</v>
      </c>
      <c r="BH110" s="82">
        <v>40.5</v>
      </c>
      <c r="BI110" s="82">
        <v>47.6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-263</v>
      </c>
      <c r="BH111" s="82">
        <v>20.5</v>
      </c>
      <c r="BI111" s="82">
        <v>48.2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-277.3</v>
      </c>
      <c r="BH112" s="82">
        <v>34.5</v>
      </c>
      <c r="BI112" s="82">
        <v>48.3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80">B71+B78+B96+B92+B108+B112</f>
        <v>1733.36</v>
      </c>
      <c r="C113" s="108">
        <f t="shared" ref="C113:AG113" si="81">C71+C78+C96+C92+C108+C112</f>
        <v>1700.3600000000001</v>
      </c>
      <c r="D113" s="108">
        <f t="shared" si="81"/>
        <v>1749.2600000000002</v>
      </c>
      <c r="E113" s="108">
        <f t="shared" si="81"/>
        <v>1602.86</v>
      </c>
      <c r="F113" s="108">
        <f t="shared" ref="F113:G113" si="82">F71+F78+F96+F92+F108+F112</f>
        <v>1539.9599999999996</v>
      </c>
      <c r="G113" s="108">
        <f t="shared" si="82"/>
        <v>1592.8999999999999</v>
      </c>
      <c r="H113" s="108">
        <f t="shared" si="81"/>
        <v>1807.1999999999998</v>
      </c>
      <c r="I113" s="108">
        <f t="shared" si="81"/>
        <v>1905.7</v>
      </c>
      <c r="J113" s="108">
        <f t="shared" si="81"/>
        <v>1776.5999999999997</v>
      </c>
      <c r="K113" s="108">
        <f t="shared" ref="K113" si="83">K71+K78+K96+K92+K108+K112</f>
        <v>1936</v>
      </c>
      <c r="L113" s="108">
        <f t="shared" si="81"/>
        <v>2023.1999999999998</v>
      </c>
      <c r="M113" s="108">
        <f t="shared" si="81"/>
        <v>1985.4</v>
      </c>
      <c r="N113" s="108">
        <f t="shared" si="81"/>
        <v>1809.9999999999998</v>
      </c>
      <c r="O113" s="108">
        <f t="shared" si="81"/>
        <v>1739.8999999999999</v>
      </c>
      <c r="P113" s="108">
        <f t="shared" si="81"/>
        <v>1451.1999999999998</v>
      </c>
      <c r="Q113" s="108">
        <f t="shared" si="81"/>
        <v>1370.3</v>
      </c>
      <c r="R113" s="108">
        <f t="shared" si="81"/>
        <v>1364</v>
      </c>
      <c r="S113" s="108">
        <f t="shared" ref="S113:T113" si="84">S71+S78+S96+S92+S108+S112</f>
        <v>1481.9</v>
      </c>
      <c r="T113" s="108">
        <f t="shared" si="84"/>
        <v>1439</v>
      </c>
      <c r="U113" s="108">
        <f t="shared" ref="U113:V113" si="85">U71+U78+U96+U92+U108+U112</f>
        <v>1444.3</v>
      </c>
      <c r="V113" s="108">
        <f t="shared" si="85"/>
        <v>1634.1000000000001</v>
      </c>
      <c r="W113" s="108">
        <f t="shared" ref="W113:X113" si="86">W71+W78+W96+W92+W108+W112</f>
        <v>1704.7</v>
      </c>
      <c r="X113" s="108">
        <f t="shared" si="86"/>
        <v>1691</v>
      </c>
      <c r="Y113" s="108">
        <f t="shared" ref="Y113:Z113" si="87">Y71+Y78+Y96+Y92+Y108+Y112</f>
        <v>1741.5</v>
      </c>
      <c r="Z113" s="108">
        <f t="shared" si="87"/>
        <v>1867</v>
      </c>
      <c r="AA113" s="108">
        <v>1939.4699999999998</v>
      </c>
      <c r="AB113" s="108">
        <f t="shared" si="81"/>
        <v>1976.8099999999997</v>
      </c>
      <c r="AC113" s="108">
        <f t="shared" si="81"/>
        <v>1966.7999999999997</v>
      </c>
      <c r="AD113" s="108">
        <f t="shared" ref="AD113" si="88">AD71+AD78+AD96+AD92+AD108+AD112</f>
        <v>1978.3999999999996</v>
      </c>
      <c r="AE113" s="108">
        <f t="shared" si="81"/>
        <v>1986.4999999999998</v>
      </c>
      <c r="AF113" s="108">
        <f t="shared" ref="AF113" si="89">AF71+AF78+AF96+AF92+AF108+AF112</f>
        <v>1913.6999999999998</v>
      </c>
      <c r="AG113" s="80">
        <f t="shared" si="81"/>
        <v>3169.915</v>
      </c>
      <c r="AH113" s="46">
        <f t="shared" si="31"/>
        <v>2023.1999999999998</v>
      </c>
      <c r="AI113" s="47">
        <f t="shared" si="32"/>
        <v>1364</v>
      </c>
      <c r="BF113" s="81"/>
      <c r="BG113" s="82">
        <v>-244.4</v>
      </c>
      <c r="BH113" s="82">
        <v>15.8</v>
      </c>
      <c r="BI113" s="82">
        <v>53.4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0</v>
      </c>
      <c r="AI114" s="47">
        <f t="shared" si="32"/>
        <v>0</v>
      </c>
      <c r="BF114" s="81"/>
      <c r="BG114" s="82">
        <v>-346.3</v>
      </c>
      <c r="BH114" s="82">
        <v>30.11</v>
      </c>
      <c r="BI114" s="82">
        <v>53.3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90">B113+B114</f>
        <v>1733.36</v>
      </c>
      <c r="C115" s="108">
        <f t="shared" ref="C115:AE115" si="91">C113+C114</f>
        <v>1700.3600000000001</v>
      </c>
      <c r="D115" s="108">
        <f t="shared" si="91"/>
        <v>1749.2600000000002</v>
      </c>
      <c r="E115" s="108">
        <f t="shared" si="91"/>
        <v>1602.86</v>
      </c>
      <c r="F115" s="108">
        <f t="shared" ref="F115:G115" si="92">F113+F114</f>
        <v>1539.9599999999996</v>
      </c>
      <c r="G115" s="108">
        <f t="shared" si="92"/>
        <v>1592.8999999999999</v>
      </c>
      <c r="H115" s="108">
        <f t="shared" si="91"/>
        <v>1807.1999999999998</v>
      </c>
      <c r="I115" s="108">
        <f t="shared" si="91"/>
        <v>1905.7</v>
      </c>
      <c r="J115" s="108">
        <f t="shared" si="91"/>
        <v>1776.5999999999997</v>
      </c>
      <c r="K115" s="108">
        <f t="shared" ref="K115" si="93">K113+K114</f>
        <v>1936</v>
      </c>
      <c r="L115" s="108">
        <f t="shared" si="91"/>
        <v>2023.1999999999998</v>
      </c>
      <c r="M115" s="108">
        <f t="shared" si="91"/>
        <v>1985.4</v>
      </c>
      <c r="N115" s="108">
        <f t="shared" si="91"/>
        <v>1809.9999999999998</v>
      </c>
      <c r="O115" s="108">
        <f t="shared" si="91"/>
        <v>1739.8999999999999</v>
      </c>
      <c r="P115" s="108">
        <f t="shared" si="91"/>
        <v>1451.1999999999998</v>
      </c>
      <c r="Q115" s="108">
        <f t="shared" si="91"/>
        <v>1370.3</v>
      </c>
      <c r="R115" s="108">
        <f t="shared" si="91"/>
        <v>1364</v>
      </c>
      <c r="S115" s="108">
        <f t="shared" ref="S115:T115" si="94">S113+S114</f>
        <v>1481.9</v>
      </c>
      <c r="T115" s="108">
        <f t="shared" si="94"/>
        <v>1439</v>
      </c>
      <c r="U115" s="108">
        <f t="shared" ref="U115:V115" si="95">U113+U114</f>
        <v>1444.3</v>
      </c>
      <c r="V115" s="108">
        <f t="shared" si="95"/>
        <v>1634.1000000000001</v>
      </c>
      <c r="W115" s="108">
        <f t="shared" ref="W115:X115" si="96">W113+W114</f>
        <v>1704.7</v>
      </c>
      <c r="X115" s="108">
        <f t="shared" si="96"/>
        <v>1691</v>
      </c>
      <c r="Y115" s="108">
        <f t="shared" ref="Y115:Z115" si="97">Y113+Y114</f>
        <v>1741.5</v>
      </c>
      <c r="Z115" s="108">
        <f t="shared" si="97"/>
        <v>1867</v>
      </c>
      <c r="AA115" s="108">
        <v>1939.4699999999998</v>
      </c>
      <c r="AB115" s="108">
        <f t="shared" si="91"/>
        <v>1976.8099999999997</v>
      </c>
      <c r="AC115" s="108">
        <f t="shared" si="91"/>
        <v>1966.7999999999997</v>
      </c>
      <c r="AD115" s="108">
        <f t="shared" ref="AD115" si="98">AD113+AD114</f>
        <v>1978.3999999999996</v>
      </c>
      <c r="AE115" s="108">
        <f t="shared" si="91"/>
        <v>1986.4999999999998</v>
      </c>
      <c r="AF115" s="108">
        <f t="shared" ref="AF115" si="99">AF113+AF114</f>
        <v>1913.6999999999998</v>
      </c>
      <c r="AG115" s="104">
        <f>AG112+AG108+AG96+AG92+AG71+AG114</f>
        <v>2463.5149999999999</v>
      </c>
      <c r="AH115" s="46">
        <f t="shared" si="31"/>
        <v>2023.1999999999998</v>
      </c>
      <c r="AI115" s="47">
        <f t="shared" si="32"/>
        <v>1364</v>
      </c>
      <c r="BF115" s="81"/>
      <c r="BG115" s="82">
        <v>-409.3</v>
      </c>
      <c r="BH115" s="82">
        <v>30.2</v>
      </c>
      <c r="BI115" s="82">
        <v>54.3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0">B115-(B123)</f>
        <v>1246.7599999999998</v>
      </c>
      <c r="C116" s="108">
        <f t="shared" ref="C116:AE116" si="101">C115-(C123)</f>
        <v>1225.1600000000001</v>
      </c>
      <c r="D116" s="108">
        <f t="shared" si="101"/>
        <v>1179.0600000000002</v>
      </c>
      <c r="E116" s="108">
        <f t="shared" si="101"/>
        <v>1129.2599999999998</v>
      </c>
      <c r="F116" s="108">
        <f t="shared" ref="F116:G116" si="102">F115-(F123)</f>
        <v>1099.1599999999996</v>
      </c>
      <c r="G116" s="108">
        <f t="shared" si="102"/>
        <v>1124.6999999999998</v>
      </c>
      <c r="H116" s="108">
        <f t="shared" si="101"/>
        <v>1214.8999999999999</v>
      </c>
      <c r="I116" s="108">
        <f t="shared" si="101"/>
        <v>1312.5</v>
      </c>
      <c r="J116" s="108">
        <f t="shared" si="101"/>
        <v>1405.9999999999995</v>
      </c>
      <c r="K116" s="108">
        <f t="shared" ref="K116" si="103">K115-(K123)</f>
        <v>1469.1</v>
      </c>
      <c r="L116" s="108">
        <f t="shared" si="101"/>
        <v>1523.6</v>
      </c>
      <c r="M116" s="108">
        <f t="shared" si="101"/>
        <v>1505.8000000000002</v>
      </c>
      <c r="N116" s="108">
        <f t="shared" si="101"/>
        <v>1500.3999999999996</v>
      </c>
      <c r="O116" s="108">
        <f t="shared" si="101"/>
        <v>1455.8999999999999</v>
      </c>
      <c r="P116" s="108">
        <f t="shared" si="101"/>
        <v>1436.1999999999998</v>
      </c>
      <c r="Q116" s="108">
        <f t="shared" si="101"/>
        <v>1370.3</v>
      </c>
      <c r="R116" s="108">
        <f t="shared" si="101"/>
        <v>1364</v>
      </c>
      <c r="S116" s="108">
        <f t="shared" ref="S116:T116" si="104">S115-(S123)</f>
        <v>1481.9</v>
      </c>
      <c r="T116" s="108">
        <f t="shared" si="104"/>
        <v>1439</v>
      </c>
      <c r="U116" s="108">
        <f t="shared" ref="U116:V116" si="105">U115-(U123)</f>
        <v>1413.3</v>
      </c>
      <c r="V116" s="108">
        <f t="shared" si="105"/>
        <v>1371.1000000000001</v>
      </c>
      <c r="W116" s="108">
        <f t="shared" ref="W116:X116" si="106">W115-(W123)</f>
        <v>1456.3000000000002</v>
      </c>
      <c r="X116" s="108">
        <f t="shared" si="106"/>
        <v>1410.5</v>
      </c>
      <c r="Y116" s="108">
        <f t="shared" ref="Y116:Z116" si="107">Y115-(Y123)</f>
        <v>1472.8</v>
      </c>
      <c r="Z116" s="108">
        <f t="shared" si="107"/>
        <v>1621</v>
      </c>
      <c r="AA116" s="108">
        <v>1670.7699999999998</v>
      </c>
      <c r="AB116" s="108">
        <f t="shared" si="101"/>
        <v>1630.4699999999998</v>
      </c>
      <c r="AC116" s="108">
        <f t="shared" si="101"/>
        <v>1668.1999999999998</v>
      </c>
      <c r="AD116" s="108">
        <f t="shared" ref="AD116" si="108">AD115-(AD123)</f>
        <v>1566.6999999999996</v>
      </c>
      <c r="AE116" s="108">
        <f t="shared" si="101"/>
        <v>1455.2999999999997</v>
      </c>
      <c r="AF116" s="108">
        <f t="shared" ref="AF116" si="109">AF115-(AF123)</f>
        <v>1386.7999999999997</v>
      </c>
      <c r="AG116" s="104"/>
      <c r="AH116" s="46">
        <f t="shared" si="31"/>
        <v>1670.7699999999998</v>
      </c>
      <c r="AI116" s="47">
        <f t="shared" si="32"/>
        <v>1099.1599999999996</v>
      </c>
      <c r="BF116" s="81"/>
      <c r="BG116" s="82">
        <v>-524.29999999999995</v>
      </c>
      <c r="BH116" s="82">
        <v>28.3</v>
      </c>
      <c r="BI116" s="82">
        <v>55.6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0">IF(B97&lt;0,B97*-1,0)</f>
        <v>481</v>
      </c>
      <c r="C117" s="93">
        <f t="shared" ref="C117:AE122" si="111">IF(C97&lt;0,C97*-1,0)</f>
        <v>475.2</v>
      </c>
      <c r="D117" s="93">
        <f t="shared" si="111"/>
        <v>568.20000000000005</v>
      </c>
      <c r="E117" s="93">
        <f t="shared" si="111"/>
        <v>461.8</v>
      </c>
      <c r="F117" s="93">
        <f t="shared" ref="F117:G117" si="112">IF(F97&lt;0,F97*-1,0)</f>
        <v>435.6</v>
      </c>
      <c r="G117" s="93">
        <f t="shared" si="112"/>
        <v>462.3</v>
      </c>
      <c r="H117" s="93">
        <f t="shared" si="111"/>
        <v>576</v>
      </c>
      <c r="I117" s="93">
        <f t="shared" si="111"/>
        <v>573.6</v>
      </c>
      <c r="J117" s="93">
        <f t="shared" si="111"/>
        <v>360.3</v>
      </c>
      <c r="K117" s="93">
        <f t="shared" ref="K117" si="113">IF(K97&lt;0,K97*-1,0)</f>
        <v>441.3</v>
      </c>
      <c r="L117" s="93">
        <f t="shared" si="111"/>
        <v>480.3</v>
      </c>
      <c r="M117" s="93">
        <f t="shared" si="111"/>
        <v>460</v>
      </c>
      <c r="N117" s="93">
        <f t="shared" si="111"/>
        <v>295</v>
      </c>
      <c r="O117" s="93">
        <f t="shared" si="111"/>
        <v>284</v>
      </c>
      <c r="P117" s="93">
        <f t="shared" si="111"/>
        <v>15</v>
      </c>
      <c r="Q117" s="93">
        <f t="shared" si="111"/>
        <v>0</v>
      </c>
      <c r="R117" s="93">
        <f t="shared" si="111"/>
        <v>0</v>
      </c>
      <c r="S117" s="93">
        <f t="shared" ref="S117:T117" si="114">IF(S97&lt;0,S97*-1,0)</f>
        <v>0</v>
      </c>
      <c r="T117" s="93">
        <f t="shared" si="114"/>
        <v>0</v>
      </c>
      <c r="U117" s="93">
        <f t="shared" ref="U117:V117" si="115">IF(U97&lt;0,U97*-1,0)</f>
        <v>31</v>
      </c>
      <c r="V117" s="93">
        <f t="shared" si="115"/>
        <v>263</v>
      </c>
      <c r="W117" s="93">
        <f t="shared" ref="W117:X117" si="116">IF(W97&lt;0,W97*-1,0)</f>
        <v>247.2</v>
      </c>
      <c r="X117" s="93">
        <f t="shared" si="116"/>
        <v>277.3</v>
      </c>
      <c r="Y117" s="93">
        <f t="shared" ref="Y117:Z117" si="117">IF(Y97&lt;0,Y97*-1,0)</f>
        <v>264</v>
      </c>
      <c r="Z117" s="93">
        <f t="shared" si="117"/>
        <v>244.4</v>
      </c>
      <c r="AA117" s="93">
        <v>268.7</v>
      </c>
      <c r="AB117" s="93">
        <f t="shared" si="111"/>
        <v>346.3</v>
      </c>
      <c r="AC117" s="93">
        <f t="shared" si="111"/>
        <v>298.60000000000002</v>
      </c>
      <c r="AD117" s="93">
        <f t="shared" ref="AD117" si="118">IF(AD97&lt;0,AD97*-1,0)</f>
        <v>409.3</v>
      </c>
      <c r="AE117" s="93">
        <f t="shared" si="111"/>
        <v>524.29999999999995</v>
      </c>
      <c r="AF117" s="93">
        <f t="shared" ref="AF117" si="119">IF(AF97&lt;0,AF97*-1,0)</f>
        <v>517.29999999999995</v>
      </c>
      <c r="AG117" s="61"/>
      <c r="AH117" s="46">
        <f t="shared" si="31"/>
        <v>576</v>
      </c>
      <c r="AI117" s="47">
        <f t="shared" si="32"/>
        <v>0</v>
      </c>
      <c r="BG117" s="82">
        <v>-517.29999999999995</v>
      </c>
      <c r="BH117" s="82">
        <v>27.3</v>
      </c>
      <c r="BI117" s="82">
        <v>54.3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0"/>
        <v>0</v>
      </c>
      <c r="C118" s="93">
        <f t="shared" si="111"/>
        <v>0</v>
      </c>
      <c r="D118" s="93">
        <f t="shared" si="111"/>
        <v>0</v>
      </c>
      <c r="E118" s="93">
        <f t="shared" si="111"/>
        <v>0</v>
      </c>
      <c r="F118" s="93">
        <f t="shared" ref="F118:G118" si="120">IF(F98&lt;0,F98*-1,0)</f>
        <v>0</v>
      </c>
      <c r="G118" s="93">
        <f t="shared" si="120"/>
        <v>0</v>
      </c>
      <c r="H118" s="93">
        <f t="shared" si="111"/>
        <v>0</v>
      </c>
      <c r="I118" s="93">
        <f t="shared" si="111"/>
        <v>0</v>
      </c>
      <c r="J118" s="93">
        <f t="shared" si="111"/>
        <v>0</v>
      </c>
      <c r="K118" s="93">
        <f t="shared" ref="K118" si="121">IF(K98&lt;0,K98*-1,0)</f>
        <v>0</v>
      </c>
      <c r="L118" s="93">
        <f t="shared" si="111"/>
        <v>0</v>
      </c>
      <c r="M118" s="93">
        <f t="shared" si="111"/>
        <v>0</v>
      </c>
      <c r="N118" s="93">
        <f t="shared" si="111"/>
        <v>0</v>
      </c>
      <c r="O118" s="93">
        <f t="shared" si="111"/>
        <v>0</v>
      </c>
      <c r="P118" s="93">
        <f t="shared" si="111"/>
        <v>0</v>
      </c>
      <c r="Q118" s="93">
        <f t="shared" si="111"/>
        <v>0</v>
      </c>
      <c r="R118" s="93">
        <f t="shared" si="111"/>
        <v>0</v>
      </c>
      <c r="S118" s="93">
        <f t="shared" ref="S118:T118" si="122">IF(S98&lt;0,S98*-1,0)</f>
        <v>0</v>
      </c>
      <c r="T118" s="93">
        <f t="shared" si="122"/>
        <v>0</v>
      </c>
      <c r="U118" s="93">
        <f t="shared" ref="U118:V118" si="123">IF(U98&lt;0,U98*-1,0)</f>
        <v>0</v>
      </c>
      <c r="V118" s="93">
        <f t="shared" si="123"/>
        <v>0</v>
      </c>
      <c r="W118" s="93">
        <f t="shared" ref="W118:X118" si="124">IF(W98&lt;0,W98*-1,0)</f>
        <v>0</v>
      </c>
      <c r="X118" s="93">
        <f t="shared" si="124"/>
        <v>0</v>
      </c>
      <c r="Y118" s="93">
        <f t="shared" ref="Y118:Z118" si="125">IF(Y98&lt;0,Y98*-1,0)</f>
        <v>0</v>
      </c>
      <c r="Z118" s="93">
        <f t="shared" si="125"/>
        <v>0</v>
      </c>
      <c r="AA118" s="93">
        <v>0</v>
      </c>
      <c r="AB118" s="93">
        <f t="shared" si="111"/>
        <v>0</v>
      </c>
      <c r="AC118" s="93">
        <f t="shared" si="111"/>
        <v>0</v>
      </c>
      <c r="AD118" s="93">
        <f t="shared" ref="AD118" si="126">IF(AD98&lt;0,AD98*-1,0)</f>
        <v>0</v>
      </c>
      <c r="AE118" s="93">
        <f t="shared" si="111"/>
        <v>0</v>
      </c>
      <c r="AF118" s="93">
        <f t="shared" ref="AF118" si="127">IF(AF98&lt;0,AF98*-1,0)</f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-481</v>
      </c>
      <c r="BH118" s="82">
        <v>0</v>
      </c>
      <c r="BI118" s="82">
        <v>47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0"/>
        <v>0</v>
      </c>
      <c r="C119" s="93">
        <f t="shared" si="111"/>
        <v>0</v>
      </c>
      <c r="D119" s="93">
        <f t="shared" si="111"/>
        <v>0</v>
      </c>
      <c r="E119" s="93">
        <f t="shared" si="111"/>
        <v>0</v>
      </c>
      <c r="F119" s="93">
        <f t="shared" ref="F119:G119" si="128">IF(F99&lt;0,F99*-1,0)</f>
        <v>0</v>
      </c>
      <c r="G119" s="93">
        <f t="shared" si="128"/>
        <v>0</v>
      </c>
      <c r="H119" s="93">
        <f t="shared" si="111"/>
        <v>0</v>
      </c>
      <c r="I119" s="93">
        <f t="shared" si="111"/>
        <v>0</v>
      </c>
      <c r="J119" s="93">
        <f t="shared" si="111"/>
        <v>0</v>
      </c>
      <c r="K119" s="93">
        <f t="shared" ref="K119" si="129">IF(K99&lt;0,K99*-1,0)</f>
        <v>0</v>
      </c>
      <c r="L119" s="93">
        <f t="shared" si="111"/>
        <v>0</v>
      </c>
      <c r="M119" s="93">
        <f t="shared" si="111"/>
        <v>0</v>
      </c>
      <c r="N119" s="93">
        <f t="shared" si="111"/>
        <v>0</v>
      </c>
      <c r="O119" s="93">
        <f t="shared" si="111"/>
        <v>0</v>
      </c>
      <c r="P119" s="93">
        <f t="shared" si="111"/>
        <v>0</v>
      </c>
      <c r="Q119" s="93">
        <f t="shared" si="111"/>
        <v>0</v>
      </c>
      <c r="R119" s="93">
        <f t="shared" si="111"/>
        <v>0</v>
      </c>
      <c r="S119" s="93">
        <f t="shared" ref="S119:T119" si="130">IF(S99&lt;0,S99*-1,0)</f>
        <v>0</v>
      </c>
      <c r="T119" s="93">
        <f t="shared" si="130"/>
        <v>0</v>
      </c>
      <c r="U119" s="93">
        <f t="shared" ref="U119:V119" si="131">IF(U99&lt;0,U99*-1,0)</f>
        <v>0</v>
      </c>
      <c r="V119" s="93">
        <f t="shared" si="131"/>
        <v>0</v>
      </c>
      <c r="W119" s="93">
        <f t="shared" ref="W119:X119" si="132">IF(W99&lt;0,W99*-1,0)</f>
        <v>0</v>
      </c>
      <c r="X119" s="93">
        <f t="shared" si="132"/>
        <v>0</v>
      </c>
      <c r="Y119" s="93">
        <f t="shared" ref="Y119:Z119" si="133">IF(Y99&lt;0,Y99*-1,0)</f>
        <v>0</v>
      </c>
      <c r="Z119" s="93">
        <f t="shared" si="133"/>
        <v>0</v>
      </c>
      <c r="AA119" s="93">
        <v>0</v>
      </c>
      <c r="AB119" s="93">
        <f t="shared" si="111"/>
        <v>0</v>
      </c>
      <c r="AC119" s="93">
        <f t="shared" si="111"/>
        <v>0</v>
      </c>
      <c r="AD119" s="93">
        <f t="shared" ref="AD119" si="134">IF(AD99&lt;0,AD99*-1,0)</f>
        <v>0</v>
      </c>
      <c r="AE119" s="93">
        <f t="shared" si="111"/>
        <v>0</v>
      </c>
      <c r="AF119" s="93">
        <f t="shared" ref="AF119" si="135">IF(AF99&lt;0,AF99*-1,0)</f>
        <v>0</v>
      </c>
      <c r="AG119" s="111"/>
      <c r="AH119" s="46">
        <f t="shared" si="31"/>
        <v>0</v>
      </c>
      <c r="AI119" s="47">
        <f t="shared" si="32"/>
        <v>0</v>
      </c>
    </row>
    <row r="120" spans="1:64">
      <c r="A120" s="96" t="s">
        <v>126</v>
      </c>
      <c r="B120" s="93">
        <f t="shared" si="110"/>
        <v>0</v>
      </c>
      <c r="C120" s="93">
        <f t="shared" si="111"/>
        <v>0</v>
      </c>
      <c r="D120" s="93">
        <f t="shared" si="111"/>
        <v>0</v>
      </c>
      <c r="E120" s="93">
        <f t="shared" si="111"/>
        <v>0</v>
      </c>
      <c r="F120" s="93">
        <f t="shared" ref="F120:G120" si="136">IF(F100&lt;0,F100*-1,0)</f>
        <v>0</v>
      </c>
      <c r="G120" s="93">
        <f t="shared" si="136"/>
        <v>0</v>
      </c>
      <c r="H120" s="93">
        <f t="shared" si="111"/>
        <v>0</v>
      </c>
      <c r="I120" s="93">
        <f t="shared" si="111"/>
        <v>0</v>
      </c>
      <c r="J120" s="93">
        <f t="shared" si="111"/>
        <v>0</v>
      </c>
      <c r="K120" s="93">
        <f t="shared" ref="K120" si="137">IF(K100&lt;0,K100*-1,0)</f>
        <v>0</v>
      </c>
      <c r="L120" s="93">
        <f t="shared" si="111"/>
        <v>0</v>
      </c>
      <c r="M120" s="93">
        <f t="shared" si="111"/>
        <v>0</v>
      </c>
      <c r="N120" s="93">
        <f t="shared" si="111"/>
        <v>0</v>
      </c>
      <c r="O120" s="93">
        <f t="shared" si="111"/>
        <v>0</v>
      </c>
      <c r="P120" s="93">
        <f t="shared" si="111"/>
        <v>0</v>
      </c>
      <c r="Q120" s="93">
        <f t="shared" si="111"/>
        <v>0</v>
      </c>
      <c r="R120" s="93">
        <f t="shared" si="111"/>
        <v>0</v>
      </c>
      <c r="S120" s="93">
        <f t="shared" ref="S120:T120" si="138">IF(S100&lt;0,S100*-1,0)</f>
        <v>0</v>
      </c>
      <c r="T120" s="93">
        <f t="shared" si="138"/>
        <v>0</v>
      </c>
      <c r="U120" s="93">
        <f t="shared" ref="U120:V120" si="139">IF(U100&lt;0,U100*-1,0)</f>
        <v>0</v>
      </c>
      <c r="V120" s="93">
        <f t="shared" si="139"/>
        <v>0</v>
      </c>
      <c r="W120" s="93">
        <f t="shared" ref="W120:X120" si="140">IF(W100&lt;0,W100*-1,0)</f>
        <v>0</v>
      </c>
      <c r="X120" s="93">
        <f t="shared" si="140"/>
        <v>0</v>
      </c>
      <c r="Y120" s="93">
        <f t="shared" ref="Y120:Z120" si="141">IF(Y100&lt;0,Y100*-1,0)</f>
        <v>0</v>
      </c>
      <c r="Z120" s="93">
        <f t="shared" si="141"/>
        <v>0</v>
      </c>
      <c r="AA120" s="93">
        <v>0</v>
      </c>
      <c r="AB120" s="93">
        <f t="shared" si="111"/>
        <v>0</v>
      </c>
      <c r="AC120" s="93">
        <f t="shared" si="111"/>
        <v>0</v>
      </c>
      <c r="AD120" s="93">
        <f t="shared" ref="AD120" si="142">IF(AD100&lt;0,AD100*-1,0)</f>
        <v>0</v>
      </c>
      <c r="AE120" s="93">
        <f t="shared" si="111"/>
        <v>0</v>
      </c>
      <c r="AF120" s="93">
        <f t="shared" ref="AF120" si="143">IF(AF100&lt;0,AF100*-1,0)</f>
        <v>0</v>
      </c>
      <c r="AG120" s="111"/>
      <c r="AH120" s="46">
        <f t="shared" si="31"/>
        <v>0</v>
      </c>
      <c r="AI120" s="47">
        <f t="shared" si="32"/>
        <v>0</v>
      </c>
    </row>
    <row r="121" spans="1:64">
      <c r="A121" s="96" t="s">
        <v>128</v>
      </c>
      <c r="B121" s="93">
        <f t="shared" si="110"/>
        <v>0</v>
      </c>
      <c r="C121" s="93">
        <f t="shared" si="111"/>
        <v>0</v>
      </c>
      <c r="D121" s="93">
        <f t="shared" si="111"/>
        <v>0</v>
      </c>
      <c r="E121" s="93">
        <f t="shared" si="111"/>
        <v>0</v>
      </c>
      <c r="F121" s="93">
        <f t="shared" ref="F121:G121" si="144">IF(F101&lt;0,F101*-1,0)</f>
        <v>0</v>
      </c>
      <c r="G121" s="93">
        <f t="shared" si="144"/>
        <v>0</v>
      </c>
      <c r="H121" s="93">
        <f t="shared" si="111"/>
        <v>0</v>
      </c>
      <c r="I121" s="93">
        <f t="shared" si="111"/>
        <v>0</v>
      </c>
      <c r="J121" s="93">
        <f t="shared" si="111"/>
        <v>0</v>
      </c>
      <c r="K121" s="93">
        <f t="shared" ref="K121" si="145">IF(K101&lt;0,K101*-1,0)</f>
        <v>0</v>
      </c>
      <c r="L121" s="93">
        <f t="shared" si="111"/>
        <v>0</v>
      </c>
      <c r="M121" s="93">
        <f t="shared" si="111"/>
        <v>0</v>
      </c>
      <c r="N121" s="93">
        <f t="shared" si="111"/>
        <v>0</v>
      </c>
      <c r="O121" s="93">
        <f t="shared" si="111"/>
        <v>0</v>
      </c>
      <c r="P121" s="93">
        <f t="shared" si="111"/>
        <v>0</v>
      </c>
      <c r="Q121" s="93">
        <f t="shared" si="111"/>
        <v>0</v>
      </c>
      <c r="R121" s="93">
        <f t="shared" si="111"/>
        <v>0</v>
      </c>
      <c r="S121" s="93">
        <f t="shared" ref="S121:T121" si="146">IF(S101&lt;0,S101*-1,0)</f>
        <v>0</v>
      </c>
      <c r="T121" s="93">
        <f t="shared" si="146"/>
        <v>0</v>
      </c>
      <c r="U121" s="93">
        <f t="shared" ref="U121:V121" si="147">IF(U101&lt;0,U101*-1,0)</f>
        <v>0</v>
      </c>
      <c r="V121" s="93">
        <f t="shared" si="147"/>
        <v>0</v>
      </c>
      <c r="W121" s="93">
        <f t="shared" ref="W121:X121" si="148">IF(W101&lt;0,W101*-1,0)</f>
        <v>0</v>
      </c>
      <c r="X121" s="93">
        <f t="shared" si="148"/>
        <v>0</v>
      </c>
      <c r="Y121" s="93">
        <f t="shared" ref="Y121:Z121" si="149">IF(Y101&lt;0,Y101*-1,0)</f>
        <v>0</v>
      </c>
      <c r="Z121" s="93">
        <f t="shared" si="149"/>
        <v>0</v>
      </c>
      <c r="AA121" s="93">
        <v>0</v>
      </c>
      <c r="AB121" s="93">
        <f t="shared" si="111"/>
        <v>0</v>
      </c>
      <c r="AC121" s="93">
        <f t="shared" si="111"/>
        <v>0</v>
      </c>
      <c r="AD121" s="93">
        <f t="shared" ref="AD121" si="150">IF(AD101&lt;0,AD101*-1,0)</f>
        <v>0</v>
      </c>
      <c r="AE121" s="93">
        <f t="shared" si="111"/>
        <v>0</v>
      </c>
      <c r="AF121" s="93">
        <f t="shared" ref="AF121" si="151">IF(AF101&lt;0,AF101*-1,0)</f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>
      <c r="A122" s="96" t="s">
        <v>130</v>
      </c>
      <c r="B122" s="93">
        <f t="shared" si="110"/>
        <v>5.6</v>
      </c>
      <c r="C122" s="93">
        <f t="shared" si="111"/>
        <v>0</v>
      </c>
      <c r="D122" s="93">
        <f t="shared" si="111"/>
        <v>2</v>
      </c>
      <c r="E122" s="93">
        <f t="shared" si="111"/>
        <v>11.8</v>
      </c>
      <c r="F122" s="93">
        <f t="shared" ref="F122:G122" si="152">IF(F102&lt;0,F102*-1,0)</f>
        <v>5.2</v>
      </c>
      <c r="G122" s="93">
        <f t="shared" si="152"/>
        <v>5.9</v>
      </c>
      <c r="H122" s="93">
        <f t="shared" si="111"/>
        <v>16.3</v>
      </c>
      <c r="I122" s="93">
        <f t="shared" si="111"/>
        <v>19.600000000000001</v>
      </c>
      <c r="J122" s="93">
        <f t="shared" si="111"/>
        <v>10.3</v>
      </c>
      <c r="K122" s="93">
        <f t="shared" ref="K122" si="153">IF(K102&lt;0,K102*-1,0)</f>
        <v>25.6</v>
      </c>
      <c r="L122" s="93">
        <f t="shared" si="111"/>
        <v>19.3</v>
      </c>
      <c r="M122" s="93">
        <f t="shared" si="111"/>
        <v>19.600000000000001</v>
      </c>
      <c r="N122" s="93">
        <f t="shared" si="111"/>
        <v>14.6</v>
      </c>
      <c r="O122" s="93">
        <f t="shared" si="111"/>
        <v>0</v>
      </c>
      <c r="P122" s="93">
        <f t="shared" si="111"/>
        <v>0</v>
      </c>
      <c r="Q122" s="93">
        <f t="shared" si="111"/>
        <v>0</v>
      </c>
      <c r="R122" s="93">
        <f t="shared" si="111"/>
        <v>0</v>
      </c>
      <c r="S122" s="93">
        <f t="shared" ref="S122:T122" si="154">IF(S102&lt;0,S102*-1,0)</f>
        <v>0</v>
      </c>
      <c r="T122" s="93">
        <f t="shared" si="154"/>
        <v>0</v>
      </c>
      <c r="U122" s="93">
        <f t="shared" ref="U122:V122" si="155">IF(U102&lt;0,U102*-1,0)</f>
        <v>0</v>
      </c>
      <c r="V122" s="93">
        <f t="shared" si="155"/>
        <v>0</v>
      </c>
      <c r="W122" s="93">
        <f t="shared" ref="W122:X122" si="156">IF(W102&lt;0,W102*-1,0)</f>
        <v>1.2</v>
      </c>
      <c r="X122" s="93">
        <f t="shared" si="156"/>
        <v>3.2</v>
      </c>
      <c r="Y122" s="93">
        <f t="shared" ref="Y122:Z122" si="157">IF(Y102&lt;0,Y102*-1,0)</f>
        <v>4.7</v>
      </c>
      <c r="Z122" s="93">
        <f t="shared" si="157"/>
        <v>1.6</v>
      </c>
      <c r="AA122" s="93">
        <v>0</v>
      </c>
      <c r="AB122" s="93">
        <f t="shared" si="111"/>
        <v>0.04</v>
      </c>
      <c r="AC122" s="93">
        <f t="shared" si="111"/>
        <v>0</v>
      </c>
      <c r="AD122" s="93">
        <f t="shared" ref="AD122" si="158">IF(AD102&lt;0,AD102*-1,0)</f>
        <v>2.4</v>
      </c>
      <c r="AE122" s="93">
        <f t="shared" si="111"/>
        <v>6.9</v>
      </c>
      <c r="AF122" s="93">
        <f t="shared" ref="AF122" si="159">IF(AF102&lt;0,AF102*-1,0)</f>
        <v>9.6</v>
      </c>
      <c r="AG122" s="103"/>
      <c r="AH122" s="46">
        <f t="shared" si="31"/>
        <v>25.6</v>
      </c>
      <c r="AI122" s="47">
        <f t="shared" si="32"/>
        <v>0</v>
      </c>
    </row>
    <row r="123" spans="1:64" ht="15.75" thickBot="1">
      <c r="A123" s="112" t="s">
        <v>145</v>
      </c>
      <c r="B123" s="70">
        <f t="shared" ref="B123" si="160">SUM(B117:B122)</f>
        <v>486.6</v>
      </c>
      <c r="C123" s="70">
        <f t="shared" ref="C123:AE123" si="161">SUM(C117:C122)</f>
        <v>475.2</v>
      </c>
      <c r="D123" s="70">
        <f t="shared" si="161"/>
        <v>570.20000000000005</v>
      </c>
      <c r="E123" s="70">
        <f t="shared" si="161"/>
        <v>473.6</v>
      </c>
      <c r="F123" s="70">
        <f t="shared" ref="F123:G123" si="162">SUM(F117:F122)</f>
        <v>440.8</v>
      </c>
      <c r="G123" s="70">
        <f t="shared" si="162"/>
        <v>468.2</v>
      </c>
      <c r="H123" s="70">
        <f t="shared" si="161"/>
        <v>592.29999999999995</v>
      </c>
      <c r="I123" s="70">
        <f t="shared" si="161"/>
        <v>593.20000000000005</v>
      </c>
      <c r="J123" s="70">
        <f t="shared" si="161"/>
        <v>370.6</v>
      </c>
      <c r="K123" s="70">
        <f t="shared" ref="K123" si="163">SUM(K117:K122)</f>
        <v>466.90000000000003</v>
      </c>
      <c r="L123" s="70">
        <f t="shared" si="161"/>
        <v>499.6</v>
      </c>
      <c r="M123" s="70">
        <f t="shared" si="161"/>
        <v>479.6</v>
      </c>
      <c r="N123" s="70">
        <f t="shared" si="161"/>
        <v>309.60000000000002</v>
      </c>
      <c r="O123" s="70">
        <f t="shared" si="161"/>
        <v>284</v>
      </c>
      <c r="P123" s="70">
        <f t="shared" si="161"/>
        <v>15</v>
      </c>
      <c r="Q123" s="70">
        <f t="shared" si="161"/>
        <v>0</v>
      </c>
      <c r="R123" s="70">
        <f t="shared" si="161"/>
        <v>0</v>
      </c>
      <c r="S123" s="70">
        <f t="shared" ref="S123:T123" si="164">SUM(S117:S122)</f>
        <v>0</v>
      </c>
      <c r="T123" s="70">
        <f t="shared" si="164"/>
        <v>0</v>
      </c>
      <c r="U123" s="70">
        <f t="shared" ref="U123:V123" si="165">SUM(U117:U122)</f>
        <v>31</v>
      </c>
      <c r="V123" s="70">
        <f t="shared" si="165"/>
        <v>263</v>
      </c>
      <c r="W123" s="70">
        <f t="shared" ref="W123:X123" si="166">SUM(W117:W122)</f>
        <v>248.39999999999998</v>
      </c>
      <c r="X123" s="70">
        <f t="shared" si="166"/>
        <v>280.5</v>
      </c>
      <c r="Y123" s="70">
        <f t="shared" ref="Y123:Z123" si="167">SUM(Y117:Y122)</f>
        <v>268.7</v>
      </c>
      <c r="Z123" s="70">
        <f t="shared" si="167"/>
        <v>246</v>
      </c>
      <c r="AA123" s="70">
        <v>268.7</v>
      </c>
      <c r="AB123" s="70">
        <f t="shared" si="161"/>
        <v>346.34000000000003</v>
      </c>
      <c r="AC123" s="70">
        <f t="shared" si="161"/>
        <v>298.60000000000002</v>
      </c>
      <c r="AD123" s="70">
        <f t="shared" ref="AD123" si="168">SUM(AD117:AD122)</f>
        <v>411.7</v>
      </c>
      <c r="AE123" s="70">
        <f t="shared" si="161"/>
        <v>531.19999999999993</v>
      </c>
      <c r="AF123" s="70">
        <f t="shared" ref="AF123" si="169">SUM(AF117:AF122)</f>
        <v>526.9</v>
      </c>
      <c r="AG123" s="104"/>
      <c r="AH123" s="46">
        <f t="shared" si="31"/>
        <v>593.20000000000005</v>
      </c>
      <c r="AI123" s="47">
        <f t="shared" si="32"/>
        <v>0</v>
      </c>
      <c r="AJ123" s="105">
        <f t="array" ref="AJ123">MIN(IF(B123:AF123&lt;&gt;0,B123:AF123))</f>
        <v>15</v>
      </c>
    </row>
    <row r="124" spans="1:64" ht="15.75" thickBot="1">
      <c r="A124" s="87" t="s">
        <v>146</v>
      </c>
      <c r="B124" s="70">
        <f t="shared" ref="B124" si="170">B108-B123</f>
        <v>-439.6</v>
      </c>
      <c r="C124" s="70">
        <f t="shared" ref="C124:AE124" si="171">C108-C123</f>
        <v>-406.29999999999995</v>
      </c>
      <c r="D124" s="70">
        <f t="shared" si="171"/>
        <v>-512.20000000000005</v>
      </c>
      <c r="E124" s="70">
        <f t="shared" si="171"/>
        <v>-420.20000000000005</v>
      </c>
      <c r="F124" s="70">
        <f t="shared" ref="F124:G124" si="172">F108-F123</f>
        <v>-388.70000000000005</v>
      </c>
      <c r="G124" s="70">
        <f t="shared" si="172"/>
        <v>-403.6</v>
      </c>
      <c r="H124" s="70">
        <f t="shared" si="171"/>
        <v>-529.5</v>
      </c>
      <c r="I124" s="70">
        <f t="shared" si="171"/>
        <v>-524.30000000000007</v>
      </c>
      <c r="J124" s="70">
        <f t="shared" si="171"/>
        <v>-304</v>
      </c>
      <c r="K124" s="70">
        <f t="shared" ref="K124" si="173">K108-K123</f>
        <v>-394.30000000000007</v>
      </c>
      <c r="L124" s="70">
        <f t="shared" si="171"/>
        <v>-424.70000000000005</v>
      </c>
      <c r="M124" s="70">
        <f t="shared" si="171"/>
        <v>-401.90000000000003</v>
      </c>
      <c r="N124" s="70">
        <f t="shared" si="171"/>
        <v>-238.60000000000002</v>
      </c>
      <c r="O124" s="70">
        <f t="shared" si="171"/>
        <v>-205.7</v>
      </c>
      <c r="P124" s="70">
        <f t="shared" si="171"/>
        <v>74.3</v>
      </c>
      <c r="Q124" s="70">
        <f t="shared" si="171"/>
        <v>113.7</v>
      </c>
      <c r="R124" s="70">
        <f t="shared" si="171"/>
        <v>116</v>
      </c>
      <c r="S124" s="70">
        <f t="shared" ref="S124:T124" si="174">S108-S123</f>
        <v>162.69999999999999</v>
      </c>
      <c r="T124" s="70">
        <f t="shared" si="174"/>
        <v>121.39999999999999</v>
      </c>
      <c r="U124" s="70">
        <f t="shared" ref="U124:V124" si="175">U108-U123</f>
        <v>71.699999999999989</v>
      </c>
      <c r="V124" s="70">
        <f t="shared" si="175"/>
        <v>-192.3</v>
      </c>
      <c r="W124" s="70">
        <f t="shared" ref="W124:X124" si="176">W108-W123</f>
        <v>-165.7</v>
      </c>
      <c r="X124" s="70">
        <f t="shared" si="176"/>
        <v>-197.7</v>
      </c>
      <c r="Y124" s="70">
        <f t="shared" ref="Y124:Z124" si="177">Y108-Y123</f>
        <v>-182</v>
      </c>
      <c r="Z124" s="70">
        <f t="shared" si="177"/>
        <v>-176.8</v>
      </c>
      <c r="AA124" s="70">
        <v>-180.7</v>
      </c>
      <c r="AB124" s="70">
        <f t="shared" si="171"/>
        <v>-262.93000000000006</v>
      </c>
      <c r="AC124" s="70">
        <f t="shared" si="171"/>
        <v>-215.20000000000002</v>
      </c>
      <c r="AD124" s="70">
        <f t="shared" ref="AD124" si="178">AD108-AD123</f>
        <v>-327.2</v>
      </c>
      <c r="AE124" s="70">
        <f t="shared" si="171"/>
        <v>-447.29999999999995</v>
      </c>
      <c r="AF124" s="70">
        <f t="shared" ref="AF124" si="179">AF108-AF123</f>
        <v>-445.29999999999995</v>
      </c>
      <c r="AG124" s="104"/>
      <c r="AH124" s="46">
        <f t="shared" si="31"/>
        <v>162.69999999999999</v>
      </c>
      <c r="AI124" s="47">
        <f t="shared" si="32"/>
        <v>-529.5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>
      <c r="A126" s="116" t="s">
        <v>148</v>
      </c>
      <c r="B126" s="117">
        <v>50.012999999999998</v>
      </c>
      <c r="C126" s="117">
        <v>49.977600000000002</v>
      </c>
      <c r="D126" s="117">
        <v>50.012999999999998</v>
      </c>
      <c r="E126" s="117">
        <v>49.984000000000002</v>
      </c>
      <c r="F126" s="117">
        <v>49.595999999999997</v>
      </c>
      <c r="G126" s="117">
        <v>50.018000000000001</v>
      </c>
      <c r="H126" s="117">
        <v>50.030999999999999</v>
      </c>
      <c r="I126" s="117">
        <v>50.037999999999997</v>
      </c>
      <c r="J126" s="117">
        <v>50.043999999999997</v>
      </c>
      <c r="K126" s="117">
        <v>50.043999999999997</v>
      </c>
      <c r="L126" s="117">
        <v>49.975999999999999</v>
      </c>
      <c r="M126" s="117">
        <v>50.01</v>
      </c>
      <c r="N126" s="117">
        <v>50.01</v>
      </c>
      <c r="O126" s="117">
        <v>50.01</v>
      </c>
      <c r="P126" s="117">
        <v>50.01</v>
      </c>
      <c r="Q126" s="117">
        <v>50.005000000000003</v>
      </c>
      <c r="R126" s="117"/>
      <c r="S126" s="117">
        <v>50.078000000000003</v>
      </c>
      <c r="T126" s="117">
        <v>50.039000000000001</v>
      </c>
      <c r="U126" s="117">
        <v>49.991999999999997</v>
      </c>
      <c r="V126" s="117">
        <v>49.99</v>
      </c>
      <c r="W126" s="117">
        <v>49.92</v>
      </c>
      <c r="X126" s="117">
        <v>50.046999999999997</v>
      </c>
      <c r="Y126" s="117">
        <v>49.935000000000002</v>
      </c>
      <c r="Z126" s="117">
        <v>50.033999999999999</v>
      </c>
      <c r="AA126" s="117">
        <v>49.973999999999997</v>
      </c>
      <c r="AB126" s="117">
        <v>49.98</v>
      </c>
      <c r="AC126" s="117">
        <v>49.98</v>
      </c>
      <c r="AD126" s="117">
        <v>50.048000000000002</v>
      </c>
      <c r="AE126" s="117">
        <v>49.996000000000002</v>
      </c>
      <c r="AF126" s="117">
        <v>50.027999999999999</v>
      </c>
      <c r="AG126" s="118"/>
      <c r="AH126" s="46">
        <f t="shared" si="31"/>
        <v>50.078000000000003</v>
      </c>
      <c r="AI126" s="47">
        <f t="shared" si="32"/>
        <v>49.595999999999997</v>
      </c>
    </row>
    <row r="127" spans="1:64">
      <c r="A127" s="119" t="s">
        <v>149</v>
      </c>
      <c r="B127" s="43">
        <v>132.9</v>
      </c>
      <c r="C127" s="43">
        <v>133.30000000000001</v>
      </c>
      <c r="D127" s="43">
        <v>134.1</v>
      </c>
      <c r="E127" s="43">
        <v>134.80000000000001</v>
      </c>
      <c r="F127" s="43">
        <v>135.30000000000001</v>
      </c>
      <c r="G127" s="43">
        <v>132.30000000000001</v>
      </c>
      <c r="H127" s="43">
        <v>132.30000000000001</v>
      </c>
      <c r="I127" s="43">
        <v>128.80000000000001</v>
      </c>
      <c r="J127" s="43">
        <v>131.30000000000001</v>
      </c>
      <c r="K127" s="43">
        <v>131.30000000000001</v>
      </c>
      <c r="L127" s="43">
        <v>131.30000000000001</v>
      </c>
      <c r="M127" s="43">
        <v>129.5</v>
      </c>
      <c r="N127" s="43">
        <v>134</v>
      </c>
      <c r="O127" s="43">
        <v>132.6</v>
      </c>
      <c r="P127" s="43">
        <v>132.6</v>
      </c>
      <c r="Q127" s="43">
        <v>132.6</v>
      </c>
      <c r="R127" s="43"/>
      <c r="S127" s="43">
        <v>132.69999999999999</v>
      </c>
      <c r="T127" s="43">
        <v>132.6</v>
      </c>
      <c r="U127" s="43">
        <v>133.5</v>
      </c>
      <c r="V127" s="43">
        <v>134.30000000000001</v>
      </c>
      <c r="W127" s="43">
        <v>134.30000000000001</v>
      </c>
      <c r="X127" s="43">
        <v>134</v>
      </c>
      <c r="Y127" s="43">
        <v>132.5</v>
      </c>
      <c r="Z127" s="43">
        <v>132.1</v>
      </c>
      <c r="AA127" s="43">
        <v>133</v>
      </c>
      <c r="AB127" s="43">
        <v>133</v>
      </c>
      <c r="AC127" s="43">
        <v>131.19999999999999</v>
      </c>
      <c r="AD127" s="43">
        <v>131.9</v>
      </c>
      <c r="AE127" s="43">
        <v>131.9</v>
      </c>
      <c r="AF127" s="43">
        <v>131.9</v>
      </c>
      <c r="AG127" s="120"/>
      <c r="AH127" s="46">
        <f t="shared" si="31"/>
        <v>135.30000000000001</v>
      </c>
      <c r="AI127" s="47">
        <f t="shared" si="32"/>
        <v>128.80000000000001</v>
      </c>
    </row>
    <row r="128" spans="1:64">
      <c r="A128" s="119" t="s">
        <v>150</v>
      </c>
      <c r="B128" s="43">
        <v>131</v>
      </c>
      <c r="C128" s="43">
        <v>131.9</v>
      </c>
      <c r="D128" s="43">
        <v>132.80000000000001</v>
      </c>
      <c r="E128" s="43">
        <v>133.5</v>
      </c>
      <c r="F128" s="43">
        <v>133.80000000000001</v>
      </c>
      <c r="G128" s="43">
        <v>131.30000000000001</v>
      </c>
      <c r="H128" s="43">
        <v>131.30000000000001</v>
      </c>
      <c r="I128" s="43">
        <v>129.30000000000001</v>
      </c>
      <c r="J128" s="43">
        <v>129.30000000000001</v>
      </c>
      <c r="K128" s="43">
        <v>129.30000000000001</v>
      </c>
      <c r="L128" s="43">
        <v>129.30000000000001</v>
      </c>
      <c r="M128" s="43">
        <v>129.19999999999999</v>
      </c>
      <c r="N128" s="43">
        <v>130.80000000000001</v>
      </c>
      <c r="O128" s="43">
        <v>129.4</v>
      </c>
      <c r="P128" s="43">
        <v>129.4</v>
      </c>
      <c r="Q128" s="43">
        <v>129.30000000000001</v>
      </c>
      <c r="R128" s="43"/>
      <c r="S128" s="43">
        <v>127.5</v>
      </c>
      <c r="T128" s="43">
        <v>127.9</v>
      </c>
      <c r="U128" s="43">
        <v>128.69999999999999</v>
      </c>
      <c r="V128" s="43">
        <v>130</v>
      </c>
      <c r="W128" s="43">
        <v>130</v>
      </c>
      <c r="X128" s="43">
        <v>129.19999999999999</v>
      </c>
      <c r="Y128" s="43">
        <v>129.4</v>
      </c>
      <c r="Z128" s="43">
        <v>129.6</v>
      </c>
      <c r="AA128" s="43">
        <v>129.4</v>
      </c>
      <c r="AB128" s="43">
        <v>129.4</v>
      </c>
      <c r="AC128" s="43">
        <v>129.4</v>
      </c>
      <c r="AD128" s="43">
        <v>131.19999999999999</v>
      </c>
      <c r="AE128" s="43">
        <v>131.19999999999999</v>
      </c>
      <c r="AF128" s="43">
        <v>131.19999999999999</v>
      </c>
      <c r="AG128" s="120"/>
      <c r="AH128" s="46">
        <f t="shared" si="31"/>
        <v>133.80000000000001</v>
      </c>
      <c r="AI128" s="47">
        <f t="shared" si="32"/>
        <v>127.5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 t="s">
        <v>327</v>
      </c>
      <c r="AB129" s="43" t="s">
        <v>327</v>
      </c>
      <c r="AC129" s="43" t="s">
        <v>327</v>
      </c>
      <c r="AD129" s="43" t="s">
        <v>327</v>
      </c>
      <c r="AE129" s="43" t="s">
        <v>327</v>
      </c>
      <c r="AF129" s="43" t="s">
        <v>327</v>
      </c>
      <c r="AG129" s="120"/>
      <c r="AH129" s="46">
        <f t="shared" si="31"/>
        <v>0</v>
      </c>
      <c r="AI129" s="47">
        <f t="shared" si="32"/>
        <v>0</v>
      </c>
    </row>
    <row r="130" spans="1:35">
      <c r="A130" s="119" t="s">
        <v>152</v>
      </c>
      <c r="B130" s="43">
        <v>135.1</v>
      </c>
      <c r="C130" s="43">
        <v>136.5</v>
      </c>
      <c r="D130" s="43">
        <v>137.1</v>
      </c>
      <c r="E130" s="43">
        <v>137.69999999999999</v>
      </c>
      <c r="F130" s="43">
        <v>137.6</v>
      </c>
      <c r="G130" s="43">
        <v>137.6</v>
      </c>
      <c r="H130" s="43">
        <v>137.6</v>
      </c>
      <c r="I130" s="43">
        <v>137.6</v>
      </c>
      <c r="J130" s="43">
        <v>137.6</v>
      </c>
      <c r="K130" s="43">
        <v>137.6</v>
      </c>
      <c r="L130" s="43">
        <v>137.6</v>
      </c>
      <c r="M130" s="43">
        <v>133.6</v>
      </c>
      <c r="N130" s="43">
        <v>133.6</v>
      </c>
      <c r="O130" s="43">
        <v>134.5</v>
      </c>
      <c r="P130" s="43">
        <v>134.5</v>
      </c>
      <c r="Q130" s="43">
        <v>136.30000000000001</v>
      </c>
      <c r="R130" s="43"/>
      <c r="S130" s="43">
        <v>136.5</v>
      </c>
      <c r="T130" s="43">
        <v>134.9</v>
      </c>
      <c r="U130" s="43">
        <v>135.1</v>
      </c>
      <c r="V130" s="43">
        <v>135.30000000000001</v>
      </c>
      <c r="W130" s="43">
        <v>135.30000000000001</v>
      </c>
      <c r="X130" s="43">
        <v>135.77000000000001</v>
      </c>
      <c r="Y130" s="43">
        <v>134.80000000000001</v>
      </c>
      <c r="Z130" s="43">
        <v>134.80000000000001</v>
      </c>
      <c r="AA130" s="43">
        <v>134.9</v>
      </c>
      <c r="AB130" s="43">
        <v>134.9</v>
      </c>
      <c r="AC130" s="43">
        <v>134.9</v>
      </c>
      <c r="AD130" s="43">
        <v>134.9</v>
      </c>
      <c r="AE130" s="43">
        <v>134.9</v>
      </c>
      <c r="AF130" s="43">
        <v>134.9</v>
      </c>
      <c r="AG130" s="120"/>
      <c r="AH130" s="46">
        <f t="shared" si="31"/>
        <v>137.69999999999999</v>
      </c>
      <c r="AI130" s="47">
        <f t="shared" si="32"/>
        <v>133.6</v>
      </c>
    </row>
    <row r="131" spans="1:35">
      <c r="A131" s="121" t="s">
        <v>153</v>
      </c>
      <c r="B131" s="122">
        <v>134.19999999999999</v>
      </c>
      <c r="C131" s="122">
        <v>133.1</v>
      </c>
      <c r="D131" s="122">
        <v>133.9</v>
      </c>
      <c r="E131" s="122">
        <v>133.80000000000001</v>
      </c>
      <c r="F131" s="122">
        <v>134.19999999999999</v>
      </c>
      <c r="G131" s="122">
        <v>134.19999999999999</v>
      </c>
      <c r="H131" s="122">
        <v>134.19999999999999</v>
      </c>
      <c r="I131" s="122">
        <v>134.19999999999999</v>
      </c>
      <c r="J131" s="122">
        <v>134.19999999999999</v>
      </c>
      <c r="K131" s="122">
        <v>134.19999999999999</v>
      </c>
      <c r="L131" s="122">
        <v>134.19999999999999</v>
      </c>
      <c r="M131" s="122">
        <v>132.9</v>
      </c>
      <c r="N131" s="122">
        <v>134.6</v>
      </c>
      <c r="O131" s="122">
        <v>132.6</v>
      </c>
      <c r="P131" s="122">
        <v>132.6</v>
      </c>
      <c r="Q131" s="122">
        <v>132.80000000000001</v>
      </c>
      <c r="R131" s="122"/>
      <c r="S131" s="122">
        <v>134.4</v>
      </c>
      <c r="T131" s="122">
        <v>134.30000000000001</v>
      </c>
      <c r="U131" s="122">
        <v>133.1</v>
      </c>
      <c r="V131" s="122">
        <v>133.9</v>
      </c>
      <c r="W131" s="122">
        <v>133.9</v>
      </c>
      <c r="X131" s="122">
        <v>134</v>
      </c>
      <c r="Y131" s="122">
        <v>135.19999999999999</v>
      </c>
      <c r="Z131" s="122">
        <v>133.69999999999999</v>
      </c>
      <c r="AA131" s="122">
        <v>133.6</v>
      </c>
      <c r="AB131" s="122">
        <v>133.6</v>
      </c>
      <c r="AC131" s="122">
        <v>133.6</v>
      </c>
      <c r="AD131" s="122">
        <v>133.6</v>
      </c>
      <c r="AE131" s="122">
        <v>133.6</v>
      </c>
      <c r="AF131" s="122">
        <v>133.6</v>
      </c>
      <c r="AG131" s="123"/>
      <c r="AH131" s="46">
        <f t="shared" si="31"/>
        <v>135.19999999999999</v>
      </c>
      <c r="AI131" s="47">
        <f t="shared" si="32"/>
        <v>132.6</v>
      </c>
    </row>
    <row r="132" spans="1:35">
      <c r="A132" s="119" t="s">
        <v>154</v>
      </c>
      <c r="B132" s="43">
        <v>134.80000000000001</v>
      </c>
      <c r="C132" s="43">
        <v>134.80000000000001</v>
      </c>
      <c r="D132" s="43"/>
      <c r="E132" s="43">
        <v>128.19999999999999</v>
      </c>
      <c r="F132" s="43">
        <v>129.6</v>
      </c>
      <c r="G132" s="43">
        <v>129.6</v>
      </c>
      <c r="H132" s="43">
        <v>129.6</v>
      </c>
      <c r="I132" s="43">
        <v>129.6</v>
      </c>
      <c r="J132" s="43">
        <v>129.6</v>
      </c>
      <c r="K132" s="43">
        <v>129.6</v>
      </c>
      <c r="L132" s="43">
        <v>129.6</v>
      </c>
      <c r="M132" s="43">
        <v>132.1</v>
      </c>
      <c r="N132" s="43">
        <v>135</v>
      </c>
      <c r="O132" s="43">
        <v>132.30000000000001</v>
      </c>
      <c r="P132" s="43">
        <v>132.30000000000001</v>
      </c>
      <c r="Q132" s="43">
        <v>130.87</v>
      </c>
      <c r="R132" s="43"/>
      <c r="S132" s="43">
        <v>136.4</v>
      </c>
      <c r="T132" s="43">
        <v>134.69999999999999</v>
      </c>
      <c r="U132" s="43">
        <v>129</v>
      </c>
      <c r="V132" s="43">
        <v>133.1</v>
      </c>
      <c r="W132" s="43">
        <v>133.1</v>
      </c>
      <c r="X132" s="43">
        <v>132.4</v>
      </c>
      <c r="Y132" s="43">
        <v>137.6</v>
      </c>
      <c r="Z132" s="43">
        <v>127.8</v>
      </c>
      <c r="AA132" s="43">
        <v>128.1</v>
      </c>
      <c r="AB132" s="43">
        <v>128.1</v>
      </c>
      <c r="AC132" s="43">
        <v>128.1</v>
      </c>
      <c r="AD132" s="43">
        <v>128.1</v>
      </c>
      <c r="AE132" s="43">
        <v>128.1</v>
      </c>
      <c r="AF132" s="43">
        <v>128.1</v>
      </c>
      <c r="AG132" s="120"/>
      <c r="AH132" s="46">
        <f t="shared" si="31"/>
        <v>137.6</v>
      </c>
      <c r="AI132" s="47">
        <f t="shared" si="32"/>
        <v>127.8</v>
      </c>
    </row>
    <row r="133" spans="1:35" ht="15.75" thickBot="1">
      <c r="A133" s="119" t="s">
        <v>155</v>
      </c>
      <c r="B133" s="101">
        <v>67.599999999999994</v>
      </c>
      <c r="C133" s="101">
        <v>67.599999999999994</v>
      </c>
      <c r="D133" s="101">
        <v>67.599999999999994</v>
      </c>
      <c r="E133" s="101">
        <v>67.599999999999994</v>
      </c>
      <c r="F133" s="101">
        <v>67.3</v>
      </c>
      <c r="G133" s="101">
        <v>67.3</v>
      </c>
      <c r="H133" s="101">
        <v>67.3</v>
      </c>
      <c r="I133" s="101">
        <v>67.3</v>
      </c>
      <c r="J133" s="101">
        <v>67.3</v>
      </c>
      <c r="K133" s="101">
        <v>67.3</v>
      </c>
      <c r="L133" s="101">
        <v>67.599999999999994</v>
      </c>
      <c r="M133" s="101">
        <v>66.099999999999994</v>
      </c>
      <c r="N133" s="101">
        <v>66.099999999999994</v>
      </c>
      <c r="O133" s="101">
        <v>66.099999999999994</v>
      </c>
      <c r="P133" s="101">
        <v>66.099999999999994</v>
      </c>
      <c r="Q133" s="101">
        <v>66.099999999999994</v>
      </c>
      <c r="R133" s="101"/>
      <c r="S133" s="101">
        <v>67.599999999999994</v>
      </c>
      <c r="T133" s="101">
        <v>66.900000000000006</v>
      </c>
      <c r="U133" s="101">
        <v>66.900000000000006</v>
      </c>
      <c r="V133" s="101">
        <v>66.900000000000006</v>
      </c>
      <c r="W133" s="101">
        <v>66.900000000000006</v>
      </c>
      <c r="X133" s="101">
        <v>66.900000000000006</v>
      </c>
      <c r="Y133" s="101">
        <v>66.900000000000006</v>
      </c>
      <c r="Z133" s="101">
        <v>66.900000000000006</v>
      </c>
      <c r="AA133" s="101">
        <v>66.900000000000006</v>
      </c>
      <c r="AB133" s="101">
        <v>66.900000000000006</v>
      </c>
      <c r="AC133" s="101">
        <v>66.900000000000006</v>
      </c>
      <c r="AD133" s="101">
        <v>66.8</v>
      </c>
      <c r="AE133" s="101">
        <v>66.3</v>
      </c>
      <c r="AF133" s="101">
        <v>66.3</v>
      </c>
      <c r="AG133" s="124"/>
      <c r="AH133" s="46">
        <f t="shared" si="31"/>
        <v>67.599999999999994</v>
      </c>
      <c r="AI133" s="47">
        <f t="shared" si="32"/>
        <v>66.099999999999994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">
        <v>156</v>
      </c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>
      <c r="A135" s="126" t="s">
        <v>157</v>
      </c>
      <c r="B135" s="114">
        <f t="shared" ref="B135" si="180">SUM(B26,B32,B45:B46,B82,B84:B85,B87,B89,B137:B142,B177,B183,B189,B198,B200,B212,B219,B222:B223,B230,B232,B234,B238:B240,B242:B244,B249,B255:B256,B258:B260,B161,B166)</f>
        <v>204.34</v>
      </c>
      <c r="C135" s="114">
        <f t="shared" ref="C135:O135" si="181">SUM(C26,C32,C45:C46,C82,C84:C85,C87,C89,C137:C142,C177,C183,C189,C198,C200,C212,C219,C222:C223,C230,C232,C234,C238:C240,C242:C244,C249,C255:C256,C258:C260,C161,C166)</f>
        <v>144.43999999999997</v>
      </c>
      <c r="D135" s="114">
        <f t="shared" si="181"/>
        <v>149.33999999999997</v>
      </c>
      <c r="E135" s="114">
        <f t="shared" si="181"/>
        <v>143.94000000000003</v>
      </c>
      <c r="F135" s="114">
        <f t="shared" ref="F135:G135" si="182">SUM(F26,F32,F45:F46,F82,F84:F85,F87,F89,F137:F142,F177,F183,F189,F198,F200,F212,F219,F222:F223,F230,F232,F234,F238:F240,F242:F244,F249,F255:F256,F258:F260,F161,F166)</f>
        <v>142.34000000000003</v>
      </c>
      <c r="G135" s="114">
        <f t="shared" si="182"/>
        <v>147.84000000000003</v>
      </c>
      <c r="H135" s="114">
        <f t="shared" si="181"/>
        <v>147.84000000000003</v>
      </c>
      <c r="I135" s="114">
        <f t="shared" si="181"/>
        <v>189.04000000000002</v>
      </c>
      <c r="J135" s="114">
        <f t="shared" si="181"/>
        <v>193.54000000000002</v>
      </c>
      <c r="K135" s="114">
        <f t="shared" ref="K135" si="183">SUM(K26,K32,K45:K46,K82,K84:K85,K87,K89,K137:K142,K177,K183,K189,K198,K200,K212,K219,K222:K223,K230,K232,K234,K238:K240,K242:K244,K249,K255:K256,K258:K260,K161,K166)</f>
        <v>194.33999999999997</v>
      </c>
      <c r="L135" s="114">
        <f t="shared" si="181"/>
        <v>262.04000000000002</v>
      </c>
      <c r="M135" s="114">
        <f t="shared" si="181"/>
        <v>337.54</v>
      </c>
      <c r="N135" s="114">
        <f t="shared" si="181"/>
        <v>344.54</v>
      </c>
      <c r="O135" s="114">
        <f t="shared" si="181"/>
        <v>348.94</v>
      </c>
      <c r="P135" s="114">
        <v>42</v>
      </c>
      <c r="Q135" s="114">
        <f t="shared" ref="Q135:R135" si="184">SUM(Q26,Q32,Q45:Q46,Q82,Q84:Q85,Q87,Q89,Q137:Q142,Q177,Q183,Q189,Q198,Q200,Q212,Q219,Q222:Q223,Q230,Q232,Q234,Q238:Q240,Q242:Q244,Q249,Q255:Q256,Q258:Q260,Q161,Q166)</f>
        <v>255.44</v>
      </c>
      <c r="R135" s="114">
        <f t="shared" si="184"/>
        <v>129.94</v>
      </c>
      <c r="S135" s="114">
        <f t="shared" ref="S135:T135" si="185">SUM(S26,S32,S45:S46,S82,S84:S85,S87,S89,S137:S142,S177,S183,S189,S198,S200,S212,S219,S222:S223,S230,S232,S234,S238:S240,S242:S244,S249,S255:S256,S258:S260,S161,S166)</f>
        <v>265.74</v>
      </c>
      <c r="T135" s="114">
        <f t="shared" si="185"/>
        <v>246.04</v>
      </c>
      <c r="U135" s="114">
        <f t="shared" ref="U135:V135" si="186">SUM(U26,U32,U45:U46,U82,U84:U85,U87,U89,U137:U142,U177,U183,U189,U198,U200,U212,U219,U222:U223,U230,U232,U234,U238:U240,U242:U244,U249,U255:U256,U258:U260,U161,U166)</f>
        <v>264.84000000000003</v>
      </c>
      <c r="V135" s="114">
        <f t="shared" si="186"/>
        <v>264.54000000000008</v>
      </c>
      <c r="W135" s="114">
        <f t="shared" ref="W135:X135" si="187">SUM(W26,W32,W45:W46,W82,W84:W85,W87,W89,W137:W142,W177,W183,W189,W198,W200,W212,W219,W222:W223,W230,W232,W234,W238:W240,W242:W244,W249,W255:W256,W258:W260,W161,W166)</f>
        <v>279.64</v>
      </c>
      <c r="X135" s="114">
        <f t="shared" si="187"/>
        <v>300.44</v>
      </c>
      <c r="Y135" s="114">
        <f t="shared" ref="Y135:Z135" si="188">SUM(Y26,Y32,Y45:Y46,Y82,Y84:Y85,Y87,Y89,Y137:Y142,Y177,Y183,Y189,Y198,Y200,Y212,Y219,Y222:Y223,Y230,Y232,Y234,Y238:Y240,Y242:Y244,Y249,Y255:Y256,Y258:Y260,Y161,Y166)</f>
        <v>336.64</v>
      </c>
      <c r="Z135" s="114">
        <f t="shared" si="188"/>
        <v>364.84</v>
      </c>
      <c r="AA135" s="114">
        <v>504.20000000000005</v>
      </c>
      <c r="AB135" s="114">
        <f t="shared" ref="AB135:AE135" si="189">SUM(AB26,AB32,AB45:AB46,AB82,AB84:AB85,AB87,AB89,AB137:AB142,AB177,AB183,AB189,AB198,AB200,AB212,AB219,AB222:AB223,AB230,AB232,AB234,AB238:AB240,AB242:AB244,AB249,AB255:AB256,AB258:AB260,AB161,AB166)</f>
        <v>284.94</v>
      </c>
      <c r="AC135" s="114">
        <f t="shared" si="189"/>
        <v>276.94</v>
      </c>
      <c r="AD135" s="114">
        <f t="shared" ref="AD135" si="190">SUM(AD26,AD32,AD45:AD46,AD82,AD84:AD85,AD87,AD89,AD137:AD142,AD177,AD183,AD189,AD198,AD200,AD212,AD219,AD222:AD223,AD230,AD232,AD234,AD238:AD240,AD242:AD244,AD249,AD255:AD256,AD258:AD260,AD161,AD166)</f>
        <v>276.94</v>
      </c>
      <c r="AE135" s="114">
        <f t="shared" si="189"/>
        <v>211.34</v>
      </c>
      <c r="AF135" s="114">
        <f t="shared" ref="AF135" si="191">SUM(AF26,AF32,AF45:AF46,AF82,AF84:AF85,AF87,AF89,AF137:AF142,AF177,AF183,AF189,AF198,AF200,AF212,AF219,AF222:AF223,AF230,AF232,AF234,AF238:AF240,AF242:AF244,AF249,AF255:AF256,AF258:AF260,AF161,AF166)</f>
        <v>211.34</v>
      </c>
      <c r="AG135" s="127"/>
      <c r="AH135" s="46">
        <f t="shared" si="31"/>
        <v>504.20000000000005</v>
      </c>
      <c r="AI135" s="47">
        <f t="shared" si="32"/>
        <v>42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>
      <c r="A137" s="131" t="s">
        <v>159</v>
      </c>
      <c r="B137" s="132">
        <v>61.9</v>
      </c>
      <c r="C137" s="132">
        <v>43.7</v>
      </c>
      <c r="D137" s="133">
        <v>46.2</v>
      </c>
      <c r="E137" s="133">
        <v>39.5</v>
      </c>
      <c r="F137" s="133">
        <v>37.299999999999997</v>
      </c>
      <c r="G137" s="133">
        <v>38.299999999999997</v>
      </c>
      <c r="H137" s="133">
        <v>38.299999999999997</v>
      </c>
      <c r="I137" s="133">
        <v>59.9</v>
      </c>
      <c r="J137" s="133">
        <v>57</v>
      </c>
      <c r="K137" s="133">
        <v>57</v>
      </c>
      <c r="L137" s="133">
        <v>56.3</v>
      </c>
      <c r="M137" s="133">
        <v>62.6</v>
      </c>
      <c r="N137" s="133">
        <v>62.6</v>
      </c>
      <c r="O137" s="133">
        <v>56</v>
      </c>
      <c r="P137" s="133">
        <v>59</v>
      </c>
      <c r="Q137" s="133">
        <v>32</v>
      </c>
      <c r="R137" s="133"/>
      <c r="S137" s="133">
        <v>28.4</v>
      </c>
      <c r="T137" s="133">
        <v>35</v>
      </c>
      <c r="U137" s="133">
        <v>39.299999999999997</v>
      </c>
      <c r="V137" s="133">
        <v>36.299999999999997</v>
      </c>
      <c r="W137" s="133">
        <v>38.1</v>
      </c>
      <c r="X137" s="133">
        <v>47.3</v>
      </c>
      <c r="Y137" s="133">
        <v>57</v>
      </c>
      <c r="Z137" s="133">
        <v>57.9</v>
      </c>
      <c r="AA137" s="133">
        <v>57.9</v>
      </c>
      <c r="AB137" s="133">
        <v>63.3</v>
      </c>
      <c r="AC137" s="133">
        <v>63.3</v>
      </c>
      <c r="AD137" s="133">
        <v>63.3</v>
      </c>
      <c r="AE137" s="133">
        <v>63.9</v>
      </c>
      <c r="AF137" s="133">
        <v>63.9</v>
      </c>
      <c r="AG137" s="134">
        <v>75</v>
      </c>
      <c r="AH137" s="46">
        <f t="shared" si="31"/>
        <v>63.9</v>
      </c>
      <c r="AI137" s="47">
        <f t="shared" si="32"/>
        <v>28.4</v>
      </c>
    </row>
    <row r="138" spans="1:35">
      <c r="A138" s="135" t="s">
        <v>160</v>
      </c>
      <c r="B138" s="132">
        <v>47.3</v>
      </c>
      <c r="C138" s="132">
        <v>17.600000000000001</v>
      </c>
      <c r="D138" s="136">
        <v>21.2</v>
      </c>
      <c r="E138" s="136">
        <v>12.5</v>
      </c>
      <c r="F138" s="136">
        <v>11.3</v>
      </c>
      <c r="G138" s="136">
        <v>10</v>
      </c>
      <c r="H138" s="136">
        <v>10</v>
      </c>
      <c r="I138" s="136">
        <v>10</v>
      </c>
      <c r="J138" s="136">
        <v>33.299999999999997</v>
      </c>
      <c r="K138" s="136">
        <v>33.299999999999997</v>
      </c>
      <c r="L138" s="136">
        <v>68.3</v>
      </c>
      <c r="M138" s="136">
        <v>42</v>
      </c>
      <c r="N138" s="136">
        <v>42</v>
      </c>
      <c r="O138" s="136">
        <v>36</v>
      </c>
      <c r="P138" s="136">
        <v>36</v>
      </c>
      <c r="Q138" s="136">
        <v>-4</v>
      </c>
      <c r="R138" s="136"/>
      <c r="S138" s="136">
        <v>-12.7</v>
      </c>
      <c r="T138" s="136">
        <v>0</v>
      </c>
      <c r="U138" s="136">
        <v>1</v>
      </c>
      <c r="V138" s="136">
        <v>8.8000000000000007</v>
      </c>
      <c r="W138" s="136">
        <v>11.9</v>
      </c>
      <c r="X138" s="136">
        <v>29.4</v>
      </c>
      <c r="Y138" s="136">
        <v>44.1</v>
      </c>
      <c r="Z138" s="136">
        <v>40.9</v>
      </c>
      <c r="AA138" s="136">
        <v>45.1</v>
      </c>
      <c r="AB138" s="136">
        <v>52.3</v>
      </c>
      <c r="AC138" s="136">
        <v>52.3</v>
      </c>
      <c r="AD138" s="136">
        <v>52.3</v>
      </c>
      <c r="AE138" s="136">
        <v>54.3</v>
      </c>
      <c r="AF138" s="136">
        <v>54.3</v>
      </c>
      <c r="AG138" s="134">
        <v>240</v>
      </c>
      <c r="AH138" s="46">
        <f t="shared" si="31"/>
        <v>68.3</v>
      </c>
      <c r="AI138" s="47">
        <f t="shared" si="32"/>
        <v>-12.7</v>
      </c>
    </row>
    <row r="139" spans="1:35">
      <c r="A139" s="135" t="s">
        <v>161</v>
      </c>
      <c r="B139" s="132">
        <v>-70.8</v>
      </c>
      <c r="C139" s="132">
        <v>-69.2</v>
      </c>
      <c r="D139" s="136">
        <v>-74</v>
      </c>
      <c r="E139" s="136">
        <v>-68.2</v>
      </c>
      <c r="F139" s="136">
        <v>-68.599999999999994</v>
      </c>
      <c r="G139" s="136">
        <v>-63.3</v>
      </c>
      <c r="H139" s="136">
        <v>-63.3</v>
      </c>
      <c r="I139" s="136">
        <v>-63.3</v>
      </c>
      <c r="J139" s="136">
        <v>-57.6</v>
      </c>
      <c r="K139" s="136">
        <v>-57.6</v>
      </c>
      <c r="L139" s="136">
        <v>-55.6</v>
      </c>
      <c r="M139" s="136">
        <v>-53</v>
      </c>
      <c r="N139" s="136">
        <v>-56</v>
      </c>
      <c r="O139" s="136">
        <v>-68</v>
      </c>
      <c r="P139" s="136">
        <v>-47</v>
      </c>
      <c r="Q139" s="136">
        <v>-37</v>
      </c>
      <c r="R139" s="136"/>
      <c r="S139" s="136">
        <v>-23.3</v>
      </c>
      <c r="T139" s="136">
        <v>-23.4</v>
      </c>
      <c r="U139" s="136">
        <v>-46.3</v>
      </c>
      <c r="V139" s="136">
        <v>-51.3</v>
      </c>
      <c r="W139" s="136">
        <v>-52.7</v>
      </c>
      <c r="X139" s="136">
        <v>-61.5</v>
      </c>
      <c r="Y139" s="136">
        <v>-61.3</v>
      </c>
      <c r="Z139" s="136">
        <v>-49.5</v>
      </c>
      <c r="AA139" s="136">
        <v>-50.1</v>
      </c>
      <c r="AB139" s="136">
        <v>-70.3</v>
      </c>
      <c r="AC139" s="136">
        <v>-70.3</v>
      </c>
      <c r="AD139" s="136">
        <v>-70.3</v>
      </c>
      <c r="AE139" s="136">
        <v>-71.3</v>
      </c>
      <c r="AF139" s="136">
        <v>-71.3</v>
      </c>
      <c r="AG139" s="134">
        <v>240</v>
      </c>
      <c r="AH139" s="46">
        <f t="shared" ref="AH139:AH145" si="192">MAX(B139:AF139)</f>
        <v>-23.3</v>
      </c>
      <c r="AI139" s="47">
        <f t="shared" ref="AI139:AI145" si="193">MIN(B139:AF139)</f>
        <v>-74</v>
      </c>
    </row>
    <row r="140" spans="1:35">
      <c r="A140" s="135" t="s">
        <v>162</v>
      </c>
      <c r="B140" s="132">
        <v>87</v>
      </c>
      <c r="C140" s="132">
        <v>87</v>
      </c>
      <c r="D140" s="137">
        <v>89</v>
      </c>
      <c r="E140" s="137">
        <v>84</v>
      </c>
      <c r="F140" s="137">
        <v>86.3</v>
      </c>
      <c r="G140" s="137">
        <v>86.3</v>
      </c>
      <c r="H140" s="137">
        <v>86.3</v>
      </c>
      <c r="I140" s="137">
        <v>86.3</v>
      </c>
      <c r="J140" s="137">
        <v>72.3</v>
      </c>
      <c r="K140" s="137">
        <v>72.3</v>
      </c>
      <c r="L140" s="137">
        <v>67.900000000000006</v>
      </c>
      <c r="M140" s="137">
        <v>64</v>
      </c>
      <c r="N140" s="137">
        <v>71</v>
      </c>
      <c r="O140" s="137">
        <v>80</v>
      </c>
      <c r="P140" s="137">
        <v>44</v>
      </c>
      <c r="Q140" s="137">
        <v>40.4</v>
      </c>
      <c r="R140" s="137"/>
      <c r="S140" s="137">
        <v>53.7</v>
      </c>
      <c r="T140" s="137">
        <v>53.7</v>
      </c>
      <c r="U140" s="137">
        <v>54.3</v>
      </c>
      <c r="V140" s="137">
        <v>58.1</v>
      </c>
      <c r="W140" s="137">
        <v>60.4</v>
      </c>
      <c r="X140" s="137">
        <v>67.5</v>
      </c>
      <c r="Y140" s="137">
        <v>64</v>
      </c>
      <c r="Z140" s="137">
        <v>56.6</v>
      </c>
      <c r="AA140" s="137">
        <v>64.599999999999994</v>
      </c>
      <c r="AB140" s="137">
        <v>72.599999999999994</v>
      </c>
      <c r="AC140" s="137">
        <v>64.599999999999994</v>
      </c>
      <c r="AD140" s="137">
        <v>64.599999999999994</v>
      </c>
      <c r="AE140" s="137">
        <v>83.6</v>
      </c>
      <c r="AF140" s="137">
        <v>83.6</v>
      </c>
      <c r="AG140" s="134"/>
      <c r="AH140" s="46">
        <f t="shared" si="192"/>
        <v>89</v>
      </c>
      <c r="AI140" s="47">
        <f t="shared" si="193"/>
        <v>40.4</v>
      </c>
    </row>
    <row r="141" spans="1:35">
      <c r="A141" s="135" t="s">
        <v>163</v>
      </c>
      <c r="B141" s="132">
        <v>21.9</v>
      </c>
      <c r="C141" s="132">
        <v>18</v>
      </c>
      <c r="D141" s="136">
        <v>15.7</v>
      </c>
      <c r="E141" s="136">
        <v>17.5</v>
      </c>
      <c r="F141" s="136">
        <v>19.600000000000001</v>
      </c>
      <c r="G141" s="136">
        <v>19.600000000000001</v>
      </c>
      <c r="H141" s="136">
        <v>19.600000000000001</v>
      </c>
      <c r="I141" s="136">
        <v>38.6</v>
      </c>
      <c r="J141" s="136">
        <v>30.3</v>
      </c>
      <c r="K141" s="136">
        <v>30.3</v>
      </c>
      <c r="L141" s="136">
        <v>45.6</v>
      </c>
      <c r="M141" s="136">
        <v>37</v>
      </c>
      <c r="N141" s="136">
        <v>44</v>
      </c>
      <c r="O141" s="136">
        <v>41</v>
      </c>
      <c r="P141" s="136">
        <v>14</v>
      </c>
      <c r="Q141" s="136">
        <v>28</v>
      </c>
      <c r="R141" s="136"/>
      <c r="S141" s="136">
        <v>43.8</v>
      </c>
      <c r="T141" s="136">
        <v>35.200000000000003</v>
      </c>
      <c r="U141" s="136">
        <v>39.5</v>
      </c>
      <c r="V141" s="136">
        <v>40.799999999999997</v>
      </c>
      <c r="W141" s="136">
        <v>39</v>
      </c>
      <c r="X141" s="136">
        <v>34.1</v>
      </c>
      <c r="Y141" s="136">
        <v>29.4</v>
      </c>
      <c r="Z141" s="136">
        <v>26.5</v>
      </c>
      <c r="AA141" s="137">
        <v>26.1</v>
      </c>
      <c r="AB141" s="137">
        <v>26.1</v>
      </c>
      <c r="AC141" s="137">
        <v>26.1</v>
      </c>
      <c r="AD141" s="137">
        <v>26.1</v>
      </c>
      <c r="AE141" s="137">
        <v>24.6</v>
      </c>
      <c r="AF141" s="137">
        <v>24.6</v>
      </c>
      <c r="AG141" s="134">
        <v>60</v>
      </c>
      <c r="AH141" s="46">
        <f t="shared" si="192"/>
        <v>45.6</v>
      </c>
      <c r="AI141" s="47">
        <f t="shared" si="193"/>
        <v>14</v>
      </c>
    </row>
    <row r="142" spans="1:35">
      <c r="A142" s="135" t="s">
        <v>164</v>
      </c>
      <c r="B142" s="132">
        <v>-68.099999999999994</v>
      </c>
      <c r="C142" s="132">
        <v>-79.400000000000006</v>
      </c>
      <c r="D142" s="137">
        <v>-75.5</v>
      </c>
      <c r="E142" s="137">
        <v>-68.099999999999994</v>
      </c>
      <c r="F142" s="137">
        <v>-70.3</v>
      </c>
      <c r="G142" s="137">
        <v>-70.3</v>
      </c>
      <c r="H142" s="137">
        <v>-70.3</v>
      </c>
      <c r="I142" s="137">
        <v>-70.3</v>
      </c>
      <c r="J142" s="137">
        <v>-70.3</v>
      </c>
      <c r="K142" s="137">
        <v>-70.3</v>
      </c>
      <c r="L142" s="137">
        <v>-50.3</v>
      </c>
      <c r="M142" s="137">
        <v>50</v>
      </c>
      <c r="N142" s="137">
        <v>42</v>
      </c>
      <c r="O142" s="137">
        <v>74</v>
      </c>
      <c r="P142" s="137">
        <v>74</v>
      </c>
      <c r="Q142" s="137">
        <v>74.400000000000006</v>
      </c>
      <c r="R142" s="137"/>
      <c r="S142" s="137">
        <v>47.3</v>
      </c>
      <c r="T142" s="137">
        <v>46.9</v>
      </c>
      <c r="U142" s="137">
        <v>48</v>
      </c>
      <c r="V142" s="137">
        <v>42.8</v>
      </c>
      <c r="W142" s="137">
        <v>53.9</v>
      </c>
      <c r="X142" s="137">
        <v>56.5</v>
      </c>
      <c r="Y142" s="137">
        <v>77.2</v>
      </c>
      <c r="Z142" s="137">
        <v>106.1</v>
      </c>
      <c r="AA142" s="137">
        <v>26.1</v>
      </c>
      <c r="AB142" s="137">
        <v>26.1</v>
      </c>
      <c r="AC142" s="137">
        <v>26.1</v>
      </c>
      <c r="AD142" s="137">
        <v>26.1</v>
      </c>
      <c r="AE142" s="137">
        <v>-58.6</v>
      </c>
      <c r="AF142" s="137">
        <v>-58.6</v>
      </c>
      <c r="AG142" s="138">
        <v>120</v>
      </c>
      <c r="AH142" s="46">
        <f t="shared" si="192"/>
        <v>106.1</v>
      </c>
      <c r="AI142" s="47">
        <f t="shared" si="193"/>
        <v>-79.400000000000006</v>
      </c>
    </row>
    <row r="143" spans="1:35">
      <c r="A143" s="135" t="s">
        <v>165</v>
      </c>
      <c r="B143" s="132">
        <v>18</v>
      </c>
      <c r="C143" s="132">
        <v>12</v>
      </c>
      <c r="D143" s="137">
        <v>11.5</v>
      </c>
      <c r="E143" s="137">
        <v>11.8</v>
      </c>
      <c r="F143" s="137">
        <v>11.9</v>
      </c>
      <c r="G143" s="137">
        <v>11.9</v>
      </c>
      <c r="H143" s="137">
        <v>11.9</v>
      </c>
      <c r="I143" s="137">
        <v>11.9</v>
      </c>
      <c r="J143" s="137">
        <v>11.9</v>
      </c>
      <c r="K143" s="137">
        <v>11.9</v>
      </c>
      <c r="L143" s="137">
        <v>74.599999999999994</v>
      </c>
      <c r="M143" s="137">
        <v>72</v>
      </c>
      <c r="N143" s="137">
        <v>72</v>
      </c>
      <c r="O143" s="137">
        <v>84</v>
      </c>
      <c r="P143" s="137">
        <v>84</v>
      </c>
      <c r="Q143" s="137">
        <v>83.4</v>
      </c>
      <c r="R143" s="137"/>
      <c r="S143" s="137">
        <v>143.19999999999999</v>
      </c>
      <c r="T143" s="137">
        <v>143.30000000000001</v>
      </c>
      <c r="U143" s="137">
        <v>144.30000000000001</v>
      </c>
      <c r="V143" s="137">
        <v>73.7</v>
      </c>
      <c r="W143" s="137">
        <v>74.7</v>
      </c>
      <c r="X143" s="137">
        <v>176.2</v>
      </c>
      <c r="Y143" s="137">
        <v>175.7</v>
      </c>
      <c r="Z143" s="137">
        <v>203.1</v>
      </c>
      <c r="AA143" s="137">
        <v>205.4</v>
      </c>
      <c r="AB143" s="137">
        <v>205.4</v>
      </c>
      <c r="AC143" s="137">
        <v>205.4</v>
      </c>
      <c r="AD143" s="137">
        <v>205.4</v>
      </c>
      <c r="AE143" s="137">
        <v>20.3</v>
      </c>
      <c r="AF143" s="137">
        <v>20.3</v>
      </c>
      <c r="AG143" s="138"/>
      <c r="AH143" s="46">
        <f t="shared" si="192"/>
        <v>205.4</v>
      </c>
      <c r="AI143" s="47">
        <f t="shared" si="193"/>
        <v>11.5</v>
      </c>
    </row>
    <row r="144" spans="1:35">
      <c r="A144" s="135" t="s">
        <v>166</v>
      </c>
      <c r="B144" s="132">
        <v>62.1</v>
      </c>
      <c r="C144" s="132">
        <v>-38.4</v>
      </c>
      <c r="D144" s="137">
        <v>-35.200000000000003</v>
      </c>
      <c r="E144" s="137">
        <v>-34.299999999999997</v>
      </c>
      <c r="F144" s="137">
        <v>-33.5</v>
      </c>
      <c r="G144" s="137">
        <v>-33.5</v>
      </c>
      <c r="H144" s="137">
        <v>-33.5</v>
      </c>
      <c r="I144" s="137">
        <v>-33.5</v>
      </c>
      <c r="J144" s="137">
        <v>-33.5</v>
      </c>
      <c r="K144" s="137">
        <v>-33.5</v>
      </c>
      <c r="L144" s="137">
        <v>-39.6</v>
      </c>
      <c r="M144" s="137">
        <v>-9.4</v>
      </c>
      <c r="N144" s="137">
        <v>-9.4</v>
      </c>
      <c r="O144" s="137">
        <v>-7.5</v>
      </c>
      <c r="P144" s="137">
        <v>-22</v>
      </c>
      <c r="Q144" s="137">
        <v>-5</v>
      </c>
      <c r="R144" s="137"/>
      <c r="S144" s="137">
        <v>-7.8</v>
      </c>
      <c r="T144" s="137">
        <v>-8.6</v>
      </c>
      <c r="U144" s="137">
        <v>-7.5</v>
      </c>
      <c r="V144" s="137">
        <v>-26</v>
      </c>
      <c r="W144" s="137">
        <v>-26.7</v>
      </c>
      <c r="X144" s="137">
        <v>-10.6</v>
      </c>
      <c r="Y144" s="137">
        <v>-10.1</v>
      </c>
      <c r="Z144" s="137">
        <v>-10.3</v>
      </c>
      <c r="AA144" s="137">
        <v>-14</v>
      </c>
      <c r="AB144" s="137">
        <v>-14</v>
      </c>
      <c r="AC144" s="137">
        <v>-14</v>
      </c>
      <c r="AD144" s="137">
        <v>-14</v>
      </c>
      <c r="AE144" s="137">
        <v>-14</v>
      </c>
      <c r="AF144" s="137">
        <v>-14</v>
      </c>
      <c r="AG144" s="138"/>
      <c r="AH144" s="46">
        <f t="shared" si="192"/>
        <v>62.1</v>
      </c>
      <c r="AI144" s="47">
        <f t="shared" si="193"/>
        <v>-39.6</v>
      </c>
    </row>
    <row r="145" spans="1:38">
      <c r="A145" s="135" t="s">
        <v>167</v>
      </c>
      <c r="B145" s="132">
        <v>62.5</v>
      </c>
      <c r="C145" s="132">
        <v>37.4</v>
      </c>
      <c r="D145" s="137">
        <v>43</v>
      </c>
      <c r="E145" s="137">
        <v>42</v>
      </c>
      <c r="F145" s="137">
        <v>44</v>
      </c>
      <c r="G145" s="137">
        <v>44</v>
      </c>
      <c r="H145" s="137">
        <v>44</v>
      </c>
      <c r="I145" s="137">
        <v>44</v>
      </c>
      <c r="J145" s="137">
        <v>44</v>
      </c>
      <c r="K145" s="137">
        <v>44</v>
      </c>
      <c r="L145" s="137">
        <v>8.6</v>
      </c>
      <c r="M145" s="137">
        <v>13</v>
      </c>
      <c r="N145" s="137">
        <v>13</v>
      </c>
      <c r="O145" s="137">
        <v>0.8</v>
      </c>
      <c r="P145" s="137">
        <v>-17</v>
      </c>
      <c r="Q145" s="137">
        <v>-45</v>
      </c>
      <c r="R145" s="137"/>
      <c r="S145" s="137">
        <v>-61</v>
      </c>
      <c r="T145" s="137">
        <v>-49.3</v>
      </c>
      <c r="U145" s="137">
        <v>-30.8</v>
      </c>
      <c r="V145" s="137">
        <v>-26.87</v>
      </c>
      <c r="W145" s="137">
        <v>-18</v>
      </c>
      <c r="X145" s="137">
        <v>2.9</v>
      </c>
      <c r="Y145" s="137">
        <v>15.1</v>
      </c>
      <c r="Z145" s="137">
        <v>8.9</v>
      </c>
      <c r="AA145" s="137">
        <v>9.8000000000000007</v>
      </c>
      <c r="AB145" s="137">
        <v>39</v>
      </c>
      <c r="AC145" s="137">
        <v>52</v>
      </c>
      <c r="AD145" s="137">
        <v>73</v>
      </c>
      <c r="AE145" s="137">
        <v>63</v>
      </c>
      <c r="AF145" s="137">
        <v>63</v>
      </c>
      <c r="AG145" s="138"/>
      <c r="AH145" s="46">
        <f t="shared" si="192"/>
        <v>73</v>
      </c>
      <c r="AI145" s="47">
        <f t="shared" si="193"/>
        <v>-61</v>
      </c>
    </row>
    <row r="146" spans="1:38">
      <c r="A146" s="135" t="s">
        <v>168</v>
      </c>
      <c r="B146" s="132">
        <v>-219</v>
      </c>
      <c r="C146" s="132">
        <v>-247</v>
      </c>
      <c r="D146" s="137">
        <v>-196.4</v>
      </c>
      <c r="E146" s="137">
        <v>-188.2</v>
      </c>
      <c r="F146" s="137">
        <v>-163</v>
      </c>
      <c r="G146" s="137">
        <v>-163</v>
      </c>
      <c r="H146" s="137">
        <v>-163</v>
      </c>
      <c r="I146" s="137">
        <v>-163</v>
      </c>
      <c r="J146" s="137">
        <v>-163</v>
      </c>
      <c r="K146" s="137">
        <v>-163</v>
      </c>
      <c r="L146" s="137">
        <v>-245.6</v>
      </c>
      <c r="M146" s="137">
        <v>-231</v>
      </c>
      <c r="N146" s="137">
        <v>-231</v>
      </c>
      <c r="O146" s="137">
        <v>-147</v>
      </c>
      <c r="P146" s="137">
        <v>-48</v>
      </c>
      <c r="Q146" s="137">
        <v>-50</v>
      </c>
      <c r="R146" s="137"/>
      <c r="S146" s="137">
        <v>122.9</v>
      </c>
      <c r="T146" s="137">
        <v>-142.9</v>
      </c>
      <c r="U146" s="137">
        <v>-152.1</v>
      </c>
      <c r="V146" s="137">
        <v>-171.5</v>
      </c>
      <c r="W146" s="137">
        <v>-172.3</v>
      </c>
      <c r="X146" s="137">
        <v>-303.39999999999998</v>
      </c>
      <c r="Y146" s="137">
        <v>-329.5</v>
      </c>
      <c r="Z146" s="137">
        <v>-370.3</v>
      </c>
      <c r="AA146" s="137">
        <v>-389.7</v>
      </c>
      <c r="AB146" s="137">
        <v>-179.6</v>
      </c>
      <c r="AC146" s="137">
        <v>-179.6</v>
      </c>
      <c r="AD146" s="137">
        <v>-179.6</v>
      </c>
      <c r="AE146" s="137">
        <v>-265.3</v>
      </c>
      <c r="AF146" s="137">
        <v>-265.3</v>
      </c>
      <c r="AG146" s="138"/>
      <c r="AH146" s="46">
        <f t="shared" ref="AH146:AH158" si="194">MAX(B146:AF146)</f>
        <v>122.9</v>
      </c>
      <c r="AI146" s="47">
        <f t="shared" ref="AI146:AI158" si="195">MIN(B146:AF146)</f>
        <v>-389.7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94"/>
        <v>0</v>
      </c>
      <c r="AI147" s="47">
        <f t="shared" si="195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>
        <v>32.6</v>
      </c>
      <c r="T148" s="137">
        <v>32.1</v>
      </c>
      <c r="U148" s="137">
        <v>34.1</v>
      </c>
      <c r="V148" s="137">
        <v>36</v>
      </c>
      <c r="W148" s="137">
        <v>35.9</v>
      </c>
      <c r="X148" s="137">
        <v>34.9</v>
      </c>
      <c r="Y148" s="137">
        <v>34.1</v>
      </c>
      <c r="Z148" s="137">
        <v>24.1</v>
      </c>
      <c r="AA148" s="137">
        <v>21.6</v>
      </c>
      <c r="AB148" s="137">
        <v>21.6</v>
      </c>
      <c r="AC148" s="137">
        <v>21.6</v>
      </c>
      <c r="AD148" s="137">
        <v>21.6</v>
      </c>
      <c r="AE148" s="137">
        <v>29.6</v>
      </c>
      <c r="AF148" s="137">
        <v>29.6</v>
      </c>
      <c r="AG148" s="134"/>
      <c r="AH148" s="46">
        <f t="shared" si="194"/>
        <v>36</v>
      </c>
      <c r="AI148" s="47">
        <f t="shared" si="195"/>
        <v>21.6</v>
      </c>
    </row>
    <row r="149" spans="1:38">
      <c r="A149" s="135" t="s">
        <v>171</v>
      </c>
      <c r="B149" s="132">
        <v>167</v>
      </c>
      <c r="C149" s="132">
        <f>83.3*2</f>
        <v>166.6</v>
      </c>
      <c r="D149" s="122">
        <f>83.6*2</f>
        <v>167.2</v>
      </c>
      <c r="E149" s="122">
        <f>83.3*2</f>
        <v>166.6</v>
      </c>
      <c r="F149" s="122">
        <v>81</v>
      </c>
      <c r="G149" s="122">
        <v>81</v>
      </c>
      <c r="H149" s="122">
        <v>81</v>
      </c>
      <c r="I149" s="122">
        <v>81</v>
      </c>
      <c r="J149" s="122">
        <v>81</v>
      </c>
      <c r="K149" s="122">
        <v>81</v>
      </c>
      <c r="L149" s="122">
        <v>79.3</v>
      </c>
      <c r="M149" s="122">
        <v>81</v>
      </c>
      <c r="N149" s="122">
        <v>81</v>
      </c>
      <c r="O149" s="122">
        <v>81</v>
      </c>
      <c r="P149" s="122">
        <v>81</v>
      </c>
      <c r="Q149" s="122">
        <v>160</v>
      </c>
      <c r="R149" s="122"/>
      <c r="S149" s="122">
        <v>160.69999999999999</v>
      </c>
      <c r="T149" s="122">
        <v>131.30000000000001</v>
      </c>
      <c r="U149" s="122">
        <v>174.2</v>
      </c>
      <c r="V149" s="122">
        <v>166.6</v>
      </c>
      <c r="W149" s="122">
        <v>163.19999999999999</v>
      </c>
      <c r="X149" s="122">
        <v>163.19999999999999</v>
      </c>
      <c r="Y149" s="122">
        <v>163.1</v>
      </c>
      <c r="Z149" s="122">
        <v>163.19999999999999</v>
      </c>
      <c r="AA149" s="122">
        <v>163.5</v>
      </c>
      <c r="AB149" s="122">
        <v>163.5</v>
      </c>
      <c r="AC149" s="122">
        <v>163.5</v>
      </c>
      <c r="AD149" s="122">
        <v>163.5</v>
      </c>
      <c r="AE149" s="122">
        <v>84.6</v>
      </c>
      <c r="AF149" s="122">
        <v>84.6</v>
      </c>
      <c r="AG149" s="134"/>
      <c r="AH149" s="46">
        <f t="shared" si="194"/>
        <v>174.2</v>
      </c>
      <c r="AI149" s="47">
        <f t="shared" si="195"/>
        <v>79.3</v>
      </c>
    </row>
    <row r="150" spans="1:38">
      <c r="A150" s="135" t="s">
        <v>172</v>
      </c>
      <c r="B150" s="132">
        <v>31.6</v>
      </c>
      <c r="C150" s="132">
        <v>28.5</v>
      </c>
      <c r="D150" s="122">
        <v>27.5</v>
      </c>
      <c r="E150" s="122">
        <f>13.8*2</f>
        <v>27.6</v>
      </c>
      <c r="F150" s="122">
        <f>13.8*2</f>
        <v>27.6</v>
      </c>
      <c r="G150" s="122">
        <f>13.8*2</f>
        <v>27.6</v>
      </c>
      <c r="H150" s="122">
        <v>27.5</v>
      </c>
      <c r="I150" s="122">
        <v>27.5</v>
      </c>
      <c r="J150" s="122">
        <v>27.5</v>
      </c>
      <c r="K150" s="122">
        <v>27.5</v>
      </c>
      <c r="L150" s="122">
        <v>27.5</v>
      </c>
      <c r="M150" s="122">
        <v>25.6</v>
      </c>
      <c r="N150" s="122">
        <v>25.6</v>
      </c>
      <c r="O150" s="122">
        <v>14</v>
      </c>
      <c r="P150" s="122">
        <v>0</v>
      </c>
      <c r="Q150" s="122">
        <v>31</v>
      </c>
      <c r="R150" s="122"/>
      <c r="S150" s="122">
        <v>11</v>
      </c>
      <c r="T150" s="122">
        <v>31.9</v>
      </c>
      <c r="U150" s="122">
        <v>31.2</v>
      </c>
      <c r="V150" s="122">
        <v>30.9</v>
      </c>
      <c r="W150" s="122">
        <v>30.7</v>
      </c>
      <c r="X150" s="122">
        <v>31.3</v>
      </c>
      <c r="Y150" s="122">
        <v>29.5</v>
      </c>
      <c r="Z150" s="122">
        <v>28.6</v>
      </c>
      <c r="AA150" s="122">
        <v>28.3</v>
      </c>
      <c r="AB150" s="122">
        <v>28.3</v>
      </c>
      <c r="AC150" s="122">
        <v>28.3</v>
      </c>
      <c r="AD150" s="122">
        <v>28.3</v>
      </c>
      <c r="AE150" s="122">
        <v>28.3</v>
      </c>
      <c r="AF150" s="122">
        <v>28.3</v>
      </c>
      <c r="AG150" s="134"/>
      <c r="AH150" s="46">
        <f t="shared" si="194"/>
        <v>31.9</v>
      </c>
      <c r="AI150" s="47">
        <f t="shared" si="195"/>
        <v>0</v>
      </c>
    </row>
    <row r="151" spans="1:38" ht="15.75" thickBot="1">
      <c r="A151" s="139" t="s">
        <v>173</v>
      </c>
      <c r="B151" s="132">
        <v>8.1999999999999993</v>
      </c>
      <c r="C151" s="132">
        <v>8.1999999999999993</v>
      </c>
      <c r="D151" s="122">
        <v>8.1</v>
      </c>
      <c r="E151" s="122">
        <v>8</v>
      </c>
      <c r="F151" s="122">
        <v>8.1999999999999993</v>
      </c>
      <c r="G151" s="122">
        <v>9.1999999999999993</v>
      </c>
      <c r="H151" s="122">
        <v>6.9</v>
      </c>
      <c r="I151" s="122">
        <v>6.9</v>
      </c>
      <c r="J151" s="122">
        <v>6.9</v>
      </c>
      <c r="K151" s="122">
        <v>6.9</v>
      </c>
      <c r="L151" s="122">
        <v>8.6999999999999993</v>
      </c>
      <c r="M151" s="122">
        <v>12.9</v>
      </c>
      <c r="N151" s="122">
        <v>12.9</v>
      </c>
      <c r="O151" s="122">
        <v>22.3</v>
      </c>
      <c r="P151" s="122">
        <v>11.2</v>
      </c>
      <c r="Q151" s="122">
        <v>8.4</v>
      </c>
      <c r="R151" s="122"/>
      <c r="S151" s="122">
        <v>6.4</v>
      </c>
      <c r="T151" s="122">
        <v>6.6</v>
      </c>
      <c r="U151" s="122">
        <v>7.7</v>
      </c>
      <c r="V151" s="122">
        <v>6.96</v>
      </c>
      <c r="W151" s="122">
        <v>7.7</v>
      </c>
      <c r="X151" s="122">
        <v>6.1</v>
      </c>
      <c r="Y151" s="122">
        <v>5.0999999999999996</v>
      </c>
      <c r="Z151" s="122">
        <v>4.4000000000000004</v>
      </c>
      <c r="AA151" s="122">
        <v>4.5999999999999996</v>
      </c>
      <c r="AB151" s="122">
        <v>5</v>
      </c>
      <c r="AC151" s="122">
        <v>5.3</v>
      </c>
      <c r="AD151" s="122">
        <v>5.3</v>
      </c>
      <c r="AE151" s="122">
        <v>5.3</v>
      </c>
      <c r="AF151" s="122">
        <v>5.3</v>
      </c>
      <c r="AG151" s="134"/>
      <c r="AH151" s="46">
        <f t="shared" si="194"/>
        <v>22.3</v>
      </c>
      <c r="AI151" s="47">
        <f t="shared" si="195"/>
        <v>4.4000000000000004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>
        <v>1</v>
      </c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194"/>
        <v>1</v>
      </c>
      <c r="AI152" s="47">
        <f t="shared" si="195"/>
        <v>1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6"/>
      <c r="AG153" s="148"/>
      <c r="AH153" s="46">
        <f t="shared" si="194"/>
        <v>0</v>
      </c>
      <c r="AI153" s="47">
        <f t="shared" si="195"/>
        <v>0</v>
      </c>
      <c r="AK153" s="204">
        <v>23.77</v>
      </c>
      <c r="AL153" s="137">
        <f>AK153*456/66</f>
        <v>164.2290909090909</v>
      </c>
    </row>
    <row r="154" spans="1:38">
      <c r="A154" s="135" t="s">
        <v>176</v>
      </c>
      <c r="B154" s="149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>
        <v>521.48</v>
      </c>
      <c r="P154" s="150">
        <v>521.55999999999995</v>
      </c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0"/>
      <c r="AG154" s="148"/>
      <c r="AH154" s="46">
        <f t="shared" si="194"/>
        <v>521.55999999999995</v>
      </c>
      <c r="AI154" s="47">
        <f t="shared" si="195"/>
        <v>521.48</v>
      </c>
      <c r="AK154" s="204">
        <v>23.77</v>
      </c>
    </row>
    <row r="155" spans="1:38">
      <c r="A155" s="135" t="s">
        <v>177</v>
      </c>
      <c r="B155" s="149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>
        <v>623.4</v>
      </c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0"/>
      <c r="AG155" s="148"/>
      <c r="AH155" s="46">
        <f t="shared" si="194"/>
        <v>623.4</v>
      </c>
      <c r="AI155" s="47">
        <f t="shared" si="195"/>
        <v>623.4</v>
      </c>
      <c r="AK155" s="204"/>
    </row>
    <row r="156" spans="1:38">
      <c r="A156" s="135" t="s">
        <v>178</v>
      </c>
      <c r="B156" s="149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>
        <v>335.89</v>
      </c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0"/>
      <c r="AG156" s="148"/>
      <c r="AH156" s="46">
        <f t="shared" si="194"/>
        <v>335.89</v>
      </c>
      <c r="AI156" s="47">
        <f t="shared" si="195"/>
        <v>335.89</v>
      </c>
      <c r="AK156" s="204"/>
    </row>
    <row r="157" spans="1:38">
      <c r="A157" s="135" t="s">
        <v>179</v>
      </c>
      <c r="B157" s="149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0"/>
      <c r="AG157" s="148"/>
      <c r="AH157" s="46">
        <f t="shared" si="194"/>
        <v>0</v>
      </c>
      <c r="AI157" s="47">
        <f t="shared" si="195"/>
        <v>0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>
        <v>1519.61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  <c r="AG158" s="156"/>
      <c r="AH158" s="46">
        <f t="shared" si="194"/>
        <v>1519.61</v>
      </c>
      <c r="AI158" s="47">
        <f t="shared" si="195"/>
        <v>1519.61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U166" si="196">B161</f>
        <v>0.3</v>
      </c>
      <c r="D161" s="161">
        <f t="shared" si="196"/>
        <v>0.3</v>
      </c>
      <c r="E161" s="161">
        <f t="shared" si="196"/>
        <v>0.3</v>
      </c>
      <c r="F161" s="161">
        <f t="shared" si="196"/>
        <v>0.3</v>
      </c>
      <c r="G161" s="161">
        <f t="shared" si="196"/>
        <v>0.3</v>
      </c>
      <c r="H161" s="161">
        <f t="shared" si="196"/>
        <v>0.3</v>
      </c>
      <c r="I161" s="161">
        <f t="shared" si="196"/>
        <v>0.3</v>
      </c>
      <c r="J161" s="161">
        <f t="shared" si="196"/>
        <v>0.3</v>
      </c>
      <c r="K161" s="161">
        <f t="shared" si="196"/>
        <v>0.3</v>
      </c>
      <c r="L161" s="161">
        <f t="shared" si="196"/>
        <v>0.3</v>
      </c>
      <c r="M161" s="161">
        <f t="shared" si="196"/>
        <v>0.3</v>
      </c>
      <c r="N161" s="161">
        <f t="shared" si="196"/>
        <v>0.3</v>
      </c>
      <c r="O161" s="161">
        <f t="shared" si="196"/>
        <v>0.3</v>
      </c>
      <c r="P161" s="161">
        <f t="shared" si="196"/>
        <v>0.3</v>
      </c>
      <c r="Q161" s="161">
        <f t="shared" si="196"/>
        <v>0.3</v>
      </c>
      <c r="R161" s="161">
        <f t="shared" si="196"/>
        <v>0.3</v>
      </c>
      <c r="S161" s="161">
        <f t="shared" si="196"/>
        <v>0.3</v>
      </c>
      <c r="T161" s="161">
        <f t="shared" si="196"/>
        <v>0.3</v>
      </c>
      <c r="U161" s="161">
        <f t="shared" si="196"/>
        <v>0.3</v>
      </c>
      <c r="V161" s="161">
        <f t="shared" ref="V161:AF166" si="197">U161</f>
        <v>0.3</v>
      </c>
      <c r="W161" s="161">
        <f t="shared" si="197"/>
        <v>0.3</v>
      </c>
      <c r="X161" s="161">
        <f t="shared" si="197"/>
        <v>0.3</v>
      </c>
      <c r="Y161" s="161">
        <f t="shared" si="197"/>
        <v>0.3</v>
      </c>
      <c r="Z161" s="161">
        <f t="shared" si="197"/>
        <v>0.3</v>
      </c>
      <c r="AA161" s="161">
        <f t="shared" si="197"/>
        <v>0.3</v>
      </c>
      <c r="AB161" s="161">
        <f t="shared" si="197"/>
        <v>0.3</v>
      </c>
      <c r="AC161" s="161">
        <f t="shared" si="197"/>
        <v>0.3</v>
      </c>
      <c r="AD161" s="161">
        <f t="shared" si="197"/>
        <v>0.3</v>
      </c>
      <c r="AE161" s="161">
        <f t="shared" si="197"/>
        <v>0.3</v>
      </c>
      <c r="AF161" s="161">
        <f t="shared" si="197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196"/>
        <v>0.4</v>
      </c>
      <c r="D162" s="163">
        <f t="shared" si="196"/>
        <v>0.4</v>
      </c>
      <c r="E162" s="163">
        <f t="shared" si="196"/>
        <v>0.4</v>
      </c>
      <c r="F162" s="163">
        <f t="shared" si="196"/>
        <v>0.4</v>
      </c>
      <c r="G162" s="163">
        <f t="shared" si="196"/>
        <v>0.4</v>
      </c>
      <c r="H162" s="163">
        <f t="shared" si="196"/>
        <v>0.4</v>
      </c>
      <c r="I162" s="163">
        <f t="shared" si="196"/>
        <v>0.4</v>
      </c>
      <c r="J162" s="163">
        <f t="shared" si="196"/>
        <v>0.4</v>
      </c>
      <c r="K162" s="163">
        <f t="shared" si="196"/>
        <v>0.4</v>
      </c>
      <c r="L162" s="163">
        <f t="shared" si="196"/>
        <v>0.4</v>
      </c>
      <c r="M162" s="163">
        <f t="shared" si="196"/>
        <v>0.4</v>
      </c>
      <c r="N162" s="163">
        <f t="shared" si="196"/>
        <v>0.4</v>
      </c>
      <c r="O162" s="163">
        <f t="shared" si="196"/>
        <v>0.4</v>
      </c>
      <c r="P162" s="163">
        <f t="shared" si="196"/>
        <v>0.4</v>
      </c>
      <c r="Q162" s="163">
        <f t="shared" si="196"/>
        <v>0.4</v>
      </c>
      <c r="R162" s="163">
        <f t="shared" si="196"/>
        <v>0.4</v>
      </c>
      <c r="S162" s="163">
        <f t="shared" si="196"/>
        <v>0.4</v>
      </c>
      <c r="T162" s="163">
        <f t="shared" si="196"/>
        <v>0.4</v>
      </c>
      <c r="U162" s="163">
        <f t="shared" si="196"/>
        <v>0.4</v>
      </c>
      <c r="V162" s="163">
        <f t="shared" si="197"/>
        <v>0.4</v>
      </c>
      <c r="W162" s="163">
        <f t="shared" si="197"/>
        <v>0.4</v>
      </c>
      <c r="X162" s="163">
        <f t="shared" si="197"/>
        <v>0.4</v>
      </c>
      <c r="Y162" s="163">
        <f t="shared" si="197"/>
        <v>0.4</v>
      </c>
      <c r="Z162" s="163">
        <f t="shared" si="197"/>
        <v>0.4</v>
      </c>
      <c r="AA162" s="163">
        <f t="shared" si="197"/>
        <v>0.4</v>
      </c>
      <c r="AB162" s="163">
        <f t="shared" si="197"/>
        <v>0.4</v>
      </c>
      <c r="AC162" s="163">
        <f t="shared" si="197"/>
        <v>0.4</v>
      </c>
      <c r="AD162" s="163">
        <f t="shared" si="197"/>
        <v>0.4</v>
      </c>
      <c r="AE162" s="163">
        <f t="shared" si="197"/>
        <v>0.4</v>
      </c>
      <c r="AF162" s="163">
        <f t="shared" si="197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196"/>
        <v>1.5</v>
      </c>
      <c r="D163" s="163">
        <f t="shared" si="196"/>
        <v>1.5</v>
      </c>
      <c r="E163" s="163">
        <f t="shared" si="196"/>
        <v>1.5</v>
      </c>
      <c r="F163" s="163">
        <f t="shared" si="196"/>
        <v>1.5</v>
      </c>
      <c r="G163" s="163">
        <f t="shared" si="196"/>
        <v>1.5</v>
      </c>
      <c r="H163" s="163">
        <f t="shared" si="196"/>
        <v>1.5</v>
      </c>
      <c r="I163" s="163">
        <f t="shared" si="196"/>
        <v>1.5</v>
      </c>
      <c r="J163" s="163">
        <f t="shared" si="196"/>
        <v>1.5</v>
      </c>
      <c r="K163" s="163">
        <f t="shared" si="196"/>
        <v>1.5</v>
      </c>
      <c r="L163" s="163">
        <f t="shared" si="196"/>
        <v>1.5</v>
      </c>
      <c r="M163" s="163">
        <f t="shared" si="196"/>
        <v>1.5</v>
      </c>
      <c r="N163" s="163">
        <f t="shared" si="196"/>
        <v>1.5</v>
      </c>
      <c r="O163" s="163">
        <f t="shared" si="196"/>
        <v>1.5</v>
      </c>
      <c r="P163" s="163">
        <f t="shared" si="196"/>
        <v>1.5</v>
      </c>
      <c r="Q163" s="163">
        <f t="shared" si="196"/>
        <v>1.5</v>
      </c>
      <c r="R163" s="163">
        <f t="shared" si="196"/>
        <v>1.5</v>
      </c>
      <c r="S163" s="163">
        <f t="shared" si="196"/>
        <v>1.5</v>
      </c>
      <c r="T163" s="163">
        <f t="shared" si="196"/>
        <v>1.5</v>
      </c>
      <c r="U163" s="163">
        <f t="shared" si="196"/>
        <v>1.5</v>
      </c>
      <c r="V163" s="163">
        <f t="shared" si="197"/>
        <v>1.5</v>
      </c>
      <c r="W163" s="163">
        <f t="shared" si="197"/>
        <v>1.5</v>
      </c>
      <c r="X163" s="163">
        <f t="shared" si="197"/>
        <v>1.5</v>
      </c>
      <c r="Y163" s="163">
        <f t="shared" si="197"/>
        <v>1.5</v>
      </c>
      <c r="Z163" s="163">
        <f t="shared" si="197"/>
        <v>1.5</v>
      </c>
      <c r="AA163" s="163">
        <f t="shared" si="197"/>
        <v>1.5</v>
      </c>
      <c r="AB163" s="163">
        <f t="shared" si="197"/>
        <v>1.5</v>
      </c>
      <c r="AC163" s="163">
        <f t="shared" si="197"/>
        <v>1.5</v>
      </c>
      <c r="AD163" s="163">
        <f t="shared" si="197"/>
        <v>1.5</v>
      </c>
      <c r="AE163" s="163">
        <f t="shared" si="197"/>
        <v>1.5</v>
      </c>
      <c r="AF163" s="163">
        <f t="shared" si="197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196"/>
        <v>0.3</v>
      </c>
      <c r="D164" s="163">
        <f t="shared" si="196"/>
        <v>0.3</v>
      </c>
      <c r="E164" s="163">
        <f t="shared" si="196"/>
        <v>0.3</v>
      </c>
      <c r="F164" s="163">
        <f t="shared" si="196"/>
        <v>0.3</v>
      </c>
      <c r="G164" s="163">
        <f t="shared" si="196"/>
        <v>0.3</v>
      </c>
      <c r="H164" s="163">
        <f t="shared" si="196"/>
        <v>0.3</v>
      </c>
      <c r="I164" s="163">
        <f t="shared" si="196"/>
        <v>0.3</v>
      </c>
      <c r="J164" s="163">
        <f t="shared" si="196"/>
        <v>0.3</v>
      </c>
      <c r="K164" s="163">
        <f t="shared" si="196"/>
        <v>0.3</v>
      </c>
      <c r="L164" s="163">
        <f t="shared" si="196"/>
        <v>0.3</v>
      </c>
      <c r="M164" s="163">
        <f t="shared" si="196"/>
        <v>0.3</v>
      </c>
      <c r="N164" s="163">
        <f t="shared" si="196"/>
        <v>0.3</v>
      </c>
      <c r="O164" s="163">
        <f t="shared" si="196"/>
        <v>0.3</v>
      </c>
      <c r="P164" s="163">
        <f t="shared" si="196"/>
        <v>0.3</v>
      </c>
      <c r="Q164" s="163">
        <f t="shared" si="196"/>
        <v>0.3</v>
      </c>
      <c r="R164" s="163">
        <f t="shared" si="196"/>
        <v>0.3</v>
      </c>
      <c r="S164" s="163">
        <f t="shared" si="196"/>
        <v>0.3</v>
      </c>
      <c r="T164" s="163">
        <f t="shared" si="196"/>
        <v>0.3</v>
      </c>
      <c r="U164" s="163">
        <f t="shared" si="196"/>
        <v>0.3</v>
      </c>
      <c r="V164" s="163">
        <f t="shared" si="197"/>
        <v>0.3</v>
      </c>
      <c r="W164" s="163">
        <f t="shared" si="197"/>
        <v>0.3</v>
      </c>
      <c r="X164" s="163">
        <f t="shared" si="197"/>
        <v>0.3</v>
      </c>
      <c r="Y164" s="163">
        <f t="shared" si="197"/>
        <v>0.3</v>
      </c>
      <c r="Z164" s="163">
        <f t="shared" si="197"/>
        <v>0.3</v>
      </c>
      <c r="AA164" s="163">
        <f t="shared" si="197"/>
        <v>0.3</v>
      </c>
      <c r="AB164" s="163">
        <f t="shared" si="197"/>
        <v>0.3</v>
      </c>
      <c r="AC164" s="163">
        <f t="shared" si="197"/>
        <v>0.3</v>
      </c>
      <c r="AD164" s="163">
        <f t="shared" si="197"/>
        <v>0.3</v>
      </c>
      <c r="AE164" s="163">
        <f t="shared" si="197"/>
        <v>0.3</v>
      </c>
      <c r="AF164" s="163">
        <f t="shared" si="197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196"/>
        <v>0.4</v>
      </c>
      <c r="D165" s="163">
        <f t="shared" si="196"/>
        <v>0.4</v>
      </c>
      <c r="E165" s="163">
        <f t="shared" si="196"/>
        <v>0.4</v>
      </c>
      <c r="F165" s="163">
        <f t="shared" si="196"/>
        <v>0.4</v>
      </c>
      <c r="G165" s="163">
        <f t="shared" si="196"/>
        <v>0.4</v>
      </c>
      <c r="H165" s="163">
        <f t="shared" si="196"/>
        <v>0.4</v>
      </c>
      <c r="I165" s="163">
        <f t="shared" si="196"/>
        <v>0.4</v>
      </c>
      <c r="J165" s="163">
        <f t="shared" si="196"/>
        <v>0.4</v>
      </c>
      <c r="K165" s="163">
        <f t="shared" si="196"/>
        <v>0.4</v>
      </c>
      <c r="L165" s="163">
        <f t="shared" si="196"/>
        <v>0.4</v>
      </c>
      <c r="M165" s="163">
        <f t="shared" si="196"/>
        <v>0.4</v>
      </c>
      <c r="N165" s="163">
        <f t="shared" si="196"/>
        <v>0.4</v>
      </c>
      <c r="O165" s="163">
        <f t="shared" si="196"/>
        <v>0.4</v>
      </c>
      <c r="P165" s="163">
        <f t="shared" si="196"/>
        <v>0.4</v>
      </c>
      <c r="Q165" s="163">
        <f t="shared" si="196"/>
        <v>0.4</v>
      </c>
      <c r="R165" s="163">
        <f t="shared" si="196"/>
        <v>0.4</v>
      </c>
      <c r="S165" s="163">
        <f t="shared" si="196"/>
        <v>0.4</v>
      </c>
      <c r="T165" s="163">
        <f t="shared" si="196"/>
        <v>0.4</v>
      </c>
      <c r="U165" s="163">
        <f t="shared" si="196"/>
        <v>0.4</v>
      </c>
      <c r="V165" s="163">
        <f t="shared" si="197"/>
        <v>0.4</v>
      </c>
      <c r="W165" s="163">
        <f t="shared" si="197"/>
        <v>0.4</v>
      </c>
      <c r="X165" s="163">
        <f t="shared" si="197"/>
        <v>0.4</v>
      </c>
      <c r="Y165" s="163">
        <f t="shared" si="197"/>
        <v>0.4</v>
      </c>
      <c r="Z165" s="163">
        <f t="shared" si="197"/>
        <v>0.4</v>
      </c>
      <c r="AA165" s="163">
        <f t="shared" si="197"/>
        <v>0.4</v>
      </c>
      <c r="AB165" s="163">
        <f t="shared" si="197"/>
        <v>0.4</v>
      </c>
      <c r="AC165" s="163">
        <f t="shared" si="197"/>
        <v>0.4</v>
      </c>
      <c r="AD165" s="163">
        <f t="shared" si="197"/>
        <v>0.4</v>
      </c>
      <c r="AE165" s="163">
        <f t="shared" si="197"/>
        <v>0.4</v>
      </c>
      <c r="AF165" s="163">
        <f t="shared" si="197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196"/>
        <v>0.64</v>
      </c>
      <c r="D166" s="166">
        <f t="shared" si="196"/>
        <v>0.64</v>
      </c>
      <c r="E166" s="166">
        <f t="shared" si="196"/>
        <v>0.64</v>
      </c>
      <c r="F166" s="166">
        <f t="shared" si="196"/>
        <v>0.64</v>
      </c>
      <c r="G166" s="166">
        <f t="shared" si="196"/>
        <v>0.64</v>
      </c>
      <c r="H166" s="166">
        <f t="shared" si="196"/>
        <v>0.64</v>
      </c>
      <c r="I166" s="166">
        <f t="shared" si="196"/>
        <v>0.64</v>
      </c>
      <c r="J166" s="166">
        <f t="shared" si="196"/>
        <v>0.64</v>
      </c>
      <c r="K166" s="166">
        <f t="shared" si="196"/>
        <v>0.64</v>
      </c>
      <c r="L166" s="166">
        <f t="shared" si="196"/>
        <v>0.64</v>
      </c>
      <c r="M166" s="166">
        <f t="shared" si="196"/>
        <v>0.64</v>
      </c>
      <c r="N166" s="166">
        <f t="shared" si="196"/>
        <v>0.64</v>
      </c>
      <c r="O166" s="166">
        <f t="shared" si="196"/>
        <v>0.64</v>
      </c>
      <c r="P166" s="166">
        <f t="shared" si="196"/>
        <v>0.64</v>
      </c>
      <c r="Q166" s="166">
        <f t="shared" si="196"/>
        <v>0.64</v>
      </c>
      <c r="R166" s="166">
        <f t="shared" si="196"/>
        <v>0.64</v>
      </c>
      <c r="S166" s="166">
        <f t="shared" si="196"/>
        <v>0.64</v>
      </c>
      <c r="T166" s="166">
        <f t="shared" si="196"/>
        <v>0.64</v>
      </c>
      <c r="U166" s="166">
        <f t="shared" si="196"/>
        <v>0.64</v>
      </c>
      <c r="V166" s="166">
        <f t="shared" si="197"/>
        <v>0.64</v>
      </c>
      <c r="W166" s="166">
        <f t="shared" si="197"/>
        <v>0.64</v>
      </c>
      <c r="X166" s="166">
        <f t="shared" si="197"/>
        <v>0.64</v>
      </c>
      <c r="Y166" s="166">
        <f t="shared" si="197"/>
        <v>0.64</v>
      </c>
      <c r="Z166" s="166">
        <f t="shared" si="197"/>
        <v>0.64</v>
      </c>
      <c r="AA166" s="166">
        <f t="shared" si="197"/>
        <v>0.64</v>
      </c>
      <c r="AB166" s="166">
        <f t="shared" si="197"/>
        <v>0.64</v>
      </c>
      <c r="AC166" s="166">
        <f t="shared" si="197"/>
        <v>0.64</v>
      </c>
      <c r="AD166" s="166">
        <f t="shared" si="197"/>
        <v>0.64</v>
      </c>
      <c r="AE166" s="166">
        <f t="shared" si="197"/>
        <v>0.64</v>
      </c>
      <c r="AF166" s="166">
        <f t="shared" si="197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198">SUM(C161:C166)</f>
        <v>3.54</v>
      </c>
      <c r="D167" s="169">
        <f t="shared" si="198"/>
        <v>3.54</v>
      </c>
      <c r="E167" s="169">
        <f t="shared" si="198"/>
        <v>3.54</v>
      </c>
      <c r="F167" s="169">
        <f t="shared" si="198"/>
        <v>3.54</v>
      </c>
      <c r="G167" s="169">
        <f t="shared" si="198"/>
        <v>3.54</v>
      </c>
      <c r="H167" s="169">
        <f t="shared" si="198"/>
        <v>3.54</v>
      </c>
      <c r="I167" s="169">
        <f t="shared" si="198"/>
        <v>3.54</v>
      </c>
      <c r="J167" s="169">
        <f t="shared" si="198"/>
        <v>3.54</v>
      </c>
      <c r="K167" s="169">
        <f t="shared" si="198"/>
        <v>3.54</v>
      </c>
      <c r="L167" s="169">
        <f t="shared" si="198"/>
        <v>3.54</v>
      </c>
      <c r="M167" s="169">
        <f t="shared" si="198"/>
        <v>3.54</v>
      </c>
      <c r="N167" s="169">
        <f t="shared" si="198"/>
        <v>3.54</v>
      </c>
      <c r="O167" s="169">
        <f t="shared" si="198"/>
        <v>3.54</v>
      </c>
      <c r="P167" s="169">
        <f t="shared" si="198"/>
        <v>3.54</v>
      </c>
      <c r="Q167" s="169">
        <f t="shared" si="198"/>
        <v>3.54</v>
      </c>
      <c r="R167" s="169">
        <f t="shared" si="198"/>
        <v>3.54</v>
      </c>
      <c r="S167" s="169">
        <f t="shared" ref="S167:T167" si="199">SUM(S161:S166)</f>
        <v>3.54</v>
      </c>
      <c r="T167" s="169">
        <f t="shared" si="199"/>
        <v>3.54</v>
      </c>
      <c r="U167" s="169">
        <f t="shared" ref="U167" si="200">SUM(U161:U166)</f>
        <v>3.54</v>
      </c>
      <c r="V167" s="169">
        <f t="shared" si="198"/>
        <v>3.54</v>
      </c>
      <c r="W167" s="169">
        <f t="shared" si="198"/>
        <v>3.54</v>
      </c>
      <c r="X167" s="169">
        <f t="shared" ref="X167:Y167" si="201">SUM(X161:X166)</f>
        <v>3.54</v>
      </c>
      <c r="Y167" s="169">
        <f t="shared" si="201"/>
        <v>3.54</v>
      </c>
      <c r="Z167" s="169">
        <f t="shared" ref="Z167" si="202">SUM(Z161:Z166)</f>
        <v>3.54</v>
      </c>
      <c r="AA167" s="169">
        <f t="shared" si="198"/>
        <v>3.54</v>
      </c>
      <c r="AB167" s="169">
        <f t="shared" si="198"/>
        <v>3.54</v>
      </c>
      <c r="AC167" s="169">
        <f t="shared" si="198"/>
        <v>3.54</v>
      </c>
      <c r="AD167" s="169">
        <f t="shared" si="198"/>
        <v>3.54</v>
      </c>
      <c r="AE167" s="169">
        <f t="shared" si="198"/>
        <v>3.54</v>
      </c>
      <c r="AF167" s="169">
        <f t="shared" si="198"/>
        <v>3.54</v>
      </c>
      <c r="AG167" s="170">
        <f t="shared" si="198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R184" si="203">B169</f>
        <v>0</v>
      </c>
      <c r="D169" s="161">
        <f t="shared" si="203"/>
        <v>0</v>
      </c>
      <c r="E169" s="161">
        <f t="shared" si="203"/>
        <v>0</v>
      </c>
      <c r="F169" s="161">
        <f t="shared" si="203"/>
        <v>0</v>
      </c>
      <c r="G169" s="161">
        <f t="shared" si="203"/>
        <v>0</v>
      </c>
      <c r="H169" s="161">
        <f t="shared" si="203"/>
        <v>0</v>
      </c>
      <c r="I169" s="161">
        <f t="shared" si="203"/>
        <v>0</v>
      </c>
      <c r="J169" s="161">
        <f t="shared" si="203"/>
        <v>0</v>
      </c>
      <c r="K169" s="161">
        <f t="shared" si="203"/>
        <v>0</v>
      </c>
      <c r="L169" s="161">
        <f t="shared" si="203"/>
        <v>0</v>
      </c>
      <c r="M169" s="161">
        <f t="shared" si="203"/>
        <v>0</v>
      </c>
      <c r="N169" s="161">
        <f t="shared" si="203"/>
        <v>0</v>
      </c>
      <c r="O169" s="161">
        <f t="shared" si="203"/>
        <v>0</v>
      </c>
      <c r="P169" s="161">
        <f t="shared" si="203"/>
        <v>0</v>
      </c>
      <c r="Q169" s="161">
        <f t="shared" si="203"/>
        <v>0</v>
      </c>
      <c r="R169" s="161">
        <f t="shared" si="203"/>
        <v>0</v>
      </c>
      <c r="S169" s="161">
        <f t="shared" ref="S169:U183" si="204">R169</f>
        <v>0</v>
      </c>
      <c r="T169" s="161">
        <f t="shared" si="204"/>
        <v>0</v>
      </c>
      <c r="U169" s="161">
        <f t="shared" si="204"/>
        <v>0</v>
      </c>
      <c r="V169" s="161">
        <f t="shared" ref="U169:AF184" si="205">U169</f>
        <v>0</v>
      </c>
      <c r="W169" s="161">
        <f t="shared" si="205"/>
        <v>0</v>
      </c>
      <c r="X169" s="161">
        <f t="shared" si="205"/>
        <v>0</v>
      </c>
      <c r="Y169" s="161">
        <f t="shared" si="205"/>
        <v>0</v>
      </c>
      <c r="Z169" s="161">
        <f t="shared" si="205"/>
        <v>0</v>
      </c>
      <c r="AA169" s="161">
        <f t="shared" si="205"/>
        <v>0</v>
      </c>
      <c r="AB169" s="161">
        <f t="shared" si="205"/>
        <v>0</v>
      </c>
      <c r="AC169" s="161">
        <f t="shared" si="205"/>
        <v>0</v>
      </c>
      <c r="AD169" s="161">
        <f t="shared" si="205"/>
        <v>0</v>
      </c>
      <c r="AE169" s="161">
        <f t="shared" si="205"/>
        <v>0</v>
      </c>
      <c r="AF169" s="174">
        <f t="shared" si="205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203"/>
        <v>0</v>
      </c>
      <c r="D170" s="163">
        <f t="shared" si="203"/>
        <v>0</v>
      </c>
      <c r="E170" s="163">
        <f t="shared" si="203"/>
        <v>0</v>
      </c>
      <c r="F170" s="163">
        <f t="shared" si="203"/>
        <v>0</v>
      </c>
      <c r="G170" s="163">
        <f t="shared" si="203"/>
        <v>0</v>
      </c>
      <c r="H170" s="163">
        <f t="shared" si="203"/>
        <v>0</v>
      </c>
      <c r="I170" s="163">
        <f t="shared" si="203"/>
        <v>0</v>
      </c>
      <c r="J170" s="163">
        <f t="shared" si="203"/>
        <v>0</v>
      </c>
      <c r="K170" s="163">
        <f t="shared" si="203"/>
        <v>0</v>
      </c>
      <c r="L170" s="163">
        <f t="shared" si="203"/>
        <v>0</v>
      </c>
      <c r="M170" s="163">
        <f t="shared" si="203"/>
        <v>0</v>
      </c>
      <c r="N170" s="163">
        <f t="shared" si="203"/>
        <v>0</v>
      </c>
      <c r="O170" s="163">
        <f t="shared" si="203"/>
        <v>0</v>
      </c>
      <c r="P170" s="163">
        <f t="shared" si="203"/>
        <v>0</v>
      </c>
      <c r="Q170" s="163">
        <f t="shared" si="203"/>
        <v>0</v>
      </c>
      <c r="R170" s="163">
        <f t="shared" si="203"/>
        <v>0</v>
      </c>
      <c r="S170" s="163">
        <f t="shared" si="204"/>
        <v>0</v>
      </c>
      <c r="T170" s="163">
        <f t="shared" si="204"/>
        <v>0</v>
      </c>
      <c r="U170" s="163">
        <f t="shared" si="204"/>
        <v>0</v>
      </c>
      <c r="V170" s="163">
        <f t="shared" si="205"/>
        <v>0</v>
      </c>
      <c r="W170" s="163">
        <f t="shared" si="205"/>
        <v>0</v>
      </c>
      <c r="X170" s="163">
        <f t="shared" si="205"/>
        <v>0</v>
      </c>
      <c r="Y170" s="163">
        <f t="shared" si="205"/>
        <v>0</v>
      </c>
      <c r="Z170" s="163">
        <f t="shared" si="205"/>
        <v>0</v>
      </c>
      <c r="AA170" s="163">
        <f t="shared" si="205"/>
        <v>0</v>
      </c>
      <c r="AB170" s="163">
        <f t="shared" si="205"/>
        <v>0</v>
      </c>
      <c r="AC170" s="163">
        <f t="shared" si="205"/>
        <v>0</v>
      </c>
      <c r="AD170" s="163">
        <f t="shared" si="205"/>
        <v>0</v>
      </c>
      <c r="AE170" s="163">
        <f t="shared" si="205"/>
        <v>0</v>
      </c>
      <c r="AF170" s="176">
        <f t="shared" si="205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203"/>
        <v>0</v>
      </c>
      <c r="D171" s="163">
        <f t="shared" si="203"/>
        <v>0</v>
      </c>
      <c r="E171" s="163">
        <f t="shared" si="203"/>
        <v>0</v>
      </c>
      <c r="F171" s="163">
        <f t="shared" si="203"/>
        <v>0</v>
      </c>
      <c r="G171" s="163">
        <f t="shared" si="203"/>
        <v>0</v>
      </c>
      <c r="H171" s="163">
        <f t="shared" si="203"/>
        <v>0</v>
      </c>
      <c r="I171" s="163">
        <f t="shared" si="203"/>
        <v>0</v>
      </c>
      <c r="J171" s="163">
        <f t="shared" si="203"/>
        <v>0</v>
      </c>
      <c r="K171" s="163">
        <f t="shared" si="203"/>
        <v>0</v>
      </c>
      <c r="L171" s="163">
        <f t="shared" si="203"/>
        <v>0</v>
      </c>
      <c r="M171" s="163">
        <f t="shared" si="203"/>
        <v>0</v>
      </c>
      <c r="N171" s="163">
        <f t="shared" si="203"/>
        <v>0</v>
      </c>
      <c r="O171" s="163">
        <f t="shared" si="203"/>
        <v>0</v>
      </c>
      <c r="P171" s="163">
        <f t="shared" si="203"/>
        <v>0</v>
      </c>
      <c r="Q171" s="163">
        <f t="shared" si="203"/>
        <v>0</v>
      </c>
      <c r="R171" s="163">
        <f t="shared" si="203"/>
        <v>0</v>
      </c>
      <c r="S171" s="163">
        <f t="shared" si="204"/>
        <v>0</v>
      </c>
      <c r="T171" s="163">
        <f t="shared" si="204"/>
        <v>0</v>
      </c>
      <c r="U171" s="163">
        <f t="shared" si="204"/>
        <v>0</v>
      </c>
      <c r="V171" s="163">
        <f t="shared" si="205"/>
        <v>0</v>
      </c>
      <c r="W171" s="163">
        <f t="shared" si="205"/>
        <v>0</v>
      </c>
      <c r="X171" s="163">
        <f t="shared" si="205"/>
        <v>0</v>
      </c>
      <c r="Y171" s="163">
        <f t="shared" si="205"/>
        <v>0</v>
      </c>
      <c r="Z171" s="163">
        <f t="shared" si="205"/>
        <v>0</v>
      </c>
      <c r="AA171" s="163">
        <f t="shared" si="205"/>
        <v>0</v>
      </c>
      <c r="AB171" s="163">
        <f t="shared" si="205"/>
        <v>0</v>
      </c>
      <c r="AC171" s="163">
        <f t="shared" si="205"/>
        <v>0</v>
      </c>
      <c r="AD171" s="163">
        <f t="shared" si="205"/>
        <v>0</v>
      </c>
      <c r="AE171" s="163">
        <f t="shared" si="205"/>
        <v>0</v>
      </c>
      <c r="AF171" s="176">
        <f t="shared" si="205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203"/>
        <v>0</v>
      </c>
      <c r="D172" s="163">
        <f t="shared" si="203"/>
        <v>0</v>
      </c>
      <c r="E172" s="163">
        <f t="shared" si="203"/>
        <v>0</v>
      </c>
      <c r="F172" s="163">
        <f t="shared" si="203"/>
        <v>0</v>
      </c>
      <c r="G172" s="163">
        <f t="shared" si="203"/>
        <v>0</v>
      </c>
      <c r="H172" s="163">
        <f t="shared" si="203"/>
        <v>0</v>
      </c>
      <c r="I172" s="163">
        <f t="shared" si="203"/>
        <v>0</v>
      </c>
      <c r="J172" s="163">
        <f t="shared" si="203"/>
        <v>0</v>
      </c>
      <c r="K172" s="163">
        <f t="shared" si="203"/>
        <v>0</v>
      </c>
      <c r="L172" s="163">
        <f t="shared" si="203"/>
        <v>0</v>
      </c>
      <c r="M172" s="163">
        <f t="shared" si="203"/>
        <v>0</v>
      </c>
      <c r="N172" s="163">
        <f t="shared" si="203"/>
        <v>0</v>
      </c>
      <c r="O172" s="163">
        <f t="shared" si="203"/>
        <v>0</v>
      </c>
      <c r="P172" s="163">
        <f t="shared" si="203"/>
        <v>0</v>
      </c>
      <c r="Q172" s="163">
        <f t="shared" si="203"/>
        <v>0</v>
      </c>
      <c r="R172" s="163">
        <f t="shared" si="203"/>
        <v>0</v>
      </c>
      <c r="S172" s="163">
        <f t="shared" si="204"/>
        <v>0</v>
      </c>
      <c r="T172" s="163">
        <f t="shared" si="204"/>
        <v>0</v>
      </c>
      <c r="U172" s="163">
        <f t="shared" si="204"/>
        <v>0</v>
      </c>
      <c r="V172" s="163">
        <f t="shared" si="205"/>
        <v>0</v>
      </c>
      <c r="W172" s="163">
        <f t="shared" si="205"/>
        <v>0</v>
      </c>
      <c r="X172" s="163">
        <f t="shared" si="205"/>
        <v>0</v>
      </c>
      <c r="Y172" s="163">
        <f t="shared" si="205"/>
        <v>0</v>
      </c>
      <c r="Z172" s="163">
        <f t="shared" si="205"/>
        <v>0</v>
      </c>
      <c r="AA172" s="163">
        <f t="shared" si="205"/>
        <v>0</v>
      </c>
      <c r="AB172" s="163">
        <f t="shared" si="205"/>
        <v>0</v>
      </c>
      <c r="AC172" s="163">
        <f t="shared" si="205"/>
        <v>0</v>
      </c>
      <c r="AD172" s="163">
        <f t="shared" si="205"/>
        <v>0</v>
      </c>
      <c r="AE172" s="163">
        <f t="shared" si="205"/>
        <v>0</v>
      </c>
      <c r="AF172" s="176">
        <f t="shared" si="205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203"/>
        <v>0</v>
      </c>
      <c r="D173" s="163">
        <f t="shared" si="203"/>
        <v>0</v>
      </c>
      <c r="E173" s="163">
        <f t="shared" si="203"/>
        <v>0</v>
      </c>
      <c r="F173" s="163">
        <f t="shared" si="203"/>
        <v>0</v>
      </c>
      <c r="G173" s="163">
        <f t="shared" si="203"/>
        <v>0</v>
      </c>
      <c r="H173" s="163">
        <f t="shared" si="203"/>
        <v>0</v>
      </c>
      <c r="I173" s="163">
        <f t="shared" si="203"/>
        <v>0</v>
      </c>
      <c r="J173" s="163">
        <f t="shared" si="203"/>
        <v>0</v>
      </c>
      <c r="K173" s="163">
        <f t="shared" si="203"/>
        <v>0</v>
      </c>
      <c r="L173" s="163">
        <f t="shared" si="203"/>
        <v>0</v>
      </c>
      <c r="M173" s="163">
        <f t="shared" si="203"/>
        <v>0</v>
      </c>
      <c r="N173" s="163">
        <f t="shared" si="203"/>
        <v>0</v>
      </c>
      <c r="O173" s="163">
        <f t="shared" si="203"/>
        <v>0</v>
      </c>
      <c r="P173" s="163">
        <f t="shared" si="203"/>
        <v>0</v>
      </c>
      <c r="Q173" s="163">
        <f t="shared" si="203"/>
        <v>0</v>
      </c>
      <c r="R173" s="163">
        <f t="shared" si="203"/>
        <v>0</v>
      </c>
      <c r="S173" s="163">
        <f t="shared" si="204"/>
        <v>0</v>
      </c>
      <c r="T173" s="163">
        <f t="shared" si="204"/>
        <v>0</v>
      </c>
      <c r="U173" s="163">
        <f t="shared" si="204"/>
        <v>0</v>
      </c>
      <c r="V173" s="163">
        <f t="shared" si="205"/>
        <v>0</v>
      </c>
      <c r="W173" s="163">
        <f t="shared" si="205"/>
        <v>0</v>
      </c>
      <c r="X173" s="163">
        <f t="shared" si="205"/>
        <v>0</v>
      </c>
      <c r="Y173" s="163">
        <f t="shared" si="205"/>
        <v>0</v>
      </c>
      <c r="Z173" s="163">
        <f t="shared" si="205"/>
        <v>0</v>
      </c>
      <c r="AA173" s="163">
        <f t="shared" si="205"/>
        <v>0</v>
      </c>
      <c r="AB173" s="163">
        <f t="shared" si="205"/>
        <v>0</v>
      </c>
      <c r="AC173" s="163">
        <f t="shared" si="205"/>
        <v>0</v>
      </c>
      <c r="AD173" s="163">
        <f t="shared" si="205"/>
        <v>0</v>
      </c>
      <c r="AE173" s="163">
        <f t="shared" si="205"/>
        <v>0</v>
      </c>
      <c r="AF173" s="176">
        <f t="shared" si="205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203"/>
        <v>0</v>
      </c>
      <c r="D174" s="163">
        <f t="shared" si="203"/>
        <v>0</v>
      </c>
      <c r="E174" s="163">
        <f t="shared" si="203"/>
        <v>0</v>
      </c>
      <c r="F174" s="163">
        <f t="shared" si="203"/>
        <v>0</v>
      </c>
      <c r="G174" s="163">
        <f t="shared" si="203"/>
        <v>0</v>
      </c>
      <c r="H174" s="163">
        <f t="shared" si="203"/>
        <v>0</v>
      </c>
      <c r="I174" s="163">
        <f t="shared" si="203"/>
        <v>0</v>
      </c>
      <c r="J174" s="163">
        <f t="shared" si="203"/>
        <v>0</v>
      </c>
      <c r="K174" s="163">
        <f t="shared" si="203"/>
        <v>0</v>
      </c>
      <c r="L174" s="163">
        <f t="shared" si="203"/>
        <v>0</v>
      </c>
      <c r="M174" s="163">
        <f t="shared" si="203"/>
        <v>0</v>
      </c>
      <c r="N174" s="163">
        <f t="shared" si="203"/>
        <v>0</v>
      </c>
      <c r="O174" s="163">
        <f t="shared" si="203"/>
        <v>0</v>
      </c>
      <c r="P174" s="163">
        <f t="shared" si="203"/>
        <v>0</v>
      </c>
      <c r="Q174" s="163">
        <f t="shared" si="203"/>
        <v>0</v>
      </c>
      <c r="R174" s="163">
        <f t="shared" si="203"/>
        <v>0</v>
      </c>
      <c r="S174" s="163">
        <f t="shared" si="204"/>
        <v>0</v>
      </c>
      <c r="T174" s="163">
        <f t="shared" si="204"/>
        <v>0</v>
      </c>
      <c r="U174" s="163">
        <f t="shared" si="205"/>
        <v>0</v>
      </c>
      <c r="V174" s="163">
        <f t="shared" si="205"/>
        <v>0</v>
      </c>
      <c r="W174" s="163">
        <f t="shared" si="205"/>
        <v>0</v>
      </c>
      <c r="X174" s="163">
        <f t="shared" si="205"/>
        <v>0</v>
      </c>
      <c r="Y174" s="163">
        <f t="shared" si="205"/>
        <v>0</v>
      </c>
      <c r="Z174" s="163">
        <f t="shared" si="205"/>
        <v>0</v>
      </c>
      <c r="AA174" s="163">
        <f t="shared" si="205"/>
        <v>0</v>
      </c>
      <c r="AB174" s="163">
        <f t="shared" si="205"/>
        <v>0</v>
      </c>
      <c r="AC174" s="163">
        <f t="shared" si="205"/>
        <v>0</v>
      </c>
      <c r="AD174" s="163">
        <f t="shared" si="205"/>
        <v>0</v>
      </c>
      <c r="AE174" s="163">
        <f t="shared" si="205"/>
        <v>0</v>
      </c>
      <c r="AF174" s="176">
        <f t="shared" si="205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203"/>
        <v>0</v>
      </c>
      <c r="D175" s="163">
        <f t="shared" si="203"/>
        <v>0</v>
      </c>
      <c r="E175" s="163">
        <f t="shared" si="203"/>
        <v>0</v>
      </c>
      <c r="F175" s="163">
        <f t="shared" si="203"/>
        <v>0</v>
      </c>
      <c r="G175" s="163">
        <f t="shared" si="203"/>
        <v>0</v>
      </c>
      <c r="H175" s="163">
        <f t="shared" si="203"/>
        <v>0</v>
      </c>
      <c r="I175" s="163">
        <f t="shared" si="203"/>
        <v>0</v>
      </c>
      <c r="J175" s="163">
        <f t="shared" si="203"/>
        <v>0</v>
      </c>
      <c r="K175" s="163">
        <f t="shared" si="203"/>
        <v>0</v>
      </c>
      <c r="L175" s="163">
        <f t="shared" si="203"/>
        <v>0</v>
      </c>
      <c r="M175" s="163">
        <f t="shared" si="203"/>
        <v>0</v>
      </c>
      <c r="N175" s="163">
        <f t="shared" si="203"/>
        <v>0</v>
      </c>
      <c r="O175" s="163">
        <f t="shared" si="203"/>
        <v>0</v>
      </c>
      <c r="P175" s="163">
        <f t="shared" si="203"/>
        <v>0</v>
      </c>
      <c r="Q175" s="163">
        <f t="shared" si="203"/>
        <v>0</v>
      </c>
      <c r="R175" s="163">
        <f t="shared" si="203"/>
        <v>0</v>
      </c>
      <c r="S175" s="163">
        <f t="shared" si="204"/>
        <v>0</v>
      </c>
      <c r="T175" s="163">
        <f t="shared" si="204"/>
        <v>0</v>
      </c>
      <c r="U175" s="163">
        <f t="shared" si="205"/>
        <v>0</v>
      </c>
      <c r="V175" s="163">
        <f t="shared" si="205"/>
        <v>0</v>
      </c>
      <c r="W175" s="163">
        <f t="shared" si="205"/>
        <v>0</v>
      </c>
      <c r="X175" s="163">
        <f t="shared" si="205"/>
        <v>0</v>
      </c>
      <c r="Y175" s="163">
        <f t="shared" si="205"/>
        <v>0</v>
      </c>
      <c r="Z175" s="163">
        <f t="shared" si="205"/>
        <v>0</v>
      </c>
      <c r="AA175" s="163">
        <f t="shared" si="205"/>
        <v>0</v>
      </c>
      <c r="AB175" s="163">
        <f t="shared" si="205"/>
        <v>0</v>
      </c>
      <c r="AC175" s="163">
        <f t="shared" si="205"/>
        <v>0</v>
      </c>
      <c r="AD175" s="163">
        <f t="shared" si="205"/>
        <v>0</v>
      </c>
      <c r="AE175" s="163">
        <f t="shared" si="205"/>
        <v>0</v>
      </c>
      <c r="AF175" s="176">
        <f t="shared" si="205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203"/>
        <v>0</v>
      </c>
      <c r="D176" s="163">
        <f t="shared" si="203"/>
        <v>0</v>
      </c>
      <c r="E176" s="163">
        <f t="shared" si="203"/>
        <v>0</v>
      </c>
      <c r="F176" s="163">
        <f t="shared" si="203"/>
        <v>0</v>
      </c>
      <c r="G176" s="163">
        <f t="shared" si="203"/>
        <v>0</v>
      </c>
      <c r="H176" s="163">
        <f t="shared" si="203"/>
        <v>0</v>
      </c>
      <c r="I176" s="163">
        <f t="shared" si="203"/>
        <v>0</v>
      </c>
      <c r="J176" s="163">
        <f t="shared" si="203"/>
        <v>0</v>
      </c>
      <c r="K176" s="163">
        <f t="shared" si="203"/>
        <v>0</v>
      </c>
      <c r="L176" s="163">
        <f t="shared" si="203"/>
        <v>0</v>
      </c>
      <c r="M176" s="163">
        <f t="shared" si="203"/>
        <v>0</v>
      </c>
      <c r="N176" s="163">
        <f t="shared" si="203"/>
        <v>0</v>
      </c>
      <c r="O176" s="163">
        <f t="shared" si="203"/>
        <v>0</v>
      </c>
      <c r="P176" s="163">
        <f t="shared" si="203"/>
        <v>0</v>
      </c>
      <c r="Q176" s="163">
        <f t="shared" si="203"/>
        <v>0</v>
      </c>
      <c r="R176" s="163">
        <f t="shared" si="203"/>
        <v>0</v>
      </c>
      <c r="S176" s="163">
        <f t="shared" si="204"/>
        <v>0</v>
      </c>
      <c r="T176" s="163">
        <f t="shared" si="204"/>
        <v>0</v>
      </c>
      <c r="U176" s="163">
        <f t="shared" si="205"/>
        <v>0</v>
      </c>
      <c r="V176" s="163">
        <f t="shared" si="205"/>
        <v>0</v>
      </c>
      <c r="W176" s="163">
        <f t="shared" si="205"/>
        <v>0</v>
      </c>
      <c r="X176" s="163">
        <f t="shared" si="205"/>
        <v>0</v>
      </c>
      <c r="Y176" s="163">
        <f t="shared" si="205"/>
        <v>0</v>
      </c>
      <c r="Z176" s="163">
        <f t="shared" si="205"/>
        <v>0</v>
      </c>
      <c r="AA176" s="163">
        <f t="shared" si="205"/>
        <v>0</v>
      </c>
      <c r="AB176" s="163">
        <f t="shared" si="205"/>
        <v>0</v>
      </c>
      <c r="AC176" s="163">
        <f t="shared" si="205"/>
        <v>0</v>
      </c>
      <c r="AD176" s="163">
        <f t="shared" si="205"/>
        <v>0</v>
      </c>
      <c r="AE176" s="163">
        <f t="shared" si="205"/>
        <v>0</v>
      </c>
      <c r="AF176" s="176">
        <f t="shared" si="205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203"/>
        <v>0</v>
      </c>
      <c r="D177" s="163">
        <f t="shared" si="203"/>
        <v>0</v>
      </c>
      <c r="E177" s="163">
        <f t="shared" si="203"/>
        <v>0</v>
      </c>
      <c r="F177" s="163">
        <f t="shared" si="203"/>
        <v>0</v>
      </c>
      <c r="G177" s="163">
        <f t="shared" si="203"/>
        <v>0</v>
      </c>
      <c r="H177" s="163">
        <f t="shared" si="203"/>
        <v>0</v>
      </c>
      <c r="I177" s="163">
        <f t="shared" si="203"/>
        <v>0</v>
      </c>
      <c r="J177" s="163">
        <f t="shared" si="203"/>
        <v>0</v>
      </c>
      <c r="K177" s="163">
        <f t="shared" si="203"/>
        <v>0</v>
      </c>
      <c r="L177" s="163">
        <f t="shared" si="203"/>
        <v>0</v>
      </c>
      <c r="M177" s="163">
        <f t="shared" si="203"/>
        <v>0</v>
      </c>
      <c r="N177" s="163">
        <f t="shared" si="203"/>
        <v>0</v>
      </c>
      <c r="O177" s="163">
        <f t="shared" si="203"/>
        <v>0</v>
      </c>
      <c r="P177" s="163">
        <f t="shared" si="203"/>
        <v>0</v>
      </c>
      <c r="Q177" s="163">
        <f t="shared" si="203"/>
        <v>0</v>
      </c>
      <c r="R177" s="163">
        <f t="shared" si="203"/>
        <v>0</v>
      </c>
      <c r="S177" s="163">
        <f t="shared" si="204"/>
        <v>0</v>
      </c>
      <c r="T177" s="163">
        <f t="shared" si="204"/>
        <v>0</v>
      </c>
      <c r="U177" s="163">
        <f t="shared" si="205"/>
        <v>0</v>
      </c>
      <c r="V177" s="163">
        <f t="shared" si="205"/>
        <v>0</v>
      </c>
      <c r="W177" s="163">
        <f t="shared" si="205"/>
        <v>0</v>
      </c>
      <c r="X177" s="163">
        <f t="shared" si="205"/>
        <v>0</v>
      </c>
      <c r="Y177" s="163">
        <f t="shared" si="205"/>
        <v>0</v>
      </c>
      <c r="Z177" s="163">
        <f t="shared" si="205"/>
        <v>0</v>
      </c>
      <c r="AA177" s="163">
        <f t="shared" si="205"/>
        <v>0</v>
      </c>
      <c r="AB177" s="163">
        <f t="shared" si="205"/>
        <v>0</v>
      </c>
      <c r="AC177" s="163">
        <f t="shared" si="205"/>
        <v>0</v>
      </c>
      <c r="AD177" s="163">
        <f t="shared" si="205"/>
        <v>0</v>
      </c>
      <c r="AE177" s="163">
        <f t="shared" si="205"/>
        <v>0</v>
      </c>
      <c r="AF177" s="176">
        <f t="shared" si="205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203"/>
        <v>0</v>
      </c>
      <c r="D178" s="163">
        <f t="shared" si="203"/>
        <v>0</v>
      </c>
      <c r="E178" s="163">
        <f t="shared" si="203"/>
        <v>0</v>
      </c>
      <c r="F178" s="163">
        <f t="shared" si="203"/>
        <v>0</v>
      </c>
      <c r="G178" s="163">
        <f t="shared" si="203"/>
        <v>0</v>
      </c>
      <c r="H178" s="163">
        <f t="shared" si="203"/>
        <v>0</v>
      </c>
      <c r="I178" s="163">
        <f t="shared" si="203"/>
        <v>0</v>
      </c>
      <c r="J178" s="163">
        <f t="shared" si="203"/>
        <v>0</v>
      </c>
      <c r="K178" s="163">
        <f t="shared" si="203"/>
        <v>0</v>
      </c>
      <c r="L178" s="163">
        <f t="shared" si="203"/>
        <v>0</v>
      </c>
      <c r="M178" s="163">
        <f t="shared" si="203"/>
        <v>0</v>
      </c>
      <c r="N178" s="163">
        <f t="shared" si="203"/>
        <v>0</v>
      </c>
      <c r="O178" s="163">
        <f t="shared" si="203"/>
        <v>0</v>
      </c>
      <c r="P178" s="163">
        <f t="shared" si="203"/>
        <v>0</v>
      </c>
      <c r="Q178" s="163">
        <f t="shared" si="203"/>
        <v>0</v>
      </c>
      <c r="R178" s="163">
        <f t="shared" si="203"/>
        <v>0</v>
      </c>
      <c r="S178" s="163">
        <f t="shared" si="204"/>
        <v>0</v>
      </c>
      <c r="T178" s="163">
        <f t="shared" si="204"/>
        <v>0</v>
      </c>
      <c r="U178" s="163">
        <f t="shared" si="205"/>
        <v>0</v>
      </c>
      <c r="V178" s="163">
        <f t="shared" si="205"/>
        <v>0</v>
      </c>
      <c r="W178" s="163">
        <f t="shared" si="205"/>
        <v>0</v>
      </c>
      <c r="X178" s="163">
        <f t="shared" si="205"/>
        <v>0</v>
      </c>
      <c r="Y178" s="163">
        <f t="shared" si="205"/>
        <v>0</v>
      </c>
      <c r="Z178" s="163">
        <f t="shared" si="205"/>
        <v>0</v>
      </c>
      <c r="AA178" s="163">
        <f t="shared" si="205"/>
        <v>0</v>
      </c>
      <c r="AB178" s="163">
        <f t="shared" si="205"/>
        <v>0</v>
      </c>
      <c r="AC178" s="163">
        <f t="shared" si="205"/>
        <v>0</v>
      </c>
      <c r="AD178" s="163">
        <f t="shared" si="205"/>
        <v>0</v>
      </c>
      <c r="AE178" s="163">
        <f t="shared" si="205"/>
        <v>0</v>
      </c>
      <c r="AF178" s="176">
        <f t="shared" si="205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203"/>
        <v>0</v>
      </c>
      <c r="D179" s="163">
        <f t="shared" si="203"/>
        <v>0</v>
      </c>
      <c r="E179" s="163">
        <f t="shared" si="203"/>
        <v>0</v>
      </c>
      <c r="F179" s="163">
        <f t="shared" si="203"/>
        <v>0</v>
      </c>
      <c r="G179" s="163">
        <f t="shared" si="203"/>
        <v>0</v>
      </c>
      <c r="H179" s="163">
        <f t="shared" si="203"/>
        <v>0</v>
      </c>
      <c r="I179" s="163">
        <f t="shared" si="203"/>
        <v>0</v>
      </c>
      <c r="J179" s="163">
        <f t="shared" si="203"/>
        <v>0</v>
      </c>
      <c r="K179" s="163">
        <f t="shared" si="203"/>
        <v>0</v>
      </c>
      <c r="L179" s="163">
        <f t="shared" si="203"/>
        <v>0</v>
      </c>
      <c r="M179" s="163">
        <f t="shared" si="203"/>
        <v>0</v>
      </c>
      <c r="N179" s="163">
        <f t="shared" si="203"/>
        <v>0</v>
      </c>
      <c r="O179" s="163">
        <f t="shared" si="203"/>
        <v>0</v>
      </c>
      <c r="P179" s="163">
        <f t="shared" si="203"/>
        <v>0</v>
      </c>
      <c r="Q179" s="163">
        <f t="shared" si="203"/>
        <v>0</v>
      </c>
      <c r="R179" s="163">
        <f t="shared" si="203"/>
        <v>0</v>
      </c>
      <c r="S179" s="163">
        <f t="shared" si="204"/>
        <v>0</v>
      </c>
      <c r="T179" s="163">
        <f t="shared" si="204"/>
        <v>0</v>
      </c>
      <c r="U179" s="163">
        <f t="shared" si="205"/>
        <v>0</v>
      </c>
      <c r="V179" s="163">
        <f t="shared" si="205"/>
        <v>0</v>
      </c>
      <c r="W179" s="163">
        <f t="shared" si="205"/>
        <v>0</v>
      </c>
      <c r="X179" s="163">
        <f t="shared" si="205"/>
        <v>0</v>
      </c>
      <c r="Y179" s="163">
        <f t="shared" si="205"/>
        <v>0</v>
      </c>
      <c r="Z179" s="163">
        <f t="shared" si="205"/>
        <v>0</v>
      </c>
      <c r="AA179" s="163">
        <f t="shared" si="205"/>
        <v>0</v>
      </c>
      <c r="AB179" s="163">
        <f t="shared" si="205"/>
        <v>0</v>
      </c>
      <c r="AC179" s="163">
        <f t="shared" si="205"/>
        <v>0</v>
      </c>
      <c r="AD179" s="163">
        <f t="shared" si="205"/>
        <v>0</v>
      </c>
      <c r="AE179" s="163">
        <f t="shared" si="205"/>
        <v>0</v>
      </c>
      <c r="AF179" s="176">
        <f t="shared" si="205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203"/>
        <v>0</v>
      </c>
      <c r="D180" s="163">
        <f t="shared" si="203"/>
        <v>0</v>
      </c>
      <c r="E180" s="163">
        <f t="shared" si="203"/>
        <v>0</v>
      </c>
      <c r="F180" s="163">
        <f t="shared" si="203"/>
        <v>0</v>
      </c>
      <c r="G180" s="163">
        <f t="shared" si="203"/>
        <v>0</v>
      </c>
      <c r="H180" s="163">
        <f t="shared" si="203"/>
        <v>0</v>
      </c>
      <c r="I180" s="163">
        <f t="shared" si="203"/>
        <v>0</v>
      </c>
      <c r="J180" s="163">
        <f t="shared" si="203"/>
        <v>0</v>
      </c>
      <c r="K180" s="163">
        <f t="shared" si="203"/>
        <v>0</v>
      </c>
      <c r="L180" s="163">
        <f t="shared" si="203"/>
        <v>0</v>
      </c>
      <c r="M180" s="163">
        <f t="shared" si="203"/>
        <v>0</v>
      </c>
      <c r="N180" s="163">
        <f t="shared" si="203"/>
        <v>0</v>
      </c>
      <c r="O180" s="163">
        <f t="shared" si="203"/>
        <v>0</v>
      </c>
      <c r="P180" s="163">
        <f t="shared" si="203"/>
        <v>0</v>
      </c>
      <c r="Q180" s="163">
        <f t="shared" si="203"/>
        <v>0</v>
      </c>
      <c r="R180" s="163">
        <f t="shared" si="203"/>
        <v>0</v>
      </c>
      <c r="S180" s="163">
        <f t="shared" si="204"/>
        <v>0</v>
      </c>
      <c r="T180" s="163">
        <f t="shared" si="204"/>
        <v>0</v>
      </c>
      <c r="U180" s="163">
        <f t="shared" si="205"/>
        <v>0</v>
      </c>
      <c r="V180" s="163">
        <f t="shared" si="205"/>
        <v>0</v>
      </c>
      <c r="W180" s="163">
        <f t="shared" si="205"/>
        <v>0</v>
      </c>
      <c r="X180" s="163">
        <f t="shared" si="205"/>
        <v>0</v>
      </c>
      <c r="Y180" s="163">
        <f t="shared" si="205"/>
        <v>0</v>
      </c>
      <c r="Z180" s="163">
        <f t="shared" si="205"/>
        <v>0</v>
      </c>
      <c r="AA180" s="163">
        <f t="shared" si="205"/>
        <v>0</v>
      </c>
      <c r="AB180" s="163">
        <f t="shared" si="205"/>
        <v>0</v>
      </c>
      <c r="AC180" s="163">
        <f t="shared" si="205"/>
        <v>0</v>
      </c>
      <c r="AD180" s="163">
        <f t="shared" si="205"/>
        <v>0</v>
      </c>
      <c r="AE180" s="163">
        <f t="shared" si="205"/>
        <v>0</v>
      </c>
      <c r="AF180" s="176">
        <f t="shared" si="205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203"/>
        <v>0</v>
      </c>
      <c r="D181" s="163">
        <f t="shared" si="203"/>
        <v>0</v>
      </c>
      <c r="E181" s="163">
        <f t="shared" si="203"/>
        <v>0</v>
      </c>
      <c r="F181" s="163">
        <f t="shared" si="203"/>
        <v>0</v>
      </c>
      <c r="G181" s="163">
        <f t="shared" si="203"/>
        <v>0</v>
      </c>
      <c r="H181" s="163">
        <f t="shared" si="203"/>
        <v>0</v>
      </c>
      <c r="I181" s="163">
        <f t="shared" si="203"/>
        <v>0</v>
      </c>
      <c r="J181" s="163">
        <f t="shared" si="203"/>
        <v>0</v>
      </c>
      <c r="K181" s="163">
        <f t="shared" si="203"/>
        <v>0</v>
      </c>
      <c r="L181" s="163">
        <f t="shared" si="203"/>
        <v>0</v>
      </c>
      <c r="M181" s="163">
        <f t="shared" si="203"/>
        <v>0</v>
      </c>
      <c r="N181" s="163">
        <f t="shared" si="203"/>
        <v>0</v>
      </c>
      <c r="O181" s="163">
        <f t="shared" si="203"/>
        <v>0</v>
      </c>
      <c r="P181" s="163">
        <f t="shared" si="203"/>
        <v>0</v>
      </c>
      <c r="Q181" s="163">
        <f t="shared" si="203"/>
        <v>0</v>
      </c>
      <c r="R181" s="163">
        <f t="shared" si="203"/>
        <v>0</v>
      </c>
      <c r="S181" s="163">
        <f t="shared" si="204"/>
        <v>0</v>
      </c>
      <c r="T181" s="163">
        <f t="shared" si="204"/>
        <v>0</v>
      </c>
      <c r="U181" s="163">
        <f t="shared" si="205"/>
        <v>0</v>
      </c>
      <c r="V181" s="163">
        <f t="shared" si="205"/>
        <v>0</v>
      </c>
      <c r="W181" s="163">
        <f t="shared" si="205"/>
        <v>0</v>
      </c>
      <c r="X181" s="163">
        <f t="shared" si="205"/>
        <v>0</v>
      </c>
      <c r="Y181" s="163">
        <f t="shared" si="205"/>
        <v>0</v>
      </c>
      <c r="Z181" s="163">
        <f t="shared" si="205"/>
        <v>0</v>
      </c>
      <c r="AA181" s="163">
        <f t="shared" si="205"/>
        <v>0</v>
      </c>
      <c r="AB181" s="163">
        <f t="shared" si="205"/>
        <v>0</v>
      </c>
      <c r="AC181" s="163">
        <f t="shared" si="205"/>
        <v>0</v>
      </c>
      <c r="AD181" s="163">
        <f t="shared" si="205"/>
        <v>0</v>
      </c>
      <c r="AE181" s="163">
        <f t="shared" si="205"/>
        <v>0</v>
      </c>
      <c r="AF181" s="176">
        <f t="shared" si="205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203"/>
        <v>0</v>
      </c>
      <c r="D182" s="163">
        <f t="shared" si="203"/>
        <v>0</v>
      </c>
      <c r="E182" s="163">
        <f t="shared" si="203"/>
        <v>0</v>
      </c>
      <c r="F182" s="163">
        <f t="shared" si="203"/>
        <v>0</v>
      </c>
      <c r="G182" s="163">
        <f t="shared" si="203"/>
        <v>0</v>
      </c>
      <c r="H182" s="163">
        <f t="shared" si="203"/>
        <v>0</v>
      </c>
      <c r="I182" s="163">
        <f t="shared" si="203"/>
        <v>0</v>
      </c>
      <c r="J182" s="163">
        <f t="shared" si="203"/>
        <v>0</v>
      </c>
      <c r="K182" s="163">
        <f t="shared" si="203"/>
        <v>0</v>
      </c>
      <c r="L182" s="163">
        <f t="shared" si="203"/>
        <v>0</v>
      </c>
      <c r="M182" s="163">
        <f t="shared" si="203"/>
        <v>0</v>
      </c>
      <c r="N182" s="163">
        <f t="shared" si="203"/>
        <v>0</v>
      </c>
      <c r="O182" s="163">
        <f t="shared" si="203"/>
        <v>0</v>
      </c>
      <c r="P182" s="163">
        <f t="shared" si="203"/>
        <v>0</v>
      </c>
      <c r="Q182" s="163">
        <f t="shared" si="203"/>
        <v>0</v>
      </c>
      <c r="R182" s="163">
        <f t="shared" si="203"/>
        <v>0</v>
      </c>
      <c r="S182" s="163">
        <f t="shared" si="204"/>
        <v>0</v>
      </c>
      <c r="T182" s="163">
        <f t="shared" si="204"/>
        <v>0</v>
      </c>
      <c r="U182" s="163">
        <f t="shared" si="205"/>
        <v>0</v>
      </c>
      <c r="V182" s="163">
        <f t="shared" si="205"/>
        <v>0</v>
      </c>
      <c r="W182" s="163">
        <f t="shared" si="205"/>
        <v>0</v>
      </c>
      <c r="X182" s="163">
        <f t="shared" si="205"/>
        <v>0</v>
      </c>
      <c r="Y182" s="163">
        <f t="shared" si="205"/>
        <v>0</v>
      </c>
      <c r="Z182" s="163">
        <f t="shared" si="205"/>
        <v>0</v>
      </c>
      <c r="AA182" s="163">
        <f t="shared" si="205"/>
        <v>0</v>
      </c>
      <c r="AB182" s="163">
        <f t="shared" si="205"/>
        <v>0</v>
      </c>
      <c r="AC182" s="163">
        <f t="shared" si="205"/>
        <v>0</v>
      </c>
      <c r="AD182" s="163">
        <f t="shared" si="205"/>
        <v>0</v>
      </c>
      <c r="AE182" s="163">
        <f t="shared" si="205"/>
        <v>0</v>
      </c>
      <c r="AF182" s="176">
        <f t="shared" si="205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203"/>
        <v>0</v>
      </c>
      <c r="D183" s="163">
        <f t="shared" si="203"/>
        <v>0</v>
      </c>
      <c r="E183" s="163">
        <f t="shared" si="203"/>
        <v>0</v>
      </c>
      <c r="F183" s="163">
        <f t="shared" si="203"/>
        <v>0</v>
      </c>
      <c r="G183" s="163">
        <f t="shared" si="203"/>
        <v>0</v>
      </c>
      <c r="H183" s="163">
        <f t="shared" si="203"/>
        <v>0</v>
      </c>
      <c r="I183" s="163">
        <f t="shared" si="203"/>
        <v>0</v>
      </c>
      <c r="J183" s="163">
        <f t="shared" si="203"/>
        <v>0</v>
      </c>
      <c r="K183" s="163">
        <f t="shared" si="203"/>
        <v>0</v>
      </c>
      <c r="L183" s="163">
        <f t="shared" si="203"/>
        <v>0</v>
      </c>
      <c r="M183" s="163">
        <f t="shared" si="203"/>
        <v>0</v>
      </c>
      <c r="N183" s="163">
        <f t="shared" si="203"/>
        <v>0</v>
      </c>
      <c r="O183" s="163">
        <f t="shared" si="203"/>
        <v>0</v>
      </c>
      <c r="P183" s="163">
        <f t="shared" si="203"/>
        <v>0</v>
      </c>
      <c r="Q183" s="163">
        <f t="shared" si="203"/>
        <v>0</v>
      </c>
      <c r="R183" s="163">
        <f t="shared" si="203"/>
        <v>0</v>
      </c>
      <c r="S183" s="163">
        <f t="shared" si="204"/>
        <v>0</v>
      </c>
      <c r="T183" s="163">
        <f t="shared" si="204"/>
        <v>0</v>
      </c>
      <c r="U183" s="163">
        <f t="shared" si="205"/>
        <v>0</v>
      </c>
      <c r="V183" s="163">
        <f t="shared" si="205"/>
        <v>0</v>
      </c>
      <c r="W183" s="163">
        <f t="shared" si="205"/>
        <v>0</v>
      </c>
      <c r="X183" s="163">
        <f t="shared" si="205"/>
        <v>0</v>
      </c>
      <c r="Y183" s="163">
        <f t="shared" si="205"/>
        <v>0</v>
      </c>
      <c r="Z183" s="163">
        <f t="shared" si="205"/>
        <v>0</v>
      </c>
      <c r="AA183" s="163">
        <f t="shared" si="205"/>
        <v>0</v>
      </c>
      <c r="AB183" s="163">
        <f t="shared" si="205"/>
        <v>0</v>
      </c>
      <c r="AC183" s="163">
        <f t="shared" si="205"/>
        <v>0</v>
      </c>
      <c r="AD183" s="163">
        <f t="shared" si="205"/>
        <v>0</v>
      </c>
      <c r="AE183" s="163">
        <f t="shared" si="205"/>
        <v>0</v>
      </c>
      <c r="AF183" s="176">
        <f t="shared" si="205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203"/>
        <v>0</v>
      </c>
      <c r="D184" s="163">
        <f t="shared" si="203"/>
        <v>0</v>
      </c>
      <c r="E184" s="163">
        <f t="shared" si="203"/>
        <v>0</v>
      </c>
      <c r="F184" s="163">
        <f t="shared" si="203"/>
        <v>0</v>
      </c>
      <c r="G184" s="163">
        <f t="shared" si="203"/>
        <v>0</v>
      </c>
      <c r="H184" s="163">
        <f t="shared" si="203"/>
        <v>0</v>
      </c>
      <c r="I184" s="163">
        <f t="shared" si="203"/>
        <v>0</v>
      </c>
      <c r="J184" s="163">
        <f t="shared" si="203"/>
        <v>0</v>
      </c>
      <c r="K184" s="163">
        <f t="shared" si="203"/>
        <v>0</v>
      </c>
      <c r="L184" s="163">
        <f t="shared" si="203"/>
        <v>0</v>
      </c>
      <c r="M184" s="163">
        <f t="shared" si="203"/>
        <v>0</v>
      </c>
      <c r="N184" s="163">
        <f t="shared" si="203"/>
        <v>0</v>
      </c>
      <c r="O184" s="163">
        <f t="shared" si="203"/>
        <v>0</v>
      </c>
      <c r="P184" s="163">
        <f t="shared" si="203"/>
        <v>0</v>
      </c>
      <c r="Q184" s="163">
        <f t="shared" si="203"/>
        <v>0</v>
      </c>
      <c r="R184" s="163">
        <f t="shared" ref="R184:AF199" si="206">Q184</f>
        <v>0</v>
      </c>
      <c r="S184" s="163">
        <f t="shared" si="206"/>
        <v>0</v>
      </c>
      <c r="T184" s="163">
        <f t="shared" si="206"/>
        <v>0</v>
      </c>
      <c r="U184" s="163">
        <f t="shared" si="206"/>
        <v>0</v>
      </c>
      <c r="V184" s="163">
        <f t="shared" si="206"/>
        <v>0</v>
      </c>
      <c r="W184" s="163">
        <f t="shared" si="206"/>
        <v>0</v>
      </c>
      <c r="X184" s="163">
        <f t="shared" si="206"/>
        <v>0</v>
      </c>
      <c r="Y184" s="163">
        <f t="shared" si="206"/>
        <v>0</v>
      </c>
      <c r="Z184" s="163">
        <f t="shared" si="205"/>
        <v>0</v>
      </c>
      <c r="AA184" s="163">
        <f t="shared" si="206"/>
        <v>0</v>
      </c>
      <c r="AB184" s="163">
        <f t="shared" si="205"/>
        <v>0</v>
      </c>
      <c r="AC184" s="163">
        <f t="shared" si="205"/>
        <v>0</v>
      </c>
      <c r="AD184" s="163">
        <f t="shared" si="206"/>
        <v>0</v>
      </c>
      <c r="AE184" s="163">
        <f t="shared" si="206"/>
        <v>0</v>
      </c>
      <c r="AF184" s="176">
        <f t="shared" si="206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R200" si="207">B185</f>
        <v>0</v>
      </c>
      <c r="D185" s="163">
        <f t="shared" si="207"/>
        <v>0</v>
      </c>
      <c r="E185" s="163">
        <f t="shared" si="207"/>
        <v>0</v>
      </c>
      <c r="F185" s="163">
        <f t="shared" si="207"/>
        <v>0</v>
      </c>
      <c r="G185" s="163">
        <f t="shared" si="207"/>
        <v>0</v>
      </c>
      <c r="H185" s="163">
        <f t="shared" si="207"/>
        <v>0</v>
      </c>
      <c r="I185" s="163">
        <f t="shared" si="207"/>
        <v>0</v>
      </c>
      <c r="J185" s="163">
        <f t="shared" si="207"/>
        <v>0</v>
      </c>
      <c r="K185" s="163">
        <f t="shared" si="207"/>
        <v>0</v>
      </c>
      <c r="L185" s="163">
        <f t="shared" si="207"/>
        <v>0</v>
      </c>
      <c r="M185" s="163">
        <f t="shared" si="207"/>
        <v>0</v>
      </c>
      <c r="N185" s="163">
        <f t="shared" si="207"/>
        <v>0</v>
      </c>
      <c r="O185" s="163">
        <f t="shared" si="207"/>
        <v>0</v>
      </c>
      <c r="P185" s="163">
        <f t="shared" si="207"/>
        <v>0</v>
      </c>
      <c r="Q185" s="163">
        <f t="shared" si="207"/>
        <v>0</v>
      </c>
      <c r="R185" s="163">
        <f t="shared" si="207"/>
        <v>0</v>
      </c>
      <c r="S185" s="163">
        <f t="shared" si="206"/>
        <v>0</v>
      </c>
      <c r="T185" s="163">
        <f t="shared" si="206"/>
        <v>0</v>
      </c>
      <c r="U185" s="163">
        <f t="shared" si="206"/>
        <v>0</v>
      </c>
      <c r="V185" s="163">
        <f t="shared" si="206"/>
        <v>0</v>
      </c>
      <c r="W185" s="163">
        <f t="shared" si="206"/>
        <v>0</v>
      </c>
      <c r="X185" s="163">
        <f t="shared" si="206"/>
        <v>0</v>
      </c>
      <c r="Y185" s="163">
        <f t="shared" si="206"/>
        <v>0</v>
      </c>
      <c r="Z185" s="163">
        <f t="shared" ref="Z185:Z188" si="208">Y185</f>
        <v>0</v>
      </c>
      <c r="AA185" s="163">
        <f t="shared" si="206"/>
        <v>0</v>
      </c>
      <c r="AB185" s="163">
        <f t="shared" si="206"/>
        <v>0</v>
      </c>
      <c r="AC185" s="163">
        <f t="shared" si="206"/>
        <v>0</v>
      </c>
      <c r="AD185" s="163">
        <f t="shared" si="206"/>
        <v>0</v>
      </c>
      <c r="AE185" s="163">
        <f t="shared" si="206"/>
        <v>0</v>
      </c>
      <c r="AF185" s="176">
        <f t="shared" si="206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207"/>
        <v>0</v>
      </c>
      <c r="D186" s="163">
        <f t="shared" si="207"/>
        <v>0</v>
      </c>
      <c r="E186" s="163">
        <f t="shared" si="207"/>
        <v>0</v>
      </c>
      <c r="F186" s="163">
        <f t="shared" si="207"/>
        <v>0</v>
      </c>
      <c r="G186" s="163">
        <f t="shared" si="207"/>
        <v>0</v>
      </c>
      <c r="H186" s="163">
        <f t="shared" si="207"/>
        <v>0</v>
      </c>
      <c r="I186" s="163">
        <f t="shared" si="207"/>
        <v>0</v>
      </c>
      <c r="J186" s="163">
        <f t="shared" si="207"/>
        <v>0</v>
      </c>
      <c r="K186" s="163">
        <f t="shared" si="207"/>
        <v>0</v>
      </c>
      <c r="L186" s="163">
        <f t="shared" si="207"/>
        <v>0</v>
      </c>
      <c r="M186" s="163">
        <f t="shared" si="207"/>
        <v>0</v>
      </c>
      <c r="N186" s="163">
        <f t="shared" si="207"/>
        <v>0</v>
      </c>
      <c r="O186" s="163">
        <f t="shared" si="207"/>
        <v>0</v>
      </c>
      <c r="P186" s="163">
        <f t="shared" si="207"/>
        <v>0</v>
      </c>
      <c r="Q186" s="163">
        <f t="shared" si="207"/>
        <v>0</v>
      </c>
      <c r="R186" s="163">
        <f t="shared" si="207"/>
        <v>0</v>
      </c>
      <c r="S186" s="163">
        <f t="shared" si="206"/>
        <v>0</v>
      </c>
      <c r="T186" s="163">
        <f t="shared" si="206"/>
        <v>0</v>
      </c>
      <c r="U186" s="163">
        <f t="shared" si="206"/>
        <v>0</v>
      </c>
      <c r="V186" s="163">
        <f t="shared" si="206"/>
        <v>0</v>
      </c>
      <c r="W186" s="163">
        <f t="shared" si="206"/>
        <v>0</v>
      </c>
      <c r="X186" s="163">
        <f t="shared" si="206"/>
        <v>0</v>
      </c>
      <c r="Y186" s="163">
        <f t="shared" si="206"/>
        <v>0</v>
      </c>
      <c r="Z186" s="163">
        <f t="shared" si="208"/>
        <v>0</v>
      </c>
      <c r="AA186" s="163">
        <f t="shared" si="206"/>
        <v>0</v>
      </c>
      <c r="AB186" s="163">
        <f t="shared" si="206"/>
        <v>0</v>
      </c>
      <c r="AC186" s="163">
        <f t="shared" si="206"/>
        <v>0</v>
      </c>
      <c r="AD186" s="163">
        <f t="shared" si="206"/>
        <v>0</v>
      </c>
      <c r="AE186" s="163">
        <f t="shared" si="206"/>
        <v>0</v>
      </c>
      <c r="AF186" s="176">
        <f t="shared" si="206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207"/>
        <v>0</v>
      </c>
      <c r="D187" s="163">
        <f t="shared" si="207"/>
        <v>0</v>
      </c>
      <c r="E187" s="163">
        <f t="shared" si="207"/>
        <v>0</v>
      </c>
      <c r="F187" s="163">
        <f t="shared" si="207"/>
        <v>0</v>
      </c>
      <c r="G187" s="163">
        <f t="shared" si="207"/>
        <v>0</v>
      </c>
      <c r="H187" s="163">
        <f t="shared" si="207"/>
        <v>0</v>
      </c>
      <c r="I187" s="163">
        <f t="shared" si="207"/>
        <v>0</v>
      </c>
      <c r="J187" s="163">
        <f t="shared" si="207"/>
        <v>0</v>
      </c>
      <c r="K187" s="163">
        <f t="shared" si="207"/>
        <v>0</v>
      </c>
      <c r="L187" s="163">
        <f t="shared" si="207"/>
        <v>0</v>
      </c>
      <c r="M187" s="163">
        <f t="shared" si="207"/>
        <v>0</v>
      </c>
      <c r="N187" s="163">
        <f t="shared" si="207"/>
        <v>0</v>
      </c>
      <c r="O187" s="163">
        <f t="shared" si="207"/>
        <v>0</v>
      </c>
      <c r="P187" s="163">
        <f t="shared" si="207"/>
        <v>0</v>
      </c>
      <c r="Q187" s="163">
        <f t="shared" si="207"/>
        <v>0</v>
      </c>
      <c r="R187" s="163">
        <f t="shared" si="207"/>
        <v>0</v>
      </c>
      <c r="S187" s="163">
        <f t="shared" si="206"/>
        <v>0</v>
      </c>
      <c r="T187" s="163">
        <f t="shared" si="206"/>
        <v>0</v>
      </c>
      <c r="U187" s="163">
        <f t="shared" si="206"/>
        <v>0</v>
      </c>
      <c r="V187" s="163">
        <f t="shared" si="206"/>
        <v>0</v>
      </c>
      <c r="W187" s="163">
        <f t="shared" si="206"/>
        <v>0</v>
      </c>
      <c r="X187" s="163">
        <f t="shared" si="206"/>
        <v>0</v>
      </c>
      <c r="Y187" s="163">
        <f t="shared" si="206"/>
        <v>0</v>
      </c>
      <c r="Z187" s="163">
        <f t="shared" si="208"/>
        <v>0</v>
      </c>
      <c r="AA187" s="163">
        <f t="shared" si="206"/>
        <v>0</v>
      </c>
      <c r="AB187" s="163">
        <f t="shared" si="206"/>
        <v>0</v>
      </c>
      <c r="AC187" s="163">
        <f t="shared" si="206"/>
        <v>0</v>
      </c>
      <c r="AD187" s="163">
        <f t="shared" si="206"/>
        <v>0</v>
      </c>
      <c r="AE187" s="163">
        <f t="shared" si="206"/>
        <v>0</v>
      </c>
      <c r="AF187" s="176">
        <f t="shared" si="206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207"/>
        <v>0</v>
      </c>
      <c r="D188" s="163">
        <f t="shared" si="207"/>
        <v>0</v>
      </c>
      <c r="E188" s="163">
        <f t="shared" si="207"/>
        <v>0</v>
      </c>
      <c r="F188" s="163">
        <f t="shared" si="207"/>
        <v>0</v>
      </c>
      <c r="G188" s="163">
        <f t="shared" si="207"/>
        <v>0</v>
      </c>
      <c r="H188" s="163">
        <f t="shared" si="207"/>
        <v>0</v>
      </c>
      <c r="I188" s="163">
        <f t="shared" si="207"/>
        <v>0</v>
      </c>
      <c r="J188" s="163">
        <f t="shared" si="207"/>
        <v>0</v>
      </c>
      <c r="K188" s="163">
        <f t="shared" si="207"/>
        <v>0</v>
      </c>
      <c r="L188" s="163">
        <f t="shared" si="207"/>
        <v>0</v>
      </c>
      <c r="M188" s="163">
        <f t="shared" si="207"/>
        <v>0</v>
      </c>
      <c r="N188" s="163">
        <f t="shared" si="207"/>
        <v>0</v>
      </c>
      <c r="O188" s="163">
        <f t="shared" si="207"/>
        <v>0</v>
      </c>
      <c r="P188" s="163">
        <f t="shared" si="207"/>
        <v>0</v>
      </c>
      <c r="Q188" s="163">
        <f t="shared" si="207"/>
        <v>0</v>
      </c>
      <c r="R188" s="163">
        <f t="shared" si="207"/>
        <v>0</v>
      </c>
      <c r="S188" s="163">
        <f t="shared" si="206"/>
        <v>0</v>
      </c>
      <c r="T188" s="163">
        <f t="shared" si="206"/>
        <v>0</v>
      </c>
      <c r="U188" s="163">
        <f t="shared" si="206"/>
        <v>0</v>
      </c>
      <c r="V188" s="163">
        <f t="shared" si="206"/>
        <v>0</v>
      </c>
      <c r="W188" s="163">
        <f t="shared" si="206"/>
        <v>0</v>
      </c>
      <c r="X188" s="163">
        <f t="shared" si="206"/>
        <v>0</v>
      </c>
      <c r="Y188" s="163">
        <f t="shared" si="206"/>
        <v>0</v>
      </c>
      <c r="Z188" s="163">
        <f t="shared" si="208"/>
        <v>0</v>
      </c>
      <c r="AA188" s="163">
        <f t="shared" si="206"/>
        <v>0</v>
      </c>
      <c r="AB188" s="163">
        <f t="shared" si="206"/>
        <v>0</v>
      </c>
      <c r="AC188" s="163">
        <f t="shared" si="206"/>
        <v>0</v>
      </c>
      <c r="AD188" s="163">
        <f t="shared" si="206"/>
        <v>0</v>
      </c>
      <c r="AE188" s="163">
        <f t="shared" si="206"/>
        <v>0</v>
      </c>
      <c r="AF188" s="176">
        <f t="shared" si="206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207"/>
        <v>0</v>
      </c>
      <c r="D189" s="163">
        <f t="shared" si="207"/>
        <v>0</v>
      </c>
      <c r="E189" s="163">
        <f t="shared" si="207"/>
        <v>0</v>
      </c>
      <c r="F189" s="163">
        <f t="shared" si="207"/>
        <v>0</v>
      </c>
      <c r="G189" s="163">
        <f t="shared" si="207"/>
        <v>0</v>
      </c>
      <c r="H189" s="163">
        <f t="shared" si="207"/>
        <v>0</v>
      </c>
      <c r="I189" s="163">
        <f t="shared" si="207"/>
        <v>0</v>
      </c>
      <c r="J189" s="163">
        <f t="shared" si="207"/>
        <v>0</v>
      </c>
      <c r="K189" s="163">
        <f t="shared" si="207"/>
        <v>0</v>
      </c>
      <c r="L189" s="163">
        <f t="shared" si="207"/>
        <v>0</v>
      </c>
      <c r="M189" s="163">
        <f t="shared" si="207"/>
        <v>0</v>
      </c>
      <c r="N189" s="163">
        <f t="shared" si="207"/>
        <v>0</v>
      </c>
      <c r="O189" s="163">
        <f t="shared" si="207"/>
        <v>0</v>
      </c>
      <c r="P189" s="163">
        <f t="shared" si="207"/>
        <v>0</v>
      </c>
      <c r="Q189" s="163">
        <f t="shared" si="207"/>
        <v>0</v>
      </c>
      <c r="R189" s="163">
        <f t="shared" si="207"/>
        <v>0</v>
      </c>
      <c r="S189" s="163">
        <f t="shared" si="206"/>
        <v>0</v>
      </c>
      <c r="T189" s="163">
        <f t="shared" si="206"/>
        <v>0</v>
      </c>
      <c r="U189" s="163">
        <f t="shared" si="206"/>
        <v>0</v>
      </c>
      <c r="V189" s="163">
        <f t="shared" si="206"/>
        <v>0</v>
      </c>
      <c r="W189" s="163">
        <f t="shared" si="206"/>
        <v>0</v>
      </c>
      <c r="X189" s="163">
        <f t="shared" si="206"/>
        <v>0</v>
      </c>
      <c r="Y189" s="163">
        <f t="shared" si="206"/>
        <v>0</v>
      </c>
      <c r="Z189" s="163">
        <f t="shared" si="206"/>
        <v>0</v>
      </c>
      <c r="AA189" s="163">
        <f t="shared" si="206"/>
        <v>0</v>
      </c>
      <c r="AB189" s="163">
        <f t="shared" si="206"/>
        <v>0</v>
      </c>
      <c r="AC189" s="163">
        <f t="shared" si="206"/>
        <v>0</v>
      </c>
      <c r="AD189" s="163">
        <f t="shared" si="206"/>
        <v>0</v>
      </c>
      <c r="AE189" s="163">
        <f t="shared" si="206"/>
        <v>0</v>
      </c>
      <c r="AF189" s="176">
        <f t="shared" si="206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207"/>
        <v>0</v>
      </c>
      <c r="D190" s="163">
        <f t="shared" si="207"/>
        <v>0</v>
      </c>
      <c r="E190" s="163">
        <f t="shared" si="207"/>
        <v>0</v>
      </c>
      <c r="F190" s="163">
        <f t="shared" si="207"/>
        <v>0</v>
      </c>
      <c r="G190" s="163">
        <f t="shared" si="207"/>
        <v>0</v>
      </c>
      <c r="H190" s="163">
        <f t="shared" si="207"/>
        <v>0</v>
      </c>
      <c r="I190" s="163">
        <f t="shared" si="207"/>
        <v>0</v>
      </c>
      <c r="J190" s="163">
        <f t="shared" si="207"/>
        <v>0</v>
      </c>
      <c r="K190" s="163">
        <f t="shared" si="207"/>
        <v>0</v>
      </c>
      <c r="L190" s="163">
        <f t="shared" si="207"/>
        <v>0</v>
      </c>
      <c r="M190" s="163">
        <f t="shared" si="207"/>
        <v>0</v>
      </c>
      <c r="N190" s="163">
        <f t="shared" si="207"/>
        <v>0</v>
      </c>
      <c r="O190" s="163">
        <f t="shared" si="207"/>
        <v>0</v>
      </c>
      <c r="P190" s="163">
        <f t="shared" si="207"/>
        <v>0</v>
      </c>
      <c r="Q190" s="163">
        <f t="shared" si="207"/>
        <v>0</v>
      </c>
      <c r="R190" s="163">
        <f t="shared" si="207"/>
        <v>0</v>
      </c>
      <c r="S190" s="163">
        <f t="shared" si="206"/>
        <v>0</v>
      </c>
      <c r="T190" s="163">
        <f t="shared" si="206"/>
        <v>0</v>
      </c>
      <c r="U190" s="163">
        <f t="shared" si="206"/>
        <v>0</v>
      </c>
      <c r="V190" s="163">
        <f t="shared" si="206"/>
        <v>0</v>
      </c>
      <c r="W190" s="163">
        <f t="shared" si="206"/>
        <v>0</v>
      </c>
      <c r="X190" s="163">
        <f t="shared" si="206"/>
        <v>0</v>
      </c>
      <c r="Y190" s="163">
        <f t="shared" si="206"/>
        <v>0</v>
      </c>
      <c r="Z190" s="163">
        <f t="shared" si="206"/>
        <v>0</v>
      </c>
      <c r="AA190" s="163">
        <f t="shared" si="206"/>
        <v>0</v>
      </c>
      <c r="AB190" s="163">
        <f t="shared" si="206"/>
        <v>0</v>
      </c>
      <c r="AC190" s="163">
        <f t="shared" si="206"/>
        <v>0</v>
      </c>
      <c r="AD190" s="163">
        <f t="shared" si="206"/>
        <v>0</v>
      </c>
      <c r="AE190" s="163">
        <f t="shared" si="206"/>
        <v>0</v>
      </c>
      <c r="AF190" s="176">
        <f t="shared" si="206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207"/>
        <v>0</v>
      </c>
      <c r="D191" s="163">
        <f t="shared" si="207"/>
        <v>0</v>
      </c>
      <c r="E191" s="163">
        <f t="shared" si="207"/>
        <v>0</v>
      </c>
      <c r="F191" s="163">
        <f t="shared" si="207"/>
        <v>0</v>
      </c>
      <c r="G191" s="163">
        <f t="shared" si="207"/>
        <v>0</v>
      </c>
      <c r="H191" s="163">
        <f t="shared" si="207"/>
        <v>0</v>
      </c>
      <c r="I191" s="163">
        <f t="shared" si="207"/>
        <v>0</v>
      </c>
      <c r="J191" s="163">
        <f t="shared" si="207"/>
        <v>0</v>
      </c>
      <c r="K191" s="163">
        <f t="shared" si="207"/>
        <v>0</v>
      </c>
      <c r="L191" s="163">
        <f t="shared" si="207"/>
        <v>0</v>
      </c>
      <c r="M191" s="163">
        <f t="shared" si="207"/>
        <v>0</v>
      </c>
      <c r="N191" s="163">
        <f t="shared" si="207"/>
        <v>0</v>
      </c>
      <c r="O191" s="163">
        <f t="shared" si="207"/>
        <v>0</v>
      </c>
      <c r="P191" s="163">
        <f t="shared" si="207"/>
        <v>0</v>
      </c>
      <c r="Q191" s="163">
        <f t="shared" si="207"/>
        <v>0</v>
      </c>
      <c r="R191" s="163">
        <f t="shared" si="207"/>
        <v>0</v>
      </c>
      <c r="S191" s="163">
        <f t="shared" si="206"/>
        <v>0</v>
      </c>
      <c r="T191" s="163">
        <f t="shared" si="206"/>
        <v>0</v>
      </c>
      <c r="U191" s="163">
        <f t="shared" si="206"/>
        <v>0</v>
      </c>
      <c r="V191" s="163">
        <f t="shared" si="206"/>
        <v>0</v>
      </c>
      <c r="W191" s="163">
        <f t="shared" si="206"/>
        <v>0</v>
      </c>
      <c r="X191" s="163">
        <f t="shared" si="206"/>
        <v>0</v>
      </c>
      <c r="Y191" s="163">
        <f t="shared" si="206"/>
        <v>0</v>
      </c>
      <c r="Z191" s="163">
        <f t="shared" si="206"/>
        <v>0</v>
      </c>
      <c r="AA191" s="163">
        <f t="shared" si="206"/>
        <v>0</v>
      </c>
      <c r="AB191" s="163">
        <f t="shared" si="206"/>
        <v>0</v>
      </c>
      <c r="AC191" s="163">
        <f t="shared" si="206"/>
        <v>0</v>
      </c>
      <c r="AD191" s="163">
        <f t="shared" si="206"/>
        <v>0</v>
      </c>
      <c r="AE191" s="163">
        <f t="shared" si="206"/>
        <v>0</v>
      </c>
      <c r="AF191" s="176">
        <f t="shared" si="206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207"/>
        <v>0</v>
      </c>
      <c r="D192" s="163">
        <f t="shared" si="207"/>
        <v>0</v>
      </c>
      <c r="E192" s="163">
        <f t="shared" si="207"/>
        <v>0</v>
      </c>
      <c r="F192" s="163">
        <f t="shared" si="207"/>
        <v>0</v>
      </c>
      <c r="G192" s="163">
        <f t="shared" si="207"/>
        <v>0</v>
      </c>
      <c r="H192" s="163">
        <f t="shared" si="207"/>
        <v>0</v>
      </c>
      <c r="I192" s="163">
        <f t="shared" si="207"/>
        <v>0</v>
      </c>
      <c r="J192" s="163">
        <f t="shared" si="207"/>
        <v>0</v>
      </c>
      <c r="K192" s="163">
        <f t="shared" si="207"/>
        <v>0</v>
      </c>
      <c r="L192" s="163">
        <f t="shared" si="207"/>
        <v>0</v>
      </c>
      <c r="M192" s="163">
        <f t="shared" si="207"/>
        <v>0</v>
      </c>
      <c r="N192" s="163">
        <f t="shared" si="207"/>
        <v>0</v>
      </c>
      <c r="O192" s="163">
        <f t="shared" si="207"/>
        <v>0</v>
      </c>
      <c r="P192" s="163">
        <f t="shared" si="207"/>
        <v>0</v>
      </c>
      <c r="Q192" s="163">
        <f t="shared" si="207"/>
        <v>0</v>
      </c>
      <c r="R192" s="163">
        <f t="shared" si="207"/>
        <v>0</v>
      </c>
      <c r="S192" s="163">
        <f t="shared" si="206"/>
        <v>0</v>
      </c>
      <c r="T192" s="163">
        <f t="shared" si="206"/>
        <v>0</v>
      </c>
      <c r="U192" s="163">
        <f t="shared" si="206"/>
        <v>0</v>
      </c>
      <c r="V192" s="163">
        <f t="shared" si="206"/>
        <v>0</v>
      </c>
      <c r="W192" s="163">
        <f t="shared" si="206"/>
        <v>0</v>
      </c>
      <c r="X192" s="163">
        <f t="shared" si="206"/>
        <v>0</v>
      </c>
      <c r="Y192" s="163">
        <f t="shared" si="206"/>
        <v>0</v>
      </c>
      <c r="Z192" s="163">
        <f t="shared" si="206"/>
        <v>0</v>
      </c>
      <c r="AA192" s="163">
        <f t="shared" si="206"/>
        <v>0</v>
      </c>
      <c r="AB192" s="163">
        <f t="shared" si="206"/>
        <v>0</v>
      </c>
      <c r="AC192" s="163">
        <f t="shared" si="206"/>
        <v>0</v>
      </c>
      <c r="AD192" s="163">
        <f t="shared" si="206"/>
        <v>0</v>
      </c>
      <c r="AE192" s="163">
        <f t="shared" si="206"/>
        <v>0</v>
      </c>
      <c r="AF192" s="176">
        <f t="shared" si="206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207"/>
        <v>0</v>
      </c>
      <c r="D193" s="163">
        <f t="shared" si="207"/>
        <v>0</v>
      </c>
      <c r="E193" s="163">
        <f t="shared" si="207"/>
        <v>0</v>
      </c>
      <c r="F193" s="163">
        <f t="shared" si="207"/>
        <v>0</v>
      </c>
      <c r="G193" s="163">
        <f t="shared" si="207"/>
        <v>0</v>
      </c>
      <c r="H193" s="163">
        <f t="shared" si="207"/>
        <v>0</v>
      </c>
      <c r="I193" s="163">
        <f t="shared" si="207"/>
        <v>0</v>
      </c>
      <c r="J193" s="163">
        <f t="shared" si="207"/>
        <v>0</v>
      </c>
      <c r="K193" s="163">
        <f t="shared" si="207"/>
        <v>0</v>
      </c>
      <c r="L193" s="163">
        <f t="shared" si="207"/>
        <v>0</v>
      </c>
      <c r="M193" s="163">
        <f t="shared" si="207"/>
        <v>0</v>
      </c>
      <c r="N193" s="163">
        <f t="shared" si="207"/>
        <v>0</v>
      </c>
      <c r="O193" s="163">
        <f t="shared" si="207"/>
        <v>0</v>
      </c>
      <c r="P193" s="163">
        <f t="shared" si="207"/>
        <v>0</v>
      </c>
      <c r="Q193" s="163">
        <f t="shared" si="207"/>
        <v>0</v>
      </c>
      <c r="R193" s="163">
        <f t="shared" si="207"/>
        <v>0</v>
      </c>
      <c r="S193" s="163">
        <f t="shared" si="206"/>
        <v>0</v>
      </c>
      <c r="T193" s="163">
        <f t="shared" si="206"/>
        <v>0</v>
      </c>
      <c r="U193" s="163">
        <f t="shared" si="206"/>
        <v>0</v>
      </c>
      <c r="V193" s="163">
        <f t="shared" si="206"/>
        <v>0</v>
      </c>
      <c r="W193" s="163">
        <f t="shared" si="206"/>
        <v>0</v>
      </c>
      <c r="X193" s="163">
        <f t="shared" si="206"/>
        <v>0</v>
      </c>
      <c r="Y193" s="163">
        <f t="shared" si="206"/>
        <v>0</v>
      </c>
      <c r="Z193" s="163">
        <f t="shared" si="206"/>
        <v>0</v>
      </c>
      <c r="AA193" s="163">
        <f t="shared" si="206"/>
        <v>0</v>
      </c>
      <c r="AB193" s="163">
        <f t="shared" si="206"/>
        <v>0</v>
      </c>
      <c r="AC193" s="163">
        <f t="shared" si="206"/>
        <v>0</v>
      </c>
      <c r="AD193" s="163">
        <f t="shared" si="206"/>
        <v>0</v>
      </c>
      <c r="AE193" s="163">
        <f t="shared" si="206"/>
        <v>0</v>
      </c>
      <c r="AF193" s="176">
        <f t="shared" si="206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207"/>
        <v>0</v>
      </c>
      <c r="D194" s="163">
        <f t="shared" si="207"/>
        <v>0</v>
      </c>
      <c r="E194" s="163">
        <f t="shared" si="207"/>
        <v>0</v>
      </c>
      <c r="F194" s="163">
        <f t="shared" si="207"/>
        <v>0</v>
      </c>
      <c r="G194" s="163">
        <f t="shared" si="207"/>
        <v>0</v>
      </c>
      <c r="H194" s="163">
        <f t="shared" si="207"/>
        <v>0</v>
      </c>
      <c r="I194" s="163">
        <f t="shared" si="207"/>
        <v>0</v>
      </c>
      <c r="J194" s="163">
        <f t="shared" si="207"/>
        <v>0</v>
      </c>
      <c r="K194" s="163">
        <f t="shared" si="207"/>
        <v>0</v>
      </c>
      <c r="L194" s="163">
        <f t="shared" si="207"/>
        <v>0</v>
      </c>
      <c r="M194" s="163">
        <f t="shared" si="207"/>
        <v>0</v>
      </c>
      <c r="N194" s="163">
        <f t="shared" si="207"/>
        <v>0</v>
      </c>
      <c r="O194" s="163">
        <f t="shared" si="207"/>
        <v>0</v>
      </c>
      <c r="P194" s="163">
        <f t="shared" si="207"/>
        <v>0</v>
      </c>
      <c r="Q194" s="163">
        <f t="shared" si="207"/>
        <v>0</v>
      </c>
      <c r="R194" s="163">
        <f t="shared" si="207"/>
        <v>0</v>
      </c>
      <c r="S194" s="163">
        <f t="shared" si="206"/>
        <v>0</v>
      </c>
      <c r="T194" s="163">
        <f t="shared" si="206"/>
        <v>0</v>
      </c>
      <c r="U194" s="163">
        <f t="shared" si="206"/>
        <v>0</v>
      </c>
      <c r="V194" s="163">
        <f t="shared" si="206"/>
        <v>0</v>
      </c>
      <c r="W194" s="163">
        <f t="shared" si="206"/>
        <v>0</v>
      </c>
      <c r="X194" s="163">
        <f t="shared" si="206"/>
        <v>0</v>
      </c>
      <c r="Y194" s="163">
        <f t="shared" si="206"/>
        <v>0</v>
      </c>
      <c r="Z194" s="163">
        <f t="shared" si="206"/>
        <v>0</v>
      </c>
      <c r="AA194" s="163">
        <f t="shared" si="206"/>
        <v>0</v>
      </c>
      <c r="AB194" s="163">
        <f t="shared" si="206"/>
        <v>0</v>
      </c>
      <c r="AC194" s="163">
        <f t="shared" si="206"/>
        <v>0</v>
      </c>
      <c r="AD194" s="163">
        <f t="shared" si="206"/>
        <v>0</v>
      </c>
      <c r="AE194" s="163">
        <f t="shared" si="206"/>
        <v>0</v>
      </c>
      <c r="AF194" s="176">
        <f t="shared" si="206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207"/>
        <v>0</v>
      </c>
      <c r="D195" s="163">
        <f t="shared" si="207"/>
        <v>0</v>
      </c>
      <c r="E195" s="163">
        <f t="shared" si="207"/>
        <v>0</v>
      </c>
      <c r="F195" s="163">
        <f t="shared" si="207"/>
        <v>0</v>
      </c>
      <c r="G195" s="163">
        <f t="shared" si="207"/>
        <v>0</v>
      </c>
      <c r="H195" s="163">
        <f t="shared" si="207"/>
        <v>0</v>
      </c>
      <c r="I195" s="163">
        <f t="shared" si="207"/>
        <v>0</v>
      </c>
      <c r="J195" s="163">
        <f t="shared" si="207"/>
        <v>0</v>
      </c>
      <c r="K195" s="163">
        <f t="shared" si="207"/>
        <v>0</v>
      </c>
      <c r="L195" s="163">
        <f t="shared" si="207"/>
        <v>0</v>
      </c>
      <c r="M195" s="163">
        <f t="shared" si="207"/>
        <v>0</v>
      </c>
      <c r="N195" s="163">
        <f t="shared" si="207"/>
        <v>0</v>
      </c>
      <c r="O195" s="163">
        <f t="shared" si="207"/>
        <v>0</v>
      </c>
      <c r="P195" s="163">
        <f t="shared" si="207"/>
        <v>0</v>
      </c>
      <c r="Q195" s="163">
        <f t="shared" si="207"/>
        <v>0</v>
      </c>
      <c r="R195" s="163">
        <f t="shared" si="207"/>
        <v>0</v>
      </c>
      <c r="S195" s="163">
        <f t="shared" si="206"/>
        <v>0</v>
      </c>
      <c r="T195" s="163">
        <f t="shared" si="206"/>
        <v>0</v>
      </c>
      <c r="U195" s="163">
        <f t="shared" si="206"/>
        <v>0</v>
      </c>
      <c r="V195" s="163">
        <f t="shared" si="206"/>
        <v>0</v>
      </c>
      <c r="W195" s="163">
        <f t="shared" si="206"/>
        <v>0</v>
      </c>
      <c r="X195" s="163">
        <f t="shared" si="206"/>
        <v>0</v>
      </c>
      <c r="Y195" s="163">
        <f t="shared" si="206"/>
        <v>0</v>
      </c>
      <c r="Z195" s="163">
        <f t="shared" si="206"/>
        <v>0</v>
      </c>
      <c r="AA195" s="163">
        <f t="shared" si="206"/>
        <v>0</v>
      </c>
      <c r="AB195" s="163">
        <f t="shared" si="206"/>
        <v>0</v>
      </c>
      <c r="AC195" s="163">
        <f t="shared" si="206"/>
        <v>0</v>
      </c>
      <c r="AD195" s="163">
        <f t="shared" si="206"/>
        <v>0</v>
      </c>
      <c r="AE195" s="163">
        <f t="shared" si="206"/>
        <v>0</v>
      </c>
      <c r="AF195" s="176">
        <f t="shared" si="206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207"/>
        <v>0</v>
      </c>
      <c r="D196" s="163">
        <f t="shared" si="207"/>
        <v>0</v>
      </c>
      <c r="E196" s="163">
        <f t="shared" si="207"/>
        <v>0</v>
      </c>
      <c r="F196" s="163">
        <f t="shared" si="207"/>
        <v>0</v>
      </c>
      <c r="G196" s="163">
        <f t="shared" si="207"/>
        <v>0</v>
      </c>
      <c r="H196" s="163">
        <f t="shared" si="207"/>
        <v>0</v>
      </c>
      <c r="I196" s="163">
        <f t="shared" si="207"/>
        <v>0</v>
      </c>
      <c r="J196" s="163">
        <f t="shared" si="207"/>
        <v>0</v>
      </c>
      <c r="K196" s="163">
        <f t="shared" si="207"/>
        <v>0</v>
      </c>
      <c r="L196" s="163">
        <f t="shared" si="207"/>
        <v>0</v>
      </c>
      <c r="M196" s="163">
        <f t="shared" si="207"/>
        <v>0</v>
      </c>
      <c r="N196" s="163">
        <f t="shared" si="207"/>
        <v>0</v>
      </c>
      <c r="O196" s="163">
        <f t="shared" si="207"/>
        <v>0</v>
      </c>
      <c r="P196" s="163">
        <f t="shared" si="207"/>
        <v>0</v>
      </c>
      <c r="Q196" s="163">
        <f t="shared" si="207"/>
        <v>0</v>
      </c>
      <c r="R196" s="163">
        <f t="shared" si="207"/>
        <v>0</v>
      </c>
      <c r="S196" s="163">
        <f t="shared" si="206"/>
        <v>0</v>
      </c>
      <c r="T196" s="163">
        <f t="shared" si="206"/>
        <v>0</v>
      </c>
      <c r="U196" s="163">
        <f t="shared" si="206"/>
        <v>0</v>
      </c>
      <c r="V196" s="163">
        <f t="shared" si="206"/>
        <v>0</v>
      </c>
      <c r="W196" s="163">
        <f t="shared" si="206"/>
        <v>0</v>
      </c>
      <c r="X196" s="163">
        <f t="shared" si="206"/>
        <v>0</v>
      </c>
      <c r="Y196" s="163">
        <f t="shared" si="206"/>
        <v>0</v>
      </c>
      <c r="Z196" s="163">
        <f t="shared" si="206"/>
        <v>0</v>
      </c>
      <c r="AA196" s="163">
        <f t="shared" si="206"/>
        <v>0</v>
      </c>
      <c r="AB196" s="163">
        <f t="shared" si="206"/>
        <v>0</v>
      </c>
      <c r="AC196" s="163">
        <f t="shared" si="206"/>
        <v>0</v>
      </c>
      <c r="AD196" s="163">
        <f t="shared" si="206"/>
        <v>0</v>
      </c>
      <c r="AE196" s="163">
        <f t="shared" si="206"/>
        <v>0</v>
      </c>
      <c r="AF196" s="176">
        <f t="shared" si="206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207"/>
        <v>0</v>
      </c>
      <c r="D197" s="163">
        <f t="shared" si="207"/>
        <v>0</v>
      </c>
      <c r="E197" s="163">
        <f t="shared" si="207"/>
        <v>0</v>
      </c>
      <c r="F197" s="163">
        <f t="shared" si="207"/>
        <v>0</v>
      </c>
      <c r="G197" s="163">
        <f t="shared" si="207"/>
        <v>0</v>
      </c>
      <c r="H197" s="163">
        <f t="shared" si="207"/>
        <v>0</v>
      </c>
      <c r="I197" s="163">
        <f t="shared" si="207"/>
        <v>0</v>
      </c>
      <c r="J197" s="163">
        <f t="shared" si="207"/>
        <v>0</v>
      </c>
      <c r="K197" s="163">
        <f t="shared" si="207"/>
        <v>0</v>
      </c>
      <c r="L197" s="163">
        <f t="shared" si="207"/>
        <v>0</v>
      </c>
      <c r="M197" s="163">
        <f t="shared" si="207"/>
        <v>0</v>
      </c>
      <c r="N197" s="163">
        <f t="shared" si="207"/>
        <v>0</v>
      </c>
      <c r="O197" s="163">
        <f t="shared" si="207"/>
        <v>0</v>
      </c>
      <c r="P197" s="163">
        <f t="shared" si="207"/>
        <v>0</v>
      </c>
      <c r="Q197" s="163">
        <f t="shared" si="207"/>
        <v>0</v>
      </c>
      <c r="R197" s="163">
        <f t="shared" si="207"/>
        <v>0</v>
      </c>
      <c r="S197" s="163">
        <f t="shared" si="206"/>
        <v>0</v>
      </c>
      <c r="T197" s="163">
        <f t="shared" si="206"/>
        <v>0</v>
      </c>
      <c r="U197" s="163">
        <f t="shared" si="206"/>
        <v>0</v>
      </c>
      <c r="V197" s="163">
        <f t="shared" si="206"/>
        <v>0</v>
      </c>
      <c r="W197" s="163">
        <f t="shared" si="206"/>
        <v>0</v>
      </c>
      <c r="X197" s="163">
        <f t="shared" si="206"/>
        <v>0</v>
      </c>
      <c r="Y197" s="163">
        <f t="shared" si="206"/>
        <v>0</v>
      </c>
      <c r="Z197" s="163">
        <f t="shared" si="206"/>
        <v>0</v>
      </c>
      <c r="AA197" s="163">
        <f t="shared" si="206"/>
        <v>0</v>
      </c>
      <c r="AB197" s="163">
        <f t="shared" si="206"/>
        <v>0</v>
      </c>
      <c r="AC197" s="163">
        <f t="shared" si="206"/>
        <v>0</v>
      </c>
      <c r="AD197" s="163">
        <f t="shared" si="206"/>
        <v>0</v>
      </c>
      <c r="AE197" s="163">
        <f t="shared" si="206"/>
        <v>0</v>
      </c>
      <c r="AF197" s="176">
        <f t="shared" si="206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207"/>
        <v>0</v>
      </c>
      <c r="D198" s="163">
        <f t="shared" si="207"/>
        <v>0</v>
      </c>
      <c r="E198" s="163">
        <f t="shared" si="207"/>
        <v>0</v>
      </c>
      <c r="F198" s="163">
        <f t="shared" si="207"/>
        <v>0</v>
      </c>
      <c r="G198" s="163">
        <f t="shared" si="207"/>
        <v>0</v>
      </c>
      <c r="H198" s="163">
        <f t="shared" si="207"/>
        <v>0</v>
      </c>
      <c r="I198" s="163">
        <f t="shared" si="207"/>
        <v>0</v>
      </c>
      <c r="J198" s="163">
        <f t="shared" si="207"/>
        <v>0</v>
      </c>
      <c r="K198" s="163">
        <f t="shared" si="207"/>
        <v>0</v>
      </c>
      <c r="L198" s="163">
        <f t="shared" si="207"/>
        <v>0</v>
      </c>
      <c r="M198" s="163">
        <f t="shared" si="207"/>
        <v>0</v>
      </c>
      <c r="N198" s="163">
        <f t="shared" si="207"/>
        <v>0</v>
      </c>
      <c r="O198" s="163">
        <f t="shared" si="207"/>
        <v>0</v>
      </c>
      <c r="P198" s="163">
        <f t="shared" si="207"/>
        <v>0</v>
      </c>
      <c r="Q198" s="163">
        <f t="shared" si="207"/>
        <v>0</v>
      </c>
      <c r="R198" s="163">
        <f t="shared" si="207"/>
        <v>0</v>
      </c>
      <c r="S198" s="163">
        <f t="shared" si="206"/>
        <v>0</v>
      </c>
      <c r="T198" s="163">
        <f t="shared" si="206"/>
        <v>0</v>
      </c>
      <c r="U198" s="163">
        <f t="shared" si="206"/>
        <v>0</v>
      </c>
      <c r="V198" s="163">
        <f t="shared" si="206"/>
        <v>0</v>
      </c>
      <c r="W198" s="163">
        <f t="shared" si="206"/>
        <v>0</v>
      </c>
      <c r="X198" s="163">
        <f t="shared" si="206"/>
        <v>0</v>
      </c>
      <c r="Y198" s="163">
        <f t="shared" si="206"/>
        <v>0</v>
      </c>
      <c r="Z198" s="163">
        <f t="shared" si="206"/>
        <v>0</v>
      </c>
      <c r="AA198" s="163">
        <f t="shared" si="206"/>
        <v>0</v>
      </c>
      <c r="AB198" s="163">
        <f t="shared" si="206"/>
        <v>0</v>
      </c>
      <c r="AC198" s="163">
        <f t="shared" si="206"/>
        <v>0</v>
      </c>
      <c r="AD198" s="163">
        <f t="shared" si="206"/>
        <v>0</v>
      </c>
      <c r="AE198" s="163">
        <f t="shared" si="206"/>
        <v>0</v>
      </c>
      <c r="AF198" s="176">
        <f t="shared" si="206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207"/>
        <v>0</v>
      </c>
      <c r="D199" s="163">
        <f t="shared" si="207"/>
        <v>0</v>
      </c>
      <c r="E199" s="163">
        <f t="shared" si="207"/>
        <v>0</v>
      </c>
      <c r="F199" s="163">
        <f t="shared" si="207"/>
        <v>0</v>
      </c>
      <c r="G199" s="163">
        <f t="shared" si="207"/>
        <v>0</v>
      </c>
      <c r="H199" s="163">
        <f t="shared" si="207"/>
        <v>0</v>
      </c>
      <c r="I199" s="163">
        <f t="shared" si="207"/>
        <v>0</v>
      </c>
      <c r="J199" s="163">
        <f t="shared" si="207"/>
        <v>0</v>
      </c>
      <c r="K199" s="163">
        <f t="shared" si="207"/>
        <v>0</v>
      </c>
      <c r="L199" s="163">
        <f t="shared" si="207"/>
        <v>0</v>
      </c>
      <c r="M199" s="163">
        <f t="shared" si="207"/>
        <v>0</v>
      </c>
      <c r="N199" s="163">
        <f t="shared" si="207"/>
        <v>0</v>
      </c>
      <c r="O199" s="163">
        <f t="shared" si="207"/>
        <v>0</v>
      </c>
      <c r="P199" s="163">
        <f t="shared" si="207"/>
        <v>0</v>
      </c>
      <c r="Q199" s="163">
        <f t="shared" si="207"/>
        <v>0</v>
      </c>
      <c r="R199" s="163">
        <f t="shared" si="207"/>
        <v>0</v>
      </c>
      <c r="S199" s="163">
        <f t="shared" si="206"/>
        <v>0</v>
      </c>
      <c r="T199" s="163">
        <f t="shared" si="206"/>
        <v>0</v>
      </c>
      <c r="U199" s="163">
        <f t="shared" si="206"/>
        <v>0</v>
      </c>
      <c r="V199" s="163">
        <f t="shared" si="206"/>
        <v>0</v>
      </c>
      <c r="W199" s="163">
        <f t="shared" si="206"/>
        <v>0</v>
      </c>
      <c r="X199" s="163">
        <f t="shared" si="206"/>
        <v>0</v>
      </c>
      <c r="Y199" s="163">
        <f t="shared" si="206"/>
        <v>0</v>
      </c>
      <c r="Z199" s="163">
        <f t="shared" si="206"/>
        <v>0</v>
      </c>
      <c r="AA199" s="163">
        <f t="shared" si="206"/>
        <v>0</v>
      </c>
      <c r="AB199" s="163">
        <f t="shared" si="206"/>
        <v>0</v>
      </c>
      <c r="AC199" s="163">
        <f t="shared" si="206"/>
        <v>0</v>
      </c>
      <c r="AD199" s="163">
        <f t="shared" si="206"/>
        <v>0</v>
      </c>
      <c r="AE199" s="163">
        <f t="shared" si="206"/>
        <v>0</v>
      </c>
      <c r="AF199" s="176">
        <f t="shared" si="206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207"/>
        <v>0</v>
      </c>
      <c r="D200" s="163">
        <f t="shared" si="207"/>
        <v>0</v>
      </c>
      <c r="E200" s="163">
        <f t="shared" si="207"/>
        <v>0</v>
      </c>
      <c r="F200" s="163">
        <f t="shared" si="207"/>
        <v>0</v>
      </c>
      <c r="G200" s="163">
        <f t="shared" si="207"/>
        <v>0</v>
      </c>
      <c r="H200" s="163">
        <f t="shared" si="207"/>
        <v>0</v>
      </c>
      <c r="I200" s="163">
        <f t="shared" si="207"/>
        <v>0</v>
      </c>
      <c r="J200" s="163">
        <f t="shared" si="207"/>
        <v>0</v>
      </c>
      <c r="K200" s="163">
        <f t="shared" si="207"/>
        <v>0</v>
      </c>
      <c r="L200" s="163">
        <f t="shared" si="207"/>
        <v>0</v>
      </c>
      <c r="M200" s="163">
        <f t="shared" si="207"/>
        <v>0</v>
      </c>
      <c r="N200" s="163">
        <f t="shared" si="207"/>
        <v>0</v>
      </c>
      <c r="O200" s="163">
        <f t="shared" si="207"/>
        <v>0</v>
      </c>
      <c r="P200" s="163">
        <f t="shared" si="207"/>
        <v>0</v>
      </c>
      <c r="Q200" s="163">
        <f t="shared" si="207"/>
        <v>0</v>
      </c>
      <c r="R200" s="163">
        <f t="shared" ref="R200:AF215" si="209">Q200</f>
        <v>0</v>
      </c>
      <c r="S200" s="163">
        <f t="shared" si="209"/>
        <v>0</v>
      </c>
      <c r="T200" s="163">
        <f t="shared" si="209"/>
        <v>0</v>
      </c>
      <c r="U200" s="163">
        <f t="shared" si="209"/>
        <v>0</v>
      </c>
      <c r="V200" s="163">
        <f t="shared" si="209"/>
        <v>0</v>
      </c>
      <c r="W200" s="163">
        <f t="shared" si="209"/>
        <v>0</v>
      </c>
      <c r="X200" s="163">
        <f t="shared" si="209"/>
        <v>0</v>
      </c>
      <c r="Y200" s="163">
        <f t="shared" si="209"/>
        <v>0</v>
      </c>
      <c r="Z200" s="163">
        <f t="shared" si="209"/>
        <v>0</v>
      </c>
      <c r="AA200" s="163">
        <f t="shared" si="209"/>
        <v>0</v>
      </c>
      <c r="AB200" s="163">
        <f t="shared" si="209"/>
        <v>0</v>
      </c>
      <c r="AC200" s="163">
        <f t="shared" si="209"/>
        <v>0</v>
      </c>
      <c r="AD200" s="163">
        <f t="shared" si="209"/>
        <v>0</v>
      </c>
      <c r="AE200" s="163">
        <f t="shared" si="209"/>
        <v>0</v>
      </c>
      <c r="AF200" s="176">
        <f t="shared" si="209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R216" si="210">B201</f>
        <v>0</v>
      </c>
      <c r="D201" s="163">
        <f t="shared" si="210"/>
        <v>0</v>
      </c>
      <c r="E201" s="163">
        <f t="shared" si="210"/>
        <v>0</v>
      </c>
      <c r="F201" s="163">
        <f t="shared" si="210"/>
        <v>0</v>
      </c>
      <c r="G201" s="163">
        <f t="shared" si="210"/>
        <v>0</v>
      </c>
      <c r="H201" s="163">
        <f t="shared" si="210"/>
        <v>0</v>
      </c>
      <c r="I201" s="163">
        <f t="shared" si="210"/>
        <v>0</v>
      </c>
      <c r="J201" s="163">
        <f t="shared" si="210"/>
        <v>0</v>
      </c>
      <c r="K201" s="163">
        <f t="shared" si="210"/>
        <v>0</v>
      </c>
      <c r="L201" s="163">
        <f t="shared" si="210"/>
        <v>0</v>
      </c>
      <c r="M201" s="163">
        <f t="shared" si="210"/>
        <v>0</v>
      </c>
      <c r="N201" s="163">
        <f t="shared" si="210"/>
        <v>0</v>
      </c>
      <c r="O201" s="163">
        <f t="shared" si="210"/>
        <v>0</v>
      </c>
      <c r="P201" s="163">
        <f t="shared" si="210"/>
        <v>0</v>
      </c>
      <c r="Q201" s="163">
        <f t="shared" si="210"/>
        <v>0</v>
      </c>
      <c r="R201" s="163">
        <f t="shared" si="210"/>
        <v>0</v>
      </c>
      <c r="S201" s="163">
        <f t="shared" si="209"/>
        <v>0</v>
      </c>
      <c r="T201" s="163">
        <f t="shared" si="209"/>
        <v>0</v>
      </c>
      <c r="U201" s="163">
        <f t="shared" si="209"/>
        <v>0</v>
      </c>
      <c r="V201" s="163">
        <f t="shared" si="209"/>
        <v>0</v>
      </c>
      <c r="W201" s="163">
        <f t="shared" si="209"/>
        <v>0</v>
      </c>
      <c r="X201" s="163">
        <f t="shared" si="209"/>
        <v>0</v>
      </c>
      <c r="Y201" s="163">
        <f t="shared" si="209"/>
        <v>0</v>
      </c>
      <c r="Z201" s="163">
        <f t="shared" si="209"/>
        <v>0</v>
      </c>
      <c r="AA201" s="163">
        <f t="shared" si="209"/>
        <v>0</v>
      </c>
      <c r="AB201" s="163">
        <f t="shared" si="209"/>
        <v>0</v>
      </c>
      <c r="AC201" s="163">
        <f t="shared" si="209"/>
        <v>0</v>
      </c>
      <c r="AD201" s="163">
        <f t="shared" si="209"/>
        <v>0</v>
      </c>
      <c r="AE201" s="163">
        <f t="shared" si="209"/>
        <v>0</v>
      </c>
      <c r="AF201" s="176">
        <f t="shared" si="209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210"/>
        <v>0</v>
      </c>
      <c r="D202" s="163">
        <f t="shared" si="210"/>
        <v>0</v>
      </c>
      <c r="E202" s="163">
        <f t="shared" si="210"/>
        <v>0</v>
      </c>
      <c r="F202" s="163">
        <f t="shared" si="210"/>
        <v>0</v>
      </c>
      <c r="G202" s="163">
        <f t="shared" si="210"/>
        <v>0</v>
      </c>
      <c r="H202" s="163">
        <f t="shared" si="210"/>
        <v>0</v>
      </c>
      <c r="I202" s="163">
        <f t="shared" si="210"/>
        <v>0</v>
      </c>
      <c r="J202" s="163">
        <f t="shared" si="210"/>
        <v>0</v>
      </c>
      <c r="K202" s="163">
        <f t="shared" si="210"/>
        <v>0</v>
      </c>
      <c r="L202" s="163">
        <f t="shared" si="210"/>
        <v>0</v>
      </c>
      <c r="M202" s="163">
        <f t="shared" si="210"/>
        <v>0</v>
      </c>
      <c r="N202" s="163">
        <f t="shared" si="210"/>
        <v>0</v>
      </c>
      <c r="O202" s="163">
        <f t="shared" si="210"/>
        <v>0</v>
      </c>
      <c r="P202" s="163">
        <f t="shared" si="210"/>
        <v>0</v>
      </c>
      <c r="Q202" s="163">
        <f t="shared" si="210"/>
        <v>0</v>
      </c>
      <c r="R202" s="163">
        <f t="shared" si="210"/>
        <v>0</v>
      </c>
      <c r="S202" s="163">
        <f t="shared" si="209"/>
        <v>0</v>
      </c>
      <c r="T202" s="163">
        <f t="shared" si="209"/>
        <v>0</v>
      </c>
      <c r="U202" s="163">
        <f t="shared" si="209"/>
        <v>0</v>
      </c>
      <c r="V202" s="163">
        <f t="shared" si="209"/>
        <v>0</v>
      </c>
      <c r="W202" s="163">
        <f t="shared" si="209"/>
        <v>0</v>
      </c>
      <c r="X202" s="163">
        <f t="shared" si="209"/>
        <v>0</v>
      </c>
      <c r="Y202" s="163">
        <f t="shared" si="209"/>
        <v>0</v>
      </c>
      <c r="Z202" s="163">
        <f t="shared" si="209"/>
        <v>0</v>
      </c>
      <c r="AA202" s="163">
        <f t="shared" si="209"/>
        <v>0</v>
      </c>
      <c r="AB202" s="163">
        <f t="shared" si="209"/>
        <v>0</v>
      </c>
      <c r="AC202" s="163">
        <f t="shared" si="209"/>
        <v>0</v>
      </c>
      <c r="AD202" s="163">
        <f t="shared" si="209"/>
        <v>0</v>
      </c>
      <c r="AE202" s="163">
        <f t="shared" si="209"/>
        <v>0</v>
      </c>
      <c r="AF202" s="176">
        <f t="shared" si="209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210"/>
        <v>0</v>
      </c>
      <c r="D203" s="163">
        <f t="shared" si="210"/>
        <v>0</v>
      </c>
      <c r="E203" s="163">
        <f t="shared" si="210"/>
        <v>0</v>
      </c>
      <c r="F203" s="163">
        <f t="shared" si="210"/>
        <v>0</v>
      </c>
      <c r="G203" s="163">
        <f t="shared" si="210"/>
        <v>0</v>
      </c>
      <c r="H203" s="163">
        <f t="shared" si="210"/>
        <v>0</v>
      </c>
      <c r="I203" s="163">
        <f t="shared" si="210"/>
        <v>0</v>
      </c>
      <c r="J203" s="163">
        <f t="shared" si="210"/>
        <v>0</v>
      </c>
      <c r="K203" s="163">
        <f t="shared" si="210"/>
        <v>0</v>
      </c>
      <c r="L203" s="163">
        <f t="shared" si="210"/>
        <v>0</v>
      </c>
      <c r="M203" s="163">
        <f t="shared" si="210"/>
        <v>0</v>
      </c>
      <c r="N203" s="163">
        <f t="shared" si="210"/>
        <v>0</v>
      </c>
      <c r="O203" s="163">
        <f t="shared" si="210"/>
        <v>0</v>
      </c>
      <c r="P203" s="163">
        <f t="shared" si="210"/>
        <v>0</v>
      </c>
      <c r="Q203" s="163">
        <f t="shared" si="210"/>
        <v>0</v>
      </c>
      <c r="R203" s="163">
        <f t="shared" si="210"/>
        <v>0</v>
      </c>
      <c r="S203" s="163">
        <f t="shared" si="209"/>
        <v>0</v>
      </c>
      <c r="T203" s="163">
        <f t="shared" si="209"/>
        <v>0</v>
      </c>
      <c r="U203" s="163">
        <f t="shared" si="209"/>
        <v>0</v>
      </c>
      <c r="V203" s="163">
        <f t="shared" si="209"/>
        <v>0</v>
      </c>
      <c r="W203" s="163">
        <f t="shared" si="209"/>
        <v>0</v>
      </c>
      <c r="X203" s="163">
        <f t="shared" si="209"/>
        <v>0</v>
      </c>
      <c r="Y203" s="163">
        <f t="shared" si="209"/>
        <v>0</v>
      </c>
      <c r="Z203" s="163">
        <f t="shared" si="209"/>
        <v>0</v>
      </c>
      <c r="AA203" s="163">
        <f t="shared" si="209"/>
        <v>0</v>
      </c>
      <c r="AB203" s="163">
        <f t="shared" si="209"/>
        <v>0</v>
      </c>
      <c r="AC203" s="163">
        <f t="shared" si="209"/>
        <v>0</v>
      </c>
      <c r="AD203" s="163">
        <f t="shared" si="209"/>
        <v>0</v>
      </c>
      <c r="AE203" s="163">
        <f t="shared" si="209"/>
        <v>0</v>
      </c>
      <c r="AF203" s="176">
        <f t="shared" si="209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210"/>
        <v>0</v>
      </c>
      <c r="D204" s="163">
        <f t="shared" si="210"/>
        <v>0</v>
      </c>
      <c r="E204" s="163">
        <f t="shared" si="210"/>
        <v>0</v>
      </c>
      <c r="F204" s="163">
        <f t="shared" si="210"/>
        <v>0</v>
      </c>
      <c r="G204" s="163">
        <f t="shared" si="210"/>
        <v>0</v>
      </c>
      <c r="H204" s="163">
        <f t="shared" si="210"/>
        <v>0</v>
      </c>
      <c r="I204" s="163">
        <f t="shared" si="210"/>
        <v>0</v>
      </c>
      <c r="J204" s="163">
        <f t="shared" si="210"/>
        <v>0</v>
      </c>
      <c r="K204" s="163">
        <f t="shared" si="210"/>
        <v>0</v>
      </c>
      <c r="L204" s="163">
        <f t="shared" si="210"/>
        <v>0</v>
      </c>
      <c r="M204" s="163">
        <f t="shared" si="210"/>
        <v>0</v>
      </c>
      <c r="N204" s="163">
        <f t="shared" si="210"/>
        <v>0</v>
      </c>
      <c r="O204" s="163">
        <f t="shared" si="210"/>
        <v>0</v>
      </c>
      <c r="P204" s="163">
        <f t="shared" si="210"/>
        <v>0</v>
      </c>
      <c r="Q204" s="163">
        <f t="shared" si="210"/>
        <v>0</v>
      </c>
      <c r="R204" s="163">
        <f t="shared" si="210"/>
        <v>0</v>
      </c>
      <c r="S204" s="163">
        <f t="shared" si="209"/>
        <v>0</v>
      </c>
      <c r="T204" s="163">
        <f t="shared" si="209"/>
        <v>0</v>
      </c>
      <c r="U204" s="163">
        <f t="shared" si="209"/>
        <v>0</v>
      </c>
      <c r="V204" s="163">
        <f t="shared" si="209"/>
        <v>0</v>
      </c>
      <c r="W204" s="163">
        <f t="shared" si="209"/>
        <v>0</v>
      </c>
      <c r="X204" s="163">
        <f t="shared" si="209"/>
        <v>0</v>
      </c>
      <c r="Y204" s="163">
        <f t="shared" si="209"/>
        <v>0</v>
      </c>
      <c r="Z204" s="163">
        <f t="shared" si="209"/>
        <v>0</v>
      </c>
      <c r="AA204" s="163">
        <f t="shared" si="209"/>
        <v>0</v>
      </c>
      <c r="AB204" s="163">
        <f t="shared" si="209"/>
        <v>0</v>
      </c>
      <c r="AC204" s="163">
        <f t="shared" si="209"/>
        <v>0</v>
      </c>
      <c r="AD204" s="163">
        <f t="shared" si="209"/>
        <v>0</v>
      </c>
      <c r="AE204" s="163">
        <f t="shared" si="209"/>
        <v>0</v>
      </c>
      <c r="AF204" s="176">
        <f t="shared" si="209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210"/>
        <v>0</v>
      </c>
      <c r="D205" s="163">
        <f t="shared" si="210"/>
        <v>0</v>
      </c>
      <c r="E205" s="163">
        <f t="shared" si="210"/>
        <v>0</v>
      </c>
      <c r="F205" s="163">
        <f t="shared" si="210"/>
        <v>0</v>
      </c>
      <c r="G205" s="163">
        <f t="shared" si="210"/>
        <v>0</v>
      </c>
      <c r="H205" s="163">
        <f t="shared" si="210"/>
        <v>0</v>
      </c>
      <c r="I205" s="163">
        <f t="shared" si="210"/>
        <v>0</v>
      </c>
      <c r="J205" s="163">
        <f t="shared" si="210"/>
        <v>0</v>
      </c>
      <c r="K205" s="163">
        <f t="shared" si="210"/>
        <v>0</v>
      </c>
      <c r="L205" s="163">
        <f t="shared" si="210"/>
        <v>0</v>
      </c>
      <c r="M205" s="163">
        <f t="shared" si="210"/>
        <v>0</v>
      </c>
      <c r="N205" s="163">
        <f t="shared" si="210"/>
        <v>0</v>
      </c>
      <c r="O205" s="163">
        <f t="shared" si="210"/>
        <v>0</v>
      </c>
      <c r="P205" s="163">
        <f t="shared" si="210"/>
        <v>0</v>
      </c>
      <c r="Q205" s="163">
        <f t="shared" si="210"/>
        <v>0</v>
      </c>
      <c r="R205" s="163">
        <f t="shared" si="210"/>
        <v>0</v>
      </c>
      <c r="S205" s="163">
        <f t="shared" si="209"/>
        <v>0</v>
      </c>
      <c r="T205" s="163">
        <f t="shared" si="209"/>
        <v>0</v>
      </c>
      <c r="U205" s="163">
        <f t="shared" si="209"/>
        <v>0</v>
      </c>
      <c r="V205" s="163">
        <f t="shared" si="209"/>
        <v>0</v>
      </c>
      <c r="W205" s="163">
        <f t="shared" si="209"/>
        <v>0</v>
      </c>
      <c r="X205" s="163">
        <f t="shared" si="209"/>
        <v>0</v>
      </c>
      <c r="Y205" s="163">
        <f t="shared" si="209"/>
        <v>0</v>
      </c>
      <c r="Z205" s="163">
        <f t="shared" si="209"/>
        <v>0</v>
      </c>
      <c r="AA205" s="163">
        <f t="shared" si="209"/>
        <v>0</v>
      </c>
      <c r="AB205" s="163">
        <f t="shared" si="209"/>
        <v>0</v>
      </c>
      <c r="AC205" s="163">
        <f t="shared" si="209"/>
        <v>0</v>
      </c>
      <c r="AD205" s="163">
        <f t="shared" si="209"/>
        <v>0</v>
      </c>
      <c r="AE205" s="163">
        <f t="shared" si="209"/>
        <v>0</v>
      </c>
      <c r="AF205" s="176">
        <f t="shared" si="209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210"/>
        <v>0</v>
      </c>
      <c r="D206" s="163">
        <f t="shared" si="210"/>
        <v>0</v>
      </c>
      <c r="E206" s="163">
        <f t="shared" si="210"/>
        <v>0</v>
      </c>
      <c r="F206" s="163">
        <f t="shared" si="210"/>
        <v>0</v>
      </c>
      <c r="G206" s="163">
        <f t="shared" si="210"/>
        <v>0</v>
      </c>
      <c r="H206" s="163">
        <f t="shared" si="210"/>
        <v>0</v>
      </c>
      <c r="I206" s="163">
        <f t="shared" si="210"/>
        <v>0</v>
      </c>
      <c r="J206" s="163">
        <f t="shared" si="210"/>
        <v>0</v>
      </c>
      <c r="K206" s="163">
        <f t="shared" si="210"/>
        <v>0</v>
      </c>
      <c r="L206" s="163">
        <f t="shared" si="210"/>
        <v>0</v>
      </c>
      <c r="M206" s="163">
        <f t="shared" si="210"/>
        <v>0</v>
      </c>
      <c r="N206" s="163">
        <f t="shared" si="210"/>
        <v>0</v>
      </c>
      <c r="O206" s="163">
        <f t="shared" si="210"/>
        <v>0</v>
      </c>
      <c r="P206" s="163">
        <f t="shared" si="210"/>
        <v>0</v>
      </c>
      <c r="Q206" s="163">
        <f t="shared" si="210"/>
        <v>0</v>
      </c>
      <c r="R206" s="163">
        <f t="shared" si="210"/>
        <v>0</v>
      </c>
      <c r="S206" s="163">
        <f t="shared" si="209"/>
        <v>0</v>
      </c>
      <c r="T206" s="163">
        <f t="shared" si="209"/>
        <v>0</v>
      </c>
      <c r="U206" s="163">
        <f t="shared" si="209"/>
        <v>0</v>
      </c>
      <c r="V206" s="163">
        <f t="shared" si="209"/>
        <v>0</v>
      </c>
      <c r="W206" s="163">
        <f t="shared" si="209"/>
        <v>0</v>
      </c>
      <c r="X206" s="163">
        <f t="shared" si="209"/>
        <v>0</v>
      </c>
      <c r="Y206" s="163">
        <f t="shared" si="209"/>
        <v>0</v>
      </c>
      <c r="Z206" s="163">
        <f t="shared" si="209"/>
        <v>0</v>
      </c>
      <c r="AA206" s="163">
        <f t="shared" si="209"/>
        <v>0</v>
      </c>
      <c r="AB206" s="163">
        <f t="shared" si="209"/>
        <v>0</v>
      </c>
      <c r="AC206" s="163">
        <f t="shared" si="209"/>
        <v>0</v>
      </c>
      <c r="AD206" s="163">
        <f t="shared" si="209"/>
        <v>0</v>
      </c>
      <c r="AE206" s="163">
        <f t="shared" si="209"/>
        <v>0</v>
      </c>
      <c r="AF206" s="176">
        <f t="shared" si="209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210"/>
        <v>0</v>
      </c>
      <c r="D207" s="163">
        <f t="shared" si="210"/>
        <v>0</v>
      </c>
      <c r="E207" s="163">
        <f t="shared" si="210"/>
        <v>0</v>
      </c>
      <c r="F207" s="163">
        <f t="shared" si="210"/>
        <v>0</v>
      </c>
      <c r="G207" s="163">
        <f t="shared" si="210"/>
        <v>0</v>
      </c>
      <c r="H207" s="163">
        <f t="shared" si="210"/>
        <v>0</v>
      </c>
      <c r="I207" s="163">
        <f t="shared" si="210"/>
        <v>0</v>
      </c>
      <c r="J207" s="163">
        <f t="shared" si="210"/>
        <v>0</v>
      </c>
      <c r="K207" s="163">
        <f t="shared" si="210"/>
        <v>0</v>
      </c>
      <c r="L207" s="163">
        <f t="shared" si="210"/>
        <v>0</v>
      </c>
      <c r="M207" s="163">
        <f t="shared" si="210"/>
        <v>0</v>
      </c>
      <c r="N207" s="163">
        <f t="shared" si="210"/>
        <v>0</v>
      </c>
      <c r="O207" s="163">
        <f t="shared" si="210"/>
        <v>0</v>
      </c>
      <c r="P207" s="163">
        <f t="shared" si="210"/>
        <v>0</v>
      </c>
      <c r="Q207" s="163">
        <f t="shared" si="210"/>
        <v>0</v>
      </c>
      <c r="R207" s="163">
        <f t="shared" si="210"/>
        <v>0</v>
      </c>
      <c r="S207" s="163">
        <f t="shared" si="209"/>
        <v>0</v>
      </c>
      <c r="T207" s="163">
        <f t="shared" si="209"/>
        <v>0</v>
      </c>
      <c r="U207" s="163">
        <f t="shared" si="209"/>
        <v>0</v>
      </c>
      <c r="V207" s="163">
        <f t="shared" si="209"/>
        <v>0</v>
      </c>
      <c r="W207" s="163">
        <f t="shared" si="209"/>
        <v>0</v>
      </c>
      <c r="X207" s="163">
        <f t="shared" si="209"/>
        <v>0</v>
      </c>
      <c r="Y207" s="163">
        <f t="shared" si="209"/>
        <v>0</v>
      </c>
      <c r="Z207" s="163">
        <f t="shared" si="209"/>
        <v>0</v>
      </c>
      <c r="AA207" s="163">
        <f t="shared" si="209"/>
        <v>0</v>
      </c>
      <c r="AB207" s="163">
        <f t="shared" si="209"/>
        <v>0</v>
      </c>
      <c r="AC207" s="163">
        <f t="shared" si="209"/>
        <v>0</v>
      </c>
      <c r="AD207" s="163">
        <f t="shared" si="209"/>
        <v>0</v>
      </c>
      <c r="AE207" s="163">
        <f t="shared" si="209"/>
        <v>0</v>
      </c>
      <c r="AF207" s="176">
        <f t="shared" si="209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210"/>
        <v>0</v>
      </c>
      <c r="D208" s="163">
        <f t="shared" si="210"/>
        <v>0</v>
      </c>
      <c r="E208" s="163">
        <f t="shared" si="210"/>
        <v>0</v>
      </c>
      <c r="F208" s="163">
        <f t="shared" si="210"/>
        <v>0</v>
      </c>
      <c r="G208" s="163">
        <f t="shared" si="210"/>
        <v>0</v>
      </c>
      <c r="H208" s="163">
        <f t="shared" si="210"/>
        <v>0</v>
      </c>
      <c r="I208" s="163">
        <f t="shared" si="210"/>
        <v>0</v>
      </c>
      <c r="J208" s="163">
        <f t="shared" si="210"/>
        <v>0</v>
      </c>
      <c r="K208" s="163">
        <f t="shared" si="210"/>
        <v>0</v>
      </c>
      <c r="L208" s="163">
        <f t="shared" si="210"/>
        <v>0</v>
      </c>
      <c r="M208" s="163">
        <f t="shared" si="210"/>
        <v>0</v>
      </c>
      <c r="N208" s="163">
        <f t="shared" si="210"/>
        <v>0</v>
      </c>
      <c r="O208" s="163">
        <f t="shared" si="210"/>
        <v>0</v>
      </c>
      <c r="P208" s="163">
        <f t="shared" si="210"/>
        <v>0</v>
      </c>
      <c r="Q208" s="163">
        <f t="shared" si="210"/>
        <v>0</v>
      </c>
      <c r="R208" s="163">
        <f t="shared" si="210"/>
        <v>0</v>
      </c>
      <c r="S208" s="163">
        <f t="shared" si="209"/>
        <v>0</v>
      </c>
      <c r="T208" s="163">
        <f t="shared" si="209"/>
        <v>0</v>
      </c>
      <c r="U208" s="163">
        <f t="shared" si="209"/>
        <v>0</v>
      </c>
      <c r="V208" s="163">
        <f t="shared" si="209"/>
        <v>0</v>
      </c>
      <c r="W208" s="163">
        <f t="shared" si="209"/>
        <v>0</v>
      </c>
      <c r="X208" s="163">
        <f t="shared" si="209"/>
        <v>0</v>
      </c>
      <c r="Y208" s="163">
        <f t="shared" si="209"/>
        <v>0</v>
      </c>
      <c r="Z208" s="163">
        <f t="shared" si="209"/>
        <v>0</v>
      </c>
      <c r="AA208" s="163">
        <f t="shared" si="209"/>
        <v>0</v>
      </c>
      <c r="AB208" s="163">
        <f t="shared" si="209"/>
        <v>0</v>
      </c>
      <c r="AC208" s="163">
        <f t="shared" si="209"/>
        <v>0</v>
      </c>
      <c r="AD208" s="163">
        <f t="shared" si="209"/>
        <v>0</v>
      </c>
      <c r="AE208" s="163">
        <f t="shared" si="209"/>
        <v>0</v>
      </c>
      <c r="AF208" s="176">
        <f t="shared" si="209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210"/>
        <v>0</v>
      </c>
      <c r="D209" s="163">
        <f t="shared" si="210"/>
        <v>0</v>
      </c>
      <c r="E209" s="163">
        <f t="shared" si="210"/>
        <v>0</v>
      </c>
      <c r="F209" s="163">
        <f t="shared" si="210"/>
        <v>0</v>
      </c>
      <c r="G209" s="163">
        <f t="shared" si="210"/>
        <v>0</v>
      </c>
      <c r="H209" s="163">
        <f t="shared" si="210"/>
        <v>0</v>
      </c>
      <c r="I209" s="163">
        <f t="shared" si="210"/>
        <v>0</v>
      </c>
      <c r="J209" s="163">
        <f t="shared" si="210"/>
        <v>0</v>
      </c>
      <c r="K209" s="163">
        <f t="shared" si="210"/>
        <v>0</v>
      </c>
      <c r="L209" s="163">
        <f t="shared" si="210"/>
        <v>0</v>
      </c>
      <c r="M209" s="163">
        <f t="shared" si="210"/>
        <v>0</v>
      </c>
      <c r="N209" s="163">
        <f t="shared" si="210"/>
        <v>0</v>
      </c>
      <c r="O209" s="163">
        <f t="shared" si="210"/>
        <v>0</v>
      </c>
      <c r="P209" s="163">
        <f t="shared" si="210"/>
        <v>0</v>
      </c>
      <c r="Q209" s="163">
        <f t="shared" si="210"/>
        <v>0</v>
      </c>
      <c r="R209" s="163">
        <f t="shared" si="210"/>
        <v>0</v>
      </c>
      <c r="S209" s="163">
        <f t="shared" si="209"/>
        <v>0</v>
      </c>
      <c r="T209" s="163">
        <f t="shared" si="209"/>
        <v>0</v>
      </c>
      <c r="U209" s="163">
        <f t="shared" si="209"/>
        <v>0</v>
      </c>
      <c r="V209" s="163">
        <f t="shared" si="209"/>
        <v>0</v>
      </c>
      <c r="W209" s="163">
        <f t="shared" si="209"/>
        <v>0</v>
      </c>
      <c r="X209" s="163">
        <f t="shared" si="209"/>
        <v>0</v>
      </c>
      <c r="Y209" s="163">
        <f t="shared" si="209"/>
        <v>0</v>
      </c>
      <c r="Z209" s="163">
        <f t="shared" si="209"/>
        <v>0</v>
      </c>
      <c r="AA209" s="163">
        <f t="shared" si="209"/>
        <v>0</v>
      </c>
      <c r="AB209" s="163">
        <f t="shared" si="209"/>
        <v>0</v>
      </c>
      <c r="AC209" s="163">
        <f t="shared" si="209"/>
        <v>0</v>
      </c>
      <c r="AD209" s="163">
        <f t="shared" si="209"/>
        <v>0</v>
      </c>
      <c r="AE209" s="163">
        <f t="shared" si="209"/>
        <v>0</v>
      </c>
      <c r="AF209" s="176">
        <f t="shared" si="209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210"/>
        <v>0</v>
      </c>
      <c r="D210" s="163">
        <f t="shared" si="210"/>
        <v>0</v>
      </c>
      <c r="E210" s="163">
        <f t="shared" si="210"/>
        <v>0</v>
      </c>
      <c r="F210" s="163">
        <f t="shared" si="210"/>
        <v>0</v>
      </c>
      <c r="G210" s="163">
        <f t="shared" si="210"/>
        <v>0</v>
      </c>
      <c r="H210" s="163">
        <f t="shared" si="210"/>
        <v>0</v>
      </c>
      <c r="I210" s="163">
        <f t="shared" si="210"/>
        <v>0</v>
      </c>
      <c r="J210" s="163">
        <f t="shared" si="210"/>
        <v>0</v>
      </c>
      <c r="K210" s="163">
        <f t="shared" si="210"/>
        <v>0</v>
      </c>
      <c r="L210" s="163">
        <f t="shared" si="210"/>
        <v>0</v>
      </c>
      <c r="M210" s="163">
        <f t="shared" si="210"/>
        <v>0</v>
      </c>
      <c r="N210" s="163">
        <f t="shared" si="210"/>
        <v>0</v>
      </c>
      <c r="O210" s="163">
        <f t="shared" si="210"/>
        <v>0</v>
      </c>
      <c r="P210" s="163">
        <f t="shared" si="210"/>
        <v>0</v>
      </c>
      <c r="Q210" s="163">
        <f t="shared" si="210"/>
        <v>0</v>
      </c>
      <c r="R210" s="163">
        <f t="shared" si="210"/>
        <v>0</v>
      </c>
      <c r="S210" s="163">
        <f t="shared" si="209"/>
        <v>0</v>
      </c>
      <c r="T210" s="163">
        <f t="shared" si="209"/>
        <v>0</v>
      </c>
      <c r="U210" s="163">
        <f t="shared" si="209"/>
        <v>0</v>
      </c>
      <c r="V210" s="163">
        <f t="shared" si="209"/>
        <v>0</v>
      </c>
      <c r="W210" s="163">
        <f t="shared" si="209"/>
        <v>0</v>
      </c>
      <c r="X210" s="163">
        <f t="shared" si="209"/>
        <v>0</v>
      </c>
      <c r="Y210" s="163">
        <f t="shared" si="209"/>
        <v>0</v>
      </c>
      <c r="Z210" s="163">
        <f t="shared" si="209"/>
        <v>0</v>
      </c>
      <c r="AA210" s="163">
        <f t="shared" si="209"/>
        <v>0</v>
      </c>
      <c r="AB210" s="163">
        <f t="shared" si="209"/>
        <v>0</v>
      </c>
      <c r="AC210" s="163">
        <f t="shared" si="209"/>
        <v>0</v>
      </c>
      <c r="AD210" s="163">
        <f t="shared" si="209"/>
        <v>0</v>
      </c>
      <c r="AE210" s="163">
        <f t="shared" si="209"/>
        <v>0</v>
      </c>
      <c r="AF210" s="176">
        <f t="shared" si="209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210"/>
        <v>0</v>
      </c>
      <c r="D211" s="163">
        <f t="shared" si="210"/>
        <v>0</v>
      </c>
      <c r="E211" s="163">
        <f t="shared" si="210"/>
        <v>0</v>
      </c>
      <c r="F211" s="163">
        <f t="shared" si="210"/>
        <v>0</v>
      </c>
      <c r="G211" s="163">
        <f t="shared" si="210"/>
        <v>0</v>
      </c>
      <c r="H211" s="163">
        <f t="shared" si="210"/>
        <v>0</v>
      </c>
      <c r="I211" s="163">
        <f t="shared" si="210"/>
        <v>0</v>
      </c>
      <c r="J211" s="163">
        <f t="shared" si="210"/>
        <v>0</v>
      </c>
      <c r="K211" s="163">
        <f t="shared" si="210"/>
        <v>0</v>
      </c>
      <c r="L211" s="163">
        <f t="shared" si="210"/>
        <v>0</v>
      </c>
      <c r="M211" s="163">
        <f t="shared" si="210"/>
        <v>0</v>
      </c>
      <c r="N211" s="163">
        <f t="shared" si="210"/>
        <v>0</v>
      </c>
      <c r="O211" s="163">
        <f t="shared" si="210"/>
        <v>0</v>
      </c>
      <c r="P211" s="163">
        <f t="shared" si="210"/>
        <v>0</v>
      </c>
      <c r="Q211" s="163">
        <f t="shared" si="210"/>
        <v>0</v>
      </c>
      <c r="R211" s="163">
        <f t="shared" si="210"/>
        <v>0</v>
      </c>
      <c r="S211" s="163">
        <f t="shared" si="209"/>
        <v>0</v>
      </c>
      <c r="T211" s="163">
        <f t="shared" si="209"/>
        <v>0</v>
      </c>
      <c r="U211" s="163">
        <f t="shared" si="209"/>
        <v>0</v>
      </c>
      <c r="V211" s="163">
        <f t="shared" si="209"/>
        <v>0</v>
      </c>
      <c r="W211" s="163">
        <f t="shared" si="209"/>
        <v>0</v>
      </c>
      <c r="X211" s="163">
        <f t="shared" si="209"/>
        <v>0</v>
      </c>
      <c r="Y211" s="163">
        <f t="shared" si="209"/>
        <v>0</v>
      </c>
      <c r="Z211" s="163">
        <f t="shared" si="209"/>
        <v>0</v>
      </c>
      <c r="AA211" s="163">
        <f t="shared" si="209"/>
        <v>0</v>
      </c>
      <c r="AB211" s="163">
        <f t="shared" si="209"/>
        <v>0</v>
      </c>
      <c r="AC211" s="163">
        <f t="shared" si="209"/>
        <v>0</v>
      </c>
      <c r="AD211" s="163">
        <f t="shared" si="209"/>
        <v>0</v>
      </c>
      <c r="AE211" s="163">
        <f t="shared" si="209"/>
        <v>0</v>
      </c>
      <c r="AF211" s="176">
        <f t="shared" si="209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210"/>
        <v>0</v>
      </c>
      <c r="D212" s="163">
        <f t="shared" si="210"/>
        <v>0</v>
      </c>
      <c r="E212" s="163">
        <f t="shared" si="210"/>
        <v>0</v>
      </c>
      <c r="F212" s="163">
        <f t="shared" si="210"/>
        <v>0</v>
      </c>
      <c r="G212" s="163">
        <f t="shared" si="210"/>
        <v>0</v>
      </c>
      <c r="H212" s="163">
        <f t="shared" si="210"/>
        <v>0</v>
      </c>
      <c r="I212" s="163">
        <f t="shared" si="210"/>
        <v>0</v>
      </c>
      <c r="J212" s="163">
        <f t="shared" si="210"/>
        <v>0</v>
      </c>
      <c r="K212" s="163">
        <f t="shared" si="210"/>
        <v>0</v>
      </c>
      <c r="L212" s="163">
        <f t="shared" si="210"/>
        <v>0</v>
      </c>
      <c r="M212" s="163">
        <f t="shared" si="210"/>
        <v>0</v>
      </c>
      <c r="N212" s="163">
        <f t="shared" si="210"/>
        <v>0</v>
      </c>
      <c r="O212" s="163">
        <f t="shared" si="210"/>
        <v>0</v>
      </c>
      <c r="P212" s="163">
        <f t="shared" si="210"/>
        <v>0</v>
      </c>
      <c r="Q212" s="163">
        <f t="shared" si="210"/>
        <v>0</v>
      </c>
      <c r="R212" s="163">
        <f t="shared" si="210"/>
        <v>0</v>
      </c>
      <c r="S212" s="163">
        <f t="shared" si="209"/>
        <v>0</v>
      </c>
      <c r="T212" s="163">
        <f t="shared" si="209"/>
        <v>0</v>
      </c>
      <c r="U212" s="163">
        <f t="shared" si="209"/>
        <v>0</v>
      </c>
      <c r="V212" s="163">
        <f t="shared" si="209"/>
        <v>0</v>
      </c>
      <c r="W212" s="163">
        <f t="shared" si="209"/>
        <v>0</v>
      </c>
      <c r="X212" s="163">
        <f t="shared" si="209"/>
        <v>0</v>
      </c>
      <c r="Y212" s="163">
        <f t="shared" si="209"/>
        <v>0</v>
      </c>
      <c r="Z212" s="163">
        <f t="shared" si="209"/>
        <v>0</v>
      </c>
      <c r="AA212" s="163">
        <f t="shared" si="209"/>
        <v>0</v>
      </c>
      <c r="AB212" s="163">
        <f t="shared" si="209"/>
        <v>0</v>
      </c>
      <c r="AC212" s="163">
        <f t="shared" si="209"/>
        <v>0</v>
      </c>
      <c r="AD212" s="163">
        <f t="shared" si="209"/>
        <v>0</v>
      </c>
      <c r="AE212" s="163">
        <f t="shared" si="209"/>
        <v>0</v>
      </c>
      <c r="AF212" s="176">
        <f t="shared" si="209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210"/>
        <v>0</v>
      </c>
      <c r="D213" s="163">
        <f t="shared" si="210"/>
        <v>0</v>
      </c>
      <c r="E213" s="163">
        <f t="shared" si="210"/>
        <v>0</v>
      </c>
      <c r="F213" s="163">
        <f t="shared" si="210"/>
        <v>0</v>
      </c>
      <c r="G213" s="163">
        <f t="shared" si="210"/>
        <v>0</v>
      </c>
      <c r="H213" s="163">
        <f t="shared" si="210"/>
        <v>0</v>
      </c>
      <c r="I213" s="163">
        <f t="shared" si="210"/>
        <v>0</v>
      </c>
      <c r="J213" s="163">
        <f t="shared" si="210"/>
        <v>0</v>
      </c>
      <c r="K213" s="163">
        <f t="shared" si="210"/>
        <v>0</v>
      </c>
      <c r="L213" s="163">
        <f t="shared" si="210"/>
        <v>0</v>
      </c>
      <c r="M213" s="163">
        <f t="shared" si="210"/>
        <v>0</v>
      </c>
      <c r="N213" s="163">
        <f t="shared" si="210"/>
        <v>0</v>
      </c>
      <c r="O213" s="163">
        <f t="shared" si="210"/>
        <v>0</v>
      </c>
      <c r="P213" s="163">
        <f t="shared" si="210"/>
        <v>0</v>
      </c>
      <c r="Q213" s="163">
        <f t="shared" si="210"/>
        <v>0</v>
      </c>
      <c r="R213" s="163">
        <f t="shared" si="210"/>
        <v>0</v>
      </c>
      <c r="S213" s="163">
        <f t="shared" si="209"/>
        <v>0</v>
      </c>
      <c r="T213" s="163">
        <f t="shared" si="209"/>
        <v>0</v>
      </c>
      <c r="U213" s="163">
        <f t="shared" si="209"/>
        <v>0</v>
      </c>
      <c r="V213" s="163">
        <f t="shared" si="209"/>
        <v>0</v>
      </c>
      <c r="W213" s="163">
        <f t="shared" si="209"/>
        <v>0</v>
      </c>
      <c r="X213" s="163">
        <f t="shared" si="209"/>
        <v>0</v>
      </c>
      <c r="Y213" s="163">
        <f t="shared" si="209"/>
        <v>0</v>
      </c>
      <c r="Z213" s="163">
        <f t="shared" si="209"/>
        <v>0</v>
      </c>
      <c r="AA213" s="163">
        <f t="shared" si="209"/>
        <v>0</v>
      </c>
      <c r="AB213" s="163">
        <f t="shared" si="209"/>
        <v>0</v>
      </c>
      <c r="AC213" s="163">
        <f t="shared" si="209"/>
        <v>0</v>
      </c>
      <c r="AD213" s="163">
        <f t="shared" si="209"/>
        <v>0</v>
      </c>
      <c r="AE213" s="163">
        <f t="shared" si="209"/>
        <v>0</v>
      </c>
      <c r="AF213" s="176">
        <f t="shared" si="209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210"/>
        <v>0</v>
      </c>
      <c r="D214" s="163">
        <f t="shared" si="210"/>
        <v>0</v>
      </c>
      <c r="E214" s="163">
        <f t="shared" si="210"/>
        <v>0</v>
      </c>
      <c r="F214" s="163">
        <f t="shared" si="210"/>
        <v>0</v>
      </c>
      <c r="G214" s="163">
        <f t="shared" si="210"/>
        <v>0</v>
      </c>
      <c r="H214" s="163">
        <f t="shared" si="210"/>
        <v>0</v>
      </c>
      <c r="I214" s="163">
        <f t="shared" si="210"/>
        <v>0</v>
      </c>
      <c r="J214" s="163">
        <f t="shared" si="210"/>
        <v>0</v>
      </c>
      <c r="K214" s="163">
        <f t="shared" si="210"/>
        <v>0</v>
      </c>
      <c r="L214" s="163">
        <f t="shared" si="210"/>
        <v>0</v>
      </c>
      <c r="M214" s="163">
        <f t="shared" si="210"/>
        <v>0</v>
      </c>
      <c r="N214" s="163">
        <f t="shared" si="210"/>
        <v>0</v>
      </c>
      <c r="O214" s="163">
        <f t="shared" si="210"/>
        <v>0</v>
      </c>
      <c r="P214" s="163">
        <f t="shared" si="210"/>
        <v>0</v>
      </c>
      <c r="Q214" s="163">
        <f t="shared" si="210"/>
        <v>0</v>
      </c>
      <c r="R214" s="163">
        <f t="shared" si="210"/>
        <v>0</v>
      </c>
      <c r="S214" s="163">
        <f t="shared" si="209"/>
        <v>0</v>
      </c>
      <c r="T214" s="163">
        <f t="shared" ref="T214:T215" si="211">S214</f>
        <v>0</v>
      </c>
      <c r="U214" s="163">
        <f t="shared" si="209"/>
        <v>0</v>
      </c>
      <c r="V214" s="163">
        <f t="shared" si="209"/>
        <v>0</v>
      </c>
      <c r="W214" s="163">
        <f t="shared" si="209"/>
        <v>0</v>
      </c>
      <c r="X214" s="163">
        <f t="shared" si="209"/>
        <v>0</v>
      </c>
      <c r="Y214" s="163">
        <f t="shared" si="209"/>
        <v>0</v>
      </c>
      <c r="Z214" s="163">
        <f t="shared" si="209"/>
        <v>0</v>
      </c>
      <c r="AA214" s="163">
        <f t="shared" si="209"/>
        <v>0</v>
      </c>
      <c r="AB214" s="163">
        <f t="shared" si="209"/>
        <v>0</v>
      </c>
      <c r="AC214" s="163">
        <f t="shared" si="209"/>
        <v>0</v>
      </c>
      <c r="AD214" s="163">
        <f t="shared" si="209"/>
        <v>0</v>
      </c>
      <c r="AE214" s="163">
        <f t="shared" si="209"/>
        <v>0</v>
      </c>
      <c r="AF214" s="176">
        <f t="shared" si="209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210"/>
        <v>0</v>
      </c>
      <c r="D215" s="163">
        <f t="shared" si="210"/>
        <v>0</v>
      </c>
      <c r="E215" s="163">
        <f t="shared" si="210"/>
        <v>0</v>
      </c>
      <c r="F215" s="163">
        <f t="shared" si="210"/>
        <v>0</v>
      </c>
      <c r="G215" s="163">
        <f t="shared" si="210"/>
        <v>0</v>
      </c>
      <c r="H215" s="163">
        <f t="shared" si="210"/>
        <v>0</v>
      </c>
      <c r="I215" s="163">
        <f t="shared" si="210"/>
        <v>0</v>
      </c>
      <c r="J215" s="163">
        <f t="shared" si="210"/>
        <v>0</v>
      </c>
      <c r="K215" s="163">
        <f t="shared" si="210"/>
        <v>0</v>
      </c>
      <c r="L215" s="163">
        <f t="shared" si="210"/>
        <v>0</v>
      </c>
      <c r="M215" s="163">
        <f t="shared" si="210"/>
        <v>0</v>
      </c>
      <c r="N215" s="163">
        <f t="shared" si="210"/>
        <v>0</v>
      </c>
      <c r="O215" s="163">
        <f t="shared" si="210"/>
        <v>0</v>
      </c>
      <c r="P215" s="163">
        <f t="shared" si="210"/>
        <v>0</v>
      </c>
      <c r="Q215" s="163">
        <f t="shared" si="210"/>
        <v>0</v>
      </c>
      <c r="R215" s="163">
        <f t="shared" si="210"/>
        <v>0</v>
      </c>
      <c r="S215" s="163">
        <f t="shared" si="209"/>
        <v>0</v>
      </c>
      <c r="T215" s="163">
        <f t="shared" si="211"/>
        <v>0</v>
      </c>
      <c r="U215" s="163">
        <f t="shared" si="209"/>
        <v>0</v>
      </c>
      <c r="V215" s="163">
        <f t="shared" si="209"/>
        <v>0</v>
      </c>
      <c r="W215" s="163">
        <f t="shared" si="209"/>
        <v>0</v>
      </c>
      <c r="X215" s="163">
        <f t="shared" si="209"/>
        <v>0</v>
      </c>
      <c r="Y215" s="163">
        <f t="shared" si="209"/>
        <v>0</v>
      </c>
      <c r="Z215" s="163">
        <f t="shared" si="209"/>
        <v>0</v>
      </c>
      <c r="AA215" s="163">
        <f t="shared" si="209"/>
        <v>0</v>
      </c>
      <c r="AB215" s="163">
        <f t="shared" si="209"/>
        <v>0</v>
      </c>
      <c r="AC215" s="163">
        <f t="shared" si="209"/>
        <v>0</v>
      </c>
      <c r="AD215" s="163">
        <f t="shared" si="209"/>
        <v>0</v>
      </c>
      <c r="AE215" s="163">
        <f t="shared" si="209"/>
        <v>0</v>
      </c>
      <c r="AF215" s="176">
        <f t="shared" si="209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210"/>
        <v>0</v>
      </c>
      <c r="D216" s="163">
        <f t="shared" si="210"/>
        <v>0</v>
      </c>
      <c r="E216" s="163">
        <f t="shared" si="210"/>
        <v>0</v>
      </c>
      <c r="F216" s="163">
        <f t="shared" si="210"/>
        <v>0</v>
      </c>
      <c r="G216" s="163">
        <f t="shared" si="210"/>
        <v>0</v>
      </c>
      <c r="H216" s="163">
        <f t="shared" si="210"/>
        <v>0</v>
      </c>
      <c r="I216" s="163">
        <f t="shared" si="210"/>
        <v>0</v>
      </c>
      <c r="J216" s="163">
        <f t="shared" si="210"/>
        <v>0</v>
      </c>
      <c r="K216" s="163">
        <f t="shared" si="210"/>
        <v>0</v>
      </c>
      <c r="L216" s="163">
        <f t="shared" si="210"/>
        <v>0</v>
      </c>
      <c r="M216" s="163">
        <f t="shared" si="210"/>
        <v>0</v>
      </c>
      <c r="N216" s="163">
        <f t="shared" si="210"/>
        <v>0</v>
      </c>
      <c r="O216" s="163">
        <f t="shared" si="210"/>
        <v>0</v>
      </c>
      <c r="P216" s="163">
        <f t="shared" si="210"/>
        <v>0</v>
      </c>
      <c r="Q216" s="163">
        <f t="shared" si="210"/>
        <v>0</v>
      </c>
      <c r="R216" s="163">
        <f t="shared" ref="R216:AF231" si="212">Q216</f>
        <v>0</v>
      </c>
      <c r="S216" s="163">
        <f t="shared" si="212"/>
        <v>0</v>
      </c>
      <c r="T216" s="163">
        <f t="shared" si="212"/>
        <v>0</v>
      </c>
      <c r="U216" s="163">
        <f t="shared" si="212"/>
        <v>0</v>
      </c>
      <c r="V216" s="163">
        <f t="shared" si="212"/>
        <v>0</v>
      </c>
      <c r="W216" s="163">
        <f t="shared" si="212"/>
        <v>0</v>
      </c>
      <c r="X216" s="163">
        <f t="shared" si="212"/>
        <v>0</v>
      </c>
      <c r="Y216" s="163">
        <f t="shared" si="212"/>
        <v>0</v>
      </c>
      <c r="Z216" s="163">
        <f t="shared" si="212"/>
        <v>0</v>
      </c>
      <c r="AA216" s="163">
        <f t="shared" si="212"/>
        <v>0</v>
      </c>
      <c r="AB216" s="163">
        <f t="shared" si="212"/>
        <v>0</v>
      </c>
      <c r="AC216" s="163">
        <f t="shared" si="212"/>
        <v>0</v>
      </c>
      <c r="AD216" s="163">
        <f t="shared" si="212"/>
        <v>0</v>
      </c>
      <c r="AE216" s="163">
        <f t="shared" si="212"/>
        <v>0</v>
      </c>
      <c r="AF216" s="176">
        <f t="shared" si="212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R232" si="213">B217</f>
        <v>0</v>
      </c>
      <c r="D217" s="163">
        <f t="shared" si="213"/>
        <v>0</v>
      </c>
      <c r="E217" s="163">
        <f t="shared" si="213"/>
        <v>0</v>
      </c>
      <c r="F217" s="163">
        <f t="shared" si="213"/>
        <v>0</v>
      </c>
      <c r="G217" s="163">
        <f t="shared" si="213"/>
        <v>0</v>
      </c>
      <c r="H217" s="163">
        <f t="shared" si="213"/>
        <v>0</v>
      </c>
      <c r="I217" s="163">
        <f t="shared" si="213"/>
        <v>0</v>
      </c>
      <c r="J217" s="163">
        <f t="shared" si="213"/>
        <v>0</v>
      </c>
      <c r="K217" s="163">
        <f t="shared" si="213"/>
        <v>0</v>
      </c>
      <c r="L217" s="163">
        <f t="shared" si="213"/>
        <v>0</v>
      </c>
      <c r="M217" s="163">
        <f t="shared" si="213"/>
        <v>0</v>
      </c>
      <c r="N217" s="163">
        <f t="shared" si="213"/>
        <v>0</v>
      </c>
      <c r="O217" s="163">
        <f t="shared" si="213"/>
        <v>0</v>
      </c>
      <c r="P217" s="163">
        <f t="shared" si="213"/>
        <v>0</v>
      </c>
      <c r="Q217" s="163">
        <f t="shared" si="213"/>
        <v>0</v>
      </c>
      <c r="R217" s="163">
        <f t="shared" si="213"/>
        <v>0</v>
      </c>
      <c r="S217" s="163">
        <f t="shared" si="212"/>
        <v>0</v>
      </c>
      <c r="T217" s="163">
        <f t="shared" si="212"/>
        <v>0</v>
      </c>
      <c r="U217" s="163">
        <f t="shared" si="212"/>
        <v>0</v>
      </c>
      <c r="V217" s="163">
        <f t="shared" si="212"/>
        <v>0</v>
      </c>
      <c r="W217" s="163">
        <f t="shared" si="212"/>
        <v>0</v>
      </c>
      <c r="X217" s="163">
        <f t="shared" si="212"/>
        <v>0</v>
      </c>
      <c r="Y217" s="163">
        <f t="shared" si="212"/>
        <v>0</v>
      </c>
      <c r="Z217" s="163">
        <f t="shared" si="212"/>
        <v>0</v>
      </c>
      <c r="AA217" s="163">
        <f t="shared" si="212"/>
        <v>0</v>
      </c>
      <c r="AB217" s="163">
        <f t="shared" si="212"/>
        <v>0</v>
      </c>
      <c r="AC217" s="163">
        <f t="shared" si="212"/>
        <v>0</v>
      </c>
      <c r="AD217" s="163">
        <f t="shared" si="212"/>
        <v>0</v>
      </c>
      <c r="AE217" s="163">
        <f t="shared" si="212"/>
        <v>0</v>
      </c>
      <c r="AF217" s="176">
        <f t="shared" si="212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213"/>
        <v>0</v>
      </c>
      <c r="D218" s="163">
        <f t="shared" si="213"/>
        <v>0</v>
      </c>
      <c r="E218" s="163">
        <f t="shared" si="213"/>
        <v>0</v>
      </c>
      <c r="F218" s="163">
        <f t="shared" si="213"/>
        <v>0</v>
      </c>
      <c r="G218" s="163">
        <f t="shared" si="213"/>
        <v>0</v>
      </c>
      <c r="H218" s="163">
        <f t="shared" si="213"/>
        <v>0</v>
      </c>
      <c r="I218" s="163">
        <f t="shared" si="213"/>
        <v>0</v>
      </c>
      <c r="J218" s="163">
        <f t="shared" si="213"/>
        <v>0</v>
      </c>
      <c r="K218" s="163">
        <f t="shared" si="213"/>
        <v>0</v>
      </c>
      <c r="L218" s="163">
        <f t="shared" si="213"/>
        <v>0</v>
      </c>
      <c r="M218" s="163">
        <f t="shared" si="213"/>
        <v>0</v>
      </c>
      <c r="N218" s="163">
        <f t="shared" si="213"/>
        <v>0</v>
      </c>
      <c r="O218" s="163">
        <f t="shared" si="213"/>
        <v>0</v>
      </c>
      <c r="P218" s="163">
        <f t="shared" si="213"/>
        <v>0</v>
      </c>
      <c r="Q218" s="163">
        <f t="shared" si="213"/>
        <v>0</v>
      </c>
      <c r="R218" s="163">
        <f t="shared" si="213"/>
        <v>0</v>
      </c>
      <c r="S218" s="163">
        <f t="shared" si="212"/>
        <v>0</v>
      </c>
      <c r="T218" s="163">
        <f t="shared" si="212"/>
        <v>0</v>
      </c>
      <c r="U218" s="163">
        <f t="shared" si="212"/>
        <v>0</v>
      </c>
      <c r="V218" s="163">
        <f t="shared" si="212"/>
        <v>0</v>
      </c>
      <c r="W218" s="163">
        <f t="shared" si="212"/>
        <v>0</v>
      </c>
      <c r="X218" s="163">
        <f t="shared" si="212"/>
        <v>0</v>
      </c>
      <c r="Y218" s="163">
        <f t="shared" si="212"/>
        <v>0</v>
      </c>
      <c r="Z218" s="163">
        <f t="shared" si="212"/>
        <v>0</v>
      </c>
      <c r="AA218" s="163">
        <f t="shared" si="212"/>
        <v>0</v>
      </c>
      <c r="AB218" s="163">
        <f t="shared" si="212"/>
        <v>0</v>
      </c>
      <c r="AC218" s="163">
        <f t="shared" si="212"/>
        <v>0</v>
      </c>
      <c r="AD218" s="163">
        <f t="shared" si="212"/>
        <v>0</v>
      </c>
      <c r="AE218" s="163">
        <f t="shared" si="212"/>
        <v>0</v>
      </c>
      <c r="AF218" s="176">
        <f t="shared" si="212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213"/>
        <v>0</v>
      </c>
      <c r="D219" s="163">
        <f t="shared" si="213"/>
        <v>0</v>
      </c>
      <c r="E219" s="163">
        <f t="shared" si="213"/>
        <v>0</v>
      </c>
      <c r="F219" s="163">
        <f t="shared" si="213"/>
        <v>0</v>
      </c>
      <c r="G219" s="163">
        <f t="shared" si="213"/>
        <v>0</v>
      </c>
      <c r="H219" s="163">
        <f t="shared" si="213"/>
        <v>0</v>
      </c>
      <c r="I219" s="163">
        <f t="shared" si="213"/>
        <v>0</v>
      </c>
      <c r="J219" s="163">
        <f t="shared" si="213"/>
        <v>0</v>
      </c>
      <c r="K219" s="163">
        <f t="shared" si="213"/>
        <v>0</v>
      </c>
      <c r="L219" s="163">
        <f t="shared" si="213"/>
        <v>0</v>
      </c>
      <c r="M219" s="163">
        <f t="shared" si="213"/>
        <v>0</v>
      </c>
      <c r="N219" s="163">
        <f t="shared" si="213"/>
        <v>0</v>
      </c>
      <c r="O219" s="163">
        <f t="shared" si="213"/>
        <v>0</v>
      </c>
      <c r="P219" s="163">
        <f t="shared" si="213"/>
        <v>0</v>
      </c>
      <c r="Q219" s="163">
        <f t="shared" si="213"/>
        <v>0</v>
      </c>
      <c r="R219" s="163">
        <f t="shared" si="213"/>
        <v>0</v>
      </c>
      <c r="S219" s="163">
        <f t="shared" si="212"/>
        <v>0</v>
      </c>
      <c r="T219" s="163">
        <f t="shared" si="212"/>
        <v>0</v>
      </c>
      <c r="U219" s="163">
        <f t="shared" si="212"/>
        <v>0</v>
      </c>
      <c r="V219" s="163">
        <f t="shared" si="212"/>
        <v>0</v>
      </c>
      <c r="W219" s="163">
        <f t="shared" si="212"/>
        <v>0</v>
      </c>
      <c r="X219" s="163">
        <f t="shared" si="212"/>
        <v>0</v>
      </c>
      <c r="Y219" s="163">
        <f t="shared" si="212"/>
        <v>0</v>
      </c>
      <c r="Z219" s="163">
        <f t="shared" si="212"/>
        <v>0</v>
      </c>
      <c r="AA219" s="163">
        <f t="shared" si="212"/>
        <v>0</v>
      </c>
      <c r="AB219" s="163">
        <f t="shared" si="212"/>
        <v>0</v>
      </c>
      <c r="AC219" s="163">
        <f t="shared" si="212"/>
        <v>0</v>
      </c>
      <c r="AD219" s="163">
        <f t="shared" si="212"/>
        <v>0</v>
      </c>
      <c r="AE219" s="163">
        <f t="shared" si="212"/>
        <v>0</v>
      </c>
      <c r="AF219" s="176">
        <f t="shared" si="212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213"/>
        <v>0</v>
      </c>
      <c r="D220" s="163">
        <f t="shared" si="213"/>
        <v>0</v>
      </c>
      <c r="E220" s="163">
        <f t="shared" si="213"/>
        <v>0</v>
      </c>
      <c r="F220" s="163">
        <f t="shared" si="213"/>
        <v>0</v>
      </c>
      <c r="G220" s="163">
        <f t="shared" si="213"/>
        <v>0</v>
      </c>
      <c r="H220" s="163">
        <f t="shared" si="213"/>
        <v>0</v>
      </c>
      <c r="I220" s="163">
        <f t="shared" si="213"/>
        <v>0</v>
      </c>
      <c r="J220" s="163">
        <f t="shared" si="213"/>
        <v>0</v>
      </c>
      <c r="K220" s="163">
        <f t="shared" si="213"/>
        <v>0</v>
      </c>
      <c r="L220" s="163">
        <f t="shared" si="213"/>
        <v>0</v>
      </c>
      <c r="M220" s="163">
        <f t="shared" si="213"/>
        <v>0</v>
      </c>
      <c r="N220" s="163">
        <f t="shared" si="213"/>
        <v>0</v>
      </c>
      <c r="O220" s="163">
        <f t="shared" si="213"/>
        <v>0</v>
      </c>
      <c r="P220" s="163">
        <f t="shared" si="213"/>
        <v>0</v>
      </c>
      <c r="Q220" s="163">
        <f t="shared" si="213"/>
        <v>0</v>
      </c>
      <c r="R220" s="163">
        <f t="shared" si="213"/>
        <v>0</v>
      </c>
      <c r="S220" s="163">
        <f t="shared" si="212"/>
        <v>0</v>
      </c>
      <c r="T220" s="163">
        <f t="shared" si="212"/>
        <v>0</v>
      </c>
      <c r="U220" s="163">
        <f t="shared" si="212"/>
        <v>0</v>
      </c>
      <c r="V220" s="163">
        <f t="shared" si="212"/>
        <v>0</v>
      </c>
      <c r="W220" s="163">
        <f t="shared" si="212"/>
        <v>0</v>
      </c>
      <c r="X220" s="163">
        <f t="shared" si="212"/>
        <v>0</v>
      </c>
      <c r="Y220" s="163">
        <f t="shared" si="212"/>
        <v>0</v>
      </c>
      <c r="Z220" s="163">
        <f t="shared" si="212"/>
        <v>0</v>
      </c>
      <c r="AA220" s="163">
        <f t="shared" si="212"/>
        <v>0</v>
      </c>
      <c r="AB220" s="163">
        <f t="shared" si="212"/>
        <v>0</v>
      </c>
      <c r="AC220" s="163">
        <f t="shared" si="212"/>
        <v>0</v>
      </c>
      <c r="AD220" s="163">
        <f t="shared" si="212"/>
        <v>0</v>
      </c>
      <c r="AE220" s="163">
        <f t="shared" si="212"/>
        <v>0</v>
      </c>
      <c r="AF220" s="176">
        <f t="shared" si="212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213"/>
        <v>0</v>
      </c>
      <c r="D221" s="163">
        <f t="shared" si="213"/>
        <v>0</v>
      </c>
      <c r="E221" s="163">
        <f t="shared" si="213"/>
        <v>0</v>
      </c>
      <c r="F221" s="163">
        <f t="shared" si="213"/>
        <v>0</v>
      </c>
      <c r="G221" s="163">
        <f t="shared" si="213"/>
        <v>0</v>
      </c>
      <c r="H221" s="163">
        <f t="shared" si="213"/>
        <v>0</v>
      </c>
      <c r="I221" s="163">
        <f t="shared" si="213"/>
        <v>0</v>
      </c>
      <c r="J221" s="163">
        <f t="shared" si="213"/>
        <v>0</v>
      </c>
      <c r="K221" s="163">
        <f t="shared" si="213"/>
        <v>0</v>
      </c>
      <c r="L221" s="163">
        <f t="shared" si="213"/>
        <v>0</v>
      </c>
      <c r="M221" s="163">
        <f t="shared" si="213"/>
        <v>0</v>
      </c>
      <c r="N221" s="163">
        <f t="shared" si="213"/>
        <v>0</v>
      </c>
      <c r="O221" s="163">
        <f t="shared" si="213"/>
        <v>0</v>
      </c>
      <c r="P221" s="163">
        <f t="shared" si="213"/>
        <v>0</v>
      </c>
      <c r="Q221" s="163">
        <f t="shared" si="213"/>
        <v>0</v>
      </c>
      <c r="R221" s="163">
        <f t="shared" si="213"/>
        <v>0</v>
      </c>
      <c r="S221" s="163">
        <f t="shared" si="212"/>
        <v>0</v>
      </c>
      <c r="T221" s="163">
        <f t="shared" si="212"/>
        <v>0</v>
      </c>
      <c r="U221" s="163">
        <f t="shared" si="212"/>
        <v>0</v>
      </c>
      <c r="V221" s="163">
        <f t="shared" si="212"/>
        <v>0</v>
      </c>
      <c r="W221" s="163">
        <f t="shared" si="212"/>
        <v>0</v>
      </c>
      <c r="X221" s="163">
        <f t="shared" si="212"/>
        <v>0</v>
      </c>
      <c r="Y221" s="163">
        <f t="shared" si="212"/>
        <v>0</v>
      </c>
      <c r="Z221" s="163">
        <f t="shared" si="212"/>
        <v>0</v>
      </c>
      <c r="AA221" s="163">
        <f t="shared" si="212"/>
        <v>0</v>
      </c>
      <c r="AB221" s="163">
        <f t="shared" si="212"/>
        <v>0</v>
      </c>
      <c r="AC221" s="163">
        <f t="shared" si="212"/>
        <v>0</v>
      </c>
      <c r="AD221" s="163">
        <f t="shared" si="212"/>
        <v>0</v>
      </c>
      <c r="AE221" s="163">
        <f t="shared" si="212"/>
        <v>0</v>
      </c>
      <c r="AF221" s="176">
        <f t="shared" si="212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213"/>
        <v>0</v>
      </c>
      <c r="D222" s="163">
        <f t="shared" si="213"/>
        <v>0</v>
      </c>
      <c r="E222" s="163">
        <f t="shared" si="213"/>
        <v>0</v>
      </c>
      <c r="F222" s="163">
        <f t="shared" si="213"/>
        <v>0</v>
      </c>
      <c r="G222" s="163">
        <f t="shared" si="213"/>
        <v>0</v>
      </c>
      <c r="H222" s="163">
        <f t="shared" si="213"/>
        <v>0</v>
      </c>
      <c r="I222" s="163">
        <f t="shared" si="213"/>
        <v>0</v>
      </c>
      <c r="J222" s="163">
        <f t="shared" si="213"/>
        <v>0</v>
      </c>
      <c r="K222" s="163">
        <f t="shared" si="213"/>
        <v>0</v>
      </c>
      <c r="L222" s="163">
        <f t="shared" si="213"/>
        <v>0</v>
      </c>
      <c r="M222" s="163">
        <f t="shared" si="213"/>
        <v>0</v>
      </c>
      <c r="N222" s="163">
        <f t="shared" si="213"/>
        <v>0</v>
      </c>
      <c r="O222" s="163">
        <f t="shared" si="213"/>
        <v>0</v>
      </c>
      <c r="P222" s="163">
        <f t="shared" si="213"/>
        <v>0</v>
      </c>
      <c r="Q222" s="163">
        <f t="shared" si="213"/>
        <v>0</v>
      </c>
      <c r="R222" s="163">
        <f t="shared" si="213"/>
        <v>0</v>
      </c>
      <c r="S222" s="163">
        <f t="shared" si="212"/>
        <v>0</v>
      </c>
      <c r="T222" s="163">
        <f t="shared" si="212"/>
        <v>0</v>
      </c>
      <c r="U222" s="163">
        <f t="shared" si="212"/>
        <v>0</v>
      </c>
      <c r="V222" s="163">
        <f t="shared" si="212"/>
        <v>0</v>
      </c>
      <c r="W222" s="163">
        <f t="shared" si="212"/>
        <v>0</v>
      </c>
      <c r="X222" s="163">
        <f t="shared" si="212"/>
        <v>0</v>
      </c>
      <c r="Y222" s="163">
        <f t="shared" si="212"/>
        <v>0</v>
      </c>
      <c r="Z222" s="163">
        <f t="shared" si="212"/>
        <v>0</v>
      </c>
      <c r="AA222" s="163">
        <f t="shared" si="212"/>
        <v>0</v>
      </c>
      <c r="AB222" s="163">
        <f t="shared" si="212"/>
        <v>0</v>
      </c>
      <c r="AC222" s="163">
        <f t="shared" si="212"/>
        <v>0</v>
      </c>
      <c r="AD222" s="163">
        <f t="shared" si="212"/>
        <v>0</v>
      </c>
      <c r="AE222" s="163">
        <f t="shared" si="212"/>
        <v>0</v>
      </c>
      <c r="AF222" s="176">
        <f t="shared" si="212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213"/>
        <v>0</v>
      </c>
      <c r="D223" s="163">
        <f t="shared" si="213"/>
        <v>0</v>
      </c>
      <c r="E223" s="163">
        <f t="shared" si="213"/>
        <v>0</v>
      </c>
      <c r="F223" s="163">
        <f t="shared" si="213"/>
        <v>0</v>
      </c>
      <c r="G223" s="163">
        <f t="shared" si="213"/>
        <v>0</v>
      </c>
      <c r="H223" s="163">
        <f t="shared" si="213"/>
        <v>0</v>
      </c>
      <c r="I223" s="163">
        <f t="shared" si="213"/>
        <v>0</v>
      </c>
      <c r="J223" s="163">
        <f t="shared" si="213"/>
        <v>0</v>
      </c>
      <c r="K223" s="163">
        <f t="shared" si="213"/>
        <v>0</v>
      </c>
      <c r="L223" s="163">
        <f t="shared" si="213"/>
        <v>0</v>
      </c>
      <c r="M223" s="163">
        <f t="shared" si="213"/>
        <v>0</v>
      </c>
      <c r="N223" s="163">
        <f t="shared" si="213"/>
        <v>0</v>
      </c>
      <c r="O223" s="163">
        <f t="shared" si="213"/>
        <v>0</v>
      </c>
      <c r="P223" s="163">
        <f t="shared" si="213"/>
        <v>0</v>
      </c>
      <c r="Q223" s="163">
        <f t="shared" si="213"/>
        <v>0</v>
      </c>
      <c r="R223" s="163">
        <f t="shared" si="213"/>
        <v>0</v>
      </c>
      <c r="S223" s="163">
        <f t="shared" si="212"/>
        <v>0</v>
      </c>
      <c r="T223" s="163">
        <f t="shared" si="212"/>
        <v>0</v>
      </c>
      <c r="U223" s="163">
        <f t="shared" si="212"/>
        <v>0</v>
      </c>
      <c r="V223" s="163">
        <f t="shared" si="212"/>
        <v>0</v>
      </c>
      <c r="W223" s="163">
        <f t="shared" si="212"/>
        <v>0</v>
      </c>
      <c r="X223" s="163">
        <f t="shared" si="212"/>
        <v>0</v>
      </c>
      <c r="Y223" s="163">
        <f t="shared" si="212"/>
        <v>0</v>
      </c>
      <c r="Z223" s="163">
        <f t="shared" si="212"/>
        <v>0</v>
      </c>
      <c r="AA223" s="163">
        <f t="shared" si="212"/>
        <v>0</v>
      </c>
      <c r="AB223" s="163">
        <f t="shared" si="212"/>
        <v>0</v>
      </c>
      <c r="AC223" s="163">
        <f t="shared" si="212"/>
        <v>0</v>
      </c>
      <c r="AD223" s="163">
        <f t="shared" si="212"/>
        <v>0</v>
      </c>
      <c r="AE223" s="163">
        <f t="shared" si="212"/>
        <v>0</v>
      </c>
      <c r="AF223" s="176">
        <f t="shared" si="212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213"/>
        <v>0</v>
      </c>
      <c r="D224" s="163">
        <f t="shared" si="213"/>
        <v>0</v>
      </c>
      <c r="E224" s="163">
        <f t="shared" si="213"/>
        <v>0</v>
      </c>
      <c r="F224" s="163">
        <f t="shared" si="213"/>
        <v>0</v>
      </c>
      <c r="G224" s="163">
        <f t="shared" si="213"/>
        <v>0</v>
      </c>
      <c r="H224" s="163">
        <f t="shared" si="213"/>
        <v>0</v>
      </c>
      <c r="I224" s="163">
        <f t="shared" si="213"/>
        <v>0</v>
      </c>
      <c r="J224" s="163">
        <f t="shared" si="213"/>
        <v>0</v>
      </c>
      <c r="K224" s="163">
        <f t="shared" si="213"/>
        <v>0</v>
      </c>
      <c r="L224" s="163">
        <f t="shared" si="213"/>
        <v>0</v>
      </c>
      <c r="M224" s="163">
        <f t="shared" si="213"/>
        <v>0</v>
      </c>
      <c r="N224" s="163">
        <f t="shared" si="213"/>
        <v>0</v>
      </c>
      <c r="O224" s="163">
        <f t="shared" si="213"/>
        <v>0</v>
      </c>
      <c r="P224" s="163">
        <f t="shared" si="213"/>
        <v>0</v>
      </c>
      <c r="Q224" s="163">
        <f t="shared" si="213"/>
        <v>0</v>
      </c>
      <c r="R224" s="163">
        <f t="shared" si="213"/>
        <v>0</v>
      </c>
      <c r="S224" s="163">
        <f t="shared" si="212"/>
        <v>0</v>
      </c>
      <c r="T224" s="163">
        <f t="shared" si="212"/>
        <v>0</v>
      </c>
      <c r="U224" s="163">
        <f t="shared" si="212"/>
        <v>0</v>
      </c>
      <c r="V224" s="163">
        <f t="shared" si="212"/>
        <v>0</v>
      </c>
      <c r="W224" s="163">
        <f t="shared" si="212"/>
        <v>0</v>
      </c>
      <c r="X224" s="163">
        <f t="shared" si="212"/>
        <v>0</v>
      </c>
      <c r="Y224" s="163">
        <f t="shared" si="212"/>
        <v>0</v>
      </c>
      <c r="Z224" s="163">
        <f t="shared" si="212"/>
        <v>0</v>
      </c>
      <c r="AA224" s="163">
        <f t="shared" si="212"/>
        <v>0</v>
      </c>
      <c r="AB224" s="163">
        <f t="shared" si="212"/>
        <v>0</v>
      </c>
      <c r="AC224" s="163">
        <f t="shared" si="212"/>
        <v>0</v>
      </c>
      <c r="AD224" s="163">
        <f t="shared" si="212"/>
        <v>0</v>
      </c>
      <c r="AE224" s="163">
        <f t="shared" si="212"/>
        <v>0</v>
      </c>
      <c r="AF224" s="176">
        <f t="shared" si="212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213"/>
        <v>0</v>
      </c>
      <c r="D225" s="163">
        <f t="shared" si="213"/>
        <v>0</v>
      </c>
      <c r="E225" s="163">
        <f t="shared" si="213"/>
        <v>0</v>
      </c>
      <c r="F225" s="163">
        <f t="shared" si="213"/>
        <v>0</v>
      </c>
      <c r="G225" s="163">
        <f t="shared" si="213"/>
        <v>0</v>
      </c>
      <c r="H225" s="163">
        <f t="shared" si="213"/>
        <v>0</v>
      </c>
      <c r="I225" s="163">
        <f t="shared" si="213"/>
        <v>0</v>
      </c>
      <c r="J225" s="163">
        <f t="shared" si="213"/>
        <v>0</v>
      </c>
      <c r="K225" s="163">
        <f t="shared" si="213"/>
        <v>0</v>
      </c>
      <c r="L225" s="163">
        <f t="shared" si="213"/>
        <v>0</v>
      </c>
      <c r="M225" s="163">
        <f t="shared" si="213"/>
        <v>0</v>
      </c>
      <c r="N225" s="163">
        <f t="shared" si="213"/>
        <v>0</v>
      </c>
      <c r="O225" s="163">
        <f t="shared" si="213"/>
        <v>0</v>
      </c>
      <c r="P225" s="163">
        <f t="shared" si="213"/>
        <v>0</v>
      </c>
      <c r="Q225" s="163">
        <f t="shared" si="213"/>
        <v>0</v>
      </c>
      <c r="R225" s="163">
        <f t="shared" si="213"/>
        <v>0</v>
      </c>
      <c r="S225" s="163">
        <f t="shared" si="212"/>
        <v>0</v>
      </c>
      <c r="T225" s="163">
        <f t="shared" si="212"/>
        <v>0</v>
      </c>
      <c r="U225" s="163">
        <f t="shared" si="212"/>
        <v>0</v>
      </c>
      <c r="V225" s="163">
        <f t="shared" si="212"/>
        <v>0</v>
      </c>
      <c r="W225" s="163">
        <f t="shared" si="212"/>
        <v>0</v>
      </c>
      <c r="X225" s="163">
        <f t="shared" si="212"/>
        <v>0</v>
      </c>
      <c r="Y225" s="163">
        <f t="shared" si="212"/>
        <v>0</v>
      </c>
      <c r="Z225" s="163">
        <f t="shared" si="212"/>
        <v>0</v>
      </c>
      <c r="AA225" s="163">
        <f t="shared" si="212"/>
        <v>0</v>
      </c>
      <c r="AB225" s="163">
        <f t="shared" si="212"/>
        <v>0</v>
      </c>
      <c r="AC225" s="163">
        <f t="shared" si="212"/>
        <v>0</v>
      </c>
      <c r="AD225" s="163">
        <f t="shared" si="212"/>
        <v>0</v>
      </c>
      <c r="AE225" s="163">
        <f t="shared" si="212"/>
        <v>0</v>
      </c>
      <c r="AF225" s="176">
        <f t="shared" si="212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213"/>
        <v>0</v>
      </c>
      <c r="D226" s="163">
        <f t="shared" si="213"/>
        <v>0</v>
      </c>
      <c r="E226" s="163">
        <f t="shared" si="213"/>
        <v>0</v>
      </c>
      <c r="F226" s="163">
        <f t="shared" si="213"/>
        <v>0</v>
      </c>
      <c r="G226" s="163">
        <f t="shared" si="213"/>
        <v>0</v>
      </c>
      <c r="H226" s="163">
        <f t="shared" si="213"/>
        <v>0</v>
      </c>
      <c r="I226" s="163">
        <f t="shared" si="213"/>
        <v>0</v>
      </c>
      <c r="J226" s="163">
        <f t="shared" si="213"/>
        <v>0</v>
      </c>
      <c r="K226" s="163">
        <f t="shared" si="213"/>
        <v>0</v>
      </c>
      <c r="L226" s="163">
        <f t="shared" si="213"/>
        <v>0</v>
      </c>
      <c r="M226" s="163">
        <f t="shared" si="213"/>
        <v>0</v>
      </c>
      <c r="N226" s="163">
        <f t="shared" si="213"/>
        <v>0</v>
      </c>
      <c r="O226" s="163">
        <f t="shared" si="213"/>
        <v>0</v>
      </c>
      <c r="P226" s="163">
        <f t="shared" si="213"/>
        <v>0</v>
      </c>
      <c r="Q226" s="163">
        <f t="shared" si="213"/>
        <v>0</v>
      </c>
      <c r="R226" s="163">
        <f t="shared" si="213"/>
        <v>0</v>
      </c>
      <c r="S226" s="163">
        <f t="shared" si="212"/>
        <v>0</v>
      </c>
      <c r="T226" s="163">
        <f t="shared" si="212"/>
        <v>0</v>
      </c>
      <c r="U226" s="163">
        <f t="shared" si="212"/>
        <v>0</v>
      </c>
      <c r="V226" s="163">
        <f t="shared" si="212"/>
        <v>0</v>
      </c>
      <c r="W226" s="163">
        <f t="shared" si="212"/>
        <v>0</v>
      </c>
      <c r="X226" s="163">
        <f t="shared" si="212"/>
        <v>0</v>
      </c>
      <c r="Y226" s="163">
        <f t="shared" si="212"/>
        <v>0</v>
      </c>
      <c r="Z226" s="163">
        <f t="shared" si="212"/>
        <v>0</v>
      </c>
      <c r="AA226" s="163">
        <f t="shared" si="212"/>
        <v>0</v>
      </c>
      <c r="AB226" s="163">
        <f t="shared" si="212"/>
        <v>0</v>
      </c>
      <c r="AC226" s="163">
        <f t="shared" si="212"/>
        <v>0</v>
      </c>
      <c r="AD226" s="163">
        <f t="shared" si="212"/>
        <v>0</v>
      </c>
      <c r="AE226" s="163">
        <f t="shared" si="212"/>
        <v>0</v>
      </c>
      <c r="AF226" s="176">
        <f t="shared" si="212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213"/>
        <v>0</v>
      </c>
      <c r="D227" s="163">
        <f t="shared" si="213"/>
        <v>0</v>
      </c>
      <c r="E227" s="163">
        <f t="shared" si="213"/>
        <v>0</v>
      </c>
      <c r="F227" s="163">
        <f t="shared" si="213"/>
        <v>0</v>
      </c>
      <c r="G227" s="163">
        <f t="shared" si="213"/>
        <v>0</v>
      </c>
      <c r="H227" s="163">
        <f t="shared" si="213"/>
        <v>0</v>
      </c>
      <c r="I227" s="163">
        <f t="shared" si="213"/>
        <v>0</v>
      </c>
      <c r="J227" s="163">
        <f t="shared" si="213"/>
        <v>0</v>
      </c>
      <c r="K227" s="163">
        <f t="shared" si="213"/>
        <v>0</v>
      </c>
      <c r="L227" s="163">
        <f t="shared" si="213"/>
        <v>0</v>
      </c>
      <c r="M227" s="163">
        <f t="shared" si="213"/>
        <v>0</v>
      </c>
      <c r="N227" s="163">
        <f t="shared" si="213"/>
        <v>0</v>
      </c>
      <c r="O227" s="163">
        <f t="shared" si="213"/>
        <v>0</v>
      </c>
      <c r="P227" s="163">
        <f t="shared" si="213"/>
        <v>0</v>
      </c>
      <c r="Q227" s="163">
        <f t="shared" si="213"/>
        <v>0</v>
      </c>
      <c r="R227" s="163">
        <f t="shared" si="213"/>
        <v>0</v>
      </c>
      <c r="S227" s="163">
        <f t="shared" si="212"/>
        <v>0</v>
      </c>
      <c r="T227" s="163">
        <f t="shared" si="212"/>
        <v>0</v>
      </c>
      <c r="U227" s="163">
        <f t="shared" si="212"/>
        <v>0</v>
      </c>
      <c r="V227" s="163">
        <f t="shared" si="212"/>
        <v>0</v>
      </c>
      <c r="W227" s="163">
        <f t="shared" si="212"/>
        <v>0</v>
      </c>
      <c r="X227" s="163">
        <f t="shared" si="212"/>
        <v>0</v>
      </c>
      <c r="Y227" s="163">
        <f t="shared" si="212"/>
        <v>0</v>
      </c>
      <c r="Z227" s="163">
        <f t="shared" si="212"/>
        <v>0</v>
      </c>
      <c r="AA227" s="163">
        <f t="shared" si="212"/>
        <v>0</v>
      </c>
      <c r="AB227" s="163">
        <f t="shared" si="212"/>
        <v>0</v>
      </c>
      <c r="AC227" s="163">
        <f t="shared" si="212"/>
        <v>0</v>
      </c>
      <c r="AD227" s="163">
        <f t="shared" si="212"/>
        <v>0</v>
      </c>
      <c r="AE227" s="163">
        <f t="shared" si="212"/>
        <v>0</v>
      </c>
      <c r="AF227" s="176">
        <f t="shared" si="212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213"/>
        <v>0</v>
      </c>
      <c r="D228" s="163">
        <f t="shared" si="213"/>
        <v>0</v>
      </c>
      <c r="E228" s="163">
        <f t="shared" si="213"/>
        <v>0</v>
      </c>
      <c r="F228" s="163">
        <f t="shared" si="213"/>
        <v>0</v>
      </c>
      <c r="G228" s="163">
        <f t="shared" si="213"/>
        <v>0</v>
      </c>
      <c r="H228" s="163">
        <f t="shared" si="213"/>
        <v>0</v>
      </c>
      <c r="I228" s="163">
        <f t="shared" si="213"/>
        <v>0</v>
      </c>
      <c r="J228" s="163">
        <f t="shared" si="213"/>
        <v>0</v>
      </c>
      <c r="K228" s="163">
        <f t="shared" si="213"/>
        <v>0</v>
      </c>
      <c r="L228" s="163">
        <f t="shared" si="213"/>
        <v>0</v>
      </c>
      <c r="M228" s="163">
        <f t="shared" si="213"/>
        <v>0</v>
      </c>
      <c r="N228" s="163">
        <f t="shared" si="213"/>
        <v>0</v>
      </c>
      <c r="O228" s="163">
        <f t="shared" si="213"/>
        <v>0</v>
      </c>
      <c r="P228" s="163">
        <f t="shared" si="213"/>
        <v>0</v>
      </c>
      <c r="Q228" s="163">
        <f t="shared" si="213"/>
        <v>0</v>
      </c>
      <c r="R228" s="163">
        <f t="shared" si="213"/>
        <v>0</v>
      </c>
      <c r="S228" s="163">
        <f t="shared" si="212"/>
        <v>0</v>
      </c>
      <c r="T228" s="163">
        <f t="shared" si="212"/>
        <v>0</v>
      </c>
      <c r="U228" s="163">
        <f t="shared" si="212"/>
        <v>0</v>
      </c>
      <c r="V228" s="163">
        <f t="shared" si="212"/>
        <v>0</v>
      </c>
      <c r="W228" s="163">
        <f t="shared" si="212"/>
        <v>0</v>
      </c>
      <c r="X228" s="163">
        <f t="shared" si="212"/>
        <v>0</v>
      </c>
      <c r="Y228" s="163">
        <f t="shared" si="212"/>
        <v>0</v>
      </c>
      <c r="Z228" s="163">
        <f t="shared" si="212"/>
        <v>0</v>
      </c>
      <c r="AA228" s="163">
        <f t="shared" si="212"/>
        <v>0</v>
      </c>
      <c r="AB228" s="163">
        <f t="shared" si="212"/>
        <v>0</v>
      </c>
      <c r="AC228" s="163">
        <f t="shared" si="212"/>
        <v>0</v>
      </c>
      <c r="AD228" s="163">
        <f t="shared" si="212"/>
        <v>0</v>
      </c>
      <c r="AE228" s="163">
        <f t="shared" si="212"/>
        <v>0</v>
      </c>
      <c r="AF228" s="176">
        <f t="shared" si="212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213"/>
        <v>0</v>
      </c>
      <c r="D229" s="163">
        <f t="shared" si="213"/>
        <v>0</v>
      </c>
      <c r="E229" s="163">
        <f t="shared" si="213"/>
        <v>0</v>
      </c>
      <c r="F229" s="163">
        <f t="shared" si="213"/>
        <v>0</v>
      </c>
      <c r="G229" s="163">
        <f t="shared" si="213"/>
        <v>0</v>
      </c>
      <c r="H229" s="163">
        <f t="shared" si="213"/>
        <v>0</v>
      </c>
      <c r="I229" s="163">
        <f t="shared" si="213"/>
        <v>0</v>
      </c>
      <c r="J229" s="163">
        <f t="shared" si="213"/>
        <v>0</v>
      </c>
      <c r="K229" s="163">
        <f t="shared" si="213"/>
        <v>0</v>
      </c>
      <c r="L229" s="163">
        <f t="shared" si="213"/>
        <v>0</v>
      </c>
      <c r="M229" s="163">
        <f t="shared" si="213"/>
        <v>0</v>
      </c>
      <c r="N229" s="163">
        <f t="shared" si="213"/>
        <v>0</v>
      </c>
      <c r="O229" s="163">
        <f t="shared" si="213"/>
        <v>0</v>
      </c>
      <c r="P229" s="163">
        <f t="shared" si="213"/>
        <v>0</v>
      </c>
      <c r="Q229" s="163">
        <f t="shared" si="213"/>
        <v>0</v>
      </c>
      <c r="R229" s="163">
        <f t="shared" si="213"/>
        <v>0</v>
      </c>
      <c r="S229" s="163">
        <f t="shared" si="212"/>
        <v>0</v>
      </c>
      <c r="T229" s="163">
        <f t="shared" si="212"/>
        <v>0</v>
      </c>
      <c r="U229" s="163">
        <f t="shared" si="212"/>
        <v>0</v>
      </c>
      <c r="V229" s="163">
        <f t="shared" si="212"/>
        <v>0</v>
      </c>
      <c r="W229" s="163">
        <f t="shared" si="212"/>
        <v>0</v>
      </c>
      <c r="X229" s="163">
        <f t="shared" si="212"/>
        <v>0</v>
      </c>
      <c r="Y229" s="163">
        <f t="shared" si="212"/>
        <v>0</v>
      </c>
      <c r="Z229" s="163">
        <f t="shared" si="212"/>
        <v>0</v>
      </c>
      <c r="AA229" s="163">
        <f t="shared" si="212"/>
        <v>0</v>
      </c>
      <c r="AB229" s="163">
        <f t="shared" si="212"/>
        <v>0</v>
      </c>
      <c r="AC229" s="163">
        <f t="shared" si="212"/>
        <v>0</v>
      </c>
      <c r="AD229" s="163">
        <f t="shared" si="212"/>
        <v>0</v>
      </c>
      <c r="AE229" s="163">
        <f t="shared" si="212"/>
        <v>0</v>
      </c>
      <c r="AF229" s="176">
        <f t="shared" si="212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213"/>
        <v>0</v>
      </c>
      <c r="D230" s="163">
        <f t="shared" si="213"/>
        <v>0</v>
      </c>
      <c r="E230" s="163">
        <f t="shared" si="213"/>
        <v>0</v>
      </c>
      <c r="F230" s="163">
        <f t="shared" si="213"/>
        <v>0</v>
      </c>
      <c r="G230" s="163">
        <f t="shared" si="213"/>
        <v>0</v>
      </c>
      <c r="H230" s="163">
        <f t="shared" si="213"/>
        <v>0</v>
      </c>
      <c r="I230" s="163">
        <f t="shared" si="213"/>
        <v>0</v>
      </c>
      <c r="J230" s="163">
        <f t="shared" si="213"/>
        <v>0</v>
      </c>
      <c r="K230" s="163">
        <f t="shared" si="213"/>
        <v>0</v>
      </c>
      <c r="L230" s="163">
        <f t="shared" si="213"/>
        <v>0</v>
      </c>
      <c r="M230" s="163">
        <f t="shared" si="213"/>
        <v>0</v>
      </c>
      <c r="N230" s="163">
        <f t="shared" si="213"/>
        <v>0</v>
      </c>
      <c r="O230" s="163">
        <f t="shared" si="213"/>
        <v>0</v>
      </c>
      <c r="P230" s="163">
        <f t="shared" si="213"/>
        <v>0</v>
      </c>
      <c r="Q230" s="163">
        <f t="shared" si="213"/>
        <v>0</v>
      </c>
      <c r="R230" s="163">
        <f t="shared" si="213"/>
        <v>0</v>
      </c>
      <c r="S230" s="163">
        <f t="shared" si="212"/>
        <v>0</v>
      </c>
      <c r="T230" s="163">
        <f t="shared" ref="T230:T231" si="214">S230</f>
        <v>0</v>
      </c>
      <c r="U230" s="163">
        <f t="shared" si="212"/>
        <v>0</v>
      </c>
      <c r="V230" s="163">
        <f t="shared" si="212"/>
        <v>0</v>
      </c>
      <c r="W230" s="163">
        <f t="shared" si="212"/>
        <v>0</v>
      </c>
      <c r="X230" s="163">
        <f t="shared" si="212"/>
        <v>0</v>
      </c>
      <c r="Y230" s="163">
        <f t="shared" si="212"/>
        <v>0</v>
      </c>
      <c r="Z230" s="163">
        <f t="shared" si="212"/>
        <v>0</v>
      </c>
      <c r="AA230" s="163">
        <f t="shared" si="212"/>
        <v>0</v>
      </c>
      <c r="AB230" s="163">
        <f t="shared" si="212"/>
        <v>0</v>
      </c>
      <c r="AC230" s="163">
        <f t="shared" si="212"/>
        <v>0</v>
      </c>
      <c r="AD230" s="163">
        <f t="shared" si="212"/>
        <v>0</v>
      </c>
      <c r="AE230" s="163">
        <f t="shared" si="212"/>
        <v>0</v>
      </c>
      <c r="AF230" s="176">
        <f t="shared" si="212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213"/>
        <v>0</v>
      </c>
      <c r="D231" s="163">
        <f t="shared" si="213"/>
        <v>0</v>
      </c>
      <c r="E231" s="163">
        <f t="shared" si="213"/>
        <v>0</v>
      </c>
      <c r="F231" s="163">
        <f t="shared" si="213"/>
        <v>0</v>
      </c>
      <c r="G231" s="163">
        <f t="shared" si="213"/>
        <v>0</v>
      </c>
      <c r="H231" s="163">
        <f t="shared" si="213"/>
        <v>0</v>
      </c>
      <c r="I231" s="163">
        <f t="shared" si="213"/>
        <v>0</v>
      </c>
      <c r="J231" s="163">
        <f t="shared" si="213"/>
        <v>0</v>
      </c>
      <c r="K231" s="163">
        <f t="shared" si="213"/>
        <v>0</v>
      </c>
      <c r="L231" s="163">
        <f t="shared" si="213"/>
        <v>0</v>
      </c>
      <c r="M231" s="163">
        <f t="shared" si="213"/>
        <v>0</v>
      </c>
      <c r="N231" s="163">
        <f t="shared" si="213"/>
        <v>0</v>
      </c>
      <c r="O231" s="163">
        <f t="shared" si="213"/>
        <v>0</v>
      </c>
      <c r="P231" s="163">
        <f t="shared" si="213"/>
        <v>0</v>
      </c>
      <c r="Q231" s="163">
        <f t="shared" si="213"/>
        <v>0</v>
      </c>
      <c r="R231" s="163">
        <f t="shared" si="213"/>
        <v>0</v>
      </c>
      <c r="S231" s="163">
        <f t="shared" si="212"/>
        <v>0</v>
      </c>
      <c r="T231" s="163">
        <f t="shared" si="214"/>
        <v>0</v>
      </c>
      <c r="U231" s="163">
        <f t="shared" si="212"/>
        <v>0</v>
      </c>
      <c r="V231" s="163">
        <f t="shared" si="212"/>
        <v>0</v>
      </c>
      <c r="W231" s="163">
        <f t="shared" si="212"/>
        <v>0</v>
      </c>
      <c r="X231" s="163">
        <f t="shared" si="212"/>
        <v>0</v>
      </c>
      <c r="Y231" s="163">
        <f t="shared" si="212"/>
        <v>0</v>
      </c>
      <c r="Z231" s="163">
        <f t="shared" si="212"/>
        <v>0</v>
      </c>
      <c r="AA231" s="163">
        <f t="shared" si="212"/>
        <v>0</v>
      </c>
      <c r="AB231" s="163">
        <f t="shared" si="212"/>
        <v>0</v>
      </c>
      <c r="AC231" s="163">
        <f t="shared" si="212"/>
        <v>0</v>
      </c>
      <c r="AD231" s="163">
        <f t="shared" si="212"/>
        <v>0</v>
      </c>
      <c r="AE231" s="163">
        <f t="shared" si="212"/>
        <v>0</v>
      </c>
      <c r="AF231" s="176">
        <f t="shared" si="212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213"/>
        <v>0</v>
      </c>
      <c r="D232" s="163">
        <f t="shared" si="213"/>
        <v>0</v>
      </c>
      <c r="E232" s="163">
        <f t="shared" si="213"/>
        <v>0</v>
      </c>
      <c r="F232" s="163">
        <f t="shared" si="213"/>
        <v>0</v>
      </c>
      <c r="G232" s="163">
        <f t="shared" si="213"/>
        <v>0</v>
      </c>
      <c r="H232" s="163">
        <f t="shared" si="213"/>
        <v>0</v>
      </c>
      <c r="I232" s="163">
        <f t="shared" si="213"/>
        <v>0</v>
      </c>
      <c r="J232" s="163">
        <f t="shared" si="213"/>
        <v>0</v>
      </c>
      <c r="K232" s="163">
        <f t="shared" si="213"/>
        <v>0</v>
      </c>
      <c r="L232" s="163">
        <f t="shared" si="213"/>
        <v>0</v>
      </c>
      <c r="M232" s="163">
        <f t="shared" si="213"/>
        <v>0</v>
      </c>
      <c r="N232" s="163">
        <f t="shared" si="213"/>
        <v>0</v>
      </c>
      <c r="O232" s="163">
        <f t="shared" si="213"/>
        <v>0</v>
      </c>
      <c r="P232" s="163">
        <f t="shared" si="213"/>
        <v>0</v>
      </c>
      <c r="Q232" s="163">
        <f t="shared" si="213"/>
        <v>0</v>
      </c>
      <c r="R232" s="163">
        <f t="shared" ref="R232:AF247" si="215">Q232</f>
        <v>0</v>
      </c>
      <c r="S232" s="163">
        <f t="shared" si="215"/>
        <v>0</v>
      </c>
      <c r="T232" s="163">
        <f t="shared" si="215"/>
        <v>0</v>
      </c>
      <c r="U232" s="163">
        <f t="shared" si="215"/>
        <v>0</v>
      </c>
      <c r="V232" s="163">
        <f t="shared" si="215"/>
        <v>0</v>
      </c>
      <c r="W232" s="163">
        <f t="shared" si="215"/>
        <v>0</v>
      </c>
      <c r="X232" s="163">
        <f t="shared" si="215"/>
        <v>0</v>
      </c>
      <c r="Y232" s="163">
        <f t="shared" si="215"/>
        <v>0</v>
      </c>
      <c r="Z232" s="163">
        <f t="shared" si="215"/>
        <v>0</v>
      </c>
      <c r="AA232" s="163">
        <f t="shared" si="215"/>
        <v>0</v>
      </c>
      <c r="AB232" s="163">
        <f t="shared" si="215"/>
        <v>0</v>
      </c>
      <c r="AC232" s="163">
        <f t="shared" si="215"/>
        <v>0</v>
      </c>
      <c r="AD232" s="163">
        <f t="shared" si="215"/>
        <v>0</v>
      </c>
      <c r="AE232" s="163">
        <f t="shared" si="215"/>
        <v>0</v>
      </c>
      <c r="AF232" s="176">
        <f t="shared" si="215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R248" si="216">B233</f>
        <v>0</v>
      </c>
      <c r="D233" s="163">
        <f t="shared" si="216"/>
        <v>0</v>
      </c>
      <c r="E233" s="163">
        <f t="shared" si="216"/>
        <v>0</v>
      </c>
      <c r="F233" s="163">
        <f t="shared" si="216"/>
        <v>0</v>
      </c>
      <c r="G233" s="163">
        <f t="shared" si="216"/>
        <v>0</v>
      </c>
      <c r="H233" s="163">
        <f t="shared" si="216"/>
        <v>0</v>
      </c>
      <c r="I233" s="163">
        <f t="shared" si="216"/>
        <v>0</v>
      </c>
      <c r="J233" s="163">
        <f t="shared" si="216"/>
        <v>0</v>
      </c>
      <c r="K233" s="163">
        <f t="shared" si="216"/>
        <v>0</v>
      </c>
      <c r="L233" s="163">
        <f t="shared" si="216"/>
        <v>0</v>
      </c>
      <c r="M233" s="163">
        <f t="shared" si="216"/>
        <v>0</v>
      </c>
      <c r="N233" s="163">
        <f t="shared" si="216"/>
        <v>0</v>
      </c>
      <c r="O233" s="163">
        <f t="shared" si="216"/>
        <v>0</v>
      </c>
      <c r="P233" s="163">
        <f t="shared" si="216"/>
        <v>0</v>
      </c>
      <c r="Q233" s="163">
        <f t="shared" si="216"/>
        <v>0</v>
      </c>
      <c r="R233" s="163">
        <f t="shared" si="216"/>
        <v>0</v>
      </c>
      <c r="S233" s="163">
        <f t="shared" si="215"/>
        <v>0</v>
      </c>
      <c r="T233" s="163">
        <f t="shared" si="215"/>
        <v>0</v>
      </c>
      <c r="U233" s="163">
        <f t="shared" si="215"/>
        <v>0</v>
      </c>
      <c r="V233" s="163">
        <f t="shared" si="215"/>
        <v>0</v>
      </c>
      <c r="W233" s="163">
        <f t="shared" si="215"/>
        <v>0</v>
      </c>
      <c r="X233" s="163">
        <f t="shared" si="215"/>
        <v>0</v>
      </c>
      <c r="Y233" s="163">
        <f t="shared" si="215"/>
        <v>0</v>
      </c>
      <c r="Z233" s="163">
        <f t="shared" si="215"/>
        <v>0</v>
      </c>
      <c r="AA233" s="163">
        <f t="shared" si="215"/>
        <v>0</v>
      </c>
      <c r="AB233" s="163">
        <f t="shared" si="215"/>
        <v>0</v>
      </c>
      <c r="AC233" s="163">
        <f t="shared" si="215"/>
        <v>0</v>
      </c>
      <c r="AD233" s="163">
        <f t="shared" si="215"/>
        <v>0</v>
      </c>
      <c r="AE233" s="163">
        <f t="shared" si="215"/>
        <v>0</v>
      </c>
      <c r="AF233" s="176">
        <f t="shared" si="215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216"/>
        <v>0</v>
      </c>
      <c r="D234" s="163">
        <f t="shared" si="216"/>
        <v>0</v>
      </c>
      <c r="E234" s="163">
        <f t="shared" si="216"/>
        <v>0</v>
      </c>
      <c r="F234" s="163">
        <f t="shared" si="216"/>
        <v>0</v>
      </c>
      <c r="G234" s="163">
        <f t="shared" si="216"/>
        <v>0</v>
      </c>
      <c r="H234" s="163">
        <f t="shared" si="216"/>
        <v>0</v>
      </c>
      <c r="I234" s="163">
        <f t="shared" si="216"/>
        <v>0</v>
      </c>
      <c r="J234" s="163">
        <f t="shared" si="216"/>
        <v>0</v>
      </c>
      <c r="K234" s="163">
        <f t="shared" si="216"/>
        <v>0</v>
      </c>
      <c r="L234" s="163">
        <f t="shared" si="216"/>
        <v>0</v>
      </c>
      <c r="M234" s="163">
        <f t="shared" si="216"/>
        <v>0</v>
      </c>
      <c r="N234" s="163">
        <f t="shared" si="216"/>
        <v>0</v>
      </c>
      <c r="O234" s="163">
        <f t="shared" si="216"/>
        <v>0</v>
      </c>
      <c r="P234" s="163">
        <f t="shared" si="216"/>
        <v>0</v>
      </c>
      <c r="Q234" s="163">
        <f t="shared" si="216"/>
        <v>0</v>
      </c>
      <c r="R234" s="163">
        <f t="shared" si="216"/>
        <v>0</v>
      </c>
      <c r="S234" s="163">
        <f t="shared" si="215"/>
        <v>0</v>
      </c>
      <c r="T234" s="163">
        <f t="shared" si="215"/>
        <v>0</v>
      </c>
      <c r="U234" s="163">
        <f t="shared" si="215"/>
        <v>0</v>
      </c>
      <c r="V234" s="163">
        <f t="shared" si="215"/>
        <v>0</v>
      </c>
      <c r="W234" s="163">
        <f t="shared" si="215"/>
        <v>0</v>
      </c>
      <c r="X234" s="163">
        <f t="shared" si="215"/>
        <v>0</v>
      </c>
      <c r="Y234" s="163">
        <f t="shared" si="215"/>
        <v>0</v>
      </c>
      <c r="Z234" s="163">
        <f t="shared" si="215"/>
        <v>0</v>
      </c>
      <c r="AA234" s="163">
        <f t="shared" si="215"/>
        <v>0</v>
      </c>
      <c r="AB234" s="163">
        <f t="shared" si="215"/>
        <v>0</v>
      </c>
      <c r="AC234" s="163">
        <f t="shared" si="215"/>
        <v>0</v>
      </c>
      <c r="AD234" s="163">
        <f t="shared" si="215"/>
        <v>0</v>
      </c>
      <c r="AE234" s="163">
        <f t="shared" si="215"/>
        <v>0</v>
      </c>
      <c r="AF234" s="176">
        <f t="shared" si="215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216"/>
        <v>0</v>
      </c>
      <c r="D235" s="163">
        <f t="shared" si="216"/>
        <v>0</v>
      </c>
      <c r="E235" s="163">
        <f t="shared" si="216"/>
        <v>0</v>
      </c>
      <c r="F235" s="163">
        <f t="shared" si="216"/>
        <v>0</v>
      </c>
      <c r="G235" s="163">
        <f t="shared" si="216"/>
        <v>0</v>
      </c>
      <c r="H235" s="163">
        <f t="shared" si="216"/>
        <v>0</v>
      </c>
      <c r="I235" s="163">
        <f t="shared" si="216"/>
        <v>0</v>
      </c>
      <c r="J235" s="163">
        <f t="shared" si="216"/>
        <v>0</v>
      </c>
      <c r="K235" s="163">
        <f t="shared" si="216"/>
        <v>0</v>
      </c>
      <c r="L235" s="163">
        <f t="shared" si="216"/>
        <v>0</v>
      </c>
      <c r="M235" s="163">
        <f t="shared" si="216"/>
        <v>0</v>
      </c>
      <c r="N235" s="163">
        <f t="shared" si="216"/>
        <v>0</v>
      </c>
      <c r="O235" s="163">
        <f t="shared" si="216"/>
        <v>0</v>
      </c>
      <c r="P235" s="163">
        <f t="shared" si="216"/>
        <v>0</v>
      </c>
      <c r="Q235" s="163">
        <f t="shared" si="216"/>
        <v>0</v>
      </c>
      <c r="R235" s="163">
        <f t="shared" si="216"/>
        <v>0</v>
      </c>
      <c r="S235" s="163">
        <f t="shared" si="215"/>
        <v>0</v>
      </c>
      <c r="T235" s="163">
        <f t="shared" si="215"/>
        <v>0</v>
      </c>
      <c r="U235" s="163">
        <f t="shared" si="215"/>
        <v>0</v>
      </c>
      <c r="V235" s="163">
        <f t="shared" si="215"/>
        <v>0</v>
      </c>
      <c r="W235" s="163">
        <f t="shared" si="215"/>
        <v>0</v>
      </c>
      <c r="X235" s="163">
        <f t="shared" si="215"/>
        <v>0</v>
      </c>
      <c r="Y235" s="163">
        <f t="shared" si="215"/>
        <v>0</v>
      </c>
      <c r="Z235" s="163">
        <f t="shared" si="215"/>
        <v>0</v>
      </c>
      <c r="AA235" s="163">
        <f t="shared" si="215"/>
        <v>0</v>
      </c>
      <c r="AB235" s="163">
        <f t="shared" si="215"/>
        <v>0</v>
      </c>
      <c r="AC235" s="163">
        <f t="shared" si="215"/>
        <v>0</v>
      </c>
      <c r="AD235" s="163">
        <f t="shared" si="215"/>
        <v>0</v>
      </c>
      <c r="AE235" s="163">
        <f t="shared" si="215"/>
        <v>0</v>
      </c>
      <c r="AF235" s="176">
        <f t="shared" si="215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216"/>
        <v>0</v>
      </c>
      <c r="D236" s="163">
        <f t="shared" si="216"/>
        <v>0</v>
      </c>
      <c r="E236" s="163">
        <f t="shared" si="216"/>
        <v>0</v>
      </c>
      <c r="F236" s="163">
        <f t="shared" si="216"/>
        <v>0</v>
      </c>
      <c r="G236" s="163">
        <f t="shared" si="216"/>
        <v>0</v>
      </c>
      <c r="H236" s="163">
        <f t="shared" si="216"/>
        <v>0</v>
      </c>
      <c r="I236" s="163">
        <f t="shared" si="216"/>
        <v>0</v>
      </c>
      <c r="J236" s="163">
        <f t="shared" si="216"/>
        <v>0</v>
      </c>
      <c r="K236" s="163">
        <f t="shared" si="216"/>
        <v>0</v>
      </c>
      <c r="L236" s="163">
        <f t="shared" si="216"/>
        <v>0</v>
      </c>
      <c r="M236" s="163">
        <f t="shared" si="216"/>
        <v>0</v>
      </c>
      <c r="N236" s="163">
        <f t="shared" si="216"/>
        <v>0</v>
      </c>
      <c r="O236" s="163">
        <f t="shared" si="216"/>
        <v>0</v>
      </c>
      <c r="P236" s="163">
        <f t="shared" si="216"/>
        <v>0</v>
      </c>
      <c r="Q236" s="163">
        <f t="shared" si="216"/>
        <v>0</v>
      </c>
      <c r="R236" s="163">
        <f t="shared" si="216"/>
        <v>0</v>
      </c>
      <c r="S236" s="163">
        <f t="shared" si="215"/>
        <v>0</v>
      </c>
      <c r="T236" s="163">
        <f t="shared" si="215"/>
        <v>0</v>
      </c>
      <c r="U236" s="163">
        <f t="shared" si="215"/>
        <v>0</v>
      </c>
      <c r="V236" s="163">
        <f t="shared" si="215"/>
        <v>0</v>
      </c>
      <c r="W236" s="163">
        <f t="shared" si="215"/>
        <v>0</v>
      </c>
      <c r="X236" s="163">
        <f t="shared" si="215"/>
        <v>0</v>
      </c>
      <c r="Y236" s="163">
        <f t="shared" si="215"/>
        <v>0</v>
      </c>
      <c r="Z236" s="163">
        <f t="shared" si="215"/>
        <v>0</v>
      </c>
      <c r="AA236" s="163">
        <f t="shared" si="215"/>
        <v>0</v>
      </c>
      <c r="AB236" s="163">
        <f t="shared" si="215"/>
        <v>0</v>
      </c>
      <c r="AC236" s="163">
        <f t="shared" si="215"/>
        <v>0</v>
      </c>
      <c r="AD236" s="163">
        <f t="shared" si="215"/>
        <v>0</v>
      </c>
      <c r="AE236" s="163">
        <f t="shared" si="215"/>
        <v>0</v>
      </c>
      <c r="AF236" s="176">
        <f t="shared" si="215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216"/>
        <v>0</v>
      </c>
      <c r="D237" s="163">
        <f t="shared" si="216"/>
        <v>0</v>
      </c>
      <c r="E237" s="163">
        <f t="shared" si="216"/>
        <v>0</v>
      </c>
      <c r="F237" s="163">
        <f t="shared" si="216"/>
        <v>0</v>
      </c>
      <c r="G237" s="163">
        <f t="shared" si="216"/>
        <v>0</v>
      </c>
      <c r="H237" s="163">
        <f t="shared" si="216"/>
        <v>0</v>
      </c>
      <c r="I237" s="163">
        <f t="shared" si="216"/>
        <v>0</v>
      </c>
      <c r="J237" s="163">
        <f t="shared" si="216"/>
        <v>0</v>
      </c>
      <c r="K237" s="163">
        <f t="shared" si="216"/>
        <v>0</v>
      </c>
      <c r="L237" s="163">
        <f t="shared" si="216"/>
        <v>0</v>
      </c>
      <c r="M237" s="163">
        <f t="shared" si="216"/>
        <v>0</v>
      </c>
      <c r="N237" s="163">
        <f t="shared" si="216"/>
        <v>0</v>
      </c>
      <c r="O237" s="163">
        <f t="shared" si="216"/>
        <v>0</v>
      </c>
      <c r="P237" s="163">
        <f t="shared" si="216"/>
        <v>0</v>
      </c>
      <c r="Q237" s="163">
        <f t="shared" si="216"/>
        <v>0</v>
      </c>
      <c r="R237" s="163">
        <f t="shared" si="216"/>
        <v>0</v>
      </c>
      <c r="S237" s="163">
        <f t="shared" si="215"/>
        <v>0</v>
      </c>
      <c r="T237" s="163">
        <f t="shared" si="215"/>
        <v>0</v>
      </c>
      <c r="U237" s="163">
        <f t="shared" si="215"/>
        <v>0</v>
      </c>
      <c r="V237" s="163">
        <f t="shared" si="215"/>
        <v>0</v>
      </c>
      <c r="W237" s="163">
        <f t="shared" si="215"/>
        <v>0</v>
      </c>
      <c r="X237" s="163">
        <f t="shared" si="215"/>
        <v>0</v>
      </c>
      <c r="Y237" s="163">
        <f t="shared" si="215"/>
        <v>0</v>
      </c>
      <c r="Z237" s="163">
        <f t="shared" si="215"/>
        <v>0</v>
      </c>
      <c r="AA237" s="163">
        <f t="shared" si="215"/>
        <v>0</v>
      </c>
      <c r="AB237" s="163">
        <f t="shared" si="215"/>
        <v>0</v>
      </c>
      <c r="AC237" s="163">
        <f t="shared" si="215"/>
        <v>0</v>
      </c>
      <c r="AD237" s="163">
        <f t="shared" si="215"/>
        <v>0</v>
      </c>
      <c r="AE237" s="163">
        <f t="shared" si="215"/>
        <v>0</v>
      </c>
      <c r="AF237" s="176">
        <f t="shared" si="215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216"/>
        <v>0</v>
      </c>
      <c r="D238" s="163">
        <f t="shared" si="216"/>
        <v>0</v>
      </c>
      <c r="E238" s="163">
        <f t="shared" si="216"/>
        <v>0</v>
      </c>
      <c r="F238" s="163">
        <f t="shared" si="216"/>
        <v>0</v>
      </c>
      <c r="G238" s="163">
        <f t="shared" si="216"/>
        <v>0</v>
      </c>
      <c r="H238" s="163">
        <f t="shared" si="216"/>
        <v>0</v>
      </c>
      <c r="I238" s="163">
        <f t="shared" si="216"/>
        <v>0</v>
      </c>
      <c r="J238" s="163">
        <f t="shared" si="216"/>
        <v>0</v>
      </c>
      <c r="K238" s="163">
        <f t="shared" si="216"/>
        <v>0</v>
      </c>
      <c r="L238" s="163">
        <f t="shared" si="216"/>
        <v>0</v>
      </c>
      <c r="M238" s="163">
        <f t="shared" si="216"/>
        <v>0</v>
      </c>
      <c r="N238" s="163">
        <f t="shared" si="216"/>
        <v>0</v>
      </c>
      <c r="O238" s="163">
        <f t="shared" si="216"/>
        <v>0</v>
      </c>
      <c r="P238" s="163">
        <f t="shared" si="216"/>
        <v>0</v>
      </c>
      <c r="Q238" s="163">
        <f t="shared" si="216"/>
        <v>0</v>
      </c>
      <c r="R238" s="163">
        <f t="shared" si="216"/>
        <v>0</v>
      </c>
      <c r="S238" s="163">
        <f t="shared" si="215"/>
        <v>0</v>
      </c>
      <c r="T238" s="163">
        <f t="shared" si="215"/>
        <v>0</v>
      </c>
      <c r="U238" s="163">
        <f t="shared" si="215"/>
        <v>0</v>
      </c>
      <c r="V238" s="163">
        <f t="shared" si="215"/>
        <v>0</v>
      </c>
      <c r="W238" s="163">
        <f t="shared" si="215"/>
        <v>0</v>
      </c>
      <c r="X238" s="163">
        <f t="shared" si="215"/>
        <v>0</v>
      </c>
      <c r="Y238" s="163">
        <f t="shared" si="215"/>
        <v>0</v>
      </c>
      <c r="Z238" s="163">
        <f t="shared" si="215"/>
        <v>0</v>
      </c>
      <c r="AA238" s="163">
        <f t="shared" si="215"/>
        <v>0</v>
      </c>
      <c r="AB238" s="163">
        <f t="shared" si="215"/>
        <v>0</v>
      </c>
      <c r="AC238" s="163">
        <f t="shared" si="215"/>
        <v>0</v>
      </c>
      <c r="AD238" s="163">
        <f t="shared" si="215"/>
        <v>0</v>
      </c>
      <c r="AE238" s="163">
        <f t="shared" si="215"/>
        <v>0</v>
      </c>
      <c r="AF238" s="176">
        <f t="shared" si="215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216"/>
        <v>0</v>
      </c>
      <c r="D239" s="163">
        <f t="shared" si="216"/>
        <v>0</v>
      </c>
      <c r="E239" s="163">
        <f t="shared" si="216"/>
        <v>0</v>
      </c>
      <c r="F239" s="163">
        <f t="shared" si="216"/>
        <v>0</v>
      </c>
      <c r="G239" s="163">
        <f t="shared" si="216"/>
        <v>0</v>
      </c>
      <c r="H239" s="163">
        <f t="shared" si="216"/>
        <v>0</v>
      </c>
      <c r="I239" s="163">
        <f t="shared" si="216"/>
        <v>0</v>
      </c>
      <c r="J239" s="163">
        <f t="shared" si="216"/>
        <v>0</v>
      </c>
      <c r="K239" s="163">
        <f t="shared" si="216"/>
        <v>0</v>
      </c>
      <c r="L239" s="163">
        <f t="shared" si="216"/>
        <v>0</v>
      </c>
      <c r="M239" s="163">
        <f t="shared" si="216"/>
        <v>0</v>
      </c>
      <c r="N239" s="163">
        <f t="shared" si="216"/>
        <v>0</v>
      </c>
      <c r="O239" s="163">
        <f t="shared" si="216"/>
        <v>0</v>
      </c>
      <c r="P239" s="163">
        <f t="shared" si="216"/>
        <v>0</v>
      </c>
      <c r="Q239" s="163">
        <f t="shared" si="216"/>
        <v>0</v>
      </c>
      <c r="R239" s="163">
        <f t="shared" si="216"/>
        <v>0</v>
      </c>
      <c r="S239" s="163">
        <f t="shared" si="215"/>
        <v>0</v>
      </c>
      <c r="T239" s="163">
        <f t="shared" si="215"/>
        <v>0</v>
      </c>
      <c r="U239" s="163">
        <f t="shared" si="215"/>
        <v>0</v>
      </c>
      <c r="V239" s="163">
        <f t="shared" si="215"/>
        <v>0</v>
      </c>
      <c r="W239" s="163">
        <f t="shared" si="215"/>
        <v>0</v>
      </c>
      <c r="X239" s="163">
        <f t="shared" si="215"/>
        <v>0</v>
      </c>
      <c r="Y239" s="163">
        <f t="shared" si="215"/>
        <v>0</v>
      </c>
      <c r="Z239" s="163">
        <f t="shared" si="215"/>
        <v>0</v>
      </c>
      <c r="AA239" s="163">
        <f t="shared" si="215"/>
        <v>0</v>
      </c>
      <c r="AB239" s="163">
        <f t="shared" si="215"/>
        <v>0</v>
      </c>
      <c r="AC239" s="163">
        <f t="shared" si="215"/>
        <v>0</v>
      </c>
      <c r="AD239" s="163">
        <f t="shared" si="215"/>
        <v>0</v>
      </c>
      <c r="AE239" s="163">
        <f t="shared" si="215"/>
        <v>0</v>
      </c>
      <c r="AF239" s="176">
        <f t="shared" si="215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216"/>
        <v>0</v>
      </c>
      <c r="D240" s="163">
        <f t="shared" si="216"/>
        <v>0</v>
      </c>
      <c r="E240" s="163">
        <f t="shared" si="216"/>
        <v>0</v>
      </c>
      <c r="F240" s="163">
        <f t="shared" si="216"/>
        <v>0</v>
      </c>
      <c r="G240" s="163">
        <f t="shared" si="216"/>
        <v>0</v>
      </c>
      <c r="H240" s="163">
        <f t="shared" si="216"/>
        <v>0</v>
      </c>
      <c r="I240" s="163">
        <f t="shared" si="216"/>
        <v>0</v>
      </c>
      <c r="J240" s="163">
        <f t="shared" si="216"/>
        <v>0</v>
      </c>
      <c r="K240" s="163">
        <f t="shared" si="216"/>
        <v>0</v>
      </c>
      <c r="L240" s="163">
        <f t="shared" si="216"/>
        <v>0</v>
      </c>
      <c r="M240" s="163">
        <f t="shared" si="216"/>
        <v>0</v>
      </c>
      <c r="N240" s="163">
        <f t="shared" si="216"/>
        <v>0</v>
      </c>
      <c r="O240" s="163">
        <f t="shared" si="216"/>
        <v>0</v>
      </c>
      <c r="P240" s="163">
        <f t="shared" si="216"/>
        <v>0</v>
      </c>
      <c r="Q240" s="163">
        <f t="shared" si="216"/>
        <v>0</v>
      </c>
      <c r="R240" s="163">
        <f t="shared" si="216"/>
        <v>0</v>
      </c>
      <c r="S240" s="163">
        <f t="shared" si="215"/>
        <v>0</v>
      </c>
      <c r="T240" s="163">
        <f t="shared" si="215"/>
        <v>0</v>
      </c>
      <c r="U240" s="163">
        <f t="shared" si="215"/>
        <v>0</v>
      </c>
      <c r="V240" s="163">
        <f t="shared" si="215"/>
        <v>0</v>
      </c>
      <c r="W240" s="163">
        <f t="shared" si="215"/>
        <v>0</v>
      </c>
      <c r="X240" s="163">
        <f t="shared" si="215"/>
        <v>0</v>
      </c>
      <c r="Y240" s="163">
        <f t="shared" si="215"/>
        <v>0</v>
      </c>
      <c r="Z240" s="163">
        <f t="shared" si="215"/>
        <v>0</v>
      </c>
      <c r="AA240" s="163">
        <f t="shared" si="215"/>
        <v>0</v>
      </c>
      <c r="AB240" s="163">
        <f t="shared" si="215"/>
        <v>0</v>
      </c>
      <c r="AC240" s="163">
        <f t="shared" si="215"/>
        <v>0</v>
      </c>
      <c r="AD240" s="163">
        <f t="shared" si="215"/>
        <v>0</v>
      </c>
      <c r="AE240" s="163">
        <f t="shared" si="215"/>
        <v>0</v>
      </c>
      <c r="AF240" s="176">
        <f t="shared" si="215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216"/>
        <v>0</v>
      </c>
      <c r="D241" s="163">
        <f t="shared" si="216"/>
        <v>0</v>
      </c>
      <c r="E241" s="163">
        <f t="shared" si="216"/>
        <v>0</v>
      </c>
      <c r="F241" s="163">
        <f t="shared" si="216"/>
        <v>0</v>
      </c>
      <c r="G241" s="163">
        <f t="shared" si="216"/>
        <v>0</v>
      </c>
      <c r="H241" s="163">
        <f t="shared" si="216"/>
        <v>0</v>
      </c>
      <c r="I241" s="163">
        <f t="shared" si="216"/>
        <v>0</v>
      </c>
      <c r="J241" s="163">
        <f t="shared" si="216"/>
        <v>0</v>
      </c>
      <c r="K241" s="163">
        <f t="shared" si="216"/>
        <v>0</v>
      </c>
      <c r="L241" s="163">
        <f t="shared" si="216"/>
        <v>0</v>
      </c>
      <c r="M241" s="163">
        <f t="shared" si="216"/>
        <v>0</v>
      </c>
      <c r="N241" s="163">
        <f t="shared" si="216"/>
        <v>0</v>
      </c>
      <c r="O241" s="163">
        <f t="shared" si="216"/>
        <v>0</v>
      </c>
      <c r="P241" s="163">
        <f t="shared" si="216"/>
        <v>0</v>
      </c>
      <c r="Q241" s="163">
        <f t="shared" si="216"/>
        <v>0</v>
      </c>
      <c r="R241" s="163">
        <f t="shared" si="216"/>
        <v>0</v>
      </c>
      <c r="S241" s="163">
        <f t="shared" si="215"/>
        <v>0</v>
      </c>
      <c r="T241" s="163">
        <f t="shared" si="215"/>
        <v>0</v>
      </c>
      <c r="U241" s="163">
        <f t="shared" si="215"/>
        <v>0</v>
      </c>
      <c r="V241" s="163">
        <f t="shared" si="215"/>
        <v>0</v>
      </c>
      <c r="W241" s="163">
        <f t="shared" si="215"/>
        <v>0</v>
      </c>
      <c r="X241" s="163">
        <f t="shared" si="215"/>
        <v>0</v>
      </c>
      <c r="Y241" s="163">
        <f t="shared" si="215"/>
        <v>0</v>
      </c>
      <c r="Z241" s="163">
        <f t="shared" si="215"/>
        <v>0</v>
      </c>
      <c r="AA241" s="163">
        <f t="shared" si="215"/>
        <v>0</v>
      </c>
      <c r="AB241" s="163">
        <f t="shared" si="215"/>
        <v>0</v>
      </c>
      <c r="AC241" s="163">
        <f t="shared" si="215"/>
        <v>0</v>
      </c>
      <c r="AD241" s="163">
        <f t="shared" si="215"/>
        <v>0</v>
      </c>
      <c r="AE241" s="163">
        <f t="shared" si="215"/>
        <v>0</v>
      </c>
      <c r="AF241" s="176">
        <f t="shared" si="215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216"/>
        <v>0</v>
      </c>
      <c r="D242" s="163">
        <f t="shared" si="216"/>
        <v>0</v>
      </c>
      <c r="E242" s="163">
        <f t="shared" si="216"/>
        <v>0</v>
      </c>
      <c r="F242" s="163">
        <f t="shared" si="216"/>
        <v>0</v>
      </c>
      <c r="G242" s="163">
        <f t="shared" si="216"/>
        <v>0</v>
      </c>
      <c r="H242" s="163">
        <f t="shared" si="216"/>
        <v>0</v>
      </c>
      <c r="I242" s="163">
        <f t="shared" si="216"/>
        <v>0</v>
      </c>
      <c r="J242" s="163">
        <f t="shared" si="216"/>
        <v>0</v>
      </c>
      <c r="K242" s="163">
        <f t="shared" si="216"/>
        <v>0</v>
      </c>
      <c r="L242" s="163">
        <f t="shared" si="216"/>
        <v>0</v>
      </c>
      <c r="M242" s="163">
        <f t="shared" si="216"/>
        <v>0</v>
      </c>
      <c r="N242" s="163">
        <f t="shared" si="216"/>
        <v>0</v>
      </c>
      <c r="O242" s="163">
        <f t="shared" si="216"/>
        <v>0</v>
      </c>
      <c r="P242" s="163">
        <f t="shared" si="216"/>
        <v>0</v>
      </c>
      <c r="Q242" s="163">
        <f t="shared" si="216"/>
        <v>0</v>
      </c>
      <c r="R242" s="163">
        <f t="shared" si="216"/>
        <v>0</v>
      </c>
      <c r="S242" s="163">
        <f t="shared" si="215"/>
        <v>0</v>
      </c>
      <c r="T242" s="163">
        <f t="shared" si="215"/>
        <v>0</v>
      </c>
      <c r="U242" s="163">
        <f t="shared" si="215"/>
        <v>0</v>
      </c>
      <c r="V242" s="163">
        <f t="shared" si="215"/>
        <v>0</v>
      </c>
      <c r="W242" s="163">
        <f t="shared" si="215"/>
        <v>0</v>
      </c>
      <c r="X242" s="163">
        <f t="shared" si="215"/>
        <v>0</v>
      </c>
      <c r="Y242" s="163">
        <f t="shared" si="215"/>
        <v>0</v>
      </c>
      <c r="Z242" s="163">
        <f t="shared" si="215"/>
        <v>0</v>
      </c>
      <c r="AA242" s="163">
        <f t="shared" si="215"/>
        <v>0</v>
      </c>
      <c r="AB242" s="163">
        <f t="shared" si="215"/>
        <v>0</v>
      </c>
      <c r="AC242" s="163">
        <f t="shared" si="215"/>
        <v>0</v>
      </c>
      <c r="AD242" s="163">
        <f t="shared" si="215"/>
        <v>0</v>
      </c>
      <c r="AE242" s="163">
        <f t="shared" si="215"/>
        <v>0</v>
      </c>
      <c r="AF242" s="176">
        <f t="shared" si="215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216"/>
        <v>0</v>
      </c>
      <c r="D243" s="163">
        <f t="shared" si="216"/>
        <v>0</v>
      </c>
      <c r="E243" s="163">
        <f t="shared" si="216"/>
        <v>0</v>
      </c>
      <c r="F243" s="163">
        <f t="shared" si="216"/>
        <v>0</v>
      </c>
      <c r="G243" s="163">
        <f t="shared" si="216"/>
        <v>0</v>
      </c>
      <c r="H243" s="163">
        <f t="shared" si="216"/>
        <v>0</v>
      </c>
      <c r="I243" s="163">
        <f t="shared" si="216"/>
        <v>0</v>
      </c>
      <c r="J243" s="163">
        <f t="shared" si="216"/>
        <v>0</v>
      </c>
      <c r="K243" s="163">
        <f t="shared" si="216"/>
        <v>0</v>
      </c>
      <c r="L243" s="163">
        <f t="shared" si="216"/>
        <v>0</v>
      </c>
      <c r="M243" s="163">
        <f t="shared" si="216"/>
        <v>0</v>
      </c>
      <c r="N243" s="163">
        <f t="shared" si="216"/>
        <v>0</v>
      </c>
      <c r="O243" s="163">
        <f t="shared" si="216"/>
        <v>0</v>
      </c>
      <c r="P243" s="163">
        <f t="shared" si="216"/>
        <v>0</v>
      </c>
      <c r="Q243" s="163">
        <f t="shared" si="216"/>
        <v>0</v>
      </c>
      <c r="R243" s="163">
        <f t="shared" si="216"/>
        <v>0</v>
      </c>
      <c r="S243" s="163">
        <f t="shared" si="215"/>
        <v>0</v>
      </c>
      <c r="T243" s="163">
        <f t="shared" si="215"/>
        <v>0</v>
      </c>
      <c r="U243" s="163">
        <f t="shared" si="215"/>
        <v>0</v>
      </c>
      <c r="V243" s="163">
        <f t="shared" si="215"/>
        <v>0</v>
      </c>
      <c r="W243" s="163">
        <f t="shared" si="215"/>
        <v>0</v>
      </c>
      <c r="X243" s="163">
        <f t="shared" si="215"/>
        <v>0</v>
      </c>
      <c r="Y243" s="163">
        <f t="shared" si="215"/>
        <v>0</v>
      </c>
      <c r="Z243" s="163">
        <f t="shared" si="215"/>
        <v>0</v>
      </c>
      <c r="AA243" s="163">
        <f t="shared" si="215"/>
        <v>0</v>
      </c>
      <c r="AB243" s="163">
        <f t="shared" si="215"/>
        <v>0</v>
      </c>
      <c r="AC243" s="163">
        <f t="shared" si="215"/>
        <v>0</v>
      </c>
      <c r="AD243" s="163">
        <f t="shared" si="215"/>
        <v>0</v>
      </c>
      <c r="AE243" s="163">
        <f t="shared" si="215"/>
        <v>0</v>
      </c>
      <c r="AF243" s="176">
        <f t="shared" si="215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216"/>
        <v>0</v>
      </c>
      <c r="D244" s="163">
        <f t="shared" si="216"/>
        <v>0</v>
      </c>
      <c r="E244" s="163">
        <f t="shared" si="216"/>
        <v>0</v>
      </c>
      <c r="F244" s="163">
        <f t="shared" si="216"/>
        <v>0</v>
      </c>
      <c r="G244" s="163">
        <f t="shared" si="216"/>
        <v>0</v>
      </c>
      <c r="H244" s="163">
        <f t="shared" si="216"/>
        <v>0</v>
      </c>
      <c r="I244" s="163">
        <f t="shared" si="216"/>
        <v>0</v>
      </c>
      <c r="J244" s="163">
        <f t="shared" si="216"/>
        <v>0</v>
      </c>
      <c r="K244" s="163">
        <f t="shared" si="216"/>
        <v>0</v>
      </c>
      <c r="L244" s="163">
        <f t="shared" si="216"/>
        <v>0</v>
      </c>
      <c r="M244" s="163">
        <f t="shared" si="216"/>
        <v>0</v>
      </c>
      <c r="N244" s="163">
        <f t="shared" si="216"/>
        <v>0</v>
      </c>
      <c r="O244" s="163">
        <f t="shared" si="216"/>
        <v>0</v>
      </c>
      <c r="P244" s="163">
        <f t="shared" si="216"/>
        <v>0</v>
      </c>
      <c r="Q244" s="163">
        <f t="shared" si="216"/>
        <v>0</v>
      </c>
      <c r="R244" s="163">
        <f t="shared" si="216"/>
        <v>0</v>
      </c>
      <c r="S244" s="163">
        <f t="shared" si="215"/>
        <v>0</v>
      </c>
      <c r="T244" s="163">
        <f t="shared" si="215"/>
        <v>0</v>
      </c>
      <c r="U244" s="163">
        <f t="shared" si="215"/>
        <v>0</v>
      </c>
      <c r="V244" s="163">
        <f t="shared" si="215"/>
        <v>0</v>
      </c>
      <c r="W244" s="163">
        <f t="shared" si="215"/>
        <v>0</v>
      </c>
      <c r="X244" s="163">
        <f t="shared" si="215"/>
        <v>0</v>
      </c>
      <c r="Y244" s="163">
        <f t="shared" si="215"/>
        <v>0</v>
      </c>
      <c r="Z244" s="163">
        <f t="shared" si="215"/>
        <v>0</v>
      </c>
      <c r="AA244" s="163">
        <f t="shared" si="215"/>
        <v>0</v>
      </c>
      <c r="AB244" s="163">
        <f t="shared" si="215"/>
        <v>0</v>
      </c>
      <c r="AC244" s="163">
        <f t="shared" si="215"/>
        <v>0</v>
      </c>
      <c r="AD244" s="163">
        <f t="shared" si="215"/>
        <v>0</v>
      </c>
      <c r="AE244" s="163">
        <f t="shared" si="215"/>
        <v>0</v>
      </c>
      <c r="AF244" s="176">
        <f t="shared" si="215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216"/>
        <v>0</v>
      </c>
      <c r="D245" s="163">
        <f t="shared" si="216"/>
        <v>0</v>
      </c>
      <c r="E245" s="163">
        <f t="shared" si="216"/>
        <v>0</v>
      </c>
      <c r="F245" s="163">
        <f t="shared" si="216"/>
        <v>0</v>
      </c>
      <c r="G245" s="163">
        <f t="shared" si="216"/>
        <v>0</v>
      </c>
      <c r="H245" s="163">
        <f t="shared" si="216"/>
        <v>0</v>
      </c>
      <c r="I245" s="163">
        <f t="shared" si="216"/>
        <v>0</v>
      </c>
      <c r="J245" s="163">
        <f t="shared" si="216"/>
        <v>0</v>
      </c>
      <c r="K245" s="163">
        <f t="shared" si="216"/>
        <v>0</v>
      </c>
      <c r="L245" s="163">
        <f t="shared" si="216"/>
        <v>0</v>
      </c>
      <c r="M245" s="163">
        <f t="shared" si="216"/>
        <v>0</v>
      </c>
      <c r="N245" s="163">
        <f t="shared" si="216"/>
        <v>0</v>
      </c>
      <c r="O245" s="163">
        <f t="shared" si="216"/>
        <v>0</v>
      </c>
      <c r="P245" s="163">
        <f t="shared" si="216"/>
        <v>0</v>
      </c>
      <c r="Q245" s="163">
        <f t="shared" si="216"/>
        <v>0</v>
      </c>
      <c r="R245" s="163">
        <f t="shared" si="216"/>
        <v>0</v>
      </c>
      <c r="S245" s="163">
        <f t="shared" si="215"/>
        <v>0</v>
      </c>
      <c r="T245" s="163">
        <f t="shared" si="215"/>
        <v>0</v>
      </c>
      <c r="U245" s="163">
        <f t="shared" si="215"/>
        <v>0</v>
      </c>
      <c r="V245" s="163">
        <f t="shared" si="215"/>
        <v>0</v>
      </c>
      <c r="W245" s="163">
        <f t="shared" si="215"/>
        <v>0</v>
      </c>
      <c r="X245" s="163">
        <f t="shared" si="215"/>
        <v>0</v>
      </c>
      <c r="Y245" s="163">
        <f t="shared" si="215"/>
        <v>0</v>
      </c>
      <c r="Z245" s="163">
        <f t="shared" si="215"/>
        <v>0</v>
      </c>
      <c r="AA245" s="163">
        <f t="shared" si="215"/>
        <v>0</v>
      </c>
      <c r="AB245" s="163">
        <f t="shared" si="215"/>
        <v>0</v>
      </c>
      <c r="AC245" s="163">
        <f t="shared" si="215"/>
        <v>0</v>
      </c>
      <c r="AD245" s="163">
        <f t="shared" si="215"/>
        <v>0</v>
      </c>
      <c r="AE245" s="163">
        <f t="shared" si="215"/>
        <v>0</v>
      </c>
      <c r="AF245" s="176">
        <f t="shared" si="215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216"/>
        <v>0</v>
      </c>
      <c r="D246" s="163">
        <f t="shared" si="216"/>
        <v>0</v>
      </c>
      <c r="E246" s="163">
        <f t="shared" si="216"/>
        <v>0</v>
      </c>
      <c r="F246" s="163">
        <f t="shared" si="216"/>
        <v>0</v>
      </c>
      <c r="G246" s="163">
        <f t="shared" si="216"/>
        <v>0</v>
      </c>
      <c r="H246" s="163">
        <f t="shared" si="216"/>
        <v>0</v>
      </c>
      <c r="I246" s="163">
        <f t="shared" si="216"/>
        <v>0</v>
      </c>
      <c r="J246" s="163">
        <f t="shared" si="216"/>
        <v>0</v>
      </c>
      <c r="K246" s="163">
        <f t="shared" si="216"/>
        <v>0</v>
      </c>
      <c r="L246" s="163">
        <f t="shared" si="216"/>
        <v>0</v>
      </c>
      <c r="M246" s="163">
        <f t="shared" si="216"/>
        <v>0</v>
      </c>
      <c r="N246" s="163">
        <f t="shared" si="216"/>
        <v>0</v>
      </c>
      <c r="O246" s="163">
        <f t="shared" si="216"/>
        <v>0</v>
      </c>
      <c r="P246" s="163">
        <f t="shared" si="216"/>
        <v>0</v>
      </c>
      <c r="Q246" s="163">
        <f t="shared" si="216"/>
        <v>0</v>
      </c>
      <c r="R246" s="163">
        <f t="shared" si="216"/>
        <v>0</v>
      </c>
      <c r="S246" s="163">
        <f t="shared" si="215"/>
        <v>0</v>
      </c>
      <c r="T246" s="163">
        <f t="shared" ref="T246:T247" si="217">S246</f>
        <v>0</v>
      </c>
      <c r="U246" s="163">
        <f t="shared" si="215"/>
        <v>0</v>
      </c>
      <c r="V246" s="163">
        <f t="shared" si="215"/>
        <v>0</v>
      </c>
      <c r="W246" s="163">
        <f t="shared" si="215"/>
        <v>0</v>
      </c>
      <c r="X246" s="163">
        <f t="shared" si="215"/>
        <v>0</v>
      </c>
      <c r="Y246" s="163">
        <f t="shared" si="215"/>
        <v>0</v>
      </c>
      <c r="Z246" s="163">
        <f t="shared" si="215"/>
        <v>0</v>
      </c>
      <c r="AA246" s="163">
        <f t="shared" si="215"/>
        <v>0</v>
      </c>
      <c r="AB246" s="163">
        <f t="shared" si="215"/>
        <v>0</v>
      </c>
      <c r="AC246" s="163">
        <f t="shared" si="215"/>
        <v>0</v>
      </c>
      <c r="AD246" s="163">
        <f t="shared" si="215"/>
        <v>0</v>
      </c>
      <c r="AE246" s="163">
        <f t="shared" si="215"/>
        <v>0</v>
      </c>
      <c r="AF246" s="176">
        <f t="shared" si="215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216"/>
        <v>0</v>
      </c>
      <c r="D247" s="163">
        <f t="shared" si="216"/>
        <v>0</v>
      </c>
      <c r="E247" s="163">
        <f t="shared" si="216"/>
        <v>0</v>
      </c>
      <c r="F247" s="163">
        <f t="shared" si="216"/>
        <v>0</v>
      </c>
      <c r="G247" s="163">
        <f t="shared" si="216"/>
        <v>0</v>
      </c>
      <c r="H247" s="163">
        <f t="shared" si="216"/>
        <v>0</v>
      </c>
      <c r="I247" s="163">
        <f t="shared" si="216"/>
        <v>0</v>
      </c>
      <c r="J247" s="163">
        <f t="shared" si="216"/>
        <v>0</v>
      </c>
      <c r="K247" s="163">
        <f t="shared" si="216"/>
        <v>0</v>
      </c>
      <c r="L247" s="163">
        <f t="shared" si="216"/>
        <v>0</v>
      </c>
      <c r="M247" s="163">
        <f t="shared" si="216"/>
        <v>0</v>
      </c>
      <c r="N247" s="163">
        <f t="shared" si="216"/>
        <v>0</v>
      </c>
      <c r="O247" s="163">
        <f t="shared" si="216"/>
        <v>0</v>
      </c>
      <c r="P247" s="163">
        <f t="shared" si="216"/>
        <v>0</v>
      </c>
      <c r="Q247" s="163">
        <f t="shared" si="216"/>
        <v>0</v>
      </c>
      <c r="R247" s="163">
        <f t="shared" si="216"/>
        <v>0</v>
      </c>
      <c r="S247" s="163">
        <f t="shared" si="215"/>
        <v>0</v>
      </c>
      <c r="T247" s="163">
        <f t="shared" si="217"/>
        <v>0</v>
      </c>
      <c r="U247" s="163">
        <f t="shared" si="215"/>
        <v>0</v>
      </c>
      <c r="V247" s="163">
        <f t="shared" si="215"/>
        <v>0</v>
      </c>
      <c r="W247" s="163">
        <f t="shared" si="215"/>
        <v>0</v>
      </c>
      <c r="X247" s="163">
        <f t="shared" si="215"/>
        <v>0</v>
      </c>
      <c r="Y247" s="163">
        <f t="shared" si="215"/>
        <v>0</v>
      </c>
      <c r="Z247" s="163">
        <f t="shared" si="215"/>
        <v>0</v>
      </c>
      <c r="AA247" s="163">
        <f t="shared" si="215"/>
        <v>0</v>
      </c>
      <c r="AB247" s="163">
        <f t="shared" si="215"/>
        <v>0</v>
      </c>
      <c r="AC247" s="163">
        <f t="shared" si="215"/>
        <v>0</v>
      </c>
      <c r="AD247" s="163">
        <f t="shared" si="215"/>
        <v>0</v>
      </c>
      <c r="AE247" s="163">
        <f t="shared" si="215"/>
        <v>0</v>
      </c>
      <c r="AF247" s="176">
        <f t="shared" si="215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216"/>
        <v>0</v>
      </c>
      <c r="D248" s="163">
        <f t="shared" si="216"/>
        <v>0</v>
      </c>
      <c r="E248" s="163">
        <f t="shared" si="216"/>
        <v>0</v>
      </c>
      <c r="F248" s="163">
        <f t="shared" si="216"/>
        <v>0</v>
      </c>
      <c r="G248" s="163">
        <f t="shared" si="216"/>
        <v>0</v>
      </c>
      <c r="H248" s="163">
        <f t="shared" si="216"/>
        <v>0</v>
      </c>
      <c r="I248" s="163">
        <f t="shared" si="216"/>
        <v>0</v>
      </c>
      <c r="J248" s="163">
        <f t="shared" si="216"/>
        <v>0</v>
      </c>
      <c r="K248" s="163">
        <f t="shared" si="216"/>
        <v>0</v>
      </c>
      <c r="L248" s="163">
        <f t="shared" si="216"/>
        <v>0</v>
      </c>
      <c r="M248" s="163">
        <f t="shared" si="216"/>
        <v>0</v>
      </c>
      <c r="N248" s="163">
        <f t="shared" si="216"/>
        <v>0</v>
      </c>
      <c r="O248" s="163">
        <f t="shared" si="216"/>
        <v>0</v>
      </c>
      <c r="P248" s="163">
        <f t="shared" si="216"/>
        <v>0</v>
      </c>
      <c r="Q248" s="163">
        <f t="shared" si="216"/>
        <v>0</v>
      </c>
      <c r="R248" s="163">
        <f t="shared" ref="R248:AF263" si="218">Q248</f>
        <v>0</v>
      </c>
      <c r="S248" s="163">
        <f t="shared" si="218"/>
        <v>0</v>
      </c>
      <c r="T248" s="163">
        <f t="shared" si="218"/>
        <v>0</v>
      </c>
      <c r="U248" s="163">
        <f t="shared" si="218"/>
        <v>0</v>
      </c>
      <c r="V248" s="163">
        <f t="shared" si="218"/>
        <v>0</v>
      </c>
      <c r="W248" s="163">
        <f t="shared" si="218"/>
        <v>0</v>
      </c>
      <c r="X248" s="163">
        <f t="shared" si="218"/>
        <v>0</v>
      </c>
      <c r="Y248" s="163">
        <f t="shared" si="218"/>
        <v>0</v>
      </c>
      <c r="Z248" s="163">
        <f t="shared" si="218"/>
        <v>0</v>
      </c>
      <c r="AA248" s="163">
        <f t="shared" si="218"/>
        <v>0</v>
      </c>
      <c r="AB248" s="163">
        <f t="shared" si="218"/>
        <v>0</v>
      </c>
      <c r="AC248" s="163">
        <f t="shared" si="218"/>
        <v>0</v>
      </c>
      <c r="AD248" s="163">
        <f t="shared" si="218"/>
        <v>0</v>
      </c>
      <c r="AE248" s="163">
        <f t="shared" si="218"/>
        <v>0</v>
      </c>
      <c r="AF248" s="176">
        <f t="shared" si="218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R264" si="219">B249</f>
        <v>0</v>
      </c>
      <c r="D249" s="163">
        <f t="shared" si="219"/>
        <v>0</v>
      </c>
      <c r="E249" s="163">
        <f t="shared" si="219"/>
        <v>0</v>
      </c>
      <c r="F249" s="163">
        <f t="shared" si="219"/>
        <v>0</v>
      </c>
      <c r="G249" s="163">
        <f t="shared" si="219"/>
        <v>0</v>
      </c>
      <c r="H249" s="163">
        <f t="shared" si="219"/>
        <v>0</v>
      </c>
      <c r="I249" s="163">
        <f t="shared" si="219"/>
        <v>0</v>
      </c>
      <c r="J249" s="163">
        <f t="shared" si="219"/>
        <v>0</v>
      </c>
      <c r="K249" s="163">
        <f t="shared" si="219"/>
        <v>0</v>
      </c>
      <c r="L249" s="163">
        <f t="shared" si="219"/>
        <v>0</v>
      </c>
      <c r="M249" s="163">
        <f t="shared" si="219"/>
        <v>0</v>
      </c>
      <c r="N249" s="163">
        <f t="shared" si="219"/>
        <v>0</v>
      </c>
      <c r="O249" s="163">
        <f t="shared" si="219"/>
        <v>0</v>
      </c>
      <c r="P249" s="163">
        <f t="shared" si="219"/>
        <v>0</v>
      </c>
      <c r="Q249" s="163">
        <f t="shared" si="219"/>
        <v>0</v>
      </c>
      <c r="R249" s="163">
        <f t="shared" si="218"/>
        <v>0</v>
      </c>
      <c r="S249" s="163">
        <f t="shared" si="218"/>
        <v>0</v>
      </c>
      <c r="T249" s="163">
        <f t="shared" si="218"/>
        <v>0</v>
      </c>
      <c r="U249" s="163">
        <f t="shared" si="218"/>
        <v>0</v>
      </c>
      <c r="V249" s="163">
        <f t="shared" si="218"/>
        <v>0</v>
      </c>
      <c r="W249" s="163">
        <f t="shared" si="218"/>
        <v>0</v>
      </c>
      <c r="X249" s="163">
        <f t="shared" si="218"/>
        <v>0</v>
      </c>
      <c r="Y249" s="163">
        <f t="shared" si="218"/>
        <v>0</v>
      </c>
      <c r="Z249" s="163">
        <f t="shared" si="218"/>
        <v>0</v>
      </c>
      <c r="AA249" s="163">
        <f t="shared" si="218"/>
        <v>0</v>
      </c>
      <c r="AB249" s="163">
        <f t="shared" si="218"/>
        <v>0</v>
      </c>
      <c r="AC249" s="163">
        <f t="shared" si="218"/>
        <v>0</v>
      </c>
      <c r="AD249" s="163">
        <f t="shared" si="218"/>
        <v>0</v>
      </c>
      <c r="AE249" s="163">
        <f t="shared" si="218"/>
        <v>0</v>
      </c>
      <c r="AF249" s="176">
        <f t="shared" si="218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219"/>
        <v>0</v>
      </c>
      <c r="D250" s="163">
        <f t="shared" si="219"/>
        <v>0</v>
      </c>
      <c r="E250" s="163">
        <f t="shared" si="219"/>
        <v>0</v>
      </c>
      <c r="F250" s="163">
        <f t="shared" si="219"/>
        <v>0</v>
      </c>
      <c r="G250" s="163">
        <f t="shared" si="219"/>
        <v>0</v>
      </c>
      <c r="H250" s="163">
        <f t="shared" si="219"/>
        <v>0</v>
      </c>
      <c r="I250" s="163">
        <f t="shared" si="219"/>
        <v>0</v>
      </c>
      <c r="J250" s="163">
        <f t="shared" si="219"/>
        <v>0</v>
      </c>
      <c r="K250" s="163">
        <f t="shared" si="219"/>
        <v>0</v>
      </c>
      <c r="L250" s="163">
        <f t="shared" si="219"/>
        <v>0</v>
      </c>
      <c r="M250" s="163">
        <f t="shared" si="219"/>
        <v>0</v>
      </c>
      <c r="N250" s="163">
        <f t="shared" si="219"/>
        <v>0</v>
      </c>
      <c r="O250" s="163">
        <f t="shared" si="219"/>
        <v>0</v>
      </c>
      <c r="P250" s="163">
        <f t="shared" si="219"/>
        <v>0</v>
      </c>
      <c r="Q250" s="163">
        <f t="shared" si="219"/>
        <v>0</v>
      </c>
      <c r="R250" s="163">
        <f t="shared" si="219"/>
        <v>0</v>
      </c>
      <c r="S250" s="163">
        <f t="shared" si="218"/>
        <v>0</v>
      </c>
      <c r="T250" s="163">
        <f t="shared" si="218"/>
        <v>0</v>
      </c>
      <c r="U250" s="163">
        <f t="shared" si="218"/>
        <v>0</v>
      </c>
      <c r="V250" s="163">
        <f t="shared" si="218"/>
        <v>0</v>
      </c>
      <c r="W250" s="163">
        <f t="shared" si="218"/>
        <v>0</v>
      </c>
      <c r="X250" s="163">
        <f t="shared" si="218"/>
        <v>0</v>
      </c>
      <c r="Y250" s="163">
        <f t="shared" si="218"/>
        <v>0</v>
      </c>
      <c r="Z250" s="163">
        <f t="shared" si="218"/>
        <v>0</v>
      </c>
      <c r="AA250" s="163">
        <f t="shared" si="218"/>
        <v>0</v>
      </c>
      <c r="AB250" s="163">
        <f t="shared" si="218"/>
        <v>0</v>
      </c>
      <c r="AC250" s="163">
        <f t="shared" si="218"/>
        <v>0</v>
      </c>
      <c r="AD250" s="163">
        <f t="shared" si="218"/>
        <v>0</v>
      </c>
      <c r="AE250" s="163">
        <f t="shared" si="218"/>
        <v>0</v>
      </c>
      <c r="AF250" s="176">
        <f t="shared" si="218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219"/>
        <v>0</v>
      </c>
      <c r="D251" s="163">
        <f t="shared" si="219"/>
        <v>0</v>
      </c>
      <c r="E251" s="163">
        <f t="shared" si="219"/>
        <v>0</v>
      </c>
      <c r="F251" s="163">
        <f t="shared" si="219"/>
        <v>0</v>
      </c>
      <c r="G251" s="163">
        <f t="shared" si="219"/>
        <v>0</v>
      </c>
      <c r="H251" s="163">
        <f t="shared" si="219"/>
        <v>0</v>
      </c>
      <c r="I251" s="163">
        <f t="shared" si="219"/>
        <v>0</v>
      </c>
      <c r="J251" s="163">
        <f t="shared" si="219"/>
        <v>0</v>
      </c>
      <c r="K251" s="163">
        <f t="shared" si="219"/>
        <v>0</v>
      </c>
      <c r="L251" s="163">
        <f t="shared" si="219"/>
        <v>0</v>
      </c>
      <c r="M251" s="163">
        <f t="shared" si="219"/>
        <v>0</v>
      </c>
      <c r="N251" s="163">
        <f t="shared" si="219"/>
        <v>0</v>
      </c>
      <c r="O251" s="163">
        <f t="shared" si="219"/>
        <v>0</v>
      </c>
      <c r="P251" s="163">
        <f t="shared" si="219"/>
        <v>0</v>
      </c>
      <c r="Q251" s="163">
        <f t="shared" si="219"/>
        <v>0</v>
      </c>
      <c r="R251" s="163">
        <f t="shared" si="219"/>
        <v>0</v>
      </c>
      <c r="S251" s="163">
        <f t="shared" si="218"/>
        <v>0</v>
      </c>
      <c r="T251" s="163">
        <f t="shared" si="218"/>
        <v>0</v>
      </c>
      <c r="U251" s="163">
        <f t="shared" si="218"/>
        <v>0</v>
      </c>
      <c r="V251" s="163">
        <f t="shared" si="218"/>
        <v>0</v>
      </c>
      <c r="W251" s="163">
        <f t="shared" si="218"/>
        <v>0</v>
      </c>
      <c r="X251" s="163">
        <f t="shared" si="218"/>
        <v>0</v>
      </c>
      <c r="Y251" s="163">
        <f t="shared" si="218"/>
        <v>0</v>
      </c>
      <c r="Z251" s="163">
        <f t="shared" si="218"/>
        <v>0</v>
      </c>
      <c r="AA251" s="163">
        <f t="shared" si="218"/>
        <v>0</v>
      </c>
      <c r="AB251" s="163">
        <f t="shared" si="218"/>
        <v>0</v>
      </c>
      <c r="AC251" s="163">
        <f t="shared" si="218"/>
        <v>0</v>
      </c>
      <c r="AD251" s="163">
        <f t="shared" si="218"/>
        <v>0</v>
      </c>
      <c r="AE251" s="163">
        <f t="shared" si="218"/>
        <v>0</v>
      </c>
      <c r="AF251" s="176">
        <f t="shared" si="218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219"/>
        <v>0</v>
      </c>
      <c r="D252" s="163">
        <f t="shared" si="219"/>
        <v>0</v>
      </c>
      <c r="E252" s="163">
        <f t="shared" si="219"/>
        <v>0</v>
      </c>
      <c r="F252" s="163">
        <f t="shared" si="219"/>
        <v>0</v>
      </c>
      <c r="G252" s="163">
        <f t="shared" si="219"/>
        <v>0</v>
      </c>
      <c r="H252" s="163">
        <f t="shared" si="219"/>
        <v>0</v>
      </c>
      <c r="I252" s="163">
        <f t="shared" si="219"/>
        <v>0</v>
      </c>
      <c r="J252" s="163">
        <f t="shared" si="219"/>
        <v>0</v>
      </c>
      <c r="K252" s="163">
        <f t="shared" si="219"/>
        <v>0</v>
      </c>
      <c r="L252" s="163">
        <f t="shared" si="219"/>
        <v>0</v>
      </c>
      <c r="M252" s="163">
        <f t="shared" si="219"/>
        <v>0</v>
      </c>
      <c r="N252" s="163">
        <f t="shared" si="219"/>
        <v>0</v>
      </c>
      <c r="O252" s="163">
        <f t="shared" si="219"/>
        <v>0</v>
      </c>
      <c r="P252" s="163">
        <f t="shared" si="219"/>
        <v>0</v>
      </c>
      <c r="Q252" s="163">
        <f t="shared" si="219"/>
        <v>0</v>
      </c>
      <c r="R252" s="163">
        <f t="shared" si="219"/>
        <v>0</v>
      </c>
      <c r="S252" s="163">
        <f t="shared" si="218"/>
        <v>0</v>
      </c>
      <c r="T252" s="163">
        <f t="shared" si="218"/>
        <v>0</v>
      </c>
      <c r="U252" s="163">
        <f t="shared" si="218"/>
        <v>0</v>
      </c>
      <c r="V252" s="163">
        <f t="shared" si="218"/>
        <v>0</v>
      </c>
      <c r="W252" s="163">
        <f t="shared" si="218"/>
        <v>0</v>
      </c>
      <c r="X252" s="163">
        <f t="shared" si="218"/>
        <v>0</v>
      </c>
      <c r="Y252" s="163">
        <f t="shared" si="218"/>
        <v>0</v>
      </c>
      <c r="Z252" s="163">
        <f t="shared" si="218"/>
        <v>0</v>
      </c>
      <c r="AA252" s="163">
        <f t="shared" si="218"/>
        <v>0</v>
      </c>
      <c r="AB252" s="163">
        <f t="shared" si="218"/>
        <v>0</v>
      </c>
      <c r="AC252" s="163">
        <f t="shared" si="218"/>
        <v>0</v>
      </c>
      <c r="AD252" s="163">
        <f t="shared" si="218"/>
        <v>0</v>
      </c>
      <c r="AE252" s="163">
        <f t="shared" si="218"/>
        <v>0</v>
      </c>
      <c r="AF252" s="176">
        <f t="shared" si="218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219"/>
        <v>0</v>
      </c>
      <c r="D253" s="163">
        <f t="shared" si="219"/>
        <v>0</v>
      </c>
      <c r="E253" s="163">
        <f t="shared" si="219"/>
        <v>0</v>
      </c>
      <c r="F253" s="163">
        <f t="shared" si="219"/>
        <v>0</v>
      </c>
      <c r="G253" s="163">
        <f t="shared" si="219"/>
        <v>0</v>
      </c>
      <c r="H253" s="163">
        <f t="shared" si="219"/>
        <v>0</v>
      </c>
      <c r="I253" s="163">
        <f t="shared" si="219"/>
        <v>0</v>
      </c>
      <c r="J253" s="163">
        <f t="shared" si="219"/>
        <v>0</v>
      </c>
      <c r="K253" s="163">
        <f t="shared" si="219"/>
        <v>0</v>
      </c>
      <c r="L253" s="163">
        <f t="shared" si="219"/>
        <v>0</v>
      </c>
      <c r="M253" s="163">
        <f t="shared" si="219"/>
        <v>0</v>
      </c>
      <c r="N253" s="163">
        <f t="shared" si="219"/>
        <v>0</v>
      </c>
      <c r="O253" s="163">
        <f t="shared" si="219"/>
        <v>0</v>
      </c>
      <c r="P253" s="163">
        <f t="shared" si="219"/>
        <v>0</v>
      </c>
      <c r="Q253" s="163">
        <f t="shared" si="219"/>
        <v>0</v>
      </c>
      <c r="R253" s="163">
        <f t="shared" si="219"/>
        <v>0</v>
      </c>
      <c r="S253" s="163">
        <f t="shared" si="218"/>
        <v>0</v>
      </c>
      <c r="T253" s="163">
        <f t="shared" si="218"/>
        <v>0</v>
      </c>
      <c r="U253" s="163">
        <f t="shared" si="218"/>
        <v>0</v>
      </c>
      <c r="V253" s="163">
        <f t="shared" si="218"/>
        <v>0</v>
      </c>
      <c r="W253" s="163">
        <f t="shared" si="218"/>
        <v>0</v>
      </c>
      <c r="X253" s="163">
        <f t="shared" si="218"/>
        <v>0</v>
      </c>
      <c r="Y253" s="163">
        <f t="shared" si="218"/>
        <v>0</v>
      </c>
      <c r="Z253" s="163">
        <f t="shared" si="218"/>
        <v>0</v>
      </c>
      <c r="AA253" s="163">
        <f t="shared" si="218"/>
        <v>0</v>
      </c>
      <c r="AB253" s="163">
        <f t="shared" si="218"/>
        <v>0</v>
      </c>
      <c r="AC253" s="163">
        <f t="shared" si="218"/>
        <v>0</v>
      </c>
      <c r="AD253" s="163">
        <f t="shared" si="218"/>
        <v>0</v>
      </c>
      <c r="AE253" s="163">
        <f t="shared" si="218"/>
        <v>0</v>
      </c>
      <c r="AF253" s="176">
        <f t="shared" si="218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219"/>
        <v>0</v>
      </c>
      <c r="D254" s="163">
        <f t="shared" si="219"/>
        <v>0</v>
      </c>
      <c r="E254" s="163">
        <f t="shared" si="219"/>
        <v>0</v>
      </c>
      <c r="F254" s="163">
        <f t="shared" si="219"/>
        <v>0</v>
      </c>
      <c r="G254" s="163">
        <f t="shared" si="219"/>
        <v>0</v>
      </c>
      <c r="H254" s="163">
        <f t="shared" si="219"/>
        <v>0</v>
      </c>
      <c r="I254" s="163">
        <f t="shared" si="219"/>
        <v>0</v>
      </c>
      <c r="J254" s="163">
        <f t="shared" si="219"/>
        <v>0</v>
      </c>
      <c r="K254" s="163">
        <f t="shared" si="219"/>
        <v>0</v>
      </c>
      <c r="L254" s="163">
        <f t="shared" si="219"/>
        <v>0</v>
      </c>
      <c r="M254" s="163">
        <f t="shared" si="219"/>
        <v>0</v>
      </c>
      <c r="N254" s="163">
        <f t="shared" si="219"/>
        <v>0</v>
      </c>
      <c r="O254" s="163">
        <f t="shared" si="219"/>
        <v>0</v>
      </c>
      <c r="P254" s="163">
        <f t="shared" si="219"/>
        <v>0</v>
      </c>
      <c r="Q254" s="163">
        <f t="shared" si="219"/>
        <v>0</v>
      </c>
      <c r="R254" s="163">
        <f t="shared" si="219"/>
        <v>0</v>
      </c>
      <c r="S254" s="163">
        <f t="shared" si="218"/>
        <v>0</v>
      </c>
      <c r="T254" s="163">
        <f t="shared" si="218"/>
        <v>0</v>
      </c>
      <c r="U254" s="163">
        <f t="shared" si="218"/>
        <v>0</v>
      </c>
      <c r="V254" s="163">
        <f t="shared" si="218"/>
        <v>0</v>
      </c>
      <c r="W254" s="163">
        <f t="shared" si="218"/>
        <v>0</v>
      </c>
      <c r="X254" s="163">
        <f t="shared" si="218"/>
        <v>0</v>
      </c>
      <c r="Y254" s="163">
        <f t="shared" si="218"/>
        <v>0</v>
      </c>
      <c r="Z254" s="163">
        <f t="shared" si="218"/>
        <v>0</v>
      </c>
      <c r="AA254" s="163">
        <f t="shared" si="218"/>
        <v>0</v>
      </c>
      <c r="AB254" s="163">
        <f t="shared" si="218"/>
        <v>0</v>
      </c>
      <c r="AC254" s="163">
        <f t="shared" si="218"/>
        <v>0</v>
      </c>
      <c r="AD254" s="163">
        <f t="shared" si="218"/>
        <v>0</v>
      </c>
      <c r="AE254" s="163">
        <f t="shared" si="218"/>
        <v>0</v>
      </c>
      <c r="AF254" s="176">
        <f t="shared" si="218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219"/>
        <v>0</v>
      </c>
      <c r="D255" s="163">
        <f t="shared" si="219"/>
        <v>0</v>
      </c>
      <c r="E255" s="163">
        <f t="shared" si="219"/>
        <v>0</v>
      </c>
      <c r="F255" s="163">
        <f t="shared" si="219"/>
        <v>0</v>
      </c>
      <c r="G255" s="163">
        <f t="shared" si="219"/>
        <v>0</v>
      </c>
      <c r="H255" s="163">
        <f t="shared" si="219"/>
        <v>0</v>
      </c>
      <c r="I255" s="163">
        <f t="shared" si="219"/>
        <v>0</v>
      </c>
      <c r="J255" s="163">
        <f t="shared" si="219"/>
        <v>0</v>
      </c>
      <c r="K255" s="163">
        <f t="shared" si="219"/>
        <v>0</v>
      </c>
      <c r="L255" s="163">
        <f t="shared" si="219"/>
        <v>0</v>
      </c>
      <c r="M255" s="163">
        <f t="shared" si="219"/>
        <v>0</v>
      </c>
      <c r="N255" s="163">
        <f t="shared" si="219"/>
        <v>0</v>
      </c>
      <c r="O255" s="163">
        <f t="shared" si="219"/>
        <v>0</v>
      </c>
      <c r="P255" s="163">
        <f t="shared" si="219"/>
        <v>0</v>
      </c>
      <c r="Q255" s="163">
        <f t="shared" si="219"/>
        <v>0</v>
      </c>
      <c r="R255" s="163">
        <f t="shared" si="219"/>
        <v>0</v>
      </c>
      <c r="S255" s="163">
        <f t="shared" si="218"/>
        <v>0</v>
      </c>
      <c r="T255" s="163">
        <f t="shared" si="218"/>
        <v>0</v>
      </c>
      <c r="U255" s="163">
        <f t="shared" si="218"/>
        <v>0</v>
      </c>
      <c r="V255" s="163">
        <f t="shared" si="218"/>
        <v>0</v>
      </c>
      <c r="W255" s="163">
        <f t="shared" si="218"/>
        <v>0</v>
      </c>
      <c r="X255" s="163">
        <f t="shared" si="218"/>
        <v>0</v>
      </c>
      <c r="Y255" s="163">
        <f t="shared" si="218"/>
        <v>0</v>
      </c>
      <c r="Z255" s="163">
        <f t="shared" si="218"/>
        <v>0</v>
      </c>
      <c r="AA255" s="163">
        <f t="shared" si="218"/>
        <v>0</v>
      </c>
      <c r="AB255" s="163">
        <f t="shared" si="218"/>
        <v>0</v>
      </c>
      <c r="AC255" s="163">
        <f t="shared" si="218"/>
        <v>0</v>
      </c>
      <c r="AD255" s="163">
        <f t="shared" si="218"/>
        <v>0</v>
      </c>
      <c r="AE255" s="163">
        <f t="shared" si="218"/>
        <v>0</v>
      </c>
      <c r="AF255" s="176">
        <f t="shared" si="218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219"/>
        <v>0</v>
      </c>
      <c r="D256" s="163">
        <f t="shared" si="219"/>
        <v>0</v>
      </c>
      <c r="E256" s="163">
        <f t="shared" si="219"/>
        <v>0</v>
      </c>
      <c r="F256" s="163">
        <f t="shared" si="219"/>
        <v>0</v>
      </c>
      <c r="G256" s="163">
        <f t="shared" si="219"/>
        <v>0</v>
      </c>
      <c r="H256" s="163">
        <f t="shared" si="219"/>
        <v>0</v>
      </c>
      <c r="I256" s="163">
        <f t="shared" si="219"/>
        <v>0</v>
      </c>
      <c r="J256" s="163">
        <f t="shared" si="219"/>
        <v>0</v>
      </c>
      <c r="K256" s="163">
        <f t="shared" si="219"/>
        <v>0</v>
      </c>
      <c r="L256" s="163">
        <f t="shared" si="219"/>
        <v>0</v>
      </c>
      <c r="M256" s="163">
        <f t="shared" si="219"/>
        <v>0</v>
      </c>
      <c r="N256" s="163">
        <f t="shared" si="219"/>
        <v>0</v>
      </c>
      <c r="O256" s="163">
        <f t="shared" si="219"/>
        <v>0</v>
      </c>
      <c r="P256" s="163">
        <f t="shared" si="219"/>
        <v>0</v>
      </c>
      <c r="Q256" s="163">
        <f t="shared" si="219"/>
        <v>0</v>
      </c>
      <c r="R256" s="163">
        <f t="shared" si="219"/>
        <v>0</v>
      </c>
      <c r="S256" s="163">
        <f t="shared" si="218"/>
        <v>0</v>
      </c>
      <c r="T256" s="163">
        <f t="shared" si="218"/>
        <v>0</v>
      </c>
      <c r="U256" s="163">
        <f t="shared" si="218"/>
        <v>0</v>
      </c>
      <c r="V256" s="163">
        <f t="shared" si="218"/>
        <v>0</v>
      </c>
      <c r="W256" s="163">
        <f t="shared" si="218"/>
        <v>0</v>
      </c>
      <c r="X256" s="163">
        <f t="shared" si="218"/>
        <v>0</v>
      </c>
      <c r="Y256" s="163">
        <f t="shared" si="218"/>
        <v>0</v>
      </c>
      <c r="Z256" s="163">
        <f t="shared" si="218"/>
        <v>0</v>
      </c>
      <c r="AA256" s="163">
        <f t="shared" si="218"/>
        <v>0</v>
      </c>
      <c r="AB256" s="163">
        <f t="shared" si="218"/>
        <v>0</v>
      </c>
      <c r="AC256" s="163">
        <f t="shared" si="218"/>
        <v>0</v>
      </c>
      <c r="AD256" s="163">
        <f t="shared" si="218"/>
        <v>0</v>
      </c>
      <c r="AE256" s="163">
        <f t="shared" si="218"/>
        <v>0</v>
      </c>
      <c r="AF256" s="176">
        <f t="shared" si="218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219"/>
        <v>0</v>
      </c>
      <c r="D257" s="163">
        <f t="shared" si="219"/>
        <v>0</v>
      </c>
      <c r="E257" s="163">
        <f t="shared" si="219"/>
        <v>0</v>
      </c>
      <c r="F257" s="163">
        <f t="shared" si="219"/>
        <v>0</v>
      </c>
      <c r="G257" s="163">
        <f t="shared" si="219"/>
        <v>0</v>
      </c>
      <c r="H257" s="163">
        <f t="shared" si="219"/>
        <v>0</v>
      </c>
      <c r="I257" s="163">
        <f t="shared" si="219"/>
        <v>0</v>
      </c>
      <c r="J257" s="163">
        <f t="shared" si="219"/>
        <v>0</v>
      </c>
      <c r="K257" s="163">
        <f t="shared" si="219"/>
        <v>0</v>
      </c>
      <c r="L257" s="163">
        <f t="shared" si="219"/>
        <v>0</v>
      </c>
      <c r="M257" s="163">
        <f t="shared" si="219"/>
        <v>0</v>
      </c>
      <c r="N257" s="163">
        <f t="shared" si="219"/>
        <v>0</v>
      </c>
      <c r="O257" s="163">
        <f t="shared" si="219"/>
        <v>0</v>
      </c>
      <c r="P257" s="163">
        <f t="shared" si="219"/>
        <v>0</v>
      </c>
      <c r="Q257" s="163">
        <f t="shared" si="219"/>
        <v>0</v>
      </c>
      <c r="R257" s="163">
        <f t="shared" si="219"/>
        <v>0</v>
      </c>
      <c r="S257" s="163">
        <f t="shared" si="218"/>
        <v>0</v>
      </c>
      <c r="T257" s="163">
        <f t="shared" si="218"/>
        <v>0</v>
      </c>
      <c r="U257" s="163">
        <f t="shared" si="218"/>
        <v>0</v>
      </c>
      <c r="V257" s="163">
        <f t="shared" si="218"/>
        <v>0</v>
      </c>
      <c r="W257" s="163">
        <f t="shared" si="218"/>
        <v>0</v>
      </c>
      <c r="X257" s="163">
        <f t="shared" si="218"/>
        <v>0</v>
      </c>
      <c r="Y257" s="163">
        <f t="shared" si="218"/>
        <v>0</v>
      </c>
      <c r="Z257" s="163">
        <f t="shared" si="218"/>
        <v>0</v>
      </c>
      <c r="AA257" s="163">
        <f t="shared" si="218"/>
        <v>0</v>
      </c>
      <c r="AB257" s="163">
        <f t="shared" si="218"/>
        <v>0</v>
      </c>
      <c r="AC257" s="163">
        <f t="shared" si="218"/>
        <v>0</v>
      </c>
      <c r="AD257" s="163">
        <f t="shared" si="218"/>
        <v>0</v>
      </c>
      <c r="AE257" s="163">
        <f t="shared" si="218"/>
        <v>0</v>
      </c>
      <c r="AF257" s="176">
        <f t="shared" si="218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219"/>
        <v>0</v>
      </c>
      <c r="D258" s="163">
        <f t="shared" si="219"/>
        <v>0</v>
      </c>
      <c r="E258" s="163">
        <f t="shared" si="219"/>
        <v>0</v>
      </c>
      <c r="F258" s="163">
        <f t="shared" si="219"/>
        <v>0</v>
      </c>
      <c r="G258" s="163">
        <f t="shared" si="219"/>
        <v>0</v>
      </c>
      <c r="H258" s="163">
        <f t="shared" si="219"/>
        <v>0</v>
      </c>
      <c r="I258" s="163">
        <f t="shared" si="219"/>
        <v>0</v>
      </c>
      <c r="J258" s="163">
        <f t="shared" si="219"/>
        <v>0</v>
      </c>
      <c r="K258" s="163">
        <f t="shared" si="219"/>
        <v>0</v>
      </c>
      <c r="L258" s="163">
        <f t="shared" si="219"/>
        <v>0</v>
      </c>
      <c r="M258" s="163">
        <f t="shared" si="219"/>
        <v>0</v>
      </c>
      <c r="N258" s="163">
        <f t="shared" si="219"/>
        <v>0</v>
      </c>
      <c r="O258" s="163">
        <f t="shared" si="219"/>
        <v>0</v>
      </c>
      <c r="P258" s="163">
        <f t="shared" si="219"/>
        <v>0</v>
      </c>
      <c r="Q258" s="163">
        <f t="shared" si="219"/>
        <v>0</v>
      </c>
      <c r="R258" s="163">
        <f t="shared" si="219"/>
        <v>0</v>
      </c>
      <c r="S258" s="163">
        <f t="shared" si="218"/>
        <v>0</v>
      </c>
      <c r="T258" s="163">
        <f t="shared" si="218"/>
        <v>0</v>
      </c>
      <c r="U258" s="163">
        <f t="shared" si="218"/>
        <v>0</v>
      </c>
      <c r="V258" s="163">
        <f t="shared" si="218"/>
        <v>0</v>
      </c>
      <c r="W258" s="163">
        <f t="shared" si="218"/>
        <v>0</v>
      </c>
      <c r="X258" s="163">
        <f t="shared" si="218"/>
        <v>0</v>
      </c>
      <c r="Y258" s="163">
        <f t="shared" si="218"/>
        <v>0</v>
      </c>
      <c r="Z258" s="163">
        <f t="shared" si="218"/>
        <v>0</v>
      </c>
      <c r="AA258" s="163">
        <f t="shared" si="218"/>
        <v>0</v>
      </c>
      <c r="AB258" s="163">
        <f t="shared" si="218"/>
        <v>0</v>
      </c>
      <c r="AC258" s="163">
        <f t="shared" si="218"/>
        <v>0</v>
      </c>
      <c r="AD258" s="163">
        <f t="shared" si="218"/>
        <v>0</v>
      </c>
      <c r="AE258" s="163">
        <f t="shared" si="218"/>
        <v>0</v>
      </c>
      <c r="AF258" s="176">
        <f t="shared" si="218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219"/>
        <v>0</v>
      </c>
      <c r="D259" s="163">
        <f t="shared" si="219"/>
        <v>0</v>
      </c>
      <c r="E259" s="163">
        <f t="shared" si="219"/>
        <v>0</v>
      </c>
      <c r="F259" s="163">
        <f t="shared" si="219"/>
        <v>0</v>
      </c>
      <c r="G259" s="163">
        <f t="shared" si="219"/>
        <v>0</v>
      </c>
      <c r="H259" s="163">
        <f t="shared" si="219"/>
        <v>0</v>
      </c>
      <c r="I259" s="163">
        <f t="shared" si="219"/>
        <v>0</v>
      </c>
      <c r="J259" s="163">
        <f t="shared" si="219"/>
        <v>0</v>
      </c>
      <c r="K259" s="163">
        <f t="shared" si="219"/>
        <v>0</v>
      </c>
      <c r="L259" s="163">
        <f t="shared" si="219"/>
        <v>0</v>
      </c>
      <c r="M259" s="163">
        <f t="shared" si="219"/>
        <v>0</v>
      </c>
      <c r="N259" s="163">
        <f t="shared" si="219"/>
        <v>0</v>
      </c>
      <c r="O259" s="163">
        <f t="shared" si="219"/>
        <v>0</v>
      </c>
      <c r="P259" s="163">
        <f t="shared" si="219"/>
        <v>0</v>
      </c>
      <c r="Q259" s="163">
        <f t="shared" si="219"/>
        <v>0</v>
      </c>
      <c r="R259" s="163">
        <f t="shared" si="219"/>
        <v>0</v>
      </c>
      <c r="S259" s="163">
        <f t="shared" si="218"/>
        <v>0</v>
      </c>
      <c r="T259" s="163">
        <f t="shared" si="218"/>
        <v>0</v>
      </c>
      <c r="U259" s="163">
        <f t="shared" si="218"/>
        <v>0</v>
      </c>
      <c r="V259" s="163">
        <f t="shared" si="218"/>
        <v>0</v>
      </c>
      <c r="W259" s="163">
        <f t="shared" si="218"/>
        <v>0</v>
      </c>
      <c r="X259" s="163">
        <f t="shared" si="218"/>
        <v>0</v>
      </c>
      <c r="Y259" s="163">
        <f t="shared" si="218"/>
        <v>0</v>
      </c>
      <c r="Z259" s="163">
        <f t="shared" si="218"/>
        <v>0</v>
      </c>
      <c r="AA259" s="163">
        <f t="shared" si="218"/>
        <v>0</v>
      </c>
      <c r="AB259" s="163">
        <f t="shared" si="218"/>
        <v>0</v>
      </c>
      <c r="AC259" s="163">
        <f t="shared" si="218"/>
        <v>0</v>
      </c>
      <c r="AD259" s="163">
        <f t="shared" si="218"/>
        <v>0</v>
      </c>
      <c r="AE259" s="163">
        <f t="shared" si="218"/>
        <v>0</v>
      </c>
      <c r="AF259" s="176">
        <f t="shared" si="218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219"/>
        <v>0</v>
      </c>
      <c r="D260" s="163">
        <f t="shared" si="219"/>
        <v>0</v>
      </c>
      <c r="E260" s="163">
        <f t="shared" si="219"/>
        <v>0</v>
      </c>
      <c r="F260" s="163">
        <f t="shared" si="219"/>
        <v>0</v>
      </c>
      <c r="G260" s="163">
        <f t="shared" si="219"/>
        <v>0</v>
      </c>
      <c r="H260" s="163">
        <f t="shared" si="219"/>
        <v>0</v>
      </c>
      <c r="I260" s="163">
        <f t="shared" si="219"/>
        <v>0</v>
      </c>
      <c r="J260" s="163">
        <f t="shared" si="219"/>
        <v>0</v>
      </c>
      <c r="K260" s="163">
        <f t="shared" si="219"/>
        <v>0</v>
      </c>
      <c r="L260" s="163">
        <f t="shared" si="219"/>
        <v>0</v>
      </c>
      <c r="M260" s="163">
        <f t="shared" si="219"/>
        <v>0</v>
      </c>
      <c r="N260" s="163">
        <f t="shared" si="219"/>
        <v>0</v>
      </c>
      <c r="O260" s="163">
        <f t="shared" si="219"/>
        <v>0</v>
      </c>
      <c r="P260" s="163">
        <f t="shared" si="219"/>
        <v>0</v>
      </c>
      <c r="Q260" s="163">
        <f t="shared" si="219"/>
        <v>0</v>
      </c>
      <c r="R260" s="163">
        <f t="shared" si="219"/>
        <v>0</v>
      </c>
      <c r="S260" s="163">
        <f t="shared" si="218"/>
        <v>0</v>
      </c>
      <c r="T260" s="163">
        <f t="shared" si="218"/>
        <v>0</v>
      </c>
      <c r="U260" s="163">
        <f t="shared" si="218"/>
        <v>0</v>
      </c>
      <c r="V260" s="163">
        <f t="shared" si="218"/>
        <v>0</v>
      </c>
      <c r="W260" s="163">
        <f t="shared" si="218"/>
        <v>0</v>
      </c>
      <c r="X260" s="163">
        <f t="shared" si="218"/>
        <v>0</v>
      </c>
      <c r="Y260" s="163">
        <f t="shared" si="218"/>
        <v>0</v>
      </c>
      <c r="Z260" s="163">
        <f t="shared" si="218"/>
        <v>0</v>
      </c>
      <c r="AA260" s="163">
        <f t="shared" si="218"/>
        <v>0</v>
      </c>
      <c r="AB260" s="163">
        <f t="shared" si="218"/>
        <v>0</v>
      </c>
      <c r="AC260" s="163">
        <f t="shared" si="218"/>
        <v>0</v>
      </c>
      <c r="AD260" s="163">
        <f t="shared" si="218"/>
        <v>0</v>
      </c>
      <c r="AE260" s="163">
        <f t="shared" si="218"/>
        <v>0</v>
      </c>
      <c r="AF260" s="176">
        <f t="shared" si="218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219"/>
        <v>0</v>
      </c>
      <c r="D261" s="163">
        <f t="shared" si="219"/>
        <v>0</v>
      </c>
      <c r="E261" s="163">
        <f t="shared" si="219"/>
        <v>0</v>
      </c>
      <c r="F261" s="163">
        <f t="shared" si="219"/>
        <v>0</v>
      </c>
      <c r="G261" s="163">
        <f t="shared" si="219"/>
        <v>0</v>
      </c>
      <c r="H261" s="163">
        <f t="shared" si="219"/>
        <v>0</v>
      </c>
      <c r="I261" s="163">
        <f t="shared" si="219"/>
        <v>0</v>
      </c>
      <c r="J261" s="163">
        <f t="shared" si="219"/>
        <v>0</v>
      </c>
      <c r="K261" s="163">
        <f t="shared" si="219"/>
        <v>0</v>
      </c>
      <c r="L261" s="163">
        <f t="shared" si="219"/>
        <v>0</v>
      </c>
      <c r="M261" s="163">
        <f t="shared" si="219"/>
        <v>0</v>
      </c>
      <c r="N261" s="163">
        <f t="shared" si="219"/>
        <v>0</v>
      </c>
      <c r="O261" s="163">
        <f t="shared" si="219"/>
        <v>0</v>
      </c>
      <c r="P261" s="163">
        <f t="shared" si="219"/>
        <v>0</v>
      </c>
      <c r="Q261" s="163">
        <f t="shared" si="219"/>
        <v>0</v>
      </c>
      <c r="R261" s="163">
        <f t="shared" si="219"/>
        <v>0</v>
      </c>
      <c r="S261" s="163">
        <f t="shared" si="218"/>
        <v>0</v>
      </c>
      <c r="T261" s="163">
        <f t="shared" ref="T261:T263" si="220">S261</f>
        <v>0</v>
      </c>
      <c r="U261" s="163">
        <f t="shared" si="218"/>
        <v>0</v>
      </c>
      <c r="V261" s="163">
        <f t="shared" si="218"/>
        <v>0</v>
      </c>
      <c r="W261" s="163">
        <f t="shared" si="218"/>
        <v>0</v>
      </c>
      <c r="X261" s="163">
        <f t="shared" si="218"/>
        <v>0</v>
      </c>
      <c r="Y261" s="163">
        <f t="shared" si="218"/>
        <v>0</v>
      </c>
      <c r="Z261" s="163">
        <f t="shared" si="218"/>
        <v>0</v>
      </c>
      <c r="AA261" s="163">
        <f t="shared" si="218"/>
        <v>0</v>
      </c>
      <c r="AB261" s="163">
        <f t="shared" si="218"/>
        <v>0</v>
      </c>
      <c r="AC261" s="163">
        <f t="shared" si="218"/>
        <v>0</v>
      </c>
      <c r="AD261" s="163">
        <f t="shared" si="218"/>
        <v>0</v>
      </c>
      <c r="AE261" s="163">
        <f t="shared" si="218"/>
        <v>0</v>
      </c>
      <c r="AF261" s="176">
        <f t="shared" si="218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219"/>
        <v>0</v>
      </c>
      <c r="D262" s="163">
        <f t="shared" si="219"/>
        <v>0</v>
      </c>
      <c r="E262" s="163">
        <f t="shared" si="219"/>
        <v>0</v>
      </c>
      <c r="F262" s="163">
        <f t="shared" si="219"/>
        <v>0</v>
      </c>
      <c r="G262" s="163">
        <f t="shared" si="219"/>
        <v>0</v>
      </c>
      <c r="H262" s="163">
        <f t="shared" si="219"/>
        <v>0</v>
      </c>
      <c r="I262" s="163">
        <f t="shared" si="219"/>
        <v>0</v>
      </c>
      <c r="J262" s="163">
        <f t="shared" si="219"/>
        <v>0</v>
      </c>
      <c r="K262" s="163">
        <f t="shared" si="219"/>
        <v>0</v>
      </c>
      <c r="L262" s="163">
        <f t="shared" si="219"/>
        <v>0</v>
      </c>
      <c r="M262" s="163">
        <f t="shared" si="219"/>
        <v>0</v>
      </c>
      <c r="N262" s="163">
        <f t="shared" si="219"/>
        <v>0</v>
      </c>
      <c r="O262" s="163">
        <f t="shared" si="219"/>
        <v>0</v>
      </c>
      <c r="P262" s="163">
        <f t="shared" si="219"/>
        <v>0</v>
      </c>
      <c r="Q262" s="163">
        <f t="shared" si="219"/>
        <v>0</v>
      </c>
      <c r="R262" s="163">
        <f t="shared" si="219"/>
        <v>0</v>
      </c>
      <c r="S262" s="163">
        <f t="shared" si="218"/>
        <v>0</v>
      </c>
      <c r="T262" s="163">
        <f t="shared" si="220"/>
        <v>0</v>
      </c>
      <c r="U262" s="163">
        <f t="shared" si="218"/>
        <v>0</v>
      </c>
      <c r="V262" s="163">
        <f t="shared" si="218"/>
        <v>0</v>
      </c>
      <c r="W262" s="163">
        <f t="shared" si="218"/>
        <v>0</v>
      </c>
      <c r="X262" s="163">
        <f t="shared" si="218"/>
        <v>0</v>
      </c>
      <c r="Y262" s="163">
        <f t="shared" si="218"/>
        <v>0</v>
      </c>
      <c r="Z262" s="163">
        <f t="shared" si="218"/>
        <v>0</v>
      </c>
      <c r="AA262" s="163">
        <f t="shared" si="218"/>
        <v>0</v>
      </c>
      <c r="AB262" s="163">
        <f t="shared" si="218"/>
        <v>0</v>
      </c>
      <c r="AC262" s="163">
        <f t="shared" si="218"/>
        <v>0</v>
      </c>
      <c r="AD262" s="163">
        <f t="shared" si="218"/>
        <v>0</v>
      </c>
      <c r="AE262" s="163">
        <f t="shared" si="218"/>
        <v>0</v>
      </c>
      <c r="AF262" s="176">
        <f t="shared" si="218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219"/>
        <v>0</v>
      </c>
      <c r="D263" s="163">
        <f t="shared" si="219"/>
        <v>0</v>
      </c>
      <c r="E263" s="163">
        <f t="shared" si="219"/>
        <v>0</v>
      </c>
      <c r="F263" s="163">
        <f t="shared" si="219"/>
        <v>0</v>
      </c>
      <c r="G263" s="163">
        <f t="shared" si="219"/>
        <v>0</v>
      </c>
      <c r="H263" s="163">
        <f t="shared" si="219"/>
        <v>0</v>
      </c>
      <c r="I263" s="163">
        <f t="shared" si="219"/>
        <v>0</v>
      </c>
      <c r="J263" s="163">
        <f t="shared" si="219"/>
        <v>0</v>
      </c>
      <c r="K263" s="163">
        <f t="shared" si="219"/>
        <v>0</v>
      </c>
      <c r="L263" s="163">
        <f t="shared" si="219"/>
        <v>0</v>
      </c>
      <c r="M263" s="163">
        <f t="shared" si="219"/>
        <v>0</v>
      </c>
      <c r="N263" s="163">
        <f t="shared" si="219"/>
        <v>0</v>
      </c>
      <c r="O263" s="163">
        <f t="shared" si="219"/>
        <v>0</v>
      </c>
      <c r="P263" s="163">
        <f t="shared" si="219"/>
        <v>0</v>
      </c>
      <c r="Q263" s="163">
        <f t="shared" si="219"/>
        <v>0</v>
      </c>
      <c r="R263" s="163">
        <f t="shared" si="219"/>
        <v>0</v>
      </c>
      <c r="S263" s="163">
        <f t="shared" si="218"/>
        <v>0</v>
      </c>
      <c r="T263" s="163">
        <f t="shared" si="220"/>
        <v>0</v>
      </c>
      <c r="U263" s="163">
        <f t="shared" si="218"/>
        <v>0</v>
      </c>
      <c r="V263" s="163">
        <f t="shared" si="218"/>
        <v>0</v>
      </c>
      <c r="W263" s="163">
        <f t="shared" si="218"/>
        <v>0</v>
      </c>
      <c r="X263" s="163">
        <f t="shared" si="218"/>
        <v>0</v>
      </c>
      <c r="Y263" s="163">
        <f t="shared" si="218"/>
        <v>0</v>
      </c>
      <c r="Z263" s="163">
        <f t="shared" si="218"/>
        <v>0</v>
      </c>
      <c r="AA263" s="163">
        <f t="shared" si="218"/>
        <v>0</v>
      </c>
      <c r="AB263" s="163">
        <f t="shared" si="218"/>
        <v>0</v>
      </c>
      <c r="AC263" s="163">
        <f t="shared" si="218"/>
        <v>0</v>
      </c>
      <c r="AD263" s="163">
        <f t="shared" si="218"/>
        <v>0</v>
      </c>
      <c r="AE263" s="163">
        <f t="shared" si="218"/>
        <v>0</v>
      </c>
      <c r="AF263" s="176">
        <f t="shared" si="218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219"/>
        <v>0</v>
      </c>
      <c r="D264" s="163">
        <f t="shared" si="219"/>
        <v>0</v>
      </c>
      <c r="E264" s="163">
        <f t="shared" si="219"/>
        <v>0</v>
      </c>
      <c r="F264" s="163">
        <f t="shared" si="219"/>
        <v>0</v>
      </c>
      <c r="G264" s="163">
        <f t="shared" si="219"/>
        <v>0</v>
      </c>
      <c r="H264" s="163">
        <f t="shared" si="219"/>
        <v>0</v>
      </c>
      <c r="I264" s="163">
        <f t="shared" si="219"/>
        <v>0</v>
      </c>
      <c r="J264" s="163">
        <f t="shared" si="219"/>
        <v>0</v>
      </c>
      <c r="K264" s="163">
        <f t="shared" si="219"/>
        <v>0</v>
      </c>
      <c r="L264" s="163">
        <f t="shared" si="219"/>
        <v>0</v>
      </c>
      <c r="M264" s="163">
        <f t="shared" si="219"/>
        <v>0</v>
      </c>
      <c r="N264" s="163">
        <f t="shared" si="219"/>
        <v>0</v>
      </c>
      <c r="O264" s="163">
        <f t="shared" si="219"/>
        <v>0</v>
      </c>
      <c r="P264" s="163">
        <f t="shared" si="219"/>
        <v>0</v>
      </c>
      <c r="Q264" s="163">
        <f t="shared" si="219"/>
        <v>0</v>
      </c>
      <c r="R264" s="163">
        <f t="shared" si="219"/>
        <v>0</v>
      </c>
      <c r="S264" s="163">
        <f t="shared" ref="S264:T264" si="221">R264</f>
        <v>0</v>
      </c>
      <c r="T264" s="163">
        <f t="shared" si="221"/>
        <v>0</v>
      </c>
      <c r="U264" s="163">
        <f t="shared" ref="U264:AF273" si="222">T264</f>
        <v>0</v>
      </c>
      <c r="V264" s="163">
        <f t="shared" si="222"/>
        <v>0</v>
      </c>
      <c r="W264" s="163">
        <f t="shared" si="222"/>
        <v>0</v>
      </c>
      <c r="X264" s="163">
        <f t="shared" si="222"/>
        <v>0</v>
      </c>
      <c r="Y264" s="163">
        <f t="shared" si="222"/>
        <v>0</v>
      </c>
      <c r="Z264" s="163">
        <f t="shared" si="222"/>
        <v>0</v>
      </c>
      <c r="AA264" s="163">
        <f t="shared" si="222"/>
        <v>0</v>
      </c>
      <c r="AB264" s="163">
        <f t="shared" si="222"/>
        <v>0</v>
      </c>
      <c r="AC264" s="163">
        <f t="shared" si="222"/>
        <v>0</v>
      </c>
      <c r="AD264" s="163">
        <f t="shared" si="222"/>
        <v>0</v>
      </c>
      <c r="AE264" s="163">
        <f t="shared" si="222"/>
        <v>0</v>
      </c>
      <c r="AF264" s="176">
        <f t="shared" si="222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T273" si="223">B265</f>
        <v>0</v>
      </c>
      <c r="D265" s="163">
        <f t="shared" si="223"/>
        <v>0</v>
      </c>
      <c r="E265" s="163">
        <f t="shared" si="223"/>
        <v>0</v>
      </c>
      <c r="F265" s="163">
        <f t="shared" si="223"/>
        <v>0</v>
      </c>
      <c r="G265" s="163">
        <f t="shared" si="223"/>
        <v>0</v>
      </c>
      <c r="H265" s="163">
        <f t="shared" si="223"/>
        <v>0</v>
      </c>
      <c r="I265" s="163">
        <f t="shared" si="223"/>
        <v>0</v>
      </c>
      <c r="J265" s="163">
        <f t="shared" si="223"/>
        <v>0</v>
      </c>
      <c r="K265" s="163">
        <f t="shared" si="223"/>
        <v>0</v>
      </c>
      <c r="L265" s="163">
        <f t="shared" si="223"/>
        <v>0</v>
      </c>
      <c r="M265" s="163">
        <f t="shared" si="223"/>
        <v>0</v>
      </c>
      <c r="N265" s="163">
        <f t="shared" si="223"/>
        <v>0</v>
      </c>
      <c r="O265" s="163">
        <f t="shared" si="223"/>
        <v>0</v>
      </c>
      <c r="P265" s="163">
        <f t="shared" si="223"/>
        <v>0</v>
      </c>
      <c r="Q265" s="163">
        <f t="shared" si="223"/>
        <v>0</v>
      </c>
      <c r="R265" s="163">
        <f t="shared" si="223"/>
        <v>0</v>
      </c>
      <c r="S265" s="163">
        <f t="shared" si="223"/>
        <v>0</v>
      </c>
      <c r="T265" s="163">
        <f t="shared" si="223"/>
        <v>0</v>
      </c>
      <c r="U265" s="163">
        <f t="shared" si="222"/>
        <v>0</v>
      </c>
      <c r="V265" s="163">
        <f t="shared" si="222"/>
        <v>0</v>
      </c>
      <c r="W265" s="163">
        <f t="shared" si="222"/>
        <v>0</v>
      </c>
      <c r="X265" s="163">
        <f t="shared" si="222"/>
        <v>0</v>
      </c>
      <c r="Y265" s="163">
        <f t="shared" si="222"/>
        <v>0</v>
      </c>
      <c r="Z265" s="163">
        <f t="shared" si="222"/>
        <v>0</v>
      </c>
      <c r="AA265" s="163">
        <f t="shared" si="222"/>
        <v>0</v>
      </c>
      <c r="AB265" s="163">
        <f t="shared" si="222"/>
        <v>0</v>
      </c>
      <c r="AC265" s="163">
        <f t="shared" si="222"/>
        <v>0</v>
      </c>
      <c r="AD265" s="163">
        <f t="shared" si="222"/>
        <v>0</v>
      </c>
      <c r="AE265" s="163">
        <f t="shared" si="222"/>
        <v>0</v>
      </c>
      <c r="AF265" s="176">
        <f t="shared" si="222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223"/>
        <v>0</v>
      </c>
      <c r="D266" s="163">
        <f t="shared" si="223"/>
        <v>0</v>
      </c>
      <c r="E266" s="163">
        <f t="shared" si="223"/>
        <v>0</v>
      </c>
      <c r="F266" s="163">
        <f t="shared" si="223"/>
        <v>0</v>
      </c>
      <c r="G266" s="163">
        <f t="shared" si="223"/>
        <v>0</v>
      </c>
      <c r="H266" s="163">
        <f t="shared" si="223"/>
        <v>0</v>
      </c>
      <c r="I266" s="163">
        <f t="shared" si="223"/>
        <v>0</v>
      </c>
      <c r="J266" s="163">
        <f t="shared" si="223"/>
        <v>0</v>
      </c>
      <c r="K266" s="163">
        <f t="shared" si="223"/>
        <v>0</v>
      </c>
      <c r="L266" s="163">
        <f t="shared" si="223"/>
        <v>0</v>
      </c>
      <c r="M266" s="163">
        <f t="shared" si="223"/>
        <v>0</v>
      </c>
      <c r="N266" s="163">
        <f t="shared" si="223"/>
        <v>0</v>
      </c>
      <c r="O266" s="163">
        <f t="shared" si="223"/>
        <v>0</v>
      </c>
      <c r="P266" s="163">
        <f t="shared" si="223"/>
        <v>0</v>
      </c>
      <c r="Q266" s="163">
        <f t="shared" si="223"/>
        <v>0</v>
      </c>
      <c r="R266" s="163">
        <f t="shared" si="223"/>
        <v>0</v>
      </c>
      <c r="S266" s="163">
        <f t="shared" si="223"/>
        <v>0</v>
      </c>
      <c r="T266" s="163">
        <f t="shared" si="223"/>
        <v>0</v>
      </c>
      <c r="U266" s="163">
        <f t="shared" si="222"/>
        <v>0</v>
      </c>
      <c r="V266" s="163">
        <f t="shared" si="222"/>
        <v>0</v>
      </c>
      <c r="W266" s="163">
        <f t="shared" si="222"/>
        <v>0</v>
      </c>
      <c r="X266" s="163">
        <f t="shared" si="222"/>
        <v>0</v>
      </c>
      <c r="Y266" s="163">
        <f t="shared" si="222"/>
        <v>0</v>
      </c>
      <c r="Z266" s="163">
        <f t="shared" si="222"/>
        <v>0</v>
      </c>
      <c r="AA266" s="163">
        <f t="shared" si="222"/>
        <v>0</v>
      </c>
      <c r="AB266" s="163">
        <f t="shared" si="222"/>
        <v>0</v>
      </c>
      <c r="AC266" s="163">
        <f t="shared" si="222"/>
        <v>0</v>
      </c>
      <c r="AD266" s="163">
        <f t="shared" si="222"/>
        <v>0</v>
      </c>
      <c r="AE266" s="163">
        <f t="shared" si="222"/>
        <v>0</v>
      </c>
      <c r="AF266" s="176">
        <f t="shared" si="222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223"/>
        <v>0</v>
      </c>
      <c r="D267" s="163">
        <f t="shared" si="223"/>
        <v>0</v>
      </c>
      <c r="E267" s="163">
        <f t="shared" si="223"/>
        <v>0</v>
      </c>
      <c r="F267" s="163">
        <f t="shared" si="223"/>
        <v>0</v>
      </c>
      <c r="G267" s="163">
        <f t="shared" si="223"/>
        <v>0</v>
      </c>
      <c r="H267" s="163">
        <f t="shared" si="223"/>
        <v>0</v>
      </c>
      <c r="I267" s="163">
        <f t="shared" si="223"/>
        <v>0</v>
      </c>
      <c r="J267" s="163">
        <f t="shared" si="223"/>
        <v>0</v>
      </c>
      <c r="K267" s="163">
        <f t="shared" si="223"/>
        <v>0</v>
      </c>
      <c r="L267" s="163">
        <f t="shared" si="223"/>
        <v>0</v>
      </c>
      <c r="M267" s="163">
        <f t="shared" si="223"/>
        <v>0</v>
      </c>
      <c r="N267" s="163">
        <f t="shared" si="223"/>
        <v>0</v>
      </c>
      <c r="O267" s="163">
        <f t="shared" si="223"/>
        <v>0</v>
      </c>
      <c r="P267" s="163">
        <f t="shared" si="223"/>
        <v>0</v>
      </c>
      <c r="Q267" s="163">
        <f t="shared" si="223"/>
        <v>0</v>
      </c>
      <c r="R267" s="163">
        <f t="shared" si="223"/>
        <v>0</v>
      </c>
      <c r="S267" s="163">
        <f t="shared" si="223"/>
        <v>0</v>
      </c>
      <c r="T267" s="163">
        <f t="shared" si="223"/>
        <v>0</v>
      </c>
      <c r="U267" s="163">
        <f t="shared" si="222"/>
        <v>0</v>
      </c>
      <c r="V267" s="163">
        <f t="shared" si="222"/>
        <v>0</v>
      </c>
      <c r="W267" s="163">
        <f t="shared" si="222"/>
        <v>0</v>
      </c>
      <c r="X267" s="163">
        <f t="shared" si="222"/>
        <v>0</v>
      </c>
      <c r="Y267" s="163">
        <f t="shared" si="222"/>
        <v>0</v>
      </c>
      <c r="Z267" s="163">
        <f t="shared" si="222"/>
        <v>0</v>
      </c>
      <c r="AA267" s="163">
        <f t="shared" si="222"/>
        <v>0</v>
      </c>
      <c r="AB267" s="163">
        <f t="shared" si="222"/>
        <v>0</v>
      </c>
      <c r="AC267" s="163">
        <f t="shared" si="222"/>
        <v>0</v>
      </c>
      <c r="AD267" s="163">
        <f t="shared" si="222"/>
        <v>0</v>
      </c>
      <c r="AE267" s="163">
        <f t="shared" si="222"/>
        <v>0</v>
      </c>
      <c r="AF267" s="176">
        <f t="shared" si="222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223"/>
        <v>0</v>
      </c>
      <c r="D268" s="163">
        <f t="shared" si="223"/>
        <v>0</v>
      </c>
      <c r="E268" s="163">
        <f t="shared" si="223"/>
        <v>0</v>
      </c>
      <c r="F268" s="163">
        <f t="shared" si="223"/>
        <v>0</v>
      </c>
      <c r="G268" s="163">
        <f t="shared" si="223"/>
        <v>0</v>
      </c>
      <c r="H268" s="163">
        <f t="shared" si="223"/>
        <v>0</v>
      </c>
      <c r="I268" s="163">
        <f t="shared" si="223"/>
        <v>0</v>
      </c>
      <c r="J268" s="163">
        <f t="shared" si="223"/>
        <v>0</v>
      </c>
      <c r="K268" s="163">
        <f t="shared" si="223"/>
        <v>0</v>
      </c>
      <c r="L268" s="163">
        <f t="shared" si="223"/>
        <v>0</v>
      </c>
      <c r="M268" s="163">
        <f t="shared" si="223"/>
        <v>0</v>
      </c>
      <c r="N268" s="163">
        <f t="shared" si="223"/>
        <v>0</v>
      </c>
      <c r="O268" s="163">
        <f t="shared" si="223"/>
        <v>0</v>
      </c>
      <c r="P268" s="163">
        <f t="shared" si="223"/>
        <v>0</v>
      </c>
      <c r="Q268" s="163">
        <f t="shared" si="223"/>
        <v>0</v>
      </c>
      <c r="R268" s="163">
        <f t="shared" si="223"/>
        <v>0</v>
      </c>
      <c r="S268" s="163">
        <f t="shared" si="223"/>
        <v>0</v>
      </c>
      <c r="T268" s="163">
        <f t="shared" si="223"/>
        <v>0</v>
      </c>
      <c r="U268" s="163">
        <f t="shared" si="222"/>
        <v>0</v>
      </c>
      <c r="V268" s="163">
        <f t="shared" si="222"/>
        <v>0</v>
      </c>
      <c r="W268" s="163">
        <f t="shared" si="222"/>
        <v>0</v>
      </c>
      <c r="X268" s="163">
        <f t="shared" si="222"/>
        <v>0</v>
      </c>
      <c r="Y268" s="163">
        <f t="shared" si="222"/>
        <v>0</v>
      </c>
      <c r="Z268" s="163">
        <f t="shared" si="222"/>
        <v>0</v>
      </c>
      <c r="AA268" s="163">
        <f t="shared" si="222"/>
        <v>0</v>
      </c>
      <c r="AB268" s="163">
        <f t="shared" si="222"/>
        <v>0</v>
      </c>
      <c r="AC268" s="163">
        <f t="shared" si="222"/>
        <v>0</v>
      </c>
      <c r="AD268" s="163">
        <f t="shared" si="222"/>
        <v>0</v>
      </c>
      <c r="AE268" s="163">
        <f t="shared" si="222"/>
        <v>0</v>
      </c>
      <c r="AF268" s="176">
        <f t="shared" si="222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223"/>
        <v>0</v>
      </c>
      <c r="D269" s="163">
        <f t="shared" si="223"/>
        <v>0</v>
      </c>
      <c r="E269" s="163">
        <f t="shared" si="223"/>
        <v>0</v>
      </c>
      <c r="F269" s="163">
        <f t="shared" si="223"/>
        <v>0</v>
      </c>
      <c r="G269" s="163">
        <f t="shared" si="223"/>
        <v>0</v>
      </c>
      <c r="H269" s="163">
        <f t="shared" si="223"/>
        <v>0</v>
      </c>
      <c r="I269" s="163">
        <f t="shared" si="223"/>
        <v>0</v>
      </c>
      <c r="J269" s="163">
        <f t="shared" si="223"/>
        <v>0</v>
      </c>
      <c r="K269" s="163">
        <f t="shared" si="223"/>
        <v>0</v>
      </c>
      <c r="L269" s="163">
        <f t="shared" si="223"/>
        <v>0</v>
      </c>
      <c r="M269" s="163">
        <f t="shared" si="223"/>
        <v>0</v>
      </c>
      <c r="N269" s="163">
        <f t="shared" si="223"/>
        <v>0</v>
      </c>
      <c r="O269" s="163">
        <f t="shared" si="223"/>
        <v>0</v>
      </c>
      <c r="P269" s="163">
        <f t="shared" si="223"/>
        <v>0</v>
      </c>
      <c r="Q269" s="163">
        <f t="shared" si="223"/>
        <v>0</v>
      </c>
      <c r="R269" s="163">
        <f t="shared" si="223"/>
        <v>0</v>
      </c>
      <c r="S269" s="163">
        <f t="shared" si="223"/>
        <v>0</v>
      </c>
      <c r="T269" s="163">
        <f t="shared" si="223"/>
        <v>0</v>
      </c>
      <c r="U269" s="163">
        <f t="shared" si="222"/>
        <v>0</v>
      </c>
      <c r="V269" s="163">
        <f t="shared" si="222"/>
        <v>0</v>
      </c>
      <c r="W269" s="163">
        <f t="shared" si="222"/>
        <v>0</v>
      </c>
      <c r="X269" s="163">
        <f t="shared" si="222"/>
        <v>0</v>
      </c>
      <c r="Y269" s="163">
        <f t="shared" si="222"/>
        <v>0</v>
      </c>
      <c r="Z269" s="163">
        <f t="shared" si="222"/>
        <v>0</v>
      </c>
      <c r="AA269" s="163">
        <f t="shared" si="222"/>
        <v>0</v>
      </c>
      <c r="AB269" s="163">
        <f t="shared" si="222"/>
        <v>0</v>
      </c>
      <c r="AC269" s="163">
        <f t="shared" si="222"/>
        <v>0</v>
      </c>
      <c r="AD269" s="163">
        <f t="shared" si="222"/>
        <v>0</v>
      </c>
      <c r="AE269" s="163">
        <f t="shared" si="222"/>
        <v>0</v>
      </c>
      <c r="AF269" s="176">
        <f t="shared" si="222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223"/>
        <v>0</v>
      </c>
      <c r="D270" s="163">
        <f t="shared" si="223"/>
        <v>0</v>
      </c>
      <c r="E270" s="163">
        <f t="shared" si="223"/>
        <v>0</v>
      </c>
      <c r="F270" s="163">
        <f t="shared" si="223"/>
        <v>0</v>
      </c>
      <c r="G270" s="163">
        <f t="shared" si="223"/>
        <v>0</v>
      </c>
      <c r="H270" s="163">
        <f t="shared" si="223"/>
        <v>0</v>
      </c>
      <c r="I270" s="163">
        <f t="shared" si="223"/>
        <v>0</v>
      </c>
      <c r="J270" s="163">
        <f t="shared" si="223"/>
        <v>0</v>
      </c>
      <c r="K270" s="163">
        <f t="shared" si="223"/>
        <v>0</v>
      </c>
      <c r="L270" s="163">
        <f t="shared" si="223"/>
        <v>0</v>
      </c>
      <c r="M270" s="163">
        <f t="shared" si="223"/>
        <v>0</v>
      </c>
      <c r="N270" s="163">
        <f t="shared" si="223"/>
        <v>0</v>
      </c>
      <c r="O270" s="163">
        <f t="shared" si="223"/>
        <v>0</v>
      </c>
      <c r="P270" s="163">
        <f t="shared" si="223"/>
        <v>0</v>
      </c>
      <c r="Q270" s="163">
        <f t="shared" si="223"/>
        <v>0</v>
      </c>
      <c r="R270" s="163">
        <f t="shared" si="223"/>
        <v>0</v>
      </c>
      <c r="S270" s="163">
        <f t="shared" si="223"/>
        <v>0</v>
      </c>
      <c r="T270" s="163">
        <f t="shared" si="223"/>
        <v>0</v>
      </c>
      <c r="U270" s="163">
        <f t="shared" si="222"/>
        <v>0</v>
      </c>
      <c r="V270" s="163">
        <f t="shared" si="222"/>
        <v>0</v>
      </c>
      <c r="W270" s="163">
        <f t="shared" si="222"/>
        <v>0</v>
      </c>
      <c r="X270" s="163">
        <f t="shared" si="222"/>
        <v>0</v>
      </c>
      <c r="Y270" s="163">
        <f t="shared" si="222"/>
        <v>0</v>
      </c>
      <c r="Z270" s="163">
        <f t="shared" si="222"/>
        <v>0</v>
      </c>
      <c r="AA270" s="163">
        <f t="shared" si="222"/>
        <v>0</v>
      </c>
      <c r="AB270" s="163">
        <f t="shared" si="222"/>
        <v>0</v>
      </c>
      <c r="AC270" s="163">
        <f t="shared" si="222"/>
        <v>0</v>
      </c>
      <c r="AD270" s="163">
        <f t="shared" si="222"/>
        <v>0</v>
      </c>
      <c r="AE270" s="163">
        <f t="shared" si="222"/>
        <v>0</v>
      </c>
      <c r="AF270" s="176">
        <f t="shared" si="222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223"/>
        <v>0</v>
      </c>
      <c r="D271" s="163">
        <f t="shared" si="223"/>
        <v>0</v>
      </c>
      <c r="E271" s="163">
        <f t="shared" si="223"/>
        <v>0</v>
      </c>
      <c r="F271" s="163">
        <f t="shared" si="223"/>
        <v>0</v>
      </c>
      <c r="G271" s="163">
        <f t="shared" si="223"/>
        <v>0</v>
      </c>
      <c r="H271" s="163">
        <f t="shared" si="223"/>
        <v>0</v>
      </c>
      <c r="I271" s="163">
        <f t="shared" si="223"/>
        <v>0</v>
      </c>
      <c r="J271" s="163">
        <f t="shared" si="223"/>
        <v>0</v>
      </c>
      <c r="K271" s="163">
        <f t="shared" si="223"/>
        <v>0</v>
      </c>
      <c r="L271" s="163">
        <f t="shared" si="223"/>
        <v>0</v>
      </c>
      <c r="M271" s="163">
        <f t="shared" si="223"/>
        <v>0</v>
      </c>
      <c r="N271" s="163">
        <f t="shared" si="223"/>
        <v>0</v>
      </c>
      <c r="O271" s="163">
        <f t="shared" si="223"/>
        <v>0</v>
      </c>
      <c r="P271" s="163">
        <f t="shared" si="223"/>
        <v>0</v>
      </c>
      <c r="Q271" s="163">
        <f t="shared" si="223"/>
        <v>0</v>
      </c>
      <c r="R271" s="163">
        <f t="shared" si="223"/>
        <v>0</v>
      </c>
      <c r="S271" s="163">
        <f t="shared" si="223"/>
        <v>0</v>
      </c>
      <c r="T271" s="163">
        <f t="shared" si="223"/>
        <v>0</v>
      </c>
      <c r="U271" s="163">
        <f t="shared" si="222"/>
        <v>0</v>
      </c>
      <c r="V271" s="163">
        <f t="shared" si="222"/>
        <v>0</v>
      </c>
      <c r="W271" s="163">
        <f t="shared" si="222"/>
        <v>0</v>
      </c>
      <c r="X271" s="163">
        <f t="shared" si="222"/>
        <v>0</v>
      </c>
      <c r="Y271" s="163">
        <f t="shared" si="222"/>
        <v>0</v>
      </c>
      <c r="Z271" s="163">
        <f t="shared" si="222"/>
        <v>0</v>
      </c>
      <c r="AA271" s="163">
        <f t="shared" si="222"/>
        <v>0</v>
      </c>
      <c r="AB271" s="163">
        <f t="shared" si="222"/>
        <v>0</v>
      </c>
      <c r="AC271" s="163">
        <f t="shared" si="222"/>
        <v>0</v>
      </c>
      <c r="AD271" s="163">
        <f t="shared" si="222"/>
        <v>0</v>
      </c>
      <c r="AE271" s="163">
        <f t="shared" si="222"/>
        <v>0</v>
      </c>
      <c r="AF271" s="176">
        <f t="shared" si="222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223"/>
        <v>0</v>
      </c>
      <c r="D272" s="163">
        <f t="shared" si="223"/>
        <v>0</v>
      </c>
      <c r="E272" s="163">
        <f t="shared" si="223"/>
        <v>0</v>
      </c>
      <c r="F272" s="163">
        <f t="shared" si="223"/>
        <v>0</v>
      </c>
      <c r="G272" s="163">
        <f t="shared" si="223"/>
        <v>0</v>
      </c>
      <c r="H272" s="163">
        <f t="shared" si="223"/>
        <v>0</v>
      </c>
      <c r="I272" s="163">
        <f t="shared" si="223"/>
        <v>0</v>
      </c>
      <c r="J272" s="163">
        <f t="shared" si="223"/>
        <v>0</v>
      </c>
      <c r="K272" s="163">
        <f t="shared" si="223"/>
        <v>0</v>
      </c>
      <c r="L272" s="163">
        <f t="shared" si="223"/>
        <v>0</v>
      </c>
      <c r="M272" s="163">
        <f t="shared" si="223"/>
        <v>0</v>
      </c>
      <c r="N272" s="163">
        <f t="shared" si="223"/>
        <v>0</v>
      </c>
      <c r="O272" s="163">
        <f t="shared" si="223"/>
        <v>0</v>
      </c>
      <c r="P272" s="163">
        <f t="shared" si="223"/>
        <v>0</v>
      </c>
      <c r="Q272" s="163">
        <f t="shared" si="223"/>
        <v>0</v>
      </c>
      <c r="R272" s="163">
        <f t="shared" si="223"/>
        <v>0</v>
      </c>
      <c r="S272" s="163">
        <f t="shared" si="223"/>
        <v>0</v>
      </c>
      <c r="T272" s="163">
        <f t="shared" si="223"/>
        <v>0</v>
      </c>
      <c r="U272" s="163">
        <f t="shared" si="222"/>
        <v>0</v>
      </c>
      <c r="V272" s="163">
        <f t="shared" si="222"/>
        <v>0</v>
      </c>
      <c r="W272" s="163">
        <f t="shared" si="222"/>
        <v>0</v>
      </c>
      <c r="X272" s="163">
        <f t="shared" si="222"/>
        <v>0</v>
      </c>
      <c r="Y272" s="163">
        <f t="shared" si="222"/>
        <v>0</v>
      </c>
      <c r="Z272" s="163">
        <f t="shared" si="222"/>
        <v>0</v>
      </c>
      <c r="AA272" s="163">
        <f t="shared" si="222"/>
        <v>0</v>
      </c>
      <c r="AB272" s="163">
        <f t="shared" si="222"/>
        <v>0</v>
      </c>
      <c r="AC272" s="163">
        <f t="shared" si="222"/>
        <v>0</v>
      </c>
      <c r="AD272" s="163">
        <f t="shared" si="222"/>
        <v>0</v>
      </c>
      <c r="AE272" s="163">
        <f t="shared" si="222"/>
        <v>0</v>
      </c>
      <c r="AF272" s="176">
        <f t="shared" si="222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223"/>
        <v>0</v>
      </c>
      <c r="D273" s="179">
        <f t="shared" si="223"/>
        <v>0</v>
      </c>
      <c r="E273" s="179">
        <f t="shared" si="223"/>
        <v>0</v>
      </c>
      <c r="F273" s="179">
        <f t="shared" si="223"/>
        <v>0</v>
      </c>
      <c r="G273" s="179">
        <f t="shared" si="223"/>
        <v>0</v>
      </c>
      <c r="H273" s="179">
        <f t="shared" si="223"/>
        <v>0</v>
      </c>
      <c r="I273" s="179">
        <f t="shared" si="223"/>
        <v>0</v>
      </c>
      <c r="J273" s="179">
        <f t="shared" si="223"/>
        <v>0</v>
      </c>
      <c r="K273" s="179">
        <f t="shared" si="223"/>
        <v>0</v>
      </c>
      <c r="L273" s="179">
        <f t="shared" si="223"/>
        <v>0</v>
      </c>
      <c r="M273" s="179">
        <f t="shared" si="223"/>
        <v>0</v>
      </c>
      <c r="N273" s="179">
        <f t="shared" si="223"/>
        <v>0</v>
      </c>
      <c r="O273" s="179">
        <f t="shared" si="223"/>
        <v>0</v>
      </c>
      <c r="P273" s="179">
        <f t="shared" si="223"/>
        <v>0</v>
      </c>
      <c r="Q273" s="179">
        <f t="shared" si="223"/>
        <v>0</v>
      </c>
      <c r="R273" s="179">
        <f t="shared" si="223"/>
        <v>0</v>
      </c>
      <c r="S273" s="179">
        <f t="shared" si="223"/>
        <v>0</v>
      </c>
      <c r="T273" s="179">
        <f t="shared" si="223"/>
        <v>0</v>
      </c>
      <c r="U273" s="179">
        <f t="shared" si="222"/>
        <v>0</v>
      </c>
      <c r="V273" s="179">
        <f t="shared" si="222"/>
        <v>0</v>
      </c>
      <c r="W273" s="179">
        <f t="shared" si="222"/>
        <v>0</v>
      </c>
      <c r="X273" s="179">
        <f t="shared" si="222"/>
        <v>0</v>
      </c>
      <c r="Y273" s="179">
        <f t="shared" si="222"/>
        <v>0</v>
      </c>
      <c r="Z273" s="179">
        <f t="shared" si="222"/>
        <v>0</v>
      </c>
      <c r="AA273" s="179">
        <f t="shared" si="222"/>
        <v>0</v>
      </c>
      <c r="AB273" s="179">
        <f t="shared" si="222"/>
        <v>0</v>
      </c>
      <c r="AC273" s="179">
        <f t="shared" si="222"/>
        <v>0</v>
      </c>
      <c r="AD273" s="179">
        <f t="shared" si="222"/>
        <v>0</v>
      </c>
      <c r="AE273" s="179">
        <f t="shared" si="222"/>
        <v>0</v>
      </c>
      <c r="AF273" s="180">
        <f t="shared" si="222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224">SUM(B169:B273)</f>
        <v>0</v>
      </c>
      <c r="C274" s="182">
        <f t="shared" si="224"/>
        <v>0</v>
      </c>
      <c r="D274" s="182">
        <f t="shared" si="224"/>
        <v>0</v>
      </c>
      <c r="E274" s="182">
        <f t="shared" si="224"/>
        <v>0</v>
      </c>
      <c r="F274" s="182">
        <f t="shared" si="224"/>
        <v>0</v>
      </c>
      <c r="G274" s="182">
        <f t="shared" si="224"/>
        <v>0</v>
      </c>
      <c r="H274" s="182">
        <f t="shared" si="224"/>
        <v>0</v>
      </c>
      <c r="I274" s="182">
        <f t="shared" si="224"/>
        <v>0</v>
      </c>
      <c r="J274" s="182">
        <f t="shared" si="224"/>
        <v>0</v>
      </c>
      <c r="K274" s="182">
        <f t="shared" si="224"/>
        <v>0</v>
      </c>
      <c r="L274" s="182">
        <f t="shared" si="224"/>
        <v>0</v>
      </c>
      <c r="M274" s="182">
        <f t="shared" si="224"/>
        <v>0</v>
      </c>
      <c r="N274" s="182">
        <f t="shared" si="224"/>
        <v>0</v>
      </c>
      <c r="O274" s="182">
        <f t="shared" si="224"/>
        <v>0</v>
      </c>
      <c r="P274" s="182">
        <f t="shared" si="224"/>
        <v>0</v>
      </c>
      <c r="Q274" s="182">
        <f t="shared" si="224"/>
        <v>0</v>
      </c>
      <c r="R274" s="182">
        <f t="shared" si="224"/>
        <v>0</v>
      </c>
      <c r="S274" s="182">
        <f t="shared" ref="S274:T274" si="225">SUM(S169:S273)</f>
        <v>0</v>
      </c>
      <c r="T274" s="182">
        <f t="shared" si="225"/>
        <v>0</v>
      </c>
      <c r="U274" s="182">
        <f t="shared" si="224"/>
        <v>0</v>
      </c>
      <c r="V274" s="182">
        <f t="shared" si="224"/>
        <v>0</v>
      </c>
      <c r="W274" s="182">
        <f t="shared" si="224"/>
        <v>0</v>
      </c>
      <c r="X274" s="182">
        <f t="shared" si="224"/>
        <v>0</v>
      </c>
      <c r="Y274" s="182">
        <f t="shared" ref="Y274" si="226">SUM(Y169:Y273)</f>
        <v>0</v>
      </c>
      <c r="Z274" s="182">
        <f t="shared" si="224"/>
        <v>0</v>
      </c>
      <c r="AA274" s="182">
        <f t="shared" si="224"/>
        <v>0</v>
      </c>
      <c r="AB274" s="182">
        <f t="shared" si="224"/>
        <v>0</v>
      </c>
      <c r="AC274" s="182">
        <f t="shared" si="224"/>
        <v>0</v>
      </c>
      <c r="AD274" s="182">
        <f t="shared" si="224"/>
        <v>0</v>
      </c>
      <c r="AE274" s="182">
        <f t="shared" si="224"/>
        <v>0</v>
      </c>
      <c r="AF274" s="183">
        <f t="shared" si="224"/>
        <v>0</v>
      </c>
      <c r="AG274" s="184">
        <f t="shared" si="22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0" priority="25">
      <formula>$AH11=0</formula>
    </cfRule>
  </conditionalFormatting>
  <conditionalFormatting sqref="A101:A102">
    <cfRule type="expression" dxfId="719" priority="193">
      <formula>$AH106=0</formula>
    </cfRule>
  </conditionalFormatting>
  <conditionalFormatting sqref="A103:A107">
    <cfRule type="expression" dxfId="718" priority="141">
      <formula>$AH102=0</formula>
    </cfRule>
  </conditionalFormatting>
  <conditionalFormatting sqref="A160:A167">
    <cfRule type="expression" dxfId="717" priority="194">
      <formula>$AH267=0</formula>
    </cfRule>
  </conditionalFormatting>
  <conditionalFormatting sqref="A168:A275">
    <cfRule type="expression" dxfId="716" priority="64">
      <formula>$AH168=0</formula>
    </cfRule>
  </conditionalFormatting>
  <conditionalFormatting sqref="B8">
    <cfRule type="expression" dxfId="715" priority="189">
      <formula>AND(C$9&gt;=14/24,C$9&lt;20/24)</formula>
    </cfRule>
    <cfRule type="expression" dxfId="714" priority="190">
      <formula>AND(C$9&gt;=8/24,C$9&lt;14/24)</formula>
    </cfRule>
    <cfRule type="expression" dxfId="713" priority="191">
      <formula>C$9&lt;8/24</formula>
    </cfRule>
    <cfRule type="expression" dxfId="712" priority="192">
      <formula>C$9&gt;=20/24</formula>
    </cfRule>
  </conditionalFormatting>
  <conditionalFormatting sqref="H84:I90 C97:E107 B9:AF10 B113:B115 C109:E115 B108:E108 B117:B124 C152:J152 C154:J159 B153:J153 B76:D90 B93:E96 H117:J126 C117:G125 E79:H90 I127:J129 L117:R125 K117:K129 I80:L90 B72:L72 C134:R134 M127:M133 L127:L129 L126:M126 N126:R133 K152:AE159 D137:AE151 E76:AF77 M85:AF90 AA11:AF13 F93:AF115 S117:AF134 AF137:AF159">
    <cfRule type="expression" dxfId="711" priority="106">
      <formula>B$9&gt;=20/24</formula>
    </cfRule>
  </conditionalFormatting>
  <conditionalFormatting sqref="B9:AF10 H84:I90 C97:E107 B113:B115 C109:E115 B108:E108 B117:B124 C152:J152 C154:J159 B153:J153 B76:D90 B93:E96 H117:J126 C117:G125 E79:H90 I127:J129 L117:R125 K117:K129 I80:L90 B72:L72 C134:R134 M127:M133 L127:L129 L126:M126 N126:R133 K152:AE159 D137:AE151 E76:AF77 M85:AF90 AA11:AF13 F93:AF115 S117:AF134 AF137:AF159">
    <cfRule type="expression" dxfId="710" priority="107">
      <formula>AND(B$9&gt;=14/24,B$9&lt;20/24)</formula>
    </cfRule>
    <cfRule type="expression" dxfId="709" priority="108">
      <formula>AND(B$9&gt;=8/24,B$9&lt;14/24)</formula>
    </cfRule>
    <cfRule type="expression" dxfId="708" priority="109">
      <formula>B$9&lt;8/24</formula>
    </cfRule>
  </conditionalFormatting>
  <conditionalFormatting sqref="B29:Z53 AA14:AF53">
    <cfRule type="expression" dxfId="707" priority="49">
      <formula>B14&gt;$AG14*1</formula>
    </cfRule>
    <cfRule type="expression" dxfId="706" priority="50">
      <formula>B$9&gt;=20/24</formula>
    </cfRule>
    <cfRule type="expression" dxfId="705" priority="51">
      <formula>AND(B$9&gt;=14/24,B$9&lt;20/24)</formula>
    </cfRule>
    <cfRule type="expression" dxfId="704" priority="52">
      <formula>AND(B$9&gt;=8/24,B$9&lt;14/24)</formula>
    </cfRule>
    <cfRule type="expression" dxfId="703" priority="53">
      <formula>B$9&lt;8/24</formula>
    </cfRule>
  </conditionalFormatting>
  <conditionalFormatting sqref="B54:AF68">
    <cfRule type="expression" dxfId="702" priority="42">
      <formula>B$9&lt;8/24</formula>
    </cfRule>
  </conditionalFormatting>
  <conditionalFormatting sqref="B54:AF70">
    <cfRule type="expression" dxfId="701" priority="39">
      <formula>B$9&gt;=20/24</formula>
    </cfRule>
    <cfRule type="expression" dxfId="700" priority="40">
      <formula>AND(B$9&gt;=14/24,B$9&lt;20/24)</formula>
    </cfRule>
    <cfRule type="expression" dxfId="699" priority="41">
      <formula>AND(B$9&gt;=8/24,B$9&lt;14/24)</formula>
    </cfRule>
  </conditionalFormatting>
  <conditionalFormatting sqref="B63:AF65">
    <cfRule type="expression" dxfId="698" priority="43">
      <formula>B63&gt;$AG63</formula>
    </cfRule>
  </conditionalFormatting>
  <conditionalFormatting sqref="B69:AF70">
    <cfRule type="expression" dxfId="697" priority="114">
      <formula>B$9&lt;8/24</formula>
    </cfRule>
  </conditionalFormatting>
  <conditionalFormatting sqref="B72:AF75">
    <cfRule type="expression" dxfId="696" priority="30">
      <formula>B72&gt;$AG72*1</formula>
    </cfRule>
  </conditionalFormatting>
  <conditionalFormatting sqref="B73:AF75">
    <cfRule type="expression" dxfId="695" priority="31">
      <formula>B$9&gt;=20/24</formula>
    </cfRule>
    <cfRule type="expression" dxfId="694" priority="32">
      <formula>AND(B$9&gt;=14/24,B$9&lt;20/24)</formula>
    </cfRule>
    <cfRule type="expression" dxfId="693" priority="33">
      <formula>AND(B$9&gt;=8/24,B$9&lt;14/24)</formula>
    </cfRule>
    <cfRule type="expression" dxfId="692" priority="34">
      <formula>B$9&lt;8/24</formula>
    </cfRule>
  </conditionalFormatting>
  <conditionalFormatting sqref="C161:AF167">
    <cfRule type="expression" dxfId="691" priority="65">
      <formula>C$9&gt;=20/24</formula>
    </cfRule>
    <cfRule type="expression" dxfId="690" priority="66">
      <formula>AND(C$9&gt;=14/24,C$9&lt;20/24)</formula>
    </cfRule>
    <cfRule type="expression" dxfId="689" priority="67">
      <formula>AND(C$9&gt;=8/24,C$9&lt;14/24)</formula>
    </cfRule>
    <cfRule type="expression" dxfId="688" priority="68">
      <formula>C$9&lt;8/24</formula>
    </cfRule>
  </conditionalFormatting>
  <conditionalFormatting sqref="C169:AF274">
    <cfRule type="expression" dxfId="687" priority="26">
      <formula>C$9&gt;=20/24</formula>
    </cfRule>
    <cfRule type="expression" dxfId="686" priority="27">
      <formula>AND(C$9&gt;=14/24,C$9&lt;20/24)</formula>
    </cfRule>
    <cfRule type="expression" dxfId="685" priority="28">
      <formula>AND(C$9&gt;=8/24,C$9&lt;14/24)</formula>
    </cfRule>
    <cfRule type="expression" dxfId="684" priority="29">
      <formula>C$9&lt;8/24</formula>
    </cfRule>
  </conditionalFormatting>
  <conditionalFormatting sqref="AG96 M91:R91 B76:K96 L79:L91 L76:O78 M79:O90 L92:R96 P76:R90 AA69:AC70 B71:AC71 B69:Z69 AD69:AD71 AE70:AE71 AC69:AE69 AG78 AG71 AA11:AF13 S76:AF96 AF69:AF71">
    <cfRule type="expression" dxfId="683" priority="105">
      <formula>B11&gt;$AG11*1</formula>
    </cfRule>
  </conditionalFormatting>
  <conditionalFormatting sqref="E79:L83 M83:Z83">
    <cfRule type="expression" dxfId="682" priority="115">
      <formula>E$9&gt;=20/24</formula>
    </cfRule>
    <cfRule type="expression" dxfId="681" priority="116">
      <formula>AND(E$9&gt;=14/24,E$9&lt;20/24)</formula>
    </cfRule>
    <cfRule type="expression" dxfId="680" priority="117">
      <formula>AND(E$9&gt;=8/24,E$9&lt;14/24)</formula>
    </cfRule>
    <cfRule type="expression" dxfId="679" priority="118">
      <formula>E$9&lt;8/24</formula>
    </cfRule>
  </conditionalFormatting>
  <conditionalFormatting sqref="E84:Z84">
    <cfRule type="expression" dxfId="678" priority="110">
      <formula>E$9&gt;=20/24</formula>
    </cfRule>
    <cfRule type="expression" dxfId="677" priority="111">
      <formula>AND(E$9&gt;=14/24,E$9&lt;20/24)</formula>
    </cfRule>
    <cfRule type="expression" dxfId="676" priority="112">
      <formula>AND(E$9&gt;=8/24,E$9&lt;14/24)</formula>
    </cfRule>
    <cfRule type="expression" dxfId="675" priority="113">
      <formula>E$9&lt;8/24</formula>
    </cfRule>
  </conditionalFormatting>
  <conditionalFormatting sqref="E78:AE78 M76:AE77 B72:AF72 AF76:AF78">
    <cfRule type="expression" dxfId="674" priority="125">
      <formula>B$9&gt;=20/24</formula>
    </cfRule>
    <cfRule type="expression" dxfId="673" priority="126">
      <formula>AND(B$9&gt;=14/24,B$9&lt;20/24)</formula>
    </cfRule>
    <cfRule type="expression" dxfId="672" priority="127">
      <formula>AND(B$9&gt;=8/24,B$9&lt;14/24)</formula>
    </cfRule>
    <cfRule type="expression" dxfId="671" priority="128">
      <formula>B$9&lt;8/24</formula>
    </cfRule>
  </conditionalFormatting>
  <conditionalFormatting sqref="M73:AF75">
    <cfRule type="expression" dxfId="670" priority="35">
      <formula>M$9&gt;=20/24</formula>
    </cfRule>
    <cfRule type="expression" dxfId="669" priority="36">
      <formula>AND(M$9&gt;=14/24,M$9&lt;20/24)</formula>
    </cfRule>
    <cfRule type="expression" dxfId="668" priority="37">
      <formula>AND(M$9&gt;=8/24,M$9&lt;14/24)</formula>
    </cfRule>
    <cfRule type="expression" dxfId="667" priority="38">
      <formula>M$9&lt;8/24</formula>
    </cfRule>
  </conditionalFormatting>
  <conditionalFormatting sqref="H79:P81">
    <cfRule type="expression" dxfId="666" priority="133">
      <formula>H$9&gt;=20/24</formula>
    </cfRule>
    <cfRule type="expression" dxfId="665" priority="134">
      <formula>AND(H$9&gt;=14/24,H$9&lt;20/24)</formula>
    </cfRule>
    <cfRule type="expression" dxfId="664" priority="135">
      <formula>AND(H$9&gt;=8/24,H$9&lt;14/24)</formula>
    </cfRule>
    <cfRule type="expression" dxfId="663" priority="136">
      <formula>H$9&lt;8/24</formula>
    </cfRule>
  </conditionalFormatting>
  <conditionalFormatting sqref="M84:AF84">
    <cfRule type="expression" dxfId="662" priority="129">
      <formula>M$9&gt;=20/24</formula>
    </cfRule>
    <cfRule type="expression" dxfId="661" priority="130">
      <formula>AND(M$9&gt;=14/24,M$9&lt;20/24)</formula>
    </cfRule>
    <cfRule type="expression" dxfId="660" priority="131">
      <formula>AND(M$9&gt;=8/24,M$9&lt;14/24)</formula>
    </cfRule>
    <cfRule type="expression" dxfId="659" priority="132">
      <formula>M$9&lt;8/24</formula>
    </cfRule>
  </conditionalFormatting>
  <conditionalFormatting sqref="M8 S8 AB8">
    <cfRule type="expression" dxfId="658" priority="182">
      <formula>AND(N$9&gt;=14/24,N$9&lt;20/24)</formula>
    </cfRule>
    <cfRule type="expression" dxfId="657" priority="183">
      <formula>AND(N$9&gt;=8/24,N$9&lt;14/24)</formula>
    </cfRule>
    <cfRule type="expression" dxfId="656" priority="184">
      <formula>N$9&lt;8/24</formula>
    </cfRule>
  </conditionalFormatting>
  <conditionalFormatting sqref="M79:Z83 AA80:AF83">
    <cfRule type="expression" dxfId="655" priority="137">
      <formula>M$9&gt;=20/24</formula>
    </cfRule>
    <cfRule type="expression" dxfId="654" priority="138">
      <formula>AND(M$9&gt;=14/24,M$9&lt;20/24)</formula>
    </cfRule>
    <cfRule type="expression" dxfId="653" priority="139">
      <formula>AND(M$9&gt;=8/24,M$9&lt;14/24)</formula>
    </cfRule>
    <cfRule type="expression" dxfId="652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1" priority="181">
      <formula>N$9&gt;=20/24</formula>
    </cfRule>
  </conditionalFormatting>
  <conditionalFormatting sqref="S8">
    <cfRule type="expression" dxfId="650" priority="172">
      <formula>U$9&gt;=20/24</formula>
    </cfRule>
    <cfRule type="expression" dxfId="649" priority="173">
      <formula>AND(U$9&gt;=14/24,U$9&lt;20/24)</formula>
    </cfRule>
    <cfRule type="expression" dxfId="648" priority="174">
      <formula>AND(U$9&gt;=8/24,U$9&lt;14/24)</formula>
    </cfRule>
    <cfRule type="expression" dxfId="647" priority="175">
      <formula>U$9&lt;8/24</formula>
    </cfRule>
  </conditionalFormatting>
  <conditionalFormatting sqref="AA79:AF84">
    <cfRule type="expression" dxfId="646" priority="59">
      <formula>AA$9&gt;=20/24</formula>
    </cfRule>
    <cfRule type="expression" dxfId="645" priority="60">
      <formula>AND(AA$9&gt;=14/24,AA$9&lt;20/24)</formula>
    </cfRule>
    <cfRule type="expression" dxfId="644" priority="61">
      <formula>AND(AA$9&gt;=8/24,AA$9&lt;14/24)</formula>
    </cfRule>
    <cfRule type="expression" dxfId="643" priority="62">
      <formula>AA$9&lt;8/24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642" priority="44">
      <formula>AA$9&gt;=20/24</formula>
    </cfRule>
    <cfRule type="expression" dxfId="641" priority="45">
      <formula>AND(AA$9&gt;=14/24,AA$9&lt;20/24)</formula>
    </cfRule>
    <cfRule type="expression" dxfId="640" priority="46">
      <formula>AND(AA$9&gt;=8/24,AA$9&lt;14/24)</formula>
    </cfRule>
    <cfRule type="expression" dxfId="639" priority="47">
      <formula>AA$9&lt;8/24</formula>
    </cfRule>
  </conditionalFormatting>
  <conditionalFormatting sqref="B66:Z70 B54:AF62 AA66:AF69">
    <cfRule type="expression" dxfId="638" priority="119">
      <formula>B54&gt;$AG54</formula>
    </cfRule>
  </conditionalFormatting>
  <conditionalFormatting sqref="AB8">
    <cfRule type="expression" dxfId="637" priority="168">
      <formula>AD$9&gt;=20/24</formula>
    </cfRule>
    <cfRule type="expression" dxfId="636" priority="169">
      <formula>AND(AD$9&gt;=14/24,AD$9&lt;20/24)</formula>
    </cfRule>
    <cfRule type="expression" dxfId="635" priority="170">
      <formula>AND(AD$9&gt;=8/24,AD$9&lt;14/24)</formula>
    </cfRule>
    <cfRule type="expression" dxfId="634" priority="171">
      <formula>AD$9&lt;8/24</formula>
    </cfRule>
  </conditionalFormatting>
  <conditionalFormatting sqref="AG78">
    <cfRule type="expression" dxfId="633" priority="147">
      <formula>AG$9&gt;=20/24</formula>
    </cfRule>
    <cfRule type="expression" dxfId="632" priority="148">
      <formula>AND(AG$9&gt;=14/24,AG$9&lt;20/24)</formula>
    </cfRule>
    <cfRule type="expression" dxfId="631" priority="149">
      <formula>AND(AG$9&gt;=8/24,AG$9&lt;14/24)</formula>
    </cfRule>
    <cfRule type="expression" dxfId="630" priority="150">
      <formula>AG$9&lt;8/24</formula>
    </cfRule>
  </conditionalFormatting>
  <conditionalFormatting sqref="AG91:AG92">
    <cfRule type="expression" dxfId="629" priority="142">
      <formula>AG91&gt;$AG91</formula>
    </cfRule>
  </conditionalFormatting>
  <conditionalFormatting sqref="AG96">
    <cfRule type="expression" dxfId="628" priority="143">
      <formula>AG$9&gt;=20/24</formula>
    </cfRule>
    <cfRule type="expression" dxfId="627" priority="144">
      <formula>AND(AG$9&gt;=14/24,AG$9&lt;20/24)</formula>
    </cfRule>
    <cfRule type="expression" dxfId="626" priority="145">
      <formula>AND(AG$9&gt;=8/24,AG$9&lt;14/24)</formula>
    </cfRule>
    <cfRule type="expression" dxfId="625" priority="146">
      <formula>AG$9&lt;8/24</formula>
    </cfRule>
  </conditionalFormatting>
  <conditionalFormatting sqref="AG113">
    <cfRule type="expression" dxfId="624" priority="164">
      <formula>AG$9&gt;=20/24</formula>
    </cfRule>
    <cfRule type="expression" dxfId="623" priority="165">
      <formula>AND(AG$9&gt;=14/24,AG$9&lt;20/24)</formula>
    </cfRule>
    <cfRule type="expression" dxfId="622" priority="166">
      <formula>AND(AG$9&gt;=8/24,AG$9&lt;14/24)</formula>
    </cfRule>
    <cfRule type="expression" dxfId="621" priority="167">
      <formula>AG$9&lt;8/24</formula>
    </cfRule>
  </conditionalFormatting>
  <conditionalFormatting sqref="AH8:AI10">
    <cfRule type="expression" dxfId="620" priority="55">
      <formula>AH$9&gt;=20/24</formula>
    </cfRule>
    <cfRule type="expression" dxfId="619" priority="56">
      <formula>AND(AH$9&gt;=14/24,AH$9&lt;20/24)</formula>
    </cfRule>
    <cfRule type="expression" dxfId="618" priority="57">
      <formula>AND(AH$9&gt;=8/24,AH$9&lt;14/24)</formula>
    </cfRule>
    <cfRule type="expression" dxfId="617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6" priority="185">
      <formula>AJ$9&gt;=20/24</formula>
    </cfRule>
    <cfRule type="expression" dxfId="615" priority="186">
      <formula>AND(AJ$9&gt;=14/24,AJ$9&lt;20/24)</formula>
    </cfRule>
    <cfRule type="expression" dxfId="614" priority="187">
      <formula>AND(AJ$9&gt;=8/24,AJ$9&lt;14/24)</formula>
    </cfRule>
    <cfRule type="expression" dxfId="613" priority="188">
      <formula>AJ$9&lt;8/24</formula>
    </cfRule>
  </conditionalFormatting>
  <conditionalFormatting sqref="AL99:AN99 AL105:AN105">
    <cfRule type="expression" dxfId="612" priority="157">
      <formula>AL$9&gt;=20/24</formula>
    </cfRule>
    <cfRule type="expression" dxfId="611" priority="158">
      <formula>AND(AL$9&gt;=14/24,AL$9&lt;20/24)</formula>
    </cfRule>
    <cfRule type="expression" dxfId="610" priority="159">
      <formula>AND(AL$9&gt;=8/24,AL$9&lt;14/24)</formula>
    </cfRule>
    <cfRule type="expression" dxfId="609" priority="160">
      <formula>AL$9&lt;8/24</formula>
    </cfRule>
  </conditionalFormatting>
  <conditionalFormatting sqref="AM15:AM21 AN16:AR21">
    <cfRule type="expression" dxfId="608" priority="81">
      <formula>AX$9&gt;=20/24</formula>
    </cfRule>
    <cfRule type="expression" dxfId="607" priority="82">
      <formula>AND(AX$9&gt;=14/24,AX$9&lt;20/24)</formula>
    </cfRule>
    <cfRule type="expression" dxfId="606" priority="83">
      <formula>AND(AX$9&gt;=8/24,AX$9&lt;14/24)</formula>
    </cfRule>
    <cfRule type="expression" dxfId="605" priority="84">
      <formula>AX$9&lt;8/24</formula>
    </cfRule>
  </conditionalFormatting>
  <conditionalFormatting sqref="AN100:AN103">
    <cfRule type="expression" dxfId="604" priority="153">
      <formula>AN$9&gt;=20/24</formula>
    </cfRule>
    <cfRule type="expression" dxfId="603" priority="154">
      <formula>AND(AN$9&gt;=14/24,AN$9&lt;20/24)</formula>
    </cfRule>
    <cfRule type="expression" dxfId="602" priority="155">
      <formula>AND(AN$9&gt;=8/24,AN$9&lt;14/24)</formula>
    </cfRule>
    <cfRule type="expression" dxfId="601" priority="156">
      <formula>AN$9&lt;8/24</formula>
    </cfRule>
  </conditionalFormatting>
  <conditionalFormatting sqref="AN15:AR15">
    <cfRule type="expression" dxfId="600" priority="69">
      <formula>U$9&gt;=20/24</formula>
    </cfRule>
    <cfRule type="expression" dxfId="599" priority="70">
      <formula>AND(U$9&gt;=14/24,U$9&lt;20/24)</formula>
    </cfRule>
    <cfRule type="expression" dxfId="598" priority="71">
      <formula>AND(U$9&gt;=8/24,U$9&lt;14/24)</formula>
    </cfRule>
    <cfRule type="expression" dxfId="597" priority="72">
      <formula>U$9&lt;8/24</formula>
    </cfRule>
  </conditionalFormatting>
  <conditionalFormatting sqref="AS15">
    <cfRule type="expression" dxfId="596" priority="77">
      <formula>AA$9&gt;=20/24</formula>
    </cfRule>
    <cfRule type="expression" dxfId="595" priority="78">
      <formula>AND(AA$9&gt;=14/24,AA$9&lt;20/24)</formula>
    </cfRule>
    <cfRule type="expression" dxfId="594" priority="79">
      <formula>AND(AA$9&gt;=8/24,AA$9&lt;14/24)</formula>
    </cfRule>
    <cfRule type="expression" dxfId="593" priority="80">
      <formula>AA$9&lt;8/24</formula>
    </cfRule>
  </conditionalFormatting>
  <conditionalFormatting sqref="AS16:AS21">
    <cfRule type="expression" dxfId="592" priority="85">
      <formula>BE$9&gt;=20/24</formula>
    </cfRule>
    <cfRule type="expression" dxfId="591" priority="86">
      <formula>AND(BE$9&gt;=14/24,BE$9&lt;20/24)</formula>
    </cfRule>
    <cfRule type="expression" dxfId="590" priority="87">
      <formula>AND(BE$9&gt;=8/24,BE$9&lt;14/24)</formula>
    </cfRule>
    <cfRule type="expression" dxfId="589" priority="88">
      <formula>BE$9&lt;8/24</formula>
    </cfRule>
  </conditionalFormatting>
  <conditionalFormatting sqref="AT15 AX15:BJ15">
    <cfRule type="expression" dxfId="588" priority="89">
      <formula>AC$9&gt;=20/24</formula>
    </cfRule>
    <cfRule type="expression" dxfId="587" priority="90">
      <formula>AND(AC$9&gt;=14/24,AC$9&lt;20/24)</formula>
    </cfRule>
    <cfRule type="expression" dxfId="586" priority="91">
      <formula>AND(AC$9&gt;=8/24,AC$9&lt;14/24)</formula>
    </cfRule>
    <cfRule type="expression" dxfId="585" priority="92">
      <formula>AC$9&lt;8/24</formula>
    </cfRule>
  </conditionalFormatting>
  <conditionalFormatting sqref="AT16:AT21">
    <cfRule type="expression" dxfId="584" priority="93">
      <formula>BG$9&gt;=20/24</formula>
    </cfRule>
    <cfRule type="expression" dxfId="583" priority="94">
      <formula>AND(BG$9&gt;=14/24,BG$9&lt;20/24)</formula>
    </cfRule>
    <cfRule type="expression" dxfId="582" priority="95">
      <formula>AND(BG$9&gt;=8/24,BG$9&lt;14/24)</formula>
    </cfRule>
    <cfRule type="expression" dxfId="581" priority="96">
      <formula>BG$9&lt;8/24</formula>
    </cfRule>
  </conditionalFormatting>
  <conditionalFormatting sqref="AU15:AV15">
    <cfRule type="expression" dxfId="580" priority="97">
      <formula>AE$9&gt;=20/24</formula>
    </cfRule>
    <cfRule type="expression" dxfId="579" priority="98">
      <formula>AND(AE$9&gt;=14/24,AE$9&lt;20/24)</formula>
    </cfRule>
    <cfRule type="expression" dxfId="578" priority="99">
      <formula>AND(AE$9&gt;=8/24,AE$9&lt;14/24)</formula>
    </cfRule>
    <cfRule type="expression" dxfId="577" priority="100">
      <formula>AE$9&lt;8/24</formula>
    </cfRule>
  </conditionalFormatting>
  <conditionalFormatting sqref="AU16:BJ21">
    <cfRule type="expression" dxfId="576" priority="101">
      <formula>BI$9&gt;=20/24</formula>
    </cfRule>
    <cfRule type="expression" dxfId="575" priority="102">
      <formula>AND(BI$9&gt;=14/24,BI$9&lt;20/24)</formula>
    </cfRule>
    <cfRule type="expression" dxfId="574" priority="103">
      <formula>AND(BI$9&gt;=8/24,BI$9&lt;14/24)</formula>
    </cfRule>
    <cfRule type="expression" dxfId="573" priority="104">
      <formula>BI$9&lt;8/24</formula>
    </cfRule>
  </conditionalFormatting>
  <conditionalFormatting sqref="AW15">
    <cfRule type="expression" dxfId="572" priority="73">
      <formula>B$9&gt;=20/24</formula>
    </cfRule>
    <cfRule type="expression" dxfId="571" priority="74">
      <formula>AND(B$9&gt;=14/24,B$9&lt;20/24)</formula>
    </cfRule>
    <cfRule type="expression" dxfId="570" priority="75">
      <formula>AND(B$9&gt;=8/24,B$9&lt;14/24)</formula>
    </cfRule>
    <cfRule type="expression" dxfId="569" priority="76">
      <formula>B$9&lt;8/24</formula>
    </cfRule>
  </conditionalFormatting>
  <conditionalFormatting sqref="A73">
    <cfRule type="expression" dxfId="568" priority="24">
      <formula>$AH73=0</formula>
    </cfRule>
  </conditionalFormatting>
  <conditionalFormatting sqref="B97:B107 B137:B152 B109:B112 B125:B134 B154:B159 C137:C151 C126:G133 H127:H133 I130:L133 B11:Z13">
    <cfRule type="expression" dxfId="567" priority="20">
      <formula>B$9&gt;=20/24</formula>
    </cfRule>
  </conditionalFormatting>
  <conditionalFormatting sqref="B97:B107 B137:B152 B109:B112 B125:B134 B154:B159 C137:C151 C126:G133 H127:H133 I130:L133 B11:Z13">
    <cfRule type="expression" dxfId="566" priority="21">
      <formula>AND(B$9&gt;=14/24,B$9&lt;20/24)</formula>
    </cfRule>
    <cfRule type="expression" dxfId="565" priority="22">
      <formula>AND(B$9&gt;=8/24,B$9&lt;14/24)</formula>
    </cfRule>
    <cfRule type="expression" dxfId="564" priority="23">
      <formula>B$9&lt;8/24</formula>
    </cfRule>
  </conditionalFormatting>
  <conditionalFormatting sqref="B14:Z28">
    <cfRule type="expression" dxfId="563" priority="10">
      <formula>B14&gt;$AG14*1</formula>
    </cfRule>
    <cfRule type="expression" dxfId="562" priority="11">
      <formula>B$9&gt;=20/24</formula>
    </cfRule>
    <cfRule type="expression" dxfId="561" priority="12">
      <formula>AND(B$9&gt;=14/24,B$9&lt;20/24)</formula>
    </cfRule>
    <cfRule type="expression" dxfId="560" priority="13">
      <formula>AND(B$9&gt;=8/24,B$9&lt;14/24)</formula>
    </cfRule>
    <cfRule type="expression" dxfId="559" priority="14">
      <formula>B$9&lt;8/24</formula>
    </cfRule>
  </conditionalFormatting>
  <conditionalFormatting sqref="B161:B167">
    <cfRule type="expression" dxfId="558" priority="15">
      <formula>B$9&gt;=20/24</formula>
    </cfRule>
    <cfRule type="expression" dxfId="557" priority="16">
      <formula>AND(B$9&gt;=14/24,B$9&lt;20/24)</formula>
    </cfRule>
    <cfRule type="expression" dxfId="556" priority="17">
      <formula>AND(B$9&gt;=8/24,B$9&lt;14/24)</formula>
    </cfRule>
    <cfRule type="expression" dxfId="555" priority="18">
      <formula>B$9&lt;8/24</formula>
    </cfRule>
  </conditionalFormatting>
  <conditionalFormatting sqref="B169:B274">
    <cfRule type="expression" dxfId="554" priority="6">
      <formula>B$9&gt;=20/24</formula>
    </cfRule>
    <cfRule type="expression" dxfId="553" priority="7">
      <formula>AND(B$9&gt;=14/24,B$9&lt;20/24)</formula>
    </cfRule>
    <cfRule type="expression" dxfId="552" priority="8">
      <formula>AND(B$9&gt;=8/24,B$9&lt;14/24)</formula>
    </cfRule>
    <cfRule type="expression" dxfId="551" priority="9">
      <formula>B$9&lt;8/24</formula>
    </cfRule>
  </conditionalFormatting>
  <conditionalFormatting sqref="B11:Z13">
    <cfRule type="expression" dxfId="550" priority="19">
      <formula>B11&gt;$AG11*1</formula>
    </cfRule>
  </conditionalFormatting>
  <conditionalFormatting sqref="A153">
    <cfRule type="expression" dxfId="549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8" priority="1">
      <formula>AL$9&gt;=20/24</formula>
    </cfRule>
  </conditionalFormatting>
  <conditionalFormatting sqref="AL153">
    <cfRule type="expression" dxfId="547" priority="2">
      <formula>AND(AL$9&gt;=14/24,AL$9&lt;20/24)</formula>
    </cfRule>
    <cfRule type="expression" dxfId="546" priority="3">
      <formula>AND(AL$9&gt;=8/24,AL$9&lt;14/24)</formula>
    </cfRule>
    <cfRule type="expression" dxfId="545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9"/>
  <dimension ref="A1:CJ305"/>
  <sheetViews>
    <sheetView zoomScale="112" zoomScaleNormal="112" workbookViewId="0">
      <pane xSplit="1" ySplit="10" topLeftCell="B11" activePane="bottomRight" state="frozen"/>
      <selection activeCell="C158" sqref="C158"/>
      <selection pane="topRight" activeCell="C158" sqref="C158"/>
      <selection pane="bottomLeft" activeCell="C158" sqref="C158"/>
      <selection pane="bottomRight" activeCell="L7" sqref="L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2080/10/25</v>
      </c>
      <c r="C4" s="230"/>
      <c r="D4" s="230"/>
      <c r="E4" s="231" t="str">
        <f ca="1">"2080/"&amp;"10/"&amp;INT(MID(CELL("filename",G6),FIND("]",CELL("filename",G6))+1,200))</f>
        <v>2080/10/25</v>
      </c>
      <c r="F4" s="231"/>
      <c r="G4" s="231"/>
      <c r="H4" s="231" t="str">
        <f ca="1">TEXT(E4,"dddd")</f>
        <v>Friday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77.7</v>
      </c>
      <c r="C5" s="30">
        <f t="shared" si="0"/>
        <v>75.5</v>
      </c>
      <c r="D5" s="30">
        <f t="shared" si="0"/>
        <v>74.5</v>
      </c>
      <c r="E5" s="30">
        <f t="shared" si="0"/>
        <v>72</v>
      </c>
      <c r="F5" s="30">
        <f t="shared" si="0"/>
        <v>68</v>
      </c>
      <c r="G5" s="30">
        <f t="shared" si="0"/>
        <v>62.7</v>
      </c>
      <c r="H5" s="30">
        <f t="shared" si="0"/>
        <v>64.2</v>
      </c>
      <c r="I5" s="30">
        <f t="shared" si="0"/>
        <v>63.8</v>
      </c>
      <c r="J5" s="30">
        <f t="shared" si="0"/>
        <v>64.599999999999994</v>
      </c>
      <c r="K5" s="30">
        <f t="shared" si="0"/>
        <v>61.8</v>
      </c>
      <c r="L5" s="30">
        <f t="shared" si="0"/>
        <v>63.599999999999994</v>
      </c>
      <c r="M5" s="30">
        <f t="shared" si="0"/>
        <v>63.199999999999996</v>
      </c>
      <c r="N5" s="30">
        <f t="shared" si="0"/>
        <v>82.5</v>
      </c>
      <c r="O5" s="30">
        <f t="shared" si="0"/>
        <v>142.79999999999998</v>
      </c>
      <c r="P5" s="30">
        <f t="shared" si="0"/>
        <v>128.9</v>
      </c>
      <c r="Q5" s="30">
        <f t="shared" si="0"/>
        <v>975.40000000000009</v>
      </c>
      <c r="R5" s="30">
        <f t="shared" si="0"/>
        <v>122.3</v>
      </c>
      <c r="S5" s="30">
        <f t="shared" si="0"/>
        <v>125.5</v>
      </c>
      <c r="T5" s="30">
        <f t="shared" si="0"/>
        <v>135</v>
      </c>
      <c r="U5" s="30">
        <f t="shared" si="0"/>
        <v>82.2</v>
      </c>
      <c r="V5" s="30">
        <f t="shared" si="0"/>
        <v>82.2</v>
      </c>
      <c r="W5" s="30">
        <f t="shared" si="0"/>
        <v>79.3</v>
      </c>
      <c r="X5" s="30">
        <f t="shared" si="0"/>
        <v>79.3</v>
      </c>
      <c r="Y5" s="30">
        <f t="shared" si="0"/>
        <v>105.2</v>
      </c>
      <c r="Z5" s="30">
        <f t="shared" si="0"/>
        <v>122</v>
      </c>
      <c r="AA5" s="30">
        <f>AB108</f>
        <v>106.3</v>
      </c>
      <c r="AB5" s="30">
        <f t="shared" si="0"/>
        <v>110.7</v>
      </c>
      <c r="AC5" s="30">
        <f t="shared" si="0"/>
        <v>113.8</v>
      </c>
      <c r="AD5" s="30">
        <f t="shared" si="0"/>
        <v>97.4</v>
      </c>
      <c r="AE5" s="30">
        <f t="shared" si="0"/>
        <v>97.1</v>
      </c>
      <c r="AF5" s="30">
        <f>B108</f>
        <v>80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Load=1252</v>
      </c>
      <c r="B7" s="35">
        <f t="shared" ref="B7:AF7" si="1">B116</f>
        <v>1398.4000000000003</v>
      </c>
      <c r="C7" s="35">
        <f t="shared" si="1"/>
        <v>1348.3</v>
      </c>
      <c r="D7" s="35">
        <f t="shared" si="1"/>
        <v>1304.6000000000001</v>
      </c>
      <c r="E7" s="35">
        <f t="shared" si="1"/>
        <v>1286.6000000000001</v>
      </c>
      <c r="F7" s="35">
        <f t="shared" si="1"/>
        <v>1251.8000000000002</v>
      </c>
      <c r="G7" s="35">
        <f t="shared" si="1"/>
        <v>1279.0999999999999</v>
      </c>
      <c r="H7" s="35">
        <f t="shared" si="1"/>
        <v>1414.8</v>
      </c>
      <c r="I7" s="35">
        <f t="shared" si="1"/>
        <v>1421.1</v>
      </c>
      <c r="J7" s="35">
        <f t="shared" si="1"/>
        <v>1523.2999999999997</v>
      </c>
      <c r="K7" s="35">
        <f t="shared" si="1"/>
        <v>1580.1999999999998</v>
      </c>
      <c r="L7" s="35">
        <f t="shared" si="1"/>
        <v>1608.1999999999998</v>
      </c>
      <c r="M7" s="35">
        <f t="shared" si="1"/>
        <v>1584.3999999999999</v>
      </c>
      <c r="N7" s="35">
        <f t="shared" si="1"/>
        <v>1538.1000000000001</v>
      </c>
      <c r="O7" s="35">
        <f t="shared" si="1"/>
        <v>1513.9999999999998</v>
      </c>
      <c r="P7" s="35">
        <f t="shared" si="1"/>
        <v>1492.9999999999998</v>
      </c>
      <c r="Q7" s="35">
        <f t="shared" si="1"/>
        <v>1458.9999999999998</v>
      </c>
      <c r="R7" s="35">
        <f t="shared" si="1"/>
        <v>2294.5</v>
      </c>
      <c r="S7" s="35">
        <f t="shared" si="1"/>
        <v>1528.3999999999996</v>
      </c>
      <c r="T7" s="35">
        <f t="shared" si="1"/>
        <v>1495.35</v>
      </c>
      <c r="U7" s="35">
        <f t="shared" si="1"/>
        <v>1511.15</v>
      </c>
      <c r="V7" s="35">
        <f t="shared" si="1"/>
        <v>1481.1499999999999</v>
      </c>
      <c r="W7" s="35">
        <f t="shared" si="1"/>
        <v>1488.25</v>
      </c>
      <c r="X7" s="35">
        <f t="shared" si="1"/>
        <v>1561.55</v>
      </c>
      <c r="Y7" s="35">
        <f t="shared" si="1"/>
        <v>1658.6499999999999</v>
      </c>
      <c r="Z7" s="35">
        <f t="shared" si="1"/>
        <v>1665.75</v>
      </c>
      <c r="AA7" s="35">
        <f t="shared" si="1"/>
        <v>1721.5500000000002</v>
      </c>
      <c r="AB7" s="35">
        <f>AB116</f>
        <v>1648.9499999999998</v>
      </c>
      <c r="AC7" s="35">
        <f t="shared" si="1"/>
        <v>1600.45</v>
      </c>
      <c r="AD7" s="35">
        <f t="shared" si="1"/>
        <v>1546.9899999999998</v>
      </c>
      <c r="AE7" s="35">
        <f t="shared" si="1"/>
        <v>1381.05</v>
      </c>
      <c r="AF7" s="35">
        <f t="shared" si="1"/>
        <v>1364.65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2294.5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2294.5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6" t="s">
        <v>19</v>
      </c>
      <c r="AI10" s="21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40.299999999999997</v>
      </c>
      <c r="C11" s="43">
        <v>40.299999999999997</v>
      </c>
      <c r="D11" s="43">
        <v>36</v>
      </c>
      <c r="E11" s="43">
        <v>36</v>
      </c>
      <c r="F11" s="43">
        <v>36</v>
      </c>
      <c r="G11" s="43">
        <v>36.299999999999997</v>
      </c>
      <c r="H11" s="43">
        <v>36.299999999999997</v>
      </c>
      <c r="I11" s="43">
        <v>36.299999999999997</v>
      </c>
      <c r="J11" s="43">
        <v>38.1</v>
      </c>
      <c r="K11" s="43">
        <v>38.1</v>
      </c>
      <c r="L11" s="43">
        <v>38.1</v>
      </c>
      <c r="M11" s="43">
        <v>38.1</v>
      </c>
      <c r="N11" s="43">
        <v>38.1</v>
      </c>
      <c r="O11" s="43">
        <v>37.1</v>
      </c>
      <c r="P11" s="43">
        <v>37.1</v>
      </c>
      <c r="Q11" s="43">
        <v>37.1</v>
      </c>
      <c r="R11" s="43">
        <v>37.1</v>
      </c>
      <c r="S11" s="43">
        <v>37.1</v>
      </c>
      <c r="T11" s="43">
        <v>36.1</v>
      </c>
      <c r="U11" s="43">
        <v>36.1</v>
      </c>
      <c r="V11" s="43">
        <v>36.1</v>
      </c>
      <c r="W11" s="43">
        <v>36.1</v>
      </c>
      <c r="X11" s="43">
        <v>36.1</v>
      </c>
      <c r="Y11" s="43">
        <v>36.1</v>
      </c>
      <c r="Z11" s="43">
        <v>36.1</v>
      </c>
      <c r="AA11" s="43">
        <v>36.1</v>
      </c>
      <c r="AB11" s="43">
        <v>36.1</v>
      </c>
      <c r="AC11" s="43">
        <v>36.1</v>
      </c>
      <c r="AD11" s="43">
        <v>36.1</v>
      </c>
      <c r="AE11" s="43">
        <v>36.1</v>
      </c>
      <c r="AF11" s="43">
        <v>36.1</v>
      </c>
      <c r="AG11" s="45">
        <v>86</v>
      </c>
      <c r="AH11" s="46">
        <f t="shared" ref="AH11:AH74" si="2">MAX(B11:AF11)</f>
        <v>40.299999999999997</v>
      </c>
      <c r="AI11" s="47">
        <f t="shared" ref="AI11:AI74" si="3">MIN(B11:AF11)</f>
        <v>36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32</v>
      </c>
      <c r="C12" s="43">
        <v>32</v>
      </c>
      <c r="D12" s="43">
        <v>30</v>
      </c>
      <c r="E12" s="43">
        <v>30</v>
      </c>
      <c r="F12" s="43">
        <v>30</v>
      </c>
      <c r="G12" s="43">
        <v>31</v>
      </c>
      <c r="H12" s="43">
        <v>31</v>
      </c>
      <c r="I12" s="43">
        <v>31</v>
      </c>
      <c r="J12" s="43">
        <v>31</v>
      </c>
      <c r="K12" s="43">
        <v>31</v>
      </c>
      <c r="L12" s="43">
        <v>31</v>
      </c>
      <c r="M12" s="43">
        <v>31</v>
      </c>
      <c r="N12" s="43">
        <v>31</v>
      </c>
      <c r="O12" s="43">
        <v>30</v>
      </c>
      <c r="P12" s="43">
        <v>30</v>
      </c>
      <c r="Q12" s="43">
        <v>30</v>
      </c>
      <c r="R12" s="43">
        <v>30</v>
      </c>
      <c r="S12" s="43">
        <v>30</v>
      </c>
      <c r="T12" s="43">
        <v>29</v>
      </c>
      <c r="U12" s="43">
        <v>29</v>
      </c>
      <c r="V12" s="43">
        <v>29</v>
      </c>
      <c r="W12" s="43">
        <v>29</v>
      </c>
      <c r="X12" s="43">
        <v>29</v>
      </c>
      <c r="Y12" s="43">
        <v>29</v>
      </c>
      <c r="Z12" s="43">
        <v>33</v>
      </c>
      <c r="AA12" s="43">
        <v>33</v>
      </c>
      <c r="AB12" s="43">
        <v>33</v>
      </c>
      <c r="AC12" s="43">
        <v>33</v>
      </c>
      <c r="AD12" s="43">
        <v>33</v>
      </c>
      <c r="AE12" s="43">
        <v>33</v>
      </c>
      <c r="AF12" s="43">
        <v>33</v>
      </c>
      <c r="AG12" s="48">
        <v>82</v>
      </c>
      <c r="AH12" s="46">
        <f t="shared" si="2"/>
        <v>33</v>
      </c>
      <c r="AI12" s="47">
        <f t="shared" si="3"/>
        <v>29</v>
      </c>
      <c r="AK12" s="49"/>
      <c r="AL12" s="50" t="str">
        <f ca="1">MID(CELL("filename",C7),FIND("]",CELL("filename",C7))+1,600)</f>
        <v>25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26.8</v>
      </c>
      <c r="C13" s="43">
        <v>26.8</v>
      </c>
      <c r="D13" s="43">
        <v>25.8</v>
      </c>
      <c r="E13" s="43">
        <v>25.8</v>
      </c>
      <c r="F13" s="43">
        <v>25.8</v>
      </c>
      <c r="G13" s="43">
        <v>27.3</v>
      </c>
      <c r="H13" s="43">
        <v>27.3</v>
      </c>
      <c r="I13" s="43">
        <v>27.3</v>
      </c>
      <c r="J13" s="43">
        <v>27.3</v>
      </c>
      <c r="K13" s="43">
        <v>27.3</v>
      </c>
      <c r="L13" s="43">
        <v>27.3</v>
      </c>
      <c r="M13" s="43">
        <v>27.3</v>
      </c>
      <c r="N13" s="43">
        <v>27.3</v>
      </c>
      <c r="O13" s="43">
        <v>26.3</v>
      </c>
      <c r="P13" s="43">
        <v>26.3</v>
      </c>
      <c r="Q13" s="43">
        <v>26.3</v>
      </c>
      <c r="R13" s="43">
        <v>26.3</v>
      </c>
      <c r="S13" s="43">
        <v>26.3</v>
      </c>
      <c r="T13" s="43">
        <v>26.3</v>
      </c>
      <c r="U13" s="43">
        <v>26.3</v>
      </c>
      <c r="V13" s="43">
        <v>26.3</v>
      </c>
      <c r="W13" s="43">
        <v>26.3</v>
      </c>
      <c r="X13" s="43">
        <v>26.3</v>
      </c>
      <c r="Y13" s="43">
        <v>26.3</v>
      </c>
      <c r="Z13" s="43">
        <v>26.3</v>
      </c>
      <c r="AA13" s="43">
        <v>26.3</v>
      </c>
      <c r="AB13" s="43">
        <v>26.3</v>
      </c>
      <c r="AC13" s="43">
        <v>26.3</v>
      </c>
      <c r="AD13" s="43">
        <v>26.3</v>
      </c>
      <c r="AE13" s="43">
        <v>26.3</v>
      </c>
      <c r="AF13" s="43">
        <v>26.3</v>
      </c>
      <c r="AG13" s="48">
        <v>78</v>
      </c>
      <c r="AH13" s="46">
        <f t="shared" si="2"/>
        <v>27.3</v>
      </c>
      <c r="AI13" s="47">
        <f t="shared" si="3"/>
        <v>25.8</v>
      </c>
      <c r="AK13" s="49"/>
      <c r="AL13" s="50" t="str">
        <f ca="1">"Daily Load Curve(Excluding of Export) of Nepal ("&amp;A4&amp;" "&amp;B4&amp;")"</f>
        <v>Daily Load Curve(Excluding of Export) of Nepal (Nepali Date: 2080/10/25)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26.3</v>
      </c>
      <c r="C14" s="43">
        <v>26.3</v>
      </c>
      <c r="D14" s="43">
        <v>24</v>
      </c>
      <c r="E14" s="43">
        <v>24</v>
      </c>
      <c r="F14" s="43">
        <v>24</v>
      </c>
      <c r="G14" s="43">
        <v>21</v>
      </c>
      <c r="H14" s="43">
        <v>21</v>
      </c>
      <c r="I14" s="43">
        <v>21</v>
      </c>
      <c r="J14" s="43">
        <v>21</v>
      </c>
      <c r="K14" s="43">
        <v>21</v>
      </c>
      <c r="L14" s="43">
        <v>21</v>
      </c>
      <c r="M14" s="43">
        <v>21</v>
      </c>
      <c r="N14" s="43">
        <v>21</v>
      </c>
      <c r="O14" s="43">
        <v>22.5</v>
      </c>
      <c r="P14" s="43">
        <v>22.5</v>
      </c>
      <c r="Q14" s="43">
        <v>22.5</v>
      </c>
      <c r="R14" s="43">
        <v>22.5</v>
      </c>
      <c r="S14" s="43">
        <v>22.5</v>
      </c>
      <c r="T14" s="43">
        <v>22.8</v>
      </c>
      <c r="U14" s="43">
        <v>22.8</v>
      </c>
      <c r="V14" s="43">
        <v>22.8</v>
      </c>
      <c r="W14" s="43">
        <v>22.8</v>
      </c>
      <c r="X14" s="43">
        <v>22.8</v>
      </c>
      <c r="Y14" s="43">
        <v>22.8</v>
      </c>
      <c r="Z14" s="43">
        <v>22.8</v>
      </c>
      <c r="AA14" s="43">
        <v>22.8</v>
      </c>
      <c r="AB14" s="43">
        <v>22.8</v>
      </c>
      <c r="AC14" s="43">
        <v>22.8</v>
      </c>
      <c r="AD14" s="43">
        <v>22.8</v>
      </c>
      <c r="AE14" s="43">
        <v>22.8</v>
      </c>
      <c r="AF14" s="43">
        <v>22.8</v>
      </c>
      <c r="AG14" s="48">
        <v>77</v>
      </c>
      <c r="AH14" s="46">
        <f t="shared" si="2"/>
        <v>26.3</v>
      </c>
      <c r="AI14" s="47">
        <f t="shared" si="3"/>
        <v>21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49.3</v>
      </c>
      <c r="C15" s="43">
        <v>49.3</v>
      </c>
      <c r="D15" s="43">
        <v>49.3</v>
      </c>
      <c r="E15" s="43">
        <v>49.3</v>
      </c>
      <c r="F15" s="43">
        <v>49.3</v>
      </c>
      <c r="G15" s="43">
        <v>49.3</v>
      </c>
      <c r="H15" s="43">
        <v>49.3</v>
      </c>
      <c r="I15" s="43">
        <v>49.3</v>
      </c>
      <c r="J15" s="43">
        <v>49.3</v>
      </c>
      <c r="K15" s="43">
        <v>49.3</v>
      </c>
      <c r="L15" s="43">
        <v>49.3</v>
      </c>
      <c r="M15" s="43">
        <v>49.3</v>
      </c>
      <c r="N15" s="43">
        <v>49.3</v>
      </c>
      <c r="O15" s="43">
        <v>42.7</v>
      </c>
      <c r="P15" s="43">
        <v>42.7</v>
      </c>
      <c r="Q15" s="43">
        <v>42.7</v>
      </c>
      <c r="R15" s="43">
        <v>42.7</v>
      </c>
      <c r="S15" s="43">
        <v>42.7</v>
      </c>
      <c r="T15" s="43">
        <v>40.6</v>
      </c>
      <c r="U15" s="43">
        <v>40.6</v>
      </c>
      <c r="V15" s="43">
        <v>40.6</v>
      </c>
      <c r="W15" s="43">
        <v>40.6</v>
      </c>
      <c r="X15" s="43">
        <v>40.6</v>
      </c>
      <c r="Y15" s="43">
        <v>40.6</v>
      </c>
      <c r="Z15" s="43">
        <v>40.6</v>
      </c>
      <c r="AA15" s="43">
        <v>40.6</v>
      </c>
      <c r="AB15" s="43">
        <v>40.6</v>
      </c>
      <c r="AC15" s="43">
        <v>40.6</v>
      </c>
      <c r="AD15" s="43">
        <v>40.6</v>
      </c>
      <c r="AE15" s="43">
        <v>40.6</v>
      </c>
      <c r="AF15" s="43">
        <v>40.6</v>
      </c>
      <c r="AG15" s="48">
        <v>73</v>
      </c>
      <c r="AH15" s="46">
        <f t="shared" si="2"/>
        <v>49.3</v>
      </c>
      <c r="AI15" s="47">
        <f t="shared" si="3"/>
        <v>40.6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17.100000000000001</v>
      </c>
      <c r="C16" s="43">
        <v>17.100000000000001</v>
      </c>
      <c r="D16" s="43">
        <v>17.2</v>
      </c>
      <c r="E16" s="43">
        <v>17.2</v>
      </c>
      <c r="F16" s="43">
        <v>17.2</v>
      </c>
      <c r="G16" s="43">
        <v>17.2</v>
      </c>
      <c r="H16" s="43">
        <v>17.2</v>
      </c>
      <c r="I16" s="43">
        <v>17.2</v>
      </c>
      <c r="J16" s="43">
        <v>17.2</v>
      </c>
      <c r="K16" s="43">
        <v>17.2</v>
      </c>
      <c r="L16" s="43">
        <v>17.2</v>
      </c>
      <c r="M16" s="43">
        <v>17.2</v>
      </c>
      <c r="N16" s="43">
        <v>17.2</v>
      </c>
      <c r="O16" s="43">
        <v>16.100000000000001</v>
      </c>
      <c r="P16" s="43">
        <v>16.100000000000001</v>
      </c>
      <c r="Q16" s="43">
        <v>16.100000000000001</v>
      </c>
      <c r="R16" s="43">
        <v>16.100000000000001</v>
      </c>
      <c r="S16" s="43">
        <v>16.100000000000001</v>
      </c>
      <c r="T16" s="43">
        <v>17.100000000000001</v>
      </c>
      <c r="U16" s="43">
        <v>17.100000000000001</v>
      </c>
      <c r="V16" s="43">
        <v>17.100000000000001</v>
      </c>
      <c r="W16" s="43">
        <v>17.100000000000001</v>
      </c>
      <c r="X16" s="43">
        <v>17.100000000000001</v>
      </c>
      <c r="Y16" s="43">
        <v>17.100000000000001</v>
      </c>
      <c r="Z16" s="43">
        <v>17.100000000000001</v>
      </c>
      <c r="AA16" s="43">
        <v>17.100000000000001</v>
      </c>
      <c r="AB16" s="43">
        <v>17.100000000000001</v>
      </c>
      <c r="AC16" s="43">
        <v>17.100000000000001</v>
      </c>
      <c r="AD16" s="43">
        <v>17.100000000000001</v>
      </c>
      <c r="AE16" s="43">
        <v>17.100000000000001</v>
      </c>
      <c r="AF16" s="43">
        <v>17.100000000000001</v>
      </c>
      <c r="AG16" s="48">
        <v>71</v>
      </c>
      <c r="AH16" s="46">
        <f t="shared" si="2"/>
        <v>17.2</v>
      </c>
      <c r="AI16" s="47">
        <f t="shared" si="3"/>
        <v>16.100000000000001</v>
      </c>
      <c r="AK16" s="49"/>
      <c r="AL16" s="52" t="s">
        <v>7</v>
      </c>
      <c r="AM16" s="57">
        <f t="shared" ref="AM16:AR16" si="4">B71</f>
        <v>977.2</v>
      </c>
      <c r="AN16" s="57">
        <f t="shared" si="4"/>
        <v>977.2</v>
      </c>
      <c r="AO16" s="57">
        <f t="shared" si="4"/>
        <v>957.80000000000007</v>
      </c>
      <c r="AP16" s="57">
        <f t="shared" si="4"/>
        <v>957.80000000000007</v>
      </c>
      <c r="AQ16" s="57">
        <f t="shared" si="4"/>
        <v>957.80000000000007</v>
      </c>
      <c r="AR16" s="57">
        <f t="shared" si="4"/>
        <v>957.6</v>
      </c>
      <c r="AS16" s="57">
        <f>I71</f>
        <v>957.6</v>
      </c>
      <c r="AT16" s="57">
        <f>K71</f>
        <v>959.4</v>
      </c>
      <c r="AU16" s="57">
        <f t="shared" ref="AU16:BD16" si="5">M71</f>
        <v>959.4</v>
      </c>
      <c r="AV16" s="57">
        <f t="shared" si="5"/>
        <v>959.4</v>
      </c>
      <c r="AW16" s="57">
        <f t="shared" si="5"/>
        <v>925.0999999999998</v>
      </c>
      <c r="AX16" s="57">
        <f t="shared" si="5"/>
        <v>925.0999999999998</v>
      </c>
      <c r="AY16" s="57">
        <f t="shared" si="5"/>
        <v>925.0999999999998</v>
      </c>
      <c r="AZ16" s="57">
        <f t="shared" si="5"/>
        <v>925.0999999999998</v>
      </c>
      <c r="BA16" s="57">
        <f t="shared" si="5"/>
        <v>937.0999999999998</v>
      </c>
      <c r="BB16" s="57">
        <f t="shared" si="5"/>
        <v>949.15</v>
      </c>
      <c r="BC16" s="57">
        <f t="shared" si="5"/>
        <v>949.15</v>
      </c>
      <c r="BD16" s="57">
        <f t="shared" si="5"/>
        <v>949.15</v>
      </c>
      <c r="BE16" s="58">
        <f>X71</f>
        <v>949.15</v>
      </c>
      <c r="BF16" s="58">
        <f>Z71</f>
        <v>953.15</v>
      </c>
      <c r="BG16" s="58">
        <f>AB71</f>
        <v>953.15</v>
      </c>
      <c r="BH16" s="58">
        <f>AD71</f>
        <v>953.15</v>
      </c>
      <c r="BI16" s="58">
        <f>AE71</f>
        <v>953.15</v>
      </c>
      <c r="BJ16" s="58">
        <f>AF71</f>
        <v>953.15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25.4</v>
      </c>
      <c r="C17" s="44">
        <v>25.4</v>
      </c>
      <c r="D17" s="44">
        <v>24</v>
      </c>
      <c r="E17" s="44">
        <v>24</v>
      </c>
      <c r="F17" s="44">
        <v>24</v>
      </c>
      <c r="G17" s="44">
        <v>24</v>
      </c>
      <c r="H17" s="44">
        <v>24</v>
      </c>
      <c r="I17" s="44">
        <v>24</v>
      </c>
      <c r="J17" s="44">
        <v>24</v>
      </c>
      <c r="K17" s="44">
        <v>24</v>
      </c>
      <c r="L17" s="44">
        <v>24</v>
      </c>
      <c r="M17" s="44">
        <v>24</v>
      </c>
      <c r="N17" s="44">
        <v>24</v>
      </c>
      <c r="O17" s="44">
        <v>24</v>
      </c>
      <c r="P17" s="44">
        <v>24</v>
      </c>
      <c r="Q17" s="44">
        <v>24</v>
      </c>
      <c r="R17" s="44">
        <v>24</v>
      </c>
      <c r="S17" s="44">
        <v>24</v>
      </c>
      <c r="T17" s="44">
        <v>25</v>
      </c>
      <c r="U17" s="44">
        <v>25</v>
      </c>
      <c r="V17" s="44">
        <v>25</v>
      </c>
      <c r="W17" s="44">
        <v>25</v>
      </c>
      <c r="X17" s="44">
        <v>25</v>
      </c>
      <c r="Y17" s="44">
        <v>25</v>
      </c>
      <c r="Z17" s="44">
        <v>25</v>
      </c>
      <c r="AA17" s="44">
        <v>25</v>
      </c>
      <c r="AB17" s="44">
        <v>25</v>
      </c>
      <c r="AC17" s="44">
        <v>25</v>
      </c>
      <c r="AD17" s="44">
        <v>25</v>
      </c>
      <c r="AE17" s="44">
        <v>25</v>
      </c>
      <c r="AF17" s="44">
        <v>25</v>
      </c>
      <c r="AG17" s="45">
        <v>54</v>
      </c>
      <c r="AH17" s="46">
        <f t="shared" si="2"/>
        <v>25.4</v>
      </c>
      <c r="AI17" s="47">
        <f t="shared" si="3"/>
        <v>24</v>
      </c>
      <c r="AK17" s="49"/>
      <c r="AL17" s="52" t="s">
        <v>29</v>
      </c>
      <c r="AM17" s="57">
        <f t="shared" ref="AM17:AR17" si="6">B78</f>
        <v>414.60000000000008</v>
      </c>
      <c r="AN17" s="57">
        <f t="shared" si="6"/>
        <v>321.00000000000006</v>
      </c>
      <c r="AO17" s="57">
        <f t="shared" si="6"/>
        <v>203.9</v>
      </c>
      <c r="AP17" s="57">
        <f t="shared" si="6"/>
        <v>203.9</v>
      </c>
      <c r="AQ17" s="57">
        <f t="shared" si="6"/>
        <v>193.8</v>
      </c>
      <c r="AR17" s="57">
        <f t="shared" si="6"/>
        <v>240.70000000000002</v>
      </c>
      <c r="AS17" s="57">
        <f>I78</f>
        <v>470.1</v>
      </c>
      <c r="AT17" s="57">
        <f>K78</f>
        <v>473.1</v>
      </c>
      <c r="AU17" s="57">
        <f t="shared" ref="AU17:BD17" si="7">M78</f>
        <v>362.8</v>
      </c>
      <c r="AV17" s="57">
        <f t="shared" si="7"/>
        <v>331.6</v>
      </c>
      <c r="AW17" s="57">
        <f t="shared" si="7"/>
        <v>234.9</v>
      </c>
      <c r="AX17" s="57">
        <f t="shared" si="7"/>
        <v>134.39999999999998</v>
      </c>
      <c r="AY17" s="57">
        <f t="shared" si="7"/>
        <v>134.39999999999998</v>
      </c>
      <c r="AZ17" s="57">
        <f t="shared" si="7"/>
        <v>134.39999999999998</v>
      </c>
      <c r="BA17" s="57">
        <f t="shared" si="7"/>
        <v>184.4</v>
      </c>
      <c r="BB17" s="57">
        <f t="shared" si="7"/>
        <v>156.6</v>
      </c>
      <c r="BC17" s="57">
        <f t="shared" si="7"/>
        <v>134.39999999999998</v>
      </c>
      <c r="BD17" s="57">
        <f t="shared" si="7"/>
        <v>134.39999999999998</v>
      </c>
      <c r="BE17" s="58">
        <f>X78</f>
        <v>215.7</v>
      </c>
      <c r="BF17" s="58">
        <f>Z78</f>
        <v>439.59999999999997</v>
      </c>
      <c r="BG17" s="58">
        <f>AB78</f>
        <v>494.40000000000003</v>
      </c>
      <c r="BH17" s="58">
        <f>AD78</f>
        <v>415.90000000000003</v>
      </c>
      <c r="BI17" s="58">
        <f>AE78</f>
        <v>275.10000000000002</v>
      </c>
      <c r="BJ17" s="58">
        <f>AF78</f>
        <v>254.5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17.100000000000001</v>
      </c>
      <c r="C18" s="44">
        <v>17.100000000000001</v>
      </c>
      <c r="D18" s="44">
        <v>14.2</v>
      </c>
      <c r="E18" s="44">
        <v>14.2</v>
      </c>
      <c r="F18" s="44">
        <v>14.2</v>
      </c>
      <c r="G18" s="44">
        <v>14.2</v>
      </c>
      <c r="H18" s="44">
        <v>14.2</v>
      </c>
      <c r="I18" s="44">
        <v>14.2</v>
      </c>
      <c r="J18" s="44">
        <v>14.2</v>
      </c>
      <c r="K18" s="44">
        <v>14.2</v>
      </c>
      <c r="L18" s="44">
        <v>14.2</v>
      </c>
      <c r="M18" s="44">
        <v>14.2</v>
      </c>
      <c r="N18" s="44">
        <v>14.2</v>
      </c>
      <c r="O18" s="44">
        <v>11.1</v>
      </c>
      <c r="P18" s="44">
        <v>11.1</v>
      </c>
      <c r="Q18" s="44">
        <v>11.1</v>
      </c>
      <c r="R18" s="44">
        <v>11.1</v>
      </c>
      <c r="S18" s="44">
        <v>11.1</v>
      </c>
      <c r="T18" s="44">
        <v>13.85</v>
      </c>
      <c r="U18" s="44">
        <v>13.85</v>
      </c>
      <c r="V18" s="44">
        <v>13.85</v>
      </c>
      <c r="W18" s="44">
        <v>13.85</v>
      </c>
      <c r="X18" s="44">
        <v>13.85</v>
      </c>
      <c r="Y18" s="44">
        <v>13.85</v>
      </c>
      <c r="Z18" s="44">
        <v>13.85</v>
      </c>
      <c r="AA18" s="44">
        <v>13.85</v>
      </c>
      <c r="AB18" s="44">
        <v>13.85</v>
      </c>
      <c r="AC18" s="44">
        <v>13.85</v>
      </c>
      <c r="AD18" s="44">
        <v>13.85</v>
      </c>
      <c r="AE18" s="44">
        <v>13.85</v>
      </c>
      <c r="AF18" s="44">
        <v>13.85</v>
      </c>
      <c r="AG18" s="48">
        <v>52.465000000000003</v>
      </c>
      <c r="AH18" s="46">
        <f t="shared" si="2"/>
        <v>17.100000000000001</v>
      </c>
      <c r="AI18" s="47">
        <f t="shared" si="3"/>
        <v>11.1</v>
      </c>
      <c r="AK18" s="49"/>
      <c r="AL18" s="52" t="s">
        <v>31</v>
      </c>
      <c r="AM18" s="57">
        <f t="shared" ref="AM18:AR18" si="8">B92</f>
        <v>381.4</v>
      </c>
      <c r="AN18" s="57">
        <f t="shared" si="8"/>
        <v>346.9</v>
      </c>
      <c r="AO18" s="57">
        <f t="shared" si="8"/>
        <v>269.70000000000005</v>
      </c>
      <c r="AP18" s="57">
        <f t="shared" si="8"/>
        <v>272.7</v>
      </c>
      <c r="AQ18" s="57">
        <f t="shared" si="8"/>
        <v>248.7</v>
      </c>
      <c r="AR18" s="57">
        <f t="shared" si="8"/>
        <v>259.7</v>
      </c>
      <c r="AS18" s="57">
        <f>I92</f>
        <v>311.39999999999998</v>
      </c>
      <c r="AT18" s="57">
        <f>K92</f>
        <v>356.59999999999997</v>
      </c>
      <c r="AU18" s="57">
        <f t="shared" ref="AU18:BD18" si="9">M92</f>
        <v>368.49999999999994</v>
      </c>
      <c r="AV18" s="57">
        <f t="shared" si="9"/>
        <v>366.49999999999994</v>
      </c>
      <c r="AW18" s="57">
        <f t="shared" si="9"/>
        <v>353.4</v>
      </c>
      <c r="AX18" s="57">
        <f t="shared" si="9"/>
        <v>265.2</v>
      </c>
      <c r="AY18" s="57">
        <f t="shared" si="9"/>
        <v>245.1</v>
      </c>
      <c r="AZ18" s="57">
        <f t="shared" si="9"/>
        <v>218.1</v>
      </c>
      <c r="BA18" s="57">
        <f t="shared" si="9"/>
        <v>243.1</v>
      </c>
      <c r="BB18" s="57">
        <f t="shared" si="9"/>
        <v>241.1</v>
      </c>
      <c r="BC18" s="57">
        <f t="shared" si="9"/>
        <v>269.60000000000002</v>
      </c>
      <c r="BD18" s="57">
        <f t="shared" si="9"/>
        <v>334.59999999999997</v>
      </c>
      <c r="BE18" s="58">
        <f>X92</f>
        <v>320.39999999999998</v>
      </c>
      <c r="BF18" s="58">
        <f>Z92</f>
        <v>366.79999999999995</v>
      </c>
      <c r="BG18" s="58">
        <f>AB92</f>
        <v>395.4</v>
      </c>
      <c r="BH18" s="58">
        <f>AD92</f>
        <v>354.09999999999997</v>
      </c>
      <c r="BI18" s="58">
        <f>AE92</f>
        <v>350.89999999999992</v>
      </c>
      <c r="BJ18" s="58">
        <f>AF92</f>
        <v>346.49999999999994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80</v>
      </c>
      <c r="AN19" s="57">
        <f t="shared" si="10"/>
        <v>77.7</v>
      </c>
      <c r="AO19" s="57">
        <f t="shared" si="10"/>
        <v>75.5</v>
      </c>
      <c r="AP19" s="57">
        <f t="shared" si="10"/>
        <v>74.5</v>
      </c>
      <c r="AQ19" s="57">
        <f t="shared" si="10"/>
        <v>72</v>
      </c>
      <c r="AR19" s="57">
        <f t="shared" si="10"/>
        <v>68</v>
      </c>
      <c r="AS19" s="57">
        <f>I108</f>
        <v>64.2</v>
      </c>
      <c r="AT19" s="57">
        <f>K108</f>
        <v>64.599999999999994</v>
      </c>
      <c r="AU19" s="57">
        <f t="shared" ref="AU19:BD19" si="11">M108</f>
        <v>63.599999999999994</v>
      </c>
      <c r="AV19" s="57">
        <f t="shared" si="11"/>
        <v>63.199999999999996</v>
      </c>
      <c r="AW19" s="57">
        <f t="shared" si="11"/>
        <v>82.5</v>
      </c>
      <c r="AX19" s="57">
        <f t="shared" si="11"/>
        <v>142.79999999999998</v>
      </c>
      <c r="AY19" s="57">
        <f t="shared" si="11"/>
        <v>128.9</v>
      </c>
      <c r="AZ19" s="57">
        <f t="shared" si="11"/>
        <v>975.40000000000009</v>
      </c>
      <c r="BA19" s="57">
        <f t="shared" si="11"/>
        <v>122.3</v>
      </c>
      <c r="BB19" s="57">
        <f t="shared" si="11"/>
        <v>125.5</v>
      </c>
      <c r="BC19" s="57">
        <f t="shared" si="11"/>
        <v>135</v>
      </c>
      <c r="BD19" s="57">
        <f t="shared" si="11"/>
        <v>82.2</v>
      </c>
      <c r="BE19" s="58">
        <f>X108</f>
        <v>79.3</v>
      </c>
      <c r="BF19" s="58">
        <f>Z108</f>
        <v>105.2</v>
      </c>
      <c r="BG19" s="58">
        <f>AB108</f>
        <v>106.3</v>
      </c>
      <c r="BH19" s="58">
        <f>AD108</f>
        <v>113.8</v>
      </c>
      <c r="BI19" s="58">
        <f>AE108</f>
        <v>97.4</v>
      </c>
      <c r="BJ19" s="58">
        <f>AF108</f>
        <v>97.1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45</v>
      </c>
      <c r="C20" s="44">
        <v>45</v>
      </c>
      <c r="D20" s="44">
        <v>45</v>
      </c>
      <c r="E20" s="44">
        <v>45</v>
      </c>
      <c r="F20" s="44">
        <v>45</v>
      </c>
      <c r="G20" s="44">
        <v>45</v>
      </c>
      <c r="H20" s="44">
        <v>45</v>
      </c>
      <c r="I20" s="44">
        <v>45</v>
      </c>
      <c r="J20" s="44">
        <v>45</v>
      </c>
      <c r="K20" s="44">
        <v>45</v>
      </c>
      <c r="L20" s="44">
        <v>45</v>
      </c>
      <c r="M20" s="44">
        <v>45</v>
      </c>
      <c r="N20" s="44">
        <v>45</v>
      </c>
      <c r="O20" s="44">
        <v>45</v>
      </c>
      <c r="P20" s="44">
        <v>45</v>
      </c>
      <c r="Q20" s="44">
        <v>45</v>
      </c>
      <c r="R20" s="44">
        <v>45</v>
      </c>
      <c r="S20" s="44">
        <v>45</v>
      </c>
      <c r="T20" s="44">
        <v>45</v>
      </c>
      <c r="U20" s="44">
        <v>45</v>
      </c>
      <c r="V20" s="44">
        <v>45</v>
      </c>
      <c r="W20" s="44">
        <v>45</v>
      </c>
      <c r="X20" s="44">
        <v>45</v>
      </c>
      <c r="Y20" s="44">
        <v>45</v>
      </c>
      <c r="Z20" s="44">
        <v>45</v>
      </c>
      <c r="AA20" s="44">
        <v>45</v>
      </c>
      <c r="AB20" s="44">
        <v>45</v>
      </c>
      <c r="AC20" s="44">
        <v>45</v>
      </c>
      <c r="AD20" s="44">
        <v>45</v>
      </c>
      <c r="AE20" s="44">
        <v>45</v>
      </c>
      <c r="AF20" s="44">
        <v>45</v>
      </c>
      <c r="AG20" s="48">
        <v>50</v>
      </c>
      <c r="AH20" s="46">
        <f t="shared" si="2"/>
        <v>45</v>
      </c>
      <c r="AI20" s="47">
        <f t="shared" si="3"/>
        <v>45</v>
      </c>
      <c r="AK20" s="49"/>
      <c r="AL20" s="52" t="s">
        <v>35</v>
      </c>
      <c r="AM20" s="57">
        <f t="shared" ref="AM20:AR20" si="12">B96</f>
        <v>52.5</v>
      </c>
      <c r="AN20" s="57">
        <f t="shared" si="12"/>
        <v>52.5</v>
      </c>
      <c r="AO20" s="57">
        <f t="shared" si="12"/>
        <v>52.5</v>
      </c>
      <c r="AP20" s="57">
        <f t="shared" si="12"/>
        <v>52.5</v>
      </c>
      <c r="AQ20" s="57">
        <f t="shared" si="12"/>
        <v>52.5</v>
      </c>
      <c r="AR20" s="57">
        <f t="shared" si="12"/>
        <v>52.5</v>
      </c>
      <c r="AS20" s="57">
        <f>I96</f>
        <v>66</v>
      </c>
      <c r="AT20" s="57">
        <f>K96</f>
        <v>80</v>
      </c>
      <c r="AU20" s="57">
        <f t="shared" ref="AU20:BD20" si="13">M96</f>
        <v>63</v>
      </c>
      <c r="AV20" s="57">
        <f t="shared" si="13"/>
        <v>63</v>
      </c>
      <c r="AW20" s="57">
        <f t="shared" si="13"/>
        <v>91.8</v>
      </c>
      <c r="AX20" s="57">
        <f t="shared" si="13"/>
        <v>25.5</v>
      </c>
      <c r="AY20" s="57">
        <f t="shared" si="13"/>
        <v>25.5</v>
      </c>
      <c r="AZ20" s="57">
        <f t="shared" si="13"/>
        <v>41.5</v>
      </c>
      <c r="BA20" s="57">
        <f t="shared" si="13"/>
        <v>41.5</v>
      </c>
      <c r="BB20" s="57">
        <f t="shared" si="13"/>
        <v>23</v>
      </c>
      <c r="BC20" s="57">
        <f t="shared" si="13"/>
        <v>23</v>
      </c>
      <c r="BD20" s="57">
        <f t="shared" si="13"/>
        <v>23</v>
      </c>
      <c r="BE20" s="58">
        <f>X96</f>
        <v>0</v>
      </c>
      <c r="BF20" s="58">
        <f>Z96</f>
        <v>66</v>
      </c>
      <c r="BG20" s="58">
        <f>AB96</f>
        <v>46</v>
      </c>
      <c r="BH20" s="58">
        <f>AD96</f>
        <v>46</v>
      </c>
      <c r="BI20" s="58">
        <f>AE96</f>
        <v>46</v>
      </c>
      <c r="BJ20" s="58">
        <f>AF96</f>
        <v>46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24.1</v>
      </c>
      <c r="C21" s="44">
        <v>24.1</v>
      </c>
      <c r="D21" s="44">
        <v>24.1</v>
      </c>
      <c r="E21" s="44">
        <v>24.1</v>
      </c>
      <c r="F21" s="44">
        <v>24.1</v>
      </c>
      <c r="G21" s="44">
        <v>24.1</v>
      </c>
      <c r="H21" s="44">
        <v>24.1</v>
      </c>
      <c r="I21" s="44">
        <v>24.1</v>
      </c>
      <c r="J21" s="44">
        <v>24.1</v>
      </c>
      <c r="K21" s="44">
        <v>24.1</v>
      </c>
      <c r="L21" s="44">
        <v>24.1</v>
      </c>
      <c r="M21" s="44">
        <v>24.1</v>
      </c>
      <c r="N21" s="44">
        <v>24.1</v>
      </c>
      <c r="O21" s="44">
        <v>24.1</v>
      </c>
      <c r="P21" s="44">
        <v>24.1</v>
      </c>
      <c r="Q21" s="44">
        <v>24.1</v>
      </c>
      <c r="R21" s="44">
        <v>24.1</v>
      </c>
      <c r="S21" s="44">
        <v>24.1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24.1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31</v>
      </c>
      <c r="C22" s="44">
        <v>31</v>
      </c>
      <c r="D22" s="44">
        <v>30</v>
      </c>
      <c r="E22" s="44">
        <v>30</v>
      </c>
      <c r="F22" s="44">
        <v>30</v>
      </c>
      <c r="G22" s="44">
        <v>30</v>
      </c>
      <c r="H22" s="44">
        <v>30</v>
      </c>
      <c r="I22" s="44">
        <v>30</v>
      </c>
      <c r="J22" s="44">
        <v>30</v>
      </c>
      <c r="K22" s="44">
        <v>30</v>
      </c>
      <c r="L22" s="44">
        <v>30</v>
      </c>
      <c r="M22" s="44">
        <v>30</v>
      </c>
      <c r="N22" s="44">
        <v>30</v>
      </c>
      <c r="O22" s="44">
        <v>29</v>
      </c>
      <c r="P22" s="44">
        <v>29</v>
      </c>
      <c r="Q22" s="44">
        <v>29</v>
      </c>
      <c r="R22" s="44">
        <v>29</v>
      </c>
      <c r="S22" s="44">
        <v>29</v>
      </c>
      <c r="T22" s="44">
        <v>31.8</v>
      </c>
      <c r="U22" s="44">
        <v>31.8</v>
      </c>
      <c r="V22" s="44">
        <v>31.8</v>
      </c>
      <c r="W22" s="44">
        <v>31.8</v>
      </c>
      <c r="X22" s="44">
        <v>31.8</v>
      </c>
      <c r="Y22" s="44">
        <v>31.8</v>
      </c>
      <c r="Z22" s="44">
        <v>31.8</v>
      </c>
      <c r="AA22" s="44">
        <v>31.8</v>
      </c>
      <c r="AB22" s="44">
        <v>31.8</v>
      </c>
      <c r="AC22" s="44">
        <v>31.8</v>
      </c>
      <c r="AD22" s="44">
        <v>31.8</v>
      </c>
      <c r="AE22" s="44">
        <v>31.8</v>
      </c>
      <c r="AF22" s="44">
        <v>31.8</v>
      </c>
      <c r="AG22" s="48">
        <v>44</v>
      </c>
      <c r="AH22" s="46">
        <f t="shared" si="2"/>
        <v>31.8</v>
      </c>
      <c r="AI22" s="47">
        <f t="shared" si="3"/>
        <v>29</v>
      </c>
      <c r="AK22" s="49"/>
      <c r="AL22" s="59" t="s">
        <v>39</v>
      </c>
      <c r="AM22" s="60">
        <f t="shared" ref="AM22:BJ22" si="16">SUM(AM16:AM21)</f>
        <v>1905.7000000000003</v>
      </c>
      <c r="AN22" s="60">
        <f t="shared" si="16"/>
        <v>1775.3</v>
      </c>
      <c r="AO22" s="60">
        <f t="shared" si="16"/>
        <v>1559.4</v>
      </c>
      <c r="AP22" s="60">
        <f t="shared" si="16"/>
        <v>1561.4</v>
      </c>
      <c r="AQ22" s="60">
        <f t="shared" si="16"/>
        <v>1524.8000000000002</v>
      </c>
      <c r="AR22" s="60">
        <f t="shared" si="16"/>
        <v>1578.5</v>
      </c>
      <c r="AS22" s="60">
        <f t="shared" si="16"/>
        <v>1869.3</v>
      </c>
      <c r="AT22" s="60">
        <f t="shared" si="16"/>
        <v>1933.6999999999998</v>
      </c>
      <c r="AU22" s="60">
        <f t="shared" si="16"/>
        <v>1817.3</v>
      </c>
      <c r="AV22" s="60">
        <f t="shared" si="16"/>
        <v>1783.7</v>
      </c>
      <c r="AW22" s="60">
        <f t="shared" si="16"/>
        <v>1687.6999999999996</v>
      </c>
      <c r="AX22" s="60">
        <f t="shared" si="16"/>
        <v>1492.9999999999998</v>
      </c>
      <c r="AY22" s="60">
        <f t="shared" si="16"/>
        <v>1458.9999999999998</v>
      </c>
      <c r="AZ22" s="60">
        <f t="shared" si="16"/>
        <v>2294.5</v>
      </c>
      <c r="BA22" s="60">
        <f t="shared" si="16"/>
        <v>1528.3999999999996</v>
      </c>
      <c r="BB22" s="60">
        <f t="shared" si="16"/>
        <v>1495.35</v>
      </c>
      <c r="BC22" s="60">
        <f t="shared" si="16"/>
        <v>1511.15</v>
      </c>
      <c r="BD22" s="60">
        <f t="shared" si="16"/>
        <v>1523.35</v>
      </c>
      <c r="BE22" s="60">
        <f t="shared" si="16"/>
        <v>1564.55</v>
      </c>
      <c r="BF22" s="60">
        <f t="shared" si="16"/>
        <v>1930.75</v>
      </c>
      <c r="BG22" s="60">
        <f t="shared" si="16"/>
        <v>1995.2499999999998</v>
      </c>
      <c r="BH22" s="60">
        <f t="shared" si="16"/>
        <v>1882.9499999999998</v>
      </c>
      <c r="BI22" s="60">
        <f t="shared" si="16"/>
        <v>1722.55</v>
      </c>
      <c r="BJ22" s="60">
        <f t="shared" si="16"/>
        <v>1697.25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18</v>
      </c>
      <c r="C23" s="44">
        <v>18</v>
      </c>
      <c r="D23" s="44">
        <v>16</v>
      </c>
      <c r="E23" s="44">
        <v>16</v>
      </c>
      <c r="F23" s="44">
        <v>16</v>
      </c>
      <c r="G23" s="44">
        <v>16</v>
      </c>
      <c r="H23" s="44">
        <v>16</v>
      </c>
      <c r="I23" s="44">
        <v>16</v>
      </c>
      <c r="J23" s="44">
        <v>16</v>
      </c>
      <c r="K23" s="44">
        <v>16</v>
      </c>
      <c r="L23" s="44">
        <v>16</v>
      </c>
      <c r="M23" s="44">
        <v>16</v>
      </c>
      <c r="N23" s="44">
        <v>16</v>
      </c>
      <c r="O23" s="44">
        <v>14.4</v>
      </c>
      <c r="P23" s="44">
        <v>14.4</v>
      </c>
      <c r="Q23" s="44">
        <v>14.4</v>
      </c>
      <c r="R23" s="44">
        <v>14.4</v>
      </c>
      <c r="S23" s="44">
        <v>14.4</v>
      </c>
      <c r="T23" s="44">
        <v>14.4</v>
      </c>
      <c r="U23" s="44">
        <v>14.4</v>
      </c>
      <c r="V23" s="44">
        <v>14.4</v>
      </c>
      <c r="W23" s="44">
        <v>14.4</v>
      </c>
      <c r="X23" s="44">
        <v>14.4</v>
      </c>
      <c r="Y23" s="44">
        <v>14.4</v>
      </c>
      <c r="Z23" s="44">
        <v>14.4</v>
      </c>
      <c r="AA23" s="44">
        <v>14.4</v>
      </c>
      <c r="AB23" s="44">
        <v>14.4</v>
      </c>
      <c r="AC23" s="44">
        <v>14.4</v>
      </c>
      <c r="AD23" s="44">
        <v>14.4</v>
      </c>
      <c r="AE23" s="44">
        <v>14.4</v>
      </c>
      <c r="AF23" s="44">
        <v>14.4</v>
      </c>
      <c r="AG23" s="48">
        <v>42</v>
      </c>
      <c r="AH23" s="46">
        <f t="shared" si="2"/>
        <v>18</v>
      </c>
      <c r="AI23" s="47">
        <f t="shared" si="3"/>
        <v>14.4</v>
      </c>
      <c r="AK23" s="49"/>
      <c r="AL23" s="59" t="s">
        <v>41</v>
      </c>
      <c r="AM23" s="60">
        <f t="shared" ref="AM23:AR23" si="17">B123*-1</f>
        <v>-507.3</v>
      </c>
      <c r="AN23" s="60">
        <f t="shared" si="17"/>
        <v>-427</v>
      </c>
      <c r="AO23" s="60">
        <f t="shared" si="17"/>
        <v>-254.8</v>
      </c>
      <c r="AP23" s="60">
        <f t="shared" si="17"/>
        <v>-274.8</v>
      </c>
      <c r="AQ23" s="60">
        <f t="shared" si="17"/>
        <v>-273</v>
      </c>
      <c r="AR23" s="60">
        <f t="shared" si="17"/>
        <v>-299.40000000000003</v>
      </c>
      <c r="AS23" s="60">
        <f>I123*-1</f>
        <v>-448.2</v>
      </c>
      <c r="AT23" s="60">
        <f>K123*-1</f>
        <v>-353.5</v>
      </c>
      <c r="AU23" s="60">
        <f t="shared" ref="AU23:BD23" si="18">M123*-1</f>
        <v>-232.9</v>
      </c>
      <c r="AV23" s="60">
        <f t="shared" si="18"/>
        <v>-245.6</v>
      </c>
      <c r="AW23" s="60">
        <f t="shared" si="18"/>
        <v>-173.7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-42.2</v>
      </c>
      <c r="BE23" s="60">
        <f>X123*-1</f>
        <v>-3</v>
      </c>
      <c r="BF23" s="60">
        <f>Z123*-1</f>
        <v>-265</v>
      </c>
      <c r="BG23" s="60">
        <f>AB123*-1</f>
        <v>-346.3</v>
      </c>
      <c r="BH23" s="60">
        <f>AD123*-1</f>
        <v>-335.96</v>
      </c>
      <c r="BI23" s="60">
        <f>AE123*-1</f>
        <v>-341.5</v>
      </c>
      <c r="BJ23" s="60">
        <f>AF123*-1</f>
        <v>-332.6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19.5</v>
      </c>
      <c r="C24" s="44">
        <v>19.5</v>
      </c>
      <c r="D24" s="44">
        <v>20.2</v>
      </c>
      <c r="E24" s="44">
        <v>20.2</v>
      </c>
      <c r="F24" s="44">
        <v>20.2</v>
      </c>
      <c r="G24" s="44">
        <v>20.2</v>
      </c>
      <c r="H24" s="44">
        <v>20.2</v>
      </c>
      <c r="I24" s="44">
        <v>20.2</v>
      </c>
      <c r="J24" s="44">
        <v>20.2</v>
      </c>
      <c r="K24" s="44">
        <v>20.2</v>
      </c>
      <c r="L24" s="44">
        <v>20.2</v>
      </c>
      <c r="M24" s="44">
        <v>20.2</v>
      </c>
      <c r="N24" s="44">
        <v>20.2</v>
      </c>
      <c r="O24" s="44">
        <v>17.600000000000001</v>
      </c>
      <c r="P24" s="44">
        <v>17.600000000000001</v>
      </c>
      <c r="Q24" s="44">
        <v>17.600000000000001</v>
      </c>
      <c r="R24" s="44">
        <v>17.600000000000001</v>
      </c>
      <c r="S24" s="44">
        <v>17.600000000000001</v>
      </c>
      <c r="T24" s="44">
        <v>17.600000000000001</v>
      </c>
      <c r="U24" s="44">
        <v>17.600000000000001</v>
      </c>
      <c r="V24" s="44">
        <v>17.600000000000001</v>
      </c>
      <c r="W24" s="44">
        <v>17.600000000000001</v>
      </c>
      <c r="X24" s="44">
        <v>17.600000000000001</v>
      </c>
      <c r="Y24" s="44">
        <v>17.600000000000001</v>
      </c>
      <c r="Z24" s="44">
        <v>17.600000000000001</v>
      </c>
      <c r="AA24" s="44">
        <v>17.600000000000001</v>
      </c>
      <c r="AB24" s="44">
        <v>17.600000000000001</v>
      </c>
      <c r="AC24" s="44">
        <v>17.600000000000001</v>
      </c>
      <c r="AD24" s="44">
        <v>17.600000000000001</v>
      </c>
      <c r="AE24" s="44">
        <v>17.600000000000001</v>
      </c>
      <c r="AF24" s="44">
        <v>17.600000000000001</v>
      </c>
      <c r="AG24" s="48">
        <v>40</v>
      </c>
      <c r="AH24" s="46">
        <f t="shared" si="2"/>
        <v>20.2</v>
      </c>
      <c r="AI24" s="47">
        <f t="shared" si="3"/>
        <v>17.600000000000001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14.7</v>
      </c>
      <c r="C25" s="44">
        <v>14.7</v>
      </c>
      <c r="D25" s="44">
        <v>16.600000000000001</v>
      </c>
      <c r="E25" s="44">
        <v>16.600000000000001</v>
      </c>
      <c r="F25" s="44">
        <v>16.600000000000001</v>
      </c>
      <c r="G25" s="44">
        <v>16.600000000000001</v>
      </c>
      <c r="H25" s="44">
        <v>16.600000000000001</v>
      </c>
      <c r="I25" s="44">
        <v>16.600000000000001</v>
      </c>
      <c r="J25" s="44">
        <v>16.600000000000001</v>
      </c>
      <c r="K25" s="44">
        <v>16.600000000000001</v>
      </c>
      <c r="L25" s="44">
        <v>16.600000000000001</v>
      </c>
      <c r="M25" s="44">
        <v>16.600000000000001</v>
      </c>
      <c r="N25" s="44">
        <v>16.600000000000001</v>
      </c>
      <c r="O25" s="44">
        <v>14.4</v>
      </c>
      <c r="P25" s="44">
        <v>14.4</v>
      </c>
      <c r="Q25" s="44">
        <v>14.4</v>
      </c>
      <c r="R25" s="44">
        <v>14.4</v>
      </c>
      <c r="S25" s="44">
        <v>14.4</v>
      </c>
      <c r="T25" s="44">
        <v>14.6</v>
      </c>
      <c r="U25" s="44">
        <v>14.6</v>
      </c>
      <c r="V25" s="44">
        <v>14.6</v>
      </c>
      <c r="W25" s="44">
        <v>14.6</v>
      </c>
      <c r="X25" s="44">
        <v>14.6</v>
      </c>
      <c r="Y25" s="44">
        <v>14.6</v>
      </c>
      <c r="Z25" s="44">
        <v>14.6</v>
      </c>
      <c r="AA25" s="44">
        <v>14.6</v>
      </c>
      <c r="AB25" s="44">
        <v>14.6</v>
      </c>
      <c r="AC25" s="44">
        <v>14.6</v>
      </c>
      <c r="AD25" s="44">
        <v>14.6</v>
      </c>
      <c r="AE25" s="44">
        <v>14.6</v>
      </c>
      <c r="AF25" s="44">
        <v>14.6</v>
      </c>
      <c r="AG25" s="48">
        <v>38.46</v>
      </c>
      <c r="AH25" s="46">
        <f t="shared" si="2"/>
        <v>16.600000000000001</v>
      </c>
      <c r="AI25" s="47">
        <f t="shared" si="3"/>
        <v>14.4</v>
      </c>
      <c r="AK25" s="49"/>
      <c r="AL25" s="59" t="s">
        <v>44</v>
      </c>
      <c r="AM25" s="60">
        <f t="shared" ref="AM25:BJ25" si="19">AM22+AM23</f>
        <v>1398.4000000000003</v>
      </c>
      <c r="AN25" s="60">
        <f t="shared" si="19"/>
        <v>1348.3</v>
      </c>
      <c r="AO25" s="60">
        <f t="shared" si="19"/>
        <v>1304.6000000000001</v>
      </c>
      <c r="AP25" s="60">
        <f t="shared" si="19"/>
        <v>1286.6000000000001</v>
      </c>
      <c r="AQ25" s="60">
        <f t="shared" si="19"/>
        <v>1251.8000000000002</v>
      </c>
      <c r="AR25" s="60">
        <f t="shared" si="19"/>
        <v>1279.0999999999999</v>
      </c>
      <c r="AS25" s="60">
        <f t="shared" si="19"/>
        <v>1421.1</v>
      </c>
      <c r="AT25" s="60">
        <f t="shared" si="19"/>
        <v>1580.1999999999998</v>
      </c>
      <c r="AU25" s="60">
        <f t="shared" si="19"/>
        <v>1584.3999999999999</v>
      </c>
      <c r="AV25" s="60">
        <f t="shared" si="19"/>
        <v>1538.1000000000001</v>
      </c>
      <c r="AW25" s="60">
        <f t="shared" si="19"/>
        <v>1513.9999999999995</v>
      </c>
      <c r="AX25" s="60">
        <f t="shared" si="19"/>
        <v>1492.9999999999998</v>
      </c>
      <c r="AY25" s="60">
        <f t="shared" si="19"/>
        <v>1458.9999999999998</v>
      </c>
      <c r="AZ25" s="60">
        <f t="shared" si="19"/>
        <v>2294.5</v>
      </c>
      <c r="BA25" s="60">
        <f t="shared" si="19"/>
        <v>1528.3999999999996</v>
      </c>
      <c r="BB25" s="60">
        <f t="shared" si="19"/>
        <v>1495.35</v>
      </c>
      <c r="BC25" s="60">
        <f t="shared" si="19"/>
        <v>1511.15</v>
      </c>
      <c r="BD25" s="60">
        <f t="shared" si="19"/>
        <v>1481.1499999999999</v>
      </c>
      <c r="BE25" s="60">
        <f t="shared" si="19"/>
        <v>1561.55</v>
      </c>
      <c r="BF25" s="60">
        <f t="shared" si="19"/>
        <v>1665.75</v>
      </c>
      <c r="BG25" s="60">
        <f t="shared" si="19"/>
        <v>1648.9499999999998</v>
      </c>
      <c r="BH25" s="60">
        <f t="shared" si="19"/>
        <v>1546.9899999999998</v>
      </c>
      <c r="BI25" s="60">
        <f t="shared" si="19"/>
        <v>1381.05</v>
      </c>
      <c r="BJ25" s="60">
        <f t="shared" si="19"/>
        <v>1364.65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8.6</v>
      </c>
      <c r="C26" s="44">
        <v>8.6</v>
      </c>
      <c r="D26" s="44">
        <v>8.6</v>
      </c>
      <c r="E26" s="44">
        <v>8.6</v>
      </c>
      <c r="F26" s="44">
        <v>8.6</v>
      </c>
      <c r="G26" s="44">
        <v>8.6</v>
      </c>
      <c r="H26" s="44">
        <v>8.6</v>
      </c>
      <c r="I26" s="44">
        <v>8.6</v>
      </c>
      <c r="J26" s="44">
        <v>8.6</v>
      </c>
      <c r="K26" s="44">
        <v>8.6</v>
      </c>
      <c r="L26" s="44">
        <v>8.6</v>
      </c>
      <c r="M26" s="44">
        <v>8.6</v>
      </c>
      <c r="N26" s="44">
        <v>8.6</v>
      </c>
      <c r="O26" s="44">
        <v>7.9</v>
      </c>
      <c r="P26" s="44">
        <v>7.9</v>
      </c>
      <c r="Q26" s="44">
        <v>7.9</v>
      </c>
      <c r="R26" s="44">
        <v>7.9</v>
      </c>
      <c r="S26" s="44">
        <v>7.9</v>
      </c>
      <c r="T26" s="44">
        <v>8.5</v>
      </c>
      <c r="U26" s="44">
        <v>8.5</v>
      </c>
      <c r="V26" s="44">
        <v>8.5</v>
      </c>
      <c r="W26" s="44">
        <v>8.5</v>
      </c>
      <c r="X26" s="44">
        <v>8.5</v>
      </c>
      <c r="Y26" s="44">
        <v>8.5</v>
      </c>
      <c r="Z26" s="44">
        <v>8.5</v>
      </c>
      <c r="AA26" s="44">
        <v>8.5</v>
      </c>
      <c r="AB26" s="44">
        <v>8.5</v>
      </c>
      <c r="AC26" s="44">
        <v>8.5</v>
      </c>
      <c r="AD26" s="44">
        <v>8.5</v>
      </c>
      <c r="AE26" s="44">
        <v>8.5</v>
      </c>
      <c r="AF26" s="44">
        <v>8.5</v>
      </c>
      <c r="AG26" s="61">
        <v>38</v>
      </c>
      <c r="AH26" s="46">
        <f t="shared" si="2"/>
        <v>8.6</v>
      </c>
      <c r="AI26" s="47">
        <f t="shared" si="3"/>
        <v>7.9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23</v>
      </c>
      <c r="C27" s="44">
        <v>23</v>
      </c>
      <c r="D27" s="44">
        <v>21.5</v>
      </c>
      <c r="E27" s="44">
        <v>21.5</v>
      </c>
      <c r="F27" s="44">
        <v>21.5</v>
      </c>
      <c r="G27" s="44">
        <v>21.5</v>
      </c>
      <c r="H27" s="44">
        <v>21.5</v>
      </c>
      <c r="I27" s="44">
        <v>21.5</v>
      </c>
      <c r="J27" s="44">
        <v>21.5</v>
      </c>
      <c r="K27" s="44">
        <v>21.5</v>
      </c>
      <c r="L27" s="44">
        <v>21.5</v>
      </c>
      <c r="M27" s="44">
        <v>21.5</v>
      </c>
      <c r="N27" s="44">
        <v>21.5</v>
      </c>
      <c r="O27" s="44">
        <v>20.2</v>
      </c>
      <c r="P27" s="44">
        <v>20.2</v>
      </c>
      <c r="Q27" s="44">
        <v>20.2</v>
      </c>
      <c r="R27" s="44">
        <v>20.2</v>
      </c>
      <c r="S27" s="44">
        <v>20.2</v>
      </c>
      <c r="T27" s="44">
        <v>19</v>
      </c>
      <c r="U27" s="44">
        <v>19</v>
      </c>
      <c r="V27" s="44">
        <v>19</v>
      </c>
      <c r="W27" s="44">
        <v>19</v>
      </c>
      <c r="X27" s="44">
        <v>19</v>
      </c>
      <c r="Y27" s="44">
        <v>19</v>
      </c>
      <c r="Z27" s="44">
        <v>19</v>
      </c>
      <c r="AA27" s="44">
        <v>19</v>
      </c>
      <c r="AB27" s="44">
        <v>19</v>
      </c>
      <c r="AC27" s="44">
        <v>19</v>
      </c>
      <c r="AD27" s="44">
        <v>19</v>
      </c>
      <c r="AE27" s="44">
        <v>19</v>
      </c>
      <c r="AF27" s="44">
        <v>19</v>
      </c>
      <c r="AG27" s="48">
        <v>36</v>
      </c>
      <c r="AH27" s="46">
        <f t="shared" si="2"/>
        <v>23</v>
      </c>
      <c r="AI27" s="47">
        <f t="shared" si="3"/>
        <v>19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22.3</v>
      </c>
      <c r="C28" s="44">
        <v>22.3</v>
      </c>
      <c r="D28" s="44">
        <v>22</v>
      </c>
      <c r="E28" s="44">
        <v>22</v>
      </c>
      <c r="F28" s="44">
        <v>22</v>
      </c>
      <c r="G28" s="44">
        <v>22</v>
      </c>
      <c r="H28" s="44">
        <v>22</v>
      </c>
      <c r="I28" s="44">
        <v>22</v>
      </c>
      <c r="J28" s="44">
        <v>22</v>
      </c>
      <c r="K28" s="44">
        <v>22</v>
      </c>
      <c r="L28" s="44">
        <v>22</v>
      </c>
      <c r="M28" s="44">
        <v>22</v>
      </c>
      <c r="N28" s="44">
        <v>22</v>
      </c>
      <c r="O28" s="44">
        <v>22.9</v>
      </c>
      <c r="P28" s="44">
        <v>22.9</v>
      </c>
      <c r="Q28" s="44">
        <v>22.9</v>
      </c>
      <c r="R28" s="44">
        <v>22.9</v>
      </c>
      <c r="S28" s="44">
        <v>22.9</v>
      </c>
      <c r="T28" s="44">
        <v>25</v>
      </c>
      <c r="U28" s="44">
        <v>25</v>
      </c>
      <c r="V28" s="44">
        <v>25</v>
      </c>
      <c r="W28" s="44">
        <v>25</v>
      </c>
      <c r="X28" s="44">
        <v>25</v>
      </c>
      <c r="Y28" s="44">
        <v>25</v>
      </c>
      <c r="Z28" s="44">
        <v>25</v>
      </c>
      <c r="AA28" s="44">
        <v>25</v>
      </c>
      <c r="AB28" s="44">
        <v>25</v>
      </c>
      <c r="AC28" s="44">
        <v>25</v>
      </c>
      <c r="AD28" s="44">
        <v>25</v>
      </c>
      <c r="AE28" s="44">
        <v>25</v>
      </c>
      <c r="AF28" s="44">
        <v>25</v>
      </c>
      <c r="AG28" s="48">
        <v>35.5</v>
      </c>
      <c r="AH28" s="46">
        <f t="shared" si="2"/>
        <v>25</v>
      </c>
      <c r="AI28" s="47">
        <f t="shared" si="3"/>
        <v>22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12.9</v>
      </c>
      <c r="C30" s="44">
        <v>12.9</v>
      </c>
      <c r="D30" s="44">
        <v>13.6</v>
      </c>
      <c r="E30" s="44">
        <v>13.6</v>
      </c>
      <c r="F30" s="44">
        <v>13.6</v>
      </c>
      <c r="G30" s="44">
        <v>13.6</v>
      </c>
      <c r="H30" s="44">
        <v>13.6</v>
      </c>
      <c r="I30" s="44">
        <v>13.6</v>
      </c>
      <c r="J30" s="44">
        <v>13.6</v>
      </c>
      <c r="K30" s="44">
        <v>13.6</v>
      </c>
      <c r="L30" s="44">
        <v>13.6</v>
      </c>
      <c r="M30" s="44">
        <v>13.6</v>
      </c>
      <c r="N30" s="44">
        <v>13.6</v>
      </c>
      <c r="O30" s="44">
        <v>13.2</v>
      </c>
      <c r="P30" s="44">
        <v>13.2</v>
      </c>
      <c r="Q30" s="44">
        <v>13.2</v>
      </c>
      <c r="R30" s="44">
        <v>13.2</v>
      </c>
      <c r="S30" s="44">
        <v>13.2</v>
      </c>
      <c r="T30" s="44">
        <v>19.399999999999999</v>
      </c>
      <c r="U30" s="44">
        <v>19.399999999999999</v>
      </c>
      <c r="V30" s="44">
        <v>19.399999999999999</v>
      </c>
      <c r="W30" s="44">
        <v>19.399999999999999</v>
      </c>
      <c r="X30" s="44">
        <v>19.399999999999999</v>
      </c>
      <c r="Y30" s="44">
        <v>19.399999999999999</v>
      </c>
      <c r="Z30" s="44">
        <v>19.399999999999999</v>
      </c>
      <c r="AA30" s="44">
        <v>19.399999999999999</v>
      </c>
      <c r="AB30" s="44">
        <v>19.399999999999999</v>
      </c>
      <c r="AC30" s="44">
        <v>19.399999999999999</v>
      </c>
      <c r="AD30" s="44">
        <v>19.399999999999999</v>
      </c>
      <c r="AE30" s="44">
        <v>19.399999999999999</v>
      </c>
      <c r="AF30" s="44">
        <v>19.399999999999999</v>
      </c>
      <c r="AG30" s="48">
        <v>30</v>
      </c>
      <c r="AH30" s="46">
        <f t="shared" si="2"/>
        <v>19.399999999999999</v>
      </c>
      <c r="AI30" s="47">
        <f t="shared" si="3"/>
        <v>12.9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11.5</v>
      </c>
      <c r="E31" s="44">
        <v>11.5</v>
      </c>
      <c r="F31" s="44">
        <v>11.5</v>
      </c>
      <c r="G31" s="44">
        <v>11.5</v>
      </c>
      <c r="H31" s="44">
        <v>11.5</v>
      </c>
      <c r="I31" s="44">
        <v>11.5</v>
      </c>
      <c r="J31" s="44">
        <v>11.5</v>
      </c>
      <c r="K31" s="44">
        <v>11.5</v>
      </c>
      <c r="L31" s="44">
        <v>11.5</v>
      </c>
      <c r="M31" s="44">
        <v>11.5</v>
      </c>
      <c r="N31" s="44">
        <v>11.5</v>
      </c>
      <c r="O31" s="44">
        <v>11</v>
      </c>
      <c r="P31" s="44">
        <v>11</v>
      </c>
      <c r="Q31" s="44">
        <v>11</v>
      </c>
      <c r="R31" s="44">
        <v>11</v>
      </c>
      <c r="S31" s="44">
        <v>11</v>
      </c>
      <c r="T31" s="44">
        <v>11</v>
      </c>
      <c r="U31" s="44">
        <v>11</v>
      </c>
      <c r="V31" s="44">
        <v>11</v>
      </c>
      <c r="W31" s="44">
        <v>11</v>
      </c>
      <c r="X31" s="44">
        <v>11</v>
      </c>
      <c r="Y31" s="44">
        <v>11</v>
      </c>
      <c r="Z31" s="44">
        <v>11</v>
      </c>
      <c r="AA31" s="44">
        <v>11</v>
      </c>
      <c r="AB31" s="44">
        <v>11</v>
      </c>
      <c r="AC31" s="44">
        <v>11</v>
      </c>
      <c r="AD31" s="44">
        <v>11</v>
      </c>
      <c r="AE31" s="44">
        <v>11</v>
      </c>
      <c r="AF31" s="44">
        <v>11</v>
      </c>
      <c r="AG31" s="48">
        <v>29.04</v>
      </c>
      <c r="AH31" s="46">
        <f t="shared" si="2"/>
        <v>12</v>
      </c>
      <c r="AI31" s="47">
        <f t="shared" si="3"/>
        <v>11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v>0</v>
      </c>
      <c r="L32" s="44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4">
        <v>0</v>
      </c>
      <c r="S32" s="44">
        <v>12</v>
      </c>
      <c r="T32" s="44">
        <v>12</v>
      </c>
      <c r="U32" s="44">
        <v>12</v>
      </c>
      <c r="V32" s="44">
        <v>12</v>
      </c>
      <c r="W32" s="44">
        <v>12</v>
      </c>
      <c r="X32" s="44">
        <v>12</v>
      </c>
      <c r="Y32" s="44">
        <v>12</v>
      </c>
      <c r="Z32" s="44">
        <v>12</v>
      </c>
      <c r="AA32" s="44">
        <v>12</v>
      </c>
      <c r="AB32" s="44">
        <v>12</v>
      </c>
      <c r="AC32" s="44">
        <v>12</v>
      </c>
      <c r="AD32" s="44">
        <v>12</v>
      </c>
      <c r="AE32" s="44">
        <v>12</v>
      </c>
      <c r="AF32" s="44">
        <v>12</v>
      </c>
      <c r="AG32" s="48">
        <v>28.1</v>
      </c>
      <c r="AH32" s="46">
        <f t="shared" si="2"/>
        <v>12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13.2</v>
      </c>
      <c r="C33" s="44">
        <v>13.2</v>
      </c>
      <c r="D33" s="44">
        <v>13.1</v>
      </c>
      <c r="E33" s="44">
        <v>13.1</v>
      </c>
      <c r="F33" s="44">
        <v>13.1</v>
      </c>
      <c r="G33" s="44">
        <v>13.1</v>
      </c>
      <c r="H33" s="44">
        <v>13.1</v>
      </c>
      <c r="I33" s="44">
        <v>13.1</v>
      </c>
      <c r="J33" s="44">
        <v>13.1</v>
      </c>
      <c r="K33" s="44">
        <v>13.1</v>
      </c>
      <c r="L33" s="44">
        <v>13.1</v>
      </c>
      <c r="M33" s="44">
        <v>13.1</v>
      </c>
      <c r="N33" s="44">
        <v>13.1</v>
      </c>
      <c r="O33" s="44">
        <v>11.8</v>
      </c>
      <c r="P33" s="44">
        <v>11.8</v>
      </c>
      <c r="Q33" s="44">
        <v>11.8</v>
      </c>
      <c r="R33" s="44">
        <v>11.8</v>
      </c>
      <c r="S33" s="44">
        <v>11.8</v>
      </c>
      <c r="T33" s="44">
        <v>12.1</v>
      </c>
      <c r="U33" s="44">
        <v>12.1</v>
      </c>
      <c r="V33" s="44">
        <v>12.1</v>
      </c>
      <c r="W33" s="44">
        <v>12.1</v>
      </c>
      <c r="X33" s="44">
        <v>12.1</v>
      </c>
      <c r="Y33" s="44">
        <v>12.1</v>
      </c>
      <c r="Z33" s="44">
        <v>12.1</v>
      </c>
      <c r="AA33" s="44">
        <v>12.1</v>
      </c>
      <c r="AB33" s="44">
        <v>12.1</v>
      </c>
      <c r="AC33" s="44">
        <v>12.1</v>
      </c>
      <c r="AD33" s="44">
        <v>12.1</v>
      </c>
      <c r="AE33" s="44">
        <v>12.1</v>
      </c>
      <c r="AF33" s="44">
        <v>12.1</v>
      </c>
      <c r="AG33" s="48">
        <v>27</v>
      </c>
      <c r="AH33" s="46">
        <f t="shared" si="2"/>
        <v>13.2</v>
      </c>
      <c r="AI33" s="47">
        <f t="shared" si="3"/>
        <v>11.8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12.1</v>
      </c>
      <c r="C36" s="44">
        <v>12.1</v>
      </c>
      <c r="D36" s="44">
        <v>12.1</v>
      </c>
      <c r="E36" s="44">
        <v>12.1</v>
      </c>
      <c r="F36" s="44">
        <v>12.1</v>
      </c>
      <c r="G36" s="44">
        <v>12.1</v>
      </c>
      <c r="H36" s="44">
        <v>12.1</v>
      </c>
      <c r="I36" s="44">
        <v>12.1</v>
      </c>
      <c r="J36" s="44">
        <v>12.1</v>
      </c>
      <c r="K36" s="44">
        <v>12.1</v>
      </c>
      <c r="L36" s="44">
        <v>12.1</v>
      </c>
      <c r="M36" s="44">
        <v>12.1</v>
      </c>
      <c r="N36" s="44">
        <v>12.1</v>
      </c>
      <c r="O36" s="44">
        <v>12.1</v>
      </c>
      <c r="P36" s="44">
        <v>12.1</v>
      </c>
      <c r="Q36" s="44">
        <v>12.1</v>
      </c>
      <c r="R36" s="44">
        <v>12.1</v>
      </c>
      <c r="S36" s="44">
        <v>12.1</v>
      </c>
      <c r="T36" s="44">
        <v>11.5</v>
      </c>
      <c r="U36" s="44">
        <v>11.5</v>
      </c>
      <c r="V36" s="44">
        <v>11.5</v>
      </c>
      <c r="W36" s="44">
        <v>11.5</v>
      </c>
      <c r="X36" s="44">
        <v>11.5</v>
      </c>
      <c r="Y36" s="44">
        <v>11.5</v>
      </c>
      <c r="Z36" s="44">
        <v>11.5</v>
      </c>
      <c r="AA36" s="44">
        <v>11.5</v>
      </c>
      <c r="AB36" s="44">
        <v>11.5</v>
      </c>
      <c r="AC36" s="44">
        <v>11.5</v>
      </c>
      <c r="AD36" s="44">
        <v>11.5</v>
      </c>
      <c r="AE36" s="44">
        <v>11.5</v>
      </c>
      <c r="AF36" s="44">
        <v>11.5</v>
      </c>
      <c r="AG36" s="48">
        <v>25</v>
      </c>
      <c r="AH36" s="46">
        <f t="shared" si="2"/>
        <v>12.1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16</v>
      </c>
      <c r="C37" s="44">
        <v>16</v>
      </c>
      <c r="D37" s="44">
        <v>14.5</v>
      </c>
      <c r="E37" s="44">
        <v>14.5</v>
      </c>
      <c r="F37" s="44">
        <v>14.5</v>
      </c>
      <c r="G37" s="44">
        <v>14.5</v>
      </c>
      <c r="H37" s="44">
        <v>14.5</v>
      </c>
      <c r="I37" s="44">
        <v>14.5</v>
      </c>
      <c r="J37" s="44">
        <v>14.5</v>
      </c>
      <c r="K37" s="44">
        <v>14.5</v>
      </c>
      <c r="L37" s="44">
        <v>14.5</v>
      </c>
      <c r="M37" s="44">
        <v>14.5</v>
      </c>
      <c r="N37" s="44">
        <v>14.5</v>
      </c>
      <c r="O37" s="44">
        <v>15</v>
      </c>
      <c r="P37" s="44">
        <v>15</v>
      </c>
      <c r="Q37" s="44">
        <v>15</v>
      </c>
      <c r="R37" s="44">
        <v>15</v>
      </c>
      <c r="S37" s="44">
        <v>15</v>
      </c>
      <c r="T37" s="44">
        <v>15.8</v>
      </c>
      <c r="U37" s="44">
        <v>15.8</v>
      </c>
      <c r="V37" s="44">
        <v>15.8</v>
      </c>
      <c r="W37" s="44">
        <v>15.8</v>
      </c>
      <c r="X37" s="44">
        <v>15.8</v>
      </c>
      <c r="Y37" s="44">
        <v>15.8</v>
      </c>
      <c r="Z37" s="44">
        <v>15.8</v>
      </c>
      <c r="AA37" s="44">
        <v>15.8</v>
      </c>
      <c r="AB37" s="44">
        <v>15.8</v>
      </c>
      <c r="AC37" s="44">
        <v>15.8</v>
      </c>
      <c r="AD37" s="44">
        <v>15.8</v>
      </c>
      <c r="AE37" s="44">
        <v>15.8</v>
      </c>
      <c r="AF37" s="44">
        <v>15.8</v>
      </c>
      <c r="AG37" s="48">
        <v>25</v>
      </c>
      <c r="AH37" s="46">
        <f t="shared" si="2"/>
        <v>16</v>
      </c>
      <c r="AI37" s="47">
        <f t="shared" si="3"/>
        <v>14.5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17</v>
      </c>
      <c r="C38" s="44">
        <v>17</v>
      </c>
      <c r="D38" s="44">
        <v>17</v>
      </c>
      <c r="E38" s="44">
        <v>17</v>
      </c>
      <c r="F38" s="44">
        <v>17</v>
      </c>
      <c r="G38" s="44">
        <v>17</v>
      </c>
      <c r="H38" s="44">
        <v>17</v>
      </c>
      <c r="I38" s="44">
        <v>17</v>
      </c>
      <c r="J38" s="44">
        <v>17</v>
      </c>
      <c r="K38" s="44">
        <v>17</v>
      </c>
      <c r="L38" s="44">
        <v>17</v>
      </c>
      <c r="M38" s="44">
        <v>17</v>
      </c>
      <c r="N38" s="44">
        <v>17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17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9</v>
      </c>
      <c r="C40" s="44">
        <v>9</v>
      </c>
      <c r="D40" s="44">
        <v>9</v>
      </c>
      <c r="E40" s="44">
        <v>9</v>
      </c>
      <c r="F40" s="44">
        <v>9</v>
      </c>
      <c r="G40" s="44">
        <v>9</v>
      </c>
      <c r="H40" s="44">
        <v>9</v>
      </c>
      <c r="I40" s="44">
        <v>9</v>
      </c>
      <c r="J40" s="44">
        <v>9</v>
      </c>
      <c r="K40" s="44">
        <v>9</v>
      </c>
      <c r="L40" s="44">
        <v>9</v>
      </c>
      <c r="M40" s="44">
        <v>9</v>
      </c>
      <c r="N40" s="44">
        <v>9</v>
      </c>
      <c r="O40" s="44">
        <v>9</v>
      </c>
      <c r="P40" s="44">
        <v>9</v>
      </c>
      <c r="Q40" s="44">
        <v>9</v>
      </c>
      <c r="R40" s="44">
        <v>9</v>
      </c>
      <c r="S40" s="44">
        <v>9</v>
      </c>
      <c r="T40" s="44">
        <v>9</v>
      </c>
      <c r="U40" s="44">
        <v>9</v>
      </c>
      <c r="V40" s="44">
        <v>9</v>
      </c>
      <c r="W40" s="44">
        <v>9</v>
      </c>
      <c r="X40" s="44">
        <v>9</v>
      </c>
      <c r="Y40" s="44">
        <v>9</v>
      </c>
      <c r="Z40" s="44">
        <v>9</v>
      </c>
      <c r="AA40" s="44">
        <v>9</v>
      </c>
      <c r="AB40" s="44">
        <v>9</v>
      </c>
      <c r="AC40" s="44">
        <v>9</v>
      </c>
      <c r="AD40" s="44">
        <v>9</v>
      </c>
      <c r="AE40" s="44">
        <v>9</v>
      </c>
      <c r="AF40" s="44">
        <v>9</v>
      </c>
      <c r="AG40" s="48">
        <v>22.2</v>
      </c>
      <c r="AH40" s="46">
        <f t="shared" si="2"/>
        <v>9</v>
      </c>
      <c r="AI40" s="47">
        <f t="shared" si="3"/>
        <v>9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8</v>
      </c>
      <c r="C41" s="44">
        <v>8</v>
      </c>
      <c r="D41" s="44">
        <v>8</v>
      </c>
      <c r="E41" s="44">
        <v>8</v>
      </c>
      <c r="F41" s="44">
        <v>8</v>
      </c>
      <c r="G41" s="44">
        <v>8</v>
      </c>
      <c r="H41" s="44">
        <v>8</v>
      </c>
      <c r="I41" s="44">
        <v>8</v>
      </c>
      <c r="J41" s="44">
        <v>8</v>
      </c>
      <c r="K41" s="44">
        <v>8</v>
      </c>
      <c r="L41" s="44">
        <v>8</v>
      </c>
      <c r="M41" s="44">
        <v>8</v>
      </c>
      <c r="N41" s="44">
        <v>8</v>
      </c>
      <c r="O41" s="44">
        <v>8</v>
      </c>
      <c r="P41" s="44">
        <v>8</v>
      </c>
      <c r="Q41" s="44">
        <v>8</v>
      </c>
      <c r="R41" s="44">
        <v>8</v>
      </c>
      <c r="S41" s="44">
        <v>8</v>
      </c>
      <c r="T41" s="44">
        <v>8</v>
      </c>
      <c r="U41" s="44">
        <v>8</v>
      </c>
      <c r="V41" s="44">
        <v>8</v>
      </c>
      <c r="W41" s="44">
        <v>8</v>
      </c>
      <c r="X41" s="44">
        <v>8</v>
      </c>
      <c r="Y41" s="44">
        <v>8</v>
      </c>
      <c r="Z41" s="44">
        <v>8</v>
      </c>
      <c r="AA41" s="44">
        <v>8</v>
      </c>
      <c r="AB41" s="44">
        <v>8</v>
      </c>
      <c r="AC41" s="44">
        <v>8</v>
      </c>
      <c r="AD41" s="44">
        <v>8</v>
      </c>
      <c r="AE41" s="44">
        <v>8</v>
      </c>
      <c r="AF41" s="44">
        <v>8</v>
      </c>
      <c r="AG41" s="48">
        <v>22.1</v>
      </c>
      <c r="AH41" s="46">
        <f t="shared" si="2"/>
        <v>8</v>
      </c>
      <c r="AI41" s="47">
        <f t="shared" si="3"/>
        <v>8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11.9</v>
      </c>
      <c r="C42" s="44">
        <v>11.9</v>
      </c>
      <c r="D42" s="44">
        <v>10.9</v>
      </c>
      <c r="E42" s="44">
        <v>10.9</v>
      </c>
      <c r="F42" s="44">
        <v>10.9</v>
      </c>
      <c r="G42" s="44">
        <v>10.9</v>
      </c>
      <c r="H42" s="44">
        <v>10.9</v>
      </c>
      <c r="I42" s="44">
        <v>10.9</v>
      </c>
      <c r="J42" s="44">
        <v>10.9</v>
      </c>
      <c r="K42" s="44">
        <v>10.9</v>
      </c>
      <c r="L42" s="44">
        <v>10.9</v>
      </c>
      <c r="M42" s="44">
        <v>10.9</v>
      </c>
      <c r="N42" s="44">
        <v>10.9</v>
      </c>
      <c r="O42" s="44">
        <v>7.3</v>
      </c>
      <c r="P42" s="44">
        <v>7.3</v>
      </c>
      <c r="Q42" s="44">
        <v>7.3</v>
      </c>
      <c r="R42" s="44">
        <v>7.3</v>
      </c>
      <c r="S42" s="44">
        <v>7.3</v>
      </c>
      <c r="T42" s="44">
        <v>7.3</v>
      </c>
      <c r="U42" s="44">
        <v>7.3</v>
      </c>
      <c r="V42" s="44">
        <v>7.3</v>
      </c>
      <c r="W42" s="44">
        <v>7.3</v>
      </c>
      <c r="X42" s="44">
        <v>7.3</v>
      </c>
      <c r="Y42" s="44">
        <v>7.3</v>
      </c>
      <c r="Z42" s="44">
        <v>7.3</v>
      </c>
      <c r="AA42" s="44">
        <v>7.3</v>
      </c>
      <c r="AB42" s="44">
        <v>7.3</v>
      </c>
      <c r="AC42" s="44">
        <v>7.3</v>
      </c>
      <c r="AD42" s="44">
        <v>7.3</v>
      </c>
      <c r="AE42" s="44">
        <v>7.3</v>
      </c>
      <c r="AF42" s="44">
        <v>7.3</v>
      </c>
      <c r="AG42" s="48">
        <v>22</v>
      </c>
      <c r="AH42" s="46">
        <f t="shared" si="2"/>
        <v>11.9</v>
      </c>
      <c r="AI42" s="47">
        <f t="shared" si="3"/>
        <v>7.3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12</v>
      </c>
      <c r="C43" s="44">
        <v>12</v>
      </c>
      <c r="D43" s="44">
        <v>12</v>
      </c>
      <c r="E43" s="44">
        <v>12</v>
      </c>
      <c r="F43" s="44">
        <v>12</v>
      </c>
      <c r="G43" s="44">
        <v>12</v>
      </c>
      <c r="H43" s="44">
        <v>12</v>
      </c>
      <c r="I43" s="44">
        <v>12</v>
      </c>
      <c r="J43" s="44">
        <v>12</v>
      </c>
      <c r="K43" s="44">
        <v>12</v>
      </c>
      <c r="L43" s="44">
        <v>12</v>
      </c>
      <c r="M43" s="44">
        <v>12</v>
      </c>
      <c r="N43" s="44">
        <v>12</v>
      </c>
      <c r="O43" s="44">
        <v>12</v>
      </c>
      <c r="P43" s="44">
        <v>12</v>
      </c>
      <c r="Q43" s="44">
        <v>12</v>
      </c>
      <c r="R43" s="44">
        <v>12</v>
      </c>
      <c r="S43" s="44">
        <v>12</v>
      </c>
      <c r="T43" s="44">
        <v>12</v>
      </c>
      <c r="U43" s="44">
        <v>12</v>
      </c>
      <c r="V43" s="44">
        <v>12</v>
      </c>
      <c r="W43" s="44">
        <v>12</v>
      </c>
      <c r="X43" s="44">
        <v>12</v>
      </c>
      <c r="Y43" s="44">
        <v>12</v>
      </c>
      <c r="Z43" s="44">
        <v>12</v>
      </c>
      <c r="AA43" s="44">
        <v>12</v>
      </c>
      <c r="AB43" s="44">
        <v>12</v>
      </c>
      <c r="AC43" s="44">
        <v>12</v>
      </c>
      <c r="AD43" s="44">
        <v>12</v>
      </c>
      <c r="AE43" s="44">
        <v>12</v>
      </c>
      <c r="AF43" s="44">
        <v>12</v>
      </c>
      <c r="AG43" s="48">
        <v>22</v>
      </c>
      <c r="AH43" s="46">
        <f t="shared" si="2"/>
        <v>12</v>
      </c>
      <c r="AI43" s="47">
        <f t="shared" si="3"/>
        <v>12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20.2</v>
      </c>
      <c r="C44" s="44">
        <v>20.2</v>
      </c>
      <c r="D44" s="44">
        <v>18.7</v>
      </c>
      <c r="E44" s="44">
        <v>18.7</v>
      </c>
      <c r="F44" s="44">
        <v>18.7</v>
      </c>
      <c r="G44" s="44">
        <v>18.7</v>
      </c>
      <c r="H44" s="44">
        <v>18.7</v>
      </c>
      <c r="I44" s="44">
        <v>18.7</v>
      </c>
      <c r="J44" s="44">
        <v>18.7</v>
      </c>
      <c r="K44" s="44">
        <v>18.7</v>
      </c>
      <c r="L44" s="44">
        <v>18.7</v>
      </c>
      <c r="M44" s="44">
        <v>18.7</v>
      </c>
      <c r="N44" s="44">
        <v>18.7</v>
      </c>
      <c r="O44" s="44">
        <v>17.7</v>
      </c>
      <c r="P44" s="44">
        <v>17.7</v>
      </c>
      <c r="Q44" s="44">
        <v>17.7</v>
      </c>
      <c r="R44" s="44">
        <v>17.7</v>
      </c>
      <c r="S44" s="44">
        <v>17.7</v>
      </c>
      <c r="T44" s="44">
        <v>17.7</v>
      </c>
      <c r="U44" s="44">
        <v>17.7</v>
      </c>
      <c r="V44" s="44">
        <v>17.7</v>
      </c>
      <c r="W44" s="44">
        <v>17.7</v>
      </c>
      <c r="X44" s="44">
        <v>17.7</v>
      </c>
      <c r="Y44" s="44">
        <v>17.7</v>
      </c>
      <c r="Z44" s="44">
        <v>17.7</v>
      </c>
      <c r="AA44" s="44">
        <v>17.7</v>
      </c>
      <c r="AB44" s="44">
        <v>17.7</v>
      </c>
      <c r="AC44" s="44">
        <v>17.7</v>
      </c>
      <c r="AD44" s="44">
        <v>17.7</v>
      </c>
      <c r="AE44" s="44">
        <v>17.7</v>
      </c>
      <c r="AF44" s="44">
        <v>17.7</v>
      </c>
      <c r="AG44" s="48">
        <v>21.93</v>
      </c>
      <c r="AH44" s="46">
        <f t="shared" si="2"/>
        <v>20.2</v>
      </c>
      <c r="AI44" s="47">
        <f t="shared" si="3"/>
        <v>17.7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14.4</v>
      </c>
      <c r="C45" s="44">
        <v>14.4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14.3</v>
      </c>
      <c r="P45" s="44">
        <v>14.3</v>
      </c>
      <c r="Q45" s="44">
        <v>14.3</v>
      </c>
      <c r="R45" s="44">
        <v>14.3</v>
      </c>
      <c r="S45" s="44">
        <v>14.3</v>
      </c>
      <c r="T45" s="44">
        <v>14.3</v>
      </c>
      <c r="U45" s="44">
        <v>14.3</v>
      </c>
      <c r="V45" s="44">
        <v>14.3</v>
      </c>
      <c r="W45" s="44">
        <v>14.3</v>
      </c>
      <c r="X45" s="44">
        <v>14.3</v>
      </c>
      <c r="Y45" s="44">
        <v>14.3</v>
      </c>
      <c r="Z45" s="44">
        <v>14.3</v>
      </c>
      <c r="AA45" s="44">
        <v>14.3</v>
      </c>
      <c r="AB45" s="44">
        <v>14.3</v>
      </c>
      <c r="AC45" s="44">
        <v>14.3</v>
      </c>
      <c r="AD45" s="44">
        <v>14.3</v>
      </c>
      <c r="AE45" s="44">
        <v>14.3</v>
      </c>
      <c r="AF45" s="44">
        <v>14.3</v>
      </c>
      <c r="AG45" s="48">
        <v>21.3</v>
      </c>
      <c r="AH45" s="46">
        <f t="shared" si="2"/>
        <v>14.4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 s="44">
        <v>0</v>
      </c>
      <c r="AC46" s="44">
        <v>0</v>
      </c>
      <c r="AD46" s="44">
        <v>0</v>
      </c>
      <c r="AE46" s="44">
        <v>0</v>
      </c>
      <c r="AF46" s="44">
        <v>0</v>
      </c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7.6</v>
      </c>
      <c r="C47" s="44">
        <v>7.6</v>
      </c>
      <c r="D47" s="44">
        <v>8.3000000000000007</v>
      </c>
      <c r="E47" s="44">
        <v>8.3000000000000007</v>
      </c>
      <c r="F47" s="44">
        <v>8.3000000000000007</v>
      </c>
      <c r="G47" s="44">
        <v>8.3000000000000007</v>
      </c>
      <c r="H47" s="44">
        <v>8.3000000000000007</v>
      </c>
      <c r="I47" s="44">
        <v>8.3000000000000007</v>
      </c>
      <c r="J47" s="44">
        <v>8.3000000000000007</v>
      </c>
      <c r="K47" s="44">
        <v>8.3000000000000007</v>
      </c>
      <c r="L47" s="44">
        <v>8.3000000000000007</v>
      </c>
      <c r="M47" s="44">
        <v>8.3000000000000007</v>
      </c>
      <c r="N47" s="44">
        <v>8.3000000000000007</v>
      </c>
      <c r="O47" s="44">
        <v>8.3000000000000007</v>
      </c>
      <c r="P47" s="44">
        <v>8.3000000000000007</v>
      </c>
      <c r="Q47" s="44">
        <v>8.3000000000000007</v>
      </c>
      <c r="R47" s="44">
        <v>8.3000000000000007</v>
      </c>
      <c r="S47" s="44">
        <v>8.3000000000000007</v>
      </c>
      <c r="T47" s="44">
        <v>8.3000000000000007</v>
      </c>
      <c r="U47" s="44">
        <v>8.3000000000000007</v>
      </c>
      <c r="V47" s="44">
        <v>8.3000000000000007</v>
      </c>
      <c r="W47" s="44">
        <v>8.3000000000000007</v>
      </c>
      <c r="X47" s="44">
        <v>8.3000000000000007</v>
      </c>
      <c r="Y47" s="44">
        <v>8.3000000000000007</v>
      </c>
      <c r="Z47" s="44">
        <v>8.3000000000000007</v>
      </c>
      <c r="AA47" s="44">
        <v>8.3000000000000007</v>
      </c>
      <c r="AB47" s="44">
        <v>8.3000000000000007</v>
      </c>
      <c r="AC47" s="44">
        <v>8.3000000000000007</v>
      </c>
      <c r="AD47" s="44">
        <v>8.3000000000000007</v>
      </c>
      <c r="AE47" s="44">
        <v>8.3000000000000007</v>
      </c>
      <c r="AF47" s="44">
        <v>8.3000000000000007</v>
      </c>
      <c r="AG47" s="48">
        <v>19.8</v>
      </c>
      <c r="AH47" s="46">
        <f t="shared" si="2"/>
        <v>8.3000000000000007</v>
      </c>
      <c r="AI47" s="47">
        <f t="shared" si="3"/>
        <v>7.6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8.1999999999999993</v>
      </c>
      <c r="C49" s="44">
        <v>8.1999999999999993</v>
      </c>
      <c r="D49" s="44">
        <v>7.1</v>
      </c>
      <c r="E49" s="44">
        <v>7.1</v>
      </c>
      <c r="F49" s="44">
        <v>7.1</v>
      </c>
      <c r="G49" s="44">
        <v>7.1</v>
      </c>
      <c r="H49" s="44">
        <v>7.1</v>
      </c>
      <c r="I49" s="44">
        <v>7.1</v>
      </c>
      <c r="J49" s="44">
        <v>7.1</v>
      </c>
      <c r="K49" s="44">
        <v>7.1</v>
      </c>
      <c r="L49" s="44">
        <v>7.1</v>
      </c>
      <c r="M49" s="44">
        <v>7.1</v>
      </c>
      <c r="N49" s="44">
        <v>7.1</v>
      </c>
      <c r="O49" s="44">
        <v>6.6</v>
      </c>
      <c r="P49" s="44">
        <v>6.6</v>
      </c>
      <c r="Q49" s="44">
        <v>6.6</v>
      </c>
      <c r="R49" s="44">
        <v>6.6</v>
      </c>
      <c r="S49" s="44">
        <v>6.6</v>
      </c>
      <c r="T49" s="44">
        <v>6.6</v>
      </c>
      <c r="U49" s="44">
        <v>6.6</v>
      </c>
      <c r="V49" s="44">
        <v>6.6</v>
      </c>
      <c r="W49" s="44">
        <v>6.6</v>
      </c>
      <c r="X49" s="44">
        <v>6.6</v>
      </c>
      <c r="Y49" s="44">
        <v>6.6</v>
      </c>
      <c r="Z49" s="44">
        <v>6.6</v>
      </c>
      <c r="AA49" s="44">
        <v>6.6</v>
      </c>
      <c r="AB49" s="44">
        <v>6.6</v>
      </c>
      <c r="AC49" s="44">
        <v>6.6</v>
      </c>
      <c r="AD49" s="44">
        <v>6.6</v>
      </c>
      <c r="AE49" s="44">
        <v>6.6</v>
      </c>
      <c r="AF49" s="44">
        <v>6.6</v>
      </c>
      <c r="AG49" s="48">
        <v>15.33</v>
      </c>
      <c r="AH49" s="46">
        <f t="shared" si="2"/>
        <v>8.1999999999999993</v>
      </c>
      <c r="AI49" s="47">
        <f t="shared" si="3"/>
        <v>6.6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>
        <v>3.5</v>
      </c>
      <c r="H51" s="44">
        <v>3.5</v>
      </c>
      <c r="I51" s="44">
        <v>3.5</v>
      </c>
      <c r="J51" s="44">
        <v>3.5</v>
      </c>
      <c r="K51" s="44">
        <v>3.5</v>
      </c>
      <c r="L51" s="44">
        <v>3.5</v>
      </c>
      <c r="M51" s="44">
        <v>3.5</v>
      </c>
      <c r="N51" s="44">
        <v>3.5</v>
      </c>
      <c r="O51" s="44">
        <v>3.5</v>
      </c>
      <c r="P51" s="44">
        <v>3.5</v>
      </c>
      <c r="Q51" s="44">
        <v>3.5</v>
      </c>
      <c r="R51" s="44">
        <v>3.5</v>
      </c>
      <c r="S51" s="44">
        <v>3.5</v>
      </c>
      <c r="T51" s="44">
        <v>3.5</v>
      </c>
      <c r="U51" s="44">
        <v>3.5</v>
      </c>
      <c r="V51" s="44">
        <v>3.5</v>
      </c>
      <c r="W51" s="44">
        <v>3.5</v>
      </c>
      <c r="X51" s="44">
        <v>3.5</v>
      </c>
      <c r="Y51" s="44">
        <v>3.5</v>
      </c>
      <c r="Z51" s="44">
        <v>3.5</v>
      </c>
      <c r="AA51" s="44">
        <v>3.5</v>
      </c>
      <c r="AB51" s="44">
        <v>3.5</v>
      </c>
      <c r="AC51" s="44">
        <v>3.5</v>
      </c>
      <c r="AD51" s="44">
        <v>3.5</v>
      </c>
      <c r="AE51" s="44">
        <v>3.5</v>
      </c>
      <c r="AF51" s="44">
        <v>3.5</v>
      </c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</v>
      </c>
      <c r="C52" s="44">
        <v>6</v>
      </c>
      <c r="D52" s="44">
        <v>6</v>
      </c>
      <c r="E52" s="44">
        <v>6</v>
      </c>
      <c r="F52" s="44">
        <v>6</v>
      </c>
      <c r="G52" s="44">
        <v>6</v>
      </c>
      <c r="H52" s="44">
        <v>6</v>
      </c>
      <c r="I52" s="44">
        <v>6</v>
      </c>
      <c r="J52" s="44">
        <v>6</v>
      </c>
      <c r="K52" s="44">
        <v>6</v>
      </c>
      <c r="L52" s="44">
        <v>6</v>
      </c>
      <c r="M52" s="44">
        <v>6</v>
      </c>
      <c r="N52" s="44">
        <v>6</v>
      </c>
      <c r="O52" s="44">
        <v>6</v>
      </c>
      <c r="P52" s="44">
        <v>6</v>
      </c>
      <c r="Q52" s="44">
        <v>6</v>
      </c>
      <c r="R52" s="44">
        <v>6</v>
      </c>
      <c r="S52" s="44">
        <v>6</v>
      </c>
      <c r="T52" s="44">
        <v>6</v>
      </c>
      <c r="U52" s="44">
        <v>6</v>
      </c>
      <c r="V52" s="44">
        <v>6</v>
      </c>
      <c r="W52" s="44">
        <v>6</v>
      </c>
      <c r="X52" s="44">
        <v>6</v>
      </c>
      <c r="Y52" s="44">
        <v>6</v>
      </c>
      <c r="Z52" s="44">
        <v>6</v>
      </c>
      <c r="AA52" s="44">
        <v>6</v>
      </c>
      <c r="AB52" s="44">
        <v>6</v>
      </c>
      <c r="AC52" s="44">
        <v>6</v>
      </c>
      <c r="AD52" s="44">
        <v>6</v>
      </c>
      <c r="AE52" s="44">
        <v>6</v>
      </c>
      <c r="AF52" s="44">
        <v>6</v>
      </c>
      <c r="AG52" s="48">
        <v>14.3</v>
      </c>
      <c r="AH52" s="46">
        <f t="shared" si="2"/>
        <v>6</v>
      </c>
      <c r="AI52" s="47">
        <f t="shared" si="3"/>
        <v>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6.1</v>
      </c>
      <c r="C53" s="44">
        <v>6.1</v>
      </c>
      <c r="D53" s="44">
        <v>5.4</v>
      </c>
      <c r="E53" s="44">
        <v>5.4</v>
      </c>
      <c r="F53" s="44">
        <v>5.4</v>
      </c>
      <c r="G53" s="44">
        <v>5.4</v>
      </c>
      <c r="H53" s="44">
        <v>5.4</v>
      </c>
      <c r="I53" s="44">
        <v>5.4</v>
      </c>
      <c r="J53" s="44">
        <v>5.4</v>
      </c>
      <c r="K53" s="44">
        <v>5.4</v>
      </c>
      <c r="L53" s="44">
        <v>5.4</v>
      </c>
      <c r="M53" s="44">
        <v>5.4</v>
      </c>
      <c r="N53" s="44">
        <v>5.4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6.1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11</v>
      </c>
      <c r="C55" s="44">
        <v>11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11.1</v>
      </c>
      <c r="N55" s="44">
        <v>11.1</v>
      </c>
      <c r="O55" s="44">
        <v>11.1</v>
      </c>
      <c r="P55" s="44">
        <v>11.1</v>
      </c>
      <c r="Q55" s="44">
        <v>11.1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11.1</v>
      </c>
      <c r="AI55" s="47">
        <f t="shared" si="3"/>
        <v>11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>
        <v>4</v>
      </c>
      <c r="H56" s="44">
        <v>4</v>
      </c>
      <c r="I56" s="44">
        <v>4</v>
      </c>
      <c r="J56" s="44">
        <v>4</v>
      </c>
      <c r="K56" s="44">
        <v>4</v>
      </c>
      <c r="L56" s="44">
        <v>4</v>
      </c>
      <c r="M56" s="44">
        <v>4</v>
      </c>
      <c r="N56" s="44">
        <v>4</v>
      </c>
      <c r="O56" s="44">
        <v>4</v>
      </c>
      <c r="P56" s="44">
        <v>4</v>
      </c>
      <c r="Q56" s="44">
        <v>4</v>
      </c>
      <c r="R56" s="44">
        <v>4</v>
      </c>
      <c r="S56" s="44">
        <v>4</v>
      </c>
      <c r="T56" s="44">
        <v>4</v>
      </c>
      <c r="U56" s="44">
        <v>4</v>
      </c>
      <c r="V56" s="44">
        <v>4</v>
      </c>
      <c r="W56" s="44">
        <v>4</v>
      </c>
      <c r="X56" s="44">
        <v>4</v>
      </c>
      <c r="Y56" s="44">
        <v>4</v>
      </c>
      <c r="Z56" s="44">
        <v>4</v>
      </c>
      <c r="AA56" s="44">
        <v>4</v>
      </c>
      <c r="AB56" s="44">
        <v>4</v>
      </c>
      <c r="AC56" s="44">
        <v>4</v>
      </c>
      <c r="AD56" s="44">
        <v>4</v>
      </c>
      <c r="AE56" s="44">
        <v>4</v>
      </c>
      <c r="AF56" s="44">
        <v>4</v>
      </c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4.2</v>
      </c>
      <c r="C58" s="44">
        <v>4.2</v>
      </c>
      <c r="D58" s="44">
        <v>4.2</v>
      </c>
      <c r="E58" s="44">
        <v>4.2</v>
      </c>
      <c r="F58" s="44">
        <v>4.2</v>
      </c>
      <c r="G58" s="44">
        <v>4.2</v>
      </c>
      <c r="H58" s="44">
        <v>4.2</v>
      </c>
      <c r="I58" s="44">
        <v>4.2</v>
      </c>
      <c r="J58" s="44">
        <v>4.2</v>
      </c>
      <c r="K58" s="44">
        <v>4.2</v>
      </c>
      <c r="L58" s="44">
        <v>4.2</v>
      </c>
      <c r="M58" s="44">
        <v>4.2</v>
      </c>
      <c r="N58" s="44">
        <v>4.2</v>
      </c>
      <c r="O58" s="44">
        <v>4.2</v>
      </c>
      <c r="P58" s="44">
        <v>4.2</v>
      </c>
      <c r="Q58" s="44">
        <v>4.2</v>
      </c>
      <c r="R58" s="44">
        <v>4.2</v>
      </c>
      <c r="S58" s="44">
        <v>4.2</v>
      </c>
      <c r="T58" s="44">
        <v>4.2</v>
      </c>
      <c r="U58" s="44">
        <v>4.2</v>
      </c>
      <c r="V58" s="44">
        <v>4.2</v>
      </c>
      <c r="W58" s="44">
        <v>4.2</v>
      </c>
      <c r="X58" s="44">
        <v>4.2</v>
      </c>
      <c r="Y58" s="44">
        <v>4.2</v>
      </c>
      <c r="Z58" s="44">
        <v>4.2</v>
      </c>
      <c r="AA58" s="44">
        <v>4.2</v>
      </c>
      <c r="AB58" s="44">
        <v>4.2</v>
      </c>
      <c r="AC58" s="44">
        <v>4.2</v>
      </c>
      <c r="AD58" s="44">
        <v>4.2</v>
      </c>
      <c r="AE58" s="44">
        <v>4.2</v>
      </c>
      <c r="AF58" s="44">
        <v>4.2</v>
      </c>
      <c r="AG58" s="48">
        <v>12</v>
      </c>
      <c r="AH58" s="46">
        <f t="shared" si="2"/>
        <v>4.2</v>
      </c>
      <c r="AI58" s="47">
        <f t="shared" si="3"/>
        <v>4.2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6.9</v>
      </c>
      <c r="C59" s="44">
        <v>6.9</v>
      </c>
      <c r="D59" s="44">
        <v>8.9</v>
      </c>
      <c r="E59" s="44">
        <v>8.9</v>
      </c>
      <c r="F59" s="44">
        <v>8.9</v>
      </c>
      <c r="G59" s="44">
        <v>8.9</v>
      </c>
      <c r="H59" s="44">
        <v>8.9</v>
      </c>
      <c r="I59" s="44">
        <v>8.9</v>
      </c>
      <c r="J59" s="44">
        <v>8.9</v>
      </c>
      <c r="K59" s="44">
        <v>8.9</v>
      </c>
      <c r="L59" s="44">
        <v>8.9</v>
      </c>
      <c r="M59" s="44">
        <v>8.9</v>
      </c>
      <c r="N59" s="44">
        <v>8.9</v>
      </c>
      <c r="O59" s="44">
        <v>8.9</v>
      </c>
      <c r="P59" s="44">
        <v>8.9</v>
      </c>
      <c r="Q59" s="44">
        <v>8.9</v>
      </c>
      <c r="R59" s="44">
        <v>8.9</v>
      </c>
      <c r="S59" s="44">
        <v>8.9</v>
      </c>
      <c r="T59" s="44">
        <v>8.9</v>
      </c>
      <c r="U59" s="44">
        <v>8.9</v>
      </c>
      <c r="V59" s="44">
        <v>8.9</v>
      </c>
      <c r="W59" s="44">
        <v>8.9</v>
      </c>
      <c r="X59" s="44">
        <v>8.9</v>
      </c>
      <c r="Y59" s="44">
        <v>8.9</v>
      </c>
      <c r="Z59" s="44">
        <v>8.9</v>
      </c>
      <c r="AA59" s="44">
        <v>8.9</v>
      </c>
      <c r="AB59" s="44">
        <v>8.9</v>
      </c>
      <c r="AC59" s="44">
        <v>8.9</v>
      </c>
      <c r="AD59" s="44">
        <v>8.9</v>
      </c>
      <c r="AE59" s="44">
        <v>8.9</v>
      </c>
      <c r="AF59" s="44">
        <v>8.9</v>
      </c>
      <c r="AG59" s="48">
        <v>12</v>
      </c>
      <c r="AH59" s="46">
        <f t="shared" si="2"/>
        <v>8.9</v>
      </c>
      <c r="AI59" s="47">
        <f t="shared" si="3"/>
        <v>6.9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10.8</v>
      </c>
      <c r="C60" s="44">
        <v>10.8</v>
      </c>
      <c r="D60" s="44">
        <v>10.8</v>
      </c>
      <c r="E60" s="44">
        <v>10.8</v>
      </c>
      <c r="F60" s="44">
        <v>10.8</v>
      </c>
      <c r="G60" s="44">
        <v>10.8</v>
      </c>
      <c r="H60" s="44">
        <v>10.8</v>
      </c>
      <c r="I60" s="44">
        <v>10.8</v>
      </c>
      <c r="J60" s="44">
        <v>10.8</v>
      </c>
      <c r="K60" s="44">
        <v>10.8</v>
      </c>
      <c r="L60" s="44">
        <v>10.8</v>
      </c>
      <c r="M60" s="44">
        <v>10.8</v>
      </c>
      <c r="N60" s="44">
        <v>10.8</v>
      </c>
      <c r="O60" s="44">
        <v>10.8</v>
      </c>
      <c r="P60" s="44">
        <v>10.8</v>
      </c>
      <c r="Q60" s="44">
        <v>10.8</v>
      </c>
      <c r="R60" s="44">
        <v>10.8</v>
      </c>
      <c r="S60" s="44">
        <v>10.8</v>
      </c>
      <c r="T60" s="44">
        <v>10.8</v>
      </c>
      <c r="U60" s="44">
        <v>10.8</v>
      </c>
      <c r="V60" s="44">
        <v>10.8</v>
      </c>
      <c r="W60" s="44">
        <v>10.8</v>
      </c>
      <c r="X60" s="44">
        <v>10.8</v>
      </c>
      <c r="Y60" s="44">
        <v>10.8</v>
      </c>
      <c r="Z60" s="44">
        <v>10.8</v>
      </c>
      <c r="AA60" s="44">
        <v>10.8</v>
      </c>
      <c r="AB60" s="44">
        <v>10.8</v>
      </c>
      <c r="AC60" s="44">
        <v>10.8</v>
      </c>
      <c r="AD60" s="44">
        <v>10.8</v>
      </c>
      <c r="AE60" s="44">
        <v>10.8</v>
      </c>
      <c r="AF60" s="44">
        <v>10.8</v>
      </c>
      <c r="AG60" s="48">
        <v>12</v>
      </c>
      <c r="AH60" s="46">
        <f t="shared" si="2"/>
        <v>10.8</v>
      </c>
      <c r="AI60" s="47">
        <f t="shared" si="3"/>
        <v>10.8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10.9</v>
      </c>
      <c r="C61" s="44">
        <v>10.9</v>
      </c>
      <c r="D61" s="44">
        <v>10.9</v>
      </c>
      <c r="E61" s="44">
        <v>10.9</v>
      </c>
      <c r="F61" s="44">
        <v>10.9</v>
      </c>
      <c r="G61" s="44">
        <v>10.9</v>
      </c>
      <c r="H61" s="44">
        <v>10.9</v>
      </c>
      <c r="I61" s="44">
        <v>10.9</v>
      </c>
      <c r="J61" s="44">
        <v>10.9</v>
      </c>
      <c r="K61" s="44">
        <v>10.9</v>
      </c>
      <c r="L61" s="44">
        <v>10.9</v>
      </c>
      <c r="M61" s="44">
        <v>10.9</v>
      </c>
      <c r="N61" s="44">
        <v>10.9</v>
      </c>
      <c r="O61" s="44">
        <v>10.9</v>
      </c>
      <c r="P61" s="44">
        <v>10.9</v>
      </c>
      <c r="Q61" s="44">
        <v>10.9</v>
      </c>
      <c r="R61" s="44">
        <v>10.9</v>
      </c>
      <c r="S61" s="44">
        <v>10.9</v>
      </c>
      <c r="T61" s="44">
        <v>10.9</v>
      </c>
      <c r="U61" s="44">
        <v>10.9</v>
      </c>
      <c r="V61" s="44">
        <v>10.9</v>
      </c>
      <c r="W61" s="44">
        <v>10.9</v>
      </c>
      <c r="X61" s="44">
        <v>10.9</v>
      </c>
      <c r="Y61" s="44">
        <v>10.9</v>
      </c>
      <c r="Z61" s="44">
        <v>10.9</v>
      </c>
      <c r="AA61" s="44">
        <v>10.9</v>
      </c>
      <c r="AB61" s="44">
        <v>10.9</v>
      </c>
      <c r="AC61" s="44">
        <v>10.9</v>
      </c>
      <c r="AD61" s="44">
        <v>10.9</v>
      </c>
      <c r="AE61" s="44">
        <v>10.9</v>
      </c>
      <c r="AF61" s="44">
        <v>10.9</v>
      </c>
      <c r="AG61" s="48">
        <v>12</v>
      </c>
      <c r="AH61" s="46">
        <f t="shared" si="2"/>
        <v>10.9</v>
      </c>
      <c r="AI61" s="47">
        <f t="shared" si="3"/>
        <v>10.9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>
        <v>5.7</v>
      </c>
      <c r="Q63" s="44">
        <v>5.7</v>
      </c>
      <c r="R63" s="44">
        <v>5.7</v>
      </c>
      <c r="S63" s="44">
        <v>5.7</v>
      </c>
      <c r="T63" s="44">
        <v>5.7</v>
      </c>
      <c r="U63" s="44">
        <v>5.7</v>
      </c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>
        <v>3.6</v>
      </c>
      <c r="H64" s="44">
        <v>3.6</v>
      </c>
      <c r="I64" s="44">
        <v>3.6</v>
      </c>
      <c r="J64" s="44">
        <v>3.6</v>
      </c>
      <c r="K64" s="44">
        <v>3.6</v>
      </c>
      <c r="L64" s="44">
        <v>3.6</v>
      </c>
      <c r="M64" s="44">
        <v>3.6</v>
      </c>
      <c r="N64" s="44">
        <v>3.6</v>
      </c>
      <c r="O64" s="44">
        <v>3.6</v>
      </c>
      <c r="P64" s="44">
        <v>3.6</v>
      </c>
      <c r="Q64" s="44">
        <v>3.6</v>
      </c>
      <c r="R64" s="44">
        <v>3.6</v>
      </c>
      <c r="S64" s="44">
        <v>3.6</v>
      </c>
      <c r="T64" s="44">
        <v>3.6</v>
      </c>
      <c r="U64" s="44">
        <v>3.6</v>
      </c>
      <c r="V64" s="44">
        <v>3.6</v>
      </c>
      <c r="W64" s="44">
        <v>3.6</v>
      </c>
      <c r="X64" s="44">
        <v>3.6</v>
      </c>
      <c r="Y64" s="44">
        <v>3.6</v>
      </c>
      <c r="Z64" s="44">
        <v>3.6</v>
      </c>
      <c r="AA64" s="44">
        <v>3.6</v>
      </c>
      <c r="AB64" s="44">
        <v>3.6</v>
      </c>
      <c r="AC64" s="44">
        <v>3.6</v>
      </c>
      <c r="AD64" s="44">
        <v>3.6</v>
      </c>
      <c r="AE64" s="44">
        <v>3.6</v>
      </c>
      <c r="AF64" s="44">
        <v>3.6</v>
      </c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2.8</v>
      </c>
      <c r="C65" s="44">
        <v>2.8</v>
      </c>
      <c r="D65" s="44">
        <v>2.8</v>
      </c>
      <c r="E65" s="44">
        <v>2.8</v>
      </c>
      <c r="F65" s="44">
        <v>2.8</v>
      </c>
      <c r="G65" s="44">
        <v>2.8</v>
      </c>
      <c r="H65" s="44">
        <v>2.8</v>
      </c>
      <c r="I65" s="44">
        <v>2.8</v>
      </c>
      <c r="J65" s="44">
        <v>2.8</v>
      </c>
      <c r="K65" s="44">
        <v>2.8</v>
      </c>
      <c r="L65" s="44">
        <v>2.8</v>
      </c>
      <c r="M65" s="44">
        <v>2.8</v>
      </c>
      <c r="N65" s="44">
        <v>2.8</v>
      </c>
      <c r="O65" s="44">
        <v>2.8</v>
      </c>
      <c r="P65" s="44">
        <v>2.8</v>
      </c>
      <c r="Q65" s="44">
        <v>2.8</v>
      </c>
      <c r="R65" s="44">
        <v>2.8</v>
      </c>
      <c r="S65" s="44">
        <v>2.8</v>
      </c>
      <c r="T65" s="44">
        <v>2.8</v>
      </c>
      <c r="U65" s="44">
        <v>2.8</v>
      </c>
      <c r="V65" s="44">
        <v>2.8</v>
      </c>
      <c r="W65" s="44">
        <v>2.8</v>
      </c>
      <c r="X65" s="44">
        <v>2.8</v>
      </c>
      <c r="Y65" s="44">
        <v>2.8</v>
      </c>
      <c r="Z65" s="44">
        <v>2.8</v>
      </c>
      <c r="AA65" s="44">
        <v>2.8</v>
      </c>
      <c r="AB65" s="44">
        <v>2.8</v>
      </c>
      <c r="AC65" s="44">
        <v>2.8</v>
      </c>
      <c r="AD65" s="44">
        <v>2.8</v>
      </c>
      <c r="AE65" s="44">
        <v>2.8</v>
      </c>
      <c r="AF65" s="44">
        <v>2.8</v>
      </c>
      <c r="AG65" s="48">
        <v>10.7</v>
      </c>
      <c r="AH65" s="46">
        <f t="shared" si="2"/>
        <v>2.8</v>
      </c>
      <c r="AI65" s="47">
        <f t="shared" si="3"/>
        <v>2.8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5.3</v>
      </c>
      <c r="C66" s="44">
        <v>5.3</v>
      </c>
      <c r="D66" s="44">
        <v>5.3</v>
      </c>
      <c r="E66" s="44">
        <v>5.3</v>
      </c>
      <c r="F66" s="44">
        <v>5.3</v>
      </c>
      <c r="G66" s="44">
        <v>5.3</v>
      </c>
      <c r="H66" s="44">
        <v>5.3</v>
      </c>
      <c r="I66" s="44">
        <v>5.3</v>
      </c>
      <c r="J66" s="44">
        <v>5.3</v>
      </c>
      <c r="K66" s="44">
        <v>5.3</v>
      </c>
      <c r="L66" s="44">
        <v>5.3</v>
      </c>
      <c r="M66" s="44">
        <v>5.3</v>
      </c>
      <c r="N66" s="44">
        <v>5.3</v>
      </c>
      <c r="O66" s="44">
        <v>5.3</v>
      </c>
      <c r="P66" s="44">
        <v>5.3</v>
      </c>
      <c r="Q66" s="44">
        <v>5.3</v>
      </c>
      <c r="R66" s="44">
        <v>5.3</v>
      </c>
      <c r="S66" s="44">
        <v>5.3</v>
      </c>
      <c r="T66" s="44">
        <v>5.3</v>
      </c>
      <c r="U66" s="44">
        <v>5.3</v>
      </c>
      <c r="V66" s="44">
        <v>5.3</v>
      </c>
      <c r="W66" s="44">
        <v>5.3</v>
      </c>
      <c r="X66" s="44">
        <v>5.3</v>
      </c>
      <c r="Y66" s="44">
        <v>5.3</v>
      </c>
      <c r="Z66" s="44">
        <v>5.3</v>
      </c>
      <c r="AA66" s="44">
        <v>5.3</v>
      </c>
      <c r="AB66" s="44">
        <v>5.3</v>
      </c>
      <c r="AC66" s="44">
        <v>5.3</v>
      </c>
      <c r="AD66" s="44">
        <v>5.3</v>
      </c>
      <c r="AE66" s="44">
        <v>5.3</v>
      </c>
      <c r="AF66" s="44">
        <v>5.3</v>
      </c>
      <c r="AG66" s="62">
        <v>10.3</v>
      </c>
      <c r="AH66" s="46">
        <f t="shared" si="2"/>
        <v>5.3</v>
      </c>
      <c r="AI66" s="47">
        <f t="shared" si="3"/>
        <v>5.3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3.5</v>
      </c>
      <c r="D67" s="44">
        <v>3.5</v>
      </c>
      <c r="E67" s="44">
        <v>3.5</v>
      </c>
      <c r="F67" s="44">
        <v>3.5</v>
      </c>
      <c r="G67" s="44">
        <v>3.5</v>
      </c>
      <c r="H67" s="44">
        <v>3.5</v>
      </c>
      <c r="I67" s="44">
        <v>3.5</v>
      </c>
      <c r="J67" s="44">
        <v>3.5</v>
      </c>
      <c r="K67" s="44">
        <v>3.5</v>
      </c>
      <c r="L67" s="44">
        <v>3.5</v>
      </c>
      <c r="M67" s="44">
        <v>3.5</v>
      </c>
      <c r="N67" s="44">
        <v>3.5</v>
      </c>
      <c r="O67" s="44">
        <v>3.5</v>
      </c>
      <c r="P67" s="44">
        <v>3.5</v>
      </c>
      <c r="Q67" s="44">
        <v>3.5</v>
      </c>
      <c r="R67" s="44">
        <v>3.5</v>
      </c>
      <c r="S67" s="44">
        <v>3.5</v>
      </c>
      <c r="T67" s="44">
        <v>3.5</v>
      </c>
      <c r="U67" s="44">
        <v>3.5</v>
      </c>
      <c r="V67" s="44">
        <v>3.5</v>
      </c>
      <c r="W67" s="44">
        <v>3.5</v>
      </c>
      <c r="X67" s="44">
        <v>3.5</v>
      </c>
      <c r="Y67" s="44">
        <v>3.5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3.5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>
        <v>3.6</v>
      </c>
      <c r="H68" s="44">
        <v>3.6</v>
      </c>
      <c r="I68" s="44">
        <v>3.6</v>
      </c>
      <c r="J68" s="44">
        <v>3.6</v>
      </c>
      <c r="K68" s="44">
        <v>3.6</v>
      </c>
      <c r="L68" s="44">
        <v>3.6</v>
      </c>
      <c r="M68" s="44">
        <v>3.6</v>
      </c>
      <c r="N68" s="44">
        <v>3.6</v>
      </c>
      <c r="O68" s="44">
        <v>3.6</v>
      </c>
      <c r="P68" s="44">
        <v>3.6</v>
      </c>
      <c r="Q68" s="44">
        <v>3.6</v>
      </c>
      <c r="R68" s="44">
        <v>3.6</v>
      </c>
      <c r="S68" s="44">
        <v>3.6</v>
      </c>
      <c r="T68" s="44">
        <v>3.6</v>
      </c>
      <c r="U68" s="44">
        <v>3.6</v>
      </c>
      <c r="V68" s="44">
        <v>3.6</v>
      </c>
      <c r="W68" s="44">
        <v>3.6</v>
      </c>
      <c r="X68" s="44">
        <v>3.6</v>
      </c>
      <c r="Y68" s="44">
        <v>3.6</v>
      </c>
      <c r="Z68" s="44">
        <v>3.6</v>
      </c>
      <c r="AA68" s="44">
        <v>3.6</v>
      </c>
      <c r="AB68" s="44">
        <v>3.6</v>
      </c>
      <c r="AC68" s="44">
        <v>3.6</v>
      </c>
      <c r="AD68" s="44">
        <v>3.6</v>
      </c>
      <c r="AE68" s="44">
        <v>3.6</v>
      </c>
      <c r="AF68" s="44">
        <v>3.6</v>
      </c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210</v>
      </c>
      <c r="C69" s="66">
        <v>210</v>
      </c>
      <c r="D69" s="66">
        <v>210</v>
      </c>
      <c r="E69" s="66">
        <v>210</v>
      </c>
      <c r="F69" s="66">
        <v>210</v>
      </c>
      <c r="G69" s="66">
        <v>210</v>
      </c>
      <c r="H69" s="66">
        <v>210</v>
      </c>
      <c r="I69" s="66">
        <v>210</v>
      </c>
      <c r="J69" s="66">
        <v>210</v>
      </c>
      <c r="K69" s="66">
        <v>210</v>
      </c>
      <c r="L69" s="66">
        <v>210</v>
      </c>
      <c r="M69" s="66">
        <v>210</v>
      </c>
      <c r="N69" s="66">
        <v>210</v>
      </c>
      <c r="O69" s="66">
        <v>210</v>
      </c>
      <c r="P69" s="66">
        <v>210</v>
      </c>
      <c r="Q69" s="66">
        <v>210</v>
      </c>
      <c r="R69" s="66">
        <v>210</v>
      </c>
      <c r="S69" s="66">
        <v>210</v>
      </c>
      <c r="T69" s="66">
        <v>210</v>
      </c>
      <c r="U69" s="66">
        <v>210</v>
      </c>
      <c r="V69" s="66">
        <v>210</v>
      </c>
      <c r="W69" s="66">
        <v>210</v>
      </c>
      <c r="X69" s="66">
        <v>210</v>
      </c>
      <c r="Y69" s="66">
        <v>210</v>
      </c>
      <c r="Z69" s="66">
        <v>210</v>
      </c>
      <c r="AA69" s="66">
        <v>210</v>
      </c>
      <c r="AB69" s="66">
        <v>210</v>
      </c>
      <c r="AC69" s="66">
        <v>210</v>
      </c>
      <c r="AD69" s="66">
        <v>210</v>
      </c>
      <c r="AE69" s="66">
        <v>210</v>
      </c>
      <c r="AF69" s="66">
        <v>210</v>
      </c>
      <c r="AG69" s="64">
        <v>85</v>
      </c>
      <c r="AH69" s="46">
        <f t="shared" si="2"/>
        <v>210</v>
      </c>
      <c r="AI69" s="47">
        <f t="shared" si="3"/>
        <v>210</v>
      </c>
      <c r="AK69" s="49"/>
    </row>
    <row r="70" spans="1:88" ht="15.75" thickBot="1">
      <c r="A70" s="67" t="s">
        <v>89</v>
      </c>
      <c r="B70" s="66">
        <f>77.3+57.3</f>
        <v>134.6</v>
      </c>
      <c r="C70" s="66">
        <f>77.3+57.3</f>
        <v>134.6</v>
      </c>
      <c r="D70" s="66">
        <v>120</v>
      </c>
      <c r="E70" s="66">
        <v>120</v>
      </c>
      <c r="F70" s="66">
        <v>120</v>
      </c>
      <c r="G70" s="66">
        <f>53.5+72.3</f>
        <v>125.8</v>
      </c>
      <c r="H70" s="66">
        <f>53.5+72.3</f>
        <v>125.8</v>
      </c>
      <c r="I70" s="66">
        <f>53.5+72.3</f>
        <v>125.8</v>
      </c>
      <c r="J70" s="66">
        <f>53.5+72.3</f>
        <v>125.8</v>
      </c>
      <c r="K70" s="68">
        <f t="shared" ref="K70:S70" si="20">51.9+69</f>
        <v>120.9</v>
      </c>
      <c r="L70" s="68">
        <f t="shared" si="20"/>
        <v>120.9</v>
      </c>
      <c r="M70" s="68">
        <f t="shared" si="20"/>
        <v>120.9</v>
      </c>
      <c r="N70" s="68">
        <f t="shared" si="20"/>
        <v>120.9</v>
      </c>
      <c r="O70" s="68">
        <f t="shared" si="20"/>
        <v>120.9</v>
      </c>
      <c r="P70" s="68">
        <f t="shared" si="20"/>
        <v>120.9</v>
      </c>
      <c r="Q70" s="68">
        <f t="shared" si="20"/>
        <v>120.9</v>
      </c>
      <c r="R70" s="68">
        <f t="shared" si="20"/>
        <v>120.9</v>
      </c>
      <c r="S70" s="68">
        <f t="shared" si="20"/>
        <v>120.9</v>
      </c>
      <c r="T70" s="68">
        <f>44.6+62.6</f>
        <v>107.2</v>
      </c>
      <c r="U70" s="68">
        <f>44.6+62.6</f>
        <v>107.2</v>
      </c>
      <c r="V70" s="68">
        <f t="shared" ref="V70:AC70" si="21">44.6+62.6</f>
        <v>107.2</v>
      </c>
      <c r="W70" s="68">
        <f t="shared" si="21"/>
        <v>107.2</v>
      </c>
      <c r="X70" s="68">
        <f t="shared" si="21"/>
        <v>107.2</v>
      </c>
      <c r="Y70" s="68">
        <f t="shared" si="21"/>
        <v>107.2</v>
      </c>
      <c r="Z70" s="68">
        <f t="shared" si="21"/>
        <v>107.2</v>
      </c>
      <c r="AA70" s="68">
        <f t="shared" si="21"/>
        <v>107.2</v>
      </c>
      <c r="AB70" s="68">
        <f t="shared" si="21"/>
        <v>107.2</v>
      </c>
      <c r="AC70" s="68">
        <f t="shared" si="21"/>
        <v>107.2</v>
      </c>
      <c r="AD70" s="68">
        <v>123.2</v>
      </c>
      <c r="AE70" s="68">
        <v>123.2</v>
      </c>
      <c r="AF70" s="68">
        <v>123.2</v>
      </c>
      <c r="AG70" s="64">
        <v>240</v>
      </c>
      <c r="AH70" s="46">
        <f t="shared" si="2"/>
        <v>134.6</v>
      </c>
      <c r="AI70" s="47">
        <f t="shared" si="3"/>
        <v>107.2</v>
      </c>
      <c r="AK70" s="49"/>
    </row>
    <row r="71" spans="1:88" ht="15.75" thickBot="1">
      <c r="A71" s="69" t="s">
        <v>90</v>
      </c>
      <c r="B71" s="70">
        <f t="shared" ref="B71" si="22">SUM(B11:B69)</f>
        <v>977.2</v>
      </c>
      <c r="C71" s="70">
        <f>SUM(C11:C69)</f>
        <v>977.2</v>
      </c>
      <c r="D71" s="70">
        <f>SUM(D11:D69)</f>
        <v>957.80000000000007</v>
      </c>
      <c r="E71" s="70">
        <f>SUM(E11:E69)</f>
        <v>957.80000000000007</v>
      </c>
      <c r="F71" s="70">
        <f>SUM(F11:F69)</f>
        <v>957.80000000000007</v>
      </c>
      <c r="G71" s="70">
        <f t="shared" ref="G71:AG71" si="23">SUM(G11:G69)</f>
        <v>957.6</v>
      </c>
      <c r="H71" s="70">
        <f t="shared" si="23"/>
        <v>957.6</v>
      </c>
      <c r="I71" s="70">
        <f t="shared" si="23"/>
        <v>957.6</v>
      </c>
      <c r="J71" s="70">
        <f t="shared" si="23"/>
        <v>959.4</v>
      </c>
      <c r="K71" s="70">
        <f t="shared" si="23"/>
        <v>959.4</v>
      </c>
      <c r="L71" s="70">
        <f t="shared" si="23"/>
        <v>959.4</v>
      </c>
      <c r="M71" s="70">
        <f t="shared" ref="M71:N71" si="24">SUM(M11:M69)</f>
        <v>959.4</v>
      </c>
      <c r="N71" s="70">
        <f t="shared" si="24"/>
        <v>959.4</v>
      </c>
      <c r="O71" s="70">
        <f t="shared" ref="O71:P71" si="25">SUM(O11:O69)</f>
        <v>925.0999999999998</v>
      </c>
      <c r="P71" s="70">
        <f t="shared" si="25"/>
        <v>925.0999999999998</v>
      </c>
      <c r="Q71" s="70">
        <f t="shared" ref="Q71:R71" si="26">SUM(Q11:Q69)</f>
        <v>925.0999999999998</v>
      </c>
      <c r="R71" s="70">
        <f t="shared" si="26"/>
        <v>925.0999999999998</v>
      </c>
      <c r="S71" s="70">
        <f t="shared" ref="S71:T71" si="27">SUM(S11:S69)</f>
        <v>937.0999999999998</v>
      </c>
      <c r="T71" s="70">
        <f t="shared" si="27"/>
        <v>949.15</v>
      </c>
      <c r="U71" s="70">
        <f t="shared" ref="U71:W71" si="28">SUM(U11:U69)</f>
        <v>949.15</v>
      </c>
      <c r="V71" s="70">
        <f t="shared" si="28"/>
        <v>949.15</v>
      </c>
      <c r="W71" s="70">
        <f t="shared" si="28"/>
        <v>949.15</v>
      </c>
      <c r="X71" s="70">
        <f t="shared" si="23"/>
        <v>949.15</v>
      </c>
      <c r="Y71" s="70">
        <f t="shared" si="23"/>
        <v>949.15</v>
      </c>
      <c r="Z71" s="70">
        <f t="shared" si="23"/>
        <v>953.15</v>
      </c>
      <c r="AA71" s="70">
        <f t="shared" si="23"/>
        <v>953.15</v>
      </c>
      <c r="AB71" s="70">
        <f t="shared" ref="AB71:AC71" si="29">SUM(AB11:AB69)</f>
        <v>953.15</v>
      </c>
      <c r="AC71" s="70">
        <f t="shared" si="29"/>
        <v>953.15</v>
      </c>
      <c r="AD71" s="70">
        <f t="shared" ref="AD71:AE71" si="30">SUM(AD11:AD69)</f>
        <v>953.15</v>
      </c>
      <c r="AE71" s="70">
        <f t="shared" si="30"/>
        <v>953.15</v>
      </c>
      <c r="AF71" s="70">
        <f t="shared" ref="AF71" si="31">SUM(AF11:AF69)</f>
        <v>953.15</v>
      </c>
      <c r="AG71" s="70">
        <f t="shared" si="23"/>
        <v>1812.2049999999999</v>
      </c>
      <c r="AH71" s="46">
        <f t="shared" si="2"/>
        <v>977.2</v>
      </c>
      <c r="AI71" s="47">
        <f t="shared" si="3"/>
        <v>925.0999999999998</v>
      </c>
      <c r="AK71" s="49"/>
    </row>
    <row r="72" spans="1:88">
      <c r="A72" s="71" t="s">
        <v>91</v>
      </c>
      <c r="B72" s="44">
        <v>252.6</v>
      </c>
      <c r="C72" s="44">
        <v>159</v>
      </c>
      <c r="D72" s="44">
        <v>40.1</v>
      </c>
      <c r="E72" s="44">
        <v>40.1</v>
      </c>
      <c r="F72" s="44">
        <v>30</v>
      </c>
      <c r="G72" s="44">
        <v>76.900000000000006</v>
      </c>
      <c r="H72" s="44">
        <v>304.8</v>
      </c>
      <c r="I72" s="44">
        <v>306.3</v>
      </c>
      <c r="J72" s="44">
        <v>381.3</v>
      </c>
      <c r="K72" s="44">
        <v>311.3</v>
      </c>
      <c r="L72" s="44">
        <v>251</v>
      </c>
      <c r="M72" s="44">
        <v>220.9</v>
      </c>
      <c r="N72" s="44">
        <v>189.7</v>
      </c>
      <c r="O72" s="44">
        <v>100.5</v>
      </c>
      <c r="P72" s="44">
        <v>0</v>
      </c>
      <c r="Q72" s="44">
        <v>0</v>
      </c>
      <c r="R72" s="44">
        <v>0</v>
      </c>
      <c r="S72" s="44">
        <v>50</v>
      </c>
      <c r="T72" s="44">
        <v>22.2</v>
      </c>
      <c r="U72" s="44">
        <v>0</v>
      </c>
      <c r="V72" s="44">
        <v>0</v>
      </c>
      <c r="W72" s="44">
        <v>0</v>
      </c>
      <c r="X72" s="44">
        <v>81.3</v>
      </c>
      <c r="Y72" s="44">
        <v>144</v>
      </c>
      <c r="Z72" s="44">
        <v>301</v>
      </c>
      <c r="AA72" s="44">
        <v>433</v>
      </c>
      <c r="AB72" s="44">
        <v>349.9</v>
      </c>
      <c r="AC72" s="44">
        <v>379.2</v>
      </c>
      <c r="AD72" s="44">
        <v>271.39999999999998</v>
      </c>
      <c r="AE72" s="44">
        <v>130.6</v>
      </c>
      <c r="AF72" s="44">
        <v>110</v>
      </c>
      <c r="AG72" s="61">
        <v>456</v>
      </c>
      <c r="AH72" s="46">
        <f t="shared" si="2"/>
        <v>433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</v>
      </c>
      <c r="D73" s="43">
        <v>61.9</v>
      </c>
      <c r="E73" s="43">
        <v>61.9</v>
      </c>
      <c r="F73" s="43">
        <v>61.9</v>
      </c>
      <c r="G73" s="43">
        <v>61.9</v>
      </c>
      <c r="H73" s="43">
        <v>61.9</v>
      </c>
      <c r="I73" s="43">
        <v>61.9</v>
      </c>
      <c r="J73" s="43">
        <v>59.9</v>
      </c>
      <c r="K73" s="43">
        <v>59.9</v>
      </c>
      <c r="L73" s="43">
        <v>59.9</v>
      </c>
      <c r="M73" s="43">
        <v>57.9</v>
      </c>
      <c r="N73" s="43">
        <v>57.9</v>
      </c>
      <c r="O73" s="43">
        <v>53.8</v>
      </c>
      <c r="P73" s="43">
        <v>53.8</v>
      </c>
      <c r="Q73" s="43">
        <v>53.8</v>
      </c>
      <c r="R73" s="43">
        <v>53.8</v>
      </c>
      <c r="S73" s="43">
        <v>53.8</v>
      </c>
      <c r="T73" s="43">
        <v>53.8</v>
      </c>
      <c r="U73" s="43">
        <v>53.8</v>
      </c>
      <c r="V73" s="43">
        <v>53.8</v>
      </c>
      <c r="W73" s="43">
        <v>53.8</v>
      </c>
      <c r="X73" s="43">
        <v>53.8</v>
      </c>
      <c r="Y73" s="43">
        <v>53.8</v>
      </c>
      <c r="Z73" s="43">
        <v>58</v>
      </c>
      <c r="AA73" s="43">
        <v>58</v>
      </c>
      <c r="AB73" s="43">
        <v>58</v>
      </c>
      <c r="AC73" s="43">
        <v>58</v>
      </c>
      <c r="AD73" s="43">
        <v>58</v>
      </c>
      <c r="AE73" s="43">
        <v>58</v>
      </c>
      <c r="AF73" s="43">
        <v>58</v>
      </c>
      <c r="AG73" s="64">
        <v>111</v>
      </c>
      <c r="AH73" s="46">
        <f t="shared" si="2"/>
        <v>62</v>
      </c>
      <c r="AI73" s="47">
        <f t="shared" si="3"/>
        <v>53.8</v>
      </c>
      <c r="AK73" s="49"/>
    </row>
    <row r="74" spans="1:88">
      <c r="A74" s="73" t="s">
        <v>93</v>
      </c>
      <c r="B74" s="43">
        <v>61</v>
      </c>
      <c r="C74" s="43">
        <v>61</v>
      </c>
      <c r="D74" s="43">
        <v>51</v>
      </c>
      <c r="E74" s="43">
        <v>51</v>
      </c>
      <c r="F74" s="43">
        <v>51</v>
      </c>
      <c r="G74" s="43">
        <v>51</v>
      </c>
      <c r="H74" s="43">
        <v>51</v>
      </c>
      <c r="I74" s="43">
        <v>51</v>
      </c>
      <c r="J74" s="43">
        <v>51</v>
      </c>
      <c r="K74" s="43">
        <v>51</v>
      </c>
      <c r="L74" s="43">
        <v>51</v>
      </c>
      <c r="M74" s="43">
        <v>43.5</v>
      </c>
      <c r="N74" s="43">
        <v>43.5</v>
      </c>
      <c r="O74" s="43">
        <v>42</v>
      </c>
      <c r="P74" s="43">
        <v>42</v>
      </c>
      <c r="Q74" s="43">
        <v>42</v>
      </c>
      <c r="R74" s="43">
        <v>42</v>
      </c>
      <c r="S74" s="43">
        <v>42</v>
      </c>
      <c r="T74" s="43">
        <v>42</v>
      </c>
      <c r="U74" s="43">
        <v>42</v>
      </c>
      <c r="V74" s="43">
        <v>42</v>
      </c>
      <c r="W74" s="43">
        <v>42</v>
      </c>
      <c r="X74" s="43">
        <v>42</v>
      </c>
      <c r="Y74" s="43">
        <v>42</v>
      </c>
      <c r="Z74" s="43">
        <v>42</v>
      </c>
      <c r="AA74" s="43">
        <v>42</v>
      </c>
      <c r="AB74" s="43">
        <v>45.1</v>
      </c>
      <c r="AC74" s="43">
        <v>45.1</v>
      </c>
      <c r="AD74" s="43">
        <v>45.1</v>
      </c>
      <c r="AE74" s="43">
        <v>45.1</v>
      </c>
      <c r="AF74" s="43">
        <v>45.1</v>
      </c>
      <c r="AG74" s="64">
        <v>60</v>
      </c>
      <c r="AH74" s="46">
        <f t="shared" si="2"/>
        <v>61</v>
      </c>
      <c r="AI74" s="47">
        <f t="shared" si="3"/>
        <v>42</v>
      </c>
      <c r="AK74" s="49"/>
    </row>
    <row r="75" spans="1:88">
      <c r="A75" s="74" t="s">
        <v>94</v>
      </c>
      <c r="B75" s="43">
        <v>16.8</v>
      </c>
      <c r="C75" s="43">
        <v>16.8</v>
      </c>
      <c r="D75" s="43">
        <v>25.8</v>
      </c>
      <c r="E75" s="43">
        <v>25.8</v>
      </c>
      <c r="F75" s="43">
        <v>25.8</v>
      </c>
      <c r="G75" s="43">
        <v>25.8</v>
      </c>
      <c r="H75" s="43">
        <v>25.8</v>
      </c>
      <c r="I75" s="43">
        <v>25.8</v>
      </c>
      <c r="J75" s="43">
        <v>25.8</v>
      </c>
      <c r="K75" s="43">
        <v>25.8</v>
      </c>
      <c r="L75" s="43">
        <v>25.8</v>
      </c>
      <c r="M75" s="43">
        <v>17.399999999999999</v>
      </c>
      <c r="N75" s="43">
        <v>17.399999999999999</v>
      </c>
      <c r="O75" s="43">
        <v>17.399999999999999</v>
      </c>
      <c r="P75" s="43">
        <v>17.399999999999999</v>
      </c>
      <c r="Q75" s="43">
        <v>17.399999999999999</v>
      </c>
      <c r="R75" s="43">
        <v>17.399999999999999</v>
      </c>
      <c r="S75" s="43">
        <v>17.399999999999999</v>
      </c>
      <c r="T75" s="43">
        <v>17.399999999999999</v>
      </c>
      <c r="U75" s="43">
        <v>17.399999999999999</v>
      </c>
      <c r="V75" s="43">
        <v>17.399999999999999</v>
      </c>
      <c r="W75" s="43">
        <v>17.399999999999999</v>
      </c>
      <c r="X75" s="43">
        <v>17.399999999999999</v>
      </c>
      <c r="Y75" s="43">
        <v>17.399999999999999</v>
      </c>
      <c r="Z75" s="43">
        <v>17.399999999999999</v>
      </c>
      <c r="AA75" s="43">
        <v>17.399999999999999</v>
      </c>
      <c r="AB75" s="43">
        <v>17.3</v>
      </c>
      <c r="AC75" s="43">
        <v>17.3</v>
      </c>
      <c r="AD75" s="43">
        <v>17.3</v>
      </c>
      <c r="AE75" s="43">
        <v>17.3</v>
      </c>
      <c r="AF75" s="43">
        <v>17.3</v>
      </c>
      <c r="AG75" s="75">
        <v>42.5</v>
      </c>
      <c r="AH75" s="46">
        <f t="shared" ref="AH75:AH138" si="32">MAX(B75:AF75)</f>
        <v>25.8</v>
      </c>
      <c r="AI75" s="47">
        <f t="shared" ref="AI75:AI138" si="33">MIN(B75:AF75)</f>
        <v>16.8</v>
      </c>
      <c r="AK75" s="49"/>
    </row>
    <row r="76" spans="1:88">
      <c r="A76" s="74" t="s">
        <v>95</v>
      </c>
      <c r="B76" s="43">
        <v>16.100000000000001</v>
      </c>
      <c r="C76" s="43">
        <v>16.100000000000001</v>
      </c>
      <c r="D76" s="43">
        <v>19</v>
      </c>
      <c r="E76" s="43">
        <v>19</v>
      </c>
      <c r="F76" s="43">
        <v>19</v>
      </c>
      <c r="G76" s="43">
        <v>19</v>
      </c>
      <c r="H76" s="43">
        <v>19</v>
      </c>
      <c r="I76" s="43">
        <v>19</v>
      </c>
      <c r="J76" s="43">
        <v>19</v>
      </c>
      <c r="K76" s="43">
        <v>19</v>
      </c>
      <c r="L76" s="43">
        <v>19</v>
      </c>
      <c r="M76" s="43">
        <v>18.100000000000001</v>
      </c>
      <c r="N76" s="43">
        <v>18.100000000000001</v>
      </c>
      <c r="O76" s="43">
        <v>16.2</v>
      </c>
      <c r="P76" s="43">
        <v>16.2</v>
      </c>
      <c r="Q76" s="43">
        <v>16.2</v>
      </c>
      <c r="R76" s="43">
        <v>16.2</v>
      </c>
      <c r="S76" s="43">
        <v>16.2</v>
      </c>
      <c r="T76" s="43">
        <v>16.2</v>
      </c>
      <c r="U76" s="43">
        <v>16.2</v>
      </c>
      <c r="V76" s="43">
        <v>16.2</v>
      </c>
      <c r="W76" s="43">
        <v>16.2</v>
      </c>
      <c r="X76" s="43">
        <v>16.2</v>
      </c>
      <c r="Y76" s="43">
        <v>16.2</v>
      </c>
      <c r="Z76" s="43">
        <v>16.2</v>
      </c>
      <c r="AA76" s="43">
        <v>16.2</v>
      </c>
      <c r="AB76" s="43">
        <v>19.100000000000001</v>
      </c>
      <c r="AC76" s="43">
        <v>19.100000000000001</v>
      </c>
      <c r="AD76" s="43">
        <v>19.100000000000001</v>
      </c>
      <c r="AE76" s="43">
        <v>19.100000000000001</v>
      </c>
      <c r="AF76" s="43">
        <v>19.100000000000001</v>
      </c>
      <c r="AG76" s="75">
        <v>22.1</v>
      </c>
      <c r="AH76" s="46">
        <f t="shared" si="32"/>
        <v>19.100000000000001</v>
      </c>
      <c r="AI76" s="47">
        <f t="shared" si="33"/>
        <v>16.100000000000001</v>
      </c>
      <c r="AK76" s="49"/>
    </row>
    <row r="77" spans="1:88" ht="15.75" thickBot="1">
      <c r="A77" s="76" t="s">
        <v>96</v>
      </c>
      <c r="B77" s="77">
        <v>6.1</v>
      </c>
      <c r="C77" s="77">
        <v>6.1</v>
      </c>
      <c r="D77" s="77">
        <v>6.1</v>
      </c>
      <c r="E77" s="77">
        <v>6.1</v>
      </c>
      <c r="F77" s="77">
        <v>6.1</v>
      </c>
      <c r="G77" s="77">
        <v>6.1</v>
      </c>
      <c r="H77" s="77">
        <v>6.1</v>
      </c>
      <c r="I77" s="77">
        <v>6.1</v>
      </c>
      <c r="J77" s="77">
        <v>6.1</v>
      </c>
      <c r="K77" s="77">
        <v>6.1</v>
      </c>
      <c r="L77" s="77">
        <v>6.1</v>
      </c>
      <c r="M77" s="77">
        <v>5</v>
      </c>
      <c r="N77" s="77">
        <v>5</v>
      </c>
      <c r="O77" s="77">
        <v>5</v>
      </c>
      <c r="P77" s="77">
        <v>5</v>
      </c>
      <c r="Q77" s="77">
        <v>5</v>
      </c>
      <c r="R77" s="77">
        <v>5</v>
      </c>
      <c r="S77" s="77">
        <v>5</v>
      </c>
      <c r="T77" s="77">
        <v>5</v>
      </c>
      <c r="U77" s="77">
        <v>5</v>
      </c>
      <c r="V77" s="77">
        <v>5</v>
      </c>
      <c r="W77" s="77">
        <v>5</v>
      </c>
      <c r="X77" s="77">
        <v>5</v>
      </c>
      <c r="Y77" s="77">
        <v>5</v>
      </c>
      <c r="Z77" s="77">
        <v>5</v>
      </c>
      <c r="AA77" s="77">
        <v>5</v>
      </c>
      <c r="AB77" s="77">
        <v>5</v>
      </c>
      <c r="AC77" s="77">
        <v>5</v>
      </c>
      <c r="AD77" s="77">
        <v>5</v>
      </c>
      <c r="AE77" s="77">
        <v>5</v>
      </c>
      <c r="AF77" s="77">
        <v>5</v>
      </c>
      <c r="AG77" s="78">
        <v>14.8</v>
      </c>
      <c r="AH77" s="46">
        <f t="shared" si="32"/>
        <v>6.1</v>
      </c>
      <c r="AI77" s="47">
        <f t="shared" si="33"/>
        <v>5</v>
      </c>
      <c r="AK77" s="49"/>
    </row>
    <row r="78" spans="1:88" ht="15.75" thickBot="1">
      <c r="A78" s="79" t="s">
        <v>97</v>
      </c>
      <c r="B78" s="70">
        <f t="shared" ref="B78:C78" si="34">SUM(B72:B77)</f>
        <v>414.60000000000008</v>
      </c>
      <c r="C78" s="70">
        <f t="shared" si="34"/>
        <v>321.00000000000006</v>
      </c>
      <c r="D78" s="70">
        <f t="shared" ref="D78:E78" si="35">SUM(D72:D77)</f>
        <v>203.9</v>
      </c>
      <c r="E78" s="70">
        <f t="shared" si="35"/>
        <v>203.9</v>
      </c>
      <c r="F78" s="70">
        <f t="shared" ref="F78" si="36">SUM(F72:F77)</f>
        <v>193.8</v>
      </c>
      <c r="G78" s="70">
        <f t="shared" ref="G78:AG78" si="37">SUM(G72:G77)</f>
        <v>240.70000000000002</v>
      </c>
      <c r="H78" s="70">
        <f t="shared" si="37"/>
        <v>468.6</v>
      </c>
      <c r="I78" s="70">
        <f t="shared" si="37"/>
        <v>470.1</v>
      </c>
      <c r="J78" s="70">
        <f t="shared" si="37"/>
        <v>543.1</v>
      </c>
      <c r="K78" s="70">
        <f t="shared" si="37"/>
        <v>473.1</v>
      </c>
      <c r="L78" s="70">
        <f t="shared" si="37"/>
        <v>412.8</v>
      </c>
      <c r="M78" s="70">
        <f t="shared" ref="M78:N78" si="38">SUM(M72:M77)</f>
        <v>362.8</v>
      </c>
      <c r="N78" s="70">
        <f t="shared" si="38"/>
        <v>331.6</v>
      </c>
      <c r="O78" s="70">
        <f t="shared" ref="O78:P78" si="39">SUM(O72:O77)</f>
        <v>234.9</v>
      </c>
      <c r="P78" s="70">
        <f t="shared" si="39"/>
        <v>134.39999999999998</v>
      </c>
      <c r="Q78" s="70">
        <f t="shared" ref="Q78:R78" si="40">SUM(Q72:Q77)</f>
        <v>134.39999999999998</v>
      </c>
      <c r="R78" s="70">
        <f t="shared" si="40"/>
        <v>134.39999999999998</v>
      </c>
      <c r="S78" s="70">
        <f t="shared" ref="S78:T78" si="41">SUM(S72:S77)</f>
        <v>184.4</v>
      </c>
      <c r="T78" s="70">
        <f t="shared" si="41"/>
        <v>156.6</v>
      </c>
      <c r="U78" s="70">
        <f t="shared" ref="U78:W78" si="42">SUM(U72:U77)</f>
        <v>134.39999999999998</v>
      </c>
      <c r="V78" s="70">
        <f t="shared" si="42"/>
        <v>134.39999999999998</v>
      </c>
      <c r="W78" s="70">
        <f t="shared" si="42"/>
        <v>134.39999999999998</v>
      </c>
      <c r="X78" s="70">
        <f t="shared" si="37"/>
        <v>215.7</v>
      </c>
      <c r="Y78" s="70">
        <f t="shared" si="37"/>
        <v>278.39999999999998</v>
      </c>
      <c r="Z78" s="70">
        <f t="shared" si="37"/>
        <v>439.59999999999997</v>
      </c>
      <c r="AA78" s="70">
        <f t="shared" si="37"/>
        <v>571.6</v>
      </c>
      <c r="AB78" s="70">
        <f t="shared" ref="AB78:AC78" si="43">SUM(AB72:AB77)</f>
        <v>494.40000000000003</v>
      </c>
      <c r="AC78" s="70">
        <f t="shared" si="43"/>
        <v>523.70000000000005</v>
      </c>
      <c r="AD78" s="70">
        <f t="shared" ref="AD78:AE78" si="44">SUM(AD72:AD77)</f>
        <v>415.90000000000003</v>
      </c>
      <c r="AE78" s="70">
        <f t="shared" si="44"/>
        <v>275.10000000000002</v>
      </c>
      <c r="AF78" s="70">
        <f t="shared" ref="AF78" si="45">SUM(AF72:AF77)</f>
        <v>254.5</v>
      </c>
      <c r="AG78" s="80">
        <f t="shared" si="37"/>
        <v>706.4</v>
      </c>
      <c r="AH78" s="46">
        <f t="shared" si="32"/>
        <v>571.6</v>
      </c>
      <c r="AI78" s="47">
        <f t="shared" si="33"/>
        <v>134.39999999999998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134.9</v>
      </c>
      <c r="C79" s="44">
        <v>134.9</v>
      </c>
      <c r="D79" s="44">
        <v>97.4</v>
      </c>
      <c r="E79" s="44">
        <v>97.4</v>
      </c>
      <c r="F79" s="44">
        <v>73.400000000000006</v>
      </c>
      <c r="G79" s="44">
        <v>72.599999999999994</v>
      </c>
      <c r="H79" s="44">
        <v>90</v>
      </c>
      <c r="I79" s="44">
        <v>90</v>
      </c>
      <c r="J79" s="44">
        <v>96</v>
      </c>
      <c r="K79" s="44">
        <v>96</v>
      </c>
      <c r="L79" s="44">
        <v>122</v>
      </c>
      <c r="M79" s="44">
        <v>121.4</v>
      </c>
      <c r="N79" s="44">
        <v>122</v>
      </c>
      <c r="O79" s="44">
        <v>121.4</v>
      </c>
      <c r="P79" s="44">
        <v>122</v>
      </c>
      <c r="Q79" s="44">
        <v>122</v>
      </c>
      <c r="R79" s="44">
        <v>95</v>
      </c>
      <c r="S79" s="44">
        <v>95</v>
      </c>
      <c r="T79" s="44">
        <v>95</v>
      </c>
      <c r="U79" s="44">
        <v>95</v>
      </c>
      <c r="V79" s="44">
        <v>95</v>
      </c>
      <c r="W79" s="44">
        <v>95</v>
      </c>
      <c r="X79" s="44">
        <v>90.6</v>
      </c>
      <c r="Y79" s="44">
        <v>85</v>
      </c>
      <c r="Z79" s="44">
        <v>97</v>
      </c>
      <c r="AA79" s="44">
        <v>97</v>
      </c>
      <c r="AB79" s="44">
        <v>128.19999999999999</v>
      </c>
      <c r="AC79" s="44">
        <v>61.2</v>
      </c>
      <c r="AD79" s="44">
        <v>96.4</v>
      </c>
      <c r="AE79" s="44">
        <v>96.4</v>
      </c>
      <c r="AF79" s="44">
        <v>96.4</v>
      </c>
      <c r="AG79" s="61">
        <v>144</v>
      </c>
      <c r="AH79" s="46">
        <f t="shared" si="32"/>
        <v>134.9</v>
      </c>
      <c r="AI79" s="47">
        <f t="shared" si="33"/>
        <v>61.2</v>
      </c>
      <c r="AK79" s="49"/>
      <c r="AY79" s="1" t="s">
        <v>99</v>
      </c>
      <c r="AZ79" s="82">
        <f>ROUND(C97,0)</f>
        <v>-412</v>
      </c>
      <c r="BA79" s="81">
        <f t="shared" ref="BA79:BD83" si="46">D97</f>
        <v>-246</v>
      </c>
      <c r="BB79" s="81">
        <f t="shared" si="46"/>
        <v>-266</v>
      </c>
      <c r="BC79" s="81">
        <f t="shared" si="46"/>
        <v>-263</v>
      </c>
      <c r="BD79" s="81">
        <f t="shared" si="46"/>
        <v>-290.60000000000002</v>
      </c>
      <c r="BE79" s="82">
        <f>I97</f>
        <v>-429.5</v>
      </c>
      <c r="BF79" s="82">
        <f>K97</f>
        <v>-336</v>
      </c>
      <c r="BG79" s="82">
        <f t="shared" ref="BG79:BP83" si="47">M97</f>
        <v>-230.8</v>
      </c>
      <c r="BH79" s="82">
        <f t="shared" si="47"/>
        <v>-245.6</v>
      </c>
      <c r="BI79" s="82">
        <f t="shared" si="47"/>
        <v>-173.7</v>
      </c>
      <c r="BJ79" s="82">
        <f t="shared" si="47"/>
        <v>43.9</v>
      </c>
      <c r="BK79" s="82">
        <f t="shared" si="47"/>
        <v>35.700000000000003</v>
      </c>
      <c r="BL79" s="82">
        <f t="shared" si="47"/>
        <v>77.7</v>
      </c>
      <c r="BM79" s="82">
        <f t="shared" si="47"/>
        <v>0</v>
      </c>
      <c r="BN79" s="82">
        <f t="shared" si="47"/>
        <v>0</v>
      </c>
      <c r="BO79" s="82">
        <f t="shared" si="47"/>
        <v>0</v>
      </c>
      <c r="BP79" s="82">
        <f t="shared" si="47"/>
        <v>-40</v>
      </c>
      <c r="BQ79" s="82">
        <f>X97</f>
        <v>4.8</v>
      </c>
      <c r="BR79" s="82">
        <f>Z97</f>
        <v>-265</v>
      </c>
      <c r="BS79" s="81">
        <f>AB97</f>
        <v>-338.6</v>
      </c>
      <c r="BT79" s="81">
        <f t="shared" ref="BT79:BV83" si="48">AD97</f>
        <v>-335.96</v>
      </c>
      <c r="BU79" s="81">
        <f t="shared" si="48"/>
        <v>-341.5</v>
      </c>
      <c r="BV79" s="81">
        <f t="shared" si="48"/>
        <v>-332.6</v>
      </c>
      <c r="BW79" s="81">
        <f>B97</f>
        <v>-494.3</v>
      </c>
    </row>
    <row r="80" spans="1:88">
      <c r="A80" s="63" t="s">
        <v>100</v>
      </c>
      <c r="B80" s="43">
        <v>68.599999999999994</v>
      </c>
      <c r="C80" s="43">
        <v>56</v>
      </c>
      <c r="D80" s="43">
        <v>35.200000000000003</v>
      </c>
      <c r="E80" s="43">
        <v>35.299999999999997</v>
      </c>
      <c r="F80" s="43">
        <v>35.299999999999997</v>
      </c>
      <c r="G80" s="43">
        <v>35.299999999999997</v>
      </c>
      <c r="H80" s="43">
        <v>35.299999999999997</v>
      </c>
      <c r="I80" s="43">
        <v>35.299999999999997</v>
      </c>
      <c r="J80" s="43">
        <v>69.400000000000006</v>
      </c>
      <c r="K80" s="43">
        <v>69.400000000000006</v>
      </c>
      <c r="L80" s="43">
        <v>60.1</v>
      </c>
      <c r="M80" s="43">
        <v>59</v>
      </c>
      <c r="N80" s="43">
        <v>59</v>
      </c>
      <c r="O80" s="43">
        <v>34.299999999999997</v>
      </c>
      <c r="P80" s="43">
        <v>0</v>
      </c>
      <c r="Q80" s="43">
        <v>0</v>
      </c>
      <c r="R80" s="43">
        <v>0</v>
      </c>
      <c r="S80" s="43">
        <v>25</v>
      </c>
      <c r="T80" s="43">
        <v>0</v>
      </c>
      <c r="U80" s="43">
        <v>0</v>
      </c>
      <c r="V80" s="43">
        <v>55</v>
      </c>
      <c r="W80" s="43">
        <v>60</v>
      </c>
      <c r="X80" s="43">
        <v>54</v>
      </c>
      <c r="Y80" s="43">
        <v>69</v>
      </c>
      <c r="Z80" s="43">
        <v>69</v>
      </c>
      <c r="AA80" s="43">
        <v>69</v>
      </c>
      <c r="AB80" s="43">
        <v>69</v>
      </c>
      <c r="AC80" s="43">
        <v>59.3</v>
      </c>
      <c r="AD80" s="43">
        <v>59.1</v>
      </c>
      <c r="AE80" s="43">
        <v>69</v>
      </c>
      <c r="AF80" s="43">
        <v>69</v>
      </c>
      <c r="AG80" s="64">
        <v>70</v>
      </c>
      <c r="AH80" s="46">
        <f t="shared" si="32"/>
        <v>69.400000000000006</v>
      </c>
      <c r="AI80" s="47">
        <f t="shared" si="33"/>
        <v>0</v>
      </c>
      <c r="AK80" s="49"/>
      <c r="AY80" s="1" t="s">
        <v>101</v>
      </c>
      <c r="AZ80" s="82">
        <f>ROUND(C98,0)</f>
        <v>26</v>
      </c>
      <c r="BA80" s="81">
        <f t="shared" si="46"/>
        <v>24.8</v>
      </c>
      <c r="BB80" s="81">
        <f t="shared" si="46"/>
        <v>24.8</v>
      </c>
      <c r="BC80" s="81">
        <f t="shared" si="46"/>
        <v>22.3</v>
      </c>
      <c r="BD80" s="81">
        <f t="shared" si="46"/>
        <v>20.7</v>
      </c>
      <c r="BE80" s="82">
        <f>I98</f>
        <v>19</v>
      </c>
      <c r="BF80" s="82">
        <f>K98</f>
        <v>19.2</v>
      </c>
      <c r="BG80" s="82">
        <f t="shared" si="47"/>
        <v>19.7</v>
      </c>
      <c r="BH80" s="82">
        <f t="shared" si="47"/>
        <v>18.3</v>
      </c>
      <c r="BI80" s="82">
        <f t="shared" si="47"/>
        <v>36.200000000000003</v>
      </c>
      <c r="BJ80" s="82">
        <f t="shared" si="47"/>
        <v>34.799999999999997</v>
      </c>
      <c r="BK80" s="82">
        <f t="shared" si="47"/>
        <v>79</v>
      </c>
      <c r="BL80" s="82">
        <f t="shared" si="47"/>
        <v>877.6</v>
      </c>
      <c r="BM80" s="82">
        <f t="shared" si="47"/>
        <v>101.5</v>
      </c>
      <c r="BN80" s="82">
        <f t="shared" si="47"/>
        <v>118</v>
      </c>
      <c r="BO80" s="82">
        <f t="shared" si="47"/>
        <v>134.1</v>
      </c>
      <c r="BP80" s="82">
        <f t="shared" si="47"/>
        <v>82.2</v>
      </c>
      <c r="BQ80" s="82">
        <f>X98</f>
        <v>74.5</v>
      </c>
      <c r="BR80" s="82">
        <f>Z98</f>
        <v>105</v>
      </c>
      <c r="BS80" s="81">
        <f>AB98</f>
        <v>106.3</v>
      </c>
      <c r="BT80" s="81">
        <f t="shared" si="48"/>
        <v>103.1</v>
      </c>
      <c r="BU80" s="81">
        <f t="shared" si="48"/>
        <v>79.2</v>
      </c>
      <c r="BV80" s="81">
        <f t="shared" si="48"/>
        <v>79.3</v>
      </c>
      <c r="BW80" s="81">
        <f>B98</f>
        <v>26.7</v>
      </c>
    </row>
    <row r="81" spans="1:75">
      <c r="A81" s="63" t="s">
        <v>102</v>
      </c>
      <c r="B81" s="43">
        <v>65.900000000000006</v>
      </c>
      <c r="C81" s="43">
        <v>44</v>
      </c>
      <c r="D81" s="43">
        <v>31</v>
      </c>
      <c r="E81" s="43">
        <v>33.9</v>
      </c>
      <c r="F81" s="43">
        <v>33.9</v>
      </c>
      <c r="G81" s="43">
        <v>45.7</v>
      </c>
      <c r="H81" s="43">
        <v>70</v>
      </c>
      <c r="I81" s="43">
        <v>70</v>
      </c>
      <c r="J81" s="43">
        <v>69.900000000000006</v>
      </c>
      <c r="K81" s="43">
        <v>69.900000000000006</v>
      </c>
      <c r="L81" s="43">
        <v>69.900000000000006</v>
      </c>
      <c r="M81" s="43">
        <v>69.3</v>
      </c>
      <c r="N81" s="43">
        <v>69.3</v>
      </c>
      <c r="O81" s="43">
        <v>61.5</v>
      </c>
      <c r="P81" s="43">
        <v>21</v>
      </c>
      <c r="Q81" s="43">
        <v>0</v>
      </c>
      <c r="R81" s="43">
        <v>0</v>
      </c>
      <c r="S81" s="43">
        <v>0</v>
      </c>
      <c r="T81" s="43">
        <v>23</v>
      </c>
      <c r="U81" s="43">
        <v>51.5</v>
      </c>
      <c r="V81" s="43">
        <v>51.5</v>
      </c>
      <c r="W81" s="43">
        <v>51.5</v>
      </c>
      <c r="X81" s="43">
        <v>50</v>
      </c>
      <c r="Y81" s="43">
        <v>69</v>
      </c>
      <c r="Z81" s="43">
        <v>69</v>
      </c>
      <c r="AA81" s="43">
        <v>69</v>
      </c>
      <c r="AB81" s="43">
        <v>68.900000000000006</v>
      </c>
      <c r="AC81" s="43">
        <v>52.4</v>
      </c>
      <c r="AD81" s="43">
        <v>69.8</v>
      </c>
      <c r="AE81" s="43">
        <v>69.8</v>
      </c>
      <c r="AF81" s="43">
        <v>69.8</v>
      </c>
      <c r="AG81" s="64">
        <v>69</v>
      </c>
      <c r="AH81" s="46">
        <f t="shared" si="32"/>
        <v>70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52</v>
      </c>
      <c r="BA81" s="81">
        <f t="shared" si="46"/>
        <v>50.7</v>
      </c>
      <c r="BB81" s="81">
        <f t="shared" si="46"/>
        <v>49.7</v>
      </c>
      <c r="BC81" s="81">
        <f t="shared" si="46"/>
        <v>49.7</v>
      </c>
      <c r="BD81" s="81">
        <f t="shared" si="46"/>
        <v>47.3</v>
      </c>
      <c r="BE81" s="82">
        <f>I99</f>
        <v>45.2</v>
      </c>
      <c r="BF81" s="82">
        <f>K99</f>
        <v>45.4</v>
      </c>
      <c r="BG81" s="82">
        <f t="shared" si="47"/>
        <v>43.9</v>
      </c>
      <c r="BH81" s="82">
        <f t="shared" si="47"/>
        <v>40.299999999999997</v>
      </c>
      <c r="BI81" s="82">
        <f t="shared" si="47"/>
        <v>41.7</v>
      </c>
      <c r="BJ81" s="82">
        <f t="shared" si="47"/>
        <v>43.5</v>
      </c>
      <c r="BK81" s="82">
        <f t="shared" si="47"/>
        <v>0</v>
      </c>
      <c r="BL81" s="82">
        <f t="shared" si="47"/>
        <v>0</v>
      </c>
      <c r="BM81" s="82">
        <f t="shared" si="47"/>
        <v>0</v>
      </c>
      <c r="BN81" s="82">
        <f t="shared" si="47"/>
        <v>0</v>
      </c>
      <c r="BO81" s="82">
        <f t="shared" si="47"/>
        <v>0</v>
      </c>
      <c r="BP81" s="82">
        <f t="shared" si="4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8"/>
        <v>0</v>
      </c>
      <c r="BU81" s="81">
        <f t="shared" si="48"/>
        <v>0</v>
      </c>
      <c r="BV81" s="81">
        <f t="shared" si="48"/>
        <v>0</v>
      </c>
      <c r="BW81" s="81">
        <f>B99</f>
        <v>53.3</v>
      </c>
    </row>
    <row r="82" spans="1:75" s="83" customFormat="1">
      <c r="A82" s="63" t="s">
        <v>104</v>
      </c>
      <c r="B82" s="43">
        <v>60</v>
      </c>
      <c r="C82" s="43">
        <v>60</v>
      </c>
      <c r="D82" s="43">
        <v>60</v>
      </c>
      <c r="E82" s="43">
        <v>60</v>
      </c>
      <c r="F82" s="43">
        <v>60</v>
      </c>
      <c r="G82" s="43">
        <v>60</v>
      </c>
      <c r="H82" s="43">
        <v>60</v>
      </c>
      <c r="I82" s="43">
        <v>60</v>
      </c>
      <c r="J82" s="43">
        <v>60</v>
      </c>
      <c r="K82" s="43">
        <v>60</v>
      </c>
      <c r="L82" s="43">
        <v>60</v>
      </c>
      <c r="M82" s="43">
        <v>59.7</v>
      </c>
      <c r="N82" s="43">
        <v>59.7</v>
      </c>
      <c r="O82" s="43">
        <v>59.7</v>
      </c>
      <c r="P82" s="43">
        <v>59.7</v>
      </c>
      <c r="Q82" s="43">
        <v>59.7</v>
      </c>
      <c r="R82" s="43">
        <v>59.7</v>
      </c>
      <c r="S82" s="43">
        <v>59.7</v>
      </c>
      <c r="T82" s="43">
        <v>59.7</v>
      </c>
      <c r="U82" s="43">
        <v>59.7</v>
      </c>
      <c r="V82" s="43">
        <v>59.7</v>
      </c>
      <c r="W82" s="43">
        <v>59.7</v>
      </c>
      <c r="X82" s="43">
        <v>59.7</v>
      </c>
      <c r="Y82" s="43">
        <v>59.7</v>
      </c>
      <c r="Z82" s="43">
        <v>59.7</v>
      </c>
      <c r="AA82" s="43">
        <v>59.7</v>
      </c>
      <c r="AB82" s="43">
        <v>59.7</v>
      </c>
      <c r="AC82" s="43">
        <v>59.7</v>
      </c>
      <c r="AD82" s="43">
        <v>59.7</v>
      </c>
      <c r="AE82" s="43">
        <v>59.7</v>
      </c>
      <c r="AF82" s="43">
        <v>59.7</v>
      </c>
      <c r="AG82" s="64">
        <v>60</v>
      </c>
      <c r="AH82" s="46">
        <f t="shared" si="32"/>
        <v>60</v>
      </c>
      <c r="AI82" s="47">
        <f t="shared" si="33"/>
        <v>59.7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0</v>
      </c>
      <c r="BC82" s="81">
        <f t="shared" si="46"/>
        <v>0</v>
      </c>
      <c r="BD82" s="81">
        <f t="shared" si="46"/>
        <v>0</v>
      </c>
      <c r="BE82" s="82">
        <f>I100</f>
        <v>0</v>
      </c>
      <c r="BF82" s="82">
        <f>K100</f>
        <v>0</v>
      </c>
      <c r="BG82" s="82">
        <f t="shared" si="47"/>
        <v>0</v>
      </c>
      <c r="BH82" s="82">
        <f t="shared" si="47"/>
        <v>0</v>
      </c>
      <c r="BI82" s="82">
        <f t="shared" si="47"/>
        <v>0</v>
      </c>
      <c r="BJ82" s="82">
        <f t="shared" si="47"/>
        <v>0</v>
      </c>
      <c r="BK82" s="82">
        <f t="shared" si="47"/>
        <v>0</v>
      </c>
      <c r="BL82" s="82">
        <f t="shared" si="47"/>
        <v>0</v>
      </c>
      <c r="BM82" s="82">
        <f t="shared" si="47"/>
        <v>0</v>
      </c>
      <c r="BN82" s="82">
        <f t="shared" si="47"/>
        <v>0</v>
      </c>
      <c r="BO82" s="82">
        <f t="shared" si="47"/>
        <v>0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0</v>
      </c>
      <c r="BU82" s="81">
        <f t="shared" si="48"/>
        <v>0</v>
      </c>
      <c r="BV82" s="81">
        <f t="shared" si="48"/>
        <v>0</v>
      </c>
      <c r="BW82" s="81">
        <f>B100</f>
        <v>0</v>
      </c>
    </row>
    <row r="83" spans="1:75">
      <c r="A83" s="63" t="s">
        <v>106</v>
      </c>
      <c r="B83" s="44">
        <v>10.1</v>
      </c>
      <c r="C83" s="44">
        <v>10.1</v>
      </c>
      <c r="D83" s="44">
        <v>0</v>
      </c>
      <c r="E83" s="44">
        <v>0</v>
      </c>
      <c r="F83" s="44">
        <v>0</v>
      </c>
      <c r="G83" s="44">
        <v>0</v>
      </c>
      <c r="H83" s="44">
        <v>0</v>
      </c>
      <c r="I83" s="44">
        <v>10</v>
      </c>
      <c r="J83" s="44">
        <v>15</v>
      </c>
      <c r="K83" s="44">
        <v>15</v>
      </c>
      <c r="L83" s="44">
        <v>22</v>
      </c>
      <c r="M83" s="44">
        <v>12.6</v>
      </c>
      <c r="N83" s="44">
        <v>10</v>
      </c>
      <c r="O83" s="44">
        <v>15.1</v>
      </c>
      <c r="P83" s="44">
        <v>0</v>
      </c>
      <c r="Q83" s="44">
        <v>0</v>
      </c>
      <c r="R83" s="44">
        <v>0</v>
      </c>
      <c r="S83" s="44">
        <v>0</v>
      </c>
      <c r="T83" s="44">
        <v>0</v>
      </c>
      <c r="U83" s="44">
        <v>0</v>
      </c>
      <c r="V83" s="44">
        <v>10</v>
      </c>
      <c r="W83" s="44">
        <v>15</v>
      </c>
      <c r="X83" s="44">
        <v>22</v>
      </c>
      <c r="Y83" s="44">
        <v>28</v>
      </c>
      <c r="Z83" s="44">
        <v>28</v>
      </c>
      <c r="AA83" s="44">
        <v>28</v>
      </c>
      <c r="AB83" s="44">
        <v>28</v>
      </c>
      <c r="AC83" s="44">
        <v>27.5</v>
      </c>
      <c r="AD83" s="44">
        <v>27.5</v>
      </c>
      <c r="AE83" s="44">
        <v>14.4</v>
      </c>
      <c r="AF83" s="44">
        <v>10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0</v>
      </c>
      <c r="BF83" s="82">
        <f>K101</f>
        <v>0</v>
      </c>
      <c r="BG83" s="82">
        <f t="shared" si="47"/>
        <v>0</v>
      </c>
      <c r="BH83" s="82">
        <f t="shared" si="47"/>
        <v>0</v>
      </c>
      <c r="BI83" s="82">
        <f t="shared" si="47"/>
        <v>0</v>
      </c>
      <c r="BJ83" s="82">
        <f t="shared" si="47"/>
        <v>0</v>
      </c>
      <c r="BK83" s="82">
        <f t="shared" si="47"/>
        <v>0</v>
      </c>
      <c r="BL83" s="82">
        <f t="shared" si="47"/>
        <v>0</v>
      </c>
      <c r="BM83" s="82">
        <f t="shared" si="47"/>
        <v>0</v>
      </c>
      <c r="BN83" s="82">
        <f t="shared" si="47"/>
        <v>0</v>
      </c>
      <c r="BO83" s="82">
        <f t="shared" si="47"/>
        <v>0</v>
      </c>
      <c r="BP83" s="82">
        <f t="shared" si="4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1.1000000000000001</v>
      </c>
      <c r="K84" s="44">
        <v>1.1000000000000001</v>
      </c>
      <c r="L84" s="44">
        <v>1.1000000000000001</v>
      </c>
      <c r="M84" s="44">
        <v>3.7</v>
      </c>
      <c r="N84" s="44">
        <v>3.7</v>
      </c>
      <c r="O84" s="44">
        <v>17.3</v>
      </c>
      <c r="P84" s="44">
        <v>18.399999999999999</v>
      </c>
      <c r="Q84" s="44">
        <v>19.3</v>
      </c>
      <c r="R84" s="44">
        <v>19.3</v>
      </c>
      <c r="S84" s="44">
        <v>19.3</v>
      </c>
      <c r="T84" s="44">
        <v>19.3</v>
      </c>
      <c r="U84" s="44">
        <v>19.3</v>
      </c>
      <c r="V84" s="44">
        <v>19.3</v>
      </c>
      <c r="W84" s="44">
        <v>0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19.3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11.8</v>
      </c>
      <c r="C85" s="43">
        <v>11.8</v>
      </c>
      <c r="D85" s="43">
        <v>11.8</v>
      </c>
      <c r="E85" s="43">
        <v>11.8</v>
      </c>
      <c r="F85" s="43">
        <v>11.8</v>
      </c>
      <c r="G85" s="43">
        <v>11.8</v>
      </c>
      <c r="H85" s="43">
        <v>11.8</v>
      </c>
      <c r="I85" s="43">
        <v>11.8</v>
      </c>
      <c r="J85" s="43">
        <v>10.9</v>
      </c>
      <c r="K85" s="43">
        <v>10.9</v>
      </c>
      <c r="L85" s="43">
        <v>10.9</v>
      </c>
      <c r="M85" s="43">
        <v>10.9</v>
      </c>
      <c r="N85" s="43">
        <v>10.9</v>
      </c>
      <c r="O85" s="43">
        <v>12.6</v>
      </c>
      <c r="P85" s="43">
        <v>12.6</v>
      </c>
      <c r="Q85" s="43">
        <v>12.6</v>
      </c>
      <c r="R85" s="43">
        <v>12.6</v>
      </c>
      <c r="S85" s="43">
        <v>12.6</v>
      </c>
      <c r="T85" s="43">
        <v>12.6</v>
      </c>
      <c r="U85" s="43">
        <v>12.6</v>
      </c>
      <c r="V85" s="43">
        <v>12.6</v>
      </c>
      <c r="W85" s="43">
        <v>12.6</v>
      </c>
      <c r="X85" s="43">
        <v>12.6</v>
      </c>
      <c r="Y85" s="43">
        <v>12.6</v>
      </c>
      <c r="Z85" s="43">
        <v>12.6</v>
      </c>
      <c r="AA85" s="43">
        <v>12.6</v>
      </c>
      <c r="AB85" s="43">
        <v>10.7</v>
      </c>
      <c r="AC85" s="43">
        <v>10.7</v>
      </c>
      <c r="AD85" s="43">
        <v>10.7</v>
      </c>
      <c r="AE85" s="43">
        <v>10.7</v>
      </c>
      <c r="AF85" s="43">
        <v>10.7</v>
      </c>
      <c r="AG85" s="64">
        <v>24</v>
      </c>
      <c r="AH85" s="46">
        <f t="shared" si="32"/>
        <v>12.6</v>
      </c>
      <c r="AI85" s="47">
        <f t="shared" si="33"/>
        <v>10.7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-412</v>
      </c>
      <c r="BA86" s="82">
        <f t="shared" si="50"/>
        <v>-246</v>
      </c>
      <c r="BB86" s="82">
        <f t="shared" si="50"/>
        <v>-266</v>
      </c>
      <c r="BC86" s="82">
        <f t="shared" si="50"/>
        <v>-263</v>
      </c>
      <c r="BD86" s="82">
        <f t="shared" si="50"/>
        <v>-290.60000000000002</v>
      </c>
      <c r="BE86" s="82">
        <f t="shared" si="50"/>
        <v>-429.5</v>
      </c>
      <c r="BF86" s="82">
        <f t="shared" si="50"/>
        <v>-336</v>
      </c>
      <c r="BG86" s="82">
        <f t="shared" si="50"/>
        <v>-230.8</v>
      </c>
      <c r="BH86" s="82">
        <f t="shared" si="50"/>
        <v>-245.6</v>
      </c>
      <c r="BI86" s="82">
        <f t="shared" si="50"/>
        <v>-173.7</v>
      </c>
      <c r="BJ86" s="82">
        <f t="shared" si="50"/>
        <v>43.9</v>
      </c>
      <c r="BK86" s="82">
        <f t="shared" si="50"/>
        <v>35.700000000000003</v>
      </c>
      <c r="BL86" s="82">
        <f t="shared" si="50"/>
        <v>77.7</v>
      </c>
      <c r="BM86" s="82">
        <f t="shared" si="50"/>
        <v>0</v>
      </c>
      <c r="BN86" s="82">
        <f t="shared" si="50"/>
        <v>0</v>
      </c>
      <c r="BO86" s="82">
        <f t="shared" si="50"/>
        <v>0</v>
      </c>
      <c r="BP86" s="82">
        <f t="shared" si="50"/>
        <v>-40</v>
      </c>
      <c r="BQ86" s="82">
        <f t="shared" si="50"/>
        <v>4.8</v>
      </c>
      <c r="BR86" s="82">
        <f t="shared" si="50"/>
        <v>-265</v>
      </c>
      <c r="BS86" s="82">
        <f t="shared" si="50"/>
        <v>-338.6</v>
      </c>
      <c r="BT86" s="82">
        <f t="shared" si="50"/>
        <v>-335.96</v>
      </c>
      <c r="BU86" s="82">
        <f t="shared" si="50"/>
        <v>-341.5</v>
      </c>
      <c r="BV86" s="82">
        <f t="shared" si="50"/>
        <v>-332.6</v>
      </c>
      <c r="BW86" s="82">
        <f t="shared" si="50"/>
        <v>-494.3</v>
      </c>
    </row>
    <row r="87" spans="1:75">
      <c r="A87" s="63" t="s">
        <v>112</v>
      </c>
      <c r="B87" s="43">
        <v>9.4</v>
      </c>
      <c r="C87" s="43">
        <v>9.4</v>
      </c>
      <c r="D87" s="43">
        <v>9.4</v>
      </c>
      <c r="E87" s="43">
        <v>9.4</v>
      </c>
      <c r="F87" s="43">
        <v>9.4</v>
      </c>
      <c r="G87" s="43">
        <v>9.4</v>
      </c>
      <c r="H87" s="43">
        <v>9.4</v>
      </c>
      <c r="I87" s="43">
        <v>9.4</v>
      </c>
      <c r="J87" s="43">
        <v>9.4</v>
      </c>
      <c r="K87" s="43">
        <v>9.4</v>
      </c>
      <c r="L87" s="43">
        <v>9.4</v>
      </c>
      <c r="M87" s="43">
        <v>9</v>
      </c>
      <c r="N87" s="43">
        <v>9</v>
      </c>
      <c r="O87" s="43">
        <v>8.9</v>
      </c>
      <c r="P87" s="43">
        <v>8.9</v>
      </c>
      <c r="Q87" s="43">
        <v>8.9</v>
      </c>
      <c r="R87" s="43">
        <v>8.9</v>
      </c>
      <c r="S87" s="43">
        <v>8.9</v>
      </c>
      <c r="T87" s="43">
        <v>8.9</v>
      </c>
      <c r="U87" s="43">
        <v>8.9</v>
      </c>
      <c r="V87" s="43">
        <v>8.9</v>
      </c>
      <c r="W87" s="43">
        <v>8.9</v>
      </c>
      <c r="X87" s="43">
        <v>8.9</v>
      </c>
      <c r="Y87" s="43">
        <v>8.9</v>
      </c>
      <c r="Z87" s="43">
        <v>8.9</v>
      </c>
      <c r="AA87" s="43">
        <v>8.9</v>
      </c>
      <c r="AB87" s="43">
        <v>8</v>
      </c>
      <c r="AC87" s="43">
        <v>8</v>
      </c>
      <c r="AD87" s="43">
        <v>8</v>
      </c>
      <c r="AE87" s="43">
        <v>8</v>
      </c>
      <c r="AF87" s="43">
        <v>8</v>
      </c>
      <c r="AG87" s="64">
        <v>14.1</v>
      </c>
      <c r="AH87" s="46">
        <f t="shared" si="32"/>
        <v>9.4</v>
      </c>
      <c r="AI87" s="47">
        <f t="shared" si="33"/>
        <v>8</v>
      </c>
      <c r="AK87" s="49"/>
      <c r="AZ87" s="82">
        <f t="shared" si="50"/>
        <v>26</v>
      </c>
      <c r="BA87" s="82">
        <f t="shared" si="50"/>
        <v>24.8</v>
      </c>
      <c r="BB87" s="82">
        <f t="shared" si="50"/>
        <v>24.8</v>
      </c>
      <c r="BC87" s="82">
        <f t="shared" si="50"/>
        <v>22.3</v>
      </c>
      <c r="BD87" s="82">
        <f t="shared" si="50"/>
        <v>20.7</v>
      </c>
      <c r="BE87" s="82">
        <f t="shared" si="50"/>
        <v>19</v>
      </c>
      <c r="BF87" s="82">
        <f t="shared" si="50"/>
        <v>19.2</v>
      </c>
      <c r="BG87" s="82">
        <f t="shared" si="50"/>
        <v>19.7</v>
      </c>
      <c r="BH87" s="82">
        <f t="shared" si="50"/>
        <v>18.3</v>
      </c>
      <c r="BI87" s="82">
        <f t="shared" si="50"/>
        <v>36.200000000000003</v>
      </c>
      <c r="BJ87" s="82">
        <f t="shared" si="50"/>
        <v>34.799999999999997</v>
      </c>
      <c r="BK87" s="82">
        <f t="shared" si="50"/>
        <v>79</v>
      </c>
      <c r="BL87" s="82">
        <f t="shared" si="50"/>
        <v>877.6</v>
      </c>
      <c r="BM87" s="82">
        <f t="shared" si="50"/>
        <v>101.5</v>
      </c>
      <c r="BN87" s="82">
        <f t="shared" si="50"/>
        <v>118</v>
      </c>
      <c r="BO87" s="82">
        <f t="shared" si="50"/>
        <v>134.1</v>
      </c>
      <c r="BP87" s="82">
        <f t="shared" si="50"/>
        <v>82.2</v>
      </c>
      <c r="BQ87" s="82">
        <f t="shared" si="50"/>
        <v>74.5</v>
      </c>
      <c r="BR87" s="82">
        <f t="shared" si="50"/>
        <v>105</v>
      </c>
      <c r="BS87" s="82">
        <f t="shared" si="50"/>
        <v>106.3</v>
      </c>
      <c r="BT87" s="82">
        <f t="shared" si="50"/>
        <v>103.1</v>
      </c>
      <c r="BU87" s="82">
        <f t="shared" si="50"/>
        <v>79.2</v>
      </c>
      <c r="BV87" s="82">
        <f t="shared" si="50"/>
        <v>79.3</v>
      </c>
      <c r="BW87" s="82">
        <f t="shared" si="50"/>
        <v>26.7</v>
      </c>
    </row>
    <row r="88" spans="1:75">
      <c r="A88" s="84" t="s">
        <v>113</v>
      </c>
      <c r="B88" s="43">
        <v>6.8</v>
      </c>
      <c r="C88" s="43">
        <v>6.8</v>
      </c>
      <c r="D88" s="43">
        <v>11.2</v>
      </c>
      <c r="E88" s="43">
        <v>11.2</v>
      </c>
      <c r="F88" s="43">
        <v>11.2</v>
      </c>
      <c r="G88" s="43">
        <v>11.2</v>
      </c>
      <c r="H88" s="43">
        <v>11.2</v>
      </c>
      <c r="I88" s="43">
        <v>11.2</v>
      </c>
      <c r="J88" s="43">
        <v>11.2</v>
      </c>
      <c r="K88" s="43">
        <v>11.2</v>
      </c>
      <c r="L88" s="43">
        <v>11.2</v>
      </c>
      <c r="M88" s="43">
        <v>9.1999999999999993</v>
      </c>
      <c r="N88" s="43">
        <v>9.1999999999999993</v>
      </c>
      <c r="O88" s="43">
        <v>8.9</v>
      </c>
      <c r="P88" s="43">
        <v>8.9</v>
      </c>
      <c r="Q88" s="43">
        <v>8.9</v>
      </c>
      <c r="R88" s="43">
        <v>8.9</v>
      </c>
      <c r="S88" s="43">
        <v>8.9</v>
      </c>
      <c r="T88" s="43">
        <v>8.9</v>
      </c>
      <c r="U88" s="43">
        <v>8.9</v>
      </c>
      <c r="V88" s="43">
        <v>8.9</v>
      </c>
      <c r="W88" s="43">
        <v>8.9</v>
      </c>
      <c r="X88" s="43">
        <v>8.9</v>
      </c>
      <c r="Y88" s="43">
        <v>8.9</v>
      </c>
      <c r="Z88" s="43">
        <v>8.9</v>
      </c>
      <c r="AA88" s="43">
        <v>8.9</v>
      </c>
      <c r="AB88" s="43">
        <v>9.1999999999999993</v>
      </c>
      <c r="AC88" s="43">
        <v>9.1999999999999993</v>
      </c>
      <c r="AD88" s="43">
        <v>9.1999999999999993</v>
      </c>
      <c r="AE88" s="43">
        <v>9.1999999999999993</v>
      </c>
      <c r="AF88" s="43">
        <v>9.1999999999999993</v>
      </c>
      <c r="AG88" s="64">
        <v>14</v>
      </c>
      <c r="AH88" s="46">
        <f t="shared" si="32"/>
        <v>11.2</v>
      </c>
      <c r="AI88" s="47">
        <f t="shared" si="33"/>
        <v>6.8</v>
      </c>
      <c r="AK88" s="49"/>
      <c r="AZ88" s="82">
        <f t="shared" si="50"/>
        <v>52</v>
      </c>
      <c r="BA88" s="82">
        <f t="shared" si="50"/>
        <v>50.7</v>
      </c>
      <c r="BB88" s="82">
        <f t="shared" si="50"/>
        <v>49.7</v>
      </c>
      <c r="BC88" s="82">
        <f t="shared" si="50"/>
        <v>49.7</v>
      </c>
      <c r="BD88" s="82">
        <f t="shared" si="50"/>
        <v>47.3</v>
      </c>
      <c r="BE88" s="82">
        <f t="shared" si="50"/>
        <v>45.2</v>
      </c>
      <c r="BF88" s="82">
        <f t="shared" si="50"/>
        <v>45.4</v>
      </c>
      <c r="BG88" s="82">
        <f t="shared" si="50"/>
        <v>43.9</v>
      </c>
      <c r="BH88" s="82">
        <f t="shared" si="50"/>
        <v>40.299999999999997</v>
      </c>
      <c r="BI88" s="82">
        <f t="shared" si="50"/>
        <v>41.7</v>
      </c>
      <c r="BJ88" s="82">
        <f t="shared" si="50"/>
        <v>43.5</v>
      </c>
      <c r="BK88" s="82">
        <f t="shared" si="50"/>
        <v>0</v>
      </c>
      <c r="BL88" s="82">
        <f t="shared" si="50"/>
        <v>0</v>
      </c>
      <c r="BM88" s="82">
        <f t="shared" si="50"/>
        <v>0</v>
      </c>
      <c r="BN88" s="82">
        <f t="shared" si="50"/>
        <v>0</v>
      </c>
      <c r="BO88" s="82">
        <f t="shared" si="50"/>
        <v>0</v>
      </c>
      <c r="BP88" s="82">
        <f t="shared" si="50"/>
        <v>0</v>
      </c>
      <c r="BQ88" s="82">
        <f t="shared" si="50"/>
        <v>0</v>
      </c>
      <c r="BR88" s="82">
        <f t="shared" si="50"/>
        <v>0</v>
      </c>
      <c r="BS88" s="82">
        <f t="shared" si="50"/>
        <v>0</v>
      </c>
      <c r="BT88" s="82">
        <f t="shared" si="50"/>
        <v>0</v>
      </c>
      <c r="BU88" s="82">
        <f t="shared" si="50"/>
        <v>0</v>
      </c>
      <c r="BV88" s="82">
        <f t="shared" si="50"/>
        <v>0</v>
      </c>
      <c r="BW88" s="82">
        <f t="shared" si="50"/>
        <v>53.3</v>
      </c>
    </row>
    <row r="89" spans="1:75">
      <c r="A89" s="63" t="s">
        <v>114</v>
      </c>
      <c r="B89" s="43">
        <v>8.9</v>
      </c>
      <c r="C89" s="43">
        <v>8.9</v>
      </c>
      <c r="D89" s="43">
        <v>8.6999999999999993</v>
      </c>
      <c r="E89" s="43">
        <v>8.6999999999999993</v>
      </c>
      <c r="F89" s="43">
        <v>8.6999999999999993</v>
      </c>
      <c r="G89" s="43">
        <v>8.6999999999999993</v>
      </c>
      <c r="H89" s="43">
        <v>8.6999999999999993</v>
      </c>
      <c r="I89" s="43">
        <v>8.6999999999999993</v>
      </c>
      <c r="J89" s="43">
        <v>8.6999999999999993</v>
      </c>
      <c r="K89" s="43">
        <v>8.6999999999999993</v>
      </c>
      <c r="L89" s="43">
        <v>8.6999999999999993</v>
      </c>
      <c r="M89" s="43">
        <v>8.6999999999999993</v>
      </c>
      <c r="N89" s="43">
        <v>8.6999999999999993</v>
      </c>
      <c r="O89" s="43">
        <v>8.6999999999999993</v>
      </c>
      <c r="P89" s="43">
        <v>8.6999999999999993</v>
      </c>
      <c r="Q89" s="43">
        <v>8.6999999999999993</v>
      </c>
      <c r="R89" s="43">
        <v>8.6999999999999993</v>
      </c>
      <c r="S89" s="43">
        <v>8.6999999999999993</v>
      </c>
      <c r="T89" s="43">
        <v>8.6999999999999993</v>
      </c>
      <c r="U89" s="43">
        <v>8.6999999999999993</v>
      </c>
      <c r="V89" s="43">
        <v>8.6999999999999993</v>
      </c>
      <c r="W89" s="43">
        <v>8.6999999999999993</v>
      </c>
      <c r="X89" s="43">
        <v>8.6999999999999993</v>
      </c>
      <c r="Y89" s="43">
        <v>8.6999999999999993</v>
      </c>
      <c r="Z89" s="43">
        <v>8.6999999999999993</v>
      </c>
      <c r="AA89" s="43">
        <v>8.6999999999999993</v>
      </c>
      <c r="AB89" s="43">
        <v>8.6999999999999993</v>
      </c>
      <c r="AC89" s="43">
        <v>8.6999999999999993</v>
      </c>
      <c r="AD89" s="43">
        <v>8.6999999999999993</v>
      </c>
      <c r="AE89" s="43">
        <v>8.6999999999999993</v>
      </c>
      <c r="AF89" s="43">
        <v>8.6999999999999993</v>
      </c>
      <c r="AG89" s="64">
        <v>10.050000000000001</v>
      </c>
      <c r="AH89" s="46">
        <f t="shared" si="32"/>
        <v>8.9</v>
      </c>
      <c r="AI89" s="47">
        <f t="shared" si="33"/>
        <v>8.6999999999999993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0</v>
      </c>
      <c r="BC89" s="82">
        <f t="shared" si="50"/>
        <v>0</v>
      </c>
      <c r="BD89" s="82">
        <f t="shared" si="50"/>
        <v>0</v>
      </c>
      <c r="BE89" s="82">
        <f t="shared" si="50"/>
        <v>0</v>
      </c>
      <c r="BF89" s="82">
        <f t="shared" si="50"/>
        <v>0</v>
      </c>
      <c r="BG89" s="82">
        <f t="shared" si="50"/>
        <v>0</v>
      </c>
      <c r="BH89" s="82">
        <f t="shared" si="50"/>
        <v>0</v>
      </c>
      <c r="BI89" s="82">
        <f t="shared" si="50"/>
        <v>0</v>
      </c>
      <c r="BJ89" s="82">
        <f t="shared" si="50"/>
        <v>0</v>
      </c>
      <c r="BK89" s="82">
        <f t="shared" si="50"/>
        <v>0</v>
      </c>
      <c r="BL89" s="82">
        <f t="shared" si="50"/>
        <v>0</v>
      </c>
      <c r="BM89" s="82">
        <f t="shared" si="50"/>
        <v>0</v>
      </c>
      <c r="BN89" s="82">
        <f t="shared" si="50"/>
        <v>0</v>
      </c>
      <c r="BO89" s="82">
        <f t="shared" si="50"/>
        <v>0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0</v>
      </c>
      <c r="BU89" s="82">
        <f t="shared" si="50"/>
        <v>0</v>
      </c>
      <c r="BV89" s="82">
        <f t="shared" si="50"/>
        <v>0</v>
      </c>
      <c r="BW89" s="82">
        <f t="shared" si="50"/>
        <v>0</v>
      </c>
    </row>
    <row r="90" spans="1:75">
      <c r="A90" s="63" t="s">
        <v>115</v>
      </c>
      <c r="B90" s="43">
        <v>3</v>
      </c>
      <c r="C90" s="43">
        <v>3</v>
      </c>
      <c r="D90" s="43">
        <v>3</v>
      </c>
      <c r="E90" s="43">
        <v>3</v>
      </c>
      <c r="F90" s="43">
        <v>3</v>
      </c>
      <c r="G90" s="43">
        <v>3</v>
      </c>
      <c r="H90" s="43">
        <v>3</v>
      </c>
      <c r="I90" s="43">
        <v>3</v>
      </c>
      <c r="J90" s="43">
        <v>3</v>
      </c>
      <c r="K90" s="43">
        <v>3</v>
      </c>
      <c r="L90" s="43">
        <v>3</v>
      </c>
      <c r="M90" s="43">
        <v>3</v>
      </c>
      <c r="N90" s="43">
        <v>3</v>
      </c>
      <c r="O90" s="43">
        <v>3</v>
      </c>
      <c r="P90" s="43">
        <v>3</v>
      </c>
      <c r="Q90" s="43">
        <v>3</v>
      </c>
      <c r="R90" s="43">
        <v>3</v>
      </c>
      <c r="S90" s="43">
        <v>3</v>
      </c>
      <c r="T90" s="43">
        <v>3</v>
      </c>
      <c r="U90" s="43">
        <v>3</v>
      </c>
      <c r="V90" s="43">
        <v>3</v>
      </c>
      <c r="W90" s="43">
        <v>3</v>
      </c>
      <c r="X90" s="43">
        <v>3</v>
      </c>
      <c r="Y90" s="43">
        <v>3</v>
      </c>
      <c r="Z90" s="43">
        <v>3</v>
      </c>
      <c r="AA90" s="43">
        <v>3</v>
      </c>
      <c r="AB90" s="43">
        <v>3</v>
      </c>
      <c r="AC90" s="43">
        <v>3</v>
      </c>
      <c r="AD90" s="43">
        <v>3</v>
      </c>
      <c r="AE90" s="43">
        <v>3</v>
      </c>
      <c r="AF90" s="43">
        <v>3</v>
      </c>
      <c r="AG90" s="64">
        <v>6.2</v>
      </c>
      <c r="AH90" s="46">
        <f t="shared" si="32"/>
        <v>3</v>
      </c>
      <c r="AI90" s="47">
        <f t="shared" si="33"/>
        <v>3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0</v>
      </c>
      <c r="BF90" s="82">
        <f t="shared" si="50"/>
        <v>0</v>
      </c>
      <c r="BG90" s="82">
        <f t="shared" si="50"/>
        <v>0</v>
      </c>
      <c r="BH90" s="82">
        <f t="shared" si="50"/>
        <v>0</v>
      </c>
      <c r="BI90" s="82">
        <f t="shared" si="50"/>
        <v>0</v>
      </c>
      <c r="BJ90" s="82">
        <f t="shared" si="50"/>
        <v>0</v>
      </c>
      <c r="BK90" s="82">
        <f t="shared" si="50"/>
        <v>0</v>
      </c>
      <c r="BL90" s="82">
        <f t="shared" si="50"/>
        <v>0</v>
      </c>
      <c r="BM90" s="82">
        <f t="shared" si="50"/>
        <v>0</v>
      </c>
      <c r="BN90" s="82">
        <f t="shared" si="50"/>
        <v>0</v>
      </c>
      <c r="BO90" s="82">
        <f t="shared" si="50"/>
        <v>0</v>
      </c>
      <c r="BP90" s="82">
        <f t="shared" si="50"/>
        <v>0</v>
      </c>
      <c r="BQ90" s="82">
        <f t="shared" si="50"/>
        <v>0</v>
      </c>
      <c r="BR90" s="82">
        <f t="shared" si="50"/>
        <v>0</v>
      </c>
      <c r="BS90" s="82">
        <f t="shared" si="50"/>
        <v>0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:C92" si="51">SUM(B79:B91)</f>
        <v>381.4</v>
      </c>
      <c r="C92" s="70">
        <f t="shared" si="51"/>
        <v>346.9</v>
      </c>
      <c r="D92" s="70">
        <f t="shared" ref="D92:E92" si="52">SUM(D79:D91)</f>
        <v>269.70000000000005</v>
      </c>
      <c r="E92" s="70">
        <f t="shared" si="52"/>
        <v>272.7</v>
      </c>
      <c r="F92" s="70">
        <f t="shared" ref="F92" si="53">SUM(F79:F91)</f>
        <v>248.7</v>
      </c>
      <c r="G92" s="70">
        <f t="shared" ref="G92:AG92" si="54">SUM(G79:G91)</f>
        <v>259.7</v>
      </c>
      <c r="H92" s="70">
        <f t="shared" si="54"/>
        <v>301.39999999999998</v>
      </c>
      <c r="I92" s="70">
        <f t="shared" si="54"/>
        <v>311.39999999999998</v>
      </c>
      <c r="J92" s="70">
        <f t="shared" si="54"/>
        <v>356.59999999999997</v>
      </c>
      <c r="K92" s="70">
        <f t="shared" si="54"/>
        <v>356.59999999999997</v>
      </c>
      <c r="L92" s="70">
        <f t="shared" si="54"/>
        <v>380.29999999999995</v>
      </c>
      <c r="M92" s="70">
        <f t="shared" ref="M92:N92" si="55">SUM(M79:M91)</f>
        <v>368.49999999999994</v>
      </c>
      <c r="N92" s="70">
        <f t="shared" si="55"/>
        <v>366.49999999999994</v>
      </c>
      <c r="O92" s="70">
        <f t="shared" ref="O92:P92" si="56">SUM(O79:O91)</f>
        <v>353.4</v>
      </c>
      <c r="P92" s="70">
        <f t="shared" si="56"/>
        <v>265.2</v>
      </c>
      <c r="Q92" s="70">
        <f t="shared" ref="Q92:R92" si="57">SUM(Q79:Q91)</f>
        <v>245.1</v>
      </c>
      <c r="R92" s="70">
        <f t="shared" si="57"/>
        <v>218.1</v>
      </c>
      <c r="S92" s="70">
        <f t="shared" ref="S92:T92" si="58">SUM(S79:S91)</f>
        <v>243.1</v>
      </c>
      <c r="T92" s="70">
        <f t="shared" si="58"/>
        <v>241.1</v>
      </c>
      <c r="U92" s="70">
        <f t="shared" ref="U92" si="59">SUM(U79:U91)</f>
        <v>269.60000000000002</v>
      </c>
      <c r="V92" s="70">
        <f t="shared" si="54"/>
        <v>334.59999999999997</v>
      </c>
      <c r="W92" s="70">
        <f t="shared" si="54"/>
        <v>325.29999999999995</v>
      </c>
      <c r="X92" s="70">
        <f t="shared" si="54"/>
        <v>320.39999999999998</v>
      </c>
      <c r="Y92" s="70">
        <f t="shared" si="54"/>
        <v>354.79999999999995</v>
      </c>
      <c r="Z92" s="70">
        <f t="shared" si="54"/>
        <v>366.79999999999995</v>
      </c>
      <c r="AA92" s="70">
        <f t="shared" si="54"/>
        <v>366.79999999999995</v>
      </c>
      <c r="AB92" s="70">
        <f t="shared" ref="AB92:AC92" si="60">SUM(AB79:AB91)</f>
        <v>395.4</v>
      </c>
      <c r="AC92" s="70">
        <f t="shared" si="60"/>
        <v>301.7</v>
      </c>
      <c r="AD92" s="70">
        <f t="shared" ref="AD92:AE92" si="61">SUM(AD79:AD91)</f>
        <v>354.09999999999997</v>
      </c>
      <c r="AE92" s="70">
        <f t="shared" si="61"/>
        <v>350.89999999999992</v>
      </c>
      <c r="AF92" s="70">
        <f t="shared" ref="AF92" si="62">SUM(AF79:AF91)</f>
        <v>346.49999999999994</v>
      </c>
      <c r="AG92" s="80">
        <f t="shared" si="54"/>
        <v>489.91</v>
      </c>
      <c r="AH92" s="46">
        <f t="shared" si="32"/>
        <v>395.4</v>
      </c>
      <c r="AI92" s="47">
        <f t="shared" si="33"/>
        <v>218.1</v>
      </c>
      <c r="AK92" s="49"/>
      <c r="AY92" s="82"/>
    </row>
    <row r="93" spans="1:75">
      <c r="A93" s="42" t="s">
        <v>118</v>
      </c>
      <c r="B93" s="44">
        <v>30</v>
      </c>
      <c r="C93" s="44">
        <v>30</v>
      </c>
      <c r="D93" s="44">
        <v>30</v>
      </c>
      <c r="E93" s="44">
        <v>30</v>
      </c>
      <c r="F93" s="44">
        <v>30</v>
      </c>
      <c r="G93" s="44">
        <v>30</v>
      </c>
      <c r="H93" s="44">
        <v>30</v>
      </c>
      <c r="I93" s="44">
        <v>40</v>
      </c>
      <c r="J93" s="44">
        <v>50</v>
      </c>
      <c r="K93" s="44">
        <v>50</v>
      </c>
      <c r="L93" s="44">
        <v>30</v>
      </c>
      <c r="M93" s="44">
        <v>40</v>
      </c>
      <c r="N93" s="44">
        <v>40</v>
      </c>
      <c r="O93" s="44">
        <v>55</v>
      </c>
      <c r="P93" s="44">
        <v>14</v>
      </c>
      <c r="Q93" s="44">
        <v>14</v>
      </c>
      <c r="R93" s="44">
        <v>30</v>
      </c>
      <c r="S93" s="44">
        <v>30</v>
      </c>
      <c r="T93" s="44">
        <v>14</v>
      </c>
      <c r="U93" s="44">
        <v>14</v>
      </c>
      <c r="V93" s="44">
        <v>14</v>
      </c>
      <c r="W93" s="44">
        <v>0</v>
      </c>
      <c r="X93" s="44"/>
      <c r="Y93" s="44"/>
      <c r="Z93" s="44">
        <v>40</v>
      </c>
      <c r="AA93" s="44">
        <v>32</v>
      </c>
      <c r="AB93" s="44">
        <v>28</v>
      </c>
      <c r="AC93" s="44">
        <v>28</v>
      </c>
      <c r="AD93" s="44">
        <v>28</v>
      </c>
      <c r="AE93" s="44">
        <v>28</v>
      </c>
      <c r="AF93" s="44">
        <v>28</v>
      </c>
      <c r="AG93" s="61">
        <v>60</v>
      </c>
      <c r="AH93" s="46">
        <f t="shared" si="32"/>
        <v>55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15.5</v>
      </c>
      <c r="C94" s="43">
        <v>15.5</v>
      </c>
      <c r="D94" s="43">
        <v>15.5</v>
      </c>
      <c r="E94" s="43">
        <v>15.5</v>
      </c>
      <c r="F94" s="43">
        <v>15.5</v>
      </c>
      <c r="G94" s="43">
        <v>15.5</v>
      </c>
      <c r="H94" s="43">
        <v>15.5</v>
      </c>
      <c r="I94" s="43">
        <v>17</v>
      </c>
      <c r="J94" s="43">
        <v>20</v>
      </c>
      <c r="K94" s="43">
        <v>20</v>
      </c>
      <c r="L94" s="43">
        <v>15</v>
      </c>
      <c r="M94" s="43">
        <v>16</v>
      </c>
      <c r="N94" s="43">
        <v>16</v>
      </c>
      <c r="O94" s="43">
        <v>25</v>
      </c>
      <c r="P94" s="43">
        <v>9</v>
      </c>
      <c r="Q94" s="43">
        <v>9</v>
      </c>
      <c r="R94" s="43">
        <v>9</v>
      </c>
      <c r="S94" s="43">
        <v>9</v>
      </c>
      <c r="T94" s="43">
        <v>7</v>
      </c>
      <c r="U94" s="43">
        <v>7</v>
      </c>
      <c r="V94" s="43">
        <v>7</v>
      </c>
      <c r="W94" s="43">
        <v>0</v>
      </c>
      <c r="X94" s="43"/>
      <c r="Y94" s="43"/>
      <c r="Z94" s="43">
        <v>19</v>
      </c>
      <c r="AA94" s="43">
        <v>14</v>
      </c>
      <c r="AB94" s="43">
        <v>12</v>
      </c>
      <c r="AC94" s="43">
        <v>12</v>
      </c>
      <c r="AD94" s="43">
        <v>12</v>
      </c>
      <c r="AE94" s="43">
        <v>12</v>
      </c>
      <c r="AF94" s="43">
        <v>12</v>
      </c>
      <c r="AG94" s="64">
        <v>32</v>
      </c>
      <c r="AH94" s="46">
        <f t="shared" si="32"/>
        <v>25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7</v>
      </c>
      <c r="D95" s="77">
        <v>7</v>
      </c>
      <c r="E95" s="77">
        <v>7</v>
      </c>
      <c r="F95" s="77">
        <v>7</v>
      </c>
      <c r="G95" s="77">
        <v>7</v>
      </c>
      <c r="H95" s="77">
        <v>7</v>
      </c>
      <c r="I95" s="77">
        <v>9</v>
      </c>
      <c r="J95" s="77">
        <v>10</v>
      </c>
      <c r="K95" s="77">
        <v>10</v>
      </c>
      <c r="L95" s="77">
        <v>7</v>
      </c>
      <c r="M95" s="77">
        <v>7</v>
      </c>
      <c r="N95" s="77">
        <v>7</v>
      </c>
      <c r="O95" s="77">
        <v>11.8</v>
      </c>
      <c r="P95" s="77">
        <v>2.5</v>
      </c>
      <c r="Q95" s="77">
        <v>2.5</v>
      </c>
      <c r="R95" s="77">
        <v>2.5</v>
      </c>
      <c r="S95" s="77">
        <v>2.5</v>
      </c>
      <c r="T95" s="77">
        <v>2</v>
      </c>
      <c r="U95" s="77">
        <v>2</v>
      </c>
      <c r="V95" s="77">
        <v>2</v>
      </c>
      <c r="W95" s="77">
        <v>0</v>
      </c>
      <c r="X95" s="77"/>
      <c r="Y95" s="77"/>
      <c r="Z95" s="77">
        <v>7</v>
      </c>
      <c r="AA95" s="77">
        <v>7</v>
      </c>
      <c r="AB95" s="77">
        <v>6</v>
      </c>
      <c r="AC95" s="77">
        <v>6</v>
      </c>
      <c r="AD95" s="77">
        <v>6</v>
      </c>
      <c r="AE95" s="77">
        <v>6</v>
      </c>
      <c r="AF95" s="77">
        <v>6</v>
      </c>
      <c r="AG95" s="78">
        <v>14</v>
      </c>
      <c r="AH95" s="46">
        <f t="shared" si="32"/>
        <v>11.8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-412</v>
      </c>
      <c r="BH95" s="82">
        <v>26</v>
      </c>
      <c r="BI95" s="82">
        <v>52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63">B93+B94+B95</f>
        <v>52.5</v>
      </c>
      <c r="C96" s="70">
        <f t="shared" si="63"/>
        <v>52.5</v>
      </c>
      <c r="D96" s="70">
        <f t="shared" ref="D96:E96" si="64">D93+D94+D95</f>
        <v>52.5</v>
      </c>
      <c r="E96" s="70">
        <f t="shared" si="64"/>
        <v>52.5</v>
      </c>
      <c r="F96" s="70">
        <f t="shared" ref="F96" si="65">F93+F94+F95</f>
        <v>52.5</v>
      </c>
      <c r="G96" s="70">
        <f t="shared" ref="G96:AF96" si="66">G93+G94+G95</f>
        <v>52.5</v>
      </c>
      <c r="H96" s="70">
        <f t="shared" si="66"/>
        <v>52.5</v>
      </c>
      <c r="I96" s="70">
        <f t="shared" si="66"/>
        <v>66</v>
      </c>
      <c r="J96" s="70">
        <f t="shared" si="66"/>
        <v>80</v>
      </c>
      <c r="K96" s="70">
        <f t="shared" si="66"/>
        <v>80</v>
      </c>
      <c r="L96" s="70">
        <f t="shared" si="66"/>
        <v>52</v>
      </c>
      <c r="M96" s="70">
        <f t="shared" ref="M96:N96" si="67">M93+M94+M95</f>
        <v>63</v>
      </c>
      <c r="N96" s="70">
        <f t="shared" si="67"/>
        <v>63</v>
      </c>
      <c r="O96" s="70">
        <f t="shared" ref="O96:P96" si="68">O93+O94+O95</f>
        <v>91.8</v>
      </c>
      <c r="P96" s="70">
        <f t="shared" si="68"/>
        <v>25.5</v>
      </c>
      <c r="Q96" s="70">
        <f t="shared" ref="Q96:R96" si="69">Q93+Q94+Q95</f>
        <v>25.5</v>
      </c>
      <c r="R96" s="70">
        <f t="shared" si="69"/>
        <v>41.5</v>
      </c>
      <c r="S96" s="70">
        <f t="shared" si="66"/>
        <v>41.5</v>
      </c>
      <c r="T96" s="70">
        <f t="shared" si="66"/>
        <v>23</v>
      </c>
      <c r="U96" s="70">
        <f t="shared" si="66"/>
        <v>23</v>
      </c>
      <c r="V96" s="70">
        <f t="shared" si="66"/>
        <v>23</v>
      </c>
      <c r="W96" s="70">
        <f t="shared" si="66"/>
        <v>0</v>
      </c>
      <c r="X96" s="70">
        <f t="shared" si="66"/>
        <v>0</v>
      </c>
      <c r="Y96" s="70">
        <f t="shared" si="66"/>
        <v>0</v>
      </c>
      <c r="Z96" s="70">
        <f t="shared" si="66"/>
        <v>66</v>
      </c>
      <c r="AA96" s="70">
        <f t="shared" si="66"/>
        <v>53</v>
      </c>
      <c r="AB96" s="70">
        <f t="shared" ref="AB96:AC96" si="70">AB93+AB94+AB95</f>
        <v>46</v>
      </c>
      <c r="AC96" s="70">
        <f t="shared" si="70"/>
        <v>46</v>
      </c>
      <c r="AD96" s="70">
        <f t="shared" ref="AD96:AE96" si="71">AD93+AD94+AD95</f>
        <v>46</v>
      </c>
      <c r="AE96" s="70">
        <f t="shared" si="71"/>
        <v>46</v>
      </c>
      <c r="AF96" s="70">
        <f t="shared" ref="AF96" si="72">AF93+AF94+AF95</f>
        <v>46</v>
      </c>
      <c r="AG96" s="80">
        <f>SUM(AG93:AG95)</f>
        <v>106</v>
      </c>
      <c r="AH96" s="46">
        <f t="shared" si="32"/>
        <v>91.8</v>
      </c>
      <c r="AI96" s="47">
        <f t="shared" si="33"/>
        <v>0</v>
      </c>
      <c r="AK96" s="49"/>
      <c r="AY96" s="82"/>
      <c r="BF96" s="81"/>
      <c r="BG96" s="82">
        <v>-246</v>
      </c>
      <c r="BH96" s="82">
        <v>24.8</v>
      </c>
      <c r="BI96" s="82">
        <v>50.7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-494.3</v>
      </c>
      <c r="C97" s="44">
        <v>-412</v>
      </c>
      <c r="D97" s="44">
        <v>-246</v>
      </c>
      <c r="E97" s="44">
        <v>-266</v>
      </c>
      <c r="F97" s="44">
        <v>-263</v>
      </c>
      <c r="G97" s="44">
        <v>-290.60000000000002</v>
      </c>
      <c r="H97" s="44">
        <v>-420</v>
      </c>
      <c r="I97" s="44">
        <v>-429.5</v>
      </c>
      <c r="J97" s="44">
        <v>-468.5</v>
      </c>
      <c r="K97" s="44">
        <v>-336</v>
      </c>
      <c r="L97" s="44">
        <v>-240.9</v>
      </c>
      <c r="M97" s="44">
        <v>-230.8</v>
      </c>
      <c r="N97" s="44">
        <v>-245.6</v>
      </c>
      <c r="O97" s="44">
        <v>-173.7</v>
      </c>
      <c r="P97" s="44">
        <v>43.9</v>
      </c>
      <c r="Q97" s="44">
        <v>35.700000000000003</v>
      </c>
      <c r="R97" s="44">
        <v>77.7</v>
      </c>
      <c r="S97" s="44">
        <v>0</v>
      </c>
      <c r="T97" s="44">
        <v>0</v>
      </c>
      <c r="U97" s="44">
        <v>0</v>
      </c>
      <c r="V97" s="44">
        <v>-40</v>
      </c>
      <c r="W97" s="44">
        <v>0</v>
      </c>
      <c r="X97" s="44">
        <v>4.8</v>
      </c>
      <c r="Y97" s="44">
        <v>4.8</v>
      </c>
      <c r="Z97" s="44">
        <v>-265</v>
      </c>
      <c r="AA97" s="44">
        <v>-345</v>
      </c>
      <c r="AB97" s="44">
        <v>-338.6</v>
      </c>
      <c r="AC97" s="44">
        <v>-334.8</v>
      </c>
      <c r="AD97" s="44">
        <v>-335.96</v>
      </c>
      <c r="AE97" s="44">
        <v>-341.5</v>
      </c>
      <c r="AF97" s="44">
        <v>-332.6</v>
      </c>
      <c r="AG97" s="61"/>
      <c r="AH97" s="46">
        <f t="shared" si="32"/>
        <v>77.7</v>
      </c>
      <c r="AI97" s="47">
        <f t="shared" si="33"/>
        <v>-494.3</v>
      </c>
      <c r="AK97" s="49"/>
      <c r="AY97" s="82"/>
      <c r="BF97" s="81"/>
      <c r="BG97" s="82">
        <v>-266</v>
      </c>
      <c r="BH97" s="82">
        <v>24.8</v>
      </c>
      <c r="BI97" s="82">
        <v>49.7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26.7</v>
      </c>
      <c r="C98" s="43">
        <v>25.7</v>
      </c>
      <c r="D98" s="43">
        <v>24.8</v>
      </c>
      <c r="E98" s="43">
        <v>24.8</v>
      </c>
      <c r="F98" s="43">
        <v>22.3</v>
      </c>
      <c r="G98" s="43">
        <v>20.7</v>
      </c>
      <c r="H98" s="43">
        <v>17.8</v>
      </c>
      <c r="I98" s="43">
        <v>19</v>
      </c>
      <c r="J98" s="43">
        <v>19.399999999999999</v>
      </c>
      <c r="K98" s="43">
        <v>19.2</v>
      </c>
      <c r="L98" s="43">
        <v>17.5</v>
      </c>
      <c r="M98" s="43">
        <v>19.7</v>
      </c>
      <c r="N98" s="43">
        <v>18.3</v>
      </c>
      <c r="O98" s="43">
        <v>36.200000000000003</v>
      </c>
      <c r="P98" s="43">
        <v>34.799999999999997</v>
      </c>
      <c r="Q98" s="43">
        <v>79</v>
      </c>
      <c r="R98" s="43">
        <v>877.6</v>
      </c>
      <c r="S98" s="43">
        <v>101.5</v>
      </c>
      <c r="T98" s="43">
        <v>118</v>
      </c>
      <c r="U98" s="43">
        <v>134.1</v>
      </c>
      <c r="V98" s="43">
        <v>82.2</v>
      </c>
      <c r="W98" s="43">
        <v>82.2</v>
      </c>
      <c r="X98" s="43">
        <v>74.5</v>
      </c>
      <c r="Y98" s="43">
        <v>74.5</v>
      </c>
      <c r="Z98" s="43">
        <v>105</v>
      </c>
      <c r="AA98" s="43">
        <v>106</v>
      </c>
      <c r="AB98" s="43">
        <v>106.3</v>
      </c>
      <c r="AC98" s="43">
        <v>102.5</v>
      </c>
      <c r="AD98" s="43">
        <v>103.1</v>
      </c>
      <c r="AE98" s="43">
        <v>79.2</v>
      </c>
      <c r="AF98" s="43">
        <v>79.3</v>
      </c>
      <c r="AG98" s="64"/>
      <c r="AH98" s="46">
        <f t="shared" si="32"/>
        <v>877.6</v>
      </c>
      <c r="AI98" s="47">
        <f t="shared" si="33"/>
        <v>17.5</v>
      </c>
      <c r="AK98" s="49"/>
      <c r="AL98" s="88" t="s">
        <v>124</v>
      </c>
      <c r="AM98" s="88"/>
      <c r="AY98" s="82"/>
      <c r="BF98" s="82"/>
      <c r="BG98" s="82">
        <v>-263</v>
      </c>
      <c r="BH98" s="82">
        <v>22.3</v>
      </c>
      <c r="BI98" s="82">
        <v>49.7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53.3</v>
      </c>
      <c r="C99" s="43">
        <v>52</v>
      </c>
      <c r="D99" s="43">
        <v>50.7</v>
      </c>
      <c r="E99" s="43">
        <v>49.7</v>
      </c>
      <c r="F99" s="43">
        <v>49.7</v>
      </c>
      <c r="G99" s="43">
        <v>47.3</v>
      </c>
      <c r="H99" s="43">
        <v>44.9</v>
      </c>
      <c r="I99" s="43">
        <v>45.2</v>
      </c>
      <c r="J99" s="43">
        <v>44.4</v>
      </c>
      <c r="K99" s="43">
        <v>45.4</v>
      </c>
      <c r="L99" s="43">
        <v>44.3</v>
      </c>
      <c r="M99" s="43">
        <v>43.9</v>
      </c>
      <c r="N99" s="43">
        <v>40.299999999999997</v>
      </c>
      <c r="O99" s="43">
        <v>41.7</v>
      </c>
      <c r="P99" s="43">
        <v>43.5</v>
      </c>
      <c r="Q99" s="43">
        <v>0</v>
      </c>
      <c r="R99" s="43">
        <v>0</v>
      </c>
      <c r="S99" s="43">
        <v>0</v>
      </c>
      <c r="T99" s="43">
        <v>0</v>
      </c>
      <c r="U99" s="43">
        <v>0</v>
      </c>
      <c r="V99" s="43">
        <v>0</v>
      </c>
      <c r="W99" s="43">
        <v>0</v>
      </c>
      <c r="X99" s="43">
        <v>0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2"/>
        <v>53.3</v>
      </c>
      <c r="AI99" s="47">
        <f t="shared" si="33"/>
        <v>0</v>
      </c>
      <c r="AK99" s="90"/>
      <c r="AL99" s="91"/>
      <c r="AM99" s="91"/>
      <c r="AN99" s="92"/>
      <c r="AY99" s="82"/>
      <c r="BF99" s="82"/>
      <c r="BG99" s="82">
        <v>-290.60000000000002</v>
      </c>
      <c r="BH99" s="82">
        <v>20.7</v>
      </c>
      <c r="BI99" s="82">
        <v>47.3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43"/>
      <c r="F100" s="4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32"/>
        <v>0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-429.5</v>
      </c>
      <c r="BH100" s="82">
        <v>19</v>
      </c>
      <c r="BI100" s="82">
        <v>45.2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32"/>
        <v>0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-336</v>
      </c>
      <c r="BH101" s="82">
        <v>19.2</v>
      </c>
      <c r="BI101" s="82">
        <v>45.4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-13</v>
      </c>
      <c r="C102" s="97">
        <v>-15</v>
      </c>
      <c r="D102" s="97">
        <v>-8.8000000000000007</v>
      </c>
      <c r="E102" s="97">
        <v>-8.8000000000000007</v>
      </c>
      <c r="F102" s="97">
        <v>-10</v>
      </c>
      <c r="G102" s="97">
        <v>-8.8000000000000007</v>
      </c>
      <c r="H102" s="97">
        <v>-8</v>
      </c>
      <c r="I102" s="97">
        <v>-18.7</v>
      </c>
      <c r="J102" s="97">
        <v>-11.1</v>
      </c>
      <c r="K102" s="97">
        <v>-17.5</v>
      </c>
      <c r="L102" s="97">
        <v>-17.2</v>
      </c>
      <c r="M102" s="97">
        <v>-2.1</v>
      </c>
      <c r="N102" s="97">
        <v>4.5999999999999996</v>
      </c>
      <c r="O102" s="97">
        <v>4.5999999999999996</v>
      </c>
      <c r="P102" s="97">
        <v>20.6</v>
      </c>
      <c r="Q102" s="97">
        <v>14.2</v>
      </c>
      <c r="R102" s="97">
        <v>20.100000000000001</v>
      </c>
      <c r="S102" s="97">
        <v>20.8</v>
      </c>
      <c r="T102" s="97">
        <v>7.5</v>
      </c>
      <c r="U102" s="97">
        <v>0.9</v>
      </c>
      <c r="V102" s="97">
        <v>-2.2000000000000002</v>
      </c>
      <c r="W102" s="97">
        <v>-2.8</v>
      </c>
      <c r="X102" s="97">
        <v>-3</v>
      </c>
      <c r="Y102" s="97">
        <v>-3</v>
      </c>
      <c r="Z102" s="97">
        <v>0.2</v>
      </c>
      <c r="AA102" s="97">
        <v>16</v>
      </c>
      <c r="AB102" s="97">
        <v>-7.7</v>
      </c>
      <c r="AC102" s="97">
        <v>8.1999999999999993</v>
      </c>
      <c r="AD102" s="97">
        <v>10.7</v>
      </c>
      <c r="AE102" s="97">
        <v>18.2</v>
      </c>
      <c r="AF102" s="97">
        <v>17.8</v>
      </c>
      <c r="AG102" s="89"/>
      <c r="AH102" s="46">
        <f t="shared" si="32"/>
        <v>20.8</v>
      </c>
      <c r="AI102" s="47">
        <f t="shared" si="33"/>
        <v>-18.7</v>
      </c>
      <c r="AK102" s="94"/>
      <c r="AL102" s="44"/>
      <c r="AM102" s="44"/>
      <c r="AN102" s="98"/>
      <c r="AY102" s="82"/>
      <c r="BF102" s="82"/>
      <c r="BG102" s="82">
        <v>-230.8</v>
      </c>
      <c r="BH102" s="82">
        <v>19.7</v>
      </c>
      <c r="BI102" s="82">
        <v>43.9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42"/>
      <c r="AY103" s="82"/>
      <c r="BF103" s="82"/>
      <c r="BG103" s="82">
        <v>-245.6</v>
      </c>
      <c r="BH103" s="82">
        <v>18.3</v>
      </c>
      <c r="BI103" s="82">
        <v>40.299999999999997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43"/>
      <c r="BF104" s="82"/>
      <c r="BG104" s="82">
        <v>-173.7</v>
      </c>
      <c r="BH104" s="82">
        <v>36.200000000000003</v>
      </c>
      <c r="BI104" s="82">
        <v>41.7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43.9</v>
      </c>
      <c r="BH105" s="82">
        <v>34.799999999999997</v>
      </c>
      <c r="BI105" s="82">
        <v>43.5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35.700000000000003</v>
      </c>
      <c r="BH106" s="82">
        <v>79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77.7</v>
      </c>
      <c r="BH107" s="82">
        <v>877.6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73">SUMIF(B97:B107,"&gt;0")</f>
        <v>80</v>
      </c>
      <c r="C108" s="70">
        <f t="shared" si="73"/>
        <v>77.7</v>
      </c>
      <c r="D108" s="70">
        <f t="shared" ref="D108:E108" si="74">SUMIF(D97:D107,"&gt;0")</f>
        <v>75.5</v>
      </c>
      <c r="E108" s="70">
        <f t="shared" si="74"/>
        <v>74.5</v>
      </c>
      <c r="F108" s="70">
        <f t="shared" ref="F108" si="75">SUMIF(F97:F107,"&gt;0")</f>
        <v>72</v>
      </c>
      <c r="G108" s="70">
        <f t="shared" ref="G108:AF108" si="76">SUMIF(G97:G107,"&gt;0")</f>
        <v>68</v>
      </c>
      <c r="H108" s="70">
        <f t="shared" si="76"/>
        <v>62.7</v>
      </c>
      <c r="I108" s="70">
        <f t="shared" si="76"/>
        <v>64.2</v>
      </c>
      <c r="J108" s="70">
        <f t="shared" si="76"/>
        <v>63.8</v>
      </c>
      <c r="K108" s="70">
        <f t="shared" si="76"/>
        <v>64.599999999999994</v>
      </c>
      <c r="L108" s="70">
        <f t="shared" si="76"/>
        <v>61.8</v>
      </c>
      <c r="M108" s="70">
        <f t="shared" ref="M108:N108" si="77">SUMIF(M97:M107,"&gt;0")</f>
        <v>63.599999999999994</v>
      </c>
      <c r="N108" s="70">
        <f t="shared" si="77"/>
        <v>63.199999999999996</v>
      </c>
      <c r="O108" s="70">
        <f t="shared" ref="O108:P108" si="78">SUMIF(O97:O107,"&gt;0")</f>
        <v>82.5</v>
      </c>
      <c r="P108" s="70">
        <f t="shared" si="78"/>
        <v>142.79999999999998</v>
      </c>
      <c r="Q108" s="70">
        <f t="shared" ref="Q108:R108" si="79">SUMIF(Q97:Q107,"&gt;0")</f>
        <v>128.9</v>
      </c>
      <c r="R108" s="70">
        <f t="shared" si="79"/>
        <v>975.40000000000009</v>
      </c>
      <c r="S108" s="70">
        <f t="shared" si="76"/>
        <v>122.3</v>
      </c>
      <c r="T108" s="70">
        <f t="shared" si="76"/>
        <v>125.5</v>
      </c>
      <c r="U108" s="70">
        <f t="shared" si="76"/>
        <v>135</v>
      </c>
      <c r="V108" s="70">
        <f t="shared" si="76"/>
        <v>82.2</v>
      </c>
      <c r="W108" s="70">
        <f t="shared" si="76"/>
        <v>82.2</v>
      </c>
      <c r="X108" s="70">
        <f t="shared" si="76"/>
        <v>79.3</v>
      </c>
      <c r="Y108" s="70">
        <f t="shared" si="76"/>
        <v>79.3</v>
      </c>
      <c r="Z108" s="70">
        <f t="shared" si="76"/>
        <v>105.2</v>
      </c>
      <c r="AA108" s="70">
        <f t="shared" si="76"/>
        <v>122</v>
      </c>
      <c r="AB108" s="70">
        <f t="shared" ref="AB108:AC108" si="80">SUMIF(AB97:AB107,"&gt;0")</f>
        <v>106.3</v>
      </c>
      <c r="AC108" s="70">
        <f t="shared" si="80"/>
        <v>110.7</v>
      </c>
      <c r="AD108" s="70">
        <f t="shared" ref="AD108:AE108" si="81">SUMIF(AD97:AD107,"&gt;0")</f>
        <v>113.8</v>
      </c>
      <c r="AE108" s="70">
        <f t="shared" si="81"/>
        <v>97.4</v>
      </c>
      <c r="AF108" s="70">
        <f t="shared" ref="AF108" si="82">SUMIF(AF97:AF107,"&gt;0")</f>
        <v>97.1</v>
      </c>
      <c r="AG108" s="104">
        <f>SUM(AG97:AG107)</f>
        <v>0</v>
      </c>
      <c r="AH108" s="46">
        <f t="shared" si="32"/>
        <v>975.40000000000009</v>
      </c>
      <c r="AI108" s="47">
        <f t="shared" si="33"/>
        <v>61.8</v>
      </c>
      <c r="AJ108" s="105">
        <f t="array" ref="AJ108">MIN(IF(B108:AF108&lt;&gt;0,B108:AF108))</f>
        <v>61.8</v>
      </c>
      <c r="BF108" s="82"/>
      <c r="BG108" s="82">
        <v>0</v>
      </c>
      <c r="BH108" s="82">
        <v>101.5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0</v>
      </c>
      <c r="BH109" s="82">
        <v>118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0</v>
      </c>
      <c r="BH110" s="82">
        <v>134.1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-40</v>
      </c>
      <c r="BH111" s="82">
        <v>82.2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4.8</v>
      </c>
      <c r="BH112" s="82">
        <v>74.5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83">B71+B78+B96+B92+B108+B112</f>
        <v>1905.7000000000003</v>
      </c>
      <c r="C113" s="108">
        <f t="shared" si="83"/>
        <v>1775.3</v>
      </c>
      <c r="D113" s="108">
        <f t="shared" ref="D113:E113" si="84">D71+D78+D96+D92+D108+D112</f>
        <v>1559.4</v>
      </c>
      <c r="E113" s="108">
        <f t="shared" si="84"/>
        <v>1561.4</v>
      </c>
      <c r="F113" s="108">
        <f t="shared" ref="F113" si="85">F71+F78+F96+F92+F108+F112</f>
        <v>1524.8000000000002</v>
      </c>
      <c r="G113" s="108">
        <f t="shared" ref="G113:AG113" si="86">G71+G78+G96+G92+G108+G112</f>
        <v>1578.5</v>
      </c>
      <c r="H113" s="108">
        <f t="shared" si="86"/>
        <v>1842.8</v>
      </c>
      <c r="I113" s="108">
        <f t="shared" si="86"/>
        <v>1869.3</v>
      </c>
      <c r="J113" s="108">
        <f t="shared" si="86"/>
        <v>2002.8999999999999</v>
      </c>
      <c r="K113" s="108">
        <f t="shared" si="86"/>
        <v>1933.6999999999998</v>
      </c>
      <c r="L113" s="108">
        <f t="shared" si="86"/>
        <v>1866.3</v>
      </c>
      <c r="M113" s="108">
        <f t="shared" ref="M113:N113" si="87">M71+M78+M96+M92+M108+M112</f>
        <v>1817.3</v>
      </c>
      <c r="N113" s="108">
        <f t="shared" si="87"/>
        <v>1783.7</v>
      </c>
      <c r="O113" s="108">
        <f t="shared" ref="O113:P113" si="88">O71+O78+O96+O92+O108+O112</f>
        <v>1687.6999999999998</v>
      </c>
      <c r="P113" s="108">
        <f t="shared" si="88"/>
        <v>1492.9999999999998</v>
      </c>
      <c r="Q113" s="108">
        <f t="shared" ref="Q113:R113" si="89">Q71+Q78+Q96+Q92+Q108+Q112</f>
        <v>1458.9999999999998</v>
      </c>
      <c r="R113" s="108">
        <f t="shared" si="89"/>
        <v>2294.5</v>
      </c>
      <c r="S113" s="108">
        <f t="shared" si="86"/>
        <v>1528.3999999999996</v>
      </c>
      <c r="T113" s="108">
        <f t="shared" si="86"/>
        <v>1495.35</v>
      </c>
      <c r="U113" s="108">
        <f t="shared" si="86"/>
        <v>1511.15</v>
      </c>
      <c r="V113" s="108">
        <f t="shared" si="86"/>
        <v>1523.35</v>
      </c>
      <c r="W113" s="108">
        <f t="shared" si="86"/>
        <v>1491.05</v>
      </c>
      <c r="X113" s="108">
        <f t="shared" si="86"/>
        <v>1564.55</v>
      </c>
      <c r="Y113" s="108">
        <f t="shared" si="86"/>
        <v>1661.6499999999999</v>
      </c>
      <c r="Z113" s="108">
        <f t="shared" si="86"/>
        <v>1930.75</v>
      </c>
      <c r="AA113" s="108">
        <f t="shared" si="86"/>
        <v>2066.5500000000002</v>
      </c>
      <c r="AB113" s="108">
        <f t="shared" ref="AB113:AC113" si="90">AB71+AB78+AB96+AB92+AB108+AB112</f>
        <v>1995.2499999999998</v>
      </c>
      <c r="AC113" s="108">
        <f t="shared" si="90"/>
        <v>1935.25</v>
      </c>
      <c r="AD113" s="108">
        <f t="shared" ref="AD113:AE113" si="91">AD71+AD78+AD96+AD92+AD108+AD112</f>
        <v>1882.9499999999998</v>
      </c>
      <c r="AE113" s="108">
        <f t="shared" si="91"/>
        <v>1722.55</v>
      </c>
      <c r="AF113" s="108">
        <f t="shared" ref="AF113" si="92">AF71+AF78+AF96+AF92+AF108+AF112</f>
        <v>1697.25</v>
      </c>
      <c r="AG113" s="80">
        <f t="shared" si="86"/>
        <v>3169.915</v>
      </c>
      <c r="AH113" s="46">
        <f t="shared" si="32"/>
        <v>2294.5</v>
      </c>
      <c r="AI113" s="47">
        <f t="shared" si="33"/>
        <v>1458.9999999999998</v>
      </c>
      <c r="BF113" s="81"/>
      <c r="BG113" s="82">
        <v>-265</v>
      </c>
      <c r="BH113" s="82">
        <v>105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2"/>
        <v>0</v>
      </c>
      <c r="AI114" s="47">
        <f t="shared" si="33"/>
        <v>0</v>
      </c>
      <c r="BF114" s="81"/>
      <c r="BG114" s="82">
        <v>-338.6</v>
      </c>
      <c r="BH114" s="82">
        <v>106.3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93">B113+B114</f>
        <v>1905.7000000000003</v>
      </c>
      <c r="C115" s="108">
        <f t="shared" si="93"/>
        <v>1775.3</v>
      </c>
      <c r="D115" s="108">
        <f t="shared" ref="D115:E115" si="94">D113+D114</f>
        <v>1559.4</v>
      </c>
      <c r="E115" s="108">
        <f t="shared" si="94"/>
        <v>1561.4</v>
      </c>
      <c r="F115" s="108">
        <f t="shared" ref="F115" si="95">F113+F114</f>
        <v>1524.8000000000002</v>
      </c>
      <c r="G115" s="108">
        <f t="shared" ref="G115:AF115" si="96">G113+G114</f>
        <v>1578.5</v>
      </c>
      <c r="H115" s="108">
        <f t="shared" si="96"/>
        <v>1842.8</v>
      </c>
      <c r="I115" s="108">
        <f t="shared" si="96"/>
        <v>1869.3</v>
      </c>
      <c r="J115" s="108">
        <f t="shared" si="96"/>
        <v>2002.8999999999999</v>
      </c>
      <c r="K115" s="108">
        <f t="shared" si="96"/>
        <v>1933.6999999999998</v>
      </c>
      <c r="L115" s="108">
        <f t="shared" si="96"/>
        <v>1866.3</v>
      </c>
      <c r="M115" s="108">
        <f t="shared" ref="M115:N115" si="97">M113+M114</f>
        <v>1817.3</v>
      </c>
      <c r="N115" s="108">
        <f t="shared" si="97"/>
        <v>1783.7</v>
      </c>
      <c r="O115" s="108">
        <f t="shared" ref="O115:P115" si="98">O113+O114</f>
        <v>1687.6999999999998</v>
      </c>
      <c r="P115" s="108">
        <f t="shared" si="98"/>
        <v>1492.9999999999998</v>
      </c>
      <c r="Q115" s="108">
        <f t="shared" ref="Q115:R115" si="99">Q113+Q114</f>
        <v>1458.9999999999998</v>
      </c>
      <c r="R115" s="108">
        <f t="shared" si="99"/>
        <v>2294.5</v>
      </c>
      <c r="S115" s="108">
        <f t="shared" si="96"/>
        <v>1528.3999999999996</v>
      </c>
      <c r="T115" s="108">
        <f t="shared" si="96"/>
        <v>1495.35</v>
      </c>
      <c r="U115" s="108">
        <f t="shared" si="96"/>
        <v>1511.15</v>
      </c>
      <c r="V115" s="108">
        <f t="shared" si="96"/>
        <v>1523.35</v>
      </c>
      <c r="W115" s="108">
        <f t="shared" si="96"/>
        <v>1491.05</v>
      </c>
      <c r="X115" s="108">
        <f t="shared" si="96"/>
        <v>1564.55</v>
      </c>
      <c r="Y115" s="108">
        <f t="shared" si="96"/>
        <v>1661.6499999999999</v>
      </c>
      <c r="Z115" s="108">
        <f t="shared" si="96"/>
        <v>1930.75</v>
      </c>
      <c r="AA115" s="108">
        <f t="shared" si="96"/>
        <v>2066.5500000000002</v>
      </c>
      <c r="AB115" s="108">
        <f t="shared" ref="AB115:AC115" si="100">AB113+AB114</f>
        <v>1995.2499999999998</v>
      </c>
      <c r="AC115" s="108">
        <f t="shared" si="100"/>
        <v>1935.25</v>
      </c>
      <c r="AD115" s="108">
        <f t="shared" ref="AD115:AE115" si="101">AD113+AD114</f>
        <v>1882.9499999999998</v>
      </c>
      <c r="AE115" s="108">
        <f t="shared" si="101"/>
        <v>1722.55</v>
      </c>
      <c r="AF115" s="108">
        <f t="shared" ref="AF115" si="102">AF113+AF114</f>
        <v>1697.25</v>
      </c>
      <c r="AG115" s="104">
        <f>AG112+AG108+AG96+AG92+AG71+AG114</f>
        <v>2463.5149999999999</v>
      </c>
      <c r="AH115" s="46">
        <f t="shared" si="32"/>
        <v>2294.5</v>
      </c>
      <c r="AI115" s="47">
        <f t="shared" si="33"/>
        <v>1458.9999999999998</v>
      </c>
      <c r="BF115" s="81"/>
      <c r="BG115" s="82">
        <v>-335.96</v>
      </c>
      <c r="BH115" s="82">
        <v>103.1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103">B115-(B123)</f>
        <v>1398.4000000000003</v>
      </c>
      <c r="C116" s="108">
        <f t="shared" si="103"/>
        <v>1348.3</v>
      </c>
      <c r="D116" s="108">
        <f t="shared" ref="D116:E116" si="104">D115-(D123)</f>
        <v>1304.6000000000001</v>
      </c>
      <c r="E116" s="108">
        <f t="shared" si="104"/>
        <v>1286.6000000000001</v>
      </c>
      <c r="F116" s="108">
        <f t="shared" ref="F116" si="105">F115-(F123)</f>
        <v>1251.8000000000002</v>
      </c>
      <c r="G116" s="108">
        <f t="shared" ref="G116:AF116" si="106">G115-(G123)</f>
        <v>1279.0999999999999</v>
      </c>
      <c r="H116" s="108">
        <f t="shared" si="106"/>
        <v>1414.8</v>
      </c>
      <c r="I116" s="108">
        <f t="shared" si="106"/>
        <v>1421.1</v>
      </c>
      <c r="J116" s="108">
        <f t="shared" si="106"/>
        <v>1523.2999999999997</v>
      </c>
      <c r="K116" s="108">
        <f t="shared" si="106"/>
        <v>1580.1999999999998</v>
      </c>
      <c r="L116" s="108">
        <f t="shared" si="106"/>
        <v>1608.1999999999998</v>
      </c>
      <c r="M116" s="108">
        <f t="shared" ref="M116:N116" si="107">M115-(M123)</f>
        <v>1584.3999999999999</v>
      </c>
      <c r="N116" s="108">
        <f t="shared" si="107"/>
        <v>1538.1000000000001</v>
      </c>
      <c r="O116" s="108">
        <f t="shared" ref="O116:P116" si="108">O115-(O123)</f>
        <v>1513.9999999999998</v>
      </c>
      <c r="P116" s="108">
        <f t="shared" si="108"/>
        <v>1492.9999999999998</v>
      </c>
      <c r="Q116" s="108">
        <f t="shared" ref="Q116:R116" si="109">Q115-(Q123)</f>
        <v>1458.9999999999998</v>
      </c>
      <c r="R116" s="108">
        <f t="shared" si="109"/>
        <v>2294.5</v>
      </c>
      <c r="S116" s="108">
        <f t="shared" si="106"/>
        <v>1528.3999999999996</v>
      </c>
      <c r="T116" s="108">
        <f t="shared" si="106"/>
        <v>1495.35</v>
      </c>
      <c r="U116" s="108">
        <f t="shared" si="106"/>
        <v>1511.15</v>
      </c>
      <c r="V116" s="108">
        <f t="shared" si="106"/>
        <v>1481.1499999999999</v>
      </c>
      <c r="W116" s="108">
        <f t="shared" si="106"/>
        <v>1488.25</v>
      </c>
      <c r="X116" s="108">
        <f t="shared" si="106"/>
        <v>1561.55</v>
      </c>
      <c r="Y116" s="108">
        <f t="shared" si="106"/>
        <v>1658.6499999999999</v>
      </c>
      <c r="Z116" s="108">
        <f t="shared" si="106"/>
        <v>1665.75</v>
      </c>
      <c r="AA116" s="108">
        <f t="shared" si="106"/>
        <v>1721.5500000000002</v>
      </c>
      <c r="AB116" s="108">
        <f t="shared" ref="AB116:AC116" si="110">AB115-(AB123)</f>
        <v>1648.9499999999998</v>
      </c>
      <c r="AC116" s="108">
        <f t="shared" si="110"/>
        <v>1600.45</v>
      </c>
      <c r="AD116" s="108">
        <f t="shared" ref="AD116:AE116" si="111">AD115-(AD123)</f>
        <v>1546.9899999999998</v>
      </c>
      <c r="AE116" s="108">
        <f t="shared" si="111"/>
        <v>1381.05</v>
      </c>
      <c r="AF116" s="108">
        <f t="shared" ref="AF116" si="112">AF115-(AF123)</f>
        <v>1364.65</v>
      </c>
      <c r="AG116" s="104"/>
      <c r="AH116" s="46">
        <f t="shared" si="32"/>
        <v>2294.5</v>
      </c>
      <c r="AI116" s="47">
        <f t="shared" si="33"/>
        <v>1251.8000000000002</v>
      </c>
      <c r="BF116" s="81"/>
      <c r="BG116" s="82">
        <v>-341.5</v>
      </c>
      <c r="BH116" s="82">
        <v>79.2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113">IF(B97&lt;0,B97*-1,0)</f>
        <v>494.3</v>
      </c>
      <c r="C117" s="93">
        <f t="shared" si="113"/>
        <v>412</v>
      </c>
      <c r="D117" s="93">
        <f t="shared" ref="D117:E117" si="114">IF(D97&lt;0,D97*-1,0)</f>
        <v>246</v>
      </c>
      <c r="E117" s="93">
        <f t="shared" si="114"/>
        <v>266</v>
      </c>
      <c r="F117" s="93">
        <f t="shared" ref="F117" si="115">IF(F97&lt;0,F97*-1,0)</f>
        <v>263</v>
      </c>
      <c r="G117" s="93">
        <f t="shared" ref="G117:AF122" si="116">IF(G97&lt;0,G97*-1,0)</f>
        <v>290.60000000000002</v>
      </c>
      <c r="H117" s="93">
        <f t="shared" si="116"/>
        <v>420</v>
      </c>
      <c r="I117" s="93">
        <f t="shared" si="116"/>
        <v>429.5</v>
      </c>
      <c r="J117" s="93">
        <f t="shared" si="116"/>
        <v>468.5</v>
      </c>
      <c r="K117" s="93">
        <f t="shared" si="116"/>
        <v>336</v>
      </c>
      <c r="L117" s="93">
        <f t="shared" si="116"/>
        <v>240.9</v>
      </c>
      <c r="M117" s="93">
        <f t="shared" ref="M117:N117" si="117">IF(M97&lt;0,M97*-1,0)</f>
        <v>230.8</v>
      </c>
      <c r="N117" s="93">
        <f t="shared" si="117"/>
        <v>245.6</v>
      </c>
      <c r="O117" s="93">
        <f t="shared" ref="O117:P117" si="118">IF(O97&lt;0,O97*-1,0)</f>
        <v>173.7</v>
      </c>
      <c r="P117" s="93">
        <f t="shared" si="118"/>
        <v>0</v>
      </c>
      <c r="Q117" s="93">
        <f t="shared" ref="Q117:R117" si="119">IF(Q97&lt;0,Q97*-1,0)</f>
        <v>0</v>
      </c>
      <c r="R117" s="93">
        <f t="shared" si="119"/>
        <v>0</v>
      </c>
      <c r="S117" s="93">
        <f t="shared" si="116"/>
        <v>0</v>
      </c>
      <c r="T117" s="93">
        <f t="shared" si="116"/>
        <v>0</v>
      </c>
      <c r="U117" s="93">
        <f t="shared" si="116"/>
        <v>0</v>
      </c>
      <c r="V117" s="93">
        <f t="shared" si="116"/>
        <v>40</v>
      </c>
      <c r="W117" s="93">
        <f t="shared" si="116"/>
        <v>0</v>
      </c>
      <c r="X117" s="93">
        <f t="shared" si="116"/>
        <v>0</v>
      </c>
      <c r="Y117" s="93">
        <f t="shared" si="116"/>
        <v>0</v>
      </c>
      <c r="Z117" s="93">
        <f t="shared" si="116"/>
        <v>265</v>
      </c>
      <c r="AA117" s="93">
        <f t="shared" si="116"/>
        <v>345</v>
      </c>
      <c r="AB117" s="93">
        <f t="shared" ref="AB117:AC117" si="120">IF(AB97&lt;0,AB97*-1,0)</f>
        <v>338.6</v>
      </c>
      <c r="AC117" s="93">
        <f t="shared" si="120"/>
        <v>334.8</v>
      </c>
      <c r="AD117" s="93">
        <f t="shared" ref="AD117:AE117" si="121">IF(AD97&lt;0,AD97*-1,0)</f>
        <v>335.96</v>
      </c>
      <c r="AE117" s="93">
        <f t="shared" si="121"/>
        <v>341.5</v>
      </c>
      <c r="AF117" s="93">
        <f t="shared" ref="AF117" si="122">IF(AF97&lt;0,AF97*-1,0)</f>
        <v>332.6</v>
      </c>
      <c r="AG117" s="61"/>
      <c r="AH117" s="46">
        <f t="shared" si="32"/>
        <v>494.3</v>
      </c>
      <c r="AI117" s="47">
        <f t="shared" si="33"/>
        <v>0</v>
      </c>
      <c r="BG117" s="82">
        <v>-332.6</v>
      </c>
      <c r="BH117" s="82">
        <v>79.3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3"/>
        <v>0</v>
      </c>
      <c r="D118" s="93">
        <f t="shared" ref="D118:E118" si="123">IF(D98&lt;0,D98*-1,0)</f>
        <v>0</v>
      </c>
      <c r="E118" s="93">
        <f t="shared" si="123"/>
        <v>0</v>
      </c>
      <c r="F118" s="93">
        <f t="shared" ref="F118" si="124">IF(F98&lt;0,F98*-1,0)</f>
        <v>0</v>
      </c>
      <c r="G118" s="93">
        <f t="shared" si="116"/>
        <v>0</v>
      </c>
      <c r="H118" s="93">
        <f t="shared" si="116"/>
        <v>0</v>
      </c>
      <c r="I118" s="93">
        <f t="shared" si="116"/>
        <v>0</v>
      </c>
      <c r="J118" s="93">
        <f t="shared" si="116"/>
        <v>0</v>
      </c>
      <c r="K118" s="93">
        <f t="shared" si="116"/>
        <v>0</v>
      </c>
      <c r="L118" s="93">
        <f t="shared" si="116"/>
        <v>0</v>
      </c>
      <c r="M118" s="93">
        <f t="shared" ref="M118:N118" si="125">IF(M98&lt;0,M98*-1,0)</f>
        <v>0</v>
      </c>
      <c r="N118" s="93">
        <f t="shared" si="125"/>
        <v>0</v>
      </c>
      <c r="O118" s="93">
        <f t="shared" ref="O118:P118" si="126">IF(O98&lt;0,O98*-1,0)</f>
        <v>0</v>
      </c>
      <c r="P118" s="93">
        <f t="shared" si="126"/>
        <v>0</v>
      </c>
      <c r="Q118" s="93">
        <f t="shared" ref="Q118:R118" si="127">IF(Q98&lt;0,Q98*-1,0)</f>
        <v>0</v>
      </c>
      <c r="R118" s="93">
        <f t="shared" si="127"/>
        <v>0</v>
      </c>
      <c r="S118" s="93">
        <f t="shared" si="116"/>
        <v>0</v>
      </c>
      <c r="T118" s="93">
        <f t="shared" si="116"/>
        <v>0</v>
      </c>
      <c r="U118" s="93">
        <f t="shared" si="116"/>
        <v>0</v>
      </c>
      <c r="V118" s="93">
        <f t="shared" si="116"/>
        <v>0</v>
      </c>
      <c r="W118" s="93">
        <f t="shared" si="116"/>
        <v>0</v>
      </c>
      <c r="X118" s="93">
        <f t="shared" si="116"/>
        <v>0</v>
      </c>
      <c r="Y118" s="93">
        <f t="shared" si="116"/>
        <v>0</v>
      </c>
      <c r="Z118" s="93">
        <f t="shared" si="116"/>
        <v>0</v>
      </c>
      <c r="AA118" s="93">
        <f t="shared" si="116"/>
        <v>0</v>
      </c>
      <c r="AB118" s="93">
        <f t="shared" ref="AB118:AC118" si="128">IF(AB98&lt;0,AB98*-1,0)</f>
        <v>0</v>
      </c>
      <c r="AC118" s="93">
        <f t="shared" si="128"/>
        <v>0</v>
      </c>
      <c r="AD118" s="93">
        <f t="shared" ref="AD118:AE118" si="129">IF(AD98&lt;0,AD98*-1,0)</f>
        <v>0</v>
      </c>
      <c r="AE118" s="93">
        <f t="shared" si="129"/>
        <v>0</v>
      </c>
      <c r="AF118" s="93">
        <f t="shared" ref="AF118" si="130">IF(AF98&lt;0,AF98*-1,0)</f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-494.3</v>
      </c>
      <c r="BH118" s="82">
        <v>26.7</v>
      </c>
      <c r="BI118" s="82">
        <v>53.3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3"/>
        <v>0</v>
      </c>
      <c r="D119" s="93">
        <f t="shared" ref="D119:E119" si="131">IF(D99&lt;0,D99*-1,0)</f>
        <v>0</v>
      </c>
      <c r="E119" s="93">
        <f t="shared" si="131"/>
        <v>0</v>
      </c>
      <c r="F119" s="93">
        <f t="shared" ref="F119" si="132">IF(F99&lt;0,F99*-1,0)</f>
        <v>0</v>
      </c>
      <c r="G119" s="93">
        <f t="shared" si="116"/>
        <v>0</v>
      </c>
      <c r="H119" s="93">
        <f t="shared" si="116"/>
        <v>0</v>
      </c>
      <c r="I119" s="93">
        <f t="shared" si="116"/>
        <v>0</v>
      </c>
      <c r="J119" s="93">
        <f t="shared" si="116"/>
        <v>0</v>
      </c>
      <c r="K119" s="93">
        <f t="shared" si="116"/>
        <v>0</v>
      </c>
      <c r="L119" s="93">
        <f t="shared" si="116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:R119" si="135">IF(Q99&lt;0,Q99*-1,0)</f>
        <v>0</v>
      </c>
      <c r="R119" s="93">
        <f t="shared" si="135"/>
        <v>0</v>
      </c>
      <c r="S119" s="93">
        <f t="shared" si="116"/>
        <v>0</v>
      </c>
      <c r="T119" s="93">
        <f t="shared" si="116"/>
        <v>0</v>
      </c>
      <c r="U119" s="93">
        <f t="shared" si="116"/>
        <v>0</v>
      </c>
      <c r="V119" s="93">
        <f t="shared" si="116"/>
        <v>0</v>
      </c>
      <c r="W119" s="93">
        <f t="shared" si="116"/>
        <v>0</v>
      </c>
      <c r="X119" s="93">
        <f t="shared" si="116"/>
        <v>0</v>
      </c>
      <c r="Y119" s="93">
        <f t="shared" si="116"/>
        <v>0</v>
      </c>
      <c r="Z119" s="93">
        <f t="shared" si="116"/>
        <v>0</v>
      </c>
      <c r="AA119" s="93">
        <f t="shared" si="116"/>
        <v>0</v>
      </c>
      <c r="AB119" s="93">
        <f t="shared" ref="AB119:AC119" si="136">IF(AB99&lt;0,AB99*-1,0)</f>
        <v>0</v>
      </c>
      <c r="AC119" s="93">
        <f t="shared" si="136"/>
        <v>0</v>
      </c>
      <c r="AD119" s="93">
        <f t="shared" ref="AD119:AE119" si="137">IF(AD99&lt;0,AD99*-1,0)</f>
        <v>0</v>
      </c>
      <c r="AE119" s="93">
        <f t="shared" si="137"/>
        <v>0</v>
      </c>
      <c r="AF119" s="93">
        <f t="shared" ref="AF119" si="138">IF(AF99&lt;0,AF99*-1,0)</f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3"/>
        <v>0</v>
      </c>
      <c r="D120" s="93">
        <f t="shared" ref="D120:E120" si="139">IF(D100&lt;0,D100*-1,0)</f>
        <v>0</v>
      </c>
      <c r="E120" s="93">
        <f t="shared" si="139"/>
        <v>0</v>
      </c>
      <c r="F120" s="93">
        <f t="shared" ref="F120" si="140">IF(F100&lt;0,F100*-1,0)</f>
        <v>0</v>
      </c>
      <c r="G120" s="93">
        <f t="shared" si="116"/>
        <v>0</v>
      </c>
      <c r="H120" s="93">
        <f t="shared" si="116"/>
        <v>0</v>
      </c>
      <c r="I120" s="93">
        <f t="shared" si="116"/>
        <v>0</v>
      </c>
      <c r="J120" s="93">
        <f t="shared" si="116"/>
        <v>0</v>
      </c>
      <c r="K120" s="93">
        <f t="shared" si="116"/>
        <v>0</v>
      </c>
      <c r="L120" s="93">
        <f t="shared" si="116"/>
        <v>0</v>
      </c>
      <c r="M120" s="93">
        <f t="shared" ref="M120:N120" si="141">IF(M100&lt;0,M100*-1,0)</f>
        <v>0</v>
      </c>
      <c r="N120" s="93">
        <f t="shared" si="141"/>
        <v>0</v>
      </c>
      <c r="O120" s="93">
        <f t="shared" ref="O120:P120" si="142">IF(O100&lt;0,O100*-1,0)</f>
        <v>0</v>
      </c>
      <c r="P120" s="93">
        <f t="shared" si="142"/>
        <v>0</v>
      </c>
      <c r="Q120" s="93">
        <f t="shared" ref="Q120:R120" si="143">IF(Q100&lt;0,Q100*-1,0)</f>
        <v>0</v>
      </c>
      <c r="R120" s="93">
        <f t="shared" si="143"/>
        <v>0</v>
      </c>
      <c r="S120" s="93">
        <f t="shared" si="116"/>
        <v>0</v>
      </c>
      <c r="T120" s="93">
        <f t="shared" si="116"/>
        <v>0</v>
      </c>
      <c r="U120" s="93">
        <f t="shared" si="116"/>
        <v>0</v>
      </c>
      <c r="V120" s="93">
        <f t="shared" si="116"/>
        <v>0</v>
      </c>
      <c r="W120" s="93">
        <f t="shared" si="116"/>
        <v>0</v>
      </c>
      <c r="X120" s="93">
        <f t="shared" si="116"/>
        <v>0</v>
      </c>
      <c r="Y120" s="93">
        <f t="shared" si="116"/>
        <v>0</v>
      </c>
      <c r="Z120" s="93">
        <f t="shared" si="116"/>
        <v>0</v>
      </c>
      <c r="AA120" s="93">
        <f t="shared" si="116"/>
        <v>0</v>
      </c>
      <c r="AB120" s="93">
        <f t="shared" ref="AB120:AC120" si="144">IF(AB100&lt;0,AB100*-1,0)</f>
        <v>0</v>
      </c>
      <c r="AC120" s="93">
        <f t="shared" si="144"/>
        <v>0</v>
      </c>
      <c r="AD120" s="93">
        <f t="shared" ref="AD120:AE120" si="145">IF(AD100&lt;0,AD100*-1,0)</f>
        <v>0</v>
      </c>
      <c r="AE120" s="93">
        <f t="shared" si="145"/>
        <v>0</v>
      </c>
      <c r="AF120" s="93">
        <f t="shared" ref="AF120" si="146">IF(AF100&lt;0,AF100*-1,0)</f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3"/>
        <v>0</v>
      </c>
      <c r="D121" s="93">
        <f t="shared" ref="D121:E121" si="147">IF(D101&lt;0,D101*-1,0)</f>
        <v>0</v>
      </c>
      <c r="E121" s="93">
        <f t="shared" si="147"/>
        <v>0</v>
      </c>
      <c r="F121" s="93">
        <f t="shared" ref="F121" si="148">IF(F101&lt;0,F101*-1,0)</f>
        <v>0</v>
      </c>
      <c r="G121" s="93">
        <f t="shared" si="116"/>
        <v>0</v>
      </c>
      <c r="H121" s="93">
        <f t="shared" si="116"/>
        <v>0</v>
      </c>
      <c r="I121" s="93">
        <f t="shared" si="116"/>
        <v>0</v>
      </c>
      <c r="J121" s="93">
        <f t="shared" si="116"/>
        <v>0</v>
      </c>
      <c r="K121" s="93">
        <f t="shared" si="116"/>
        <v>0</v>
      </c>
      <c r="L121" s="93">
        <f t="shared" si="116"/>
        <v>0</v>
      </c>
      <c r="M121" s="93">
        <f t="shared" ref="M121:N121" si="149">IF(M101&lt;0,M101*-1,0)</f>
        <v>0</v>
      </c>
      <c r="N121" s="93">
        <f t="shared" si="149"/>
        <v>0</v>
      </c>
      <c r="O121" s="93">
        <f t="shared" ref="O121:P121" si="150">IF(O101&lt;0,O101*-1,0)</f>
        <v>0</v>
      </c>
      <c r="P121" s="93">
        <f t="shared" si="150"/>
        <v>0</v>
      </c>
      <c r="Q121" s="93">
        <f t="shared" ref="Q121:R121" si="151">IF(Q101&lt;0,Q101*-1,0)</f>
        <v>0</v>
      </c>
      <c r="R121" s="93">
        <f t="shared" si="151"/>
        <v>0</v>
      </c>
      <c r="S121" s="93">
        <f t="shared" si="116"/>
        <v>0</v>
      </c>
      <c r="T121" s="93">
        <f t="shared" si="116"/>
        <v>0</v>
      </c>
      <c r="U121" s="93">
        <f t="shared" si="116"/>
        <v>0</v>
      </c>
      <c r="V121" s="93">
        <f t="shared" si="116"/>
        <v>0</v>
      </c>
      <c r="W121" s="93">
        <f t="shared" si="116"/>
        <v>0</v>
      </c>
      <c r="X121" s="93">
        <f t="shared" si="116"/>
        <v>0</v>
      </c>
      <c r="Y121" s="93">
        <f t="shared" si="116"/>
        <v>0</v>
      </c>
      <c r="Z121" s="93">
        <f t="shared" si="116"/>
        <v>0</v>
      </c>
      <c r="AA121" s="93">
        <f t="shared" si="116"/>
        <v>0</v>
      </c>
      <c r="AB121" s="93">
        <f t="shared" ref="AB121:AC121" si="152">IF(AB101&lt;0,AB101*-1,0)</f>
        <v>0</v>
      </c>
      <c r="AC121" s="93">
        <f t="shared" si="152"/>
        <v>0</v>
      </c>
      <c r="AD121" s="93">
        <f t="shared" ref="AD121:AE121" si="153">IF(AD101&lt;0,AD101*-1,0)</f>
        <v>0</v>
      </c>
      <c r="AE121" s="93">
        <f t="shared" si="153"/>
        <v>0</v>
      </c>
      <c r="AF121" s="93">
        <f t="shared" ref="AF121" si="154">IF(AF101&lt;0,AF101*-1,0)</f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13</v>
      </c>
      <c r="C122" s="93">
        <f t="shared" si="113"/>
        <v>15</v>
      </c>
      <c r="D122" s="93">
        <f t="shared" ref="D122:E122" si="155">IF(D102&lt;0,D102*-1,0)</f>
        <v>8.8000000000000007</v>
      </c>
      <c r="E122" s="93">
        <f t="shared" si="155"/>
        <v>8.8000000000000007</v>
      </c>
      <c r="F122" s="93">
        <f t="shared" ref="F122" si="156">IF(F102&lt;0,F102*-1,0)</f>
        <v>10</v>
      </c>
      <c r="G122" s="93">
        <f t="shared" si="116"/>
        <v>8.8000000000000007</v>
      </c>
      <c r="H122" s="93">
        <f t="shared" si="116"/>
        <v>8</v>
      </c>
      <c r="I122" s="93">
        <f t="shared" si="116"/>
        <v>18.7</v>
      </c>
      <c r="J122" s="93">
        <f t="shared" si="116"/>
        <v>11.1</v>
      </c>
      <c r="K122" s="93">
        <f t="shared" si="116"/>
        <v>17.5</v>
      </c>
      <c r="L122" s="93">
        <f t="shared" si="116"/>
        <v>17.2</v>
      </c>
      <c r="M122" s="93">
        <f t="shared" ref="M122:N122" si="157">IF(M102&lt;0,M102*-1,0)</f>
        <v>2.1</v>
      </c>
      <c r="N122" s="93">
        <f t="shared" si="157"/>
        <v>0</v>
      </c>
      <c r="O122" s="93">
        <f t="shared" ref="O122:P122" si="158">IF(O102&lt;0,O102*-1,0)</f>
        <v>0</v>
      </c>
      <c r="P122" s="93">
        <f t="shared" si="158"/>
        <v>0</v>
      </c>
      <c r="Q122" s="93">
        <f t="shared" ref="Q122:R122" si="159">IF(Q102&lt;0,Q102*-1,0)</f>
        <v>0</v>
      </c>
      <c r="R122" s="93">
        <f t="shared" si="159"/>
        <v>0</v>
      </c>
      <c r="S122" s="93">
        <f t="shared" si="116"/>
        <v>0</v>
      </c>
      <c r="T122" s="93">
        <f t="shared" si="116"/>
        <v>0</v>
      </c>
      <c r="U122" s="93">
        <f t="shared" si="116"/>
        <v>0</v>
      </c>
      <c r="V122" s="93">
        <f t="shared" si="116"/>
        <v>2.2000000000000002</v>
      </c>
      <c r="W122" s="93">
        <f t="shared" si="116"/>
        <v>2.8</v>
      </c>
      <c r="X122" s="93">
        <f t="shared" si="116"/>
        <v>3</v>
      </c>
      <c r="Y122" s="93">
        <f t="shared" si="116"/>
        <v>3</v>
      </c>
      <c r="Z122" s="93">
        <f t="shared" si="116"/>
        <v>0</v>
      </c>
      <c r="AA122" s="93">
        <f t="shared" si="116"/>
        <v>0</v>
      </c>
      <c r="AB122" s="93">
        <f t="shared" ref="AB122:AC122" si="160">IF(AB102&lt;0,AB102*-1,0)</f>
        <v>7.7</v>
      </c>
      <c r="AC122" s="93">
        <f t="shared" si="160"/>
        <v>0</v>
      </c>
      <c r="AD122" s="93">
        <f t="shared" ref="AD122:AE122" si="161">IF(AD102&lt;0,AD102*-1,0)</f>
        <v>0</v>
      </c>
      <c r="AE122" s="93">
        <f t="shared" si="161"/>
        <v>0</v>
      </c>
      <c r="AF122" s="93">
        <f t="shared" ref="AF122" si="162">IF(AF102&lt;0,AF102*-1,0)</f>
        <v>0</v>
      </c>
      <c r="AG122" s="103"/>
      <c r="AH122" s="46">
        <f t="shared" si="32"/>
        <v>18.7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:C123" si="163">SUM(B117:B122)</f>
        <v>507.3</v>
      </c>
      <c r="C123" s="70">
        <f t="shared" si="163"/>
        <v>427</v>
      </c>
      <c r="D123" s="70">
        <f t="shared" ref="D123:E123" si="164">SUM(D117:D122)</f>
        <v>254.8</v>
      </c>
      <c r="E123" s="70">
        <f t="shared" si="164"/>
        <v>274.8</v>
      </c>
      <c r="F123" s="70">
        <f t="shared" ref="F123" si="165">SUM(F117:F122)</f>
        <v>273</v>
      </c>
      <c r="G123" s="70">
        <f t="shared" ref="G123:AF123" si="166">SUM(G117:G122)</f>
        <v>299.40000000000003</v>
      </c>
      <c r="H123" s="70">
        <f t="shared" si="166"/>
        <v>428</v>
      </c>
      <c r="I123" s="70">
        <f t="shared" si="166"/>
        <v>448.2</v>
      </c>
      <c r="J123" s="70">
        <f t="shared" si="166"/>
        <v>479.6</v>
      </c>
      <c r="K123" s="70">
        <f t="shared" si="166"/>
        <v>353.5</v>
      </c>
      <c r="L123" s="70">
        <f t="shared" si="166"/>
        <v>258.10000000000002</v>
      </c>
      <c r="M123" s="70">
        <f t="shared" ref="M123:N123" si="167">SUM(M117:M122)</f>
        <v>232.9</v>
      </c>
      <c r="N123" s="70">
        <f t="shared" si="167"/>
        <v>245.6</v>
      </c>
      <c r="O123" s="70">
        <f t="shared" ref="O123:P123" si="168">SUM(O117:O122)</f>
        <v>173.7</v>
      </c>
      <c r="P123" s="70">
        <f t="shared" si="168"/>
        <v>0</v>
      </c>
      <c r="Q123" s="70">
        <f t="shared" ref="Q123:R123" si="169">SUM(Q117:Q122)</f>
        <v>0</v>
      </c>
      <c r="R123" s="70">
        <f t="shared" si="169"/>
        <v>0</v>
      </c>
      <c r="S123" s="70">
        <f t="shared" si="166"/>
        <v>0</v>
      </c>
      <c r="T123" s="70">
        <f t="shared" si="166"/>
        <v>0</v>
      </c>
      <c r="U123" s="70">
        <f t="shared" si="166"/>
        <v>0</v>
      </c>
      <c r="V123" s="70">
        <f t="shared" si="166"/>
        <v>42.2</v>
      </c>
      <c r="W123" s="70">
        <f t="shared" si="166"/>
        <v>2.8</v>
      </c>
      <c r="X123" s="70">
        <f t="shared" si="166"/>
        <v>3</v>
      </c>
      <c r="Y123" s="70">
        <f t="shared" si="166"/>
        <v>3</v>
      </c>
      <c r="Z123" s="70">
        <f t="shared" si="166"/>
        <v>265</v>
      </c>
      <c r="AA123" s="70">
        <f t="shared" si="166"/>
        <v>345</v>
      </c>
      <c r="AB123" s="70">
        <f t="shared" ref="AB123:AC123" si="170">SUM(AB117:AB122)</f>
        <v>346.3</v>
      </c>
      <c r="AC123" s="70">
        <f t="shared" si="170"/>
        <v>334.8</v>
      </c>
      <c r="AD123" s="70">
        <f t="shared" ref="AD123:AE123" si="171">SUM(AD117:AD122)</f>
        <v>335.96</v>
      </c>
      <c r="AE123" s="70">
        <f t="shared" si="171"/>
        <v>341.5</v>
      </c>
      <c r="AF123" s="70">
        <f t="shared" ref="AF123" si="172">SUM(AF117:AF122)</f>
        <v>332.6</v>
      </c>
      <c r="AG123" s="104"/>
      <c r="AH123" s="46">
        <f t="shared" si="32"/>
        <v>507.3</v>
      </c>
      <c r="AI123" s="47">
        <f t="shared" si="33"/>
        <v>0</v>
      </c>
      <c r="AJ123" s="105">
        <f t="array" ref="AJ123">MIN(IF(B123:AF123&lt;&gt;0,B123:AF123))</f>
        <v>2.8</v>
      </c>
    </row>
    <row r="124" spans="1:64" ht="15.75" thickBot="1">
      <c r="A124" s="87" t="s">
        <v>146</v>
      </c>
      <c r="B124" s="70">
        <f t="shared" ref="B124:C124" si="173">B108-B123</f>
        <v>-427.3</v>
      </c>
      <c r="C124" s="70">
        <f t="shared" si="173"/>
        <v>-349.3</v>
      </c>
      <c r="D124" s="70">
        <f t="shared" ref="D124:E124" si="174">D108-D123</f>
        <v>-179.3</v>
      </c>
      <c r="E124" s="70">
        <f t="shared" si="174"/>
        <v>-200.3</v>
      </c>
      <c r="F124" s="70">
        <f t="shared" ref="F124" si="175">F108-F123</f>
        <v>-201</v>
      </c>
      <c r="G124" s="70">
        <f t="shared" ref="G124:AF124" si="176">G108-G123</f>
        <v>-231.40000000000003</v>
      </c>
      <c r="H124" s="70">
        <f t="shared" si="176"/>
        <v>-365.3</v>
      </c>
      <c r="I124" s="70">
        <f t="shared" si="176"/>
        <v>-384</v>
      </c>
      <c r="J124" s="70">
        <f t="shared" si="176"/>
        <v>-415.8</v>
      </c>
      <c r="K124" s="70">
        <f t="shared" si="176"/>
        <v>-288.89999999999998</v>
      </c>
      <c r="L124" s="70">
        <f t="shared" si="176"/>
        <v>-196.3</v>
      </c>
      <c r="M124" s="70">
        <f t="shared" ref="M124:N124" si="177">M108-M123</f>
        <v>-169.3</v>
      </c>
      <c r="N124" s="70">
        <f t="shared" si="177"/>
        <v>-182.4</v>
      </c>
      <c r="O124" s="70">
        <f t="shared" ref="O124:P124" si="178">O108-O123</f>
        <v>-91.199999999999989</v>
      </c>
      <c r="P124" s="70">
        <f t="shared" si="178"/>
        <v>142.79999999999998</v>
      </c>
      <c r="Q124" s="70">
        <f t="shared" ref="Q124:R124" si="179">Q108-Q123</f>
        <v>128.9</v>
      </c>
      <c r="R124" s="70">
        <f t="shared" si="179"/>
        <v>975.40000000000009</v>
      </c>
      <c r="S124" s="70">
        <f t="shared" si="176"/>
        <v>122.3</v>
      </c>
      <c r="T124" s="70">
        <f t="shared" si="176"/>
        <v>125.5</v>
      </c>
      <c r="U124" s="70">
        <f t="shared" si="176"/>
        <v>135</v>
      </c>
      <c r="V124" s="70">
        <f t="shared" si="176"/>
        <v>40</v>
      </c>
      <c r="W124" s="70">
        <f t="shared" si="176"/>
        <v>79.400000000000006</v>
      </c>
      <c r="X124" s="70">
        <f t="shared" si="176"/>
        <v>76.3</v>
      </c>
      <c r="Y124" s="70">
        <f t="shared" si="176"/>
        <v>76.3</v>
      </c>
      <c r="Z124" s="70">
        <f t="shared" si="176"/>
        <v>-159.80000000000001</v>
      </c>
      <c r="AA124" s="70">
        <f t="shared" si="176"/>
        <v>-223</v>
      </c>
      <c r="AB124" s="70">
        <f t="shared" ref="AB124:AC124" si="180">AB108-AB123</f>
        <v>-240</v>
      </c>
      <c r="AC124" s="70">
        <f t="shared" si="180"/>
        <v>-224.10000000000002</v>
      </c>
      <c r="AD124" s="70">
        <f t="shared" ref="AD124:AE124" si="181">AD108-AD123</f>
        <v>-222.15999999999997</v>
      </c>
      <c r="AE124" s="70">
        <f t="shared" si="181"/>
        <v>-244.1</v>
      </c>
      <c r="AF124" s="70">
        <f t="shared" ref="AF124" si="182">AF108-AF123</f>
        <v>-235.50000000000003</v>
      </c>
      <c r="AG124" s="104"/>
      <c r="AH124" s="46">
        <f t="shared" si="32"/>
        <v>975.40000000000009</v>
      </c>
      <c r="AI124" s="47">
        <f t="shared" si="33"/>
        <v>-427.3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50.000999999999998</v>
      </c>
      <c r="C126" s="117">
        <v>50.031999999999996</v>
      </c>
      <c r="D126" s="117">
        <v>50.011000000000003</v>
      </c>
      <c r="E126" s="117">
        <v>50.011000000000003</v>
      </c>
      <c r="F126" s="117">
        <v>50.03</v>
      </c>
      <c r="G126" s="117">
        <v>49.951000000000001</v>
      </c>
      <c r="H126" s="117">
        <v>49.951000000000001</v>
      </c>
      <c r="I126" s="117">
        <v>49.951000000000001</v>
      </c>
      <c r="J126" s="117">
        <v>49.942999999999998</v>
      </c>
      <c r="K126" s="117">
        <v>49.942999999999998</v>
      </c>
      <c r="L126" s="117">
        <v>49.942999999999998</v>
      </c>
      <c r="M126" s="117">
        <v>50.107999999999997</v>
      </c>
      <c r="N126" s="117">
        <v>50.084000000000003</v>
      </c>
      <c r="O126" s="117">
        <v>49.945</v>
      </c>
      <c r="P126" s="117">
        <v>49.960999999999999</v>
      </c>
      <c r="Q126" s="117">
        <v>49.97</v>
      </c>
      <c r="R126" s="117">
        <v>50.029000000000003</v>
      </c>
      <c r="S126" s="117">
        <v>50.02</v>
      </c>
      <c r="T126" s="117">
        <v>49.98</v>
      </c>
      <c r="U126" s="117">
        <v>49.908999999999999</v>
      </c>
      <c r="V126" s="117">
        <v>49.908999999999999</v>
      </c>
      <c r="W126" s="117">
        <v>49.908999999999999</v>
      </c>
      <c r="X126" s="117">
        <v>49.908999999999999</v>
      </c>
      <c r="Y126" s="117">
        <v>49.908999999999999</v>
      </c>
      <c r="Z126" s="117">
        <v>49.908999999999999</v>
      </c>
      <c r="AA126" s="117">
        <v>49.908999999999999</v>
      </c>
      <c r="AB126" s="117">
        <v>50.067999999999998</v>
      </c>
      <c r="AC126" s="117">
        <v>50.01</v>
      </c>
      <c r="AD126" s="117">
        <v>49.96</v>
      </c>
      <c r="AE126" s="117">
        <v>50.05</v>
      </c>
      <c r="AF126" s="117">
        <v>50.04</v>
      </c>
      <c r="AG126" s="118"/>
      <c r="AH126" s="46">
        <f t="shared" si="32"/>
        <v>50.107999999999997</v>
      </c>
      <c r="AI126" s="47">
        <f t="shared" si="33"/>
        <v>49.908999999999999</v>
      </c>
    </row>
    <row r="127" spans="1:64">
      <c r="A127" s="119" t="s">
        <v>149</v>
      </c>
      <c r="B127" s="43">
        <v>134.6</v>
      </c>
      <c r="C127" s="43">
        <v>134.6</v>
      </c>
      <c r="D127" s="43">
        <v>133.80000000000001</v>
      </c>
      <c r="E127" s="43">
        <v>133.80000000000001</v>
      </c>
      <c r="F127" s="43">
        <v>134.30000000000001</v>
      </c>
      <c r="G127" s="43">
        <v>134</v>
      </c>
      <c r="H127" s="43">
        <v>134</v>
      </c>
      <c r="I127" s="43">
        <v>134</v>
      </c>
      <c r="J127" s="43">
        <v>132.6</v>
      </c>
      <c r="K127" s="43">
        <v>132.6</v>
      </c>
      <c r="L127" s="43">
        <v>132.6</v>
      </c>
      <c r="M127" s="43">
        <v>130.6</v>
      </c>
      <c r="N127" s="43">
        <v>132.30000000000001</v>
      </c>
      <c r="O127" s="43">
        <v>130.5</v>
      </c>
      <c r="P127" s="43">
        <v>131.1</v>
      </c>
      <c r="Q127" s="43">
        <v>131.4</v>
      </c>
      <c r="R127" s="43">
        <v>127</v>
      </c>
      <c r="S127" s="43">
        <v>128.19999999999999</v>
      </c>
      <c r="T127" s="43">
        <v>129.80000000000001</v>
      </c>
      <c r="U127" s="43">
        <v>131.69999999999999</v>
      </c>
      <c r="V127" s="43">
        <v>131.69999999999999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131.69999999999999</v>
      </c>
      <c r="AB127" s="43">
        <v>135.6</v>
      </c>
      <c r="AC127" s="43">
        <v>133.19999999999999</v>
      </c>
      <c r="AD127" s="43">
        <v>134.9</v>
      </c>
      <c r="AE127" s="43">
        <v>134.9</v>
      </c>
      <c r="AF127" s="43">
        <v>133.69999999999999</v>
      </c>
      <c r="AG127" s="120"/>
      <c r="AH127" s="46">
        <f t="shared" si="32"/>
        <v>135.6</v>
      </c>
      <c r="AI127" s="47">
        <f t="shared" si="33"/>
        <v>127</v>
      </c>
    </row>
    <row r="128" spans="1:64">
      <c r="A128" s="119" t="s">
        <v>150</v>
      </c>
      <c r="B128" s="43">
        <v>131.9</v>
      </c>
      <c r="C128" s="43">
        <v>131.9</v>
      </c>
      <c r="D128" s="43">
        <v>132.30000000000001</v>
      </c>
      <c r="E128" s="43">
        <v>132.30000000000001</v>
      </c>
      <c r="F128" s="43">
        <v>132</v>
      </c>
      <c r="G128" s="43">
        <v>133</v>
      </c>
      <c r="H128" s="43">
        <v>133</v>
      </c>
      <c r="I128" s="43">
        <v>133</v>
      </c>
      <c r="J128" s="43">
        <v>131.30000000000001</v>
      </c>
      <c r="K128" s="43">
        <v>131.30000000000001</v>
      </c>
      <c r="L128" s="43">
        <v>131.30000000000001</v>
      </c>
      <c r="M128" s="43">
        <v>130.4</v>
      </c>
      <c r="N128" s="43">
        <v>130.30000000000001</v>
      </c>
      <c r="O128" s="43">
        <v>128.4</v>
      </c>
      <c r="P128" s="43">
        <v>129.4</v>
      </c>
      <c r="Q128" s="43">
        <v>130.69999999999999</v>
      </c>
      <c r="R128" s="43">
        <v>126.6</v>
      </c>
      <c r="S128" s="43">
        <v>125.8</v>
      </c>
      <c r="T128" s="43">
        <v>128.19999999999999</v>
      </c>
      <c r="U128" s="43">
        <v>127</v>
      </c>
      <c r="V128" s="43">
        <v>127</v>
      </c>
      <c r="W128" s="43">
        <v>127</v>
      </c>
      <c r="X128" s="43">
        <v>127</v>
      </c>
      <c r="Y128" s="43">
        <v>127</v>
      </c>
      <c r="Z128" s="43">
        <v>127</v>
      </c>
      <c r="AA128" s="43">
        <v>127</v>
      </c>
      <c r="AB128" s="43">
        <v>129.4</v>
      </c>
      <c r="AC128" s="43">
        <v>128.19999999999999</v>
      </c>
      <c r="AD128" s="43">
        <v>129.19999999999999</v>
      </c>
      <c r="AE128" s="43">
        <v>129.19999999999999</v>
      </c>
      <c r="AF128" s="43">
        <v>128.30000000000001</v>
      </c>
      <c r="AG128" s="120"/>
      <c r="AH128" s="46">
        <f t="shared" si="32"/>
        <v>133</v>
      </c>
      <c r="AI128" s="47">
        <f t="shared" si="33"/>
        <v>125.8</v>
      </c>
    </row>
    <row r="129" spans="1:35">
      <c r="A129" s="119" t="s">
        <v>151</v>
      </c>
      <c r="B129" s="43" t="s">
        <v>327</v>
      </c>
      <c r="C129" s="43" t="s">
        <v>327</v>
      </c>
      <c r="D129" s="43" t="s">
        <v>327</v>
      </c>
      <c r="E129" s="43" t="s">
        <v>327</v>
      </c>
      <c r="F129" s="43" t="s">
        <v>327</v>
      </c>
      <c r="G129" s="43" t="s">
        <v>327</v>
      </c>
      <c r="H129" s="43" t="s">
        <v>327</v>
      </c>
      <c r="I129" s="43" t="s">
        <v>327</v>
      </c>
      <c r="J129" s="43" t="s">
        <v>327</v>
      </c>
      <c r="K129" s="43" t="s">
        <v>327</v>
      </c>
      <c r="L129" s="43" t="s">
        <v>327</v>
      </c>
      <c r="M129" s="43" t="s">
        <v>327</v>
      </c>
      <c r="N129" s="43" t="s">
        <v>327</v>
      </c>
      <c r="O129" s="43" t="s">
        <v>327</v>
      </c>
      <c r="P129" s="43" t="s">
        <v>327</v>
      </c>
      <c r="Q129" s="43" t="s">
        <v>327</v>
      </c>
      <c r="R129" s="43" t="s">
        <v>327</v>
      </c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135.6</v>
      </c>
      <c r="C130" s="43">
        <v>135.6</v>
      </c>
      <c r="D130" s="43">
        <v>137.5</v>
      </c>
      <c r="E130" s="43">
        <v>137.5</v>
      </c>
      <c r="F130" s="43">
        <v>136.9</v>
      </c>
      <c r="G130" s="43">
        <v>136.9</v>
      </c>
      <c r="H130" s="43">
        <v>136.9</v>
      </c>
      <c r="I130" s="43">
        <v>136.9</v>
      </c>
      <c r="J130" s="43">
        <v>136.9</v>
      </c>
      <c r="K130" s="43">
        <v>135</v>
      </c>
      <c r="L130" s="43">
        <v>135</v>
      </c>
      <c r="M130" s="43">
        <v>134.80000000000001</v>
      </c>
      <c r="N130" s="43">
        <v>134</v>
      </c>
      <c r="O130" s="43">
        <v>134.30000000000001</v>
      </c>
      <c r="P130" s="43">
        <v>135</v>
      </c>
      <c r="Q130" s="43">
        <v>135.30000000000001</v>
      </c>
      <c r="R130" s="43">
        <v>136.4</v>
      </c>
      <c r="S130" s="43">
        <v>135.1</v>
      </c>
      <c r="T130" s="43">
        <v>135.4</v>
      </c>
      <c r="U130" s="43">
        <v>135.4</v>
      </c>
      <c r="V130" s="43">
        <v>135.4</v>
      </c>
      <c r="W130" s="43">
        <v>135.4</v>
      </c>
      <c r="X130" s="43">
        <v>135.4</v>
      </c>
      <c r="Y130" s="43">
        <v>135.4</v>
      </c>
      <c r="Z130" s="43">
        <v>135.4</v>
      </c>
      <c r="AA130" s="43">
        <v>135.4</v>
      </c>
      <c r="AB130" s="43">
        <v>136.19999999999999</v>
      </c>
      <c r="AC130" s="43">
        <v>136.80000000000001</v>
      </c>
      <c r="AD130" s="43">
        <v>137.5</v>
      </c>
      <c r="AE130" s="43">
        <v>137.5</v>
      </c>
      <c r="AF130" s="43">
        <v>136.9</v>
      </c>
      <c r="AG130" s="120"/>
      <c r="AH130" s="46">
        <f t="shared" si="32"/>
        <v>137.5</v>
      </c>
      <c r="AI130" s="47">
        <f t="shared" si="33"/>
        <v>134</v>
      </c>
    </row>
    <row r="131" spans="1:35">
      <c r="A131" s="121" t="s">
        <v>153</v>
      </c>
      <c r="B131" s="122">
        <v>131.6</v>
      </c>
      <c r="C131" s="122">
        <v>131.6</v>
      </c>
      <c r="D131" s="122">
        <v>134.5</v>
      </c>
      <c r="E131" s="122">
        <v>134.5</v>
      </c>
      <c r="F131" s="122">
        <v>133.5</v>
      </c>
      <c r="G131" s="122">
        <v>133.5</v>
      </c>
      <c r="H131" s="122">
        <v>133.5</v>
      </c>
      <c r="I131" s="122">
        <v>133.5</v>
      </c>
      <c r="J131" s="122">
        <v>133.5</v>
      </c>
      <c r="K131" s="122">
        <v>133.5</v>
      </c>
      <c r="L131" s="122">
        <v>133.5</v>
      </c>
      <c r="M131" s="122">
        <v>134.19999999999999</v>
      </c>
      <c r="N131" s="122">
        <v>134.4</v>
      </c>
      <c r="O131" s="122">
        <v>135.1</v>
      </c>
      <c r="P131" s="122">
        <v>134.1</v>
      </c>
      <c r="Q131" s="122">
        <v>135.9</v>
      </c>
      <c r="R131" s="122">
        <v>135.30000000000001</v>
      </c>
      <c r="S131" s="122">
        <v>133.6</v>
      </c>
      <c r="T131" s="122">
        <v>132.80000000000001</v>
      </c>
      <c r="U131" s="122">
        <v>132.30000000000001</v>
      </c>
      <c r="V131" s="122">
        <v>132.30000000000001</v>
      </c>
      <c r="W131" s="122">
        <v>132.30000000000001</v>
      </c>
      <c r="X131" s="122">
        <v>132.30000000000001</v>
      </c>
      <c r="Y131" s="122">
        <v>132.30000000000001</v>
      </c>
      <c r="Z131" s="122">
        <v>132.30000000000001</v>
      </c>
      <c r="AA131" s="122">
        <v>132.30000000000001</v>
      </c>
      <c r="AB131" s="122">
        <v>133.4</v>
      </c>
      <c r="AC131" s="122">
        <v>132.5</v>
      </c>
      <c r="AD131" s="122">
        <v>134.80000000000001</v>
      </c>
      <c r="AE131" s="122">
        <v>134.80000000000001</v>
      </c>
      <c r="AF131" s="122">
        <v>132.30000000000001</v>
      </c>
      <c r="AG131" s="123"/>
      <c r="AH131" s="46">
        <f t="shared" si="32"/>
        <v>135.9</v>
      </c>
      <c r="AI131" s="47">
        <f t="shared" si="33"/>
        <v>131.6</v>
      </c>
    </row>
    <row r="132" spans="1:35">
      <c r="A132" s="119" t="s">
        <v>154</v>
      </c>
      <c r="B132" s="43">
        <v>129.6</v>
      </c>
      <c r="C132" s="43">
        <v>129.6</v>
      </c>
      <c r="D132" s="43">
        <v>133.19999999999999</v>
      </c>
      <c r="E132" s="43">
        <v>133.19999999999999</v>
      </c>
      <c r="F132" s="43">
        <v>131.80000000000001</v>
      </c>
      <c r="G132" s="43">
        <v>131.80000000000001</v>
      </c>
      <c r="H132" s="43">
        <v>131.80000000000001</v>
      </c>
      <c r="I132" s="43">
        <v>131.80000000000001</v>
      </c>
      <c r="J132" s="43">
        <v>131.80000000000001</v>
      </c>
      <c r="K132" s="43">
        <v>131.80000000000001</v>
      </c>
      <c r="L132" s="43">
        <v>131.80000000000001</v>
      </c>
      <c r="M132" s="43">
        <v>133.1</v>
      </c>
      <c r="N132" s="43">
        <v>132.69999999999999</v>
      </c>
      <c r="O132" s="43">
        <v>133</v>
      </c>
      <c r="P132" s="43">
        <v>131.4</v>
      </c>
      <c r="Q132" s="43">
        <v>135.5</v>
      </c>
      <c r="R132" s="43">
        <v>134.1</v>
      </c>
      <c r="S132" s="43">
        <v>134.1</v>
      </c>
      <c r="T132" s="43">
        <v>127.2</v>
      </c>
      <c r="U132" s="43">
        <v>127.7</v>
      </c>
      <c r="V132" s="43">
        <v>127.7</v>
      </c>
      <c r="W132" s="43">
        <v>127.7</v>
      </c>
      <c r="X132" s="43">
        <v>127.7</v>
      </c>
      <c r="Y132" s="43">
        <v>127.7</v>
      </c>
      <c r="Z132" s="43">
        <v>127.7</v>
      </c>
      <c r="AA132" s="43">
        <v>127.7</v>
      </c>
      <c r="AB132" s="43">
        <v>129.19999999999999</v>
      </c>
      <c r="AC132" s="43">
        <v>129.30000000000001</v>
      </c>
      <c r="AD132" s="43">
        <v>132.19999999999999</v>
      </c>
      <c r="AE132" s="43">
        <v>132.19999999999999</v>
      </c>
      <c r="AF132" s="43">
        <v>129.80000000000001</v>
      </c>
      <c r="AG132" s="120"/>
      <c r="AH132" s="46">
        <f t="shared" si="32"/>
        <v>135.5</v>
      </c>
      <c r="AI132" s="47">
        <f t="shared" si="33"/>
        <v>127.2</v>
      </c>
    </row>
    <row r="133" spans="1:35" ht="15.75" thickBot="1">
      <c r="A133" s="119" t="s">
        <v>155</v>
      </c>
      <c r="B133" s="101">
        <v>66.3</v>
      </c>
      <c r="C133" s="101">
        <v>66.3</v>
      </c>
      <c r="D133" s="101">
        <v>67.7</v>
      </c>
      <c r="E133" s="101">
        <v>67.7</v>
      </c>
      <c r="F133" s="101">
        <v>67.900000000000006</v>
      </c>
      <c r="G133" s="101">
        <v>67.900000000000006</v>
      </c>
      <c r="H133" s="101">
        <v>67.900000000000006</v>
      </c>
      <c r="I133" s="101">
        <v>67.900000000000006</v>
      </c>
      <c r="J133" s="101">
        <v>67.900000000000006</v>
      </c>
      <c r="K133" s="101">
        <v>67.900000000000006</v>
      </c>
      <c r="L133" s="101">
        <v>67.900000000000006</v>
      </c>
      <c r="M133" s="101">
        <v>66.7</v>
      </c>
      <c r="N133" s="101">
        <v>66.599999999999994</v>
      </c>
      <c r="O133" s="101">
        <v>66.7</v>
      </c>
      <c r="P133" s="101">
        <v>66.5</v>
      </c>
      <c r="Q133" s="101">
        <v>67.099999999999994</v>
      </c>
      <c r="R133" s="101">
        <v>67.400000000000006</v>
      </c>
      <c r="S133" s="101">
        <v>66.400000000000006</v>
      </c>
      <c r="T133" s="101">
        <v>66.400000000000006</v>
      </c>
      <c r="U133" s="101">
        <v>66.400000000000006</v>
      </c>
      <c r="V133" s="101">
        <v>66.400000000000006</v>
      </c>
      <c r="W133" s="101">
        <v>66.400000000000006</v>
      </c>
      <c r="X133" s="101">
        <v>66.400000000000006</v>
      </c>
      <c r="Y133" s="101">
        <v>66.400000000000006</v>
      </c>
      <c r="Z133" s="101">
        <v>66.400000000000006</v>
      </c>
      <c r="AA133" s="101">
        <v>66.400000000000006</v>
      </c>
      <c r="AB133" s="101">
        <v>67.900000000000006</v>
      </c>
      <c r="AC133" s="101">
        <v>67.900000000000006</v>
      </c>
      <c r="AD133" s="101">
        <v>67.900000000000006</v>
      </c>
      <c r="AE133" s="101">
        <v>67.900000000000006</v>
      </c>
      <c r="AF133" s="101">
        <v>67.900000000000006</v>
      </c>
      <c r="AG133" s="124"/>
      <c r="AH133" s="46">
        <f t="shared" si="32"/>
        <v>67.900000000000006</v>
      </c>
      <c r="AI133" s="47">
        <f t="shared" si="33"/>
        <v>66.3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:C135" si="183">SUM(B26,B32,B45:B46,B82,B84:B85,B87,B89,B137:B142,B177,B183,B189,B198,B200,B212,B219,B222:B223,B230,B232,B234,B238:B240,B242:B244,B249,B255:B256,B258:B260,B161,B166)</f>
        <v>155.63999999999999</v>
      </c>
      <c r="C135" s="114">
        <f t="shared" si="183"/>
        <v>155.63999999999999</v>
      </c>
      <c r="D135" s="114">
        <f t="shared" ref="D135:E135" si="184">SUM(D26,D32,D45:D46,D82,D84:D85,D87,D89,D137:D142,D177,D183,D189,D198,D200,D212,D219,D222:D223,D230,D232,D234,D238:D240,D242:D244,D249,D255:D256,D258:D260,D161,D166)</f>
        <v>124.67</v>
      </c>
      <c r="E135" s="114">
        <f t="shared" si="184"/>
        <v>124.67</v>
      </c>
      <c r="F135" s="114">
        <f t="shared" ref="F135" si="185">SUM(F26,F32,F45:F46,F82,F84:F85,F87,F89,F137:F142,F177,F183,F189,F198,F200,F212,F219,F222:F223,F230,F232,F234,F238:F240,F242:F244,F249,F255:F256,F258:F260,F161,F166)</f>
        <v>134.84</v>
      </c>
      <c r="G135" s="114">
        <f t="shared" ref="G135:L135" si="186">SUM(G26,G32,G45:G46,G82,G84:G85,G87,G89,G137:G142,G177,G183,G189,G198,G200,G212,G219,G222:G223,G230,G232,G234,G238:G240,G242:G244,G249,G255:G256,G258:G260,G161,G166)</f>
        <v>130.53999999999996</v>
      </c>
      <c r="H135" s="114">
        <f t="shared" si="186"/>
        <v>130.53999999999996</v>
      </c>
      <c r="I135" s="114">
        <f t="shared" si="186"/>
        <v>150.53999999999996</v>
      </c>
      <c r="J135" s="114">
        <f t="shared" si="186"/>
        <v>298.83999999999997</v>
      </c>
      <c r="K135" s="114">
        <f t="shared" si="186"/>
        <v>298.83999999999997</v>
      </c>
      <c r="L135" s="114">
        <f t="shared" si="186"/>
        <v>298.83999999999997</v>
      </c>
      <c r="M135" s="114">
        <f t="shared" ref="M135:N135" si="187">SUM(M26,M32,M45:M46,M82,M84:M85,M87,M89,M137:M142,M177,M183,M189,M198,M200,M212,M219,M222:M223,M230,M232,M234,M238:M240,M242:M244,M249,M255:M256,M258:M260,M161,M166)</f>
        <v>324.44</v>
      </c>
      <c r="N135" s="114">
        <f t="shared" si="187"/>
        <v>329.14</v>
      </c>
      <c r="O135" s="114">
        <f t="shared" ref="O135:P135" si="188">SUM(O26,O32,O45:O46,O82,O84:O85,O87,O89,O137:O142,O177,O183,O189,O198,O200,O212,O219,O222:O223,O230,O232,O234,O238:O240,O242:O244,O249,O255:O256,O258:O260,O161,O166)</f>
        <v>316.44</v>
      </c>
      <c r="P135" s="114">
        <f t="shared" si="188"/>
        <v>241.93999999999997</v>
      </c>
      <c r="Q135" s="114">
        <f t="shared" ref="Q135:R135" si="189">SUM(Q26,Q32,Q45:Q46,Q82,Q84:Q85,Q87,Q89,Q137:Q142,Q177,Q183,Q189,Q198,Q200,Q212,Q219,Q222:Q223,Q230,Q232,Q234,Q238:Q240,Q242:Q244,Q249,Q255:Q256,Q258:Q260,Q161,Q166)</f>
        <v>230.24</v>
      </c>
      <c r="R135" s="114">
        <f t="shared" si="189"/>
        <v>226.84</v>
      </c>
      <c r="S135" s="114">
        <f t="shared" ref="S135:X135" si="190">SUM(S26,S32,S45:S46,S82,S84:S85,S87,S89,S137:S142,S177,S183,S189,S198,S200,S212,S219,S222:S223,S230,S232,S234,S238:S240,S242:S244,S249,S255:S256,S258:S260,S161,S166)</f>
        <v>266.44</v>
      </c>
      <c r="T135" s="114">
        <f t="shared" si="190"/>
        <v>268.13999999999993</v>
      </c>
      <c r="U135" s="114">
        <f t="shared" si="190"/>
        <v>262.26</v>
      </c>
      <c r="V135" s="114">
        <f t="shared" si="190"/>
        <v>262.26</v>
      </c>
      <c r="W135" s="114">
        <f t="shared" si="190"/>
        <v>242.96</v>
      </c>
      <c r="X135" s="114">
        <f t="shared" si="190"/>
        <v>242.96</v>
      </c>
      <c r="Y135" s="114">
        <f>SUM(Y23,Y30,Y51:Y52,Y82,Y84:Y85,Y87,Y89,Y137:Y142,Y170,Y176,Y182,Y191,Y193,Y205,Y212,Y215:Y216,Y223,Y225,Y227,Y231:Y233,Y235:Y237,Y242,Y248:Y249,Y251:Y253,Y261,Y266)</f>
        <v>250.52</v>
      </c>
      <c r="Z135" s="114">
        <f>SUM(Z23,Z30,Z51:Z52,Z82,Z84:Z85,Z87,Z89,Z137:Z142,Z170,Z176,Z182,Z191,Z193,Z205,Z212,Z215:Z216,Z223,Z225,Z227,Z231:Z233,Z235:Z237,Z242,Z248:Z249,Z251:Z253,Z261,Z266)</f>
        <v>373.2</v>
      </c>
      <c r="AA135" s="114">
        <f t="shared" ref="AA135:AF135" si="191">SUM(AA26,AA32,AA45:AA46,AA82,AA84:AA85,AA87,AA89,AA137:AA142,AA177,AA183,AA189,AA198,AA200,AA212,AA219,AA222:AA223,AA230,AA232,AA234,AA238:AA240,AA242:AA244,AA249,AA255:AA256,AA258:AA260,AA161,AA166)</f>
        <v>365.64</v>
      </c>
      <c r="AB135" s="114">
        <f t="shared" ref="AB135:AC135" si="192">SUM(AB26,AB32,AB45:AB46,AB82,AB84:AB85,AB87,AB89,AB137:AB142,AB177,AB183,AB189,AB198,AB200,AB212,AB219,AB222:AB223,AB230,AB232,AB234,AB238:AB240,AB242:AB244,AB249,AB255:AB256,AB258:AB260,AB161,AB166)</f>
        <v>344.74</v>
      </c>
      <c r="AC135" s="114">
        <f t="shared" si="192"/>
        <v>329.94</v>
      </c>
      <c r="AD135" s="114">
        <f t="shared" ref="AD135:AE135" si="193">SUM(AD26,AD32,AD45:AD46,AD82,AD84:AD85,AD87,AD89,AD137:AD142,AD177,AD183,AD189,AD198,AD200,AD212,AD219,AD222:AD223,AD230,AD232,AD234,AD238:AD240,AD242:AD244,AD249,AD255:AD256,AD258:AD260,AD161,AD166)</f>
        <v>220.14000000000004</v>
      </c>
      <c r="AE135" s="114">
        <f t="shared" si="193"/>
        <v>286.73999999999995</v>
      </c>
      <c r="AF135" s="114">
        <f t="shared" ref="AF135" si="194">SUM(AF26,AF32,AF45:AF46,AF82,AF84:AF85,AF87,AF89,AF137:AF142,AF177,AF183,AF189,AF198,AF200,AF212,AF219,AF222:AF223,AF230,AF232,AF234,AF238:AF240,AF242:AF244,AF249,AF255:AF256,AF258:AF260,AF161,AF166)</f>
        <v>115.94</v>
      </c>
      <c r="AG135" s="127"/>
      <c r="AH135" s="46">
        <f t="shared" si="32"/>
        <v>373.2</v>
      </c>
      <c r="AI135" s="47">
        <f t="shared" si="33"/>
        <v>115.94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57.3</v>
      </c>
      <c r="C137" s="132">
        <v>57.3</v>
      </c>
      <c r="D137" s="132">
        <v>44.5</v>
      </c>
      <c r="E137" s="132">
        <v>44.5</v>
      </c>
      <c r="F137" s="132">
        <v>63</v>
      </c>
      <c r="G137" s="133">
        <v>45.3</v>
      </c>
      <c r="H137" s="133">
        <v>45.3</v>
      </c>
      <c r="I137" s="133">
        <v>45.3</v>
      </c>
      <c r="J137" s="133">
        <v>56.8</v>
      </c>
      <c r="K137" s="133">
        <v>56.8</v>
      </c>
      <c r="L137" s="133">
        <v>56.8</v>
      </c>
      <c r="M137" s="133">
        <v>56.2</v>
      </c>
      <c r="N137" s="133">
        <v>61.4</v>
      </c>
      <c r="O137" s="133">
        <v>52.3</v>
      </c>
      <c r="P137" s="133">
        <v>38</v>
      </c>
      <c r="Q137" s="133">
        <v>35.299999999999997</v>
      </c>
      <c r="R137" s="133">
        <v>23.1</v>
      </c>
      <c r="S137" s="133">
        <v>30.5</v>
      </c>
      <c r="T137" s="133">
        <v>32.799999999999997</v>
      </c>
      <c r="U137" s="133">
        <v>34</v>
      </c>
      <c r="V137" s="133">
        <v>34</v>
      </c>
      <c r="W137" s="133">
        <v>34</v>
      </c>
      <c r="X137" s="133">
        <v>34</v>
      </c>
      <c r="Y137" s="133">
        <v>34</v>
      </c>
      <c r="Z137" s="133">
        <v>41</v>
      </c>
      <c r="AA137" s="133">
        <v>41</v>
      </c>
      <c r="AB137" s="133">
        <v>44.5</v>
      </c>
      <c r="AC137" s="133">
        <v>29.5</v>
      </c>
      <c r="AD137" s="133">
        <v>42.7</v>
      </c>
      <c r="AE137" s="133">
        <v>53.6</v>
      </c>
      <c r="AF137" s="133">
        <v>57.1</v>
      </c>
      <c r="AG137" s="134">
        <v>75</v>
      </c>
      <c r="AH137" s="46">
        <f t="shared" si="32"/>
        <v>63</v>
      </c>
      <c r="AI137" s="47">
        <f t="shared" si="33"/>
        <v>23.1</v>
      </c>
    </row>
    <row r="138" spans="1:35">
      <c r="A138" s="135" t="s">
        <v>160</v>
      </c>
      <c r="B138" s="132">
        <v>40.299999999999997</v>
      </c>
      <c r="C138" s="132">
        <v>40.299999999999997</v>
      </c>
      <c r="D138" s="132">
        <v>20.63</v>
      </c>
      <c r="E138" s="132">
        <v>20.63</v>
      </c>
      <c r="F138" s="132">
        <v>18</v>
      </c>
      <c r="G138" s="136">
        <v>21.2</v>
      </c>
      <c r="H138" s="136">
        <v>21.2</v>
      </c>
      <c r="I138" s="136">
        <v>21.2</v>
      </c>
      <c r="J138" s="136">
        <v>37.1</v>
      </c>
      <c r="K138" s="136">
        <v>37.1</v>
      </c>
      <c r="L138" s="136">
        <v>37.1</v>
      </c>
      <c r="M138" s="136">
        <v>37.4</v>
      </c>
      <c r="N138" s="136">
        <v>44</v>
      </c>
      <c r="O138" s="136">
        <v>28</v>
      </c>
      <c r="P138" s="136">
        <v>0</v>
      </c>
      <c r="Q138" s="136">
        <v>-5.6</v>
      </c>
      <c r="R138" s="136">
        <v>-14.5</v>
      </c>
      <c r="S138" s="136">
        <v>3.8</v>
      </c>
      <c r="T138" s="136">
        <v>4.2</v>
      </c>
      <c r="U138" s="136">
        <v>0.9</v>
      </c>
      <c r="V138" s="136">
        <v>0.9</v>
      </c>
      <c r="W138" s="136">
        <v>0.9</v>
      </c>
      <c r="X138" s="136">
        <v>0.9</v>
      </c>
      <c r="Y138" s="136">
        <v>0.9</v>
      </c>
      <c r="Z138" s="136">
        <v>21</v>
      </c>
      <c r="AA138" s="136">
        <v>21</v>
      </c>
      <c r="AB138" s="136">
        <v>27.3</v>
      </c>
      <c r="AC138" s="136">
        <v>37.4</v>
      </c>
      <c r="AD138" s="136">
        <v>-26</v>
      </c>
      <c r="AE138" s="136">
        <v>40.200000000000003</v>
      </c>
      <c r="AF138" s="136">
        <v>40.299999999999997</v>
      </c>
      <c r="AG138" s="134">
        <v>240</v>
      </c>
      <c r="AH138" s="46">
        <f t="shared" si="32"/>
        <v>44</v>
      </c>
      <c r="AI138" s="47">
        <f t="shared" si="33"/>
        <v>-26</v>
      </c>
    </row>
    <row r="139" spans="1:35">
      <c r="A139" s="135" t="s">
        <v>161</v>
      </c>
      <c r="B139" s="132">
        <v>-78.3</v>
      </c>
      <c r="C139" s="132">
        <v>-78.3</v>
      </c>
      <c r="D139" s="132">
        <v>-65</v>
      </c>
      <c r="E139" s="132">
        <v>-65</v>
      </c>
      <c r="F139" s="132">
        <v>-65</v>
      </c>
      <c r="G139" s="136">
        <v>-55.4</v>
      </c>
      <c r="H139" s="136">
        <v>-55.4</v>
      </c>
      <c r="I139" s="136">
        <v>-55.4</v>
      </c>
      <c r="J139" s="136">
        <v>-63.5</v>
      </c>
      <c r="K139" s="136">
        <v>-63.5</v>
      </c>
      <c r="L139" s="136">
        <v>-63.5</v>
      </c>
      <c r="M139" s="136">
        <v>-49.7</v>
      </c>
      <c r="N139" s="136">
        <v>-56.2</v>
      </c>
      <c r="O139" s="136">
        <v>-56.1</v>
      </c>
      <c r="P139" s="136">
        <v>-42.5</v>
      </c>
      <c r="Q139" s="136">
        <v>-36</v>
      </c>
      <c r="R139" s="136">
        <v>-37.1</v>
      </c>
      <c r="S139" s="136">
        <v>-43.4</v>
      </c>
      <c r="T139" s="136">
        <v>-41.1</v>
      </c>
      <c r="U139" s="136">
        <v>-39.4</v>
      </c>
      <c r="V139" s="136">
        <v>-39.4</v>
      </c>
      <c r="W139" s="136">
        <v>-39.4</v>
      </c>
      <c r="X139" s="136">
        <v>-39.4</v>
      </c>
      <c r="Y139" s="136">
        <v>-39.4</v>
      </c>
      <c r="Z139" s="136">
        <v>-45</v>
      </c>
      <c r="AA139" s="136">
        <v>-45</v>
      </c>
      <c r="AB139" s="136">
        <v>-54.1</v>
      </c>
      <c r="AC139" s="136">
        <v>-49.1</v>
      </c>
      <c r="AD139" s="136">
        <v>-57</v>
      </c>
      <c r="AE139" s="136">
        <v>-62.8</v>
      </c>
      <c r="AF139" s="136">
        <v>-64.8</v>
      </c>
      <c r="AG139" s="134">
        <v>240</v>
      </c>
      <c r="AH139" s="46">
        <f t="shared" ref="AH139:AH145" si="195">MAX(B139:AF139)</f>
        <v>-36</v>
      </c>
      <c r="AI139" s="47">
        <f t="shared" ref="AI139:AI145" si="196">MIN(B139:AF139)</f>
        <v>-78.3</v>
      </c>
    </row>
    <row r="140" spans="1:35">
      <c r="A140" s="135" t="s">
        <v>162</v>
      </c>
      <c r="B140" s="132">
        <v>90.9</v>
      </c>
      <c r="C140" s="132">
        <v>90.9</v>
      </c>
      <c r="D140" s="132">
        <v>78.5</v>
      </c>
      <c r="E140" s="132">
        <v>78.5</v>
      </c>
      <c r="F140" s="132">
        <v>78.5</v>
      </c>
      <c r="G140" s="137">
        <v>67.599999999999994</v>
      </c>
      <c r="H140" s="137">
        <v>67.599999999999994</v>
      </c>
      <c r="I140" s="137">
        <v>67.599999999999994</v>
      </c>
      <c r="J140" s="137">
        <v>81</v>
      </c>
      <c r="K140" s="137">
        <v>81</v>
      </c>
      <c r="L140" s="137">
        <v>81</v>
      </c>
      <c r="M140" s="137">
        <v>65</v>
      </c>
      <c r="N140" s="137">
        <v>72.7</v>
      </c>
      <c r="O140" s="137">
        <v>82.7</v>
      </c>
      <c r="P140" s="137">
        <v>49.2</v>
      </c>
      <c r="Q140" s="137">
        <v>39.5</v>
      </c>
      <c r="R140" s="137">
        <v>52.1</v>
      </c>
      <c r="S140" s="137">
        <v>57.5</v>
      </c>
      <c r="T140" s="137">
        <v>56.4</v>
      </c>
      <c r="U140" s="137">
        <v>44.52</v>
      </c>
      <c r="V140" s="137">
        <v>44.52</v>
      </c>
      <c r="W140" s="137">
        <v>44.52</v>
      </c>
      <c r="X140" s="137">
        <v>44.52</v>
      </c>
      <c r="Y140" s="137">
        <v>44.52</v>
      </c>
      <c r="Z140" s="137">
        <v>59</v>
      </c>
      <c r="AA140" s="137">
        <v>59</v>
      </c>
      <c r="AB140" s="137">
        <v>66.2</v>
      </c>
      <c r="AC140" s="137">
        <v>63.8</v>
      </c>
      <c r="AD140" s="137">
        <v>70.900000000000006</v>
      </c>
      <c r="AE140" s="137">
        <v>75.7</v>
      </c>
      <c r="AF140" s="137">
        <v>7.4</v>
      </c>
      <c r="AG140" s="134"/>
      <c r="AH140" s="46">
        <f t="shared" si="195"/>
        <v>90.9</v>
      </c>
      <c r="AI140" s="47">
        <f t="shared" si="196"/>
        <v>7.4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20</v>
      </c>
      <c r="J141" s="136">
        <v>25.9</v>
      </c>
      <c r="K141" s="136">
        <v>25.9</v>
      </c>
      <c r="L141" s="136">
        <v>25.9</v>
      </c>
      <c r="M141" s="136">
        <v>24.6</v>
      </c>
      <c r="N141" s="136">
        <v>23.1</v>
      </c>
      <c r="O141" s="136">
        <v>28.5</v>
      </c>
      <c r="P141" s="136">
        <v>8.6999999999999993</v>
      </c>
      <c r="Q141" s="136">
        <v>10.5</v>
      </c>
      <c r="R141" s="136">
        <v>19.399999999999999</v>
      </c>
      <c r="S141" s="136">
        <v>18.2</v>
      </c>
      <c r="T141" s="136">
        <v>12.9</v>
      </c>
      <c r="U141" s="136">
        <v>10.8</v>
      </c>
      <c r="V141" s="136">
        <v>10.8</v>
      </c>
      <c r="W141" s="136">
        <v>10.8</v>
      </c>
      <c r="X141" s="136">
        <v>10.8</v>
      </c>
      <c r="Y141" s="136">
        <v>10.8</v>
      </c>
      <c r="Z141" s="136">
        <v>55</v>
      </c>
      <c r="AA141" s="136">
        <v>55</v>
      </c>
      <c r="AB141" s="136">
        <v>44.6</v>
      </c>
      <c r="AC141" s="136">
        <v>55.8</v>
      </c>
      <c r="AD141" s="136">
        <v>20.8</v>
      </c>
      <c r="AE141" s="136">
        <v>16.8</v>
      </c>
      <c r="AF141" s="136">
        <v>18</v>
      </c>
      <c r="AG141" s="134">
        <v>60</v>
      </c>
      <c r="AH141" s="46">
        <f t="shared" si="195"/>
        <v>55.8</v>
      </c>
      <c r="AI141" s="47">
        <f t="shared" si="196"/>
        <v>0</v>
      </c>
    </row>
    <row r="142" spans="1:35">
      <c r="A142" s="135" t="s">
        <v>164</v>
      </c>
      <c r="B142" s="132">
        <v>-68.599999999999994</v>
      </c>
      <c r="C142" s="132">
        <v>-68.599999999999994</v>
      </c>
      <c r="D142" s="132">
        <v>-67.3</v>
      </c>
      <c r="E142" s="132">
        <v>-67.3</v>
      </c>
      <c r="F142" s="132">
        <v>-73</v>
      </c>
      <c r="G142" s="132">
        <v>-61.5</v>
      </c>
      <c r="H142" s="132">
        <v>-61.5</v>
      </c>
      <c r="I142" s="132">
        <v>-61.5</v>
      </c>
      <c r="J142" s="132">
        <v>48</v>
      </c>
      <c r="K142" s="132">
        <v>48</v>
      </c>
      <c r="L142" s="132">
        <v>48</v>
      </c>
      <c r="M142" s="132">
        <v>75.5</v>
      </c>
      <c r="N142" s="132">
        <v>68.7</v>
      </c>
      <c r="O142" s="132">
        <v>50.7</v>
      </c>
      <c r="P142" s="132">
        <v>57.1</v>
      </c>
      <c r="Q142" s="132">
        <v>54.2</v>
      </c>
      <c r="R142" s="132">
        <v>51.5</v>
      </c>
      <c r="S142" s="137">
        <v>55.5</v>
      </c>
      <c r="T142" s="137">
        <v>58</v>
      </c>
      <c r="U142" s="137">
        <v>66.5</v>
      </c>
      <c r="V142" s="137">
        <v>66.5</v>
      </c>
      <c r="W142" s="137">
        <v>66.5</v>
      </c>
      <c r="X142" s="137">
        <v>66.5</v>
      </c>
      <c r="Y142" s="137">
        <v>66.5</v>
      </c>
      <c r="Z142" s="137">
        <v>109</v>
      </c>
      <c r="AA142" s="137">
        <v>109</v>
      </c>
      <c r="AB142" s="137">
        <v>93.4</v>
      </c>
      <c r="AC142" s="137">
        <v>69.7</v>
      </c>
      <c r="AD142" s="137">
        <v>45.9</v>
      </c>
      <c r="AE142" s="137">
        <v>40.4</v>
      </c>
      <c r="AF142" s="137">
        <v>-64.900000000000006</v>
      </c>
      <c r="AG142" s="138">
        <v>120</v>
      </c>
      <c r="AH142" s="46">
        <f t="shared" si="195"/>
        <v>109</v>
      </c>
      <c r="AI142" s="47">
        <f t="shared" si="196"/>
        <v>-73</v>
      </c>
    </row>
    <row r="143" spans="1:35">
      <c r="A143" s="135" t="s">
        <v>165</v>
      </c>
      <c r="B143" s="132">
        <v>14.3</v>
      </c>
      <c r="C143" s="132">
        <v>14.3</v>
      </c>
      <c r="D143" s="132">
        <v>24.8</v>
      </c>
      <c r="E143" s="132">
        <v>24.8</v>
      </c>
      <c r="F143" s="132">
        <v>24.8</v>
      </c>
      <c r="G143" s="132">
        <v>18</v>
      </c>
      <c r="H143" s="132">
        <v>18</v>
      </c>
      <c r="I143" s="132">
        <v>18</v>
      </c>
      <c r="J143" s="132">
        <v>72.599999999999994</v>
      </c>
      <c r="K143" s="132">
        <v>72.599999999999994</v>
      </c>
      <c r="L143" s="132">
        <v>72.599999999999994</v>
      </c>
      <c r="M143" s="132">
        <v>87.7</v>
      </c>
      <c r="N143" s="132">
        <v>82</v>
      </c>
      <c r="O143" s="132">
        <v>74.099999999999994</v>
      </c>
      <c r="P143" s="132">
        <v>77.2</v>
      </c>
      <c r="Q143" s="132">
        <v>75.900000000000006</v>
      </c>
      <c r="R143" s="132">
        <v>73</v>
      </c>
      <c r="S143" s="137">
        <v>75</v>
      </c>
      <c r="T143" s="137">
        <v>76</v>
      </c>
      <c r="U143" s="137">
        <v>80</v>
      </c>
      <c r="V143" s="137">
        <v>80</v>
      </c>
      <c r="W143" s="137">
        <v>80</v>
      </c>
      <c r="X143" s="137">
        <v>80</v>
      </c>
      <c r="Y143" s="137">
        <v>80</v>
      </c>
      <c r="Z143" s="137">
        <v>101</v>
      </c>
      <c r="AA143" s="137">
        <v>101</v>
      </c>
      <c r="AB143" s="137">
        <v>187.77</v>
      </c>
      <c r="AC143" s="137">
        <v>83.4</v>
      </c>
      <c r="AD143" s="137">
        <v>72</v>
      </c>
      <c r="AE143" s="137">
        <v>27.1</v>
      </c>
      <c r="AF143" s="137">
        <v>13.4</v>
      </c>
      <c r="AG143" s="138"/>
      <c r="AH143" s="46">
        <f t="shared" si="195"/>
        <v>187.77</v>
      </c>
      <c r="AI143" s="47">
        <f t="shared" si="196"/>
        <v>13.4</v>
      </c>
    </row>
    <row r="144" spans="1:35">
      <c r="A144" s="135" t="s">
        <v>166</v>
      </c>
      <c r="B144" s="132">
        <v>-37.6</v>
      </c>
      <c r="C144" s="132">
        <v>-37.6</v>
      </c>
      <c r="D144" s="132">
        <v>13.9</v>
      </c>
      <c r="E144" s="132">
        <v>13.9</v>
      </c>
      <c r="F144" s="132">
        <v>13.9</v>
      </c>
      <c r="G144" s="132">
        <v>13.9</v>
      </c>
      <c r="H144" s="132">
        <v>13.9</v>
      </c>
      <c r="I144" s="132">
        <v>13.9</v>
      </c>
      <c r="J144" s="132">
        <v>9.6</v>
      </c>
      <c r="K144" s="132">
        <v>9.6</v>
      </c>
      <c r="L144" s="132">
        <v>9.6</v>
      </c>
      <c r="M144" s="132">
        <v>7</v>
      </c>
      <c r="N144" s="132">
        <v>6.2</v>
      </c>
      <c r="O144" s="132">
        <v>5.9</v>
      </c>
      <c r="P144" s="132">
        <v>11.7</v>
      </c>
      <c r="Q144" s="132">
        <v>13.6</v>
      </c>
      <c r="R144" s="132">
        <v>9.6999999999999993</v>
      </c>
      <c r="S144" s="137">
        <v>10.6</v>
      </c>
      <c r="T144" s="137">
        <v>11</v>
      </c>
      <c r="U144" s="137">
        <v>12.1</v>
      </c>
      <c r="V144" s="137">
        <v>12.1</v>
      </c>
      <c r="W144" s="137">
        <v>12.1</v>
      </c>
      <c r="X144" s="137">
        <v>12.1</v>
      </c>
      <c r="Y144" s="137">
        <v>12.1</v>
      </c>
      <c r="Z144" s="137">
        <v>-15</v>
      </c>
      <c r="AA144" s="137">
        <v>-15</v>
      </c>
      <c r="AB144" s="137">
        <v>-8.6</v>
      </c>
      <c r="AC144" s="137">
        <v>-10.5</v>
      </c>
      <c r="AD144" s="137">
        <v>-16</v>
      </c>
      <c r="AE144" s="137">
        <v>-53.5</v>
      </c>
      <c r="AF144" s="137">
        <v>-46.2</v>
      </c>
      <c r="AG144" s="138"/>
      <c r="AH144" s="46">
        <f t="shared" si="195"/>
        <v>13.9</v>
      </c>
      <c r="AI144" s="47">
        <f t="shared" si="196"/>
        <v>-53.5</v>
      </c>
    </row>
    <row r="145" spans="1:38">
      <c r="A145" s="135" t="s">
        <v>167</v>
      </c>
      <c r="B145" s="132">
        <v>66.3</v>
      </c>
      <c r="C145" s="132">
        <v>66.3</v>
      </c>
      <c r="D145" s="132">
        <v>40.9</v>
      </c>
      <c r="E145" s="132">
        <v>40.9</v>
      </c>
      <c r="F145" s="132">
        <v>35</v>
      </c>
      <c r="G145" s="132">
        <v>35</v>
      </c>
      <c r="H145" s="132">
        <v>35</v>
      </c>
      <c r="I145" s="132">
        <v>35</v>
      </c>
      <c r="J145" s="132">
        <v>13.9</v>
      </c>
      <c r="K145" s="132">
        <v>13.9</v>
      </c>
      <c r="L145" s="132">
        <v>13.9</v>
      </c>
      <c r="M145" s="132">
        <v>12.3</v>
      </c>
      <c r="N145" s="132">
        <v>14.6</v>
      </c>
      <c r="O145" s="132">
        <v>17.7</v>
      </c>
      <c r="P145" s="132">
        <v>-35.9</v>
      </c>
      <c r="Q145" s="132">
        <v>-60.1</v>
      </c>
      <c r="R145" s="132">
        <v>-64.599999999999994</v>
      </c>
      <c r="S145" s="137">
        <v>-49</v>
      </c>
      <c r="T145" s="137">
        <v>-62.52</v>
      </c>
      <c r="U145" s="137">
        <v>-58.1</v>
      </c>
      <c r="V145" s="137">
        <v>-58.1</v>
      </c>
      <c r="W145" s="137">
        <v>-58.1</v>
      </c>
      <c r="X145" s="137">
        <v>-58.1</v>
      </c>
      <c r="Y145" s="137">
        <v>-58.1</v>
      </c>
      <c r="Z145" s="137">
        <v>-51</v>
      </c>
      <c r="AA145" s="137">
        <v>-51</v>
      </c>
      <c r="AB145" s="137">
        <v>-42</v>
      </c>
      <c r="AC145" s="137">
        <v>-71</v>
      </c>
      <c r="AD145" s="137">
        <v>-19.899999999999999</v>
      </c>
      <c r="AE145" s="137">
        <v>5.8</v>
      </c>
      <c r="AF145" s="137">
        <v>0</v>
      </c>
      <c r="AG145" s="138"/>
      <c r="AH145" s="46">
        <f t="shared" si="195"/>
        <v>66.3</v>
      </c>
      <c r="AI145" s="47">
        <f t="shared" si="196"/>
        <v>-71</v>
      </c>
    </row>
    <row r="146" spans="1:38">
      <c r="A146" s="135" t="s">
        <v>168</v>
      </c>
      <c r="B146" s="132">
        <v>-254.3</v>
      </c>
      <c r="C146" s="132">
        <v>-254.3</v>
      </c>
      <c r="D146" s="132">
        <v>-144.69999999999999</v>
      </c>
      <c r="E146" s="132">
        <v>-144.69999999999999</v>
      </c>
      <c r="F146" s="132">
        <v>-144.69999999999999</v>
      </c>
      <c r="G146" s="132">
        <v>-153.9</v>
      </c>
      <c r="H146" s="132">
        <v>-153.9</v>
      </c>
      <c r="I146" s="132">
        <v>-153.9</v>
      </c>
      <c r="J146" s="132">
        <v>-246.3</v>
      </c>
      <c r="K146" s="132">
        <v>-246.3</v>
      </c>
      <c r="L146" s="132">
        <v>-246.3</v>
      </c>
      <c r="M146" s="132">
        <v>-154</v>
      </c>
      <c r="N146" s="132">
        <v>-143.1</v>
      </c>
      <c r="O146" s="132">
        <v>-103.5</v>
      </c>
      <c r="P146" s="132">
        <v>-53.6</v>
      </c>
      <c r="Q146" s="132">
        <v>-56.4</v>
      </c>
      <c r="R146" s="132">
        <v>-56.8</v>
      </c>
      <c r="S146" s="137">
        <v>-80.8</v>
      </c>
      <c r="T146" s="137">
        <v>-64.8</v>
      </c>
      <c r="U146" s="137">
        <v>-50.8</v>
      </c>
      <c r="V146" s="137">
        <v>-50.8</v>
      </c>
      <c r="W146" s="137">
        <v>-50.8</v>
      </c>
      <c r="X146" s="137">
        <v>-50.8</v>
      </c>
      <c r="Y146" s="137">
        <v>-50.8</v>
      </c>
      <c r="Z146" s="137">
        <v>-223</v>
      </c>
      <c r="AA146" s="137">
        <v>-223</v>
      </c>
      <c r="AB146" s="137">
        <v>-212.2</v>
      </c>
      <c r="AC146" s="137">
        <v>-233.3</v>
      </c>
      <c r="AD146" s="137">
        <v>-191.2</v>
      </c>
      <c r="AE146" s="137">
        <v>-169.2</v>
      </c>
      <c r="AF146" s="137">
        <v>-166.7</v>
      </c>
      <c r="AG146" s="138"/>
      <c r="AH146" s="46">
        <f t="shared" ref="AH146:AH158" si="197">MAX(B146:AF146)</f>
        <v>-50.8</v>
      </c>
      <c r="AI146" s="47">
        <f t="shared" ref="AI146:AI158" si="198">MIN(B146:AF146)</f>
        <v>-254.3</v>
      </c>
    </row>
    <row r="147" spans="1:38">
      <c r="A147" s="135" t="s">
        <v>169</v>
      </c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97"/>
        <v>0</v>
      </c>
      <c r="AI147" s="47">
        <f t="shared" si="198"/>
        <v>0</v>
      </c>
    </row>
    <row r="148" spans="1:38">
      <c r="A148" s="135" t="s">
        <v>170</v>
      </c>
      <c r="B148" s="132">
        <v>17.600000000000001</v>
      </c>
      <c r="C148" s="132">
        <v>17.600000000000001</v>
      </c>
      <c r="D148" s="132">
        <v>17.3</v>
      </c>
      <c r="E148" s="132">
        <v>17.3</v>
      </c>
      <c r="F148" s="132">
        <v>17.3</v>
      </c>
      <c r="G148" s="132">
        <v>17.3</v>
      </c>
      <c r="H148" s="132">
        <v>17.3</v>
      </c>
      <c r="I148" s="132">
        <v>17.3</v>
      </c>
      <c r="J148" s="132">
        <v>25.5</v>
      </c>
      <c r="K148" s="132">
        <v>25.5</v>
      </c>
      <c r="L148" s="132">
        <v>25.5</v>
      </c>
      <c r="M148" s="132">
        <v>23.7</v>
      </c>
      <c r="N148" s="132">
        <v>25.7</v>
      </c>
      <c r="O148" s="132">
        <v>33.5</v>
      </c>
      <c r="P148" s="132">
        <v>33.700000000000003</v>
      </c>
      <c r="Q148" s="132">
        <v>14.5</v>
      </c>
      <c r="R148" s="132">
        <v>12.1</v>
      </c>
      <c r="S148" s="137">
        <v>12.7</v>
      </c>
      <c r="T148" s="137">
        <v>11.2</v>
      </c>
      <c r="U148" s="137">
        <v>17.3</v>
      </c>
      <c r="V148" s="137">
        <v>17.3</v>
      </c>
      <c r="W148" s="137">
        <v>17.3</v>
      </c>
      <c r="X148" s="137">
        <v>17.3</v>
      </c>
      <c r="Y148" s="137">
        <v>17.3</v>
      </c>
      <c r="Z148" s="137">
        <v>21.2</v>
      </c>
      <c r="AA148" s="137">
        <v>21.2</v>
      </c>
      <c r="AB148" s="137">
        <v>11.3</v>
      </c>
      <c r="AC148" s="137">
        <v>11.5</v>
      </c>
      <c r="AD148" s="137">
        <v>12.6</v>
      </c>
      <c r="AE148" s="137">
        <v>12.6</v>
      </c>
      <c r="AF148" s="137">
        <v>8.6999999999999993</v>
      </c>
      <c r="AG148" s="134"/>
      <c r="AH148" s="46">
        <f t="shared" si="197"/>
        <v>33.700000000000003</v>
      </c>
      <c r="AI148" s="47">
        <f t="shared" si="198"/>
        <v>8.6999999999999993</v>
      </c>
    </row>
    <row r="149" spans="1:38">
      <c r="A149" s="135" t="s">
        <v>171</v>
      </c>
      <c r="B149" s="132">
        <v>160.19999999999999</v>
      </c>
      <c r="C149" s="132">
        <v>160.19999999999999</v>
      </c>
      <c r="D149" s="132">
        <v>160.19999999999999</v>
      </c>
      <c r="E149" s="132">
        <v>160.19999999999999</v>
      </c>
      <c r="F149" s="132">
        <v>160.19999999999999</v>
      </c>
      <c r="G149" s="132">
        <v>160.19999999999999</v>
      </c>
      <c r="H149" s="132">
        <v>160.19999999999999</v>
      </c>
      <c r="I149" s="132">
        <v>160.19999999999999</v>
      </c>
      <c r="J149" s="132">
        <f>80.9+78.8</f>
        <v>159.69999999999999</v>
      </c>
      <c r="K149" s="132">
        <f>80.9+78.8</f>
        <v>159.69999999999999</v>
      </c>
      <c r="L149" s="132">
        <f>80.9+78.8</f>
        <v>159.69999999999999</v>
      </c>
      <c r="M149" s="132">
        <v>169.7</v>
      </c>
      <c r="N149" s="132">
        <v>159.5</v>
      </c>
      <c r="O149" s="132">
        <v>169.3</v>
      </c>
      <c r="P149" s="132">
        <v>174.1</v>
      </c>
      <c r="Q149" s="132">
        <v>170.6</v>
      </c>
      <c r="R149" s="132">
        <v>171.3</v>
      </c>
      <c r="S149" s="122">
        <f>87.1+85.7</f>
        <v>172.8</v>
      </c>
      <c r="T149" s="122">
        <f>87+86</f>
        <v>173</v>
      </c>
      <c r="U149" s="122">
        <v>171</v>
      </c>
      <c r="V149" s="122">
        <v>171</v>
      </c>
      <c r="W149" s="122">
        <v>171</v>
      </c>
      <c r="X149" s="122">
        <v>171</v>
      </c>
      <c r="Y149" s="122">
        <v>171</v>
      </c>
      <c r="Z149" s="122">
        <v>76</v>
      </c>
      <c r="AA149" s="122">
        <v>76</v>
      </c>
      <c r="AB149" s="122">
        <v>160.4</v>
      </c>
      <c r="AC149" s="122">
        <v>158.9</v>
      </c>
      <c r="AD149" s="122">
        <v>156.9</v>
      </c>
      <c r="AE149" s="122">
        <v>160.80000000000001</v>
      </c>
      <c r="AF149" s="122">
        <v>160</v>
      </c>
      <c r="AG149" s="134"/>
      <c r="AH149" s="46">
        <f t="shared" si="197"/>
        <v>174.1</v>
      </c>
      <c r="AI149" s="47">
        <f t="shared" si="198"/>
        <v>76</v>
      </c>
    </row>
    <row r="150" spans="1:38">
      <c r="A150" s="135" t="s">
        <v>172</v>
      </c>
      <c r="B150" s="132">
        <v>25.9</v>
      </c>
      <c r="C150" s="132">
        <v>25.9</v>
      </c>
      <c r="D150" s="132">
        <v>28.8</v>
      </c>
      <c r="E150" s="132">
        <v>28.8</v>
      </c>
      <c r="F150" s="132">
        <v>28.8</v>
      </c>
      <c r="G150" s="132">
        <v>28.8</v>
      </c>
      <c r="H150" s="132">
        <v>28.8</v>
      </c>
      <c r="I150" s="132">
        <v>28.8</v>
      </c>
      <c r="J150" s="132">
        <v>28.4</v>
      </c>
      <c r="K150" s="132">
        <v>28.4</v>
      </c>
      <c r="L150" s="132">
        <v>28.4</v>
      </c>
      <c r="M150" s="132">
        <v>25.4</v>
      </c>
      <c r="N150" s="132">
        <v>23.6</v>
      </c>
      <c r="O150" s="132">
        <v>25.6</v>
      </c>
      <c r="P150" s="132">
        <v>23</v>
      </c>
      <c r="Q150" s="132">
        <v>26.8</v>
      </c>
      <c r="R150" s="132">
        <v>26.2</v>
      </c>
      <c r="S150" s="122">
        <v>25.3</v>
      </c>
      <c r="T150" s="122">
        <v>26.3</v>
      </c>
      <c r="U150" s="122">
        <v>25.4</v>
      </c>
      <c r="V150" s="122">
        <v>25.4</v>
      </c>
      <c r="W150" s="122">
        <v>25.4</v>
      </c>
      <c r="X150" s="122">
        <v>25.4</v>
      </c>
      <c r="Y150" s="122">
        <v>25.4</v>
      </c>
      <c r="Z150" s="122">
        <v>26</v>
      </c>
      <c r="AA150" s="122">
        <v>26</v>
      </c>
      <c r="AB150" s="122">
        <v>25.8</v>
      </c>
      <c r="AC150" s="122">
        <v>25.9</v>
      </c>
      <c r="AD150" s="122">
        <v>24</v>
      </c>
      <c r="AE150" s="122">
        <v>24.7</v>
      </c>
      <c r="AF150" s="122">
        <v>24.7</v>
      </c>
      <c r="AG150" s="134"/>
      <c r="AH150" s="46">
        <f t="shared" si="197"/>
        <v>28.8</v>
      </c>
      <c r="AI150" s="47">
        <f t="shared" si="198"/>
        <v>23</v>
      </c>
    </row>
    <row r="151" spans="1:38" ht="15.75" thickBot="1">
      <c r="A151" s="139" t="s">
        <v>173</v>
      </c>
      <c r="B151" s="132">
        <v>8.1999999999999993</v>
      </c>
      <c r="C151" s="132">
        <v>8.1999999999999993</v>
      </c>
      <c r="D151" s="132">
        <v>8.4</v>
      </c>
      <c r="E151" s="132">
        <v>8.4</v>
      </c>
      <c r="F151" s="132">
        <v>8.4</v>
      </c>
      <c r="G151" s="132">
        <v>8.4</v>
      </c>
      <c r="H151" s="132">
        <v>8.4</v>
      </c>
      <c r="I151" s="132">
        <v>8.4</v>
      </c>
      <c r="J151" s="132">
        <v>6.4</v>
      </c>
      <c r="K151" s="132">
        <v>6.4</v>
      </c>
      <c r="L151" s="132">
        <v>6.4</v>
      </c>
      <c r="M151" s="132">
        <v>7.3</v>
      </c>
      <c r="N151" s="132">
        <v>11.6</v>
      </c>
      <c r="O151" s="132">
        <v>21.3</v>
      </c>
      <c r="P151" s="132">
        <v>23.7</v>
      </c>
      <c r="Q151" s="132">
        <v>24.5</v>
      </c>
      <c r="R151" s="132">
        <v>20.6</v>
      </c>
      <c r="S151" s="122">
        <v>19.5</v>
      </c>
      <c r="T151" s="122">
        <v>16.100000000000001</v>
      </c>
      <c r="U151" s="122">
        <v>14.8</v>
      </c>
      <c r="V151" s="122">
        <v>14.8</v>
      </c>
      <c r="W151" s="122">
        <v>14.8</v>
      </c>
      <c r="X151" s="122">
        <v>14.8</v>
      </c>
      <c r="Y151" s="122">
        <v>14.8</v>
      </c>
      <c r="Z151" s="122">
        <v>4.8</v>
      </c>
      <c r="AA151" s="122">
        <v>4.8</v>
      </c>
      <c r="AB151" s="122">
        <v>5.9</v>
      </c>
      <c r="AC151" s="122">
        <v>6.4</v>
      </c>
      <c r="AD151" s="122">
        <v>6.8</v>
      </c>
      <c r="AE151" s="122">
        <v>7.6</v>
      </c>
      <c r="AF151" s="122">
        <v>8.1999999999999993</v>
      </c>
      <c r="AG151" s="134"/>
      <c r="AH151" s="46">
        <f t="shared" si="197"/>
        <v>24.5</v>
      </c>
      <c r="AI151" s="47">
        <f t="shared" si="198"/>
        <v>4.8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97"/>
        <v>0</v>
      </c>
      <c r="AI152" s="47">
        <f t="shared" si="198"/>
        <v>0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6"/>
      <c r="C153" s="146">
        <v>1983.3</v>
      </c>
      <c r="D153" s="146">
        <v>1983.4</v>
      </c>
      <c r="E153" s="146">
        <v>1484</v>
      </c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>
        <v>1985.8</v>
      </c>
      <c r="AC153" s="146"/>
      <c r="AD153" s="146"/>
      <c r="AE153" s="146"/>
      <c r="AF153" s="147"/>
      <c r="AG153" s="148"/>
      <c r="AH153" s="46">
        <f t="shared" si="197"/>
        <v>1985.8</v>
      </c>
      <c r="AI153" s="47">
        <f t="shared" si="198"/>
        <v>1484</v>
      </c>
      <c r="AK153" s="204">
        <v>23.77</v>
      </c>
      <c r="AL153" s="137">
        <f>AK153*456/66</f>
        <v>164.2290909090909</v>
      </c>
    </row>
    <row r="154" spans="1:38">
      <c r="A154" s="135" t="s">
        <v>176</v>
      </c>
      <c r="B154" s="149"/>
      <c r="C154" s="150">
        <v>520.62</v>
      </c>
      <c r="D154" s="150"/>
      <c r="E154" s="150">
        <v>520.5</v>
      </c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197"/>
        <v>520.62</v>
      </c>
      <c r="AI154" s="47">
        <f t="shared" si="198"/>
        <v>520.5</v>
      </c>
      <c r="AK154" s="204">
        <v>23.77</v>
      </c>
    </row>
    <row r="155" spans="1:38">
      <c r="A155" s="135" t="s">
        <v>177</v>
      </c>
      <c r="B155" s="149"/>
      <c r="C155" s="150">
        <v>623.78</v>
      </c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197"/>
        <v>623.78</v>
      </c>
      <c r="AI155" s="47">
        <f t="shared" si="198"/>
        <v>623.78</v>
      </c>
      <c r="AK155" s="204"/>
    </row>
    <row r="156" spans="1:38">
      <c r="A156" s="135" t="s">
        <v>178</v>
      </c>
      <c r="B156" s="149"/>
      <c r="C156" s="150"/>
      <c r="D156" s="150">
        <v>335.36</v>
      </c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197"/>
        <v>335.36</v>
      </c>
      <c r="AI156" s="47">
        <f t="shared" si="198"/>
        <v>335.36</v>
      </c>
      <c r="AK156" s="204"/>
    </row>
    <row r="157" spans="1:38">
      <c r="A157" s="135" t="s">
        <v>179</v>
      </c>
      <c r="B157" s="149"/>
      <c r="C157" s="150"/>
      <c r="D157" s="150">
        <v>882.2</v>
      </c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197"/>
        <v>882.2</v>
      </c>
      <c r="AI157" s="47">
        <f t="shared" si="198"/>
        <v>882.2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>
        <v>1519.4</v>
      </c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197"/>
        <v>1519.4</v>
      </c>
      <c r="AI158" s="47">
        <f t="shared" si="198"/>
        <v>1519.4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199">B161</f>
        <v>0.3</v>
      </c>
      <c r="D161" s="161">
        <f t="shared" si="199"/>
        <v>0.3</v>
      </c>
      <c r="E161" s="161">
        <f t="shared" si="199"/>
        <v>0.3</v>
      </c>
      <c r="F161" s="161">
        <f t="shared" si="199"/>
        <v>0.3</v>
      </c>
      <c r="G161" s="161">
        <f t="shared" si="199"/>
        <v>0.3</v>
      </c>
      <c r="H161" s="161">
        <f t="shared" si="199"/>
        <v>0.3</v>
      </c>
      <c r="I161" s="161">
        <f t="shared" si="199"/>
        <v>0.3</v>
      </c>
      <c r="J161" s="161">
        <f t="shared" si="199"/>
        <v>0.3</v>
      </c>
      <c r="K161" s="161">
        <f t="shared" si="199"/>
        <v>0.3</v>
      </c>
      <c r="L161" s="161">
        <f t="shared" si="199"/>
        <v>0.3</v>
      </c>
      <c r="M161" s="161">
        <f t="shared" si="199"/>
        <v>0.3</v>
      </c>
      <c r="N161" s="161">
        <f t="shared" si="199"/>
        <v>0.3</v>
      </c>
      <c r="O161" s="161">
        <f t="shared" si="199"/>
        <v>0.3</v>
      </c>
      <c r="P161" s="161">
        <f t="shared" si="199"/>
        <v>0.3</v>
      </c>
      <c r="Q161" s="161">
        <f t="shared" si="199"/>
        <v>0.3</v>
      </c>
      <c r="R161" s="161">
        <f t="shared" si="199"/>
        <v>0.3</v>
      </c>
      <c r="S161" s="161">
        <f t="shared" ref="S161:AF166" si="200">R161</f>
        <v>0.3</v>
      </c>
      <c r="T161" s="161">
        <f t="shared" si="200"/>
        <v>0.3</v>
      </c>
      <c r="U161" s="161">
        <f t="shared" si="200"/>
        <v>0.3</v>
      </c>
      <c r="V161" s="161">
        <f t="shared" si="200"/>
        <v>0.3</v>
      </c>
      <c r="W161" s="161">
        <f t="shared" si="200"/>
        <v>0.3</v>
      </c>
      <c r="X161" s="161">
        <f t="shared" si="200"/>
        <v>0.3</v>
      </c>
      <c r="Y161" s="161">
        <f t="shared" si="200"/>
        <v>0.3</v>
      </c>
      <c r="Z161" s="161">
        <f t="shared" si="200"/>
        <v>0.3</v>
      </c>
      <c r="AA161" s="161">
        <f t="shared" si="200"/>
        <v>0.3</v>
      </c>
      <c r="AB161" s="161">
        <f t="shared" si="200"/>
        <v>0.3</v>
      </c>
      <c r="AC161" s="161">
        <f t="shared" si="200"/>
        <v>0.3</v>
      </c>
      <c r="AD161" s="161">
        <f t="shared" si="200"/>
        <v>0.3</v>
      </c>
      <c r="AE161" s="161">
        <f t="shared" si="200"/>
        <v>0.3</v>
      </c>
      <c r="AF161" s="161">
        <f t="shared" si="200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199"/>
        <v>0.4</v>
      </c>
      <c r="D162" s="163">
        <f t="shared" si="199"/>
        <v>0.4</v>
      </c>
      <c r="E162" s="163">
        <f t="shared" si="199"/>
        <v>0.4</v>
      </c>
      <c r="F162" s="163">
        <f t="shared" si="199"/>
        <v>0.4</v>
      </c>
      <c r="G162" s="163">
        <f t="shared" si="199"/>
        <v>0.4</v>
      </c>
      <c r="H162" s="163">
        <f t="shared" si="199"/>
        <v>0.4</v>
      </c>
      <c r="I162" s="163">
        <f t="shared" si="199"/>
        <v>0.4</v>
      </c>
      <c r="J162" s="163">
        <f t="shared" si="199"/>
        <v>0.4</v>
      </c>
      <c r="K162" s="163">
        <f t="shared" si="199"/>
        <v>0.4</v>
      </c>
      <c r="L162" s="163">
        <f t="shared" si="199"/>
        <v>0.4</v>
      </c>
      <c r="M162" s="163">
        <f t="shared" si="199"/>
        <v>0.4</v>
      </c>
      <c r="N162" s="163">
        <f t="shared" si="199"/>
        <v>0.4</v>
      </c>
      <c r="O162" s="163">
        <f t="shared" si="199"/>
        <v>0.4</v>
      </c>
      <c r="P162" s="163">
        <f t="shared" si="199"/>
        <v>0.4</v>
      </c>
      <c r="Q162" s="163">
        <f t="shared" si="199"/>
        <v>0.4</v>
      </c>
      <c r="R162" s="163">
        <f t="shared" si="199"/>
        <v>0.4</v>
      </c>
      <c r="S162" s="163">
        <f t="shared" si="200"/>
        <v>0.4</v>
      </c>
      <c r="T162" s="163">
        <f t="shared" si="200"/>
        <v>0.4</v>
      </c>
      <c r="U162" s="163">
        <f t="shared" si="200"/>
        <v>0.4</v>
      </c>
      <c r="V162" s="163">
        <f t="shared" si="200"/>
        <v>0.4</v>
      </c>
      <c r="W162" s="163">
        <f t="shared" si="200"/>
        <v>0.4</v>
      </c>
      <c r="X162" s="163">
        <f t="shared" si="200"/>
        <v>0.4</v>
      </c>
      <c r="Y162" s="163">
        <f t="shared" si="200"/>
        <v>0.4</v>
      </c>
      <c r="Z162" s="163">
        <f t="shared" si="200"/>
        <v>0.4</v>
      </c>
      <c r="AA162" s="163">
        <f t="shared" si="200"/>
        <v>0.4</v>
      </c>
      <c r="AB162" s="163">
        <f t="shared" si="200"/>
        <v>0.4</v>
      </c>
      <c r="AC162" s="163">
        <f t="shared" si="200"/>
        <v>0.4</v>
      </c>
      <c r="AD162" s="163">
        <f t="shared" si="200"/>
        <v>0.4</v>
      </c>
      <c r="AE162" s="163">
        <f t="shared" si="200"/>
        <v>0.4</v>
      </c>
      <c r="AF162" s="163">
        <f t="shared" si="200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199"/>
        <v>1.5</v>
      </c>
      <c r="D163" s="163">
        <f t="shared" si="199"/>
        <v>1.5</v>
      </c>
      <c r="E163" s="163">
        <f t="shared" si="199"/>
        <v>1.5</v>
      </c>
      <c r="F163" s="163">
        <f t="shared" si="199"/>
        <v>1.5</v>
      </c>
      <c r="G163" s="163">
        <f t="shared" si="199"/>
        <v>1.5</v>
      </c>
      <c r="H163" s="163">
        <f t="shared" si="199"/>
        <v>1.5</v>
      </c>
      <c r="I163" s="163">
        <f t="shared" si="199"/>
        <v>1.5</v>
      </c>
      <c r="J163" s="163">
        <f t="shared" si="199"/>
        <v>1.5</v>
      </c>
      <c r="K163" s="163">
        <f t="shared" si="199"/>
        <v>1.5</v>
      </c>
      <c r="L163" s="163">
        <f t="shared" si="199"/>
        <v>1.5</v>
      </c>
      <c r="M163" s="163">
        <f t="shared" si="199"/>
        <v>1.5</v>
      </c>
      <c r="N163" s="163">
        <f t="shared" si="199"/>
        <v>1.5</v>
      </c>
      <c r="O163" s="163">
        <f t="shared" si="199"/>
        <v>1.5</v>
      </c>
      <c r="P163" s="163">
        <f t="shared" si="199"/>
        <v>1.5</v>
      </c>
      <c r="Q163" s="163">
        <f t="shared" si="199"/>
        <v>1.5</v>
      </c>
      <c r="R163" s="163">
        <f t="shared" si="199"/>
        <v>1.5</v>
      </c>
      <c r="S163" s="163">
        <f t="shared" si="200"/>
        <v>1.5</v>
      </c>
      <c r="T163" s="163">
        <f t="shared" si="200"/>
        <v>1.5</v>
      </c>
      <c r="U163" s="163">
        <f t="shared" si="200"/>
        <v>1.5</v>
      </c>
      <c r="V163" s="163">
        <f t="shared" si="200"/>
        <v>1.5</v>
      </c>
      <c r="W163" s="163">
        <f t="shared" si="200"/>
        <v>1.5</v>
      </c>
      <c r="X163" s="163">
        <f t="shared" si="200"/>
        <v>1.5</v>
      </c>
      <c r="Y163" s="163">
        <f t="shared" si="200"/>
        <v>1.5</v>
      </c>
      <c r="Z163" s="163">
        <f t="shared" si="200"/>
        <v>1.5</v>
      </c>
      <c r="AA163" s="163">
        <f t="shared" si="200"/>
        <v>1.5</v>
      </c>
      <c r="AB163" s="163">
        <f t="shared" si="200"/>
        <v>1.5</v>
      </c>
      <c r="AC163" s="163">
        <f t="shared" si="200"/>
        <v>1.5</v>
      </c>
      <c r="AD163" s="163">
        <f t="shared" si="200"/>
        <v>1.5</v>
      </c>
      <c r="AE163" s="163">
        <f t="shared" si="200"/>
        <v>1.5</v>
      </c>
      <c r="AF163" s="163">
        <f t="shared" si="200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199"/>
        <v>0.3</v>
      </c>
      <c r="D164" s="163">
        <f t="shared" si="199"/>
        <v>0.3</v>
      </c>
      <c r="E164" s="163">
        <f t="shared" si="199"/>
        <v>0.3</v>
      </c>
      <c r="F164" s="163">
        <f t="shared" si="199"/>
        <v>0.3</v>
      </c>
      <c r="G164" s="163">
        <f t="shared" si="199"/>
        <v>0.3</v>
      </c>
      <c r="H164" s="163">
        <f t="shared" si="199"/>
        <v>0.3</v>
      </c>
      <c r="I164" s="163">
        <f t="shared" si="199"/>
        <v>0.3</v>
      </c>
      <c r="J164" s="163">
        <f t="shared" si="199"/>
        <v>0.3</v>
      </c>
      <c r="K164" s="163">
        <f t="shared" si="199"/>
        <v>0.3</v>
      </c>
      <c r="L164" s="163">
        <f t="shared" si="199"/>
        <v>0.3</v>
      </c>
      <c r="M164" s="163">
        <f t="shared" si="199"/>
        <v>0.3</v>
      </c>
      <c r="N164" s="163">
        <f t="shared" si="199"/>
        <v>0.3</v>
      </c>
      <c r="O164" s="163">
        <f t="shared" si="199"/>
        <v>0.3</v>
      </c>
      <c r="P164" s="163">
        <f t="shared" si="199"/>
        <v>0.3</v>
      </c>
      <c r="Q164" s="163">
        <f t="shared" si="199"/>
        <v>0.3</v>
      </c>
      <c r="R164" s="163">
        <f t="shared" si="199"/>
        <v>0.3</v>
      </c>
      <c r="S164" s="163">
        <f t="shared" si="200"/>
        <v>0.3</v>
      </c>
      <c r="T164" s="163">
        <f t="shared" si="200"/>
        <v>0.3</v>
      </c>
      <c r="U164" s="163">
        <f t="shared" si="200"/>
        <v>0.3</v>
      </c>
      <c r="V164" s="163">
        <f t="shared" si="200"/>
        <v>0.3</v>
      </c>
      <c r="W164" s="163">
        <f t="shared" si="200"/>
        <v>0.3</v>
      </c>
      <c r="X164" s="163">
        <f t="shared" si="200"/>
        <v>0.3</v>
      </c>
      <c r="Y164" s="163">
        <f t="shared" si="200"/>
        <v>0.3</v>
      </c>
      <c r="Z164" s="163">
        <f t="shared" si="200"/>
        <v>0.3</v>
      </c>
      <c r="AA164" s="163">
        <f t="shared" si="200"/>
        <v>0.3</v>
      </c>
      <c r="AB164" s="163">
        <f t="shared" si="200"/>
        <v>0.3</v>
      </c>
      <c r="AC164" s="163">
        <f t="shared" si="200"/>
        <v>0.3</v>
      </c>
      <c r="AD164" s="163">
        <f t="shared" si="200"/>
        <v>0.3</v>
      </c>
      <c r="AE164" s="163">
        <f t="shared" si="200"/>
        <v>0.3</v>
      </c>
      <c r="AF164" s="163">
        <f t="shared" si="200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199"/>
        <v>0.4</v>
      </c>
      <c r="D165" s="163">
        <f t="shared" si="199"/>
        <v>0.4</v>
      </c>
      <c r="E165" s="163">
        <f t="shared" si="199"/>
        <v>0.4</v>
      </c>
      <c r="F165" s="163">
        <f t="shared" si="199"/>
        <v>0.4</v>
      </c>
      <c r="G165" s="163">
        <f t="shared" si="199"/>
        <v>0.4</v>
      </c>
      <c r="H165" s="163">
        <f t="shared" si="199"/>
        <v>0.4</v>
      </c>
      <c r="I165" s="163">
        <f t="shared" si="199"/>
        <v>0.4</v>
      </c>
      <c r="J165" s="163">
        <f t="shared" si="199"/>
        <v>0.4</v>
      </c>
      <c r="K165" s="163">
        <f t="shared" si="199"/>
        <v>0.4</v>
      </c>
      <c r="L165" s="163">
        <f t="shared" si="199"/>
        <v>0.4</v>
      </c>
      <c r="M165" s="163">
        <f t="shared" si="199"/>
        <v>0.4</v>
      </c>
      <c r="N165" s="163">
        <f t="shared" si="199"/>
        <v>0.4</v>
      </c>
      <c r="O165" s="163">
        <f t="shared" si="199"/>
        <v>0.4</v>
      </c>
      <c r="P165" s="163">
        <f t="shared" si="199"/>
        <v>0.4</v>
      </c>
      <c r="Q165" s="163">
        <f t="shared" si="199"/>
        <v>0.4</v>
      </c>
      <c r="R165" s="163">
        <f t="shared" si="199"/>
        <v>0.4</v>
      </c>
      <c r="S165" s="163">
        <f t="shared" si="200"/>
        <v>0.4</v>
      </c>
      <c r="T165" s="163">
        <f t="shared" si="200"/>
        <v>0.4</v>
      </c>
      <c r="U165" s="163">
        <f t="shared" si="200"/>
        <v>0.4</v>
      </c>
      <c r="V165" s="163">
        <f t="shared" si="200"/>
        <v>0.4</v>
      </c>
      <c r="W165" s="163">
        <f t="shared" si="200"/>
        <v>0.4</v>
      </c>
      <c r="X165" s="163">
        <f t="shared" si="200"/>
        <v>0.4</v>
      </c>
      <c r="Y165" s="163">
        <f t="shared" si="200"/>
        <v>0.4</v>
      </c>
      <c r="Z165" s="163">
        <f t="shared" si="200"/>
        <v>0.4</v>
      </c>
      <c r="AA165" s="163">
        <f t="shared" si="200"/>
        <v>0.4</v>
      </c>
      <c r="AB165" s="163">
        <f t="shared" si="200"/>
        <v>0.4</v>
      </c>
      <c r="AC165" s="163">
        <f t="shared" si="200"/>
        <v>0.4</v>
      </c>
      <c r="AD165" s="163">
        <f t="shared" si="200"/>
        <v>0.4</v>
      </c>
      <c r="AE165" s="163">
        <f t="shared" si="200"/>
        <v>0.4</v>
      </c>
      <c r="AF165" s="163">
        <f t="shared" si="200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199"/>
        <v>0.64</v>
      </c>
      <c r="D166" s="166">
        <f t="shared" si="199"/>
        <v>0.64</v>
      </c>
      <c r="E166" s="166">
        <f t="shared" si="199"/>
        <v>0.64</v>
      </c>
      <c r="F166" s="166">
        <f t="shared" si="199"/>
        <v>0.64</v>
      </c>
      <c r="G166" s="166">
        <f t="shared" si="199"/>
        <v>0.64</v>
      </c>
      <c r="H166" s="166">
        <f t="shared" si="199"/>
        <v>0.64</v>
      </c>
      <c r="I166" s="166">
        <f t="shared" si="199"/>
        <v>0.64</v>
      </c>
      <c r="J166" s="166">
        <f t="shared" si="199"/>
        <v>0.64</v>
      </c>
      <c r="K166" s="166">
        <f t="shared" si="199"/>
        <v>0.64</v>
      </c>
      <c r="L166" s="166">
        <f t="shared" si="199"/>
        <v>0.64</v>
      </c>
      <c r="M166" s="166">
        <f t="shared" si="199"/>
        <v>0.64</v>
      </c>
      <c r="N166" s="166">
        <f t="shared" si="199"/>
        <v>0.64</v>
      </c>
      <c r="O166" s="166">
        <f t="shared" si="199"/>
        <v>0.64</v>
      </c>
      <c r="P166" s="166">
        <f t="shared" si="199"/>
        <v>0.64</v>
      </c>
      <c r="Q166" s="166">
        <f t="shared" si="199"/>
        <v>0.64</v>
      </c>
      <c r="R166" s="166">
        <f t="shared" si="199"/>
        <v>0.64</v>
      </c>
      <c r="S166" s="166">
        <f t="shared" si="200"/>
        <v>0.64</v>
      </c>
      <c r="T166" s="166">
        <f t="shared" si="200"/>
        <v>0.64</v>
      </c>
      <c r="U166" s="166">
        <f t="shared" si="200"/>
        <v>0.64</v>
      </c>
      <c r="V166" s="166">
        <f t="shared" si="200"/>
        <v>0.64</v>
      </c>
      <c r="W166" s="166">
        <f t="shared" si="200"/>
        <v>0.64</v>
      </c>
      <c r="X166" s="166">
        <f t="shared" si="200"/>
        <v>0.64</v>
      </c>
      <c r="Y166" s="166">
        <f t="shared" si="200"/>
        <v>0.64</v>
      </c>
      <c r="Z166" s="166">
        <f t="shared" si="200"/>
        <v>0.64</v>
      </c>
      <c r="AA166" s="166">
        <f t="shared" si="200"/>
        <v>0.64</v>
      </c>
      <c r="AB166" s="166">
        <f t="shared" si="200"/>
        <v>0.64</v>
      </c>
      <c r="AC166" s="166">
        <f t="shared" si="200"/>
        <v>0.64</v>
      </c>
      <c r="AD166" s="166">
        <f t="shared" si="200"/>
        <v>0.64</v>
      </c>
      <c r="AE166" s="166">
        <f t="shared" si="200"/>
        <v>0.64</v>
      </c>
      <c r="AF166" s="166">
        <f t="shared" si="200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201">SUM(C161:C166)</f>
        <v>3.54</v>
      </c>
      <c r="D167" s="169">
        <f t="shared" si="201"/>
        <v>3.54</v>
      </c>
      <c r="E167" s="169">
        <f t="shared" si="201"/>
        <v>3.54</v>
      </c>
      <c r="F167" s="169">
        <f t="shared" si="201"/>
        <v>3.54</v>
      </c>
      <c r="G167" s="169">
        <f t="shared" si="201"/>
        <v>3.54</v>
      </c>
      <c r="H167" s="169">
        <f t="shared" si="201"/>
        <v>3.54</v>
      </c>
      <c r="I167" s="169">
        <f t="shared" si="201"/>
        <v>3.54</v>
      </c>
      <c r="J167" s="169">
        <f t="shared" si="201"/>
        <v>3.54</v>
      </c>
      <c r="K167" s="169">
        <f t="shared" si="201"/>
        <v>3.54</v>
      </c>
      <c r="L167" s="169">
        <f t="shared" si="201"/>
        <v>3.54</v>
      </c>
      <c r="M167" s="169">
        <f t="shared" ref="M167:N167" si="202">SUM(M161:M166)</f>
        <v>3.54</v>
      </c>
      <c r="N167" s="169">
        <f t="shared" si="202"/>
        <v>3.54</v>
      </c>
      <c r="O167" s="169">
        <f t="shared" ref="O167:P167" si="203">SUM(O161:O166)</f>
        <v>3.54</v>
      </c>
      <c r="P167" s="169">
        <f t="shared" si="203"/>
        <v>3.54</v>
      </c>
      <c r="Q167" s="169">
        <f t="shared" ref="Q167:R167" si="204">SUM(Q161:Q166)</f>
        <v>3.54</v>
      </c>
      <c r="R167" s="169">
        <f t="shared" si="204"/>
        <v>3.54</v>
      </c>
      <c r="S167" s="169">
        <f t="shared" si="201"/>
        <v>3.54</v>
      </c>
      <c r="T167" s="169">
        <f t="shared" si="201"/>
        <v>3.54</v>
      </c>
      <c r="U167" s="169">
        <f t="shared" si="201"/>
        <v>3.54</v>
      </c>
      <c r="V167" s="169">
        <f t="shared" si="201"/>
        <v>3.54</v>
      </c>
      <c r="W167" s="169">
        <f t="shared" si="201"/>
        <v>3.54</v>
      </c>
      <c r="X167" s="169">
        <f t="shared" si="201"/>
        <v>3.54</v>
      </c>
      <c r="Y167" s="169">
        <f t="shared" si="201"/>
        <v>3.54</v>
      </c>
      <c r="Z167" s="169">
        <f t="shared" si="201"/>
        <v>3.54</v>
      </c>
      <c r="AA167" s="169">
        <f t="shared" si="201"/>
        <v>3.54</v>
      </c>
      <c r="AB167" s="169">
        <f t="shared" ref="AB167" si="205">SUM(AB161:AB166)</f>
        <v>3.54</v>
      </c>
      <c r="AC167" s="169">
        <f t="shared" si="201"/>
        <v>3.54</v>
      </c>
      <c r="AD167" s="169">
        <f t="shared" si="201"/>
        <v>3.54</v>
      </c>
      <c r="AE167" s="169">
        <f t="shared" si="201"/>
        <v>3.54</v>
      </c>
      <c r="AF167" s="169">
        <f t="shared" si="201"/>
        <v>3.54</v>
      </c>
      <c r="AG167" s="170">
        <f t="shared" si="201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L184" si="206">B169</f>
        <v>0</v>
      </c>
      <c r="D169" s="161">
        <f t="shared" si="206"/>
        <v>0</v>
      </c>
      <c r="E169" s="161">
        <f t="shared" si="206"/>
        <v>0</v>
      </c>
      <c r="F169" s="161">
        <f t="shared" si="206"/>
        <v>0</v>
      </c>
      <c r="G169" s="161">
        <f t="shared" si="206"/>
        <v>0</v>
      </c>
      <c r="H169" s="161">
        <f t="shared" si="206"/>
        <v>0</v>
      </c>
      <c r="I169" s="161">
        <f t="shared" si="206"/>
        <v>0</v>
      </c>
      <c r="J169" s="161">
        <f t="shared" si="206"/>
        <v>0</v>
      </c>
      <c r="K169" s="161">
        <f t="shared" si="206"/>
        <v>0</v>
      </c>
      <c r="L169" s="161">
        <f t="shared" si="206"/>
        <v>0</v>
      </c>
      <c r="M169" s="161">
        <f t="shared" ref="M169:P232" si="207">L169</f>
        <v>0</v>
      </c>
      <c r="N169" s="161">
        <f t="shared" si="207"/>
        <v>0</v>
      </c>
      <c r="O169" s="161">
        <f t="shared" si="207"/>
        <v>0</v>
      </c>
      <c r="P169" s="161">
        <f t="shared" si="207"/>
        <v>0</v>
      </c>
      <c r="Q169" s="161">
        <f t="shared" ref="Q169:R231" si="208">P169</f>
        <v>0</v>
      </c>
      <c r="R169" s="161">
        <f t="shared" si="208"/>
        <v>0</v>
      </c>
      <c r="S169" s="161">
        <f t="shared" ref="S169:AF184" si="209">R169</f>
        <v>0</v>
      </c>
      <c r="T169" s="161">
        <f t="shared" si="209"/>
        <v>0</v>
      </c>
      <c r="U169" s="161">
        <f t="shared" si="209"/>
        <v>0</v>
      </c>
      <c r="V169" s="161">
        <f t="shared" si="209"/>
        <v>0</v>
      </c>
      <c r="W169" s="161">
        <f t="shared" si="209"/>
        <v>0</v>
      </c>
      <c r="X169" s="161">
        <f t="shared" si="209"/>
        <v>0</v>
      </c>
      <c r="Y169" s="161">
        <f t="shared" si="209"/>
        <v>0</v>
      </c>
      <c r="Z169" s="161">
        <f t="shared" si="209"/>
        <v>0</v>
      </c>
      <c r="AA169" s="161">
        <f t="shared" si="209"/>
        <v>0</v>
      </c>
      <c r="AB169" s="161">
        <f t="shared" si="209"/>
        <v>0</v>
      </c>
      <c r="AC169" s="161">
        <f t="shared" si="209"/>
        <v>0</v>
      </c>
      <c r="AD169" s="161">
        <f t="shared" si="209"/>
        <v>0</v>
      </c>
      <c r="AE169" s="161">
        <f t="shared" si="209"/>
        <v>0</v>
      </c>
      <c r="AF169" s="174">
        <f t="shared" si="209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206"/>
        <v>0</v>
      </c>
      <c r="D170" s="163">
        <f t="shared" si="206"/>
        <v>0</v>
      </c>
      <c r="E170" s="163">
        <f t="shared" si="206"/>
        <v>0</v>
      </c>
      <c r="F170" s="163">
        <f t="shared" si="206"/>
        <v>0</v>
      </c>
      <c r="G170" s="163">
        <f t="shared" si="206"/>
        <v>0</v>
      </c>
      <c r="H170" s="163">
        <f t="shared" si="206"/>
        <v>0</v>
      </c>
      <c r="I170" s="163">
        <f t="shared" si="206"/>
        <v>0</v>
      </c>
      <c r="J170" s="163">
        <f t="shared" si="206"/>
        <v>0</v>
      </c>
      <c r="K170" s="163">
        <f t="shared" si="206"/>
        <v>0</v>
      </c>
      <c r="L170" s="163">
        <f t="shared" si="206"/>
        <v>0</v>
      </c>
      <c r="M170" s="163">
        <f t="shared" si="207"/>
        <v>0</v>
      </c>
      <c r="N170" s="163">
        <f t="shared" si="207"/>
        <v>0</v>
      </c>
      <c r="O170" s="163">
        <f t="shared" si="207"/>
        <v>0</v>
      </c>
      <c r="P170" s="163">
        <f t="shared" si="207"/>
        <v>0</v>
      </c>
      <c r="Q170" s="163">
        <f t="shared" si="208"/>
        <v>0</v>
      </c>
      <c r="R170" s="163">
        <f t="shared" si="208"/>
        <v>0</v>
      </c>
      <c r="S170" s="163">
        <f t="shared" si="209"/>
        <v>0</v>
      </c>
      <c r="T170" s="163">
        <f t="shared" si="209"/>
        <v>0</v>
      </c>
      <c r="U170" s="163">
        <f t="shared" si="209"/>
        <v>0</v>
      </c>
      <c r="V170" s="163">
        <f t="shared" si="209"/>
        <v>0</v>
      </c>
      <c r="W170" s="163">
        <f t="shared" si="209"/>
        <v>0</v>
      </c>
      <c r="X170" s="163">
        <f t="shared" si="209"/>
        <v>0</v>
      </c>
      <c r="Y170" s="163">
        <f t="shared" si="209"/>
        <v>0</v>
      </c>
      <c r="Z170" s="163">
        <f t="shared" si="209"/>
        <v>0</v>
      </c>
      <c r="AA170" s="163">
        <f t="shared" si="209"/>
        <v>0</v>
      </c>
      <c r="AB170" s="163">
        <f t="shared" si="209"/>
        <v>0</v>
      </c>
      <c r="AC170" s="163">
        <f t="shared" si="209"/>
        <v>0</v>
      </c>
      <c r="AD170" s="163">
        <f t="shared" si="209"/>
        <v>0</v>
      </c>
      <c r="AE170" s="163">
        <f t="shared" si="209"/>
        <v>0</v>
      </c>
      <c r="AF170" s="176">
        <f t="shared" si="209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206"/>
        <v>0</v>
      </c>
      <c r="D171" s="163">
        <f t="shared" si="206"/>
        <v>0</v>
      </c>
      <c r="E171" s="163">
        <f t="shared" si="206"/>
        <v>0</v>
      </c>
      <c r="F171" s="163">
        <f t="shared" si="206"/>
        <v>0</v>
      </c>
      <c r="G171" s="163">
        <f t="shared" si="206"/>
        <v>0</v>
      </c>
      <c r="H171" s="163">
        <f t="shared" si="206"/>
        <v>0</v>
      </c>
      <c r="I171" s="163">
        <f t="shared" si="206"/>
        <v>0</v>
      </c>
      <c r="J171" s="163">
        <f t="shared" si="206"/>
        <v>0</v>
      </c>
      <c r="K171" s="163">
        <f t="shared" si="206"/>
        <v>0</v>
      </c>
      <c r="L171" s="163">
        <f t="shared" si="206"/>
        <v>0</v>
      </c>
      <c r="M171" s="163">
        <f t="shared" si="207"/>
        <v>0</v>
      </c>
      <c r="N171" s="163">
        <f t="shared" si="207"/>
        <v>0</v>
      </c>
      <c r="O171" s="163">
        <f t="shared" si="207"/>
        <v>0</v>
      </c>
      <c r="P171" s="163">
        <f t="shared" si="207"/>
        <v>0</v>
      </c>
      <c r="Q171" s="163">
        <f t="shared" si="208"/>
        <v>0</v>
      </c>
      <c r="R171" s="163">
        <f t="shared" si="208"/>
        <v>0</v>
      </c>
      <c r="S171" s="163">
        <f t="shared" si="209"/>
        <v>0</v>
      </c>
      <c r="T171" s="163">
        <f t="shared" si="209"/>
        <v>0</v>
      </c>
      <c r="U171" s="163">
        <f t="shared" si="209"/>
        <v>0</v>
      </c>
      <c r="V171" s="163">
        <f t="shared" si="209"/>
        <v>0</v>
      </c>
      <c r="W171" s="163">
        <f t="shared" si="209"/>
        <v>0</v>
      </c>
      <c r="X171" s="163">
        <f t="shared" si="209"/>
        <v>0</v>
      </c>
      <c r="Y171" s="163">
        <f t="shared" si="209"/>
        <v>0</v>
      </c>
      <c r="Z171" s="163">
        <f t="shared" si="209"/>
        <v>0</v>
      </c>
      <c r="AA171" s="163">
        <f t="shared" si="209"/>
        <v>0</v>
      </c>
      <c r="AB171" s="163">
        <f t="shared" si="209"/>
        <v>0</v>
      </c>
      <c r="AC171" s="163">
        <f t="shared" si="209"/>
        <v>0</v>
      </c>
      <c r="AD171" s="163">
        <f t="shared" si="209"/>
        <v>0</v>
      </c>
      <c r="AE171" s="163">
        <f t="shared" si="209"/>
        <v>0</v>
      </c>
      <c r="AF171" s="176">
        <f t="shared" si="209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206"/>
        <v>0</v>
      </c>
      <c r="D172" s="163">
        <f t="shared" si="206"/>
        <v>0</v>
      </c>
      <c r="E172" s="163">
        <f t="shared" si="206"/>
        <v>0</v>
      </c>
      <c r="F172" s="163">
        <f t="shared" si="206"/>
        <v>0</v>
      </c>
      <c r="G172" s="163">
        <f t="shared" si="206"/>
        <v>0</v>
      </c>
      <c r="H172" s="163">
        <f t="shared" si="206"/>
        <v>0</v>
      </c>
      <c r="I172" s="163">
        <f t="shared" si="206"/>
        <v>0</v>
      </c>
      <c r="J172" s="163">
        <f t="shared" si="206"/>
        <v>0</v>
      </c>
      <c r="K172" s="163">
        <f t="shared" si="206"/>
        <v>0</v>
      </c>
      <c r="L172" s="163">
        <f t="shared" si="206"/>
        <v>0</v>
      </c>
      <c r="M172" s="163">
        <f t="shared" si="207"/>
        <v>0</v>
      </c>
      <c r="N172" s="163">
        <f t="shared" si="207"/>
        <v>0</v>
      </c>
      <c r="O172" s="163">
        <f t="shared" si="207"/>
        <v>0</v>
      </c>
      <c r="P172" s="163">
        <f t="shared" si="207"/>
        <v>0</v>
      </c>
      <c r="Q172" s="163">
        <f t="shared" si="208"/>
        <v>0</v>
      </c>
      <c r="R172" s="163">
        <f t="shared" si="208"/>
        <v>0</v>
      </c>
      <c r="S172" s="163">
        <f t="shared" si="209"/>
        <v>0</v>
      </c>
      <c r="T172" s="163">
        <f t="shared" si="209"/>
        <v>0</v>
      </c>
      <c r="U172" s="163">
        <f t="shared" si="209"/>
        <v>0</v>
      </c>
      <c r="V172" s="163">
        <f t="shared" si="209"/>
        <v>0</v>
      </c>
      <c r="W172" s="163">
        <f t="shared" si="209"/>
        <v>0</v>
      </c>
      <c r="X172" s="163">
        <f t="shared" si="209"/>
        <v>0</v>
      </c>
      <c r="Y172" s="163">
        <f t="shared" si="209"/>
        <v>0</v>
      </c>
      <c r="Z172" s="163">
        <f t="shared" si="209"/>
        <v>0</v>
      </c>
      <c r="AA172" s="163">
        <f t="shared" si="209"/>
        <v>0</v>
      </c>
      <c r="AB172" s="163">
        <f t="shared" si="209"/>
        <v>0</v>
      </c>
      <c r="AC172" s="163">
        <f t="shared" si="209"/>
        <v>0</v>
      </c>
      <c r="AD172" s="163">
        <f t="shared" si="209"/>
        <v>0</v>
      </c>
      <c r="AE172" s="163">
        <f t="shared" si="209"/>
        <v>0</v>
      </c>
      <c r="AF172" s="176">
        <f t="shared" si="209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206"/>
        <v>0</v>
      </c>
      <c r="D173" s="163">
        <f t="shared" si="206"/>
        <v>0</v>
      </c>
      <c r="E173" s="163">
        <f t="shared" si="206"/>
        <v>0</v>
      </c>
      <c r="F173" s="163">
        <f t="shared" si="206"/>
        <v>0</v>
      </c>
      <c r="G173" s="163">
        <f t="shared" si="206"/>
        <v>0</v>
      </c>
      <c r="H173" s="163">
        <f t="shared" si="206"/>
        <v>0</v>
      </c>
      <c r="I173" s="163">
        <f t="shared" si="206"/>
        <v>0</v>
      </c>
      <c r="J173" s="163">
        <f t="shared" si="206"/>
        <v>0</v>
      </c>
      <c r="K173" s="163">
        <f t="shared" si="206"/>
        <v>0</v>
      </c>
      <c r="L173" s="163">
        <f t="shared" si="206"/>
        <v>0</v>
      </c>
      <c r="M173" s="163">
        <f t="shared" si="207"/>
        <v>0</v>
      </c>
      <c r="N173" s="163">
        <f t="shared" si="207"/>
        <v>0</v>
      </c>
      <c r="O173" s="163">
        <f t="shared" si="207"/>
        <v>0</v>
      </c>
      <c r="P173" s="163">
        <f t="shared" si="207"/>
        <v>0</v>
      </c>
      <c r="Q173" s="163">
        <f t="shared" si="208"/>
        <v>0</v>
      </c>
      <c r="R173" s="163">
        <f t="shared" si="208"/>
        <v>0</v>
      </c>
      <c r="S173" s="163">
        <f t="shared" si="209"/>
        <v>0</v>
      </c>
      <c r="T173" s="163">
        <f t="shared" si="209"/>
        <v>0</v>
      </c>
      <c r="U173" s="163">
        <f t="shared" si="209"/>
        <v>0</v>
      </c>
      <c r="V173" s="163">
        <f t="shared" si="209"/>
        <v>0</v>
      </c>
      <c r="W173" s="163">
        <f t="shared" si="209"/>
        <v>0</v>
      </c>
      <c r="X173" s="163">
        <f t="shared" si="209"/>
        <v>0</v>
      </c>
      <c r="Y173" s="163">
        <f t="shared" si="209"/>
        <v>0</v>
      </c>
      <c r="Z173" s="163">
        <f t="shared" si="209"/>
        <v>0</v>
      </c>
      <c r="AA173" s="163">
        <f t="shared" si="209"/>
        <v>0</v>
      </c>
      <c r="AB173" s="163">
        <f t="shared" si="209"/>
        <v>0</v>
      </c>
      <c r="AC173" s="163">
        <f t="shared" si="209"/>
        <v>0</v>
      </c>
      <c r="AD173" s="163">
        <f t="shared" si="209"/>
        <v>0</v>
      </c>
      <c r="AE173" s="163">
        <f t="shared" si="209"/>
        <v>0</v>
      </c>
      <c r="AF173" s="176">
        <f t="shared" si="209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206"/>
        <v>0</v>
      </c>
      <c r="D174" s="163">
        <f t="shared" si="206"/>
        <v>0</v>
      </c>
      <c r="E174" s="163">
        <f t="shared" si="206"/>
        <v>0</v>
      </c>
      <c r="F174" s="163">
        <f t="shared" si="206"/>
        <v>0</v>
      </c>
      <c r="G174" s="163">
        <f t="shared" si="206"/>
        <v>0</v>
      </c>
      <c r="H174" s="163">
        <f t="shared" si="206"/>
        <v>0</v>
      </c>
      <c r="I174" s="163">
        <f t="shared" si="206"/>
        <v>0</v>
      </c>
      <c r="J174" s="163">
        <f t="shared" si="206"/>
        <v>0</v>
      </c>
      <c r="K174" s="163">
        <f t="shared" si="206"/>
        <v>0</v>
      </c>
      <c r="L174" s="163">
        <f t="shared" si="206"/>
        <v>0</v>
      </c>
      <c r="M174" s="163">
        <f t="shared" si="207"/>
        <v>0</v>
      </c>
      <c r="N174" s="163">
        <f t="shared" si="207"/>
        <v>0</v>
      </c>
      <c r="O174" s="163">
        <f t="shared" si="207"/>
        <v>0</v>
      </c>
      <c r="P174" s="163">
        <f t="shared" si="207"/>
        <v>0</v>
      </c>
      <c r="Q174" s="163">
        <f t="shared" si="208"/>
        <v>0</v>
      </c>
      <c r="R174" s="163">
        <f t="shared" si="208"/>
        <v>0</v>
      </c>
      <c r="S174" s="163">
        <f t="shared" si="209"/>
        <v>0</v>
      </c>
      <c r="T174" s="163">
        <f t="shared" si="209"/>
        <v>0</v>
      </c>
      <c r="U174" s="163">
        <f t="shared" si="209"/>
        <v>0</v>
      </c>
      <c r="V174" s="163">
        <f t="shared" si="209"/>
        <v>0</v>
      </c>
      <c r="W174" s="163">
        <f t="shared" si="209"/>
        <v>0</v>
      </c>
      <c r="X174" s="163">
        <f t="shared" si="209"/>
        <v>0</v>
      </c>
      <c r="Y174" s="163">
        <f t="shared" si="209"/>
        <v>0</v>
      </c>
      <c r="Z174" s="163">
        <f t="shared" si="209"/>
        <v>0</v>
      </c>
      <c r="AA174" s="163">
        <f t="shared" si="209"/>
        <v>0</v>
      </c>
      <c r="AB174" s="163">
        <f t="shared" si="209"/>
        <v>0</v>
      </c>
      <c r="AC174" s="163">
        <f t="shared" si="209"/>
        <v>0</v>
      </c>
      <c r="AD174" s="163">
        <f t="shared" si="209"/>
        <v>0</v>
      </c>
      <c r="AE174" s="163">
        <f t="shared" si="209"/>
        <v>0</v>
      </c>
      <c r="AF174" s="176">
        <f t="shared" si="209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206"/>
        <v>0</v>
      </c>
      <c r="D175" s="163">
        <f t="shared" si="206"/>
        <v>0</v>
      </c>
      <c r="E175" s="163">
        <f t="shared" si="206"/>
        <v>0</v>
      </c>
      <c r="F175" s="163">
        <f t="shared" si="206"/>
        <v>0</v>
      </c>
      <c r="G175" s="163">
        <f t="shared" si="206"/>
        <v>0</v>
      </c>
      <c r="H175" s="163">
        <f t="shared" si="206"/>
        <v>0</v>
      </c>
      <c r="I175" s="163">
        <f t="shared" si="206"/>
        <v>0</v>
      </c>
      <c r="J175" s="163">
        <f t="shared" si="206"/>
        <v>0</v>
      </c>
      <c r="K175" s="163">
        <f t="shared" si="206"/>
        <v>0</v>
      </c>
      <c r="L175" s="163">
        <f t="shared" si="206"/>
        <v>0</v>
      </c>
      <c r="M175" s="163">
        <f t="shared" si="207"/>
        <v>0</v>
      </c>
      <c r="N175" s="163">
        <f t="shared" si="207"/>
        <v>0</v>
      </c>
      <c r="O175" s="163">
        <f t="shared" si="207"/>
        <v>0</v>
      </c>
      <c r="P175" s="163">
        <f t="shared" si="207"/>
        <v>0</v>
      </c>
      <c r="Q175" s="163">
        <f t="shared" si="208"/>
        <v>0</v>
      </c>
      <c r="R175" s="163">
        <f t="shared" si="208"/>
        <v>0</v>
      </c>
      <c r="S175" s="163">
        <f t="shared" si="209"/>
        <v>0</v>
      </c>
      <c r="T175" s="163">
        <f t="shared" si="209"/>
        <v>0</v>
      </c>
      <c r="U175" s="163">
        <f t="shared" si="209"/>
        <v>0</v>
      </c>
      <c r="V175" s="163">
        <f t="shared" si="209"/>
        <v>0</v>
      </c>
      <c r="W175" s="163">
        <f t="shared" si="209"/>
        <v>0</v>
      </c>
      <c r="X175" s="163">
        <f t="shared" si="209"/>
        <v>0</v>
      </c>
      <c r="Y175" s="163">
        <f t="shared" si="209"/>
        <v>0</v>
      </c>
      <c r="Z175" s="163">
        <f t="shared" si="209"/>
        <v>0</v>
      </c>
      <c r="AA175" s="163">
        <f t="shared" si="209"/>
        <v>0</v>
      </c>
      <c r="AB175" s="163">
        <f t="shared" si="209"/>
        <v>0</v>
      </c>
      <c r="AC175" s="163">
        <f t="shared" si="209"/>
        <v>0</v>
      </c>
      <c r="AD175" s="163">
        <f t="shared" si="209"/>
        <v>0</v>
      </c>
      <c r="AE175" s="163">
        <f t="shared" si="209"/>
        <v>0</v>
      </c>
      <c r="AF175" s="176">
        <f t="shared" si="209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206"/>
        <v>0</v>
      </c>
      <c r="D176" s="163">
        <f t="shared" si="206"/>
        <v>0</v>
      </c>
      <c r="E176" s="163">
        <f t="shared" si="206"/>
        <v>0</v>
      </c>
      <c r="F176" s="163">
        <f t="shared" si="206"/>
        <v>0</v>
      </c>
      <c r="G176" s="163">
        <f t="shared" si="206"/>
        <v>0</v>
      </c>
      <c r="H176" s="163">
        <f t="shared" si="206"/>
        <v>0</v>
      </c>
      <c r="I176" s="163">
        <f t="shared" si="206"/>
        <v>0</v>
      </c>
      <c r="J176" s="163">
        <f t="shared" si="206"/>
        <v>0</v>
      </c>
      <c r="K176" s="163">
        <f t="shared" si="206"/>
        <v>0</v>
      </c>
      <c r="L176" s="163">
        <f t="shared" si="206"/>
        <v>0</v>
      </c>
      <c r="M176" s="163">
        <f t="shared" si="207"/>
        <v>0</v>
      </c>
      <c r="N176" s="163">
        <f t="shared" si="207"/>
        <v>0</v>
      </c>
      <c r="O176" s="163">
        <f t="shared" si="207"/>
        <v>0</v>
      </c>
      <c r="P176" s="163">
        <f t="shared" si="207"/>
        <v>0</v>
      </c>
      <c r="Q176" s="163">
        <f t="shared" si="208"/>
        <v>0</v>
      </c>
      <c r="R176" s="163">
        <f t="shared" si="208"/>
        <v>0</v>
      </c>
      <c r="S176" s="163">
        <f t="shared" si="209"/>
        <v>0</v>
      </c>
      <c r="T176" s="163">
        <f t="shared" si="209"/>
        <v>0</v>
      </c>
      <c r="U176" s="163">
        <f t="shared" si="209"/>
        <v>0</v>
      </c>
      <c r="V176" s="163">
        <f t="shared" si="209"/>
        <v>0</v>
      </c>
      <c r="W176" s="163">
        <f t="shared" si="209"/>
        <v>0</v>
      </c>
      <c r="X176" s="163">
        <f t="shared" si="209"/>
        <v>0</v>
      </c>
      <c r="Y176" s="163">
        <f t="shared" si="209"/>
        <v>0</v>
      </c>
      <c r="Z176" s="163">
        <f t="shared" si="209"/>
        <v>0</v>
      </c>
      <c r="AA176" s="163">
        <f t="shared" si="209"/>
        <v>0</v>
      </c>
      <c r="AB176" s="163">
        <f t="shared" si="209"/>
        <v>0</v>
      </c>
      <c r="AC176" s="163">
        <f t="shared" si="209"/>
        <v>0</v>
      </c>
      <c r="AD176" s="163">
        <f t="shared" si="209"/>
        <v>0</v>
      </c>
      <c r="AE176" s="163">
        <f t="shared" si="209"/>
        <v>0</v>
      </c>
      <c r="AF176" s="176">
        <f t="shared" si="209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206"/>
        <v>0</v>
      </c>
      <c r="D177" s="163">
        <f t="shared" si="206"/>
        <v>0</v>
      </c>
      <c r="E177" s="163">
        <f t="shared" si="206"/>
        <v>0</v>
      </c>
      <c r="F177" s="163">
        <f t="shared" si="206"/>
        <v>0</v>
      </c>
      <c r="G177" s="163">
        <f t="shared" si="206"/>
        <v>0</v>
      </c>
      <c r="H177" s="163">
        <f t="shared" si="206"/>
        <v>0</v>
      </c>
      <c r="I177" s="163">
        <f t="shared" si="206"/>
        <v>0</v>
      </c>
      <c r="J177" s="163">
        <f t="shared" si="206"/>
        <v>0</v>
      </c>
      <c r="K177" s="163">
        <f t="shared" si="206"/>
        <v>0</v>
      </c>
      <c r="L177" s="163">
        <f t="shared" si="206"/>
        <v>0</v>
      </c>
      <c r="M177" s="163">
        <f t="shared" si="207"/>
        <v>0</v>
      </c>
      <c r="N177" s="163">
        <f t="shared" si="207"/>
        <v>0</v>
      </c>
      <c r="O177" s="163">
        <f t="shared" si="207"/>
        <v>0</v>
      </c>
      <c r="P177" s="163">
        <f t="shared" si="207"/>
        <v>0</v>
      </c>
      <c r="Q177" s="163">
        <f t="shared" si="208"/>
        <v>0</v>
      </c>
      <c r="R177" s="163">
        <f t="shared" si="208"/>
        <v>0</v>
      </c>
      <c r="S177" s="163">
        <f t="shared" si="209"/>
        <v>0</v>
      </c>
      <c r="T177" s="163">
        <f t="shared" si="209"/>
        <v>0</v>
      </c>
      <c r="U177" s="163">
        <f t="shared" si="209"/>
        <v>0</v>
      </c>
      <c r="V177" s="163">
        <f t="shared" si="209"/>
        <v>0</v>
      </c>
      <c r="W177" s="163">
        <f t="shared" si="209"/>
        <v>0</v>
      </c>
      <c r="X177" s="163">
        <f t="shared" si="209"/>
        <v>0</v>
      </c>
      <c r="Y177" s="163">
        <f t="shared" si="209"/>
        <v>0</v>
      </c>
      <c r="Z177" s="163">
        <f t="shared" si="209"/>
        <v>0</v>
      </c>
      <c r="AA177" s="163">
        <f t="shared" si="209"/>
        <v>0</v>
      </c>
      <c r="AB177" s="163">
        <f t="shared" si="209"/>
        <v>0</v>
      </c>
      <c r="AC177" s="163">
        <f t="shared" si="209"/>
        <v>0</v>
      </c>
      <c r="AD177" s="163">
        <f t="shared" si="209"/>
        <v>0</v>
      </c>
      <c r="AE177" s="163">
        <f t="shared" si="209"/>
        <v>0</v>
      </c>
      <c r="AF177" s="176">
        <f t="shared" si="209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206"/>
        <v>0</v>
      </c>
      <c r="D178" s="163">
        <f t="shared" si="206"/>
        <v>0</v>
      </c>
      <c r="E178" s="163">
        <f t="shared" si="206"/>
        <v>0</v>
      </c>
      <c r="F178" s="163">
        <f t="shared" si="206"/>
        <v>0</v>
      </c>
      <c r="G178" s="163">
        <f t="shared" si="206"/>
        <v>0</v>
      </c>
      <c r="H178" s="163">
        <f t="shared" si="206"/>
        <v>0</v>
      </c>
      <c r="I178" s="163">
        <f t="shared" si="206"/>
        <v>0</v>
      </c>
      <c r="J178" s="163">
        <f t="shared" si="206"/>
        <v>0</v>
      </c>
      <c r="K178" s="163">
        <f t="shared" si="206"/>
        <v>0</v>
      </c>
      <c r="L178" s="163">
        <f t="shared" si="206"/>
        <v>0</v>
      </c>
      <c r="M178" s="163">
        <f t="shared" si="207"/>
        <v>0</v>
      </c>
      <c r="N178" s="163">
        <f t="shared" si="207"/>
        <v>0</v>
      </c>
      <c r="O178" s="163">
        <f t="shared" si="207"/>
        <v>0</v>
      </c>
      <c r="P178" s="163">
        <f t="shared" si="207"/>
        <v>0</v>
      </c>
      <c r="Q178" s="163">
        <f t="shared" si="208"/>
        <v>0</v>
      </c>
      <c r="R178" s="163">
        <f t="shared" si="208"/>
        <v>0</v>
      </c>
      <c r="S178" s="163">
        <f t="shared" si="209"/>
        <v>0</v>
      </c>
      <c r="T178" s="163">
        <f t="shared" si="209"/>
        <v>0</v>
      </c>
      <c r="U178" s="163">
        <f t="shared" si="209"/>
        <v>0</v>
      </c>
      <c r="V178" s="163">
        <f t="shared" si="209"/>
        <v>0</v>
      </c>
      <c r="W178" s="163">
        <f t="shared" si="209"/>
        <v>0</v>
      </c>
      <c r="X178" s="163">
        <f t="shared" si="209"/>
        <v>0</v>
      </c>
      <c r="Y178" s="163">
        <f t="shared" si="209"/>
        <v>0</v>
      </c>
      <c r="Z178" s="163">
        <f t="shared" si="209"/>
        <v>0</v>
      </c>
      <c r="AA178" s="163">
        <f t="shared" si="209"/>
        <v>0</v>
      </c>
      <c r="AB178" s="163">
        <f t="shared" si="209"/>
        <v>0</v>
      </c>
      <c r="AC178" s="163">
        <f t="shared" si="209"/>
        <v>0</v>
      </c>
      <c r="AD178" s="163">
        <f t="shared" si="209"/>
        <v>0</v>
      </c>
      <c r="AE178" s="163">
        <f t="shared" si="209"/>
        <v>0</v>
      </c>
      <c r="AF178" s="176">
        <f t="shared" si="209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206"/>
        <v>0</v>
      </c>
      <c r="D179" s="163">
        <f t="shared" si="206"/>
        <v>0</v>
      </c>
      <c r="E179" s="163">
        <f t="shared" si="206"/>
        <v>0</v>
      </c>
      <c r="F179" s="163">
        <f t="shared" si="206"/>
        <v>0</v>
      </c>
      <c r="G179" s="163">
        <f t="shared" si="206"/>
        <v>0</v>
      </c>
      <c r="H179" s="163">
        <f t="shared" si="206"/>
        <v>0</v>
      </c>
      <c r="I179" s="163">
        <f t="shared" si="206"/>
        <v>0</v>
      </c>
      <c r="J179" s="163">
        <f t="shared" si="206"/>
        <v>0</v>
      </c>
      <c r="K179" s="163">
        <f t="shared" si="206"/>
        <v>0</v>
      </c>
      <c r="L179" s="163">
        <f t="shared" si="206"/>
        <v>0</v>
      </c>
      <c r="M179" s="163">
        <f t="shared" si="207"/>
        <v>0</v>
      </c>
      <c r="N179" s="163">
        <f t="shared" si="207"/>
        <v>0</v>
      </c>
      <c r="O179" s="163">
        <f t="shared" si="207"/>
        <v>0</v>
      </c>
      <c r="P179" s="163">
        <f t="shared" si="207"/>
        <v>0</v>
      </c>
      <c r="Q179" s="163">
        <f t="shared" si="208"/>
        <v>0</v>
      </c>
      <c r="R179" s="163">
        <f t="shared" si="208"/>
        <v>0</v>
      </c>
      <c r="S179" s="163">
        <f t="shared" si="209"/>
        <v>0</v>
      </c>
      <c r="T179" s="163">
        <f t="shared" si="209"/>
        <v>0</v>
      </c>
      <c r="U179" s="163">
        <f t="shared" si="209"/>
        <v>0</v>
      </c>
      <c r="V179" s="163">
        <f t="shared" si="209"/>
        <v>0</v>
      </c>
      <c r="W179" s="163">
        <f t="shared" si="209"/>
        <v>0</v>
      </c>
      <c r="X179" s="163">
        <f t="shared" si="209"/>
        <v>0</v>
      </c>
      <c r="Y179" s="163">
        <f t="shared" si="209"/>
        <v>0</v>
      </c>
      <c r="Z179" s="163">
        <f t="shared" si="209"/>
        <v>0</v>
      </c>
      <c r="AA179" s="163">
        <f t="shared" si="209"/>
        <v>0</v>
      </c>
      <c r="AB179" s="163">
        <f t="shared" si="209"/>
        <v>0</v>
      </c>
      <c r="AC179" s="163">
        <f t="shared" si="209"/>
        <v>0</v>
      </c>
      <c r="AD179" s="163">
        <f t="shared" si="209"/>
        <v>0</v>
      </c>
      <c r="AE179" s="163">
        <f t="shared" si="209"/>
        <v>0</v>
      </c>
      <c r="AF179" s="176">
        <f t="shared" si="209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206"/>
        <v>0</v>
      </c>
      <c r="D180" s="163">
        <f t="shared" si="206"/>
        <v>0</v>
      </c>
      <c r="E180" s="163">
        <f t="shared" si="206"/>
        <v>0</v>
      </c>
      <c r="F180" s="163">
        <f t="shared" si="206"/>
        <v>0</v>
      </c>
      <c r="G180" s="163">
        <f t="shared" si="206"/>
        <v>0</v>
      </c>
      <c r="H180" s="163">
        <f t="shared" si="206"/>
        <v>0</v>
      </c>
      <c r="I180" s="163">
        <f t="shared" si="206"/>
        <v>0</v>
      </c>
      <c r="J180" s="163">
        <f t="shared" si="206"/>
        <v>0</v>
      </c>
      <c r="K180" s="163">
        <f t="shared" si="206"/>
        <v>0</v>
      </c>
      <c r="L180" s="163">
        <f t="shared" si="206"/>
        <v>0</v>
      </c>
      <c r="M180" s="163">
        <f t="shared" si="207"/>
        <v>0</v>
      </c>
      <c r="N180" s="163">
        <f t="shared" si="207"/>
        <v>0</v>
      </c>
      <c r="O180" s="163">
        <f t="shared" si="207"/>
        <v>0</v>
      </c>
      <c r="P180" s="163">
        <f t="shared" si="207"/>
        <v>0</v>
      </c>
      <c r="Q180" s="163">
        <f t="shared" si="208"/>
        <v>0</v>
      </c>
      <c r="R180" s="163">
        <f t="shared" si="208"/>
        <v>0</v>
      </c>
      <c r="S180" s="163">
        <f t="shared" si="209"/>
        <v>0</v>
      </c>
      <c r="T180" s="163">
        <f t="shared" si="209"/>
        <v>0</v>
      </c>
      <c r="U180" s="163">
        <f t="shared" si="209"/>
        <v>0</v>
      </c>
      <c r="V180" s="163">
        <f t="shared" si="209"/>
        <v>0</v>
      </c>
      <c r="W180" s="163">
        <f t="shared" si="209"/>
        <v>0</v>
      </c>
      <c r="X180" s="163">
        <f t="shared" si="209"/>
        <v>0</v>
      </c>
      <c r="Y180" s="163">
        <f t="shared" si="209"/>
        <v>0</v>
      </c>
      <c r="Z180" s="163">
        <f t="shared" si="209"/>
        <v>0</v>
      </c>
      <c r="AA180" s="163">
        <f t="shared" si="209"/>
        <v>0</v>
      </c>
      <c r="AB180" s="163">
        <f t="shared" si="209"/>
        <v>0</v>
      </c>
      <c r="AC180" s="163">
        <f t="shared" si="209"/>
        <v>0</v>
      </c>
      <c r="AD180" s="163">
        <f t="shared" si="209"/>
        <v>0</v>
      </c>
      <c r="AE180" s="163">
        <f t="shared" si="209"/>
        <v>0</v>
      </c>
      <c r="AF180" s="176">
        <f t="shared" si="209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206"/>
        <v>0</v>
      </c>
      <c r="D181" s="163">
        <f t="shared" si="206"/>
        <v>0</v>
      </c>
      <c r="E181" s="163">
        <f t="shared" si="206"/>
        <v>0</v>
      </c>
      <c r="F181" s="163">
        <f t="shared" si="206"/>
        <v>0</v>
      </c>
      <c r="G181" s="163">
        <f t="shared" si="206"/>
        <v>0</v>
      </c>
      <c r="H181" s="163">
        <f t="shared" si="206"/>
        <v>0</v>
      </c>
      <c r="I181" s="163">
        <f t="shared" si="206"/>
        <v>0</v>
      </c>
      <c r="J181" s="163">
        <f t="shared" si="206"/>
        <v>0</v>
      </c>
      <c r="K181" s="163">
        <f t="shared" si="206"/>
        <v>0</v>
      </c>
      <c r="L181" s="163">
        <f t="shared" si="206"/>
        <v>0</v>
      </c>
      <c r="M181" s="163">
        <f t="shared" si="207"/>
        <v>0</v>
      </c>
      <c r="N181" s="163">
        <f t="shared" si="207"/>
        <v>0</v>
      </c>
      <c r="O181" s="163">
        <f t="shared" si="207"/>
        <v>0</v>
      </c>
      <c r="P181" s="163">
        <f t="shared" si="207"/>
        <v>0</v>
      </c>
      <c r="Q181" s="163">
        <f t="shared" si="208"/>
        <v>0</v>
      </c>
      <c r="R181" s="163">
        <f t="shared" si="208"/>
        <v>0</v>
      </c>
      <c r="S181" s="163">
        <f t="shared" si="209"/>
        <v>0</v>
      </c>
      <c r="T181" s="163">
        <f t="shared" si="209"/>
        <v>0</v>
      </c>
      <c r="U181" s="163">
        <f t="shared" si="209"/>
        <v>0</v>
      </c>
      <c r="V181" s="163">
        <f t="shared" si="209"/>
        <v>0</v>
      </c>
      <c r="W181" s="163">
        <f t="shared" si="209"/>
        <v>0</v>
      </c>
      <c r="X181" s="163">
        <f t="shared" si="209"/>
        <v>0</v>
      </c>
      <c r="Y181" s="163">
        <f t="shared" si="209"/>
        <v>0</v>
      </c>
      <c r="Z181" s="163">
        <f t="shared" si="209"/>
        <v>0</v>
      </c>
      <c r="AA181" s="163">
        <f t="shared" si="209"/>
        <v>0</v>
      </c>
      <c r="AB181" s="163">
        <f t="shared" si="209"/>
        <v>0</v>
      </c>
      <c r="AC181" s="163">
        <f t="shared" si="209"/>
        <v>0</v>
      </c>
      <c r="AD181" s="163">
        <f t="shared" si="209"/>
        <v>0</v>
      </c>
      <c r="AE181" s="163">
        <f t="shared" si="209"/>
        <v>0</v>
      </c>
      <c r="AF181" s="176">
        <f t="shared" si="209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206"/>
        <v>0</v>
      </c>
      <c r="D182" s="163">
        <f t="shared" si="206"/>
        <v>0</v>
      </c>
      <c r="E182" s="163">
        <f t="shared" si="206"/>
        <v>0</v>
      </c>
      <c r="F182" s="163">
        <f t="shared" si="206"/>
        <v>0</v>
      </c>
      <c r="G182" s="163">
        <f t="shared" si="206"/>
        <v>0</v>
      </c>
      <c r="H182" s="163">
        <f t="shared" si="206"/>
        <v>0</v>
      </c>
      <c r="I182" s="163">
        <f t="shared" si="206"/>
        <v>0</v>
      </c>
      <c r="J182" s="163">
        <f t="shared" si="206"/>
        <v>0</v>
      </c>
      <c r="K182" s="163">
        <f t="shared" si="206"/>
        <v>0</v>
      </c>
      <c r="L182" s="163">
        <f t="shared" si="206"/>
        <v>0</v>
      </c>
      <c r="M182" s="163">
        <f t="shared" si="207"/>
        <v>0</v>
      </c>
      <c r="N182" s="163">
        <f t="shared" si="207"/>
        <v>0</v>
      </c>
      <c r="O182" s="163">
        <f t="shared" si="207"/>
        <v>0</v>
      </c>
      <c r="P182" s="163">
        <f t="shared" si="207"/>
        <v>0</v>
      </c>
      <c r="Q182" s="163">
        <f t="shared" si="208"/>
        <v>0</v>
      </c>
      <c r="R182" s="163">
        <f t="shared" si="208"/>
        <v>0</v>
      </c>
      <c r="S182" s="163">
        <f t="shared" si="209"/>
        <v>0</v>
      </c>
      <c r="T182" s="163">
        <f t="shared" si="209"/>
        <v>0</v>
      </c>
      <c r="U182" s="163">
        <f t="shared" si="209"/>
        <v>0</v>
      </c>
      <c r="V182" s="163">
        <f t="shared" si="209"/>
        <v>0</v>
      </c>
      <c r="W182" s="163">
        <f t="shared" si="209"/>
        <v>0</v>
      </c>
      <c r="X182" s="163">
        <f t="shared" si="209"/>
        <v>0</v>
      </c>
      <c r="Y182" s="163">
        <f t="shared" si="209"/>
        <v>0</v>
      </c>
      <c r="Z182" s="163">
        <f t="shared" si="209"/>
        <v>0</v>
      </c>
      <c r="AA182" s="163">
        <f t="shared" si="209"/>
        <v>0</v>
      </c>
      <c r="AB182" s="163">
        <f t="shared" si="209"/>
        <v>0</v>
      </c>
      <c r="AC182" s="163">
        <f t="shared" si="209"/>
        <v>0</v>
      </c>
      <c r="AD182" s="163">
        <f t="shared" si="209"/>
        <v>0</v>
      </c>
      <c r="AE182" s="163">
        <f t="shared" si="209"/>
        <v>0</v>
      </c>
      <c r="AF182" s="176">
        <f t="shared" si="209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206"/>
        <v>0</v>
      </c>
      <c r="D183" s="163">
        <f t="shared" si="206"/>
        <v>0</v>
      </c>
      <c r="E183" s="163">
        <f t="shared" si="206"/>
        <v>0</v>
      </c>
      <c r="F183" s="163">
        <f t="shared" si="206"/>
        <v>0</v>
      </c>
      <c r="G183" s="163">
        <f t="shared" si="206"/>
        <v>0</v>
      </c>
      <c r="H183" s="163">
        <f t="shared" si="206"/>
        <v>0</v>
      </c>
      <c r="I183" s="163">
        <f t="shared" si="206"/>
        <v>0</v>
      </c>
      <c r="J183" s="163">
        <f t="shared" si="206"/>
        <v>0</v>
      </c>
      <c r="K183" s="163">
        <f t="shared" si="206"/>
        <v>0</v>
      </c>
      <c r="L183" s="163">
        <f t="shared" si="206"/>
        <v>0</v>
      </c>
      <c r="M183" s="163">
        <f t="shared" si="207"/>
        <v>0</v>
      </c>
      <c r="N183" s="163">
        <f t="shared" si="207"/>
        <v>0</v>
      </c>
      <c r="O183" s="163">
        <f t="shared" si="207"/>
        <v>0</v>
      </c>
      <c r="P183" s="163">
        <f t="shared" si="207"/>
        <v>0</v>
      </c>
      <c r="Q183" s="163">
        <f t="shared" si="208"/>
        <v>0</v>
      </c>
      <c r="R183" s="163">
        <f t="shared" si="208"/>
        <v>0</v>
      </c>
      <c r="S183" s="163">
        <f t="shared" si="209"/>
        <v>0</v>
      </c>
      <c r="T183" s="163">
        <f t="shared" si="209"/>
        <v>0</v>
      </c>
      <c r="U183" s="163">
        <f t="shared" si="209"/>
        <v>0</v>
      </c>
      <c r="V183" s="163">
        <f t="shared" si="209"/>
        <v>0</v>
      </c>
      <c r="W183" s="163">
        <f t="shared" si="209"/>
        <v>0</v>
      </c>
      <c r="X183" s="163">
        <f t="shared" si="209"/>
        <v>0</v>
      </c>
      <c r="Y183" s="163">
        <f t="shared" si="209"/>
        <v>0</v>
      </c>
      <c r="Z183" s="163">
        <f t="shared" si="209"/>
        <v>0</v>
      </c>
      <c r="AA183" s="163">
        <f t="shared" si="209"/>
        <v>0</v>
      </c>
      <c r="AB183" s="163">
        <f t="shared" si="209"/>
        <v>0</v>
      </c>
      <c r="AC183" s="163">
        <f t="shared" si="209"/>
        <v>0</v>
      </c>
      <c r="AD183" s="163">
        <f t="shared" si="209"/>
        <v>0</v>
      </c>
      <c r="AE183" s="163">
        <f t="shared" si="209"/>
        <v>0</v>
      </c>
      <c r="AF183" s="176">
        <f t="shared" si="209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206"/>
        <v>0</v>
      </c>
      <c r="D184" s="163">
        <f t="shared" si="206"/>
        <v>0</v>
      </c>
      <c r="E184" s="163">
        <f t="shared" si="206"/>
        <v>0</v>
      </c>
      <c r="F184" s="163">
        <f t="shared" si="206"/>
        <v>0</v>
      </c>
      <c r="G184" s="163">
        <f t="shared" si="206"/>
        <v>0</v>
      </c>
      <c r="H184" s="163">
        <f t="shared" si="206"/>
        <v>0</v>
      </c>
      <c r="I184" s="163">
        <f t="shared" si="206"/>
        <v>0</v>
      </c>
      <c r="J184" s="163">
        <f t="shared" si="206"/>
        <v>0</v>
      </c>
      <c r="K184" s="163">
        <f t="shared" si="206"/>
        <v>0</v>
      </c>
      <c r="L184" s="163">
        <f t="shared" si="206"/>
        <v>0</v>
      </c>
      <c r="M184" s="163">
        <f t="shared" si="207"/>
        <v>0</v>
      </c>
      <c r="N184" s="163">
        <f t="shared" si="207"/>
        <v>0</v>
      </c>
      <c r="O184" s="163">
        <f t="shared" si="207"/>
        <v>0</v>
      </c>
      <c r="P184" s="163">
        <f t="shared" si="207"/>
        <v>0</v>
      </c>
      <c r="Q184" s="163">
        <f t="shared" si="208"/>
        <v>0</v>
      </c>
      <c r="R184" s="163">
        <f t="shared" si="208"/>
        <v>0</v>
      </c>
      <c r="S184" s="163">
        <f t="shared" ref="S184:AF199" si="210">R184</f>
        <v>0</v>
      </c>
      <c r="T184" s="163">
        <f t="shared" si="210"/>
        <v>0</v>
      </c>
      <c r="U184" s="163">
        <f t="shared" si="210"/>
        <v>0</v>
      </c>
      <c r="V184" s="163">
        <f t="shared" si="210"/>
        <v>0</v>
      </c>
      <c r="W184" s="163">
        <f t="shared" si="210"/>
        <v>0</v>
      </c>
      <c r="X184" s="163">
        <f t="shared" si="210"/>
        <v>0</v>
      </c>
      <c r="Y184" s="163">
        <f t="shared" si="210"/>
        <v>0</v>
      </c>
      <c r="Z184" s="163">
        <f t="shared" si="210"/>
        <v>0</v>
      </c>
      <c r="AA184" s="163">
        <f t="shared" si="210"/>
        <v>0</v>
      </c>
      <c r="AB184" s="163">
        <f t="shared" si="210"/>
        <v>0</v>
      </c>
      <c r="AC184" s="163">
        <f t="shared" si="209"/>
        <v>0</v>
      </c>
      <c r="AD184" s="163">
        <f t="shared" si="210"/>
        <v>0</v>
      </c>
      <c r="AE184" s="163">
        <f t="shared" si="210"/>
        <v>0</v>
      </c>
      <c r="AF184" s="176">
        <f t="shared" si="210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L200" si="211">B185</f>
        <v>0</v>
      </c>
      <c r="D185" s="163">
        <f t="shared" si="211"/>
        <v>0</v>
      </c>
      <c r="E185" s="163">
        <f t="shared" si="211"/>
        <v>0</v>
      </c>
      <c r="F185" s="163">
        <f t="shared" si="211"/>
        <v>0</v>
      </c>
      <c r="G185" s="163">
        <f t="shared" si="211"/>
        <v>0</v>
      </c>
      <c r="H185" s="163">
        <f t="shared" si="211"/>
        <v>0</v>
      </c>
      <c r="I185" s="163">
        <f t="shared" si="211"/>
        <v>0</v>
      </c>
      <c r="J185" s="163">
        <f t="shared" si="211"/>
        <v>0</v>
      </c>
      <c r="K185" s="163">
        <f t="shared" si="211"/>
        <v>0</v>
      </c>
      <c r="L185" s="163">
        <f t="shared" si="211"/>
        <v>0</v>
      </c>
      <c r="M185" s="163">
        <f t="shared" si="207"/>
        <v>0</v>
      </c>
      <c r="N185" s="163">
        <f t="shared" si="207"/>
        <v>0</v>
      </c>
      <c r="O185" s="163">
        <f t="shared" si="207"/>
        <v>0</v>
      </c>
      <c r="P185" s="163">
        <f t="shared" si="207"/>
        <v>0</v>
      </c>
      <c r="Q185" s="163">
        <f t="shared" si="208"/>
        <v>0</v>
      </c>
      <c r="R185" s="163">
        <f t="shared" si="208"/>
        <v>0</v>
      </c>
      <c r="S185" s="163">
        <f t="shared" si="210"/>
        <v>0</v>
      </c>
      <c r="T185" s="163">
        <f t="shared" si="210"/>
        <v>0</v>
      </c>
      <c r="U185" s="163">
        <f t="shared" si="210"/>
        <v>0</v>
      </c>
      <c r="V185" s="163">
        <f t="shared" si="210"/>
        <v>0</v>
      </c>
      <c r="W185" s="163">
        <f t="shared" si="210"/>
        <v>0</v>
      </c>
      <c r="X185" s="163">
        <f t="shared" si="210"/>
        <v>0</v>
      </c>
      <c r="Y185" s="163">
        <f t="shared" si="210"/>
        <v>0</v>
      </c>
      <c r="Z185" s="163">
        <f t="shared" si="210"/>
        <v>0</v>
      </c>
      <c r="AA185" s="163">
        <f t="shared" si="210"/>
        <v>0</v>
      </c>
      <c r="AB185" s="163">
        <f t="shared" si="210"/>
        <v>0</v>
      </c>
      <c r="AC185" s="163">
        <f t="shared" si="210"/>
        <v>0</v>
      </c>
      <c r="AD185" s="163">
        <f t="shared" si="210"/>
        <v>0</v>
      </c>
      <c r="AE185" s="163">
        <f t="shared" si="210"/>
        <v>0</v>
      </c>
      <c r="AF185" s="176">
        <f t="shared" si="210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211"/>
        <v>0</v>
      </c>
      <c r="D186" s="163">
        <f t="shared" si="211"/>
        <v>0</v>
      </c>
      <c r="E186" s="163">
        <f t="shared" si="211"/>
        <v>0</v>
      </c>
      <c r="F186" s="163">
        <f t="shared" si="211"/>
        <v>0</v>
      </c>
      <c r="G186" s="163">
        <f t="shared" si="211"/>
        <v>0</v>
      </c>
      <c r="H186" s="163">
        <f t="shared" si="211"/>
        <v>0</v>
      </c>
      <c r="I186" s="163">
        <f t="shared" si="211"/>
        <v>0</v>
      </c>
      <c r="J186" s="163">
        <f t="shared" si="211"/>
        <v>0</v>
      </c>
      <c r="K186" s="163">
        <f t="shared" si="211"/>
        <v>0</v>
      </c>
      <c r="L186" s="163">
        <f t="shared" si="211"/>
        <v>0</v>
      </c>
      <c r="M186" s="163">
        <f t="shared" si="207"/>
        <v>0</v>
      </c>
      <c r="N186" s="163">
        <f t="shared" si="207"/>
        <v>0</v>
      </c>
      <c r="O186" s="163">
        <f t="shared" si="207"/>
        <v>0</v>
      </c>
      <c r="P186" s="163">
        <f t="shared" si="207"/>
        <v>0</v>
      </c>
      <c r="Q186" s="163">
        <f t="shared" si="208"/>
        <v>0</v>
      </c>
      <c r="R186" s="163">
        <f t="shared" si="208"/>
        <v>0</v>
      </c>
      <c r="S186" s="163">
        <f t="shared" si="210"/>
        <v>0</v>
      </c>
      <c r="T186" s="163">
        <f t="shared" si="210"/>
        <v>0</v>
      </c>
      <c r="U186" s="163">
        <f t="shared" si="210"/>
        <v>0</v>
      </c>
      <c r="V186" s="163">
        <f t="shared" si="210"/>
        <v>0</v>
      </c>
      <c r="W186" s="163">
        <f t="shared" si="210"/>
        <v>0</v>
      </c>
      <c r="X186" s="163">
        <f t="shared" si="210"/>
        <v>0</v>
      </c>
      <c r="Y186" s="163">
        <f t="shared" si="210"/>
        <v>0</v>
      </c>
      <c r="Z186" s="163">
        <f t="shared" si="210"/>
        <v>0</v>
      </c>
      <c r="AA186" s="163">
        <f t="shared" si="210"/>
        <v>0</v>
      </c>
      <c r="AB186" s="163">
        <f t="shared" si="210"/>
        <v>0</v>
      </c>
      <c r="AC186" s="163">
        <f t="shared" si="210"/>
        <v>0</v>
      </c>
      <c r="AD186" s="163">
        <f t="shared" si="210"/>
        <v>0</v>
      </c>
      <c r="AE186" s="163">
        <f t="shared" si="210"/>
        <v>0</v>
      </c>
      <c r="AF186" s="176">
        <f t="shared" si="210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211"/>
        <v>0</v>
      </c>
      <c r="D187" s="163">
        <f t="shared" si="211"/>
        <v>0</v>
      </c>
      <c r="E187" s="163">
        <f t="shared" si="211"/>
        <v>0</v>
      </c>
      <c r="F187" s="163">
        <f t="shared" si="211"/>
        <v>0</v>
      </c>
      <c r="G187" s="163">
        <f t="shared" si="211"/>
        <v>0</v>
      </c>
      <c r="H187" s="163">
        <f t="shared" si="211"/>
        <v>0</v>
      </c>
      <c r="I187" s="163">
        <f t="shared" si="211"/>
        <v>0</v>
      </c>
      <c r="J187" s="163">
        <f t="shared" si="211"/>
        <v>0</v>
      </c>
      <c r="K187" s="163">
        <f t="shared" si="211"/>
        <v>0</v>
      </c>
      <c r="L187" s="163">
        <f t="shared" si="211"/>
        <v>0</v>
      </c>
      <c r="M187" s="163">
        <f t="shared" si="207"/>
        <v>0</v>
      </c>
      <c r="N187" s="163">
        <f t="shared" si="207"/>
        <v>0</v>
      </c>
      <c r="O187" s="163">
        <f t="shared" si="207"/>
        <v>0</v>
      </c>
      <c r="P187" s="163">
        <f t="shared" si="207"/>
        <v>0</v>
      </c>
      <c r="Q187" s="163">
        <f t="shared" si="208"/>
        <v>0</v>
      </c>
      <c r="R187" s="163">
        <f t="shared" si="208"/>
        <v>0</v>
      </c>
      <c r="S187" s="163">
        <f t="shared" si="210"/>
        <v>0</v>
      </c>
      <c r="T187" s="163">
        <f t="shared" si="210"/>
        <v>0</v>
      </c>
      <c r="U187" s="163">
        <f t="shared" si="210"/>
        <v>0</v>
      </c>
      <c r="V187" s="163">
        <f t="shared" si="210"/>
        <v>0</v>
      </c>
      <c r="W187" s="163">
        <f t="shared" si="210"/>
        <v>0</v>
      </c>
      <c r="X187" s="163">
        <f t="shared" si="210"/>
        <v>0</v>
      </c>
      <c r="Y187" s="163">
        <f t="shared" si="210"/>
        <v>0</v>
      </c>
      <c r="Z187" s="163">
        <f t="shared" si="210"/>
        <v>0</v>
      </c>
      <c r="AA187" s="163">
        <f t="shared" si="210"/>
        <v>0</v>
      </c>
      <c r="AB187" s="163">
        <f t="shared" si="210"/>
        <v>0</v>
      </c>
      <c r="AC187" s="163">
        <f t="shared" si="210"/>
        <v>0</v>
      </c>
      <c r="AD187" s="163">
        <f t="shared" si="210"/>
        <v>0</v>
      </c>
      <c r="AE187" s="163">
        <f t="shared" si="210"/>
        <v>0</v>
      </c>
      <c r="AF187" s="176">
        <f t="shared" si="210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211"/>
        <v>0</v>
      </c>
      <c r="D188" s="163">
        <f t="shared" si="211"/>
        <v>0</v>
      </c>
      <c r="E188" s="163">
        <f t="shared" si="211"/>
        <v>0</v>
      </c>
      <c r="F188" s="163">
        <f t="shared" si="211"/>
        <v>0</v>
      </c>
      <c r="G188" s="163">
        <f t="shared" si="211"/>
        <v>0</v>
      </c>
      <c r="H188" s="163">
        <f t="shared" si="211"/>
        <v>0</v>
      </c>
      <c r="I188" s="163">
        <f t="shared" si="211"/>
        <v>0</v>
      </c>
      <c r="J188" s="163">
        <f t="shared" si="211"/>
        <v>0</v>
      </c>
      <c r="K188" s="163">
        <f t="shared" si="211"/>
        <v>0</v>
      </c>
      <c r="L188" s="163">
        <f t="shared" si="211"/>
        <v>0</v>
      </c>
      <c r="M188" s="163">
        <f t="shared" si="207"/>
        <v>0</v>
      </c>
      <c r="N188" s="163">
        <f t="shared" si="207"/>
        <v>0</v>
      </c>
      <c r="O188" s="163">
        <f t="shared" si="207"/>
        <v>0</v>
      </c>
      <c r="P188" s="163">
        <f t="shared" si="207"/>
        <v>0</v>
      </c>
      <c r="Q188" s="163">
        <f t="shared" si="208"/>
        <v>0</v>
      </c>
      <c r="R188" s="163">
        <f t="shared" si="208"/>
        <v>0</v>
      </c>
      <c r="S188" s="163">
        <f t="shared" si="210"/>
        <v>0</v>
      </c>
      <c r="T188" s="163">
        <f t="shared" si="210"/>
        <v>0</v>
      </c>
      <c r="U188" s="163">
        <f t="shared" si="210"/>
        <v>0</v>
      </c>
      <c r="V188" s="163">
        <f t="shared" si="210"/>
        <v>0</v>
      </c>
      <c r="W188" s="163">
        <f t="shared" si="210"/>
        <v>0</v>
      </c>
      <c r="X188" s="163">
        <f t="shared" si="210"/>
        <v>0</v>
      </c>
      <c r="Y188" s="163">
        <f t="shared" si="210"/>
        <v>0</v>
      </c>
      <c r="Z188" s="163">
        <f t="shared" si="210"/>
        <v>0</v>
      </c>
      <c r="AA188" s="163">
        <f t="shared" si="210"/>
        <v>0</v>
      </c>
      <c r="AB188" s="163">
        <f t="shared" si="210"/>
        <v>0</v>
      </c>
      <c r="AC188" s="163">
        <f t="shared" si="210"/>
        <v>0</v>
      </c>
      <c r="AD188" s="163">
        <f t="shared" si="210"/>
        <v>0</v>
      </c>
      <c r="AE188" s="163">
        <f t="shared" si="210"/>
        <v>0</v>
      </c>
      <c r="AF188" s="176">
        <f t="shared" si="210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211"/>
        <v>0</v>
      </c>
      <c r="D189" s="163">
        <f t="shared" si="211"/>
        <v>0</v>
      </c>
      <c r="E189" s="163">
        <f t="shared" si="211"/>
        <v>0</v>
      </c>
      <c r="F189" s="163">
        <f t="shared" si="211"/>
        <v>0</v>
      </c>
      <c r="G189" s="163">
        <f t="shared" si="211"/>
        <v>0</v>
      </c>
      <c r="H189" s="163">
        <f t="shared" si="211"/>
        <v>0</v>
      </c>
      <c r="I189" s="163">
        <f t="shared" si="211"/>
        <v>0</v>
      </c>
      <c r="J189" s="163">
        <f t="shared" si="211"/>
        <v>0</v>
      </c>
      <c r="K189" s="163">
        <f t="shared" si="211"/>
        <v>0</v>
      </c>
      <c r="L189" s="163">
        <f t="shared" si="211"/>
        <v>0</v>
      </c>
      <c r="M189" s="163">
        <f t="shared" si="207"/>
        <v>0</v>
      </c>
      <c r="N189" s="163">
        <f t="shared" si="207"/>
        <v>0</v>
      </c>
      <c r="O189" s="163">
        <f t="shared" si="207"/>
        <v>0</v>
      </c>
      <c r="P189" s="163">
        <f t="shared" si="207"/>
        <v>0</v>
      </c>
      <c r="Q189" s="163">
        <f t="shared" si="208"/>
        <v>0</v>
      </c>
      <c r="R189" s="163">
        <f t="shared" si="208"/>
        <v>0</v>
      </c>
      <c r="S189" s="163">
        <f t="shared" si="210"/>
        <v>0</v>
      </c>
      <c r="T189" s="163">
        <f t="shared" si="210"/>
        <v>0</v>
      </c>
      <c r="U189" s="163">
        <f t="shared" si="210"/>
        <v>0</v>
      </c>
      <c r="V189" s="163">
        <f t="shared" si="210"/>
        <v>0</v>
      </c>
      <c r="W189" s="163">
        <f t="shared" si="210"/>
        <v>0</v>
      </c>
      <c r="X189" s="163">
        <f t="shared" si="210"/>
        <v>0</v>
      </c>
      <c r="Y189" s="163">
        <f t="shared" si="210"/>
        <v>0</v>
      </c>
      <c r="Z189" s="163">
        <f t="shared" si="210"/>
        <v>0</v>
      </c>
      <c r="AA189" s="163">
        <f t="shared" si="210"/>
        <v>0</v>
      </c>
      <c r="AB189" s="163">
        <f t="shared" si="210"/>
        <v>0</v>
      </c>
      <c r="AC189" s="163">
        <f t="shared" si="210"/>
        <v>0</v>
      </c>
      <c r="AD189" s="163">
        <f t="shared" si="210"/>
        <v>0</v>
      </c>
      <c r="AE189" s="163">
        <f t="shared" si="210"/>
        <v>0</v>
      </c>
      <c r="AF189" s="176">
        <f t="shared" si="210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211"/>
        <v>0</v>
      </c>
      <c r="D190" s="163">
        <f t="shared" si="211"/>
        <v>0</v>
      </c>
      <c r="E190" s="163">
        <f t="shared" si="211"/>
        <v>0</v>
      </c>
      <c r="F190" s="163">
        <f t="shared" si="211"/>
        <v>0</v>
      </c>
      <c r="G190" s="163">
        <f t="shared" si="211"/>
        <v>0</v>
      </c>
      <c r="H190" s="163">
        <f t="shared" si="211"/>
        <v>0</v>
      </c>
      <c r="I190" s="163">
        <f t="shared" si="211"/>
        <v>0</v>
      </c>
      <c r="J190" s="163">
        <f t="shared" si="211"/>
        <v>0</v>
      </c>
      <c r="K190" s="163">
        <f t="shared" si="211"/>
        <v>0</v>
      </c>
      <c r="L190" s="163">
        <f t="shared" si="211"/>
        <v>0</v>
      </c>
      <c r="M190" s="163">
        <f t="shared" si="207"/>
        <v>0</v>
      </c>
      <c r="N190" s="163">
        <f t="shared" si="207"/>
        <v>0</v>
      </c>
      <c r="O190" s="163">
        <f t="shared" si="207"/>
        <v>0</v>
      </c>
      <c r="P190" s="163">
        <f t="shared" si="207"/>
        <v>0</v>
      </c>
      <c r="Q190" s="163">
        <f t="shared" si="208"/>
        <v>0</v>
      </c>
      <c r="R190" s="163">
        <f t="shared" si="208"/>
        <v>0</v>
      </c>
      <c r="S190" s="163">
        <f t="shared" si="210"/>
        <v>0</v>
      </c>
      <c r="T190" s="163">
        <f t="shared" si="210"/>
        <v>0</v>
      </c>
      <c r="U190" s="163">
        <f t="shared" si="210"/>
        <v>0</v>
      </c>
      <c r="V190" s="163">
        <f t="shared" si="210"/>
        <v>0</v>
      </c>
      <c r="W190" s="163">
        <f t="shared" si="210"/>
        <v>0</v>
      </c>
      <c r="X190" s="163">
        <f t="shared" si="210"/>
        <v>0</v>
      </c>
      <c r="Y190" s="163">
        <f t="shared" si="210"/>
        <v>0</v>
      </c>
      <c r="Z190" s="163">
        <f t="shared" si="210"/>
        <v>0</v>
      </c>
      <c r="AA190" s="163">
        <f t="shared" si="210"/>
        <v>0</v>
      </c>
      <c r="AB190" s="163">
        <f t="shared" si="210"/>
        <v>0</v>
      </c>
      <c r="AC190" s="163">
        <f t="shared" si="210"/>
        <v>0</v>
      </c>
      <c r="AD190" s="163">
        <f t="shared" si="210"/>
        <v>0</v>
      </c>
      <c r="AE190" s="163">
        <f t="shared" si="210"/>
        <v>0</v>
      </c>
      <c r="AF190" s="176">
        <f t="shared" si="210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211"/>
        <v>0</v>
      </c>
      <c r="D191" s="163">
        <f t="shared" si="211"/>
        <v>0</v>
      </c>
      <c r="E191" s="163">
        <f t="shared" si="211"/>
        <v>0</v>
      </c>
      <c r="F191" s="163">
        <f t="shared" si="211"/>
        <v>0</v>
      </c>
      <c r="G191" s="163">
        <f t="shared" si="211"/>
        <v>0</v>
      </c>
      <c r="H191" s="163">
        <f t="shared" si="211"/>
        <v>0</v>
      </c>
      <c r="I191" s="163">
        <f t="shared" si="211"/>
        <v>0</v>
      </c>
      <c r="J191" s="163">
        <f t="shared" si="211"/>
        <v>0</v>
      </c>
      <c r="K191" s="163">
        <f t="shared" si="211"/>
        <v>0</v>
      </c>
      <c r="L191" s="163">
        <f t="shared" si="211"/>
        <v>0</v>
      </c>
      <c r="M191" s="163">
        <f t="shared" si="207"/>
        <v>0</v>
      </c>
      <c r="N191" s="163">
        <f t="shared" si="207"/>
        <v>0</v>
      </c>
      <c r="O191" s="163">
        <f t="shared" si="207"/>
        <v>0</v>
      </c>
      <c r="P191" s="163">
        <f t="shared" si="207"/>
        <v>0</v>
      </c>
      <c r="Q191" s="163">
        <f t="shared" si="208"/>
        <v>0</v>
      </c>
      <c r="R191" s="163">
        <f t="shared" si="208"/>
        <v>0</v>
      </c>
      <c r="S191" s="163">
        <f t="shared" si="210"/>
        <v>0</v>
      </c>
      <c r="T191" s="163">
        <f t="shared" si="210"/>
        <v>0</v>
      </c>
      <c r="U191" s="163">
        <f t="shared" si="210"/>
        <v>0</v>
      </c>
      <c r="V191" s="163">
        <f t="shared" si="210"/>
        <v>0</v>
      </c>
      <c r="W191" s="163">
        <f t="shared" si="210"/>
        <v>0</v>
      </c>
      <c r="X191" s="163">
        <f t="shared" si="210"/>
        <v>0</v>
      </c>
      <c r="Y191" s="163">
        <f t="shared" si="210"/>
        <v>0</v>
      </c>
      <c r="Z191" s="163">
        <f t="shared" si="210"/>
        <v>0</v>
      </c>
      <c r="AA191" s="163">
        <f t="shared" si="210"/>
        <v>0</v>
      </c>
      <c r="AB191" s="163">
        <f t="shared" si="210"/>
        <v>0</v>
      </c>
      <c r="AC191" s="163">
        <f t="shared" si="210"/>
        <v>0</v>
      </c>
      <c r="AD191" s="163">
        <f t="shared" si="210"/>
        <v>0</v>
      </c>
      <c r="AE191" s="163">
        <f t="shared" si="210"/>
        <v>0</v>
      </c>
      <c r="AF191" s="176">
        <f t="shared" si="210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211"/>
        <v>0</v>
      </c>
      <c r="D192" s="163">
        <f t="shared" si="211"/>
        <v>0</v>
      </c>
      <c r="E192" s="163">
        <f t="shared" si="211"/>
        <v>0</v>
      </c>
      <c r="F192" s="163">
        <f t="shared" si="211"/>
        <v>0</v>
      </c>
      <c r="G192" s="163">
        <f t="shared" si="211"/>
        <v>0</v>
      </c>
      <c r="H192" s="163">
        <f t="shared" si="211"/>
        <v>0</v>
      </c>
      <c r="I192" s="163">
        <f t="shared" si="211"/>
        <v>0</v>
      </c>
      <c r="J192" s="163">
        <f t="shared" si="211"/>
        <v>0</v>
      </c>
      <c r="K192" s="163">
        <f t="shared" si="211"/>
        <v>0</v>
      </c>
      <c r="L192" s="163">
        <f t="shared" si="211"/>
        <v>0</v>
      </c>
      <c r="M192" s="163">
        <f t="shared" si="207"/>
        <v>0</v>
      </c>
      <c r="N192" s="163">
        <f t="shared" si="207"/>
        <v>0</v>
      </c>
      <c r="O192" s="163">
        <f t="shared" si="207"/>
        <v>0</v>
      </c>
      <c r="P192" s="163">
        <f t="shared" si="207"/>
        <v>0</v>
      </c>
      <c r="Q192" s="163">
        <f t="shared" si="208"/>
        <v>0</v>
      </c>
      <c r="R192" s="163">
        <f t="shared" si="208"/>
        <v>0</v>
      </c>
      <c r="S192" s="163">
        <f t="shared" si="210"/>
        <v>0</v>
      </c>
      <c r="T192" s="163">
        <f t="shared" si="210"/>
        <v>0</v>
      </c>
      <c r="U192" s="163">
        <f t="shared" si="210"/>
        <v>0</v>
      </c>
      <c r="V192" s="163">
        <f t="shared" si="210"/>
        <v>0</v>
      </c>
      <c r="W192" s="163">
        <f t="shared" si="210"/>
        <v>0</v>
      </c>
      <c r="X192" s="163">
        <f t="shared" si="210"/>
        <v>0</v>
      </c>
      <c r="Y192" s="163">
        <f t="shared" si="210"/>
        <v>0</v>
      </c>
      <c r="Z192" s="163">
        <f t="shared" si="210"/>
        <v>0</v>
      </c>
      <c r="AA192" s="163">
        <f t="shared" si="210"/>
        <v>0</v>
      </c>
      <c r="AB192" s="163">
        <f t="shared" si="210"/>
        <v>0</v>
      </c>
      <c r="AC192" s="163">
        <f t="shared" si="210"/>
        <v>0</v>
      </c>
      <c r="AD192" s="163">
        <f t="shared" si="210"/>
        <v>0</v>
      </c>
      <c r="AE192" s="163">
        <f t="shared" si="210"/>
        <v>0</v>
      </c>
      <c r="AF192" s="176">
        <f t="shared" si="210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211"/>
        <v>0</v>
      </c>
      <c r="D193" s="163">
        <f t="shared" si="211"/>
        <v>0</v>
      </c>
      <c r="E193" s="163">
        <f t="shared" si="211"/>
        <v>0</v>
      </c>
      <c r="F193" s="163">
        <f t="shared" si="211"/>
        <v>0</v>
      </c>
      <c r="G193" s="163">
        <f t="shared" si="211"/>
        <v>0</v>
      </c>
      <c r="H193" s="163">
        <f t="shared" si="211"/>
        <v>0</v>
      </c>
      <c r="I193" s="163">
        <f t="shared" si="211"/>
        <v>0</v>
      </c>
      <c r="J193" s="163">
        <f t="shared" si="211"/>
        <v>0</v>
      </c>
      <c r="K193" s="163">
        <f t="shared" si="211"/>
        <v>0</v>
      </c>
      <c r="L193" s="163">
        <f t="shared" si="211"/>
        <v>0</v>
      </c>
      <c r="M193" s="163">
        <f t="shared" si="207"/>
        <v>0</v>
      </c>
      <c r="N193" s="163">
        <f t="shared" si="207"/>
        <v>0</v>
      </c>
      <c r="O193" s="163">
        <f t="shared" si="207"/>
        <v>0</v>
      </c>
      <c r="P193" s="163">
        <f t="shared" si="207"/>
        <v>0</v>
      </c>
      <c r="Q193" s="163">
        <f t="shared" si="208"/>
        <v>0</v>
      </c>
      <c r="R193" s="163">
        <f t="shared" si="208"/>
        <v>0</v>
      </c>
      <c r="S193" s="163">
        <f t="shared" si="210"/>
        <v>0</v>
      </c>
      <c r="T193" s="163">
        <f t="shared" si="210"/>
        <v>0</v>
      </c>
      <c r="U193" s="163">
        <f t="shared" si="210"/>
        <v>0</v>
      </c>
      <c r="V193" s="163">
        <f t="shared" si="210"/>
        <v>0</v>
      </c>
      <c r="W193" s="163">
        <f t="shared" si="210"/>
        <v>0</v>
      </c>
      <c r="X193" s="163">
        <f t="shared" si="210"/>
        <v>0</v>
      </c>
      <c r="Y193" s="163">
        <f t="shared" si="210"/>
        <v>0</v>
      </c>
      <c r="Z193" s="163">
        <f t="shared" si="210"/>
        <v>0</v>
      </c>
      <c r="AA193" s="163">
        <f t="shared" si="210"/>
        <v>0</v>
      </c>
      <c r="AB193" s="163">
        <f t="shared" si="210"/>
        <v>0</v>
      </c>
      <c r="AC193" s="163">
        <f t="shared" si="210"/>
        <v>0</v>
      </c>
      <c r="AD193" s="163">
        <f t="shared" si="210"/>
        <v>0</v>
      </c>
      <c r="AE193" s="163">
        <f t="shared" si="210"/>
        <v>0</v>
      </c>
      <c r="AF193" s="176">
        <f t="shared" si="210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211"/>
        <v>0</v>
      </c>
      <c r="D194" s="163">
        <f t="shared" si="211"/>
        <v>0</v>
      </c>
      <c r="E194" s="163">
        <f t="shared" si="211"/>
        <v>0</v>
      </c>
      <c r="F194" s="163">
        <f t="shared" si="211"/>
        <v>0</v>
      </c>
      <c r="G194" s="163">
        <f t="shared" si="211"/>
        <v>0</v>
      </c>
      <c r="H194" s="163">
        <f t="shared" si="211"/>
        <v>0</v>
      </c>
      <c r="I194" s="163">
        <f t="shared" si="211"/>
        <v>0</v>
      </c>
      <c r="J194" s="163">
        <f t="shared" si="211"/>
        <v>0</v>
      </c>
      <c r="K194" s="163">
        <f t="shared" si="211"/>
        <v>0</v>
      </c>
      <c r="L194" s="163">
        <f t="shared" si="211"/>
        <v>0</v>
      </c>
      <c r="M194" s="163">
        <f t="shared" si="207"/>
        <v>0</v>
      </c>
      <c r="N194" s="163">
        <f t="shared" si="207"/>
        <v>0</v>
      </c>
      <c r="O194" s="163">
        <f t="shared" si="207"/>
        <v>0</v>
      </c>
      <c r="P194" s="163">
        <f t="shared" si="207"/>
        <v>0</v>
      </c>
      <c r="Q194" s="163">
        <f t="shared" si="208"/>
        <v>0</v>
      </c>
      <c r="R194" s="163">
        <f t="shared" si="208"/>
        <v>0</v>
      </c>
      <c r="S194" s="163">
        <f t="shared" si="210"/>
        <v>0</v>
      </c>
      <c r="T194" s="163">
        <f t="shared" si="210"/>
        <v>0</v>
      </c>
      <c r="U194" s="163">
        <f t="shared" si="210"/>
        <v>0</v>
      </c>
      <c r="V194" s="163">
        <f t="shared" si="210"/>
        <v>0</v>
      </c>
      <c r="W194" s="163">
        <f t="shared" si="210"/>
        <v>0</v>
      </c>
      <c r="X194" s="163">
        <f t="shared" si="210"/>
        <v>0</v>
      </c>
      <c r="Y194" s="163">
        <f t="shared" si="210"/>
        <v>0</v>
      </c>
      <c r="Z194" s="163">
        <f t="shared" si="210"/>
        <v>0</v>
      </c>
      <c r="AA194" s="163">
        <f t="shared" si="210"/>
        <v>0</v>
      </c>
      <c r="AB194" s="163">
        <f t="shared" si="210"/>
        <v>0</v>
      </c>
      <c r="AC194" s="163">
        <f t="shared" si="210"/>
        <v>0</v>
      </c>
      <c r="AD194" s="163">
        <f t="shared" si="210"/>
        <v>0</v>
      </c>
      <c r="AE194" s="163">
        <f t="shared" si="210"/>
        <v>0</v>
      </c>
      <c r="AF194" s="176">
        <f t="shared" si="210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211"/>
        <v>0</v>
      </c>
      <c r="D195" s="163">
        <f t="shared" si="211"/>
        <v>0</v>
      </c>
      <c r="E195" s="163">
        <f t="shared" si="211"/>
        <v>0</v>
      </c>
      <c r="F195" s="163">
        <f t="shared" si="211"/>
        <v>0</v>
      </c>
      <c r="G195" s="163">
        <f t="shared" si="211"/>
        <v>0</v>
      </c>
      <c r="H195" s="163">
        <f t="shared" si="211"/>
        <v>0</v>
      </c>
      <c r="I195" s="163">
        <f t="shared" si="211"/>
        <v>0</v>
      </c>
      <c r="J195" s="163">
        <f t="shared" si="211"/>
        <v>0</v>
      </c>
      <c r="K195" s="163">
        <f t="shared" si="211"/>
        <v>0</v>
      </c>
      <c r="L195" s="163">
        <f t="shared" si="211"/>
        <v>0</v>
      </c>
      <c r="M195" s="163">
        <f t="shared" si="207"/>
        <v>0</v>
      </c>
      <c r="N195" s="163">
        <f t="shared" si="207"/>
        <v>0</v>
      </c>
      <c r="O195" s="163">
        <f t="shared" si="207"/>
        <v>0</v>
      </c>
      <c r="P195" s="163">
        <f t="shared" si="207"/>
        <v>0</v>
      </c>
      <c r="Q195" s="163">
        <f t="shared" si="208"/>
        <v>0</v>
      </c>
      <c r="R195" s="163">
        <f t="shared" si="208"/>
        <v>0</v>
      </c>
      <c r="S195" s="163">
        <f t="shared" si="210"/>
        <v>0</v>
      </c>
      <c r="T195" s="163">
        <f t="shared" si="210"/>
        <v>0</v>
      </c>
      <c r="U195" s="163">
        <f t="shared" si="210"/>
        <v>0</v>
      </c>
      <c r="V195" s="163">
        <f t="shared" si="210"/>
        <v>0</v>
      </c>
      <c r="W195" s="163">
        <f t="shared" si="210"/>
        <v>0</v>
      </c>
      <c r="X195" s="163">
        <f t="shared" si="210"/>
        <v>0</v>
      </c>
      <c r="Y195" s="163">
        <f t="shared" si="210"/>
        <v>0</v>
      </c>
      <c r="Z195" s="163">
        <f t="shared" si="210"/>
        <v>0</v>
      </c>
      <c r="AA195" s="163">
        <f t="shared" si="210"/>
        <v>0</v>
      </c>
      <c r="AB195" s="163">
        <f t="shared" si="210"/>
        <v>0</v>
      </c>
      <c r="AC195" s="163">
        <f t="shared" si="210"/>
        <v>0</v>
      </c>
      <c r="AD195" s="163">
        <f t="shared" si="210"/>
        <v>0</v>
      </c>
      <c r="AE195" s="163">
        <f t="shared" si="210"/>
        <v>0</v>
      </c>
      <c r="AF195" s="176">
        <f t="shared" si="210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211"/>
        <v>0</v>
      </c>
      <c r="D196" s="163">
        <f t="shared" si="211"/>
        <v>0</v>
      </c>
      <c r="E196" s="163">
        <f t="shared" si="211"/>
        <v>0</v>
      </c>
      <c r="F196" s="163">
        <f t="shared" si="211"/>
        <v>0</v>
      </c>
      <c r="G196" s="163">
        <f t="shared" si="211"/>
        <v>0</v>
      </c>
      <c r="H196" s="163">
        <f t="shared" si="211"/>
        <v>0</v>
      </c>
      <c r="I196" s="163">
        <f t="shared" si="211"/>
        <v>0</v>
      </c>
      <c r="J196" s="163">
        <f t="shared" si="211"/>
        <v>0</v>
      </c>
      <c r="K196" s="163">
        <f t="shared" si="211"/>
        <v>0</v>
      </c>
      <c r="L196" s="163">
        <f t="shared" si="211"/>
        <v>0</v>
      </c>
      <c r="M196" s="163">
        <f t="shared" si="207"/>
        <v>0</v>
      </c>
      <c r="N196" s="163">
        <f t="shared" si="207"/>
        <v>0</v>
      </c>
      <c r="O196" s="163">
        <f t="shared" si="207"/>
        <v>0</v>
      </c>
      <c r="P196" s="163">
        <f t="shared" si="207"/>
        <v>0</v>
      </c>
      <c r="Q196" s="163">
        <f t="shared" si="208"/>
        <v>0</v>
      </c>
      <c r="R196" s="163">
        <f t="shared" si="208"/>
        <v>0</v>
      </c>
      <c r="S196" s="163">
        <f t="shared" si="210"/>
        <v>0</v>
      </c>
      <c r="T196" s="163">
        <f t="shared" si="210"/>
        <v>0</v>
      </c>
      <c r="U196" s="163">
        <f t="shared" si="210"/>
        <v>0</v>
      </c>
      <c r="V196" s="163">
        <f t="shared" si="210"/>
        <v>0</v>
      </c>
      <c r="W196" s="163">
        <f t="shared" si="210"/>
        <v>0</v>
      </c>
      <c r="X196" s="163">
        <f t="shared" si="210"/>
        <v>0</v>
      </c>
      <c r="Y196" s="163">
        <f t="shared" si="210"/>
        <v>0</v>
      </c>
      <c r="Z196" s="163">
        <f t="shared" si="210"/>
        <v>0</v>
      </c>
      <c r="AA196" s="163">
        <f t="shared" si="210"/>
        <v>0</v>
      </c>
      <c r="AB196" s="163">
        <f t="shared" si="210"/>
        <v>0</v>
      </c>
      <c r="AC196" s="163">
        <f t="shared" si="210"/>
        <v>0</v>
      </c>
      <c r="AD196" s="163">
        <f t="shared" si="210"/>
        <v>0</v>
      </c>
      <c r="AE196" s="163">
        <f t="shared" si="210"/>
        <v>0</v>
      </c>
      <c r="AF196" s="176">
        <f t="shared" si="210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211"/>
        <v>0</v>
      </c>
      <c r="D197" s="163">
        <f t="shared" si="211"/>
        <v>0</v>
      </c>
      <c r="E197" s="163">
        <f t="shared" si="211"/>
        <v>0</v>
      </c>
      <c r="F197" s="163">
        <f t="shared" si="211"/>
        <v>0</v>
      </c>
      <c r="G197" s="163">
        <f t="shared" si="211"/>
        <v>0</v>
      </c>
      <c r="H197" s="163">
        <f t="shared" si="211"/>
        <v>0</v>
      </c>
      <c r="I197" s="163">
        <f t="shared" si="211"/>
        <v>0</v>
      </c>
      <c r="J197" s="163">
        <f t="shared" si="211"/>
        <v>0</v>
      </c>
      <c r="K197" s="163">
        <f t="shared" si="211"/>
        <v>0</v>
      </c>
      <c r="L197" s="163">
        <f t="shared" si="211"/>
        <v>0</v>
      </c>
      <c r="M197" s="163">
        <f t="shared" si="207"/>
        <v>0</v>
      </c>
      <c r="N197" s="163">
        <f t="shared" si="207"/>
        <v>0</v>
      </c>
      <c r="O197" s="163">
        <f t="shared" si="207"/>
        <v>0</v>
      </c>
      <c r="P197" s="163">
        <f t="shared" si="207"/>
        <v>0</v>
      </c>
      <c r="Q197" s="163">
        <f t="shared" si="208"/>
        <v>0</v>
      </c>
      <c r="R197" s="163">
        <f t="shared" si="208"/>
        <v>0</v>
      </c>
      <c r="S197" s="163">
        <f t="shared" si="210"/>
        <v>0</v>
      </c>
      <c r="T197" s="163">
        <f t="shared" si="210"/>
        <v>0</v>
      </c>
      <c r="U197" s="163">
        <f t="shared" si="210"/>
        <v>0</v>
      </c>
      <c r="V197" s="163">
        <f t="shared" si="210"/>
        <v>0</v>
      </c>
      <c r="W197" s="163">
        <f t="shared" si="210"/>
        <v>0</v>
      </c>
      <c r="X197" s="163">
        <f t="shared" si="210"/>
        <v>0</v>
      </c>
      <c r="Y197" s="163">
        <f t="shared" si="210"/>
        <v>0</v>
      </c>
      <c r="Z197" s="163">
        <f t="shared" si="210"/>
        <v>0</v>
      </c>
      <c r="AA197" s="163">
        <f t="shared" si="210"/>
        <v>0</v>
      </c>
      <c r="AB197" s="163">
        <f t="shared" si="210"/>
        <v>0</v>
      </c>
      <c r="AC197" s="163">
        <f t="shared" si="210"/>
        <v>0</v>
      </c>
      <c r="AD197" s="163">
        <f t="shared" si="210"/>
        <v>0</v>
      </c>
      <c r="AE197" s="163">
        <f t="shared" si="210"/>
        <v>0</v>
      </c>
      <c r="AF197" s="176">
        <f t="shared" si="210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211"/>
        <v>0</v>
      </c>
      <c r="D198" s="163">
        <f t="shared" si="211"/>
        <v>0</v>
      </c>
      <c r="E198" s="163">
        <f t="shared" si="211"/>
        <v>0</v>
      </c>
      <c r="F198" s="163">
        <f t="shared" si="211"/>
        <v>0</v>
      </c>
      <c r="G198" s="163">
        <f t="shared" si="211"/>
        <v>0</v>
      </c>
      <c r="H198" s="163">
        <f t="shared" si="211"/>
        <v>0</v>
      </c>
      <c r="I198" s="163">
        <f t="shared" si="211"/>
        <v>0</v>
      </c>
      <c r="J198" s="163">
        <f t="shared" si="211"/>
        <v>0</v>
      </c>
      <c r="K198" s="163">
        <f t="shared" si="211"/>
        <v>0</v>
      </c>
      <c r="L198" s="163">
        <f t="shared" si="211"/>
        <v>0</v>
      </c>
      <c r="M198" s="163">
        <f t="shared" si="207"/>
        <v>0</v>
      </c>
      <c r="N198" s="163">
        <f t="shared" si="207"/>
        <v>0</v>
      </c>
      <c r="O198" s="163">
        <f t="shared" si="207"/>
        <v>0</v>
      </c>
      <c r="P198" s="163">
        <f t="shared" si="207"/>
        <v>0</v>
      </c>
      <c r="Q198" s="163">
        <f t="shared" si="208"/>
        <v>0</v>
      </c>
      <c r="R198" s="163">
        <f t="shared" si="208"/>
        <v>0</v>
      </c>
      <c r="S198" s="163">
        <f t="shared" si="210"/>
        <v>0</v>
      </c>
      <c r="T198" s="163">
        <f t="shared" si="210"/>
        <v>0</v>
      </c>
      <c r="U198" s="163">
        <f t="shared" si="210"/>
        <v>0</v>
      </c>
      <c r="V198" s="163">
        <f t="shared" si="210"/>
        <v>0</v>
      </c>
      <c r="W198" s="163">
        <f t="shared" si="210"/>
        <v>0</v>
      </c>
      <c r="X198" s="163">
        <f t="shared" si="210"/>
        <v>0</v>
      </c>
      <c r="Y198" s="163">
        <f t="shared" si="210"/>
        <v>0</v>
      </c>
      <c r="Z198" s="163">
        <f t="shared" si="210"/>
        <v>0</v>
      </c>
      <c r="AA198" s="163">
        <f t="shared" si="210"/>
        <v>0</v>
      </c>
      <c r="AB198" s="163">
        <f t="shared" si="210"/>
        <v>0</v>
      </c>
      <c r="AC198" s="163">
        <f t="shared" si="210"/>
        <v>0</v>
      </c>
      <c r="AD198" s="163">
        <f t="shared" si="210"/>
        <v>0</v>
      </c>
      <c r="AE198" s="163">
        <f t="shared" si="210"/>
        <v>0</v>
      </c>
      <c r="AF198" s="176">
        <f t="shared" si="210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211"/>
        <v>0</v>
      </c>
      <c r="D199" s="163">
        <f t="shared" si="211"/>
        <v>0</v>
      </c>
      <c r="E199" s="163">
        <f t="shared" si="211"/>
        <v>0</v>
      </c>
      <c r="F199" s="163">
        <f t="shared" si="211"/>
        <v>0</v>
      </c>
      <c r="G199" s="163">
        <f t="shared" si="211"/>
        <v>0</v>
      </c>
      <c r="H199" s="163">
        <f t="shared" si="211"/>
        <v>0</v>
      </c>
      <c r="I199" s="163">
        <f t="shared" si="211"/>
        <v>0</v>
      </c>
      <c r="J199" s="163">
        <f t="shared" si="211"/>
        <v>0</v>
      </c>
      <c r="K199" s="163">
        <f t="shared" si="211"/>
        <v>0</v>
      </c>
      <c r="L199" s="163">
        <f t="shared" si="211"/>
        <v>0</v>
      </c>
      <c r="M199" s="163">
        <f t="shared" si="207"/>
        <v>0</v>
      </c>
      <c r="N199" s="163">
        <f t="shared" si="207"/>
        <v>0</v>
      </c>
      <c r="O199" s="163">
        <f t="shared" si="207"/>
        <v>0</v>
      </c>
      <c r="P199" s="163">
        <f t="shared" si="207"/>
        <v>0</v>
      </c>
      <c r="Q199" s="163">
        <f t="shared" si="208"/>
        <v>0</v>
      </c>
      <c r="R199" s="163">
        <f t="shared" si="208"/>
        <v>0</v>
      </c>
      <c r="S199" s="163">
        <f t="shared" si="210"/>
        <v>0</v>
      </c>
      <c r="T199" s="163">
        <f t="shared" si="210"/>
        <v>0</v>
      </c>
      <c r="U199" s="163">
        <f t="shared" si="210"/>
        <v>0</v>
      </c>
      <c r="V199" s="163">
        <f t="shared" si="210"/>
        <v>0</v>
      </c>
      <c r="W199" s="163">
        <f t="shared" si="210"/>
        <v>0</v>
      </c>
      <c r="X199" s="163">
        <f t="shared" si="210"/>
        <v>0</v>
      </c>
      <c r="Y199" s="163">
        <f t="shared" si="210"/>
        <v>0</v>
      </c>
      <c r="Z199" s="163">
        <f t="shared" si="210"/>
        <v>0</v>
      </c>
      <c r="AA199" s="163">
        <f t="shared" si="210"/>
        <v>0</v>
      </c>
      <c r="AB199" s="163">
        <f t="shared" si="210"/>
        <v>0</v>
      </c>
      <c r="AC199" s="163">
        <f t="shared" si="210"/>
        <v>0</v>
      </c>
      <c r="AD199" s="163">
        <f t="shared" si="210"/>
        <v>0</v>
      </c>
      <c r="AE199" s="163">
        <f t="shared" si="210"/>
        <v>0</v>
      </c>
      <c r="AF199" s="176">
        <f t="shared" si="210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211"/>
        <v>0</v>
      </c>
      <c r="D200" s="163">
        <f t="shared" si="211"/>
        <v>0</v>
      </c>
      <c r="E200" s="163">
        <f t="shared" si="211"/>
        <v>0</v>
      </c>
      <c r="F200" s="163">
        <f t="shared" si="211"/>
        <v>0</v>
      </c>
      <c r="G200" s="163">
        <f t="shared" si="211"/>
        <v>0</v>
      </c>
      <c r="H200" s="163">
        <f t="shared" si="211"/>
        <v>0</v>
      </c>
      <c r="I200" s="163">
        <f t="shared" si="211"/>
        <v>0</v>
      </c>
      <c r="J200" s="163">
        <f t="shared" si="211"/>
        <v>0</v>
      </c>
      <c r="K200" s="163">
        <f t="shared" si="211"/>
        <v>0</v>
      </c>
      <c r="L200" s="163">
        <f t="shared" si="211"/>
        <v>0</v>
      </c>
      <c r="M200" s="163">
        <f t="shared" si="207"/>
        <v>0</v>
      </c>
      <c r="N200" s="163">
        <f t="shared" si="207"/>
        <v>0</v>
      </c>
      <c r="O200" s="163">
        <f t="shared" si="207"/>
        <v>0</v>
      </c>
      <c r="P200" s="163">
        <f t="shared" si="207"/>
        <v>0</v>
      </c>
      <c r="Q200" s="163">
        <f t="shared" si="208"/>
        <v>0</v>
      </c>
      <c r="R200" s="163">
        <f t="shared" si="208"/>
        <v>0</v>
      </c>
      <c r="S200" s="163">
        <f t="shared" ref="S200:AF215" si="212">R200</f>
        <v>0</v>
      </c>
      <c r="T200" s="163">
        <f t="shared" si="212"/>
        <v>0</v>
      </c>
      <c r="U200" s="163">
        <f t="shared" si="212"/>
        <v>0</v>
      </c>
      <c r="V200" s="163">
        <f t="shared" si="212"/>
        <v>0</v>
      </c>
      <c r="W200" s="163">
        <f t="shared" si="212"/>
        <v>0</v>
      </c>
      <c r="X200" s="163">
        <f t="shared" si="212"/>
        <v>0</v>
      </c>
      <c r="Y200" s="163">
        <f t="shared" si="212"/>
        <v>0</v>
      </c>
      <c r="Z200" s="163">
        <f t="shared" si="212"/>
        <v>0</v>
      </c>
      <c r="AA200" s="163">
        <f t="shared" si="212"/>
        <v>0</v>
      </c>
      <c r="AB200" s="163">
        <f t="shared" si="212"/>
        <v>0</v>
      </c>
      <c r="AC200" s="163">
        <f t="shared" si="212"/>
        <v>0</v>
      </c>
      <c r="AD200" s="163">
        <f t="shared" si="212"/>
        <v>0</v>
      </c>
      <c r="AE200" s="163">
        <f t="shared" si="212"/>
        <v>0</v>
      </c>
      <c r="AF200" s="176">
        <f t="shared" si="212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L216" si="213">B201</f>
        <v>0</v>
      </c>
      <c r="D201" s="163">
        <f t="shared" si="213"/>
        <v>0</v>
      </c>
      <c r="E201" s="163">
        <f t="shared" si="213"/>
        <v>0</v>
      </c>
      <c r="F201" s="163">
        <f t="shared" si="213"/>
        <v>0</v>
      </c>
      <c r="G201" s="163">
        <f t="shared" si="213"/>
        <v>0</v>
      </c>
      <c r="H201" s="163">
        <f t="shared" si="213"/>
        <v>0</v>
      </c>
      <c r="I201" s="163">
        <f t="shared" si="213"/>
        <v>0</v>
      </c>
      <c r="J201" s="163">
        <f t="shared" si="213"/>
        <v>0</v>
      </c>
      <c r="K201" s="163">
        <f t="shared" si="213"/>
        <v>0</v>
      </c>
      <c r="L201" s="163">
        <f t="shared" si="213"/>
        <v>0</v>
      </c>
      <c r="M201" s="163">
        <f t="shared" si="207"/>
        <v>0</v>
      </c>
      <c r="N201" s="163">
        <f t="shared" si="207"/>
        <v>0</v>
      </c>
      <c r="O201" s="163">
        <f t="shared" si="207"/>
        <v>0</v>
      </c>
      <c r="P201" s="163">
        <f t="shared" si="207"/>
        <v>0</v>
      </c>
      <c r="Q201" s="163">
        <f t="shared" si="208"/>
        <v>0</v>
      </c>
      <c r="R201" s="163">
        <f t="shared" si="208"/>
        <v>0</v>
      </c>
      <c r="S201" s="163">
        <f t="shared" si="212"/>
        <v>0</v>
      </c>
      <c r="T201" s="163">
        <f t="shared" si="212"/>
        <v>0</v>
      </c>
      <c r="U201" s="163">
        <f t="shared" si="212"/>
        <v>0</v>
      </c>
      <c r="V201" s="163">
        <f t="shared" si="212"/>
        <v>0</v>
      </c>
      <c r="W201" s="163">
        <f t="shared" si="212"/>
        <v>0</v>
      </c>
      <c r="X201" s="163">
        <f t="shared" si="212"/>
        <v>0</v>
      </c>
      <c r="Y201" s="163">
        <f t="shared" si="212"/>
        <v>0</v>
      </c>
      <c r="Z201" s="163">
        <f t="shared" si="212"/>
        <v>0</v>
      </c>
      <c r="AA201" s="163">
        <f t="shared" si="212"/>
        <v>0</v>
      </c>
      <c r="AB201" s="163">
        <f t="shared" si="212"/>
        <v>0</v>
      </c>
      <c r="AC201" s="163">
        <f t="shared" si="212"/>
        <v>0</v>
      </c>
      <c r="AD201" s="163">
        <f t="shared" si="212"/>
        <v>0</v>
      </c>
      <c r="AE201" s="163">
        <f t="shared" si="212"/>
        <v>0</v>
      </c>
      <c r="AF201" s="176">
        <f t="shared" si="212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213"/>
        <v>0</v>
      </c>
      <c r="D202" s="163">
        <f t="shared" si="213"/>
        <v>0</v>
      </c>
      <c r="E202" s="163">
        <f t="shared" si="213"/>
        <v>0</v>
      </c>
      <c r="F202" s="163">
        <f t="shared" si="213"/>
        <v>0</v>
      </c>
      <c r="G202" s="163">
        <f t="shared" si="213"/>
        <v>0</v>
      </c>
      <c r="H202" s="163">
        <f t="shared" si="213"/>
        <v>0</v>
      </c>
      <c r="I202" s="163">
        <f t="shared" si="213"/>
        <v>0</v>
      </c>
      <c r="J202" s="163">
        <f t="shared" si="213"/>
        <v>0</v>
      </c>
      <c r="K202" s="163">
        <f t="shared" si="213"/>
        <v>0</v>
      </c>
      <c r="L202" s="163">
        <f t="shared" si="213"/>
        <v>0</v>
      </c>
      <c r="M202" s="163">
        <f t="shared" si="207"/>
        <v>0</v>
      </c>
      <c r="N202" s="163">
        <f t="shared" si="207"/>
        <v>0</v>
      </c>
      <c r="O202" s="163">
        <f t="shared" si="207"/>
        <v>0</v>
      </c>
      <c r="P202" s="163">
        <f t="shared" si="207"/>
        <v>0</v>
      </c>
      <c r="Q202" s="163">
        <f t="shared" si="208"/>
        <v>0</v>
      </c>
      <c r="R202" s="163">
        <f t="shared" si="208"/>
        <v>0</v>
      </c>
      <c r="S202" s="163">
        <f t="shared" si="212"/>
        <v>0</v>
      </c>
      <c r="T202" s="163">
        <f t="shared" si="212"/>
        <v>0</v>
      </c>
      <c r="U202" s="163">
        <f t="shared" si="212"/>
        <v>0</v>
      </c>
      <c r="V202" s="163">
        <f t="shared" si="212"/>
        <v>0</v>
      </c>
      <c r="W202" s="163">
        <f t="shared" si="212"/>
        <v>0</v>
      </c>
      <c r="X202" s="163">
        <f t="shared" si="212"/>
        <v>0</v>
      </c>
      <c r="Y202" s="163">
        <f t="shared" si="212"/>
        <v>0</v>
      </c>
      <c r="Z202" s="163">
        <f t="shared" si="212"/>
        <v>0</v>
      </c>
      <c r="AA202" s="163">
        <f t="shared" si="212"/>
        <v>0</v>
      </c>
      <c r="AB202" s="163">
        <f t="shared" si="212"/>
        <v>0</v>
      </c>
      <c r="AC202" s="163">
        <f t="shared" si="212"/>
        <v>0</v>
      </c>
      <c r="AD202" s="163">
        <f t="shared" si="212"/>
        <v>0</v>
      </c>
      <c r="AE202" s="163">
        <f t="shared" si="212"/>
        <v>0</v>
      </c>
      <c r="AF202" s="176">
        <f t="shared" si="212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213"/>
        <v>0</v>
      </c>
      <c r="D203" s="163">
        <f t="shared" si="213"/>
        <v>0</v>
      </c>
      <c r="E203" s="163">
        <f t="shared" si="213"/>
        <v>0</v>
      </c>
      <c r="F203" s="163">
        <f t="shared" si="213"/>
        <v>0</v>
      </c>
      <c r="G203" s="163">
        <f t="shared" si="213"/>
        <v>0</v>
      </c>
      <c r="H203" s="163">
        <f t="shared" si="213"/>
        <v>0</v>
      </c>
      <c r="I203" s="163">
        <f t="shared" si="213"/>
        <v>0</v>
      </c>
      <c r="J203" s="163">
        <f t="shared" si="213"/>
        <v>0</v>
      </c>
      <c r="K203" s="163">
        <f t="shared" si="213"/>
        <v>0</v>
      </c>
      <c r="L203" s="163">
        <f t="shared" si="213"/>
        <v>0</v>
      </c>
      <c r="M203" s="163">
        <f t="shared" si="207"/>
        <v>0</v>
      </c>
      <c r="N203" s="163">
        <f t="shared" si="207"/>
        <v>0</v>
      </c>
      <c r="O203" s="163">
        <f t="shared" si="207"/>
        <v>0</v>
      </c>
      <c r="P203" s="163">
        <f t="shared" si="207"/>
        <v>0</v>
      </c>
      <c r="Q203" s="163">
        <f t="shared" si="208"/>
        <v>0</v>
      </c>
      <c r="R203" s="163">
        <f t="shared" si="208"/>
        <v>0</v>
      </c>
      <c r="S203" s="163">
        <f t="shared" si="212"/>
        <v>0</v>
      </c>
      <c r="T203" s="163">
        <f t="shared" si="212"/>
        <v>0</v>
      </c>
      <c r="U203" s="163">
        <f t="shared" si="212"/>
        <v>0</v>
      </c>
      <c r="V203" s="163">
        <f t="shared" si="212"/>
        <v>0</v>
      </c>
      <c r="W203" s="163">
        <f t="shared" si="212"/>
        <v>0</v>
      </c>
      <c r="X203" s="163">
        <f t="shared" si="212"/>
        <v>0</v>
      </c>
      <c r="Y203" s="163">
        <f t="shared" si="212"/>
        <v>0</v>
      </c>
      <c r="Z203" s="163">
        <f t="shared" si="212"/>
        <v>0</v>
      </c>
      <c r="AA203" s="163">
        <f t="shared" si="212"/>
        <v>0</v>
      </c>
      <c r="AB203" s="163">
        <f t="shared" si="212"/>
        <v>0</v>
      </c>
      <c r="AC203" s="163">
        <f t="shared" si="212"/>
        <v>0</v>
      </c>
      <c r="AD203" s="163">
        <f t="shared" si="212"/>
        <v>0</v>
      </c>
      <c r="AE203" s="163">
        <f t="shared" si="212"/>
        <v>0</v>
      </c>
      <c r="AF203" s="176">
        <f t="shared" si="212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213"/>
        <v>0</v>
      </c>
      <c r="D204" s="163">
        <f t="shared" si="213"/>
        <v>0</v>
      </c>
      <c r="E204" s="163">
        <f t="shared" si="213"/>
        <v>0</v>
      </c>
      <c r="F204" s="163">
        <f t="shared" si="213"/>
        <v>0</v>
      </c>
      <c r="G204" s="163">
        <f t="shared" si="213"/>
        <v>0</v>
      </c>
      <c r="H204" s="163">
        <f t="shared" si="213"/>
        <v>0</v>
      </c>
      <c r="I204" s="163">
        <f t="shared" si="213"/>
        <v>0</v>
      </c>
      <c r="J204" s="163">
        <f t="shared" si="213"/>
        <v>0</v>
      </c>
      <c r="K204" s="163">
        <f t="shared" si="213"/>
        <v>0</v>
      </c>
      <c r="L204" s="163">
        <f t="shared" si="213"/>
        <v>0</v>
      </c>
      <c r="M204" s="163">
        <f t="shared" si="207"/>
        <v>0</v>
      </c>
      <c r="N204" s="163">
        <f t="shared" si="207"/>
        <v>0</v>
      </c>
      <c r="O204" s="163">
        <f t="shared" si="207"/>
        <v>0</v>
      </c>
      <c r="P204" s="163">
        <f t="shared" si="207"/>
        <v>0</v>
      </c>
      <c r="Q204" s="163">
        <f t="shared" si="208"/>
        <v>0</v>
      </c>
      <c r="R204" s="163">
        <f t="shared" si="208"/>
        <v>0</v>
      </c>
      <c r="S204" s="163">
        <f t="shared" si="212"/>
        <v>0</v>
      </c>
      <c r="T204" s="163">
        <f t="shared" si="212"/>
        <v>0</v>
      </c>
      <c r="U204" s="163">
        <f t="shared" si="212"/>
        <v>0</v>
      </c>
      <c r="V204" s="163">
        <f t="shared" si="212"/>
        <v>0</v>
      </c>
      <c r="W204" s="163">
        <f t="shared" si="212"/>
        <v>0</v>
      </c>
      <c r="X204" s="163">
        <f t="shared" si="212"/>
        <v>0</v>
      </c>
      <c r="Y204" s="163">
        <f t="shared" si="212"/>
        <v>0</v>
      </c>
      <c r="Z204" s="163">
        <f t="shared" si="212"/>
        <v>0</v>
      </c>
      <c r="AA204" s="163">
        <f t="shared" si="212"/>
        <v>0</v>
      </c>
      <c r="AB204" s="163">
        <f t="shared" si="212"/>
        <v>0</v>
      </c>
      <c r="AC204" s="163">
        <f t="shared" si="212"/>
        <v>0</v>
      </c>
      <c r="AD204" s="163">
        <f t="shared" si="212"/>
        <v>0</v>
      </c>
      <c r="AE204" s="163">
        <f t="shared" si="212"/>
        <v>0</v>
      </c>
      <c r="AF204" s="176">
        <f t="shared" si="212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213"/>
        <v>0</v>
      </c>
      <c r="D205" s="163">
        <f t="shared" si="213"/>
        <v>0</v>
      </c>
      <c r="E205" s="163">
        <f t="shared" si="213"/>
        <v>0</v>
      </c>
      <c r="F205" s="163">
        <f t="shared" si="213"/>
        <v>0</v>
      </c>
      <c r="G205" s="163">
        <f t="shared" si="213"/>
        <v>0</v>
      </c>
      <c r="H205" s="163">
        <f t="shared" si="213"/>
        <v>0</v>
      </c>
      <c r="I205" s="163">
        <f t="shared" si="213"/>
        <v>0</v>
      </c>
      <c r="J205" s="163">
        <f t="shared" si="213"/>
        <v>0</v>
      </c>
      <c r="K205" s="163">
        <f t="shared" si="213"/>
        <v>0</v>
      </c>
      <c r="L205" s="163">
        <f t="shared" si="213"/>
        <v>0</v>
      </c>
      <c r="M205" s="163">
        <f t="shared" si="207"/>
        <v>0</v>
      </c>
      <c r="N205" s="163">
        <f t="shared" si="207"/>
        <v>0</v>
      </c>
      <c r="O205" s="163">
        <f t="shared" si="207"/>
        <v>0</v>
      </c>
      <c r="P205" s="163">
        <f t="shared" si="207"/>
        <v>0</v>
      </c>
      <c r="Q205" s="163">
        <f t="shared" si="208"/>
        <v>0</v>
      </c>
      <c r="R205" s="163">
        <f t="shared" si="208"/>
        <v>0</v>
      </c>
      <c r="S205" s="163">
        <f t="shared" si="212"/>
        <v>0</v>
      </c>
      <c r="T205" s="163">
        <f t="shared" si="212"/>
        <v>0</v>
      </c>
      <c r="U205" s="163">
        <f t="shared" si="212"/>
        <v>0</v>
      </c>
      <c r="V205" s="163">
        <f t="shared" si="212"/>
        <v>0</v>
      </c>
      <c r="W205" s="163">
        <f t="shared" si="212"/>
        <v>0</v>
      </c>
      <c r="X205" s="163">
        <f t="shared" si="212"/>
        <v>0</v>
      </c>
      <c r="Y205" s="163">
        <f t="shared" si="212"/>
        <v>0</v>
      </c>
      <c r="Z205" s="163">
        <f t="shared" si="212"/>
        <v>0</v>
      </c>
      <c r="AA205" s="163">
        <f t="shared" si="212"/>
        <v>0</v>
      </c>
      <c r="AB205" s="163">
        <f t="shared" si="212"/>
        <v>0</v>
      </c>
      <c r="AC205" s="163">
        <f t="shared" si="212"/>
        <v>0</v>
      </c>
      <c r="AD205" s="163">
        <f t="shared" si="212"/>
        <v>0</v>
      </c>
      <c r="AE205" s="163">
        <f t="shared" si="212"/>
        <v>0</v>
      </c>
      <c r="AF205" s="176">
        <f t="shared" si="212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213"/>
        <v>0</v>
      </c>
      <c r="D206" s="163">
        <f t="shared" si="213"/>
        <v>0</v>
      </c>
      <c r="E206" s="163">
        <f t="shared" si="213"/>
        <v>0</v>
      </c>
      <c r="F206" s="163">
        <f t="shared" si="213"/>
        <v>0</v>
      </c>
      <c r="G206" s="163">
        <f t="shared" si="213"/>
        <v>0</v>
      </c>
      <c r="H206" s="163">
        <f t="shared" si="213"/>
        <v>0</v>
      </c>
      <c r="I206" s="163">
        <f t="shared" si="213"/>
        <v>0</v>
      </c>
      <c r="J206" s="163">
        <f t="shared" si="213"/>
        <v>0</v>
      </c>
      <c r="K206" s="163">
        <f t="shared" si="213"/>
        <v>0</v>
      </c>
      <c r="L206" s="163">
        <f t="shared" si="213"/>
        <v>0</v>
      </c>
      <c r="M206" s="163">
        <f t="shared" si="207"/>
        <v>0</v>
      </c>
      <c r="N206" s="163">
        <f t="shared" si="207"/>
        <v>0</v>
      </c>
      <c r="O206" s="163">
        <f t="shared" si="207"/>
        <v>0</v>
      </c>
      <c r="P206" s="163">
        <f t="shared" si="207"/>
        <v>0</v>
      </c>
      <c r="Q206" s="163">
        <f t="shared" si="208"/>
        <v>0</v>
      </c>
      <c r="R206" s="163">
        <f t="shared" si="208"/>
        <v>0</v>
      </c>
      <c r="S206" s="163">
        <f t="shared" si="212"/>
        <v>0</v>
      </c>
      <c r="T206" s="163">
        <f t="shared" si="212"/>
        <v>0</v>
      </c>
      <c r="U206" s="163">
        <f t="shared" si="212"/>
        <v>0</v>
      </c>
      <c r="V206" s="163">
        <f t="shared" si="212"/>
        <v>0</v>
      </c>
      <c r="W206" s="163">
        <f t="shared" si="212"/>
        <v>0</v>
      </c>
      <c r="X206" s="163">
        <f t="shared" si="212"/>
        <v>0</v>
      </c>
      <c r="Y206" s="163">
        <f t="shared" si="212"/>
        <v>0</v>
      </c>
      <c r="Z206" s="163">
        <f t="shared" si="212"/>
        <v>0</v>
      </c>
      <c r="AA206" s="163">
        <f t="shared" si="212"/>
        <v>0</v>
      </c>
      <c r="AB206" s="163">
        <f t="shared" si="212"/>
        <v>0</v>
      </c>
      <c r="AC206" s="163">
        <f t="shared" si="212"/>
        <v>0</v>
      </c>
      <c r="AD206" s="163">
        <f t="shared" si="212"/>
        <v>0</v>
      </c>
      <c r="AE206" s="163">
        <f t="shared" si="212"/>
        <v>0</v>
      </c>
      <c r="AF206" s="176">
        <f t="shared" si="212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213"/>
        <v>0</v>
      </c>
      <c r="D207" s="163">
        <f t="shared" si="213"/>
        <v>0</v>
      </c>
      <c r="E207" s="163">
        <f t="shared" si="213"/>
        <v>0</v>
      </c>
      <c r="F207" s="163">
        <f t="shared" si="213"/>
        <v>0</v>
      </c>
      <c r="G207" s="163">
        <f t="shared" si="213"/>
        <v>0</v>
      </c>
      <c r="H207" s="163">
        <f t="shared" si="213"/>
        <v>0</v>
      </c>
      <c r="I207" s="163">
        <f t="shared" si="213"/>
        <v>0</v>
      </c>
      <c r="J207" s="163">
        <f t="shared" si="213"/>
        <v>0</v>
      </c>
      <c r="K207" s="163">
        <f t="shared" si="213"/>
        <v>0</v>
      </c>
      <c r="L207" s="163">
        <f t="shared" si="213"/>
        <v>0</v>
      </c>
      <c r="M207" s="163">
        <f t="shared" si="207"/>
        <v>0</v>
      </c>
      <c r="N207" s="163">
        <f t="shared" si="207"/>
        <v>0</v>
      </c>
      <c r="O207" s="163">
        <f t="shared" si="207"/>
        <v>0</v>
      </c>
      <c r="P207" s="163">
        <f t="shared" si="207"/>
        <v>0</v>
      </c>
      <c r="Q207" s="163">
        <f t="shared" si="208"/>
        <v>0</v>
      </c>
      <c r="R207" s="163">
        <f t="shared" si="208"/>
        <v>0</v>
      </c>
      <c r="S207" s="163">
        <f t="shared" si="212"/>
        <v>0</v>
      </c>
      <c r="T207" s="163">
        <f t="shared" si="212"/>
        <v>0</v>
      </c>
      <c r="U207" s="163">
        <f t="shared" si="212"/>
        <v>0</v>
      </c>
      <c r="V207" s="163">
        <f t="shared" si="212"/>
        <v>0</v>
      </c>
      <c r="W207" s="163">
        <f t="shared" si="212"/>
        <v>0</v>
      </c>
      <c r="X207" s="163">
        <f t="shared" si="212"/>
        <v>0</v>
      </c>
      <c r="Y207" s="163">
        <f t="shared" si="212"/>
        <v>0</v>
      </c>
      <c r="Z207" s="163">
        <f t="shared" si="212"/>
        <v>0</v>
      </c>
      <c r="AA207" s="163">
        <f t="shared" si="212"/>
        <v>0</v>
      </c>
      <c r="AB207" s="163">
        <f t="shared" si="212"/>
        <v>0</v>
      </c>
      <c r="AC207" s="163">
        <f t="shared" si="212"/>
        <v>0</v>
      </c>
      <c r="AD207" s="163">
        <f t="shared" si="212"/>
        <v>0</v>
      </c>
      <c r="AE207" s="163">
        <f t="shared" si="212"/>
        <v>0</v>
      </c>
      <c r="AF207" s="176">
        <f t="shared" si="212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213"/>
        <v>0</v>
      </c>
      <c r="D208" s="163">
        <f t="shared" si="213"/>
        <v>0</v>
      </c>
      <c r="E208" s="163">
        <f t="shared" si="213"/>
        <v>0</v>
      </c>
      <c r="F208" s="163">
        <f t="shared" si="213"/>
        <v>0</v>
      </c>
      <c r="G208" s="163">
        <f t="shared" si="213"/>
        <v>0</v>
      </c>
      <c r="H208" s="163">
        <f t="shared" si="213"/>
        <v>0</v>
      </c>
      <c r="I208" s="163">
        <f t="shared" si="213"/>
        <v>0</v>
      </c>
      <c r="J208" s="163">
        <f t="shared" si="213"/>
        <v>0</v>
      </c>
      <c r="K208" s="163">
        <f t="shared" si="213"/>
        <v>0</v>
      </c>
      <c r="L208" s="163">
        <f t="shared" si="213"/>
        <v>0</v>
      </c>
      <c r="M208" s="163">
        <f t="shared" si="207"/>
        <v>0</v>
      </c>
      <c r="N208" s="163">
        <f t="shared" si="207"/>
        <v>0</v>
      </c>
      <c r="O208" s="163">
        <f t="shared" si="207"/>
        <v>0</v>
      </c>
      <c r="P208" s="163">
        <f t="shared" si="207"/>
        <v>0</v>
      </c>
      <c r="Q208" s="163">
        <f t="shared" si="208"/>
        <v>0</v>
      </c>
      <c r="R208" s="163">
        <f t="shared" si="208"/>
        <v>0</v>
      </c>
      <c r="S208" s="163">
        <f t="shared" si="212"/>
        <v>0</v>
      </c>
      <c r="T208" s="163">
        <f t="shared" si="212"/>
        <v>0</v>
      </c>
      <c r="U208" s="163">
        <f t="shared" si="212"/>
        <v>0</v>
      </c>
      <c r="V208" s="163">
        <f t="shared" si="212"/>
        <v>0</v>
      </c>
      <c r="W208" s="163">
        <f t="shared" si="212"/>
        <v>0</v>
      </c>
      <c r="X208" s="163">
        <f t="shared" si="212"/>
        <v>0</v>
      </c>
      <c r="Y208" s="163">
        <f t="shared" si="212"/>
        <v>0</v>
      </c>
      <c r="Z208" s="163">
        <f t="shared" si="212"/>
        <v>0</v>
      </c>
      <c r="AA208" s="163">
        <f t="shared" si="212"/>
        <v>0</v>
      </c>
      <c r="AB208" s="163">
        <f t="shared" si="212"/>
        <v>0</v>
      </c>
      <c r="AC208" s="163">
        <f t="shared" si="212"/>
        <v>0</v>
      </c>
      <c r="AD208" s="163">
        <f t="shared" si="212"/>
        <v>0</v>
      </c>
      <c r="AE208" s="163">
        <f t="shared" si="212"/>
        <v>0</v>
      </c>
      <c r="AF208" s="176">
        <f t="shared" si="212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213"/>
        <v>0</v>
      </c>
      <c r="D209" s="163">
        <f t="shared" si="213"/>
        <v>0</v>
      </c>
      <c r="E209" s="163">
        <f t="shared" si="213"/>
        <v>0</v>
      </c>
      <c r="F209" s="163">
        <f t="shared" si="213"/>
        <v>0</v>
      </c>
      <c r="G209" s="163">
        <f t="shared" si="213"/>
        <v>0</v>
      </c>
      <c r="H209" s="163">
        <f t="shared" si="213"/>
        <v>0</v>
      </c>
      <c r="I209" s="163">
        <f t="shared" si="213"/>
        <v>0</v>
      </c>
      <c r="J209" s="163">
        <f t="shared" si="213"/>
        <v>0</v>
      </c>
      <c r="K209" s="163">
        <f t="shared" si="213"/>
        <v>0</v>
      </c>
      <c r="L209" s="163">
        <f t="shared" si="213"/>
        <v>0</v>
      </c>
      <c r="M209" s="163">
        <f t="shared" si="207"/>
        <v>0</v>
      </c>
      <c r="N209" s="163">
        <f t="shared" si="207"/>
        <v>0</v>
      </c>
      <c r="O209" s="163">
        <f t="shared" si="207"/>
        <v>0</v>
      </c>
      <c r="P209" s="163">
        <f t="shared" si="207"/>
        <v>0</v>
      </c>
      <c r="Q209" s="163">
        <f t="shared" si="208"/>
        <v>0</v>
      </c>
      <c r="R209" s="163">
        <f t="shared" si="208"/>
        <v>0</v>
      </c>
      <c r="S209" s="163">
        <f t="shared" si="212"/>
        <v>0</v>
      </c>
      <c r="T209" s="163">
        <f t="shared" si="212"/>
        <v>0</v>
      </c>
      <c r="U209" s="163">
        <f t="shared" si="212"/>
        <v>0</v>
      </c>
      <c r="V209" s="163">
        <f t="shared" si="212"/>
        <v>0</v>
      </c>
      <c r="W209" s="163">
        <f t="shared" si="212"/>
        <v>0</v>
      </c>
      <c r="X209" s="163">
        <f t="shared" si="212"/>
        <v>0</v>
      </c>
      <c r="Y209" s="163">
        <f t="shared" si="212"/>
        <v>0</v>
      </c>
      <c r="Z209" s="163">
        <f t="shared" si="212"/>
        <v>0</v>
      </c>
      <c r="AA209" s="163">
        <f t="shared" si="212"/>
        <v>0</v>
      </c>
      <c r="AB209" s="163">
        <f t="shared" si="212"/>
        <v>0</v>
      </c>
      <c r="AC209" s="163">
        <f t="shared" si="212"/>
        <v>0</v>
      </c>
      <c r="AD209" s="163">
        <f t="shared" si="212"/>
        <v>0</v>
      </c>
      <c r="AE209" s="163">
        <f t="shared" si="212"/>
        <v>0</v>
      </c>
      <c r="AF209" s="176">
        <f t="shared" si="212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213"/>
        <v>0</v>
      </c>
      <c r="D210" s="163">
        <f t="shared" si="213"/>
        <v>0</v>
      </c>
      <c r="E210" s="163">
        <f t="shared" si="213"/>
        <v>0</v>
      </c>
      <c r="F210" s="163">
        <f t="shared" si="213"/>
        <v>0</v>
      </c>
      <c r="G210" s="163">
        <f t="shared" si="213"/>
        <v>0</v>
      </c>
      <c r="H210" s="163">
        <f t="shared" si="213"/>
        <v>0</v>
      </c>
      <c r="I210" s="163">
        <f t="shared" si="213"/>
        <v>0</v>
      </c>
      <c r="J210" s="163">
        <f t="shared" si="213"/>
        <v>0</v>
      </c>
      <c r="K210" s="163">
        <f t="shared" si="213"/>
        <v>0</v>
      </c>
      <c r="L210" s="163">
        <f t="shared" si="213"/>
        <v>0</v>
      </c>
      <c r="M210" s="163">
        <f t="shared" si="207"/>
        <v>0</v>
      </c>
      <c r="N210" s="163">
        <f t="shared" si="207"/>
        <v>0</v>
      </c>
      <c r="O210" s="163">
        <f t="shared" si="207"/>
        <v>0</v>
      </c>
      <c r="P210" s="163">
        <f t="shared" si="207"/>
        <v>0</v>
      </c>
      <c r="Q210" s="163">
        <f t="shared" si="208"/>
        <v>0</v>
      </c>
      <c r="R210" s="163">
        <f t="shared" si="208"/>
        <v>0</v>
      </c>
      <c r="S210" s="163">
        <f t="shared" si="212"/>
        <v>0</v>
      </c>
      <c r="T210" s="163">
        <f t="shared" si="212"/>
        <v>0</v>
      </c>
      <c r="U210" s="163">
        <f t="shared" si="212"/>
        <v>0</v>
      </c>
      <c r="V210" s="163">
        <f t="shared" si="212"/>
        <v>0</v>
      </c>
      <c r="W210" s="163">
        <f t="shared" si="212"/>
        <v>0</v>
      </c>
      <c r="X210" s="163">
        <f t="shared" si="212"/>
        <v>0</v>
      </c>
      <c r="Y210" s="163">
        <f t="shared" si="212"/>
        <v>0</v>
      </c>
      <c r="Z210" s="163">
        <f t="shared" si="212"/>
        <v>0</v>
      </c>
      <c r="AA210" s="163">
        <f t="shared" si="212"/>
        <v>0</v>
      </c>
      <c r="AB210" s="163">
        <f t="shared" si="212"/>
        <v>0</v>
      </c>
      <c r="AC210" s="163">
        <f t="shared" si="212"/>
        <v>0</v>
      </c>
      <c r="AD210" s="163">
        <f t="shared" si="212"/>
        <v>0</v>
      </c>
      <c r="AE210" s="163">
        <f t="shared" si="212"/>
        <v>0</v>
      </c>
      <c r="AF210" s="176">
        <f t="shared" si="212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213"/>
        <v>0</v>
      </c>
      <c r="D211" s="163">
        <f t="shared" si="213"/>
        <v>0</v>
      </c>
      <c r="E211" s="163">
        <f t="shared" si="213"/>
        <v>0</v>
      </c>
      <c r="F211" s="163">
        <f t="shared" si="213"/>
        <v>0</v>
      </c>
      <c r="G211" s="163">
        <f t="shared" si="213"/>
        <v>0</v>
      </c>
      <c r="H211" s="163">
        <f t="shared" si="213"/>
        <v>0</v>
      </c>
      <c r="I211" s="163">
        <f t="shared" si="213"/>
        <v>0</v>
      </c>
      <c r="J211" s="163">
        <f t="shared" si="213"/>
        <v>0</v>
      </c>
      <c r="K211" s="163">
        <f t="shared" si="213"/>
        <v>0</v>
      </c>
      <c r="L211" s="163">
        <f t="shared" si="213"/>
        <v>0</v>
      </c>
      <c r="M211" s="163">
        <f t="shared" si="207"/>
        <v>0</v>
      </c>
      <c r="N211" s="163">
        <f t="shared" si="207"/>
        <v>0</v>
      </c>
      <c r="O211" s="163">
        <f t="shared" si="207"/>
        <v>0</v>
      </c>
      <c r="P211" s="163">
        <f t="shared" si="207"/>
        <v>0</v>
      </c>
      <c r="Q211" s="163">
        <f t="shared" si="208"/>
        <v>0</v>
      </c>
      <c r="R211" s="163">
        <f t="shared" si="208"/>
        <v>0</v>
      </c>
      <c r="S211" s="163">
        <f t="shared" si="212"/>
        <v>0</v>
      </c>
      <c r="T211" s="163">
        <f t="shared" si="212"/>
        <v>0</v>
      </c>
      <c r="U211" s="163">
        <f t="shared" si="212"/>
        <v>0</v>
      </c>
      <c r="V211" s="163">
        <f t="shared" si="212"/>
        <v>0</v>
      </c>
      <c r="W211" s="163">
        <f t="shared" si="212"/>
        <v>0</v>
      </c>
      <c r="X211" s="163">
        <f t="shared" si="212"/>
        <v>0</v>
      </c>
      <c r="Y211" s="163">
        <f t="shared" si="212"/>
        <v>0</v>
      </c>
      <c r="Z211" s="163">
        <f t="shared" si="212"/>
        <v>0</v>
      </c>
      <c r="AA211" s="163">
        <f t="shared" si="212"/>
        <v>0</v>
      </c>
      <c r="AB211" s="163">
        <f t="shared" si="212"/>
        <v>0</v>
      </c>
      <c r="AC211" s="163">
        <f t="shared" si="212"/>
        <v>0</v>
      </c>
      <c r="AD211" s="163">
        <f t="shared" si="212"/>
        <v>0</v>
      </c>
      <c r="AE211" s="163">
        <f t="shared" si="212"/>
        <v>0</v>
      </c>
      <c r="AF211" s="176">
        <f t="shared" si="212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213"/>
        <v>0</v>
      </c>
      <c r="D212" s="163">
        <f t="shared" si="213"/>
        <v>0</v>
      </c>
      <c r="E212" s="163">
        <f t="shared" si="213"/>
        <v>0</v>
      </c>
      <c r="F212" s="163">
        <f t="shared" si="213"/>
        <v>0</v>
      </c>
      <c r="G212" s="163">
        <f t="shared" si="213"/>
        <v>0</v>
      </c>
      <c r="H212" s="163">
        <f t="shared" si="213"/>
        <v>0</v>
      </c>
      <c r="I212" s="163">
        <f t="shared" si="213"/>
        <v>0</v>
      </c>
      <c r="J212" s="163">
        <f t="shared" si="213"/>
        <v>0</v>
      </c>
      <c r="K212" s="163">
        <f t="shared" si="213"/>
        <v>0</v>
      </c>
      <c r="L212" s="163">
        <f t="shared" si="213"/>
        <v>0</v>
      </c>
      <c r="M212" s="163">
        <f t="shared" si="207"/>
        <v>0</v>
      </c>
      <c r="N212" s="163">
        <f t="shared" si="207"/>
        <v>0</v>
      </c>
      <c r="O212" s="163">
        <f t="shared" si="207"/>
        <v>0</v>
      </c>
      <c r="P212" s="163">
        <f t="shared" si="207"/>
        <v>0</v>
      </c>
      <c r="Q212" s="163">
        <f t="shared" si="208"/>
        <v>0</v>
      </c>
      <c r="R212" s="163">
        <f t="shared" si="208"/>
        <v>0</v>
      </c>
      <c r="S212" s="163">
        <f t="shared" si="212"/>
        <v>0</v>
      </c>
      <c r="T212" s="163">
        <f t="shared" si="212"/>
        <v>0</v>
      </c>
      <c r="U212" s="163">
        <f t="shared" si="212"/>
        <v>0</v>
      </c>
      <c r="V212" s="163">
        <f t="shared" si="212"/>
        <v>0</v>
      </c>
      <c r="W212" s="163">
        <f t="shared" si="212"/>
        <v>0</v>
      </c>
      <c r="X212" s="163">
        <f t="shared" si="212"/>
        <v>0</v>
      </c>
      <c r="Y212" s="163">
        <f t="shared" si="212"/>
        <v>0</v>
      </c>
      <c r="Z212" s="163">
        <f t="shared" si="212"/>
        <v>0</v>
      </c>
      <c r="AA212" s="163">
        <f t="shared" si="212"/>
        <v>0</v>
      </c>
      <c r="AB212" s="163">
        <f t="shared" si="212"/>
        <v>0</v>
      </c>
      <c r="AC212" s="163">
        <f t="shared" si="212"/>
        <v>0</v>
      </c>
      <c r="AD212" s="163">
        <f t="shared" si="212"/>
        <v>0</v>
      </c>
      <c r="AE212" s="163">
        <f t="shared" si="212"/>
        <v>0</v>
      </c>
      <c r="AF212" s="176">
        <f t="shared" si="212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213"/>
        <v>0</v>
      </c>
      <c r="D213" s="163">
        <f t="shared" si="213"/>
        <v>0</v>
      </c>
      <c r="E213" s="163">
        <f t="shared" si="213"/>
        <v>0</v>
      </c>
      <c r="F213" s="163">
        <f t="shared" si="213"/>
        <v>0</v>
      </c>
      <c r="G213" s="163">
        <f t="shared" si="213"/>
        <v>0</v>
      </c>
      <c r="H213" s="163">
        <f t="shared" si="213"/>
        <v>0</v>
      </c>
      <c r="I213" s="163">
        <f t="shared" si="213"/>
        <v>0</v>
      </c>
      <c r="J213" s="163">
        <f t="shared" si="213"/>
        <v>0</v>
      </c>
      <c r="K213" s="163">
        <f t="shared" si="213"/>
        <v>0</v>
      </c>
      <c r="L213" s="163">
        <f t="shared" si="213"/>
        <v>0</v>
      </c>
      <c r="M213" s="163">
        <f t="shared" si="207"/>
        <v>0</v>
      </c>
      <c r="N213" s="163">
        <f t="shared" si="207"/>
        <v>0</v>
      </c>
      <c r="O213" s="163">
        <f t="shared" si="207"/>
        <v>0</v>
      </c>
      <c r="P213" s="163">
        <f t="shared" si="207"/>
        <v>0</v>
      </c>
      <c r="Q213" s="163">
        <f t="shared" si="208"/>
        <v>0</v>
      </c>
      <c r="R213" s="163">
        <f t="shared" si="208"/>
        <v>0</v>
      </c>
      <c r="S213" s="163">
        <f t="shared" si="212"/>
        <v>0</v>
      </c>
      <c r="T213" s="163">
        <f t="shared" si="212"/>
        <v>0</v>
      </c>
      <c r="U213" s="163">
        <f t="shared" si="212"/>
        <v>0</v>
      </c>
      <c r="V213" s="163">
        <f t="shared" si="212"/>
        <v>0</v>
      </c>
      <c r="W213" s="163">
        <f t="shared" si="212"/>
        <v>0</v>
      </c>
      <c r="X213" s="163">
        <f t="shared" si="212"/>
        <v>0</v>
      </c>
      <c r="Y213" s="163">
        <f t="shared" si="212"/>
        <v>0</v>
      </c>
      <c r="Z213" s="163">
        <f t="shared" si="212"/>
        <v>0</v>
      </c>
      <c r="AA213" s="163">
        <f t="shared" si="212"/>
        <v>0</v>
      </c>
      <c r="AB213" s="163">
        <f t="shared" si="212"/>
        <v>0</v>
      </c>
      <c r="AC213" s="163">
        <f t="shared" si="212"/>
        <v>0</v>
      </c>
      <c r="AD213" s="163">
        <f t="shared" si="212"/>
        <v>0</v>
      </c>
      <c r="AE213" s="163">
        <f t="shared" si="212"/>
        <v>0</v>
      </c>
      <c r="AF213" s="176">
        <f t="shared" si="212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213"/>
        <v>0</v>
      </c>
      <c r="D214" s="163">
        <f t="shared" si="213"/>
        <v>0</v>
      </c>
      <c r="E214" s="163">
        <f t="shared" si="213"/>
        <v>0</v>
      </c>
      <c r="F214" s="163">
        <f t="shared" si="213"/>
        <v>0</v>
      </c>
      <c r="G214" s="163">
        <f t="shared" si="213"/>
        <v>0</v>
      </c>
      <c r="H214" s="163">
        <f t="shared" si="213"/>
        <v>0</v>
      </c>
      <c r="I214" s="163">
        <f t="shared" si="213"/>
        <v>0</v>
      </c>
      <c r="J214" s="163">
        <f t="shared" si="213"/>
        <v>0</v>
      </c>
      <c r="K214" s="163">
        <f t="shared" si="213"/>
        <v>0</v>
      </c>
      <c r="L214" s="163">
        <f t="shared" si="213"/>
        <v>0</v>
      </c>
      <c r="M214" s="163">
        <f t="shared" si="207"/>
        <v>0</v>
      </c>
      <c r="N214" s="163">
        <f t="shared" si="207"/>
        <v>0</v>
      </c>
      <c r="O214" s="163">
        <f t="shared" si="207"/>
        <v>0</v>
      </c>
      <c r="P214" s="163">
        <f t="shared" si="207"/>
        <v>0</v>
      </c>
      <c r="Q214" s="163">
        <f t="shared" si="208"/>
        <v>0</v>
      </c>
      <c r="R214" s="163">
        <f t="shared" si="208"/>
        <v>0</v>
      </c>
      <c r="S214" s="163">
        <f t="shared" si="212"/>
        <v>0</v>
      </c>
      <c r="T214" s="163">
        <f t="shared" si="212"/>
        <v>0</v>
      </c>
      <c r="U214" s="163">
        <f t="shared" si="212"/>
        <v>0</v>
      </c>
      <c r="V214" s="163">
        <f t="shared" si="212"/>
        <v>0</v>
      </c>
      <c r="W214" s="163">
        <f t="shared" si="212"/>
        <v>0</v>
      </c>
      <c r="X214" s="163">
        <f t="shared" si="212"/>
        <v>0</v>
      </c>
      <c r="Y214" s="163">
        <f t="shared" si="212"/>
        <v>0</v>
      </c>
      <c r="Z214" s="163">
        <f t="shared" si="212"/>
        <v>0</v>
      </c>
      <c r="AA214" s="163">
        <f t="shared" si="212"/>
        <v>0</v>
      </c>
      <c r="AB214" s="163">
        <f t="shared" si="212"/>
        <v>0</v>
      </c>
      <c r="AC214" s="163">
        <f t="shared" si="212"/>
        <v>0</v>
      </c>
      <c r="AD214" s="163">
        <f t="shared" si="212"/>
        <v>0</v>
      </c>
      <c r="AE214" s="163">
        <f t="shared" si="212"/>
        <v>0</v>
      </c>
      <c r="AF214" s="176">
        <f t="shared" si="212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213"/>
        <v>0</v>
      </c>
      <c r="D215" s="163">
        <f t="shared" si="213"/>
        <v>0</v>
      </c>
      <c r="E215" s="163">
        <f t="shared" si="213"/>
        <v>0</v>
      </c>
      <c r="F215" s="163">
        <f t="shared" si="213"/>
        <v>0</v>
      </c>
      <c r="G215" s="163">
        <f t="shared" si="213"/>
        <v>0</v>
      </c>
      <c r="H215" s="163">
        <f t="shared" si="213"/>
        <v>0</v>
      </c>
      <c r="I215" s="163">
        <f t="shared" si="213"/>
        <v>0</v>
      </c>
      <c r="J215" s="163">
        <f t="shared" si="213"/>
        <v>0</v>
      </c>
      <c r="K215" s="163">
        <f t="shared" si="213"/>
        <v>0</v>
      </c>
      <c r="L215" s="163">
        <f t="shared" si="213"/>
        <v>0</v>
      </c>
      <c r="M215" s="163">
        <f t="shared" si="207"/>
        <v>0</v>
      </c>
      <c r="N215" s="163">
        <f t="shared" si="207"/>
        <v>0</v>
      </c>
      <c r="O215" s="163">
        <f t="shared" si="207"/>
        <v>0</v>
      </c>
      <c r="P215" s="163">
        <f t="shared" si="207"/>
        <v>0</v>
      </c>
      <c r="Q215" s="163">
        <f t="shared" si="208"/>
        <v>0</v>
      </c>
      <c r="R215" s="163">
        <f t="shared" si="208"/>
        <v>0</v>
      </c>
      <c r="S215" s="163">
        <f t="shared" si="212"/>
        <v>0</v>
      </c>
      <c r="T215" s="163">
        <f t="shared" si="212"/>
        <v>0</v>
      </c>
      <c r="U215" s="163">
        <f t="shared" si="212"/>
        <v>0</v>
      </c>
      <c r="V215" s="163">
        <f t="shared" si="212"/>
        <v>0</v>
      </c>
      <c r="W215" s="163">
        <f t="shared" si="212"/>
        <v>0</v>
      </c>
      <c r="X215" s="163">
        <f t="shared" si="212"/>
        <v>0</v>
      </c>
      <c r="Y215" s="163">
        <f t="shared" si="212"/>
        <v>0</v>
      </c>
      <c r="Z215" s="163">
        <f t="shared" si="212"/>
        <v>0</v>
      </c>
      <c r="AA215" s="163">
        <f t="shared" si="212"/>
        <v>0</v>
      </c>
      <c r="AB215" s="163">
        <f t="shared" si="212"/>
        <v>0</v>
      </c>
      <c r="AC215" s="163">
        <f t="shared" si="212"/>
        <v>0</v>
      </c>
      <c r="AD215" s="163">
        <f t="shared" si="212"/>
        <v>0</v>
      </c>
      <c r="AE215" s="163">
        <f t="shared" si="212"/>
        <v>0</v>
      </c>
      <c r="AF215" s="176">
        <f t="shared" si="212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213"/>
        <v>0</v>
      </c>
      <c r="D216" s="163">
        <f t="shared" si="213"/>
        <v>0</v>
      </c>
      <c r="E216" s="163">
        <f t="shared" si="213"/>
        <v>0</v>
      </c>
      <c r="F216" s="163">
        <f t="shared" si="213"/>
        <v>0</v>
      </c>
      <c r="G216" s="163">
        <f t="shared" si="213"/>
        <v>0</v>
      </c>
      <c r="H216" s="163">
        <f t="shared" si="213"/>
        <v>0</v>
      </c>
      <c r="I216" s="163">
        <f t="shared" si="213"/>
        <v>0</v>
      </c>
      <c r="J216" s="163">
        <f t="shared" si="213"/>
        <v>0</v>
      </c>
      <c r="K216" s="163">
        <f t="shared" si="213"/>
        <v>0</v>
      </c>
      <c r="L216" s="163">
        <f t="shared" si="213"/>
        <v>0</v>
      </c>
      <c r="M216" s="163">
        <f t="shared" si="207"/>
        <v>0</v>
      </c>
      <c r="N216" s="163">
        <f t="shared" si="207"/>
        <v>0</v>
      </c>
      <c r="O216" s="163">
        <f t="shared" si="207"/>
        <v>0</v>
      </c>
      <c r="P216" s="163">
        <f t="shared" si="207"/>
        <v>0</v>
      </c>
      <c r="Q216" s="163">
        <f t="shared" si="208"/>
        <v>0</v>
      </c>
      <c r="R216" s="163">
        <f t="shared" si="208"/>
        <v>0</v>
      </c>
      <c r="S216" s="163">
        <f t="shared" ref="S216:AF231" si="214">R216</f>
        <v>0</v>
      </c>
      <c r="T216" s="163">
        <f t="shared" si="214"/>
        <v>0</v>
      </c>
      <c r="U216" s="163">
        <f t="shared" si="214"/>
        <v>0</v>
      </c>
      <c r="V216" s="163">
        <f t="shared" si="214"/>
        <v>0</v>
      </c>
      <c r="W216" s="163">
        <f t="shared" si="214"/>
        <v>0</v>
      </c>
      <c r="X216" s="163">
        <f t="shared" si="214"/>
        <v>0</v>
      </c>
      <c r="Y216" s="163">
        <f t="shared" si="214"/>
        <v>0</v>
      </c>
      <c r="Z216" s="163">
        <f t="shared" si="214"/>
        <v>0</v>
      </c>
      <c r="AA216" s="163">
        <f t="shared" si="214"/>
        <v>0</v>
      </c>
      <c r="AB216" s="163">
        <f t="shared" si="214"/>
        <v>0</v>
      </c>
      <c r="AC216" s="163">
        <f t="shared" si="214"/>
        <v>0</v>
      </c>
      <c r="AD216" s="163">
        <f t="shared" si="214"/>
        <v>0</v>
      </c>
      <c r="AE216" s="163">
        <f t="shared" si="214"/>
        <v>0</v>
      </c>
      <c r="AF216" s="176">
        <f t="shared" si="214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L232" si="215">B217</f>
        <v>0</v>
      </c>
      <c r="D217" s="163">
        <f t="shared" si="215"/>
        <v>0</v>
      </c>
      <c r="E217" s="163">
        <f t="shared" si="215"/>
        <v>0</v>
      </c>
      <c r="F217" s="163">
        <f t="shared" si="215"/>
        <v>0</v>
      </c>
      <c r="G217" s="163">
        <f t="shared" si="215"/>
        <v>0</v>
      </c>
      <c r="H217" s="163">
        <f t="shared" si="215"/>
        <v>0</v>
      </c>
      <c r="I217" s="163">
        <f t="shared" si="215"/>
        <v>0</v>
      </c>
      <c r="J217" s="163">
        <f t="shared" si="215"/>
        <v>0</v>
      </c>
      <c r="K217" s="163">
        <f t="shared" si="215"/>
        <v>0</v>
      </c>
      <c r="L217" s="163">
        <f t="shared" si="215"/>
        <v>0</v>
      </c>
      <c r="M217" s="163">
        <f t="shared" si="207"/>
        <v>0</v>
      </c>
      <c r="N217" s="163">
        <f t="shared" si="207"/>
        <v>0</v>
      </c>
      <c r="O217" s="163">
        <f t="shared" si="207"/>
        <v>0</v>
      </c>
      <c r="P217" s="163">
        <f t="shared" si="207"/>
        <v>0</v>
      </c>
      <c r="Q217" s="163">
        <f t="shared" si="208"/>
        <v>0</v>
      </c>
      <c r="R217" s="163">
        <f t="shared" si="208"/>
        <v>0</v>
      </c>
      <c r="S217" s="163">
        <f t="shared" si="214"/>
        <v>0</v>
      </c>
      <c r="T217" s="163">
        <f t="shared" si="214"/>
        <v>0</v>
      </c>
      <c r="U217" s="163">
        <f t="shared" si="214"/>
        <v>0</v>
      </c>
      <c r="V217" s="163">
        <f t="shared" si="214"/>
        <v>0</v>
      </c>
      <c r="W217" s="163">
        <f t="shared" si="214"/>
        <v>0</v>
      </c>
      <c r="X217" s="163">
        <f t="shared" si="214"/>
        <v>0</v>
      </c>
      <c r="Y217" s="163">
        <f t="shared" si="214"/>
        <v>0</v>
      </c>
      <c r="Z217" s="163">
        <f t="shared" si="214"/>
        <v>0</v>
      </c>
      <c r="AA217" s="163">
        <f t="shared" si="214"/>
        <v>0</v>
      </c>
      <c r="AB217" s="163">
        <f t="shared" si="214"/>
        <v>0</v>
      </c>
      <c r="AC217" s="163">
        <f t="shared" si="214"/>
        <v>0</v>
      </c>
      <c r="AD217" s="163">
        <f t="shared" si="214"/>
        <v>0</v>
      </c>
      <c r="AE217" s="163">
        <f t="shared" si="214"/>
        <v>0</v>
      </c>
      <c r="AF217" s="176">
        <f t="shared" si="214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215"/>
        <v>0</v>
      </c>
      <c r="D218" s="163">
        <f t="shared" si="215"/>
        <v>0</v>
      </c>
      <c r="E218" s="163">
        <f t="shared" si="215"/>
        <v>0</v>
      </c>
      <c r="F218" s="163">
        <f t="shared" si="215"/>
        <v>0</v>
      </c>
      <c r="G218" s="163">
        <f t="shared" si="215"/>
        <v>0</v>
      </c>
      <c r="H218" s="163">
        <f t="shared" si="215"/>
        <v>0</v>
      </c>
      <c r="I218" s="163">
        <f t="shared" si="215"/>
        <v>0</v>
      </c>
      <c r="J218" s="163">
        <f t="shared" si="215"/>
        <v>0</v>
      </c>
      <c r="K218" s="163">
        <f t="shared" si="215"/>
        <v>0</v>
      </c>
      <c r="L218" s="163">
        <f t="shared" si="215"/>
        <v>0</v>
      </c>
      <c r="M218" s="163">
        <f t="shared" si="207"/>
        <v>0</v>
      </c>
      <c r="N218" s="163">
        <f t="shared" si="207"/>
        <v>0</v>
      </c>
      <c r="O218" s="163">
        <f t="shared" si="207"/>
        <v>0</v>
      </c>
      <c r="P218" s="163">
        <f t="shared" si="207"/>
        <v>0</v>
      </c>
      <c r="Q218" s="163">
        <f t="shared" si="208"/>
        <v>0</v>
      </c>
      <c r="R218" s="163">
        <f t="shared" si="208"/>
        <v>0</v>
      </c>
      <c r="S218" s="163">
        <f t="shared" si="214"/>
        <v>0</v>
      </c>
      <c r="T218" s="163">
        <f t="shared" si="214"/>
        <v>0</v>
      </c>
      <c r="U218" s="163">
        <f t="shared" si="214"/>
        <v>0</v>
      </c>
      <c r="V218" s="163">
        <f t="shared" si="214"/>
        <v>0</v>
      </c>
      <c r="W218" s="163">
        <f t="shared" si="214"/>
        <v>0</v>
      </c>
      <c r="X218" s="163">
        <f t="shared" si="214"/>
        <v>0</v>
      </c>
      <c r="Y218" s="163">
        <f t="shared" si="214"/>
        <v>0</v>
      </c>
      <c r="Z218" s="163">
        <f t="shared" si="214"/>
        <v>0</v>
      </c>
      <c r="AA218" s="163">
        <f t="shared" si="214"/>
        <v>0</v>
      </c>
      <c r="AB218" s="163">
        <f t="shared" si="214"/>
        <v>0</v>
      </c>
      <c r="AC218" s="163">
        <f t="shared" si="214"/>
        <v>0</v>
      </c>
      <c r="AD218" s="163">
        <f t="shared" si="214"/>
        <v>0</v>
      </c>
      <c r="AE218" s="163">
        <f t="shared" si="214"/>
        <v>0</v>
      </c>
      <c r="AF218" s="176">
        <f t="shared" si="214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215"/>
        <v>0</v>
      </c>
      <c r="D219" s="163">
        <f t="shared" si="215"/>
        <v>0</v>
      </c>
      <c r="E219" s="163">
        <f t="shared" si="215"/>
        <v>0</v>
      </c>
      <c r="F219" s="163">
        <f t="shared" si="215"/>
        <v>0</v>
      </c>
      <c r="G219" s="163">
        <f t="shared" si="215"/>
        <v>0</v>
      </c>
      <c r="H219" s="163">
        <f t="shared" si="215"/>
        <v>0</v>
      </c>
      <c r="I219" s="163">
        <f t="shared" si="215"/>
        <v>0</v>
      </c>
      <c r="J219" s="163">
        <f t="shared" si="215"/>
        <v>0</v>
      </c>
      <c r="K219" s="163">
        <f t="shared" si="215"/>
        <v>0</v>
      </c>
      <c r="L219" s="163">
        <f t="shared" si="215"/>
        <v>0</v>
      </c>
      <c r="M219" s="163">
        <f t="shared" si="207"/>
        <v>0</v>
      </c>
      <c r="N219" s="163">
        <f t="shared" si="207"/>
        <v>0</v>
      </c>
      <c r="O219" s="163">
        <f t="shared" si="207"/>
        <v>0</v>
      </c>
      <c r="P219" s="163">
        <f t="shared" si="207"/>
        <v>0</v>
      </c>
      <c r="Q219" s="163">
        <f t="shared" si="208"/>
        <v>0</v>
      </c>
      <c r="R219" s="163">
        <f t="shared" si="208"/>
        <v>0</v>
      </c>
      <c r="S219" s="163">
        <f t="shared" si="214"/>
        <v>0</v>
      </c>
      <c r="T219" s="163">
        <f t="shared" si="214"/>
        <v>0</v>
      </c>
      <c r="U219" s="163">
        <f t="shared" si="214"/>
        <v>0</v>
      </c>
      <c r="V219" s="163">
        <f t="shared" si="214"/>
        <v>0</v>
      </c>
      <c r="W219" s="163">
        <f t="shared" si="214"/>
        <v>0</v>
      </c>
      <c r="X219" s="163">
        <f t="shared" si="214"/>
        <v>0</v>
      </c>
      <c r="Y219" s="163">
        <f t="shared" si="214"/>
        <v>0</v>
      </c>
      <c r="Z219" s="163">
        <f t="shared" si="214"/>
        <v>0</v>
      </c>
      <c r="AA219" s="163">
        <f t="shared" si="214"/>
        <v>0</v>
      </c>
      <c r="AB219" s="163">
        <f t="shared" si="214"/>
        <v>0</v>
      </c>
      <c r="AC219" s="163">
        <f t="shared" si="214"/>
        <v>0</v>
      </c>
      <c r="AD219" s="163">
        <f t="shared" si="214"/>
        <v>0</v>
      </c>
      <c r="AE219" s="163">
        <f t="shared" si="214"/>
        <v>0</v>
      </c>
      <c r="AF219" s="176">
        <f t="shared" si="214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215"/>
        <v>0</v>
      </c>
      <c r="D220" s="163">
        <f t="shared" si="215"/>
        <v>0</v>
      </c>
      <c r="E220" s="163">
        <f t="shared" si="215"/>
        <v>0</v>
      </c>
      <c r="F220" s="163">
        <f t="shared" si="215"/>
        <v>0</v>
      </c>
      <c r="G220" s="163">
        <f t="shared" si="215"/>
        <v>0</v>
      </c>
      <c r="H220" s="163">
        <f t="shared" si="215"/>
        <v>0</v>
      </c>
      <c r="I220" s="163">
        <f t="shared" si="215"/>
        <v>0</v>
      </c>
      <c r="J220" s="163">
        <f t="shared" si="215"/>
        <v>0</v>
      </c>
      <c r="K220" s="163">
        <f t="shared" si="215"/>
        <v>0</v>
      </c>
      <c r="L220" s="163">
        <f t="shared" si="215"/>
        <v>0</v>
      </c>
      <c r="M220" s="163">
        <f t="shared" si="207"/>
        <v>0</v>
      </c>
      <c r="N220" s="163">
        <f t="shared" si="207"/>
        <v>0</v>
      </c>
      <c r="O220" s="163">
        <f t="shared" si="207"/>
        <v>0</v>
      </c>
      <c r="P220" s="163">
        <f t="shared" si="207"/>
        <v>0</v>
      </c>
      <c r="Q220" s="163">
        <f t="shared" si="208"/>
        <v>0</v>
      </c>
      <c r="R220" s="163">
        <f t="shared" si="208"/>
        <v>0</v>
      </c>
      <c r="S220" s="163">
        <f t="shared" si="214"/>
        <v>0</v>
      </c>
      <c r="T220" s="163">
        <f t="shared" si="214"/>
        <v>0</v>
      </c>
      <c r="U220" s="163">
        <f t="shared" si="214"/>
        <v>0</v>
      </c>
      <c r="V220" s="163">
        <f t="shared" si="214"/>
        <v>0</v>
      </c>
      <c r="W220" s="163">
        <f t="shared" si="214"/>
        <v>0</v>
      </c>
      <c r="X220" s="163">
        <f t="shared" si="214"/>
        <v>0</v>
      </c>
      <c r="Y220" s="163">
        <f t="shared" si="214"/>
        <v>0</v>
      </c>
      <c r="Z220" s="163">
        <f t="shared" si="214"/>
        <v>0</v>
      </c>
      <c r="AA220" s="163">
        <f t="shared" si="214"/>
        <v>0</v>
      </c>
      <c r="AB220" s="163">
        <f t="shared" si="214"/>
        <v>0</v>
      </c>
      <c r="AC220" s="163">
        <f t="shared" si="214"/>
        <v>0</v>
      </c>
      <c r="AD220" s="163">
        <f t="shared" si="214"/>
        <v>0</v>
      </c>
      <c r="AE220" s="163">
        <f t="shared" si="214"/>
        <v>0</v>
      </c>
      <c r="AF220" s="176">
        <f t="shared" si="214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215"/>
        <v>0</v>
      </c>
      <c r="D221" s="163">
        <f t="shared" si="215"/>
        <v>0</v>
      </c>
      <c r="E221" s="163">
        <f t="shared" si="215"/>
        <v>0</v>
      </c>
      <c r="F221" s="163">
        <f t="shared" si="215"/>
        <v>0</v>
      </c>
      <c r="G221" s="163">
        <f t="shared" si="215"/>
        <v>0</v>
      </c>
      <c r="H221" s="163">
        <f t="shared" si="215"/>
        <v>0</v>
      </c>
      <c r="I221" s="163">
        <f t="shared" si="215"/>
        <v>0</v>
      </c>
      <c r="J221" s="163">
        <f t="shared" si="215"/>
        <v>0</v>
      </c>
      <c r="K221" s="163">
        <f t="shared" si="215"/>
        <v>0</v>
      </c>
      <c r="L221" s="163">
        <f t="shared" si="215"/>
        <v>0</v>
      </c>
      <c r="M221" s="163">
        <f t="shared" si="207"/>
        <v>0</v>
      </c>
      <c r="N221" s="163">
        <f t="shared" si="207"/>
        <v>0</v>
      </c>
      <c r="O221" s="163">
        <f t="shared" si="207"/>
        <v>0</v>
      </c>
      <c r="P221" s="163">
        <f t="shared" si="207"/>
        <v>0</v>
      </c>
      <c r="Q221" s="163">
        <f t="shared" si="208"/>
        <v>0</v>
      </c>
      <c r="R221" s="163">
        <f t="shared" si="208"/>
        <v>0</v>
      </c>
      <c r="S221" s="163">
        <f t="shared" si="214"/>
        <v>0</v>
      </c>
      <c r="T221" s="163">
        <f t="shared" si="214"/>
        <v>0</v>
      </c>
      <c r="U221" s="163">
        <f t="shared" si="214"/>
        <v>0</v>
      </c>
      <c r="V221" s="163">
        <f t="shared" si="214"/>
        <v>0</v>
      </c>
      <c r="W221" s="163">
        <f t="shared" si="214"/>
        <v>0</v>
      </c>
      <c r="X221" s="163">
        <f t="shared" si="214"/>
        <v>0</v>
      </c>
      <c r="Y221" s="163">
        <f t="shared" si="214"/>
        <v>0</v>
      </c>
      <c r="Z221" s="163">
        <f t="shared" si="214"/>
        <v>0</v>
      </c>
      <c r="AA221" s="163">
        <f t="shared" si="214"/>
        <v>0</v>
      </c>
      <c r="AB221" s="163">
        <f t="shared" si="214"/>
        <v>0</v>
      </c>
      <c r="AC221" s="163">
        <f t="shared" si="214"/>
        <v>0</v>
      </c>
      <c r="AD221" s="163">
        <f t="shared" si="214"/>
        <v>0</v>
      </c>
      <c r="AE221" s="163">
        <f t="shared" si="214"/>
        <v>0</v>
      </c>
      <c r="AF221" s="176">
        <f t="shared" si="214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215"/>
        <v>0</v>
      </c>
      <c r="D222" s="163">
        <f t="shared" si="215"/>
        <v>0</v>
      </c>
      <c r="E222" s="163">
        <f t="shared" si="215"/>
        <v>0</v>
      </c>
      <c r="F222" s="163">
        <f t="shared" si="215"/>
        <v>0</v>
      </c>
      <c r="G222" s="163">
        <f t="shared" si="215"/>
        <v>0</v>
      </c>
      <c r="H222" s="163">
        <f t="shared" si="215"/>
        <v>0</v>
      </c>
      <c r="I222" s="163">
        <f t="shared" si="215"/>
        <v>0</v>
      </c>
      <c r="J222" s="163">
        <f t="shared" si="215"/>
        <v>0</v>
      </c>
      <c r="K222" s="163">
        <f t="shared" si="215"/>
        <v>0</v>
      </c>
      <c r="L222" s="163">
        <f t="shared" si="215"/>
        <v>0</v>
      </c>
      <c r="M222" s="163">
        <f t="shared" si="207"/>
        <v>0</v>
      </c>
      <c r="N222" s="163">
        <f t="shared" si="207"/>
        <v>0</v>
      </c>
      <c r="O222" s="163">
        <f t="shared" si="207"/>
        <v>0</v>
      </c>
      <c r="P222" s="163">
        <f t="shared" si="207"/>
        <v>0</v>
      </c>
      <c r="Q222" s="163">
        <f t="shared" si="208"/>
        <v>0</v>
      </c>
      <c r="R222" s="163">
        <f t="shared" si="208"/>
        <v>0</v>
      </c>
      <c r="S222" s="163">
        <f t="shared" si="214"/>
        <v>0</v>
      </c>
      <c r="T222" s="163">
        <f t="shared" si="214"/>
        <v>0</v>
      </c>
      <c r="U222" s="163">
        <f t="shared" si="214"/>
        <v>0</v>
      </c>
      <c r="V222" s="163">
        <f t="shared" si="214"/>
        <v>0</v>
      </c>
      <c r="W222" s="163">
        <f t="shared" si="214"/>
        <v>0</v>
      </c>
      <c r="X222" s="163">
        <f t="shared" si="214"/>
        <v>0</v>
      </c>
      <c r="Y222" s="163">
        <f t="shared" si="214"/>
        <v>0</v>
      </c>
      <c r="Z222" s="163">
        <f t="shared" si="214"/>
        <v>0</v>
      </c>
      <c r="AA222" s="163">
        <f t="shared" si="214"/>
        <v>0</v>
      </c>
      <c r="AB222" s="163">
        <f t="shared" si="214"/>
        <v>0</v>
      </c>
      <c r="AC222" s="163">
        <f t="shared" si="214"/>
        <v>0</v>
      </c>
      <c r="AD222" s="163">
        <f t="shared" si="214"/>
        <v>0</v>
      </c>
      <c r="AE222" s="163">
        <f t="shared" si="214"/>
        <v>0</v>
      </c>
      <c r="AF222" s="176">
        <f t="shared" si="214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215"/>
        <v>0</v>
      </c>
      <c r="D223" s="163">
        <f t="shared" si="215"/>
        <v>0</v>
      </c>
      <c r="E223" s="163">
        <f t="shared" si="215"/>
        <v>0</v>
      </c>
      <c r="F223" s="163">
        <f t="shared" si="215"/>
        <v>0</v>
      </c>
      <c r="G223" s="163">
        <f t="shared" si="215"/>
        <v>0</v>
      </c>
      <c r="H223" s="163">
        <f t="shared" si="215"/>
        <v>0</v>
      </c>
      <c r="I223" s="163">
        <f t="shared" si="215"/>
        <v>0</v>
      </c>
      <c r="J223" s="163">
        <f t="shared" si="215"/>
        <v>0</v>
      </c>
      <c r="K223" s="163">
        <f t="shared" si="215"/>
        <v>0</v>
      </c>
      <c r="L223" s="163">
        <f t="shared" si="215"/>
        <v>0</v>
      </c>
      <c r="M223" s="163">
        <f t="shared" si="207"/>
        <v>0</v>
      </c>
      <c r="N223" s="163">
        <f t="shared" si="207"/>
        <v>0</v>
      </c>
      <c r="O223" s="163">
        <f t="shared" si="207"/>
        <v>0</v>
      </c>
      <c r="P223" s="163">
        <f t="shared" si="207"/>
        <v>0</v>
      </c>
      <c r="Q223" s="163">
        <f t="shared" si="208"/>
        <v>0</v>
      </c>
      <c r="R223" s="163">
        <f t="shared" si="208"/>
        <v>0</v>
      </c>
      <c r="S223" s="163">
        <f t="shared" si="214"/>
        <v>0</v>
      </c>
      <c r="T223" s="163">
        <f t="shared" si="214"/>
        <v>0</v>
      </c>
      <c r="U223" s="163">
        <f t="shared" si="214"/>
        <v>0</v>
      </c>
      <c r="V223" s="163">
        <f t="shared" si="214"/>
        <v>0</v>
      </c>
      <c r="W223" s="163">
        <f t="shared" si="214"/>
        <v>0</v>
      </c>
      <c r="X223" s="163">
        <f t="shared" si="214"/>
        <v>0</v>
      </c>
      <c r="Y223" s="163">
        <f t="shared" si="214"/>
        <v>0</v>
      </c>
      <c r="Z223" s="163">
        <f t="shared" si="214"/>
        <v>0</v>
      </c>
      <c r="AA223" s="163">
        <f t="shared" si="214"/>
        <v>0</v>
      </c>
      <c r="AB223" s="163">
        <f t="shared" si="214"/>
        <v>0</v>
      </c>
      <c r="AC223" s="163">
        <f t="shared" si="214"/>
        <v>0</v>
      </c>
      <c r="AD223" s="163">
        <f t="shared" si="214"/>
        <v>0</v>
      </c>
      <c r="AE223" s="163">
        <f t="shared" si="214"/>
        <v>0</v>
      </c>
      <c r="AF223" s="176">
        <f t="shared" si="214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215"/>
        <v>0</v>
      </c>
      <c r="D224" s="163">
        <f t="shared" si="215"/>
        <v>0</v>
      </c>
      <c r="E224" s="163">
        <f t="shared" si="215"/>
        <v>0</v>
      </c>
      <c r="F224" s="163">
        <f t="shared" si="215"/>
        <v>0</v>
      </c>
      <c r="G224" s="163">
        <f t="shared" si="215"/>
        <v>0</v>
      </c>
      <c r="H224" s="163">
        <f t="shared" si="215"/>
        <v>0</v>
      </c>
      <c r="I224" s="163">
        <f t="shared" si="215"/>
        <v>0</v>
      </c>
      <c r="J224" s="163">
        <f t="shared" si="215"/>
        <v>0</v>
      </c>
      <c r="K224" s="163">
        <f t="shared" si="215"/>
        <v>0</v>
      </c>
      <c r="L224" s="163">
        <f t="shared" si="215"/>
        <v>0</v>
      </c>
      <c r="M224" s="163">
        <f t="shared" si="207"/>
        <v>0</v>
      </c>
      <c r="N224" s="163">
        <f t="shared" si="207"/>
        <v>0</v>
      </c>
      <c r="O224" s="163">
        <f t="shared" si="207"/>
        <v>0</v>
      </c>
      <c r="P224" s="163">
        <f t="shared" si="207"/>
        <v>0</v>
      </c>
      <c r="Q224" s="163">
        <f t="shared" si="208"/>
        <v>0</v>
      </c>
      <c r="R224" s="163">
        <f t="shared" si="208"/>
        <v>0</v>
      </c>
      <c r="S224" s="163">
        <f t="shared" si="214"/>
        <v>0</v>
      </c>
      <c r="T224" s="163">
        <f t="shared" si="214"/>
        <v>0</v>
      </c>
      <c r="U224" s="163">
        <f t="shared" si="214"/>
        <v>0</v>
      </c>
      <c r="V224" s="163">
        <f t="shared" si="214"/>
        <v>0</v>
      </c>
      <c r="W224" s="163">
        <f t="shared" si="214"/>
        <v>0</v>
      </c>
      <c r="X224" s="163">
        <f t="shared" si="214"/>
        <v>0</v>
      </c>
      <c r="Y224" s="163">
        <f t="shared" si="214"/>
        <v>0</v>
      </c>
      <c r="Z224" s="163">
        <f t="shared" si="214"/>
        <v>0</v>
      </c>
      <c r="AA224" s="163">
        <f t="shared" si="214"/>
        <v>0</v>
      </c>
      <c r="AB224" s="163">
        <f t="shared" si="214"/>
        <v>0</v>
      </c>
      <c r="AC224" s="163">
        <f t="shared" si="214"/>
        <v>0</v>
      </c>
      <c r="AD224" s="163">
        <f t="shared" si="214"/>
        <v>0</v>
      </c>
      <c r="AE224" s="163">
        <f t="shared" si="214"/>
        <v>0</v>
      </c>
      <c r="AF224" s="176">
        <f t="shared" si="214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215"/>
        <v>0</v>
      </c>
      <c r="D225" s="163">
        <f t="shared" si="215"/>
        <v>0</v>
      </c>
      <c r="E225" s="163">
        <f t="shared" si="215"/>
        <v>0</v>
      </c>
      <c r="F225" s="163">
        <f t="shared" si="215"/>
        <v>0</v>
      </c>
      <c r="G225" s="163">
        <f t="shared" si="215"/>
        <v>0</v>
      </c>
      <c r="H225" s="163">
        <f t="shared" si="215"/>
        <v>0</v>
      </c>
      <c r="I225" s="163">
        <f t="shared" si="215"/>
        <v>0</v>
      </c>
      <c r="J225" s="163">
        <f t="shared" si="215"/>
        <v>0</v>
      </c>
      <c r="K225" s="163">
        <f t="shared" si="215"/>
        <v>0</v>
      </c>
      <c r="L225" s="163">
        <f t="shared" si="215"/>
        <v>0</v>
      </c>
      <c r="M225" s="163">
        <f t="shared" si="207"/>
        <v>0</v>
      </c>
      <c r="N225" s="163">
        <f t="shared" si="207"/>
        <v>0</v>
      </c>
      <c r="O225" s="163">
        <f t="shared" si="207"/>
        <v>0</v>
      </c>
      <c r="P225" s="163">
        <f t="shared" si="207"/>
        <v>0</v>
      </c>
      <c r="Q225" s="163">
        <f t="shared" si="208"/>
        <v>0</v>
      </c>
      <c r="R225" s="163">
        <f t="shared" si="208"/>
        <v>0</v>
      </c>
      <c r="S225" s="163">
        <f t="shared" si="214"/>
        <v>0</v>
      </c>
      <c r="T225" s="163">
        <f t="shared" si="214"/>
        <v>0</v>
      </c>
      <c r="U225" s="163">
        <f t="shared" si="214"/>
        <v>0</v>
      </c>
      <c r="V225" s="163">
        <f t="shared" si="214"/>
        <v>0</v>
      </c>
      <c r="W225" s="163">
        <f t="shared" si="214"/>
        <v>0</v>
      </c>
      <c r="X225" s="163">
        <f t="shared" si="214"/>
        <v>0</v>
      </c>
      <c r="Y225" s="163">
        <f t="shared" si="214"/>
        <v>0</v>
      </c>
      <c r="Z225" s="163">
        <f t="shared" si="214"/>
        <v>0</v>
      </c>
      <c r="AA225" s="163">
        <f t="shared" si="214"/>
        <v>0</v>
      </c>
      <c r="AB225" s="163">
        <f t="shared" si="214"/>
        <v>0</v>
      </c>
      <c r="AC225" s="163">
        <f t="shared" si="214"/>
        <v>0</v>
      </c>
      <c r="AD225" s="163">
        <f t="shared" si="214"/>
        <v>0</v>
      </c>
      <c r="AE225" s="163">
        <f t="shared" si="214"/>
        <v>0</v>
      </c>
      <c r="AF225" s="176">
        <f t="shared" si="214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215"/>
        <v>0</v>
      </c>
      <c r="D226" s="163">
        <f t="shared" si="215"/>
        <v>0</v>
      </c>
      <c r="E226" s="163">
        <f t="shared" si="215"/>
        <v>0</v>
      </c>
      <c r="F226" s="163">
        <f t="shared" si="215"/>
        <v>0</v>
      </c>
      <c r="G226" s="163">
        <f t="shared" si="215"/>
        <v>0</v>
      </c>
      <c r="H226" s="163">
        <f t="shared" si="215"/>
        <v>0</v>
      </c>
      <c r="I226" s="163">
        <f t="shared" si="215"/>
        <v>0</v>
      </c>
      <c r="J226" s="163">
        <f t="shared" si="215"/>
        <v>0</v>
      </c>
      <c r="K226" s="163">
        <f t="shared" si="215"/>
        <v>0</v>
      </c>
      <c r="L226" s="163">
        <f t="shared" si="215"/>
        <v>0</v>
      </c>
      <c r="M226" s="163">
        <f t="shared" si="207"/>
        <v>0</v>
      </c>
      <c r="N226" s="163">
        <f t="shared" si="207"/>
        <v>0</v>
      </c>
      <c r="O226" s="163">
        <f t="shared" si="207"/>
        <v>0</v>
      </c>
      <c r="P226" s="163">
        <f t="shared" si="207"/>
        <v>0</v>
      </c>
      <c r="Q226" s="163">
        <f t="shared" si="208"/>
        <v>0</v>
      </c>
      <c r="R226" s="163">
        <f t="shared" si="208"/>
        <v>0</v>
      </c>
      <c r="S226" s="163">
        <f t="shared" si="214"/>
        <v>0</v>
      </c>
      <c r="T226" s="163">
        <f t="shared" si="214"/>
        <v>0</v>
      </c>
      <c r="U226" s="163">
        <f t="shared" si="214"/>
        <v>0</v>
      </c>
      <c r="V226" s="163">
        <f t="shared" si="214"/>
        <v>0</v>
      </c>
      <c r="W226" s="163">
        <f t="shared" si="214"/>
        <v>0</v>
      </c>
      <c r="X226" s="163">
        <f t="shared" si="214"/>
        <v>0</v>
      </c>
      <c r="Y226" s="163">
        <f t="shared" si="214"/>
        <v>0</v>
      </c>
      <c r="Z226" s="163">
        <f t="shared" si="214"/>
        <v>0</v>
      </c>
      <c r="AA226" s="163">
        <f t="shared" si="214"/>
        <v>0</v>
      </c>
      <c r="AB226" s="163">
        <f t="shared" si="214"/>
        <v>0</v>
      </c>
      <c r="AC226" s="163">
        <f t="shared" si="214"/>
        <v>0</v>
      </c>
      <c r="AD226" s="163">
        <f t="shared" si="214"/>
        <v>0</v>
      </c>
      <c r="AE226" s="163">
        <f t="shared" si="214"/>
        <v>0</v>
      </c>
      <c r="AF226" s="176">
        <f t="shared" si="214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215"/>
        <v>0</v>
      </c>
      <c r="D227" s="163">
        <f t="shared" si="215"/>
        <v>0</v>
      </c>
      <c r="E227" s="163">
        <f t="shared" si="215"/>
        <v>0</v>
      </c>
      <c r="F227" s="163">
        <f t="shared" si="215"/>
        <v>0</v>
      </c>
      <c r="G227" s="163">
        <f t="shared" si="215"/>
        <v>0</v>
      </c>
      <c r="H227" s="163">
        <f t="shared" si="215"/>
        <v>0</v>
      </c>
      <c r="I227" s="163">
        <f t="shared" si="215"/>
        <v>0</v>
      </c>
      <c r="J227" s="163">
        <f t="shared" si="215"/>
        <v>0</v>
      </c>
      <c r="K227" s="163">
        <f t="shared" si="215"/>
        <v>0</v>
      </c>
      <c r="L227" s="163">
        <f t="shared" si="215"/>
        <v>0</v>
      </c>
      <c r="M227" s="163">
        <f t="shared" si="207"/>
        <v>0</v>
      </c>
      <c r="N227" s="163">
        <f t="shared" si="207"/>
        <v>0</v>
      </c>
      <c r="O227" s="163">
        <f t="shared" si="207"/>
        <v>0</v>
      </c>
      <c r="P227" s="163">
        <f t="shared" si="207"/>
        <v>0</v>
      </c>
      <c r="Q227" s="163">
        <f t="shared" si="208"/>
        <v>0</v>
      </c>
      <c r="R227" s="163">
        <f t="shared" si="208"/>
        <v>0</v>
      </c>
      <c r="S227" s="163">
        <f t="shared" si="214"/>
        <v>0</v>
      </c>
      <c r="T227" s="163">
        <f t="shared" si="214"/>
        <v>0</v>
      </c>
      <c r="U227" s="163">
        <f t="shared" si="214"/>
        <v>0</v>
      </c>
      <c r="V227" s="163">
        <f t="shared" si="214"/>
        <v>0</v>
      </c>
      <c r="W227" s="163">
        <f t="shared" si="214"/>
        <v>0</v>
      </c>
      <c r="X227" s="163">
        <f t="shared" si="214"/>
        <v>0</v>
      </c>
      <c r="Y227" s="163">
        <f t="shared" si="214"/>
        <v>0</v>
      </c>
      <c r="Z227" s="163">
        <f t="shared" si="214"/>
        <v>0</v>
      </c>
      <c r="AA227" s="163">
        <f t="shared" si="214"/>
        <v>0</v>
      </c>
      <c r="AB227" s="163">
        <f t="shared" si="214"/>
        <v>0</v>
      </c>
      <c r="AC227" s="163">
        <f t="shared" si="214"/>
        <v>0</v>
      </c>
      <c r="AD227" s="163">
        <f t="shared" si="214"/>
        <v>0</v>
      </c>
      <c r="AE227" s="163">
        <f t="shared" si="214"/>
        <v>0</v>
      </c>
      <c r="AF227" s="176">
        <f t="shared" si="214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215"/>
        <v>0</v>
      </c>
      <c r="D228" s="163">
        <f t="shared" si="215"/>
        <v>0</v>
      </c>
      <c r="E228" s="163">
        <f t="shared" si="215"/>
        <v>0</v>
      </c>
      <c r="F228" s="163">
        <f t="shared" si="215"/>
        <v>0</v>
      </c>
      <c r="G228" s="163">
        <f t="shared" si="215"/>
        <v>0</v>
      </c>
      <c r="H228" s="163">
        <f t="shared" si="215"/>
        <v>0</v>
      </c>
      <c r="I228" s="163">
        <f t="shared" si="215"/>
        <v>0</v>
      </c>
      <c r="J228" s="163">
        <f t="shared" si="215"/>
        <v>0</v>
      </c>
      <c r="K228" s="163">
        <f t="shared" si="215"/>
        <v>0</v>
      </c>
      <c r="L228" s="163">
        <f t="shared" si="215"/>
        <v>0</v>
      </c>
      <c r="M228" s="163">
        <f t="shared" si="207"/>
        <v>0</v>
      </c>
      <c r="N228" s="163">
        <f t="shared" si="207"/>
        <v>0</v>
      </c>
      <c r="O228" s="163">
        <f t="shared" si="207"/>
        <v>0</v>
      </c>
      <c r="P228" s="163">
        <f t="shared" si="207"/>
        <v>0</v>
      </c>
      <c r="Q228" s="163">
        <f t="shared" si="208"/>
        <v>0</v>
      </c>
      <c r="R228" s="163">
        <f t="shared" si="208"/>
        <v>0</v>
      </c>
      <c r="S228" s="163">
        <f t="shared" si="214"/>
        <v>0</v>
      </c>
      <c r="T228" s="163">
        <f t="shared" si="214"/>
        <v>0</v>
      </c>
      <c r="U228" s="163">
        <f t="shared" si="214"/>
        <v>0</v>
      </c>
      <c r="V228" s="163">
        <f t="shared" si="214"/>
        <v>0</v>
      </c>
      <c r="W228" s="163">
        <f t="shared" si="214"/>
        <v>0</v>
      </c>
      <c r="X228" s="163">
        <f t="shared" si="214"/>
        <v>0</v>
      </c>
      <c r="Y228" s="163">
        <f t="shared" si="214"/>
        <v>0</v>
      </c>
      <c r="Z228" s="163">
        <f t="shared" si="214"/>
        <v>0</v>
      </c>
      <c r="AA228" s="163">
        <f t="shared" si="214"/>
        <v>0</v>
      </c>
      <c r="AB228" s="163">
        <f t="shared" si="214"/>
        <v>0</v>
      </c>
      <c r="AC228" s="163">
        <f t="shared" si="214"/>
        <v>0</v>
      </c>
      <c r="AD228" s="163">
        <f t="shared" si="214"/>
        <v>0</v>
      </c>
      <c r="AE228" s="163">
        <f t="shared" si="214"/>
        <v>0</v>
      </c>
      <c r="AF228" s="176">
        <f t="shared" si="214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215"/>
        <v>0</v>
      </c>
      <c r="D229" s="163">
        <f t="shared" si="215"/>
        <v>0</v>
      </c>
      <c r="E229" s="163">
        <f t="shared" si="215"/>
        <v>0</v>
      </c>
      <c r="F229" s="163">
        <f t="shared" si="215"/>
        <v>0</v>
      </c>
      <c r="G229" s="163">
        <f t="shared" si="215"/>
        <v>0</v>
      </c>
      <c r="H229" s="163">
        <f t="shared" si="215"/>
        <v>0</v>
      </c>
      <c r="I229" s="163">
        <f t="shared" si="215"/>
        <v>0</v>
      </c>
      <c r="J229" s="163">
        <f t="shared" si="215"/>
        <v>0</v>
      </c>
      <c r="K229" s="163">
        <f t="shared" si="215"/>
        <v>0</v>
      </c>
      <c r="L229" s="163">
        <f t="shared" si="215"/>
        <v>0</v>
      </c>
      <c r="M229" s="163">
        <f t="shared" si="207"/>
        <v>0</v>
      </c>
      <c r="N229" s="163">
        <f t="shared" si="207"/>
        <v>0</v>
      </c>
      <c r="O229" s="163">
        <f t="shared" si="207"/>
        <v>0</v>
      </c>
      <c r="P229" s="163">
        <f t="shared" si="207"/>
        <v>0</v>
      </c>
      <c r="Q229" s="163">
        <f t="shared" si="208"/>
        <v>0</v>
      </c>
      <c r="R229" s="163">
        <f t="shared" si="208"/>
        <v>0</v>
      </c>
      <c r="S229" s="163">
        <f t="shared" si="214"/>
        <v>0</v>
      </c>
      <c r="T229" s="163">
        <f t="shared" si="214"/>
        <v>0</v>
      </c>
      <c r="U229" s="163">
        <f t="shared" si="214"/>
        <v>0</v>
      </c>
      <c r="V229" s="163">
        <f t="shared" si="214"/>
        <v>0</v>
      </c>
      <c r="W229" s="163">
        <f t="shared" si="214"/>
        <v>0</v>
      </c>
      <c r="X229" s="163">
        <f t="shared" si="214"/>
        <v>0</v>
      </c>
      <c r="Y229" s="163">
        <f t="shared" si="214"/>
        <v>0</v>
      </c>
      <c r="Z229" s="163">
        <f t="shared" si="214"/>
        <v>0</v>
      </c>
      <c r="AA229" s="163">
        <f t="shared" si="214"/>
        <v>0</v>
      </c>
      <c r="AB229" s="163">
        <f t="shared" si="214"/>
        <v>0</v>
      </c>
      <c r="AC229" s="163">
        <f t="shared" si="214"/>
        <v>0</v>
      </c>
      <c r="AD229" s="163">
        <f t="shared" si="214"/>
        <v>0</v>
      </c>
      <c r="AE229" s="163">
        <f t="shared" si="214"/>
        <v>0</v>
      </c>
      <c r="AF229" s="176">
        <f t="shared" si="214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215"/>
        <v>0</v>
      </c>
      <c r="D230" s="163">
        <f t="shared" si="215"/>
        <v>0</v>
      </c>
      <c r="E230" s="163">
        <f t="shared" si="215"/>
        <v>0</v>
      </c>
      <c r="F230" s="163">
        <f t="shared" si="215"/>
        <v>0</v>
      </c>
      <c r="G230" s="163">
        <f t="shared" si="215"/>
        <v>0</v>
      </c>
      <c r="H230" s="163">
        <f t="shared" si="215"/>
        <v>0</v>
      </c>
      <c r="I230" s="163">
        <f t="shared" si="215"/>
        <v>0</v>
      </c>
      <c r="J230" s="163">
        <f t="shared" si="215"/>
        <v>0</v>
      </c>
      <c r="K230" s="163">
        <f t="shared" si="215"/>
        <v>0</v>
      </c>
      <c r="L230" s="163">
        <f t="shared" si="215"/>
        <v>0</v>
      </c>
      <c r="M230" s="163">
        <f t="shared" si="207"/>
        <v>0</v>
      </c>
      <c r="N230" s="163">
        <f t="shared" si="207"/>
        <v>0</v>
      </c>
      <c r="O230" s="163">
        <f t="shared" si="207"/>
        <v>0</v>
      </c>
      <c r="P230" s="163">
        <f t="shared" si="207"/>
        <v>0</v>
      </c>
      <c r="Q230" s="163">
        <f t="shared" si="208"/>
        <v>0</v>
      </c>
      <c r="R230" s="163">
        <f t="shared" si="208"/>
        <v>0</v>
      </c>
      <c r="S230" s="163">
        <f t="shared" si="214"/>
        <v>0</v>
      </c>
      <c r="T230" s="163">
        <f t="shared" si="214"/>
        <v>0</v>
      </c>
      <c r="U230" s="163">
        <f t="shared" si="214"/>
        <v>0</v>
      </c>
      <c r="V230" s="163">
        <f t="shared" si="214"/>
        <v>0</v>
      </c>
      <c r="W230" s="163">
        <f t="shared" si="214"/>
        <v>0</v>
      </c>
      <c r="X230" s="163">
        <f t="shared" si="214"/>
        <v>0</v>
      </c>
      <c r="Y230" s="163">
        <f t="shared" si="214"/>
        <v>0</v>
      </c>
      <c r="Z230" s="163">
        <f t="shared" si="214"/>
        <v>0</v>
      </c>
      <c r="AA230" s="163">
        <f t="shared" si="214"/>
        <v>0</v>
      </c>
      <c r="AB230" s="163">
        <f t="shared" si="214"/>
        <v>0</v>
      </c>
      <c r="AC230" s="163">
        <f t="shared" si="214"/>
        <v>0</v>
      </c>
      <c r="AD230" s="163">
        <f t="shared" si="214"/>
        <v>0</v>
      </c>
      <c r="AE230" s="163">
        <f t="shared" si="214"/>
        <v>0</v>
      </c>
      <c r="AF230" s="176">
        <f t="shared" si="214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215"/>
        <v>0</v>
      </c>
      <c r="D231" s="163">
        <f t="shared" si="215"/>
        <v>0</v>
      </c>
      <c r="E231" s="163">
        <f t="shared" si="215"/>
        <v>0</v>
      </c>
      <c r="F231" s="163">
        <f t="shared" si="215"/>
        <v>0</v>
      </c>
      <c r="G231" s="163">
        <f t="shared" si="215"/>
        <v>0</v>
      </c>
      <c r="H231" s="163">
        <f t="shared" si="215"/>
        <v>0</v>
      </c>
      <c r="I231" s="163">
        <f t="shared" si="215"/>
        <v>0</v>
      </c>
      <c r="J231" s="163">
        <f t="shared" si="215"/>
        <v>0</v>
      </c>
      <c r="K231" s="163">
        <f t="shared" si="215"/>
        <v>0</v>
      </c>
      <c r="L231" s="163">
        <f t="shared" si="215"/>
        <v>0</v>
      </c>
      <c r="M231" s="163">
        <f t="shared" si="207"/>
        <v>0</v>
      </c>
      <c r="N231" s="163">
        <f t="shared" si="207"/>
        <v>0</v>
      </c>
      <c r="O231" s="163">
        <f t="shared" si="207"/>
        <v>0</v>
      </c>
      <c r="P231" s="163">
        <f t="shared" si="207"/>
        <v>0</v>
      </c>
      <c r="Q231" s="163">
        <f t="shared" si="208"/>
        <v>0</v>
      </c>
      <c r="R231" s="163">
        <f t="shared" si="208"/>
        <v>0</v>
      </c>
      <c r="S231" s="163">
        <f t="shared" si="214"/>
        <v>0</v>
      </c>
      <c r="T231" s="163">
        <f t="shared" si="214"/>
        <v>0</v>
      </c>
      <c r="U231" s="163">
        <f t="shared" si="214"/>
        <v>0</v>
      </c>
      <c r="V231" s="163">
        <f t="shared" si="214"/>
        <v>0</v>
      </c>
      <c r="W231" s="163">
        <f t="shared" si="214"/>
        <v>0</v>
      </c>
      <c r="X231" s="163">
        <f t="shared" si="214"/>
        <v>0</v>
      </c>
      <c r="Y231" s="163">
        <f t="shared" si="214"/>
        <v>0</v>
      </c>
      <c r="Z231" s="163">
        <f t="shared" si="214"/>
        <v>0</v>
      </c>
      <c r="AA231" s="163">
        <f t="shared" si="214"/>
        <v>0</v>
      </c>
      <c r="AB231" s="163">
        <f t="shared" si="214"/>
        <v>0</v>
      </c>
      <c r="AC231" s="163">
        <f t="shared" si="214"/>
        <v>0</v>
      </c>
      <c r="AD231" s="163">
        <f t="shared" si="214"/>
        <v>0</v>
      </c>
      <c r="AE231" s="163">
        <f t="shared" si="214"/>
        <v>0</v>
      </c>
      <c r="AF231" s="176">
        <f t="shared" si="214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215"/>
        <v>0</v>
      </c>
      <c r="D232" s="163">
        <f t="shared" si="215"/>
        <v>0</v>
      </c>
      <c r="E232" s="163">
        <f t="shared" si="215"/>
        <v>0</v>
      </c>
      <c r="F232" s="163">
        <f t="shared" si="215"/>
        <v>0</v>
      </c>
      <c r="G232" s="163">
        <f t="shared" si="215"/>
        <v>0</v>
      </c>
      <c r="H232" s="163">
        <f t="shared" si="215"/>
        <v>0</v>
      </c>
      <c r="I232" s="163">
        <f t="shared" si="215"/>
        <v>0</v>
      </c>
      <c r="J232" s="163">
        <f t="shared" si="215"/>
        <v>0</v>
      </c>
      <c r="K232" s="163">
        <f t="shared" si="215"/>
        <v>0</v>
      </c>
      <c r="L232" s="163">
        <f t="shared" si="215"/>
        <v>0</v>
      </c>
      <c r="M232" s="163">
        <f t="shared" si="207"/>
        <v>0</v>
      </c>
      <c r="N232" s="163">
        <f t="shared" si="207"/>
        <v>0</v>
      </c>
      <c r="O232" s="163">
        <f t="shared" si="207"/>
        <v>0</v>
      </c>
      <c r="P232" s="163">
        <f t="shared" ref="P232:R232" si="216">O232</f>
        <v>0</v>
      </c>
      <c r="Q232" s="163">
        <f t="shared" si="216"/>
        <v>0</v>
      </c>
      <c r="R232" s="163">
        <f t="shared" si="216"/>
        <v>0</v>
      </c>
      <c r="S232" s="163">
        <f t="shared" ref="S232:AF247" si="217">R232</f>
        <v>0</v>
      </c>
      <c r="T232" s="163">
        <f t="shared" si="217"/>
        <v>0</v>
      </c>
      <c r="U232" s="163">
        <f t="shared" si="217"/>
        <v>0</v>
      </c>
      <c r="V232" s="163">
        <f t="shared" si="217"/>
        <v>0</v>
      </c>
      <c r="W232" s="163">
        <f t="shared" si="217"/>
        <v>0</v>
      </c>
      <c r="X232" s="163">
        <f t="shared" si="217"/>
        <v>0</v>
      </c>
      <c r="Y232" s="163">
        <f t="shared" si="217"/>
        <v>0</v>
      </c>
      <c r="Z232" s="163">
        <f t="shared" si="217"/>
        <v>0</v>
      </c>
      <c r="AA232" s="163">
        <f t="shared" si="217"/>
        <v>0</v>
      </c>
      <c r="AB232" s="163">
        <f t="shared" si="217"/>
        <v>0</v>
      </c>
      <c r="AC232" s="163">
        <f t="shared" si="217"/>
        <v>0</v>
      </c>
      <c r="AD232" s="163">
        <f t="shared" si="217"/>
        <v>0</v>
      </c>
      <c r="AE232" s="163">
        <f t="shared" si="217"/>
        <v>0</v>
      </c>
      <c r="AF232" s="176">
        <f t="shared" si="217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L248" si="218">B233</f>
        <v>0</v>
      </c>
      <c r="D233" s="163">
        <f t="shared" si="218"/>
        <v>0</v>
      </c>
      <c r="E233" s="163">
        <f t="shared" si="218"/>
        <v>0</v>
      </c>
      <c r="F233" s="163">
        <f t="shared" si="218"/>
        <v>0</v>
      </c>
      <c r="G233" s="163">
        <f t="shared" si="218"/>
        <v>0</v>
      </c>
      <c r="H233" s="163">
        <f t="shared" si="218"/>
        <v>0</v>
      </c>
      <c r="I233" s="163">
        <f t="shared" si="218"/>
        <v>0</v>
      </c>
      <c r="J233" s="163">
        <f t="shared" si="218"/>
        <v>0</v>
      </c>
      <c r="K233" s="163">
        <f t="shared" si="218"/>
        <v>0</v>
      </c>
      <c r="L233" s="163">
        <f t="shared" si="218"/>
        <v>0</v>
      </c>
      <c r="M233" s="163">
        <f t="shared" ref="M233:R264" si="219">L233</f>
        <v>0</v>
      </c>
      <c r="N233" s="163">
        <f t="shared" si="219"/>
        <v>0</v>
      </c>
      <c r="O233" s="163">
        <f t="shared" si="219"/>
        <v>0</v>
      </c>
      <c r="P233" s="163">
        <f t="shared" si="219"/>
        <v>0</v>
      </c>
      <c r="Q233" s="163">
        <f t="shared" si="219"/>
        <v>0</v>
      </c>
      <c r="R233" s="163">
        <f t="shared" si="219"/>
        <v>0</v>
      </c>
      <c r="S233" s="163">
        <f t="shared" si="217"/>
        <v>0</v>
      </c>
      <c r="T233" s="163">
        <f t="shared" si="217"/>
        <v>0</v>
      </c>
      <c r="U233" s="163">
        <f t="shared" si="217"/>
        <v>0</v>
      </c>
      <c r="V233" s="163">
        <f t="shared" si="217"/>
        <v>0</v>
      </c>
      <c r="W233" s="163">
        <f t="shared" si="217"/>
        <v>0</v>
      </c>
      <c r="X233" s="163">
        <f t="shared" si="217"/>
        <v>0</v>
      </c>
      <c r="Y233" s="163">
        <f t="shared" si="217"/>
        <v>0</v>
      </c>
      <c r="Z233" s="163">
        <f t="shared" si="217"/>
        <v>0</v>
      </c>
      <c r="AA233" s="163">
        <f t="shared" si="217"/>
        <v>0</v>
      </c>
      <c r="AB233" s="163">
        <f t="shared" si="217"/>
        <v>0</v>
      </c>
      <c r="AC233" s="163">
        <f t="shared" si="217"/>
        <v>0</v>
      </c>
      <c r="AD233" s="163">
        <f t="shared" si="217"/>
        <v>0</v>
      </c>
      <c r="AE233" s="163">
        <f t="shared" si="217"/>
        <v>0</v>
      </c>
      <c r="AF233" s="176">
        <f t="shared" si="217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218"/>
        <v>0</v>
      </c>
      <c r="D234" s="163">
        <f t="shared" si="218"/>
        <v>0</v>
      </c>
      <c r="E234" s="163">
        <f t="shared" si="218"/>
        <v>0</v>
      </c>
      <c r="F234" s="163">
        <f t="shared" si="218"/>
        <v>0</v>
      </c>
      <c r="G234" s="163">
        <f t="shared" si="218"/>
        <v>0</v>
      </c>
      <c r="H234" s="163">
        <f t="shared" si="218"/>
        <v>0</v>
      </c>
      <c r="I234" s="163">
        <f t="shared" si="218"/>
        <v>0</v>
      </c>
      <c r="J234" s="163">
        <f t="shared" si="218"/>
        <v>0</v>
      </c>
      <c r="K234" s="163">
        <f t="shared" si="218"/>
        <v>0</v>
      </c>
      <c r="L234" s="163">
        <f t="shared" si="218"/>
        <v>0</v>
      </c>
      <c r="M234" s="163">
        <f t="shared" si="219"/>
        <v>0</v>
      </c>
      <c r="N234" s="163">
        <f t="shared" si="219"/>
        <v>0</v>
      </c>
      <c r="O234" s="163">
        <f t="shared" si="219"/>
        <v>0</v>
      </c>
      <c r="P234" s="163">
        <f t="shared" si="219"/>
        <v>0</v>
      </c>
      <c r="Q234" s="163">
        <f t="shared" si="219"/>
        <v>0</v>
      </c>
      <c r="R234" s="163">
        <f t="shared" si="219"/>
        <v>0</v>
      </c>
      <c r="S234" s="163">
        <f t="shared" si="217"/>
        <v>0</v>
      </c>
      <c r="T234" s="163">
        <f t="shared" si="217"/>
        <v>0</v>
      </c>
      <c r="U234" s="163">
        <f t="shared" si="217"/>
        <v>0</v>
      </c>
      <c r="V234" s="163">
        <f t="shared" si="217"/>
        <v>0</v>
      </c>
      <c r="W234" s="163">
        <f t="shared" si="217"/>
        <v>0</v>
      </c>
      <c r="X234" s="163">
        <f t="shared" si="217"/>
        <v>0</v>
      </c>
      <c r="Y234" s="163">
        <f t="shared" si="217"/>
        <v>0</v>
      </c>
      <c r="Z234" s="163">
        <f t="shared" si="217"/>
        <v>0</v>
      </c>
      <c r="AA234" s="163">
        <f t="shared" si="217"/>
        <v>0</v>
      </c>
      <c r="AB234" s="163">
        <f t="shared" si="217"/>
        <v>0</v>
      </c>
      <c r="AC234" s="163">
        <f t="shared" si="217"/>
        <v>0</v>
      </c>
      <c r="AD234" s="163">
        <f t="shared" si="217"/>
        <v>0</v>
      </c>
      <c r="AE234" s="163">
        <f t="shared" si="217"/>
        <v>0</v>
      </c>
      <c r="AF234" s="176">
        <f t="shared" si="217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218"/>
        <v>0</v>
      </c>
      <c r="D235" s="163">
        <f t="shared" si="218"/>
        <v>0</v>
      </c>
      <c r="E235" s="163">
        <f t="shared" si="218"/>
        <v>0</v>
      </c>
      <c r="F235" s="163">
        <f t="shared" si="218"/>
        <v>0</v>
      </c>
      <c r="G235" s="163">
        <f t="shared" si="218"/>
        <v>0</v>
      </c>
      <c r="H235" s="163">
        <f t="shared" si="218"/>
        <v>0</v>
      </c>
      <c r="I235" s="163">
        <f t="shared" si="218"/>
        <v>0</v>
      </c>
      <c r="J235" s="163">
        <f t="shared" si="218"/>
        <v>0</v>
      </c>
      <c r="K235" s="163">
        <f t="shared" si="218"/>
        <v>0</v>
      </c>
      <c r="L235" s="163">
        <f t="shared" si="218"/>
        <v>0</v>
      </c>
      <c r="M235" s="163">
        <f t="shared" si="219"/>
        <v>0</v>
      </c>
      <c r="N235" s="163">
        <f t="shared" si="219"/>
        <v>0</v>
      </c>
      <c r="O235" s="163">
        <f t="shared" si="219"/>
        <v>0</v>
      </c>
      <c r="P235" s="163">
        <f t="shared" si="219"/>
        <v>0</v>
      </c>
      <c r="Q235" s="163">
        <f t="shared" si="219"/>
        <v>0</v>
      </c>
      <c r="R235" s="163">
        <f t="shared" si="219"/>
        <v>0</v>
      </c>
      <c r="S235" s="163">
        <f t="shared" si="217"/>
        <v>0</v>
      </c>
      <c r="T235" s="163">
        <f t="shared" si="217"/>
        <v>0</v>
      </c>
      <c r="U235" s="163">
        <f t="shared" si="217"/>
        <v>0</v>
      </c>
      <c r="V235" s="163">
        <f t="shared" si="217"/>
        <v>0</v>
      </c>
      <c r="W235" s="163">
        <f t="shared" si="217"/>
        <v>0</v>
      </c>
      <c r="X235" s="163">
        <f t="shared" si="217"/>
        <v>0</v>
      </c>
      <c r="Y235" s="163">
        <f t="shared" si="217"/>
        <v>0</v>
      </c>
      <c r="Z235" s="163">
        <f t="shared" si="217"/>
        <v>0</v>
      </c>
      <c r="AA235" s="163">
        <f t="shared" si="217"/>
        <v>0</v>
      </c>
      <c r="AB235" s="163">
        <f t="shared" si="217"/>
        <v>0</v>
      </c>
      <c r="AC235" s="163">
        <f t="shared" si="217"/>
        <v>0</v>
      </c>
      <c r="AD235" s="163">
        <f t="shared" si="217"/>
        <v>0</v>
      </c>
      <c r="AE235" s="163">
        <f t="shared" si="217"/>
        <v>0</v>
      </c>
      <c r="AF235" s="176">
        <f t="shared" si="217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218"/>
        <v>0</v>
      </c>
      <c r="D236" s="163">
        <f t="shared" si="218"/>
        <v>0</v>
      </c>
      <c r="E236" s="163">
        <f t="shared" si="218"/>
        <v>0</v>
      </c>
      <c r="F236" s="163">
        <f t="shared" si="218"/>
        <v>0</v>
      </c>
      <c r="G236" s="163">
        <f t="shared" si="218"/>
        <v>0</v>
      </c>
      <c r="H236" s="163">
        <f t="shared" si="218"/>
        <v>0</v>
      </c>
      <c r="I236" s="163">
        <f t="shared" si="218"/>
        <v>0</v>
      </c>
      <c r="J236" s="163">
        <f t="shared" si="218"/>
        <v>0</v>
      </c>
      <c r="K236" s="163">
        <f t="shared" si="218"/>
        <v>0</v>
      </c>
      <c r="L236" s="163">
        <f t="shared" si="218"/>
        <v>0</v>
      </c>
      <c r="M236" s="163">
        <f t="shared" si="219"/>
        <v>0</v>
      </c>
      <c r="N236" s="163">
        <f t="shared" si="219"/>
        <v>0</v>
      </c>
      <c r="O236" s="163">
        <f t="shared" si="219"/>
        <v>0</v>
      </c>
      <c r="P236" s="163">
        <f t="shared" si="219"/>
        <v>0</v>
      </c>
      <c r="Q236" s="163">
        <f t="shared" si="219"/>
        <v>0</v>
      </c>
      <c r="R236" s="163">
        <f t="shared" si="219"/>
        <v>0</v>
      </c>
      <c r="S236" s="163">
        <f t="shared" si="217"/>
        <v>0</v>
      </c>
      <c r="T236" s="163">
        <f t="shared" si="217"/>
        <v>0</v>
      </c>
      <c r="U236" s="163">
        <f t="shared" si="217"/>
        <v>0</v>
      </c>
      <c r="V236" s="163">
        <f t="shared" si="217"/>
        <v>0</v>
      </c>
      <c r="W236" s="163">
        <f t="shared" si="217"/>
        <v>0</v>
      </c>
      <c r="X236" s="163">
        <f t="shared" si="217"/>
        <v>0</v>
      </c>
      <c r="Y236" s="163">
        <f t="shared" si="217"/>
        <v>0</v>
      </c>
      <c r="Z236" s="163">
        <f t="shared" si="217"/>
        <v>0</v>
      </c>
      <c r="AA236" s="163">
        <f t="shared" si="217"/>
        <v>0</v>
      </c>
      <c r="AB236" s="163">
        <f t="shared" si="217"/>
        <v>0</v>
      </c>
      <c r="AC236" s="163">
        <f t="shared" si="217"/>
        <v>0</v>
      </c>
      <c r="AD236" s="163">
        <f t="shared" si="217"/>
        <v>0</v>
      </c>
      <c r="AE236" s="163">
        <f t="shared" si="217"/>
        <v>0</v>
      </c>
      <c r="AF236" s="176">
        <f t="shared" si="217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218"/>
        <v>0</v>
      </c>
      <c r="D237" s="163">
        <f t="shared" si="218"/>
        <v>0</v>
      </c>
      <c r="E237" s="163">
        <f t="shared" si="218"/>
        <v>0</v>
      </c>
      <c r="F237" s="163">
        <f t="shared" si="218"/>
        <v>0</v>
      </c>
      <c r="G237" s="163">
        <f t="shared" si="218"/>
        <v>0</v>
      </c>
      <c r="H237" s="163">
        <f t="shared" si="218"/>
        <v>0</v>
      </c>
      <c r="I237" s="163">
        <f t="shared" si="218"/>
        <v>0</v>
      </c>
      <c r="J237" s="163">
        <f t="shared" si="218"/>
        <v>0</v>
      </c>
      <c r="K237" s="163">
        <f t="shared" si="218"/>
        <v>0</v>
      </c>
      <c r="L237" s="163">
        <f t="shared" si="218"/>
        <v>0</v>
      </c>
      <c r="M237" s="163">
        <f t="shared" si="219"/>
        <v>0</v>
      </c>
      <c r="N237" s="163">
        <f t="shared" si="219"/>
        <v>0</v>
      </c>
      <c r="O237" s="163">
        <f t="shared" si="219"/>
        <v>0</v>
      </c>
      <c r="P237" s="163">
        <f t="shared" si="219"/>
        <v>0</v>
      </c>
      <c r="Q237" s="163">
        <f t="shared" si="219"/>
        <v>0</v>
      </c>
      <c r="R237" s="163">
        <f t="shared" si="219"/>
        <v>0</v>
      </c>
      <c r="S237" s="163">
        <f t="shared" si="217"/>
        <v>0</v>
      </c>
      <c r="T237" s="163">
        <f t="shared" si="217"/>
        <v>0</v>
      </c>
      <c r="U237" s="163">
        <f t="shared" si="217"/>
        <v>0</v>
      </c>
      <c r="V237" s="163">
        <f t="shared" si="217"/>
        <v>0</v>
      </c>
      <c r="W237" s="163">
        <f t="shared" si="217"/>
        <v>0</v>
      </c>
      <c r="X237" s="163">
        <f t="shared" si="217"/>
        <v>0</v>
      </c>
      <c r="Y237" s="163">
        <f t="shared" si="217"/>
        <v>0</v>
      </c>
      <c r="Z237" s="163">
        <f t="shared" si="217"/>
        <v>0</v>
      </c>
      <c r="AA237" s="163">
        <f t="shared" si="217"/>
        <v>0</v>
      </c>
      <c r="AB237" s="163">
        <f t="shared" si="217"/>
        <v>0</v>
      </c>
      <c r="AC237" s="163">
        <f t="shared" si="217"/>
        <v>0</v>
      </c>
      <c r="AD237" s="163">
        <f t="shared" si="217"/>
        <v>0</v>
      </c>
      <c r="AE237" s="163">
        <f t="shared" si="217"/>
        <v>0</v>
      </c>
      <c r="AF237" s="176">
        <f t="shared" si="217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218"/>
        <v>0</v>
      </c>
      <c r="D238" s="163">
        <f t="shared" si="218"/>
        <v>0</v>
      </c>
      <c r="E238" s="163">
        <f t="shared" si="218"/>
        <v>0</v>
      </c>
      <c r="F238" s="163">
        <f t="shared" si="218"/>
        <v>0</v>
      </c>
      <c r="G238" s="163">
        <f t="shared" si="218"/>
        <v>0</v>
      </c>
      <c r="H238" s="163">
        <f t="shared" si="218"/>
        <v>0</v>
      </c>
      <c r="I238" s="163">
        <f t="shared" si="218"/>
        <v>0</v>
      </c>
      <c r="J238" s="163">
        <f t="shared" si="218"/>
        <v>0</v>
      </c>
      <c r="K238" s="163">
        <f t="shared" si="218"/>
        <v>0</v>
      </c>
      <c r="L238" s="163">
        <f t="shared" si="218"/>
        <v>0</v>
      </c>
      <c r="M238" s="163">
        <f t="shared" si="219"/>
        <v>0</v>
      </c>
      <c r="N238" s="163">
        <f t="shared" si="219"/>
        <v>0</v>
      </c>
      <c r="O238" s="163">
        <f t="shared" si="219"/>
        <v>0</v>
      </c>
      <c r="P238" s="163">
        <f t="shared" si="219"/>
        <v>0</v>
      </c>
      <c r="Q238" s="163">
        <f t="shared" si="219"/>
        <v>0</v>
      </c>
      <c r="R238" s="163">
        <f t="shared" si="219"/>
        <v>0</v>
      </c>
      <c r="S238" s="163">
        <f t="shared" si="217"/>
        <v>0</v>
      </c>
      <c r="T238" s="163">
        <f t="shared" si="217"/>
        <v>0</v>
      </c>
      <c r="U238" s="163">
        <f t="shared" si="217"/>
        <v>0</v>
      </c>
      <c r="V238" s="163">
        <f t="shared" si="217"/>
        <v>0</v>
      </c>
      <c r="W238" s="163">
        <f t="shared" si="217"/>
        <v>0</v>
      </c>
      <c r="X238" s="163">
        <f t="shared" si="217"/>
        <v>0</v>
      </c>
      <c r="Y238" s="163">
        <f t="shared" si="217"/>
        <v>0</v>
      </c>
      <c r="Z238" s="163">
        <f t="shared" si="217"/>
        <v>0</v>
      </c>
      <c r="AA238" s="163">
        <f t="shared" si="217"/>
        <v>0</v>
      </c>
      <c r="AB238" s="163">
        <f t="shared" si="217"/>
        <v>0</v>
      </c>
      <c r="AC238" s="163">
        <f t="shared" si="217"/>
        <v>0</v>
      </c>
      <c r="AD238" s="163">
        <f t="shared" si="217"/>
        <v>0</v>
      </c>
      <c r="AE238" s="163">
        <f t="shared" si="217"/>
        <v>0</v>
      </c>
      <c r="AF238" s="176">
        <f t="shared" si="217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218"/>
        <v>0</v>
      </c>
      <c r="D239" s="163">
        <f t="shared" si="218"/>
        <v>0</v>
      </c>
      <c r="E239" s="163">
        <f t="shared" si="218"/>
        <v>0</v>
      </c>
      <c r="F239" s="163">
        <f t="shared" si="218"/>
        <v>0</v>
      </c>
      <c r="G239" s="163">
        <f t="shared" si="218"/>
        <v>0</v>
      </c>
      <c r="H239" s="163">
        <f t="shared" si="218"/>
        <v>0</v>
      </c>
      <c r="I239" s="163">
        <f t="shared" si="218"/>
        <v>0</v>
      </c>
      <c r="J239" s="163">
        <f t="shared" si="218"/>
        <v>0</v>
      </c>
      <c r="K239" s="163">
        <f t="shared" si="218"/>
        <v>0</v>
      </c>
      <c r="L239" s="163">
        <f t="shared" si="218"/>
        <v>0</v>
      </c>
      <c r="M239" s="163">
        <f t="shared" si="219"/>
        <v>0</v>
      </c>
      <c r="N239" s="163">
        <f t="shared" si="219"/>
        <v>0</v>
      </c>
      <c r="O239" s="163">
        <f t="shared" si="219"/>
        <v>0</v>
      </c>
      <c r="P239" s="163">
        <f t="shared" si="219"/>
        <v>0</v>
      </c>
      <c r="Q239" s="163">
        <f t="shared" si="219"/>
        <v>0</v>
      </c>
      <c r="R239" s="163">
        <f t="shared" si="219"/>
        <v>0</v>
      </c>
      <c r="S239" s="163">
        <f t="shared" si="217"/>
        <v>0</v>
      </c>
      <c r="T239" s="163">
        <f t="shared" si="217"/>
        <v>0</v>
      </c>
      <c r="U239" s="163">
        <f t="shared" si="217"/>
        <v>0</v>
      </c>
      <c r="V239" s="163">
        <f t="shared" si="217"/>
        <v>0</v>
      </c>
      <c r="W239" s="163">
        <f t="shared" si="217"/>
        <v>0</v>
      </c>
      <c r="X239" s="163">
        <f t="shared" si="217"/>
        <v>0</v>
      </c>
      <c r="Y239" s="163">
        <f t="shared" si="217"/>
        <v>0</v>
      </c>
      <c r="Z239" s="163">
        <f t="shared" si="217"/>
        <v>0</v>
      </c>
      <c r="AA239" s="163">
        <f t="shared" si="217"/>
        <v>0</v>
      </c>
      <c r="AB239" s="163">
        <f t="shared" si="217"/>
        <v>0</v>
      </c>
      <c r="AC239" s="163">
        <f t="shared" si="217"/>
        <v>0</v>
      </c>
      <c r="AD239" s="163">
        <f t="shared" si="217"/>
        <v>0</v>
      </c>
      <c r="AE239" s="163">
        <f t="shared" si="217"/>
        <v>0</v>
      </c>
      <c r="AF239" s="176">
        <f t="shared" si="217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218"/>
        <v>0</v>
      </c>
      <c r="D240" s="163">
        <f t="shared" si="218"/>
        <v>0</v>
      </c>
      <c r="E240" s="163">
        <f t="shared" si="218"/>
        <v>0</v>
      </c>
      <c r="F240" s="163">
        <f t="shared" si="218"/>
        <v>0</v>
      </c>
      <c r="G240" s="163">
        <f t="shared" si="218"/>
        <v>0</v>
      </c>
      <c r="H240" s="163">
        <f t="shared" si="218"/>
        <v>0</v>
      </c>
      <c r="I240" s="163">
        <f t="shared" si="218"/>
        <v>0</v>
      </c>
      <c r="J240" s="163">
        <f t="shared" si="218"/>
        <v>0</v>
      </c>
      <c r="K240" s="163">
        <f t="shared" si="218"/>
        <v>0</v>
      </c>
      <c r="L240" s="163">
        <f t="shared" si="218"/>
        <v>0</v>
      </c>
      <c r="M240" s="163">
        <f t="shared" si="219"/>
        <v>0</v>
      </c>
      <c r="N240" s="163">
        <f t="shared" si="219"/>
        <v>0</v>
      </c>
      <c r="O240" s="163">
        <f t="shared" si="219"/>
        <v>0</v>
      </c>
      <c r="P240" s="163">
        <f t="shared" si="219"/>
        <v>0</v>
      </c>
      <c r="Q240" s="163">
        <f t="shared" si="219"/>
        <v>0</v>
      </c>
      <c r="R240" s="163">
        <f t="shared" si="219"/>
        <v>0</v>
      </c>
      <c r="S240" s="163">
        <f t="shared" si="217"/>
        <v>0</v>
      </c>
      <c r="T240" s="163">
        <f t="shared" si="217"/>
        <v>0</v>
      </c>
      <c r="U240" s="163">
        <f t="shared" si="217"/>
        <v>0</v>
      </c>
      <c r="V240" s="163">
        <f t="shared" si="217"/>
        <v>0</v>
      </c>
      <c r="W240" s="163">
        <f t="shared" si="217"/>
        <v>0</v>
      </c>
      <c r="X240" s="163">
        <f t="shared" si="217"/>
        <v>0</v>
      </c>
      <c r="Y240" s="163">
        <f t="shared" si="217"/>
        <v>0</v>
      </c>
      <c r="Z240" s="163">
        <f t="shared" si="217"/>
        <v>0</v>
      </c>
      <c r="AA240" s="163">
        <f t="shared" si="217"/>
        <v>0</v>
      </c>
      <c r="AB240" s="163">
        <f t="shared" si="217"/>
        <v>0</v>
      </c>
      <c r="AC240" s="163">
        <f t="shared" si="217"/>
        <v>0</v>
      </c>
      <c r="AD240" s="163">
        <f t="shared" si="217"/>
        <v>0</v>
      </c>
      <c r="AE240" s="163">
        <f t="shared" si="217"/>
        <v>0</v>
      </c>
      <c r="AF240" s="176">
        <f t="shared" si="217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218"/>
        <v>0</v>
      </c>
      <c r="D241" s="163">
        <f t="shared" si="218"/>
        <v>0</v>
      </c>
      <c r="E241" s="163">
        <f t="shared" si="218"/>
        <v>0</v>
      </c>
      <c r="F241" s="163">
        <f t="shared" si="218"/>
        <v>0</v>
      </c>
      <c r="G241" s="163">
        <f t="shared" si="218"/>
        <v>0</v>
      </c>
      <c r="H241" s="163">
        <f t="shared" si="218"/>
        <v>0</v>
      </c>
      <c r="I241" s="163">
        <f t="shared" si="218"/>
        <v>0</v>
      </c>
      <c r="J241" s="163">
        <f t="shared" si="218"/>
        <v>0</v>
      </c>
      <c r="K241" s="163">
        <f t="shared" si="218"/>
        <v>0</v>
      </c>
      <c r="L241" s="163">
        <f t="shared" si="218"/>
        <v>0</v>
      </c>
      <c r="M241" s="163">
        <f t="shared" si="219"/>
        <v>0</v>
      </c>
      <c r="N241" s="163">
        <f t="shared" si="219"/>
        <v>0</v>
      </c>
      <c r="O241" s="163">
        <f t="shared" si="219"/>
        <v>0</v>
      </c>
      <c r="P241" s="163">
        <f t="shared" si="219"/>
        <v>0</v>
      </c>
      <c r="Q241" s="163">
        <f t="shared" si="219"/>
        <v>0</v>
      </c>
      <c r="R241" s="163">
        <f t="shared" si="219"/>
        <v>0</v>
      </c>
      <c r="S241" s="163">
        <f t="shared" si="217"/>
        <v>0</v>
      </c>
      <c r="T241" s="163">
        <f t="shared" si="217"/>
        <v>0</v>
      </c>
      <c r="U241" s="163">
        <f t="shared" si="217"/>
        <v>0</v>
      </c>
      <c r="V241" s="163">
        <f t="shared" si="217"/>
        <v>0</v>
      </c>
      <c r="W241" s="163">
        <f t="shared" si="217"/>
        <v>0</v>
      </c>
      <c r="X241" s="163">
        <f t="shared" si="217"/>
        <v>0</v>
      </c>
      <c r="Y241" s="163">
        <f t="shared" si="217"/>
        <v>0</v>
      </c>
      <c r="Z241" s="163">
        <f t="shared" si="217"/>
        <v>0</v>
      </c>
      <c r="AA241" s="163">
        <f t="shared" si="217"/>
        <v>0</v>
      </c>
      <c r="AB241" s="163">
        <f t="shared" si="217"/>
        <v>0</v>
      </c>
      <c r="AC241" s="163">
        <f t="shared" si="217"/>
        <v>0</v>
      </c>
      <c r="AD241" s="163">
        <f t="shared" si="217"/>
        <v>0</v>
      </c>
      <c r="AE241" s="163">
        <f t="shared" si="217"/>
        <v>0</v>
      </c>
      <c r="AF241" s="176">
        <f t="shared" si="217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218"/>
        <v>0</v>
      </c>
      <c r="D242" s="163">
        <f t="shared" si="218"/>
        <v>0</v>
      </c>
      <c r="E242" s="163">
        <f t="shared" si="218"/>
        <v>0</v>
      </c>
      <c r="F242" s="163">
        <f t="shared" si="218"/>
        <v>0</v>
      </c>
      <c r="G242" s="163">
        <f t="shared" si="218"/>
        <v>0</v>
      </c>
      <c r="H242" s="163">
        <f t="shared" si="218"/>
        <v>0</v>
      </c>
      <c r="I242" s="163">
        <f t="shared" si="218"/>
        <v>0</v>
      </c>
      <c r="J242" s="163">
        <f t="shared" si="218"/>
        <v>0</v>
      </c>
      <c r="K242" s="163">
        <f t="shared" si="218"/>
        <v>0</v>
      </c>
      <c r="L242" s="163">
        <f t="shared" si="218"/>
        <v>0</v>
      </c>
      <c r="M242" s="163">
        <f t="shared" si="219"/>
        <v>0</v>
      </c>
      <c r="N242" s="163">
        <f t="shared" si="219"/>
        <v>0</v>
      </c>
      <c r="O242" s="163">
        <f t="shared" si="219"/>
        <v>0</v>
      </c>
      <c r="P242" s="163">
        <f t="shared" si="219"/>
        <v>0</v>
      </c>
      <c r="Q242" s="163">
        <f t="shared" si="219"/>
        <v>0</v>
      </c>
      <c r="R242" s="163">
        <f t="shared" si="219"/>
        <v>0</v>
      </c>
      <c r="S242" s="163">
        <f t="shared" si="217"/>
        <v>0</v>
      </c>
      <c r="T242" s="163">
        <f t="shared" si="217"/>
        <v>0</v>
      </c>
      <c r="U242" s="163">
        <f t="shared" si="217"/>
        <v>0</v>
      </c>
      <c r="V242" s="163">
        <f t="shared" si="217"/>
        <v>0</v>
      </c>
      <c r="W242" s="163">
        <f t="shared" si="217"/>
        <v>0</v>
      </c>
      <c r="X242" s="163">
        <f t="shared" si="217"/>
        <v>0</v>
      </c>
      <c r="Y242" s="163">
        <f t="shared" si="217"/>
        <v>0</v>
      </c>
      <c r="Z242" s="163">
        <f t="shared" si="217"/>
        <v>0</v>
      </c>
      <c r="AA242" s="163">
        <f t="shared" si="217"/>
        <v>0</v>
      </c>
      <c r="AB242" s="163">
        <f t="shared" si="217"/>
        <v>0</v>
      </c>
      <c r="AC242" s="163">
        <f t="shared" si="217"/>
        <v>0</v>
      </c>
      <c r="AD242" s="163">
        <f t="shared" si="217"/>
        <v>0</v>
      </c>
      <c r="AE242" s="163">
        <f t="shared" si="217"/>
        <v>0</v>
      </c>
      <c r="AF242" s="176">
        <f t="shared" si="217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218"/>
        <v>0</v>
      </c>
      <c r="D243" s="163">
        <f t="shared" si="218"/>
        <v>0</v>
      </c>
      <c r="E243" s="163">
        <f t="shared" si="218"/>
        <v>0</v>
      </c>
      <c r="F243" s="163">
        <f t="shared" si="218"/>
        <v>0</v>
      </c>
      <c r="G243" s="163">
        <f t="shared" si="218"/>
        <v>0</v>
      </c>
      <c r="H243" s="163">
        <f t="shared" si="218"/>
        <v>0</v>
      </c>
      <c r="I243" s="163">
        <f t="shared" si="218"/>
        <v>0</v>
      </c>
      <c r="J243" s="163">
        <f t="shared" si="218"/>
        <v>0</v>
      </c>
      <c r="K243" s="163">
        <f t="shared" si="218"/>
        <v>0</v>
      </c>
      <c r="L243" s="163">
        <f t="shared" si="218"/>
        <v>0</v>
      </c>
      <c r="M243" s="163">
        <f t="shared" si="219"/>
        <v>0</v>
      </c>
      <c r="N243" s="163">
        <f t="shared" si="219"/>
        <v>0</v>
      </c>
      <c r="O243" s="163">
        <f t="shared" si="219"/>
        <v>0</v>
      </c>
      <c r="P243" s="163">
        <f t="shared" si="219"/>
        <v>0</v>
      </c>
      <c r="Q243" s="163">
        <f t="shared" si="219"/>
        <v>0</v>
      </c>
      <c r="R243" s="163">
        <f t="shared" si="219"/>
        <v>0</v>
      </c>
      <c r="S243" s="163">
        <f t="shared" si="217"/>
        <v>0</v>
      </c>
      <c r="T243" s="163">
        <f t="shared" si="217"/>
        <v>0</v>
      </c>
      <c r="U243" s="163">
        <f t="shared" si="217"/>
        <v>0</v>
      </c>
      <c r="V243" s="163">
        <f t="shared" si="217"/>
        <v>0</v>
      </c>
      <c r="W243" s="163">
        <f t="shared" si="217"/>
        <v>0</v>
      </c>
      <c r="X243" s="163">
        <f t="shared" si="217"/>
        <v>0</v>
      </c>
      <c r="Y243" s="163">
        <f t="shared" si="217"/>
        <v>0</v>
      </c>
      <c r="Z243" s="163">
        <f t="shared" si="217"/>
        <v>0</v>
      </c>
      <c r="AA243" s="163">
        <f t="shared" si="217"/>
        <v>0</v>
      </c>
      <c r="AB243" s="163">
        <f t="shared" si="217"/>
        <v>0</v>
      </c>
      <c r="AC243" s="163">
        <f t="shared" si="217"/>
        <v>0</v>
      </c>
      <c r="AD243" s="163">
        <f t="shared" si="217"/>
        <v>0</v>
      </c>
      <c r="AE243" s="163">
        <f t="shared" si="217"/>
        <v>0</v>
      </c>
      <c r="AF243" s="176">
        <f t="shared" si="217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218"/>
        <v>0</v>
      </c>
      <c r="D244" s="163">
        <f t="shared" si="218"/>
        <v>0</v>
      </c>
      <c r="E244" s="163">
        <f t="shared" si="218"/>
        <v>0</v>
      </c>
      <c r="F244" s="163">
        <f t="shared" si="218"/>
        <v>0</v>
      </c>
      <c r="G244" s="163">
        <f t="shared" si="218"/>
        <v>0</v>
      </c>
      <c r="H244" s="163">
        <f t="shared" si="218"/>
        <v>0</v>
      </c>
      <c r="I244" s="163">
        <f t="shared" si="218"/>
        <v>0</v>
      </c>
      <c r="J244" s="163">
        <f t="shared" si="218"/>
        <v>0</v>
      </c>
      <c r="K244" s="163">
        <f t="shared" si="218"/>
        <v>0</v>
      </c>
      <c r="L244" s="163">
        <f t="shared" si="218"/>
        <v>0</v>
      </c>
      <c r="M244" s="163">
        <f t="shared" si="219"/>
        <v>0</v>
      </c>
      <c r="N244" s="163">
        <f t="shared" si="219"/>
        <v>0</v>
      </c>
      <c r="O244" s="163">
        <f t="shared" si="219"/>
        <v>0</v>
      </c>
      <c r="P244" s="163">
        <f t="shared" si="219"/>
        <v>0</v>
      </c>
      <c r="Q244" s="163">
        <f t="shared" si="219"/>
        <v>0</v>
      </c>
      <c r="R244" s="163">
        <f t="shared" si="219"/>
        <v>0</v>
      </c>
      <c r="S244" s="163">
        <f t="shared" si="217"/>
        <v>0</v>
      </c>
      <c r="T244" s="163">
        <f t="shared" si="217"/>
        <v>0</v>
      </c>
      <c r="U244" s="163">
        <f t="shared" si="217"/>
        <v>0</v>
      </c>
      <c r="V244" s="163">
        <f t="shared" si="217"/>
        <v>0</v>
      </c>
      <c r="W244" s="163">
        <f t="shared" si="217"/>
        <v>0</v>
      </c>
      <c r="X244" s="163">
        <f t="shared" si="217"/>
        <v>0</v>
      </c>
      <c r="Y244" s="163">
        <f t="shared" si="217"/>
        <v>0</v>
      </c>
      <c r="Z244" s="163">
        <f t="shared" si="217"/>
        <v>0</v>
      </c>
      <c r="AA244" s="163">
        <f t="shared" si="217"/>
        <v>0</v>
      </c>
      <c r="AB244" s="163">
        <f t="shared" si="217"/>
        <v>0</v>
      </c>
      <c r="AC244" s="163">
        <f t="shared" si="217"/>
        <v>0</v>
      </c>
      <c r="AD244" s="163">
        <f t="shared" si="217"/>
        <v>0</v>
      </c>
      <c r="AE244" s="163">
        <f t="shared" si="217"/>
        <v>0</v>
      </c>
      <c r="AF244" s="176">
        <f t="shared" si="217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218"/>
        <v>0</v>
      </c>
      <c r="D245" s="163">
        <f t="shared" si="218"/>
        <v>0</v>
      </c>
      <c r="E245" s="163">
        <f t="shared" si="218"/>
        <v>0</v>
      </c>
      <c r="F245" s="163">
        <f t="shared" si="218"/>
        <v>0</v>
      </c>
      <c r="G245" s="163">
        <f t="shared" si="218"/>
        <v>0</v>
      </c>
      <c r="H245" s="163">
        <f t="shared" si="218"/>
        <v>0</v>
      </c>
      <c r="I245" s="163">
        <f t="shared" si="218"/>
        <v>0</v>
      </c>
      <c r="J245" s="163">
        <f t="shared" si="218"/>
        <v>0</v>
      </c>
      <c r="K245" s="163">
        <f t="shared" si="218"/>
        <v>0</v>
      </c>
      <c r="L245" s="163">
        <f t="shared" si="218"/>
        <v>0</v>
      </c>
      <c r="M245" s="163">
        <f t="shared" si="219"/>
        <v>0</v>
      </c>
      <c r="N245" s="163">
        <f t="shared" si="219"/>
        <v>0</v>
      </c>
      <c r="O245" s="163">
        <f t="shared" si="219"/>
        <v>0</v>
      </c>
      <c r="P245" s="163">
        <f t="shared" si="219"/>
        <v>0</v>
      </c>
      <c r="Q245" s="163">
        <f t="shared" si="219"/>
        <v>0</v>
      </c>
      <c r="R245" s="163">
        <f t="shared" si="219"/>
        <v>0</v>
      </c>
      <c r="S245" s="163">
        <f t="shared" si="217"/>
        <v>0</v>
      </c>
      <c r="T245" s="163">
        <f t="shared" si="217"/>
        <v>0</v>
      </c>
      <c r="U245" s="163">
        <f t="shared" si="217"/>
        <v>0</v>
      </c>
      <c r="V245" s="163">
        <f t="shared" si="217"/>
        <v>0</v>
      </c>
      <c r="W245" s="163">
        <f t="shared" si="217"/>
        <v>0</v>
      </c>
      <c r="X245" s="163">
        <f t="shared" si="217"/>
        <v>0</v>
      </c>
      <c r="Y245" s="163">
        <f t="shared" si="217"/>
        <v>0</v>
      </c>
      <c r="Z245" s="163">
        <f t="shared" si="217"/>
        <v>0</v>
      </c>
      <c r="AA245" s="163">
        <f t="shared" si="217"/>
        <v>0</v>
      </c>
      <c r="AB245" s="163">
        <f t="shared" si="217"/>
        <v>0</v>
      </c>
      <c r="AC245" s="163">
        <f t="shared" si="217"/>
        <v>0</v>
      </c>
      <c r="AD245" s="163">
        <f t="shared" si="217"/>
        <v>0</v>
      </c>
      <c r="AE245" s="163">
        <f t="shared" si="217"/>
        <v>0</v>
      </c>
      <c r="AF245" s="176">
        <f t="shared" si="217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218"/>
        <v>0</v>
      </c>
      <c r="D246" s="163">
        <f t="shared" si="218"/>
        <v>0</v>
      </c>
      <c r="E246" s="163">
        <f t="shared" si="218"/>
        <v>0</v>
      </c>
      <c r="F246" s="163">
        <f t="shared" si="218"/>
        <v>0</v>
      </c>
      <c r="G246" s="163">
        <f t="shared" si="218"/>
        <v>0</v>
      </c>
      <c r="H246" s="163">
        <f t="shared" si="218"/>
        <v>0</v>
      </c>
      <c r="I246" s="163">
        <f t="shared" si="218"/>
        <v>0</v>
      </c>
      <c r="J246" s="163">
        <f t="shared" si="218"/>
        <v>0</v>
      </c>
      <c r="K246" s="163">
        <f t="shared" si="218"/>
        <v>0</v>
      </c>
      <c r="L246" s="163">
        <f t="shared" si="218"/>
        <v>0</v>
      </c>
      <c r="M246" s="163">
        <f t="shared" si="219"/>
        <v>0</v>
      </c>
      <c r="N246" s="163">
        <f t="shared" si="219"/>
        <v>0</v>
      </c>
      <c r="O246" s="163">
        <f t="shared" si="219"/>
        <v>0</v>
      </c>
      <c r="P246" s="163">
        <f t="shared" si="219"/>
        <v>0</v>
      </c>
      <c r="Q246" s="163">
        <f t="shared" si="219"/>
        <v>0</v>
      </c>
      <c r="R246" s="163">
        <f t="shared" si="219"/>
        <v>0</v>
      </c>
      <c r="S246" s="163">
        <f t="shared" si="217"/>
        <v>0</v>
      </c>
      <c r="T246" s="163">
        <f t="shared" si="217"/>
        <v>0</v>
      </c>
      <c r="U246" s="163">
        <f t="shared" si="217"/>
        <v>0</v>
      </c>
      <c r="V246" s="163">
        <f t="shared" si="217"/>
        <v>0</v>
      </c>
      <c r="W246" s="163">
        <f t="shared" si="217"/>
        <v>0</v>
      </c>
      <c r="X246" s="163">
        <f t="shared" si="217"/>
        <v>0</v>
      </c>
      <c r="Y246" s="163">
        <f t="shared" si="217"/>
        <v>0</v>
      </c>
      <c r="Z246" s="163">
        <f t="shared" si="217"/>
        <v>0</v>
      </c>
      <c r="AA246" s="163">
        <f t="shared" si="217"/>
        <v>0</v>
      </c>
      <c r="AB246" s="163">
        <f t="shared" si="217"/>
        <v>0</v>
      </c>
      <c r="AC246" s="163">
        <f t="shared" si="217"/>
        <v>0</v>
      </c>
      <c r="AD246" s="163">
        <f t="shared" si="217"/>
        <v>0</v>
      </c>
      <c r="AE246" s="163">
        <f t="shared" si="217"/>
        <v>0</v>
      </c>
      <c r="AF246" s="176">
        <f t="shared" si="217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218"/>
        <v>0</v>
      </c>
      <c r="D247" s="163">
        <f t="shared" si="218"/>
        <v>0</v>
      </c>
      <c r="E247" s="163">
        <f t="shared" si="218"/>
        <v>0</v>
      </c>
      <c r="F247" s="163">
        <f t="shared" si="218"/>
        <v>0</v>
      </c>
      <c r="G247" s="163">
        <f t="shared" si="218"/>
        <v>0</v>
      </c>
      <c r="H247" s="163">
        <f t="shared" si="218"/>
        <v>0</v>
      </c>
      <c r="I247" s="163">
        <f t="shared" si="218"/>
        <v>0</v>
      </c>
      <c r="J247" s="163">
        <f t="shared" si="218"/>
        <v>0</v>
      </c>
      <c r="K247" s="163">
        <f t="shared" si="218"/>
        <v>0</v>
      </c>
      <c r="L247" s="163">
        <f t="shared" si="218"/>
        <v>0</v>
      </c>
      <c r="M247" s="163">
        <f t="shared" si="219"/>
        <v>0</v>
      </c>
      <c r="N247" s="163">
        <f t="shared" si="219"/>
        <v>0</v>
      </c>
      <c r="O247" s="163">
        <f t="shared" si="219"/>
        <v>0</v>
      </c>
      <c r="P247" s="163">
        <f t="shared" si="219"/>
        <v>0</v>
      </c>
      <c r="Q247" s="163">
        <f t="shared" si="219"/>
        <v>0</v>
      </c>
      <c r="R247" s="163">
        <f t="shared" si="219"/>
        <v>0</v>
      </c>
      <c r="S247" s="163">
        <f t="shared" si="217"/>
        <v>0</v>
      </c>
      <c r="T247" s="163">
        <f t="shared" si="217"/>
        <v>0</v>
      </c>
      <c r="U247" s="163">
        <f t="shared" si="217"/>
        <v>0</v>
      </c>
      <c r="V247" s="163">
        <f t="shared" si="217"/>
        <v>0</v>
      </c>
      <c r="W247" s="163">
        <f t="shared" si="217"/>
        <v>0</v>
      </c>
      <c r="X247" s="163">
        <f t="shared" si="217"/>
        <v>0</v>
      </c>
      <c r="Y247" s="163">
        <f t="shared" si="217"/>
        <v>0</v>
      </c>
      <c r="Z247" s="163">
        <f t="shared" si="217"/>
        <v>0</v>
      </c>
      <c r="AA247" s="163">
        <f t="shared" si="217"/>
        <v>0</v>
      </c>
      <c r="AB247" s="163">
        <f t="shared" si="217"/>
        <v>0</v>
      </c>
      <c r="AC247" s="163">
        <f t="shared" si="217"/>
        <v>0</v>
      </c>
      <c r="AD247" s="163">
        <f t="shared" si="217"/>
        <v>0</v>
      </c>
      <c r="AE247" s="163">
        <f t="shared" si="217"/>
        <v>0</v>
      </c>
      <c r="AF247" s="176">
        <f t="shared" si="217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218"/>
        <v>0</v>
      </c>
      <c r="D248" s="163">
        <f t="shared" si="218"/>
        <v>0</v>
      </c>
      <c r="E248" s="163">
        <f t="shared" si="218"/>
        <v>0</v>
      </c>
      <c r="F248" s="163">
        <f t="shared" si="218"/>
        <v>0</v>
      </c>
      <c r="G248" s="163">
        <f t="shared" si="218"/>
        <v>0</v>
      </c>
      <c r="H248" s="163">
        <f t="shared" si="218"/>
        <v>0</v>
      </c>
      <c r="I248" s="163">
        <f t="shared" si="218"/>
        <v>0</v>
      </c>
      <c r="J248" s="163">
        <f t="shared" si="218"/>
        <v>0</v>
      </c>
      <c r="K248" s="163">
        <f t="shared" si="218"/>
        <v>0</v>
      </c>
      <c r="L248" s="163">
        <f t="shared" si="218"/>
        <v>0</v>
      </c>
      <c r="M248" s="163">
        <f t="shared" si="219"/>
        <v>0</v>
      </c>
      <c r="N248" s="163">
        <f t="shared" si="219"/>
        <v>0</v>
      </c>
      <c r="O248" s="163">
        <f t="shared" si="219"/>
        <v>0</v>
      </c>
      <c r="P248" s="163">
        <f t="shared" si="219"/>
        <v>0</v>
      </c>
      <c r="Q248" s="163">
        <f t="shared" si="219"/>
        <v>0</v>
      </c>
      <c r="R248" s="163">
        <f t="shared" si="219"/>
        <v>0</v>
      </c>
      <c r="S248" s="163">
        <f t="shared" ref="S248:AF263" si="220">R248</f>
        <v>0</v>
      </c>
      <c r="T248" s="163">
        <f t="shared" si="220"/>
        <v>0</v>
      </c>
      <c r="U248" s="163">
        <f t="shared" si="220"/>
        <v>0</v>
      </c>
      <c r="V248" s="163">
        <f t="shared" si="220"/>
        <v>0</v>
      </c>
      <c r="W248" s="163">
        <f t="shared" si="220"/>
        <v>0</v>
      </c>
      <c r="X248" s="163">
        <f t="shared" si="220"/>
        <v>0</v>
      </c>
      <c r="Y248" s="163">
        <f t="shared" si="220"/>
        <v>0</v>
      </c>
      <c r="Z248" s="163">
        <f t="shared" si="220"/>
        <v>0</v>
      </c>
      <c r="AA248" s="163">
        <f t="shared" si="220"/>
        <v>0</v>
      </c>
      <c r="AB248" s="163">
        <f t="shared" si="220"/>
        <v>0</v>
      </c>
      <c r="AC248" s="163">
        <f t="shared" si="220"/>
        <v>0</v>
      </c>
      <c r="AD248" s="163">
        <f t="shared" si="220"/>
        <v>0</v>
      </c>
      <c r="AE248" s="163">
        <f t="shared" si="220"/>
        <v>0</v>
      </c>
      <c r="AF248" s="176">
        <f t="shared" si="220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L264" si="221">B249</f>
        <v>0</v>
      </c>
      <c r="D249" s="163">
        <f t="shared" si="221"/>
        <v>0</v>
      </c>
      <c r="E249" s="163">
        <f t="shared" si="221"/>
        <v>0</v>
      </c>
      <c r="F249" s="163">
        <f t="shared" si="221"/>
        <v>0</v>
      </c>
      <c r="G249" s="163">
        <f t="shared" si="221"/>
        <v>0</v>
      </c>
      <c r="H249" s="163">
        <f t="shared" si="221"/>
        <v>0</v>
      </c>
      <c r="I249" s="163">
        <f t="shared" si="221"/>
        <v>0</v>
      </c>
      <c r="J249" s="163">
        <f t="shared" si="221"/>
        <v>0</v>
      </c>
      <c r="K249" s="163">
        <f t="shared" si="221"/>
        <v>0</v>
      </c>
      <c r="L249" s="163">
        <f t="shared" si="221"/>
        <v>0</v>
      </c>
      <c r="M249" s="163">
        <f t="shared" si="219"/>
        <v>0</v>
      </c>
      <c r="N249" s="163">
        <f t="shared" si="219"/>
        <v>0</v>
      </c>
      <c r="O249" s="163">
        <f t="shared" si="219"/>
        <v>0</v>
      </c>
      <c r="P249" s="163">
        <f t="shared" si="219"/>
        <v>0</v>
      </c>
      <c r="Q249" s="163">
        <f t="shared" si="219"/>
        <v>0</v>
      </c>
      <c r="R249" s="163">
        <f t="shared" si="219"/>
        <v>0</v>
      </c>
      <c r="S249" s="163">
        <f t="shared" si="220"/>
        <v>0</v>
      </c>
      <c r="T249" s="163">
        <f t="shared" si="220"/>
        <v>0</v>
      </c>
      <c r="U249" s="163">
        <f t="shared" si="220"/>
        <v>0</v>
      </c>
      <c r="V249" s="163">
        <f t="shared" si="220"/>
        <v>0</v>
      </c>
      <c r="W249" s="163">
        <f t="shared" si="220"/>
        <v>0</v>
      </c>
      <c r="X249" s="163">
        <f t="shared" si="220"/>
        <v>0</v>
      </c>
      <c r="Y249" s="163">
        <f t="shared" si="220"/>
        <v>0</v>
      </c>
      <c r="Z249" s="163">
        <f t="shared" si="220"/>
        <v>0</v>
      </c>
      <c r="AA249" s="163">
        <f t="shared" si="220"/>
        <v>0</v>
      </c>
      <c r="AB249" s="163">
        <f t="shared" si="220"/>
        <v>0</v>
      </c>
      <c r="AC249" s="163">
        <f t="shared" si="220"/>
        <v>0</v>
      </c>
      <c r="AD249" s="163">
        <f t="shared" si="220"/>
        <v>0</v>
      </c>
      <c r="AE249" s="163">
        <f t="shared" si="220"/>
        <v>0</v>
      </c>
      <c r="AF249" s="176">
        <f t="shared" si="220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221"/>
        <v>0</v>
      </c>
      <c r="D250" s="163">
        <f t="shared" si="221"/>
        <v>0</v>
      </c>
      <c r="E250" s="163">
        <f t="shared" si="221"/>
        <v>0</v>
      </c>
      <c r="F250" s="163">
        <f t="shared" si="221"/>
        <v>0</v>
      </c>
      <c r="G250" s="163">
        <f t="shared" si="221"/>
        <v>0</v>
      </c>
      <c r="H250" s="163">
        <f t="shared" si="221"/>
        <v>0</v>
      </c>
      <c r="I250" s="163">
        <f t="shared" si="221"/>
        <v>0</v>
      </c>
      <c r="J250" s="163">
        <f t="shared" si="221"/>
        <v>0</v>
      </c>
      <c r="K250" s="163">
        <f t="shared" si="221"/>
        <v>0</v>
      </c>
      <c r="L250" s="163">
        <f t="shared" si="221"/>
        <v>0</v>
      </c>
      <c r="M250" s="163">
        <f t="shared" si="219"/>
        <v>0</v>
      </c>
      <c r="N250" s="163">
        <f t="shared" si="219"/>
        <v>0</v>
      </c>
      <c r="O250" s="163">
        <f t="shared" si="219"/>
        <v>0</v>
      </c>
      <c r="P250" s="163">
        <f t="shared" si="219"/>
        <v>0</v>
      </c>
      <c r="Q250" s="163">
        <f t="shared" si="219"/>
        <v>0</v>
      </c>
      <c r="R250" s="163">
        <f t="shared" si="219"/>
        <v>0</v>
      </c>
      <c r="S250" s="163">
        <f t="shared" si="220"/>
        <v>0</v>
      </c>
      <c r="T250" s="163">
        <f t="shared" si="220"/>
        <v>0</v>
      </c>
      <c r="U250" s="163">
        <f t="shared" si="220"/>
        <v>0</v>
      </c>
      <c r="V250" s="163">
        <f t="shared" si="220"/>
        <v>0</v>
      </c>
      <c r="W250" s="163">
        <f t="shared" si="220"/>
        <v>0</v>
      </c>
      <c r="X250" s="163">
        <f t="shared" si="220"/>
        <v>0</v>
      </c>
      <c r="Y250" s="163">
        <f t="shared" si="220"/>
        <v>0</v>
      </c>
      <c r="Z250" s="163">
        <f t="shared" si="220"/>
        <v>0</v>
      </c>
      <c r="AA250" s="163">
        <f t="shared" si="220"/>
        <v>0</v>
      </c>
      <c r="AB250" s="163">
        <f t="shared" si="220"/>
        <v>0</v>
      </c>
      <c r="AC250" s="163">
        <f t="shared" si="220"/>
        <v>0</v>
      </c>
      <c r="AD250" s="163">
        <f t="shared" si="220"/>
        <v>0</v>
      </c>
      <c r="AE250" s="163">
        <f t="shared" si="220"/>
        <v>0</v>
      </c>
      <c r="AF250" s="176">
        <f t="shared" si="220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221"/>
        <v>0</v>
      </c>
      <c r="D251" s="163">
        <f t="shared" si="221"/>
        <v>0</v>
      </c>
      <c r="E251" s="163">
        <f t="shared" si="221"/>
        <v>0</v>
      </c>
      <c r="F251" s="163">
        <f t="shared" si="221"/>
        <v>0</v>
      </c>
      <c r="G251" s="163">
        <f t="shared" si="221"/>
        <v>0</v>
      </c>
      <c r="H251" s="163">
        <f t="shared" si="221"/>
        <v>0</v>
      </c>
      <c r="I251" s="163">
        <f t="shared" si="221"/>
        <v>0</v>
      </c>
      <c r="J251" s="163">
        <f t="shared" si="221"/>
        <v>0</v>
      </c>
      <c r="K251" s="163">
        <f t="shared" si="221"/>
        <v>0</v>
      </c>
      <c r="L251" s="163">
        <f t="shared" si="221"/>
        <v>0</v>
      </c>
      <c r="M251" s="163">
        <f t="shared" si="219"/>
        <v>0</v>
      </c>
      <c r="N251" s="163">
        <f t="shared" si="219"/>
        <v>0</v>
      </c>
      <c r="O251" s="163">
        <f t="shared" si="219"/>
        <v>0</v>
      </c>
      <c r="P251" s="163">
        <f t="shared" si="219"/>
        <v>0</v>
      </c>
      <c r="Q251" s="163">
        <f t="shared" si="219"/>
        <v>0</v>
      </c>
      <c r="R251" s="163">
        <f t="shared" si="219"/>
        <v>0</v>
      </c>
      <c r="S251" s="163">
        <f t="shared" si="220"/>
        <v>0</v>
      </c>
      <c r="T251" s="163">
        <f t="shared" si="220"/>
        <v>0</v>
      </c>
      <c r="U251" s="163">
        <f t="shared" si="220"/>
        <v>0</v>
      </c>
      <c r="V251" s="163">
        <f t="shared" si="220"/>
        <v>0</v>
      </c>
      <c r="W251" s="163">
        <f t="shared" si="220"/>
        <v>0</v>
      </c>
      <c r="X251" s="163">
        <f t="shared" si="220"/>
        <v>0</v>
      </c>
      <c r="Y251" s="163">
        <f t="shared" si="220"/>
        <v>0</v>
      </c>
      <c r="Z251" s="163">
        <f t="shared" si="220"/>
        <v>0</v>
      </c>
      <c r="AA251" s="163">
        <f t="shared" si="220"/>
        <v>0</v>
      </c>
      <c r="AB251" s="163">
        <f t="shared" si="220"/>
        <v>0</v>
      </c>
      <c r="AC251" s="163">
        <f t="shared" si="220"/>
        <v>0</v>
      </c>
      <c r="AD251" s="163">
        <f t="shared" si="220"/>
        <v>0</v>
      </c>
      <c r="AE251" s="163">
        <f t="shared" si="220"/>
        <v>0</v>
      </c>
      <c r="AF251" s="176">
        <f t="shared" si="220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221"/>
        <v>0</v>
      </c>
      <c r="D252" s="163">
        <f t="shared" si="221"/>
        <v>0</v>
      </c>
      <c r="E252" s="163">
        <f t="shared" si="221"/>
        <v>0</v>
      </c>
      <c r="F252" s="163">
        <f t="shared" si="221"/>
        <v>0</v>
      </c>
      <c r="G252" s="163">
        <f t="shared" si="221"/>
        <v>0</v>
      </c>
      <c r="H252" s="163">
        <f t="shared" si="221"/>
        <v>0</v>
      </c>
      <c r="I252" s="163">
        <f t="shared" si="221"/>
        <v>0</v>
      </c>
      <c r="J252" s="163">
        <f t="shared" si="221"/>
        <v>0</v>
      </c>
      <c r="K252" s="163">
        <f t="shared" si="221"/>
        <v>0</v>
      </c>
      <c r="L252" s="163">
        <f t="shared" si="221"/>
        <v>0</v>
      </c>
      <c r="M252" s="163">
        <f t="shared" si="219"/>
        <v>0</v>
      </c>
      <c r="N252" s="163">
        <f t="shared" si="219"/>
        <v>0</v>
      </c>
      <c r="O252" s="163">
        <f t="shared" si="219"/>
        <v>0</v>
      </c>
      <c r="P252" s="163">
        <f t="shared" si="219"/>
        <v>0</v>
      </c>
      <c r="Q252" s="163">
        <f t="shared" si="219"/>
        <v>0</v>
      </c>
      <c r="R252" s="163">
        <f t="shared" si="219"/>
        <v>0</v>
      </c>
      <c r="S252" s="163">
        <f t="shared" si="220"/>
        <v>0</v>
      </c>
      <c r="T252" s="163">
        <f t="shared" si="220"/>
        <v>0</v>
      </c>
      <c r="U252" s="163">
        <f t="shared" si="220"/>
        <v>0</v>
      </c>
      <c r="V252" s="163">
        <f t="shared" si="220"/>
        <v>0</v>
      </c>
      <c r="W252" s="163">
        <f t="shared" si="220"/>
        <v>0</v>
      </c>
      <c r="X252" s="163">
        <f t="shared" si="220"/>
        <v>0</v>
      </c>
      <c r="Y252" s="163">
        <f t="shared" si="220"/>
        <v>0</v>
      </c>
      <c r="Z252" s="163">
        <f t="shared" si="220"/>
        <v>0</v>
      </c>
      <c r="AA252" s="163">
        <f t="shared" si="220"/>
        <v>0</v>
      </c>
      <c r="AB252" s="163">
        <f t="shared" si="220"/>
        <v>0</v>
      </c>
      <c r="AC252" s="163">
        <f t="shared" si="220"/>
        <v>0</v>
      </c>
      <c r="AD252" s="163">
        <f t="shared" si="220"/>
        <v>0</v>
      </c>
      <c r="AE252" s="163">
        <f t="shared" si="220"/>
        <v>0</v>
      </c>
      <c r="AF252" s="176">
        <f t="shared" si="220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221"/>
        <v>0</v>
      </c>
      <c r="D253" s="163">
        <f t="shared" si="221"/>
        <v>0</v>
      </c>
      <c r="E253" s="163">
        <f t="shared" si="221"/>
        <v>0</v>
      </c>
      <c r="F253" s="163">
        <f t="shared" si="221"/>
        <v>0</v>
      </c>
      <c r="G253" s="163">
        <f t="shared" si="221"/>
        <v>0</v>
      </c>
      <c r="H253" s="163">
        <f t="shared" si="221"/>
        <v>0</v>
      </c>
      <c r="I253" s="163">
        <f t="shared" si="221"/>
        <v>0</v>
      </c>
      <c r="J253" s="163">
        <f t="shared" si="221"/>
        <v>0</v>
      </c>
      <c r="K253" s="163">
        <f t="shared" si="221"/>
        <v>0</v>
      </c>
      <c r="L253" s="163">
        <f t="shared" si="221"/>
        <v>0</v>
      </c>
      <c r="M253" s="163">
        <f t="shared" si="219"/>
        <v>0</v>
      </c>
      <c r="N253" s="163">
        <f t="shared" si="219"/>
        <v>0</v>
      </c>
      <c r="O253" s="163">
        <f t="shared" si="219"/>
        <v>0</v>
      </c>
      <c r="P253" s="163">
        <f t="shared" si="219"/>
        <v>0</v>
      </c>
      <c r="Q253" s="163">
        <f t="shared" si="219"/>
        <v>0</v>
      </c>
      <c r="R253" s="163">
        <f t="shared" si="219"/>
        <v>0</v>
      </c>
      <c r="S253" s="163">
        <f t="shared" si="220"/>
        <v>0</v>
      </c>
      <c r="T253" s="163">
        <f t="shared" si="220"/>
        <v>0</v>
      </c>
      <c r="U253" s="163">
        <f t="shared" si="220"/>
        <v>0</v>
      </c>
      <c r="V253" s="163">
        <f t="shared" si="220"/>
        <v>0</v>
      </c>
      <c r="W253" s="163">
        <f t="shared" si="220"/>
        <v>0</v>
      </c>
      <c r="X253" s="163">
        <f t="shared" si="220"/>
        <v>0</v>
      </c>
      <c r="Y253" s="163">
        <f t="shared" si="220"/>
        <v>0</v>
      </c>
      <c r="Z253" s="163">
        <f t="shared" si="220"/>
        <v>0</v>
      </c>
      <c r="AA253" s="163">
        <f t="shared" si="220"/>
        <v>0</v>
      </c>
      <c r="AB253" s="163">
        <f t="shared" si="220"/>
        <v>0</v>
      </c>
      <c r="AC253" s="163">
        <f t="shared" si="220"/>
        <v>0</v>
      </c>
      <c r="AD253" s="163">
        <f t="shared" si="220"/>
        <v>0</v>
      </c>
      <c r="AE253" s="163">
        <f t="shared" si="220"/>
        <v>0</v>
      </c>
      <c r="AF253" s="176">
        <f t="shared" si="220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221"/>
        <v>0</v>
      </c>
      <c r="D254" s="163">
        <f t="shared" si="221"/>
        <v>0</v>
      </c>
      <c r="E254" s="163">
        <f t="shared" si="221"/>
        <v>0</v>
      </c>
      <c r="F254" s="163">
        <f t="shared" si="221"/>
        <v>0</v>
      </c>
      <c r="G254" s="163">
        <f t="shared" si="221"/>
        <v>0</v>
      </c>
      <c r="H254" s="163">
        <f t="shared" si="221"/>
        <v>0</v>
      </c>
      <c r="I254" s="163">
        <f t="shared" si="221"/>
        <v>0</v>
      </c>
      <c r="J254" s="163">
        <f t="shared" si="221"/>
        <v>0</v>
      </c>
      <c r="K254" s="163">
        <f t="shared" si="221"/>
        <v>0</v>
      </c>
      <c r="L254" s="163">
        <f t="shared" si="221"/>
        <v>0</v>
      </c>
      <c r="M254" s="163">
        <f t="shared" si="219"/>
        <v>0</v>
      </c>
      <c r="N254" s="163">
        <f t="shared" si="219"/>
        <v>0</v>
      </c>
      <c r="O254" s="163">
        <f t="shared" si="219"/>
        <v>0</v>
      </c>
      <c r="P254" s="163">
        <f t="shared" si="219"/>
        <v>0</v>
      </c>
      <c r="Q254" s="163">
        <f t="shared" si="219"/>
        <v>0</v>
      </c>
      <c r="R254" s="163">
        <f t="shared" si="219"/>
        <v>0</v>
      </c>
      <c r="S254" s="163">
        <f t="shared" si="220"/>
        <v>0</v>
      </c>
      <c r="T254" s="163">
        <f t="shared" si="220"/>
        <v>0</v>
      </c>
      <c r="U254" s="163">
        <f t="shared" si="220"/>
        <v>0</v>
      </c>
      <c r="V254" s="163">
        <f t="shared" si="220"/>
        <v>0</v>
      </c>
      <c r="W254" s="163">
        <f t="shared" si="220"/>
        <v>0</v>
      </c>
      <c r="X254" s="163">
        <f t="shared" si="220"/>
        <v>0</v>
      </c>
      <c r="Y254" s="163">
        <f t="shared" si="220"/>
        <v>0</v>
      </c>
      <c r="Z254" s="163">
        <f t="shared" si="220"/>
        <v>0</v>
      </c>
      <c r="AA254" s="163">
        <f t="shared" si="220"/>
        <v>0</v>
      </c>
      <c r="AB254" s="163">
        <f t="shared" si="220"/>
        <v>0</v>
      </c>
      <c r="AC254" s="163">
        <f t="shared" si="220"/>
        <v>0</v>
      </c>
      <c r="AD254" s="163">
        <f t="shared" si="220"/>
        <v>0</v>
      </c>
      <c r="AE254" s="163">
        <f t="shared" si="220"/>
        <v>0</v>
      </c>
      <c r="AF254" s="176">
        <f t="shared" si="220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221"/>
        <v>0</v>
      </c>
      <c r="D255" s="163">
        <f t="shared" si="221"/>
        <v>0</v>
      </c>
      <c r="E255" s="163">
        <f t="shared" si="221"/>
        <v>0</v>
      </c>
      <c r="F255" s="163">
        <f t="shared" si="221"/>
        <v>0</v>
      </c>
      <c r="G255" s="163">
        <f t="shared" si="221"/>
        <v>0</v>
      </c>
      <c r="H255" s="163">
        <f t="shared" si="221"/>
        <v>0</v>
      </c>
      <c r="I255" s="163">
        <f t="shared" si="221"/>
        <v>0</v>
      </c>
      <c r="J255" s="163">
        <f t="shared" si="221"/>
        <v>0</v>
      </c>
      <c r="K255" s="163">
        <f t="shared" si="221"/>
        <v>0</v>
      </c>
      <c r="L255" s="163">
        <f t="shared" si="221"/>
        <v>0</v>
      </c>
      <c r="M255" s="163">
        <f t="shared" si="219"/>
        <v>0</v>
      </c>
      <c r="N255" s="163">
        <f t="shared" si="219"/>
        <v>0</v>
      </c>
      <c r="O255" s="163">
        <f t="shared" si="219"/>
        <v>0</v>
      </c>
      <c r="P255" s="163">
        <f t="shared" si="219"/>
        <v>0</v>
      </c>
      <c r="Q255" s="163">
        <f t="shared" si="219"/>
        <v>0</v>
      </c>
      <c r="R255" s="163">
        <f t="shared" si="219"/>
        <v>0</v>
      </c>
      <c r="S255" s="163">
        <f t="shared" si="220"/>
        <v>0</v>
      </c>
      <c r="T255" s="163">
        <f t="shared" si="220"/>
        <v>0</v>
      </c>
      <c r="U255" s="163">
        <f t="shared" si="220"/>
        <v>0</v>
      </c>
      <c r="V255" s="163">
        <f t="shared" si="220"/>
        <v>0</v>
      </c>
      <c r="W255" s="163">
        <f t="shared" si="220"/>
        <v>0</v>
      </c>
      <c r="X255" s="163">
        <f t="shared" si="220"/>
        <v>0</v>
      </c>
      <c r="Y255" s="163">
        <f t="shared" si="220"/>
        <v>0</v>
      </c>
      <c r="Z255" s="163">
        <f t="shared" si="220"/>
        <v>0</v>
      </c>
      <c r="AA255" s="163">
        <f t="shared" si="220"/>
        <v>0</v>
      </c>
      <c r="AB255" s="163">
        <f t="shared" si="220"/>
        <v>0</v>
      </c>
      <c r="AC255" s="163">
        <f t="shared" si="220"/>
        <v>0</v>
      </c>
      <c r="AD255" s="163">
        <f t="shared" si="220"/>
        <v>0</v>
      </c>
      <c r="AE255" s="163">
        <f t="shared" si="220"/>
        <v>0</v>
      </c>
      <c r="AF255" s="176">
        <f t="shared" si="220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221"/>
        <v>0</v>
      </c>
      <c r="D256" s="163">
        <f t="shared" si="221"/>
        <v>0</v>
      </c>
      <c r="E256" s="163">
        <f t="shared" si="221"/>
        <v>0</v>
      </c>
      <c r="F256" s="163">
        <f t="shared" si="221"/>
        <v>0</v>
      </c>
      <c r="G256" s="163">
        <f t="shared" si="221"/>
        <v>0</v>
      </c>
      <c r="H256" s="163">
        <f t="shared" si="221"/>
        <v>0</v>
      </c>
      <c r="I256" s="163">
        <f t="shared" si="221"/>
        <v>0</v>
      </c>
      <c r="J256" s="163">
        <f t="shared" si="221"/>
        <v>0</v>
      </c>
      <c r="K256" s="163">
        <f t="shared" si="221"/>
        <v>0</v>
      </c>
      <c r="L256" s="163">
        <f t="shared" si="221"/>
        <v>0</v>
      </c>
      <c r="M256" s="163">
        <f t="shared" si="219"/>
        <v>0</v>
      </c>
      <c r="N256" s="163">
        <f t="shared" si="219"/>
        <v>0</v>
      </c>
      <c r="O256" s="163">
        <f t="shared" si="219"/>
        <v>0</v>
      </c>
      <c r="P256" s="163">
        <f t="shared" si="219"/>
        <v>0</v>
      </c>
      <c r="Q256" s="163">
        <f t="shared" si="219"/>
        <v>0</v>
      </c>
      <c r="R256" s="163">
        <f t="shared" si="219"/>
        <v>0</v>
      </c>
      <c r="S256" s="163">
        <f t="shared" si="220"/>
        <v>0</v>
      </c>
      <c r="T256" s="163">
        <f t="shared" si="220"/>
        <v>0</v>
      </c>
      <c r="U256" s="163">
        <f t="shared" si="220"/>
        <v>0</v>
      </c>
      <c r="V256" s="163">
        <f t="shared" si="220"/>
        <v>0</v>
      </c>
      <c r="W256" s="163">
        <f t="shared" si="220"/>
        <v>0</v>
      </c>
      <c r="X256" s="163">
        <f t="shared" si="220"/>
        <v>0</v>
      </c>
      <c r="Y256" s="163">
        <f t="shared" si="220"/>
        <v>0</v>
      </c>
      <c r="Z256" s="163">
        <f t="shared" si="220"/>
        <v>0</v>
      </c>
      <c r="AA256" s="163">
        <f t="shared" si="220"/>
        <v>0</v>
      </c>
      <c r="AB256" s="163">
        <f t="shared" si="220"/>
        <v>0</v>
      </c>
      <c r="AC256" s="163">
        <f t="shared" si="220"/>
        <v>0</v>
      </c>
      <c r="AD256" s="163">
        <f t="shared" si="220"/>
        <v>0</v>
      </c>
      <c r="AE256" s="163">
        <f t="shared" si="220"/>
        <v>0</v>
      </c>
      <c r="AF256" s="176">
        <f t="shared" si="220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221"/>
        <v>0</v>
      </c>
      <c r="D257" s="163">
        <f t="shared" si="221"/>
        <v>0</v>
      </c>
      <c r="E257" s="163">
        <f t="shared" si="221"/>
        <v>0</v>
      </c>
      <c r="F257" s="163">
        <f t="shared" si="221"/>
        <v>0</v>
      </c>
      <c r="G257" s="163">
        <f t="shared" si="221"/>
        <v>0</v>
      </c>
      <c r="H257" s="163">
        <f t="shared" si="221"/>
        <v>0</v>
      </c>
      <c r="I257" s="163">
        <f t="shared" si="221"/>
        <v>0</v>
      </c>
      <c r="J257" s="163">
        <f t="shared" si="221"/>
        <v>0</v>
      </c>
      <c r="K257" s="163">
        <f t="shared" si="221"/>
        <v>0</v>
      </c>
      <c r="L257" s="163">
        <f t="shared" si="221"/>
        <v>0</v>
      </c>
      <c r="M257" s="163">
        <f t="shared" si="219"/>
        <v>0</v>
      </c>
      <c r="N257" s="163">
        <f t="shared" si="219"/>
        <v>0</v>
      </c>
      <c r="O257" s="163">
        <f t="shared" si="219"/>
        <v>0</v>
      </c>
      <c r="P257" s="163">
        <f t="shared" si="219"/>
        <v>0</v>
      </c>
      <c r="Q257" s="163">
        <f t="shared" si="219"/>
        <v>0</v>
      </c>
      <c r="R257" s="163">
        <f t="shared" si="219"/>
        <v>0</v>
      </c>
      <c r="S257" s="163">
        <f t="shared" si="220"/>
        <v>0</v>
      </c>
      <c r="T257" s="163">
        <f t="shared" si="220"/>
        <v>0</v>
      </c>
      <c r="U257" s="163">
        <f t="shared" si="220"/>
        <v>0</v>
      </c>
      <c r="V257" s="163">
        <f t="shared" si="220"/>
        <v>0</v>
      </c>
      <c r="W257" s="163">
        <f t="shared" si="220"/>
        <v>0</v>
      </c>
      <c r="X257" s="163">
        <f t="shared" si="220"/>
        <v>0</v>
      </c>
      <c r="Y257" s="163">
        <f t="shared" si="220"/>
        <v>0</v>
      </c>
      <c r="Z257" s="163">
        <f t="shared" si="220"/>
        <v>0</v>
      </c>
      <c r="AA257" s="163">
        <f t="shared" si="220"/>
        <v>0</v>
      </c>
      <c r="AB257" s="163">
        <f t="shared" si="220"/>
        <v>0</v>
      </c>
      <c r="AC257" s="163">
        <f t="shared" si="220"/>
        <v>0</v>
      </c>
      <c r="AD257" s="163">
        <f t="shared" si="220"/>
        <v>0</v>
      </c>
      <c r="AE257" s="163">
        <f t="shared" si="220"/>
        <v>0</v>
      </c>
      <c r="AF257" s="176">
        <f t="shared" si="220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221"/>
        <v>0</v>
      </c>
      <c r="D258" s="163">
        <f t="shared" si="221"/>
        <v>0</v>
      </c>
      <c r="E258" s="163">
        <f t="shared" si="221"/>
        <v>0</v>
      </c>
      <c r="F258" s="163">
        <f t="shared" si="221"/>
        <v>0</v>
      </c>
      <c r="G258" s="163">
        <f t="shared" si="221"/>
        <v>0</v>
      </c>
      <c r="H258" s="163">
        <f t="shared" si="221"/>
        <v>0</v>
      </c>
      <c r="I258" s="163">
        <f t="shared" si="221"/>
        <v>0</v>
      </c>
      <c r="J258" s="163">
        <f t="shared" si="221"/>
        <v>0</v>
      </c>
      <c r="K258" s="163">
        <f t="shared" si="221"/>
        <v>0</v>
      </c>
      <c r="L258" s="163">
        <f t="shared" si="221"/>
        <v>0</v>
      </c>
      <c r="M258" s="163">
        <f t="shared" si="219"/>
        <v>0</v>
      </c>
      <c r="N258" s="163">
        <f t="shared" si="219"/>
        <v>0</v>
      </c>
      <c r="O258" s="163">
        <f t="shared" si="219"/>
        <v>0</v>
      </c>
      <c r="P258" s="163">
        <f t="shared" si="219"/>
        <v>0</v>
      </c>
      <c r="Q258" s="163">
        <f t="shared" si="219"/>
        <v>0</v>
      </c>
      <c r="R258" s="163">
        <f t="shared" si="219"/>
        <v>0</v>
      </c>
      <c r="S258" s="163">
        <f t="shared" si="220"/>
        <v>0</v>
      </c>
      <c r="T258" s="163">
        <f t="shared" si="220"/>
        <v>0</v>
      </c>
      <c r="U258" s="163">
        <f t="shared" si="220"/>
        <v>0</v>
      </c>
      <c r="V258" s="163">
        <f t="shared" si="220"/>
        <v>0</v>
      </c>
      <c r="W258" s="163">
        <f t="shared" si="220"/>
        <v>0</v>
      </c>
      <c r="X258" s="163">
        <f t="shared" si="220"/>
        <v>0</v>
      </c>
      <c r="Y258" s="163">
        <f t="shared" si="220"/>
        <v>0</v>
      </c>
      <c r="Z258" s="163">
        <f t="shared" si="220"/>
        <v>0</v>
      </c>
      <c r="AA258" s="163">
        <f t="shared" si="220"/>
        <v>0</v>
      </c>
      <c r="AB258" s="163">
        <f t="shared" si="220"/>
        <v>0</v>
      </c>
      <c r="AC258" s="163">
        <f t="shared" si="220"/>
        <v>0</v>
      </c>
      <c r="AD258" s="163">
        <f t="shared" si="220"/>
        <v>0</v>
      </c>
      <c r="AE258" s="163">
        <f t="shared" si="220"/>
        <v>0</v>
      </c>
      <c r="AF258" s="176">
        <f t="shared" si="220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221"/>
        <v>0</v>
      </c>
      <c r="D259" s="163">
        <f t="shared" si="221"/>
        <v>0</v>
      </c>
      <c r="E259" s="163">
        <f t="shared" si="221"/>
        <v>0</v>
      </c>
      <c r="F259" s="163">
        <f t="shared" si="221"/>
        <v>0</v>
      </c>
      <c r="G259" s="163">
        <f t="shared" si="221"/>
        <v>0</v>
      </c>
      <c r="H259" s="163">
        <f t="shared" si="221"/>
        <v>0</v>
      </c>
      <c r="I259" s="163">
        <f t="shared" si="221"/>
        <v>0</v>
      </c>
      <c r="J259" s="163">
        <f t="shared" si="221"/>
        <v>0</v>
      </c>
      <c r="K259" s="163">
        <f t="shared" si="221"/>
        <v>0</v>
      </c>
      <c r="L259" s="163">
        <f t="shared" si="221"/>
        <v>0</v>
      </c>
      <c r="M259" s="163">
        <f t="shared" si="219"/>
        <v>0</v>
      </c>
      <c r="N259" s="163">
        <f t="shared" si="219"/>
        <v>0</v>
      </c>
      <c r="O259" s="163">
        <f t="shared" si="219"/>
        <v>0</v>
      </c>
      <c r="P259" s="163">
        <f t="shared" si="219"/>
        <v>0</v>
      </c>
      <c r="Q259" s="163">
        <f t="shared" si="219"/>
        <v>0</v>
      </c>
      <c r="R259" s="163">
        <f t="shared" si="219"/>
        <v>0</v>
      </c>
      <c r="S259" s="163">
        <f t="shared" si="220"/>
        <v>0</v>
      </c>
      <c r="T259" s="163">
        <f t="shared" si="220"/>
        <v>0</v>
      </c>
      <c r="U259" s="163">
        <f t="shared" si="220"/>
        <v>0</v>
      </c>
      <c r="V259" s="163">
        <f t="shared" si="220"/>
        <v>0</v>
      </c>
      <c r="W259" s="163">
        <f t="shared" si="220"/>
        <v>0</v>
      </c>
      <c r="X259" s="163">
        <f t="shared" si="220"/>
        <v>0</v>
      </c>
      <c r="Y259" s="163">
        <f t="shared" si="220"/>
        <v>0</v>
      </c>
      <c r="Z259" s="163">
        <f t="shared" si="220"/>
        <v>0</v>
      </c>
      <c r="AA259" s="163">
        <f t="shared" si="220"/>
        <v>0</v>
      </c>
      <c r="AB259" s="163">
        <f t="shared" si="220"/>
        <v>0</v>
      </c>
      <c r="AC259" s="163">
        <f t="shared" si="220"/>
        <v>0</v>
      </c>
      <c r="AD259" s="163">
        <f t="shared" si="220"/>
        <v>0</v>
      </c>
      <c r="AE259" s="163">
        <f t="shared" si="220"/>
        <v>0</v>
      </c>
      <c r="AF259" s="176">
        <f t="shared" si="220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221"/>
        <v>0</v>
      </c>
      <c r="D260" s="163">
        <f t="shared" si="221"/>
        <v>0</v>
      </c>
      <c r="E260" s="163">
        <f t="shared" si="221"/>
        <v>0</v>
      </c>
      <c r="F260" s="163">
        <f t="shared" si="221"/>
        <v>0</v>
      </c>
      <c r="G260" s="163">
        <f t="shared" si="221"/>
        <v>0</v>
      </c>
      <c r="H260" s="163">
        <f t="shared" si="221"/>
        <v>0</v>
      </c>
      <c r="I260" s="163">
        <f t="shared" si="221"/>
        <v>0</v>
      </c>
      <c r="J260" s="163">
        <f t="shared" si="221"/>
        <v>0</v>
      </c>
      <c r="K260" s="163">
        <f t="shared" si="221"/>
        <v>0</v>
      </c>
      <c r="L260" s="163">
        <f t="shared" si="221"/>
        <v>0</v>
      </c>
      <c r="M260" s="163">
        <f t="shared" si="219"/>
        <v>0</v>
      </c>
      <c r="N260" s="163">
        <f t="shared" si="219"/>
        <v>0</v>
      </c>
      <c r="O260" s="163">
        <f t="shared" si="219"/>
        <v>0</v>
      </c>
      <c r="P260" s="163">
        <f t="shared" si="219"/>
        <v>0</v>
      </c>
      <c r="Q260" s="163">
        <f t="shared" si="219"/>
        <v>0</v>
      </c>
      <c r="R260" s="163">
        <f t="shared" si="219"/>
        <v>0</v>
      </c>
      <c r="S260" s="163">
        <f t="shared" si="220"/>
        <v>0</v>
      </c>
      <c r="T260" s="163">
        <f t="shared" si="220"/>
        <v>0</v>
      </c>
      <c r="U260" s="163">
        <f t="shared" si="220"/>
        <v>0</v>
      </c>
      <c r="V260" s="163">
        <f t="shared" si="220"/>
        <v>0</v>
      </c>
      <c r="W260" s="163">
        <f t="shared" si="220"/>
        <v>0</v>
      </c>
      <c r="X260" s="163">
        <f t="shared" si="220"/>
        <v>0</v>
      </c>
      <c r="Y260" s="163">
        <f t="shared" si="220"/>
        <v>0</v>
      </c>
      <c r="Z260" s="163">
        <f t="shared" si="220"/>
        <v>0</v>
      </c>
      <c r="AA260" s="163">
        <f t="shared" si="220"/>
        <v>0</v>
      </c>
      <c r="AB260" s="163">
        <f t="shared" si="220"/>
        <v>0</v>
      </c>
      <c r="AC260" s="163">
        <f t="shared" si="220"/>
        <v>0</v>
      </c>
      <c r="AD260" s="163">
        <f t="shared" si="220"/>
        <v>0</v>
      </c>
      <c r="AE260" s="163">
        <f t="shared" si="220"/>
        <v>0</v>
      </c>
      <c r="AF260" s="176">
        <f t="shared" si="220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221"/>
        <v>0</v>
      </c>
      <c r="D261" s="163">
        <f t="shared" si="221"/>
        <v>0</v>
      </c>
      <c r="E261" s="163">
        <f t="shared" si="221"/>
        <v>0</v>
      </c>
      <c r="F261" s="163">
        <f t="shared" si="221"/>
        <v>0</v>
      </c>
      <c r="G261" s="163">
        <f t="shared" si="221"/>
        <v>0</v>
      </c>
      <c r="H261" s="163">
        <f t="shared" si="221"/>
        <v>0</v>
      </c>
      <c r="I261" s="163">
        <f t="shared" si="221"/>
        <v>0</v>
      </c>
      <c r="J261" s="163">
        <f t="shared" si="221"/>
        <v>0</v>
      </c>
      <c r="K261" s="163">
        <f t="shared" si="221"/>
        <v>0</v>
      </c>
      <c r="L261" s="163">
        <f t="shared" si="221"/>
        <v>0</v>
      </c>
      <c r="M261" s="163">
        <f t="shared" si="219"/>
        <v>0</v>
      </c>
      <c r="N261" s="163">
        <f t="shared" si="219"/>
        <v>0</v>
      </c>
      <c r="O261" s="163">
        <f t="shared" si="219"/>
        <v>0</v>
      </c>
      <c r="P261" s="163">
        <f t="shared" si="219"/>
        <v>0</v>
      </c>
      <c r="Q261" s="163">
        <f t="shared" si="219"/>
        <v>0</v>
      </c>
      <c r="R261" s="163">
        <f t="shared" si="219"/>
        <v>0</v>
      </c>
      <c r="S261" s="163">
        <f t="shared" si="220"/>
        <v>0</v>
      </c>
      <c r="T261" s="163">
        <f t="shared" si="220"/>
        <v>0</v>
      </c>
      <c r="U261" s="163">
        <f t="shared" si="220"/>
        <v>0</v>
      </c>
      <c r="V261" s="163">
        <f t="shared" si="220"/>
        <v>0</v>
      </c>
      <c r="W261" s="163">
        <f t="shared" si="220"/>
        <v>0</v>
      </c>
      <c r="X261" s="163">
        <f t="shared" si="220"/>
        <v>0</v>
      </c>
      <c r="Y261" s="163">
        <f t="shared" si="220"/>
        <v>0</v>
      </c>
      <c r="Z261" s="163">
        <f t="shared" si="220"/>
        <v>0</v>
      </c>
      <c r="AA261" s="163">
        <f t="shared" si="220"/>
        <v>0</v>
      </c>
      <c r="AB261" s="163">
        <f t="shared" si="220"/>
        <v>0</v>
      </c>
      <c r="AC261" s="163">
        <f t="shared" si="220"/>
        <v>0</v>
      </c>
      <c r="AD261" s="163">
        <f t="shared" si="220"/>
        <v>0</v>
      </c>
      <c r="AE261" s="163">
        <f t="shared" si="220"/>
        <v>0</v>
      </c>
      <c r="AF261" s="176">
        <f t="shared" si="220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221"/>
        <v>0</v>
      </c>
      <c r="D262" s="163">
        <f t="shared" si="221"/>
        <v>0</v>
      </c>
      <c r="E262" s="163">
        <f t="shared" si="221"/>
        <v>0</v>
      </c>
      <c r="F262" s="163">
        <f t="shared" si="221"/>
        <v>0</v>
      </c>
      <c r="G262" s="163">
        <f t="shared" si="221"/>
        <v>0</v>
      </c>
      <c r="H262" s="163">
        <f t="shared" si="221"/>
        <v>0</v>
      </c>
      <c r="I262" s="163">
        <f t="shared" si="221"/>
        <v>0</v>
      </c>
      <c r="J262" s="163">
        <f t="shared" si="221"/>
        <v>0</v>
      </c>
      <c r="K262" s="163">
        <f t="shared" si="221"/>
        <v>0</v>
      </c>
      <c r="L262" s="163">
        <f t="shared" si="221"/>
        <v>0</v>
      </c>
      <c r="M262" s="163">
        <f t="shared" si="219"/>
        <v>0</v>
      </c>
      <c r="N262" s="163">
        <f t="shared" si="219"/>
        <v>0</v>
      </c>
      <c r="O262" s="163">
        <f t="shared" si="219"/>
        <v>0</v>
      </c>
      <c r="P262" s="163">
        <f t="shared" si="219"/>
        <v>0</v>
      </c>
      <c r="Q262" s="163">
        <f t="shared" si="219"/>
        <v>0</v>
      </c>
      <c r="R262" s="163">
        <f t="shared" si="219"/>
        <v>0</v>
      </c>
      <c r="S262" s="163">
        <f t="shared" si="220"/>
        <v>0</v>
      </c>
      <c r="T262" s="163">
        <f t="shared" si="220"/>
        <v>0</v>
      </c>
      <c r="U262" s="163">
        <f t="shared" si="220"/>
        <v>0</v>
      </c>
      <c r="V262" s="163">
        <f t="shared" si="220"/>
        <v>0</v>
      </c>
      <c r="W262" s="163">
        <f t="shared" si="220"/>
        <v>0</v>
      </c>
      <c r="X262" s="163">
        <f t="shared" si="220"/>
        <v>0</v>
      </c>
      <c r="Y262" s="163">
        <f t="shared" si="220"/>
        <v>0</v>
      </c>
      <c r="Z262" s="163">
        <f t="shared" si="220"/>
        <v>0</v>
      </c>
      <c r="AA262" s="163">
        <f t="shared" si="220"/>
        <v>0</v>
      </c>
      <c r="AB262" s="163">
        <f t="shared" si="220"/>
        <v>0</v>
      </c>
      <c r="AC262" s="163">
        <f t="shared" si="220"/>
        <v>0</v>
      </c>
      <c r="AD262" s="163">
        <f t="shared" si="220"/>
        <v>0</v>
      </c>
      <c r="AE262" s="163">
        <f t="shared" si="220"/>
        <v>0</v>
      </c>
      <c r="AF262" s="176">
        <f t="shared" si="220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221"/>
        <v>0</v>
      </c>
      <c r="D263" s="163">
        <f t="shared" si="221"/>
        <v>0</v>
      </c>
      <c r="E263" s="163">
        <f t="shared" si="221"/>
        <v>0</v>
      </c>
      <c r="F263" s="163">
        <f t="shared" si="221"/>
        <v>0</v>
      </c>
      <c r="G263" s="163">
        <f t="shared" si="221"/>
        <v>0</v>
      </c>
      <c r="H263" s="163">
        <f t="shared" si="221"/>
        <v>0</v>
      </c>
      <c r="I263" s="163">
        <f t="shared" si="221"/>
        <v>0</v>
      </c>
      <c r="J263" s="163">
        <f t="shared" si="221"/>
        <v>0</v>
      </c>
      <c r="K263" s="163">
        <f t="shared" si="221"/>
        <v>0</v>
      </c>
      <c r="L263" s="163">
        <f t="shared" si="221"/>
        <v>0</v>
      </c>
      <c r="M263" s="163">
        <f t="shared" si="219"/>
        <v>0</v>
      </c>
      <c r="N263" s="163">
        <f t="shared" si="219"/>
        <v>0</v>
      </c>
      <c r="O263" s="163">
        <f t="shared" si="219"/>
        <v>0</v>
      </c>
      <c r="P263" s="163">
        <f t="shared" si="219"/>
        <v>0</v>
      </c>
      <c r="Q263" s="163">
        <f t="shared" si="219"/>
        <v>0</v>
      </c>
      <c r="R263" s="163">
        <f t="shared" si="219"/>
        <v>0</v>
      </c>
      <c r="S263" s="163">
        <f t="shared" si="220"/>
        <v>0</v>
      </c>
      <c r="T263" s="163">
        <f t="shared" si="220"/>
        <v>0</v>
      </c>
      <c r="U263" s="163">
        <f t="shared" si="220"/>
        <v>0</v>
      </c>
      <c r="V263" s="163">
        <f t="shared" si="220"/>
        <v>0</v>
      </c>
      <c r="W263" s="163">
        <f t="shared" si="220"/>
        <v>0</v>
      </c>
      <c r="X263" s="163">
        <f t="shared" si="220"/>
        <v>0</v>
      </c>
      <c r="Y263" s="163">
        <f t="shared" si="220"/>
        <v>0</v>
      </c>
      <c r="Z263" s="163">
        <f t="shared" si="220"/>
        <v>0</v>
      </c>
      <c r="AA263" s="163">
        <f t="shared" si="220"/>
        <v>0</v>
      </c>
      <c r="AB263" s="163">
        <f t="shared" si="220"/>
        <v>0</v>
      </c>
      <c r="AC263" s="163">
        <f t="shared" si="220"/>
        <v>0</v>
      </c>
      <c r="AD263" s="163">
        <f t="shared" si="220"/>
        <v>0</v>
      </c>
      <c r="AE263" s="163">
        <f t="shared" si="220"/>
        <v>0</v>
      </c>
      <c r="AF263" s="176">
        <f t="shared" si="220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221"/>
        <v>0</v>
      </c>
      <c r="D264" s="163">
        <f t="shared" si="221"/>
        <v>0</v>
      </c>
      <c r="E264" s="163">
        <f t="shared" si="221"/>
        <v>0</v>
      </c>
      <c r="F264" s="163">
        <f t="shared" si="221"/>
        <v>0</v>
      </c>
      <c r="G264" s="163">
        <f t="shared" si="221"/>
        <v>0</v>
      </c>
      <c r="H264" s="163">
        <f t="shared" si="221"/>
        <v>0</v>
      </c>
      <c r="I264" s="163">
        <f t="shared" si="221"/>
        <v>0</v>
      </c>
      <c r="J264" s="163">
        <f t="shared" si="221"/>
        <v>0</v>
      </c>
      <c r="K264" s="163">
        <f t="shared" si="221"/>
        <v>0</v>
      </c>
      <c r="L264" s="163">
        <f t="shared" si="221"/>
        <v>0</v>
      </c>
      <c r="M264" s="163">
        <f t="shared" si="219"/>
        <v>0</v>
      </c>
      <c r="N264" s="163">
        <f t="shared" si="219"/>
        <v>0</v>
      </c>
      <c r="O264" s="163">
        <f t="shared" si="219"/>
        <v>0</v>
      </c>
      <c r="P264" s="163">
        <f t="shared" si="219"/>
        <v>0</v>
      </c>
      <c r="Q264" s="163">
        <f t="shared" si="219"/>
        <v>0</v>
      </c>
      <c r="R264" s="163">
        <f t="shared" si="219"/>
        <v>0</v>
      </c>
      <c r="S264" s="163">
        <f t="shared" ref="S264:AF273" si="222">R264</f>
        <v>0</v>
      </c>
      <c r="T264" s="163">
        <f t="shared" si="222"/>
        <v>0</v>
      </c>
      <c r="U264" s="163">
        <f t="shared" si="222"/>
        <v>0</v>
      </c>
      <c r="V264" s="163">
        <f t="shared" si="222"/>
        <v>0</v>
      </c>
      <c r="W264" s="163">
        <f t="shared" si="222"/>
        <v>0</v>
      </c>
      <c r="X264" s="163">
        <f t="shared" si="222"/>
        <v>0</v>
      </c>
      <c r="Y264" s="163">
        <f t="shared" si="222"/>
        <v>0</v>
      </c>
      <c r="Z264" s="163">
        <f t="shared" si="222"/>
        <v>0</v>
      </c>
      <c r="AA264" s="163">
        <f t="shared" si="222"/>
        <v>0</v>
      </c>
      <c r="AB264" s="163">
        <f t="shared" si="222"/>
        <v>0</v>
      </c>
      <c r="AC264" s="163">
        <f t="shared" si="222"/>
        <v>0</v>
      </c>
      <c r="AD264" s="163">
        <f t="shared" si="222"/>
        <v>0</v>
      </c>
      <c r="AE264" s="163">
        <f t="shared" si="222"/>
        <v>0</v>
      </c>
      <c r="AF264" s="176">
        <f t="shared" si="222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223">B265</f>
        <v>0</v>
      </c>
      <c r="D265" s="163">
        <f t="shared" si="223"/>
        <v>0</v>
      </c>
      <c r="E265" s="163">
        <f t="shared" si="223"/>
        <v>0</v>
      </c>
      <c r="F265" s="163">
        <f t="shared" si="223"/>
        <v>0</v>
      </c>
      <c r="G265" s="163">
        <f t="shared" si="223"/>
        <v>0</v>
      </c>
      <c r="H265" s="163">
        <f t="shared" si="223"/>
        <v>0</v>
      </c>
      <c r="I265" s="163">
        <f t="shared" si="223"/>
        <v>0</v>
      </c>
      <c r="J265" s="163">
        <f t="shared" si="223"/>
        <v>0</v>
      </c>
      <c r="K265" s="163">
        <f t="shared" si="223"/>
        <v>0</v>
      </c>
      <c r="L265" s="163">
        <f t="shared" si="223"/>
        <v>0</v>
      </c>
      <c r="M265" s="163">
        <f t="shared" si="223"/>
        <v>0</v>
      </c>
      <c r="N265" s="163">
        <f t="shared" si="223"/>
        <v>0</v>
      </c>
      <c r="O265" s="163">
        <f t="shared" si="223"/>
        <v>0</v>
      </c>
      <c r="P265" s="163">
        <f t="shared" si="223"/>
        <v>0</v>
      </c>
      <c r="Q265" s="163">
        <f t="shared" si="223"/>
        <v>0</v>
      </c>
      <c r="R265" s="163">
        <f t="shared" si="223"/>
        <v>0</v>
      </c>
      <c r="S265" s="163">
        <f t="shared" si="222"/>
        <v>0</v>
      </c>
      <c r="T265" s="163">
        <f t="shared" si="222"/>
        <v>0</v>
      </c>
      <c r="U265" s="163">
        <f t="shared" si="222"/>
        <v>0</v>
      </c>
      <c r="V265" s="163">
        <f t="shared" si="222"/>
        <v>0</v>
      </c>
      <c r="W265" s="163">
        <f t="shared" si="222"/>
        <v>0</v>
      </c>
      <c r="X265" s="163">
        <f t="shared" si="222"/>
        <v>0</v>
      </c>
      <c r="Y265" s="163">
        <f t="shared" si="222"/>
        <v>0</v>
      </c>
      <c r="Z265" s="163">
        <f t="shared" si="222"/>
        <v>0</v>
      </c>
      <c r="AA265" s="163">
        <f t="shared" si="222"/>
        <v>0</v>
      </c>
      <c r="AB265" s="163">
        <f t="shared" si="222"/>
        <v>0</v>
      </c>
      <c r="AC265" s="163">
        <f t="shared" si="222"/>
        <v>0</v>
      </c>
      <c r="AD265" s="163">
        <f t="shared" si="222"/>
        <v>0</v>
      </c>
      <c r="AE265" s="163">
        <f t="shared" si="222"/>
        <v>0</v>
      </c>
      <c r="AF265" s="176">
        <f t="shared" si="222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223"/>
        <v>0</v>
      </c>
      <c r="D266" s="163">
        <f t="shared" si="223"/>
        <v>0</v>
      </c>
      <c r="E266" s="163">
        <f t="shared" si="223"/>
        <v>0</v>
      </c>
      <c r="F266" s="163">
        <f t="shared" si="223"/>
        <v>0</v>
      </c>
      <c r="G266" s="163">
        <f t="shared" si="223"/>
        <v>0</v>
      </c>
      <c r="H266" s="163">
        <f t="shared" si="223"/>
        <v>0</v>
      </c>
      <c r="I266" s="163">
        <f t="shared" si="223"/>
        <v>0</v>
      </c>
      <c r="J266" s="163">
        <f t="shared" si="223"/>
        <v>0</v>
      </c>
      <c r="K266" s="163">
        <f t="shared" si="223"/>
        <v>0</v>
      </c>
      <c r="L266" s="163">
        <f t="shared" si="223"/>
        <v>0</v>
      </c>
      <c r="M266" s="163">
        <f t="shared" si="223"/>
        <v>0</v>
      </c>
      <c r="N266" s="163">
        <f t="shared" si="223"/>
        <v>0</v>
      </c>
      <c r="O266" s="163">
        <f t="shared" si="223"/>
        <v>0</v>
      </c>
      <c r="P266" s="163">
        <f t="shared" si="223"/>
        <v>0</v>
      </c>
      <c r="Q266" s="163">
        <f t="shared" si="223"/>
        <v>0</v>
      </c>
      <c r="R266" s="163">
        <f t="shared" si="223"/>
        <v>0</v>
      </c>
      <c r="S266" s="163">
        <f t="shared" si="222"/>
        <v>0</v>
      </c>
      <c r="T266" s="163">
        <f t="shared" si="222"/>
        <v>0</v>
      </c>
      <c r="U266" s="163">
        <f t="shared" si="222"/>
        <v>0</v>
      </c>
      <c r="V266" s="163">
        <f t="shared" si="222"/>
        <v>0</v>
      </c>
      <c r="W266" s="163">
        <f t="shared" si="222"/>
        <v>0</v>
      </c>
      <c r="X266" s="163">
        <f t="shared" si="222"/>
        <v>0</v>
      </c>
      <c r="Y266" s="163">
        <f t="shared" si="222"/>
        <v>0</v>
      </c>
      <c r="Z266" s="163">
        <f t="shared" si="222"/>
        <v>0</v>
      </c>
      <c r="AA266" s="163">
        <f t="shared" si="222"/>
        <v>0</v>
      </c>
      <c r="AB266" s="163">
        <f t="shared" si="222"/>
        <v>0</v>
      </c>
      <c r="AC266" s="163">
        <f t="shared" si="222"/>
        <v>0</v>
      </c>
      <c r="AD266" s="163">
        <f t="shared" si="222"/>
        <v>0</v>
      </c>
      <c r="AE266" s="163">
        <f t="shared" si="222"/>
        <v>0</v>
      </c>
      <c r="AF266" s="176">
        <f t="shared" si="222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223"/>
        <v>0</v>
      </c>
      <c r="D267" s="163">
        <f t="shared" si="223"/>
        <v>0</v>
      </c>
      <c r="E267" s="163">
        <f t="shared" si="223"/>
        <v>0</v>
      </c>
      <c r="F267" s="163">
        <f t="shared" si="223"/>
        <v>0</v>
      </c>
      <c r="G267" s="163">
        <f t="shared" si="223"/>
        <v>0</v>
      </c>
      <c r="H267" s="163">
        <f t="shared" si="223"/>
        <v>0</v>
      </c>
      <c r="I267" s="163">
        <f t="shared" si="223"/>
        <v>0</v>
      </c>
      <c r="J267" s="163">
        <f t="shared" si="223"/>
        <v>0</v>
      </c>
      <c r="K267" s="163">
        <f t="shared" si="223"/>
        <v>0</v>
      </c>
      <c r="L267" s="163">
        <f t="shared" si="223"/>
        <v>0</v>
      </c>
      <c r="M267" s="163">
        <f t="shared" si="223"/>
        <v>0</v>
      </c>
      <c r="N267" s="163">
        <f t="shared" si="223"/>
        <v>0</v>
      </c>
      <c r="O267" s="163">
        <f t="shared" si="223"/>
        <v>0</v>
      </c>
      <c r="P267" s="163">
        <f t="shared" si="223"/>
        <v>0</v>
      </c>
      <c r="Q267" s="163">
        <f t="shared" si="223"/>
        <v>0</v>
      </c>
      <c r="R267" s="163">
        <f t="shared" si="223"/>
        <v>0</v>
      </c>
      <c r="S267" s="163">
        <f t="shared" si="222"/>
        <v>0</v>
      </c>
      <c r="T267" s="163">
        <f t="shared" si="222"/>
        <v>0</v>
      </c>
      <c r="U267" s="163">
        <f t="shared" si="222"/>
        <v>0</v>
      </c>
      <c r="V267" s="163">
        <f t="shared" si="222"/>
        <v>0</v>
      </c>
      <c r="W267" s="163">
        <f t="shared" si="222"/>
        <v>0</v>
      </c>
      <c r="X267" s="163">
        <f t="shared" si="222"/>
        <v>0</v>
      </c>
      <c r="Y267" s="163">
        <f t="shared" si="222"/>
        <v>0</v>
      </c>
      <c r="Z267" s="163">
        <f t="shared" si="222"/>
        <v>0</v>
      </c>
      <c r="AA267" s="163">
        <f t="shared" si="222"/>
        <v>0</v>
      </c>
      <c r="AB267" s="163">
        <f t="shared" si="222"/>
        <v>0</v>
      </c>
      <c r="AC267" s="163">
        <f t="shared" si="222"/>
        <v>0</v>
      </c>
      <c r="AD267" s="163">
        <f t="shared" si="222"/>
        <v>0</v>
      </c>
      <c r="AE267" s="163">
        <f t="shared" si="222"/>
        <v>0</v>
      </c>
      <c r="AF267" s="176">
        <f t="shared" si="222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223"/>
        <v>0</v>
      </c>
      <c r="D268" s="163">
        <f t="shared" si="223"/>
        <v>0</v>
      </c>
      <c r="E268" s="163">
        <f t="shared" si="223"/>
        <v>0</v>
      </c>
      <c r="F268" s="163">
        <f t="shared" si="223"/>
        <v>0</v>
      </c>
      <c r="G268" s="163">
        <f t="shared" si="223"/>
        <v>0</v>
      </c>
      <c r="H268" s="163">
        <f t="shared" si="223"/>
        <v>0</v>
      </c>
      <c r="I268" s="163">
        <f t="shared" si="223"/>
        <v>0</v>
      </c>
      <c r="J268" s="163">
        <f t="shared" si="223"/>
        <v>0</v>
      </c>
      <c r="K268" s="163">
        <f t="shared" si="223"/>
        <v>0</v>
      </c>
      <c r="L268" s="163">
        <f t="shared" si="223"/>
        <v>0</v>
      </c>
      <c r="M268" s="163">
        <f t="shared" si="223"/>
        <v>0</v>
      </c>
      <c r="N268" s="163">
        <f t="shared" si="223"/>
        <v>0</v>
      </c>
      <c r="O268" s="163">
        <f t="shared" si="223"/>
        <v>0</v>
      </c>
      <c r="P268" s="163">
        <f t="shared" si="223"/>
        <v>0</v>
      </c>
      <c r="Q268" s="163">
        <f t="shared" si="223"/>
        <v>0</v>
      </c>
      <c r="R268" s="163">
        <f t="shared" si="223"/>
        <v>0</v>
      </c>
      <c r="S268" s="163">
        <f t="shared" si="222"/>
        <v>0</v>
      </c>
      <c r="T268" s="163">
        <f t="shared" si="222"/>
        <v>0</v>
      </c>
      <c r="U268" s="163">
        <f t="shared" si="222"/>
        <v>0</v>
      </c>
      <c r="V268" s="163">
        <f t="shared" si="222"/>
        <v>0</v>
      </c>
      <c r="W268" s="163">
        <f t="shared" si="222"/>
        <v>0</v>
      </c>
      <c r="X268" s="163">
        <f t="shared" si="222"/>
        <v>0</v>
      </c>
      <c r="Y268" s="163">
        <f t="shared" si="222"/>
        <v>0</v>
      </c>
      <c r="Z268" s="163">
        <f t="shared" si="222"/>
        <v>0</v>
      </c>
      <c r="AA268" s="163">
        <f t="shared" si="222"/>
        <v>0</v>
      </c>
      <c r="AB268" s="163">
        <f t="shared" si="222"/>
        <v>0</v>
      </c>
      <c r="AC268" s="163">
        <f t="shared" si="222"/>
        <v>0</v>
      </c>
      <c r="AD268" s="163">
        <f t="shared" si="222"/>
        <v>0</v>
      </c>
      <c r="AE268" s="163">
        <f t="shared" si="222"/>
        <v>0</v>
      </c>
      <c r="AF268" s="176">
        <f t="shared" si="222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223"/>
        <v>0</v>
      </c>
      <c r="D269" s="163">
        <f t="shared" si="223"/>
        <v>0</v>
      </c>
      <c r="E269" s="163">
        <f t="shared" si="223"/>
        <v>0</v>
      </c>
      <c r="F269" s="163">
        <f t="shared" si="223"/>
        <v>0</v>
      </c>
      <c r="G269" s="163">
        <f t="shared" si="223"/>
        <v>0</v>
      </c>
      <c r="H269" s="163">
        <f t="shared" si="223"/>
        <v>0</v>
      </c>
      <c r="I269" s="163">
        <f t="shared" si="223"/>
        <v>0</v>
      </c>
      <c r="J269" s="163">
        <f t="shared" si="223"/>
        <v>0</v>
      </c>
      <c r="K269" s="163">
        <f t="shared" si="223"/>
        <v>0</v>
      </c>
      <c r="L269" s="163">
        <f t="shared" si="223"/>
        <v>0</v>
      </c>
      <c r="M269" s="163">
        <f t="shared" si="223"/>
        <v>0</v>
      </c>
      <c r="N269" s="163">
        <f t="shared" si="223"/>
        <v>0</v>
      </c>
      <c r="O269" s="163">
        <f t="shared" si="223"/>
        <v>0</v>
      </c>
      <c r="P269" s="163">
        <f t="shared" si="223"/>
        <v>0</v>
      </c>
      <c r="Q269" s="163">
        <f t="shared" si="223"/>
        <v>0</v>
      </c>
      <c r="R269" s="163">
        <f t="shared" si="223"/>
        <v>0</v>
      </c>
      <c r="S269" s="163">
        <f t="shared" si="222"/>
        <v>0</v>
      </c>
      <c r="T269" s="163">
        <f t="shared" si="222"/>
        <v>0</v>
      </c>
      <c r="U269" s="163">
        <f t="shared" si="222"/>
        <v>0</v>
      </c>
      <c r="V269" s="163">
        <f t="shared" si="222"/>
        <v>0</v>
      </c>
      <c r="W269" s="163">
        <f t="shared" si="222"/>
        <v>0</v>
      </c>
      <c r="X269" s="163">
        <f t="shared" si="222"/>
        <v>0</v>
      </c>
      <c r="Y269" s="163">
        <f t="shared" si="222"/>
        <v>0</v>
      </c>
      <c r="Z269" s="163">
        <f t="shared" si="222"/>
        <v>0</v>
      </c>
      <c r="AA269" s="163">
        <f t="shared" si="222"/>
        <v>0</v>
      </c>
      <c r="AB269" s="163">
        <f t="shared" si="222"/>
        <v>0</v>
      </c>
      <c r="AC269" s="163">
        <f t="shared" si="222"/>
        <v>0</v>
      </c>
      <c r="AD269" s="163">
        <f t="shared" si="222"/>
        <v>0</v>
      </c>
      <c r="AE269" s="163">
        <f t="shared" si="222"/>
        <v>0</v>
      </c>
      <c r="AF269" s="176">
        <f t="shared" si="222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223"/>
        <v>0</v>
      </c>
      <c r="D270" s="163">
        <f t="shared" si="223"/>
        <v>0</v>
      </c>
      <c r="E270" s="163">
        <f t="shared" si="223"/>
        <v>0</v>
      </c>
      <c r="F270" s="163">
        <f t="shared" si="223"/>
        <v>0</v>
      </c>
      <c r="G270" s="163">
        <f t="shared" si="223"/>
        <v>0</v>
      </c>
      <c r="H270" s="163">
        <f t="shared" si="223"/>
        <v>0</v>
      </c>
      <c r="I270" s="163">
        <f t="shared" si="223"/>
        <v>0</v>
      </c>
      <c r="J270" s="163">
        <f t="shared" si="223"/>
        <v>0</v>
      </c>
      <c r="K270" s="163">
        <f t="shared" si="223"/>
        <v>0</v>
      </c>
      <c r="L270" s="163">
        <f t="shared" si="223"/>
        <v>0</v>
      </c>
      <c r="M270" s="163">
        <f t="shared" si="223"/>
        <v>0</v>
      </c>
      <c r="N270" s="163">
        <f t="shared" si="223"/>
        <v>0</v>
      </c>
      <c r="O270" s="163">
        <f t="shared" si="223"/>
        <v>0</v>
      </c>
      <c r="P270" s="163">
        <f t="shared" si="223"/>
        <v>0</v>
      </c>
      <c r="Q270" s="163">
        <f t="shared" si="223"/>
        <v>0</v>
      </c>
      <c r="R270" s="163">
        <f t="shared" si="223"/>
        <v>0</v>
      </c>
      <c r="S270" s="163">
        <f t="shared" si="222"/>
        <v>0</v>
      </c>
      <c r="T270" s="163">
        <f t="shared" si="222"/>
        <v>0</v>
      </c>
      <c r="U270" s="163">
        <f t="shared" si="222"/>
        <v>0</v>
      </c>
      <c r="V270" s="163">
        <f t="shared" si="222"/>
        <v>0</v>
      </c>
      <c r="W270" s="163">
        <f t="shared" si="222"/>
        <v>0</v>
      </c>
      <c r="X270" s="163">
        <f t="shared" si="222"/>
        <v>0</v>
      </c>
      <c r="Y270" s="163">
        <f t="shared" si="222"/>
        <v>0</v>
      </c>
      <c r="Z270" s="163">
        <f t="shared" si="222"/>
        <v>0</v>
      </c>
      <c r="AA270" s="163">
        <f t="shared" si="222"/>
        <v>0</v>
      </c>
      <c r="AB270" s="163">
        <f t="shared" si="222"/>
        <v>0</v>
      </c>
      <c r="AC270" s="163">
        <f t="shared" si="222"/>
        <v>0</v>
      </c>
      <c r="AD270" s="163">
        <f t="shared" si="222"/>
        <v>0</v>
      </c>
      <c r="AE270" s="163">
        <f t="shared" si="222"/>
        <v>0</v>
      </c>
      <c r="AF270" s="176">
        <f t="shared" si="222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223"/>
        <v>0</v>
      </c>
      <c r="D271" s="163">
        <f t="shared" si="223"/>
        <v>0</v>
      </c>
      <c r="E271" s="163">
        <f t="shared" si="223"/>
        <v>0</v>
      </c>
      <c r="F271" s="163">
        <f t="shared" si="223"/>
        <v>0</v>
      </c>
      <c r="G271" s="163">
        <f t="shared" si="223"/>
        <v>0</v>
      </c>
      <c r="H271" s="163">
        <f t="shared" si="223"/>
        <v>0</v>
      </c>
      <c r="I271" s="163">
        <f t="shared" si="223"/>
        <v>0</v>
      </c>
      <c r="J271" s="163">
        <f t="shared" si="223"/>
        <v>0</v>
      </c>
      <c r="K271" s="163">
        <f t="shared" si="223"/>
        <v>0</v>
      </c>
      <c r="L271" s="163">
        <f t="shared" si="223"/>
        <v>0</v>
      </c>
      <c r="M271" s="163">
        <f t="shared" si="223"/>
        <v>0</v>
      </c>
      <c r="N271" s="163">
        <f t="shared" si="223"/>
        <v>0</v>
      </c>
      <c r="O271" s="163">
        <f t="shared" si="223"/>
        <v>0</v>
      </c>
      <c r="P271" s="163">
        <f t="shared" si="223"/>
        <v>0</v>
      </c>
      <c r="Q271" s="163">
        <f t="shared" si="223"/>
        <v>0</v>
      </c>
      <c r="R271" s="163">
        <f t="shared" si="223"/>
        <v>0</v>
      </c>
      <c r="S271" s="163">
        <f t="shared" si="222"/>
        <v>0</v>
      </c>
      <c r="T271" s="163">
        <f t="shared" si="222"/>
        <v>0</v>
      </c>
      <c r="U271" s="163">
        <f t="shared" si="222"/>
        <v>0</v>
      </c>
      <c r="V271" s="163">
        <f t="shared" si="222"/>
        <v>0</v>
      </c>
      <c r="W271" s="163">
        <f t="shared" si="222"/>
        <v>0</v>
      </c>
      <c r="X271" s="163">
        <f t="shared" si="222"/>
        <v>0</v>
      </c>
      <c r="Y271" s="163">
        <f t="shared" si="222"/>
        <v>0</v>
      </c>
      <c r="Z271" s="163">
        <f t="shared" si="222"/>
        <v>0</v>
      </c>
      <c r="AA271" s="163">
        <f t="shared" si="222"/>
        <v>0</v>
      </c>
      <c r="AB271" s="163">
        <f t="shared" si="222"/>
        <v>0</v>
      </c>
      <c r="AC271" s="163">
        <f t="shared" si="222"/>
        <v>0</v>
      </c>
      <c r="AD271" s="163">
        <f t="shared" si="222"/>
        <v>0</v>
      </c>
      <c r="AE271" s="163">
        <f t="shared" si="222"/>
        <v>0</v>
      </c>
      <c r="AF271" s="176">
        <f t="shared" si="222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223"/>
        <v>0</v>
      </c>
      <c r="D272" s="163">
        <f t="shared" si="223"/>
        <v>0</v>
      </c>
      <c r="E272" s="163">
        <f t="shared" si="223"/>
        <v>0</v>
      </c>
      <c r="F272" s="163">
        <f t="shared" si="223"/>
        <v>0</v>
      </c>
      <c r="G272" s="163">
        <f t="shared" si="223"/>
        <v>0</v>
      </c>
      <c r="H272" s="163">
        <f t="shared" si="223"/>
        <v>0</v>
      </c>
      <c r="I272" s="163">
        <f t="shared" si="223"/>
        <v>0</v>
      </c>
      <c r="J272" s="163">
        <f t="shared" si="223"/>
        <v>0</v>
      </c>
      <c r="K272" s="163">
        <f t="shared" si="223"/>
        <v>0</v>
      </c>
      <c r="L272" s="163">
        <f t="shared" si="223"/>
        <v>0</v>
      </c>
      <c r="M272" s="163">
        <f t="shared" si="223"/>
        <v>0</v>
      </c>
      <c r="N272" s="163">
        <f t="shared" si="223"/>
        <v>0</v>
      </c>
      <c r="O272" s="163">
        <f t="shared" si="223"/>
        <v>0</v>
      </c>
      <c r="P272" s="163">
        <f t="shared" si="223"/>
        <v>0</v>
      </c>
      <c r="Q272" s="163">
        <f t="shared" si="223"/>
        <v>0</v>
      </c>
      <c r="R272" s="163">
        <f t="shared" si="223"/>
        <v>0</v>
      </c>
      <c r="S272" s="163">
        <f t="shared" si="222"/>
        <v>0</v>
      </c>
      <c r="T272" s="163">
        <f t="shared" si="222"/>
        <v>0</v>
      </c>
      <c r="U272" s="163">
        <f t="shared" si="222"/>
        <v>0</v>
      </c>
      <c r="V272" s="163">
        <f t="shared" si="222"/>
        <v>0</v>
      </c>
      <c r="W272" s="163">
        <f t="shared" si="222"/>
        <v>0</v>
      </c>
      <c r="X272" s="163">
        <f t="shared" si="222"/>
        <v>0</v>
      </c>
      <c r="Y272" s="163">
        <f t="shared" si="222"/>
        <v>0</v>
      </c>
      <c r="Z272" s="163">
        <f t="shared" si="222"/>
        <v>0</v>
      </c>
      <c r="AA272" s="163">
        <f t="shared" si="222"/>
        <v>0</v>
      </c>
      <c r="AB272" s="163">
        <f t="shared" si="222"/>
        <v>0</v>
      </c>
      <c r="AC272" s="163">
        <f t="shared" si="222"/>
        <v>0</v>
      </c>
      <c r="AD272" s="163">
        <f t="shared" si="222"/>
        <v>0</v>
      </c>
      <c r="AE272" s="163">
        <f t="shared" si="222"/>
        <v>0</v>
      </c>
      <c r="AF272" s="176">
        <f t="shared" si="222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223"/>
        <v>0</v>
      </c>
      <c r="D273" s="179">
        <f t="shared" si="223"/>
        <v>0</v>
      </c>
      <c r="E273" s="179">
        <f t="shared" si="223"/>
        <v>0</v>
      </c>
      <c r="F273" s="179">
        <f t="shared" si="223"/>
        <v>0</v>
      </c>
      <c r="G273" s="179">
        <f t="shared" si="223"/>
        <v>0</v>
      </c>
      <c r="H273" s="179">
        <f t="shared" si="223"/>
        <v>0</v>
      </c>
      <c r="I273" s="179">
        <f t="shared" si="223"/>
        <v>0</v>
      </c>
      <c r="J273" s="179">
        <f t="shared" si="223"/>
        <v>0</v>
      </c>
      <c r="K273" s="179">
        <f t="shared" si="223"/>
        <v>0</v>
      </c>
      <c r="L273" s="179">
        <f t="shared" si="223"/>
        <v>0</v>
      </c>
      <c r="M273" s="179">
        <f t="shared" si="223"/>
        <v>0</v>
      </c>
      <c r="N273" s="179">
        <f t="shared" si="223"/>
        <v>0</v>
      </c>
      <c r="O273" s="179">
        <f t="shared" si="223"/>
        <v>0</v>
      </c>
      <c r="P273" s="179">
        <f t="shared" si="223"/>
        <v>0</v>
      </c>
      <c r="Q273" s="179">
        <f t="shared" si="223"/>
        <v>0</v>
      </c>
      <c r="R273" s="179">
        <f t="shared" si="223"/>
        <v>0</v>
      </c>
      <c r="S273" s="179">
        <f t="shared" si="222"/>
        <v>0</v>
      </c>
      <c r="T273" s="179">
        <f t="shared" si="222"/>
        <v>0</v>
      </c>
      <c r="U273" s="179">
        <f t="shared" si="222"/>
        <v>0</v>
      </c>
      <c r="V273" s="179">
        <f t="shared" si="222"/>
        <v>0</v>
      </c>
      <c r="W273" s="179">
        <f t="shared" si="222"/>
        <v>0</v>
      </c>
      <c r="X273" s="179">
        <f t="shared" si="222"/>
        <v>0</v>
      </c>
      <c r="Y273" s="179">
        <f t="shared" si="222"/>
        <v>0</v>
      </c>
      <c r="Z273" s="179">
        <f t="shared" si="222"/>
        <v>0</v>
      </c>
      <c r="AA273" s="179">
        <f t="shared" si="222"/>
        <v>0</v>
      </c>
      <c r="AB273" s="179">
        <f t="shared" si="222"/>
        <v>0</v>
      </c>
      <c r="AC273" s="179">
        <f t="shared" si="222"/>
        <v>0</v>
      </c>
      <c r="AD273" s="179">
        <f t="shared" si="222"/>
        <v>0</v>
      </c>
      <c r="AE273" s="179">
        <f t="shared" si="222"/>
        <v>0</v>
      </c>
      <c r="AF273" s="180">
        <f t="shared" si="222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v>0</v>
      </c>
      <c r="C274" s="182">
        <f t="shared" ref="C274:AG274" si="224">SUM(C169:C273)</f>
        <v>0</v>
      </c>
      <c r="D274" s="182">
        <f t="shared" si="224"/>
        <v>0</v>
      </c>
      <c r="E274" s="182">
        <f t="shared" si="224"/>
        <v>0</v>
      </c>
      <c r="F274" s="182">
        <f t="shared" si="224"/>
        <v>0</v>
      </c>
      <c r="G274" s="182">
        <f t="shared" si="224"/>
        <v>0</v>
      </c>
      <c r="H274" s="182">
        <f t="shared" si="224"/>
        <v>0</v>
      </c>
      <c r="I274" s="182">
        <f t="shared" si="224"/>
        <v>0</v>
      </c>
      <c r="J274" s="182">
        <f t="shared" si="224"/>
        <v>0</v>
      </c>
      <c r="K274" s="182">
        <f t="shared" si="224"/>
        <v>0</v>
      </c>
      <c r="L274" s="182">
        <f t="shared" si="224"/>
        <v>0</v>
      </c>
      <c r="M274" s="182">
        <f t="shared" ref="M274:N274" si="225">SUM(M169:M273)</f>
        <v>0</v>
      </c>
      <c r="N274" s="182">
        <f t="shared" si="225"/>
        <v>0</v>
      </c>
      <c r="O274" s="182">
        <f t="shared" ref="O274:P274" si="226">SUM(O169:O273)</f>
        <v>0</v>
      </c>
      <c r="P274" s="182">
        <f t="shared" si="226"/>
        <v>0</v>
      </c>
      <c r="Q274" s="182">
        <f t="shared" ref="Q274:R274" si="227">SUM(Q169:Q273)</f>
        <v>0</v>
      </c>
      <c r="R274" s="182">
        <f t="shared" si="227"/>
        <v>0</v>
      </c>
      <c r="S274" s="182">
        <f t="shared" si="224"/>
        <v>0</v>
      </c>
      <c r="T274" s="182">
        <f t="shared" si="224"/>
        <v>0</v>
      </c>
      <c r="U274" s="182">
        <f t="shared" si="224"/>
        <v>0</v>
      </c>
      <c r="V274" s="182">
        <f t="shared" si="224"/>
        <v>0</v>
      </c>
      <c r="W274" s="182">
        <f t="shared" si="224"/>
        <v>0</v>
      </c>
      <c r="X274" s="182">
        <f t="shared" si="224"/>
        <v>0</v>
      </c>
      <c r="Y274" s="182">
        <f t="shared" si="224"/>
        <v>0</v>
      </c>
      <c r="Z274" s="182">
        <f t="shared" si="224"/>
        <v>0</v>
      </c>
      <c r="AA274" s="182">
        <f t="shared" si="224"/>
        <v>0</v>
      </c>
      <c r="AB274" s="182">
        <f t="shared" ref="AB274" si="228">SUM(AB169:AB273)</f>
        <v>0</v>
      </c>
      <c r="AC274" s="182">
        <f t="shared" si="224"/>
        <v>0</v>
      </c>
      <c r="AD274" s="182">
        <f t="shared" si="224"/>
        <v>0</v>
      </c>
      <c r="AE274" s="182">
        <f t="shared" si="224"/>
        <v>0</v>
      </c>
      <c r="AF274" s="183">
        <f t="shared" si="224"/>
        <v>0</v>
      </c>
      <c r="AG274" s="184">
        <f t="shared" si="22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4" priority="25">
      <formula>$AH11=0</formula>
    </cfRule>
  </conditionalFormatting>
  <conditionalFormatting sqref="A101:A102">
    <cfRule type="expression" dxfId="543" priority="193">
      <formula>$AH106=0</formula>
    </cfRule>
  </conditionalFormatting>
  <conditionalFormatting sqref="A103:A107">
    <cfRule type="expression" dxfId="542" priority="141">
      <formula>$AH102=0</formula>
    </cfRule>
  </conditionalFormatting>
  <conditionalFormatting sqref="A160:A167">
    <cfRule type="expression" dxfId="541" priority="194">
      <formula>$AH267=0</formula>
    </cfRule>
  </conditionalFormatting>
  <conditionalFormatting sqref="A168:A275">
    <cfRule type="expression" dxfId="540" priority="64">
      <formula>$AH168=0</formula>
    </cfRule>
  </conditionalFormatting>
  <conditionalFormatting sqref="B8">
    <cfRule type="expression" dxfId="539" priority="189">
      <formula>AND(C$9&gt;=14/24,C$9&lt;20/24)</formula>
    </cfRule>
    <cfRule type="expression" dxfId="538" priority="190">
      <formula>AND(C$9&gt;=8/24,C$9&lt;14/24)</formula>
    </cfRule>
    <cfRule type="expression" dxfId="537" priority="191">
      <formula>C$9&lt;8/24</formula>
    </cfRule>
    <cfRule type="expression" dxfId="536" priority="192">
      <formula>C$9&gt;=20/24</formula>
    </cfRule>
  </conditionalFormatting>
  <conditionalFormatting sqref="B9:AF10 C152:L152 C154:L159 B153:L153 B76:F90 B113:F115 B108:F108 B117:F124 B93:F96 G134:R134 G117:R127 G137:R141 M152:AF159 G93:AF115 B72:AF72 G76:AF77 G79:AF90 S117:AF134 S137:AF151">
    <cfRule type="expression" dxfId="535" priority="106">
      <formula>B$9&gt;=20/24</formula>
    </cfRule>
  </conditionalFormatting>
  <conditionalFormatting sqref="B9:AF10 C152:L152 C154:L159 B153:L153 B76:F90 B113:F115 B108:F108 B117:F124 B93:F96 G134:R134 G117:R127 G137:R141 M152:AF159 G93:AF115 B72:AF72 G76:AF77 G79:AF90 S117:AF134 S137:AF151">
    <cfRule type="expression" dxfId="534" priority="107">
      <formula>AND(B$9&gt;=14/24,B$9&lt;20/24)</formula>
    </cfRule>
    <cfRule type="expression" dxfId="533" priority="108">
      <formula>AND(B$9&gt;=8/24,B$9&lt;14/24)</formula>
    </cfRule>
    <cfRule type="expression" dxfId="532" priority="109">
      <formula>B$9&lt;8/24</formula>
    </cfRule>
  </conditionalFormatting>
  <conditionalFormatting sqref="B29:AF53">
    <cfRule type="expression" dxfId="531" priority="49">
      <formula>B29&gt;$AG29*1</formula>
    </cfRule>
    <cfRule type="expression" dxfId="530" priority="50">
      <formula>B$9&gt;=20/24</formula>
    </cfRule>
    <cfRule type="expression" dxfId="529" priority="51">
      <formula>AND(B$9&gt;=14/24,B$9&lt;20/24)</formula>
    </cfRule>
    <cfRule type="expression" dxfId="528" priority="52">
      <formula>AND(B$9&gt;=8/24,B$9&lt;14/24)</formula>
    </cfRule>
    <cfRule type="expression" dxfId="527" priority="53">
      <formula>B$9&lt;8/24</formula>
    </cfRule>
  </conditionalFormatting>
  <conditionalFormatting sqref="B54:AF68">
    <cfRule type="expression" dxfId="526" priority="42">
      <formula>B$9&lt;8/24</formula>
    </cfRule>
  </conditionalFormatting>
  <conditionalFormatting sqref="B54:AF70">
    <cfRule type="expression" dxfId="525" priority="39">
      <formula>B$9&gt;=20/24</formula>
    </cfRule>
    <cfRule type="expression" dxfId="524" priority="40">
      <formula>AND(B$9&gt;=14/24,B$9&lt;20/24)</formula>
    </cfRule>
    <cfRule type="expression" dxfId="523" priority="41">
      <formula>AND(B$9&gt;=8/24,B$9&lt;14/24)</formula>
    </cfRule>
  </conditionalFormatting>
  <conditionalFormatting sqref="B63:AF65">
    <cfRule type="expression" dxfId="522" priority="43">
      <formula>B63&gt;$AG63</formula>
    </cfRule>
  </conditionalFormatting>
  <conditionalFormatting sqref="B69:AF70">
    <cfRule type="expression" dxfId="521" priority="114">
      <formula>B$9&lt;8/24</formula>
    </cfRule>
  </conditionalFormatting>
  <conditionalFormatting sqref="B72:AF75">
    <cfRule type="expression" dxfId="520" priority="30">
      <formula>B72&gt;$AG72*1</formula>
    </cfRule>
  </conditionalFormatting>
  <conditionalFormatting sqref="B73:AF75">
    <cfRule type="expression" dxfId="519" priority="31">
      <formula>B$9&gt;=20/24</formula>
    </cfRule>
    <cfRule type="expression" dxfId="518" priority="32">
      <formula>AND(B$9&gt;=14/24,B$9&lt;20/24)</formula>
    </cfRule>
    <cfRule type="expression" dxfId="517" priority="33">
      <formula>AND(B$9&gt;=8/24,B$9&lt;14/24)</formula>
    </cfRule>
    <cfRule type="expression" dxfId="516" priority="34">
      <formula>B$9&lt;8/24</formula>
    </cfRule>
  </conditionalFormatting>
  <conditionalFormatting sqref="C161:AF167">
    <cfRule type="expression" dxfId="515" priority="65">
      <formula>C$9&gt;=20/24</formula>
    </cfRule>
    <cfRule type="expression" dxfId="514" priority="66">
      <formula>AND(C$9&gt;=14/24,C$9&lt;20/24)</formula>
    </cfRule>
    <cfRule type="expression" dxfId="513" priority="67">
      <formula>AND(C$9&gt;=8/24,C$9&lt;14/24)</formula>
    </cfRule>
    <cfRule type="expression" dxfId="512" priority="68">
      <formula>C$9&lt;8/24</formula>
    </cfRule>
  </conditionalFormatting>
  <conditionalFormatting sqref="C169:AF274">
    <cfRule type="expression" dxfId="511" priority="26">
      <formula>C$9&gt;=20/24</formula>
    </cfRule>
    <cfRule type="expression" dxfId="510" priority="27">
      <formula>AND(C$9&gt;=14/24,C$9&lt;20/24)</formula>
    </cfRule>
    <cfRule type="expression" dxfId="509" priority="28">
      <formula>AND(C$9&gt;=8/24,C$9&lt;14/24)</formula>
    </cfRule>
    <cfRule type="expression" dxfId="508" priority="29">
      <formula>C$9&lt;8/24</formula>
    </cfRule>
  </conditionalFormatting>
  <conditionalFormatting sqref="AG78 AG96 B71:AG71 B69:AF69 B76:AF96">
    <cfRule type="expression" dxfId="507" priority="105">
      <formula>B69&gt;$AG69*1</formula>
    </cfRule>
  </conditionalFormatting>
  <conditionalFormatting sqref="G79:AF83">
    <cfRule type="expression" dxfId="506" priority="115">
      <formula>G$9&gt;=20/24</formula>
    </cfRule>
    <cfRule type="expression" dxfId="505" priority="116">
      <formula>AND(G$9&gt;=14/24,G$9&lt;20/24)</formula>
    </cfRule>
    <cfRule type="expression" dxfId="504" priority="117">
      <formula>AND(G$9&gt;=8/24,G$9&lt;14/24)</formula>
    </cfRule>
    <cfRule type="expression" dxfId="503" priority="118">
      <formula>G$9&lt;8/24</formula>
    </cfRule>
  </conditionalFormatting>
  <conditionalFormatting sqref="G84:AF84">
    <cfRule type="expression" dxfId="502" priority="110">
      <formula>G$9&gt;=20/24</formula>
    </cfRule>
    <cfRule type="expression" dxfId="501" priority="111">
      <formula>AND(G$9&gt;=14/24,G$9&lt;20/24)</formula>
    </cfRule>
    <cfRule type="expression" dxfId="500" priority="112">
      <formula>AND(G$9&gt;=8/24,G$9&lt;14/24)</formula>
    </cfRule>
    <cfRule type="expression" dxfId="499" priority="113">
      <formula>G$9&lt;8/24</formula>
    </cfRule>
  </conditionalFormatting>
  <conditionalFormatting sqref="G78:AF78 B72:AF72">
    <cfRule type="expression" dxfId="498" priority="125">
      <formula>B$9&gt;=20/24</formula>
    </cfRule>
    <cfRule type="expression" dxfId="497" priority="126">
      <formula>AND(B$9&gt;=14/24,B$9&lt;20/24)</formula>
    </cfRule>
    <cfRule type="expression" dxfId="496" priority="127">
      <formula>AND(B$9&gt;=8/24,B$9&lt;14/24)</formula>
    </cfRule>
    <cfRule type="expression" dxfId="495" priority="128">
      <formula>B$9&lt;8/24</formula>
    </cfRule>
  </conditionalFormatting>
  <conditionalFormatting sqref="G79:AF81">
    <cfRule type="expression" dxfId="490" priority="133">
      <formula>G$9&gt;=20/24</formula>
    </cfRule>
    <cfRule type="expression" dxfId="489" priority="134">
      <formula>AND(G$9&gt;=14/24,G$9&lt;20/24)</formula>
    </cfRule>
    <cfRule type="expression" dxfId="488" priority="135">
      <formula>AND(G$9&gt;=8/24,G$9&lt;14/24)</formula>
    </cfRule>
    <cfRule type="expression" dxfId="487" priority="136">
      <formula>G$9&lt;8/24</formula>
    </cfRule>
  </conditionalFormatting>
  <conditionalFormatting sqref="L84:AF84">
    <cfRule type="expression" dxfId="486" priority="129">
      <formula>L$9&gt;=20/24</formula>
    </cfRule>
    <cfRule type="expression" dxfId="485" priority="130">
      <formula>AND(L$9&gt;=14/24,L$9&lt;20/24)</formula>
    </cfRule>
    <cfRule type="expression" dxfId="484" priority="131">
      <formula>AND(L$9&gt;=8/24,L$9&lt;14/24)</formula>
    </cfRule>
    <cfRule type="expression" dxfId="483" priority="132">
      <formula>L$9&lt;8/24</formula>
    </cfRule>
  </conditionalFormatting>
  <conditionalFormatting sqref="M8 S8 AB8">
    <cfRule type="expression" dxfId="482" priority="182">
      <formula>AND(N$9&gt;=14/24,N$9&lt;20/24)</formula>
    </cfRule>
    <cfRule type="expression" dxfId="481" priority="183">
      <formula>AND(N$9&gt;=8/24,N$9&lt;14/24)</formula>
    </cfRule>
    <cfRule type="expression" dxfId="480" priority="184">
      <formula>N$9&lt;8/24</formula>
    </cfRule>
  </conditionalFormatting>
  <conditionalFormatting sqref="X79:AF83">
    <cfRule type="expression" dxfId="479" priority="137">
      <formula>X$9&gt;=20/24</formula>
    </cfRule>
    <cfRule type="expression" dxfId="478" priority="138">
      <formula>AND(X$9&gt;=14/24,X$9&lt;20/24)</formula>
    </cfRule>
    <cfRule type="expression" dxfId="477" priority="139">
      <formula>AND(X$9&gt;=8/24,X$9&lt;14/24)</formula>
    </cfRule>
    <cfRule type="expression" dxfId="476" priority="140">
      <formula>X$9&lt;8/24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X79:AF84">
    <cfRule type="expression" dxfId="470" priority="59">
      <formula>X$9&gt;=20/24</formula>
    </cfRule>
    <cfRule type="expression" dxfId="469" priority="60">
      <formula>AND(X$9&gt;=14/24,X$9&lt;20/24)</formula>
    </cfRule>
    <cfRule type="expression" dxfId="468" priority="61">
      <formula>AND(X$9&gt;=8/24,X$9&lt;14/24)</formula>
    </cfRule>
    <cfRule type="expression" dxfId="467" priority="62">
      <formula>X$9&lt;8/24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54:B159 C150:D151 B150:B152 B137:D149 B97:F107 B109:F112 B125:F134 E137:F151 G128:R133 G142:R151 B11:AF13">
    <cfRule type="expression" dxfId="386" priority="20">
      <formula>B$9&gt;=20/24</formula>
    </cfRule>
  </conditionalFormatting>
  <conditionalFormatting sqref="B154:B159 C150:D151 B150:B152 B137:D149 B97:F107 B109:F112 B125:F134 E137:F151 G128:R133 G142:R151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40" activePane="bottomRight" state="frozen"/>
      <selection activeCell="C158" sqref="C158"/>
      <selection pane="topRight" activeCell="C158" sqref="C158"/>
      <selection pane="bottomLeft" activeCell="C158" sqref="C158"/>
      <selection pane="bottomRight" activeCell="M154" sqref="M15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39" width="10.140625" style="1" customWidth="1"/>
    <col min="40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193" t="s">
        <v>2</v>
      </c>
      <c r="L2" s="193" t="s">
        <v>3</v>
      </c>
      <c r="M2" s="19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str">
        <f ca="1">"2080/"&amp;"10/"&amp;INT(MID(CELL("filename",D6),FIND("]",CELL("filename",D6))+1,200))</f>
        <v>2080/10/26</v>
      </c>
      <c r="C4" s="230"/>
      <c r="D4" s="230"/>
      <c r="E4" s="231" t="str">
        <f ca="1">"2080/"&amp;"10/"&amp;INT(MID(CELL("filename",G6),FIND("]",CELL("filename",G6))+1,200))</f>
        <v>2080/10/26</v>
      </c>
      <c r="F4" s="231"/>
      <c r="G4" s="231"/>
      <c r="H4" s="231" t="str">
        <f ca="1">TEXT(E4,"dddd")</f>
        <v>Saturday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95.800000000000011</v>
      </c>
      <c r="C5" s="30">
        <f t="shared" si="0"/>
        <v>85.5</v>
      </c>
      <c r="D5" s="30">
        <f t="shared" si="0"/>
        <v>88.600000000000009</v>
      </c>
      <c r="E5" s="30">
        <f t="shared" si="0"/>
        <v>77.7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105.30000000000001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1403.9500000000003</v>
      </c>
      <c r="C7" s="35">
        <f t="shared" si="1"/>
        <v>1337.4499999999998</v>
      </c>
      <c r="D7" s="35">
        <f t="shared" si="1"/>
        <v>1296.627</v>
      </c>
      <c r="E7" s="35">
        <f t="shared" si="1"/>
        <v>1292.1500000000001</v>
      </c>
      <c r="F7" s="35">
        <f t="shared" si="1"/>
        <v>1289.1500000000001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1833.35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1403.95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36.1</v>
      </c>
      <c r="C11" s="43">
        <v>36.1</v>
      </c>
      <c r="D11" s="43">
        <v>36.1</v>
      </c>
      <c r="E11" s="43">
        <v>36.1</v>
      </c>
      <c r="F11" s="43">
        <v>36.1</v>
      </c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36.1</v>
      </c>
      <c r="AI11" s="47">
        <f t="shared" ref="AI11:AI74" si="3">MIN(B11:AF11)</f>
        <v>36.1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33</v>
      </c>
      <c r="C12" s="43">
        <v>33</v>
      </c>
      <c r="D12" s="43">
        <v>33</v>
      </c>
      <c r="E12" s="43">
        <v>33</v>
      </c>
      <c r="F12" s="43">
        <v>33</v>
      </c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33</v>
      </c>
      <c r="AI12" s="47">
        <f t="shared" si="3"/>
        <v>33</v>
      </c>
      <c r="AK12" s="49"/>
      <c r="AL12" s="50" t="str">
        <f ca="1">MID(CELL("filename",C7),FIND("]",CELL("filename",C7))+1,600)</f>
        <v>26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26.3</v>
      </c>
      <c r="C13" s="43">
        <v>26.3</v>
      </c>
      <c r="D13" s="43">
        <v>26.3</v>
      </c>
      <c r="E13" s="43">
        <v>26.3</v>
      </c>
      <c r="F13" s="43">
        <v>26.3</v>
      </c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26.3</v>
      </c>
      <c r="AI13" s="47">
        <f t="shared" si="3"/>
        <v>26.3</v>
      </c>
      <c r="AK13" s="49"/>
      <c r="AL13" s="50" t="str">
        <f ca="1">"Daily Load Curve(Excluding of Export) of Nepal ("&amp;A4&amp;" "&amp;B4&amp;")"</f>
        <v>Daily Load Curve(Excluding of Export) of Nepal (Nepali Date: 2080/10/26)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22.8</v>
      </c>
      <c r="C14" s="43">
        <v>22.8</v>
      </c>
      <c r="D14" s="43">
        <v>22.8</v>
      </c>
      <c r="E14" s="43">
        <v>22.8</v>
      </c>
      <c r="F14" s="43">
        <v>22.8</v>
      </c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22.8</v>
      </c>
      <c r="AI14" s="47">
        <f t="shared" si="3"/>
        <v>22.8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40.6</v>
      </c>
      <c r="C15" s="43">
        <v>40.6</v>
      </c>
      <c r="D15" s="43">
        <v>40.6</v>
      </c>
      <c r="E15" s="43">
        <v>40.6</v>
      </c>
      <c r="F15" s="43">
        <v>40.6</v>
      </c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40.6</v>
      </c>
      <c r="AI15" s="47">
        <f t="shared" si="3"/>
        <v>40.6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17.100000000000001</v>
      </c>
      <c r="C16" s="43">
        <v>17.100000000000001</v>
      </c>
      <c r="D16" s="43">
        <v>17.100000000000001</v>
      </c>
      <c r="E16" s="43">
        <v>17.100000000000001</v>
      </c>
      <c r="F16" s="43">
        <v>17.100000000000001</v>
      </c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17.100000000000001</v>
      </c>
      <c r="AI16" s="47">
        <f t="shared" si="3"/>
        <v>17.100000000000001</v>
      </c>
      <c r="AK16" s="49"/>
      <c r="AL16" s="52" t="s">
        <v>7</v>
      </c>
      <c r="AM16" s="57">
        <f t="shared" ref="AM16:AR16" si="4">B71</f>
        <v>953.15</v>
      </c>
      <c r="AN16" s="57">
        <f t="shared" si="4"/>
        <v>953.15</v>
      </c>
      <c r="AO16" s="57">
        <f t="shared" si="4"/>
        <v>953.15</v>
      </c>
      <c r="AP16" s="57">
        <f t="shared" si="4"/>
        <v>953.15</v>
      </c>
      <c r="AQ16" s="57">
        <f t="shared" si="4"/>
        <v>953.15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25</v>
      </c>
      <c r="C17" s="44">
        <v>25</v>
      </c>
      <c r="D17" s="44">
        <v>25</v>
      </c>
      <c r="E17" s="44">
        <v>25</v>
      </c>
      <c r="F17" s="44">
        <v>25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25</v>
      </c>
      <c r="AI17" s="47">
        <f t="shared" si="3"/>
        <v>25</v>
      </c>
      <c r="AK17" s="49"/>
      <c r="AL17" s="52" t="s">
        <v>29</v>
      </c>
      <c r="AM17" s="57">
        <f t="shared" ref="AM17:AR17" si="6">B78</f>
        <v>446.00000000000006</v>
      </c>
      <c r="AN17" s="57">
        <f t="shared" si="6"/>
        <v>545.20000000000005</v>
      </c>
      <c r="AO17" s="57">
        <f t="shared" si="6"/>
        <v>317.2</v>
      </c>
      <c r="AP17" s="57">
        <f t="shared" si="6"/>
        <v>226.60000000000002</v>
      </c>
      <c r="AQ17" s="57">
        <f t="shared" si="6"/>
        <v>227.00000000000003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13.85</v>
      </c>
      <c r="C18" s="44">
        <v>13.85</v>
      </c>
      <c r="D18" s="44">
        <v>13.85</v>
      </c>
      <c r="E18" s="44">
        <v>13.85</v>
      </c>
      <c r="F18" s="44">
        <v>13.85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13.85</v>
      </c>
      <c r="AI18" s="47">
        <f t="shared" si="3"/>
        <v>13.85</v>
      </c>
      <c r="AK18" s="49"/>
      <c r="AL18" s="52" t="s">
        <v>31</v>
      </c>
      <c r="AM18" s="57">
        <f t="shared" ref="AM18:AR18" si="8">B92</f>
        <v>190.39999999999998</v>
      </c>
      <c r="AN18" s="57">
        <f t="shared" si="8"/>
        <v>191.19999999999996</v>
      </c>
      <c r="AO18" s="57">
        <f t="shared" si="8"/>
        <v>191.9</v>
      </c>
      <c r="AP18" s="57">
        <f t="shared" si="8"/>
        <v>190.39999999999998</v>
      </c>
      <c r="AQ18" s="57">
        <f t="shared" si="8"/>
        <v>191.59999999999997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105.30000000000001</v>
      </c>
      <c r="AN19" s="57">
        <f t="shared" si="10"/>
        <v>95.800000000000011</v>
      </c>
      <c r="AO19" s="57">
        <f t="shared" si="10"/>
        <v>85.5</v>
      </c>
      <c r="AP19" s="57">
        <f t="shared" si="10"/>
        <v>88.600000000000009</v>
      </c>
      <c r="AQ19" s="57">
        <f t="shared" si="10"/>
        <v>77.7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45</v>
      </c>
      <c r="C20" s="44">
        <v>45</v>
      </c>
      <c r="D20" s="44">
        <v>45</v>
      </c>
      <c r="E20" s="44">
        <v>45</v>
      </c>
      <c r="F20" s="44">
        <v>45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45</v>
      </c>
      <c r="AI20" s="47">
        <f t="shared" si="3"/>
        <v>45</v>
      </c>
      <c r="AK20" s="49"/>
      <c r="AL20" s="52" t="s">
        <v>35</v>
      </c>
      <c r="AM20" s="57">
        <f t="shared" ref="AM20:AR20" si="12">B96</f>
        <v>46</v>
      </c>
      <c r="AN20" s="57">
        <f t="shared" si="12"/>
        <v>48</v>
      </c>
      <c r="AO20" s="57">
        <f t="shared" si="12"/>
        <v>79.176999999999992</v>
      </c>
      <c r="AP20" s="57">
        <f t="shared" si="12"/>
        <v>95.4</v>
      </c>
      <c r="AQ20" s="57">
        <f t="shared" si="12"/>
        <v>95.4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31.8</v>
      </c>
      <c r="C22" s="44">
        <v>31.8</v>
      </c>
      <c r="D22" s="44">
        <v>31.8</v>
      </c>
      <c r="E22" s="44">
        <v>31.8</v>
      </c>
      <c r="F22" s="44">
        <v>31.8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31.8</v>
      </c>
      <c r="AI22" s="47">
        <f t="shared" si="3"/>
        <v>31.8</v>
      </c>
      <c r="AK22" s="49"/>
      <c r="AL22" s="59" t="s">
        <v>39</v>
      </c>
      <c r="AM22" s="60">
        <f t="shared" ref="AM22:BJ22" si="16">SUM(AM16:AM21)</f>
        <v>1740.8500000000001</v>
      </c>
      <c r="AN22" s="60">
        <f t="shared" si="16"/>
        <v>1833.35</v>
      </c>
      <c r="AO22" s="60">
        <f t="shared" si="16"/>
        <v>1626.9269999999999</v>
      </c>
      <c r="AP22" s="60">
        <f t="shared" si="16"/>
        <v>1554.15</v>
      </c>
      <c r="AQ22" s="60">
        <f t="shared" si="16"/>
        <v>1544.8500000000001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14.4</v>
      </c>
      <c r="C23" s="44">
        <v>14.4</v>
      </c>
      <c r="D23" s="44">
        <v>14.4</v>
      </c>
      <c r="E23" s="44">
        <v>14.4</v>
      </c>
      <c r="F23" s="44">
        <v>14.4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14.4</v>
      </c>
      <c r="AI23" s="47">
        <f t="shared" si="3"/>
        <v>14.4</v>
      </c>
      <c r="AK23" s="49"/>
      <c r="AL23" s="59" t="s">
        <v>41</v>
      </c>
      <c r="AM23" s="60">
        <f t="shared" ref="AM23:AR23" si="17">B123*-1</f>
        <v>-336.9</v>
      </c>
      <c r="AN23" s="60">
        <f t="shared" si="17"/>
        <v>-495.9</v>
      </c>
      <c r="AO23" s="60">
        <f t="shared" si="17"/>
        <v>-330.3</v>
      </c>
      <c r="AP23" s="60">
        <f t="shared" si="17"/>
        <v>-262</v>
      </c>
      <c r="AQ23" s="60">
        <f t="shared" si="17"/>
        <v>-255.7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17.600000000000001</v>
      </c>
      <c r="C24" s="44">
        <v>17.600000000000001</v>
      </c>
      <c r="D24" s="44">
        <v>17.600000000000001</v>
      </c>
      <c r="E24" s="44">
        <v>17.600000000000001</v>
      </c>
      <c r="F24" s="44">
        <v>17.600000000000001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17.600000000000001</v>
      </c>
      <c r="AI24" s="47">
        <f t="shared" si="3"/>
        <v>17.600000000000001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14.6</v>
      </c>
      <c r="C25" s="44">
        <v>14.6</v>
      </c>
      <c r="D25" s="44">
        <v>14.6</v>
      </c>
      <c r="E25" s="44">
        <v>14.6</v>
      </c>
      <c r="F25" s="44">
        <v>14.6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14.6</v>
      </c>
      <c r="AI25" s="47">
        <f t="shared" si="3"/>
        <v>14.6</v>
      </c>
      <c r="AK25" s="49"/>
      <c r="AL25" s="59" t="s">
        <v>44</v>
      </c>
      <c r="AM25" s="60">
        <f t="shared" ref="AM25:BJ25" si="19">AM22+AM23</f>
        <v>1403.9500000000003</v>
      </c>
      <c r="AN25" s="60">
        <f t="shared" si="19"/>
        <v>1337.4499999999998</v>
      </c>
      <c r="AO25" s="60">
        <f t="shared" si="19"/>
        <v>1296.627</v>
      </c>
      <c r="AP25" s="60">
        <f t="shared" si="19"/>
        <v>1292.1500000000001</v>
      </c>
      <c r="AQ25" s="60">
        <f t="shared" si="19"/>
        <v>1289.1500000000001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8.5</v>
      </c>
      <c r="C26" s="44">
        <v>8.5</v>
      </c>
      <c r="D26" s="44">
        <v>8.5</v>
      </c>
      <c r="E26" s="44">
        <v>8.5</v>
      </c>
      <c r="F26" s="44">
        <v>8.5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8.5</v>
      </c>
      <c r="AI26" s="47">
        <f t="shared" si="3"/>
        <v>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</v>
      </c>
      <c r="C27" s="44">
        <v>19</v>
      </c>
      <c r="D27" s="44">
        <v>19</v>
      </c>
      <c r="E27" s="44">
        <v>19</v>
      </c>
      <c r="F27" s="44">
        <v>19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19</v>
      </c>
      <c r="AI27" s="47">
        <f t="shared" si="3"/>
        <v>19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</v>
      </c>
      <c r="C28" s="44">
        <v>25</v>
      </c>
      <c r="D28" s="44">
        <v>25</v>
      </c>
      <c r="E28" s="44">
        <v>25</v>
      </c>
      <c r="F28" s="44">
        <v>25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</v>
      </c>
      <c r="AI28" s="47">
        <f t="shared" si="3"/>
        <v>25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19.399999999999999</v>
      </c>
      <c r="C30" s="44">
        <v>19.399999999999999</v>
      </c>
      <c r="D30" s="44">
        <v>19.399999999999999</v>
      </c>
      <c r="E30" s="44">
        <v>19.399999999999999</v>
      </c>
      <c r="F30" s="44">
        <v>19.399999999999999</v>
      </c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19.399999999999999</v>
      </c>
      <c r="AI30" s="47">
        <f t="shared" si="3"/>
        <v>19.399999999999999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11</v>
      </c>
      <c r="C31" s="44">
        <v>11</v>
      </c>
      <c r="D31" s="44">
        <v>11</v>
      </c>
      <c r="E31" s="44">
        <v>11</v>
      </c>
      <c r="F31" s="44">
        <v>11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11</v>
      </c>
      <c r="AI31" s="47">
        <f t="shared" si="3"/>
        <v>11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</v>
      </c>
      <c r="C32" s="44">
        <v>12</v>
      </c>
      <c r="D32" s="44">
        <v>12</v>
      </c>
      <c r="E32" s="44">
        <v>12</v>
      </c>
      <c r="F32" s="44">
        <v>12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</v>
      </c>
      <c r="AI32" s="47">
        <f t="shared" si="3"/>
        <v>12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12.1</v>
      </c>
      <c r="C33" s="44">
        <v>12.1</v>
      </c>
      <c r="D33" s="44">
        <v>12.1</v>
      </c>
      <c r="E33" s="44">
        <v>12.1</v>
      </c>
      <c r="F33" s="44">
        <v>12.1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12.1</v>
      </c>
      <c r="AI33" s="47">
        <f t="shared" si="3"/>
        <v>12.1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11.5</v>
      </c>
      <c r="C36" s="44">
        <v>11.5</v>
      </c>
      <c r="D36" s="44">
        <v>11.5</v>
      </c>
      <c r="E36" s="44">
        <v>11.5</v>
      </c>
      <c r="F36" s="44">
        <v>11.5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11.5</v>
      </c>
      <c r="AI36" s="47">
        <f t="shared" si="3"/>
        <v>11.5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15.8</v>
      </c>
      <c r="C37" s="44">
        <v>15.8</v>
      </c>
      <c r="D37" s="44">
        <v>15.8</v>
      </c>
      <c r="E37" s="44">
        <v>15.8</v>
      </c>
      <c r="F37" s="44">
        <v>15.8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15.8</v>
      </c>
      <c r="AI37" s="47">
        <f t="shared" si="3"/>
        <v>15.8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9</v>
      </c>
      <c r="C40" s="44">
        <v>9</v>
      </c>
      <c r="D40" s="44">
        <v>9</v>
      </c>
      <c r="E40" s="44">
        <v>9</v>
      </c>
      <c r="F40" s="44">
        <v>9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9</v>
      </c>
      <c r="AI40" s="47">
        <f t="shared" si="3"/>
        <v>9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8</v>
      </c>
      <c r="C41" s="44">
        <v>8</v>
      </c>
      <c r="D41" s="44">
        <v>8</v>
      </c>
      <c r="E41" s="44">
        <v>8</v>
      </c>
      <c r="F41" s="44">
        <v>8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8</v>
      </c>
      <c r="AI41" s="47">
        <f t="shared" si="3"/>
        <v>8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7.3</v>
      </c>
      <c r="C42" s="44">
        <v>7.3</v>
      </c>
      <c r="D42" s="44">
        <v>7.3</v>
      </c>
      <c r="E42" s="44">
        <v>7.3</v>
      </c>
      <c r="F42" s="44">
        <v>7.3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7.3</v>
      </c>
      <c r="AI42" s="47">
        <f t="shared" si="3"/>
        <v>7.3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12</v>
      </c>
      <c r="C43" s="44">
        <v>12</v>
      </c>
      <c r="D43" s="44">
        <v>12</v>
      </c>
      <c r="E43" s="44">
        <v>12</v>
      </c>
      <c r="F43" s="44">
        <v>12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12</v>
      </c>
      <c r="AI43" s="47">
        <f t="shared" si="3"/>
        <v>12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17.7</v>
      </c>
      <c r="C44" s="44">
        <v>17.7</v>
      </c>
      <c r="D44" s="44">
        <v>17.7</v>
      </c>
      <c r="E44" s="44">
        <v>17.7</v>
      </c>
      <c r="F44" s="44">
        <v>17.7</v>
      </c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17.7</v>
      </c>
      <c r="AI44" s="47">
        <f t="shared" si="3"/>
        <v>17.7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14.3</v>
      </c>
      <c r="C45" s="44">
        <v>14.3</v>
      </c>
      <c r="D45" s="44">
        <v>14.3</v>
      </c>
      <c r="E45" s="44">
        <v>14.3</v>
      </c>
      <c r="F45" s="44">
        <v>14.3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14.3</v>
      </c>
      <c r="AI45" s="47">
        <f t="shared" si="3"/>
        <v>14.3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8.3000000000000007</v>
      </c>
      <c r="C47" s="44">
        <v>8.3000000000000007</v>
      </c>
      <c r="D47" s="44">
        <v>8.3000000000000007</v>
      </c>
      <c r="E47" s="44">
        <v>8.3000000000000007</v>
      </c>
      <c r="F47" s="44">
        <v>8.3000000000000007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8.3000000000000007</v>
      </c>
      <c r="AI47" s="47">
        <f t="shared" si="3"/>
        <v>8.3000000000000007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6.6</v>
      </c>
      <c r="C49" s="44">
        <v>6.6</v>
      </c>
      <c r="D49" s="44">
        <v>6.6</v>
      </c>
      <c r="E49" s="44">
        <v>6.6</v>
      </c>
      <c r="F49" s="44">
        <v>6.6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6.6</v>
      </c>
      <c r="AI49" s="47">
        <f t="shared" si="3"/>
        <v>6.6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3.5</v>
      </c>
      <c r="C51" s="44">
        <v>3.5</v>
      </c>
      <c r="D51" s="44">
        <v>3.5</v>
      </c>
      <c r="E51" s="44">
        <v>3.5</v>
      </c>
      <c r="F51" s="44">
        <v>3.5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3.5</v>
      </c>
      <c r="AI51" s="47">
        <f t="shared" si="3"/>
        <v>3.5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</v>
      </c>
      <c r="C52" s="44">
        <v>6</v>
      </c>
      <c r="D52" s="44">
        <v>6</v>
      </c>
      <c r="E52" s="44">
        <v>6</v>
      </c>
      <c r="F52" s="44">
        <v>6</v>
      </c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</v>
      </c>
      <c r="AI52" s="47">
        <f t="shared" si="3"/>
        <v>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4</v>
      </c>
      <c r="C56" s="44">
        <v>4</v>
      </c>
      <c r="D56" s="44">
        <v>4</v>
      </c>
      <c r="E56" s="44">
        <v>4</v>
      </c>
      <c r="F56" s="44">
        <v>4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4</v>
      </c>
      <c r="AI56" s="47">
        <f t="shared" si="3"/>
        <v>4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4.2</v>
      </c>
      <c r="C58" s="44">
        <v>4.2</v>
      </c>
      <c r="D58" s="44">
        <v>4.2</v>
      </c>
      <c r="E58" s="44">
        <v>4.2</v>
      </c>
      <c r="F58" s="44">
        <v>4.2</v>
      </c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4.2</v>
      </c>
      <c r="AI58" s="47">
        <f t="shared" si="3"/>
        <v>4.2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8.9</v>
      </c>
      <c r="C59" s="44">
        <v>8.9</v>
      </c>
      <c r="D59" s="44">
        <v>8.9</v>
      </c>
      <c r="E59" s="44">
        <v>8.9</v>
      </c>
      <c r="F59" s="44">
        <v>8.9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8.9</v>
      </c>
      <c r="AI59" s="47">
        <f t="shared" si="3"/>
        <v>8.9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10.8</v>
      </c>
      <c r="C60" s="44">
        <v>10.8</v>
      </c>
      <c r="D60" s="44">
        <v>10.8</v>
      </c>
      <c r="E60" s="44">
        <v>10.8</v>
      </c>
      <c r="F60" s="44">
        <v>10.8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10.8</v>
      </c>
      <c r="AI60" s="47">
        <f t="shared" si="3"/>
        <v>10.8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10.9</v>
      </c>
      <c r="C61" s="44">
        <v>10.9</v>
      </c>
      <c r="D61" s="44">
        <v>10.9</v>
      </c>
      <c r="E61" s="44">
        <v>10.9</v>
      </c>
      <c r="F61" s="44">
        <v>10.9</v>
      </c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10.9</v>
      </c>
      <c r="AI61" s="47">
        <f t="shared" si="3"/>
        <v>10.9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5.7</v>
      </c>
      <c r="AI63" s="47">
        <f t="shared" si="3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3.6</v>
      </c>
      <c r="C64" s="44">
        <v>3.6</v>
      </c>
      <c r="D64" s="44">
        <v>3.6</v>
      </c>
      <c r="E64" s="44">
        <v>3.6</v>
      </c>
      <c r="F64" s="44">
        <v>3.6</v>
      </c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3.6</v>
      </c>
      <c r="AI64" s="47">
        <f>MIN(B64:AF64)</f>
        <v>3.6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2.8</v>
      </c>
      <c r="C65" s="44">
        <v>2.8</v>
      </c>
      <c r="D65" s="44">
        <v>2.8</v>
      </c>
      <c r="E65" s="44">
        <v>2.8</v>
      </c>
      <c r="F65" s="44">
        <v>2.8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2.8</v>
      </c>
      <c r="AI65" s="47">
        <f t="shared" si="3"/>
        <v>2.8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5.3</v>
      </c>
      <c r="C66" s="44">
        <v>5.3</v>
      </c>
      <c r="D66" s="44">
        <v>5.3</v>
      </c>
      <c r="E66" s="44">
        <v>5.3</v>
      </c>
      <c r="F66" s="44">
        <v>5.3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5.3</v>
      </c>
      <c r="AI66" s="47">
        <f t="shared" si="3"/>
        <v>5.3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3.5</v>
      </c>
      <c r="D67" s="44">
        <v>3.5</v>
      </c>
      <c r="E67" s="44">
        <v>3.5</v>
      </c>
      <c r="F67" s="44">
        <v>3.5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3.6</v>
      </c>
      <c r="C68" s="44">
        <v>3.6</v>
      </c>
      <c r="D68" s="44">
        <v>3.6</v>
      </c>
      <c r="E68" s="44">
        <v>3.6</v>
      </c>
      <c r="F68" s="44">
        <v>3.6</v>
      </c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3.6</v>
      </c>
      <c r="AI68" s="47">
        <f t="shared" si="3"/>
        <v>3.6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210</v>
      </c>
      <c r="C69" s="66">
        <v>210</v>
      </c>
      <c r="D69" s="66">
        <v>210</v>
      </c>
      <c r="E69" s="66">
        <v>210</v>
      </c>
      <c r="F69" s="66">
        <v>210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210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v>123.2</v>
      </c>
      <c r="C70" s="66">
        <v>123.2</v>
      </c>
      <c r="D70" s="66">
        <v>123.2</v>
      </c>
      <c r="E70" s="66">
        <v>123.2</v>
      </c>
      <c r="F70" s="66">
        <v>123.2</v>
      </c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123.2</v>
      </c>
      <c r="AI70" s="47">
        <f t="shared" si="3"/>
        <v>123.2</v>
      </c>
      <c r="AK70" s="49"/>
    </row>
    <row r="71" spans="1:88" ht="15.75" thickBot="1">
      <c r="A71" s="69" t="s">
        <v>90</v>
      </c>
      <c r="B71" s="70">
        <f t="shared" ref="B71:C71" si="20">SUM(B11:B69)</f>
        <v>953.15</v>
      </c>
      <c r="C71" s="70">
        <f t="shared" si="20"/>
        <v>953.15</v>
      </c>
      <c r="D71" s="70">
        <f t="shared" ref="D71:E71" si="21">SUM(D11:D69)</f>
        <v>953.15</v>
      </c>
      <c r="E71" s="70">
        <f t="shared" si="21"/>
        <v>953.15</v>
      </c>
      <c r="F71" s="70">
        <f t="shared" ref="F71" si="22">SUM(F11:F69)</f>
        <v>953.15</v>
      </c>
      <c r="G71" s="70">
        <f t="shared" ref="D71:AG71" si="23">SUM(G11:G69)</f>
        <v>150</v>
      </c>
      <c r="H71" s="70">
        <f t="shared" si="23"/>
        <v>150</v>
      </c>
      <c r="I71" s="70">
        <f t="shared" si="23"/>
        <v>150</v>
      </c>
      <c r="J71" s="70">
        <f t="shared" si="23"/>
        <v>150</v>
      </c>
      <c r="K71" s="70">
        <f t="shared" si="23"/>
        <v>150</v>
      </c>
      <c r="L71" s="70">
        <f t="shared" si="23"/>
        <v>150</v>
      </c>
      <c r="M71" s="70">
        <f t="shared" si="23"/>
        <v>150</v>
      </c>
      <c r="N71" s="70">
        <f t="shared" si="23"/>
        <v>150</v>
      </c>
      <c r="O71" s="70">
        <f t="shared" si="23"/>
        <v>150</v>
      </c>
      <c r="P71" s="70">
        <f t="shared" si="23"/>
        <v>150</v>
      </c>
      <c r="Q71" s="70">
        <f t="shared" si="23"/>
        <v>150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953.15</v>
      </c>
      <c r="AI71" s="47">
        <f t="shared" si="3"/>
        <v>150</v>
      </c>
      <c r="AK71" s="49"/>
    </row>
    <row r="72" spans="1:88">
      <c r="A72" s="71" t="s">
        <v>91</v>
      </c>
      <c r="B72" s="44">
        <v>301.5</v>
      </c>
      <c r="C72" s="44">
        <v>409.9</v>
      </c>
      <c r="D72" s="44">
        <v>180</v>
      </c>
      <c r="E72" s="44">
        <v>90</v>
      </c>
      <c r="F72" s="44">
        <v>90</v>
      </c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409.9</v>
      </c>
      <c r="AI72" s="47">
        <f t="shared" si="3"/>
        <v>90</v>
      </c>
      <c r="AK72" s="49"/>
    </row>
    <row r="73" spans="1:88">
      <c r="A73" s="72" t="s">
        <v>92</v>
      </c>
      <c r="B73" s="43">
        <v>58</v>
      </c>
      <c r="C73" s="43">
        <v>54.8</v>
      </c>
      <c r="D73" s="43">
        <v>56.8</v>
      </c>
      <c r="E73" s="43">
        <v>56.8</v>
      </c>
      <c r="F73" s="43">
        <v>56.8</v>
      </c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58</v>
      </c>
      <c r="AI73" s="47">
        <f t="shared" si="3"/>
        <v>54.8</v>
      </c>
      <c r="AK73" s="49"/>
    </row>
    <row r="74" spans="1:88">
      <c r="A74" s="73" t="s">
        <v>93</v>
      </c>
      <c r="B74" s="43">
        <v>45.1</v>
      </c>
      <c r="C74" s="43">
        <v>41.6</v>
      </c>
      <c r="D74" s="43">
        <v>41.4</v>
      </c>
      <c r="E74" s="43">
        <v>40.9</v>
      </c>
      <c r="F74" s="43">
        <v>41.3</v>
      </c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45.1</v>
      </c>
      <c r="AI74" s="47">
        <f t="shared" si="3"/>
        <v>40.9</v>
      </c>
      <c r="AK74" s="49"/>
    </row>
    <row r="75" spans="1:88">
      <c r="A75" s="74" t="s">
        <v>94</v>
      </c>
      <c r="B75" s="43">
        <v>17.3</v>
      </c>
      <c r="C75" s="43">
        <v>17.3</v>
      </c>
      <c r="D75" s="43">
        <v>17.3</v>
      </c>
      <c r="E75" s="43">
        <v>17.3</v>
      </c>
      <c r="F75" s="43">
        <v>17.3</v>
      </c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17.3</v>
      </c>
      <c r="AI75" s="47">
        <f t="shared" ref="AI75:AI138" si="25">MIN(B75:AF75)</f>
        <v>17.3</v>
      </c>
      <c r="AK75" s="49"/>
    </row>
    <row r="76" spans="1:88">
      <c r="A76" s="74" t="s">
        <v>95</v>
      </c>
      <c r="B76" s="43">
        <v>19.100000000000001</v>
      </c>
      <c r="C76" s="43">
        <v>16.600000000000001</v>
      </c>
      <c r="D76" s="43">
        <v>16.7</v>
      </c>
      <c r="E76" s="43">
        <v>16.600000000000001</v>
      </c>
      <c r="F76" s="43">
        <v>16.600000000000001</v>
      </c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19.100000000000001</v>
      </c>
      <c r="AI76" s="47">
        <f t="shared" si="25"/>
        <v>16.600000000000001</v>
      </c>
      <c r="AK76" s="49"/>
    </row>
    <row r="77" spans="1:88" ht="15.75" thickBot="1">
      <c r="A77" s="76" t="s">
        <v>96</v>
      </c>
      <c r="B77" s="77">
        <v>5</v>
      </c>
      <c r="C77" s="77">
        <v>5</v>
      </c>
      <c r="D77" s="77">
        <v>5</v>
      </c>
      <c r="E77" s="77">
        <v>5</v>
      </c>
      <c r="F77" s="77">
        <v>5</v>
      </c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5</v>
      </c>
      <c r="AI77" s="47">
        <f t="shared" si="25"/>
        <v>5</v>
      </c>
      <c r="AK77" s="49"/>
    </row>
    <row r="78" spans="1:88" ht="15.75" thickBot="1">
      <c r="A78" s="79" t="s">
        <v>97</v>
      </c>
      <c r="B78" s="70">
        <f t="shared" ref="B78:C78" si="26">SUM(B72:B77)</f>
        <v>446.00000000000006</v>
      </c>
      <c r="C78" s="70">
        <f t="shared" si="26"/>
        <v>545.20000000000005</v>
      </c>
      <c r="D78" s="70">
        <f t="shared" ref="D78:E78" si="27">SUM(D72:D77)</f>
        <v>317.2</v>
      </c>
      <c r="E78" s="70">
        <f t="shared" si="27"/>
        <v>226.60000000000002</v>
      </c>
      <c r="F78" s="70">
        <f t="shared" ref="F78" si="28">SUM(F72:F77)</f>
        <v>227.00000000000003</v>
      </c>
      <c r="G78" s="70">
        <f t="shared" ref="D78:AG78" si="29">SUM(G72:G77)</f>
        <v>0</v>
      </c>
      <c r="H78" s="70">
        <f t="shared" si="29"/>
        <v>0</v>
      </c>
      <c r="I78" s="70">
        <f t="shared" si="29"/>
        <v>0</v>
      </c>
      <c r="J78" s="70">
        <f t="shared" si="29"/>
        <v>0</v>
      </c>
      <c r="K78" s="70">
        <f t="shared" si="29"/>
        <v>0</v>
      </c>
      <c r="L78" s="70">
        <f t="shared" si="29"/>
        <v>0</v>
      </c>
      <c r="M78" s="70">
        <f t="shared" si="29"/>
        <v>0</v>
      </c>
      <c r="N78" s="70">
        <f t="shared" si="29"/>
        <v>0</v>
      </c>
      <c r="O78" s="70">
        <f t="shared" si="29"/>
        <v>0</v>
      </c>
      <c r="P78" s="70">
        <f t="shared" si="29"/>
        <v>0</v>
      </c>
      <c r="Q78" s="70">
        <f t="shared" si="29"/>
        <v>0</v>
      </c>
      <c r="R78" s="70">
        <f t="shared" si="29"/>
        <v>0</v>
      </c>
      <c r="S78" s="70">
        <f t="shared" si="29"/>
        <v>0</v>
      </c>
      <c r="T78" s="70">
        <f t="shared" si="29"/>
        <v>0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4"/>
        <v>545.20000000000005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0</v>
      </c>
      <c r="C79" s="44">
        <v>0</v>
      </c>
      <c r="D79" s="44">
        <v>0</v>
      </c>
      <c r="E79" s="44">
        <v>0</v>
      </c>
      <c r="F79" s="44">
        <v>0</v>
      </c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0</v>
      </c>
      <c r="AI79" s="47">
        <f t="shared" si="25"/>
        <v>0</v>
      </c>
      <c r="AK79" s="49"/>
      <c r="AY79" s="1" t="s">
        <v>99</v>
      </c>
      <c r="AZ79" s="82">
        <f>ROUND(C97,0)</f>
        <v>-496</v>
      </c>
      <c r="BA79" s="81">
        <f t="shared" ref="BA79:BD83" si="30">D97</f>
        <v>-330.3</v>
      </c>
      <c r="BB79" s="81">
        <f t="shared" si="30"/>
        <v>-262</v>
      </c>
      <c r="BC79" s="81">
        <f t="shared" si="30"/>
        <v>-255.7</v>
      </c>
      <c r="BD79" s="81">
        <f t="shared" si="30"/>
        <v>0</v>
      </c>
      <c r="BE79" s="82">
        <f>I97</f>
        <v>0</v>
      </c>
      <c r="BF79" s="82">
        <f>K97</f>
        <v>0</v>
      </c>
      <c r="BG79" s="82">
        <f t="shared" ref="BG79:BP83" si="31">M97</f>
        <v>0</v>
      </c>
      <c r="BH79" s="82">
        <f t="shared" si="31"/>
        <v>0</v>
      </c>
      <c r="BI79" s="82">
        <f t="shared" si="31"/>
        <v>0</v>
      </c>
      <c r="BJ79" s="82">
        <f t="shared" si="31"/>
        <v>0</v>
      </c>
      <c r="BK79" s="82">
        <f t="shared" si="31"/>
        <v>0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-336.9</v>
      </c>
    </row>
    <row r="80" spans="1:88">
      <c r="A80" s="63" t="s">
        <v>100</v>
      </c>
      <c r="B80" s="43">
        <v>35.1</v>
      </c>
      <c r="C80" s="43">
        <v>34.299999999999997</v>
      </c>
      <c r="D80" s="43">
        <v>35.4</v>
      </c>
      <c r="E80" s="43">
        <v>35.4</v>
      </c>
      <c r="F80" s="43">
        <v>34.700000000000003</v>
      </c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35.4</v>
      </c>
      <c r="AI80" s="47">
        <f t="shared" si="25"/>
        <v>34.299999999999997</v>
      </c>
      <c r="AK80" s="49"/>
      <c r="AY80" s="1" t="s">
        <v>101</v>
      </c>
      <c r="AZ80" s="82">
        <f>ROUND(C98,0)</f>
        <v>77</v>
      </c>
      <c r="BA80" s="81">
        <f t="shared" si="30"/>
        <v>69.3</v>
      </c>
      <c r="BB80" s="81">
        <f t="shared" si="30"/>
        <v>73.7</v>
      </c>
      <c r="BC80" s="81">
        <f t="shared" si="30"/>
        <v>65.8</v>
      </c>
      <c r="BD80" s="81">
        <f t="shared" si="30"/>
        <v>0</v>
      </c>
      <c r="BE80" s="82">
        <f>I98</f>
        <v>0</v>
      </c>
      <c r="BF80" s="82">
        <f>K98</f>
        <v>0</v>
      </c>
      <c r="BG80" s="82">
        <f t="shared" si="31"/>
        <v>0</v>
      </c>
      <c r="BH80" s="82">
        <f t="shared" si="31"/>
        <v>0</v>
      </c>
      <c r="BI80" s="82">
        <f t="shared" si="31"/>
        <v>0</v>
      </c>
      <c r="BJ80" s="82">
        <f t="shared" si="31"/>
        <v>0</v>
      </c>
      <c r="BK80" s="82">
        <f t="shared" si="31"/>
        <v>0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82.9</v>
      </c>
    </row>
    <row r="81" spans="1:75">
      <c r="A81" s="63" t="s">
        <v>102</v>
      </c>
      <c r="B81" s="43">
        <v>44</v>
      </c>
      <c r="C81" s="43">
        <v>45.4</v>
      </c>
      <c r="D81" s="43">
        <v>45.8</v>
      </c>
      <c r="E81" s="43">
        <v>44.1</v>
      </c>
      <c r="F81" s="43">
        <v>45.8</v>
      </c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45.8</v>
      </c>
      <c r="AI81" s="47">
        <f t="shared" si="25"/>
        <v>44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0"/>
        <v>0</v>
      </c>
      <c r="BB81" s="81">
        <f t="shared" si="30"/>
        <v>0</v>
      </c>
      <c r="BC81" s="81">
        <f t="shared" si="30"/>
        <v>0</v>
      </c>
      <c r="BD81" s="81">
        <f t="shared" si="30"/>
        <v>0</v>
      </c>
      <c r="BE81" s="82">
        <f>I99</f>
        <v>0</v>
      </c>
      <c r="BF81" s="82">
        <f>K99</f>
        <v>0</v>
      </c>
      <c r="BG81" s="82">
        <f t="shared" si="31"/>
        <v>0</v>
      </c>
      <c r="BH81" s="82">
        <f t="shared" si="31"/>
        <v>0</v>
      </c>
      <c r="BI81" s="82">
        <f t="shared" si="31"/>
        <v>0</v>
      </c>
      <c r="BJ81" s="82">
        <f t="shared" si="31"/>
        <v>0</v>
      </c>
      <c r="BK81" s="82">
        <f t="shared" si="31"/>
        <v>0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0</v>
      </c>
    </row>
    <row r="82" spans="1:75" s="83" customFormat="1">
      <c r="A82" s="63" t="s">
        <v>104</v>
      </c>
      <c r="B82" s="43">
        <v>59.7</v>
      </c>
      <c r="C82" s="43">
        <v>59.7</v>
      </c>
      <c r="D82" s="43">
        <v>59.8</v>
      </c>
      <c r="E82" s="43">
        <v>59.6</v>
      </c>
      <c r="F82" s="43">
        <v>59.7</v>
      </c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59.8</v>
      </c>
      <c r="AI82" s="47">
        <f t="shared" si="25"/>
        <v>59.6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0"/>
        <v>0</v>
      </c>
      <c r="BB82" s="81">
        <f t="shared" si="30"/>
        <v>0</v>
      </c>
      <c r="BC82" s="81">
        <f t="shared" si="30"/>
        <v>0</v>
      </c>
      <c r="BD82" s="81">
        <f t="shared" si="30"/>
        <v>0</v>
      </c>
      <c r="BE82" s="82">
        <f>I100</f>
        <v>0</v>
      </c>
      <c r="BF82" s="82">
        <f>K100</f>
        <v>0</v>
      </c>
      <c r="BG82" s="82">
        <f t="shared" si="31"/>
        <v>0</v>
      </c>
      <c r="BH82" s="82">
        <f t="shared" si="31"/>
        <v>0</v>
      </c>
      <c r="BI82" s="82">
        <f t="shared" si="31"/>
        <v>0</v>
      </c>
      <c r="BJ82" s="82">
        <f t="shared" si="31"/>
        <v>0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0</v>
      </c>
    </row>
    <row r="83" spans="1:75">
      <c r="A83" s="63" t="s">
        <v>106</v>
      </c>
      <c r="B83" s="44">
        <v>10</v>
      </c>
      <c r="C83" s="44">
        <v>9.9</v>
      </c>
      <c r="D83" s="44">
        <v>10</v>
      </c>
      <c r="E83" s="44">
        <v>10</v>
      </c>
      <c r="F83" s="44">
        <v>10.1</v>
      </c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10.1</v>
      </c>
      <c r="AI83" s="47">
        <f t="shared" si="25"/>
        <v>9.9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0</v>
      </c>
      <c r="BF83" s="82">
        <f>K101</f>
        <v>0</v>
      </c>
      <c r="BG83" s="82">
        <f t="shared" si="31"/>
        <v>0</v>
      </c>
      <c r="BH83" s="82">
        <f t="shared" si="31"/>
        <v>0</v>
      </c>
      <c r="BI83" s="82">
        <f t="shared" si="31"/>
        <v>0</v>
      </c>
      <c r="BJ83" s="82">
        <f t="shared" si="31"/>
        <v>0</v>
      </c>
      <c r="BK83" s="82">
        <f t="shared" si="31"/>
        <v>0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0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10.7</v>
      </c>
      <c r="C85" s="43">
        <v>10</v>
      </c>
      <c r="D85" s="43">
        <v>10.6</v>
      </c>
      <c r="E85" s="43">
        <v>10.7</v>
      </c>
      <c r="F85" s="43">
        <v>10.6</v>
      </c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10.7</v>
      </c>
      <c r="AI85" s="47">
        <f t="shared" si="25"/>
        <v>10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-496</v>
      </c>
      <c r="BA86" s="82">
        <f t="shared" si="34"/>
        <v>-330.3</v>
      </c>
      <c r="BB86" s="82">
        <f t="shared" si="34"/>
        <v>-262</v>
      </c>
      <c r="BC86" s="82">
        <f t="shared" si="34"/>
        <v>-255.7</v>
      </c>
      <c r="BD86" s="82">
        <f t="shared" si="34"/>
        <v>0</v>
      </c>
      <c r="BE86" s="82">
        <f t="shared" si="34"/>
        <v>0</v>
      </c>
      <c r="BF86" s="82">
        <f t="shared" si="34"/>
        <v>0</v>
      </c>
      <c r="BG86" s="82">
        <f t="shared" si="34"/>
        <v>0</v>
      </c>
      <c r="BH86" s="82">
        <f t="shared" si="34"/>
        <v>0</v>
      </c>
      <c r="BI86" s="82">
        <f t="shared" si="34"/>
        <v>0</v>
      </c>
      <c r="BJ86" s="82">
        <f t="shared" si="34"/>
        <v>0</v>
      </c>
      <c r="BK86" s="82">
        <f t="shared" si="34"/>
        <v>0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-336.9</v>
      </c>
    </row>
    <row r="87" spans="1:75">
      <c r="A87" s="63" t="s">
        <v>112</v>
      </c>
      <c r="B87" s="43">
        <v>8</v>
      </c>
      <c r="C87" s="43">
        <v>10.199999999999999</v>
      </c>
      <c r="D87" s="43">
        <v>10.3</v>
      </c>
      <c r="E87" s="43">
        <v>10.3</v>
      </c>
      <c r="F87" s="43">
        <v>10.3</v>
      </c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10.3</v>
      </c>
      <c r="AI87" s="47">
        <f t="shared" si="25"/>
        <v>8</v>
      </c>
      <c r="AK87" s="49"/>
      <c r="AZ87" s="82">
        <f t="shared" si="34"/>
        <v>77</v>
      </c>
      <c r="BA87" s="82">
        <f t="shared" si="34"/>
        <v>69.3</v>
      </c>
      <c r="BB87" s="82">
        <f t="shared" si="34"/>
        <v>73.7</v>
      </c>
      <c r="BC87" s="82">
        <f t="shared" si="34"/>
        <v>65.8</v>
      </c>
      <c r="BD87" s="82">
        <f t="shared" si="34"/>
        <v>0</v>
      </c>
      <c r="BE87" s="82">
        <f t="shared" si="34"/>
        <v>0</v>
      </c>
      <c r="BF87" s="82">
        <f t="shared" si="34"/>
        <v>0</v>
      </c>
      <c r="BG87" s="82">
        <f t="shared" si="34"/>
        <v>0</v>
      </c>
      <c r="BH87" s="82">
        <f t="shared" si="34"/>
        <v>0</v>
      </c>
      <c r="BI87" s="82">
        <f t="shared" si="34"/>
        <v>0</v>
      </c>
      <c r="BJ87" s="82">
        <f t="shared" si="34"/>
        <v>0</v>
      </c>
      <c r="BK87" s="82">
        <f t="shared" si="34"/>
        <v>0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82.9</v>
      </c>
    </row>
    <row r="88" spans="1:75">
      <c r="A88" s="84" t="s">
        <v>113</v>
      </c>
      <c r="B88" s="43">
        <v>9.1999999999999993</v>
      </c>
      <c r="C88" s="43">
        <v>8</v>
      </c>
      <c r="D88" s="43">
        <v>6.3</v>
      </c>
      <c r="E88" s="43">
        <v>6.6</v>
      </c>
      <c r="F88" s="43">
        <v>6.7</v>
      </c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9.1999999999999993</v>
      </c>
      <c r="AI88" s="47">
        <f t="shared" si="25"/>
        <v>6.3</v>
      </c>
      <c r="AK88" s="49"/>
      <c r="AZ88" s="82">
        <f t="shared" si="34"/>
        <v>0</v>
      </c>
      <c r="BA88" s="82">
        <f t="shared" si="34"/>
        <v>0</v>
      </c>
      <c r="BB88" s="82">
        <f t="shared" si="34"/>
        <v>0</v>
      </c>
      <c r="BC88" s="82">
        <f t="shared" si="34"/>
        <v>0</v>
      </c>
      <c r="BD88" s="82">
        <f t="shared" si="34"/>
        <v>0</v>
      </c>
      <c r="BE88" s="82">
        <f t="shared" si="34"/>
        <v>0</v>
      </c>
      <c r="BF88" s="82">
        <f t="shared" si="34"/>
        <v>0</v>
      </c>
      <c r="BG88" s="82">
        <f t="shared" si="34"/>
        <v>0</v>
      </c>
      <c r="BH88" s="82">
        <f t="shared" si="34"/>
        <v>0</v>
      </c>
      <c r="BI88" s="82">
        <f t="shared" si="34"/>
        <v>0</v>
      </c>
      <c r="BJ88" s="82">
        <f t="shared" si="34"/>
        <v>0</v>
      </c>
      <c r="BK88" s="82">
        <f t="shared" si="34"/>
        <v>0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0</v>
      </c>
    </row>
    <row r="89" spans="1:75">
      <c r="A89" s="63" t="s">
        <v>114</v>
      </c>
      <c r="B89" s="43">
        <v>8.6999999999999993</v>
      </c>
      <c r="C89" s="43">
        <v>8.6999999999999993</v>
      </c>
      <c r="D89" s="43">
        <v>8.6999999999999993</v>
      </c>
      <c r="E89" s="43">
        <v>8.6999999999999993</v>
      </c>
      <c r="F89" s="43">
        <v>8.6999999999999993</v>
      </c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8.6999999999999993</v>
      </c>
      <c r="AI89" s="47">
        <f t="shared" si="25"/>
        <v>8.6999999999999993</v>
      </c>
      <c r="AK89" s="49"/>
      <c r="AZ89" s="82">
        <f t="shared" si="34"/>
        <v>0</v>
      </c>
      <c r="BA89" s="82">
        <f t="shared" si="34"/>
        <v>0</v>
      </c>
      <c r="BB89" s="82">
        <f t="shared" si="34"/>
        <v>0</v>
      </c>
      <c r="BC89" s="82">
        <f t="shared" si="34"/>
        <v>0</v>
      </c>
      <c r="BD89" s="82">
        <f t="shared" si="34"/>
        <v>0</v>
      </c>
      <c r="BE89" s="82">
        <f t="shared" si="34"/>
        <v>0</v>
      </c>
      <c r="BF89" s="82">
        <f t="shared" si="34"/>
        <v>0</v>
      </c>
      <c r="BG89" s="82">
        <f t="shared" si="34"/>
        <v>0</v>
      </c>
      <c r="BH89" s="82">
        <f t="shared" si="34"/>
        <v>0</v>
      </c>
      <c r="BI89" s="82">
        <f t="shared" si="34"/>
        <v>0</v>
      </c>
      <c r="BJ89" s="82">
        <f t="shared" si="34"/>
        <v>0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0</v>
      </c>
    </row>
    <row r="90" spans="1:75">
      <c r="A90" s="63" t="s">
        <v>115</v>
      </c>
      <c r="B90" s="43">
        <v>3</v>
      </c>
      <c r="C90" s="43">
        <v>3</v>
      </c>
      <c r="D90" s="43">
        <v>3</v>
      </c>
      <c r="E90" s="43">
        <v>3</v>
      </c>
      <c r="F90" s="43">
        <v>3</v>
      </c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3</v>
      </c>
      <c r="AI90" s="47">
        <f t="shared" si="25"/>
        <v>3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0</v>
      </c>
      <c r="BF90" s="82">
        <f t="shared" si="34"/>
        <v>0</v>
      </c>
      <c r="BG90" s="82">
        <f t="shared" si="34"/>
        <v>0</v>
      </c>
      <c r="BH90" s="82">
        <f t="shared" si="34"/>
        <v>0</v>
      </c>
      <c r="BI90" s="82">
        <f t="shared" si="34"/>
        <v>0</v>
      </c>
      <c r="BJ90" s="82">
        <f t="shared" si="34"/>
        <v>0</v>
      </c>
      <c r="BK90" s="82">
        <f t="shared" si="34"/>
        <v>0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>
      <c r="A92" s="87" t="s">
        <v>117</v>
      </c>
      <c r="B92" s="70">
        <f t="shared" ref="B92:C92" si="35">SUM(B79:B91)</f>
        <v>190.39999999999998</v>
      </c>
      <c r="C92" s="70">
        <f t="shared" si="35"/>
        <v>191.19999999999996</v>
      </c>
      <c r="D92" s="70">
        <f t="shared" ref="D92:E92" si="36">SUM(D79:D91)</f>
        <v>191.9</v>
      </c>
      <c r="E92" s="70">
        <f t="shared" si="36"/>
        <v>190.39999999999998</v>
      </c>
      <c r="F92" s="70">
        <f t="shared" ref="F92" si="37">SUM(F79:F91)</f>
        <v>191.59999999999997</v>
      </c>
      <c r="G92" s="70">
        <f t="shared" ref="B92:AG92" si="38">SUM(G79:G91)</f>
        <v>2</v>
      </c>
      <c r="H92" s="70">
        <f t="shared" si="38"/>
        <v>2</v>
      </c>
      <c r="I92" s="70">
        <f t="shared" si="38"/>
        <v>2</v>
      </c>
      <c r="J92" s="70">
        <f t="shared" si="38"/>
        <v>2</v>
      </c>
      <c r="K92" s="70">
        <f t="shared" si="38"/>
        <v>2</v>
      </c>
      <c r="L92" s="70">
        <f t="shared" si="38"/>
        <v>2</v>
      </c>
      <c r="M92" s="70">
        <f t="shared" si="38"/>
        <v>2</v>
      </c>
      <c r="N92" s="70">
        <f t="shared" si="38"/>
        <v>2</v>
      </c>
      <c r="O92" s="70">
        <f t="shared" si="38"/>
        <v>2</v>
      </c>
      <c r="P92" s="70">
        <f t="shared" si="38"/>
        <v>2</v>
      </c>
      <c r="Q92" s="70">
        <f t="shared" si="38"/>
        <v>2</v>
      </c>
      <c r="R92" s="70">
        <f t="shared" si="38"/>
        <v>2</v>
      </c>
      <c r="S92" s="70">
        <f t="shared" si="38"/>
        <v>2</v>
      </c>
      <c r="T92" s="70">
        <f t="shared" si="38"/>
        <v>2</v>
      </c>
      <c r="U92" s="70">
        <f t="shared" si="38"/>
        <v>2</v>
      </c>
      <c r="V92" s="70">
        <f t="shared" si="38"/>
        <v>2</v>
      </c>
      <c r="W92" s="70">
        <f t="shared" si="38"/>
        <v>2</v>
      </c>
      <c r="X92" s="70">
        <f t="shared" si="38"/>
        <v>2</v>
      </c>
      <c r="Y92" s="70">
        <f t="shared" si="38"/>
        <v>2</v>
      </c>
      <c r="Z92" s="70">
        <f t="shared" si="38"/>
        <v>2</v>
      </c>
      <c r="AA92" s="70">
        <f t="shared" si="38"/>
        <v>2</v>
      </c>
      <c r="AB92" s="70">
        <f t="shared" si="38"/>
        <v>2</v>
      </c>
      <c r="AC92" s="70">
        <f t="shared" si="38"/>
        <v>2</v>
      </c>
      <c r="AD92" s="70">
        <f t="shared" si="38"/>
        <v>2</v>
      </c>
      <c r="AE92" s="70">
        <f t="shared" si="38"/>
        <v>2</v>
      </c>
      <c r="AF92" s="70">
        <f t="shared" si="38"/>
        <v>2</v>
      </c>
      <c r="AG92" s="80">
        <f t="shared" si="38"/>
        <v>489.91</v>
      </c>
      <c r="AH92" s="46">
        <f t="shared" si="24"/>
        <v>191.9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28</v>
      </c>
      <c r="C93" s="44">
        <v>30</v>
      </c>
      <c r="D93" s="44">
        <v>50</v>
      </c>
      <c r="E93" s="44">
        <v>60</v>
      </c>
      <c r="F93" s="44">
        <v>60</v>
      </c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60</v>
      </c>
      <c r="AI93" s="47">
        <f t="shared" si="25"/>
        <v>28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12</v>
      </c>
      <c r="C94" s="43">
        <v>12</v>
      </c>
      <c r="D94" s="43">
        <v>20.577000000000002</v>
      </c>
      <c r="E94" s="43">
        <v>25</v>
      </c>
      <c r="F94" s="43">
        <v>25</v>
      </c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25</v>
      </c>
      <c r="AI94" s="47">
        <f t="shared" si="25"/>
        <v>12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6</v>
      </c>
      <c r="C95" s="77">
        <v>6</v>
      </c>
      <c r="D95" s="77">
        <v>8.6</v>
      </c>
      <c r="E95" s="77">
        <v>10.4</v>
      </c>
      <c r="F95" s="77">
        <v>10.4</v>
      </c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10.4</v>
      </c>
      <c r="AI95" s="47">
        <f t="shared" si="25"/>
        <v>6</v>
      </c>
      <c r="AK95" s="49"/>
      <c r="AY95" s="82"/>
      <c r="BF95" s="81"/>
      <c r="BG95" s="82">
        <f t="array" ref="BG95:BL118">TRANSPOSE(AZ79:BW84)</f>
        <v>-496</v>
      </c>
      <c r="BH95" s="82">
        <v>77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9">B93+B94+B95</f>
        <v>46</v>
      </c>
      <c r="C96" s="70">
        <f t="shared" si="39"/>
        <v>48</v>
      </c>
      <c r="D96" s="70">
        <f t="shared" ref="D96:E96" si="40">D93+D94+D95</f>
        <v>79.176999999999992</v>
      </c>
      <c r="E96" s="70">
        <f t="shared" si="40"/>
        <v>95.4</v>
      </c>
      <c r="F96" s="70">
        <f t="shared" ref="F96" si="41">F93+F94+F95</f>
        <v>95.4</v>
      </c>
      <c r="G96" s="70">
        <f t="shared" ref="B96:AF96" si="42">G93+G94+G95</f>
        <v>0</v>
      </c>
      <c r="H96" s="70">
        <f t="shared" si="42"/>
        <v>0</v>
      </c>
      <c r="I96" s="70">
        <f t="shared" si="42"/>
        <v>0</v>
      </c>
      <c r="J96" s="70">
        <f t="shared" si="42"/>
        <v>0</v>
      </c>
      <c r="K96" s="70">
        <f t="shared" si="42"/>
        <v>0</v>
      </c>
      <c r="L96" s="70">
        <f t="shared" si="42"/>
        <v>0</v>
      </c>
      <c r="M96" s="70">
        <f t="shared" si="42"/>
        <v>0</v>
      </c>
      <c r="N96" s="70">
        <f t="shared" si="42"/>
        <v>0</v>
      </c>
      <c r="O96" s="70">
        <f t="shared" si="42"/>
        <v>0</v>
      </c>
      <c r="P96" s="70">
        <f t="shared" si="42"/>
        <v>0</v>
      </c>
      <c r="Q96" s="70">
        <f t="shared" si="42"/>
        <v>0</v>
      </c>
      <c r="R96" s="70">
        <f t="shared" si="42"/>
        <v>0</v>
      </c>
      <c r="S96" s="70">
        <f t="shared" si="42"/>
        <v>0</v>
      </c>
      <c r="T96" s="70">
        <f t="shared" si="42"/>
        <v>0</v>
      </c>
      <c r="U96" s="70">
        <f t="shared" si="42"/>
        <v>0</v>
      </c>
      <c r="V96" s="70">
        <f t="shared" si="42"/>
        <v>0</v>
      </c>
      <c r="W96" s="70">
        <f t="shared" si="42"/>
        <v>0</v>
      </c>
      <c r="X96" s="70">
        <f t="shared" si="42"/>
        <v>0</v>
      </c>
      <c r="Y96" s="70">
        <f t="shared" si="42"/>
        <v>0</v>
      </c>
      <c r="Z96" s="70">
        <f t="shared" si="42"/>
        <v>0</v>
      </c>
      <c r="AA96" s="70">
        <f t="shared" si="42"/>
        <v>0</v>
      </c>
      <c r="AB96" s="70">
        <f t="shared" si="42"/>
        <v>0</v>
      </c>
      <c r="AC96" s="70">
        <f t="shared" si="42"/>
        <v>0</v>
      </c>
      <c r="AD96" s="70">
        <f t="shared" si="42"/>
        <v>0</v>
      </c>
      <c r="AE96" s="70">
        <f t="shared" si="42"/>
        <v>0</v>
      </c>
      <c r="AF96" s="70">
        <f t="shared" si="42"/>
        <v>0</v>
      </c>
      <c r="AG96" s="80">
        <f>SUM(AG93:AG95)</f>
        <v>106</v>
      </c>
      <c r="AH96" s="46">
        <f t="shared" si="24"/>
        <v>95.4</v>
      </c>
      <c r="AI96" s="47">
        <f t="shared" si="25"/>
        <v>0</v>
      </c>
      <c r="AK96" s="49"/>
      <c r="AY96" s="82"/>
      <c r="BF96" s="81"/>
      <c r="BG96" s="82">
        <v>-330.3</v>
      </c>
      <c r="BH96" s="82">
        <v>69.3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-336.9</v>
      </c>
      <c r="C97" s="44">
        <v>-495.9</v>
      </c>
      <c r="D97" s="44">
        <v>-330.3</v>
      </c>
      <c r="E97" s="44">
        <v>-262</v>
      </c>
      <c r="F97" s="44">
        <v>-255.7</v>
      </c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-255.7</v>
      </c>
      <c r="AI97" s="47">
        <f t="shared" si="25"/>
        <v>-495.9</v>
      </c>
      <c r="AK97" s="49"/>
      <c r="AY97" s="82"/>
      <c r="BF97" s="81"/>
      <c r="BG97" s="82">
        <v>-262</v>
      </c>
      <c r="BH97" s="82">
        <v>73.7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82.9</v>
      </c>
      <c r="C98" s="43">
        <v>77.2</v>
      </c>
      <c r="D98" s="43">
        <v>69.3</v>
      </c>
      <c r="E98" s="43">
        <v>73.7</v>
      </c>
      <c r="F98" s="43">
        <v>65.8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82.9</v>
      </c>
      <c r="AI98" s="47">
        <f t="shared" si="25"/>
        <v>65.8</v>
      </c>
      <c r="AK98" s="49"/>
      <c r="AL98" s="88" t="s">
        <v>124</v>
      </c>
      <c r="AM98" s="88"/>
      <c r="AY98" s="82"/>
      <c r="BF98" s="82"/>
      <c r="BG98" s="82">
        <v>-255.7</v>
      </c>
      <c r="BH98" s="82">
        <v>65.8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0</v>
      </c>
      <c r="AI99" s="47">
        <f t="shared" si="25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43"/>
      <c r="F100" s="4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0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0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22.4</v>
      </c>
      <c r="C102" s="97">
        <v>18.600000000000001</v>
      </c>
      <c r="D102" s="97">
        <v>16.2</v>
      </c>
      <c r="E102" s="97">
        <v>14.9</v>
      </c>
      <c r="F102" s="97">
        <v>11.9</v>
      </c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22.4</v>
      </c>
      <c r="AI102" s="47">
        <f t="shared" si="25"/>
        <v>11.9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3">SUMIF(B97:B107,"&gt;0")</f>
        <v>105.30000000000001</v>
      </c>
      <c r="C108" s="70">
        <f t="shared" si="43"/>
        <v>95.800000000000011</v>
      </c>
      <c r="D108" s="70">
        <f t="shared" ref="D108:E108" si="44">SUMIF(D97:D107,"&gt;0")</f>
        <v>85.5</v>
      </c>
      <c r="E108" s="70">
        <f t="shared" si="44"/>
        <v>88.600000000000009</v>
      </c>
      <c r="F108" s="70">
        <f t="shared" ref="F108" si="45">SUMIF(F97:F107,"&gt;0")</f>
        <v>77.7</v>
      </c>
      <c r="G108" s="70">
        <f t="shared" ref="B108:AF108" si="46">SUMIF(G97:G107,"&gt;0")</f>
        <v>0</v>
      </c>
      <c r="H108" s="70">
        <f t="shared" si="46"/>
        <v>0</v>
      </c>
      <c r="I108" s="70">
        <f t="shared" si="46"/>
        <v>0</v>
      </c>
      <c r="J108" s="70">
        <f t="shared" si="46"/>
        <v>0</v>
      </c>
      <c r="K108" s="70">
        <f t="shared" si="46"/>
        <v>0</v>
      </c>
      <c r="L108" s="70">
        <f t="shared" si="46"/>
        <v>0</v>
      </c>
      <c r="M108" s="70">
        <f t="shared" si="46"/>
        <v>0</v>
      </c>
      <c r="N108" s="70">
        <f t="shared" si="46"/>
        <v>0</v>
      </c>
      <c r="O108" s="70">
        <f t="shared" si="46"/>
        <v>0</v>
      </c>
      <c r="P108" s="70">
        <f t="shared" si="46"/>
        <v>0</v>
      </c>
      <c r="Q108" s="70">
        <f t="shared" si="46"/>
        <v>0</v>
      </c>
      <c r="R108" s="70">
        <f t="shared" si="46"/>
        <v>0</v>
      </c>
      <c r="S108" s="70">
        <f t="shared" si="46"/>
        <v>0</v>
      </c>
      <c r="T108" s="70">
        <f t="shared" si="46"/>
        <v>0</v>
      </c>
      <c r="U108" s="70">
        <f t="shared" si="46"/>
        <v>0</v>
      </c>
      <c r="V108" s="70">
        <f t="shared" si="46"/>
        <v>0</v>
      </c>
      <c r="W108" s="70">
        <f t="shared" si="46"/>
        <v>0</v>
      </c>
      <c r="X108" s="70">
        <f t="shared" si="46"/>
        <v>0</v>
      </c>
      <c r="Y108" s="70">
        <f t="shared" si="46"/>
        <v>0</v>
      </c>
      <c r="Z108" s="70">
        <f t="shared" si="46"/>
        <v>0</v>
      </c>
      <c r="AA108" s="70">
        <f t="shared" si="46"/>
        <v>0</v>
      </c>
      <c r="AB108" s="70">
        <f t="shared" si="46"/>
        <v>0</v>
      </c>
      <c r="AC108" s="70">
        <f t="shared" si="46"/>
        <v>0</v>
      </c>
      <c r="AD108" s="70">
        <f t="shared" si="46"/>
        <v>0</v>
      </c>
      <c r="AE108" s="70">
        <f t="shared" si="46"/>
        <v>0</v>
      </c>
      <c r="AF108" s="70">
        <f t="shared" si="46"/>
        <v>0</v>
      </c>
      <c r="AG108" s="104">
        <f>SUM(AG97:AG107)</f>
        <v>0</v>
      </c>
      <c r="AH108" s="46">
        <f t="shared" si="24"/>
        <v>105.30000000000001</v>
      </c>
      <c r="AI108" s="47">
        <f t="shared" si="25"/>
        <v>0</v>
      </c>
      <c r="AJ108" s="105">
        <f t="array" ref="AJ108">MIN(IF(B108:AF108&lt;&gt;0,B108:AF108))</f>
        <v>77.7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47">B71+B78+B96+B92+B108+B112</f>
        <v>1740.8500000000001</v>
      </c>
      <c r="C113" s="108">
        <f t="shared" si="47"/>
        <v>1833.35</v>
      </c>
      <c r="D113" s="108">
        <f t="shared" ref="D113:E113" si="48">D71+D78+D96+D92+D108+D112</f>
        <v>1626.9269999999999</v>
      </c>
      <c r="E113" s="108">
        <f t="shared" si="48"/>
        <v>1554.15</v>
      </c>
      <c r="F113" s="108">
        <f t="shared" ref="F113" si="49">F71+F78+F96+F92+F108+F112</f>
        <v>1544.8500000000001</v>
      </c>
      <c r="G113" s="108">
        <f t="shared" ref="B113:AG113" si="50">G71+G78+G96+G92+G108+G112</f>
        <v>152</v>
      </c>
      <c r="H113" s="108">
        <f t="shared" si="50"/>
        <v>152</v>
      </c>
      <c r="I113" s="108">
        <f t="shared" si="50"/>
        <v>152</v>
      </c>
      <c r="J113" s="108">
        <f t="shared" si="50"/>
        <v>152</v>
      </c>
      <c r="K113" s="108">
        <f t="shared" si="50"/>
        <v>152</v>
      </c>
      <c r="L113" s="108">
        <f t="shared" si="50"/>
        <v>152</v>
      </c>
      <c r="M113" s="108">
        <f t="shared" si="50"/>
        <v>152</v>
      </c>
      <c r="N113" s="108">
        <f t="shared" si="50"/>
        <v>152</v>
      </c>
      <c r="O113" s="108">
        <f t="shared" si="50"/>
        <v>152</v>
      </c>
      <c r="P113" s="108">
        <f t="shared" si="50"/>
        <v>152</v>
      </c>
      <c r="Q113" s="108">
        <f t="shared" si="50"/>
        <v>152</v>
      </c>
      <c r="R113" s="108">
        <f t="shared" si="50"/>
        <v>152</v>
      </c>
      <c r="S113" s="108">
        <f t="shared" si="50"/>
        <v>152</v>
      </c>
      <c r="T113" s="108">
        <f t="shared" si="50"/>
        <v>152</v>
      </c>
      <c r="U113" s="108">
        <f t="shared" si="50"/>
        <v>152</v>
      </c>
      <c r="V113" s="108">
        <f t="shared" si="50"/>
        <v>152</v>
      </c>
      <c r="W113" s="108">
        <f t="shared" si="50"/>
        <v>152</v>
      </c>
      <c r="X113" s="108">
        <f t="shared" si="50"/>
        <v>152</v>
      </c>
      <c r="Y113" s="108">
        <f t="shared" si="50"/>
        <v>152</v>
      </c>
      <c r="Z113" s="108">
        <f t="shared" si="50"/>
        <v>152</v>
      </c>
      <c r="AA113" s="108">
        <f t="shared" si="50"/>
        <v>152</v>
      </c>
      <c r="AB113" s="108">
        <f t="shared" si="50"/>
        <v>152</v>
      </c>
      <c r="AC113" s="108">
        <f t="shared" si="50"/>
        <v>152</v>
      </c>
      <c r="AD113" s="108">
        <f t="shared" si="50"/>
        <v>152</v>
      </c>
      <c r="AE113" s="108">
        <f t="shared" si="50"/>
        <v>152</v>
      </c>
      <c r="AF113" s="108">
        <f t="shared" si="50"/>
        <v>152</v>
      </c>
      <c r="AG113" s="80">
        <f t="shared" si="50"/>
        <v>3169.915</v>
      </c>
      <c r="AH113" s="46">
        <f t="shared" si="24"/>
        <v>1833.35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51">B113+B114</f>
        <v>1740.8500000000001</v>
      </c>
      <c r="C115" s="108">
        <f t="shared" si="51"/>
        <v>1833.35</v>
      </c>
      <c r="D115" s="108">
        <f t="shared" ref="D115:E115" si="52">D113+D114</f>
        <v>1626.9269999999999</v>
      </c>
      <c r="E115" s="108">
        <f t="shared" si="52"/>
        <v>1554.15</v>
      </c>
      <c r="F115" s="108">
        <f t="shared" ref="F115" si="53">F113+F114</f>
        <v>1544.8500000000001</v>
      </c>
      <c r="G115" s="108">
        <f t="shared" ref="C115:AF115" si="54">G113+G114</f>
        <v>152</v>
      </c>
      <c r="H115" s="108">
        <f t="shared" si="54"/>
        <v>152</v>
      </c>
      <c r="I115" s="108">
        <f t="shared" si="54"/>
        <v>152</v>
      </c>
      <c r="J115" s="108">
        <f t="shared" si="54"/>
        <v>152</v>
      </c>
      <c r="K115" s="108">
        <f t="shared" si="54"/>
        <v>152</v>
      </c>
      <c r="L115" s="108">
        <f t="shared" si="54"/>
        <v>152</v>
      </c>
      <c r="M115" s="108">
        <f t="shared" si="54"/>
        <v>152</v>
      </c>
      <c r="N115" s="108">
        <f t="shared" si="54"/>
        <v>152</v>
      </c>
      <c r="O115" s="108">
        <f t="shared" si="54"/>
        <v>152</v>
      </c>
      <c r="P115" s="108">
        <f t="shared" si="54"/>
        <v>152</v>
      </c>
      <c r="Q115" s="108">
        <f t="shared" si="54"/>
        <v>152</v>
      </c>
      <c r="R115" s="108">
        <f t="shared" si="54"/>
        <v>152</v>
      </c>
      <c r="S115" s="108">
        <f t="shared" si="54"/>
        <v>152</v>
      </c>
      <c r="T115" s="108">
        <f t="shared" si="54"/>
        <v>152</v>
      </c>
      <c r="U115" s="108">
        <f t="shared" si="54"/>
        <v>152</v>
      </c>
      <c r="V115" s="108">
        <f t="shared" si="54"/>
        <v>152</v>
      </c>
      <c r="W115" s="108">
        <f t="shared" si="54"/>
        <v>152</v>
      </c>
      <c r="X115" s="108">
        <f t="shared" si="54"/>
        <v>152</v>
      </c>
      <c r="Y115" s="108">
        <f t="shared" si="54"/>
        <v>152</v>
      </c>
      <c r="Z115" s="108">
        <f t="shared" si="54"/>
        <v>152</v>
      </c>
      <c r="AA115" s="108">
        <f t="shared" si="54"/>
        <v>152</v>
      </c>
      <c r="AB115" s="108">
        <f t="shared" si="54"/>
        <v>152</v>
      </c>
      <c r="AC115" s="108">
        <f t="shared" si="54"/>
        <v>152</v>
      </c>
      <c r="AD115" s="108">
        <f t="shared" si="54"/>
        <v>152</v>
      </c>
      <c r="AE115" s="108">
        <f t="shared" si="54"/>
        <v>152</v>
      </c>
      <c r="AF115" s="108">
        <f t="shared" si="54"/>
        <v>152</v>
      </c>
      <c r="AG115" s="104">
        <f>AG112+AG108+AG96+AG92+AG71+AG114</f>
        <v>2463.5149999999999</v>
      </c>
      <c r="AH115" s="46">
        <f t="shared" si="24"/>
        <v>1833.35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55">B115-(B123)</f>
        <v>1403.9500000000003</v>
      </c>
      <c r="C116" s="108">
        <f t="shared" si="55"/>
        <v>1337.4499999999998</v>
      </c>
      <c r="D116" s="108">
        <f t="shared" ref="D116:E116" si="56">D115-(D123)</f>
        <v>1296.627</v>
      </c>
      <c r="E116" s="108">
        <f t="shared" si="56"/>
        <v>1292.1500000000001</v>
      </c>
      <c r="F116" s="108">
        <f t="shared" ref="F116" si="57">F115-(F123)</f>
        <v>1289.1500000000001</v>
      </c>
      <c r="G116" s="108">
        <f t="shared" ref="C116:AF116" si="58">G115-(G123)</f>
        <v>152</v>
      </c>
      <c r="H116" s="108">
        <f t="shared" si="58"/>
        <v>152</v>
      </c>
      <c r="I116" s="108">
        <f t="shared" si="58"/>
        <v>152</v>
      </c>
      <c r="J116" s="108">
        <f t="shared" si="58"/>
        <v>152</v>
      </c>
      <c r="K116" s="108">
        <f t="shared" si="58"/>
        <v>152</v>
      </c>
      <c r="L116" s="108">
        <f t="shared" si="58"/>
        <v>152</v>
      </c>
      <c r="M116" s="108">
        <f t="shared" si="58"/>
        <v>152</v>
      </c>
      <c r="N116" s="108">
        <f t="shared" si="58"/>
        <v>152</v>
      </c>
      <c r="O116" s="108">
        <f t="shared" si="58"/>
        <v>152</v>
      </c>
      <c r="P116" s="108">
        <f t="shared" si="58"/>
        <v>152</v>
      </c>
      <c r="Q116" s="108">
        <f t="shared" si="58"/>
        <v>152</v>
      </c>
      <c r="R116" s="108">
        <f t="shared" si="58"/>
        <v>152</v>
      </c>
      <c r="S116" s="108">
        <f t="shared" si="58"/>
        <v>152</v>
      </c>
      <c r="T116" s="108">
        <f t="shared" si="58"/>
        <v>152</v>
      </c>
      <c r="U116" s="108">
        <f t="shared" si="58"/>
        <v>152</v>
      </c>
      <c r="V116" s="108">
        <f t="shared" si="58"/>
        <v>152</v>
      </c>
      <c r="W116" s="108">
        <f t="shared" si="58"/>
        <v>152</v>
      </c>
      <c r="X116" s="108">
        <f t="shared" si="58"/>
        <v>152</v>
      </c>
      <c r="Y116" s="108">
        <f t="shared" si="58"/>
        <v>152</v>
      </c>
      <c r="Z116" s="108">
        <f t="shared" si="58"/>
        <v>152</v>
      </c>
      <c r="AA116" s="108">
        <f t="shared" si="58"/>
        <v>152</v>
      </c>
      <c r="AB116" s="108">
        <f t="shared" si="58"/>
        <v>152</v>
      </c>
      <c r="AC116" s="108">
        <f t="shared" si="58"/>
        <v>152</v>
      </c>
      <c r="AD116" s="108">
        <f t="shared" si="58"/>
        <v>152</v>
      </c>
      <c r="AE116" s="108">
        <f t="shared" si="58"/>
        <v>152</v>
      </c>
      <c r="AF116" s="108">
        <f t="shared" si="58"/>
        <v>152</v>
      </c>
      <c r="AG116" s="104"/>
      <c r="AH116" s="46">
        <f t="shared" si="24"/>
        <v>1403.9500000000003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59">IF(B97&lt;0,B97*-1,0)</f>
        <v>336.9</v>
      </c>
      <c r="C117" s="93">
        <f t="shared" si="59"/>
        <v>495.9</v>
      </c>
      <c r="D117" s="93">
        <f t="shared" ref="D117:E117" si="60">IF(D97&lt;0,D97*-1,0)</f>
        <v>330.3</v>
      </c>
      <c r="E117" s="93">
        <f t="shared" si="60"/>
        <v>262</v>
      </c>
      <c r="F117" s="93">
        <f t="shared" ref="F117" si="61">IF(F97&lt;0,F97*-1,0)</f>
        <v>255.7</v>
      </c>
      <c r="G117" s="93">
        <f t="shared" ref="B117:AF122" si="62">IF(G97&lt;0,G97*-1,0)</f>
        <v>0</v>
      </c>
      <c r="H117" s="93">
        <f t="shared" si="62"/>
        <v>0</v>
      </c>
      <c r="I117" s="93">
        <f t="shared" si="62"/>
        <v>0</v>
      </c>
      <c r="J117" s="93">
        <f t="shared" si="62"/>
        <v>0</v>
      </c>
      <c r="K117" s="93">
        <f t="shared" si="62"/>
        <v>0</v>
      </c>
      <c r="L117" s="93">
        <f t="shared" si="62"/>
        <v>0</v>
      </c>
      <c r="M117" s="93">
        <f t="shared" si="62"/>
        <v>0</v>
      </c>
      <c r="N117" s="93">
        <f t="shared" si="62"/>
        <v>0</v>
      </c>
      <c r="O117" s="93">
        <f t="shared" si="62"/>
        <v>0</v>
      </c>
      <c r="P117" s="93">
        <f t="shared" si="62"/>
        <v>0</v>
      </c>
      <c r="Q117" s="93">
        <f t="shared" si="62"/>
        <v>0</v>
      </c>
      <c r="R117" s="93">
        <f t="shared" si="62"/>
        <v>0</v>
      </c>
      <c r="S117" s="93">
        <f t="shared" si="62"/>
        <v>0</v>
      </c>
      <c r="T117" s="93">
        <f t="shared" si="62"/>
        <v>0</v>
      </c>
      <c r="U117" s="93">
        <f t="shared" si="62"/>
        <v>0</v>
      </c>
      <c r="V117" s="93">
        <f t="shared" si="62"/>
        <v>0</v>
      </c>
      <c r="W117" s="93">
        <f t="shared" si="62"/>
        <v>0</v>
      </c>
      <c r="X117" s="93">
        <f t="shared" si="62"/>
        <v>0</v>
      </c>
      <c r="Y117" s="93">
        <f t="shared" si="62"/>
        <v>0</v>
      </c>
      <c r="Z117" s="93">
        <f t="shared" si="62"/>
        <v>0</v>
      </c>
      <c r="AA117" s="93">
        <f t="shared" si="62"/>
        <v>0</v>
      </c>
      <c r="AB117" s="93">
        <f t="shared" si="62"/>
        <v>0</v>
      </c>
      <c r="AC117" s="93">
        <f t="shared" si="62"/>
        <v>0</v>
      </c>
      <c r="AD117" s="93">
        <f t="shared" si="62"/>
        <v>0</v>
      </c>
      <c r="AE117" s="93">
        <f t="shared" si="62"/>
        <v>0</v>
      </c>
      <c r="AF117" s="93">
        <f t="shared" si="62"/>
        <v>0</v>
      </c>
      <c r="AG117" s="61"/>
      <c r="AH117" s="46">
        <f t="shared" si="24"/>
        <v>495.9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9"/>
        <v>0</v>
      </c>
      <c r="C118" s="93">
        <f t="shared" si="59"/>
        <v>0</v>
      </c>
      <c r="D118" s="93">
        <f t="shared" ref="D118:E118" si="63">IF(D98&lt;0,D98*-1,0)</f>
        <v>0</v>
      </c>
      <c r="E118" s="93">
        <f t="shared" si="63"/>
        <v>0</v>
      </c>
      <c r="F118" s="93">
        <f t="shared" ref="F118" si="64">IF(F98&lt;0,F98*-1,0)</f>
        <v>0</v>
      </c>
      <c r="G118" s="93">
        <f t="shared" si="62"/>
        <v>0</v>
      </c>
      <c r="H118" s="93">
        <f t="shared" si="62"/>
        <v>0</v>
      </c>
      <c r="I118" s="93">
        <f t="shared" si="62"/>
        <v>0</v>
      </c>
      <c r="J118" s="93">
        <f t="shared" si="62"/>
        <v>0</v>
      </c>
      <c r="K118" s="93">
        <f t="shared" si="62"/>
        <v>0</v>
      </c>
      <c r="L118" s="93">
        <f t="shared" si="62"/>
        <v>0</v>
      </c>
      <c r="M118" s="93">
        <f t="shared" si="62"/>
        <v>0</v>
      </c>
      <c r="N118" s="93">
        <f t="shared" si="62"/>
        <v>0</v>
      </c>
      <c r="O118" s="93">
        <f t="shared" si="62"/>
        <v>0</v>
      </c>
      <c r="P118" s="93">
        <f t="shared" si="62"/>
        <v>0</v>
      </c>
      <c r="Q118" s="93">
        <f t="shared" si="62"/>
        <v>0</v>
      </c>
      <c r="R118" s="93">
        <f t="shared" si="62"/>
        <v>0</v>
      </c>
      <c r="S118" s="93">
        <f t="shared" si="62"/>
        <v>0</v>
      </c>
      <c r="T118" s="93">
        <f t="shared" si="62"/>
        <v>0</v>
      </c>
      <c r="U118" s="93">
        <f t="shared" si="62"/>
        <v>0</v>
      </c>
      <c r="V118" s="93">
        <f t="shared" si="62"/>
        <v>0</v>
      </c>
      <c r="W118" s="93">
        <f t="shared" si="62"/>
        <v>0</v>
      </c>
      <c r="X118" s="93">
        <f t="shared" si="62"/>
        <v>0</v>
      </c>
      <c r="Y118" s="93">
        <f t="shared" si="62"/>
        <v>0</v>
      </c>
      <c r="Z118" s="93">
        <f t="shared" si="62"/>
        <v>0</v>
      </c>
      <c r="AA118" s="93">
        <f t="shared" si="62"/>
        <v>0</v>
      </c>
      <c r="AB118" s="93">
        <f t="shared" si="62"/>
        <v>0</v>
      </c>
      <c r="AC118" s="93">
        <f t="shared" si="62"/>
        <v>0</v>
      </c>
      <c r="AD118" s="93">
        <f t="shared" si="62"/>
        <v>0</v>
      </c>
      <c r="AE118" s="93">
        <f t="shared" si="62"/>
        <v>0</v>
      </c>
      <c r="AF118" s="93">
        <f t="shared" si="62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-336.9</v>
      </c>
      <c r="BH118" s="82">
        <v>82.9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9"/>
        <v>0</v>
      </c>
      <c r="C119" s="93">
        <f t="shared" si="59"/>
        <v>0</v>
      </c>
      <c r="D119" s="93">
        <f t="shared" ref="D119:E119" si="65">IF(D99&lt;0,D99*-1,0)</f>
        <v>0</v>
      </c>
      <c r="E119" s="93">
        <f t="shared" si="65"/>
        <v>0</v>
      </c>
      <c r="F119" s="93">
        <f t="shared" ref="F119" si="66">IF(F99&lt;0,F99*-1,0)</f>
        <v>0</v>
      </c>
      <c r="G119" s="93">
        <f t="shared" si="62"/>
        <v>0</v>
      </c>
      <c r="H119" s="93">
        <f t="shared" si="62"/>
        <v>0</v>
      </c>
      <c r="I119" s="93">
        <f t="shared" si="62"/>
        <v>0</v>
      </c>
      <c r="J119" s="93">
        <f t="shared" si="62"/>
        <v>0</v>
      </c>
      <c r="K119" s="93">
        <f t="shared" si="62"/>
        <v>0</v>
      </c>
      <c r="L119" s="93">
        <f t="shared" si="62"/>
        <v>0</v>
      </c>
      <c r="M119" s="93">
        <f t="shared" si="62"/>
        <v>0</v>
      </c>
      <c r="N119" s="93">
        <f t="shared" si="62"/>
        <v>0</v>
      </c>
      <c r="O119" s="93">
        <f t="shared" si="62"/>
        <v>0</v>
      </c>
      <c r="P119" s="93">
        <f t="shared" si="62"/>
        <v>0</v>
      </c>
      <c r="Q119" s="93">
        <f t="shared" si="62"/>
        <v>0</v>
      </c>
      <c r="R119" s="93">
        <f t="shared" si="62"/>
        <v>0</v>
      </c>
      <c r="S119" s="93">
        <f t="shared" si="62"/>
        <v>0</v>
      </c>
      <c r="T119" s="93">
        <f t="shared" si="62"/>
        <v>0</v>
      </c>
      <c r="U119" s="93">
        <f t="shared" si="62"/>
        <v>0</v>
      </c>
      <c r="V119" s="93">
        <f t="shared" si="62"/>
        <v>0</v>
      </c>
      <c r="W119" s="93">
        <f t="shared" si="62"/>
        <v>0</v>
      </c>
      <c r="X119" s="93">
        <f t="shared" si="62"/>
        <v>0</v>
      </c>
      <c r="Y119" s="93">
        <f t="shared" si="62"/>
        <v>0</v>
      </c>
      <c r="Z119" s="93">
        <f t="shared" si="62"/>
        <v>0</v>
      </c>
      <c r="AA119" s="93">
        <f t="shared" si="62"/>
        <v>0</v>
      </c>
      <c r="AB119" s="93">
        <f t="shared" si="62"/>
        <v>0</v>
      </c>
      <c r="AC119" s="93">
        <f t="shared" si="62"/>
        <v>0</v>
      </c>
      <c r="AD119" s="93">
        <f t="shared" si="62"/>
        <v>0</v>
      </c>
      <c r="AE119" s="93">
        <f t="shared" si="62"/>
        <v>0</v>
      </c>
      <c r="AF119" s="93">
        <f t="shared" si="62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59"/>
        <v>0</v>
      </c>
      <c r="C120" s="93">
        <f t="shared" si="59"/>
        <v>0</v>
      </c>
      <c r="D120" s="93">
        <f t="shared" ref="D120:E120" si="67">IF(D100&lt;0,D100*-1,0)</f>
        <v>0</v>
      </c>
      <c r="E120" s="93">
        <f t="shared" si="67"/>
        <v>0</v>
      </c>
      <c r="F120" s="93">
        <f t="shared" ref="F120" si="68">IF(F100&lt;0,F100*-1,0)</f>
        <v>0</v>
      </c>
      <c r="G120" s="93">
        <f t="shared" si="62"/>
        <v>0</v>
      </c>
      <c r="H120" s="93">
        <f t="shared" si="62"/>
        <v>0</v>
      </c>
      <c r="I120" s="93">
        <f t="shared" si="62"/>
        <v>0</v>
      </c>
      <c r="J120" s="93">
        <f t="shared" si="62"/>
        <v>0</v>
      </c>
      <c r="K120" s="93">
        <f t="shared" si="62"/>
        <v>0</v>
      </c>
      <c r="L120" s="93">
        <f t="shared" si="62"/>
        <v>0</v>
      </c>
      <c r="M120" s="93">
        <f t="shared" si="62"/>
        <v>0</v>
      </c>
      <c r="N120" s="93">
        <f t="shared" si="62"/>
        <v>0</v>
      </c>
      <c r="O120" s="93">
        <f t="shared" si="62"/>
        <v>0</v>
      </c>
      <c r="P120" s="93">
        <f t="shared" si="62"/>
        <v>0</v>
      </c>
      <c r="Q120" s="93">
        <f t="shared" si="62"/>
        <v>0</v>
      </c>
      <c r="R120" s="93">
        <f t="shared" si="62"/>
        <v>0</v>
      </c>
      <c r="S120" s="93">
        <f t="shared" si="62"/>
        <v>0</v>
      </c>
      <c r="T120" s="93">
        <f t="shared" si="62"/>
        <v>0</v>
      </c>
      <c r="U120" s="93">
        <f t="shared" si="62"/>
        <v>0</v>
      </c>
      <c r="V120" s="93">
        <f t="shared" si="62"/>
        <v>0</v>
      </c>
      <c r="W120" s="93">
        <f t="shared" si="62"/>
        <v>0</v>
      </c>
      <c r="X120" s="93">
        <f t="shared" si="62"/>
        <v>0</v>
      </c>
      <c r="Y120" s="93">
        <f t="shared" si="62"/>
        <v>0</v>
      </c>
      <c r="Z120" s="93">
        <f t="shared" si="62"/>
        <v>0</v>
      </c>
      <c r="AA120" s="93">
        <f t="shared" si="62"/>
        <v>0</v>
      </c>
      <c r="AB120" s="93">
        <f t="shared" si="62"/>
        <v>0</v>
      </c>
      <c r="AC120" s="93">
        <f t="shared" si="62"/>
        <v>0</v>
      </c>
      <c r="AD120" s="93">
        <f t="shared" si="62"/>
        <v>0</v>
      </c>
      <c r="AE120" s="93">
        <f t="shared" si="62"/>
        <v>0</v>
      </c>
      <c r="AF120" s="93">
        <f t="shared" si="62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59"/>
        <v>0</v>
      </c>
      <c r="C121" s="93">
        <f t="shared" si="59"/>
        <v>0</v>
      </c>
      <c r="D121" s="93">
        <f t="shared" ref="D121:E121" si="69">IF(D101&lt;0,D101*-1,0)</f>
        <v>0</v>
      </c>
      <c r="E121" s="93">
        <f t="shared" si="69"/>
        <v>0</v>
      </c>
      <c r="F121" s="93">
        <f t="shared" ref="F121" si="70">IF(F101&lt;0,F101*-1,0)</f>
        <v>0</v>
      </c>
      <c r="G121" s="93">
        <f t="shared" si="62"/>
        <v>0</v>
      </c>
      <c r="H121" s="93">
        <f t="shared" si="62"/>
        <v>0</v>
      </c>
      <c r="I121" s="93">
        <f t="shared" si="62"/>
        <v>0</v>
      </c>
      <c r="J121" s="93">
        <f t="shared" si="62"/>
        <v>0</v>
      </c>
      <c r="K121" s="93">
        <f t="shared" si="62"/>
        <v>0</v>
      </c>
      <c r="L121" s="93">
        <f t="shared" si="62"/>
        <v>0</v>
      </c>
      <c r="M121" s="93">
        <f t="shared" si="62"/>
        <v>0</v>
      </c>
      <c r="N121" s="93">
        <f t="shared" si="62"/>
        <v>0</v>
      </c>
      <c r="O121" s="93">
        <f t="shared" si="62"/>
        <v>0</v>
      </c>
      <c r="P121" s="93">
        <f t="shared" si="62"/>
        <v>0</v>
      </c>
      <c r="Q121" s="93">
        <f t="shared" si="62"/>
        <v>0</v>
      </c>
      <c r="R121" s="93">
        <f t="shared" si="62"/>
        <v>0</v>
      </c>
      <c r="S121" s="93">
        <f t="shared" si="62"/>
        <v>0</v>
      </c>
      <c r="T121" s="93">
        <f t="shared" si="62"/>
        <v>0</v>
      </c>
      <c r="U121" s="93">
        <f t="shared" si="62"/>
        <v>0</v>
      </c>
      <c r="V121" s="93">
        <f t="shared" si="62"/>
        <v>0</v>
      </c>
      <c r="W121" s="93">
        <f t="shared" si="62"/>
        <v>0</v>
      </c>
      <c r="X121" s="93">
        <f t="shared" si="62"/>
        <v>0</v>
      </c>
      <c r="Y121" s="93">
        <f t="shared" si="62"/>
        <v>0</v>
      </c>
      <c r="Z121" s="93">
        <f t="shared" si="62"/>
        <v>0</v>
      </c>
      <c r="AA121" s="93">
        <f t="shared" si="62"/>
        <v>0</v>
      </c>
      <c r="AB121" s="93">
        <f t="shared" si="62"/>
        <v>0</v>
      </c>
      <c r="AC121" s="93">
        <f t="shared" si="62"/>
        <v>0</v>
      </c>
      <c r="AD121" s="93">
        <f t="shared" si="62"/>
        <v>0</v>
      </c>
      <c r="AE121" s="93">
        <f t="shared" si="62"/>
        <v>0</v>
      </c>
      <c r="AF121" s="93">
        <f t="shared" si="62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59"/>
        <v>0</v>
      </c>
      <c r="C122" s="93">
        <f t="shared" si="59"/>
        <v>0</v>
      </c>
      <c r="D122" s="93">
        <f t="shared" ref="D122:E122" si="71">IF(D102&lt;0,D102*-1,0)</f>
        <v>0</v>
      </c>
      <c r="E122" s="93">
        <f t="shared" si="71"/>
        <v>0</v>
      </c>
      <c r="F122" s="93">
        <f t="shared" ref="F122" si="72">IF(F102&lt;0,F102*-1,0)</f>
        <v>0</v>
      </c>
      <c r="G122" s="93">
        <f t="shared" si="62"/>
        <v>0</v>
      </c>
      <c r="H122" s="93">
        <f t="shared" si="62"/>
        <v>0</v>
      </c>
      <c r="I122" s="93">
        <f t="shared" si="62"/>
        <v>0</v>
      </c>
      <c r="J122" s="93">
        <f t="shared" si="62"/>
        <v>0</v>
      </c>
      <c r="K122" s="93">
        <f t="shared" si="62"/>
        <v>0</v>
      </c>
      <c r="L122" s="93">
        <f t="shared" si="62"/>
        <v>0</v>
      </c>
      <c r="M122" s="93">
        <f t="shared" si="62"/>
        <v>0</v>
      </c>
      <c r="N122" s="93">
        <f t="shared" si="62"/>
        <v>0</v>
      </c>
      <c r="O122" s="93">
        <f t="shared" si="62"/>
        <v>0</v>
      </c>
      <c r="P122" s="93">
        <f t="shared" si="62"/>
        <v>0</v>
      </c>
      <c r="Q122" s="93">
        <f t="shared" si="62"/>
        <v>0</v>
      </c>
      <c r="R122" s="93">
        <f t="shared" si="62"/>
        <v>0</v>
      </c>
      <c r="S122" s="93">
        <f t="shared" si="62"/>
        <v>0</v>
      </c>
      <c r="T122" s="93">
        <f t="shared" si="62"/>
        <v>0</v>
      </c>
      <c r="U122" s="93">
        <f t="shared" si="62"/>
        <v>0</v>
      </c>
      <c r="V122" s="93">
        <f t="shared" si="62"/>
        <v>0</v>
      </c>
      <c r="W122" s="93">
        <f t="shared" si="62"/>
        <v>0</v>
      </c>
      <c r="X122" s="93">
        <f t="shared" si="62"/>
        <v>0</v>
      </c>
      <c r="Y122" s="93">
        <f t="shared" si="62"/>
        <v>0</v>
      </c>
      <c r="Z122" s="93">
        <f t="shared" si="62"/>
        <v>0</v>
      </c>
      <c r="AA122" s="93">
        <f t="shared" si="62"/>
        <v>0</v>
      </c>
      <c r="AB122" s="93">
        <f t="shared" si="62"/>
        <v>0</v>
      </c>
      <c r="AC122" s="93">
        <f t="shared" si="62"/>
        <v>0</v>
      </c>
      <c r="AD122" s="93">
        <f t="shared" si="62"/>
        <v>0</v>
      </c>
      <c r="AE122" s="93">
        <f t="shared" si="62"/>
        <v>0</v>
      </c>
      <c r="AF122" s="93">
        <f t="shared" si="62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:C123" si="73">SUM(B117:B122)</f>
        <v>336.9</v>
      </c>
      <c r="C123" s="70">
        <f t="shared" si="73"/>
        <v>495.9</v>
      </c>
      <c r="D123" s="70">
        <f t="shared" ref="D123:E123" si="74">SUM(D117:D122)</f>
        <v>330.3</v>
      </c>
      <c r="E123" s="70">
        <f t="shared" si="74"/>
        <v>262</v>
      </c>
      <c r="F123" s="70">
        <f t="shared" ref="F123" si="75">SUM(F117:F122)</f>
        <v>255.7</v>
      </c>
      <c r="G123" s="70">
        <f t="shared" ref="B123:AF123" si="76">SUM(G117:G122)</f>
        <v>0</v>
      </c>
      <c r="H123" s="70">
        <f t="shared" si="76"/>
        <v>0</v>
      </c>
      <c r="I123" s="70">
        <f t="shared" si="76"/>
        <v>0</v>
      </c>
      <c r="J123" s="70">
        <f t="shared" si="76"/>
        <v>0</v>
      </c>
      <c r="K123" s="70">
        <f t="shared" si="76"/>
        <v>0</v>
      </c>
      <c r="L123" s="70">
        <f t="shared" si="76"/>
        <v>0</v>
      </c>
      <c r="M123" s="70">
        <f t="shared" si="76"/>
        <v>0</v>
      </c>
      <c r="N123" s="70">
        <f t="shared" si="76"/>
        <v>0</v>
      </c>
      <c r="O123" s="70">
        <f t="shared" si="76"/>
        <v>0</v>
      </c>
      <c r="P123" s="70">
        <f t="shared" si="76"/>
        <v>0</v>
      </c>
      <c r="Q123" s="70">
        <f t="shared" si="76"/>
        <v>0</v>
      </c>
      <c r="R123" s="70">
        <f t="shared" si="76"/>
        <v>0</v>
      </c>
      <c r="S123" s="70">
        <f t="shared" si="76"/>
        <v>0</v>
      </c>
      <c r="T123" s="70">
        <f t="shared" si="76"/>
        <v>0</v>
      </c>
      <c r="U123" s="70">
        <f t="shared" si="76"/>
        <v>0</v>
      </c>
      <c r="V123" s="70">
        <f t="shared" si="76"/>
        <v>0</v>
      </c>
      <c r="W123" s="70">
        <f t="shared" si="76"/>
        <v>0</v>
      </c>
      <c r="X123" s="70">
        <f t="shared" si="76"/>
        <v>0</v>
      </c>
      <c r="Y123" s="70">
        <f t="shared" si="76"/>
        <v>0</v>
      </c>
      <c r="Z123" s="70">
        <f t="shared" si="76"/>
        <v>0</v>
      </c>
      <c r="AA123" s="70">
        <f t="shared" si="76"/>
        <v>0</v>
      </c>
      <c r="AB123" s="70">
        <f t="shared" si="76"/>
        <v>0</v>
      </c>
      <c r="AC123" s="70">
        <f t="shared" si="76"/>
        <v>0</v>
      </c>
      <c r="AD123" s="70">
        <f t="shared" si="76"/>
        <v>0</v>
      </c>
      <c r="AE123" s="70">
        <f t="shared" si="76"/>
        <v>0</v>
      </c>
      <c r="AF123" s="70">
        <f t="shared" si="76"/>
        <v>0</v>
      </c>
      <c r="AG123" s="104"/>
      <c r="AH123" s="46">
        <f t="shared" si="24"/>
        <v>495.9</v>
      </c>
      <c r="AI123" s="47">
        <f t="shared" si="25"/>
        <v>0</v>
      </c>
      <c r="AJ123" s="105">
        <f t="array" ref="AJ123">MIN(IF(B123:AF123&lt;&gt;0,B123:AF123))</f>
        <v>255.7</v>
      </c>
    </row>
    <row r="124" spans="1:64" ht="15.75" thickBot="1">
      <c r="A124" s="87" t="s">
        <v>146</v>
      </c>
      <c r="B124" s="70">
        <f t="shared" ref="B124:C124" si="77">B108-B123</f>
        <v>-231.59999999999997</v>
      </c>
      <c r="C124" s="70">
        <f t="shared" si="77"/>
        <v>-400.09999999999997</v>
      </c>
      <c r="D124" s="70">
        <f t="shared" ref="D124:E124" si="78">D108-D123</f>
        <v>-244.8</v>
      </c>
      <c r="E124" s="70">
        <f t="shared" si="78"/>
        <v>-173.39999999999998</v>
      </c>
      <c r="F124" s="70">
        <f t="shared" ref="F124" si="79">F108-F123</f>
        <v>-178</v>
      </c>
      <c r="G124" s="70">
        <f t="shared" ref="B124:AF124" si="80">G108-G123</f>
        <v>0</v>
      </c>
      <c r="H124" s="70">
        <f t="shared" si="80"/>
        <v>0</v>
      </c>
      <c r="I124" s="70">
        <f t="shared" si="80"/>
        <v>0</v>
      </c>
      <c r="J124" s="70">
        <f t="shared" si="80"/>
        <v>0</v>
      </c>
      <c r="K124" s="70">
        <f t="shared" si="80"/>
        <v>0</v>
      </c>
      <c r="L124" s="70">
        <f t="shared" si="80"/>
        <v>0</v>
      </c>
      <c r="M124" s="70">
        <f t="shared" si="80"/>
        <v>0</v>
      </c>
      <c r="N124" s="70">
        <f t="shared" si="80"/>
        <v>0</v>
      </c>
      <c r="O124" s="70">
        <f t="shared" si="80"/>
        <v>0</v>
      </c>
      <c r="P124" s="70">
        <f t="shared" si="80"/>
        <v>0</v>
      </c>
      <c r="Q124" s="70">
        <f t="shared" si="80"/>
        <v>0</v>
      </c>
      <c r="R124" s="70">
        <f t="shared" si="80"/>
        <v>0</v>
      </c>
      <c r="S124" s="70">
        <f t="shared" si="80"/>
        <v>0</v>
      </c>
      <c r="T124" s="70">
        <f t="shared" si="80"/>
        <v>0</v>
      </c>
      <c r="U124" s="70">
        <f t="shared" si="80"/>
        <v>0</v>
      </c>
      <c r="V124" s="70">
        <f t="shared" si="80"/>
        <v>0</v>
      </c>
      <c r="W124" s="70">
        <f t="shared" si="80"/>
        <v>0</v>
      </c>
      <c r="X124" s="70">
        <f t="shared" si="80"/>
        <v>0</v>
      </c>
      <c r="Y124" s="70">
        <f t="shared" si="80"/>
        <v>0</v>
      </c>
      <c r="Z124" s="70">
        <f t="shared" si="80"/>
        <v>0</v>
      </c>
      <c r="AA124" s="70">
        <f t="shared" si="80"/>
        <v>0</v>
      </c>
      <c r="AB124" s="70">
        <f t="shared" si="80"/>
        <v>0</v>
      </c>
      <c r="AC124" s="70">
        <f t="shared" si="80"/>
        <v>0</v>
      </c>
      <c r="AD124" s="70">
        <f t="shared" si="80"/>
        <v>0</v>
      </c>
      <c r="AE124" s="70">
        <f t="shared" si="80"/>
        <v>0</v>
      </c>
      <c r="AF124" s="70">
        <f t="shared" si="80"/>
        <v>0</v>
      </c>
      <c r="AG124" s="104"/>
      <c r="AH124" s="46">
        <f t="shared" si="24"/>
        <v>0</v>
      </c>
      <c r="AI124" s="47">
        <f t="shared" si="25"/>
        <v>-400.09999999999997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50.04</v>
      </c>
      <c r="C126" s="117">
        <v>50.033999999999999</v>
      </c>
      <c r="D126" s="117">
        <v>49.966000000000001</v>
      </c>
      <c r="E126" s="117">
        <v>49.960999999999999</v>
      </c>
      <c r="F126" s="117">
        <v>49.982999999999997</v>
      </c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50.04</v>
      </c>
      <c r="AI126" s="47">
        <f t="shared" si="25"/>
        <v>49.960999999999999</v>
      </c>
    </row>
    <row r="127" spans="1:64">
      <c r="A127" s="119" t="s">
        <v>149</v>
      </c>
      <c r="B127" s="43">
        <v>134.69999999999999</v>
      </c>
      <c r="C127" s="43">
        <v>134.6</v>
      </c>
      <c r="D127" s="43">
        <v>134.69999999999999</v>
      </c>
      <c r="E127" s="43">
        <v>134.30000000000001</v>
      </c>
      <c r="F127" s="43">
        <v>133.69999999999999</v>
      </c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134.69999999999999</v>
      </c>
      <c r="AI127" s="47">
        <f t="shared" si="25"/>
        <v>133.69999999999999</v>
      </c>
    </row>
    <row r="128" spans="1:64">
      <c r="A128" s="119" t="s">
        <v>150</v>
      </c>
      <c r="B128" s="43">
        <v>129.6</v>
      </c>
      <c r="C128" s="43">
        <v>129.5</v>
      </c>
      <c r="D128" s="43">
        <v>130</v>
      </c>
      <c r="E128" s="43">
        <v>132.30000000000001</v>
      </c>
      <c r="F128" s="43">
        <v>129.19999999999999</v>
      </c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132.30000000000001</v>
      </c>
      <c r="AI128" s="47">
        <f t="shared" si="25"/>
        <v>129.19999999999999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137.30000000000001</v>
      </c>
      <c r="C130" s="43">
        <v>137.9</v>
      </c>
      <c r="D130" s="43">
        <v>138.5</v>
      </c>
      <c r="E130" s="43">
        <v>138.69999999999999</v>
      </c>
      <c r="F130" s="43">
        <v>138.69999999999999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138.69999999999999</v>
      </c>
      <c r="AI130" s="47">
        <f t="shared" si="25"/>
        <v>137.30000000000001</v>
      </c>
    </row>
    <row r="131" spans="1:35">
      <c r="A131" s="121" t="s">
        <v>153</v>
      </c>
      <c r="B131" s="122">
        <v>131</v>
      </c>
      <c r="C131" s="122">
        <v>133.1</v>
      </c>
      <c r="D131" s="122">
        <v>132.5</v>
      </c>
      <c r="E131" s="122">
        <v>132.5</v>
      </c>
      <c r="F131" s="122">
        <v>132.5</v>
      </c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133.1</v>
      </c>
      <c r="AI131" s="47">
        <f t="shared" si="25"/>
        <v>131</v>
      </c>
    </row>
    <row r="132" spans="1:35">
      <c r="A132" s="119" t="s">
        <v>154</v>
      </c>
      <c r="B132" s="43">
        <v>129.9</v>
      </c>
      <c r="C132" s="43">
        <v>135.19999999999999</v>
      </c>
      <c r="D132" s="43">
        <v>130.1</v>
      </c>
      <c r="E132" s="43">
        <v>131.30000000000001</v>
      </c>
      <c r="F132" s="43">
        <v>131.30000000000001</v>
      </c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135.19999999999999</v>
      </c>
      <c r="AI132" s="47">
        <f t="shared" si="25"/>
        <v>129.9</v>
      </c>
    </row>
    <row r="133" spans="1:35" ht="15.75" thickBot="1">
      <c r="A133" s="119" t="s">
        <v>155</v>
      </c>
      <c r="B133" s="101">
        <v>67.900000000000006</v>
      </c>
      <c r="C133" s="101">
        <v>67.900000000000006</v>
      </c>
      <c r="D133" s="101">
        <v>67.900000000000006</v>
      </c>
      <c r="E133" s="101">
        <v>67.900000000000006</v>
      </c>
      <c r="F133" s="101">
        <v>67.900000000000006</v>
      </c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67.900000000000006</v>
      </c>
      <c r="AI133" s="47">
        <f t="shared" si="25"/>
        <v>67.900000000000006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:C135" si="81">SUM(B26,B32,B45:B46,B82,B84:B85,B87,B89,B137:B142,B177,B183,B189,B198,B200,B212,B219,B222:B223,B230,B232,B234,B238:B240,B242:B244,B249,B255:B256,B258:B260,B161,B166)</f>
        <v>107.74000000000001</v>
      </c>
      <c r="C135" s="114">
        <f t="shared" si="81"/>
        <v>110.74</v>
      </c>
      <c r="D135" s="114">
        <f t="shared" ref="D135:E135" si="82">SUM(D26,D32,D45:D46,D82,D84:D85,D87,D89,D137:D142,D177,D183,D189,D198,D200,D212,D219,D222:D223,D230,D232,D234,D238:D240,D242:D244,D249,D255:D256,D258:D260,D161,D166)</f>
        <v>141.44</v>
      </c>
      <c r="E135" s="114">
        <f t="shared" si="82"/>
        <v>136.14000000000001</v>
      </c>
      <c r="F135" s="114">
        <f t="shared" ref="F135" si="83">SUM(F26,F32,F45:F46,F82,F84:F85,F87,F89,F137:F142,F177,F183,F189,F198,F200,F212,F219,F222:F223,F230,F232,F234,F238:F240,F242:F244,F249,F255:F256,F258:F260,F161,F166)</f>
        <v>277.14000000000004</v>
      </c>
      <c r="G135" s="114">
        <f t="shared" ref="C135:O135" si="84">SUM(G26,G32,G45:G46,G82,G84:G85,G87,G89,G137:G142,G177,G183,G189,G198,G200,G212,G219,G222:G223,G230,G232,G234,G238:G240,G242:G244,G249,G255:G256,G258:G260,G161,G166)</f>
        <v>0.94</v>
      </c>
      <c r="H135" s="114">
        <f t="shared" si="84"/>
        <v>0.94</v>
      </c>
      <c r="I135" s="114">
        <f t="shared" si="84"/>
        <v>0.94</v>
      </c>
      <c r="J135" s="114">
        <f t="shared" si="84"/>
        <v>0.94</v>
      </c>
      <c r="K135" s="114">
        <f t="shared" si="84"/>
        <v>0.94</v>
      </c>
      <c r="L135" s="114">
        <f t="shared" si="84"/>
        <v>0.94</v>
      </c>
      <c r="M135" s="114">
        <f t="shared" si="84"/>
        <v>0.94</v>
      </c>
      <c r="N135" s="114">
        <f t="shared" si="84"/>
        <v>0.94</v>
      </c>
      <c r="O135" s="114">
        <f t="shared" si="84"/>
        <v>0.94</v>
      </c>
      <c r="P135" s="114">
        <v>42</v>
      </c>
      <c r="Q135" s="114">
        <f t="shared" ref="Q135:X135" si="85">SUM(Q26,Q32,Q45:Q46,Q82,Q84:Q85,Q87,Q89,Q137:Q142,Q177,Q183,Q189,Q198,Q200,Q212,Q219,Q222:Q223,Q230,Q232,Q234,Q238:Q240,Q242:Q244,Q249,Q255:Q256,Q258:Q260,Q161,Q166)</f>
        <v>0.94</v>
      </c>
      <c r="R135" s="114">
        <f t="shared" si="85"/>
        <v>0.94</v>
      </c>
      <c r="S135" s="114">
        <f t="shared" si="85"/>
        <v>0.94</v>
      </c>
      <c r="T135" s="114">
        <f t="shared" si="85"/>
        <v>0.94</v>
      </c>
      <c r="U135" s="114">
        <f t="shared" si="85"/>
        <v>0.94</v>
      </c>
      <c r="V135" s="114">
        <f t="shared" si="85"/>
        <v>0.94</v>
      </c>
      <c r="W135" s="114">
        <f t="shared" si="85"/>
        <v>0.94</v>
      </c>
      <c r="X135" s="114">
        <f t="shared" si="85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6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6"/>
        <v>0.94</v>
      </c>
      <c r="AC135" s="114">
        <f t="shared" si="86"/>
        <v>0.94</v>
      </c>
      <c r="AD135" s="114">
        <f t="shared" si="86"/>
        <v>0.94</v>
      </c>
      <c r="AE135" s="114">
        <f t="shared" si="86"/>
        <v>0.94</v>
      </c>
      <c r="AF135" s="114">
        <f t="shared" si="86"/>
        <v>0.94</v>
      </c>
      <c r="AG135" s="127"/>
      <c r="AH135" s="46">
        <f t="shared" si="24"/>
        <v>277.14000000000004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26.3</v>
      </c>
      <c r="C137" s="132">
        <v>27.7</v>
      </c>
      <c r="D137" s="132">
        <v>29</v>
      </c>
      <c r="E137" s="132">
        <v>26.5</v>
      </c>
      <c r="F137" s="132">
        <v>29.3</v>
      </c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29.3</v>
      </c>
      <c r="AI137" s="47">
        <f t="shared" si="25"/>
        <v>26.3</v>
      </c>
    </row>
    <row r="138" spans="1:35">
      <c r="A138" s="135" t="s">
        <v>160</v>
      </c>
      <c r="B138" s="132">
        <v>-9.4</v>
      </c>
      <c r="C138" s="132">
        <v>-5.2</v>
      </c>
      <c r="D138" s="132">
        <v>-1.5</v>
      </c>
      <c r="E138" s="132">
        <v>-6.8</v>
      </c>
      <c r="F138" s="132">
        <v>-3.5</v>
      </c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-1.5</v>
      </c>
      <c r="AI138" s="47">
        <f t="shared" si="25"/>
        <v>-9.4</v>
      </c>
    </row>
    <row r="139" spans="1:35">
      <c r="A139" s="135" t="s">
        <v>161</v>
      </c>
      <c r="B139" s="132">
        <v>-36.1</v>
      </c>
      <c r="C139" s="132">
        <v>-43.2</v>
      </c>
      <c r="D139" s="132">
        <v>-52.3</v>
      </c>
      <c r="E139" s="132">
        <v>-55.4</v>
      </c>
      <c r="F139" s="132">
        <v>-56.7</v>
      </c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-36.1</v>
      </c>
      <c r="AI139" s="47">
        <f>MIN(B139:AF139)</f>
        <v>-56.7</v>
      </c>
    </row>
    <row r="140" spans="1:35">
      <c r="A140" s="135" t="s">
        <v>162</v>
      </c>
      <c r="B140" s="132">
        <v>50.5</v>
      </c>
      <c r="C140" s="132">
        <v>56.5</v>
      </c>
      <c r="D140" s="132">
        <v>73.599999999999994</v>
      </c>
      <c r="E140" s="132">
        <v>84.4</v>
      </c>
      <c r="F140" s="132">
        <v>85.4</v>
      </c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85.4</v>
      </c>
      <c r="AI140" s="47">
        <f>MIN(B140:AF140)</f>
        <v>50.5</v>
      </c>
    </row>
    <row r="141" spans="1:35">
      <c r="A141" s="135" t="s">
        <v>163</v>
      </c>
      <c r="B141" s="132">
        <v>23.2</v>
      </c>
      <c r="C141" s="132">
        <v>20.3</v>
      </c>
      <c r="D141" s="132">
        <v>26.9</v>
      </c>
      <c r="E141" s="132">
        <v>30.5</v>
      </c>
      <c r="F141" s="132">
        <v>29.9</v>
      </c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30.5</v>
      </c>
      <c r="AI141" s="47">
        <f>MIN(B141:AF141)</f>
        <v>20.3</v>
      </c>
    </row>
    <row r="142" spans="1:35">
      <c r="A142" s="135" t="s">
        <v>164</v>
      </c>
      <c r="B142" s="132">
        <v>-69.599999999999994</v>
      </c>
      <c r="C142" s="132">
        <v>-69.7</v>
      </c>
      <c r="D142" s="132">
        <v>-59.4</v>
      </c>
      <c r="E142" s="132">
        <v>-68.099999999999994</v>
      </c>
      <c r="F142" s="132">
        <v>67.7</v>
      </c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67.7</v>
      </c>
      <c r="AI142" s="47">
        <f>MIN(B142:AF142)</f>
        <v>-69.7</v>
      </c>
    </row>
    <row r="143" spans="1:35">
      <c r="A143" s="135" t="s">
        <v>165</v>
      </c>
      <c r="B143" s="132">
        <v>11.7</v>
      </c>
      <c r="C143" s="132">
        <v>22.1</v>
      </c>
      <c r="D143" s="132">
        <v>22.4</v>
      </c>
      <c r="E143" s="132">
        <v>21.6</v>
      </c>
      <c r="F143" s="132">
        <v>22.4</v>
      </c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>
        <v>-37.6</v>
      </c>
      <c r="C144" s="132">
        <v>5.9</v>
      </c>
      <c r="D144" s="132">
        <v>4.7</v>
      </c>
      <c r="E144" s="132">
        <v>4.7</v>
      </c>
      <c r="F144" s="132">
        <v>5.2</v>
      </c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9">
      <c r="A145" s="135" t="s">
        <v>167</v>
      </c>
      <c r="B145" s="132">
        <v>-76.900000000000006</v>
      </c>
      <c r="C145" s="132">
        <v>-66.599999999999994</v>
      </c>
      <c r="D145" s="132">
        <v>-38.200000000000003</v>
      </c>
      <c r="E145" s="132">
        <v>-37.4</v>
      </c>
      <c r="F145" s="132">
        <v>-34.799999999999997</v>
      </c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9">
      <c r="A146" s="135" t="s">
        <v>168</v>
      </c>
      <c r="B146" s="132">
        <v>-251.5</v>
      </c>
      <c r="C146" s="132">
        <v>-626.29999999999995</v>
      </c>
      <c r="D146" s="132">
        <v>-384.5</v>
      </c>
      <c r="E146" s="132">
        <v>-323.5</v>
      </c>
      <c r="F146" s="132">
        <v>-319.5</v>
      </c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7">MAX(B146:AF146)</f>
        <v>-251.5</v>
      </c>
      <c r="AI146" s="47">
        <f t="shared" ref="AI146:AI158" si="88">MIN(B146:AF146)</f>
        <v>-626.29999999999995</v>
      </c>
    </row>
    <row r="147" spans="1:39">
      <c r="A147" s="135" t="s">
        <v>169</v>
      </c>
      <c r="B147" s="132"/>
      <c r="C147" s="132"/>
      <c r="D147" s="132"/>
      <c r="E147" s="132"/>
      <c r="F147" s="132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7"/>
        <v>0</v>
      </c>
      <c r="AI147" s="47">
        <f t="shared" si="88"/>
        <v>0</v>
      </c>
    </row>
    <row r="148" spans="1:39">
      <c r="A148" s="135" t="s">
        <v>170</v>
      </c>
      <c r="B148" s="132">
        <v>10.9</v>
      </c>
      <c r="C148" s="132">
        <v>12.8</v>
      </c>
      <c r="D148" s="132">
        <v>15.3</v>
      </c>
      <c r="E148" s="132">
        <v>11.5</v>
      </c>
      <c r="F148" s="132">
        <v>6.6</v>
      </c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7"/>
        <v>15.3</v>
      </c>
      <c r="AI148" s="47">
        <f t="shared" si="88"/>
        <v>6.6</v>
      </c>
    </row>
    <row r="149" spans="1:39">
      <c r="A149" s="135" t="s">
        <v>171</v>
      </c>
      <c r="B149" s="132">
        <v>160</v>
      </c>
      <c r="C149" s="132">
        <v>158.69999999999999</v>
      </c>
      <c r="D149" s="132">
        <v>156.5</v>
      </c>
      <c r="E149" s="132">
        <v>156.80000000000001</v>
      </c>
      <c r="F149" s="132">
        <v>146.5</v>
      </c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7"/>
        <v>160</v>
      </c>
      <c r="AI149" s="47">
        <f t="shared" si="88"/>
        <v>146.5</v>
      </c>
    </row>
    <row r="150" spans="1:39">
      <c r="A150" s="135" t="s">
        <v>172</v>
      </c>
      <c r="B150" s="132">
        <v>25.3</v>
      </c>
      <c r="C150" s="132">
        <v>25.9</v>
      </c>
      <c r="D150" s="132">
        <v>25.7</v>
      </c>
      <c r="E150" s="132">
        <v>26</v>
      </c>
      <c r="F150" s="132">
        <v>26.1</v>
      </c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7"/>
        <v>26.1</v>
      </c>
      <c r="AI150" s="47">
        <f t="shared" si="88"/>
        <v>25.3</v>
      </c>
    </row>
    <row r="151" spans="1:39" ht="15.75" thickBot="1">
      <c r="A151" s="139" t="s">
        <v>173</v>
      </c>
      <c r="B151" s="132">
        <v>8.1</v>
      </c>
      <c r="C151" s="132">
        <v>8.3000000000000007</v>
      </c>
      <c r="D151" s="132">
        <v>7.6</v>
      </c>
      <c r="E151" s="132">
        <v>8.9</v>
      </c>
      <c r="F151" s="132">
        <v>8</v>
      </c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7"/>
        <v>8.9</v>
      </c>
      <c r="AI151" s="47">
        <f t="shared" si="88"/>
        <v>7.6</v>
      </c>
    </row>
    <row r="152" spans="1:39" ht="15.75" thickBot="1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7"/>
        <v>0</v>
      </c>
      <c r="AI152" s="47">
        <f t="shared" si="88"/>
        <v>0</v>
      </c>
      <c r="AL152" s="212" t="s">
        <v>316</v>
      </c>
    </row>
    <row r="153" spans="1:39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23.19 m3/s, Fill Time: 16.34 Hrs)</v>
      </c>
      <c r="B153" s="146"/>
      <c r="C153" s="146">
        <v>1983.4</v>
      </c>
      <c r="D153" s="146"/>
      <c r="E153" s="146">
        <v>1983.55</v>
      </c>
      <c r="F153" s="146">
        <v>1983.79</v>
      </c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87"/>
        <v>1983.79</v>
      </c>
      <c r="AI153" s="47">
        <f t="shared" si="88"/>
        <v>1983.4</v>
      </c>
      <c r="AK153" s="204">
        <v>23.19</v>
      </c>
      <c r="AL153" s="137">
        <f>AK153*456/66</f>
        <v>160.22181818181821</v>
      </c>
    </row>
    <row r="154" spans="1:39">
      <c r="A154" s="135" t="s">
        <v>176</v>
      </c>
      <c r="B154" s="149"/>
      <c r="C154" s="149"/>
      <c r="D154" s="149"/>
      <c r="E154" s="149"/>
      <c r="F154" s="149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87"/>
        <v>0</v>
      </c>
      <c r="AI154" s="47">
        <f t="shared" si="88"/>
        <v>0</v>
      </c>
      <c r="AK154" s="204">
        <v>23.77</v>
      </c>
    </row>
    <row r="155" spans="1:39">
      <c r="A155" s="135" t="s">
        <v>177</v>
      </c>
      <c r="B155" s="149"/>
      <c r="C155" s="149">
        <v>623.99</v>
      </c>
      <c r="D155" s="149"/>
      <c r="E155" s="149">
        <v>624.32000000000005</v>
      </c>
      <c r="F155" s="149">
        <v>624.4</v>
      </c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87"/>
        <v>624.4</v>
      </c>
      <c r="AI155" s="47">
        <f t="shared" si="88"/>
        <v>623.99</v>
      </c>
      <c r="AK155" s="204"/>
      <c r="AM155" s="204">
        <f>160/6.9</f>
        <v>23.188405797101449</v>
      </c>
    </row>
    <row r="156" spans="1:39">
      <c r="A156" s="135" t="s">
        <v>178</v>
      </c>
      <c r="B156" s="149"/>
      <c r="C156" s="149">
        <v>336.02</v>
      </c>
      <c r="D156" s="149"/>
      <c r="E156" s="149">
        <v>336.45</v>
      </c>
      <c r="F156" s="149">
        <v>336.7</v>
      </c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87"/>
        <v>336.7</v>
      </c>
      <c r="AI156" s="47">
        <f t="shared" si="88"/>
        <v>336.02</v>
      </c>
      <c r="AK156" s="204"/>
    </row>
    <row r="157" spans="1:39">
      <c r="A157" s="135" t="s">
        <v>179</v>
      </c>
      <c r="B157" s="149"/>
      <c r="C157" s="149">
        <v>881.8</v>
      </c>
      <c r="D157" s="149"/>
      <c r="E157" s="149">
        <v>881.7</v>
      </c>
      <c r="F157" s="149">
        <v>881.6</v>
      </c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87"/>
        <v>881.8</v>
      </c>
      <c r="AI157" s="47">
        <f t="shared" si="88"/>
        <v>881.6</v>
      </c>
      <c r="AK157" s="204"/>
    </row>
    <row r="158" spans="1:39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/>
      <c r="C158" s="153"/>
      <c r="D158" s="153"/>
      <c r="E158" s="153"/>
      <c r="F158" s="153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87"/>
        <v>0</v>
      </c>
      <c r="AI158" s="47">
        <f t="shared" si="88"/>
        <v>0</v>
      </c>
      <c r="AK158" s="204">
        <v>7</v>
      </c>
    </row>
    <row r="159" spans="1:39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9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v>0.3</v>
      </c>
      <c r="D161" s="161">
        <v>0.3</v>
      </c>
      <c r="E161" s="161">
        <v>0.3</v>
      </c>
      <c r="F161" s="161">
        <v>0.3</v>
      </c>
      <c r="G161" s="161">
        <f t="shared" ref="C161:R166" si="89">F161</f>
        <v>0.3</v>
      </c>
      <c r="H161" s="161">
        <f t="shared" si="89"/>
        <v>0.3</v>
      </c>
      <c r="I161" s="161">
        <f t="shared" si="89"/>
        <v>0.3</v>
      </c>
      <c r="J161" s="161">
        <f t="shared" si="89"/>
        <v>0.3</v>
      </c>
      <c r="K161" s="161">
        <f t="shared" si="89"/>
        <v>0.3</v>
      </c>
      <c r="L161" s="161">
        <f t="shared" si="89"/>
        <v>0.3</v>
      </c>
      <c r="M161" s="161">
        <f t="shared" si="89"/>
        <v>0.3</v>
      </c>
      <c r="N161" s="161">
        <f t="shared" si="89"/>
        <v>0.3</v>
      </c>
      <c r="O161" s="161">
        <f t="shared" si="89"/>
        <v>0.3</v>
      </c>
      <c r="P161" s="161">
        <f t="shared" si="89"/>
        <v>0.3</v>
      </c>
      <c r="Q161" s="161">
        <f t="shared" si="89"/>
        <v>0.3</v>
      </c>
      <c r="R161" s="161">
        <f t="shared" si="89"/>
        <v>0.3</v>
      </c>
      <c r="S161" s="161">
        <f t="shared" ref="S161:AF166" si="90">R161</f>
        <v>0.3</v>
      </c>
      <c r="T161" s="161">
        <f t="shared" si="90"/>
        <v>0.3</v>
      </c>
      <c r="U161" s="161">
        <f t="shared" si="90"/>
        <v>0.3</v>
      </c>
      <c r="V161" s="161">
        <f t="shared" si="90"/>
        <v>0.3</v>
      </c>
      <c r="W161" s="161">
        <f t="shared" si="90"/>
        <v>0.3</v>
      </c>
      <c r="X161" s="161">
        <f t="shared" si="90"/>
        <v>0.3</v>
      </c>
      <c r="Y161" s="161">
        <f t="shared" si="90"/>
        <v>0.3</v>
      </c>
      <c r="Z161" s="161">
        <f t="shared" si="90"/>
        <v>0.3</v>
      </c>
      <c r="AA161" s="161">
        <f t="shared" si="90"/>
        <v>0.3</v>
      </c>
      <c r="AB161" s="161">
        <f t="shared" si="90"/>
        <v>0.3</v>
      </c>
      <c r="AC161" s="161">
        <f t="shared" si="90"/>
        <v>0.3</v>
      </c>
      <c r="AD161" s="161">
        <f t="shared" si="90"/>
        <v>0.3</v>
      </c>
      <c r="AE161" s="161">
        <f t="shared" si="90"/>
        <v>0.3</v>
      </c>
      <c r="AF161" s="161">
        <f t="shared" si="90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v>0.4</v>
      </c>
      <c r="D162" s="163">
        <v>0.4</v>
      </c>
      <c r="E162" s="163">
        <v>0.4</v>
      </c>
      <c r="F162" s="163">
        <v>0.4</v>
      </c>
      <c r="G162" s="163">
        <f t="shared" si="89"/>
        <v>0.4</v>
      </c>
      <c r="H162" s="163">
        <f t="shared" si="89"/>
        <v>0.4</v>
      </c>
      <c r="I162" s="163">
        <f t="shared" si="89"/>
        <v>0.4</v>
      </c>
      <c r="J162" s="163">
        <f t="shared" si="89"/>
        <v>0.4</v>
      </c>
      <c r="K162" s="163">
        <f t="shared" si="89"/>
        <v>0.4</v>
      </c>
      <c r="L162" s="163">
        <f t="shared" si="89"/>
        <v>0.4</v>
      </c>
      <c r="M162" s="163">
        <f t="shared" si="89"/>
        <v>0.4</v>
      </c>
      <c r="N162" s="163">
        <f t="shared" si="89"/>
        <v>0.4</v>
      </c>
      <c r="O162" s="163">
        <f t="shared" si="89"/>
        <v>0.4</v>
      </c>
      <c r="P162" s="163">
        <f t="shared" si="89"/>
        <v>0.4</v>
      </c>
      <c r="Q162" s="163">
        <f t="shared" si="89"/>
        <v>0.4</v>
      </c>
      <c r="R162" s="163">
        <f t="shared" si="89"/>
        <v>0.4</v>
      </c>
      <c r="S162" s="163">
        <f t="shared" si="90"/>
        <v>0.4</v>
      </c>
      <c r="T162" s="163">
        <f t="shared" si="90"/>
        <v>0.4</v>
      </c>
      <c r="U162" s="163">
        <f t="shared" si="90"/>
        <v>0.4</v>
      </c>
      <c r="V162" s="163">
        <f t="shared" si="90"/>
        <v>0.4</v>
      </c>
      <c r="W162" s="163">
        <f t="shared" si="90"/>
        <v>0.4</v>
      </c>
      <c r="X162" s="163">
        <f t="shared" si="90"/>
        <v>0.4</v>
      </c>
      <c r="Y162" s="163">
        <f t="shared" si="90"/>
        <v>0.4</v>
      </c>
      <c r="Z162" s="163">
        <f t="shared" si="90"/>
        <v>0.4</v>
      </c>
      <c r="AA162" s="163">
        <f t="shared" si="90"/>
        <v>0.4</v>
      </c>
      <c r="AB162" s="163">
        <f t="shared" si="90"/>
        <v>0.4</v>
      </c>
      <c r="AC162" s="163">
        <f t="shared" si="90"/>
        <v>0.4</v>
      </c>
      <c r="AD162" s="163">
        <f t="shared" si="90"/>
        <v>0.4</v>
      </c>
      <c r="AE162" s="163">
        <f t="shared" si="90"/>
        <v>0.4</v>
      </c>
      <c r="AF162" s="163">
        <f t="shared" si="90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v>1.5</v>
      </c>
      <c r="D163" s="163">
        <v>1.5</v>
      </c>
      <c r="E163" s="163">
        <v>1.5</v>
      </c>
      <c r="F163" s="163">
        <v>1.5</v>
      </c>
      <c r="G163" s="163">
        <f t="shared" si="89"/>
        <v>1.5</v>
      </c>
      <c r="H163" s="163">
        <f t="shared" si="89"/>
        <v>1.5</v>
      </c>
      <c r="I163" s="163">
        <f t="shared" si="89"/>
        <v>1.5</v>
      </c>
      <c r="J163" s="163">
        <f t="shared" si="89"/>
        <v>1.5</v>
      </c>
      <c r="K163" s="163">
        <f t="shared" si="89"/>
        <v>1.5</v>
      </c>
      <c r="L163" s="163">
        <f t="shared" si="89"/>
        <v>1.5</v>
      </c>
      <c r="M163" s="163">
        <f t="shared" si="89"/>
        <v>1.5</v>
      </c>
      <c r="N163" s="163">
        <f t="shared" si="89"/>
        <v>1.5</v>
      </c>
      <c r="O163" s="163">
        <f t="shared" si="89"/>
        <v>1.5</v>
      </c>
      <c r="P163" s="163">
        <f t="shared" si="89"/>
        <v>1.5</v>
      </c>
      <c r="Q163" s="163">
        <f t="shared" si="89"/>
        <v>1.5</v>
      </c>
      <c r="R163" s="163">
        <f t="shared" si="89"/>
        <v>1.5</v>
      </c>
      <c r="S163" s="163">
        <f t="shared" si="90"/>
        <v>1.5</v>
      </c>
      <c r="T163" s="163">
        <f t="shared" si="90"/>
        <v>1.5</v>
      </c>
      <c r="U163" s="163">
        <f t="shared" si="90"/>
        <v>1.5</v>
      </c>
      <c r="V163" s="163">
        <f t="shared" si="90"/>
        <v>1.5</v>
      </c>
      <c r="W163" s="163">
        <f t="shared" si="90"/>
        <v>1.5</v>
      </c>
      <c r="X163" s="163">
        <f t="shared" si="90"/>
        <v>1.5</v>
      </c>
      <c r="Y163" s="163">
        <f t="shared" si="90"/>
        <v>1.5</v>
      </c>
      <c r="Z163" s="163">
        <f t="shared" si="90"/>
        <v>1.5</v>
      </c>
      <c r="AA163" s="163">
        <f t="shared" si="90"/>
        <v>1.5</v>
      </c>
      <c r="AB163" s="163">
        <f t="shared" si="90"/>
        <v>1.5</v>
      </c>
      <c r="AC163" s="163">
        <f t="shared" si="90"/>
        <v>1.5</v>
      </c>
      <c r="AD163" s="163">
        <f t="shared" si="90"/>
        <v>1.5</v>
      </c>
      <c r="AE163" s="163">
        <f t="shared" si="90"/>
        <v>1.5</v>
      </c>
      <c r="AF163" s="163">
        <f t="shared" si="90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v>0.3</v>
      </c>
      <c r="D164" s="163">
        <v>0.3</v>
      </c>
      <c r="E164" s="163">
        <v>0.3</v>
      </c>
      <c r="F164" s="163">
        <v>0.3</v>
      </c>
      <c r="G164" s="163">
        <f t="shared" si="89"/>
        <v>0.3</v>
      </c>
      <c r="H164" s="163">
        <f t="shared" si="89"/>
        <v>0.3</v>
      </c>
      <c r="I164" s="163">
        <f t="shared" si="89"/>
        <v>0.3</v>
      </c>
      <c r="J164" s="163">
        <f t="shared" si="89"/>
        <v>0.3</v>
      </c>
      <c r="K164" s="163">
        <f t="shared" si="89"/>
        <v>0.3</v>
      </c>
      <c r="L164" s="163">
        <f t="shared" si="89"/>
        <v>0.3</v>
      </c>
      <c r="M164" s="163">
        <f t="shared" si="89"/>
        <v>0.3</v>
      </c>
      <c r="N164" s="163">
        <f t="shared" si="89"/>
        <v>0.3</v>
      </c>
      <c r="O164" s="163">
        <f t="shared" si="89"/>
        <v>0.3</v>
      </c>
      <c r="P164" s="163">
        <f t="shared" si="89"/>
        <v>0.3</v>
      </c>
      <c r="Q164" s="163">
        <f t="shared" si="89"/>
        <v>0.3</v>
      </c>
      <c r="R164" s="163">
        <f t="shared" si="89"/>
        <v>0.3</v>
      </c>
      <c r="S164" s="163">
        <f t="shared" si="90"/>
        <v>0.3</v>
      </c>
      <c r="T164" s="163">
        <f t="shared" si="90"/>
        <v>0.3</v>
      </c>
      <c r="U164" s="163">
        <f t="shared" si="90"/>
        <v>0.3</v>
      </c>
      <c r="V164" s="163">
        <f t="shared" si="90"/>
        <v>0.3</v>
      </c>
      <c r="W164" s="163">
        <f t="shared" si="90"/>
        <v>0.3</v>
      </c>
      <c r="X164" s="163">
        <f t="shared" si="90"/>
        <v>0.3</v>
      </c>
      <c r="Y164" s="163">
        <f t="shared" si="90"/>
        <v>0.3</v>
      </c>
      <c r="Z164" s="163">
        <f t="shared" si="90"/>
        <v>0.3</v>
      </c>
      <c r="AA164" s="163">
        <f t="shared" si="90"/>
        <v>0.3</v>
      </c>
      <c r="AB164" s="163">
        <f t="shared" si="90"/>
        <v>0.3</v>
      </c>
      <c r="AC164" s="163">
        <f t="shared" si="90"/>
        <v>0.3</v>
      </c>
      <c r="AD164" s="163">
        <f t="shared" si="90"/>
        <v>0.3</v>
      </c>
      <c r="AE164" s="163">
        <f t="shared" si="90"/>
        <v>0.3</v>
      </c>
      <c r="AF164" s="163">
        <f t="shared" si="90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v>0.4</v>
      </c>
      <c r="D165" s="163">
        <v>0.4</v>
      </c>
      <c r="E165" s="163">
        <v>0.4</v>
      </c>
      <c r="F165" s="163">
        <v>0.4</v>
      </c>
      <c r="G165" s="163">
        <f t="shared" si="89"/>
        <v>0.4</v>
      </c>
      <c r="H165" s="163">
        <f t="shared" si="89"/>
        <v>0.4</v>
      </c>
      <c r="I165" s="163">
        <f t="shared" si="89"/>
        <v>0.4</v>
      </c>
      <c r="J165" s="163">
        <f t="shared" si="89"/>
        <v>0.4</v>
      </c>
      <c r="K165" s="163">
        <f t="shared" si="89"/>
        <v>0.4</v>
      </c>
      <c r="L165" s="163">
        <f t="shared" si="89"/>
        <v>0.4</v>
      </c>
      <c r="M165" s="163">
        <f t="shared" si="89"/>
        <v>0.4</v>
      </c>
      <c r="N165" s="163">
        <f t="shared" si="89"/>
        <v>0.4</v>
      </c>
      <c r="O165" s="163">
        <f t="shared" si="89"/>
        <v>0.4</v>
      </c>
      <c r="P165" s="163">
        <f t="shared" si="89"/>
        <v>0.4</v>
      </c>
      <c r="Q165" s="163">
        <f t="shared" si="89"/>
        <v>0.4</v>
      </c>
      <c r="R165" s="163">
        <f t="shared" si="89"/>
        <v>0.4</v>
      </c>
      <c r="S165" s="163">
        <f t="shared" si="90"/>
        <v>0.4</v>
      </c>
      <c r="T165" s="163">
        <f t="shared" si="90"/>
        <v>0.4</v>
      </c>
      <c r="U165" s="163">
        <f t="shared" si="90"/>
        <v>0.4</v>
      </c>
      <c r="V165" s="163">
        <f t="shared" si="90"/>
        <v>0.4</v>
      </c>
      <c r="W165" s="163">
        <f t="shared" si="90"/>
        <v>0.4</v>
      </c>
      <c r="X165" s="163">
        <f t="shared" si="90"/>
        <v>0.4</v>
      </c>
      <c r="Y165" s="163">
        <f t="shared" si="90"/>
        <v>0.4</v>
      </c>
      <c r="Z165" s="163">
        <f t="shared" si="90"/>
        <v>0.4</v>
      </c>
      <c r="AA165" s="163">
        <f t="shared" si="90"/>
        <v>0.4</v>
      </c>
      <c r="AB165" s="163">
        <f t="shared" si="90"/>
        <v>0.4</v>
      </c>
      <c r="AC165" s="163">
        <f t="shared" si="90"/>
        <v>0.4</v>
      </c>
      <c r="AD165" s="163">
        <f t="shared" si="90"/>
        <v>0.4</v>
      </c>
      <c r="AE165" s="163">
        <f t="shared" si="90"/>
        <v>0.4</v>
      </c>
      <c r="AF165" s="163">
        <f t="shared" si="90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v>0.64</v>
      </c>
      <c r="D166" s="166">
        <v>0.64</v>
      </c>
      <c r="E166" s="166">
        <v>0.64</v>
      </c>
      <c r="F166" s="166">
        <v>0.64</v>
      </c>
      <c r="G166" s="166">
        <f t="shared" si="89"/>
        <v>0.64</v>
      </c>
      <c r="H166" s="166">
        <f t="shared" si="89"/>
        <v>0.64</v>
      </c>
      <c r="I166" s="166">
        <f t="shared" si="89"/>
        <v>0.64</v>
      </c>
      <c r="J166" s="166">
        <f t="shared" si="89"/>
        <v>0.64</v>
      </c>
      <c r="K166" s="166">
        <f t="shared" si="89"/>
        <v>0.64</v>
      </c>
      <c r="L166" s="166">
        <f t="shared" si="89"/>
        <v>0.64</v>
      </c>
      <c r="M166" s="166">
        <f t="shared" si="89"/>
        <v>0.64</v>
      </c>
      <c r="N166" s="166">
        <f t="shared" si="89"/>
        <v>0.64</v>
      </c>
      <c r="O166" s="166">
        <f t="shared" si="89"/>
        <v>0.64</v>
      </c>
      <c r="P166" s="166">
        <f t="shared" si="89"/>
        <v>0.64</v>
      </c>
      <c r="Q166" s="166">
        <f t="shared" si="89"/>
        <v>0.64</v>
      </c>
      <c r="R166" s="166">
        <f t="shared" si="89"/>
        <v>0.64</v>
      </c>
      <c r="S166" s="166">
        <f t="shared" si="90"/>
        <v>0.64</v>
      </c>
      <c r="T166" s="166">
        <f t="shared" si="90"/>
        <v>0.64</v>
      </c>
      <c r="U166" s="166">
        <f t="shared" si="90"/>
        <v>0.64</v>
      </c>
      <c r="V166" s="166">
        <f t="shared" si="90"/>
        <v>0.64</v>
      </c>
      <c r="W166" s="166">
        <f t="shared" si="90"/>
        <v>0.64</v>
      </c>
      <c r="X166" s="166">
        <f t="shared" si="90"/>
        <v>0.64</v>
      </c>
      <c r="Y166" s="166">
        <f t="shared" si="90"/>
        <v>0.64</v>
      </c>
      <c r="Z166" s="166">
        <f t="shared" si="90"/>
        <v>0.64</v>
      </c>
      <c r="AA166" s="166">
        <f t="shared" si="90"/>
        <v>0.64</v>
      </c>
      <c r="AB166" s="166">
        <f t="shared" si="90"/>
        <v>0.64</v>
      </c>
      <c r="AC166" s="166">
        <f t="shared" si="90"/>
        <v>0.64</v>
      </c>
      <c r="AD166" s="166">
        <f t="shared" si="90"/>
        <v>0.64</v>
      </c>
      <c r="AE166" s="166">
        <f t="shared" si="90"/>
        <v>0.64</v>
      </c>
      <c r="AF166" s="166">
        <f t="shared" si="90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v>3.54</v>
      </c>
      <c r="D167" s="169">
        <v>3.54</v>
      </c>
      <c r="E167" s="169">
        <v>3.54</v>
      </c>
      <c r="F167" s="169">
        <v>3.54</v>
      </c>
      <c r="G167" s="169">
        <f t="shared" ref="C167:AG167" si="91">SUM(G161:G166)</f>
        <v>3.54</v>
      </c>
      <c r="H167" s="169">
        <f t="shared" si="91"/>
        <v>3.54</v>
      </c>
      <c r="I167" s="169">
        <f t="shared" si="91"/>
        <v>3.54</v>
      </c>
      <c r="J167" s="169">
        <f t="shared" si="91"/>
        <v>3.54</v>
      </c>
      <c r="K167" s="169">
        <f t="shared" si="91"/>
        <v>3.54</v>
      </c>
      <c r="L167" s="169">
        <f t="shared" si="91"/>
        <v>3.54</v>
      </c>
      <c r="M167" s="169">
        <f t="shared" si="91"/>
        <v>3.54</v>
      </c>
      <c r="N167" s="169">
        <f t="shared" si="91"/>
        <v>3.54</v>
      </c>
      <c r="O167" s="169">
        <f t="shared" si="91"/>
        <v>3.54</v>
      </c>
      <c r="P167" s="169">
        <f t="shared" si="91"/>
        <v>3.54</v>
      </c>
      <c r="Q167" s="169">
        <f t="shared" si="91"/>
        <v>3.54</v>
      </c>
      <c r="R167" s="169">
        <f t="shared" si="91"/>
        <v>3.54</v>
      </c>
      <c r="S167" s="169">
        <f t="shared" si="91"/>
        <v>3.54</v>
      </c>
      <c r="T167" s="169">
        <f t="shared" si="91"/>
        <v>3.54</v>
      </c>
      <c r="U167" s="169">
        <f t="shared" si="91"/>
        <v>3.54</v>
      </c>
      <c r="V167" s="169">
        <f t="shared" si="91"/>
        <v>3.54</v>
      </c>
      <c r="W167" s="169">
        <f t="shared" si="91"/>
        <v>3.54</v>
      </c>
      <c r="X167" s="169">
        <f t="shared" si="91"/>
        <v>3.54</v>
      </c>
      <c r="Y167" s="169">
        <f t="shared" si="91"/>
        <v>3.54</v>
      </c>
      <c r="Z167" s="169">
        <f t="shared" si="91"/>
        <v>3.54</v>
      </c>
      <c r="AA167" s="169">
        <f t="shared" si="91"/>
        <v>3.54</v>
      </c>
      <c r="AB167" s="169">
        <f t="shared" si="91"/>
        <v>3.54</v>
      </c>
      <c r="AC167" s="169">
        <f t="shared" si="91"/>
        <v>3.54</v>
      </c>
      <c r="AD167" s="169">
        <f t="shared" si="91"/>
        <v>3.54</v>
      </c>
      <c r="AE167" s="169">
        <f t="shared" si="91"/>
        <v>3.54</v>
      </c>
      <c r="AF167" s="169">
        <f t="shared" si="91"/>
        <v>3.54</v>
      </c>
      <c r="AG167" s="170">
        <f t="shared" si="91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v>0</v>
      </c>
      <c r="D169" s="161">
        <v>0</v>
      </c>
      <c r="E169" s="161">
        <v>0</v>
      </c>
      <c r="F169" s="161">
        <v>0</v>
      </c>
      <c r="G169" s="161">
        <f t="shared" ref="C169:R184" si="92">F169</f>
        <v>0</v>
      </c>
      <c r="H169" s="161">
        <f t="shared" si="92"/>
        <v>0</v>
      </c>
      <c r="I169" s="161">
        <f t="shared" si="92"/>
        <v>0</v>
      </c>
      <c r="J169" s="161">
        <f t="shared" si="92"/>
        <v>0</v>
      </c>
      <c r="K169" s="161">
        <f t="shared" si="92"/>
        <v>0</v>
      </c>
      <c r="L169" s="161">
        <f t="shared" si="92"/>
        <v>0</v>
      </c>
      <c r="M169" s="161">
        <f t="shared" si="92"/>
        <v>0</v>
      </c>
      <c r="N169" s="161">
        <f t="shared" si="92"/>
        <v>0</v>
      </c>
      <c r="O169" s="161">
        <f t="shared" si="92"/>
        <v>0</v>
      </c>
      <c r="P169" s="161">
        <f t="shared" si="92"/>
        <v>0</v>
      </c>
      <c r="Q169" s="161">
        <f t="shared" si="92"/>
        <v>0</v>
      </c>
      <c r="R169" s="161">
        <f t="shared" si="92"/>
        <v>0</v>
      </c>
      <c r="S169" s="161">
        <f t="shared" ref="S169:AF184" si="93">R169</f>
        <v>0</v>
      </c>
      <c r="T169" s="161">
        <f t="shared" si="93"/>
        <v>0</v>
      </c>
      <c r="U169" s="161">
        <f t="shared" si="93"/>
        <v>0</v>
      </c>
      <c r="V169" s="161">
        <f t="shared" si="93"/>
        <v>0</v>
      </c>
      <c r="W169" s="161">
        <f t="shared" si="93"/>
        <v>0</v>
      </c>
      <c r="X169" s="161">
        <f t="shared" si="93"/>
        <v>0</v>
      </c>
      <c r="Y169" s="161">
        <f t="shared" si="93"/>
        <v>0</v>
      </c>
      <c r="Z169" s="161">
        <f t="shared" si="93"/>
        <v>0</v>
      </c>
      <c r="AA169" s="161">
        <f t="shared" si="93"/>
        <v>0</v>
      </c>
      <c r="AB169" s="161">
        <f t="shared" si="93"/>
        <v>0</v>
      </c>
      <c r="AC169" s="161">
        <f t="shared" si="93"/>
        <v>0</v>
      </c>
      <c r="AD169" s="161">
        <f t="shared" si="93"/>
        <v>0</v>
      </c>
      <c r="AE169" s="161">
        <f t="shared" si="93"/>
        <v>0</v>
      </c>
      <c r="AF169" s="174">
        <f t="shared" si="93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v>0</v>
      </c>
      <c r="D170" s="163">
        <v>0</v>
      </c>
      <c r="E170" s="163">
        <v>0</v>
      </c>
      <c r="F170" s="163">
        <v>0</v>
      </c>
      <c r="G170" s="163">
        <f t="shared" si="92"/>
        <v>0</v>
      </c>
      <c r="H170" s="163">
        <f t="shared" si="92"/>
        <v>0</v>
      </c>
      <c r="I170" s="163">
        <f t="shared" si="92"/>
        <v>0</v>
      </c>
      <c r="J170" s="163">
        <f t="shared" si="92"/>
        <v>0</v>
      </c>
      <c r="K170" s="163">
        <f t="shared" si="92"/>
        <v>0</v>
      </c>
      <c r="L170" s="163">
        <f t="shared" si="92"/>
        <v>0</v>
      </c>
      <c r="M170" s="163">
        <f t="shared" si="92"/>
        <v>0</v>
      </c>
      <c r="N170" s="163">
        <f t="shared" si="92"/>
        <v>0</v>
      </c>
      <c r="O170" s="163">
        <f t="shared" si="92"/>
        <v>0</v>
      </c>
      <c r="P170" s="163">
        <f t="shared" si="92"/>
        <v>0</v>
      </c>
      <c r="Q170" s="163">
        <f t="shared" si="92"/>
        <v>0</v>
      </c>
      <c r="R170" s="163">
        <f t="shared" si="92"/>
        <v>0</v>
      </c>
      <c r="S170" s="163">
        <f t="shared" si="93"/>
        <v>0</v>
      </c>
      <c r="T170" s="163">
        <f t="shared" si="93"/>
        <v>0</v>
      </c>
      <c r="U170" s="163">
        <f t="shared" si="93"/>
        <v>0</v>
      </c>
      <c r="V170" s="163">
        <f t="shared" si="93"/>
        <v>0</v>
      </c>
      <c r="W170" s="163">
        <f t="shared" si="93"/>
        <v>0</v>
      </c>
      <c r="X170" s="163">
        <f t="shared" si="93"/>
        <v>0</v>
      </c>
      <c r="Y170" s="163">
        <f t="shared" si="93"/>
        <v>0</v>
      </c>
      <c r="Z170" s="163">
        <f t="shared" si="93"/>
        <v>0</v>
      </c>
      <c r="AA170" s="163">
        <f t="shared" si="93"/>
        <v>0</v>
      </c>
      <c r="AB170" s="163">
        <f t="shared" si="93"/>
        <v>0</v>
      </c>
      <c r="AC170" s="163">
        <f t="shared" si="93"/>
        <v>0</v>
      </c>
      <c r="AD170" s="163">
        <f t="shared" si="93"/>
        <v>0</v>
      </c>
      <c r="AE170" s="163">
        <f t="shared" si="93"/>
        <v>0</v>
      </c>
      <c r="AF170" s="176">
        <f t="shared" si="93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v>0</v>
      </c>
      <c r="D171" s="163">
        <v>0</v>
      </c>
      <c r="E171" s="163">
        <v>0</v>
      </c>
      <c r="F171" s="163">
        <v>0</v>
      </c>
      <c r="G171" s="163">
        <f t="shared" si="92"/>
        <v>0</v>
      </c>
      <c r="H171" s="163">
        <f t="shared" si="92"/>
        <v>0</v>
      </c>
      <c r="I171" s="163">
        <f t="shared" si="92"/>
        <v>0</v>
      </c>
      <c r="J171" s="163">
        <f t="shared" si="92"/>
        <v>0</v>
      </c>
      <c r="K171" s="163">
        <f t="shared" si="92"/>
        <v>0</v>
      </c>
      <c r="L171" s="163">
        <f t="shared" si="92"/>
        <v>0</v>
      </c>
      <c r="M171" s="163">
        <f t="shared" si="92"/>
        <v>0</v>
      </c>
      <c r="N171" s="163">
        <f t="shared" si="92"/>
        <v>0</v>
      </c>
      <c r="O171" s="163">
        <f t="shared" si="92"/>
        <v>0</v>
      </c>
      <c r="P171" s="163">
        <f t="shared" si="92"/>
        <v>0</v>
      </c>
      <c r="Q171" s="163">
        <f t="shared" si="92"/>
        <v>0</v>
      </c>
      <c r="R171" s="163">
        <f t="shared" si="92"/>
        <v>0</v>
      </c>
      <c r="S171" s="163">
        <f t="shared" si="93"/>
        <v>0</v>
      </c>
      <c r="T171" s="163">
        <f t="shared" si="93"/>
        <v>0</v>
      </c>
      <c r="U171" s="163">
        <f t="shared" si="93"/>
        <v>0</v>
      </c>
      <c r="V171" s="163">
        <f t="shared" si="93"/>
        <v>0</v>
      </c>
      <c r="W171" s="163">
        <f t="shared" si="93"/>
        <v>0</v>
      </c>
      <c r="X171" s="163">
        <f t="shared" si="93"/>
        <v>0</v>
      </c>
      <c r="Y171" s="163">
        <f t="shared" si="93"/>
        <v>0</v>
      </c>
      <c r="Z171" s="163">
        <f t="shared" si="93"/>
        <v>0</v>
      </c>
      <c r="AA171" s="163">
        <f t="shared" si="93"/>
        <v>0</v>
      </c>
      <c r="AB171" s="163">
        <f t="shared" si="93"/>
        <v>0</v>
      </c>
      <c r="AC171" s="163">
        <f t="shared" si="93"/>
        <v>0</v>
      </c>
      <c r="AD171" s="163">
        <f t="shared" si="93"/>
        <v>0</v>
      </c>
      <c r="AE171" s="163">
        <f t="shared" si="93"/>
        <v>0</v>
      </c>
      <c r="AF171" s="176">
        <f t="shared" si="93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v>0</v>
      </c>
      <c r="D172" s="163">
        <v>0</v>
      </c>
      <c r="E172" s="163">
        <v>0</v>
      </c>
      <c r="F172" s="163">
        <v>0</v>
      </c>
      <c r="G172" s="163">
        <f t="shared" si="92"/>
        <v>0</v>
      </c>
      <c r="H172" s="163">
        <f t="shared" si="92"/>
        <v>0</v>
      </c>
      <c r="I172" s="163">
        <f t="shared" si="92"/>
        <v>0</v>
      </c>
      <c r="J172" s="163">
        <f t="shared" si="92"/>
        <v>0</v>
      </c>
      <c r="K172" s="163">
        <f t="shared" si="92"/>
        <v>0</v>
      </c>
      <c r="L172" s="163">
        <f t="shared" si="92"/>
        <v>0</v>
      </c>
      <c r="M172" s="163">
        <f t="shared" si="92"/>
        <v>0</v>
      </c>
      <c r="N172" s="163">
        <f t="shared" si="92"/>
        <v>0</v>
      </c>
      <c r="O172" s="163">
        <f t="shared" si="92"/>
        <v>0</v>
      </c>
      <c r="P172" s="163">
        <f t="shared" si="92"/>
        <v>0</v>
      </c>
      <c r="Q172" s="163">
        <f t="shared" si="92"/>
        <v>0</v>
      </c>
      <c r="R172" s="163">
        <f t="shared" si="92"/>
        <v>0</v>
      </c>
      <c r="S172" s="163">
        <f t="shared" si="93"/>
        <v>0</v>
      </c>
      <c r="T172" s="163">
        <f t="shared" si="93"/>
        <v>0</v>
      </c>
      <c r="U172" s="163">
        <f t="shared" si="93"/>
        <v>0</v>
      </c>
      <c r="V172" s="163">
        <f t="shared" si="93"/>
        <v>0</v>
      </c>
      <c r="W172" s="163">
        <f t="shared" si="93"/>
        <v>0</v>
      </c>
      <c r="X172" s="163">
        <f t="shared" si="93"/>
        <v>0</v>
      </c>
      <c r="Y172" s="163">
        <f t="shared" si="93"/>
        <v>0</v>
      </c>
      <c r="Z172" s="163">
        <f t="shared" si="93"/>
        <v>0</v>
      </c>
      <c r="AA172" s="163">
        <f t="shared" si="93"/>
        <v>0</v>
      </c>
      <c r="AB172" s="163">
        <f t="shared" si="93"/>
        <v>0</v>
      </c>
      <c r="AC172" s="163">
        <f t="shared" si="93"/>
        <v>0</v>
      </c>
      <c r="AD172" s="163">
        <f t="shared" si="93"/>
        <v>0</v>
      </c>
      <c r="AE172" s="163">
        <f t="shared" si="93"/>
        <v>0</v>
      </c>
      <c r="AF172" s="176">
        <f t="shared" si="93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v>0</v>
      </c>
      <c r="D173" s="163">
        <v>0</v>
      </c>
      <c r="E173" s="163">
        <v>0</v>
      </c>
      <c r="F173" s="163">
        <v>0</v>
      </c>
      <c r="G173" s="163">
        <f t="shared" si="92"/>
        <v>0</v>
      </c>
      <c r="H173" s="163">
        <f t="shared" si="92"/>
        <v>0</v>
      </c>
      <c r="I173" s="163">
        <f t="shared" si="92"/>
        <v>0</v>
      </c>
      <c r="J173" s="163">
        <f t="shared" si="92"/>
        <v>0</v>
      </c>
      <c r="K173" s="163">
        <f t="shared" si="92"/>
        <v>0</v>
      </c>
      <c r="L173" s="163">
        <f t="shared" si="92"/>
        <v>0</v>
      </c>
      <c r="M173" s="163">
        <f t="shared" si="92"/>
        <v>0</v>
      </c>
      <c r="N173" s="163">
        <f t="shared" si="92"/>
        <v>0</v>
      </c>
      <c r="O173" s="163">
        <f t="shared" si="92"/>
        <v>0</v>
      </c>
      <c r="P173" s="163">
        <f t="shared" si="92"/>
        <v>0</v>
      </c>
      <c r="Q173" s="163">
        <f t="shared" si="92"/>
        <v>0</v>
      </c>
      <c r="R173" s="163">
        <f t="shared" si="92"/>
        <v>0</v>
      </c>
      <c r="S173" s="163">
        <f t="shared" si="93"/>
        <v>0</v>
      </c>
      <c r="T173" s="163">
        <f t="shared" si="93"/>
        <v>0</v>
      </c>
      <c r="U173" s="163">
        <f t="shared" si="93"/>
        <v>0</v>
      </c>
      <c r="V173" s="163">
        <f t="shared" si="93"/>
        <v>0</v>
      </c>
      <c r="W173" s="163">
        <f t="shared" si="93"/>
        <v>0</v>
      </c>
      <c r="X173" s="163">
        <f t="shared" si="93"/>
        <v>0</v>
      </c>
      <c r="Y173" s="163">
        <f t="shared" si="93"/>
        <v>0</v>
      </c>
      <c r="Z173" s="163">
        <f t="shared" si="93"/>
        <v>0</v>
      </c>
      <c r="AA173" s="163">
        <f t="shared" si="93"/>
        <v>0</v>
      </c>
      <c r="AB173" s="163">
        <f t="shared" si="93"/>
        <v>0</v>
      </c>
      <c r="AC173" s="163">
        <f t="shared" si="93"/>
        <v>0</v>
      </c>
      <c r="AD173" s="163">
        <f t="shared" si="93"/>
        <v>0</v>
      </c>
      <c r="AE173" s="163">
        <f t="shared" si="93"/>
        <v>0</v>
      </c>
      <c r="AF173" s="176">
        <f t="shared" si="93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v>0</v>
      </c>
      <c r="D174" s="163">
        <v>0</v>
      </c>
      <c r="E174" s="163">
        <v>0</v>
      </c>
      <c r="F174" s="163">
        <v>0</v>
      </c>
      <c r="G174" s="163">
        <f t="shared" si="92"/>
        <v>0</v>
      </c>
      <c r="H174" s="163">
        <f t="shared" si="92"/>
        <v>0</v>
      </c>
      <c r="I174" s="163">
        <f t="shared" si="92"/>
        <v>0</v>
      </c>
      <c r="J174" s="163">
        <f t="shared" si="92"/>
        <v>0</v>
      </c>
      <c r="K174" s="163">
        <f t="shared" si="92"/>
        <v>0</v>
      </c>
      <c r="L174" s="163">
        <f t="shared" si="92"/>
        <v>0</v>
      </c>
      <c r="M174" s="163">
        <f t="shared" si="92"/>
        <v>0</v>
      </c>
      <c r="N174" s="163">
        <f t="shared" si="92"/>
        <v>0</v>
      </c>
      <c r="O174" s="163">
        <f t="shared" si="92"/>
        <v>0</v>
      </c>
      <c r="P174" s="163">
        <f t="shared" si="92"/>
        <v>0</v>
      </c>
      <c r="Q174" s="163">
        <f t="shared" si="92"/>
        <v>0</v>
      </c>
      <c r="R174" s="163">
        <f t="shared" si="92"/>
        <v>0</v>
      </c>
      <c r="S174" s="163">
        <f t="shared" si="93"/>
        <v>0</v>
      </c>
      <c r="T174" s="163">
        <f t="shared" si="93"/>
        <v>0</v>
      </c>
      <c r="U174" s="163">
        <f t="shared" si="93"/>
        <v>0</v>
      </c>
      <c r="V174" s="163">
        <f t="shared" si="93"/>
        <v>0</v>
      </c>
      <c r="W174" s="163">
        <f t="shared" si="93"/>
        <v>0</v>
      </c>
      <c r="X174" s="163">
        <f t="shared" si="93"/>
        <v>0</v>
      </c>
      <c r="Y174" s="163">
        <f t="shared" si="93"/>
        <v>0</v>
      </c>
      <c r="Z174" s="163">
        <f t="shared" si="93"/>
        <v>0</v>
      </c>
      <c r="AA174" s="163">
        <f t="shared" si="93"/>
        <v>0</v>
      </c>
      <c r="AB174" s="163">
        <f t="shared" si="93"/>
        <v>0</v>
      </c>
      <c r="AC174" s="163">
        <f t="shared" si="93"/>
        <v>0</v>
      </c>
      <c r="AD174" s="163">
        <f t="shared" si="93"/>
        <v>0</v>
      </c>
      <c r="AE174" s="163">
        <f t="shared" si="93"/>
        <v>0</v>
      </c>
      <c r="AF174" s="176">
        <f t="shared" si="93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v>0</v>
      </c>
      <c r="D175" s="163">
        <v>0</v>
      </c>
      <c r="E175" s="163">
        <v>0</v>
      </c>
      <c r="F175" s="163">
        <v>0</v>
      </c>
      <c r="G175" s="163">
        <f t="shared" si="92"/>
        <v>0</v>
      </c>
      <c r="H175" s="163">
        <f t="shared" si="92"/>
        <v>0</v>
      </c>
      <c r="I175" s="163">
        <f t="shared" si="92"/>
        <v>0</v>
      </c>
      <c r="J175" s="163">
        <f t="shared" si="92"/>
        <v>0</v>
      </c>
      <c r="K175" s="163">
        <f t="shared" si="92"/>
        <v>0</v>
      </c>
      <c r="L175" s="163">
        <f t="shared" si="92"/>
        <v>0</v>
      </c>
      <c r="M175" s="163">
        <f t="shared" si="92"/>
        <v>0</v>
      </c>
      <c r="N175" s="163">
        <f t="shared" si="92"/>
        <v>0</v>
      </c>
      <c r="O175" s="163">
        <f t="shared" si="92"/>
        <v>0</v>
      </c>
      <c r="P175" s="163">
        <f t="shared" si="92"/>
        <v>0</v>
      </c>
      <c r="Q175" s="163">
        <f t="shared" si="92"/>
        <v>0</v>
      </c>
      <c r="R175" s="163">
        <f t="shared" si="92"/>
        <v>0</v>
      </c>
      <c r="S175" s="163">
        <f t="shared" si="93"/>
        <v>0</v>
      </c>
      <c r="T175" s="163">
        <f t="shared" si="93"/>
        <v>0</v>
      </c>
      <c r="U175" s="163">
        <f t="shared" si="93"/>
        <v>0</v>
      </c>
      <c r="V175" s="163">
        <f t="shared" si="93"/>
        <v>0</v>
      </c>
      <c r="W175" s="163">
        <f t="shared" si="93"/>
        <v>0</v>
      </c>
      <c r="X175" s="163">
        <f t="shared" si="93"/>
        <v>0</v>
      </c>
      <c r="Y175" s="163">
        <f t="shared" si="93"/>
        <v>0</v>
      </c>
      <c r="Z175" s="163">
        <f t="shared" si="93"/>
        <v>0</v>
      </c>
      <c r="AA175" s="163">
        <f t="shared" si="93"/>
        <v>0</v>
      </c>
      <c r="AB175" s="163">
        <f t="shared" si="93"/>
        <v>0</v>
      </c>
      <c r="AC175" s="163">
        <f t="shared" si="93"/>
        <v>0</v>
      </c>
      <c r="AD175" s="163">
        <f t="shared" si="93"/>
        <v>0</v>
      </c>
      <c r="AE175" s="163">
        <f t="shared" si="93"/>
        <v>0</v>
      </c>
      <c r="AF175" s="176">
        <f t="shared" si="93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v>0</v>
      </c>
      <c r="D176" s="163">
        <v>0</v>
      </c>
      <c r="E176" s="163">
        <v>0</v>
      </c>
      <c r="F176" s="163">
        <v>0</v>
      </c>
      <c r="G176" s="163">
        <f t="shared" si="92"/>
        <v>0</v>
      </c>
      <c r="H176" s="163">
        <f t="shared" si="92"/>
        <v>0</v>
      </c>
      <c r="I176" s="163">
        <f t="shared" si="92"/>
        <v>0</v>
      </c>
      <c r="J176" s="163">
        <f t="shared" si="92"/>
        <v>0</v>
      </c>
      <c r="K176" s="163">
        <f t="shared" si="92"/>
        <v>0</v>
      </c>
      <c r="L176" s="163">
        <f t="shared" si="92"/>
        <v>0</v>
      </c>
      <c r="M176" s="163">
        <f t="shared" si="92"/>
        <v>0</v>
      </c>
      <c r="N176" s="163">
        <f t="shared" si="92"/>
        <v>0</v>
      </c>
      <c r="O176" s="163">
        <f t="shared" si="92"/>
        <v>0</v>
      </c>
      <c r="P176" s="163">
        <f t="shared" si="92"/>
        <v>0</v>
      </c>
      <c r="Q176" s="163">
        <f t="shared" si="92"/>
        <v>0</v>
      </c>
      <c r="R176" s="163">
        <f t="shared" si="92"/>
        <v>0</v>
      </c>
      <c r="S176" s="163">
        <f t="shared" si="93"/>
        <v>0</v>
      </c>
      <c r="T176" s="163">
        <f t="shared" si="93"/>
        <v>0</v>
      </c>
      <c r="U176" s="163">
        <f t="shared" si="93"/>
        <v>0</v>
      </c>
      <c r="V176" s="163">
        <f t="shared" si="93"/>
        <v>0</v>
      </c>
      <c r="W176" s="163">
        <f t="shared" si="93"/>
        <v>0</v>
      </c>
      <c r="X176" s="163">
        <f t="shared" si="93"/>
        <v>0</v>
      </c>
      <c r="Y176" s="163">
        <f t="shared" si="93"/>
        <v>0</v>
      </c>
      <c r="Z176" s="163">
        <f t="shared" si="93"/>
        <v>0</v>
      </c>
      <c r="AA176" s="163">
        <f t="shared" si="93"/>
        <v>0</v>
      </c>
      <c r="AB176" s="163">
        <f t="shared" si="93"/>
        <v>0</v>
      </c>
      <c r="AC176" s="163">
        <f t="shared" si="93"/>
        <v>0</v>
      </c>
      <c r="AD176" s="163">
        <f t="shared" si="93"/>
        <v>0</v>
      </c>
      <c r="AE176" s="163">
        <f t="shared" si="93"/>
        <v>0</v>
      </c>
      <c r="AF176" s="176">
        <f t="shared" si="93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v>0</v>
      </c>
      <c r="D177" s="163">
        <v>0</v>
      </c>
      <c r="E177" s="163">
        <v>0</v>
      </c>
      <c r="F177" s="163">
        <v>0</v>
      </c>
      <c r="G177" s="163">
        <f t="shared" si="92"/>
        <v>0</v>
      </c>
      <c r="H177" s="163">
        <f t="shared" si="92"/>
        <v>0</v>
      </c>
      <c r="I177" s="163">
        <f t="shared" si="92"/>
        <v>0</v>
      </c>
      <c r="J177" s="163">
        <f t="shared" si="92"/>
        <v>0</v>
      </c>
      <c r="K177" s="163">
        <f t="shared" si="92"/>
        <v>0</v>
      </c>
      <c r="L177" s="163">
        <f t="shared" si="92"/>
        <v>0</v>
      </c>
      <c r="M177" s="163">
        <f t="shared" si="92"/>
        <v>0</v>
      </c>
      <c r="N177" s="163">
        <f t="shared" si="92"/>
        <v>0</v>
      </c>
      <c r="O177" s="163">
        <f t="shared" si="92"/>
        <v>0</v>
      </c>
      <c r="P177" s="163">
        <f t="shared" si="92"/>
        <v>0</v>
      </c>
      <c r="Q177" s="163">
        <f t="shared" si="92"/>
        <v>0</v>
      </c>
      <c r="R177" s="163">
        <f t="shared" si="92"/>
        <v>0</v>
      </c>
      <c r="S177" s="163">
        <f t="shared" si="93"/>
        <v>0</v>
      </c>
      <c r="T177" s="163">
        <f t="shared" si="93"/>
        <v>0</v>
      </c>
      <c r="U177" s="163">
        <f t="shared" si="93"/>
        <v>0</v>
      </c>
      <c r="V177" s="163">
        <f t="shared" si="93"/>
        <v>0</v>
      </c>
      <c r="W177" s="163">
        <f t="shared" si="93"/>
        <v>0</v>
      </c>
      <c r="X177" s="163">
        <f t="shared" si="93"/>
        <v>0</v>
      </c>
      <c r="Y177" s="163">
        <f t="shared" si="93"/>
        <v>0</v>
      </c>
      <c r="Z177" s="163">
        <f t="shared" si="93"/>
        <v>0</v>
      </c>
      <c r="AA177" s="163">
        <f t="shared" si="93"/>
        <v>0</v>
      </c>
      <c r="AB177" s="163">
        <f t="shared" si="93"/>
        <v>0</v>
      </c>
      <c r="AC177" s="163">
        <f t="shared" si="93"/>
        <v>0</v>
      </c>
      <c r="AD177" s="163">
        <f t="shared" si="93"/>
        <v>0</v>
      </c>
      <c r="AE177" s="163">
        <f t="shared" si="93"/>
        <v>0</v>
      </c>
      <c r="AF177" s="176">
        <f t="shared" si="93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v>0</v>
      </c>
      <c r="D178" s="163">
        <v>0</v>
      </c>
      <c r="E178" s="163">
        <v>0</v>
      </c>
      <c r="F178" s="163">
        <v>0</v>
      </c>
      <c r="G178" s="163">
        <f t="shared" si="92"/>
        <v>0</v>
      </c>
      <c r="H178" s="163">
        <f t="shared" si="92"/>
        <v>0</v>
      </c>
      <c r="I178" s="163">
        <f t="shared" si="92"/>
        <v>0</v>
      </c>
      <c r="J178" s="163">
        <f t="shared" si="92"/>
        <v>0</v>
      </c>
      <c r="K178" s="163">
        <f t="shared" si="92"/>
        <v>0</v>
      </c>
      <c r="L178" s="163">
        <f t="shared" si="92"/>
        <v>0</v>
      </c>
      <c r="M178" s="163">
        <f t="shared" si="92"/>
        <v>0</v>
      </c>
      <c r="N178" s="163">
        <f t="shared" si="92"/>
        <v>0</v>
      </c>
      <c r="O178" s="163">
        <f t="shared" si="92"/>
        <v>0</v>
      </c>
      <c r="P178" s="163">
        <f t="shared" si="92"/>
        <v>0</v>
      </c>
      <c r="Q178" s="163">
        <f t="shared" si="92"/>
        <v>0</v>
      </c>
      <c r="R178" s="163">
        <f t="shared" si="92"/>
        <v>0</v>
      </c>
      <c r="S178" s="163">
        <f t="shared" si="93"/>
        <v>0</v>
      </c>
      <c r="T178" s="163">
        <f t="shared" si="93"/>
        <v>0</v>
      </c>
      <c r="U178" s="163">
        <f t="shared" si="93"/>
        <v>0</v>
      </c>
      <c r="V178" s="163">
        <f t="shared" si="93"/>
        <v>0</v>
      </c>
      <c r="W178" s="163">
        <f t="shared" si="93"/>
        <v>0</v>
      </c>
      <c r="X178" s="163">
        <f t="shared" si="93"/>
        <v>0</v>
      </c>
      <c r="Y178" s="163">
        <f t="shared" si="93"/>
        <v>0</v>
      </c>
      <c r="Z178" s="163">
        <f t="shared" si="93"/>
        <v>0</v>
      </c>
      <c r="AA178" s="163">
        <f t="shared" si="93"/>
        <v>0</v>
      </c>
      <c r="AB178" s="163">
        <f t="shared" si="93"/>
        <v>0</v>
      </c>
      <c r="AC178" s="163">
        <f t="shared" si="93"/>
        <v>0</v>
      </c>
      <c r="AD178" s="163">
        <f t="shared" si="93"/>
        <v>0</v>
      </c>
      <c r="AE178" s="163">
        <f t="shared" si="93"/>
        <v>0</v>
      </c>
      <c r="AF178" s="176">
        <f t="shared" si="93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v>0</v>
      </c>
      <c r="D179" s="163">
        <v>0</v>
      </c>
      <c r="E179" s="163">
        <v>0</v>
      </c>
      <c r="F179" s="163">
        <v>0</v>
      </c>
      <c r="G179" s="163">
        <f t="shared" si="92"/>
        <v>0</v>
      </c>
      <c r="H179" s="163">
        <f t="shared" si="92"/>
        <v>0</v>
      </c>
      <c r="I179" s="163">
        <f t="shared" si="92"/>
        <v>0</v>
      </c>
      <c r="J179" s="163">
        <f t="shared" si="92"/>
        <v>0</v>
      </c>
      <c r="K179" s="163">
        <f t="shared" si="92"/>
        <v>0</v>
      </c>
      <c r="L179" s="163">
        <f t="shared" si="92"/>
        <v>0</v>
      </c>
      <c r="M179" s="163">
        <f t="shared" si="92"/>
        <v>0</v>
      </c>
      <c r="N179" s="163">
        <f t="shared" si="92"/>
        <v>0</v>
      </c>
      <c r="O179" s="163">
        <f t="shared" si="92"/>
        <v>0</v>
      </c>
      <c r="P179" s="163">
        <f t="shared" si="92"/>
        <v>0</v>
      </c>
      <c r="Q179" s="163">
        <f t="shared" si="92"/>
        <v>0</v>
      </c>
      <c r="R179" s="163">
        <f t="shared" si="92"/>
        <v>0</v>
      </c>
      <c r="S179" s="163">
        <f t="shared" si="93"/>
        <v>0</v>
      </c>
      <c r="T179" s="163">
        <f t="shared" si="93"/>
        <v>0</v>
      </c>
      <c r="U179" s="163">
        <f t="shared" si="93"/>
        <v>0</v>
      </c>
      <c r="V179" s="163">
        <f t="shared" si="93"/>
        <v>0</v>
      </c>
      <c r="W179" s="163">
        <f t="shared" si="93"/>
        <v>0</v>
      </c>
      <c r="X179" s="163">
        <f t="shared" si="93"/>
        <v>0</v>
      </c>
      <c r="Y179" s="163">
        <f t="shared" si="93"/>
        <v>0</v>
      </c>
      <c r="Z179" s="163">
        <f t="shared" si="93"/>
        <v>0</v>
      </c>
      <c r="AA179" s="163">
        <f t="shared" si="93"/>
        <v>0</v>
      </c>
      <c r="AB179" s="163">
        <f t="shared" si="93"/>
        <v>0</v>
      </c>
      <c r="AC179" s="163">
        <f t="shared" si="93"/>
        <v>0</v>
      </c>
      <c r="AD179" s="163">
        <f t="shared" si="93"/>
        <v>0</v>
      </c>
      <c r="AE179" s="163">
        <f t="shared" si="93"/>
        <v>0</v>
      </c>
      <c r="AF179" s="176">
        <f t="shared" si="93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v>0</v>
      </c>
      <c r="D180" s="163">
        <v>0</v>
      </c>
      <c r="E180" s="163">
        <v>0</v>
      </c>
      <c r="F180" s="163">
        <v>0</v>
      </c>
      <c r="G180" s="163">
        <f t="shared" si="92"/>
        <v>0</v>
      </c>
      <c r="H180" s="163">
        <f t="shared" si="92"/>
        <v>0</v>
      </c>
      <c r="I180" s="163">
        <f t="shared" si="92"/>
        <v>0</v>
      </c>
      <c r="J180" s="163">
        <f t="shared" si="92"/>
        <v>0</v>
      </c>
      <c r="K180" s="163">
        <f t="shared" si="92"/>
        <v>0</v>
      </c>
      <c r="L180" s="163">
        <f t="shared" si="92"/>
        <v>0</v>
      </c>
      <c r="M180" s="163">
        <f t="shared" si="92"/>
        <v>0</v>
      </c>
      <c r="N180" s="163">
        <f t="shared" si="92"/>
        <v>0</v>
      </c>
      <c r="O180" s="163">
        <f t="shared" si="92"/>
        <v>0</v>
      </c>
      <c r="P180" s="163">
        <f t="shared" si="92"/>
        <v>0</v>
      </c>
      <c r="Q180" s="163">
        <f t="shared" si="92"/>
        <v>0</v>
      </c>
      <c r="R180" s="163">
        <f t="shared" si="92"/>
        <v>0</v>
      </c>
      <c r="S180" s="163">
        <f t="shared" si="93"/>
        <v>0</v>
      </c>
      <c r="T180" s="163">
        <f t="shared" si="93"/>
        <v>0</v>
      </c>
      <c r="U180" s="163">
        <f t="shared" si="93"/>
        <v>0</v>
      </c>
      <c r="V180" s="163">
        <f t="shared" si="93"/>
        <v>0</v>
      </c>
      <c r="W180" s="163">
        <f t="shared" si="93"/>
        <v>0</v>
      </c>
      <c r="X180" s="163">
        <f t="shared" si="93"/>
        <v>0</v>
      </c>
      <c r="Y180" s="163">
        <f t="shared" si="93"/>
        <v>0</v>
      </c>
      <c r="Z180" s="163">
        <f t="shared" si="93"/>
        <v>0</v>
      </c>
      <c r="AA180" s="163">
        <f t="shared" si="93"/>
        <v>0</v>
      </c>
      <c r="AB180" s="163">
        <f t="shared" si="93"/>
        <v>0</v>
      </c>
      <c r="AC180" s="163">
        <f t="shared" si="93"/>
        <v>0</v>
      </c>
      <c r="AD180" s="163">
        <f t="shared" si="93"/>
        <v>0</v>
      </c>
      <c r="AE180" s="163">
        <f t="shared" si="93"/>
        <v>0</v>
      </c>
      <c r="AF180" s="176">
        <f t="shared" si="93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v>0</v>
      </c>
      <c r="D181" s="163">
        <v>0</v>
      </c>
      <c r="E181" s="163">
        <v>0</v>
      </c>
      <c r="F181" s="163">
        <v>0</v>
      </c>
      <c r="G181" s="163">
        <f t="shared" si="92"/>
        <v>0</v>
      </c>
      <c r="H181" s="163">
        <f t="shared" si="92"/>
        <v>0</v>
      </c>
      <c r="I181" s="163">
        <f t="shared" si="92"/>
        <v>0</v>
      </c>
      <c r="J181" s="163">
        <f t="shared" si="92"/>
        <v>0</v>
      </c>
      <c r="K181" s="163">
        <f t="shared" si="92"/>
        <v>0</v>
      </c>
      <c r="L181" s="163">
        <f t="shared" si="92"/>
        <v>0</v>
      </c>
      <c r="M181" s="163">
        <f t="shared" si="92"/>
        <v>0</v>
      </c>
      <c r="N181" s="163">
        <f t="shared" si="92"/>
        <v>0</v>
      </c>
      <c r="O181" s="163">
        <f t="shared" si="92"/>
        <v>0</v>
      </c>
      <c r="P181" s="163">
        <f t="shared" si="92"/>
        <v>0</v>
      </c>
      <c r="Q181" s="163">
        <f t="shared" si="92"/>
        <v>0</v>
      </c>
      <c r="R181" s="163">
        <f t="shared" si="92"/>
        <v>0</v>
      </c>
      <c r="S181" s="163">
        <f t="shared" si="93"/>
        <v>0</v>
      </c>
      <c r="T181" s="163">
        <f t="shared" si="93"/>
        <v>0</v>
      </c>
      <c r="U181" s="163">
        <f t="shared" si="93"/>
        <v>0</v>
      </c>
      <c r="V181" s="163">
        <f t="shared" si="93"/>
        <v>0</v>
      </c>
      <c r="W181" s="163">
        <f t="shared" si="93"/>
        <v>0</v>
      </c>
      <c r="X181" s="163">
        <f t="shared" si="93"/>
        <v>0</v>
      </c>
      <c r="Y181" s="163">
        <f t="shared" si="93"/>
        <v>0</v>
      </c>
      <c r="Z181" s="163">
        <f t="shared" si="93"/>
        <v>0</v>
      </c>
      <c r="AA181" s="163">
        <f t="shared" si="93"/>
        <v>0</v>
      </c>
      <c r="AB181" s="163">
        <f t="shared" si="93"/>
        <v>0</v>
      </c>
      <c r="AC181" s="163">
        <f t="shared" si="93"/>
        <v>0</v>
      </c>
      <c r="AD181" s="163">
        <f t="shared" si="93"/>
        <v>0</v>
      </c>
      <c r="AE181" s="163">
        <f t="shared" si="93"/>
        <v>0</v>
      </c>
      <c r="AF181" s="176">
        <f t="shared" si="93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v>0</v>
      </c>
      <c r="D182" s="163">
        <v>0</v>
      </c>
      <c r="E182" s="163">
        <v>0</v>
      </c>
      <c r="F182" s="163">
        <v>0</v>
      </c>
      <c r="G182" s="163">
        <f t="shared" si="92"/>
        <v>0</v>
      </c>
      <c r="H182" s="163">
        <f t="shared" si="92"/>
        <v>0</v>
      </c>
      <c r="I182" s="163">
        <f t="shared" si="92"/>
        <v>0</v>
      </c>
      <c r="J182" s="163">
        <f t="shared" si="92"/>
        <v>0</v>
      </c>
      <c r="K182" s="163">
        <f t="shared" si="92"/>
        <v>0</v>
      </c>
      <c r="L182" s="163">
        <f t="shared" si="92"/>
        <v>0</v>
      </c>
      <c r="M182" s="163">
        <f t="shared" si="92"/>
        <v>0</v>
      </c>
      <c r="N182" s="163">
        <f t="shared" si="92"/>
        <v>0</v>
      </c>
      <c r="O182" s="163">
        <f t="shared" si="92"/>
        <v>0</v>
      </c>
      <c r="P182" s="163">
        <f t="shared" si="92"/>
        <v>0</v>
      </c>
      <c r="Q182" s="163">
        <f t="shared" si="92"/>
        <v>0</v>
      </c>
      <c r="R182" s="163">
        <f t="shared" si="92"/>
        <v>0</v>
      </c>
      <c r="S182" s="163">
        <f t="shared" si="93"/>
        <v>0</v>
      </c>
      <c r="T182" s="163">
        <f t="shared" si="93"/>
        <v>0</v>
      </c>
      <c r="U182" s="163">
        <f t="shared" si="93"/>
        <v>0</v>
      </c>
      <c r="V182" s="163">
        <f t="shared" si="93"/>
        <v>0</v>
      </c>
      <c r="W182" s="163">
        <f t="shared" si="93"/>
        <v>0</v>
      </c>
      <c r="X182" s="163">
        <f t="shared" si="93"/>
        <v>0</v>
      </c>
      <c r="Y182" s="163">
        <f t="shared" si="93"/>
        <v>0</v>
      </c>
      <c r="Z182" s="163">
        <f t="shared" si="93"/>
        <v>0</v>
      </c>
      <c r="AA182" s="163">
        <f t="shared" si="93"/>
        <v>0</v>
      </c>
      <c r="AB182" s="163">
        <f t="shared" si="93"/>
        <v>0</v>
      </c>
      <c r="AC182" s="163">
        <f t="shared" si="93"/>
        <v>0</v>
      </c>
      <c r="AD182" s="163">
        <f t="shared" si="93"/>
        <v>0</v>
      </c>
      <c r="AE182" s="163">
        <f t="shared" si="93"/>
        <v>0</v>
      </c>
      <c r="AF182" s="176">
        <f t="shared" si="93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v>0</v>
      </c>
      <c r="D183" s="163">
        <v>0</v>
      </c>
      <c r="E183" s="163">
        <v>0</v>
      </c>
      <c r="F183" s="163">
        <v>0</v>
      </c>
      <c r="G183" s="163">
        <f t="shared" si="92"/>
        <v>0</v>
      </c>
      <c r="H183" s="163">
        <f t="shared" si="92"/>
        <v>0</v>
      </c>
      <c r="I183" s="163">
        <f t="shared" si="92"/>
        <v>0</v>
      </c>
      <c r="J183" s="163">
        <f t="shared" si="92"/>
        <v>0</v>
      </c>
      <c r="K183" s="163">
        <f t="shared" si="92"/>
        <v>0</v>
      </c>
      <c r="L183" s="163">
        <f t="shared" si="92"/>
        <v>0</v>
      </c>
      <c r="M183" s="163">
        <f t="shared" si="92"/>
        <v>0</v>
      </c>
      <c r="N183" s="163">
        <f t="shared" si="92"/>
        <v>0</v>
      </c>
      <c r="O183" s="163">
        <f t="shared" si="92"/>
        <v>0</v>
      </c>
      <c r="P183" s="163">
        <f t="shared" si="92"/>
        <v>0</v>
      </c>
      <c r="Q183" s="163">
        <f t="shared" si="92"/>
        <v>0</v>
      </c>
      <c r="R183" s="163">
        <f t="shared" si="92"/>
        <v>0</v>
      </c>
      <c r="S183" s="163">
        <f t="shared" si="93"/>
        <v>0</v>
      </c>
      <c r="T183" s="163">
        <f t="shared" si="93"/>
        <v>0</v>
      </c>
      <c r="U183" s="163">
        <f t="shared" si="93"/>
        <v>0</v>
      </c>
      <c r="V183" s="163">
        <f t="shared" si="93"/>
        <v>0</v>
      </c>
      <c r="W183" s="163">
        <f t="shared" si="93"/>
        <v>0</v>
      </c>
      <c r="X183" s="163">
        <f t="shared" si="93"/>
        <v>0</v>
      </c>
      <c r="Y183" s="163">
        <f t="shared" si="93"/>
        <v>0</v>
      </c>
      <c r="Z183" s="163">
        <f t="shared" si="93"/>
        <v>0</v>
      </c>
      <c r="AA183" s="163">
        <f t="shared" si="93"/>
        <v>0</v>
      </c>
      <c r="AB183" s="163">
        <f t="shared" si="93"/>
        <v>0</v>
      </c>
      <c r="AC183" s="163">
        <f t="shared" si="93"/>
        <v>0</v>
      </c>
      <c r="AD183" s="163">
        <f t="shared" si="93"/>
        <v>0</v>
      </c>
      <c r="AE183" s="163">
        <f t="shared" si="93"/>
        <v>0</v>
      </c>
      <c r="AF183" s="176">
        <f t="shared" si="93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v>0</v>
      </c>
      <c r="D184" s="163">
        <v>0</v>
      </c>
      <c r="E184" s="163">
        <v>0</v>
      </c>
      <c r="F184" s="163">
        <v>0</v>
      </c>
      <c r="G184" s="163">
        <f t="shared" si="92"/>
        <v>0</v>
      </c>
      <c r="H184" s="163">
        <f t="shared" si="92"/>
        <v>0</v>
      </c>
      <c r="I184" s="163">
        <f t="shared" si="92"/>
        <v>0</v>
      </c>
      <c r="J184" s="163">
        <f t="shared" si="92"/>
        <v>0</v>
      </c>
      <c r="K184" s="163">
        <f t="shared" si="92"/>
        <v>0</v>
      </c>
      <c r="L184" s="163">
        <f t="shared" si="92"/>
        <v>0</v>
      </c>
      <c r="M184" s="163">
        <f t="shared" si="92"/>
        <v>0</v>
      </c>
      <c r="N184" s="163">
        <f t="shared" si="92"/>
        <v>0</v>
      </c>
      <c r="O184" s="163">
        <f t="shared" si="92"/>
        <v>0</v>
      </c>
      <c r="P184" s="163">
        <f t="shared" si="92"/>
        <v>0</v>
      </c>
      <c r="Q184" s="163">
        <f t="shared" si="92"/>
        <v>0</v>
      </c>
      <c r="R184" s="163">
        <f t="shared" ref="R184:AF199" si="94">Q184</f>
        <v>0</v>
      </c>
      <c r="S184" s="163">
        <f t="shared" si="94"/>
        <v>0</v>
      </c>
      <c r="T184" s="163">
        <f t="shared" si="94"/>
        <v>0</v>
      </c>
      <c r="U184" s="163">
        <f t="shared" si="94"/>
        <v>0</v>
      </c>
      <c r="V184" s="163">
        <f t="shared" si="94"/>
        <v>0</v>
      </c>
      <c r="W184" s="163">
        <f t="shared" si="94"/>
        <v>0</v>
      </c>
      <c r="X184" s="163">
        <f t="shared" si="94"/>
        <v>0</v>
      </c>
      <c r="Y184" s="163">
        <f t="shared" si="94"/>
        <v>0</v>
      </c>
      <c r="Z184" s="163">
        <f t="shared" si="94"/>
        <v>0</v>
      </c>
      <c r="AA184" s="163">
        <f t="shared" si="94"/>
        <v>0</v>
      </c>
      <c r="AB184" s="163">
        <f t="shared" si="93"/>
        <v>0</v>
      </c>
      <c r="AC184" s="163">
        <f t="shared" si="93"/>
        <v>0</v>
      </c>
      <c r="AD184" s="163">
        <f t="shared" si="94"/>
        <v>0</v>
      </c>
      <c r="AE184" s="163">
        <f t="shared" si="94"/>
        <v>0</v>
      </c>
      <c r="AF184" s="176">
        <f t="shared" si="94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v>0</v>
      </c>
      <c r="D185" s="163">
        <v>0</v>
      </c>
      <c r="E185" s="163">
        <v>0</v>
      </c>
      <c r="F185" s="163">
        <v>0</v>
      </c>
      <c r="G185" s="163">
        <f t="shared" ref="C185:R200" si="95">F185</f>
        <v>0</v>
      </c>
      <c r="H185" s="163">
        <f t="shared" si="95"/>
        <v>0</v>
      </c>
      <c r="I185" s="163">
        <f t="shared" si="95"/>
        <v>0</v>
      </c>
      <c r="J185" s="163">
        <f t="shared" si="95"/>
        <v>0</v>
      </c>
      <c r="K185" s="163">
        <f t="shared" si="95"/>
        <v>0</v>
      </c>
      <c r="L185" s="163">
        <f t="shared" si="95"/>
        <v>0</v>
      </c>
      <c r="M185" s="163">
        <f t="shared" si="95"/>
        <v>0</v>
      </c>
      <c r="N185" s="163">
        <f t="shared" si="95"/>
        <v>0</v>
      </c>
      <c r="O185" s="163">
        <f t="shared" si="95"/>
        <v>0</v>
      </c>
      <c r="P185" s="163">
        <f t="shared" si="95"/>
        <v>0</v>
      </c>
      <c r="Q185" s="163">
        <f t="shared" si="95"/>
        <v>0</v>
      </c>
      <c r="R185" s="163">
        <f t="shared" si="95"/>
        <v>0</v>
      </c>
      <c r="S185" s="163">
        <f t="shared" si="94"/>
        <v>0</v>
      </c>
      <c r="T185" s="163">
        <f t="shared" si="94"/>
        <v>0</v>
      </c>
      <c r="U185" s="163">
        <f t="shared" si="94"/>
        <v>0</v>
      </c>
      <c r="V185" s="163">
        <f t="shared" si="94"/>
        <v>0</v>
      </c>
      <c r="W185" s="163">
        <f t="shared" si="94"/>
        <v>0</v>
      </c>
      <c r="X185" s="163">
        <f t="shared" si="94"/>
        <v>0</v>
      </c>
      <c r="Y185" s="163">
        <f t="shared" si="94"/>
        <v>0</v>
      </c>
      <c r="Z185" s="163">
        <f t="shared" si="94"/>
        <v>0</v>
      </c>
      <c r="AA185" s="163">
        <f t="shared" si="94"/>
        <v>0</v>
      </c>
      <c r="AB185" s="163">
        <f t="shared" si="94"/>
        <v>0</v>
      </c>
      <c r="AC185" s="163">
        <f t="shared" si="94"/>
        <v>0</v>
      </c>
      <c r="AD185" s="163">
        <f t="shared" si="94"/>
        <v>0</v>
      </c>
      <c r="AE185" s="163">
        <f t="shared" si="94"/>
        <v>0</v>
      </c>
      <c r="AF185" s="176">
        <f t="shared" si="94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v>0</v>
      </c>
      <c r="D186" s="163">
        <v>0</v>
      </c>
      <c r="E186" s="163">
        <v>0</v>
      </c>
      <c r="F186" s="163">
        <v>0</v>
      </c>
      <c r="G186" s="163">
        <f t="shared" si="95"/>
        <v>0</v>
      </c>
      <c r="H186" s="163">
        <f t="shared" si="95"/>
        <v>0</v>
      </c>
      <c r="I186" s="163">
        <f t="shared" si="95"/>
        <v>0</v>
      </c>
      <c r="J186" s="163">
        <f t="shared" si="95"/>
        <v>0</v>
      </c>
      <c r="K186" s="163">
        <f t="shared" si="95"/>
        <v>0</v>
      </c>
      <c r="L186" s="163">
        <f t="shared" si="95"/>
        <v>0</v>
      </c>
      <c r="M186" s="163">
        <f t="shared" si="95"/>
        <v>0</v>
      </c>
      <c r="N186" s="163">
        <f t="shared" si="95"/>
        <v>0</v>
      </c>
      <c r="O186" s="163">
        <f t="shared" si="95"/>
        <v>0</v>
      </c>
      <c r="P186" s="163">
        <f t="shared" si="95"/>
        <v>0</v>
      </c>
      <c r="Q186" s="163">
        <f t="shared" si="95"/>
        <v>0</v>
      </c>
      <c r="R186" s="163">
        <f t="shared" si="95"/>
        <v>0</v>
      </c>
      <c r="S186" s="163">
        <f t="shared" si="94"/>
        <v>0</v>
      </c>
      <c r="T186" s="163">
        <f t="shared" si="94"/>
        <v>0</v>
      </c>
      <c r="U186" s="163">
        <f t="shared" si="94"/>
        <v>0</v>
      </c>
      <c r="V186" s="163">
        <f t="shared" si="94"/>
        <v>0</v>
      </c>
      <c r="W186" s="163">
        <f t="shared" si="94"/>
        <v>0</v>
      </c>
      <c r="X186" s="163">
        <f t="shared" si="94"/>
        <v>0</v>
      </c>
      <c r="Y186" s="163">
        <f t="shared" si="94"/>
        <v>0</v>
      </c>
      <c r="Z186" s="163">
        <f t="shared" si="94"/>
        <v>0</v>
      </c>
      <c r="AA186" s="163">
        <f t="shared" si="94"/>
        <v>0</v>
      </c>
      <c r="AB186" s="163">
        <f t="shared" si="94"/>
        <v>0</v>
      </c>
      <c r="AC186" s="163">
        <f t="shared" si="94"/>
        <v>0</v>
      </c>
      <c r="AD186" s="163">
        <f t="shared" si="94"/>
        <v>0</v>
      </c>
      <c r="AE186" s="163">
        <f t="shared" si="94"/>
        <v>0</v>
      </c>
      <c r="AF186" s="176">
        <f t="shared" si="94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v>0</v>
      </c>
      <c r="D187" s="163">
        <v>0</v>
      </c>
      <c r="E187" s="163">
        <v>0</v>
      </c>
      <c r="F187" s="163">
        <v>0</v>
      </c>
      <c r="G187" s="163">
        <f t="shared" si="95"/>
        <v>0</v>
      </c>
      <c r="H187" s="163">
        <f t="shared" si="95"/>
        <v>0</v>
      </c>
      <c r="I187" s="163">
        <f t="shared" si="95"/>
        <v>0</v>
      </c>
      <c r="J187" s="163">
        <f t="shared" si="95"/>
        <v>0</v>
      </c>
      <c r="K187" s="163">
        <f t="shared" si="95"/>
        <v>0</v>
      </c>
      <c r="L187" s="163">
        <f t="shared" si="95"/>
        <v>0</v>
      </c>
      <c r="M187" s="163">
        <f t="shared" si="95"/>
        <v>0</v>
      </c>
      <c r="N187" s="163">
        <f t="shared" si="95"/>
        <v>0</v>
      </c>
      <c r="O187" s="163">
        <f t="shared" si="95"/>
        <v>0</v>
      </c>
      <c r="P187" s="163">
        <f t="shared" si="95"/>
        <v>0</v>
      </c>
      <c r="Q187" s="163">
        <f t="shared" si="95"/>
        <v>0</v>
      </c>
      <c r="R187" s="163">
        <f t="shared" si="95"/>
        <v>0</v>
      </c>
      <c r="S187" s="163">
        <f t="shared" si="94"/>
        <v>0</v>
      </c>
      <c r="T187" s="163">
        <f t="shared" si="94"/>
        <v>0</v>
      </c>
      <c r="U187" s="163">
        <f t="shared" si="94"/>
        <v>0</v>
      </c>
      <c r="V187" s="163">
        <f t="shared" si="94"/>
        <v>0</v>
      </c>
      <c r="W187" s="163">
        <f t="shared" si="94"/>
        <v>0</v>
      </c>
      <c r="X187" s="163">
        <f t="shared" si="94"/>
        <v>0</v>
      </c>
      <c r="Y187" s="163">
        <f t="shared" si="94"/>
        <v>0</v>
      </c>
      <c r="Z187" s="163">
        <f t="shared" si="94"/>
        <v>0</v>
      </c>
      <c r="AA187" s="163">
        <f t="shared" si="94"/>
        <v>0</v>
      </c>
      <c r="AB187" s="163">
        <f t="shared" si="94"/>
        <v>0</v>
      </c>
      <c r="AC187" s="163">
        <f t="shared" si="94"/>
        <v>0</v>
      </c>
      <c r="AD187" s="163">
        <f t="shared" si="94"/>
        <v>0</v>
      </c>
      <c r="AE187" s="163">
        <f t="shared" si="94"/>
        <v>0</v>
      </c>
      <c r="AF187" s="176">
        <f t="shared" si="94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v>0</v>
      </c>
      <c r="D188" s="163">
        <v>0</v>
      </c>
      <c r="E188" s="163">
        <v>0</v>
      </c>
      <c r="F188" s="163">
        <v>0</v>
      </c>
      <c r="G188" s="163">
        <f t="shared" si="95"/>
        <v>0</v>
      </c>
      <c r="H188" s="163">
        <f t="shared" si="95"/>
        <v>0</v>
      </c>
      <c r="I188" s="163">
        <f t="shared" si="95"/>
        <v>0</v>
      </c>
      <c r="J188" s="163">
        <f t="shared" si="95"/>
        <v>0</v>
      </c>
      <c r="K188" s="163">
        <f t="shared" si="95"/>
        <v>0</v>
      </c>
      <c r="L188" s="163">
        <f t="shared" si="95"/>
        <v>0</v>
      </c>
      <c r="M188" s="163">
        <f t="shared" si="95"/>
        <v>0</v>
      </c>
      <c r="N188" s="163">
        <f t="shared" si="95"/>
        <v>0</v>
      </c>
      <c r="O188" s="163">
        <f t="shared" si="95"/>
        <v>0</v>
      </c>
      <c r="P188" s="163">
        <f t="shared" si="95"/>
        <v>0</v>
      </c>
      <c r="Q188" s="163">
        <f t="shared" si="95"/>
        <v>0</v>
      </c>
      <c r="R188" s="163">
        <f t="shared" si="95"/>
        <v>0</v>
      </c>
      <c r="S188" s="163">
        <f t="shared" si="94"/>
        <v>0</v>
      </c>
      <c r="T188" s="163">
        <f t="shared" si="94"/>
        <v>0</v>
      </c>
      <c r="U188" s="163">
        <f t="shared" si="94"/>
        <v>0</v>
      </c>
      <c r="V188" s="163">
        <f t="shared" si="94"/>
        <v>0</v>
      </c>
      <c r="W188" s="163">
        <f t="shared" si="94"/>
        <v>0</v>
      </c>
      <c r="X188" s="163">
        <f t="shared" si="94"/>
        <v>0</v>
      </c>
      <c r="Y188" s="163">
        <f t="shared" si="94"/>
        <v>0</v>
      </c>
      <c r="Z188" s="163">
        <f t="shared" si="94"/>
        <v>0</v>
      </c>
      <c r="AA188" s="163">
        <f t="shared" si="94"/>
        <v>0</v>
      </c>
      <c r="AB188" s="163">
        <f t="shared" si="94"/>
        <v>0</v>
      </c>
      <c r="AC188" s="163">
        <f t="shared" si="94"/>
        <v>0</v>
      </c>
      <c r="AD188" s="163">
        <f t="shared" si="94"/>
        <v>0</v>
      </c>
      <c r="AE188" s="163">
        <f t="shared" si="94"/>
        <v>0</v>
      </c>
      <c r="AF188" s="176">
        <f t="shared" si="94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v>0</v>
      </c>
      <c r="D189" s="163">
        <v>0</v>
      </c>
      <c r="E189" s="163">
        <v>0</v>
      </c>
      <c r="F189" s="163">
        <v>0</v>
      </c>
      <c r="G189" s="163">
        <f t="shared" si="95"/>
        <v>0</v>
      </c>
      <c r="H189" s="163">
        <f t="shared" si="95"/>
        <v>0</v>
      </c>
      <c r="I189" s="163">
        <f t="shared" si="95"/>
        <v>0</v>
      </c>
      <c r="J189" s="163">
        <f t="shared" si="95"/>
        <v>0</v>
      </c>
      <c r="K189" s="163">
        <f t="shared" si="95"/>
        <v>0</v>
      </c>
      <c r="L189" s="163">
        <f t="shared" si="95"/>
        <v>0</v>
      </c>
      <c r="M189" s="163">
        <f t="shared" si="95"/>
        <v>0</v>
      </c>
      <c r="N189" s="163">
        <f t="shared" si="95"/>
        <v>0</v>
      </c>
      <c r="O189" s="163">
        <f t="shared" si="95"/>
        <v>0</v>
      </c>
      <c r="P189" s="163">
        <f t="shared" si="95"/>
        <v>0</v>
      </c>
      <c r="Q189" s="163">
        <f t="shared" si="95"/>
        <v>0</v>
      </c>
      <c r="R189" s="163">
        <f t="shared" si="95"/>
        <v>0</v>
      </c>
      <c r="S189" s="163">
        <f t="shared" si="94"/>
        <v>0</v>
      </c>
      <c r="T189" s="163">
        <f t="shared" si="94"/>
        <v>0</v>
      </c>
      <c r="U189" s="163">
        <f t="shared" si="94"/>
        <v>0</v>
      </c>
      <c r="V189" s="163">
        <f t="shared" si="94"/>
        <v>0</v>
      </c>
      <c r="W189" s="163">
        <f t="shared" si="94"/>
        <v>0</v>
      </c>
      <c r="X189" s="163">
        <f t="shared" si="94"/>
        <v>0</v>
      </c>
      <c r="Y189" s="163">
        <f t="shared" si="94"/>
        <v>0</v>
      </c>
      <c r="Z189" s="163">
        <f t="shared" si="94"/>
        <v>0</v>
      </c>
      <c r="AA189" s="163">
        <f t="shared" si="94"/>
        <v>0</v>
      </c>
      <c r="AB189" s="163">
        <f t="shared" si="94"/>
        <v>0</v>
      </c>
      <c r="AC189" s="163">
        <f t="shared" si="94"/>
        <v>0</v>
      </c>
      <c r="AD189" s="163">
        <f t="shared" si="94"/>
        <v>0</v>
      </c>
      <c r="AE189" s="163">
        <f t="shared" si="94"/>
        <v>0</v>
      </c>
      <c r="AF189" s="176">
        <f t="shared" si="94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v>0</v>
      </c>
      <c r="D190" s="163">
        <v>0</v>
      </c>
      <c r="E190" s="163">
        <v>0</v>
      </c>
      <c r="F190" s="163">
        <v>0</v>
      </c>
      <c r="G190" s="163">
        <f t="shared" si="95"/>
        <v>0</v>
      </c>
      <c r="H190" s="163">
        <f t="shared" si="95"/>
        <v>0</v>
      </c>
      <c r="I190" s="163">
        <f t="shared" si="95"/>
        <v>0</v>
      </c>
      <c r="J190" s="163">
        <f t="shared" si="95"/>
        <v>0</v>
      </c>
      <c r="K190" s="163">
        <f t="shared" si="95"/>
        <v>0</v>
      </c>
      <c r="L190" s="163">
        <f t="shared" si="95"/>
        <v>0</v>
      </c>
      <c r="M190" s="163">
        <f t="shared" si="95"/>
        <v>0</v>
      </c>
      <c r="N190" s="163">
        <f t="shared" si="95"/>
        <v>0</v>
      </c>
      <c r="O190" s="163">
        <f t="shared" si="95"/>
        <v>0</v>
      </c>
      <c r="P190" s="163">
        <f t="shared" si="95"/>
        <v>0</v>
      </c>
      <c r="Q190" s="163">
        <f t="shared" si="95"/>
        <v>0</v>
      </c>
      <c r="R190" s="163">
        <f t="shared" si="95"/>
        <v>0</v>
      </c>
      <c r="S190" s="163">
        <f t="shared" si="94"/>
        <v>0</v>
      </c>
      <c r="T190" s="163">
        <f t="shared" si="94"/>
        <v>0</v>
      </c>
      <c r="U190" s="163">
        <f t="shared" si="94"/>
        <v>0</v>
      </c>
      <c r="V190" s="163">
        <f t="shared" si="94"/>
        <v>0</v>
      </c>
      <c r="W190" s="163">
        <f t="shared" si="94"/>
        <v>0</v>
      </c>
      <c r="X190" s="163">
        <f t="shared" si="94"/>
        <v>0</v>
      </c>
      <c r="Y190" s="163">
        <f t="shared" si="94"/>
        <v>0</v>
      </c>
      <c r="Z190" s="163">
        <f t="shared" si="94"/>
        <v>0</v>
      </c>
      <c r="AA190" s="163">
        <f t="shared" si="94"/>
        <v>0</v>
      </c>
      <c r="AB190" s="163">
        <f t="shared" si="94"/>
        <v>0</v>
      </c>
      <c r="AC190" s="163">
        <f t="shared" si="94"/>
        <v>0</v>
      </c>
      <c r="AD190" s="163">
        <f t="shared" si="94"/>
        <v>0</v>
      </c>
      <c r="AE190" s="163">
        <f t="shared" si="94"/>
        <v>0</v>
      </c>
      <c r="AF190" s="176">
        <f t="shared" si="94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v>0</v>
      </c>
      <c r="D191" s="163">
        <v>0</v>
      </c>
      <c r="E191" s="163">
        <v>0</v>
      </c>
      <c r="F191" s="163">
        <v>0</v>
      </c>
      <c r="G191" s="163">
        <f t="shared" si="95"/>
        <v>0</v>
      </c>
      <c r="H191" s="163">
        <f t="shared" si="95"/>
        <v>0</v>
      </c>
      <c r="I191" s="163">
        <f t="shared" si="95"/>
        <v>0</v>
      </c>
      <c r="J191" s="163">
        <f t="shared" si="95"/>
        <v>0</v>
      </c>
      <c r="K191" s="163">
        <f t="shared" si="95"/>
        <v>0</v>
      </c>
      <c r="L191" s="163">
        <f t="shared" si="95"/>
        <v>0</v>
      </c>
      <c r="M191" s="163">
        <f t="shared" si="95"/>
        <v>0</v>
      </c>
      <c r="N191" s="163">
        <f t="shared" si="95"/>
        <v>0</v>
      </c>
      <c r="O191" s="163">
        <f t="shared" si="95"/>
        <v>0</v>
      </c>
      <c r="P191" s="163">
        <f t="shared" si="95"/>
        <v>0</v>
      </c>
      <c r="Q191" s="163">
        <f t="shared" si="95"/>
        <v>0</v>
      </c>
      <c r="R191" s="163">
        <f t="shared" si="95"/>
        <v>0</v>
      </c>
      <c r="S191" s="163">
        <f t="shared" si="94"/>
        <v>0</v>
      </c>
      <c r="T191" s="163">
        <f t="shared" si="94"/>
        <v>0</v>
      </c>
      <c r="U191" s="163">
        <f t="shared" si="94"/>
        <v>0</v>
      </c>
      <c r="V191" s="163">
        <f t="shared" si="94"/>
        <v>0</v>
      </c>
      <c r="W191" s="163">
        <f t="shared" si="94"/>
        <v>0</v>
      </c>
      <c r="X191" s="163">
        <f t="shared" si="94"/>
        <v>0</v>
      </c>
      <c r="Y191" s="163">
        <f t="shared" si="94"/>
        <v>0</v>
      </c>
      <c r="Z191" s="163">
        <f t="shared" si="94"/>
        <v>0</v>
      </c>
      <c r="AA191" s="163">
        <f t="shared" si="94"/>
        <v>0</v>
      </c>
      <c r="AB191" s="163">
        <f t="shared" si="94"/>
        <v>0</v>
      </c>
      <c r="AC191" s="163">
        <f t="shared" si="94"/>
        <v>0</v>
      </c>
      <c r="AD191" s="163">
        <f t="shared" si="94"/>
        <v>0</v>
      </c>
      <c r="AE191" s="163">
        <f t="shared" si="94"/>
        <v>0</v>
      </c>
      <c r="AF191" s="176">
        <f t="shared" si="94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v>0</v>
      </c>
      <c r="D192" s="163">
        <v>0</v>
      </c>
      <c r="E192" s="163">
        <v>0</v>
      </c>
      <c r="F192" s="163">
        <v>0</v>
      </c>
      <c r="G192" s="163">
        <f t="shared" si="95"/>
        <v>0</v>
      </c>
      <c r="H192" s="163">
        <f t="shared" si="95"/>
        <v>0</v>
      </c>
      <c r="I192" s="163">
        <f t="shared" si="95"/>
        <v>0</v>
      </c>
      <c r="J192" s="163">
        <f t="shared" si="95"/>
        <v>0</v>
      </c>
      <c r="K192" s="163">
        <f t="shared" si="95"/>
        <v>0</v>
      </c>
      <c r="L192" s="163">
        <f t="shared" si="95"/>
        <v>0</v>
      </c>
      <c r="M192" s="163">
        <f t="shared" si="95"/>
        <v>0</v>
      </c>
      <c r="N192" s="163">
        <f t="shared" si="95"/>
        <v>0</v>
      </c>
      <c r="O192" s="163">
        <f t="shared" si="95"/>
        <v>0</v>
      </c>
      <c r="P192" s="163">
        <f t="shared" si="95"/>
        <v>0</v>
      </c>
      <c r="Q192" s="163">
        <f t="shared" si="95"/>
        <v>0</v>
      </c>
      <c r="R192" s="163">
        <f t="shared" si="95"/>
        <v>0</v>
      </c>
      <c r="S192" s="163">
        <f t="shared" si="94"/>
        <v>0</v>
      </c>
      <c r="T192" s="163">
        <f t="shared" si="94"/>
        <v>0</v>
      </c>
      <c r="U192" s="163">
        <f t="shared" si="94"/>
        <v>0</v>
      </c>
      <c r="V192" s="163">
        <f t="shared" si="94"/>
        <v>0</v>
      </c>
      <c r="W192" s="163">
        <f t="shared" si="94"/>
        <v>0</v>
      </c>
      <c r="X192" s="163">
        <f t="shared" si="94"/>
        <v>0</v>
      </c>
      <c r="Y192" s="163">
        <f t="shared" si="94"/>
        <v>0</v>
      </c>
      <c r="Z192" s="163">
        <f t="shared" si="94"/>
        <v>0</v>
      </c>
      <c r="AA192" s="163">
        <f t="shared" si="94"/>
        <v>0</v>
      </c>
      <c r="AB192" s="163">
        <f t="shared" si="94"/>
        <v>0</v>
      </c>
      <c r="AC192" s="163">
        <f t="shared" si="94"/>
        <v>0</v>
      </c>
      <c r="AD192" s="163">
        <f t="shared" si="94"/>
        <v>0</v>
      </c>
      <c r="AE192" s="163">
        <f t="shared" si="94"/>
        <v>0</v>
      </c>
      <c r="AF192" s="176">
        <f t="shared" si="94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v>0</v>
      </c>
      <c r="D193" s="163">
        <v>0</v>
      </c>
      <c r="E193" s="163">
        <v>0</v>
      </c>
      <c r="F193" s="163">
        <v>0</v>
      </c>
      <c r="G193" s="163">
        <f t="shared" si="95"/>
        <v>0</v>
      </c>
      <c r="H193" s="163">
        <f t="shared" si="95"/>
        <v>0</v>
      </c>
      <c r="I193" s="163">
        <f t="shared" si="95"/>
        <v>0</v>
      </c>
      <c r="J193" s="163">
        <f t="shared" si="95"/>
        <v>0</v>
      </c>
      <c r="K193" s="163">
        <f t="shared" si="95"/>
        <v>0</v>
      </c>
      <c r="L193" s="163">
        <f t="shared" si="95"/>
        <v>0</v>
      </c>
      <c r="M193" s="163">
        <f t="shared" si="95"/>
        <v>0</v>
      </c>
      <c r="N193" s="163">
        <f t="shared" si="95"/>
        <v>0</v>
      </c>
      <c r="O193" s="163">
        <f t="shared" si="95"/>
        <v>0</v>
      </c>
      <c r="P193" s="163">
        <f t="shared" si="95"/>
        <v>0</v>
      </c>
      <c r="Q193" s="163">
        <f t="shared" si="95"/>
        <v>0</v>
      </c>
      <c r="R193" s="163">
        <f t="shared" si="95"/>
        <v>0</v>
      </c>
      <c r="S193" s="163">
        <f t="shared" si="94"/>
        <v>0</v>
      </c>
      <c r="T193" s="163">
        <f t="shared" si="94"/>
        <v>0</v>
      </c>
      <c r="U193" s="163">
        <f t="shared" si="94"/>
        <v>0</v>
      </c>
      <c r="V193" s="163">
        <f t="shared" si="94"/>
        <v>0</v>
      </c>
      <c r="W193" s="163">
        <f t="shared" si="94"/>
        <v>0</v>
      </c>
      <c r="X193" s="163">
        <f t="shared" si="94"/>
        <v>0</v>
      </c>
      <c r="Y193" s="163">
        <f t="shared" si="94"/>
        <v>0</v>
      </c>
      <c r="Z193" s="163">
        <f t="shared" si="94"/>
        <v>0</v>
      </c>
      <c r="AA193" s="163">
        <f t="shared" si="94"/>
        <v>0</v>
      </c>
      <c r="AB193" s="163">
        <f t="shared" si="94"/>
        <v>0</v>
      </c>
      <c r="AC193" s="163">
        <f t="shared" si="94"/>
        <v>0</v>
      </c>
      <c r="AD193" s="163">
        <f t="shared" si="94"/>
        <v>0</v>
      </c>
      <c r="AE193" s="163">
        <f t="shared" si="94"/>
        <v>0</v>
      </c>
      <c r="AF193" s="176">
        <f t="shared" si="94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v>0</v>
      </c>
      <c r="D194" s="163">
        <v>0</v>
      </c>
      <c r="E194" s="163">
        <v>0</v>
      </c>
      <c r="F194" s="163">
        <v>0</v>
      </c>
      <c r="G194" s="163">
        <f t="shared" si="95"/>
        <v>0</v>
      </c>
      <c r="H194" s="163">
        <f t="shared" si="95"/>
        <v>0</v>
      </c>
      <c r="I194" s="163">
        <f t="shared" si="95"/>
        <v>0</v>
      </c>
      <c r="J194" s="163">
        <f t="shared" si="95"/>
        <v>0</v>
      </c>
      <c r="K194" s="163">
        <f t="shared" si="95"/>
        <v>0</v>
      </c>
      <c r="L194" s="163">
        <f t="shared" si="95"/>
        <v>0</v>
      </c>
      <c r="M194" s="163">
        <f t="shared" si="95"/>
        <v>0</v>
      </c>
      <c r="N194" s="163">
        <f t="shared" si="95"/>
        <v>0</v>
      </c>
      <c r="O194" s="163">
        <f t="shared" si="95"/>
        <v>0</v>
      </c>
      <c r="P194" s="163">
        <f t="shared" si="95"/>
        <v>0</v>
      </c>
      <c r="Q194" s="163">
        <f t="shared" si="95"/>
        <v>0</v>
      </c>
      <c r="R194" s="163">
        <f t="shared" si="95"/>
        <v>0</v>
      </c>
      <c r="S194" s="163">
        <f t="shared" si="94"/>
        <v>0</v>
      </c>
      <c r="T194" s="163">
        <f t="shared" si="94"/>
        <v>0</v>
      </c>
      <c r="U194" s="163">
        <f t="shared" si="94"/>
        <v>0</v>
      </c>
      <c r="V194" s="163">
        <f t="shared" si="94"/>
        <v>0</v>
      </c>
      <c r="W194" s="163">
        <f t="shared" si="94"/>
        <v>0</v>
      </c>
      <c r="X194" s="163">
        <f t="shared" si="94"/>
        <v>0</v>
      </c>
      <c r="Y194" s="163">
        <f t="shared" si="94"/>
        <v>0</v>
      </c>
      <c r="Z194" s="163">
        <f t="shared" si="94"/>
        <v>0</v>
      </c>
      <c r="AA194" s="163">
        <f t="shared" si="94"/>
        <v>0</v>
      </c>
      <c r="AB194" s="163">
        <f t="shared" si="94"/>
        <v>0</v>
      </c>
      <c r="AC194" s="163">
        <f t="shared" si="94"/>
        <v>0</v>
      </c>
      <c r="AD194" s="163">
        <f t="shared" si="94"/>
        <v>0</v>
      </c>
      <c r="AE194" s="163">
        <f t="shared" si="94"/>
        <v>0</v>
      </c>
      <c r="AF194" s="176">
        <f t="shared" si="94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v>0</v>
      </c>
      <c r="D195" s="163">
        <v>0</v>
      </c>
      <c r="E195" s="163">
        <v>0</v>
      </c>
      <c r="F195" s="163">
        <v>0</v>
      </c>
      <c r="G195" s="163">
        <f t="shared" si="95"/>
        <v>0</v>
      </c>
      <c r="H195" s="163">
        <f t="shared" si="95"/>
        <v>0</v>
      </c>
      <c r="I195" s="163">
        <f t="shared" si="95"/>
        <v>0</v>
      </c>
      <c r="J195" s="163">
        <f t="shared" si="95"/>
        <v>0</v>
      </c>
      <c r="K195" s="163">
        <f t="shared" si="95"/>
        <v>0</v>
      </c>
      <c r="L195" s="163">
        <f t="shared" si="95"/>
        <v>0</v>
      </c>
      <c r="M195" s="163">
        <f t="shared" si="95"/>
        <v>0</v>
      </c>
      <c r="N195" s="163">
        <f t="shared" si="95"/>
        <v>0</v>
      </c>
      <c r="O195" s="163">
        <f t="shared" si="95"/>
        <v>0</v>
      </c>
      <c r="P195" s="163">
        <f t="shared" si="95"/>
        <v>0</v>
      </c>
      <c r="Q195" s="163">
        <f t="shared" si="95"/>
        <v>0</v>
      </c>
      <c r="R195" s="163">
        <f t="shared" si="95"/>
        <v>0</v>
      </c>
      <c r="S195" s="163">
        <f t="shared" si="94"/>
        <v>0</v>
      </c>
      <c r="T195" s="163">
        <f t="shared" si="94"/>
        <v>0</v>
      </c>
      <c r="U195" s="163">
        <f t="shared" si="94"/>
        <v>0</v>
      </c>
      <c r="V195" s="163">
        <f t="shared" si="94"/>
        <v>0</v>
      </c>
      <c r="W195" s="163">
        <f t="shared" si="94"/>
        <v>0</v>
      </c>
      <c r="X195" s="163">
        <f t="shared" si="94"/>
        <v>0</v>
      </c>
      <c r="Y195" s="163">
        <f t="shared" si="94"/>
        <v>0</v>
      </c>
      <c r="Z195" s="163">
        <f t="shared" si="94"/>
        <v>0</v>
      </c>
      <c r="AA195" s="163">
        <f t="shared" si="94"/>
        <v>0</v>
      </c>
      <c r="AB195" s="163">
        <f t="shared" si="94"/>
        <v>0</v>
      </c>
      <c r="AC195" s="163">
        <f t="shared" si="94"/>
        <v>0</v>
      </c>
      <c r="AD195" s="163">
        <f t="shared" si="94"/>
        <v>0</v>
      </c>
      <c r="AE195" s="163">
        <f t="shared" si="94"/>
        <v>0</v>
      </c>
      <c r="AF195" s="176">
        <f t="shared" si="94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v>0</v>
      </c>
      <c r="D196" s="163">
        <v>0</v>
      </c>
      <c r="E196" s="163">
        <v>0</v>
      </c>
      <c r="F196" s="163">
        <v>0</v>
      </c>
      <c r="G196" s="163">
        <f t="shared" si="95"/>
        <v>0</v>
      </c>
      <c r="H196" s="163">
        <f t="shared" si="95"/>
        <v>0</v>
      </c>
      <c r="I196" s="163">
        <f t="shared" si="95"/>
        <v>0</v>
      </c>
      <c r="J196" s="163">
        <f t="shared" si="95"/>
        <v>0</v>
      </c>
      <c r="K196" s="163">
        <f t="shared" si="95"/>
        <v>0</v>
      </c>
      <c r="L196" s="163">
        <f t="shared" si="95"/>
        <v>0</v>
      </c>
      <c r="M196" s="163">
        <f t="shared" si="95"/>
        <v>0</v>
      </c>
      <c r="N196" s="163">
        <f t="shared" si="95"/>
        <v>0</v>
      </c>
      <c r="O196" s="163">
        <f t="shared" si="95"/>
        <v>0</v>
      </c>
      <c r="P196" s="163">
        <f t="shared" si="95"/>
        <v>0</v>
      </c>
      <c r="Q196" s="163">
        <f t="shared" si="95"/>
        <v>0</v>
      </c>
      <c r="R196" s="163">
        <f t="shared" si="95"/>
        <v>0</v>
      </c>
      <c r="S196" s="163">
        <f t="shared" si="94"/>
        <v>0</v>
      </c>
      <c r="T196" s="163">
        <f t="shared" si="94"/>
        <v>0</v>
      </c>
      <c r="U196" s="163">
        <f t="shared" si="94"/>
        <v>0</v>
      </c>
      <c r="V196" s="163">
        <f t="shared" si="94"/>
        <v>0</v>
      </c>
      <c r="W196" s="163">
        <f t="shared" si="94"/>
        <v>0</v>
      </c>
      <c r="X196" s="163">
        <f t="shared" si="94"/>
        <v>0</v>
      </c>
      <c r="Y196" s="163">
        <f t="shared" si="94"/>
        <v>0</v>
      </c>
      <c r="Z196" s="163">
        <f t="shared" si="94"/>
        <v>0</v>
      </c>
      <c r="AA196" s="163">
        <f t="shared" si="94"/>
        <v>0</v>
      </c>
      <c r="AB196" s="163">
        <f t="shared" si="94"/>
        <v>0</v>
      </c>
      <c r="AC196" s="163">
        <f t="shared" si="94"/>
        <v>0</v>
      </c>
      <c r="AD196" s="163">
        <f t="shared" si="94"/>
        <v>0</v>
      </c>
      <c r="AE196" s="163">
        <f t="shared" si="94"/>
        <v>0</v>
      </c>
      <c r="AF196" s="176">
        <f t="shared" si="94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v>0</v>
      </c>
      <c r="D197" s="163">
        <v>0</v>
      </c>
      <c r="E197" s="163">
        <v>0</v>
      </c>
      <c r="F197" s="163">
        <v>0</v>
      </c>
      <c r="G197" s="163">
        <f t="shared" si="95"/>
        <v>0</v>
      </c>
      <c r="H197" s="163">
        <f t="shared" si="95"/>
        <v>0</v>
      </c>
      <c r="I197" s="163">
        <f t="shared" si="95"/>
        <v>0</v>
      </c>
      <c r="J197" s="163">
        <f t="shared" si="95"/>
        <v>0</v>
      </c>
      <c r="K197" s="163">
        <f t="shared" si="95"/>
        <v>0</v>
      </c>
      <c r="L197" s="163">
        <f t="shared" si="95"/>
        <v>0</v>
      </c>
      <c r="M197" s="163">
        <f t="shared" si="95"/>
        <v>0</v>
      </c>
      <c r="N197" s="163">
        <f t="shared" si="95"/>
        <v>0</v>
      </c>
      <c r="O197" s="163">
        <f t="shared" si="95"/>
        <v>0</v>
      </c>
      <c r="P197" s="163">
        <f t="shared" si="95"/>
        <v>0</v>
      </c>
      <c r="Q197" s="163">
        <f t="shared" si="95"/>
        <v>0</v>
      </c>
      <c r="R197" s="163">
        <f t="shared" si="95"/>
        <v>0</v>
      </c>
      <c r="S197" s="163">
        <f t="shared" si="94"/>
        <v>0</v>
      </c>
      <c r="T197" s="163">
        <f t="shared" si="94"/>
        <v>0</v>
      </c>
      <c r="U197" s="163">
        <f t="shared" si="94"/>
        <v>0</v>
      </c>
      <c r="V197" s="163">
        <f t="shared" si="94"/>
        <v>0</v>
      </c>
      <c r="W197" s="163">
        <f t="shared" si="94"/>
        <v>0</v>
      </c>
      <c r="X197" s="163">
        <f t="shared" si="94"/>
        <v>0</v>
      </c>
      <c r="Y197" s="163">
        <f t="shared" si="94"/>
        <v>0</v>
      </c>
      <c r="Z197" s="163">
        <f t="shared" si="94"/>
        <v>0</v>
      </c>
      <c r="AA197" s="163">
        <f t="shared" si="94"/>
        <v>0</v>
      </c>
      <c r="AB197" s="163">
        <f t="shared" si="94"/>
        <v>0</v>
      </c>
      <c r="AC197" s="163">
        <f t="shared" si="94"/>
        <v>0</v>
      </c>
      <c r="AD197" s="163">
        <f t="shared" si="94"/>
        <v>0</v>
      </c>
      <c r="AE197" s="163">
        <f t="shared" si="94"/>
        <v>0</v>
      </c>
      <c r="AF197" s="176">
        <f t="shared" si="94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v>0</v>
      </c>
      <c r="D198" s="163">
        <v>0</v>
      </c>
      <c r="E198" s="163">
        <v>0</v>
      </c>
      <c r="F198" s="163">
        <v>0</v>
      </c>
      <c r="G198" s="163">
        <f t="shared" si="95"/>
        <v>0</v>
      </c>
      <c r="H198" s="163">
        <f t="shared" si="95"/>
        <v>0</v>
      </c>
      <c r="I198" s="163">
        <f t="shared" si="95"/>
        <v>0</v>
      </c>
      <c r="J198" s="163">
        <f t="shared" si="95"/>
        <v>0</v>
      </c>
      <c r="K198" s="163">
        <f t="shared" si="95"/>
        <v>0</v>
      </c>
      <c r="L198" s="163">
        <f t="shared" si="95"/>
        <v>0</v>
      </c>
      <c r="M198" s="163">
        <f t="shared" si="95"/>
        <v>0</v>
      </c>
      <c r="N198" s="163">
        <f t="shared" si="95"/>
        <v>0</v>
      </c>
      <c r="O198" s="163">
        <f t="shared" si="95"/>
        <v>0</v>
      </c>
      <c r="P198" s="163">
        <f t="shared" si="95"/>
        <v>0</v>
      </c>
      <c r="Q198" s="163">
        <f t="shared" si="95"/>
        <v>0</v>
      </c>
      <c r="R198" s="163">
        <f t="shared" si="95"/>
        <v>0</v>
      </c>
      <c r="S198" s="163">
        <f t="shared" si="94"/>
        <v>0</v>
      </c>
      <c r="T198" s="163">
        <f t="shared" si="94"/>
        <v>0</v>
      </c>
      <c r="U198" s="163">
        <f t="shared" si="94"/>
        <v>0</v>
      </c>
      <c r="V198" s="163">
        <f t="shared" si="94"/>
        <v>0</v>
      </c>
      <c r="W198" s="163">
        <f t="shared" si="94"/>
        <v>0</v>
      </c>
      <c r="X198" s="163">
        <f t="shared" si="94"/>
        <v>0</v>
      </c>
      <c r="Y198" s="163">
        <f t="shared" si="94"/>
        <v>0</v>
      </c>
      <c r="Z198" s="163">
        <f t="shared" si="94"/>
        <v>0</v>
      </c>
      <c r="AA198" s="163">
        <f t="shared" si="94"/>
        <v>0</v>
      </c>
      <c r="AB198" s="163">
        <f t="shared" si="94"/>
        <v>0</v>
      </c>
      <c r="AC198" s="163">
        <f t="shared" si="94"/>
        <v>0</v>
      </c>
      <c r="AD198" s="163">
        <f t="shared" si="94"/>
        <v>0</v>
      </c>
      <c r="AE198" s="163">
        <f t="shared" si="94"/>
        <v>0</v>
      </c>
      <c r="AF198" s="176">
        <f t="shared" si="94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v>0</v>
      </c>
      <c r="D199" s="163">
        <v>0</v>
      </c>
      <c r="E199" s="163">
        <v>0</v>
      </c>
      <c r="F199" s="163">
        <v>0</v>
      </c>
      <c r="G199" s="163">
        <f t="shared" si="95"/>
        <v>0</v>
      </c>
      <c r="H199" s="163">
        <f t="shared" si="95"/>
        <v>0</v>
      </c>
      <c r="I199" s="163">
        <f t="shared" si="95"/>
        <v>0</v>
      </c>
      <c r="J199" s="163">
        <f t="shared" si="95"/>
        <v>0</v>
      </c>
      <c r="K199" s="163">
        <f t="shared" si="95"/>
        <v>0</v>
      </c>
      <c r="L199" s="163">
        <f t="shared" si="95"/>
        <v>0</v>
      </c>
      <c r="M199" s="163">
        <f t="shared" si="95"/>
        <v>0</v>
      </c>
      <c r="N199" s="163">
        <f t="shared" si="95"/>
        <v>0</v>
      </c>
      <c r="O199" s="163">
        <f t="shared" si="95"/>
        <v>0</v>
      </c>
      <c r="P199" s="163">
        <f t="shared" si="95"/>
        <v>0</v>
      </c>
      <c r="Q199" s="163">
        <f t="shared" si="95"/>
        <v>0</v>
      </c>
      <c r="R199" s="163">
        <f t="shared" si="95"/>
        <v>0</v>
      </c>
      <c r="S199" s="163">
        <f t="shared" si="94"/>
        <v>0</v>
      </c>
      <c r="T199" s="163">
        <f t="shared" si="94"/>
        <v>0</v>
      </c>
      <c r="U199" s="163">
        <f t="shared" si="94"/>
        <v>0</v>
      </c>
      <c r="V199" s="163">
        <f t="shared" si="94"/>
        <v>0</v>
      </c>
      <c r="W199" s="163">
        <f t="shared" si="94"/>
        <v>0</v>
      </c>
      <c r="X199" s="163">
        <f t="shared" si="94"/>
        <v>0</v>
      </c>
      <c r="Y199" s="163">
        <f t="shared" si="94"/>
        <v>0</v>
      </c>
      <c r="Z199" s="163">
        <f t="shared" si="94"/>
        <v>0</v>
      </c>
      <c r="AA199" s="163">
        <f t="shared" si="94"/>
        <v>0</v>
      </c>
      <c r="AB199" s="163">
        <f t="shared" si="94"/>
        <v>0</v>
      </c>
      <c r="AC199" s="163">
        <f t="shared" si="94"/>
        <v>0</v>
      </c>
      <c r="AD199" s="163">
        <f t="shared" si="94"/>
        <v>0</v>
      </c>
      <c r="AE199" s="163">
        <f t="shared" si="94"/>
        <v>0</v>
      </c>
      <c r="AF199" s="176">
        <f t="shared" si="94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v>0</v>
      </c>
      <c r="D200" s="163">
        <v>0</v>
      </c>
      <c r="E200" s="163">
        <v>0</v>
      </c>
      <c r="F200" s="163">
        <v>0</v>
      </c>
      <c r="G200" s="163">
        <f t="shared" si="95"/>
        <v>0</v>
      </c>
      <c r="H200" s="163">
        <f t="shared" si="95"/>
        <v>0</v>
      </c>
      <c r="I200" s="163">
        <f t="shared" si="95"/>
        <v>0</v>
      </c>
      <c r="J200" s="163">
        <f t="shared" si="95"/>
        <v>0</v>
      </c>
      <c r="K200" s="163">
        <f t="shared" si="95"/>
        <v>0</v>
      </c>
      <c r="L200" s="163">
        <f t="shared" si="95"/>
        <v>0</v>
      </c>
      <c r="M200" s="163">
        <f t="shared" si="95"/>
        <v>0</v>
      </c>
      <c r="N200" s="163">
        <f t="shared" si="95"/>
        <v>0</v>
      </c>
      <c r="O200" s="163">
        <f t="shared" si="95"/>
        <v>0</v>
      </c>
      <c r="P200" s="163">
        <f t="shared" si="95"/>
        <v>0</v>
      </c>
      <c r="Q200" s="163">
        <f t="shared" si="95"/>
        <v>0</v>
      </c>
      <c r="R200" s="163">
        <f t="shared" ref="R200:AF215" si="96">Q200</f>
        <v>0</v>
      </c>
      <c r="S200" s="163">
        <f t="shared" si="96"/>
        <v>0</v>
      </c>
      <c r="T200" s="163">
        <f t="shared" si="96"/>
        <v>0</v>
      </c>
      <c r="U200" s="163">
        <f t="shared" si="96"/>
        <v>0</v>
      </c>
      <c r="V200" s="163">
        <f t="shared" si="96"/>
        <v>0</v>
      </c>
      <c r="W200" s="163">
        <f t="shared" si="96"/>
        <v>0</v>
      </c>
      <c r="X200" s="163">
        <f t="shared" si="96"/>
        <v>0</v>
      </c>
      <c r="Y200" s="163">
        <f t="shared" si="96"/>
        <v>0</v>
      </c>
      <c r="Z200" s="163">
        <f t="shared" si="96"/>
        <v>0</v>
      </c>
      <c r="AA200" s="163">
        <f t="shared" si="96"/>
        <v>0</v>
      </c>
      <c r="AB200" s="163">
        <f t="shared" si="96"/>
        <v>0</v>
      </c>
      <c r="AC200" s="163">
        <f t="shared" si="96"/>
        <v>0</v>
      </c>
      <c r="AD200" s="163">
        <f t="shared" si="96"/>
        <v>0</v>
      </c>
      <c r="AE200" s="163">
        <f t="shared" si="96"/>
        <v>0</v>
      </c>
      <c r="AF200" s="176">
        <f t="shared" si="96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v>0</v>
      </c>
      <c r="D201" s="163">
        <v>0</v>
      </c>
      <c r="E201" s="163">
        <v>0</v>
      </c>
      <c r="F201" s="163">
        <v>0</v>
      </c>
      <c r="G201" s="163">
        <f t="shared" ref="C201:R216" si="97">F201</f>
        <v>0</v>
      </c>
      <c r="H201" s="163">
        <f t="shared" si="97"/>
        <v>0</v>
      </c>
      <c r="I201" s="163">
        <f t="shared" si="97"/>
        <v>0</v>
      </c>
      <c r="J201" s="163">
        <f t="shared" si="97"/>
        <v>0</v>
      </c>
      <c r="K201" s="163">
        <f t="shared" si="97"/>
        <v>0</v>
      </c>
      <c r="L201" s="163">
        <f t="shared" si="97"/>
        <v>0</v>
      </c>
      <c r="M201" s="163">
        <f t="shared" si="97"/>
        <v>0</v>
      </c>
      <c r="N201" s="163">
        <f t="shared" si="97"/>
        <v>0</v>
      </c>
      <c r="O201" s="163">
        <f t="shared" si="97"/>
        <v>0</v>
      </c>
      <c r="P201" s="163">
        <f t="shared" si="97"/>
        <v>0</v>
      </c>
      <c r="Q201" s="163">
        <f t="shared" si="97"/>
        <v>0</v>
      </c>
      <c r="R201" s="163">
        <f t="shared" si="97"/>
        <v>0</v>
      </c>
      <c r="S201" s="163">
        <f t="shared" si="96"/>
        <v>0</v>
      </c>
      <c r="T201" s="163">
        <f t="shared" si="96"/>
        <v>0</v>
      </c>
      <c r="U201" s="163">
        <f t="shared" si="96"/>
        <v>0</v>
      </c>
      <c r="V201" s="163">
        <f t="shared" si="96"/>
        <v>0</v>
      </c>
      <c r="W201" s="163">
        <f t="shared" si="96"/>
        <v>0</v>
      </c>
      <c r="X201" s="163">
        <f t="shared" si="96"/>
        <v>0</v>
      </c>
      <c r="Y201" s="163">
        <f t="shared" si="96"/>
        <v>0</v>
      </c>
      <c r="Z201" s="163">
        <f t="shared" si="96"/>
        <v>0</v>
      </c>
      <c r="AA201" s="163">
        <f t="shared" si="96"/>
        <v>0</v>
      </c>
      <c r="AB201" s="163">
        <f t="shared" si="96"/>
        <v>0</v>
      </c>
      <c r="AC201" s="163">
        <f t="shared" si="96"/>
        <v>0</v>
      </c>
      <c r="AD201" s="163">
        <f t="shared" si="96"/>
        <v>0</v>
      </c>
      <c r="AE201" s="163">
        <f t="shared" si="96"/>
        <v>0</v>
      </c>
      <c r="AF201" s="176">
        <f t="shared" si="96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v>0</v>
      </c>
      <c r="D202" s="163">
        <v>0</v>
      </c>
      <c r="E202" s="163">
        <v>0</v>
      </c>
      <c r="F202" s="163">
        <v>0</v>
      </c>
      <c r="G202" s="163">
        <f t="shared" si="97"/>
        <v>0</v>
      </c>
      <c r="H202" s="163">
        <f t="shared" si="97"/>
        <v>0</v>
      </c>
      <c r="I202" s="163">
        <f t="shared" si="97"/>
        <v>0</v>
      </c>
      <c r="J202" s="163">
        <f t="shared" si="97"/>
        <v>0</v>
      </c>
      <c r="K202" s="163">
        <f t="shared" si="97"/>
        <v>0</v>
      </c>
      <c r="L202" s="163">
        <f t="shared" si="97"/>
        <v>0</v>
      </c>
      <c r="M202" s="163">
        <f t="shared" si="97"/>
        <v>0</v>
      </c>
      <c r="N202" s="163">
        <f t="shared" si="97"/>
        <v>0</v>
      </c>
      <c r="O202" s="163">
        <f t="shared" si="97"/>
        <v>0</v>
      </c>
      <c r="P202" s="163">
        <f t="shared" si="97"/>
        <v>0</v>
      </c>
      <c r="Q202" s="163">
        <f t="shared" si="97"/>
        <v>0</v>
      </c>
      <c r="R202" s="163">
        <f t="shared" si="97"/>
        <v>0</v>
      </c>
      <c r="S202" s="163">
        <f t="shared" si="96"/>
        <v>0</v>
      </c>
      <c r="T202" s="163">
        <f t="shared" si="96"/>
        <v>0</v>
      </c>
      <c r="U202" s="163">
        <f t="shared" si="96"/>
        <v>0</v>
      </c>
      <c r="V202" s="163">
        <f t="shared" si="96"/>
        <v>0</v>
      </c>
      <c r="W202" s="163">
        <f t="shared" si="96"/>
        <v>0</v>
      </c>
      <c r="X202" s="163">
        <f t="shared" si="96"/>
        <v>0</v>
      </c>
      <c r="Y202" s="163">
        <f t="shared" si="96"/>
        <v>0</v>
      </c>
      <c r="Z202" s="163">
        <f t="shared" si="96"/>
        <v>0</v>
      </c>
      <c r="AA202" s="163">
        <f t="shared" si="96"/>
        <v>0</v>
      </c>
      <c r="AB202" s="163">
        <f t="shared" si="96"/>
        <v>0</v>
      </c>
      <c r="AC202" s="163">
        <f t="shared" si="96"/>
        <v>0</v>
      </c>
      <c r="AD202" s="163">
        <f t="shared" si="96"/>
        <v>0</v>
      </c>
      <c r="AE202" s="163">
        <f t="shared" si="96"/>
        <v>0</v>
      </c>
      <c r="AF202" s="176">
        <f t="shared" si="96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v>0</v>
      </c>
      <c r="D203" s="163">
        <v>0</v>
      </c>
      <c r="E203" s="163">
        <v>0</v>
      </c>
      <c r="F203" s="163">
        <v>0</v>
      </c>
      <c r="G203" s="163">
        <f t="shared" si="97"/>
        <v>0</v>
      </c>
      <c r="H203" s="163">
        <f t="shared" si="97"/>
        <v>0</v>
      </c>
      <c r="I203" s="163">
        <f t="shared" si="97"/>
        <v>0</v>
      </c>
      <c r="J203" s="163">
        <f t="shared" si="97"/>
        <v>0</v>
      </c>
      <c r="K203" s="163">
        <f t="shared" si="97"/>
        <v>0</v>
      </c>
      <c r="L203" s="163">
        <f t="shared" si="97"/>
        <v>0</v>
      </c>
      <c r="M203" s="163">
        <f t="shared" si="97"/>
        <v>0</v>
      </c>
      <c r="N203" s="163">
        <f t="shared" si="97"/>
        <v>0</v>
      </c>
      <c r="O203" s="163">
        <f t="shared" si="97"/>
        <v>0</v>
      </c>
      <c r="P203" s="163">
        <f t="shared" si="97"/>
        <v>0</v>
      </c>
      <c r="Q203" s="163">
        <f t="shared" si="97"/>
        <v>0</v>
      </c>
      <c r="R203" s="163">
        <f t="shared" si="97"/>
        <v>0</v>
      </c>
      <c r="S203" s="163">
        <f t="shared" si="96"/>
        <v>0</v>
      </c>
      <c r="T203" s="163">
        <f t="shared" si="96"/>
        <v>0</v>
      </c>
      <c r="U203" s="163">
        <f t="shared" si="96"/>
        <v>0</v>
      </c>
      <c r="V203" s="163">
        <f t="shared" si="96"/>
        <v>0</v>
      </c>
      <c r="W203" s="163">
        <f t="shared" si="96"/>
        <v>0</v>
      </c>
      <c r="X203" s="163">
        <f t="shared" si="96"/>
        <v>0</v>
      </c>
      <c r="Y203" s="163">
        <f t="shared" si="96"/>
        <v>0</v>
      </c>
      <c r="Z203" s="163">
        <f t="shared" si="96"/>
        <v>0</v>
      </c>
      <c r="AA203" s="163">
        <f t="shared" si="96"/>
        <v>0</v>
      </c>
      <c r="AB203" s="163">
        <f t="shared" si="96"/>
        <v>0</v>
      </c>
      <c r="AC203" s="163">
        <f t="shared" si="96"/>
        <v>0</v>
      </c>
      <c r="AD203" s="163">
        <f t="shared" si="96"/>
        <v>0</v>
      </c>
      <c r="AE203" s="163">
        <f t="shared" si="96"/>
        <v>0</v>
      </c>
      <c r="AF203" s="176">
        <f t="shared" si="96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v>0</v>
      </c>
      <c r="D204" s="163">
        <v>0</v>
      </c>
      <c r="E204" s="163">
        <v>0</v>
      </c>
      <c r="F204" s="163">
        <v>0</v>
      </c>
      <c r="G204" s="163">
        <f t="shared" si="97"/>
        <v>0</v>
      </c>
      <c r="H204" s="163">
        <f t="shared" si="97"/>
        <v>0</v>
      </c>
      <c r="I204" s="163">
        <f t="shared" si="97"/>
        <v>0</v>
      </c>
      <c r="J204" s="163">
        <f t="shared" si="97"/>
        <v>0</v>
      </c>
      <c r="K204" s="163">
        <f t="shared" si="97"/>
        <v>0</v>
      </c>
      <c r="L204" s="163">
        <f t="shared" si="97"/>
        <v>0</v>
      </c>
      <c r="M204" s="163">
        <f t="shared" si="97"/>
        <v>0</v>
      </c>
      <c r="N204" s="163">
        <f t="shared" si="97"/>
        <v>0</v>
      </c>
      <c r="O204" s="163">
        <f t="shared" si="97"/>
        <v>0</v>
      </c>
      <c r="P204" s="163">
        <f t="shared" si="97"/>
        <v>0</v>
      </c>
      <c r="Q204" s="163">
        <f t="shared" si="97"/>
        <v>0</v>
      </c>
      <c r="R204" s="163">
        <f t="shared" si="97"/>
        <v>0</v>
      </c>
      <c r="S204" s="163">
        <f t="shared" si="96"/>
        <v>0</v>
      </c>
      <c r="T204" s="163">
        <f t="shared" si="96"/>
        <v>0</v>
      </c>
      <c r="U204" s="163">
        <f t="shared" si="96"/>
        <v>0</v>
      </c>
      <c r="V204" s="163">
        <f t="shared" si="96"/>
        <v>0</v>
      </c>
      <c r="W204" s="163">
        <f t="shared" si="96"/>
        <v>0</v>
      </c>
      <c r="X204" s="163">
        <f t="shared" si="96"/>
        <v>0</v>
      </c>
      <c r="Y204" s="163">
        <f t="shared" si="96"/>
        <v>0</v>
      </c>
      <c r="Z204" s="163">
        <f t="shared" si="96"/>
        <v>0</v>
      </c>
      <c r="AA204" s="163">
        <f t="shared" si="96"/>
        <v>0</v>
      </c>
      <c r="AB204" s="163">
        <f t="shared" si="96"/>
        <v>0</v>
      </c>
      <c r="AC204" s="163">
        <f t="shared" si="96"/>
        <v>0</v>
      </c>
      <c r="AD204" s="163">
        <f t="shared" si="96"/>
        <v>0</v>
      </c>
      <c r="AE204" s="163">
        <f t="shared" si="96"/>
        <v>0</v>
      </c>
      <c r="AF204" s="176">
        <f t="shared" si="96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v>0</v>
      </c>
      <c r="D205" s="163">
        <v>0</v>
      </c>
      <c r="E205" s="163">
        <v>0</v>
      </c>
      <c r="F205" s="163">
        <v>0</v>
      </c>
      <c r="G205" s="163">
        <f t="shared" si="97"/>
        <v>0</v>
      </c>
      <c r="H205" s="163">
        <f t="shared" si="97"/>
        <v>0</v>
      </c>
      <c r="I205" s="163">
        <f t="shared" si="97"/>
        <v>0</v>
      </c>
      <c r="J205" s="163">
        <f t="shared" si="97"/>
        <v>0</v>
      </c>
      <c r="K205" s="163">
        <f t="shared" si="97"/>
        <v>0</v>
      </c>
      <c r="L205" s="163">
        <f t="shared" si="97"/>
        <v>0</v>
      </c>
      <c r="M205" s="163">
        <f t="shared" si="97"/>
        <v>0</v>
      </c>
      <c r="N205" s="163">
        <f t="shared" si="97"/>
        <v>0</v>
      </c>
      <c r="O205" s="163">
        <f t="shared" si="97"/>
        <v>0</v>
      </c>
      <c r="P205" s="163">
        <f t="shared" si="97"/>
        <v>0</v>
      </c>
      <c r="Q205" s="163">
        <f t="shared" si="97"/>
        <v>0</v>
      </c>
      <c r="R205" s="163">
        <f t="shared" si="97"/>
        <v>0</v>
      </c>
      <c r="S205" s="163">
        <f t="shared" si="96"/>
        <v>0</v>
      </c>
      <c r="T205" s="163">
        <f t="shared" si="96"/>
        <v>0</v>
      </c>
      <c r="U205" s="163">
        <f t="shared" si="96"/>
        <v>0</v>
      </c>
      <c r="V205" s="163">
        <f t="shared" si="96"/>
        <v>0</v>
      </c>
      <c r="W205" s="163">
        <f t="shared" si="96"/>
        <v>0</v>
      </c>
      <c r="X205" s="163">
        <f t="shared" si="96"/>
        <v>0</v>
      </c>
      <c r="Y205" s="163">
        <f t="shared" si="96"/>
        <v>0</v>
      </c>
      <c r="Z205" s="163">
        <f t="shared" si="96"/>
        <v>0</v>
      </c>
      <c r="AA205" s="163">
        <f t="shared" si="96"/>
        <v>0</v>
      </c>
      <c r="AB205" s="163">
        <f t="shared" si="96"/>
        <v>0</v>
      </c>
      <c r="AC205" s="163">
        <f t="shared" si="96"/>
        <v>0</v>
      </c>
      <c r="AD205" s="163">
        <f t="shared" si="96"/>
        <v>0</v>
      </c>
      <c r="AE205" s="163">
        <f t="shared" si="96"/>
        <v>0</v>
      </c>
      <c r="AF205" s="176">
        <f t="shared" si="96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v>0</v>
      </c>
      <c r="D206" s="163">
        <v>0</v>
      </c>
      <c r="E206" s="163">
        <v>0</v>
      </c>
      <c r="F206" s="163">
        <v>0</v>
      </c>
      <c r="G206" s="163">
        <f t="shared" si="97"/>
        <v>0</v>
      </c>
      <c r="H206" s="163">
        <f t="shared" si="97"/>
        <v>0</v>
      </c>
      <c r="I206" s="163">
        <f t="shared" si="97"/>
        <v>0</v>
      </c>
      <c r="J206" s="163">
        <f t="shared" si="97"/>
        <v>0</v>
      </c>
      <c r="K206" s="163">
        <f t="shared" si="97"/>
        <v>0</v>
      </c>
      <c r="L206" s="163">
        <f t="shared" si="97"/>
        <v>0</v>
      </c>
      <c r="M206" s="163">
        <f t="shared" si="97"/>
        <v>0</v>
      </c>
      <c r="N206" s="163">
        <f t="shared" si="97"/>
        <v>0</v>
      </c>
      <c r="O206" s="163">
        <f t="shared" si="97"/>
        <v>0</v>
      </c>
      <c r="P206" s="163">
        <f t="shared" si="97"/>
        <v>0</v>
      </c>
      <c r="Q206" s="163">
        <f t="shared" si="97"/>
        <v>0</v>
      </c>
      <c r="R206" s="163">
        <f t="shared" si="97"/>
        <v>0</v>
      </c>
      <c r="S206" s="163">
        <f t="shared" si="96"/>
        <v>0</v>
      </c>
      <c r="T206" s="163">
        <f t="shared" si="96"/>
        <v>0</v>
      </c>
      <c r="U206" s="163">
        <f t="shared" si="96"/>
        <v>0</v>
      </c>
      <c r="V206" s="163">
        <f t="shared" si="96"/>
        <v>0</v>
      </c>
      <c r="W206" s="163">
        <f t="shared" si="96"/>
        <v>0</v>
      </c>
      <c r="X206" s="163">
        <f t="shared" si="96"/>
        <v>0</v>
      </c>
      <c r="Y206" s="163">
        <f t="shared" si="96"/>
        <v>0</v>
      </c>
      <c r="Z206" s="163">
        <f t="shared" si="96"/>
        <v>0</v>
      </c>
      <c r="AA206" s="163">
        <f t="shared" si="96"/>
        <v>0</v>
      </c>
      <c r="AB206" s="163">
        <f t="shared" si="96"/>
        <v>0</v>
      </c>
      <c r="AC206" s="163">
        <f t="shared" si="96"/>
        <v>0</v>
      </c>
      <c r="AD206" s="163">
        <f t="shared" si="96"/>
        <v>0</v>
      </c>
      <c r="AE206" s="163">
        <f t="shared" si="96"/>
        <v>0</v>
      </c>
      <c r="AF206" s="176">
        <f t="shared" si="96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v>0</v>
      </c>
      <c r="D207" s="163">
        <v>0</v>
      </c>
      <c r="E207" s="163">
        <v>0</v>
      </c>
      <c r="F207" s="163">
        <v>0</v>
      </c>
      <c r="G207" s="163">
        <f t="shared" si="97"/>
        <v>0</v>
      </c>
      <c r="H207" s="163">
        <f t="shared" si="97"/>
        <v>0</v>
      </c>
      <c r="I207" s="163">
        <f t="shared" si="97"/>
        <v>0</v>
      </c>
      <c r="J207" s="163">
        <f t="shared" si="97"/>
        <v>0</v>
      </c>
      <c r="K207" s="163">
        <f t="shared" si="97"/>
        <v>0</v>
      </c>
      <c r="L207" s="163">
        <f t="shared" si="97"/>
        <v>0</v>
      </c>
      <c r="M207" s="163">
        <f t="shared" si="97"/>
        <v>0</v>
      </c>
      <c r="N207" s="163">
        <f t="shared" si="97"/>
        <v>0</v>
      </c>
      <c r="O207" s="163">
        <f t="shared" si="97"/>
        <v>0</v>
      </c>
      <c r="P207" s="163">
        <f t="shared" si="97"/>
        <v>0</v>
      </c>
      <c r="Q207" s="163">
        <f t="shared" si="97"/>
        <v>0</v>
      </c>
      <c r="R207" s="163">
        <f t="shared" si="97"/>
        <v>0</v>
      </c>
      <c r="S207" s="163">
        <f t="shared" si="96"/>
        <v>0</v>
      </c>
      <c r="T207" s="163">
        <f t="shared" si="96"/>
        <v>0</v>
      </c>
      <c r="U207" s="163">
        <f t="shared" si="96"/>
        <v>0</v>
      </c>
      <c r="V207" s="163">
        <f t="shared" si="96"/>
        <v>0</v>
      </c>
      <c r="W207" s="163">
        <f t="shared" si="96"/>
        <v>0</v>
      </c>
      <c r="X207" s="163">
        <f t="shared" si="96"/>
        <v>0</v>
      </c>
      <c r="Y207" s="163">
        <f t="shared" si="96"/>
        <v>0</v>
      </c>
      <c r="Z207" s="163">
        <f t="shared" si="96"/>
        <v>0</v>
      </c>
      <c r="AA207" s="163">
        <f t="shared" si="96"/>
        <v>0</v>
      </c>
      <c r="AB207" s="163">
        <f t="shared" si="96"/>
        <v>0</v>
      </c>
      <c r="AC207" s="163">
        <f t="shared" si="96"/>
        <v>0</v>
      </c>
      <c r="AD207" s="163">
        <f t="shared" si="96"/>
        <v>0</v>
      </c>
      <c r="AE207" s="163">
        <f t="shared" si="96"/>
        <v>0</v>
      </c>
      <c r="AF207" s="176">
        <f t="shared" si="96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v>0</v>
      </c>
      <c r="D208" s="163">
        <v>0</v>
      </c>
      <c r="E208" s="163">
        <v>0</v>
      </c>
      <c r="F208" s="163">
        <v>0</v>
      </c>
      <c r="G208" s="163">
        <f t="shared" si="97"/>
        <v>0</v>
      </c>
      <c r="H208" s="163">
        <f t="shared" si="97"/>
        <v>0</v>
      </c>
      <c r="I208" s="163">
        <f t="shared" si="97"/>
        <v>0</v>
      </c>
      <c r="J208" s="163">
        <f t="shared" si="97"/>
        <v>0</v>
      </c>
      <c r="K208" s="163">
        <f t="shared" si="97"/>
        <v>0</v>
      </c>
      <c r="L208" s="163">
        <f t="shared" si="97"/>
        <v>0</v>
      </c>
      <c r="M208" s="163">
        <f t="shared" si="97"/>
        <v>0</v>
      </c>
      <c r="N208" s="163">
        <f t="shared" si="97"/>
        <v>0</v>
      </c>
      <c r="O208" s="163">
        <f t="shared" si="97"/>
        <v>0</v>
      </c>
      <c r="P208" s="163">
        <f t="shared" si="97"/>
        <v>0</v>
      </c>
      <c r="Q208" s="163">
        <f t="shared" si="97"/>
        <v>0</v>
      </c>
      <c r="R208" s="163">
        <f t="shared" si="97"/>
        <v>0</v>
      </c>
      <c r="S208" s="163">
        <f t="shared" si="96"/>
        <v>0</v>
      </c>
      <c r="T208" s="163">
        <f t="shared" si="96"/>
        <v>0</v>
      </c>
      <c r="U208" s="163">
        <f t="shared" si="96"/>
        <v>0</v>
      </c>
      <c r="V208" s="163">
        <f t="shared" si="96"/>
        <v>0</v>
      </c>
      <c r="W208" s="163">
        <f t="shared" si="96"/>
        <v>0</v>
      </c>
      <c r="X208" s="163">
        <f t="shared" si="96"/>
        <v>0</v>
      </c>
      <c r="Y208" s="163">
        <f t="shared" si="96"/>
        <v>0</v>
      </c>
      <c r="Z208" s="163">
        <f t="shared" si="96"/>
        <v>0</v>
      </c>
      <c r="AA208" s="163">
        <f t="shared" si="96"/>
        <v>0</v>
      </c>
      <c r="AB208" s="163">
        <f t="shared" si="96"/>
        <v>0</v>
      </c>
      <c r="AC208" s="163">
        <f t="shared" si="96"/>
        <v>0</v>
      </c>
      <c r="AD208" s="163">
        <f t="shared" si="96"/>
        <v>0</v>
      </c>
      <c r="AE208" s="163">
        <f t="shared" si="96"/>
        <v>0</v>
      </c>
      <c r="AF208" s="176">
        <f t="shared" si="96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v>0</v>
      </c>
      <c r="D209" s="163">
        <v>0</v>
      </c>
      <c r="E209" s="163">
        <v>0</v>
      </c>
      <c r="F209" s="163">
        <v>0</v>
      </c>
      <c r="G209" s="163">
        <f t="shared" si="97"/>
        <v>0</v>
      </c>
      <c r="H209" s="163">
        <f t="shared" si="97"/>
        <v>0</v>
      </c>
      <c r="I209" s="163">
        <f t="shared" si="97"/>
        <v>0</v>
      </c>
      <c r="J209" s="163">
        <f t="shared" si="97"/>
        <v>0</v>
      </c>
      <c r="K209" s="163">
        <f t="shared" si="97"/>
        <v>0</v>
      </c>
      <c r="L209" s="163">
        <f t="shared" si="97"/>
        <v>0</v>
      </c>
      <c r="M209" s="163">
        <f t="shared" si="97"/>
        <v>0</v>
      </c>
      <c r="N209" s="163">
        <f t="shared" si="97"/>
        <v>0</v>
      </c>
      <c r="O209" s="163">
        <f t="shared" si="97"/>
        <v>0</v>
      </c>
      <c r="P209" s="163">
        <f t="shared" si="97"/>
        <v>0</v>
      </c>
      <c r="Q209" s="163">
        <f t="shared" si="97"/>
        <v>0</v>
      </c>
      <c r="R209" s="163">
        <f t="shared" si="97"/>
        <v>0</v>
      </c>
      <c r="S209" s="163">
        <f t="shared" si="96"/>
        <v>0</v>
      </c>
      <c r="T209" s="163">
        <f t="shared" si="96"/>
        <v>0</v>
      </c>
      <c r="U209" s="163">
        <f t="shared" si="96"/>
        <v>0</v>
      </c>
      <c r="V209" s="163">
        <f t="shared" si="96"/>
        <v>0</v>
      </c>
      <c r="W209" s="163">
        <f t="shared" si="96"/>
        <v>0</v>
      </c>
      <c r="X209" s="163">
        <f t="shared" si="96"/>
        <v>0</v>
      </c>
      <c r="Y209" s="163">
        <f t="shared" si="96"/>
        <v>0</v>
      </c>
      <c r="Z209" s="163">
        <f t="shared" si="96"/>
        <v>0</v>
      </c>
      <c r="AA209" s="163">
        <f t="shared" si="96"/>
        <v>0</v>
      </c>
      <c r="AB209" s="163">
        <f t="shared" si="96"/>
        <v>0</v>
      </c>
      <c r="AC209" s="163">
        <f t="shared" si="96"/>
        <v>0</v>
      </c>
      <c r="AD209" s="163">
        <f t="shared" si="96"/>
        <v>0</v>
      </c>
      <c r="AE209" s="163">
        <f t="shared" si="96"/>
        <v>0</v>
      </c>
      <c r="AF209" s="176">
        <f t="shared" si="96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v>0</v>
      </c>
      <c r="D210" s="163">
        <v>0</v>
      </c>
      <c r="E210" s="163">
        <v>0</v>
      </c>
      <c r="F210" s="163">
        <v>0</v>
      </c>
      <c r="G210" s="163">
        <f t="shared" si="97"/>
        <v>0</v>
      </c>
      <c r="H210" s="163">
        <f t="shared" si="97"/>
        <v>0</v>
      </c>
      <c r="I210" s="163">
        <f t="shared" si="97"/>
        <v>0</v>
      </c>
      <c r="J210" s="163">
        <f t="shared" si="97"/>
        <v>0</v>
      </c>
      <c r="K210" s="163">
        <f t="shared" si="97"/>
        <v>0</v>
      </c>
      <c r="L210" s="163">
        <f t="shared" si="97"/>
        <v>0</v>
      </c>
      <c r="M210" s="163">
        <f t="shared" si="97"/>
        <v>0</v>
      </c>
      <c r="N210" s="163">
        <f t="shared" si="97"/>
        <v>0</v>
      </c>
      <c r="O210" s="163">
        <f t="shared" si="97"/>
        <v>0</v>
      </c>
      <c r="P210" s="163">
        <f t="shared" si="97"/>
        <v>0</v>
      </c>
      <c r="Q210" s="163">
        <f t="shared" si="97"/>
        <v>0</v>
      </c>
      <c r="R210" s="163">
        <f t="shared" si="97"/>
        <v>0</v>
      </c>
      <c r="S210" s="163">
        <f t="shared" si="96"/>
        <v>0</v>
      </c>
      <c r="T210" s="163">
        <f t="shared" si="96"/>
        <v>0</v>
      </c>
      <c r="U210" s="163">
        <f t="shared" si="96"/>
        <v>0</v>
      </c>
      <c r="V210" s="163">
        <f t="shared" si="96"/>
        <v>0</v>
      </c>
      <c r="W210" s="163">
        <f t="shared" si="96"/>
        <v>0</v>
      </c>
      <c r="X210" s="163">
        <f t="shared" si="96"/>
        <v>0</v>
      </c>
      <c r="Y210" s="163">
        <f t="shared" si="96"/>
        <v>0</v>
      </c>
      <c r="Z210" s="163">
        <f t="shared" si="96"/>
        <v>0</v>
      </c>
      <c r="AA210" s="163">
        <f t="shared" si="96"/>
        <v>0</v>
      </c>
      <c r="AB210" s="163">
        <f t="shared" si="96"/>
        <v>0</v>
      </c>
      <c r="AC210" s="163">
        <f t="shared" si="96"/>
        <v>0</v>
      </c>
      <c r="AD210" s="163">
        <f t="shared" si="96"/>
        <v>0</v>
      </c>
      <c r="AE210" s="163">
        <f t="shared" si="96"/>
        <v>0</v>
      </c>
      <c r="AF210" s="176">
        <f t="shared" si="96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v>0</v>
      </c>
      <c r="D211" s="163">
        <v>0</v>
      </c>
      <c r="E211" s="163">
        <v>0</v>
      </c>
      <c r="F211" s="163">
        <v>0</v>
      </c>
      <c r="G211" s="163">
        <f t="shared" si="97"/>
        <v>0</v>
      </c>
      <c r="H211" s="163">
        <f t="shared" si="97"/>
        <v>0</v>
      </c>
      <c r="I211" s="163">
        <f t="shared" si="97"/>
        <v>0</v>
      </c>
      <c r="J211" s="163">
        <f t="shared" si="97"/>
        <v>0</v>
      </c>
      <c r="K211" s="163">
        <f t="shared" si="97"/>
        <v>0</v>
      </c>
      <c r="L211" s="163">
        <f t="shared" si="97"/>
        <v>0</v>
      </c>
      <c r="M211" s="163">
        <f t="shared" si="97"/>
        <v>0</v>
      </c>
      <c r="N211" s="163">
        <f t="shared" si="97"/>
        <v>0</v>
      </c>
      <c r="O211" s="163">
        <f t="shared" si="97"/>
        <v>0</v>
      </c>
      <c r="P211" s="163">
        <f t="shared" si="97"/>
        <v>0</v>
      </c>
      <c r="Q211" s="163">
        <f t="shared" si="97"/>
        <v>0</v>
      </c>
      <c r="R211" s="163">
        <f t="shared" si="97"/>
        <v>0</v>
      </c>
      <c r="S211" s="163">
        <f t="shared" si="96"/>
        <v>0</v>
      </c>
      <c r="T211" s="163">
        <f t="shared" si="96"/>
        <v>0</v>
      </c>
      <c r="U211" s="163">
        <f t="shared" si="96"/>
        <v>0</v>
      </c>
      <c r="V211" s="163">
        <f t="shared" si="96"/>
        <v>0</v>
      </c>
      <c r="W211" s="163">
        <f t="shared" si="96"/>
        <v>0</v>
      </c>
      <c r="X211" s="163">
        <f t="shared" si="96"/>
        <v>0</v>
      </c>
      <c r="Y211" s="163">
        <f t="shared" si="96"/>
        <v>0</v>
      </c>
      <c r="Z211" s="163">
        <f t="shared" si="96"/>
        <v>0</v>
      </c>
      <c r="AA211" s="163">
        <f t="shared" si="96"/>
        <v>0</v>
      </c>
      <c r="AB211" s="163">
        <f t="shared" si="96"/>
        <v>0</v>
      </c>
      <c r="AC211" s="163">
        <f t="shared" si="96"/>
        <v>0</v>
      </c>
      <c r="AD211" s="163">
        <f t="shared" si="96"/>
        <v>0</v>
      </c>
      <c r="AE211" s="163">
        <f t="shared" si="96"/>
        <v>0</v>
      </c>
      <c r="AF211" s="176">
        <f t="shared" si="96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v>0</v>
      </c>
      <c r="D212" s="163">
        <v>0</v>
      </c>
      <c r="E212" s="163">
        <v>0</v>
      </c>
      <c r="F212" s="163">
        <v>0</v>
      </c>
      <c r="G212" s="163">
        <f t="shared" si="97"/>
        <v>0</v>
      </c>
      <c r="H212" s="163">
        <f t="shared" si="97"/>
        <v>0</v>
      </c>
      <c r="I212" s="163">
        <f t="shared" si="97"/>
        <v>0</v>
      </c>
      <c r="J212" s="163">
        <f t="shared" si="97"/>
        <v>0</v>
      </c>
      <c r="K212" s="163">
        <f t="shared" si="97"/>
        <v>0</v>
      </c>
      <c r="L212" s="163">
        <f t="shared" si="97"/>
        <v>0</v>
      </c>
      <c r="M212" s="163">
        <f t="shared" si="97"/>
        <v>0</v>
      </c>
      <c r="N212" s="163">
        <f t="shared" si="97"/>
        <v>0</v>
      </c>
      <c r="O212" s="163">
        <f t="shared" si="97"/>
        <v>0</v>
      </c>
      <c r="P212" s="163">
        <f t="shared" si="97"/>
        <v>0</v>
      </c>
      <c r="Q212" s="163">
        <f t="shared" si="97"/>
        <v>0</v>
      </c>
      <c r="R212" s="163">
        <f t="shared" si="97"/>
        <v>0</v>
      </c>
      <c r="S212" s="163">
        <f t="shared" si="96"/>
        <v>0</v>
      </c>
      <c r="T212" s="163">
        <f t="shared" si="96"/>
        <v>0</v>
      </c>
      <c r="U212" s="163">
        <f t="shared" si="96"/>
        <v>0</v>
      </c>
      <c r="V212" s="163">
        <f t="shared" si="96"/>
        <v>0</v>
      </c>
      <c r="W212" s="163">
        <f t="shared" si="96"/>
        <v>0</v>
      </c>
      <c r="X212" s="163">
        <f t="shared" si="96"/>
        <v>0</v>
      </c>
      <c r="Y212" s="163">
        <f t="shared" si="96"/>
        <v>0</v>
      </c>
      <c r="Z212" s="163">
        <f t="shared" si="96"/>
        <v>0</v>
      </c>
      <c r="AA212" s="163">
        <f t="shared" si="96"/>
        <v>0</v>
      </c>
      <c r="AB212" s="163">
        <f t="shared" si="96"/>
        <v>0</v>
      </c>
      <c r="AC212" s="163">
        <f t="shared" si="96"/>
        <v>0</v>
      </c>
      <c r="AD212" s="163">
        <f t="shared" si="96"/>
        <v>0</v>
      </c>
      <c r="AE212" s="163">
        <f t="shared" si="96"/>
        <v>0</v>
      </c>
      <c r="AF212" s="176">
        <f t="shared" si="96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v>0</v>
      </c>
      <c r="D213" s="163">
        <v>0</v>
      </c>
      <c r="E213" s="163">
        <v>0</v>
      </c>
      <c r="F213" s="163">
        <v>0</v>
      </c>
      <c r="G213" s="163">
        <f t="shared" si="97"/>
        <v>0</v>
      </c>
      <c r="H213" s="163">
        <f t="shared" si="97"/>
        <v>0</v>
      </c>
      <c r="I213" s="163">
        <f t="shared" si="97"/>
        <v>0</v>
      </c>
      <c r="J213" s="163">
        <f t="shared" si="97"/>
        <v>0</v>
      </c>
      <c r="K213" s="163">
        <f t="shared" si="97"/>
        <v>0</v>
      </c>
      <c r="L213" s="163">
        <f t="shared" si="97"/>
        <v>0</v>
      </c>
      <c r="M213" s="163">
        <f t="shared" si="97"/>
        <v>0</v>
      </c>
      <c r="N213" s="163">
        <f t="shared" si="97"/>
        <v>0</v>
      </c>
      <c r="O213" s="163">
        <f t="shared" si="97"/>
        <v>0</v>
      </c>
      <c r="P213" s="163">
        <f t="shared" si="97"/>
        <v>0</v>
      </c>
      <c r="Q213" s="163">
        <f t="shared" si="97"/>
        <v>0</v>
      </c>
      <c r="R213" s="163">
        <f t="shared" si="97"/>
        <v>0</v>
      </c>
      <c r="S213" s="163">
        <f t="shared" si="96"/>
        <v>0</v>
      </c>
      <c r="T213" s="163">
        <f t="shared" si="96"/>
        <v>0</v>
      </c>
      <c r="U213" s="163">
        <f t="shared" si="96"/>
        <v>0</v>
      </c>
      <c r="V213" s="163">
        <f t="shared" si="96"/>
        <v>0</v>
      </c>
      <c r="W213" s="163">
        <f t="shared" si="96"/>
        <v>0</v>
      </c>
      <c r="X213" s="163">
        <f t="shared" si="96"/>
        <v>0</v>
      </c>
      <c r="Y213" s="163">
        <f t="shared" si="96"/>
        <v>0</v>
      </c>
      <c r="Z213" s="163">
        <f t="shared" si="96"/>
        <v>0</v>
      </c>
      <c r="AA213" s="163">
        <f t="shared" si="96"/>
        <v>0</v>
      </c>
      <c r="AB213" s="163">
        <f t="shared" si="96"/>
        <v>0</v>
      </c>
      <c r="AC213" s="163">
        <f t="shared" si="96"/>
        <v>0</v>
      </c>
      <c r="AD213" s="163">
        <f t="shared" si="96"/>
        <v>0</v>
      </c>
      <c r="AE213" s="163">
        <f t="shared" si="96"/>
        <v>0</v>
      </c>
      <c r="AF213" s="176">
        <f t="shared" si="96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v>0</v>
      </c>
      <c r="D214" s="163">
        <v>0</v>
      </c>
      <c r="E214" s="163">
        <v>0</v>
      </c>
      <c r="F214" s="163">
        <v>0</v>
      </c>
      <c r="G214" s="163">
        <f t="shared" si="97"/>
        <v>0</v>
      </c>
      <c r="H214" s="163">
        <f t="shared" si="97"/>
        <v>0</v>
      </c>
      <c r="I214" s="163">
        <f t="shared" si="97"/>
        <v>0</v>
      </c>
      <c r="J214" s="163">
        <f t="shared" si="97"/>
        <v>0</v>
      </c>
      <c r="K214" s="163">
        <f t="shared" si="97"/>
        <v>0</v>
      </c>
      <c r="L214" s="163">
        <f t="shared" si="97"/>
        <v>0</v>
      </c>
      <c r="M214" s="163">
        <f t="shared" si="97"/>
        <v>0</v>
      </c>
      <c r="N214" s="163">
        <f t="shared" si="97"/>
        <v>0</v>
      </c>
      <c r="O214" s="163">
        <f t="shared" si="97"/>
        <v>0</v>
      </c>
      <c r="P214" s="163">
        <f t="shared" si="97"/>
        <v>0</v>
      </c>
      <c r="Q214" s="163">
        <f t="shared" si="97"/>
        <v>0</v>
      </c>
      <c r="R214" s="163">
        <f t="shared" si="97"/>
        <v>0</v>
      </c>
      <c r="S214" s="163">
        <f t="shared" si="96"/>
        <v>0</v>
      </c>
      <c r="T214" s="163">
        <f t="shared" si="96"/>
        <v>0</v>
      </c>
      <c r="U214" s="163">
        <f t="shared" si="96"/>
        <v>0</v>
      </c>
      <c r="V214" s="163">
        <f t="shared" si="96"/>
        <v>0</v>
      </c>
      <c r="W214" s="163">
        <f t="shared" si="96"/>
        <v>0</v>
      </c>
      <c r="X214" s="163">
        <f t="shared" si="96"/>
        <v>0</v>
      </c>
      <c r="Y214" s="163">
        <f t="shared" si="96"/>
        <v>0</v>
      </c>
      <c r="Z214" s="163">
        <f t="shared" si="96"/>
        <v>0</v>
      </c>
      <c r="AA214" s="163">
        <f t="shared" si="96"/>
        <v>0</v>
      </c>
      <c r="AB214" s="163">
        <f t="shared" si="96"/>
        <v>0</v>
      </c>
      <c r="AC214" s="163">
        <f t="shared" si="96"/>
        <v>0</v>
      </c>
      <c r="AD214" s="163">
        <f t="shared" si="96"/>
        <v>0</v>
      </c>
      <c r="AE214" s="163">
        <f t="shared" si="96"/>
        <v>0</v>
      </c>
      <c r="AF214" s="176">
        <f t="shared" si="96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v>0</v>
      </c>
      <c r="D215" s="163">
        <v>0</v>
      </c>
      <c r="E215" s="163">
        <v>0</v>
      </c>
      <c r="F215" s="163">
        <v>0</v>
      </c>
      <c r="G215" s="163">
        <f t="shared" si="97"/>
        <v>0</v>
      </c>
      <c r="H215" s="163">
        <f t="shared" si="97"/>
        <v>0</v>
      </c>
      <c r="I215" s="163">
        <f t="shared" si="97"/>
        <v>0</v>
      </c>
      <c r="J215" s="163">
        <f t="shared" si="97"/>
        <v>0</v>
      </c>
      <c r="K215" s="163">
        <f t="shared" si="97"/>
        <v>0</v>
      </c>
      <c r="L215" s="163">
        <f t="shared" si="97"/>
        <v>0</v>
      </c>
      <c r="M215" s="163">
        <f t="shared" si="97"/>
        <v>0</v>
      </c>
      <c r="N215" s="163">
        <f t="shared" si="97"/>
        <v>0</v>
      </c>
      <c r="O215" s="163">
        <f t="shared" si="97"/>
        <v>0</v>
      </c>
      <c r="P215" s="163">
        <f t="shared" si="97"/>
        <v>0</v>
      </c>
      <c r="Q215" s="163">
        <f t="shared" si="97"/>
        <v>0</v>
      </c>
      <c r="R215" s="163">
        <f t="shared" si="97"/>
        <v>0</v>
      </c>
      <c r="S215" s="163">
        <f t="shared" si="96"/>
        <v>0</v>
      </c>
      <c r="T215" s="163">
        <f t="shared" si="96"/>
        <v>0</v>
      </c>
      <c r="U215" s="163">
        <f t="shared" si="96"/>
        <v>0</v>
      </c>
      <c r="V215" s="163">
        <f t="shared" si="96"/>
        <v>0</v>
      </c>
      <c r="W215" s="163">
        <f t="shared" si="96"/>
        <v>0</v>
      </c>
      <c r="X215" s="163">
        <f t="shared" si="96"/>
        <v>0</v>
      </c>
      <c r="Y215" s="163">
        <f t="shared" si="96"/>
        <v>0</v>
      </c>
      <c r="Z215" s="163">
        <f t="shared" si="96"/>
        <v>0</v>
      </c>
      <c r="AA215" s="163">
        <f t="shared" si="96"/>
        <v>0</v>
      </c>
      <c r="AB215" s="163">
        <f t="shared" si="96"/>
        <v>0</v>
      </c>
      <c r="AC215" s="163">
        <f t="shared" si="96"/>
        <v>0</v>
      </c>
      <c r="AD215" s="163">
        <f t="shared" si="96"/>
        <v>0</v>
      </c>
      <c r="AE215" s="163">
        <f t="shared" si="96"/>
        <v>0</v>
      </c>
      <c r="AF215" s="176">
        <f t="shared" si="96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v>0</v>
      </c>
      <c r="D216" s="163">
        <v>0</v>
      </c>
      <c r="E216" s="163">
        <v>0</v>
      </c>
      <c r="F216" s="163">
        <v>0</v>
      </c>
      <c r="G216" s="163">
        <f t="shared" si="97"/>
        <v>0</v>
      </c>
      <c r="H216" s="163">
        <f t="shared" si="97"/>
        <v>0</v>
      </c>
      <c r="I216" s="163">
        <f t="shared" si="97"/>
        <v>0</v>
      </c>
      <c r="J216" s="163">
        <f t="shared" si="97"/>
        <v>0</v>
      </c>
      <c r="K216" s="163">
        <f t="shared" si="97"/>
        <v>0</v>
      </c>
      <c r="L216" s="163">
        <f t="shared" si="97"/>
        <v>0</v>
      </c>
      <c r="M216" s="163">
        <f t="shared" si="97"/>
        <v>0</v>
      </c>
      <c r="N216" s="163">
        <f t="shared" si="97"/>
        <v>0</v>
      </c>
      <c r="O216" s="163">
        <f t="shared" si="97"/>
        <v>0</v>
      </c>
      <c r="P216" s="163">
        <f t="shared" si="97"/>
        <v>0</v>
      </c>
      <c r="Q216" s="163">
        <f t="shared" si="97"/>
        <v>0</v>
      </c>
      <c r="R216" s="163">
        <f t="shared" ref="R216:AF231" si="98">Q216</f>
        <v>0</v>
      </c>
      <c r="S216" s="163">
        <f t="shared" si="98"/>
        <v>0</v>
      </c>
      <c r="T216" s="163">
        <f t="shared" si="98"/>
        <v>0</v>
      </c>
      <c r="U216" s="163">
        <f t="shared" si="98"/>
        <v>0</v>
      </c>
      <c r="V216" s="163">
        <f t="shared" si="98"/>
        <v>0</v>
      </c>
      <c r="W216" s="163">
        <f t="shared" si="98"/>
        <v>0</v>
      </c>
      <c r="X216" s="163">
        <f t="shared" si="98"/>
        <v>0</v>
      </c>
      <c r="Y216" s="163">
        <f t="shared" si="98"/>
        <v>0</v>
      </c>
      <c r="Z216" s="163">
        <f t="shared" si="98"/>
        <v>0</v>
      </c>
      <c r="AA216" s="163">
        <f t="shared" si="98"/>
        <v>0</v>
      </c>
      <c r="AB216" s="163">
        <f t="shared" si="98"/>
        <v>0</v>
      </c>
      <c r="AC216" s="163">
        <f t="shared" si="98"/>
        <v>0</v>
      </c>
      <c r="AD216" s="163">
        <f t="shared" si="98"/>
        <v>0</v>
      </c>
      <c r="AE216" s="163">
        <f t="shared" si="98"/>
        <v>0</v>
      </c>
      <c r="AF216" s="176">
        <f t="shared" si="98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v>0</v>
      </c>
      <c r="D217" s="163">
        <v>0</v>
      </c>
      <c r="E217" s="163">
        <v>0</v>
      </c>
      <c r="F217" s="163">
        <v>0</v>
      </c>
      <c r="G217" s="163">
        <f t="shared" ref="C217:R232" si="99">F217</f>
        <v>0</v>
      </c>
      <c r="H217" s="163">
        <f t="shared" si="99"/>
        <v>0</v>
      </c>
      <c r="I217" s="163">
        <f t="shared" si="99"/>
        <v>0</v>
      </c>
      <c r="J217" s="163">
        <f t="shared" si="99"/>
        <v>0</v>
      </c>
      <c r="K217" s="163">
        <f t="shared" si="99"/>
        <v>0</v>
      </c>
      <c r="L217" s="163">
        <f t="shared" si="99"/>
        <v>0</v>
      </c>
      <c r="M217" s="163">
        <f t="shared" si="99"/>
        <v>0</v>
      </c>
      <c r="N217" s="163">
        <f t="shared" si="99"/>
        <v>0</v>
      </c>
      <c r="O217" s="163">
        <f t="shared" si="99"/>
        <v>0</v>
      </c>
      <c r="P217" s="163">
        <f t="shared" si="99"/>
        <v>0</v>
      </c>
      <c r="Q217" s="163">
        <f t="shared" si="99"/>
        <v>0</v>
      </c>
      <c r="R217" s="163">
        <f t="shared" si="99"/>
        <v>0</v>
      </c>
      <c r="S217" s="163">
        <f t="shared" si="98"/>
        <v>0</v>
      </c>
      <c r="T217" s="163">
        <f t="shared" si="98"/>
        <v>0</v>
      </c>
      <c r="U217" s="163">
        <f t="shared" si="98"/>
        <v>0</v>
      </c>
      <c r="V217" s="163">
        <f t="shared" si="98"/>
        <v>0</v>
      </c>
      <c r="W217" s="163">
        <f t="shared" si="98"/>
        <v>0</v>
      </c>
      <c r="X217" s="163">
        <f t="shared" si="98"/>
        <v>0</v>
      </c>
      <c r="Y217" s="163">
        <f t="shared" si="98"/>
        <v>0</v>
      </c>
      <c r="Z217" s="163">
        <f t="shared" si="98"/>
        <v>0</v>
      </c>
      <c r="AA217" s="163">
        <f t="shared" si="98"/>
        <v>0</v>
      </c>
      <c r="AB217" s="163">
        <f t="shared" si="98"/>
        <v>0</v>
      </c>
      <c r="AC217" s="163">
        <f t="shared" si="98"/>
        <v>0</v>
      </c>
      <c r="AD217" s="163">
        <f t="shared" si="98"/>
        <v>0</v>
      </c>
      <c r="AE217" s="163">
        <f t="shared" si="98"/>
        <v>0</v>
      </c>
      <c r="AF217" s="176">
        <f t="shared" si="98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v>0</v>
      </c>
      <c r="D218" s="163">
        <v>0</v>
      </c>
      <c r="E218" s="163">
        <v>0</v>
      </c>
      <c r="F218" s="163">
        <v>0</v>
      </c>
      <c r="G218" s="163">
        <f t="shared" si="99"/>
        <v>0</v>
      </c>
      <c r="H218" s="163">
        <f t="shared" si="99"/>
        <v>0</v>
      </c>
      <c r="I218" s="163">
        <f t="shared" si="99"/>
        <v>0</v>
      </c>
      <c r="J218" s="163">
        <f t="shared" si="99"/>
        <v>0</v>
      </c>
      <c r="K218" s="163">
        <f t="shared" si="99"/>
        <v>0</v>
      </c>
      <c r="L218" s="163">
        <f t="shared" si="99"/>
        <v>0</v>
      </c>
      <c r="M218" s="163">
        <f t="shared" si="99"/>
        <v>0</v>
      </c>
      <c r="N218" s="163">
        <f t="shared" si="99"/>
        <v>0</v>
      </c>
      <c r="O218" s="163">
        <f t="shared" si="99"/>
        <v>0</v>
      </c>
      <c r="P218" s="163">
        <f t="shared" si="99"/>
        <v>0</v>
      </c>
      <c r="Q218" s="163">
        <f t="shared" si="99"/>
        <v>0</v>
      </c>
      <c r="R218" s="163">
        <f t="shared" si="99"/>
        <v>0</v>
      </c>
      <c r="S218" s="163">
        <f t="shared" si="98"/>
        <v>0</v>
      </c>
      <c r="T218" s="163">
        <f t="shared" si="98"/>
        <v>0</v>
      </c>
      <c r="U218" s="163">
        <f t="shared" si="98"/>
        <v>0</v>
      </c>
      <c r="V218" s="163">
        <f t="shared" si="98"/>
        <v>0</v>
      </c>
      <c r="W218" s="163">
        <f t="shared" si="98"/>
        <v>0</v>
      </c>
      <c r="X218" s="163">
        <f t="shared" si="98"/>
        <v>0</v>
      </c>
      <c r="Y218" s="163">
        <f t="shared" si="98"/>
        <v>0</v>
      </c>
      <c r="Z218" s="163">
        <f t="shared" si="98"/>
        <v>0</v>
      </c>
      <c r="AA218" s="163">
        <f t="shared" si="98"/>
        <v>0</v>
      </c>
      <c r="AB218" s="163">
        <f t="shared" si="98"/>
        <v>0</v>
      </c>
      <c r="AC218" s="163">
        <f t="shared" si="98"/>
        <v>0</v>
      </c>
      <c r="AD218" s="163">
        <f t="shared" si="98"/>
        <v>0</v>
      </c>
      <c r="AE218" s="163">
        <f t="shared" si="98"/>
        <v>0</v>
      </c>
      <c r="AF218" s="176">
        <f t="shared" si="98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v>0</v>
      </c>
      <c r="D219" s="163">
        <v>0</v>
      </c>
      <c r="E219" s="163">
        <v>0</v>
      </c>
      <c r="F219" s="163">
        <v>0</v>
      </c>
      <c r="G219" s="163">
        <f t="shared" si="99"/>
        <v>0</v>
      </c>
      <c r="H219" s="163">
        <f t="shared" si="99"/>
        <v>0</v>
      </c>
      <c r="I219" s="163">
        <f t="shared" si="99"/>
        <v>0</v>
      </c>
      <c r="J219" s="163">
        <f t="shared" si="99"/>
        <v>0</v>
      </c>
      <c r="K219" s="163">
        <f t="shared" si="99"/>
        <v>0</v>
      </c>
      <c r="L219" s="163">
        <f t="shared" si="99"/>
        <v>0</v>
      </c>
      <c r="M219" s="163">
        <f t="shared" si="99"/>
        <v>0</v>
      </c>
      <c r="N219" s="163">
        <f t="shared" si="99"/>
        <v>0</v>
      </c>
      <c r="O219" s="163">
        <f t="shared" si="99"/>
        <v>0</v>
      </c>
      <c r="P219" s="163">
        <f t="shared" si="99"/>
        <v>0</v>
      </c>
      <c r="Q219" s="163">
        <f t="shared" si="99"/>
        <v>0</v>
      </c>
      <c r="R219" s="163">
        <f t="shared" si="99"/>
        <v>0</v>
      </c>
      <c r="S219" s="163">
        <f t="shared" si="98"/>
        <v>0</v>
      </c>
      <c r="T219" s="163">
        <f t="shared" si="98"/>
        <v>0</v>
      </c>
      <c r="U219" s="163">
        <f t="shared" si="98"/>
        <v>0</v>
      </c>
      <c r="V219" s="163">
        <f t="shared" si="98"/>
        <v>0</v>
      </c>
      <c r="W219" s="163">
        <f t="shared" si="98"/>
        <v>0</v>
      </c>
      <c r="X219" s="163">
        <f t="shared" si="98"/>
        <v>0</v>
      </c>
      <c r="Y219" s="163">
        <f t="shared" si="98"/>
        <v>0</v>
      </c>
      <c r="Z219" s="163">
        <f t="shared" si="98"/>
        <v>0</v>
      </c>
      <c r="AA219" s="163">
        <f t="shared" si="98"/>
        <v>0</v>
      </c>
      <c r="AB219" s="163">
        <f t="shared" si="98"/>
        <v>0</v>
      </c>
      <c r="AC219" s="163">
        <f t="shared" si="98"/>
        <v>0</v>
      </c>
      <c r="AD219" s="163">
        <f t="shared" si="98"/>
        <v>0</v>
      </c>
      <c r="AE219" s="163">
        <f t="shared" si="98"/>
        <v>0</v>
      </c>
      <c r="AF219" s="176">
        <f t="shared" si="98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v>0</v>
      </c>
      <c r="D220" s="163">
        <v>0</v>
      </c>
      <c r="E220" s="163">
        <v>0</v>
      </c>
      <c r="F220" s="163">
        <v>0</v>
      </c>
      <c r="G220" s="163">
        <f t="shared" si="99"/>
        <v>0</v>
      </c>
      <c r="H220" s="163">
        <f t="shared" si="99"/>
        <v>0</v>
      </c>
      <c r="I220" s="163">
        <f t="shared" si="99"/>
        <v>0</v>
      </c>
      <c r="J220" s="163">
        <f t="shared" si="99"/>
        <v>0</v>
      </c>
      <c r="K220" s="163">
        <f t="shared" si="99"/>
        <v>0</v>
      </c>
      <c r="L220" s="163">
        <f t="shared" si="99"/>
        <v>0</v>
      </c>
      <c r="M220" s="163">
        <f t="shared" si="99"/>
        <v>0</v>
      </c>
      <c r="N220" s="163">
        <f t="shared" si="99"/>
        <v>0</v>
      </c>
      <c r="O220" s="163">
        <f t="shared" si="99"/>
        <v>0</v>
      </c>
      <c r="P220" s="163">
        <f t="shared" si="99"/>
        <v>0</v>
      </c>
      <c r="Q220" s="163">
        <f t="shared" si="99"/>
        <v>0</v>
      </c>
      <c r="R220" s="163">
        <f t="shared" si="99"/>
        <v>0</v>
      </c>
      <c r="S220" s="163">
        <f t="shared" si="98"/>
        <v>0</v>
      </c>
      <c r="T220" s="163">
        <f t="shared" si="98"/>
        <v>0</v>
      </c>
      <c r="U220" s="163">
        <f t="shared" si="98"/>
        <v>0</v>
      </c>
      <c r="V220" s="163">
        <f t="shared" si="98"/>
        <v>0</v>
      </c>
      <c r="W220" s="163">
        <f t="shared" si="98"/>
        <v>0</v>
      </c>
      <c r="X220" s="163">
        <f t="shared" si="98"/>
        <v>0</v>
      </c>
      <c r="Y220" s="163">
        <f t="shared" si="98"/>
        <v>0</v>
      </c>
      <c r="Z220" s="163">
        <f t="shared" si="98"/>
        <v>0</v>
      </c>
      <c r="AA220" s="163">
        <f t="shared" si="98"/>
        <v>0</v>
      </c>
      <c r="AB220" s="163">
        <f t="shared" si="98"/>
        <v>0</v>
      </c>
      <c r="AC220" s="163">
        <f t="shared" si="98"/>
        <v>0</v>
      </c>
      <c r="AD220" s="163">
        <f t="shared" si="98"/>
        <v>0</v>
      </c>
      <c r="AE220" s="163">
        <f t="shared" si="98"/>
        <v>0</v>
      </c>
      <c r="AF220" s="176">
        <f t="shared" si="98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v>0</v>
      </c>
      <c r="D221" s="163">
        <v>0</v>
      </c>
      <c r="E221" s="163">
        <v>0</v>
      </c>
      <c r="F221" s="163">
        <v>0</v>
      </c>
      <c r="G221" s="163">
        <f t="shared" si="99"/>
        <v>0</v>
      </c>
      <c r="H221" s="163">
        <f t="shared" si="99"/>
        <v>0</v>
      </c>
      <c r="I221" s="163">
        <f t="shared" si="99"/>
        <v>0</v>
      </c>
      <c r="J221" s="163">
        <f t="shared" si="99"/>
        <v>0</v>
      </c>
      <c r="K221" s="163">
        <f t="shared" si="99"/>
        <v>0</v>
      </c>
      <c r="L221" s="163">
        <f t="shared" si="99"/>
        <v>0</v>
      </c>
      <c r="M221" s="163">
        <f t="shared" si="99"/>
        <v>0</v>
      </c>
      <c r="N221" s="163">
        <f t="shared" si="99"/>
        <v>0</v>
      </c>
      <c r="O221" s="163">
        <f t="shared" si="99"/>
        <v>0</v>
      </c>
      <c r="P221" s="163">
        <f t="shared" si="99"/>
        <v>0</v>
      </c>
      <c r="Q221" s="163">
        <f t="shared" si="99"/>
        <v>0</v>
      </c>
      <c r="R221" s="163">
        <f t="shared" si="99"/>
        <v>0</v>
      </c>
      <c r="S221" s="163">
        <f t="shared" si="98"/>
        <v>0</v>
      </c>
      <c r="T221" s="163">
        <f t="shared" si="98"/>
        <v>0</v>
      </c>
      <c r="U221" s="163">
        <f t="shared" si="98"/>
        <v>0</v>
      </c>
      <c r="V221" s="163">
        <f t="shared" si="98"/>
        <v>0</v>
      </c>
      <c r="W221" s="163">
        <f t="shared" si="98"/>
        <v>0</v>
      </c>
      <c r="X221" s="163">
        <f t="shared" si="98"/>
        <v>0</v>
      </c>
      <c r="Y221" s="163">
        <f t="shared" si="98"/>
        <v>0</v>
      </c>
      <c r="Z221" s="163">
        <f t="shared" si="98"/>
        <v>0</v>
      </c>
      <c r="AA221" s="163">
        <f t="shared" si="98"/>
        <v>0</v>
      </c>
      <c r="AB221" s="163">
        <f t="shared" si="98"/>
        <v>0</v>
      </c>
      <c r="AC221" s="163">
        <f t="shared" si="98"/>
        <v>0</v>
      </c>
      <c r="AD221" s="163">
        <f t="shared" si="98"/>
        <v>0</v>
      </c>
      <c r="AE221" s="163">
        <f t="shared" si="98"/>
        <v>0</v>
      </c>
      <c r="AF221" s="176">
        <f t="shared" si="98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v>0</v>
      </c>
      <c r="D222" s="163">
        <v>0</v>
      </c>
      <c r="E222" s="163">
        <v>0</v>
      </c>
      <c r="F222" s="163">
        <v>0</v>
      </c>
      <c r="G222" s="163">
        <f t="shared" si="99"/>
        <v>0</v>
      </c>
      <c r="H222" s="163">
        <f t="shared" si="99"/>
        <v>0</v>
      </c>
      <c r="I222" s="163">
        <f t="shared" si="99"/>
        <v>0</v>
      </c>
      <c r="J222" s="163">
        <f t="shared" si="99"/>
        <v>0</v>
      </c>
      <c r="K222" s="163">
        <f t="shared" si="99"/>
        <v>0</v>
      </c>
      <c r="L222" s="163">
        <f t="shared" si="99"/>
        <v>0</v>
      </c>
      <c r="M222" s="163">
        <f t="shared" si="99"/>
        <v>0</v>
      </c>
      <c r="N222" s="163">
        <f t="shared" si="99"/>
        <v>0</v>
      </c>
      <c r="O222" s="163">
        <f t="shared" si="99"/>
        <v>0</v>
      </c>
      <c r="P222" s="163">
        <f t="shared" si="99"/>
        <v>0</v>
      </c>
      <c r="Q222" s="163">
        <f t="shared" si="99"/>
        <v>0</v>
      </c>
      <c r="R222" s="163">
        <f t="shared" si="99"/>
        <v>0</v>
      </c>
      <c r="S222" s="163">
        <f t="shared" si="98"/>
        <v>0</v>
      </c>
      <c r="T222" s="163">
        <f t="shared" si="98"/>
        <v>0</v>
      </c>
      <c r="U222" s="163">
        <f t="shared" si="98"/>
        <v>0</v>
      </c>
      <c r="V222" s="163">
        <f t="shared" si="98"/>
        <v>0</v>
      </c>
      <c r="W222" s="163">
        <f t="shared" si="98"/>
        <v>0</v>
      </c>
      <c r="X222" s="163">
        <f t="shared" si="98"/>
        <v>0</v>
      </c>
      <c r="Y222" s="163">
        <f t="shared" si="98"/>
        <v>0</v>
      </c>
      <c r="Z222" s="163">
        <f t="shared" si="98"/>
        <v>0</v>
      </c>
      <c r="AA222" s="163">
        <f t="shared" si="98"/>
        <v>0</v>
      </c>
      <c r="AB222" s="163">
        <f t="shared" si="98"/>
        <v>0</v>
      </c>
      <c r="AC222" s="163">
        <f t="shared" si="98"/>
        <v>0</v>
      </c>
      <c r="AD222" s="163">
        <f t="shared" si="98"/>
        <v>0</v>
      </c>
      <c r="AE222" s="163">
        <f t="shared" si="98"/>
        <v>0</v>
      </c>
      <c r="AF222" s="176">
        <f t="shared" si="98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v>0</v>
      </c>
      <c r="D223" s="163">
        <v>0</v>
      </c>
      <c r="E223" s="163">
        <v>0</v>
      </c>
      <c r="F223" s="163">
        <v>0</v>
      </c>
      <c r="G223" s="163">
        <f t="shared" si="99"/>
        <v>0</v>
      </c>
      <c r="H223" s="163">
        <f t="shared" si="99"/>
        <v>0</v>
      </c>
      <c r="I223" s="163">
        <f t="shared" si="99"/>
        <v>0</v>
      </c>
      <c r="J223" s="163">
        <f t="shared" si="99"/>
        <v>0</v>
      </c>
      <c r="K223" s="163">
        <f t="shared" si="99"/>
        <v>0</v>
      </c>
      <c r="L223" s="163">
        <f t="shared" si="99"/>
        <v>0</v>
      </c>
      <c r="M223" s="163">
        <f t="shared" si="99"/>
        <v>0</v>
      </c>
      <c r="N223" s="163">
        <f t="shared" si="99"/>
        <v>0</v>
      </c>
      <c r="O223" s="163">
        <f t="shared" si="99"/>
        <v>0</v>
      </c>
      <c r="P223" s="163">
        <f t="shared" si="99"/>
        <v>0</v>
      </c>
      <c r="Q223" s="163">
        <f t="shared" si="99"/>
        <v>0</v>
      </c>
      <c r="R223" s="163">
        <f t="shared" si="99"/>
        <v>0</v>
      </c>
      <c r="S223" s="163">
        <f t="shared" si="98"/>
        <v>0</v>
      </c>
      <c r="T223" s="163">
        <f t="shared" si="98"/>
        <v>0</v>
      </c>
      <c r="U223" s="163">
        <f t="shared" si="98"/>
        <v>0</v>
      </c>
      <c r="V223" s="163">
        <f t="shared" si="98"/>
        <v>0</v>
      </c>
      <c r="W223" s="163">
        <f t="shared" si="98"/>
        <v>0</v>
      </c>
      <c r="X223" s="163">
        <f t="shared" si="98"/>
        <v>0</v>
      </c>
      <c r="Y223" s="163">
        <f t="shared" si="98"/>
        <v>0</v>
      </c>
      <c r="Z223" s="163">
        <f t="shared" si="98"/>
        <v>0</v>
      </c>
      <c r="AA223" s="163">
        <f t="shared" si="98"/>
        <v>0</v>
      </c>
      <c r="AB223" s="163">
        <f t="shared" si="98"/>
        <v>0</v>
      </c>
      <c r="AC223" s="163">
        <f t="shared" si="98"/>
        <v>0</v>
      </c>
      <c r="AD223" s="163">
        <f t="shared" si="98"/>
        <v>0</v>
      </c>
      <c r="AE223" s="163">
        <f t="shared" si="98"/>
        <v>0</v>
      </c>
      <c r="AF223" s="176">
        <f t="shared" si="98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v>0</v>
      </c>
      <c r="D224" s="163">
        <v>0</v>
      </c>
      <c r="E224" s="163">
        <v>0</v>
      </c>
      <c r="F224" s="163">
        <v>0</v>
      </c>
      <c r="G224" s="163">
        <f t="shared" si="99"/>
        <v>0</v>
      </c>
      <c r="H224" s="163">
        <f t="shared" si="99"/>
        <v>0</v>
      </c>
      <c r="I224" s="163">
        <f t="shared" si="99"/>
        <v>0</v>
      </c>
      <c r="J224" s="163">
        <f t="shared" si="99"/>
        <v>0</v>
      </c>
      <c r="K224" s="163">
        <f t="shared" si="99"/>
        <v>0</v>
      </c>
      <c r="L224" s="163">
        <f t="shared" si="99"/>
        <v>0</v>
      </c>
      <c r="M224" s="163">
        <f t="shared" si="99"/>
        <v>0</v>
      </c>
      <c r="N224" s="163">
        <f t="shared" si="99"/>
        <v>0</v>
      </c>
      <c r="O224" s="163">
        <f t="shared" si="99"/>
        <v>0</v>
      </c>
      <c r="P224" s="163">
        <f t="shared" si="99"/>
        <v>0</v>
      </c>
      <c r="Q224" s="163">
        <f t="shared" si="99"/>
        <v>0</v>
      </c>
      <c r="R224" s="163">
        <f t="shared" si="99"/>
        <v>0</v>
      </c>
      <c r="S224" s="163">
        <f t="shared" si="98"/>
        <v>0</v>
      </c>
      <c r="T224" s="163">
        <f t="shared" si="98"/>
        <v>0</v>
      </c>
      <c r="U224" s="163">
        <f t="shared" si="98"/>
        <v>0</v>
      </c>
      <c r="V224" s="163">
        <f t="shared" si="98"/>
        <v>0</v>
      </c>
      <c r="W224" s="163">
        <f t="shared" si="98"/>
        <v>0</v>
      </c>
      <c r="X224" s="163">
        <f t="shared" si="98"/>
        <v>0</v>
      </c>
      <c r="Y224" s="163">
        <f t="shared" si="98"/>
        <v>0</v>
      </c>
      <c r="Z224" s="163">
        <f t="shared" si="98"/>
        <v>0</v>
      </c>
      <c r="AA224" s="163">
        <f t="shared" si="98"/>
        <v>0</v>
      </c>
      <c r="AB224" s="163">
        <f t="shared" si="98"/>
        <v>0</v>
      </c>
      <c r="AC224" s="163">
        <f t="shared" si="98"/>
        <v>0</v>
      </c>
      <c r="AD224" s="163">
        <f t="shared" si="98"/>
        <v>0</v>
      </c>
      <c r="AE224" s="163">
        <f t="shared" si="98"/>
        <v>0</v>
      </c>
      <c r="AF224" s="176">
        <f t="shared" si="98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v>0</v>
      </c>
      <c r="D225" s="163">
        <v>0</v>
      </c>
      <c r="E225" s="163">
        <v>0</v>
      </c>
      <c r="F225" s="163">
        <v>0</v>
      </c>
      <c r="G225" s="163">
        <f t="shared" si="99"/>
        <v>0</v>
      </c>
      <c r="H225" s="163">
        <f t="shared" si="99"/>
        <v>0</v>
      </c>
      <c r="I225" s="163">
        <f t="shared" si="99"/>
        <v>0</v>
      </c>
      <c r="J225" s="163">
        <f t="shared" si="99"/>
        <v>0</v>
      </c>
      <c r="K225" s="163">
        <f t="shared" si="99"/>
        <v>0</v>
      </c>
      <c r="L225" s="163">
        <f t="shared" si="99"/>
        <v>0</v>
      </c>
      <c r="M225" s="163">
        <f t="shared" si="99"/>
        <v>0</v>
      </c>
      <c r="N225" s="163">
        <f t="shared" si="99"/>
        <v>0</v>
      </c>
      <c r="O225" s="163">
        <f t="shared" si="99"/>
        <v>0</v>
      </c>
      <c r="P225" s="163">
        <f t="shared" si="99"/>
        <v>0</v>
      </c>
      <c r="Q225" s="163">
        <f t="shared" si="99"/>
        <v>0</v>
      </c>
      <c r="R225" s="163">
        <f t="shared" si="99"/>
        <v>0</v>
      </c>
      <c r="S225" s="163">
        <f t="shared" si="98"/>
        <v>0</v>
      </c>
      <c r="T225" s="163">
        <f t="shared" si="98"/>
        <v>0</v>
      </c>
      <c r="U225" s="163">
        <f t="shared" si="98"/>
        <v>0</v>
      </c>
      <c r="V225" s="163">
        <f t="shared" si="98"/>
        <v>0</v>
      </c>
      <c r="W225" s="163">
        <f t="shared" si="98"/>
        <v>0</v>
      </c>
      <c r="X225" s="163">
        <f t="shared" si="98"/>
        <v>0</v>
      </c>
      <c r="Y225" s="163">
        <f t="shared" si="98"/>
        <v>0</v>
      </c>
      <c r="Z225" s="163">
        <f t="shared" si="98"/>
        <v>0</v>
      </c>
      <c r="AA225" s="163">
        <f t="shared" si="98"/>
        <v>0</v>
      </c>
      <c r="AB225" s="163">
        <f t="shared" si="98"/>
        <v>0</v>
      </c>
      <c r="AC225" s="163">
        <f t="shared" si="98"/>
        <v>0</v>
      </c>
      <c r="AD225" s="163">
        <f t="shared" si="98"/>
        <v>0</v>
      </c>
      <c r="AE225" s="163">
        <f t="shared" si="98"/>
        <v>0</v>
      </c>
      <c r="AF225" s="176">
        <f t="shared" si="98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v>0</v>
      </c>
      <c r="D226" s="163">
        <v>0</v>
      </c>
      <c r="E226" s="163">
        <v>0</v>
      </c>
      <c r="F226" s="163">
        <v>0</v>
      </c>
      <c r="G226" s="163">
        <f t="shared" si="99"/>
        <v>0</v>
      </c>
      <c r="H226" s="163">
        <f t="shared" si="99"/>
        <v>0</v>
      </c>
      <c r="I226" s="163">
        <f t="shared" si="99"/>
        <v>0</v>
      </c>
      <c r="J226" s="163">
        <f t="shared" si="99"/>
        <v>0</v>
      </c>
      <c r="K226" s="163">
        <f t="shared" si="99"/>
        <v>0</v>
      </c>
      <c r="L226" s="163">
        <f t="shared" si="99"/>
        <v>0</v>
      </c>
      <c r="M226" s="163">
        <f t="shared" si="99"/>
        <v>0</v>
      </c>
      <c r="N226" s="163">
        <f t="shared" si="99"/>
        <v>0</v>
      </c>
      <c r="O226" s="163">
        <f t="shared" si="99"/>
        <v>0</v>
      </c>
      <c r="P226" s="163">
        <f t="shared" si="99"/>
        <v>0</v>
      </c>
      <c r="Q226" s="163">
        <f t="shared" si="99"/>
        <v>0</v>
      </c>
      <c r="R226" s="163">
        <f t="shared" si="99"/>
        <v>0</v>
      </c>
      <c r="S226" s="163">
        <f t="shared" si="98"/>
        <v>0</v>
      </c>
      <c r="T226" s="163">
        <f t="shared" si="98"/>
        <v>0</v>
      </c>
      <c r="U226" s="163">
        <f t="shared" si="98"/>
        <v>0</v>
      </c>
      <c r="V226" s="163">
        <f t="shared" si="98"/>
        <v>0</v>
      </c>
      <c r="W226" s="163">
        <f t="shared" si="98"/>
        <v>0</v>
      </c>
      <c r="X226" s="163">
        <f t="shared" si="98"/>
        <v>0</v>
      </c>
      <c r="Y226" s="163">
        <f t="shared" si="98"/>
        <v>0</v>
      </c>
      <c r="Z226" s="163">
        <f t="shared" si="98"/>
        <v>0</v>
      </c>
      <c r="AA226" s="163">
        <f t="shared" si="98"/>
        <v>0</v>
      </c>
      <c r="AB226" s="163">
        <f t="shared" si="98"/>
        <v>0</v>
      </c>
      <c r="AC226" s="163">
        <f t="shared" si="98"/>
        <v>0</v>
      </c>
      <c r="AD226" s="163">
        <f t="shared" si="98"/>
        <v>0</v>
      </c>
      <c r="AE226" s="163">
        <f t="shared" si="98"/>
        <v>0</v>
      </c>
      <c r="AF226" s="176">
        <f t="shared" si="98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v>0</v>
      </c>
      <c r="D227" s="163">
        <v>0</v>
      </c>
      <c r="E227" s="163">
        <v>0</v>
      </c>
      <c r="F227" s="163">
        <v>0</v>
      </c>
      <c r="G227" s="163">
        <f t="shared" si="99"/>
        <v>0</v>
      </c>
      <c r="H227" s="163">
        <f t="shared" si="99"/>
        <v>0</v>
      </c>
      <c r="I227" s="163">
        <f t="shared" si="99"/>
        <v>0</v>
      </c>
      <c r="J227" s="163">
        <f t="shared" si="99"/>
        <v>0</v>
      </c>
      <c r="K227" s="163">
        <f t="shared" si="99"/>
        <v>0</v>
      </c>
      <c r="L227" s="163">
        <f t="shared" si="99"/>
        <v>0</v>
      </c>
      <c r="M227" s="163">
        <f t="shared" si="99"/>
        <v>0</v>
      </c>
      <c r="N227" s="163">
        <f t="shared" si="99"/>
        <v>0</v>
      </c>
      <c r="O227" s="163">
        <f t="shared" si="99"/>
        <v>0</v>
      </c>
      <c r="P227" s="163">
        <f t="shared" si="99"/>
        <v>0</v>
      </c>
      <c r="Q227" s="163">
        <f t="shared" si="99"/>
        <v>0</v>
      </c>
      <c r="R227" s="163">
        <f t="shared" si="99"/>
        <v>0</v>
      </c>
      <c r="S227" s="163">
        <f t="shared" si="98"/>
        <v>0</v>
      </c>
      <c r="T227" s="163">
        <f t="shared" si="98"/>
        <v>0</v>
      </c>
      <c r="U227" s="163">
        <f t="shared" si="98"/>
        <v>0</v>
      </c>
      <c r="V227" s="163">
        <f t="shared" si="98"/>
        <v>0</v>
      </c>
      <c r="W227" s="163">
        <f t="shared" si="98"/>
        <v>0</v>
      </c>
      <c r="X227" s="163">
        <f t="shared" si="98"/>
        <v>0</v>
      </c>
      <c r="Y227" s="163">
        <f t="shared" si="98"/>
        <v>0</v>
      </c>
      <c r="Z227" s="163">
        <f t="shared" si="98"/>
        <v>0</v>
      </c>
      <c r="AA227" s="163">
        <f t="shared" si="98"/>
        <v>0</v>
      </c>
      <c r="AB227" s="163">
        <f t="shared" si="98"/>
        <v>0</v>
      </c>
      <c r="AC227" s="163">
        <f t="shared" si="98"/>
        <v>0</v>
      </c>
      <c r="AD227" s="163">
        <f t="shared" si="98"/>
        <v>0</v>
      </c>
      <c r="AE227" s="163">
        <f t="shared" si="98"/>
        <v>0</v>
      </c>
      <c r="AF227" s="176">
        <f t="shared" si="98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v>0</v>
      </c>
      <c r="D228" s="163">
        <v>0</v>
      </c>
      <c r="E228" s="163">
        <v>0</v>
      </c>
      <c r="F228" s="163">
        <v>0</v>
      </c>
      <c r="G228" s="163">
        <f t="shared" si="99"/>
        <v>0</v>
      </c>
      <c r="H228" s="163">
        <f t="shared" si="99"/>
        <v>0</v>
      </c>
      <c r="I228" s="163">
        <f t="shared" si="99"/>
        <v>0</v>
      </c>
      <c r="J228" s="163">
        <f t="shared" si="99"/>
        <v>0</v>
      </c>
      <c r="K228" s="163">
        <f t="shared" si="99"/>
        <v>0</v>
      </c>
      <c r="L228" s="163">
        <f t="shared" si="99"/>
        <v>0</v>
      </c>
      <c r="M228" s="163">
        <f t="shared" si="99"/>
        <v>0</v>
      </c>
      <c r="N228" s="163">
        <f t="shared" si="99"/>
        <v>0</v>
      </c>
      <c r="O228" s="163">
        <f t="shared" si="99"/>
        <v>0</v>
      </c>
      <c r="P228" s="163">
        <f t="shared" si="99"/>
        <v>0</v>
      </c>
      <c r="Q228" s="163">
        <f t="shared" si="99"/>
        <v>0</v>
      </c>
      <c r="R228" s="163">
        <f t="shared" si="99"/>
        <v>0</v>
      </c>
      <c r="S228" s="163">
        <f t="shared" si="98"/>
        <v>0</v>
      </c>
      <c r="T228" s="163">
        <f t="shared" si="98"/>
        <v>0</v>
      </c>
      <c r="U228" s="163">
        <f t="shared" si="98"/>
        <v>0</v>
      </c>
      <c r="V228" s="163">
        <f t="shared" si="98"/>
        <v>0</v>
      </c>
      <c r="W228" s="163">
        <f t="shared" si="98"/>
        <v>0</v>
      </c>
      <c r="X228" s="163">
        <f t="shared" si="98"/>
        <v>0</v>
      </c>
      <c r="Y228" s="163">
        <f t="shared" si="98"/>
        <v>0</v>
      </c>
      <c r="Z228" s="163">
        <f t="shared" si="98"/>
        <v>0</v>
      </c>
      <c r="AA228" s="163">
        <f t="shared" si="98"/>
        <v>0</v>
      </c>
      <c r="AB228" s="163">
        <f t="shared" si="98"/>
        <v>0</v>
      </c>
      <c r="AC228" s="163">
        <f t="shared" si="98"/>
        <v>0</v>
      </c>
      <c r="AD228" s="163">
        <f t="shared" si="98"/>
        <v>0</v>
      </c>
      <c r="AE228" s="163">
        <f t="shared" si="98"/>
        <v>0</v>
      </c>
      <c r="AF228" s="176">
        <f t="shared" si="98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v>0</v>
      </c>
      <c r="D229" s="163">
        <v>0</v>
      </c>
      <c r="E229" s="163">
        <v>0</v>
      </c>
      <c r="F229" s="163">
        <v>0</v>
      </c>
      <c r="G229" s="163">
        <f t="shared" si="99"/>
        <v>0</v>
      </c>
      <c r="H229" s="163">
        <f t="shared" si="99"/>
        <v>0</v>
      </c>
      <c r="I229" s="163">
        <f t="shared" si="99"/>
        <v>0</v>
      </c>
      <c r="J229" s="163">
        <f t="shared" si="99"/>
        <v>0</v>
      </c>
      <c r="K229" s="163">
        <f t="shared" si="99"/>
        <v>0</v>
      </c>
      <c r="L229" s="163">
        <f t="shared" si="99"/>
        <v>0</v>
      </c>
      <c r="M229" s="163">
        <f t="shared" si="99"/>
        <v>0</v>
      </c>
      <c r="N229" s="163">
        <f t="shared" si="99"/>
        <v>0</v>
      </c>
      <c r="O229" s="163">
        <f t="shared" si="99"/>
        <v>0</v>
      </c>
      <c r="P229" s="163">
        <f t="shared" si="99"/>
        <v>0</v>
      </c>
      <c r="Q229" s="163">
        <f t="shared" si="99"/>
        <v>0</v>
      </c>
      <c r="R229" s="163">
        <f t="shared" si="99"/>
        <v>0</v>
      </c>
      <c r="S229" s="163">
        <f t="shared" si="98"/>
        <v>0</v>
      </c>
      <c r="T229" s="163">
        <f t="shared" si="98"/>
        <v>0</v>
      </c>
      <c r="U229" s="163">
        <f t="shared" si="98"/>
        <v>0</v>
      </c>
      <c r="V229" s="163">
        <f t="shared" si="98"/>
        <v>0</v>
      </c>
      <c r="W229" s="163">
        <f t="shared" si="98"/>
        <v>0</v>
      </c>
      <c r="X229" s="163">
        <f t="shared" si="98"/>
        <v>0</v>
      </c>
      <c r="Y229" s="163">
        <f t="shared" si="98"/>
        <v>0</v>
      </c>
      <c r="Z229" s="163">
        <f t="shared" si="98"/>
        <v>0</v>
      </c>
      <c r="AA229" s="163">
        <f t="shared" si="98"/>
        <v>0</v>
      </c>
      <c r="AB229" s="163">
        <f t="shared" si="98"/>
        <v>0</v>
      </c>
      <c r="AC229" s="163">
        <f t="shared" si="98"/>
        <v>0</v>
      </c>
      <c r="AD229" s="163">
        <f t="shared" si="98"/>
        <v>0</v>
      </c>
      <c r="AE229" s="163">
        <f t="shared" si="98"/>
        <v>0</v>
      </c>
      <c r="AF229" s="176">
        <f t="shared" si="98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v>0</v>
      </c>
      <c r="D230" s="163">
        <v>0</v>
      </c>
      <c r="E230" s="163">
        <v>0</v>
      </c>
      <c r="F230" s="163">
        <v>0</v>
      </c>
      <c r="G230" s="163">
        <f t="shared" si="99"/>
        <v>0</v>
      </c>
      <c r="H230" s="163">
        <f t="shared" si="99"/>
        <v>0</v>
      </c>
      <c r="I230" s="163">
        <f t="shared" si="99"/>
        <v>0</v>
      </c>
      <c r="J230" s="163">
        <f t="shared" si="99"/>
        <v>0</v>
      </c>
      <c r="K230" s="163">
        <f t="shared" si="99"/>
        <v>0</v>
      </c>
      <c r="L230" s="163">
        <f t="shared" si="99"/>
        <v>0</v>
      </c>
      <c r="M230" s="163">
        <f t="shared" si="99"/>
        <v>0</v>
      </c>
      <c r="N230" s="163">
        <f t="shared" si="99"/>
        <v>0</v>
      </c>
      <c r="O230" s="163">
        <f t="shared" si="99"/>
        <v>0</v>
      </c>
      <c r="P230" s="163">
        <f t="shared" si="99"/>
        <v>0</v>
      </c>
      <c r="Q230" s="163">
        <f t="shared" si="99"/>
        <v>0</v>
      </c>
      <c r="R230" s="163">
        <f t="shared" si="99"/>
        <v>0</v>
      </c>
      <c r="S230" s="163">
        <f t="shared" si="98"/>
        <v>0</v>
      </c>
      <c r="T230" s="163">
        <f t="shared" si="98"/>
        <v>0</v>
      </c>
      <c r="U230" s="163">
        <f t="shared" si="98"/>
        <v>0</v>
      </c>
      <c r="V230" s="163">
        <f t="shared" si="98"/>
        <v>0</v>
      </c>
      <c r="W230" s="163">
        <f t="shared" si="98"/>
        <v>0</v>
      </c>
      <c r="X230" s="163">
        <f t="shared" si="98"/>
        <v>0</v>
      </c>
      <c r="Y230" s="163">
        <f t="shared" si="98"/>
        <v>0</v>
      </c>
      <c r="Z230" s="163">
        <f t="shared" si="98"/>
        <v>0</v>
      </c>
      <c r="AA230" s="163">
        <f t="shared" si="98"/>
        <v>0</v>
      </c>
      <c r="AB230" s="163">
        <f t="shared" si="98"/>
        <v>0</v>
      </c>
      <c r="AC230" s="163">
        <f t="shared" si="98"/>
        <v>0</v>
      </c>
      <c r="AD230" s="163">
        <f t="shared" si="98"/>
        <v>0</v>
      </c>
      <c r="AE230" s="163">
        <f t="shared" si="98"/>
        <v>0</v>
      </c>
      <c r="AF230" s="176">
        <f t="shared" si="98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v>0</v>
      </c>
      <c r="D231" s="163">
        <v>0</v>
      </c>
      <c r="E231" s="163">
        <v>0</v>
      </c>
      <c r="F231" s="163">
        <v>0</v>
      </c>
      <c r="G231" s="163">
        <f t="shared" si="99"/>
        <v>0</v>
      </c>
      <c r="H231" s="163">
        <f t="shared" si="99"/>
        <v>0</v>
      </c>
      <c r="I231" s="163">
        <f t="shared" si="99"/>
        <v>0</v>
      </c>
      <c r="J231" s="163">
        <f t="shared" si="99"/>
        <v>0</v>
      </c>
      <c r="K231" s="163">
        <f t="shared" si="99"/>
        <v>0</v>
      </c>
      <c r="L231" s="163">
        <f t="shared" si="99"/>
        <v>0</v>
      </c>
      <c r="M231" s="163">
        <f t="shared" si="99"/>
        <v>0</v>
      </c>
      <c r="N231" s="163">
        <f t="shared" si="99"/>
        <v>0</v>
      </c>
      <c r="O231" s="163">
        <f t="shared" si="99"/>
        <v>0</v>
      </c>
      <c r="P231" s="163">
        <f t="shared" si="99"/>
        <v>0</v>
      </c>
      <c r="Q231" s="163">
        <f t="shared" si="99"/>
        <v>0</v>
      </c>
      <c r="R231" s="163">
        <f t="shared" si="99"/>
        <v>0</v>
      </c>
      <c r="S231" s="163">
        <f t="shared" si="98"/>
        <v>0</v>
      </c>
      <c r="T231" s="163">
        <f t="shared" si="98"/>
        <v>0</v>
      </c>
      <c r="U231" s="163">
        <f t="shared" si="98"/>
        <v>0</v>
      </c>
      <c r="V231" s="163">
        <f t="shared" si="98"/>
        <v>0</v>
      </c>
      <c r="W231" s="163">
        <f t="shared" si="98"/>
        <v>0</v>
      </c>
      <c r="X231" s="163">
        <f t="shared" si="98"/>
        <v>0</v>
      </c>
      <c r="Y231" s="163">
        <f t="shared" si="98"/>
        <v>0</v>
      </c>
      <c r="Z231" s="163">
        <f t="shared" si="98"/>
        <v>0</v>
      </c>
      <c r="AA231" s="163">
        <f t="shared" si="98"/>
        <v>0</v>
      </c>
      <c r="AB231" s="163">
        <f t="shared" si="98"/>
        <v>0</v>
      </c>
      <c r="AC231" s="163">
        <f t="shared" si="98"/>
        <v>0</v>
      </c>
      <c r="AD231" s="163">
        <f t="shared" si="98"/>
        <v>0</v>
      </c>
      <c r="AE231" s="163">
        <f t="shared" si="98"/>
        <v>0</v>
      </c>
      <c r="AF231" s="176">
        <f t="shared" si="98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v>0</v>
      </c>
      <c r="D232" s="163">
        <v>0</v>
      </c>
      <c r="E232" s="163">
        <v>0</v>
      </c>
      <c r="F232" s="163">
        <v>0</v>
      </c>
      <c r="G232" s="163">
        <f t="shared" si="99"/>
        <v>0</v>
      </c>
      <c r="H232" s="163">
        <f t="shared" si="99"/>
        <v>0</v>
      </c>
      <c r="I232" s="163">
        <f t="shared" si="99"/>
        <v>0</v>
      </c>
      <c r="J232" s="163">
        <f t="shared" si="99"/>
        <v>0</v>
      </c>
      <c r="K232" s="163">
        <f t="shared" si="99"/>
        <v>0</v>
      </c>
      <c r="L232" s="163">
        <f t="shared" si="99"/>
        <v>0</v>
      </c>
      <c r="M232" s="163">
        <f t="shared" si="99"/>
        <v>0</v>
      </c>
      <c r="N232" s="163">
        <f t="shared" si="99"/>
        <v>0</v>
      </c>
      <c r="O232" s="163">
        <f t="shared" si="99"/>
        <v>0</v>
      </c>
      <c r="P232" s="163">
        <f t="shared" si="99"/>
        <v>0</v>
      </c>
      <c r="Q232" s="163">
        <f t="shared" si="99"/>
        <v>0</v>
      </c>
      <c r="R232" s="163">
        <f t="shared" ref="R232:AF247" si="100">Q232</f>
        <v>0</v>
      </c>
      <c r="S232" s="163">
        <f t="shared" si="100"/>
        <v>0</v>
      </c>
      <c r="T232" s="163">
        <f t="shared" si="100"/>
        <v>0</v>
      </c>
      <c r="U232" s="163">
        <f t="shared" si="100"/>
        <v>0</v>
      </c>
      <c r="V232" s="163">
        <f t="shared" si="100"/>
        <v>0</v>
      </c>
      <c r="W232" s="163">
        <f t="shared" si="100"/>
        <v>0</v>
      </c>
      <c r="X232" s="163">
        <f t="shared" si="100"/>
        <v>0</v>
      </c>
      <c r="Y232" s="163">
        <f t="shared" si="100"/>
        <v>0</v>
      </c>
      <c r="Z232" s="163">
        <f t="shared" si="100"/>
        <v>0</v>
      </c>
      <c r="AA232" s="163">
        <f t="shared" si="100"/>
        <v>0</v>
      </c>
      <c r="AB232" s="163">
        <f t="shared" si="100"/>
        <v>0</v>
      </c>
      <c r="AC232" s="163">
        <f t="shared" si="100"/>
        <v>0</v>
      </c>
      <c r="AD232" s="163">
        <f t="shared" si="100"/>
        <v>0</v>
      </c>
      <c r="AE232" s="163">
        <f t="shared" si="100"/>
        <v>0</v>
      </c>
      <c r="AF232" s="176">
        <f t="shared" si="100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v>0</v>
      </c>
      <c r="D233" s="163">
        <v>0</v>
      </c>
      <c r="E233" s="163">
        <v>0</v>
      </c>
      <c r="F233" s="163">
        <v>0</v>
      </c>
      <c r="G233" s="163">
        <f t="shared" ref="C233:R248" si="101">F233</f>
        <v>0</v>
      </c>
      <c r="H233" s="163">
        <f t="shared" si="101"/>
        <v>0</v>
      </c>
      <c r="I233" s="163">
        <f t="shared" si="101"/>
        <v>0</v>
      </c>
      <c r="J233" s="163">
        <f t="shared" si="101"/>
        <v>0</v>
      </c>
      <c r="K233" s="163">
        <f t="shared" si="101"/>
        <v>0</v>
      </c>
      <c r="L233" s="163">
        <f t="shared" si="101"/>
        <v>0</v>
      </c>
      <c r="M233" s="163">
        <f t="shared" si="101"/>
        <v>0</v>
      </c>
      <c r="N233" s="163">
        <f t="shared" si="101"/>
        <v>0</v>
      </c>
      <c r="O233" s="163">
        <f t="shared" si="101"/>
        <v>0</v>
      </c>
      <c r="P233" s="163">
        <f t="shared" si="101"/>
        <v>0</v>
      </c>
      <c r="Q233" s="163">
        <f t="shared" si="101"/>
        <v>0</v>
      </c>
      <c r="R233" s="163">
        <f t="shared" si="101"/>
        <v>0</v>
      </c>
      <c r="S233" s="163">
        <f t="shared" si="100"/>
        <v>0</v>
      </c>
      <c r="T233" s="163">
        <f t="shared" si="100"/>
        <v>0</v>
      </c>
      <c r="U233" s="163">
        <f t="shared" si="100"/>
        <v>0</v>
      </c>
      <c r="V233" s="163">
        <f t="shared" si="100"/>
        <v>0</v>
      </c>
      <c r="W233" s="163">
        <f t="shared" si="100"/>
        <v>0</v>
      </c>
      <c r="X233" s="163">
        <f t="shared" si="100"/>
        <v>0</v>
      </c>
      <c r="Y233" s="163">
        <f t="shared" si="100"/>
        <v>0</v>
      </c>
      <c r="Z233" s="163">
        <f t="shared" si="100"/>
        <v>0</v>
      </c>
      <c r="AA233" s="163">
        <f t="shared" si="100"/>
        <v>0</v>
      </c>
      <c r="AB233" s="163">
        <f t="shared" si="100"/>
        <v>0</v>
      </c>
      <c r="AC233" s="163">
        <f t="shared" si="100"/>
        <v>0</v>
      </c>
      <c r="AD233" s="163">
        <f t="shared" si="100"/>
        <v>0</v>
      </c>
      <c r="AE233" s="163">
        <f t="shared" si="100"/>
        <v>0</v>
      </c>
      <c r="AF233" s="176">
        <f t="shared" si="100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v>0</v>
      </c>
      <c r="D234" s="163">
        <v>0</v>
      </c>
      <c r="E234" s="163">
        <v>0</v>
      </c>
      <c r="F234" s="163">
        <v>0</v>
      </c>
      <c r="G234" s="163">
        <f t="shared" si="101"/>
        <v>0</v>
      </c>
      <c r="H234" s="163">
        <f t="shared" si="101"/>
        <v>0</v>
      </c>
      <c r="I234" s="163">
        <f t="shared" si="101"/>
        <v>0</v>
      </c>
      <c r="J234" s="163">
        <f t="shared" si="101"/>
        <v>0</v>
      </c>
      <c r="K234" s="163">
        <f t="shared" si="101"/>
        <v>0</v>
      </c>
      <c r="L234" s="163">
        <f t="shared" si="101"/>
        <v>0</v>
      </c>
      <c r="M234" s="163">
        <f t="shared" si="101"/>
        <v>0</v>
      </c>
      <c r="N234" s="163">
        <f t="shared" si="101"/>
        <v>0</v>
      </c>
      <c r="O234" s="163">
        <f t="shared" si="101"/>
        <v>0</v>
      </c>
      <c r="P234" s="163">
        <f t="shared" si="101"/>
        <v>0</v>
      </c>
      <c r="Q234" s="163">
        <f t="shared" si="101"/>
        <v>0</v>
      </c>
      <c r="R234" s="163">
        <f t="shared" si="101"/>
        <v>0</v>
      </c>
      <c r="S234" s="163">
        <f t="shared" si="100"/>
        <v>0</v>
      </c>
      <c r="T234" s="163">
        <f t="shared" si="100"/>
        <v>0</v>
      </c>
      <c r="U234" s="163">
        <f t="shared" si="100"/>
        <v>0</v>
      </c>
      <c r="V234" s="163">
        <f t="shared" si="100"/>
        <v>0</v>
      </c>
      <c r="W234" s="163">
        <f t="shared" si="100"/>
        <v>0</v>
      </c>
      <c r="X234" s="163">
        <f t="shared" si="100"/>
        <v>0</v>
      </c>
      <c r="Y234" s="163">
        <f t="shared" si="100"/>
        <v>0</v>
      </c>
      <c r="Z234" s="163">
        <f t="shared" si="100"/>
        <v>0</v>
      </c>
      <c r="AA234" s="163">
        <f t="shared" si="100"/>
        <v>0</v>
      </c>
      <c r="AB234" s="163">
        <f t="shared" si="100"/>
        <v>0</v>
      </c>
      <c r="AC234" s="163">
        <f t="shared" si="100"/>
        <v>0</v>
      </c>
      <c r="AD234" s="163">
        <f t="shared" si="100"/>
        <v>0</v>
      </c>
      <c r="AE234" s="163">
        <f t="shared" si="100"/>
        <v>0</v>
      </c>
      <c r="AF234" s="176">
        <f t="shared" si="100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v>0</v>
      </c>
      <c r="D235" s="163">
        <v>0</v>
      </c>
      <c r="E235" s="163">
        <v>0</v>
      </c>
      <c r="F235" s="163">
        <v>0</v>
      </c>
      <c r="G235" s="163">
        <f t="shared" si="101"/>
        <v>0</v>
      </c>
      <c r="H235" s="163">
        <f t="shared" si="101"/>
        <v>0</v>
      </c>
      <c r="I235" s="163">
        <f t="shared" si="101"/>
        <v>0</v>
      </c>
      <c r="J235" s="163">
        <f t="shared" si="101"/>
        <v>0</v>
      </c>
      <c r="K235" s="163">
        <f t="shared" si="101"/>
        <v>0</v>
      </c>
      <c r="L235" s="163">
        <f t="shared" si="101"/>
        <v>0</v>
      </c>
      <c r="M235" s="163">
        <f t="shared" si="101"/>
        <v>0</v>
      </c>
      <c r="N235" s="163">
        <f t="shared" si="101"/>
        <v>0</v>
      </c>
      <c r="O235" s="163">
        <f t="shared" si="101"/>
        <v>0</v>
      </c>
      <c r="P235" s="163">
        <f t="shared" si="101"/>
        <v>0</v>
      </c>
      <c r="Q235" s="163">
        <f t="shared" si="101"/>
        <v>0</v>
      </c>
      <c r="R235" s="163">
        <f t="shared" si="101"/>
        <v>0</v>
      </c>
      <c r="S235" s="163">
        <f t="shared" si="100"/>
        <v>0</v>
      </c>
      <c r="T235" s="163">
        <f t="shared" si="100"/>
        <v>0</v>
      </c>
      <c r="U235" s="163">
        <f t="shared" si="100"/>
        <v>0</v>
      </c>
      <c r="V235" s="163">
        <f t="shared" si="100"/>
        <v>0</v>
      </c>
      <c r="W235" s="163">
        <f t="shared" si="100"/>
        <v>0</v>
      </c>
      <c r="X235" s="163">
        <f t="shared" si="100"/>
        <v>0</v>
      </c>
      <c r="Y235" s="163">
        <f t="shared" si="100"/>
        <v>0</v>
      </c>
      <c r="Z235" s="163">
        <f t="shared" si="100"/>
        <v>0</v>
      </c>
      <c r="AA235" s="163">
        <f t="shared" si="100"/>
        <v>0</v>
      </c>
      <c r="AB235" s="163">
        <f t="shared" si="100"/>
        <v>0</v>
      </c>
      <c r="AC235" s="163">
        <f t="shared" si="100"/>
        <v>0</v>
      </c>
      <c r="AD235" s="163">
        <f t="shared" si="100"/>
        <v>0</v>
      </c>
      <c r="AE235" s="163">
        <f t="shared" si="100"/>
        <v>0</v>
      </c>
      <c r="AF235" s="176">
        <f t="shared" si="100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v>0</v>
      </c>
      <c r="D236" s="163">
        <v>0</v>
      </c>
      <c r="E236" s="163">
        <v>0</v>
      </c>
      <c r="F236" s="163">
        <v>0</v>
      </c>
      <c r="G236" s="163">
        <f t="shared" si="101"/>
        <v>0</v>
      </c>
      <c r="H236" s="163">
        <f t="shared" si="101"/>
        <v>0</v>
      </c>
      <c r="I236" s="163">
        <f t="shared" si="101"/>
        <v>0</v>
      </c>
      <c r="J236" s="163">
        <f t="shared" si="101"/>
        <v>0</v>
      </c>
      <c r="K236" s="163">
        <f t="shared" si="101"/>
        <v>0</v>
      </c>
      <c r="L236" s="163">
        <f t="shared" si="101"/>
        <v>0</v>
      </c>
      <c r="M236" s="163">
        <f t="shared" si="101"/>
        <v>0</v>
      </c>
      <c r="N236" s="163">
        <f t="shared" si="101"/>
        <v>0</v>
      </c>
      <c r="O236" s="163">
        <f t="shared" si="101"/>
        <v>0</v>
      </c>
      <c r="P236" s="163">
        <f t="shared" si="101"/>
        <v>0</v>
      </c>
      <c r="Q236" s="163">
        <f t="shared" si="101"/>
        <v>0</v>
      </c>
      <c r="R236" s="163">
        <f t="shared" si="101"/>
        <v>0</v>
      </c>
      <c r="S236" s="163">
        <f t="shared" si="100"/>
        <v>0</v>
      </c>
      <c r="T236" s="163">
        <f t="shared" si="100"/>
        <v>0</v>
      </c>
      <c r="U236" s="163">
        <f t="shared" si="100"/>
        <v>0</v>
      </c>
      <c r="V236" s="163">
        <f t="shared" si="100"/>
        <v>0</v>
      </c>
      <c r="W236" s="163">
        <f t="shared" si="100"/>
        <v>0</v>
      </c>
      <c r="X236" s="163">
        <f t="shared" si="100"/>
        <v>0</v>
      </c>
      <c r="Y236" s="163">
        <f t="shared" si="100"/>
        <v>0</v>
      </c>
      <c r="Z236" s="163">
        <f t="shared" si="100"/>
        <v>0</v>
      </c>
      <c r="AA236" s="163">
        <f t="shared" si="100"/>
        <v>0</v>
      </c>
      <c r="AB236" s="163">
        <f t="shared" si="100"/>
        <v>0</v>
      </c>
      <c r="AC236" s="163">
        <f t="shared" si="100"/>
        <v>0</v>
      </c>
      <c r="AD236" s="163">
        <f t="shared" si="100"/>
        <v>0</v>
      </c>
      <c r="AE236" s="163">
        <f t="shared" si="100"/>
        <v>0</v>
      </c>
      <c r="AF236" s="176">
        <f t="shared" si="100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v>0</v>
      </c>
      <c r="D237" s="163">
        <v>0</v>
      </c>
      <c r="E237" s="163">
        <v>0</v>
      </c>
      <c r="F237" s="163">
        <v>0</v>
      </c>
      <c r="G237" s="163">
        <f t="shared" si="101"/>
        <v>0</v>
      </c>
      <c r="H237" s="163">
        <f t="shared" si="101"/>
        <v>0</v>
      </c>
      <c r="I237" s="163">
        <f t="shared" si="101"/>
        <v>0</v>
      </c>
      <c r="J237" s="163">
        <f t="shared" si="101"/>
        <v>0</v>
      </c>
      <c r="K237" s="163">
        <f t="shared" si="101"/>
        <v>0</v>
      </c>
      <c r="L237" s="163">
        <f t="shared" si="101"/>
        <v>0</v>
      </c>
      <c r="M237" s="163">
        <f t="shared" si="101"/>
        <v>0</v>
      </c>
      <c r="N237" s="163">
        <f t="shared" si="101"/>
        <v>0</v>
      </c>
      <c r="O237" s="163">
        <f t="shared" si="101"/>
        <v>0</v>
      </c>
      <c r="P237" s="163">
        <f t="shared" si="101"/>
        <v>0</v>
      </c>
      <c r="Q237" s="163">
        <f t="shared" si="101"/>
        <v>0</v>
      </c>
      <c r="R237" s="163">
        <f t="shared" si="101"/>
        <v>0</v>
      </c>
      <c r="S237" s="163">
        <f t="shared" si="100"/>
        <v>0</v>
      </c>
      <c r="T237" s="163">
        <f t="shared" si="100"/>
        <v>0</v>
      </c>
      <c r="U237" s="163">
        <f t="shared" si="100"/>
        <v>0</v>
      </c>
      <c r="V237" s="163">
        <f t="shared" si="100"/>
        <v>0</v>
      </c>
      <c r="W237" s="163">
        <f t="shared" si="100"/>
        <v>0</v>
      </c>
      <c r="X237" s="163">
        <f t="shared" si="100"/>
        <v>0</v>
      </c>
      <c r="Y237" s="163">
        <f t="shared" si="100"/>
        <v>0</v>
      </c>
      <c r="Z237" s="163">
        <f t="shared" si="100"/>
        <v>0</v>
      </c>
      <c r="AA237" s="163">
        <f t="shared" si="100"/>
        <v>0</v>
      </c>
      <c r="AB237" s="163">
        <f t="shared" si="100"/>
        <v>0</v>
      </c>
      <c r="AC237" s="163">
        <f t="shared" si="100"/>
        <v>0</v>
      </c>
      <c r="AD237" s="163">
        <f t="shared" si="100"/>
        <v>0</v>
      </c>
      <c r="AE237" s="163">
        <f t="shared" si="100"/>
        <v>0</v>
      </c>
      <c r="AF237" s="176">
        <f t="shared" si="100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v>0</v>
      </c>
      <c r="D238" s="163">
        <v>0</v>
      </c>
      <c r="E238" s="163">
        <v>0</v>
      </c>
      <c r="F238" s="163">
        <v>0</v>
      </c>
      <c r="G238" s="163">
        <f t="shared" si="101"/>
        <v>0</v>
      </c>
      <c r="H238" s="163">
        <f t="shared" si="101"/>
        <v>0</v>
      </c>
      <c r="I238" s="163">
        <f t="shared" si="101"/>
        <v>0</v>
      </c>
      <c r="J238" s="163">
        <f t="shared" si="101"/>
        <v>0</v>
      </c>
      <c r="K238" s="163">
        <f t="shared" si="101"/>
        <v>0</v>
      </c>
      <c r="L238" s="163">
        <f t="shared" si="101"/>
        <v>0</v>
      </c>
      <c r="M238" s="163">
        <f t="shared" si="101"/>
        <v>0</v>
      </c>
      <c r="N238" s="163">
        <f t="shared" si="101"/>
        <v>0</v>
      </c>
      <c r="O238" s="163">
        <f t="shared" si="101"/>
        <v>0</v>
      </c>
      <c r="P238" s="163">
        <f t="shared" si="101"/>
        <v>0</v>
      </c>
      <c r="Q238" s="163">
        <f t="shared" si="101"/>
        <v>0</v>
      </c>
      <c r="R238" s="163">
        <f t="shared" si="101"/>
        <v>0</v>
      </c>
      <c r="S238" s="163">
        <f t="shared" si="100"/>
        <v>0</v>
      </c>
      <c r="T238" s="163">
        <f t="shared" si="100"/>
        <v>0</v>
      </c>
      <c r="U238" s="163">
        <f t="shared" si="100"/>
        <v>0</v>
      </c>
      <c r="V238" s="163">
        <f t="shared" si="100"/>
        <v>0</v>
      </c>
      <c r="W238" s="163">
        <f t="shared" si="100"/>
        <v>0</v>
      </c>
      <c r="X238" s="163">
        <f t="shared" si="100"/>
        <v>0</v>
      </c>
      <c r="Y238" s="163">
        <f t="shared" si="100"/>
        <v>0</v>
      </c>
      <c r="Z238" s="163">
        <f t="shared" si="100"/>
        <v>0</v>
      </c>
      <c r="AA238" s="163">
        <f t="shared" si="100"/>
        <v>0</v>
      </c>
      <c r="AB238" s="163">
        <f t="shared" si="100"/>
        <v>0</v>
      </c>
      <c r="AC238" s="163">
        <f t="shared" si="100"/>
        <v>0</v>
      </c>
      <c r="AD238" s="163">
        <f t="shared" si="100"/>
        <v>0</v>
      </c>
      <c r="AE238" s="163">
        <f t="shared" si="100"/>
        <v>0</v>
      </c>
      <c r="AF238" s="176">
        <f t="shared" si="100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v>0</v>
      </c>
      <c r="D239" s="163">
        <v>0</v>
      </c>
      <c r="E239" s="163">
        <v>0</v>
      </c>
      <c r="F239" s="163">
        <v>0</v>
      </c>
      <c r="G239" s="163">
        <f t="shared" si="101"/>
        <v>0</v>
      </c>
      <c r="H239" s="163">
        <f t="shared" si="101"/>
        <v>0</v>
      </c>
      <c r="I239" s="163">
        <f t="shared" si="101"/>
        <v>0</v>
      </c>
      <c r="J239" s="163">
        <f t="shared" si="101"/>
        <v>0</v>
      </c>
      <c r="K239" s="163">
        <f t="shared" si="101"/>
        <v>0</v>
      </c>
      <c r="L239" s="163">
        <f t="shared" si="101"/>
        <v>0</v>
      </c>
      <c r="M239" s="163">
        <f t="shared" si="101"/>
        <v>0</v>
      </c>
      <c r="N239" s="163">
        <f t="shared" si="101"/>
        <v>0</v>
      </c>
      <c r="O239" s="163">
        <f t="shared" si="101"/>
        <v>0</v>
      </c>
      <c r="P239" s="163">
        <f t="shared" si="101"/>
        <v>0</v>
      </c>
      <c r="Q239" s="163">
        <f t="shared" si="101"/>
        <v>0</v>
      </c>
      <c r="R239" s="163">
        <f t="shared" si="101"/>
        <v>0</v>
      </c>
      <c r="S239" s="163">
        <f t="shared" si="100"/>
        <v>0</v>
      </c>
      <c r="T239" s="163">
        <f t="shared" si="100"/>
        <v>0</v>
      </c>
      <c r="U239" s="163">
        <f t="shared" si="100"/>
        <v>0</v>
      </c>
      <c r="V239" s="163">
        <f t="shared" si="100"/>
        <v>0</v>
      </c>
      <c r="W239" s="163">
        <f t="shared" si="100"/>
        <v>0</v>
      </c>
      <c r="X239" s="163">
        <f t="shared" si="100"/>
        <v>0</v>
      </c>
      <c r="Y239" s="163">
        <f t="shared" si="100"/>
        <v>0</v>
      </c>
      <c r="Z239" s="163">
        <f t="shared" si="100"/>
        <v>0</v>
      </c>
      <c r="AA239" s="163">
        <f t="shared" si="100"/>
        <v>0</v>
      </c>
      <c r="AB239" s="163">
        <f t="shared" si="100"/>
        <v>0</v>
      </c>
      <c r="AC239" s="163">
        <f t="shared" si="100"/>
        <v>0</v>
      </c>
      <c r="AD239" s="163">
        <f t="shared" si="100"/>
        <v>0</v>
      </c>
      <c r="AE239" s="163">
        <f t="shared" si="100"/>
        <v>0</v>
      </c>
      <c r="AF239" s="176">
        <f t="shared" si="100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v>0</v>
      </c>
      <c r="D240" s="163">
        <v>0</v>
      </c>
      <c r="E240" s="163">
        <v>0</v>
      </c>
      <c r="F240" s="163">
        <v>0</v>
      </c>
      <c r="G240" s="163">
        <f t="shared" si="101"/>
        <v>0</v>
      </c>
      <c r="H240" s="163">
        <f t="shared" si="101"/>
        <v>0</v>
      </c>
      <c r="I240" s="163">
        <f t="shared" si="101"/>
        <v>0</v>
      </c>
      <c r="J240" s="163">
        <f t="shared" si="101"/>
        <v>0</v>
      </c>
      <c r="K240" s="163">
        <f t="shared" si="101"/>
        <v>0</v>
      </c>
      <c r="L240" s="163">
        <f t="shared" si="101"/>
        <v>0</v>
      </c>
      <c r="M240" s="163">
        <f t="shared" si="101"/>
        <v>0</v>
      </c>
      <c r="N240" s="163">
        <f t="shared" si="101"/>
        <v>0</v>
      </c>
      <c r="O240" s="163">
        <f t="shared" si="101"/>
        <v>0</v>
      </c>
      <c r="P240" s="163">
        <f t="shared" si="101"/>
        <v>0</v>
      </c>
      <c r="Q240" s="163">
        <f t="shared" si="101"/>
        <v>0</v>
      </c>
      <c r="R240" s="163">
        <f t="shared" si="101"/>
        <v>0</v>
      </c>
      <c r="S240" s="163">
        <f t="shared" si="100"/>
        <v>0</v>
      </c>
      <c r="T240" s="163">
        <f t="shared" si="100"/>
        <v>0</v>
      </c>
      <c r="U240" s="163">
        <f t="shared" si="100"/>
        <v>0</v>
      </c>
      <c r="V240" s="163">
        <f t="shared" si="100"/>
        <v>0</v>
      </c>
      <c r="W240" s="163">
        <f t="shared" si="100"/>
        <v>0</v>
      </c>
      <c r="X240" s="163">
        <f t="shared" si="100"/>
        <v>0</v>
      </c>
      <c r="Y240" s="163">
        <f t="shared" si="100"/>
        <v>0</v>
      </c>
      <c r="Z240" s="163">
        <f t="shared" si="100"/>
        <v>0</v>
      </c>
      <c r="AA240" s="163">
        <f t="shared" si="100"/>
        <v>0</v>
      </c>
      <c r="AB240" s="163">
        <f t="shared" si="100"/>
        <v>0</v>
      </c>
      <c r="AC240" s="163">
        <f t="shared" si="100"/>
        <v>0</v>
      </c>
      <c r="AD240" s="163">
        <f t="shared" si="100"/>
        <v>0</v>
      </c>
      <c r="AE240" s="163">
        <f t="shared" si="100"/>
        <v>0</v>
      </c>
      <c r="AF240" s="176">
        <f t="shared" si="100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v>0</v>
      </c>
      <c r="D241" s="163">
        <v>0</v>
      </c>
      <c r="E241" s="163">
        <v>0</v>
      </c>
      <c r="F241" s="163">
        <v>0</v>
      </c>
      <c r="G241" s="163">
        <f t="shared" si="101"/>
        <v>0</v>
      </c>
      <c r="H241" s="163">
        <f t="shared" si="101"/>
        <v>0</v>
      </c>
      <c r="I241" s="163">
        <f t="shared" si="101"/>
        <v>0</v>
      </c>
      <c r="J241" s="163">
        <f t="shared" si="101"/>
        <v>0</v>
      </c>
      <c r="K241" s="163">
        <f t="shared" si="101"/>
        <v>0</v>
      </c>
      <c r="L241" s="163">
        <f t="shared" si="101"/>
        <v>0</v>
      </c>
      <c r="M241" s="163">
        <f t="shared" si="101"/>
        <v>0</v>
      </c>
      <c r="N241" s="163">
        <f t="shared" si="101"/>
        <v>0</v>
      </c>
      <c r="O241" s="163">
        <f t="shared" si="101"/>
        <v>0</v>
      </c>
      <c r="P241" s="163">
        <f t="shared" si="101"/>
        <v>0</v>
      </c>
      <c r="Q241" s="163">
        <f t="shared" si="101"/>
        <v>0</v>
      </c>
      <c r="R241" s="163">
        <f t="shared" si="101"/>
        <v>0</v>
      </c>
      <c r="S241" s="163">
        <f t="shared" si="100"/>
        <v>0</v>
      </c>
      <c r="T241" s="163">
        <f t="shared" si="100"/>
        <v>0</v>
      </c>
      <c r="U241" s="163">
        <f t="shared" si="100"/>
        <v>0</v>
      </c>
      <c r="V241" s="163">
        <f t="shared" si="100"/>
        <v>0</v>
      </c>
      <c r="W241" s="163">
        <f t="shared" si="100"/>
        <v>0</v>
      </c>
      <c r="X241" s="163">
        <f t="shared" si="100"/>
        <v>0</v>
      </c>
      <c r="Y241" s="163">
        <f t="shared" si="100"/>
        <v>0</v>
      </c>
      <c r="Z241" s="163">
        <f t="shared" si="100"/>
        <v>0</v>
      </c>
      <c r="AA241" s="163">
        <f t="shared" si="100"/>
        <v>0</v>
      </c>
      <c r="AB241" s="163">
        <f t="shared" si="100"/>
        <v>0</v>
      </c>
      <c r="AC241" s="163">
        <f t="shared" si="100"/>
        <v>0</v>
      </c>
      <c r="AD241" s="163">
        <f t="shared" si="100"/>
        <v>0</v>
      </c>
      <c r="AE241" s="163">
        <f t="shared" si="100"/>
        <v>0</v>
      </c>
      <c r="AF241" s="176">
        <f t="shared" si="100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v>0</v>
      </c>
      <c r="D242" s="163">
        <v>0</v>
      </c>
      <c r="E242" s="163">
        <v>0</v>
      </c>
      <c r="F242" s="163">
        <v>0</v>
      </c>
      <c r="G242" s="163">
        <f t="shared" si="101"/>
        <v>0</v>
      </c>
      <c r="H242" s="163">
        <f t="shared" si="101"/>
        <v>0</v>
      </c>
      <c r="I242" s="163">
        <f t="shared" si="101"/>
        <v>0</v>
      </c>
      <c r="J242" s="163">
        <f t="shared" si="101"/>
        <v>0</v>
      </c>
      <c r="K242" s="163">
        <f t="shared" si="101"/>
        <v>0</v>
      </c>
      <c r="L242" s="163">
        <f t="shared" si="101"/>
        <v>0</v>
      </c>
      <c r="M242" s="163">
        <f t="shared" si="101"/>
        <v>0</v>
      </c>
      <c r="N242" s="163">
        <f t="shared" si="101"/>
        <v>0</v>
      </c>
      <c r="O242" s="163">
        <f t="shared" si="101"/>
        <v>0</v>
      </c>
      <c r="P242" s="163">
        <f t="shared" si="101"/>
        <v>0</v>
      </c>
      <c r="Q242" s="163">
        <f t="shared" si="101"/>
        <v>0</v>
      </c>
      <c r="R242" s="163">
        <f t="shared" si="101"/>
        <v>0</v>
      </c>
      <c r="S242" s="163">
        <f t="shared" si="100"/>
        <v>0</v>
      </c>
      <c r="T242" s="163">
        <f t="shared" si="100"/>
        <v>0</v>
      </c>
      <c r="U242" s="163">
        <f t="shared" si="100"/>
        <v>0</v>
      </c>
      <c r="V242" s="163">
        <f t="shared" si="100"/>
        <v>0</v>
      </c>
      <c r="W242" s="163">
        <f t="shared" si="100"/>
        <v>0</v>
      </c>
      <c r="X242" s="163">
        <f t="shared" si="100"/>
        <v>0</v>
      </c>
      <c r="Y242" s="163">
        <f t="shared" si="100"/>
        <v>0</v>
      </c>
      <c r="Z242" s="163">
        <f t="shared" si="100"/>
        <v>0</v>
      </c>
      <c r="AA242" s="163">
        <f t="shared" si="100"/>
        <v>0</v>
      </c>
      <c r="AB242" s="163">
        <f t="shared" si="100"/>
        <v>0</v>
      </c>
      <c r="AC242" s="163">
        <f t="shared" si="100"/>
        <v>0</v>
      </c>
      <c r="AD242" s="163">
        <f t="shared" si="100"/>
        <v>0</v>
      </c>
      <c r="AE242" s="163">
        <f t="shared" si="100"/>
        <v>0</v>
      </c>
      <c r="AF242" s="176">
        <f t="shared" si="100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v>0</v>
      </c>
      <c r="D243" s="163">
        <v>0</v>
      </c>
      <c r="E243" s="163">
        <v>0</v>
      </c>
      <c r="F243" s="163">
        <v>0</v>
      </c>
      <c r="G243" s="163">
        <f t="shared" si="101"/>
        <v>0</v>
      </c>
      <c r="H243" s="163">
        <f t="shared" si="101"/>
        <v>0</v>
      </c>
      <c r="I243" s="163">
        <f t="shared" si="101"/>
        <v>0</v>
      </c>
      <c r="J243" s="163">
        <f t="shared" si="101"/>
        <v>0</v>
      </c>
      <c r="K243" s="163">
        <f t="shared" si="101"/>
        <v>0</v>
      </c>
      <c r="L243" s="163">
        <f t="shared" si="101"/>
        <v>0</v>
      </c>
      <c r="M243" s="163">
        <f t="shared" si="101"/>
        <v>0</v>
      </c>
      <c r="N243" s="163">
        <f t="shared" si="101"/>
        <v>0</v>
      </c>
      <c r="O243" s="163">
        <f t="shared" si="101"/>
        <v>0</v>
      </c>
      <c r="P243" s="163">
        <f t="shared" si="101"/>
        <v>0</v>
      </c>
      <c r="Q243" s="163">
        <f t="shared" si="101"/>
        <v>0</v>
      </c>
      <c r="R243" s="163">
        <f t="shared" si="101"/>
        <v>0</v>
      </c>
      <c r="S243" s="163">
        <f t="shared" si="100"/>
        <v>0</v>
      </c>
      <c r="T243" s="163">
        <f t="shared" si="100"/>
        <v>0</v>
      </c>
      <c r="U243" s="163">
        <f t="shared" si="100"/>
        <v>0</v>
      </c>
      <c r="V243" s="163">
        <f t="shared" si="100"/>
        <v>0</v>
      </c>
      <c r="W243" s="163">
        <f t="shared" si="100"/>
        <v>0</v>
      </c>
      <c r="X243" s="163">
        <f t="shared" si="100"/>
        <v>0</v>
      </c>
      <c r="Y243" s="163">
        <f t="shared" si="100"/>
        <v>0</v>
      </c>
      <c r="Z243" s="163">
        <f t="shared" si="100"/>
        <v>0</v>
      </c>
      <c r="AA243" s="163">
        <f t="shared" si="100"/>
        <v>0</v>
      </c>
      <c r="AB243" s="163">
        <f t="shared" si="100"/>
        <v>0</v>
      </c>
      <c r="AC243" s="163">
        <f t="shared" si="100"/>
        <v>0</v>
      </c>
      <c r="AD243" s="163">
        <f t="shared" si="100"/>
        <v>0</v>
      </c>
      <c r="AE243" s="163">
        <f t="shared" si="100"/>
        <v>0</v>
      </c>
      <c r="AF243" s="176">
        <f t="shared" si="100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v>0</v>
      </c>
      <c r="D244" s="163">
        <v>0</v>
      </c>
      <c r="E244" s="163">
        <v>0</v>
      </c>
      <c r="F244" s="163">
        <v>0</v>
      </c>
      <c r="G244" s="163">
        <f t="shared" si="101"/>
        <v>0</v>
      </c>
      <c r="H244" s="163">
        <f t="shared" si="101"/>
        <v>0</v>
      </c>
      <c r="I244" s="163">
        <f t="shared" si="101"/>
        <v>0</v>
      </c>
      <c r="J244" s="163">
        <f t="shared" si="101"/>
        <v>0</v>
      </c>
      <c r="K244" s="163">
        <f t="shared" si="101"/>
        <v>0</v>
      </c>
      <c r="L244" s="163">
        <f t="shared" si="101"/>
        <v>0</v>
      </c>
      <c r="M244" s="163">
        <f t="shared" si="101"/>
        <v>0</v>
      </c>
      <c r="N244" s="163">
        <f t="shared" si="101"/>
        <v>0</v>
      </c>
      <c r="O244" s="163">
        <f t="shared" si="101"/>
        <v>0</v>
      </c>
      <c r="P244" s="163">
        <f t="shared" si="101"/>
        <v>0</v>
      </c>
      <c r="Q244" s="163">
        <f t="shared" si="101"/>
        <v>0</v>
      </c>
      <c r="R244" s="163">
        <f t="shared" si="101"/>
        <v>0</v>
      </c>
      <c r="S244" s="163">
        <f t="shared" si="100"/>
        <v>0</v>
      </c>
      <c r="T244" s="163">
        <f t="shared" si="100"/>
        <v>0</v>
      </c>
      <c r="U244" s="163">
        <f t="shared" si="100"/>
        <v>0</v>
      </c>
      <c r="V244" s="163">
        <f t="shared" si="100"/>
        <v>0</v>
      </c>
      <c r="W244" s="163">
        <f t="shared" si="100"/>
        <v>0</v>
      </c>
      <c r="X244" s="163">
        <f t="shared" si="100"/>
        <v>0</v>
      </c>
      <c r="Y244" s="163">
        <f t="shared" si="100"/>
        <v>0</v>
      </c>
      <c r="Z244" s="163">
        <f t="shared" si="100"/>
        <v>0</v>
      </c>
      <c r="AA244" s="163">
        <f t="shared" si="100"/>
        <v>0</v>
      </c>
      <c r="AB244" s="163">
        <f t="shared" si="100"/>
        <v>0</v>
      </c>
      <c r="AC244" s="163">
        <f t="shared" si="100"/>
        <v>0</v>
      </c>
      <c r="AD244" s="163">
        <f t="shared" si="100"/>
        <v>0</v>
      </c>
      <c r="AE244" s="163">
        <f t="shared" si="100"/>
        <v>0</v>
      </c>
      <c r="AF244" s="176">
        <f t="shared" si="100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v>0</v>
      </c>
      <c r="D245" s="163">
        <v>0</v>
      </c>
      <c r="E245" s="163">
        <v>0</v>
      </c>
      <c r="F245" s="163">
        <v>0</v>
      </c>
      <c r="G245" s="163">
        <f t="shared" si="101"/>
        <v>0</v>
      </c>
      <c r="H245" s="163">
        <f t="shared" si="101"/>
        <v>0</v>
      </c>
      <c r="I245" s="163">
        <f t="shared" si="101"/>
        <v>0</v>
      </c>
      <c r="J245" s="163">
        <f t="shared" si="101"/>
        <v>0</v>
      </c>
      <c r="K245" s="163">
        <f t="shared" si="101"/>
        <v>0</v>
      </c>
      <c r="L245" s="163">
        <f t="shared" si="101"/>
        <v>0</v>
      </c>
      <c r="M245" s="163">
        <f t="shared" si="101"/>
        <v>0</v>
      </c>
      <c r="N245" s="163">
        <f t="shared" si="101"/>
        <v>0</v>
      </c>
      <c r="O245" s="163">
        <f t="shared" si="101"/>
        <v>0</v>
      </c>
      <c r="P245" s="163">
        <f t="shared" si="101"/>
        <v>0</v>
      </c>
      <c r="Q245" s="163">
        <f t="shared" si="101"/>
        <v>0</v>
      </c>
      <c r="R245" s="163">
        <f t="shared" si="101"/>
        <v>0</v>
      </c>
      <c r="S245" s="163">
        <f t="shared" si="100"/>
        <v>0</v>
      </c>
      <c r="T245" s="163">
        <f t="shared" si="100"/>
        <v>0</v>
      </c>
      <c r="U245" s="163">
        <f t="shared" si="100"/>
        <v>0</v>
      </c>
      <c r="V245" s="163">
        <f t="shared" si="100"/>
        <v>0</v>
      </c>
      <c r="W245" s="163">
        <f t="shared" si="100"/>
        <v>0</v>
      </c>
      <c r="X245" s="163">
        <f t="shared" si="100"/>
        <v>0</v>
      </c>
      <c r="Y245" s="163">
        <f t="shared" si="100"/>
        <v>0</v>
      </c>
      <c r="Z245" s="163">
        <f t="shared" si="100"/>
        <v>0</v>
      </c>
      <c r="AA245" s="163">
        <f t="shared" si="100"/>
        <v>0</v>
      </c>
      <c r="AB245" s="163">
        <f t="shared" si="100"/>
        <v>0</v>
      </c>
      <c r="AC245" s="163">
        <f t="shared" si="100"/>
        <v>0</v>
      </c>
      <c r="AD245" s="163">
        <f t="shared" si="100"/>
        <v>0</v>
      </c>
      <c r="AE245" s="163">
        <f t="shared" si="100"/>
        <v>0</v>
      </c>
      <c r="AF245" s="176">
        <f t="shared" si="100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v>0</v>
      </c>
      <c r="D246" s="163">
        <v>0</v>
      </c>
      <c r="E246" s="163">
        <v>0</v>
      </c>
      <c r="F246" s="163">
        <v>0</v>
      </c>
      <c r="G246" s="163">
        <f t="shared" si="101"/>
        <v>0</v>
      </c>
      <c r="H246" s="163">
        <f t="shared" si="101"/>
        <v>0</v>
      </c>
      <c r="I246" s="163">
        <f t="shared" si="101"/>
        <v>0</v>
      </c>
      <c r="J246" s="163">
        <f t="shared" si="101"/>
        <v>0</v>
      </c>
      <c r="K246" s="163">
        <f t="shared" si="101"/>
        <v>0</v>
      </c>
      <c r="L246" s="163">
        <f t="shared" si="101"/>
        <v>0</v>
      </c>
      <c r="M246" s="163">
        <f t="shared" si="101"/>
        <v>0</v>
      </c>
      <c r="N246" s="163">
        <f t="shared" si="101"/>
        <v>0</v>
      </c>
      <c r="O246" s="163">
        <f t="shared" si="101"/>
        <v>0</v>
      </c>
      <c r="P246" s="163">
        <f t="shared" si="101"/>
        <v>0</v>
      </c>
      <c r="Q246" s="163">
        <f t="shared" si="101"/>
        <v>0</v>
      </c>
      <c r="R246" s="163">
        <f t="shared" si="101"/>
        <v>0</v>
      </c>
      <c r="S246" s="163">
        <f t="shared" si="100"/>
        <v>0</v>
      </c>
      <c r="T246" s="163">
        <f t="shared" si="100"/>
        <v>0</v>
      </c>
      <c r="U246" s="163">
        <f t="shared" si="100"/>
        <v>0</v>
      </c>
      <c r="V246" s="163">
        <f t="shared" si="100"/>
        <v>0</v>
      </c>
      <c r="W246" s="163">
        <f t="shared" si="100"/>
        <v>0</v>
      </c>
      <c r="X246" s="163">
        <f t="shared" si="100"/>
        <v>0</v>
      </c>
      <c r="Y246" s="163">
        <f t="shared" si="100"/>
        <v>0</v>
      </c>
      <c r="Z246" s="163">
        <f t="shared" si="100"/>
        <v>0</v>
      </c>
      <c r="AA246" s="163">
        <f t="shared" si="100"/>
        <v>0</v>
      </c>
      <c r="AB246" s="163">
        <f t="shared" si="100"/>
        <v>0</v>
      </c>
      <c r="AC246" s="163">
        <f t="shared" si="100"/>
        <v>0</v>
      </c>
      <c r="AD246" s="163">
        <f t="shared" si="100"/>
        <v>0</v>
      </c>
      <c r="AE246" s="163">
        <f t="shared" si="100"/>
        <v>0</v>
      </c>
      <c r="AF246" s="176">
        <f t="shared" si="100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v>0</v>
      </c>
      <c r="D247" s="163">
        <v>0</v>
      </c>
      <c r="E247" s="163">
        <v>0</v>
      </c>
      <c r="F247" s="163">
        <v>0</v>
      </c>
      <c r="G247" s="163">
        <f t="shared" si="101"/>
        <v>0</v>
      </c>
      <c r="H247" s="163">
        <f t="shared" si="101"/>
        <v>0</v>
      </c>
      <c r="I247" s="163">
        <f t="shared" si="101"/>
        <v>0</v>
      </c>
      <c r="J247" s="163">
        <f t="shared" si="101"/>
        <v>0</v>
      </c>
      <c r="K247" s="163">
        <f t="shared" si="101"/>
        <v>0</v>
      </c>
      <c r="L247" s="163">
        <f t="shared" si="101"/>
        <v>0</v>
      </c>
      <c r="M247" s="163">
        <f t="shared" si="101"/>
        <v>0</v>
      </c>
      <c r="N247" s="163">
        <f t="shared" si="101"/>
        <v>0</v>
      </c>
      <c r="O247" s="163">
        <f t="shared" si="101"/>
        <v>0</v>
      </c>
      <c r="P247" s="163">
        <f t="shared" si="101"/>
        <v>0</v>
      </c>
      <c r="Q247" s="163">
        <f t="shared" si="101"/>
        <v>0</v>
      </c>
      <c r="R247" s="163">
        <f t="shared" si="101"/>
        <v>0</v>
      </c>
      <c r="S247" s="163">
        <f t="shared" si="100"/>
        <v>0</v>
      </c>
      <c r="T247" s="163">
        <f t="shared" si="100"/>
        <v>0</v>
      </c>
      <c r="U247" s="163">
        <f t="shared" si="100"/>
        <v>0</v>
      </c>
      <c r="V247" s="163">
        <f t="shared" si="100"/>
        <v>0</v>
      </c>
      <c r="W247" s="163">
        <f t="shared" si="100"/>
        <v>0</v>
      </c>
      <c r="X247" s="163">
        <f t="shared" si="100"/>
        <v>0</v>
      </c>
      <c r="Y247" s="163">
        <f t="shared" si="100"/>
        <v>0</v>
      </c>
      <c r="Z247" s="163">
        <f t="shared" si="100"/>
        <v>0</v>
      </c>
      <c r="AA247" s="163">
        <f t="shared" si="100"/>
        <v>0</v>
      </c>
      <c r="AB247" s="163">
        <f t="shared" si="100"/>
        <v>0</v>
      </c>
      <c r="AC247" s="163">
        <f t="shared" si="100"/>
        <v>0</v>
      </c>
      <c r="AD247" s="163">
        <f t="shared" si="100"/>
        <v>0</v>
      </c>
      <c r="AE247" s="163">
        <f t="shared" si="100"/>
        <v>0</v>
      </c>
      <c r="AF247" s="176">
        <f t="shared" si="100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v>0</v>
      </c>
      <c r="D248" s="163">
        <v>0</v>
      </c>
      <c r="E248" s="163">
        <v>0</v>
      </c>
      <c r="F248" s="163">
        <v>0</v>
      </c>
      <c r="G248" s="163">
        <f t="shared" si="101"/>
        <v>0</v>
      </c>
      <c r="H248" s="163">
        <f t="shared" si="101"/>
        <v>0</v>
      </c>
      <c r="I248" s="163">
        <f t="shared" si="101"/>
        <v>0</v>
      </c>
      <c r="J248" s="163">
        <f t="shared" si="101"/>
        <v>0</v>
      </c>
      <c r="K248" s="163">
        <f t="shared" si="101"/>
        <v>0</v>
      </c>
      <c r="L248" s="163">
        <f t="shared" si="101"/>
        <v>0</v>
      </c>
      <c r="M248" s="163">
        <f t="shared" si="101"/>
        <v>0</v>
      </c>
      <c r="N248" s="163">
        <f t="shared" si="101"/>
        <v>0</v>
      </c>
      <c r="O248" s="163">
        <f t="shared" si="101"/>
        <v>0</v>
      </c>
      <c r="P248" s="163">
        <f t="shared" si="101"/>
        <v>0</v>
      </c>
      <c r="Q248" s="163">
        <f t="shared" si="101"/>
        <v>0</v>
      </c>
      <c r="R248" s="163">
        <f t="shared" ref="R248:AF263" si="102">Q248</f>
        <v>0</v>
      </c>
      <c r="S248" s="163">
        <f t="shared" si="102"/>
        <v>0</v>
      </c>
      <c r="T248" s="163">
        <f t="shared" si="102"/>
        <v>0</v>
      </c>
      <c r="U248" s="163">
        <f t="shared" si="102"/>
        <v>0</v>
      </c>
      <c r="V248" s="163">
        <f t="shared" si="102"/>
        <v>0</v>
      </c>
      <c r="W248" s="163">
        <f t="shared" si="102"/>
        <v>0</v>
      </c>
      <c r="X248" s="163">
        <f t="shared" si="102"/>
        <v>0</v>
      </c>
      <c r="Y248" s="163">
        <f t="shared" si="102"/>
        <v>0</v>
      </c>
      <c r="Z248" s="163">
        <f t="shared" si="102"/>
        <v>0</v>
      </c>
      <c r="AA248" s="163">
        <f t="shared" si="102"/>
        <v>0</v>
      </c>
      <c r="AB248" s="163">
        <f t="shared" si="102"/>
        <v>0</v>
      </c>
      <c r="AC248" s="163">
        <f t="shared" si="102"/>
        <v>0</v>
      </c>
      <c r="AD248" s="163">
        <f t="shared" si="102"/>
        <v>0</v>
      </c>
      <c r="AE248" s="163">
        <f t="shared" si="102"/>
        <v>0</v>
      </c>
      <c r="AF248" s="176">
        <f t="shared" si="102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v>0</v>
      </c>
      <c r="D249" s="163">
        <v>0</v>
      </c>
      <c r="E249" s="163">
        <v>0</v>
      </c>
      <c r="F249" s="163">
        <v>0</v>
      </c>
      <c r="G249" s="163">
        <f t="shared" ref="C249:R264" si="103">F249</f>
        <v>0</v>
      </c>
      <c r="H249" s="163">
        <f t="shared" si="103"/>
        <v>0</v>
      </c>
      <c r="I249" s="163">
        <f t="shared" si="103"/>
        <v>0</v>
      </c>
      <c r="J249" s="163">
        <f t="shared" si="103"/>
        <v>0</v>
      </c>
      <c r="K249" s="163">
        <f t="shared" si="103"/>
        <v>0</v>
      </c>
      <c r="L249" s="163">
        <f t="shared" si="103"/>
        <v>0</v>
      </c>
      <c r="M249" s="163">
        <f t="shared" si="103"/>
        <v>0</v>
      </c>
      <c r="N249" s="163">
        <f t="shared" si="103"/>
        <v>0</v>
      </c>
      <c r="O249" s="163">
        <f t="shared" si="103"/>
        <v>0</v>
      </c>
      <c r="P249" s="163">
        <f t="shared" si="103"/>
        <v>0</v>
      </c>
      <c r="Q249" s="163">
        <f t="shared" si="103"/>
        <v>0</v>
      </c>
      <c r="R249" s="163">
        <f t="shared" si="102"/>
        <v>0</v>
      </c>
      <c r="S249" s="163">
        <f t="shared" si="102"/>
        <v>0</v>
      </c>
      <c r="T249" s="163">
        <f t="shared" si="102"/>
        <v>0</v>
      </c>
      <c r="U249" s="163">
        <f t="shared" si="102"/>
        <v>0</v>
      </c>
      <c r="V249" s="163">
        <f t="shared" si="102"/>
        <v>0</v>
      </c>
      <c r="W249" s="163">
        <f t="shared" si="102"/>
        <v>0</v>
      </c>
      <c r="X249" s="163">
        <f t="shared" si="102"/>
        <v>0</v>
      </c>
      <c r="Y249" s="163">
        <f t="shared" si="102"/>
        <v>0</v>
      </c>
      <c r="Z249" s="163">
        <f t="shared" si="102"/>
        <v>0</v>
      </c>
      <c r="AA249" s="163">
        <f t="shared" si="102"/>
        <v>0</v>
      </c>
      <c r="AB249" s="163">
        <f t="shared" si="102"/>
        <v>0</v>
      </c>
      <c r="AC249" s="163">
        <f t="shared" si="102"/>
        <v>0</v>
      </c>
      <c r="AD249" s="163">
        <f t="shared" si="102"/>
        <v>0</v>
      </c>
      <c r="AE249" s="163">
        <f t="shared" si="102"/>
        <v>0</v>
      </c>
      <c r="AF249" s="176">
        <f t="shared" si="102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v>0</v>
      </c>
      <c r="D250" s="163">
        <v>0</v>
      </c>
      <c r="E250" s="163">
        <v>0</v>
      </c>
      <c r="F250" s="163">
        <v>0</v>
      </c>
      <c r="G250" s="163">
        <f t="shared" si="103"/>
        <v>0</v>
      </c>
      <c r="H250" s="163">
        <f t="shared" si="103"/>
        <v>0</v>
      </c>
      <c r="I250" s="163">
        <f t="shared" si="103"/>
        <v>0</v>
      </c>
      <c r="J250" s="163">
        <f t="shared" si="103"/>
        <v>0</v>
      </c>
      <c r="K250" s="163">
        <f t="shared" si="103"/>
        <v>0</v>
      </c>
      <c r="L250" s="163">
        <f t="shared" si="103"/>
        <v>0</v>
      </c>
      <c r="M250" s="163">
        <f t="shared" si="103"/>
        <v>0</v>
      </c>
      <c r="N250" s="163">
        <f t="shared" si="103"/>
        <v>0</v>
      </c>
      <c r="O250" s="163">
        <f t="shared" si="103"/>
        <v>0</v>
      </c>
      <c r="P250" s="163">
        <f t="shared" si="103"/>
        <v>0</v>
      </c>
      <c r="Q250" s="163">
        <f t="shared" si="103"/>
        <v>0</v>
      </c>
      <c r="R250" s="163">
        <f t="shared" si="103"/>
        <v>0</v>
      </c>
      <c r="S250" s="163">
        <f t="shared" si="102"/>
        <v>0</v>
      </c>
      <c r="T250" s="163">
        <f t="shared" si="102"/>
        <v>0</v>
      </c>
      <c r="U250" s="163">
        <f t="shared" si="102"/>
        <v>0</v>
      </c>
      <c r="V250" s="163">
        <f t="shared" si="102"/>
        <v>0</v>
      </c>
      <c r="W250" s="163">
        <f t="shared" si="102"/>
        <v>0</v>
      </c>
      <c r="X250" s="163">
        <f t="shared" si="102"/>
        <v>0</v>
      </c>
      <c r="Y250" s="163">
        <f t="shared" si="102"/>
        <v>0</v>
      </c>
      <c r="Z250" s="163">
        <f t="shared" si="102"/>
        <v>0</v>
      </c>
      <c r="AA250" s="163">
        <f t="shared" si="102"/>
        <v>0</v>
      </c>
      <c r="AB250" s="163">
        <f t="shared" si="102"/>
        <v>0</v>
      </c>
      <c r="AC250" s="163">
        <f t="shared" si="102"/>
        <v>0</v>
      </c>
      <c r="AD250" s="163">
        <f t="shared" si="102"/>
        <v>0</v>
      </c>
      <c r="AE250" s="163">
        <f t="shared" si="102"/>
        <v>0</v>
      </c>
      <c r="AF250" s="176">
        <f t="shared" si="102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v>0</v>
      </c>
      <c r="D251" s="163">
        <v>0</v>
      </c>
      <c r="E251" s="163">
        <v>0</v>
      </c>
      <c r="F251" s="163">
        <v>0</v>
      </c>
      <c r="G251" s="163">
        <f t="shared" si="103"/>
        <v>0</v>
      </c>
      <c r="H251" s="163">
        <f t="shared" si="103"/>
        <v>0</v>
      </c>
      <c r="I251" s="163">
        <f t="shared" si="103"/>
        <v>0</v>
      </c>
      <c r="J251" s="163">
        <f t="shared" si="103"/>
        <v>0</v>
      </c>
      <c r="K251" s="163">
        <f t="shared" si="103"/>
        <v>0</v>
      </c>
      <c r="L251" s="163">
        <f t="shared" si="103"/>
        <v>0</v>
      </c>
      <c r="M251" s="163">
        <f t="shared" si="103"/>
        <v>0</v>
      </c>
      <c r="N251" s="163">
        <f t="shared" si="103"/>
        <v>0</v>
      </c>
      <c r="O251" s="163">
        <f t="shared" si="103"/>
        <v>0</v>
      </c>
      <c r="P251" s="163">
        <f t="shared" si="103"/>
        <v>0</v>
      </c>
      <c r="Q251" s="163">
        <f t="shared" si="103"/>
        <v>0</v>
      </c>
      <c r="R251" s="163">
        <f t="shared" si="103"/>
        <v>0</v>
      </c>
      <c r="S251" s="163">
        <f t="shared" si="102"/>
        <v>0</v>
      </c>
      <c r="T251" s="163">
        <f t="shared" si="102"/>
        <v>0</v>
      </c>
      <c r="U251" s="163">
        <f t="shared" si="102"/>
        <v>0</v>
      </c>
      <c r="V251" s="163">
        <f t="shared" si="102"/>
        <v>0</v>
      </c>
      <c r="W251" s="163">
        <f t="shared" si="102"/>
        <v>0</v>
      </c>
      <c r="X251" s="163">
        <f t="shared" si="102"/>
        <v>0</v>
      </c>
      <c r="Y251" s="163">
        <f t="shared" si="102"/>
        <v>0</v>
      </c>
      <c r="Z251" s="163">
        <f t="shared" si="102"/>
        <v>0</v>
      </c>
      <c r="AA251" s="163">
        <f t="shared" si="102"/>
        <v>0</v>
      </c>
      <c r="AB251" s="163">
        <f t="shared" si="102"/>
        <v>0</v>
      </c>
      <c r="AC251" s="163">
        <f t="shared" si="102"/>
        <v>0</v>
      </c>
      <c r="AD251" s="163">
        <f t="shared" si="102"/>
        <v>0</v>
      </c>
      <c r="AE251" s="163">
        <f t="shared" si="102"/>
        <v>0</v>
      </c>
      <c r="AF251" s="176">
        <f t="shared" si="102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v>0</v>
      </c>
      <c r="D252" s="163">
        <v>0</v>
      </c>
      <c r="E252" s="163">
        <v>0</v>
      </c>
      <c r="F252" s="163">
        <v>0</v>
      </c>
      <c r="G252" s="163">
        <f t="shared" si="103"/>
        <v>0</v>
      </c>
      <c r="H252" s="163">
        <f t="shared" si="103"/>
        <v>0</v>
      </c>
      <c r="I252" s="163">
        <f t="shared" si="103"/>
        <v>0</v>
      </c>
      <c r="J252" s="163">
        <f t="shared" si="103"/>
        <v>0</v>
      </c>
      <c r="K252" s="163">
        <f t="shared" si="103"/>
        <v>0</v>
      </c>
      <c r="L252" s="163">
        <f t="shared" si="103"/>
        <v>0</v>
      </c>
      <c r="M252" s="163">
        <f t="shared" si="103"/>
        <v>0</v>
      </c>
      <c r="N252" s="163">
        <f t="shared" si="103"/>
        <v>0</v>
      </c>
      <c r="O252" s="163">
        <f t="shared" si="103"/>
        <v>0</v>
      </c>
      <c r="P252" s="163">
        <f t="shared" si="103"/>
        <v>0</v>
      </c>
      <c r="Q252" s="163">
        <f t="shared" si="103"/>
        <v>0</v>
      </c>
      <c r="R252" s="163">
        <f t="shared" si="103"/>
        <v>0</v>
      </c>
      <c r="S252" s="163">
        <f t="shared" si="102"/>
        <v>0</v>
      </c>
      <c r="T252" s="163">
        <f t="shared" si="102"/>
        <v>0</v>
      </c>
      <c r="U252" s="163">
        <f t="shared" si="102"/>
        <v>0</v>
      </c>
      <c r="V252" s="163">
        <f t="shared" si="102"/>
        <v>0</v>
      </c>
      <c r="W252" s="163">
        <f t="shared" si="102"/>
        <v>0</v>
      </c>
      <c r="X252" s="163">
        <f t="shared" si="102"/>
        <v>0</v>
      </c>
      <c r="Y252" s="163">
        <f t="shared" si="102"/>
        <v>0</v>
      </c>
      <c r="Z252" s="163">
        <f t="shared" si="102"/>
        <v>0</v>
      </c>
      <c r="AA252" s="163">
        <f t="shared" si="102"/>
        <v>0</v>
      </c>
      <c r="AB252" s="163">
        <f t="shared" si="102"/>
        <v>0</v>
      </c>
      <c r="AC252" s="163">
        <f t="shared" si="102"/>
        <v>0</v>
      </c>
      <c r="AD252" s="163">
        <f t="shared" si="102"/>
        <v>0</v>
      </c>
      <c r="AE252" s="163">
        <f t="shared" si="102"/>
        <v>0</v>
      </c>
      <c r="AF252" s="176">
        <f t="shared" si="102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v>0</v>
      </c>
      <c r="D253" s="163">
        <v>0</v>
      </c>
      <c r="E253" s="163">
        <v>0</v>
      </c>
      <c r="F253" s="163">
        <v>0</v>
      </c>
      <c r="G253" s="163">
        <f t="shared" si="103"/>
        <v>0</v>
      </c>
      <c r="H253" s="163">
        <f t="shared" si="103"/>
        <v>0</v>
      </c>
      <c r="I253" s="163">
        <f t="shared" si="103"/>
        <v>0</v>
      </c>
      <c r="J253" s="163">
        <f t="shared" si="103"/>
        <v>0</v>
      </c>
      <c r="K253" s="163">
        <f t="shared" si="103"/>
        <v>0</v>
      </c>
      <c r="L253" s="163">
        <f t="shared" si="103"/>
        <v>0</v>
      </c>
      <c r="M253" s="163">
        <f t="shared" si="103"/>
        <v>0</v>
      </c>
      <c r="N253" s="163">
        <f t="shared" si="103"/>
        <v>0</v>
      </c>
      <c r="O253" s="163">
        <f t="shared" si="103"/>
        <v>0</v>
      </c>
      <c r="P253" s="163">
        <f t="shared" si="103"/>
        <v>0</v>
      </c>
      <c r="Q253" s="163">
        <f t="shared" si="103"/>
        <v>0</v>
      </c>
      <c r="R253" s="163">
        <f t="shared" si="103"/>
        <v>0</v>
      </c>
      <c r="S253" s="163">
        <f t="shared" si="102"/>
        <v>0</v>
      </c>
      <c r="T253" s="163">
        <f t="shared" si="102"/>
        <v>0</v>
      </c>
      <c r="U253" s="163">
        <f t="shared" si="102"/>
        <v>0</v>
      </c>
      <c r="V253" s="163">
        <f t="shared" si="102"/>
        <v>0</v>
      </c>
      <c r="W253" s="163">
        <f t="shared" si="102"/>
        <v>0</v>
      </c>
      <c r="X253" s="163">
        <f t="shared" si="102"/>
        <v>0</v>
      </c>
      <c r="Y253" s="163">
        <f t="shared" si="102"/>
        <v>0</v>
      </c>
      <c r="Z253" s="163">
        <f t="shared" si="102"/>
        <v>0</v>
      </c>
      <c r="AA253" s="163">
        <f t="shared" si="102"/>
        <v>0</v>
      </c>
      <c r="AB253" s="163">
        <f t="shared" si="102"/>
        <v>0</v>
      </c>
      <c r="AC253" s="163">
        <f t="shared" si="102"/>
        <v>0</v>
      </c>
      <c r="AD253" s="163">
        <f t="shared" si="102"/>
        <v>0</v>
      </c>
      <c r="AE253" s="163">
        <f t="shared" si="102"/>
        <v>0</v>
      </c>
      <c r="AF253" s="176">
        <f t="shared" si="102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v>0</v>
      </c>
      <c r="D254" s="163">
        <v>0</v>
      </c>
      <c r="E254" s="163">
        <v>0</v>
      </c>
      <c r="F254" s="163">
        <v>0</v>
      </c>
      <c r="G254" s="163">
        <f t="shared" si="103"/>
        <v>0</v>
      </c>
      <c r="H254" s="163">
        <f t="shared" si="103"/>
        <v>0</v>
      </c>
      <c r="I254" s="163">
        <f t="shared" si="103"/>
        <v>0</v>
      </c>
      <c r="J254" s="163">
        <f t="shared" si="103"/>
        <v>0</v>
      </c>
      <c r="K254" s="163">
        <f t="shared" si="103"/>
        <v>0</v>
      </c>
      <c r="L254" s="163">
        <f t="shared" si="103"/>
        <v>0</v>
      </c>
      <c r="M254" s="163">
        <f t="shared" si="103"/>
        <v>0</v>
      </c>
      <c r="N254" s="163">
        <f t="shared" si="103"/>
        <v>0</v>
      </c>
      <c r="O254" s="163">
        <f t="shared" si="103"/>
        <v>0</v>
      </c>
      <c r="P254" s="163">
        <f t="shared" si="103"/>
        <v>0</v>
      </c>
      <c r="Q254" s="163">
        <f t="shared" si="103"/>
        <v>0</v>
      </c>
      <c r="R254" s="163">
        <f t="shared" si="103"/>
        <v>0</v>
      </c>
      <c r="S254" s="163">
        <f t="shared" si="102"/>
        <v>0</v>
      </c>
      <c r="T254" s="163">
        <f t="shared" si="102"/>
        <v>0</v>
      </c>
      <c r="U254" s="163">
        <f t="shared" si="102"/>
        <v>0</v>
      </c>
      <c r="V254" s="163">
        <f t="shared" si="102"/>
        <v>0</v>
      </c>
      <c r="W254" s="163">
        <f t="shared" si="102"/>
        <v>0</v>
      </c>
      <c r="X254" s="163">
        <f t="shared" si="102"/>
        <v>0</v>
      </c>
      <c r="Y254" s="163">
        <f t="shared" si="102"/>
        <v>0</v>
      </c>
      <c r="Z254" s="163">
        <f t="shared" si="102"/>
        <v>0</v>
      </c>
      <c r="AA254" s="163">
        <f t="shared" si="102"/>
        <v>0</v>
      </c>
      <c r="AB254" s="163">
        <f t="shared" si="102"/>
        <v>0</v>
      </c>
      <c r="AC254" s="163">
        <f t="shared" si="102"/>
        <v>0</v>
      </c>
      <c r="AD254" s="163">
        <f t="shared" si="102"/>
        <v>0</v>
      </c>
      <c r="AE254" s="163">
        <f t="shared" si="102"/>
        <v>0</v>
      </c>
      <c r="AF254" s="176">
        <f t="shared" si="102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v>0</v>
      </c>
      <c r="D255" s="163">
        <v>0</v>
      </c>
      <c r="E255" s="163">
        <v>0</v>
      </c>
      <c r="F255" s="163">
        <v>0</v>
      </c>
      <c r="G255" s="163">
        <f t="shared" si="103"/>
        <v>0</v>
      </c>
      <c r="H255" s="163">
        <f t="shared" si="103"/>
        <v>0</v>
      </c>
      <c r="I255" s="163">
        <f t="shared" si="103"/>
        <v>0</v>
      </c>
      <c r="J255" s="163">
        <f t="shared" si="103"/>
        <v>0</v>
      </c>
      <c r="K255" s="163">
        <f t="shared" si="103"/>
        <v>0</v>
      </c>
      <c r="L255" s="163">
        <f t="shared" si="103"/>
        <v>0</v>
      </c>
      <c r="M255" s="163">
        <f t="shared" si="103"/>
        <v>0</v>
      </c>
      <c r="N255" s="163">
        <f t="shared" si="103"/>
        <v>0</v>
      </c>
      <c r="O255" s="163">
        <f t="shared" si="103"/>
        <v>0</v>
      </c>
      <c r="P255" s="163">
        <f t="shared" si="103"/>
        <v>0</v>
      </c>
      <c r="Q255" s="163">
        <f t="shared" si="103"/>
        <v>0</v>
      </c>
      <c r="R255" s="163">
        <f t="shared" si="103"/>
        <v>0</v>
      </c>
      <c r="S255" s="163">
        <f t="shared" si="102"/>
        <v>0</v>
      </c>
      <c r="T255" s="163">
        <f t="shared" si="102"/>
        <v>0</v>
      </c>
      <c r="U255" s="163">
        <f t="shared" si="102"/>
        <v>0</v>
      </c>
      <c r="V255" s="163">
        <f t="shared" si="102"/>
        <v>0</v>
      </c>
      <c r="W255" s="163">
        <f t="shared" si="102"/>
        <v>0</v>
      </c>
      <c r="X255" s="163">
        <f t="shared" si="102"/>
        <v>0</v>
      </c>
      <c r="Y255" s="163">
        <f t="shared" si="102"/>
        <v>0</v>
      </c>
      <c r="Z255" s="163">
        <f t="shared" si="102"/>
        <v>0</v>
      </c>
      <c r="AA255" s="163">
        <f t="shared" si="102"/>
        <v>0</v>
      </c>
      <c r="AB255" s="163">
        <f t="shared" si="102"/>
        <v>0</v>
      </c>
      <c r="AC255" s="163">
        <f t="shared" si="102"/>
        <v>0</v>
      </c>
      <c r="AD255" s="163">
        <f t="shared" si="102"/>
        <v>0</v>
      </c>
      <c r="AE255" s="163">
        <f t="shared" si="102"/>
        <v>0</v>
      </c>
      <c r="AF255" s="176">
        <f t="shared" si="102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v>0</v>
      </c>
      <c r="D256" s="163">
        <v>0</v>
      </c>
      <c r="E256" s="163">
        <v>0</v>
      </c>
      <c r="F256" s="163">
        <v>0</v>
      </c>
      <c r="G256" s="163">
        <f t="shared" si="103"/>
        <v>0</v>
      </c>
      <c r="H256" s="163">
        <f t="shared" si="103"/>
        <v>0</v>
      </c>
      <c r="I256" s="163">
        <f t="shared" si="103"/>
        <v>0</v>
      </c>
      <c r="J256" s="163">
        <f t="shared" si="103"/>
        <v>0</v>
      </c>
      <c r="K256" s="163">
        <f t="shared" si="103"/>
        <v>0</v>
      </c>
      <c r="L256" s="163">
        <f t="shared" si="103"/>
        <v>0</v>
      </c>
      <c r="M256" s="163">
        <f t="shared" si="103"/>
        <v>0</v>
      </c>
      <c r="N256" s="163">
        <f t="shared" si="103"/>
        <v>0</v>
      </c>
      <c r="O256" s="163">
        <f t="shared" si="103"/>
        <v>0</v>
      </c>
      <c r="P256" s="163">
        <f t="shared" si="103"/>
        <v>0</v>
      </c>
      <c r="Q256" s="163">
        <f t="shared" si="103"/>
        <v>0</v>
      </c>
      <c r="R256" s="163">
        <f t="shared" si="103"/>
        <v>0</v>
      </c>
      <c r="S256" s="163">
        <f t="shared" si="102"/>
        <v>0</v>
      </c>
      <c r="T256" s="163">
        <f t="shared" si="102"/>
        <v>0</v>
      </c>
      <c r="U256" s="163">
        <f t="shared" si="102"/>
        <v>0</v>
      </c>
      <c r="V256" s="163">
        <f t="shared" si="102"/>
        <v>0</v>
      </c>
      <c r="W256" s="163">
        <f t="shared" si="102"/>
        <v>0</v>
      </c>
      <c r="X256" s="163">
        <f t="shared" si="102"/>
        <v>0</v>
      </c>
      <c r="Y256" s="163">
        <f t="shared" si="102"/>
        <v>0</v>
      </c>
      <c r="Z256" s="163">
        <f t="shared" si="102"/>
        <v>0</v>
      </c>
      <c r="AA256" s="163">
        <f t="shared" si="102"/>
        <v>0</v>
      </c>
      <c r="AB256" s="163">
        <f t="shared" si="102"/>
        <v>0</v>
      </c>
      <c r="AC256" s="163">
        <f t="shared" si="102"/>
        <v>0</v>
      </c>
      <c r="AD256" s="163">
        <f t="shared" si="102"/>
        <v>0</v>
      </c>
      <c r="AE256" s="163">
        <f t="shared" si="102"/>
        <v>0</v>
      </c>
      <c r="AF256" s="176">
        <f t="shared" si="102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v>0</v>
      </c>
      <c r="D257" s="163">
        <v>0</v>
      </c>
      <c r="E257" s="163">
        <v>0</v>
      </c>
      <c r="F257" s="163">
        <v>0</v>
      </c>
      <c r="G257" s="163">
        <f t="shared" si="103"/>
        <v>0</v>
      </c>
      <c r="H257" s="163">
        <f t="shared" si="103"/>
        <v>0</v>
      </c>
      <c r="I257" s="163">
        <f t="shared" si="103"/>
        <v>0</v>
      </c>
      <c r="J257" s="163">
        <f t="shared" si="103"/>
        <v>0</v>
      </c>
      <c r="K257" s="163">
        <f t="shared" si="103"/>
        <v>0</v>
      </c>
      <c r="L257" s="163">
        <f t="shared" si="103"/>
        <v>0</v>
      </c>
      <c r="M257" s="163">
        <f t="shared" si="103"/>
        <v>0</v>
      </c>
      <c r="N257" s="163">
        <f t="shared" si="103"/>
        <v>0</v>
      </c>
      <c r="O257" s="163">
        <f t="shared" si="103"/>
        <v>0</v>
      </c>
      <c r="P257" s="163">
        <f t="shared" si="103"/>
        <v>0</v>
      </c>
      <c r="Q257" s="163">
        <f t="shared" si="103"/>
        <v>0</v>
      </c>
      <c r="R257" s="163">
        <f t="shared" si="103"/>
        <v>0</v>
      </c>
      <c r="S257" s="163">
        <f t="shared" si="102"/>
        <v>0</v>
      </c>
      <c r="T257" s="163">
        <f t="shared" si="102"/>
        <v>0</v>
      </c>
      <c r="U257" s="163">
        <f t="shared" si="102"/>
        <v>0</v>
      </c>
      <c r="V257" s="163">
        <f t="shared" si="102"/>
        <v>0</v>
      </c>
      <c r="W257" s="163">
        <f t="shared" si="102"/>
        <v>0</v>
      </c>
      <c r="X257" s="163">
        <f t="shared" si="102"/>
        <v>0</v>
      </c>
      <c r="Y257" s="163">
        <f t="shared" si="102"/>
        <v>0</v>
      </c>
      <c r="Z257" s="163">
        <f t="shared" si="102"/>
        <v>0</v>
      </c>
      <c r="AA257" s="163">
        <f t="shared" si="102"/>
        <v>0</v>
      </c>
      <c r="AB257" s="163">
        <f t="shared" si="102"/>
        <v>0</v>
      </c>
      <c r="AC257" s="163">
        <f t="shared" si="102"/>
        <v>0</v>
      </c>
      <c r="AD257" s="163">
        <f t="shared" si="102"/>
        <v>0</v>
      </c>
      <c r="AE257" s="163">
        <f t="shared" si="102"/>
        <v>0</v>
      </c>
      <c r="AF257" s="176">
        <f t="shared" si="102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v>0</v>
      </c>
      <c r="D258" s="163">
        <v>0</v>
      </c>
      <c r="E258" s="163">
        <v>0</v>
      </c>
      <c r="F258" s="163">
        <v>0</v>
      </c>
      <c r="G258" s="163">
        <f t="shared" si="103"/>
        <v>0</v>
      </c>
      <c r="H258" s="163">
        <f t="shared" si="103"/>
        <v>0</v>
      </c>
      <c r="I258" s="163">
        <f t="shared" si="103"/>
        <v>0</v>
      </c>
      <c r="J258" s="163">
        <f t="shared" si="103"/>
        <v>0</v>
      </c>
      <c r="K258" s="163">
        <f t="shared" si="103"/>
        <v>0</v>
      </c>
      <c r="L258" s="163">
        <f t="shared" si="103"/>
        <v>0</v>
      </c>
      <c r="M258" s="163">
        <f t="shared" si="103"/>
        <v>0</v>
      </c>
      <c r="N258" s="163">
        <f t="shared" si="103"/>
        <v>0</v>
      </c>
      <c r="O258" s="163">
        <f t="shared" si="103"/>
        <v>0</v>
      </c>
      <c r="P258" s="163">
        <f t="shared" si="103"/>
        <v>0</v>
      </c>
      <c r="Q258" s="163">
        <f t="shared" si="103"/>
        <v>0</v>
      </c>
      <c r="R258" s="163">
        <f t="shared" si="103"/>
        <v>0</v>
      </c>
      <c r="S258" s="163">
        <f t="shared" si="102"/>
        <v>0</v>
      </c>
      <c r="T258" s="163">
        <f t="shared" si="102"/>
        <v>0</v>
      </c>
      <c r="U258" s="163">
        <f t="shared" si="102"/>
        <v>0</v>
      </c>
      <c r="V258" s="163">
        <f t="shared" si="102"/>
        <v>0</v>
      </c>
      <c r="W258" s="163">
        <f t="shared" si="102"/>
        <v>0</v>
      </c>
      <c r="X258" s="163">
        <f t="shared" si="102"/>
        <v>0</v>
      </c>
      <c r="Y258" s="163">
        <f t="shared" si="102"/>
        <v>0</v>
      </c>
      <c r="Z258" s="163">
        <f t="shared" si="102"/>
        <v>0</v>
      </c>
      <c r="AA258" s="163">
        <f t="shared" si="102"/>
        <v>0</v>
      </c>
      <c r="AB258" s="163">
        <f t="shared" si="102"/>
        <v>0</v>
      </c>
      <c r="AC258" s="163">
        <f t="shared" si="102"/>
        <v>0</v>
      </c>
      <c r="AD258" s="163">
        <f t="shared" si="102"/>
        <v>0</v>
      </c>
      <c r="AE258" s="163">
        <f t="shared" si="102"/>
        <v>0</v>
      </c>
      <c r="AF258" s="176">
        <f t="shared" si="102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v>0</v>
      </c>
      <c r="D259" s="163">
        <v>0</v>
      </c>
      <c r="E259" s="163">
        <v>0</v>
      </c>
      <c r="F259" s="163">
        <v>0</v>
      </c>
      <c r="G259" s="163">
        <f t="shared" si="103"/>
        <v>0</v>
      </c>
      <c r="H259" s="163">
        <f t="shared" si="103"/>
        <v>0</v>
      </c>
      <c r="I259" s="163">
        <f t="shared" si="103"/>
        <v>0</v>
      </c>
      <c r="J259" s="163">
        <f t="shared" si="103"/>
        <v>0</v>
      </c>
      <c r="K259" s="163">
        <f t="shared" si="103"/>
        <v>0</v>
      </c>
      <c r="L259" s="163">
        <f t="shared" si="103"/>
        <v>0</v>
      </c>
      <c r="M259" s="163">
        <f t="shared" si="103"/>
        <v>0</v>
      </c>
      <c r="N259" s="163">
        <f t="shared" si="103"/>
        <v>0</v>
      </c>
      <c r="O259" s="163">
        <f t="shared" si="103"/>
        <v>0</v>
      </c>
      <c r="P259" s="163">
        <f t="shared" si="103"/>
        <v>0</v>
      </c>
      <c r="Q259" s="163">
        <f t="shared" si="103"/>
        <v>0</v>
      </c>
      <c r="R259" s="163">
        <f t="shared" si="103"/>
        <v>0</v>
      </c>
      <c r="S259" s="163">
        <f t="shared" si="102"/>
        <v>0</v>
      </c>
      <c r="T259" s="163">
        <f t="shared" si="102"/>
        <v>0</v>
      </c>
      <c r="U259" s="163">
        <f t="shared" si="102"/>
        <v>0</v>
      </c>
      <c r="V259" s="163">
        <f t="shared" si="102"/>
        <v>0</v>
      </c>
      <c r="W259" s="163">
        <f t="shared" si="102"/>
        <v>0</v>
      </c>
      <c r="X259" s="163">
        <f t="shared" si="102"/>
        <v>0</v>
      </c>
      <c r="Y259" s="163">
        <f t="shared" si="102"/>
        <v>0</v>
      </c>
      <c r="Z259" s="163">
        <f t="shared" si="102"/>
        <v>0</v>
      </c>
      <c r="AA259" s="163">
        <f t="shared" si="102"/>
        <v>0</v>
      </c>
      <c r="AB259" s="163">
        <f t="shared" si="102"/>
        <v>0</v>
      </c>
      <c r="AC259" s="163">
        <f t="shared" si="102"/>
        <v>0</v>
      </c>
      <c r="AD259" s="163">
        <f t="shared" si="102"/>
        <v>0</v>
      </c>
      <c r="AE259" s="163">
        <f t="shared" si="102"/>
        <v>0</v>
      </c>
      <c r="AF259" s="176">
        <f t="shared" si="102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v>0</v>
      </c>
      <c r="D260" s="163">
        <v>0</v>
      </c>
      <c r="E260" s="163">
        <v>0</v>
      </c>
      <c r="F260" s="163">
        <v>0</v>
      </c>
      <c r="G260" s="163">
        <f t="shared" si="103"/>
        <v>0</v>
      </c>
      <c r="H260" s="163">
        <f t="shared" si="103"/>
        <v>0</v>
      </c>
      <c r="I260" s="163">
        <f t="shared" si="103"/>
        <v>0</v>
      </c>
      <c r="J260" s="163">
        <f t="shared" si="103"/>
        <v>0</v>
      </c>
      <c r="K260" s="163">
        <f t="shared" si="103"/>
        <v>0</v>
      </c>
      <c r="L260" s="163">
        <f t="shared" si="103"/>
        <v>0</v>
      </c>
      <c r="M260" s="163">
        <f t="shared" si="103"/>
        <v>0</v>
      </c>
      <c r="N260" s="163">
        <f t="shared" si="103"/>
        <v>0</v>
      </c>
      <c r="O260" s="163">
        <f t="shared" si="103"/>
        <v>0</v>
      </c>
      <c r="P260" s="163">
        <f t="shared" si="103"/>
        <v>0</v>
      </c>
      <c r="Q260" s="163">
        <f t="shared" si="103"/>
        <v>0</v>
      </c>
      <c r="R260" s="163">
        <f t="shared" si="103"/>
        <v>0</v>
      </c>
      <c r="S260" s="163">
        <f t="shared" si="102"/>
        <v>0</v>
      </c>
      <c r="T260" s="163">
        <f t="shared" si="102"/>
        <v>0</v>
      </c>
      <c r="U260" s="163">
        <f t="shared" si="102"/>
        <v>0</v>
      </c>
      <c r="V260" s="163">
        <f t="shared" si="102"/>
        <v>0</v>
      </c>
      <c r="W260" s="163">
        <f t="shared" si="102"/>
        <v>0</v>
      </c>
      <c r="X260" s="163">
        <f t="shared" si="102"/>
        <v>0</v>
      </c>
      <c r="Y260" s="163">
        <f t="shared" si="102"/>
        <v>0</v>
      </c>
      <c r="Z260" s="163">
        <f t="shared" si="102"/>
        <v>0</v>
      </c>
      <c r="AA260" s="163">
        <f t="shared" si="102"/>
        <v>0</v>
      </c>
      <c r="AB260" s="163">
        <f t="shared" si="102"/>
        <v>0</v>
      </c>
      <c r="AC260" s="163">
        <f t="shared" si="102"/>
        <v>0</v>
      </c>
      <c r="AD260" s="163">
        <f t="shared" si="102"/>
        <v>0</v>
      </c>
      <c r="AE260" s="163">
        <f t="shared" si="102"/>
        <v>0</v>
      </c>
      <c r="AF260" s="176">
        <f t="shared" si="102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v>0</v>
      </c>
      <c r="D261" s="163">
        <v>0</v>
      </c>
      <c r="E261" s="163">
        <v>0</v>
      </c>
      <c r="F261" s="163">
        <v>0</v>
      </c>
      <c r="G261" s="163">
        <f t="shared" si="103"/>
        <v>0</v>
      </c>
      <c r="H261" s="163">
        <f t="shared" si="103"/>
        <v>0</v>
      </c>
      <c r="I261" s="163">
        <f t="shared" si="103"/>
        <v>0</v>
      </c>
      <c r="J261" s="163">
        <f t="shared" si="103"/>
        <v>0</v>
      </c>
      <c r="K261" s="163">
        <f t="shared" si="103"/>
        <v>0</v>
      </c>
      <c r="L261" s="163">
        <f t="shared" si="103"/>
        <v>0</v>
      </c>
      <c r="M261" s="163">
        <f t="shared" si="103"/>
        <v>0</v>
      </c>
      <c r="N261" s="163">
        <f t="shared" si="103"/>
        <v>0</v>
      </c>
      <c r="O261" s="163">
        <f t="shared" si="103"/>
        <v>0</v>
      </c>
      <c r="P261" s="163">
        <f t="shared" si="103"/>
        <v>0</v>
      </c>
      <c r="Q261" s="163">
        <f t="shared" si="103"/>
        <v>0</v>
      </c>
      <c r="R261" s="163">
        <f t="shared" si="103"/>
        <v>0</v>
      </c>
      <c r="S261" s="163">
        <f t="shared" si="102"/>
        <v>0</v>
      </c>
      <c r="T261" s="163">
        <f t="shared" si="102"/>
        <v>0</v>
      </c>
      <c r="U261" s="163">
        <f t="shared" si="102"/>
        <v>0</v>
      </c>
      <c r="V261" s="163">
        <f t="shared" si="102"/>
        <v>0</v>
      </c>
      <c r="W261" s="163">
        <f t="shared" si="102"/>
        <v>0</v>
      </c>
      <c r="X261" s="163">
        <f t="shared" si="102"/>
        <v>0</v>
      </c>
      <c r="Y261" s="163">
        <f t="shared" si="102"/>
        <v>0</v>
      </c>
      <c r="Z261" s="163">
        <f t="shared" si="102"/>
        <v>0</v>
      </c>
      <c r="AA261" s="163">
        <f t="shared" si="102"/>
        <v>0</v>
      </c>
      <c r="AB261" s="163">
        <f t="shared" si="102"/>
        <v>0</v>
      </c>
      <c r="AC261" s="163">
        <f t="shared" si="102"/>
        <v>0</v>
      </c>
      <c r="AD261" s="163">
        <f t="shared" si="102"/>
        <v>0</v>
      </c>
      <c r="AE261" s="163">
        <f t="shared" si="102"/>
        <v>0</v>
      </c>
      <c r="AF261" s="176">
        <f t="shared" si="102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v>0</v>
      </c>
      <c r="D262" s="163">
        <v>0</v>
      </c>
      <c r="E262" s="163">
        <v>0</v>
      </c>
      <c r="F262" s="163">
        <v>0</v>
      </c>
      <c r="G262" s="163">
        <f t="shared" si="103"/>
        <v>0</v>
      </c>
      <c r="H262" s="163">
        <f t="shared" si="103"/>
        <v>0</v>
      </c>
      <c r="I262" s="163">
        <f t="shared" si="103"/>
        <v>0</v>
      </c>
      <c r="J262" s="163">
        <f t="shared" si="103"/>
        <v>0</v>
      </c>
      <c r="K262" s="163">
        <f t="shared" si="103"/>
        <v>0</v>
      </c>
      <c r="L262" s="163">
        <f t="shared" si="103"/>
        <v>0</v>
      </c>
      <c r="M262" s="163">
        <f t="shared" si="103"/>
        <v>0</v>
      </c>
      <c r="N262" s="163">
        <f t="shared" si="103"/>
        <v>0</v>
      </c>
      <c r="O262" s="163">
        <f t="shared" si="103"/>
        <v>0</v>
      </c>
      <c r="P262" s="163">
        <f t="shared" si="103"/>
        <v>0</v>
      </c>
      <c r="Q262" s="163">
        <f t="shared" si="103"/>
        <v>0</v>
      </c>
      <c r="R262" s="163">
        <f t="shared" si="103"/>
        <v>0</v>
      </c>
      <c r="S262" s="163">
        <f t="shared" si="102"/>
        <v>0</v>
      </c>
      <c r="T262" s="163">
        <f t="shared" si="102"/>
        <v>0</v>
      </c>
      <c r="U262" s="163">
        <f t="shared" si="102"/>
        <v>0</v>
      </c>
      <c r="V262" s="163">
        <f t="shared" si="102"/>
        <v>0</v>
      </c>
      <c r="W262" s="163">
        <f t="shared" si="102"/>
        <v>0</v>
      </c>
      <c r="X262" s="163">
        <f t="shared" si="102"/>
        <v>0</v>
      </c>
      <c r="Y262" s="163">
        <f t="shared" si="102"/>
        <v>0</v>
      </c>
      <c r="Z262" s="163">
        <f t="shared" si="102"/>
        <v>0</v>
      </c>
      <c r="AA262" s="163">
        <f t="shared" si="102"/>
        <v>0</v>
      </c>
      <c r="AB262" s="163">
        <f t="shared" si="102"/>
        <v>0</v>
      </c>
      <c r="AC262" s="163">
        <f t="shared" si="102"/>
        <v>0</v>
      </c>
      <c r="AD262" s="163">
        <f t="shared" si="102"/>
        <v>0</v>
      </c>
      <c r="AE262" s="163">
        <f t="shared" si="102"/>
        <v>0</v>
      </c>
      <c r="AF262" s="176">
        <f t="shared" si="102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v>0</v>
      </c>
      <c r="D263" s="163">
        <v>0</v>
      </c>
      <c r="E263" s="163">
        <v>0</v>
      </c>
      <c r="F263" s="163">
        <v>0</v>
      </c>
      <c r="G263" s="163">
        <f t="shared" si="103"/>
        <v>0</v>
      </c>
      <c r="H263" s="163">
        <f t="shared" si="103"/>
        <v>0</v>
      </c>
      <c r="I263" s="163">
        <f t="shared" si="103"/>
        <v>0</v>
      </c>
      <c r="J263" s="163">
        <f t="shared" si="103"/>
        <v>0</v>
      </c>
      <c r="K263" s="163">
        <f t="shared" si="103"/>
        <v>0</v>
      </c>
      <c r="L263" s="163">
        <f t="shared" si="103"/>
        <v>0</v>
      </c>
      <c r="M263" s="163">
        <f t="shared" si="103"/>
        <v>0</v>
      </c>
      <c r="N263" s="163">
        <f t="shared" si="103"/>
        <v>0</v>
      </c>
      <c r="O263" s="163">
        <f t="shared" si="103"/>
        <v>0</v>
      </c>
      <c r="P263" s="163">
        <f t="shared" si="103"/>
        <v>0</v>
      </c>
      <c r="Q263" s="163">
        <f t="shared" si="103"/>
        <v>0</v>
      </c>
      <c r="R263" s="163">
        <f t="shared" si="103"/>
        <v>0</v>
      </c>
      <c r="S263" s="163">
        <f t="shared" si="102"/>
        <v>0</v>
      </c>
      <c r="T263" s="163">
        <f t="shared" si="102"/>
        <v>0</v>
      </c>
      <c r="U263" s="163">
        <f t="shared" si="102"/>
        <v>0</v>
      </c>
      <c r="V263" s="163">
        <f t="shared" si="102"/>
        <v>0</v>
      </c>
      <c r="W263" s="163">
        <f t="shared" si="102"/>
        <v>0</v>
      </c>
      <c r="X263" s="163">
        <f t="shared" si="102"/>
        <v>0</v>
      </c>
      <c r="Y263" s="163">
        <f t="shared" si="102"/>
        <v>0</v>
      </c>
      <c r="Z263" s="163">
        <f t="shared" si="102"/>
        <v>0</v>
      </c>
      <c r="AA263" s="163">
        <f t="shared" si="102"/>
        <v>0</v>
      </c>
      <c r="AB263" s="163">
        <f t="shared" si="102"/>
        <v>0</v>
      </c>
      <c r="AC263" s="163">
        <f t="shared" si="102"/>
        <v>0</v>
      </c>
      <c r="AD263" s="163">
        <f t="shared" si="102"/>
        <v>0</v>
      </c>
      <c r="AE263" s="163">
        <f t="shared" si="102"/>
        <v>0</v>
      </c>
      <c r="AF263" s="176">
        <f t="shared" si="102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v>0</v>
      </c>
      <c r="D264" s="163">
        <v>0</v>
      </c>
      <c r="E264" s="163">
        <v>0</v>
      </c>
      <c r="F264" s="163">
        <v>0</v>
      </c>
      <c r="G264" s="163">
        <f t="shared" si="103"/>
        <v>0</v>
      </c>
      <c r="H264" s="163">
        <f t="shared" si="103"/>
        <v>0</v>
      </c>
      <c r="I264" s="163">
        <f t="shared" si="103"/>
        <v>0</v>
      </c>
      <c r="J264" s="163">
        <f t="shared" si="103"/>
        <v>0</v>
      </c>
      <c r="K264" s="163">
        <f t="shared" si="103"/>
        <v>0</v>
      </c>
      <c r="L264" s="163">
        <f t="shared" si="103"/>
        <v>0</v>
      </c>
      <c r="M264" s="163">
        <f t="shared" si="103"/>
        <v>0</v>
      </c>
      <c r="N264" s="163">
        <f t="shared" si="103"/>
        <v>0</v>
      </c>
      <c r="O264" s="163">
        <f t="shared" si="103"/>
        <v>0</v>
      </c>
      <c r="P264" s="163">
        <f t="shared" si="103"/>
        <v>0</v>
      </c>
      <c r="Q264" s="163">
        <f t="shared" si="103"/>
        <v>0</v>
      </c>
      <c r="R264" s="163">
        <f t="shared" si="103"/>
        <v>0</v>
      </c>
      <c r="S264" s="163">
        <f t="shared" ref="S264:AF273" si="104">R264</f>
        <v>0</v>
      </c>
      <c r="T264" s="163">
        <f t="shared" si="104"/>
        <v>0</v>
      </c>
      <c r="U264" s="163">
        <f t="shared" si="104"/>
        <v>0</v>
      </c>
      <c r="V264" s="163">
        <f t="shared" si="104"/>
        <v>0</v>
      </c>
      <c r="W264" s="163">
        <f t="shared" si="104"/>
        <v>0</v>
      </c>
      <c r="X264" s="163">
        <f t="shared" si="104"/>
        <v>0</v>
      </c>
      <c r="Y264" s="163">
        <f t="shared" si="104"/>
        <v>0</v>
      </c>
      <c r="Z264" s="163">
        <f t="shared" si="104"/>
        <v>0</v>
      </c>
      <c r="AA264" s="163">
        <f t="shared" si="104"/>
        <v>0</v>
      </c>
      <c r="AB264" s="163">
        <f t="shared" si="104"/>
        <v>0</v>
      </c>
      <c r="AC264" s="163">
        <f t="shared" si="104"/>
        <v>0</v>
      </c>
      <c r="AD264" s="163">
        <f t="shared" si="104"/>
        <v>0</v>
      </c>
      <c r="AE264" s="163">
        <f t="shared" si="104"/>
        <v>0</v>
      </c>
      <c r="AF264" s="176">
        <f t="shared" si="104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v>0</v>
      </c>
      <c r="D265" s="163">
        <v>0</v>
      </c>
      <c r="E265" s="163">
        <v>0</v>
      </c>
      <c r="F265" s="163">
        <v>0</v>
      </c>
      <c r="G265" s="163">
        <f t="shared" ref="C265:R273" si="105">F265</f>
        <v>0</v>
      </c>
      <c r="H265" s="163">
        <f t="shared" si="105"/>
        <v>0</v>
      </c>
      <c r="I265" s="163">
        <f t="shared" si="105"/>
        <v>0</v>
      </c>
      <c r="J265" s="163">
        <f t="shared" si="105"/>
        <v>0</v>
      </c>
      <c r="K265" s="163">
        <f t="shared" si="105"/>
        <v>0</v>
      </c>
      <c r="L265" s="163">
        <f t="shared" si="105"/>
        <v>0</v>
      </c>
      <c r="M265" s="163">
        <f t="shared" si="105"/>
        <v>0</v>
      </c>
      <c r="N265" s="163">
        <f t="shared" si="105"/>
        <v>0</v>
      </c>
      <c r="O265" s="163">
        <f t="shared" si="105"/>
        <v>0</v>
      </c>
      <c r="P265" s="163">
        <f t="shared" si="105"/>
        <v>0</v>
      </c>
      <c r="Q265" s="163">
        <f t="shared" si="105"/>
        <v>0</v>
      </c>
      <c r="R265" s="163">
        <f t="shared" si="105"/>
        <v>0</v>
      </c>
      <c r="S265" s="163">
        <f t="shared" si="104"/>
        <v>0</v>
      </c>
      <c r="T265" s="163">
        <f t="shared" si="104"/>
        <v>0</v>
      </c>
      <c r="U265" s="163">
        <f t="shared" si="104"/>
        <v>0</v>
      </c>
      <c r="V265" s="163">
        <f t="shared" si="104"/>
        <v>0</v>
      </c>
      <c r="W265" s="163">
        <f t="shared" si="104"/>
        <v>0</v>
      </c>
      <c r="X265" s="163">
        <f t="shared" si="104"/>
        <v>0</v>
      </c>
      <c r="Y265" s="163">
        <f t="shared" si="104"/>
        <v>0</v>
      </c>
      <c r="Z265" s="163">
        <f t="shared" si="104"/>
        <v>0</v>
      </c>
      <c r="AA265" s="163">
        <f t="shared" si="104"/>
        <v>0</v>
      </c>
      <c r="AB265" s="163">
        <f t="shared" si="104"/>
        <v>0</v>
      </c>
      <c r="AC265" s="163">
        <f t="shared" si="104"/>
        <v>0</v>
      </c>
      <c r="AD265" s="163">
        <f t="shared" si="104"/>
        <v>0</v>
      </c>
      <c r="AE265" s="163">
        <f t="shared" si="104"/>
        <v>0</v>
      </c>
      <c r="AF265" s="176">
        <f t="shared" si="104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v>0</v>
      </c>
      <c r="D266" s="163">
        <v>0</v>
      </c>
      <c r="E266" s="163">
        <v>0</v>
      </c>
      <c r="F266" s="163">
        <v>0</v>
      </c>
      <c r="G266" s="163">
        <f t="shared" si="105"/>
        <v>0</v>
      </c>
      <c r="H266" s="163">
        <f t="shared" si="105"/>
        <v>0</v>
      </c>
      <c r="I266" s="163">
        <f t="shared" si="105"/>
        <v>0</v>
      </c>
      <c r="J266" s="163">
        <f t="shared" si="105"/>
        <v>0</v>
      </c>
      <c r="K266" s="163">
        <f t="shared" si="105"/>
        <v>0</v>
      </c>
      <c r="L266" s="163">
        <f t="shared" si="105"/>
        <v>0</v>
      </c>
      <c r="M266" s="163">
        <f t="shared" si="105"/>
        <v>0</v>
      </c>
      <c r="N266" s="163">
        <f t="shared" si="105"/>
        <v>0</v>
      </c>
      <c r="O266" s="163">
        <f t="shared" si="105"/>
        <v>0</v>
      </c>
      <c r="P266" s="163">
        <f t="shared" si="105"/>
        <v>0</v>
      </c>
      <c r="Q266" s="163">
        <f t="shared" si="105"/>
        <v>0</v>
      </c>
      <c r="R266" s="163">
        <f t="shared" si="105"/>
        <v>0</v>
      </c>
      <c r="S266" s="163">
        <f t="shared" si="104"/>
        <v>0</v>
      </c>
      <c r="T266" s="163">
        <f t="shared" si="104"/>
        <v>0</v>
      </c>
      <c r="U266" s="163">
        <f t="shared" si="104"/>
        <v>0</v>
      </c>
      <c r="V266" s="163">
        <f t="shared" si="104"/>
        <v>0</v>
      </c>
      <c r="W266" s="163">
        <f t="shared" si="104"/>
        <v>0</v>
      </c>
      <c r="X266" s="163">
        <f t="shared" si="104"/>
        <v>0</v>
      </c>
      <c r="Y266" s="163">
        <f t="shared" si="104"/>
        <v>0</v>
      </c>
      <c r="Z266" s="163">
        <f t="shared" si="104"/>
        <v>0</v>
      </c>
      <c r="AA266" s="163">
        <f t="shared" si="104"/>
        <v>0</v>
      </c>
      <c r="AB266" s="163">
        <f t="shared" si="104"/>
        <v>0</v>
      </c>
      <c r="AC266" s="163">
        <f t="shared" si="104"/>
        <v>0</v>
      </c>
      <c r="AD266" s="163">
        <f t="shared" si="104"/>
        <v>0</v>
      </c>
      <c r="AE266" s="163">
        <f t="shared" si="104"/>
        <v>0</v>
      </c>
      <c r="AF266" s="176">
        <f t="shared" si="104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v>0</v>
      </c>
      <c r="D267" s="163">
        <v>0</v>
      </c>
      <c r="E267" s="163">
        <v>0</v>
      </c>
      <c r="F267" s="163">
        <v>0</v>
      </c>
      <c r="G267" s="163">
        <f t="shared" si="105"/>
        <v>0</v>
      </c>
      <c r="H267" s="163">
        <f t="shared" si="105"/>
        <v>0</v>
      </c>
      <c r="I267" s="163">
        <f t="shared" si="105"/>
        <v>0</v>
      </c>
      <c r="J267" s="163">
        <f t="shared" si="105"/>
        <v>0</v>
      </c>
      <c r="K267" s="163">
        <f t="shared" si="105"/>
        <v>0</v>
      </c>
      <c r="L267" s="163">
        <f t="shared" si="105"/>
        <v>0</v>
      </c>
      <c r="M267" s="163">
        <f t="shared" si="105"/>
        <v>0</v>
      </c>
      <c r="N267" s="163">
        <f t="shared" si="105"/>
        <v>0</v>
      </c>
      <c r="O267" s="163">
        <f t="shared" si="105"/>
        <v>0</v>
      </c>
      <c r="P267" s="163">
        <f t="shared" si="105"/>
        <v>0</v>
      </c>
      <c r="Q267" s="163">
        <f t="shared" si="105"/>
        <v>0</v>
      </c>
      <c r="R267" s="163">
        <f t="shared" si="105"/>
        <v>0</v>
      </c>
      <c r="S267" s="163">
        <f t="shared" si="104"/>
        <v>0</v>
      </c>
      <c r="T267" s="163">
        <f t="shared" si="104"/>
        <v>0</v>
      </c>
      <c r="U267" s="163">
        <f t="shared" si="104"/>
        <v>0</v>
      </c>
      <c r="V267" s="163">
        <f t="shared" si="104"/>
        <v>0</v>
      </c>
      <c r="W267" s="163">
        <f t="shared" si="104"/>
        <v>0</v>
      </c>
      <c r="X267" s="163">
        <f t="shared" si="104"/>
        <v>0</v>
      </c>
      <c r="Y267" s="163">
        <f t="shared" si="104"/>
        <v>0</v>
      </c>
      <c r="Z267" s="163">
        <f t="shared" si="104"/>
        <v>0</v>
      </c>
      <c r="AA267" s="163">
        <f t="shared" si="104"/>
        <v>0</v>
      </c>
      <c r="AB267" s="163">
        <f t="shared" si="104"/>
        <v>0</v>
      </c>
      <c r="AC267" s="163">
        <f t="shared" si="104"/>
        <v>0</v>
      </c>
      <c r="AD267" s="163">
        <f t="shared" si="104"/>
        <v>0</v>
      </c>
      <c r="AE267" s="163">
        <f t="shared" si="104"/>
        <v>0</v>
      </c>
      <c r="AF267" s="176">
        <f t="shared" si="104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v>0</v>
      </c>
      <c r="D268" s="163">
        <v>0</v>
      </c>
      <c r="E268" s="163">
        <v>0</v>
      </c>
      <c r="F268" s="163">
        <v>0</v>
      </c>
      <c r="G268" s="163">
        <f t="shared" si="105"/>
        <v>0</v>
      </c>
      <c r="H268" s="163">
        <f t="shared" si="105"/>
        <v>0</v>
      </c>
      <c r="I268" s="163">
        <f t="shared" si="105"/>
        <v>0</v>
      </c>
      <c r="J268" s="163">
        <f t="shared" si="105"/>
        <v>0</v>
      </c>
      <c r="K268" s="163">
        <f t="shared" si="105"/>
        <v>0</v>
      </c>
      <c r="L268" s="163">
        <f t="shared" si="105"/>
        <v>0</v>
      </c>
      <c r="M268" s="163">
        <f t="shared" si="105"/>
        <v>0</v>
      </c>
      <c r="N268" s="163">
        <f t="shared" si="105"/>
        <v>0</v>
      </c>
      <c r="O268" s="163">
        <f t="shared" si="105"/>
        <v>0</v>
      </c>
      <c r="P268" s="163">
        <f t="shared" si="105"/>
        <v>0</v>
      </c>
      <c r="Q268" s="163">
        <f t="shared" si="105"/>
        <v>0</v>
      </c>
      <c r="R268" s="163">
        <f t="shared" si="105"/>
        <v>0</v>
      </c>
      <c r="S268" s="163">
        <f t="shared" si="104"/>
        <v>0</v>
      </c>
      <c r="T268" s="163">
        <f t="shared" si="104"/>
        <v>0</v>
      </c>
      <c r="U268" s="163">
        <f t="shared" si="104"/>
        <v>0</v>
      </c>
      <c r="V268" s="163">
        <f t="shared" si="104"/>
        <v>0</v>
      </c>
      <c r="W268" s="163">
        <f t="shared" si="104"/>
        <v>0</v>
      </c>
      <c r="X268" s="163">
        <f t="shared" si="104"/>
        <v>0</v>
      </c>
      <c r="Y268" s="163">
        <f t="shared" si="104"/>
        <v>0</v>
      </c>
      <c r="Z268" s="163">
        <f t="shared" si="104"/>
        <v>0</v>
      </c>
      <c r="AA268" s="163">
        <f t="shared" si="104"/>
        <v>0</v>
      </c>
      <c r="AB268" s="163">
        <f t="shared" si="104"/>
        <v>0</v>
      </c>
      <c r="AC268" s="163">
        <f t="shared" si="104"/>
        <v>0</v>
      </c>
      <c r="AD268" s="163">
        <f t="shared" si="104"/>
        <v>0</v>
      </c>
      <c r="AE268" s="163">
        <f t="shared" si="104"/>
        <v>0</v>
      </c>
      <c r="AF268" s="176">
        <f t="shared" si="104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v>0</v>
      </c>
      <c r="D269" s="163">
        <v>0</v>
      </c>
      <c r="E269" s="163">
        <v>0</v>
      </c>
      <c r="F269" s="163">
        <v>0</v>
      </c>
      <c r="G269" s="163">
        <f t="shared" si="105"/>
        <v>0</v>
      </c>
      <c r="H269" s="163">
        <f t="shared" si="105"/>
        <v>0</v>
      </c>
      <c r="I269" s="163">
        <f t="shared" si="105"/>
        <v>0</v>
      </c>
      <c r="J269" s="163">
        <f t="shared" si="105"/>
        <v>0</v>
      </c>
      <c r="K269" s="163">
        <f t="shared" si="105"/>
        <v>0</v>
      </c>
      <c r="L269" s="163">
        <f t="shared" si="105"/>
        <v>0</v>
      </c>
      <c r="M269" s="163">
        <f t="shared" si="105"/>
        <v>0</v>
      </c>
      <c r="N269" s="163">
        <f t="shared" si="105"/>
        <v>0</v>
      </c>
      <c r="O269" s="163">
        <f t="shared" si="105"/>
        <v>0</v>
      </c>
      <c r="P269" s="163">
        <f t="shared" si="105"/>
        <v>0</v>
      </c>
      <c r="Q269" s="163">
        <f t="shared" si="105"/>
        <v>0</v>
      </c>
      <c r="R269" s="163">
        <f t="shared" si="105"/>
        <v>0</v>
      </c>
      <c r="S269" s="163">
        <f t="shared" si="104"/>
        <v>0</v>
      </c>
      <c r="T269" s="163">
        <f t="shared" si="104"/>
        <v>0</v>
      </c>
      <c r="U269" s="163">
        <f t="shared" si="104"/>
        <v>0</v>
      </c>
      <c r="V269" s="163">
        <f t="shared" si="104"/>
        <v>0</v>
      </c>
      <c r="W269" s="163">
        <f t="shared" si="104"/>
        <v>0</v>
      </c>
      <c r="X269" s="163">
        <f t="shared" si="104"/>
        <v>0</v>
      </c>
      <c r="Y269" s="163">
        <f t="shared" si="104"/>
        <v>0</v>
      </c>
      <c r="Z269" s="163">
        <f t="shared" si="104"/>
        <v>0</v>
      </c>
      <c r="AA269" s="163">
        <f t="shared" si="104"/>
        <v>0</v>
      </c>
      <c r="AB269" s="163">
        <f t="shared" si="104"/>
        <v>0</v>
      </c>
      <c r="AC269" s="163">
        <f t="shared" si="104"/>
        <v>0</v>
      </c>
      <c r="AD269" s="163">
        <f t="shared" si="104"/>
        <v>0</v>
      </c>
      <c r="AE269" s="163">
        <f t="shared" si="104"/>
        <v>0</v>
      </c>
      <c r="AF269" s="176">
        <f t="shared" si="104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v>0</v>
      </c>
      <c r="D270" s="163">
        <v>0</v>
      </c>
      <c r="E270" s="163">
        <v>0</v>
      </c>
      <c r="F270" s="163">
        <v>0</v>
      </c>
      <c r="G270" s="163">
        <f t="shared" si="105"/>
        <v>0</v>
      </c>
      <c r="H270" s="163">
        <f t="shared" si="105"/>
        <v>0</v>
      </c>
      <c r="I270" s="163">
        <f t="shared" si="105"/>
        <v>0</v>
      </c>
      <c r="J270" s="163">
        <f t="shared" si="105"/>
        <v>0</v>
      </c>
      <c r="K270" s="163">
        <f t="shared" si="105"/>
        <v>0</v>
      </c>
      <c r="L270" s="163">
        <f t="shared" si="105"/>
        <v>0</v>
      </c>
      <c r="M270" s="163">
        <f t="shared" si="105"/>
        <v>0</v>
      </c>
      <c r="N270" s="163">
        <f t="shared" si="105"/>
        <v>0</v>
      </c>
      <c r="O270" s="163">
        <f t="shared" si="105"/>
        <v>0</v>
      </c>
      <c r="P270" s="163">
        <f t="shared" si="105"/>
        <v>0</v>
      </c>
      <c r="Q270" s="163">
        <f t="shared" si="105"/>
        <v>0</v>
      </c>
      <c r="R270" s="163">
        <f t="shared" si="105"/>
        <v>0</v>
      </c>
      <c r="S270" s="163">
        <f t="shared" si="104"/>
        <v>0</v>
      </c>
      <c r="T270" s="163">
        <f t="shared" si="104"/>
        <v>0</v>
      </c>
      <c r="U270" s="163">
        <f t="shared" si="104"/>
        <v>0</v>
      </c>
      <c r="V270" s="163">
        <f t="shared" si="104"/>
        <v>0</v>
      </c>
      <c r="W270" s="163">
        <f t="shared" si="104"/>
        <v>0</v>
      </c>
      <c r="X270" s="163">
        <f t="shared" si="104"/>
        <v>0</v>
      </c>
      <c r="Y270" s="163">
        <f t="shared" si="104"/>
        <v>0</v>
      </c>
      <c r="Z270" s="163">
        <f t="shared" si="104"/>
        <v>0</v>
      </c>
      <c r="AA270" s="163">
        <f t="shared" si="104"/>
        <v>0</v>
      </c>
      <c r="AB270" s="163">
        <f t="shared" si="104"/>
        <v>0</v>
      </c>
      <c r="AC270" s="163">
        <f t="shared" si="104"/>
        <v>0</v>
      </c>
      <c r="AD270" s="163">
        <f t="shared" si="104"/>
        <v>0</v>
      </c>
      <c r="AE270" s="163">
        <f t="shared" si="104"/>
        <v>0</v>
      </c>
      <c r="AF270" s="176">
        <f t="shared" si="104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v>0</v>
      </c>
      <c r="D271" s="163">
        <v>0</v>
      </c>
      <c r="E271" s="163">
        <v>0</v>
      </c>
      <c r="F271" s="163">
        <v>0</v>
      </c>
      <c r="G271" s="163">
        <f t="shared" si="105"/>
        <v>0</v>
      </c>
      <c r="H271" s="163">
        <f t="shared" si="105"/>
        <v>0</v>
      </c>
      <c r="I271" s="163">
        <f t="shared" si="105"/>
        <v>0</v>
      </c>
      <c r="J271" s="163">
        <f t="shared" si="105"/>
        <v>0</v>
      </c>
      <c r="K271" s="163">
        <f t="shared" si="105"/>
        <v>0</v>
      </c>
      <c r="L271" s="163">
        <f t="shared" si="105"/>
        <v>0</v>
      </c>
      <c r="M271" s="163">
        <f t="shared" si="105"/>
        <v>0</v>
      </c>
      <c r="N271" s="163">
        <f t="shared" si="105"/>
        <v>0</v>
      </c>
      <c r="O271" s="163">
        <f t="shared" si="105"/>
        <v>0</v>
      </c>
      <c r="P271" s="163">
        <f t="shared" si="105"/>
        <v>0</v>
      </c>
      <c r="Q271" s="163">
        <f t="shared" si="105"/>
        <v>0</v>
      </c>
      <c r="R271" s="163">
        <f t="shared" si="105"/>
        <v>0</v>
      </c>
      <c r="S271" s="163">
        <f t="shared" si="104"/>
        <v>0</v>
      </c>
      <c r="T271" s="163">
        <f t="shared" si="104"/>
        <v>0</v>
      </c>
      <c r="U271" s="163">
        <f t="shared" si="104"/>
        <v>0</v>
      </c>
      <c r="V271" s="163">
        <f t="shared" si="104"/>
        <v>0</v>
      </c>
      <c r="W271" s="163">
        <f t="shared" si="104"/>
        <v>0</v>
      </c>
      <c r="X271" s="163">
        <f t="shared" si="104"/>
        <v>0</v>
      </c>
      <c r="Y271" s="163">
        <f t="shared" si="104"/>
        <v>0</v>
      </c>
      <c r="Z271" s="163">
        <f t="shared" si="104"/>
        <v>0</v>
      </c>
      <c r="AA271" s="163">
        <f t="shared" si="104"/>
        <v>0</v>
      </c>
      <c r="AB271" s="163">
        <f t="shared" si="104"/>
        <v>0</v>
      </c>
      <c r="AC271" s="163">
        <f t="shared" si="104"/>
        <v>0</v>
      </c>
      <c r="AD271" s="163">
        <f t="shared" si="104"/>
        <v>0</v>
      </c>
      <c r="AE271" s="163">
        <f t="shared" si="104"/>
        <v>0</v>
      </c>
      <c r="AF271" s="176">
        <f t="shared" si="104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v>0</v>
      </c>
      <c r="D272" s="163">
        <v>0</v>
      </c>
      <c r="E272" s="163">
        <v>0</v>
      </c>
      <c r="F272" s="163">
        <v>0</v>
      </c>
      <c r="G272" s="163">
        <f t="shared" si="105"/>
        <v>0</v>
      </c>
      <c r="H272" s="163">
        <f t="shared" si="105"/>
        <v>0</v>
      </c>
      <c r="I272" s="163">
        <f t="shared" si="105"/>
        <v>0</v>
      </c>
      <c r="J272" s="163">
        <f t="shared" si="105"/>
        <v>0</v>
      </c>
      <c r="K272" s="163">
        <f t="shared" si="105"/>
        <v>0</v>
      </c>
      <c r="L272" s="163">
        <f t="shared" si="105"/>
        <v>0</v>
      </c>
      <c r="M272" s="163">
        <f t="shared" si="105"/>
        <v>0</v>
      </c>
      <c r="N272" s="163">
        <f t="shared" si="105"/>
        <v>0</v>
      </c>
      <c r="O272" s="163">
        <f t="shared" si="105"/>
        <v>0</v>
      </c>
      <c r="P272" s="163">
        <f t="shared" si="105"/>
        <v>0</v>
      </c>
      <c r="Q272" s="163">
        <f t="shared" si="105"/>
        <v>0</v>
      </c>
      <c r="R272" s="163">
        <f t="shared" si="105"/>
        <v>0</v>
      </c>
      <c r="S272" s="163">
        <f t="shared" si="104"/>
        <v>0</v>
      </c>
      <c r="T272" s="163">
        <f t="shared" si="104"/>
        <v>0</v>
      </c>
      <c r="U272" s="163">
        <f t="shared" si="104"/>
        <v>0</v>
      </c>
      <c r="V272" s="163">
        <f t="shared" si="104"/>
        <v>0</v>
      </c>
      <c r="W272" s="163">
        <f t="shared" si="104"/>
        <v>0</v>
      </c>
      <c r="X272" s="163">
        <f t="shared" si="104"/>
        <v>0</v>
      </c>
      <c r="Y272" s="163">
        <f t="shared" si="104"/>
        <v>0</v>
      </c>
      <c r="Z272" s="163">
        <f t="shared" si="104"/>
        <v>0</v>
      </c>
      <c r="AA272" s="163">
        <f t="shared" si="104"/>
        <v>0</v>
      </c>
      <c r="AB272" s="163">
        <f t="shared" si="104"/>
        <v>0</v>
      </c>
      <c r="AC272" s="163">
        <f t="shared" si="104"/>
        <v>0</v>
      </c>
      <c r="AD272" s="163">
        <f t="shared" si="104"/>
        <v>0</v>
      </c>
      <c r="AE272" s="163">
        <f t="shared" si="104"/>
        <v>0</v>
      </c>
      <c r="AF272" s="176">
        <f t="shared" si="104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v>0</v>
      </c>
      <c r="D273" s="179">
        <v>0</v>
      </c>
      <c r="E273" s="179">
        <v>0</v>
      </c>
      <c r="F273" s="179">
        <v>0</v>
      </c>
      <c r="G273" s="179">
        <f t="shared" si="105"/>
        <v>0</v>
      </c>
      <c r="H273" s="179">
        <f t="shared" si="105"/>
        <v>0</v>
      </c>
      <c r="I273" s="179">
        <f t="shared" si="105"/>
        <v>0</v>
      </c>
      <c r="J273" s="179">
        <f t="shared" si="105"/>
        <v>0</v>
      </c>
      <c r="K273" s="179">
        <f t="shared" si="105"/>
        <v>0</v>
      </c>
      <c r="L273" s="179">
        <f t="shared" si="105"/>
        <v>0</v>
      </c>
      <c r="M273" s="179">
        <f t="shared" si="105"/>
        <v>0</v>
      </c>
      <c r="N273" s="179">
        <f t="shared" si="105"/>
        <v>0</v>
      </c>
      <c r="O273" s="179">
        <f t="shared" si="105"/>
        <v>0</v>
      </c>
      <c r="P273" s="179">
        <f t="shared" si="105"/>
        <v>0</v>
      </c>
      <c r="Q273" s="179">
        <f t="shared" si="105"/>
        <v>0</v>
      </c>
      <c r="R273" s="179">
        <f t="shared" si="105"/>
        <v>0</v>
      </c>
      <c r="S273" s="179">
        <f t="shared" si="104"/>
        <v>0</v>
      </c>
      <c r="T273" s="179">
        <f t="shared" si="104"/>
        <v>0</v>
      </c>
      <c r="U273" s="179">
        <f t="shared" si="104"/>
        <v>0</v>
      </c>
      <c r="V273" s="179">
        <f t="shared" si="104"/>
        <v>0</v>
      </c>
      <c r="W273" s="179">
        <f t="shared" si="104"/>
        <v>0</v>
      </c>
      <c r="X273" s="179">
        <f t="shared" si="104"/>
        <v>0</v>
      </c>
      <c r="Y273" s="179">
        <f t="shared" si="104"/>
        <v>0</v>
      </c>
      <c r="Z273" s="179">
        <f t="shared" si="104"/>
        <v>0</v>
      </c>
      <c r="AA273" s="179">
        <f t="shared" si="104"/>
        <v>0</v>
      </c>
      <c r="AB273" s="179">
        <f t="shared" si="104"/>
        <v>0</v>
      </c>
      <c r="AC273" s="179">
        <f t="shared" si="104"/>
        <v>0</v>
      </c>
      <c r="AD273" s="179">
        <f t="shared" si="104"/>
        <v>0</v>
      </c>
      <c r="AE273" s="179">
        <f t="shared" si="104"/>
        <v>0</v>
      </c>
      <c r="AF273" s="180">
        <f t="shared" si="104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106">SUM(B169:B273)</f>
        <v>0</v>
      </c>
      <c r="C274" s="182">
        <f t="shared" ref="C274:D274" si="107">SUM(C169:C273)</f>
        <v>0</v>
      </c>
      <c r="D274" s="182">
        <f t="shared" si="107"/>
        <v>0</v>
      </c>
      <c r="E274" s="182">
        <f t="shared" ref="E274:F274" si="108">SUM(E169:E273)</f>
        <v>0</v>
      </c>
      <c r="F274" s="182">
        <f t="shared" si="108"/>
        <v>0</v>
      </c>
      <c r="G274" s="182">
        <f t="shared" si="106"/>
        <v>0</v>
      </c>
      <c r="H274" s="182">
        <f t="shared" si="106"/>
        <v>0</v>
      </c>
      <c r="I274" s="182">
        <f t="shared" si="106"/>
        <v>0</v>
      </c>
      <c r="J274" s="182">
        <f t="shared" si="106"/>
        <v>0</v>
      </c>
      <c r="K274" s="182">
        <f t="shared" si="106"/>
        <v>0</v>
      </c>
      <c r="L274" s="182">
        <f t="shared" si="106"/>
        <v>0</v>
      </c>
      <c r="M274" s="182">
        <f t="shared" si="106"/>
        <v>0</v>
      </c>
      <c r="N274" s="182">
        <f t="shared" si="106"/>
        <v>0</v>
      </c>
      <c r="O274" s="182">
        <f t="shared" si="106"/>
        <v>0</v>
      </c>
      <c r="P274" s="182">
        <f t="shared" si="106"/>
        <v>0</v>
      </c>
      <c r="Q274" s="182">
        <f t="shared" si="106"/>
        <v>0</v>
      </c>
      <c r="R274" s="182">
        <f t="shared" si="106"/>
        <v>0</v>
      </c>
      <c r="S274" s="182">
        <f t="shared" si="106"/>
        <v>0</v>
      </c>
      <c r="T274" s="182">
        <f t="shared" si="106"/>
        <v>0</v>
      </c>
      <c r="U274" s="182">
        <f t="shared" si="106"/>
        <v>0</v>
      </c>
      <c r="V274" s="182">
        <f t="shared" si="106"/>
        <v>0</v>
      </c>
      <c r="W274" s="182">
        <f t="shared" si="106"/>
        <v>0</v>
      </c>
      <c r="X274" s="182">
        <f t="shared" si="106"/>
        <v>0</v>
      </c>
      <c r="Y274" s="182">
        <f t="shared" si="106"/>
        <v>0</v>
      </c>
      <c r="Z274" s="182">
        <f t="shared" si="106"/>
        <v>0</v>
      </c>
      <c r="AA274" s="182">
        <f t="shared" si="106"/>
        <v>0</v>
      </c>
      <c r="AB274" s="182">
        <f t="shared" si="106"/>
        <v>0</v>
      </c>
      <c r="AC274" s="182">
        <f t="shared" si="106"/>
        <v>0</v>
      </c>
      <c r="AD274" s="182">
        <f t="shared" si="106"/>
        <v>0</v>
      </c>
      <c r="AE274" s="182">
        <f t="shared" si="106"/>
        <v>0</v>
      </c>
      <c r="AF274" s="183">
        <f t="shared" si="106"/>
        <v>0</v>
      </c>
      <c r="AG274" s="184">
        <f t="shared" si="10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G11:AA13 AB12:AF13 G76:AF77 G82:G90 H84:J90 K85:AF90 B9:AF10 G117:AF134 G93:AF115 G137:AF159 B76:F90 B113:F115 B108:F108 B117:F124 B72:L72 B93:F96 B153:F153">
    <cfRule type="expression" dxfId="172" priority="106">
      <formula>B$9&gt;=20/24</formula>
    </cfRule>
  </conditionalFormatting>
  <conditionalFormatting sqref="B9:AF10 G11:AA13 AB12:AF13 G76:AF77 G82:G90 H84:J90 K85:AF90 G117:AF134 G93:AF115 G137:AF159 B76:F90 B113:F115 B108:F108 B117:F124 B72:L72 B93:F96 B153:F153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G14:AF53 B29: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G161:AF167">
    <cfRule type="expression" dxfId="152" priority="65">
      <formula>G$9&gt;=20/24</formula>
    </cfRule>
    <cfRule type="expression" dxfId="151" priority="66">
      <formula>AND(G$9&gt;=14/24,G$9&lt;20/24)</formula>
    </cfRule>
    <cfRule type="expression" dxfId="150" priority="67">
      <formula>AND(G$9&gt;=8/24,G$9&lt;14/24)</formula>
    </cfRule>
    <cfRule type="expression" dxfId="149" priority="68">
      <formula>G$9&lt;8/24</formula>
    </cfRule>
  </conditionalFormatting>
  <conditionalFormatting sqref="G169:AF274">
    <cfRule type="expression" dxfId="148" priority="26">
      <formula>G$9&gt;=20/24</formula>
    </cfRule>
    <cfRule type="expression" dxfId="147" priority="27">
      <formula>AND(G$9&gt;=14/24,G$9&lt;20/24)</formula>
    </cfRule>
    <cfRule type="expression" dxfId="146" priority="28">
      <formula>AND(G$9&gt;=8/24,G$9&lt;14/24)</formula>
    </cfRule>
    <cfRule type="expression" dxfId="145" priority="29">
      <formula>G$9&lt;8/24</formula>
    </cfRule>
  </conditionalFormatting>
  <conditionalFormatting sqref="AD80:AF90 AB69:AF70 AA70 G11:AA13 AB12:AF13 AG78 AF92:AF95 AF96:AG96 G92:AE96 G91:AF91 G76:AF78 G79:AC90 B71:AG71 B69:AA69 B76:F96">
    <cfRule type="expression" dxfId="144" priority="105">
      <formula>B11&gt;$AG11*1</formula>
    </cfRule>
  </conditionalFormatting>
  <conditionalFormatting sqref="G79:I83 J80:J83 K83:O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G73:AF75">
    <cfRule type="expression" dxfId="131" priority="35">
      <formula>G$9&gt;=20/24</formula>
    </cfRule>
    <cfRule type="expression" dxfId="130" priority="36">
      <formula>AND(G$9&gt;=14/24,G$9&lt;20/24)</formula>
    </cfRule>
    <cfRule type="expression" dxfId="129" priority="37">
      <formula>AND(G$9&gt;=8/24,G$9&lt;14/24)</formula>
    </cfRule>
    <cfRule type="expression" dxfId="128" priority="38">
      <formula>G$9&lt;8/24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F13 B97:F107 B137:F152 B109:F112 B125:F134 B154:F159">
    <cfRule type="expression" dxfId="22" priority="20">
      <formula>B$9&gt;=20/24</formula>
    </cfRule>
  </conditionalFormatting>
  <conditionalFormatting sqref="B11:F13 B97:F107 B137:F152 B109:F112 B125:F134 B154:F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F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F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F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F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86" activePane="bottomRight" state="frozen"/>
      <selection activeCell="C158" sqref="C158"/>
      <selection pane="topRight" activeCell="C158" sqref="C158"/>
      <selection pane="bottomLeft" activeCell="C158" sqref="C158"/>
      <selection pane="bottomRight" activeCell="F106" sqref="F105:F106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21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2" t="s">
        <v>1</v>
      </c>
      <c r="AH1" s="222"/>
      <c r="AI1" s="222"/>
      <c r="AL1" s="2"/>
    </row>
    <row r="2" spans="1:88" ht="20.25" hidden="1">
      <c r="A2" s="3"/>
      <c r="B2" s="223" t="s">
        <v>2</v>
      </c>
      <c r="C2" s="4"/>
      <c r="D2" s="225" t="s">
        <v>3</v>
      </c>
      <c r="E2" s="4"/>
      <c r="F2" s="225" t="s">
        <v>4</v>
      </c>
      <c r="G2" s="4"/>
      <c r="H2" s="225" t="s">
        <v>5</v>
      </c>
      <c r="I2" s="5"/>
      <c r="J2" s="227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4"/>
      <c r="C3" s="16"/>
      <c r="D3" s="226"/>
      <c r="E3" s="16"/>
      <c r="F3" s="226"/>
      <c r="G3" s="16"/>
      <c r="H3" s="226"/>
      <c r="I3" s="17"/>
      <c r="J3" s="227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0" t="e">
        <f ca="1">"2080/"&amp;"10/"&amp;INT(MID(CELL("filename",D6),FIND("]",CELL("filename",D6))+1,200))</f>
        <v>#VALUE!</v>
      </c>
      <c r="C4" s="230"/>
      <c r="D4" s="230"/>
      <c r="E4" s="231" t="e">
        <f ca="1">"2080/"&amp;"10/"&amp;INT(MID(CELL("filename",G6),FIND("]",CELL("filename",G6))+1,200))</f>
        <v>#VALUE!</v>
      </c>
      <c r="F4" s="231"/>
      <c r="G4" s="231"/>
      <c r="H4" s="231" t="e">
        <f ca="1">TEXT(E4,"dddd")</f>
        <v>#VALUE!</v>
      </c>
      <c r="I4" s="23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2" t="s">
        <v>14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35"/>
      <c r="AI8" s="235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5">
        <v>0.58333333333333304</v>
      </c>
      <c r="T9" s="235">
        <v>0.625</v>
      </c>
      <c r="U9" s="235">
        <v>0.66666666666666696</v>
      </c>
      <c r="V9" s="235">
        <v>0.70833333333333304</v>
      </c>
      <c r="W9" s="235">
        <v>0.72916666666666696</v>
      </c>
      <c r="X9" s="235">
        <v>0.75</v>
      </c>
      <c r="Y9" s="235">
        <v>0.77083333333333304</v>
      </c>
      <c r="Z9" s="235">
        <v>0.79166666666666696</v>
      </c>
      <c r="AA9" s="235">
        <v>0.8125</v>
      </c>
      <c r="AB9" s="235">
        <v>0.83333333333333304</v>
      </c>
      <c r="AC9" s="235">
        <v>0.85416666666666696</v>
      </c>
      <c r="AD9" s="235">
        <v>0.875</v>
      </c>
      <c r="AE9" s="235">
        <v>0.91666666666666696</v>
      </c>
      <c r="AF9" s="235">
        <v>0.95833333333333304</v>
      </c>
      <c r="AG9" s="240" t="s">
        <v>1</v>
      </c>
      <c r="AH9" s="229"/>
      <c r="AI9" s="22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28"/>
      <c r="C10" s="228"/>
      <c r="D10" s="228"/>
      <c r="E10" s="228"/>
      <c r="F10" s="228"/>
      <c r="G10" s="228"/>
      <c r="H10" s="229"/>
      <c r="I10" s="229"/>
      <c r="J10" s="229"/>
      <c r="K10" s="229"/>
      <c r="L10" s="229"/>
      <c r="M10" s="239"/>
      <c r="N10" s="239"/>
      <c r="O10" s="239"/>
      <c r="P10" s="239"/>
      <c r="Q10" s="239"/>
      <c r="R10" s="23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29"/>
      <c r="AG10" s="24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212" t="s">
        <v>316</v>
      </c>
    </row>
    <row r="153" spans="1:38" ht="24.75" customHeight="1">
      <c r="A153" s="210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7"/>
      <c r="AG153" s="148"/>
      <c r="AH153" s="46">
        <f t="shared" si="42"/>
        <v>0</v>
      </c>
      <c r="AI153" s="47">
        <f t="shared" si="43"/>
        <v>0</v>
      </c>
      <c r="AK153" s="204">
        <v>23.77</v>
      </c>
      <c r="AL153" s="137">
        <f>AK153*456/66</f>
        <v>164.2290909090909</v>
      </c>
    </row>
    <row r="154" spans="1:38">
      <c r="A154" s="135" t="s">
        <v>176</v>
      </c>
      <c r="B154" s="149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1"/>
      <c r="AG154" s="148"/>
      <c r="AH154" s="46">
        <f t="shared" si="42"/>
        <v>0</v>
      </c>
      <c r="AI154" s="47">
        <f t="shared" si="43"/>
        <v>0</v>
      </c>
      <c r="AK154" s="204">
        <v>23.77</v>
      </c>
    </row>
    <row r="155" spans="1:38">
      <c r="A155" s="135" t="s">
        <v>177</v>
      </c>
      <c r="B155" s="149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1"/>
      <c r="AG155" s="148"/>
      <c r="AH155" s="46">
        <f t="shared" si="42"/>
        <v>0</v>
      </c>
      <c r="AI155" s="47">
        <f t="shared" si="43"/>
        <v>0</v>
      </c>
      <c r="AK155" s="204"/>
    </row>
    <row r="156" spans="1:38">
      <c r="A156" s="135" t="s">
        <v>178</v>
      </c>
      <c r="B156" s="149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1"/>
      <c r="AG156" s="148"/>
      <c r="AH156" s="46">
        <f t="shared" si="42"/>
        <v>0</v>
      </c>
      <c r="AI156" s="47">
        <f t="shared" si="43"/>
        <v>0</v>
      </c>
      <c r="AK156" s="204"/>
    </row>
    <row r="157" spans="1:38">
      <c r="A157" s="135" t="s">
        <v>179</v>
      </c>
      <c r="B157" s="149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1"/>
      <c r="AG157" s="148"/>
      <c r="AH157" s="46">
        <f t="shared" si="42"/>
        <v>0</v>
      </c>
      <c r="AI157" s="47">
        <f t="shared" si="43"/>
        <v>0</v>
      </c>
      <c r="AK157" s="204"/>
    </row>
    <row r="158" spans="1:38">
      <c r="A158" s="152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3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5"/>
      <c r="AG158" s="156"/>
      <c r="AH158" s="46">
        <f t="shared" si="42"/>
        <v>0</v>
      </c>
      <c r="AI158" s="47">
        <f t="shared" si="43"/>
        <v>0</v>
      </c>
      <c r="AK158" s="204">
        <v>7</v>
      </c>
    </row>
    <row r="159" spans="1:38">
      <c r="A159" s="157" t="s">
        <v>181</v>
      </c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8"/>
      <c r="AH159" s="46"/>
      <c r="AI159" s="47"/>
      <c r="AK159" s="49"/>
    </row>
    <row r="160" spans="1:38" ht="15.75" thickBot="1">
      <c r="A160" s="26" t="s">
        <v>116</v>
      </c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60"/>
      <c r="AH160" s="46"/>
      <c r="AI160" s="47"/>
      <c r="AK160" s="49"/>
    </row>
    <row r="161" spans="1:37">
      <c r="A161" s="116" t="s">
        <v>182</v>
      </c>
      <c r="B161" s="161">
        <v>0.3</v>
      </c>
      <c r="C161" s="161">
        <f t="shared" ref="C161:R166" si="44">B161</f>
        <v>0.3</v>
      </c>
      <c r="D161" s="161">
        <f t="shared" si="44"/>
        <v>0.3</v>
      </c>
      <c r="E161" s="161">
        <f t="shared" si="44"/>
        <v>0.3</v>
      </c>
      <c r="F161" s="161">
        <f t="shared" si="44"/>
        <v>0.3</v>
      </c>
      <c r="G161" s="161">
        <f t="shared" si="44"/>
        <v>0.3</v>
      </c>
      <c r="H161" s="161">
        <f t="shared" si="44"/>
        <v>0.3</v>
      </c>
      <c r="I161" s="161">
        <f t="shared" si="44"/>
        <v>0.3</v>
      </c>
      <c r="J161" s="161">
        <f t="shared" si="44"/>
        <v>0.3</v>
      </c>
      <c r="K161" s="161">
        <f t="shared" si="44"/>
        <v>0.3</v>
      </c>
      <c r="L161" s="161">
        <f t="shared" si="44"/>
        <v>0.3</v>
      </c>
      <c r="M161" s="161">
        <f t="shared" si="44"/>
        <v>0.3</v>
      </c>
      <c r="N161" s="161">
        <f t="shared" si="44"/>
        <v>0.3</v>
      </c>
      <c r="O161" s="161">
        <f t="shared" si="44"/>
        <v>0.3</v>
      </c>
      <c r="P161" s="161">
        <f t="shared" si="44"/>
        <v>0.3</v>
      </c>
      <c r="Q161" s="161">
        <f t="shared" si="44"/>
        <v>0.3</v>
      </c>
      <c r="R161" s="161">
        <f t="shared" si="44"/>
        <v>0.3</v>
      </c>
      <c r="S161" s="161">
        <f t="shared" ref="S161:AF166" si="45">R161</f>
        <v>0.3</v>
      </c>
      <c r="T161" s="161">
        <f t="shared" si="45"/>
        <v>0.3</v>
      </c>
      <c r="U161" s="161">
        <f t="shared" si="45"/>
        <v>0.3</v>
      </c>
      <c r="V161" s="161">
        <f t="shared" si="45"/>
        <v>0.3</v>
      </c>
      <c r="W161" s="161">
        <f t="shared" si="45"/>
        <v>0.3</v>
      </c>
      <c r="X161" s="161">
        <f t="shared" si="45"/>
        <v>0.3</v>
      </c>
      <c r="Y161" s="161">
        <f t="shared" si="45"/>
        <v>0.3</v>
      </c>
      <c r="Z161" s="161">
        <f t="shared" si="45"/>
        <v>0.3</v>
      </c>
      <c r="AA161" s="161">
        <f t="shared" si="45"/>
        <v>0.3</v>
      </c>
      <c r="AB161" s="161">
        <f t="shared" si="45"/>
        <v>0.3</v>
      </c>
      <c r="AC161" s="161">
        <f t="shared" si="45"/>
        <v>0.3</v>
      </c>
      <c r="AD161" s="161">
        <f t="shared" si="45"/>
        <v>0.3</v>
      </c>
      <c r="AE161" s="161">
        <f t="shared" si="45"/>
        <v>0.3</v>
      </c>
      <c r="AF161" s="161">
        <f t="shared" si="45"/>
        <v>0.3</v>
      </c>
      <c r="AG161" s="162">
        <v>2.4</v>
      </c>
      <c r="AH161" s="46"/>
      <c r="AI161" s="47"/>
      <c r="AK161" s="49"/>
    </row>
    <row r="162" spans="1:37">
      <c r="A162" s="119" t="s">
        <v>183</v>
      </c>
      <c r="B162" s="163">
        <v>0.4</v>
      </c>
      <c r="C162" s="163">
        <f t="shared" si="44"/>
        <v>0.4</v>
      </c>
      <c r="D162" s="163">
        <f t="shared" si="44"/>
        <v>0.4</v>
      </c>
      <c r="E162" s="163">
        <f t="shared" si="44"/>
        <v>0.4</v>
      </c>
      <c r="F162" s="163">
        <f t="shared" si="44"/>
        <v>0.4</v>
      </c>
      <c r="G162" s="163">
        <f t="shared" si="44"/>
        <v>0.4</v>
      </c>
      <c r="H162" s="163">
        <f t="shared" si="44"/>
        <v>0.4</v>
      </c>
      <c r="I162" s="163">
        <f t="shared" si="44"/>
        <v>0.4</v>
      </c>
      <c r="J162" s="163">
        <f t="shared" si="44"/>
        <v>0.4</v>
      </c>
      <c r="K162" s="163">
        <f t="shared" si="44"/>
        <v>0.4</v>
      </c>
      <c r="L162" s="163">
        <f t="shared" si="44"/>
        <v>0.4</v>
      </c>
      <c r="M162" s="163">
        <f t="shared" si="44"/>
        <v>0.4</v>
      </c>
      <c r="N162" s="163">
        <f t="shared" si="44"/>
        <v>0.4</v>
      </c>
      <c r="O162" s="163">
        <f t="shared" si="44"/>
        <v>0.4</v>
      </c>
      <c r="P162" s="163">
        <f t="shared" si="44"/>
        <v>0.4</v>
      </c>
      <c r="Q162" s="163">
        <f t="shared" si="44"/>
        <v>0.4</v>
      </c>
      <c r="R162" s="163">
        <f t="shared" si="44"/>
        <v>0.4</v>
      </c>
      <c r="S162" s="163">
        <f t="shared" si="45"/>
        <v>0.4</v>
      </c>
      <c r="T162" s="163">
        <f t="shared" si="45"/>
        <v>0.4</v>
      </c>
      <c r="U162" s="163">
        <f t="shared" si="45"/>
        <v>0.4</v>
      </c>
      <c r="V162" s="163">
        <f t="shared" si="45"/>
        <v>0.4</v>
      </c>
      <c r="W162" s="163">
        <f t="shared" si="45"/>
        <v>0.4</v>
      </c>
      <c r="X162" s="163">
        <f t="shared" si="45"/>
        <v>0.4</v>
      </c>
      <c r="Y162" s="163">
        <f t="shared" si="45"/>
        <v>0.4</v>
      </c>
      <c r="Z162" s="163">
        <f t="shared" si="45"/>
        <v>0.4</v>
      </c>
      <c r="AA162" s="163">
        <f t="shared" si="45"/>
        <v>0.4</v>
      </c>
      <c r="AB162" s="163">
        <f t="shared" si="45"/>
        <v>0.4</v>
      </c>
      <c r="AC162" s="163">
        <f t="shared" si="45"/>
        <v>0.4</v>
      </c>
      <c r="AD162" s="163">
        <f t="shared" si="45"/>
        <v>0.4</v>
      </c>
      <c r="AE162" s="163">
        <f t="shared" si="45"/>
        <v>0.4</v>
      </c>
      <c r="AF162" s="163">
        <f t="shared" si="45"/>
        <v>0.4</v>
      </c>
      <c r="AG162" s="164">
        <v>2</v>
      </c>
      <c r="AH162" s="46"/>
      <c r="AI162" s="47"/>
      <c r="AK162" s="49"/>
    </row>
    <row r="163" spans="1:37">
      <c r="A163" s="119" t="s">
        <v>184</v>
      </c>
      <c r="B163" s="163">
        <v>1.5</v>
      </c>
      <c r="C163" s="163">
        <f t="shared" si="44"/>
        <v>1.5</v>
      </c>
      <c r="D163" s="163">
        <f t="shared" si="44"/>
        <v>1.5</v>
      </c>
      <c r="E163" s="163">
        <f t="shared" si="44"/>
        <v>1.5</v>
      </c>
      <c r="F163" s="163">
        <f t="shared" si="44"/>
        <v>1.5</v>
      </c>
      <c r="G163" s="163">
        <f t="shared" si="44"/>
        <v>1.5</v>
      </c>
      <c r="H163" s="163">
        <f t="shared" si="44"/>
        <v>1.5</v>
      </c>
      <c r="I163" s="163">
        <f t="shared" si="44"/>
        <v>1.5</v>
      </c>
      <c r="J163" s="163">
        <f t="shared" si="44"/>
        <v>1.5</v>
      </c>
      <c r="K163" s="163">
        <f t="shared" si="44"/>
        <v>1.5</v>
      </c>
      <c r="L163" s="163">
        <f t="shared" si="44"/>
        <v>1.5</v>
      </c>
      <c r="M163" s="163">
        <f t="shared" si="44"/>
        <v>1.5</v>
      </c>
      <c r="N163" s="163">
        <f t="shared" si="44"/>
        <v>1.5</v>
      </c>
      <c r="O163" s="163">
        <f t="shared" si="44"/>
        <v>1.5</v>
      </c>
      <c r="P163" s="163">
        <f t="shared" si="44"/>
        <v>1.5</v>
      </c>
      <c r="Q163" s="163">
        <f t="shared" si="44"/>
        <v>1.5</v>
      </c>
      <c r="R163" s="163">
        <f t="shared" si="44"/>
        <v>1.5</v>
      </c>
      <c r="S163" s="163">
        <f t="shared" si="45"/>
        <v>1.5</v>
      </c>
      <c r="T163" s="163">
        <f t="shared" si="45"/>
        <v>1.5</v>
      </c>
      <c r="U163" s="163">
        <f t="shared" si="45"/>
        <v>1.5</v>
      </c>
      <c r="V163" s="163">
        <f t="shared" si="45"/>
        <v>1.5</v>
      </c>
      <c r="W163" s="163">
        <f t="shared" si="45"/>
        <v>1.5</v>
      </c>
      <c r="X163" s="163">
        <f t="shared" si="45"/>
        <v>1.5</v>
      </c>
      <c r="Y163" s="163">
        <f t="shared" si="45"/>
        <v>1.5</v>
      </c>
      <c r="Z163" s="163">
        <f t="shared" si="45"/>
        <v>1.5</v>
      </c>
      <c r="AA163" s="163">
        <f t="shared" si="45"/>
        <v>1.5</v>
      </c>
      <c r="AB163" s="163">
        <f t="shared" si="45"/>
        <v>1.5</v>
      </c>
      <c r="AC163" s="163">
        <f t="shared" si="45"/>
        <v>1.5</v>
      </c>
      <c r="AD163" s="163">
        <f t="shared" si="45"/>
        <v>1.5</v>
      </c>
      <c r="AE163" s="163">
        <f t="shared" si="45"/>
        <v>1.5</v>
      </c>
      <c r="AF163" s="163">
        <f t="shared" si="45"/>
        <v>1.5</v>
      </c>
      <c r="AG163" s="164">
        <v>1.5</v>
      </c>
      <c r="AH163" s="46"/>
      <c r="AI163" s="47"/>
      <c r="AK163" s="49"/>
    </row>
    <row r="164" spans="1:37">
      <c r="A164" s="119" t="s">
        <v>185</v>
      </c>
      <c r="B164" s="163">
        <v>0.3</v>
      </c>
      <c r="C164" s="163">
        <f t="shared" si="44"/>
        <v>0.3</v>
      </c>
      <c r="D164" s="163">
        <f t="shared" si="44"/>
        <v>0.3</v>
      </c>
      <c r="E164" s="163">
        <f t="shared" si="44"/>
        <v>0.3</v>
      </c>
      <c r="F164" s="163">
        <f t="shared" si="44"/>
        <v>0.3</v>
      </c>
      <c r="G164" s="163">
        <f t="shared" si="44"/>
        <v>0.3</v>
      </c>
      <c r="H164" s="163">
        <f t="shared" si="44"/>
        <v>0.3</v>
      </c>
      <c r="I164" s="163">
        <f t="shared" si="44"/>
        <v>0.3</v>
      </c>
      <c r="J164" s="163">
        <f t="shared" si="44"/>
        <v>0.3</v>
      </c>
      <c r="K164" s="163">
        <f t="shared" si="44"/>
        <v>0.3</v>
      </c>
      <c r="L164" s="163">
        <f t="shared" si="44"/>
        <v>0.3</v>
      </c>
      <c r="M164" s="163">
        <f t="shared" si="44"/>
        <v>0.3</v>
      </c>
      <c r="N164" s="163">
        <f t="shared" si="44"/>
        <v>0.3</v>
      </c>
      <c r="O164" s="163">
        <f t="shared" si="44"/>
        <v>0.3</v>
      </c>
      <c r="P164" s="163">
        <f t="shared" si="44"/>
        <v>0.3</v>
      </c>
      <c r="Q164" s="163">
        <f t="shared" si="44"/>
        <v>0.3</v>
      </c>
      <c r="R164" s="163">
        <f t="shared" si="44"/>
        <v>0.3</v>
      </c>
      <c r="S164" s="163">
        <f t="shared" si="45"/>
        <v>0.3</v>
      </c>
      <c r="T164" s="163">
        <f t="shared" si="45"/>
        <v>0.3</v>
      </c>
      <c r="U164" s="163">
        <f t="shared" si="45"/>
        <v>0.3</v>
      </c>
      <c r="V164" s="163">
        <f t="shared" si="45"/>
        <v>0.3</v>
      </c>
      <c r="W164" s="163">
        <f t="shared" si="45"/>
        <v>0.3</v>
      </c>
      <c r="X164" s="163">
        <f t="shared" si="45"/>
        <v>0.3</v>
      </c>
      <c r="Y164" s="163">
        <f t="shared" si="45"/>
        <v>0.3</v>
      </c>
      <c r="Z164" s="163">
        <f t="shared" si="45"/>
        <v>0.3</v>
      </c>
      <c r="AA164" s="163">
        <f t="shared" si="45"/>
        <v>0.3</v>
      </c>
      <c r="AB164" s="163">
        <f t="shared" si="45"/>
        <v>0.3</v>
      </c>
      <c r="AC164" s="163">
        <f t="shared" si="45"/>
        <v>0.3</v>
      </c>
      <c r="AD164" s="163">
        <f t="shared" si="45"/>
        <v>0.3</v>
      </c>
      <c r="AE164" s="163">
        <f t="shared" si="45"/>
        <v>0.3</v>
      </c>
      <c r="AF164" s="163">
        <f t="shared" si="45"/>
        <v>0.3</v>
      </c>
      <c r="AG164" s="164">
        <v>1</v>
      </c>
      <c r="AH164" s="46"/>
      <c r="AI164" s="47"/>
      <c r="AK164" s="49"/>
    </row>
    <row r="165" spans="1:37">
      <c r="A165" s="119" t="s">
        <v>186</v>
      </c>
      <c r="B165" s="163">
        <v>0.4</v>
      </c>
      <c r="C165" s="163">
        <f t="shared" si="44"/>
        <v>0.4</v>
      </c>
      <c r="D165" s="163">
        <f t="shared" si="44"/>
        <v>0.4</v>
      </c>
      <c r="E165" s="163">
        <f t="shared" si="44"/>
        <v>0.4</v>
      </c>
      <c r="F165" s="163">
        <f t="shared" si="44"/>
        <v>0.4</v>
      </c>
      <c r="G165" s="163">
        <f t="shared" si="44"/>
        <v>0.4</v>
      </c>
      <c r="H165" s="163">
        <f t="shared" si="44"/>
        <v>0.4</v>
      </c>
      <c r="I165" s="163">
        <f t="shared" si="44"/>
        <v>0.4</v>
      </c>
      <c r="J165" s="163">
        <f t="shared" si="44"/>
        <v>0.4</v>
      </c>
      <c r="K165" s="163">
        <f t="shared" si="44"/>
        <v>0.4</v>
      </c>
      <c r="L165" s="163">
        <f t="shared" si="44"/>
        <v>0.4</v>
      </c>
      <c r="M165" s="163">
        <f t="shared" si="44"/>
        <v>0.4</v>
      </c>
      <c r="N165" s="163">
        <f t="shared" si="44"/>
        <v>0.4</v>
      </c>
      <c r="O165" s="163">
        <f t="shared" si="44"/>
        <v>0.4</v>
      </c>
      <c r="P165" s="163">
        <f t="shared" si="44"/>
        <v>0.4</v>
      </c>
      <c r="Q165" s="163">
        <f t="shared" si="44"/>
        <v>0.4</v>
      </c>
      <c r="R165" s="163">
        <f t="shared" si="44"/>
        <v>0.4</v>
      </c>
      <c r="S165" s="163">
        <f t="shared" si="45"/>
        <v>0.4</v>
      </c>
      <c r="T165" s="163">
        <f t="shared" si="45"/>
        <v>0.4</v>
      </c>
      <c r="U165" s="163">
        <f t="shared" si="45"/>
        <v>0.4</v>
      </c>
      <c r="V165" s="163">
        <f t="shared" si="45"/>
        <v>0.4</v>
      </c>
      <c r="W165" s="163">
        <f t="shared" si="45"/>
        <v>0.4</v>
      </c>
      <c r="X165" s="163">
        <f t="shared" si="45"/>
        <v>0.4</v>
      </c>
      <c r="Y165" s="163">
        <f t="shared" si="45"/>
        <v>0.4</v>
      </c>
      <c r="Z165" s="163">
        <f t="shared" si="45"/>
        <v>0.4</v>
      </c>
      <c r="AA165" s="163">
        <f t="shared" si="45"/>
        <v>0.4</v>
      </c>
      <c r="AB165" s="163">
        <f t="shared" si="45"/>
        <v>0.4</v>
      </c>
      <c r="AC165" s="163">
        <f t="shared" si="45"/>
        <v>0.4</v>
      </c>
      <c r="AD165" s="163">
        <f t="shared" si="45"/>
        <v>0.4</v>
      </c>
      <c r="AE165" s="163">
        <f t="shared" si="45"/>
        <v>0.4</v>
      </c>
      <c r="AF165" s="163">
        <f t="shared" si="45"/>
        <v>0.4</v>
      </c>
      <c r="AG165" s="164">
        <v>1</v>
      </c>
      <c r="AH165" s="46"/>
      <c r="AI165" s="47"/>
      <c r="AK165" s="49"/>
    </row>
    <row r="166" spans="1:37" ht="15.75" thickBot="1">
      <c r="A166" s="165" t="s">
        <v>187</v>
      </c>
      <c r="B166" s="166">
        <v>0.64</v>
      </c>
      <c r="C166" s="166">
        <f t="shared" si="44"/>
        <v>0.64</v>
      </c>
      <c r="D166" s="166">
        <f t="shared" si="44"/>
        <v>0.64</v>
      </c>
      <c r="E166" s="166">
        <f t="shared" si="44"/>
        <v>0.64</v>
      </c>
      <c r="F166" s="166">
        <f t="shared" si="44"/>
        <v>0.64</v>
      </c>
      <c r="G166" s="166">
        <f t="shared" si="44"/>
        <v>0.64</v>
      </c>
      <c r="H166" s="166">
        <f t="shared" si="44"/>
        <v>0.64</v>
      </c>
      <c r="I166" s="166">
        <f t="shared" si="44"/>
        <v>0.64</v>
      </c>
      <c r="J166" s="166">
        <f t="shared" si="44"/>
        <v>0.64</v>
      </c>
      <c r="K166" s="166">
        <f t="shared" si="44"/>
        <v>0.64</v>
      </c>
      <c r="L166" s="166">
        <f t="shared" si="44"/>
        <v>0.64</v>
      </c>
      <c r="M166" s="166">
        <f t="shared" si="44"/>
        <v>0.64</v>
      </c>
      <c r="N166" s="166">
        <f t="shared" si="44"/>
        <v>0.64</v>
      </c>
      <c r="O166" s="166">
        <f t="shared" si="44"/>
        <v>0.64</v>
      </c>
      <c r="P166" s="166">
        <f t="shared" si="44"/>
        <v>0.64</v>
      </c>
      <c r="Q166" s="166">
        <f t="shared" si="44"/>
        <v>0.64</v>
      </c>
      <c r="R166" s="166">
        <f t="shared" si="44"/>
        <v>0.64</v>
      </c>
      <c r="S166" s="166">
        <f t="shared" si="45"/>
        <v>0.64</v>
      </c>
      <c r="T166" s="166">
        <f t="shared" si="45"/>
        <v>0.64</v>
      </c>
      <c r="U166" s="166">
        <f t="shared" si="45"/>
        <v>0.64</v>
      </c>
      <c r="V166" s="166">
        <f t="shared" si="45"/>
        <v>0.64</v>
      </c>
      <c r="W166" s="166">
        <f t="shared" si="45"/>
        <v>0.64</v>
      </c>
      <c r="X166" s="166">
        <f t="shared" si="45"/>
        <v>0.64</v>
      </c>
      <c r="Y166" s="166">
        <f t="shared" si="45"/>
        <v>0.64</v>
      </c>
      <c r="Z166" s="166">
        <f t="shared" si="45"/>
        <v>0.64</v>
      </c>
      <c r="AA166" s="166">
        <f t="shared" si="45"/>
        <v>0.64</v>
      </c>
      <c r="AB166" s="166">
        <f t="shared" si="45"/>
        <v>0.64</v>
      </c>
      <c r="AC166" s="166">
        <f t="shared" si="45"/>
        <v>0.64</v>
      </c>
      <c r="AD166" s="166">
        <f t="shared" si="45"/>
        <v>0.64</v>
      </c>
      <c r="AE166" s="166">
        <f t="shared" si="45"/>
        <v>0.64</v>
      </c>
      <c r="AF166" s="166">
        <f t="shared" si="45"/>
        <v>0.64</v>
      </c>
      <c r="AG166" s="167">
        <v>0.66</v>
      </c>
      <c r="AH166" s="46"/>
      <c r="AI166" s="47"/>
      <c r="AK166" s="49"/>
    </row>
    <row r="167" spans="1:37" ht="15.75" thickBot="1">
      <c r="A167" s="168" t="s">
        <v>116</v>
      </c>
      <c r="B167" s="169">
        <v>3.54</v>
      </c>
      <c r="C167" s="169">
        <f t="shared" ref="C167:AG167" si="46">SUM(C161:C166)</f>
        <v>3.54</v>
      </c>
      <c r="D167" s="169">
        <f t="shared" si="46"/>
        <v>3.54</v>
      </c>
      <c r="E167" s="169">
        <f t="shared" si="46"/>
        <v>3.54</v>
      </c>
      <c r="F167" s="169">
        <f t="shared" si="46"/>
        <v>3.54</v>
      </c>
      <c r="G167" s="169">
        <f t="shared" si="46"/>
        <v>3.54</v>
      </c>
      <c r="H167" s="169">
        <f t="shared" si="46"/>
        <v>3.54</v>
      </c>
      <c r="I167" s="169">
        <f t="shared" si="46"/>
        <v>3.54</v>
      </c>
      <c r="J167" s="169">
        <f t="shared" si="46"/>
        <v>3.54</v>
      </c>
      <c r="K167" s="169">
        <f t="shared" si="46"/>
        <v>3.54</v>
      </c>
      <c r="L167" s="169">
        <f t="shared" si="46"/>
        <v>3.54</v>
      </c>
      <c r="M167" s="169">
        <f t="shared" si="46"/>
        <v>3.54</v>
      </c>
      <c r="N167" s="169">
        <f t="shared" si="46"/>
        <v>3.54</v>
      </c>
      <c r="O167" s="169">
        <f t="shared" si="46"/>
        <v>3.54</v>
      </c>
      <c r="P167" s="169">
        <f t="shared" si="46"/>
        <v>3.54</v>
      </c>
      <c r="Q167" s="169">
        <f t="shared" si="46"/>
        <v>3.54</v>
      </c>
      <c r="R167" s="169">
        <f t="shared" si="46"/>
        <v>3.54</v>
      </c>
      <c r="S167" s="169">
        <f t="shared" si="46"/>
        <v>3.54</v>
      </c>
      <c r="T167" s="169">
        <f t="shared" si="46"/>
        <v>3.54</v>
      </c>
      <c r="U167" s="169">
        <f t="shared" si="46"/>
        <v>3.54</v>
      </c>
      <c r="V167" s="169">
        <f t="shared" si="46"/>
        <v>3.54</v>
      </c>
      <c r="W167" s="169">
        <f t="shared" si="46"/>
        <v>3.54</v>
      </c>
      <c r="X167" s="169">
        <f t="shared" si="46"/>
        <v>3.54</v>
      </c>
      <c r="Y167" s="169">
        <f t="shared" si="46"/>
        <v>3.54</v>
      </c>
      <c r="Z167" s="169">
        <f t="shared" si="46"/>
        <v>3.54</v>
      </c>
      <c r="AA167" s="169">
        <f t="shared" si="46"/>
        <v>3.54</v>
      </c>
      <c r="AB167" s="169">
        <f t="shared" si="46"/>
        <v>3.54</v>
      </c>
      <c r="AC167" s="169">
        <f t="shared" si="46"/>
        <v>3.54</v>
      </c>
      <c r="AD167" s="169">
        <f t="shared" si="46"/>
        <v>3.54</v>
      </c>
      <c r="AE167" s="169">
        <f t="shared" si="46"/>
        <v>3.54</v>
      </c>
      <c r="AF167" s="169">
        <f t="shared" si="46"/>
        <v>3.54</v>
      </c>
      <c r="AG167" s="170">
        <f t="shared" si="46"/>
        <v>8.56</v>
      </c>
      <c r="AH167" s="46"/>
      <c r="AI167" s="47"/>
      <c r="AK167" s="49"/>
    </row>
    <row r="168" spans="1:37" ht="15.75" thickBot="1">
      <c r="A168" s="171" t="s">
        <v>188</v>
      </c>
      <c r="B168" s="51"/>
      <c r="C168" s="51"/>
      <c r="D168" s="51"/>
      <c r="E168" s="51"/>
      <c r="F168" s="51" t="s">
        <v>189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2"/>
      <c r="AH168" s="46"/>
      <c r="AI168" s="47"/>
      <c r="AK168" s="49"/>
    </row>
    <row r="169" spans="1:37">
      <c r="A169" s="173" t="s">
        <v>190</v>
      </c>
      <c r="B169" s="161">
        <v>0</v>
      </c>
      <c r="C169" s="161">
        <f t="shared" ref="C169:R184" si="47">B169</f>
        <v>0</v>
      </c>
      <c r="D169" s="161">
        <f t="shared" si="47"/>
        <v>0</v>
      </c>
      <c r="E169" s="161">
        <f t="shared" si="47"/>
        <v>0</v>
      </c>
      <c r="F169" s="161">
        <f t="shared" si="47"/>
        <v>0</v>
      </c>
      <c r="G169" s="161">
        <f t="shared" si="47"/>
        <v>0</v>
      </c>
      <c r="H169" s="161">
        <f t="shared" si="47"/>
        <v>0</v>
      </c>
      <c r="I169" s="161">
        <f t="shared" si="47"/>
        <v>0</v>
      </c>
      <c r="J169" s="161">
        <f t="shared" si="47"/>
        <v>0</v>
      </c>
      <c r="K169" s="161">
        <f t="shared" si="47"/>
        <v>0</v>
      </c>
      <c r="L169" s="161">
        <f t="shared" si="47"/>
        <v>0</v>
      </c>
      <c r="M169" s="161">
        <f t="shared" si="47"/>
        <v>0</v>
      </c>
      <c r="N169" s="161">
        <f t="shared" si="47"/>
        <v>0</v>
      </c>
      <c r="O169" s="161">
        <f t="shared" si="47"/>
        <v>0</v>
      </c>
      <c r="P169" s="161">
        <f t="shared" si="47"/>
        <v>0</v>
      </c>
      <c r="Q169" s="161">
        <f t="shared" si="47"/>
        <v>0</v>
      </c>
      <c r="R169" s="161">
        <f t="shared" si="47"/>
        <v>0</v>
      </c>
      <c r="S169" s="161">
        <f t="shared" ref="S169:AF184" si="48">R169</f>
        <v>0</v>
      </c>
      <c r="T169" s="161">
        <f t="shared" si="48"/>
        <v>0</v>
      </c>
      <c r="U169" s="161">
        <f t="shared" si="48"/>
        <v>0</v>
      </c>
      <c r="V169" s="161">
        <f t="shared" si="48"/>
        <v>0</v>
      </c>
      <c r="W169" s="161">
        <f t="shared" si="48"/>
        <v>0</v>
      </c>
      <c r="X169" s="161">
        <f t="shared" si="48"/>
        <v>0</v>
      </c>
      <c r="Y169" s="161">
        <f t="shared" si="48"/>
        <v>0</v>
      </c>
      <c r="Z169" s="161">
        <f t="shared" si="48"/>
        <v>0</v>
      </c>
      <c r="AA169" s="161">
        <f t="shared" si="48"/>
        <v>0</v>
      </c>
      <c r="AB169" s="161">
        <f t="shared" si="48"/>
        <v>0</v>
      </c>
      <c r="AC169" s="161">
        <f t="shared" si="48"/>
        <v>0</v>
      </c>
      <c r="AD169" s="161">
        <f t="shared" si="48"/>
        <v>0</v>
      </c>
      <c r="AE169" s="161">
        <f t="shared" si="48"/>
        <v>0</v>
      </c>
      <c r="AF169" s="174">
        <f t="shared" si="48"/>
        <v>0</v>
      </c>
      <c r="AG169" s="175">
        <v>9.94</v>
      </c>
      <c r="AH169" s="46"/>
      <c r="AI169" s="47"/>
      <c r="AK169" s="49"/>
    </row>
    <row r="170" spans="1:37">
      <c r="A170" s="121" t="s">
        <v>191</v>
      </c>
      <c r="B170" s="163">
        <v>0</v>
      </c>
      <c r="C170" s="163">
        <f t="shared" si="47"/>
        <v>0</v>
      </c>
      <c r="D170" s="163">
        <f t="shared" si="47"/>
        <v>0</v>
      </c>
      <c r="E170" s="163">
        <f t="shared" si="47"/>
        <v>0</v>
      </c>
      <c r="F170" s="163">
        <f t="shared" si="47"/>
        <v>0</v>
      </c>
      <c r="G170" s="163">
        <f t="shared" si="47"/>
        <v>0</v>
      </c>
      <c r="H170" s="163">
        <f t="shared" si="47"/>
        <v>0</v>
      </c>
      <c r="I170" s="163">
        <f t="shared" si="47"/>
        <v>0</v>
      </c>
      <c r="J170" s="163">
        <f t="shared" si="47"/>
        <v>0</v>
      </c>
      <c r="K170" s="163">
        <f t="shared" si="47"/>
        <v>0</v>
      </c>
      <c r="L170" s="163">
        <f t="shared" si="47"/>
        <v>0</v>
      </c>
      <c r="M170" s="163">
        <f t="shared" si="47"/>
        <v>0</v>
      </c>
      <c r="N170" s="163">
        <f t="shared" si="47"/>
        <v>0</v>
      </c>
      <c r="O170" s="163">
        <f t="shared" si="47"/>
        <v>0</v>
      </c>
      <c r="P170" s="163">
        <f t="shared" si="47"/>
        <v>0</v>
      </c>
      <c r="Q170" s="163">
        <f t="shared" si="47"/>
        <v>0</v>
      </c>
      <c r="R170" s="163">
        <f t="shared" si="47"/>
        <v>0</v>
      </c>
      <c r="S170" s="163">
        <f t="shared" si="48"/>
        <v>0</v>
      </c>
      <c r="T170" s="163">
        <f t="shared" si="48"/>
        <v>0</v>
      </c>
      <c r="U170" s="163">
        <f t="shared" si="48"/>
        <v>0</v>
      </c>
      <c r="V170" s="163">
        <f t="shared" si="48"/>
        <v>0</v>
      </c>
      <c r="W170" s="163">
        <f t="shared" si="48"/>
        <v>0</v>
      </c>
      <c r="X170" s="163">
        <f t="shared" si="48"/>
        <v>0</v>
      </c>
      <c r="Y170" s="163">
        <f t="shared" si="48"/>
        <v>0</v>
      </c>
      <c r="Z170" s="163">
        <f t="shared" si="48"/>
        <v>0</v>
      </c>
      <c r="AA170" s="163">
        <f t="shared" si="48"/>
        <v>0</v>
      </c>
      <c r="AB170" s="163">
        <f t="shared" si="48"/>
        <v>0</v>
      </c>
      <c r="AC170" s="163">
        <f t="shared" si="48"/>
        <v>0</v>
      </c>
      <c r="AD170" s="163">
        <f t="shared" si="48"/>
        <v>0</v>
      </c>
      <c r="AE170" s="163">
        <f t="shared" si="48"/>
        <v>0</v>
      </c>
      <c r="AF170" s="176">
        <f t="shared" si="48"/>
        <v>0</v>
      </c>
      <c r="AG170" s="175"/>
      <c r="AH170" s="46"/>
      <c r="AI170" s="47"/>
      <c r="AK170" s="49"/>
    </row>
    <row r="171" spans="1:37">
      <c r="A171" s="121" t="s">
        <v>192</v>
      </c>
      <c r="B171" s="163">
        <v>0</v>
      </c>
      <c r="C171" s="163">
        <f t="shared" si="47"/>
        <v>0</v>
      </c>
      <c r="D171" s="163">
        <f t="shared" si="47"/>
        <v>0</v>
      </c>
      <c r="E171" s="163">
        <f t="shared" si="47"/>
        <v>0</v>
      </c>
      <c r="F171" s="163">
        <f t="shared" si="47"/>
        <v>0</v>
      </c>
      <c r="G171" s="163">
        <f t="shared" si="47"/>
        <v>0</v>
      </c>
      <c r="H171" s="163">
        <f t="shared" si="47"/>
        <v>0</v>
      </c>
      <c r="I171" s="163">
        <f t="shared" si="47"/>
        <v>0</v>
      </c>
      <c r="J171" s="163">
        <f t="shared" si="47"/>
        <v>0</v>
      </c>
      <c r="K171" s="163">
        <f t="shared" si="47"/>
        <v>0</v>
      </c>
      <c r="L171" s="163">
        <f t="shared" si="47"/>
        <v>0</v>
      </c>
      <c r="M171" s="163">
        <f t="shared" si="47"/>
        <v>0</v>
      </c>
      <c r="N171" s="163">
        <f t="shared" si="47"/>
        <v>0</v>
      </c>
      <c r="O171" s="163">
        <f t="shared" si="47"/>
        <v>0</v>
      </c>
      <c r="P171" s="163">
        <f t="shared" si="47"/>
        <v>0</v>
      </c>
      <c r="Q171" s="163">
        <f t="shared" si="47"/>
        <v>0</v>
      </c>
      <c r="R171" s="163">
        <f t="shared" si="47"/>
        <v>0</v>
      </c>
      <c r="S171" s="163">
        <f t="shared" si="48"/>
        <v>0</v>
      </c>
      <c r="T171" s="163">
        <f t="shared" si="48"/>
        <v>0</v>
      </c>
      <c r="U171" s="163">
        <f t="shared" si="48"/>
        <v>0</v>
      </c>
      <c r="V171" s="163">
        <f t="shared" si="48"/>
        <v>0</v>
      </c>
      <c r="W171" s="163">
        <f t="shared" si="48"/>
        <v>0</v>
      </c>
      <c r="X171" s="163">
        <f t="shared" si="48"/>
        <v>0</v>
      </c>
      <c r="Y171" s="163">
        <f t="shared" si="48"/>
        <v>0</v>
      </c>
      <c r="Z171" s="163">
        <f t="shared" si="48"/>
        <v>0</v>
      </c>
      <c r="AA171" s="163">
        <f t="shared" si="48"/>
        <v>0</v>
      </c>
      <c r="AB171" s="163">
        <f t="shared" si="48"/>
        <v>0</v>
      </c>
      <c r="AC171" s="163">
        <f t="shared" si="48"/>
        <v>0</v>
      </c>
      <c r="AD171" s="163">
        <f t="shared" si="48"/>
        <v>0</v>
      </c>
      <c r="AE171" s="163">
        <f t="shared" si="48"/>
        <v>0</v>
      </c>
      <c r="AF171" s="176">
        <f t="shared" si="48"/>
        <v>0</v>
      </c>
      <c r="AG171" s="175"/>
      <c r="AH171" s="46"/>
      <c r="AI171" s="47"/>
      <c r="AK171" s="49"/>
    </row>
    <row r="172" spans="1:37">
      <c r="A172" s="121" t="s">
        <v>193</v>
      </c>
      <c r="B172" s="163">
        <v>0</v>
      </c>
      <c r="C172" s="163">
        <f t="shared" si="47"/>
        <v>0</v>
      </c>
      <c r="D172" s="163">
        <f t="shared" si="47"/>
        <v>0</v>
      </c>
      <c r="E172" s="163">
        <f t="shared" si="47"/>
        <v>0</v>
      </c>
      <c r="F172" s="163">
        <f t="shared" si="47"/>
        <v>0</v>
      </c>
      <c r="G172" s="163">
        <f t="shared" si="47"/>
        <v>0</v>
      </c>
      <c r="H172" s="163">
        <f t="shared" si="47"/>
        <v>0</v>
      </c>
      <c r="I172" s="163">
        <f t="shared" si="47"/>
        <v>0</v>
      </c>
      <c r="J172" s="163">
        <f t="shared" si="47"/>
        <v>0</v>
      </c>
      <c r="K172" s="163">
        <f t="shared" si="47"/>
        <v>0</v>
      </c>
      <c r="L172" s="163">
        <f t="shared" si="47"/>
        <v>0</v>
      </c>
      <c r="M172" s="163">
        <f t="shared" si="47"/>
        <v>0</v>
      </c>
      <c r="N172" s="163">
        <f t="shared" si="47"/>
        <v>0</v>
      </c>
      <c r="O172" s="163">
        <f t="shared" si="47"/>
        <v>0</v>
      </c>
      <c r="P172" s="163">
        <f t="shared" si="47"/>
        <v>0</v>
      </c>
      <c r="Q172" s="163">
        <f t="shared" si="47"/>
        <v>0</v>
      </c>
      <c r="R172" s="163">
        <f t="shared" si="47"/>
        <v>0</v>
      </c>
      <c r="S172" s="163">
        <f t="shared" si="48"/>
        <v>0</v>
      </c>
      <c r="T172" s="163">
        <f t="shared" si="48"/>
        <v>0</v>
      </c>
      <c r="U172" s="163">
        <f t="shared" si="48"/>
        <v>0</v>
      </c>
      <c r="V172" s="163">
        <f t="shared" si="48"/>
        <v>0</v>
      </c>
      <c r="W172" s="163">
        <f t="shared" si="48"/>
        <v>0</v>
      </c>
      <c r="X172" s="163">
        <f t="shared" si="48"/>
        <v>0</v>
      </c>
      <c r="Y172" s="163">
        <f t="shared" si="48"/>
        <v>0</v>
      </c>
      <c r="Z172" s="163">
        <f t="shared" si="48"/>
        <v>0</v>
      </c>
      <c r="AA172" s="163">
        <f t="shared" si="48"/>
        <v>0</v>
      </c>
      <c r="AB172" s="163">
        <f t="shared" si="48"/>
        <v>0</v>
      </c>
      <c r="AC172" s="163">
        <f t="shared" si="48"/>
        <v>0</v>
      </c>
      <c r="AD172" s="163">
        <f t="shared" si="48"/>
        <v>0</v>
      </c>
      <c r="AE172" s="163">
        <f t="shared" si="48"/>
        <v>0</v>
      </c>
      <c r="AF172" s="176">
        <f t="shared" si="48"/>
        <v>0</v>
      </c>
      <c r="AG172" s="175"/>
      <c r="AH172" s="46"/>
      <c r="AI172" s="47"/>
      <c r="AK172" s="49"/>
    </row>
    <row r="173" spans="1:37">
      <c r="A173" s="121" t="s">
        <v>194</v>
      </c>
      <c r="B173" s="163">
        <v>0</v>
      </c>
      <c r="C173" s="163">
        <f t="shared" si="47"/>
        <v>0</v>
      </c>
      <c r="D173" s="163">
        <f t="shared" si="47"/>
        <v>0</v>
      </c>
      <c r="E173" s="163">
        <f t="shared" si="47"/>
        <v>0</v>
      </c>
      <c r="F173" s="163">
        <f t="shared" si="47"/>
        <v>0</v>
      </c>
      <c r="G173" s="163">
        <f t="shared" si="47"/>
        <v>0</v>
      </c>
      <c r="H173" s="163">
        <f t="shared" si="47"/>
        <v>0</v>
      </c>
      <c r="I173" s="163">
        <f t="shared" si="47"/>
        <v>0</v>
      </c>
      <c r="J173" s="163">
        <f t="shared" si="47"/>
        <v>0</v>
      </c>
      <c r="K173" s="163">
        <f t="shared" si="47"/>
        <v>0</v>
      </c>
      <c r="L173" s="163">
        <f t="shared" si="47"/>
        <v>0</v>
      </c>
      <c r="M173" s="163">
        <f t="shared" si="47"/>
        <v>0</v>
      </c>
      <c r="N173" s="163">
        <f t="shared" si="47"/>
        <v>0</v>
      </c>
      <c r="O173" s="163">
        <f t="shared" si="47"/>
        <v>0</v>
      </c>
      <c r="P173" s="163">
        <f t="shared" si="47"/>
        <v>0</v>
      </c>
      <c r="Q173" s="163">
        <f t="shared" si="47"/>
        <v>0</v>
      </c>
      <c r="R173" s="163">
        <f t="shared" si="47"/>
        <v>0</v>
      </c>
      <c r="S173" s="163">
        <f t="shared" si="48"/>
        <v>0</v>
      </c>
      <c r="T173" s="163">
        <f t="shared" si="48"/>
        <v>0</v>
      </c>
      <c r="U173" s="163">
        <f t="shared" si="48"/>
        <v>0</v>
      </c>
      <c r="V173" s="163">
        <f t="shared" si="48"/>
        <v>0</v>
      </c>
      <c r="W173" s="163">
        <f t="shared" si="48"/>
        <v>0</v>
      </c>
      <c r="X173" s="163">
        <f t="shared" si="48"/>
        <v>0</v>
      </c>
      <c r="Y173" s="163">
        <f t="shared" si="48"/>
        <v>0</v>
      </c>
      <c r="Z173" s="163">
        <f t="shared" si="48"/>
        <v>0</v>
      </c>
      <c r="AA173" s="163">
        <f t="shared" si="48"/>
        <v>0</v>
      </c>
      <c r="AB173" s="163">
        <f t="shared" si="48"/>
        <v>0</v>
      </c>
      <c r="AC173" s="163">
        <f t="shared" si="48"/>
        <v>0</v>
      </c>
      <c r="AD173" s="163">
        <f t="shared" si="48"/>
        <v>0</v>
      </c>
      <c r="AE173" s="163">
        <f t="shared" si="48"/>
        <v>0</v>
      </c>
      <c r="AF173" s="176">
        <f t="shared" si="48"/>
        <v>0</v>
      </c>
      <c r="AG173" s="175"/>
      <c r="AH173" s="46"/>
      <c r="AI173" s="47"/>
      <c r="AK173" s="49"/>
    </row>
    <row r="174" spans="1:37">
      <c r="A174" s="121" t="s">
        <v>195</v>
      </c>
      <c r="B174" s="163">
        <v>0</v>
      </c>
      <c r="C174" s="163">
        <f t="shared" si="47"/>
        <v>0</v>
      </c>
      <c r="D174" s="163">
        <f t="shared" si="47"/>
        <v>0</v>
      </c>
      <c r="E174" s="163">
        <f t="shared" si="47"/>
        <v>0</v>
      </c>
      <c r="F174" s="163">
        <f t="shared" si="47"/>
        <v>0</v>
      </c>
      <c r="G174" s="163">
        <f t="shared" si="47"/>
        <v>0</v>
      </c>
      <c r="H174" s="163">
        <f t="shared" si="47"/>
        <v>0</v>
      </c>
      <c r="I174" s="163">
        <f t="shared" si="47"/>
        <v>0</v>
      </c>
      <c r="J174" s="163">
        <f t="shared" si="47"/>
        <v>0</v>
      </c>
      <c r="K174" s="163">
        <f t="shared" si="47"/>
        <v>0</v>
      </c>
      <c r="L174" s="163">
        <f t="shared" si="47"/>
        <v>0</v>
      </c>
      <c r="M174" s="163">
        <f t="shared" si="47"/>
        <v>0</v>
      </c>
      <c r="N174" s="163">
        <f t="shared" si="47"/>
        <v>0</v>
      </c>
      <c r="O174" s="163">
        <f t="shared" si="47"/>
        <v>0</v>
      </c>
      <c r="P174" s="163">
        <f t="shared" si="47"/>
        <v>0</v>
      </c>
      <c r="Q174" s="163">
        <f t="shared" si="47"/>
        <v>0</v>
      </c>
      <c r="R174" s="163">
        <f t="shared" si="47"/>
        <v>0</v>
      </c>
      <c r="S174" s="163">
        <f t="shared" si="48"/>
        <v>0</v>
      </c>
      <c r="T174" s="163">
        <f t="shared" si="48"/>
        <v>0</v>
      </c>
      <c r="U174" s="163">
        <f t="shared" si="48"/>
        <v>0</v>
      </c>
      <c r="V174" s="163">
        <f t="shared" si="48"/>
        <v>0</v>
      </c>
      <c r="W174" s="163">
        <f t="shared" si="48"/>
        <v>0</v>
      </c>
      <c r="X174" s="163">
        <f t="shared" si="48"/>
        <v>0</v>
      </c>
      <c r="Y174" s="163">
        <f t="shared" si="48"/>
        <v>0</v>
      </c>
      <c r="Z174" s="163">
        <f t="shared" si="48"/>
        <v>0</v>
      </c>
      <c r="AA174" s="163">
        <f t="shared" si="48"/>
        <v>0</v>
      </c>
      <c r="AB174" s="163">
        <f t="shared" si="48"/>
        <v>0</v>
      </c>
      <c r="AC174" s="163">
        <f t="shared" si="48"/>
        <v>0</v>
      </c>
      <c r="AD174" s="163">
        <f t="shared" si="48"/>
        <v>0</v>
      </c>
      <c r="AE174" s="163">
        <f t="shared" si="48"/>
        <v>0</v>
      </c>
      <c r="AF174" s="176">
        <f t="shared" si="48"/>
        <v>0</v>
      </c>
      <c r="AG174" s="175"/>
      <c r="AH174" s="46"/>
      <c r="AI174" s="47"/>
      <c r="AK174" s="49"/>
    </row>
    <row r="175" spans="1:37">
      <c r="A175" s="121" t="s">
        <v>196</v>
      </c>
      <c r="B175" s="163">
        <v>0</v>
      </c>
      <c r="C175" s="163">
        <f t="shared" si="47"/>
        <v>0</v>
      </c>
      <c r="D175" s="163">
        <f t="shared" si="47"/>
        <v>0</v>
      </c>
      <c r="E175" s="163">
        <f t="shared" si="47"/>
        <v>0</v>
      </c>
      <c r="F175" s="163">
        <f t="shared" si="47"/>
        <v>0</v>
      </c>
      <c r="G175" s="163">
        <f t="shared" si="47"/>
        <v>0</v>
      </c>
      <c r="H175" s="163">
        <f t="shared" si="47"/>
        <v>0</v>
      </c>
      <c r="I175" s="163">
        <f t="shared" si="47"/>
        <v>0</v>
      </c>
      <c r="J175" s="163">
        <f t="shared" si="47"/>
        <v>0</v>
      </c>
      <c r="K175" s="163">
        <f t="shared" si="47"/>
        <v>0</v>
      </c>
      <c r="L175" s="163">
        <f t="shared" si="47"/>
        <v>0</v>
      </c>
      <c r="M175" s="163">
        <f t="shared" si="47"/>
        <v>0</v>
      </c>
      <c r="N175" s="163">
        <f t="shared" si="47"/>
        <v>0</v>
      </c>
      <c r="O175" s="163">
        <f t="shared" si="47"/>
        <v>0</v>
      </c>
      <c r="P175" s="163">
        <f t="shared" si="47"/>
        <v>0</v>
      </c>
      <c r="Q175" s="163">
        <f t="shared" si="47"/>
        <v>0</v>
      </c>
      <c r="R175" s="163">
        <f t="shared" si="47"/>
        <v>0</v>
      </c>
      <c r="S175" s="163">
        <f t="shared" si="48"/>
        <v>0</v>
      </c>
      <c r="T175" s="163">
        <f t="shared" si="48"/>
        <v>0</v>
      </c>
      <c r="U175" s="163">
        <f t="shared" si="48"/>
        <v>0</v>
      </c>
      <c r="V175" s="163">
        <f t="shared" si="48"/>
        <v>0</v>
      </c>
      <c r="W175" s="163">
        <f t="shared" si="48"/>
        <v>0</v>
      </c>
      <c r="X175" s="163">
        <f t="shared" si="48"/>
        <v>0</v>
      </c>
      <c r="Y175" s="163">
        <f t="shared" si="48"/>
        <v>0</v>
      </c>
      <c r="Z175" s="163">
        <f t="shared" si="48"/>
        <v>0</v>
      </c>
      <c r="AA175" s="163">
        <f t="shared" si="48"/>
        <v>0</v>
      </c>
      <c r="AB175" s="163">
        <f t="shared" si="48"/>
        <v>0</v>
      </c>
      <c r="AC175" s="163">
        <f t="shared" si="48"/>
        <v>0</v>
      </c>
      <c r="AD175" s="163">
        <f t="shared" si="48"/>
        <v>0</v>
      </c>
      <c r="AE175" s="163">
        <f t="shared" si="48"/>
        <v>0</v>
      </c>
      <c r="AF175" s="176">
        <f t="shared" si="48"/>
        <v>0</v>
      </c>
      <c r="AG175" s="175"/>
      <c r="AH175" s="46"/>
      <c r="AI175" s="47"/>
      <c r="AK175" s="49"/>
    </row>
    <row r="176" spans="1:37">
      <c r="A176" s="121" t="s">
        <v>197</v>
      </c>
      <c r="B176" s="163">
        <v>0</v>
      </c>
      <c r="C176" s="163">
        <f t="shared" si="47"/>
        <v>0</v>
      </c>
      <c r="D176" s="163">
        <f t="shared" si="47"/>
        <v>0</v>
      </c>
      <c r="E176" s="163">
        <f t="shared" si="47"/>
        <v>0</v>
      </c>
      <c r="F176" s="163">
        <f t="shared" si="47"/>
        <v>0</v>
      </c>
      <c r="G176" s="163">
        <f t="shared" si="47"/>
        <v>0</v>
      </c>
      <c r="H176" s="163">
        <f t="shared" si="47"/>
        <v>0</v>
      </c>
      <c r="I176" s="163">
        <f t="shared" si="47"/>
        <v>0</v>
      </c>
      <c r="J176" s="163">
        <f t="shared" si="47"/>
        <v>0</v>
      </c>
      <c r="K176" s="163">
        <f t="shared" si="47"/>
        <v>0</v>
      </c>
      <c r="L176" s="163">
        <f t="shared" si="47"/>
        <v>0</v>
      </c>
      <c r="M176" s="163">
        <f t="shared" si="47"/>
        <v>0</v>
      </c>
      <c r="N176" s="163">
        <f t="shared" si="47"/>
        <v>0</v>
      </c>
      <c r="O176" s="163">
        <f t="shared" si="47"/>
        <v>0</v>
      </c>
      <c r="P176" s="163">
        <f t="shared" si="47"/>
        <v>0</v>
      </c>
      <c r="Q176" s="163">
        <f t="shared" si="47"/>
        <v>0</v>
      </c>
      <c r="R176" s="163">
        <f t="shared" si="47"/>
        <v>0</v>
      </c>
      <c r="S176" s="163">
        <f t="shared" si="48"/>
        <v>0</v>
      </c>
      <c r="T176" s="163">
        <f t="shared" si="48"/>
        <v>0</v>
      </c>
      <c r="U176" s="163">
        <f t="shared" si="48"/>
        <v>0</v>
      </c>
      <c r="V176" s="163">
        <f t="shared" si="48"/>
        <v>0</v>
      </c>
      <c r="W176" s="163">
        <f t="shared" si="48"/>
        <v>0</v>
      </c>
      <c r="X176" s="163">
        <f t="shared" si="48"/>
        <v>0</v>
      </c>
      <c r="Y176" s="163">
        <f t="shared" si="48"/>
        <v>0</v>
      </c>
      <c r="Z176" s="163">
        <f t="shared" si="48"/>
        <v>0</v>
      </c>
      <c r="AA176" s="163">
        <f t="shared" si="48"/>
        <v>0</v>
      </c>
      <c r="AB176" s="163">
        <f t="shared" si="48"/>
        <v>0</v>
      </c>
      <c r="AC176" s="163">
        <f t="shared" si="48"/>
        <v>0</v>
      </c>
      <c r="AD176" s="163">
        <f t="shared" si="48"/>
        <v>0</v>
      </c>
      <c r="AE176" s="163">
        <f t="shared" si="48"/>
        <v>0</v>
      </c>
      <c r="AF176" s="176">
        <f t="shared" si="48"/>
        <v>0</v>
      </c>
      <c r="AG176" s="175"/>
      <c r="AH176" s="46"/>
      <c r="AI176" s="47"/>
      <c r="AK176" s="49"/>
    </row>
    <row r="177" spans="1:37">
      <c r="A177" s="121" t="s">
        <v>198</v>
      </c>
      <c r="B177" s="163">
        <v>0</v>
      </c>
      <c r="C177" s="163">
        <f t="shared" si="47"/>
        <v>0</v>
      </c>
      <c r="D177" s="163">
        <f t="shared" si="47"/>
        <v>0</v>
      </c>
      <c r="E177" s="163">
        <f t="shared" si="47"/>
        <v>0</v>
      </c>
      <c r="F177" s="163">
        <f t="shared" si="47"/>
        <v>0</v>
      </c>
      <c r="G177" s="163">
        <f t="shared" si="47"/>
        <v>0</v>
      </c>
      <c r="H177" s="163">
        <f t="shared" si="47"/>
        <v>0</v>
      </c>
      <c r="I177" s="163">
        <f t="shared" si="47"/>
        <v>0</v>
      </c>
      <c r="J177" s="163">
        <f t="shared" si="47"/>
        <v>0</v>
      </c>
      <c r="K177" s="163">
        <f t="shared" si="47"/>
        <v>0</v>
      </c>
      <c r="L177" s="163">
        <f t="shared" si="47"/>
        <v>0</v>
      </c>
      <c r="M177" s="163">
        <f t="shared" si="47"/>
        <v>0</v>
      </c>
      <c r="N177" s="163">
        <f t="shared" si="47"/>
        <v>0</v>
      </c>
      <c r="O177" s="163">
        <f t="shared" si="47"/>
        <v>0</v>
      </c>
      <c r="P177" s="163">
        <f t="shared" si="47"/>
        <v>0</v>
      </c>
      <c r="Q177" s="163">
        <f t="shared" si="47"/>
        <v>0</v>
      </c>
      <c r="R177" s="163">
        <f t="shared" si="47"/>
        <v>0</v>
      </c>
      <c r="S177" s="163">
        <f t="shared" si="48"/>
        <v>0</v>
      </c>
      <c r="T177" s="163">
        <f t="shared" si="48"/>
        <v>0</v>
      </c>
      <c r="U177" s="163">
        <f t="shared" si="48"/>
        <v>0</v>
      </c>
      <c r="V177" s="163">
        <f t="shared" si="48"/>
        <v>0</v>
      </c>
      <c r="W177" s="163">
        <f t="shared" si="48"/>
        <v>0</v>
      </c>
      <c r="X177" s="163">
        <f t="shared" si="48"/>
        <v>0</v>
      </c>
      <c r="Y177" s="163">
        <f t="shared" si="48"/>
        <v>0</v>
      </c>
      <c r="Z177" s="163">
        <f t="shared" si="48"/>
        <v>0</v>
      </c>
      <c r="AA177" s="163">
        <f t="shared" si="48"/>
        <v>0</v>
      </c>
      <c r="AB177" s="163">
        <f t="shared" si="48"/>
        <v>0</v>
      </c>
      <c r="AC177" s="163">
        <f t="shared" si="48"/>
        <v>0</v>
      </c>
      <c r="AD177" s="163">
        <f t="shared" si="48"/>
        <v>0</v>
      </c>
      <c r="AE177" s="163">
        <f t="shared" si="48"/>
        <v>0</v>
      </c>
      <c r="AF177" s="176">
        <f t="shared" si="48"/>
        <v>0</v>
      </c>
      <c r="AG177" s="175"/>
      <c r="AH177" s="46"/>
      <c r="AI177" s="47"/>
      <c r="AK177" s="49"/>
    </row>
    <row r="178" spans="1:37">
      <c r="A178" s="121" t="s">
        <v>199</v>
      </c>
      <c r="B178" s="163">
        <v>0</v>
      </c>
      <c r="C178" s="163">
        <f t="shared" si="47"/>
        <v>0</v>
      </c>
      <c r="D178" s="163">
        <f t="shared" si="47"/>
        <v>0</v>
      </c>
      <c r="E178" s="163">
        <f t="shared" si="47"/>
        <v>0</v>
      </c>
      <c r="F178" s="163">
        <f t="shared" si="47"/>
        <v>0</v>
      </c>
      <c r="G178" s="163">
        <f t="shared" si="47"/>
        <v>0</v>
      </c>
      <c r="H178" s="163">
        <f t="shared" si="47"/>
        <v>0</v>
      </c>
      <c r="I178" s="163">
        <f t="shared" si="47"/>
        <v>0</v>
      </c>
      <c r="J178" s="163">
        <f t="shared" si="47"/>
        <v>0</v>
      </c>
      <c r="K178" s="163">
        <f t="shared" si="47"/>
        <v>0</v>
      </c>
      <c r="L178" s="163">
        <f t="shared" si="47"/>
        <v>0</v>
      </c>
      <c r="M178" s="163">
        <f t="shared" si="47"/>
        <v>0</v>
      </c>
      <c r="N178" s="163">
        <f t="shared" si="47"/>
        <v>0</v>
      </c>
      <c r="O178" s="163">
        <f t="shared" si="47"/>
        <v>0</v>
      </c>
      <c r="P178" s="163">
        <f t="shared" si="47"/>
        <v>0</v>
      </c>
      <c r="Q178" s="163">
        <f t="shared" si="47"/>
        <v>0</v>
      </c>
      <c r="R178" s="163">
        <f t="shared" si="47"/>
        <v>0</v>
      </c>
      <c r="S178" s="163">
        <f t="shared" si="48"/>
        <v>0</v>
      </c>
      <c r="T178" s="163">
        <f t="shared" si="48"/>
        <v>0</v>
      </c>
      <c r="U178" s="163">
        <f t="shared" si="48"/>
        <v>0</v>
      </c>
      <c r="V178" s="163">
        <f t="shared" si="48"/>
        <v>0</v>
      </c>
      <c r="W178" s="163">
        <f t="shared" si="48"/>
        <v>0</v>
      </c>
      <c r="X178" s="163">
        <f t="shared" si="48"/>
        <v>0</v>
      </c>
      <c r="Y178" s="163">
        <f t="shared" si="48"/>
        <v>0</v>
      </c>
      <c r="Z178" s="163">
        <f t="shared" si="48"/>
        <v>0</v>
      </c>
      <c r="AA178" s="163">
        <f t="shared" si="48"/>
        <v>0</v>
      </c>
      <c r="AB178" s="163">
        <f t="shared" si="48"/>
        <v>0</v>
      </c>
      <c r="AC178" s="163">
        <f t="shared" si="48"/>
        <v>0</v>
      </c>
      <c r="AD178" s="163">
        <f t="shared" si="48"/>
        <v>0</v>
      </c>
      <c r="AE178" s="163">
        <f t="shared" si="48"/>
        <v>0</v>
      </c>
      <c r="AF178" s="176">
        <f t="shared" si="48"/>
        <v>0</v>
      </c>
      <c r="AG178" s="175"/>
      <c r="AH178" s="46"/>
      <c r="AI178" s="47"/>
      <c r="AK178" s="49"/>
    </row>
    <row r="179" spans="1:37">
      <c r="A179" s="121" t="s">
        <v>200</v>
      </c>
      <c r="B179" s="163">
        <v>0</v>
      </c>
      <c r="C179" s="163">
        <f t="shared" si="47"/>
        <v>0</v>
      </c>
      <c r="D179" s="163">
        <f t="shared" si="47"/>
        <v>0</v>
      </c>
      <c r="E179" s="163">
        <f t="shared" si="47"/>
        <v>0</v>
      </c>
      <c r="F179" s="163">
        <f t="shared" si="47"/>
        <v>0</v>
      </c>
      <c r="G179" s="163">
        <f t="shared" si="47"/>
        <v>0</v>
      </c>
      <c r="H179" s="163">
        <f t="shared" si="47"/>
        <v>0</v>
      </c>
      <c r="I179" s="163">
        <f t="shared" si="47"/>
        <v>0</v>
      </c>
      <c r="J179" s="163">
        <f t="shared" si="47"/>
        <v>0</v>
      </c>
      <c r="K179" s="163">
        <f t="shared" si="47"/>
        <v>0</v>
      </c>
      <c r="L179" s="163">
        <f t="shared" si="47"/>
        <v>0</v>
      </c>
      <c r="M179" s="163">
        <f t="shared" si="47"/>
        <v>0</v>
      </c>
      <c r="N179" s="163">
        <f t="shared" si="47"/>
        <v>0</v>
      </c>
      <c r="O179" s="163">
        <f t="shared" si="47"/>
        <v>0</v>
      </c>
      <c r="P179" s="163">
        <f t="shared" si="47"/>
        <v>0</v>
      </c>
      <c r="Q179" s="163">
        <f t="shared" si="47"/>
        <v>0</v>
      </c>
      <c r="R179" s="163">
        <f t="shared" si="47"/>
        <v>0</v>
      </c>
      <c r="S179" s="163">
        <f t="shared" si="48"/>
        <v>0</v>
      </c>
      <c r="T179" s="163">
        <f t="shared" si="48"/>
        <v>0</v>
      </c>
      <c r="U179" s="163">
        <f t="shared" si="48"/>
        <v>0</v>
      </c>
      <c r="V179" s="163">
        <f t="shared" si="48"/>
        <v>0</v>
      </c>
      <c r="W179" s="163">
        <f t="shared" si="48"/>
        <v>0</v>
      </c>
      <c r="X179" s="163">
        <f t="shared" si="48"/>
        <v>0</v>
      </c>
      <c r="Y179" s="163">
        <f t="shared" si="48"/>
        <v>0</v>
      </c>
      <c r="Z179" s="163">
        <f t="shared" si="48"/>
        <v>0</v>
      </c>
      <c r="AA179" s="163">
        <f t="shared" si="48"/>
        <v>0</v>
      </c>
      <c r="AB179" s="163">
        <f t="shared" si="48"/>
        <v>0</v>
      </c>
      <c r="AC179" s="163">
        <f t="shared" si="48"/>
        <v>0</v>
      </c>
      <c r="AD179" s="163">
        <f t="shared" si="48"/>
        <v>0</v>
      </c>
      <c r="AE179" s="163">
        <f t="shared" si="48"/>
        <v>0</v>
      </c>
      <c r="AF179" s="176">
        <f t="shared" si="48"/>
        <v>0</v>
      </c>
      <c r="AG179" s="175"/>
      <c r="AH179" s="46"/>
      <c r="AI179" s="47"/>
      <c r="AK179" s="49"/>
    </row>
    <row r="180" spans="1:37">
      <c r="A180" s="121" t="s">
        <v>201</v>
      </c>
      <c r="B180" s="163">
        <v>0</v>
      </c>
      <c r="C180" s="163">
        <f t="shared" si="47"/>
        <v>0</v>
      </c>
      <c r="D180" s="163">
        <f t="shared" si="47"/>
        <v>0</v>
      </c>
      <c r="E180" s="163">
        <f t="shared" si="47"/>
        <v>0</v>
      </c>
      <c r="F180" s="163">
        <f t="shared" si="47"/>
        <v>0</v>
      </c>
      <c r="G180" s="163">
        <f t="shared" si="47"/>
        <v>0</v>
      </c>
      <c r="H180" s="163">
        <f t="shared" si="47"/>
        <v>0</v>
      </c>
      <c r="I180" s="163">
        <f t="shared" si="47"/>
        <v>0</v>
      </c>
      <c r="J180" s="163">
        <f t="shared" si="47"/>
        <v>0</v>
      </c>
      <c r="K180" s="163">
        <f t="shared" si="47"/>
        <v>0</v>
      </c>
      <c r="L180" s="163">
        <f t="shared" si="47"/>
        <v>0</v>
      </c>
      <c r="M180" s="163">
        <f t="shared" si="47"/>
        <v>0</v>
      </c>
      <c r="N180" s="163">
        <f t="shared" si="47"/>
        <v>0</v>
      </c>
      <c r="O180" s="163">
        <f t="shared" si="47"/>
        <v>0</v>
      </c>
      <c r="P180" s="163">
        <f t="shared" si="47"/>
        <v>0</v>
      </c>
      <c r="Q180" s="163">
        <f t="shared" si="47"/>
        <v>0</v>
      </c>
      <c r="R180" s="163">
        <f t="shared" si="47"/>
        <v>0</v>
      </c>
      <c r="S180" s="163">
        <f t="shared" si="48"/>
        <v>0</v>
      </c>
      <c r="T180" s="163">
        <f t="shared" si="48"/>
        <v>0</v>
      </c>
      <c r="U180" s="163">
        <f t="shared" si="48"/>
        <v>0</v>
      </c>
      <c r="V180" s="163">
        <f t="shared" si="48"/>
        <v>0</v>
      </c>
      <c r="W180" s="163">
        <f t="shared" si="48"/>
        <v>0</v>
      </c>
      <c r="X180" s="163">
        <f t="shared" si="48"/>
        <v>0</v>
      </c>
      <c r="Y180" s="163">
        <f t="shared" si="48"/>
        <v>0</v>
      </c>
      <c r="Z180" s="163">
        <f t="shared" si="48"/>
        <v>0</v>
      </c>
      <c r="AA180" s="163">
        <f t="shared" si="48"/>
        <v>0</v>
      </c>
      <c r="AB180" s="163">
        <f t="shared" si="48"/>
        <v>0</v>
      </c>
      <c r="AC180" s="163">
        <f t="shared" si="48"/>
        <v>0</v>
      </c>
      <c r="AD180" s="163">
        <f t="shared" si="48"/>
        <v>0</v>
      </c>
      <c r="AE180" s="163">
        <f t="shared" si="48"/>
        <v>0</v>
      </c>
      <c r="AF180" s="176">
        <f t="shared" si="48"/>
        <v>0</v>
      </c>
      <c r="AG180" s="175"/>
      <c r="AH180" s="46"/>
      <c r="AI180" s="47"/>
      <c r="AK180" s="49"/>
    </row>
    <row r="181" spans="1:37" ht="13.5" customHeight="1">
      <c r="A181" s="121" t="s">
        <v>202</v>
      </c>
      <c r="B181" s="163">
        <v>0</v>
      </c>
      <c r="C181" s="163">
        <f t="shared" si="47"/>
        <v>0</v>
      </c>
      <c r="D181" s="163">
        <f t="shared" si="47"/>
        <v>0</v>
      </c>
      <c r="E181" s="163">
        <f t="shared" si="47"/>
        <v>0</v>
      </c>
      <c r="F181" s="163">
        <f t="shared" si="47"/>
        <v>0</v>
      </c>
      <c r="G181" s="163">
        <f t="shared" si="47"/>
        <v>0</v>
      </c>
      <c r="H181" s="163">
        <f t="shared" si="47"/>
        <v>0</v>
      </c>
      <c r="I181" s="163">
        <f t="shared" si="47"/>
        <v>0</v>
      </c>
      <c r="J181" s="163">
        <f t="shared" si="47"/>
        <v>0</v>
      </c>
      <c r="K181" s="163">
        <f t="shared" si="47"/>
        <v>0</v>
      </c>
      <c r="L181" s="163">
        <f t="shared" si="47"/>
        <v>0</v>
      </c>
      <c r="M181" s="163">
        <f t="shared" si="47"/>
        <v>0</v>
      </c>
      <c r="N181" s="163">
        <f t="shared" si="47"/>
        <v>0</v>
      </c>
      <c r="O181" s="163">
        <f t="shared" si="47"/>
        <v>0</v>
      </c>
      <c r="P181" s="163">
        <f t="shared" si="47"/>
        <v>0</v>
      </c>
      <c r="Q181" s="163">
        <f t="shared" si="47"/>
        <v>0</v>
      </c>
      <c r="R181" s="163">
        <f t="shared" si="47"/>
        <v>0</v>
      </c>
      <c r="S181" s="163">
        <f t="shared" si="48"/>
        <v>0</v>
      </c>
      <c r="T181" s="163">
        <f t="shared" si="48"/>
        <v>0</v>
      </c>
      <c r="U181" s="163">
        <f t="shared" si="48"/>
        <v>0</v>
      </c>
      <c r="V181" s="163">
        <f t="shared" si="48"/>
        <v>0</v>
      </c>
      <c r="W181" s="163">
        <f t="shared" si="48"/>
        <v>0</v>
      </c>
      <c r="X181" s="163">
        <f t="shared" si="48"/>
        <v>0</v>
      </c>
      <c r="Y181" s="163">
        <f t="shared" si="48"/>
        <v>0</v>
      </c>
      <c r="Z181" s="163">
        <f t="shared" si="48"/>
        <v>0</v>
      </c>
      <c r="AA181" s="163">
        <f t="shared" si="48"/>
        <v>0</v>
      </c>
      <c r="AB181" s="163">
        <f t="shared" si="48"/>
        <v>0</v>
      </c>
      <c r="AC181" s="163">
        <f t="shared" si="48"/>
        <v>0</v>
      </c>
      <c r="AD181" s="163">
        <f t="shared" si="48"/>
        <v>0</v>
      </c>
      <c r="AE181" s="163">
        <f t="shared" si="48"/>
        <v>0</v>
      </c>
      <c r="AF181" s="176">
        <f t="shared" si="48"/>
        <v>0</v>
      </c>
      <c r="AG181" s="175"/>
      <c r="AH181" s="46"/>
      <c r="AI181" s="47"/>
      <c r="AK181" s="49"/>
    </row>
    <row r="182" spans="1:37">
      <c r="A182" s="121" t="s">
        <v>203</v>
      </c>
      <c r="B182" s="163">
        <v>0</v>
      </c>
      <c r="C182" s="163">
        <f t="shared" si="47"/>
        <v>0</v>
      </c>
      <c r="D182" s="163">
        <f t="shared" si="47"/>
        <v>0</v>
      </c>
      <c r="E182" s="163">
        <f t="shared" si="47"/>
        <v>0</v>
      </c>
      <c r="F182" s="163">
        <f t="shared" si="47"/>
        <v>0</v>
      </c>
      <c r="G182" s="163">
        <f t="shared" si="47"/>
        <v>0</v>
      </c>
      <c r="H182" s="163">
        <f t="shared" si="47"/>
        <v>0</v>
      </c>
      <c r="I182" s="163">
        <f t="shared" si="47"/>
        <v>0</v>
      </c>
      <c r="J182" s="163">
        <f t="shared" si="47"/>
        <v>0</v>
      </c>
      <c r="K182" s="163">
        <f t="shared" si="47"/>
        <v>0</v>
      </c>
      <c r="L182" s="163">
        <f t="shared" si="47"/>
        <v>0</v>
      </c>
      <c r="M182" s="163">
        <f t="shared" si="47"/>
        <v>0</v>
      </c>
      <c r="N182" s="163">
        <f t="shared" si="47"/>
        <v>0</v>
      </c>
      <c r="O182" s="163">
        <f t="shared" si="47"/>
        <v>0</v>
      </c>
      <c r="P182" s="163">
        <f t="shared" si="47"/>
        <v>0</v>
      </c>
      <c r="Q182" s="163">
        <f t="shared" si="47"/>
        <v>0</v>
      </c>
      <c r="R182" s="163">
        <f t="shared" si="47"/>
        <v>0</v>
      </c>
      <c r="S182" s="163">
        <f t="shared" si="48"/>
        <v>0</v>
      </c>
      <c r="T182" s="163">
        <f t="shared" si="48"/>
        <v>0</v>
      </c>
      <c r="U182" s="163">
        <f t="shared" si="48"/>
        <v>0</v>
      </c>
      <c r="V182" s="163">
        <f t="shared" si="48"/>
        <v>0</v>
      </c>
      <c r="W182" s="163">
        <f t="shared" si="48"/>
        <v>0</v>
      </c>
      <c r="X182" s="163">
        <f t="shared" si="48"/>
        <v>0</v>
      </c>
      <c r="Y182" s="163">
        <f t="shared" si="48"/>
        <v>0</v>
      </c>
      <c r="Z182" s="163">
        <f t="shared" si="48"/>
        <v>0</v>
      </c>
      <c r="AA182" s="163">
        <f t="shared" si="48"/>
        <v>0</v>
      </c>
      <c r="AB182" s="163">
        <f t="shared" si="48"/>
        <v>0</v>
      </c>
      <c r="AC182" s="163">
        <f t="shared" si="48"/>
        <v>0</v>
      </c>
      <c r="AD182" s="163">
        <f t="shared" si="48"/>
        <v>0</v>
      </c>
      <c r="AE182" s="163">
        <f t="shared" si="48"/>
        <v>0</v>
      </c>
      <c r="AF182" s="176">
        <f t="shared" si="48"/>
        <v>0</v>
      </c>
      <c r="AG182" s="175"/>
      <c r="AH182" s="46"/>
      <c r="AI182" s="47"/>
      <c r="AK182" s="49"/>
    </row>
    <row r="183" spans="1:37">
      <c r="A183" s="121" t="s">
        <v>204</v>
      </c>
      <c r="B183" s="163">
        <v>0</v>
      </c>
      <c r="C183" s="163">
        <f t="shared" si="47"/>
        <v>0</v>
      </c>
      <c r="D183" s="163">
        <f t="shared" si="47"/>
        <v>0</v>
      </c>
      <c r="E183" s="163">
        <f t="shared" si="47"/>
        <v>0</v>
      </c>
      <c r="F183" s="163">
        <f t="shared" si="47"/>
        <v>0</v>
      </c>
      <c r="G183" s="163">
        <f t="shared" si="47"/>
        <v>0</v>
      </c>
      <c r="H183" s="163">
        <f t="shared" si="47"/>
        <v>0</v>
      </c>
      <c r="I183" s="163">
        <f t="shared" si="47"/>
        <v>0</v>
      </c>
      <c r="J183" s="163">
        <f t="shared" si="47"/>
        <v>0</v>
      </c>
      <c r="K183" s="163">
        <f t="shared" si="47"/>
        <v>0</v>
      </c>
      <c r="L183" s="163">
        <f t="shared" si="47"/>
        <v>0</v>
      </c>
      <c r="M183" s="163">
        <f t="shared" si="47"/>
        <v>0</v>
      </c>
      <c r="N183" s="163">
        <f t="shared" si="47"/>
        <v>0</v>
      </c>
      <c r="O183" s="163">
        <f t="shared" si="47"/>
        <v>0</v>
      </c>
      <c r="P183" s="163">
        <f t="shared" si="47"/>
        <v>0</v>
      </c>
      <c r="Q183" s="163">
        <f t="shared" si="47"/>
        <v>0</v>
      </c>
      <c r="R183" s="163">
        <f t="shared" si="47"/>
        <v>0</v>
      </c>
      <c r="S183" s="163">
        <f t="shared" si="48"/>
        <v>0</v>
      </c>
      <c r="T183" s="163">
        <f t="shared" si="48"/>
        <v>0</v>
      </c>
      <c r="U183" s="163">
        <f t="shared" si="48"/>
        <v>0</v>
      </c>
      <c r="V183" s="163">
        <f t="shared" si="48"/>
        <v>0</v>
      </c>
      <c r="W183" s="163">
        <f t="shared" si="48"/>
        <v>0</v>
      </c>
      <c r="X183" s="163">
        <f t="shared" si="48"/>
        <v>0</v>
      </c>
      <c r="Y183" s="163">
        <f t="shared" si="48"/>
        <v>0</v>
      </c>
      <c r="Z183" s="163">
        <f t="shared" si="48"/>
        <v>0</v>
      </c>
      <c r="AA183" s="163">
        <f t="shared" si="48"/>
        <v>0</v>
      </c>
      <c r="AB183" s="163">
        <f t="shared" si="48"/>
        <v>0</v>
      </c>
      <c r="AC183" s="163">
        <f t="shared" si="48"/>
        <v>0</v>
      </c>
      <c r="AD183" s="163">
        <f t="shared" si="48"/>
        <v>0</v>
      </c>
      <c r="AE183" s="163">
        <f t="shared" si="48"/>
        <v>0</v>
      </c>
      <c r="AF183" s="176">
        <f t="shared" si="48"/>
        <v>0</v>
      </c>
      <c r="AG183" s="175"/>
      <c r="AH183" s="46"/>
      <c r="AI183" s="47"/>
      <c r="AK183" s="49"/>
    </row>
    <row r="184" spans="1:37">
      <c r="A184" s="121" t="s">
        <v>205</v>
      </c>
      <c r="B184" s="163">
        <v>0</v>
      </c>
      <c r="C184" s="163">
        <f t="shared" si="47"/>
        <v>0</v>
      </c>
      <c r="D184" s="163">
        <f t="shared" si="47"/>
        <v>0</v>
      </c>
      <c r="E184" s="163">
        <f t="shared" si="47"/>
        <v>0</v>
      </c>
      <c r="F184" s="163">
        <f t="shared" si="47"/>
        <v>0</v>
      </c>
      <c r="G184" s="163">
        <f t="shared" si="47"/>
        <v>0</v>
      </c>
      <c r="H184" s="163">
        <f t="shared" si="47"/>
        <v>0</v>
      </c>
      <c r="I184" s="163">
        <f t="shared" si="47"/>
        <v>0</v>
      </c>
      <c r="J184" s="163">
        <f t="shared" si="47"/>
        <v>0</v>
      </c>
      <c r="K184" s="163">
        <f t="shared" si="47"/>
        <v>0</v>
      </c>
      <c r="L184" s="163">
        <f t="shared" si="47"/>
        <v>0</v>
      </c>
      <c r="M184" s="163">
        <f t="shared" si="47"/>
        <v>0</v>
      </c>
      <c r="N184" s="163">
        <f t="shared" si="47"/>
        <v>0</v>
      </c>
      <c r="O184" s="163">
        <f t="shared" si="47"/>
        <v>0</v>
      </c>
      <c r="P184" s="163">
        <f t="shared" si="47"/>
        <v>0</v>
      </c>
      <c r="Q184" s="163">
        <f t="shared" si="47"/>
        <v>0</v>
      </c>
      <c r="R184" s="163">
        <f t="shared" ref="R184:AF199" si="49">Q184</f>
        <v>0</v>
      </c>
      <c r="S184" s="163">
        <f t="shared" si="49"/>
        <v>0</v>
      </c>
      <c r="T184" s="163">
        <f t="shared" si="49"/>
        <v>0</v>
      </c>
      <c r="U184" s="163">
        <f t="shared" si="49"/>
        <v>0</v>
      </c>
      <c r="V184" s="163">
        <f t="shared" si="49"/>
        <v>0</v>
      </c>
      <c r="W184" s="163">
        <f t="shared" si="49"/>
        <v>0</v>
      </c>
      <c r="X184" s="163">
        <f t="shared" si="49"/>
        <v>0</v>
      </c>
      <c r="Y184" s="163">
        <f t="shared" si="49"/>
        <v>0</v>
      </c>
      <c r="Z184" s="163">
        <f t="shared" si="49"/>
        <v>0</v>
      </c>
      <c r="AA184" s="163">
        <f t="shared" si="49"/>
        <v>0</v>
      </c>
      <c r="AB184" s="163">
        <f t="shared" si="48"/>
        <v>0</v>
      </c>
      <c r="AC184" s="163">
        <f t="shared" si="48"/>
        <v>0</v>
      </c>
      <c r="AD184" s="163">
        <f t="shared" si="49"/>
        <v>0</v>
      </c>
      <c r="AE184" s="163">
        <f t="shared" si="49"/>
        <v>0</v>
      </c>
      <c r="AF184" s="176">
        <f t="shared" si="49"/>
        <v>0</v>
      </c>
      <c r="AG184" s="175"/>
      <c r="AH184" s="46"/>
      <c r="AI184" s="47"/>
      <c r="AK184" s="49"/>
    </row>
    <row r="185" spans="1:37">
      <c r="A185" s="121" t="s">
        <v>206</v>
      </c>
      <c r="B185" s="163">
        <v>0</v>
      </c>
      <c r="C185" s="163">
        <f t="shared" ref="C185:R200" si="50">B185</f>
        <v>0</v>
      </c>
      <c r="D185" s="163">
        <f t="shared" si="50"/>
        <v>0</v>
      </c>
      <c r="E185" s="163">
        <f t="shared" si="50"/>
        <v>0</v>
      </c>
      <c r="F185" s="163">
        <f t="shared" si="50"/>
        <v>0</v>
      </c>
      <c r="G185" s="163">
        <f t="shared" si="50"/>
        <v>0</v>
      </c>
      <c r="H185" s="163">
        <f t="shared" si="50"/>
        <v>0</v>
      </c>
      <c r="I185" s="163">
        <f t="shared" si="50"/>
        <v>0</v>
      </c>
      <c r="J185" s="163">
        <f t="shared" si="50"/>
        <v>0</v>
      </c>
      <c r="K185" s="163">
        <f t="shared" si="50"/>
        <v>0</v>
      </c>
      <c r="L185" s="163">
        <f t="shared" si="50"/>
        <v>0</v>
      </c>
      <c r="M185" s="163">
        <f t="shared" si="50"/>
        <v>0</v>
      </c>
      <c r="N185" s="163">
        <f t="shared" si="50"/>
        <v>0</v>
      </c>
      <c r="O185" s="163">
        <f t="shared" si="50"/>
        <v>0</v>
      </c>
      <c r="P185" s="163">
        <f t="shared" si="50"/>
        <v>0</v>
      </c>
      <c r="Q185" s="163">
        <f t="shared" si="50"/>
        <v>0</v>
      </c>
      <c r="R185" s="163">
        <f t="shared" si="50"/>
        <v>0</v>
      </c>
      <c r="S185" s="163">
        <f t="shared" si="49"/>
        <v>0</v>
      </c>
      <c r="T185" s="163">
        <f t="shared" si="49"/>
        <v>0</v>
      </c>
      <c r="U185" s="163">
        <f t="shared" si="49"/>
        <v>0</v>
      </c>
      <c r="V185" s="163">
        <f t="shared" si="49"/>
        <v>0</v>
      </c>
      <c r="W185" s="163">
        <f t="shared" si="49"/>
        <v>0</v>
      </c>
      <c r="X185" s="163">
        <f t="shared" si="49"/>
        <v>0</v>
      </c>
      <c r="Y185" s="163">
        <f t="shared" si="49"/>
        <v>0</v>
      </c>
      <c r="Z185" s="163">
        <f t="shared" si="49"/>
        <v>0</v>
      </c>
      <c r="AA185" s="163">
        <f t="shared" si="49"/>
        <v>0</v>
      </c>
      <c r="AB185" s="163">
        <f t="shared" si="49"/>
        <v>0</v>
      </c>
      <c r="AC185" s="163">
        <f t="shared" si="49"/>
        <v>0</v>
      </c>
      <c r="AD185" s="163">
        <f t="shared" si="49"/>
        <v>0</v>
      </c>
      <c r="AE185" s="163">
        <f t="shared" si="49"/>
        <v>0</v>
      </c>
      <c r="AF185" s="176">
        <f t="shared" si="49"/>
        <v>0</v>
      </c>
      <c r="AG185" s="177">
        <v>9.9</v>
      </c>
      <c r="AH185" s="46"/>
      <c r="AI185" s="47"/>
      <c r="AK185" s="49"/>
    </row>
    <row r="186" spans="1:37">
      <c r="A186" s="74" t="s">
        <v>207</v>
      </c>
      <c r="B186" s="163">
        <v>0</v>
      </c>
      <c r="C186" s="163">
        <f t="shared" si="50"/>
        <v>0</v>
      </c>
      <c r="D186" s="163">
        <f t="shared" si="50"/>
        <v>0</v>
      </c>
      <c r="E186" s="163">
        <f t="shared" si="50"/>
        <v>0</v>
      </c>
      <c r="F186" s="163">
        <f t="shared" si="50"/>
        <v>0</v>
      </c>
      <c r="G186" s="163">
        <f t="shared" si="50"/>
        <v>0</v>
      </c>
      <c r="H186" s="163">
        <f t="shared" si="50"/>
        <v>0</v>
      </c>
      <c r="I186" s="163">
        <f t="shared" si="50"/>
        <v>0</v>
      </c>
      <c r="J186" s="163">
        <f t="shared" si="50"/>
        <v>0</v>
      </c>
      <c r="K186" s="163">
        <f t="shared" si="50"/>
        <v>0</v>
      </c>
      <c r="L186" s="163">
        <f t="shared" si="50"/>
        <v>0</v>
      </c>
      <c r="M186" s="163">
        <f t="shared" si="50"/>
        <v>0</v>
      </c>
      <c r="N186" s="163">
        <f t="shared" si="50"/>
        <v>0</v>
      </c>
      <c r="O186" s="163">
        <f t="shared" si="50"/>
        <v>0</v>
      </c>
      <c r="P186" s="163">
        <f t="shared" si="50"/>
        <v>0</v>
      </c>
      <c r="Q186" s="163">
        <f t="shared" si="50"/>
        <v>0</v>
      </c>
      <c r="R186" s="163">
        <f t="shared" si="50"/>
        <v>0</v>
      </c>
      <c r="S186" s="163">
        <f t="shared" si="49"/>
        <v>0</v>
      </c>
      <c r="T186" s="163">
        <f t="shared" si="49"/>
        <v>0</v>
      </c>
      <c r="U186" s="163">
        <f t="shared" si="49"/>
        <v>0</v>
      </c>
      <c r="V186" s="163">
        <f t="shared" si="49"/>
        <v>0</v>
      </c>
      <c r="W186" s="163">
        <f t="shared" si="49"/>
        <v>0</v>
      </c>
      <c r="X186" s="163">
        <f t="shared" si="49"/>
        <v>0</v>
      </c>
      <c r="Y186" s="163">
        <f t="shared" si="49"/>
        <v>0</v>
      </c>
      <c r="Z186" s="163">
        <f t="shared" si="49"/>
        <v>0</v>
      </c>
      <c r="AA186" s="163">
        <f t="shared" si="49"/>
        <v>0</v>
      </c>
      <c r="AB186" s="163">
        <f t="shared" si="49"/>
        <v>0</v>
      </c>
      <c r="AC186" s="163">
        <f t="shared" si="49"/>
        <v>0</v>
      </c>
      <c r="AD186" s="163">
        <f t="shared" si="49"/>
        <v>0</v>
      </c>
      <c r="AE186" s="163">
        <f t="shared" si="49"/>
        <v>0</v>
      </c>
      <c r="AF186" s="176">
        <f t="shared" si="49"/>
        <v>0</v>
      </c>
      <c r="AG186" s="178">
        <v>9.6579999999999995</v>
      </c>
      <c r="AH186" s="46"/>
      <c r="AI186" s="47"/>
      <c r="AK186" s="49"/>
    </row>
    <row r="187" spans="1:37">
      <c r="A187" s="74" t="s">
        <v>208</v>
      </c>
      <c r="B187" s="163">
        <v>0</v>
      </c>
      <c r="C187" s="163">
        <f t="shared" si="50"/>
        <v>0</v>
      </c>
      <c r="D187" s="163">
        <f t="shared" si="50"/>
        <v>0</v>
      </c>
      <c r="E187" s="163">
        <f t="shared" si="50"/>
        <v>0</v>
      </c>
      <c r="F187" s="163">
        <f t="shared" si="50"/>
        <v>0</v>
      </c>
      <c r="G187" s="163">
        <f t="shared" si="50"/>
        <v>0</v>
      </c>
      <c r="H187" s="163">
        <f t="shared" si="50"/>
        <v>0</v>
      </c>
      <c r="I187" s="163">
        <f t="shared" si="50"/>
        <v>0</v>
      </c>
      <c r="J187" s="163">
        <f t="shared" si="50"/>
        <v>0</v>
      </c>
      <c r="K187" s="163">
        <f t="shared" si="50"/>
        <v>0</v>
      </c>
      <c r="L187" s="163">
        <f t="shared" si="50"/>
        <v>0</v>
      </c>
      <c r="M187" s="163">
        <f t="shared" si="50"/>
        <v>0</v>
      </c>
      <c r="N187" s="163">
        <f t="shared" si="50"/>
        <v>0</v>
      </c>
      <c r="O187" s="163">
        <f t="shared" si="50"/>
        <v>0</v>
      </c>
      <c r="P187" s="163">
        <f t="shared" si="50"/>
        <v>0</v>
      </c>
      <c r="Q187" s="163">
        <f t="shared" si="50"/>
        <v>0</v>
      </c>
      <c r="R187" s="163">
        <f t="shared" si="50"/>
        <v>0</v>
      </c>
      <c r="S187" s="163">
        <f t="shared" si="49"/>
        <v>0</v>
      </c>
      <c r="T187" s="163">
        <f t="shared" si="49"/>
        <v>0</v>
      </c>
      <c r="U187" s="163">
        <f t="shared" si="49"/>
        <v>0</v>
      </c>
      <c r="V187" s="163">
        <f t="shared" si="49"/>
        <v>0</v>
      </c>
      <c r="W187" s="163">
        <f t="shared" si="49"/>
        <v>0</v>
      </c>
      <c r="X187" s="163">
        <f t="shared" si="49"/>
        <v>0</v>
      </c>
      <c r="Y187" s="163">
        <f t="shared" si="49"/>
        <v>0</v>
      </c>
      <c r="Z187" s="163">
        <f t="shared" si="49"/>
        <v>0</v>
      </c>
      <c r="AA187" s="163">
        <f t="shared" si="49"/>
        <v>0</v>
      </c>
      <c r="AB187" s="163">
        <f t="shared" si="49"/>
        <v>0</v>
      </c>
      <c r="AC187" s="163">
        <f t="shared" si="49"/>
        <v>0</v>
      </c>
      <c r="AD187" s="163">
        <f t="shared" si="49"/>
        <v>0</v>
      </c>
      <c r="AE187" s="163">
        <f t="shared" si="49"/>
        <v>0</v>
      </c>
      <c r="AF187" s="176">
        <f t="shared" si="49"/>
        <v>0</v>
      </c>
      <c r="AG187" s="178">
        <v>9.6</v>
      </c>
      <c r="AH187" s="46"/>
      <c r="AI187" s="47"/>
      <c r="AK187" s="49"/>
    </row>
    <row r="188" spans="1:37">
      <c r="A188" s="74" t="s">
        <v>209</v>
      </c>
      <c r="B188" s="163">
        <v>0</v>
      </c>
      <c r="C188" s="163">
        <f t="shared" si="50"/>
        <v>0</v>
      </c>
      <c r="D188" s="163">
        <f t="shared" si="50"/>
        <v>0</v>
      </c>
      <c r="E188" s="163">
        <f t="shared" si="50"/>
        <v>0</v>
      </c>
      <c r="F188" s="163">
        <f t="shared" si="50"/>
        <v>0</v>
      </c>
      <c r="G188" s="163">
        <f t="shared" si="50"/>
        <v>0</v>
      </c>
      <c r="H188" s="163">
        <f t="shared" si="50"/>
        <v>0</v>
      </c>
      <c r="I188" s="163">
        <f t="shared" si="50"/>
        <v>0</v>
      </c>
      <c r="J188" s="163">
        <f t="shared" si="50"/>
        <v>0</v>
      </c>
      <c r="K188" s="163">
        <f t="shared" si="50"/>
        <v>0</v>
      </c>
      <c r="L188" s="163">
        <f t="shared" si="50"/>
        <v>0</v>
      </c>
      <c r="M188" s="163">
        <f t="shared" si="50"/>
        <v>0</v>
      </c>
      <c r="N188" s="163">
        <f t="shared" si="50"/>
        <v>0</v>
      </c>
      <c r="O188" s="163">
        <f t="shared" si="50"/>
        <v>0</v>
      </c>
      <c r="P188" s="163">
        <f t="shared" si="50"/>
        <v>0</v>
      </c>
      <c r="Q188" s="163">
        <f t="shared" si="50"/>
        <v>0</v>
      </c>
      <c r="R188" s="163">
        <f t="shared" si="50"/>
        <v>0</v>
      </c>
      <c r="S188" s="163">
        <f t="shared" si="49"/>
        <v>0</v>
      </c>
      <c r="T188" s="163">
        <f t="shared" si="49"/>
        <v>0</v>
      </c>
      <c r="U188" s="163">
        <f t="shared" si="49"/>
        <v>0</v>
      </c>
      <c r="V188" s="163">
        <f t="shared" si="49"/>
        <v>0</v>
      </c>
      <c r="W188" s="163">
        <f t="shared" si="49"/>
        <v>0</v>
      </c>
      <c r="X188" s="163">
        <f t="shared" si="49"/>
        <v>0</v>
      </c>
      <c r="Y188" s="163">
        <f t="shared" si="49"/>
        <v>0</v>
      </c>
      <c r="Z188" s="163">
        <f t="shared" si="49"/>
        <v>0</v>
      </c>
      <c r="AA188" s="163">
        <f t="shared" si="49"/>
        <v>0</v>
      </c>
      <c r="AB188" s="163">
        <f t="shared" si="49"/>
        <v>0</v>
      </c>
      <c r="AC188" s="163">
        <f t="shared" si="49"/>
        <v>0</v>
      </c>
      <c r="AD188" s="163">
        <f t="shared" si="49"/>
        <v>0</v>
      </c>
      <c r="AE188" s="163">
        <f t="shared" si="49"/>
        <v>0</v>
      </c>
      <c r="AF188" s="176">
        <f t="shared" si="49"/>
        <v>0</v>
      </c>
      <c r="AG188" s="178">
        <v>9.51</v>
      </c>
      <c r="AH188" s="46"/>
      <c r="AI188" s="47"/>
      <c r="AK188" s="49"/>
    </row>
    <row r="189" spans="1:37">
      <c r="A189" s="74" t="s">
        <v>210</v>
      </c>
      <c r="B189" s="163">
        <v>0</v>
      </c>
      <c r="C189" s="163">
        <f t="shared" si="50"/>
        <v>0</v>
      </c>
      <c r="D189" s="163">
        <f t="shared" si="50"/>
        <v>0</v>
      </c>
      <c r="E189" s="163">
        <f t="shared" si="50"/>
        <v>0</v>
      </c>
      <c r="F189" s="163">
        <f t="shared" si="50"/>
        <v>0</v>
      </c>
      <c r="G189" s="163">
        <f t="shared" si="50"/>
        <v>0</v>
      </c>
      <c r="H189" s="163">
        <f t="shared" si="50"/>
        <v>0</v>
      </c>
      <c r="I189" s="163">
        <f t="shared" si="50"/>
        <v>0</v>
      </c>
      <c r="J189" s="163">
        <f t="shared" si="50"/>
        <v>0</v>
      </c>
      <c r="K189" s="163">
        <f t="shared" si="50"/>
        <v>0</v>
      </c>
      <c r="L189" s="163">
        <f t="shared" si="50"/>
        <v>0</v>
      </c>
      <c r="M189" s="163">
        <f t="shared" si="50"/>
        <v>0</v>
      </c>
      <c r="N189" s="163">
        <f t="shared" si="50"/>
        <v>0</v>
      </c>
      <c r="O189" s="163">
        <f t="shared" si="50"/>
        <v>0</v>
      </c>
      <c r="P189" s="163">
        <f t="shared" si="50"/>
        <v>0</v>
      </c>
      <c r="Q189" s="163">
        <f t="shared" si="50"/>
        <v>0</v>
      </c>
      <c r="R189" s="163">
        <f t="shared" si="50"/>
        <v>0</v>
      </c>
      <c r="S189" s="163">
        <f t="shared" si="49"/>
        <v>0</v>
      </c>
      <c r="T189" s="163">
        <f t="shared" si="49"/>
        <v>0</v>
      </c>
      <c r="U189" s="163">
        <f t="shared" si="49"/>
        <v>0</v>
      </c>
      <c r="V189" s="163">
        <f t="shared" si="49"/>
        <v>0</v>
      </c>
      <c r="W189" s="163">
        <f t="shared" si="49"/>
        <v>0</v>
      </c>
      <c r="X189" s="163">
        <f t="shared" si="49"/>
        <v>0</v>
      </c>
      <c r="Y189" s="163">
        <f t="shared" si="49"/>
        <v>0</v>
      </c>
      <c r="Z189" s="163">
        <f t="shared" si="49"/>
        <v>0</v>
      </c>
      <c r="AA189" s="163">
        <f t="shared" si="49"/>
        <v>0</v>
      </c>
      <c r="AB189" s="163">
        <f t="shared" si="49"/>
        <v>0</v>
      </c>
      <c r="AC189" s="163">
        <f t="shared" si="49"/>
        <v>0</v>
      </c>
      <c r="AD189" s="163">
        <f t="shared" si="49"/>
        <v>0</v>
      </c>
      <c r="AE189" s="163">
        <f t="shared" si="49"/>
        <v>0</v>
      </c>
      <c r="AF189" s="176">
        <f t="shared" si="49"/>
        <v>0</v>
      </c>
      <c r="AG189" s="178">
        <v>9.4</v>
      </c>
      <c r="AH189" s="46"/>
      <c r="AI189" s="47"/>
      <c r="AK189" s="49"/>
    </row>
    <row r="190" spans="1:37">
      <c r="A190" s="74" t="s">
        <v>211</v>
      </c>
      <c r="B190" s="163">
        <v>0</v>
      </c>
      <c r="C190" s="163">
        <f t="shared" si="50"/>
        <v>0</v>
      </c>
      <c r="D190" s="163">
        <f t="shared" si="50"/>
        <v>0</v>
      </c>
      <c r="E190" s="163">
        <f t="shared" si="50"/>
        <v>0</v>
      </c>
      <c r="F190" s="163">
        <f t="shared" si="50"/>
        <v>0</v>
      </c>
      <c r="G190" s="163">
        <f t="shared" si="50"/>
        <v>0</v>
      </c>
      <c r="H190" s="163">
        <f t="shared" si="50"/>
        <v>0</v>
      </c>
      <c r="I190" s="163">
        <f t="shared" si="50"/>
        <v>0</v>
      </c>
      <c r="J190" s="163">
        <f t="shared" si="50"/>
        <v>0</v>
      </c>
      <c r="K190" s="163">
        <f t="shared" si="50"/>
        <v>0</v>
      </c>
      <c r="L190" s="163">
        <f t="shared" si="50"/>
        <v>0</v>
      </c>
      <c r="M190" s="163">
        <f t="shared" si="50"/>
        <v>0</v>
      </c>
      <c r="N190" s="163">
        <f t="shared" si="50"/>
        <v>0</v>
      </c>
      <c r="O190" s="163">
        <f t="shared" si="50"/>
        <v>0</v>
      </c>
      <c r="P190" s="163">
        <f t="shared" si="50"/>
        <v>0</v>
      </c>
      <c r="Q190" s="163">
        <f t="shared" si="50"/>
        <v>0</v>
      </c>
      <c r="R190" s="163">
        <f t="shared" si="50"/>
        <v>0</v>
      </c>
      <c r="S190" s="163">
        <f t="shared" si="49"/>
        <v>0</v>
      </c>
      <c r="T190" s="163">
        <f t="shared" si="49"/>
        <v>0</v>
      </c>
      <c r="U190" s="163">
        <f t="shared" si="49"/>
        <v>0</v>
      </c>
      <c r="V190" s="163">
        <f t="shared" si="49"/>
        <v>0</v>
      </c>
      <c r="W190" s="163">
        <f t="shared" si="49"/>
        <v>0</v>
      </c>
      <c r="X190" s="163">
        <f t="shared" si="49"/>
        <v>0</v>
      </c>
      <c r="Y190" s="163">
        <f t="shared" si="49"/>
        <v>0</v>
      </c>
      <c r="Z190" s="163">
        <f t="shared" si="49"/>
        <v>0</v>
      </c>
      <c r="AA190" s="163">
        <f t="shared" si="49"/>
        <v>0</v>
      </c>
      <c r="AB190" s="163">
        <f t="shared" si="49"/>
        <v>0</v>
      </c>
      <c r="AC190" s="163">
        <f t="shared" si="49"/>
        <v>0</v>
      </c>
      <c r="AD190" s="163">
        <f t="shared" si="49"/>
        <v>0</v>
      </c>
      <c r="AE190" s="163">
        <f t="shared" si="49"/>
        <v>0</v>
      </c>
      <c r="AF190" s="176">
        <f t="shared" si="49"/>
        <v>0</v>
      </c>
      <c r="AG190" s="178">
        <v>8.8000000000000007</v>
      </c>
      <c r="AH190" s="46"/>
      <c r="AI190" s="47"/>
      <c r="AK190" s="49"/>
    </row>
    <row r="191" spans="1:37">
      <c r="A191" s="74" t="s">
        <v>212</v>
      </c>
      <c r="B191" s="163">
        <v>0</v>
      </c>
      <c r="C191" s="163">
        <f t="shared" si="50"/>
        <v>0</v>
      </c>
      <c r="D191" s="163">
        <f t="shared" si="50"/>
        <v>0</v>
      </c>
      <c r="E191" s="163">
        <f t="shared" si="50"/>
        <v>0</v>
      </c>
      <c r="F191" s="163">
        <f t="shared" si="50"/>
        <v>0</v>
      </c>
      <c r="G191" s="163">
        <f t="shared" si="50"/>
        <v>0</v>
      </c>
      <c r="H191" s="163">
        <f t="shared" si="50"/>
        <v>0</v>
      </c>
      <c r="I191" s="163">
        <f t="shared" si="50"/>
        <v>0</v>
      </c>
      <c r="J191" s="163">
        <f t="shared" si="50"/>
        <v>0</v>
      </c>
      <c r="K191" s="163">
        <f t="shared" si="50"/>
        <v>0</v>
      </c>
      <c r="L191" s="163">
        <f t="shared" si="50"/>
        <v>0</v>
      </c>
      <c r="M191" s="163">
        <f t="shared" si="50"/>
        <v>0</v>
      </c>
      <c r="N191" s="163">
        <f t="shared" si="50"/>
        <v>0</v>
      </c>
      <c r="O191" s="163">
        <f t="shared" si="50"/>
        <v>0</v>
      </c>
      <c r="P191" s="163">
        <f t="shared" si="50"/>
        <v>0</v>
      </c>
      <c r="Q191" s="163">
        <f t="shared" si="50"/>
        <v>0</v>
      </c>
      <c r="R191" s="163">
        <f t="shared" si="50"/>
        <v>0</v>
      </c>
      <c r="S191" s="163">
        <f t="shared" si="49"/>
        <v>0</v>
      </c>
      <c r="T191" s="163">
        <f t="shared" si="49"/>
        <v>0</v>
      </c>
      <c r="U191" s="163">
        <f t="shared" si="49"/>
        <v>0</v>
      </c>
      <c r="V191" s="163">
        <f t="shared" si="49"/>
        <v>0</v>
      </c>
      <c r="W191" s="163">
        <f t="shared" si="49"/>
        <v>0</v>
      </c>
      <c r="X191" s="163">
        <f t="shared" si="49"/>
        <v>0</v>
      </c>
      <c r="Y191" s="163">
        <f t="shared" si="49"/>
        <v>0</v>
      </c>
      <c r="Z191" s="163">
        <f t="shared" si="49"/>
        <v>0</v>
      </c>
      <c r="AA191" s="163">
        <f t="shared" si="49"/>
        <v>0</v>
      </c>
      <c r="AB191" s="163">
        <f t="shared" si="49"/>
        <v>0</v>
      </c>
      <c r="AC191" s="163">
        <f t="shared" si="49"/>
        <v>0</v>
      </c>
      <c r="AD191" s="163">
        <f t="shared" si="49"/>
        <v>0</v>
      </c>
      <c r="AE191" s="163">
        <f t="shared" si="49"/>
        <v>0</v>
      </c>
      <c r="AF191" s="176">
        <f t="shared" si="49"/>
        <v>0</v>
      </c>
      <c r="AG191" s="178">
        <v>8.5</v>
      </c>
      <c r="AH191" s="46"/>
      <c r="AI191" s="47"/>
      <c r="AK191" s="49"/>
    </row>
    <row r="192" spans="1:37">
      <c r="A192" s="74" t="s">
        <v>213</v>
      </c>
      <c r="B192" s="163">
        <v>0</v>
      </c>
      <c r="C192" s="163">
        <f t="shared" si="50"/>
        <v>0</v>
      </c>
      <c r="D192" s="163">
        <f t="shared" si="50"/>
        <v>0</v>
      </c>
      <c r="E192" s="163">
        <f t="shared" si="50"/>
        <v>0</v>
      </c>
      <c r="F192" s="163">
        <f t="shared" si="50"/>
        <v>0</v>
      </c>
      <c r="G192" s="163">
        <f t="shared" si="50"/>
        <v>0</v>
      </c>
      <c r="H192" s="163">
        <f t="shared" si="50"/>
        <v>0</v>
      </c>
      <c r="I192" s="163">
        <f t="shared" si="50"/>
        <v>0</v>
      </c>
      <c r="J192" s="163">
        <f t="shared" si="50"/>
        <v>0</v>
      </c>
      <c r="K192" s="163">
        <f t="shared" si="50"/>
        <v>0</v>
      </c>
      <c r="L192" s="163">
        <f t="shared" si="50"/>
        <v>0</v>
      </c>
      <c r="M192" s="163">
        <f t="shared" si="50"/>
        <v>0</v>
      </c>
      <c r="N192" s="163">
        <f t="shared" si="50"/>
        <v>0</v>
      </c>
      <c r="O192" s="163">
        <f t="shared" si="50"/>
        <v>0</v>
      </c>
      <c r="P192" s="163">
        <f t="shared" si="50"/>
        <v>0</v>
      </c>
      <c r="Q192" s="163">
        <f t="shared" si="50"/>
        <v>0</v>
      </c>
      <c r="R192" s="163">
        <f t="shared" si="50"/>
        <v>0</v>
      </c>
      <c r="S192" s="163">
        <f t="shared" si="49"/>
        <v>0</v>
      </c>
      <c r="T192" s="163">
        <f t="shared" si="49"/>
        <v>0</v>
      </c>
      <c r="U192" s="163">
        <f t="shared" si="49"/>
        <v>0</v>
      </c>
      <c r="V192" s="163">
        <f t="shared" si="49"/>
        <v>0</v>
      </c>
      <c r="W192" s="163">
        <f t="shared" si="49"/>
        <v>0</v>
      </c>
      <c r="X192" s="163">
        <f t="shared" si="49"/>
        <v>0</v>
      </c>
      <c r="Y192" s="163">
        <f t="shared" si="49"/>
        <v>0</v>
      </c>
      <c r="Z192" s="163">
        <f t="shared" si="49"/>
        <v>0</v>
      </c>
      <c r="AA192" s="163">
        <f t="shared" si="49"/>
        <v>0</v>
      </c>
      <c r="AB192" s="163">
        <f t="shared" si="49"/>
        <v>0</v>
      </c>
      <c r="AC192" s="163">
        <f t="shared" si="49"/>
        <v>0</v>
      </c>
      <c r="AD192" s="163">
        <f t="shared" si="49"/>
        <v>0</v>
      </c>
      <c r="AE192" s="163">
        <f t="shared" si="49"/>
        <v>0</v>
      </c>
      <c r="AF192" s="176">
        <f t="shared" si="49"/>
        <v>0</v>
      </c>
      <c r="AG192" s="178">
        <v>8.5</v>
      </c>
      <c r="AH192" s="46"/>
      <c r="AI192" s="47"/>
      <c r="AK192" s="49"/>
    </row>
    <row r="193" spans="1:37">
      <c r="A193" s="74" t="s">
        <v>214</v>
      </c>
      <c r="B193" s="163">
        <v>0</v>
      </c>
      <c r="C193" s="163">
        <f t="shared" si="50"/>
        <v>0</v>
      </c>
      <c r="D193" s="163">
        <f t="shared" si="50"/>
        <v>0</v>
      </c>
      <c r="E193" s="163">
        <f t="shared" si="50"/>
        <v>0</v>
      </c>
      <c r="F193" s="163">
        <f t="shared" si="50"/>
        <v>0</v>
      </c>
      <c r="G193" s="163">
        <f t="shared" si="50"/>
        <v>0</v>
      </c>
      <c r="H193" s="163">
        <f t="shared" si="50"/>
        <v>0</v>
      </c>
      <c r="I193" s="163">
        <f t="shared" si="50"/>
        <v>0</v>
      </c>
      <c r="J193" s="163">
        <f t="shared" si="50"/>
        <v>0</v>
      </c>
      <c r="K193" s="163">
        <f t="shared" si="50"/>
        <v>0</v>
      </c>
      <c r="L193" s="163">
        <f t="shared" si="50"/>
        <v>0</v>
      </c>
      <c r="M193" s="163">
        <f t="shared" si="50"/>
        <v>0</v>
      </c>
      <c r="N193" s="163">
        <f t="shared" si="50"/>
        <v>0</v>
      </c>
      <c r="O193" s="163">
        <f t="shared" si="50"/>
        <v>0</v>
      </c>
      <c r="P193" s="163">
        <f t="shared" si="50"/>
        <v>0</v>
      </c>
      <c r="Q193" s="163">
        <f t="shared" si="50"/>
        <v>0</v>
      </c>
      <c r="R193" s="163">
        <f t="shared" si="50"/>
        <v>0</v>
      </c>
      <c r="S193" s="163">
        <f t="shared" si="49"/>
        <v>0</v>
      </c>
      <c r="T193" s="163">
        <f t="shared" si="49"/>
        <v>0</v>
      </c>
      <c r="U193" s="163">
        <f t="shared" si="49"/>
        <v>0</v>
      </c>
      <c r="V193" s="163">
        <f t="shared" si="49"/>
        <v>0</v>
      </c>
      <c r="W193" s="163">
        <f t="shared" si="49"/>
        <v>0</v>
      </c>
      <c r="X193" s="163">
        <f t="shared" si="49"/>
        <v>0</v>
      </c>
      <c r="Y193" s="163">
        <f t="shared" si="49"/>
        <v>0</v>
      </c>
      <c r="Z193" s="163">
        <f t="shared" si="49"/>
        <v>0</v>
      </c>
      <c r="AA193" s="163">
        <f t="shared" si="49"/>
        <v>0</v>
      </c>
      <c r="AB193" s="163">
        <f t="shared" si="49"/>
        <v>0</v>
      </c>
      <c r="AC193" s="163">
        <f t="shared" si="49"/>
        <v>0</v>
      </c>
      <c r="AD193" s="163">
        <f t="shared" si="49"/>
        <v>0</v>
      </c>
      <c r="AE193" s="163">
        <f t="shared" si="49"/>
        <v>0</v>
      </c>
      <c r="AF193" s="176">
        <f t="shared" si="49"/>
        <v>0</v>
      </c>
      <c r="AG193" s="178">
        <v>8.4</v>
      </c>
      <c r="AH193" s="46"/>
      <c r="AI193" s="47"/>
      <c r="AK193" s="49"/>
    </row>
    <row r="194" spans="1:37">
      <c r="A194" s="74" t="s">
        <v>215</v>
      </c>
      <c r="B194" s="163">
        <v>0</v>
      </c>
      <c r="C194" s="163">
        <f t="shared" si="50"/>
        <v>0</v>
      </c>
      <c r="D194" s="163">
        <f t="shared" si="50"/>
        <v>0</v>
      </c>
      <c r="E194" s="163">
        <f t="shared" si="50"/>
        <v>0</v>
      </c>
      <c r="F194" s="163">
        <f t="shared" si="50"/>
        <v>0</v>
      </c>
      <c r="G194" s="163">
        <f t="shared" si="50"/>
        <v>0</v>
      </c>
      <c r="H194" s="163">
        <f t="shared" si="50"/>
        <v>0</v>
      </c>
      <c r="I194" s="163">
        <f t="shared" si="50"/>
        <v>0</v>
      </c>
      <c r="J194" s="163">
        <f t="shared" si="50"/>
        <v>0</v>
      </c>
      <c r="K194" s="163">
        <f t="shared" si="50"/>
        <v>0</v>
      </c>
      <c r="L194" s="163">
        <f t="shared" si="50"/>
        <v>0</v>
      </c>
      <c r="M194" s="163">
        <f t="shared" si="50"/>
        <v>0</v>
      </c>
      <c r="N194" s="163">
        <f t="shared" si="50"/>
        <v>0</v>
      </c>
      <c r="O194" s="163">
        <f t="shared" si="50"/>
        <v>0</v>
      </c>
      <c r="P194" s="163">
        <f t="shared" si="50"/>
        <v>0</v>
      </c>
      <c r="Q194" s="163">
        <f t="shared" si="50"/>
        <v>0</v>
      </c>
      <c r="R194" s="163">
        <f t="shared" si="50"/>
        <v>0</v>
      </c>
      <c r="S194" s="163">
        <f t="shared" si="49"/>
        <v>0</v>
      </c>
      <c r="T194" s="163">
        <f t="shared" si="49"/>
        <v>0</v>
      </c>
      <c r="U194" s="163">
        <f t="shared" si="49"/>
        <v>0</v>
      </c>
      <c r="V194" s="163">
        <f t="shared" si="49"/>
        <v>0</v>
      </c>
      <c r="W194" s="163">
        <f t="shared" si="49"/>
        <v>0</v>
      </c>
      <c r="X194" s="163">
        <f t="shared" si="49"/>
        <v>0</v>
      </c>
      <c r="Y194" s="163">
        <f t="shared" si="49"/>
        <v>0</v>
      </c>
      <c r="Z194" s="163">
        <f t="shared" si="49"/>
        <v>0</v>
      </c>
      <c r="AA194" s="163">
        <f t="shared" si="49"/>
        <v>0</v>
      </c>
      <c r="AB194" s="163">
        <f t="shared" si="49"/>
        <v>0</v>
      </c>
      <c r="AC194" s="163">
        <f t="shared" si="49"/>
        <v>0</v>
      </c>
      <c r="AD194" s="163">
        <f t="shared" si="49"/>
        <v>0</v>
      </c>
      <c r="AE194" s="163">
        <f t="shared" si="49"/>
        <v>0</v>
      </c>
      <c r="AF194" s="176">
        <f t="shared" si="49"/>
        <v>0</v>
      </c>
      <c r="AG194" s="178">
        <v>8</v>
      </c>
      <c r="AH194" s="46"/>
      <c r="AI194" s="47"/>
      <c r="AK194" s="49"/>
    </row>
    <row r="195" spans="1:37">
      <c r="A195" s="74" t="s">
        <v>216</v>
      </c>
      <c r="B195" s="163">
        <v>0</v>
      </c>
      <c r="C195" s="163">
        <f t="shared" si="50"/>
        <v>0</v>
      </c>
      <c r="D195" s="163">
        <f t="shared" si="50"/>
        <v>0</v>
      </c>
      <c r="E195" s="163">
        <f t="shared" si="50"/>
        <v>0</v>
      </c>
      <c r="F195" s="163">
        <f t="shared" si="50"/>
        <v>0</v>
      </c>
      <c r="G195" s="163">
        <f t="shared" si="50"/>
        <v>0</v>
      </c>
      <c r="H195" s="163">
        <f t="shared" si="50"/>
        <v>0</v>
      </c>
      <c r="I195" s="163">
        <f t="shared" si="50"/>
        <v>0</v>
      </c>
      <c r="J195" s="163">
        <f t="shared" si="50"/>
        <v>0</v>
      </c>
      <c r="K195" s="163">
        <f t="shared" si="50"/>
        <v>0</v>
      </c>
      <c r="L195" s="163">
        <f t="shared" si="50"/>
        <v>0</v>
      </c>
      <c r="M195" s="163">
        <f t="shared" si="50"/>
        <v>0</v>
      </c>
      <c r="N195" s="163">
        <f t="shared" si="50"/>
        <v>0</v>
      </c>
      <c r="O195" s="163">
        <f t="shared" si="50"/>
        <v>0</v>
      </c>
      <c r="P195" s="163">
        <f t="shared" si="50"/>
        <v>0</v>
      </c>
      <c r="Q195" s="163">
        <f t="shared" si="50"/>
        <v>0</v>
      </c>
      <c r="R195" s="163">
        <f t="shared" si="50"/>
        <v>0</v>
      </c>
      <c r="S195" s="163">
        <f t="shared" si="49"/>
        <v>0</v>
      </c>
      <c r="T195" s="163">
        <f t="shared" si="49"/>
        <v>0</v>
      </c>
      <c r="U195" s="163">
        <f t="shared" si="49"/>
        <v>0</v>
      </c>
      <c r="V195" s="163">
        <f t="shared" si="49"/>
        <v>0</v>
      </c>
      <c r="W195" s="163">
        <f t="shared" si="49"/>
        <v>0</v>
      </c>
      <c r="X195" s="163">
        <f t="shared" si="49"/>
        <v>0</v>
      </c>
      <c r="Y195" s="163">
        <f t="shared" si="49"/>
        <v>0</v>
      </c>
      <c r="Z195" s="163">
        <f t="shared" si="49"/>
        <v>0</v>
      </c>
      <c r="AA195" s="163">
        <f t="shared" si="49"/>
        <v>0</v>
      </c>
      <c r="AB195" s="163">
        <f t="shared" si="49"/>
        <v>0</v>
      </c>
      <c r="AC195" s="163">
        <f t="shared" si="49"/>
        <v>0</v>
      </c>
      <c r="AD195" s="163">
        <f t="shared" si="49"/>
        <v>0</v>
      </c>
      <c r="AE195" s="163">
        <f t="shared" si="49"/>
        <v>0</v>
      </c>
      <c r="AF195" s="176">
        <f t="shared" si="49"/>
        <v>0</v>
      </c>
      <c r="AG195" s="178">
        <v>8</v>
      </c>
      <c r="AH195" s="46"/>
      <c r="AI195" s="47"/>
      <c r="AK195" s="49"/>
    </row>
    <row r="196" spans="1:37">
      <c r="A196" s="74" t="s">
        <v>217</v>
      </c>
      <c r="B196" s="163">
        <v>0</v>
      </c>
      <c r="C196" s="163">
        <f t="shared" si="50"/>
        <v>0</v>
      </c>
      <c r="D196" s="163">
        <f t="shared" si="50"/>
        <v>0</v>
      </c>
      <c r="E196" s="163">
        <f t="shared" si="50"/>
        <v>0</v>
      </c>
      <c r="F196" s="163">
        <f t="shared" si="50"/>
        <v>0</v>
      </c>
      <c r="G196" s="163">
        <f t="shared" si="50"/>
        <v>0</v>
      </c>
      <c r="H196" s="163">
        <f t="shared" si="50"/>
        <v>0</v>
      </c>
      <c r="I196" s="163">
        <f t="shared" si="50"/>
        <v>0</v>
      </c>
      <c r="J196" s="163">
        <f t="shared" si="50"/>
        <v>0</v>
      </c>
      <c r="K196" s="163">
        <f t="shared" si="50"/>
        <v>0</v>
      </c>
      <c r="L196" s="163">
        <f t="shared" si="50"/>
        <v>0</v>
      </c>
      <c r="M196" s="163">
        <f t="shared" si="50"/>
        <v>0</v>
      </c>
      <c r="N196" s="163">
        <f t="shared" si="50"/>
        <v>0</v>
      </c>
      <c r="O196" s="163">
        <f t="shared" si="50"/>
        <v>0</v>
      </c>
      <c r="P196" s="163">
        <f t="shared" si="50"/>
        <v>0</v>
      </c>
      <c r="Q196" s="163">
        <f t="shared" si="50"/>
        <v>0</v>
      </c>
      <c r="R196" s="163">
        <f t="shared" si="50"/>
        <v>0</v>
      </c>
      <c r="S196" s="163">
        <f t="shared" si="49"/>
        <v>0</v>
      </c>
      <c r="T196" s="163">
        <f t="shared" si="49"/>
        <v>0</v>
      </c>
      <c r="U196" s="163">
        <f t="shared" si="49"/>
        <v>0</v>
      </c>
      <c r="V196" s="163">
        <f t="shared" si="49"/>
        <v>0</v>
      </c>
      <c r="W196" s="163">
        <f t="shared" si="49"/>
        <v>0</v>
      </c>
      <c r="X196" s="163">
        <f t="shared" si="49"/>
        <v>0</v>
      </c>
      <c r="Y196" s="163">
        <f t="shared" si="49"/>
        <v>0</v>
      </c>
      <c r="Z196" s="163">
        <f t="shared" si="49"/>
        <v>0</v>
      </c>
      <c r="AA196" s="163">
        <f t="shared" si="49"/>
        <v>0</v>
      </c>
      <c r="AB196" s="163">
        <f t="shared" si="49"/>
        <v>0</v>
      </c>
      <c r="AC196" s="163">
        <f t="shared" si="49"/>
        <v>0</v>
      </c>
      <c r="AD196" s="163">
        <f t="shared" si="49"/>
        <v>0</v>
      </c>
      <c r="AE196" s="163">
        <f t="shared" si="49"/>
        <v>0</v>
      </c>
      <c r="AF196" s="176">
        <f t="shared" si="49"/>
        <v>0</v>
      </c>
      <c r="AG196" s="178">
        <v>8</v>
      </c>
      <c r="AH196" s="46"/>
      <c r="AI196" s="47"/>
      <c r="AK196" s="49"/>
    </row>
    <row r="197" spans="1:37">
      <c r="A197" s="74" t="s">
        <v>218</v>
      </c>
      <c r="B197" s="163">
        <v>0</v>
      </c>
      <c r="C197" s="163">
        <f t="shared" si="50"/>
        <v>0</v>
      </c>
      <c r="D197" s="163">
        <f t="shared" si="50"/>
        <v>0</v>
      </c>
      <c r="E197" s="163">
        <f t="shared" si="50"/>
        <v>0</v>
      </c>
      <c r="F197" s="163">
        <f t="shared" si="50"/>
        <v>0</v>
      </c>
      <c r="G197" s="163">
        <f t="shared" si="50"/>
        <v>0</v>
      </c>
      <c r="H197" s="163">
        <f t="shared" si="50"/>
        <v>0</v>
      </c>
      <c r="I197" s="163">
        <f t="shared" si="50"/>
        <v>0</v>
      </c>
      <c r="J197" s="163">
        <f t="shared" si="50"/>
        <v>0</v>
      </c>
      <c r="K197" s="163">
        <f t="shared" si="50"/>
        <v>0</v>
      </c>
      <c r="L197" s="163">
        <f t="shared" si="50"/>
        <v>0</v>
      </c>
      <c r="M197" s="163">
        <f t="shared" si="50"/>
        <v>0</v>
      </c>
      <c r="N197" s="163">
        <f t="shared" si="50"/>
        <v>0</v>
      </c>
      <c r="O197" s="163">
        <f t="shared" si="50"/>
        <v>0</v>
      </c>
      <c r="P197" s="163">
        <f t="shared" si="50"/>
        <v>0</v>
      </c>
      <c r="Q197" s="163">
        <f t="shared" si="50"/>
        <v>0</v>
      </c>
      <c r="R197" s="163">
        <f t="shared" si="50"/>
        <v>0</v>
      </c>
      <c r="S197" s="163">
        <f t="shared" si="49"/>
        <v>0</v>
      </c>
      <c r="T197" s="163">
        <f t="shared" si="49"/>
        <v>0</v>
      </c>
      <c r="U197" s="163">
        <f t="shared" si="49"/>
        <v>0</v>
      </c>
      <c r="V197" s="163">
        <f t="shared" si="49"/>
        <v>0</v>
      </c>
      <c r="W197" s="163">
        <f t="shared" si="49"/>
        <v>0</v>
      </c>
      <c r="X197" s="163">
        <f t="shared" si="49"/>
        <v>0</v>
      </c>
      <c r="Y197" s="163">
        <f t="shared" si="49"/>
        <v>0</v>
      </c>
      <c r="Z197" s="163">
        <f t="shared" si="49"/>
        <v>0</v>
      </c>
      <c r="AA197" s="163">
        <f t="shared" si="49"/>
        <v>0</v>
      </c>
      <c r="AB197" s="163">
        <f t="shared" si="49"/>
        <v>0</v>
      </c>
      <c r="AC197" s="163">
        <f t="shared" si="49"/>
        <v>0</v>
      </c>
      <c r="AD197" s="163">
        <f t="shared" si="49"/>
        <v>0</v>
      </c>
      <c r="AE197" s="163">
        <f t="shared" si="49"/>
        <v>0</v>
      </c>
      <c r="AF197" s="176">
        <f t="shared" si="49"/>
        <v>0</v>
      </c>
      <c r="AG197" s="178">
        <v>7.8</v>
      </c>
      <c r="AH197" s="46"/>
      <c r="AI197" s="47"/>
      <c r="AK197" s="49"/>
    </row>
    <row r="198" spans="1:37">
      <c r="A198" s="74" t="s">
        <v>219</v>
      </c>
      <c r="B198" s="163">
        <v>0</v>
      </c>
      <c r="C198" s="163">
        <f t="shared" si="50"/>
        <v>0</v>
      </c>
      <c r="D198" s="163">
        <f t="shared" si="50"/>
        <v>0</v>
      </c>
      <c r="E198" s="163">
        <f t="shared" si="50"/>
        <v>0</v>
      </c>
      <c r="F198" s="163">
        <f t="shared" si="50"/>
        <v>0</v>
      </c>
      <c r="G198" s="163">
        <f t="shared" si="50"/>
        <v>0</v>
      </c>
      <c r="H198" s="163">
        <f t="shared" si="50"/>
        <v>0</v>
      </c>
      <c r="I198" s="163">
        <f t="shared" si="50"/>
        <v>0</v>
      </c>
      <c r="J198" s="163">
        <f t="shared" si="50"/>
        <v>0</v>
      </c>
      <c r="K198" s="163">
        <f t="shared" si="50"/>
        <v>0</v>
      </c>
      <c r="L198" s="163">
        <f t="shared" si="50"/>
        <v>0</v>
      </c>
      <c r="M198" s="163">
        <f t="shared" si="50"/>
        <v>0</v>
      </c>
      <c r="N198" s="163">
        <f t="shared" si="50"/>
        <v>0</v>
      </c>
      <c r="O198" s="163">
        <f t="shared" si="50"/>
        <v>0</v>
      </c>
      <c r="P198" s="163">
        <f t="shared" si="50"/>
        <v>0</v>
      </c>
      <c r="Q198" s="163">
        <f t="shared" si="50"/>
        <v>0</v>
      </c>
      <c r="R198" s="163">
        <f t="shared" si="50"/>
        <v>0</v>
      </c>
      <c r="S198" s="163">
        <f t="shared" si="49"/>
        <v>0</v>
      </c>
      <c r="T198" s="163">
        <f t="shared" si="49"/>
        <v>0</v>
      </c>
      <c r="U198" s="163">
        <f t="shared" si="49"/>
        <v>0</v>
      </c>
      <c r="V198" s="163">
        <f t="shared" si="49"/>
        <v>0</v>
      </c>
      <c r="W198" s="163">
        <f t="shared" si="49"/>
        <v>0</v>
      </c>
      <c r="X198" s="163">
        <f t="shared" si="49"/>
        <v>0</v>
      </c>
      <c r="Y198" s="163">
        <f t="shared" si="49"/>
        <v>0</v>
      </c>
      <c r="Z198" s="163">
        <f t="shared" si="49"/>
        <v>0</v>
      </c>
      <c r="AA198" s="163">
        <f t="shared" si="49"/>
        <v>0</v>
      </c>
      <c r="AB198" s="163">
        <f t="shared" si="49"/>
        <v>0</v>
      </c>
      <c r="AC198" s="163">
        <f t="shared" si="49"/>
        <v>0</v>
      </c>
      <c r="AD198" s="163">
        <f t="shared" si="49"/>
        <v>0</v>
      </c>
      <c r="AE198" s="163">
        <f t="shared" si="49"/>
        <v>0</v>
      </c>
      <c r="AF198" s="176">
        <f t="shared" si="49"/>
        <v>0</v>
      </c>
      <c r="AG198" s="178">
        <v>7.6</v>
      </c>
      <c r="AH198" s="46"/>
      <c r="AI198" s="47"/>
      <c r="AK198" s="49"/>
    </row>
    <row r="199" spans="1:37">
      <c r="A199" s="74" t="s">
        <v>220</v>
      </c>
      <c r="B199" s="163">
        <v>0</v>
      </c>
      <c r="C199" s="163">
        <f t="shared" si="50"/>
        <v>0</v>
      </c>
      <c r="D199" s="163">
        <f t="shared" si="50"/>
        <v>0</v>
      </c>
      <c r="E199" s="163">
        <f t="shared" si="50"/>
        <v>0</v>
      </c>
      <c r="F199" s="163">
        <f t="shared" si="50"/>
        <v>0</v>
      </c>
      <c r="G199" s="163">
        <f t="shared" si="50"/>
        <v>0</v>
      </c>
      <c r="H199" s="163">
        <f t="shared" si="50"/>
        <v>0</v>
      </c>
      <c r="I199" s="163">
        <f t="shared" si="50"/>
        <v>0</v>
      </c>
      <c r="J199" s="163">
        <f t="shared" si="50"/>
        <v>0</v>
      </c>
      <c r="K199" s="163">
        <f t="shared" si="50"/>
        <v>0</v>
      </c>
      <c r="L199" s="163">
        <f t="shared" si="50"/>
        <v>0</v>
      </c>
      <c r="M199" s="163">
        <f t="shared" si="50"/>
        <v>0</v>
      </c>
      <c r="N199" s="163">
        <f t="shared" si="50"/>
        <v>0</v>
      </c>
      <c r="O199" s="163">
        <f t="shared" si="50"/>
        <v>0</v>
      </c>
      <c r="P199" s="163">
        <f t="shared" si="50"/>
        <v>0</v>
      </c>
      <c r="Q199" s="163">
        <f t="shared" si="50"/>
        <v>0</v>
      </c>
      <c r="R199" s="163">
        <f t="shared" si="50"/>
        <v>0</v>
      </c>
      <c r="S199" s="163">
        <f t="shared" si="49"/>
        <v>0</v>
      </c>
      <c r="T199" s="163">
        <f t="shared" si="49"/>
        <v>0</v>
      </c>
      <c r="U199" s="163">
        <f t="shared" si="49"/>
        <v>0</v>
      </c>
      <c r="V199" s="163">
        <f t="shared" si="49"/>
        <v>0</v>
      </c>
      <c r="W199" s="163">
        <f t="shared" si="49"/>
        <v>0</v>
      </c>
      <c r="X199" s="163">
        <f t="shared" si="49"/>
        <v>0</v>
      </c>
      <c r="Y199" s="163">
        <f t="shared" si="49"/>
        <v>0</v>
      </c>
      <c r="Z199" s="163">
        <f t="shared" si="49"/>
        <v>0</v>
      </c>
      <c r="AA199" s="163">
        <f t="shared" si="49"/>
        <v>0</v>
      </c>
      <c r="AB199" s="163">
        <f t="shared" si="49"/>
        <v>0</v>
      </c>
      <c r="AC199" s="163">
        <f t="shared" si="49"/>
        <v>0</v>
      </c>
      <c r="AD199" s="163">
        <f t="shared" si="49"/>
        <v>0</v>
      </c>
      <c r="AE199" s="163">
        <f t="shared" si="49"/>
        <v>0</v>
      </c>
      <c r="AF199" s="176">
        <f t="shared" si="49"/>
        <v>0</v>
      </c>
      <c r="AG199" s="178">
        <v>7.5</v>
      </c>
      <c r="AH199" s="46"/>
      <c r="AI199" s="47"/>
      <c r="AK199" s="49"/>
    </row>
    <row r="200" spans="1:37">
      <c r="A200" s="74" t="s">
        <v>221</v>
      </c>
      <c r="B200" s="163">
        <v>0</v>
      </c>
      <c r="C200" s="163">
        <f t="shared" si="50"/>
        <v>0</v>
      </c>
      <c r="D200" s="163">
        <f t="shared" si="50"/>
        <v>0</v>
      </c>
      <c r="E200" s="163">
        <f t="shared" si="50"/>
        <v>0</v>
      </c>
      <c r="F200" s="163">
        <f t="shared" si="50"/>
        <v>0</v>
      </c>
      <c r="G200" s="163">
        <f t="shared" si="50"/>
        <v>0</v>
      </c>
      <c r="H200" s="163">
        <f t="shared" si="50"/>
        <v>0</v>
      </c>
      <c r="I200" s="163">
        <f t="shared" si="50"/>
        <v>0</v>
      </c>
      <c r="J200" s="163">
        <f t="shared" si="50"/>
        <v>0</v>
      </c>
      <c r="K200" s="163">
        <f t="shared" si="50"/>
        <v>0</v>
      </c>
      <c r="L200" s="163">
        <f t="shared" si="50"/>
        <v>0</v>
      </c>
      <c r="M200" s="163">
        <f t="shared" si="50"/>
        <v>0</v>
      </c>
      <c r="N200" s="163">
        <f t="shared" si="50"/>
        <v>0</v>
      </c>
      <c r="O200" s="163">
        <f t="shared" si="50"/>
        <v>0</v>
      </c>
      <c r="P200" s="163">
        <f t="shared" si="50"/>
        <v>0</v>
      </c>
      <c r="Q200" s="163">
        <f t="shared" si="50"/>
        <v>0</v>
      </c>
      <c r="R200" s="163">
        <f t="shared" ref="R200:AF215" si="51">Q200</f>
        <v>0</v>
      </c>
      <c r="S200" s="163">
        <f t="shared" si="51"/>
        <v>0</v>
      </c>
      <c r="T200" s="163">
        <f t="shared" si="51"/>
        <v>0</v>
      </c>
      <c r="U200" s="163">
        <f t="shared" si="51"/>
        <v>0</v>
      </c>
      <c r="V200" s="163">
        <f t="shared" si="51"/>
        <v>0</v>
      </c>
      <c r="W200" s="163">
        <f t="shared" si="51"/>
        <v>0</v>
      </c>
      <c r="X200" s="163">
        <f t="shared" si="51"/>
        <v>0</v>
      </c>
      <c r="Y200" s="163">
        <f t="shared" si="51"/>
        <v>0</v>
      </c>
      <c r="Z200" s="163">
        <f t="shared" si="51"/>
        <v>0</v>
      </c>
      <c r="AA200" s="163">
        <f t="shared" si="51"/>
        <v>0</v>
      </c>
      <c r="AB200" s="163">
        <f t="shared" si="51"/>
        <v>0</v>
      </c>
      <c r="AC200" s="163">
        <f t="shared" si="51"/>
        <v>0</v>
      </c>
      <c r="AD200" s="163">
        <f t="shared" si="51"/>
        <v>0</v>
      </c>
      <c r="AE200" s="163">
        <f t="shared" si="51"/>
        <v>0</v>
      </c>
      <c r="AF200" s="176">
        <f t="shared" si="51"/>
        <v>0</v>
      </c>
      <c r="AG200" s="178">
        <v>7.5</v>
      </c>
      <c r="AH200" s="46"/>
      <c r="AI200" s="47"/>
      <c r="AK200" s="49"/>
    </row>
    <row r="201" spans="1:37">
      <c r="A201" s="74" t="s">
        <v>222</v>
      </c>
      <c r="B201" s="163">
        <v>0</v>
      </c>
      <c r="C201" s="163">
        <f t="shared" ref="C201:R216" si="52">B201</f>
        <v>0</v>
      </c>
      <c r="D201" s="163">
        <f t="shared" si="52"/>
        <v>0</v>
      </c>
      <c r="E201" s="163">
        <f t="shared" si="52"/>
        <v>0</v>
      </c>
      <c r="F201" s="163">
        <f t="shared" si="52"/>
        <v>0</v>
      </c>
      <c r="G201" s="163">
        <f t="shared" si="52"/>
        <v>0</v>
      </c>
      <c r="H201" s="163">
        <f t="shared" si="52"/>
        <v>0</v>
      </c>
      <c r="I201" s="163">
        <f t="shared" si="52"/>
        <v>0</v>
      </c>
      <c r="J201" s="163">
        <f t="shared" si="52"/>
        <v>0</v>
      </c>
      <c r="K201" s="163">
        <f t="shared" si="52"/>
        <v>0</v>
      </c>
      <c r="L201" s="163">
        <f t="shared" si="52"/>
        <v>0</v>
      </c>
      <c r="M201" s="163">
        <f t="shared" si="52"/>
        <v>0</v>
      </c>
      <c r="N201" s="163">
        <f t="shared" si="52"/>
        <v>0</v>
      </c>
      <c r="O201" s="163">
        <f t="shared" si="52"/>
        <v>0</v>
      </c>
      <c r="P201" s="163">
        <f t="shared" si="52"/>
        <v>0</v>
      </c>
      <c r="Q201" s="163">
        <f t="shared" si="52"/>
        <v>0</v>
      </c>
      <c r="R201" s="163">
        <f t="shared" si="52"/>
        <v>0</v>
      </c>
      <c r="S201" s="163">
        <f t="shared" si="51"/>
        <v>0</v>
      </c>
      <c r="T201" s="163">
        <f t="shared" si="51"/>
        <v>0</v>
      </c>
      <c r="U201" s="163">
        <f t="shared" si="51"/>
        <v>0</v>
      </c>
      <c r="V201" s="163">
        <f t="shared" si="51"/>
        <v>0</v>
      </c>
      <c r="W201" s="163">
        <f t="shared" si="51"/>
        <v>0</v>
      </c>
      <c r="X201" s="163">
        <f t="shared" si="51"/>
        <v>0</v>
      </c>
      <c r="Y201" s="163">
        <f t="shared" si="51"/>
        <v>0</v>
      </c>
      <c r="Z201" s="163">
        <f t="shared" si="51"/>
        <v>0</v>
      </c>
      <c r="AA201" s="163">
        <f t="shared" si="51"/>
        <v>0</v>
      </c>
      <c r="AB201" s="163">
        <f t="shared" si="51"/>
        <v>0</v>
      </c>
      <c r="AC201" s="163">
        <f t="shared" si="51"/>
        <v>0</v>
      </c>
      <c r="AD201" s="163">
        <f t="shared" si="51"/>
        <v>0</v>
      </c>
      <c r="AE201" s="163">
        <f t="shared" si="51"/>
        <v>0</v>
      </c>
      <c r="AF201" s="176">
        <f t="shared" si="51"/>
        <v>0</v>
      </c>
      <c r="AG201" s="178">
        <v>7</v>
      </c>
      <c r="AH201" s="46"/>
      <c r="AI201" s="47"/>
      <c r="AK201" s="49"/>
    </row>
    <row r="202" spans="1:37">
      <c r="A202" s="74" t="s">
        <v>223</v>
      </c>
      <c r="B202" s="163">
        <v>0</v>
      </c>
      <c r="C202" s="163">
        <f t="shared" si="52"/>
        <v>0</v>
      </c>
      <c r="D202" s="163">
        <f t="shared" si="52"/>
        <v>0</v>
      </c>
      <c r="E202" s="163">
        <f t="shared" si="52"/>
        <v>0</v>
      </c>
      <c r="F202" s="163">
        <f t="shared" si="52"/>
        <v>0</v>
      </c>
      <c r="G202" s="163">
        <f t="shared" si="52"/>
        <v>0</v>
      </c>
      <c r="H202" s="163">
        <f t="shared" si="52"/>
        <v>0</v>
      </c>
      <c r="I202" s="163">
        <f t="shared" si="52"/>
        <v>0</v>
      </c>
      <c r="J202" s="163">
        <f t="shared" si="52"/>
        <v>0</v>
      </c>
      <c r="K202" s="163">
        <f t="shared" si="52"/>
        <v>0</v>
      </c>
      <c r="L202" s="163">
        <f t="shared" si="52"/>
        <v>0</v>
      </c>
      <c r="M202" s="163">
        <f t="shared" si="52"/>
        <v>0</v>
      </c>
      <c r="N202" s="163">
        <f t="shared" si="52"/>
        <v>0</v>
      </c>
      <c r="O202" s="163">
        <f t="shared" si="52"/>
        <v>0</v>
      </c>
      <c r="P202" s="163">
        <f t="shared" si="52"/>
        <v>0</v>
      </c>
      <c r="Q202" s="163">
        <f t="shared" si="52"/>
        <v>0</v>
      </c>
      <c r="R202" s="163">
        <f t="shared" si="52"/>
        <v>0</v>
      </c>
      <c r="S202" s="163">
        <f t="shared" si="51"/>
        <v>0</v>
      </c>
      <c r="T202" s="163">
        <f t="shared" si="51"/>
        <v>0</v>
      </c>
      <c r="U202" s="163">
        <f t="shared" si="51"/>
        <v>0</v>
      </c>
      <c r="V202" s="163">
        <f t="shared" si="51"/>
        <v>0</v>
      </c>
      <c r="W202" s="163">
        <f t="shared" si="51"/>
        <v>0</v>
      </c>
      <c r="X202" s="163">
        <f t="shared" si="51"/>
        <v>0</v>
      </c>
      <c r="Y202" s="163">
        <f t="shared" si="51"/>
        <v>0</v>
      </c>
      <c r="Z202" s="163">
        <f t="shared" si="51"/>
        <v>0</v>
      </c>
      <c r="AA202" s="163">
        <f t="shared" si="51"/>
        <v>0</v>
      </c>
      <c r="AB202" s="163">
        <f t="shared" si="51"/>
        <v>0</v>
      </c>
      <c r="AC202" s="163">
        <f t="shared" si="51"/>
        <v>0</v>
      </c>
      <c r="AD202" s="163">
        <f t="shared" si="51"/>
        <v>0</v>
      </c>
      <c r="AE202" s="163">
        <f t="shared" si="51"/>
        <v>0</v>
      </c>
      <c r="AF202" s="176">
        <f t="shared" si="51"/>
        <v>0</v>
      </c>
      <c r="AG202" s="178">
        <v>7</v>
      </c>
      <c r="AH202" s="46"/>
      <c r="AI202" s="47"/>
      <c r="AK202" s="49"/>
    </row>
    <row r="203" spans="1:37">
      <c r="A203" s="74" t="s">
        <v>224</v>
      </c>
      <c r="B203" s="163">
        <v>0</v>
      </c>
      <c r="C203" s="163">
        <f t="shared" si="52"/>
        <v>0</v>
      </c>
      <c r="D203" s="163">
        <f t="shared" si="52"/>
        <v>0</v>
      </c>
      <c r="E203" s="163">
        <f t="shared" si="52"/>
        <v>0</v>
      </c>
      <c r="F203" s="163">
        <f t="shared" si="52"/>
        <v>0</v>
      </c>
      <c r="G203" s="163">
        <f t="shared" si="52"/>
        <v>0</v>
      </c>
      <c r="H203" s="163">
        <f t="shared" si="52"/>
        <v>0</v>
      </c>
      <c r="I203" s="163">
        <f t="shared" si="52"/>
        <v>0</v>
      </c>
      <c r="J203" s="163">
        <f t="shared" si="52"/>
        <v>0</v>
      </c>
      <c r="K203" s="163">
        <f t="shared" si="52"/>
        <v>0</v>
      </c>
      <c r="L203" s="163">
        <f t="shared" si="52"/>
        <v>0</v>
      </c>
      <c r="M203" s="163">
        <f t="shared" si="52"/>
        <v>0</v>
      </c>
      <c r="N203" s="163">
        <f t="shared" si="52"/>
        <v>0</v>
      </c>
      <c r="O203" s="163">
        <f t="shared" si="52"/>
        <v>0</v>
      </c>
      <c r="P203" s="163">
        <f t="shared" si="52"/>
        <v>0</v>
      </c>
      <c r="Q203" s="163">
        <f t="shared" si="52"/>
        <v>0</v>
      </c>
      <c r="R203" s="163">
        <f t="shared" si="52"/>
        <v>0</v>
      </c>
      <c r="S203" s="163">
        <f t="shared" si="51"/>
        <v>0</v>
      </c>
      <c r="T203" s="163">
        <f t="shared" si="51"/>
        <v>0</v>
      </c>
      <c r="U203" s="163">
        <f t="shared" si="51"/>
        <v>0</v>
      </c>
      <c r="V203" s="163">
        <f t="shared" si="51"/>
        <v>0</v>
      </c>
      <c r="W203" s="163">
        <f t="shared" si="51"/>
        <v>0</v>
      </c>
      <c r="X203" s="163">
        <f t="shared" si="51"/>
        <v>0</v>
      </c>
      <c r="Y203" s="163">
        <f t="shared" si="51"/>
        <v>0</v>
      </c>
      <c r="Z203" s="163">
        <f t="shared" si="51"/>
        <v>0</v>
      </c>
      <c r="AA203" s="163">
        <f t="shared" si="51"/>
        <v>0</v>
      </c>
      <c r="AB203" s="163">
        <f t="shared" si="51"/>
        <v>0</v>
      </c>
      <c r="AC203" s="163">
        <f t="shared" si="51"/>
        <v>0</v>
      </c>
      <c r="AD203" s="163">
        <f t="shared" si="51"/>
        <v>0</v>
      </c>
      <c r="AE203" s="163">
        <f t="shared" si="51"/>
        <v>0</v>
      </c>
      <c r="AF203" s="176">
        <f t="shared" si="51"/>
        <v>0</v>
      </c>
      <c r="AG203" s="178">
        <v>7</v>
      </c>
      <c r="AH203" s="46"/>
      <c r="AI203" s="47"/>
      <c r="AK203" s="49"/>
    </row>
    <row r="204" spans="1:37">
      <c r="A204" s="74" t="s">
        <v>225</v>
      </c>
      <c r="B204" s="163">
        <v>0</v>
      </c>
      <c r="C204" s="163">
        <f t="shared" si="52"/>
        <v>0</v>
      </c>
      <c r="D204" s="163">
        <f t="shared" si="52"/>
        <v>0</v>
      </c>
      <c r="E204" s="163">
        <f t="shared" si="52"/>
        <v>0</v>
      </c>
      <c r="F204" s="163">
        <f t="shared" si="52"/>
        <v>0</v>
      </c>
      <c r="G204" s="163">
        <f t="shared" si="52"/>
        <v>0</v>
      </c>
      <c r="H204" s="163">
        <f t="shared" si="52"/>
        <v>0</v>
      </c>
      <c r="I204" s="163">
        <f t="shared" si="52"/>
        <v>0</v>
      </c>
      <c r="J204" s="163">
        <f t="shared" si="52"/>
        <v>0</v>
      </c>
      <c r="K204" s="163">
        <f t="shared" si="52"/>
        <v>0</v>
      </c>
      <c r="L204" s="163">
        <f t="shared" si="52"/>
        <v>0</v>
      </c>
      <c r="M204" s="163">
        <f t="shared" si="52"/>
        <v>0</v>
      </c>
      <c r="N204" s="163">
        <f t="shared" si="52"/>
        <v>0</v>
      </c>
      <c r="O204" s="163">
        <f t="shared" si="52"/>
        <v>0</v>
      </c>
      <c r="P204" s="163">
        <f t="shared" si="52"/>
        <v>0</v>
      </c>
      <c r="Q204" s="163">
        <f t="shared" si="52"/>
        <v>0</v>
      </c>
      <c r="R204" s="163">
        <f t="shared" si="52"/>
        <v>0</v>
      </c>
      <c r="S204" s="163">
        <f t="shared" si="51"/>
        <v>0</v>
      </c>
      <c r="T204" s="163">
        <f t="shared" si="51"/>
        <v>0</v>
      </c>
      <c r="U204" s="163">
        <f t="shared" si="51"/>
        <v>0</v>
      </c>
      <c r="V204" s="163">
        <f t="shared" si="51"/>
        <v>0</v>
      </c>
      <c r="W204" s="163">
        <f t="shared" si="51"/>
        <v>0</v>
      </c>
      <c r="X204" s="163">
        <f t="shared" si="51"/>
        <v>0</v>
      </c>
      <c r="Y204" s="163">
        <f t="shared" si="51"/>
        <v>0</v>
      </c>
      <c r="Z204" s="163">
        <f t="shared" si="51"/>
        <v>0</v>
      </c>
      <c r="AA204" s="163">
        <f t="shared" si="51"/>
        <v>0</v>
      </c>
      <c r="AB204" s="163">
        <f t="shared" si="51"/>
        <v>0</v>
      </c>
      <c r="AC204" s="163">
        <f t="shared" si="51"/>
        <v>0</v>
      </c>
      <c r="AD204" s="163">
        <f t="shared" si="51"/>
        <v>0</v>
      </c>
      <c r="AE204" s="163">
        <f t="shared" si="51"/>
        <v>0</v>
      </c>
      <c r="AF204" s="176">
        <f t="shared" si="51"/>
        <v>0</v>
      </c>
      <c r="AG204" s="178">
        <v>7</v>
      </c>
      <c r="AH204" s="46"/>
      <c r="AI204" s="47"/>
      <c r="AK204" s="49"/>
    </row>
    <row r="205" spans="1:37">
      <c r="A205" s="74" t="s">
        <v>226</v>
      </c>
      <c r="B205" s="163">
        <v>0</v>
      </c>
      <c r="C205" s="163">
        <f t="shared" si="52"/>
        <v>0</v>
      </c>
      <c r="D205" s="163">
        <f t="shared" si="52"/>
        <v>0</v>
      </c>
      <c r="E205" s="163">
        <f t="shared" si="52"/>
        <v>0</v>
      </c>
      <c r="F205" s="163">
        <f t="shared" si="52"/>
        <v>0</v>
      </c>
      <c r="G205" s="163">
        <f t="shared" si="52"/>
        <v>0</v>
      </c>
      <c r="H205" s="163">
        <f t="shared" si="52"/>
        <v>0</v>
      </c>
      <c r="I205" s="163">
        <f t="shared" si="52"/>
        <v>0</v>
      </c>
      <c r="J205" s="163">
        <f t="shared" si="52"/>
        <v>0</v>
      </c>
      <c r="K205" s="163">
        <f t="shared" si="52"/>
        <v>0</v>
      </c>
      <c r="L205" s="163">
        <f t="shared" si="52"/>
        <v>0</v>
      </c>
      <c r="M205" s="163">
        <f t="shared" si="52"/>
        <v>0</v>
      </c>
      <c r="N205" s="163">
        <f t="shared" si="52"/>
        <v>0</v>
      </c>
      <c r="O205" s="163">
        <f t="shared" si="52"/>
        <v>0</v>
      </c>
      <c r="P205" s="163">
        <f t="shared" si="52"/>
        <v>0</v>
      </c>
      <c r="Q205" s="163">
        <f t="shared" si="52"/>
        <v>0</v>
      </c>
      <c r="R205" s="163">
        <f t="shared" si="52"/>
        <v>0</v>
      </c>
      <c r="S205" s="163">
        <f t="shared" si="51"/>
        <v>0</v>
      </c>
      <c r="T205" s="163">
        <f t="shared" si="51"/>
        <v>0</v>
      </c>
      <c r="U205" s="163">
        <f t="shared" si="51"/>
        <v>0</v>
      </c>
      <c r="V205" s="163">
        <f t="shared" si="51"/>
        <v>0</v>
      </c>
      <c r="W205" s="163">
        <f t="shared" si="51"/>
        <v>0</v>
      </c>
      <c r="X205" s="163">
        <f t="shared" si="51"/>
        <v>0</v>
      </c>
      <c r="Y205" s="163">
        <f t="shared" si="51"/>
        <v>0</v>
      </c>
      <c r="Z205" s="163">
        <f t="shared" si="51"/>
        <v>0</v>
      </c>
      <c r="AA205" s="163">
        <f t="shared" si="51"/>
        <v>0</v>
      </c>
      <c r="AB205" s="163">
        <f t="shared" si="51"/>
        <v>0</v>
      </c>
      <c r="AC205" s="163">
        <f t="shared" si="51"/>
        <v>0</v>
      </c>
      <c r="AD205" s="163">
        <f t="shared" si="51"/>
        <v>0</v>
      </c>
      <c r="AE205" s="163">
        <f t="shared" si="51"/>
        <v>0</v>
      </c>
      <c r="AF205" s="176">
        <f t="shared" si="51"/>
        <v>0</v>
      </c>
      <c r="AG205" s="178">
        <v>6.6</v>
      </c>
      <c r="AH205" s="46"/>
      <c r="AI205" s="47"/>
      <c r="AK205" s="49"/>
    </row>
    <row r="206" spans="1:37">
      <c r="A206" s="74" t="s">
        <v>227</v>
      </c>
      <c r="B206" s="163">
        <v>0</v>
      </c>
      <c r="C206" s="163">
        <f t="shared" si="52"/>
        <v>0</v>
      </c>
      <c r="D206" s="163">
        <f t="shared" si="52"/>
        <v>0</v>
      </c>
      <c r="E206" s="163">
        <f t="shared" si="52"/>
        <v>0</v>
      </c>
      <c r="F206" s="163">
        <f t="shared" si="52"/>
        <v>0</v>
      </c>
      <c r="G206" s="163">
        <f t="shared" si="52"/>
        <v>0</v>
      </c>
      <c r="H206" s="163">
        <f t="shared" si="52"/>
        <v>0</v>
      </c>
      <c r="I206" s="163">
        <f t="shared" si="52"/>
        <v>0</v>
      </c>
      <c r="J206" s="163">
        <f t="shared" si="52"/>
        <v>0</v>
      </c>
      <c r="K206" s="163">
        <f t="shared" si="52"/>
        <v>0</v>
      </c>
      <c r="L206" s="163">
        <f t="shared" si="52"/>
        <v>0</v>
      </c>
      <c r="M206" s="163">
        <f t="shared" si="52"/>
        <v>0</v>
      </c>
      <c r="N206" s="163">
        <f t="shared" si="52"/>
        <v>0</v>
      </c>
      <c r="O206" s="163">
        <f t="shared" si="52"/>
        <v>0</v>
      </c>
      <c r="P206" s="163">
        <f t="shared" si="52"/>
        <v>0</v>
      </c>
      <c r="Q206" s="163">
        <f t="shared" si="52"/>
        <v>0</v>
      </c>
      <c r="R206" s="163">
        <f t="shared" si="52"/>
        <v>0</v>
      </c>
      <c r="S206" s="163">
        <f t="shared" si="51"/>
        <v>0</v>
      </c>
      <c r="T206" s="163">
        <f t="shared" si="51"/>
        <v>0</v>
      </c>
      <c r="U206" s="163">
        <f t="shared" si="51"/>
        <v>0</v>
      </c>
      <c r="V206" s="163">
        <f t="shared" si="51"/>
        <v>0</v>
      </c>
      <c r="W206" s="163">
        <f t="shared" si="51"/>
        <v>0</v>
      </c>
      <c r="X206" s="163">
        <f t="shared" si="51"/>
        <v>0</v>
      </c>
      <c r="Y206" s="163">
        <f t="shared" si="51"/>
        <v>0</v>
      </c>
      <c r="Z206" s="163">
        <f t="shared" si="51"/>
        <v>0</v>
      </c>
      <c r="AA206" s="163">
        <f t="shared" si="51"/>
        <v>0</v>
      </c>
      <c r="AB206" s="163">
        <f t="shared" si="51"/>
        <v>0</v>
      </c>
      <c r="AC206" s="163">
        <f t="shared" si="51"/>
        <v>0</v>
      </c>
      <c r="AD206" s="163">
        <f t="shared" si="51"/>
        <v>0</v>
      </c>
      <c r="AE206" s="163">
        <f t="shared" si="51"/>
        <v>0</v>
      </c>
      <c r="AF206" s="176">
        <f t="shared" si="51"/>
        <v>0</v>
      </c>
      <c r="AG206" s="178">
        <v>6.6</v>
      </c>
      <c r="AH206" s="46"/>
      <c r="AI206" s="47"/>
      <c r="AK206" s="49"/>
    </row>
    <row r="207" spans="1:37">
      <c r="A207" s="74" t="s">
        <v>228</v>
      </c>
      <c r="B207" s="163">
        <v>0</v>
      </c>
      <c r="C207" s="163">
        <f t="shared" si="52"/>
        <v>0</v>
      </c>
      <c r="D207" s="163">
        <f t="shared" si="52"/>
        <v>0</v>
      </c>
      <c r="E207" s="163">
        <f t="shared" si="52"/>
        <v>0</v>
      </c>
      <c r="F207" s="163">
        <f t="shared" si="52"/>
        <v>0</v>
      </c>
      <c r="G207" s="163">
        <f t="shared" si="52"/>
        <v>0</v>
      </c>
      <c r="H207" s="163">
        <f t="shared" si="52"/>
        <v>0</v>
      </c>
      <c r="I207" s="163">
        <f t="shared" si="52"/>
        <v>0</v>
      </c>
      <c r="J207" s="163">
        <f t="shared" si="52"/>
        <v>0</v>
      </c>
      <c r="K207" s="163">
        <f t="shared" si="52"/>
        <v>0</v>
      </c>
      <c r="L207" s="163">
        <f t="shared" si="52"/>
        <v>0</v>
      </c>
      <c r="M207" s="163">
        <f t="shared" si="52"/>
        <v>0</v>
      </c>
      <c r="N207" s="163">
        <f t="shared" si="52"/>
        <v>0</v>
      </c>
      <c r="O207" s="163">
        <f t="shared" si="52"/>
        <v>0</v>
      </c>
      <c r="P207" s="163">
        <f t="shared" si="52"/>
        <v>0</v>
      </c>
      <c r="Q207" s="163">
        <f t="shared" si="52"/>
        <v>0</v>
      </c>
      <c r="R207" s="163">
        <f t="shared" si="52"/>
        <v>0</v>
      </c>
      <c r="S207" s="163">
        <f t="shared" si="51"/>
        <v>0</v>
      </c>
      <c r="T207" s="163">
        <f t="shared" si="51"/>
        <v>0</v>
      </c>
      <c r="U207" s="163">
        <f t="shared" si="51"/>
        <v>0</v>
      </c>
      <c r="V207" s="163">
        <f t="shared" si="51"/>
        <v>0</v>
      </c>
      <c r="W207" s="163">
        <f t="shared" si="51"/>
        <v>0</v>
      </c>
      <c r="X207" s="163">
        <f t="shared" si="51"/>
        <v>0</v>
      </c>
      <c r="Y207" s="163">
        <f t="shared" si="51"/>
        <v>0</v>
      </c>
      <c r="Z207" s="163">
        <f t="shared" si="51"/>
        <v>0</v>
      </c>
      <c r="AA207" s="163">
        <f t="shared" si="51"/>
        <v>0</v>
      </c>
      <c r="AB207" s="163">
        <f t="shared" si="51"/>
        <v>0</v>
      </c>
      <c r="AC207" s="163">
        <f t="shared" si="51"/>
        <v>0</v>
      </c>
      <c r="AD207" s="163">
        <f t="shared" si="51"/>
        <v>0</v>
      </c>
      <c r="AE207" s="163">
        <f t="shared" si="51"/>
        <v>0</v>
      </c>
      <c r="AF207" s="176">
        <f t="shared" si="51"/>
        <v>0</v>
      </c>
      <c r="AG207" s="178">
        <v>6.4</v>
      </c>
      <c r="AH207" s="46"/>
      <c r="AI207" s="47"/>
      <c r="AK207" s="49"/>
    </row>
    <row r="208" spans="1:37">
      <c r="A208" s="74" t="s">
        <v>229</v>
      </c>
      <c r="B208" s="163">
        <v>0</v>
      </c>
      <c r="C208" s="163">
        <f t="shared" si="52"/>
        <v>0</v>
      </c>
      <c r="D208" s="163">
        <f t="shared" si="52"/>
        <v>0</v>
      </c>
      <c r="E208" s="163">
        <f t="shared" si="52"/>
        <v>0</v>
      </c>
      <c r="F208" s="163">
        <f t="shared" si="52"/>
        <v>0</v>
      </c>
      <c r="G208" s="163">
        <f t="shared" si="52"/>
        <v>0</v>
      </c>
      <c r="H208" s="163">
        <f t="shared" si="52"/>
        <v>0</v>
      </c>
      <c r="I208" s="163">
        <f t="shared" si="52"/>
        <v>0</v>
      </c>
      <c r="J208" s="163">
        <f t="shared" si="52"/>
        <v>0</v>
      </c>
      <c r="K208" s="163">
        <f t="shared" si="52"/>
        <v>0</v>
      </c>
      <c r="L208" s="163">
        <f t="shared" si="52"/>
        <v>0</v>
      </c>
      <c r="M208" s="163">
        <f t="shared" si="52"/>
        <v>0</v>
      </c>
      <c r="N208" s="163">
        <f t="shared" si="52"/>
        <v>0</v>
      </c>
      <c r="O208" s="163">
        <f t="shared" si="52"/>
        <v>0</v>
      </c>
      <c r="P208" s="163">
        <f t="shared" si="52"/>
        <v>0</v>
      </c>
      <c r="Q208" s="163">
        <f t="shared" si="52"/>
        <v>0</v>
      </c>
      <c r="R208" s="163">
        <f t="shared" si="52"/>
        <v>0</v>
      </c>
      <c r="S208" s="163">
        <f t="shared" si="51"/>
        <v>0</v>
      </c>
      <c r="T208" s="163">
        <f t="shared" si="51"/>
        <v>0</v>
      </c>
      <c r="U208" s="163">
        <f t="shared" si="51"/>
        <v>0</v>
      </c>
      <c r="V208" s="163">
        <f t="shared" si="51"/>
        <v>0</v>
      </c>
      <c r="W208" s="163">
        <f t="shared" si="51"/>
        <v>0</v>
      </c>
      <c r="X208" s="163">
        <f t="shared" si="51"/>
        <v>0</v>
      </c>
      <c r="Y208" s="163">
        <f t="shared" si="51"/>
        <v>0</v>
      </c>
      <c r="Z208" s="163">
        <f t="shared" si="51"/>
        <v>0</v>
      </c>
      <c r="AA208" s="163">
        <f t="shared" si="51"/>
        <v>0</v>
      </c>
      <c r="AB208" s="163">
        <f t="shared" si="51"/>
        <v>0</v>
      </c>
      <c r="AC208" s="163">
        <f t="shared" si="51"/>
        <v>0</v>
      </c>
      <c r="AD208" s="163">
        <f t="shared" si="51"/>
        <v>0</v>
      </c>
      <c r="AE208" s="163">
        <f t="shared" si="51"/>
        <v>0</v>
      </c>
      <c r="AF208" s="176">
        <f t="shared" si="51"/>
        <v>0</v>
      </c>
      <c r="AG208" s="178">
        <v>6</v>
      </c>
      <c r="AH208" s="46"/>
      <c r="AI208" s="47"/>
      <c r="AK208" s="49"/>
    </row>
    <row r="209" spans="1:37">
      <c r="A209" s="74" t="s">
        <v>230</v>
      </c>
      <c r="B209" s="163">
        <v>0</v>
      </c>
      <c r="C209" s="163">
        <f t="shared" si="52"/>
        <v>0</v>
      </c>
      <c r="D209" s="163">
        <f t="shared" si="52"/>
        <v>0</v>
      </c>
      <c r="E209" s="163">
        <f t="shared" si="52"/>
        <v>0</v>
      </c>
      <c r="F209" s="163">
        <f t="shared" si="52"/>
        <v>0</v>
      </c>
      <c r="G209" s="163">
        <f t="shared" si="52"/>
        <v>0</v>
      </c>
      <c r="H209" s="163">
        <f t="shared" si="52"/>
        <v>0</v>
      </c>
      <c r="I209" s="163">
        <f t="shared" si="52"/>
        <v>0</v>
      </c>
      <c r="J209" s="163">
        <f t="shared" si="52"/>
        <v>0</v>
      </c>
      <c r="K209" s="163">
        <f t="shared" si="52"/>
        <v>0</v>
      </c>
      <c r="L209" s="163">
        <f t="shared" si="52"/>
        <v>0</v>
      </c>
      <c r="M209" s="163">
        <f t="shared" si="52"/>
        <v>0</v>
      </c>
      <c r="N209" s="163">
        <f t="shared" si="52"/>
        <v>0</v>
      </c>
      <c r="O209" s="163">
        <f t="shared" si="52"/>
        <v>0</v>
      </c>
      <c r="P209" s="163">
        <f t="shared" si="52"/>
        <v>0</v>
      </c>
      <c r="Q209" s="163">
        <f t="shared" si="52"/>
        <v>0</v>
      </c>
      <c r="R209" s="163">
        <f t="shared" si="52"/>
        <v>0</v>
      </c>
      <c r="S209" s="163">
        <f t="shared" si="51"/>
        <v>0</v>
      </c>
      <c r="T209" s="163">
        <f t="shared" si="51"/>
        <v>0</v>
      </c>
      <c r="U209" s="163">
        <f t="shared" si="51"/>
        <v>0</v>
      </c>
      <c r="V209" s="163">
        <f t="shared" si="51"/>
        <v>0</v>
      </c>
      <c r="W209" s="163">
        <f t="shared" si="51"/>
        <v>0</v>
      </c>
      <c r="X209" s="163">
        <f t="shared" si="51"/>
        <v>0</v>
      </c>
      <c r="Y209" s="163">
        <f t="shared" si="51"/>
        <v>0</v>
      </c>
      <c r="Z209" s="163">
        <f t="shared" si="51"/>
        <v>0</v>
      </c>
      <c r="AA209" s="163">
        <f t="shared" si="51"/>
        <v>0</v>
      </c>
      <c r="AB209" s="163">
        <f t="shared" si="51"/>
        <v>0</v>
      </c>
      <c r="AC209" s="163">
        <f t="shared" si="51"/>
        <v>0</v>
      </c>
      <c r="AD209" s="163">
        <f t="shared" si="51"/>
        <v>0</v>
      </c>
      <c r="AE209" s="163">
        <f t="shared" si="51"/>
        <v>0</v>
      </c>
      <c r="AF209" s="176">
        <f t="shared" si="51"/>
        <v>0</v>
      </c>
      <c r="AG209" s="178">
        <v>5.0999999999999996</v>
      </c>
      <c r="AH209" s="46"/>
      <c r="AI209" s="47"/>
      <c r="AK209" s="49"/>
    </row>
    <row r="210" spans="1:37">
      <c r="A210" s="74" t="s">
        <v>231</v>
      </c>
      <c r="B210" s="163">
        <v>0</v>
      </c>
      <c r="C210" s="163">
        <f t="shared" si="52"/>
        <v>0</v>
      </c>
      <c r="D210" s="163">
        <f t="shared" si="52"/>
        <v>0</v>
      </c>
      <c r="E210" s="163">
        <f t="shared" si="52"/>
        <v>0</v>
      </c>
      <c r="F210" s="163">
        <f t="shared" si="52"/>
        <v>0</v>
      </c>
      <c r="G210" s="163">
        <f t="shared" si="52"/>
        <v>0</v>
      </c>
      <c r="H210" s="163">
        <f t="shared" si="52"/>
        <v>0</v>
      </c>
      <c r="I210" s="163">
        <f t="shared" si="52"/>
        <v>0</v>
      </c>
      <c r="J210" s="163">
        <f t="shared" si="52"/>
        <v>0</v>
      </c>
      <c r="K210" s="163">
        <f t="shared" si="52"/>
        <v>0</v>
      </c>
      <c r="L210" s="163">
        <f t="shared" si="52"/>
        <v>0</v>
      </c>
      <c r="M210" s="163">
        <f t="shared" si="52"/>
        <v>0</v>
      </c>
      <c r="N210" s="163">
        <f t="shared" si="52"/>
        <v>0</v>
      </c>
      <c r="O210" s="163">
        <f t="shared" si="52"/>
        <v>0</v>
      </c>
      <c r="P210" s="163">
        <f t="shared" si="52"/>
        <v>0</v>
      </c>
      <c r="Q210" s="163">
        <f t="shared" si="52"/>
        <v>0</v>
      </c>
      <c r="R210" s="163">
        <f t="shared" si="52"/>
        <v>0</v>
      </c>
      <c r="S210" s="163">
        <f t="shared" si="51"/>
        <v>0</v>
      </c>
      <c r="T210" s="163">
        <f t="shared" si="51"/>
        <v>0</v>
      </c>
      <c r="U210" s="163">
        <f t="shared" si="51"/>
        <v>0</v>
      </c>
      <c r="V210" s="163">
        <f t="shared" si="51"/>
        <v>0</v>
      </c>
      <c r="W210" s="163">
        <f t="shared" si="51"/>
        <v>0</v>
      </c>
      <c r="X210" s="163">
        <f t="shared" si="51"/>
        <v>0</v>
      </c>
      <c r="Y210" s="163">
        <f t="shared" si="51"/>
        <v>0</v>
      </c>
      <c r="Z210" s="163">
        <f t="shared" si="51"/>
        <v>0</v>
      </c>
      <c r="AA210" s="163">
        <f t="shared" si="51"/>
        <v>0</v>
      </c>
      <c r="AB210" s="163">
        <f t="shared" si="51"/>
        <v>0</v>
      </c>
      <c r="AC210" s="163">
        <f t="shared" si="51"/>
        <v>0</v>
      </c>
      <c r="AD210" s="163">
        <f t="shared" si="51"/>
        <v>0</v>
      </c>
      <c r="AE210" s="163">
        <f t="shared" si="51"/>
        <v>0</v>
      </c>
      <c r="AF210" s="176">
        <f t="shared" si="51"/>
        <v>0</v>
      </c>
      <c r="AG210" s="178">
        <v>5</v>
      </c>
      <c r="AH210" s="46"/>
      <c r="AI210" s="47"/>
      <c r="AK210" s="49"/>
    </row>
    <row r="211" spans="1:37">
      <c r="A211" s="121" t="s">
        <v>232</v>
      </c>
      <c r="B211" s="163">
        <v>0</v>
      </c>
      <c r="C211" s="163">
        <f t="shared" si="52"/>
        <v>0</v>
      </c>
      <c r="D211" s="163">
        <f t="shared" si="52"/>
        <v>0</v>
      </c>
      <c r="E211" s="163">
        <f t="shared" si="52"/>
        <v>0</v>
      </c>
      <c r="F211" s="163">
        <f t="shared" si="52"/>
        <v>0</v>
      </c>
      <c r="G211" s="163">
        <f t="shared" si="52"/>
        <v>0</v>
      </c>
      <c r="H211" s="163">
        <f t="shared" si="52"/>
        <v>0</v>
      </c>
      <c r="I211" s="163">
        <f t="shared" si="52"/>
        <v>0</v>
      </c>
      <c r="J211" s="163">
        <f t="shared" si="52"/>
        <v>0</v>
      </c>
      <c r="K211" s="163">
        <f t="shared" si="52"/>
        <v>0</v>
      </c>
      <c r="L211" s="163">
        <f t="shared" si="52"/>
        <v>0</v>
      </c>
      <c r="M211" s="163">
        <f t="shared" si="52"/>
        <v>0</v>
      </c>
      <c r="N211" s="163">
        <f t="shared" si="52"/>
        <v>0</v>
      </c>
      <c r="O211" s="163">
        <f t="shared" si="52"/>
        <v>0</v>
      </c>
      <c r="P211" s="163">
        <f t="shared" si="52"/>
        <v>0</v>
      </c>
      <c r="Q211" s="163">
        <f t="shared" si="52"/>
        <v>0</v>
      </c>
      <c r="R211" s="163">
        <f t="shared" si="52"/>
        <v>0</v>
      </c>
      <c r="S211" s="163">
        <f t="shared" si="51"/>
        <v>0</v>
      </c>
      <c r="T211" s="163">
        <f t="shared" si="51"/>
        <v>0</v>
      </c>
      <c r="U211" s="163">
        <f t="shared" si="51"/>
        <v>0</v>
      </c>
      <c r="V211" s="163">
        <f t="shared" si="51"/>
        <v>0</v>
      </c>
      <c r="W211" s="163">
        <f t="shared" si="51"/>
        <v>0</v>
      </c>
      <c r="X211" s="163">
        <f t="shared" si="51"/>
        <v>0</v>
      </c>
      <c r="Y211" s="163">
        <f t="shared" si="51"/>
        <v>0</v>
      </c>
      <c r="Z211" s="163">
        <f t="shared" si="51"/>
        <v>0</v>
      </c>
      <c r="AA211" s="163">
        <f t="shared" si="51"/>
        <v>0</v>
      </c>
      <c r="AB211" s="163">
        <f t="shared" si="51"/>
        <v>0</v>
      </c>
      <c r="AC211" s="163">
        <f t="shared" si="51"/>
        <v>0</v>
      </c>
      <c r="AD211" s="163">
        <f t="shared" si="51"/>
        <v>0</v>
      </c>
      <c r="AE211" s="163">
        <f t="shared" si="51"/>
        <v>0</v>
      </c>
      <c r="AF211" s="176">
        <f t="shared" si="51"/>
        <v>0</v>
      </c>
      <c r="AG211" s="177">
        <v>5</v>
      </c>
      <c r="AH211" s="46"/>
      <c r="AI211" s="47"/>
      <c r="AK211" s="49"/>
    </row>
    <row r="212" spans="1:37">
      <c r="A212" s="74" t="s">
        <v>233</v>
      </c>
      <c r="B212" s="163">
        <v>0</v>
      </c>
      <c r="C212" s="163">
        <f t="shared" si="52"/>
        <v>0</v>
      </c>
      <c r="D212" s="163">
        <f t="shared" si="52"/>
        <v>0</v>
      </c>
      <c r="E212" s="163">
        <f t="shared" si="52"/>
        <v>0</v>
      </c>
      <c r="F212" s="163">
        <f t="shared" si="52"/>
        <v>0</v>
      </c>
      <c r="G212" s="163">
        <f t="shared" si="52"/>
        <v>0</v>
      </c>
      <c r="H212" s="163">
        <f t="shared" si="52"/>
        <v>0</v>
      </c>
      <c r="I212" s="163">
        <f t="shared" si="52"/>
        <v>0</v>
      </c>
      <c r="J212" s="163">
        <f t="shared" si="52"/>
        <v>0</v>
      </c>
      <c r="K212" s="163">
        <f t="shared" si="52"/>
        <v>0</v>
      </c>
      <c r="L212" s="163">
        <f t="shared" si="52"/>
        <v>0</v>
      </c>
      <c r="M212" s="163">
        <f t="shared" si="52"/>
        <v>0</v>
      </c>
      <c r="N212" s="163">
        <f t="shared" si="52"/>
        <v>0</v>
      </c>
      <c r="O212" s="163">
        <f t="shared" si="52"/>
        <v>0</v>
      </c>
      <c r="P212" s="163">
        <f t="shared" si="52"/>
        <v>0</v>
      </c>
      <c r="Q212" s="163">
        <f t="shared" si="52"/>
        <v>0</v>
      </c>
      <c r="R212" s="163">
        <f t="shared" si="52"/>
        <v>0</v>
      </c>
      <c r="S212" s="163">
        <f t="shared" si="51"/>
        <v>0</v>
      </c>
      <c r="T212" s="163">
        <f t="shared" si="51"/>
        <v>0</v>
      </c>
      <c r="U212" s="163">
        <f t="shared" si="51"/>
        <v>0</v>
      </c>
      <c r="V212" s="163">
        <f t="shared" si="51"/>
        <v>0</v>
      </c>
      <c r="W212" s="163">
        <f t="shared" si="51"/>
        <v>0</v>
      </c>
      <c r="X212" s="163">
        <f t="shared" si="51"/>
        <v>0</v>
      </c>
      <c r="Y212" s="163">
        <f t="shared" si="51"/>
        <v>0</v>
      </c>
      <c r="Z212" s="163">
        <f t="shared" si="51"/>
        <v>0</v>
      </c>
      <c r="AA212" s="163">
        <f t="shared" si="51"/>
        <v>0</v>
      </c>
      <c r="AB212" s="163">
        <f t="shared" si="51"/>
        <v>0</v>
      </c>
      <c r="AC212" s="163">
        <f t="shared" si="51"/>
        <v>0</v>
      </c>
      <c r="AD212" s="163">
        <f t="shared" si="51"/>
        <v>0</v>
      </c>
      <c r="AE212" s="163">
        <f t="shared" si="51"/>
        <v>0</v>
      </c>
      <c r="AF212" s="176">
        <f t="shared" si="51"/>
        <v>0</v>
      </c>
      <c r="AG212" s="178">
        <v>5</v>
      </c>
      <c r="AH212" s="46"/>
      <c r="AI212" s="47"/>
      <c r="AK212" s="49"/>
    </row>
    <row r="213" spans="1:37">
      <c r="A213" s="74" t="s">
        <v>234</v>
      </c>
      <c r="B213" s="163">
        <v>0</v>
      </c>
      <c r="C213" s="163">
        <f t="shared" si="52"/>
        <v>0</v>
      </c>
      <c r="D213" s="163">
        <f t="shared" si="52"/>
        <v>0</v>
      </c>
      <c r="E213" s="163">
        <f t="shared" si="52"/>
        <v>0</v>
      </c>
      <c r="F213" s="163">
        <f t="shared" si="52"/>
        <v>0</v>
      </c>
      <c r="G213" s="163">
        <f t="shared" si="52"/>
        <v>0</v>
      </c>
      <c r="H213" s="163">
        <f t="shared" si="52"/>
        <v>0</v>
      </c>
      <c r="I213" s="163">
        <f t="shared" si="52"/>
        <v>0</v>
      </c>
      <c r="J213" s="163">
        <f t="shared" si="52"/>
        <v>0</v>
      </c>
      <c r="K213" s="163">
        <f t="shared" si="52"/>
        <v>0</v>
      </c>
      <c r="L213" s="163">
        <f t="shared" si="52"/>
        <v>0</v>
      </c>
      <c r="M213" s="163">
        <f t="shared" si="52"/>
        <v>0</v>
      </c>
      <c r="N213" s="163">
        <f t="shared" si="52"/>
        <v>0</v>
      </c>
      <c r="O213" s="163">
        <f t="shared" si="52"/>
        <v>0</v>
      </c>
      <c r="P213" s="163">
        <f t="shared" si="52"/>
        <v>0</v>
      </c>
      <c r="Q213" s="163">
        <f t="shared" si="52"/>
        <v>0</v>
      </c>
      <c r="R213" s="163">
        <f t="shared" si="52"/>
        <v>0</v>
      </c>
      <c r="S213" s="163">
        <f t="shared" si="51"/>
        <v>0</v>
      </c>
      <c r="T213" s="163">
        <f t="shared" si="51"/>
        <v>0</v>
      </c>
      <c r="U213" s="163">
        <f t="shared" si="51"/>
        <v>0</v>
      </c>
      <c r="V213" s="163">
        <f t="shared" si="51"/>
        <v>0</v>
      </c>
      <c r="W213" s="163">
        <f t="shared" si="51"/>
        <v>0</v>
      </c>
      <c r="X213" s="163">
        <f t="shared" si="51"/>
        <v>0</v>
      </c>
      <c r="Y213" s="163">
        <f t="shared" si="51"/>
        <v>0</v>
      </c>
      <c r="Z213" s="163">
        <f t="shared" si="51"/>
        <v>0</v>
      </c>
      <c r="AA213" s="163">
        <f t="shared" si="51"/>
        <v>0</v>
      </c>
      <c r="AB213" s="163">
        <f t="shared" si="51"/>
        <v>0</v>
      </c>
      <c r="AC213" s="163">
        <f t="shared" si="51"/>
        <v>0</v>
      </c>
      <c r="AD213" s="163">
        <f t="shared" si="51"/>
        <v>0</v>
      </c>
      <c r="AE213" s="163">
        <f t="shared" si="51"/>
        <v>0</v>
      </c>
      <c r="AF213" s="176">
        <f t="shared" si="51"/>
        <v>0</v>
      </c>
      <c r="AG213" s="178">
        <v>5</v>
      </c>
      <c r="AH213" s="46"/>
      <c r="AI213" s="47"/>
      <c r="AK213" s="49"/>
    </row>
    <row r="214" spans="1:37">
      <c r="A214" s="74" t="s">
        <v>235</v>
      </c>
      <c r="B214" s="163">
        <v>0</v>
      </c>
      <c r="C214" s="163">
        <f t="shared" si="52"/>
        <v>0</v>
      </c>
      <c r="D214" s="163">
        <f t="shared" si="52"/>
        <v>0</v>
      </c>
      <c r="E214" s="163">
        <f t="shared" si="52"/>
        <v>0</v>
      </c>
      <c r="F214" s="163">
        <f t="shared" si="52"/>
        <v>0</v>
      </c>
      <c r="G214" s="163">
        <f t="shared" si="52"/>
        <v>0</v>
      </c>
      <c r="H214" s="163">
        <f t="shared" si="52"/>
        <v>0</v>
      </c>
      <c r="I214" s="163">
        <f t="shared" si="52"/>
        <v>0</v>
      </c>
      <c r="J214" s="163">
        <f t="shared" si="52"/>
        <v>0</v>
      </c>
      <c r="K214" s="163">
        <f t="shared" si="52"/>
        <v>0</v>
      </c>
      <c r="L214" s="163">
        <f t="shared" si="52"/>
        <v>0</v>
      </c>
      <c r="M214" s="163">
        <f t="shared" si="52"/>
        <v>0</v>
      </c>
      <c r="N214" s="163">
        <f t="shared" si="52"/>
        <v>0</v>
      </c>
      <c r="O214" s="163">
        <f t="shared" si="52"/>
        <v>0</v>
      </c>
      <c r="P214" s="163">
        <f t="shared" si="52"/>
        <v>0</v>
      </c>
      <c r="Q214" s="163">
        <f t="shared" si="52"/>
        <v>0</v>
      </c>
      <c r="R214" s="163">
        <f t="shared" si="52"/>
        <v>0</v>
      </c>
      <c r="S214" s="163">
        <f t="shared" si="51"/>
        <v>0</v>
      </c>
      <c r="T214" s="163">
        <f t="shared" si="51"/>
        <v>0</v>
      </c>
      <c r="U214" s="163">
        <f t="shared" si="51"/>
        <v>0</v>
      </c>
      <c r="V214" s="163">
        <f t="shared" si="51"/>
        <v>0</v>
      </c>
      <c r="W214" s="163">
        <f t="shared" si="51"/>
        <v>0</v>
      </c>
      <c r="X214" s="163">
        <f t="shared" si="51"/>
        <v>0</v>
      </c>
      <c r="Y214" s="163">
        <f t="shared" si="51"/>
        <v>0</v>
      </c>
      <c r="Z214" s="163">
        <f t="shared" si="51"/>
        <v>0</v>
      </c>
      <c r="AA214" s="163">
        <f t="shared" si="51"/>
        <v>0</v>
      </c>
      <c r="AB214" s="163">
        <f t="shared" si="51"/>
        <v>0</v>
      </c>
      <c r="AC214" s="163">
        <f t="shared" si="51"/>
        <v>0</v>
      </c>
      <c r="AD214" s="163">
        <f t="shared" si="51"/>
        <v>0</v>
      </c>
      <c r="AE214" s="163">
        <f t="shared" si="51"/>
        <v>0</v>
      </c>
      <c r="AF214" s="176">
        <f t="shared" si="51"/>
        <v>0</v>
      </c>
      <c r="AG214" s="178">
        <v>5</v>
      </c>
      <c r="AH214" s="46"/>
      <c r="AI214" s="47"/>
      <c r="AK214" s="49"/>
    </row>
    <row r="215" spans="1:37">
      <c r="A215" s="74" t="s">
        <v>236</v>
      </c>
      <c r="B215" s="163">
        <v>0</v>
      </c>
      <c r="C215" s="163">
        <f t="shared" si="52"/>
        <v>0</v>
      </c>
      <c r="D215" s="163">
        <f t="shared" si="52"/>
        <v>0</v>
      </c>
      <c r="E215" s="163">
        <f t="shared" si="52"/>
        <v>0</v>
      </c>
      <c r="F215" s="163">
        <f t="shared" si="52"/>
        <v>0</v>
      </c>
      <c r="G215" s="163">
        <f t="shared" si="52"/>
        <v>0</v>
      </c>
      <c r="H215" s="163">
        <f t="shared" si="52"/>
        <v>0</v>
      </c>
      <c r="I215" s="163">
        <f t="shared" si="52"/>
        <v>0</v>
      </c>
      <c r="J215" s="163">
        <f t="shared" si="52"/>
        <v>0</v>
      </c>
      <c r="K215" s="163">
        <f t="shared" si="52"/>
        <v>0</v>
      </c>
      <c r="L215" s="163">
        <f t="shared" si="52"/>
        <v>0</v>
      </c>
      <c r="M215" s="163">
        <f t="shared" si="52"/>
        <v>0</v>
      </c>
      <c r="N215" s="163">
        <f t="shared" si="52"/>
        <v>0</v>
      </c>
      <c r="O215" s="163">
        <f t="shared" si="52"/>
        <v>0</v>
      </c>
      <c r="P215" s="163">
        <f t="shared" si="52"/>
        <v>0</v>
      </c>
      <c r="Q215" s="163">
        <f t="shared" si="52"/>
        <v>0</v>
      </c>
      <c r="R215" s="163">
        <f t="shared" si="52"/>
        <v>0</v>
      </c>
      <c r="S215" s="163">
        <f t="shared" si="51"/>
        <v>0</v>
      </c>
      <c r="T215" s="163">
        <f t="shared" si="51"/>
        <v>0</v>
      </c>
      <c r="U215" s="163">
        <f t="shared" si="51"/>
        <v>0</v>
      </c>
      <c r="V215" s="163">
        <f t="shared" si="51"/>
        <v>0</v>
      </c>
      <c r="W215" s="163">
        <f t="shared" si="51"/>
        <v>0</v>
      </c>
      <c r="X215" s="163">
        <f t="shared" si="51"/>
        <v>0</v>
      </c>
      <c r="Y215" s="163">
        <f t="shared" si="51"/>
        <v>0</v>
      </c>
      <c r="Z215" s="163">
        <f t="shared" si="51"/>
        <v>0</v>
      </c>
      <c r="AA215" s="163">
        <f t="shared" si="51"/>
        <v>0</v>
      </c>
      <c r="AB215" s="163">
        <f t="shared" si="51"/>
        <v>0</v>
      </c>
      <c r="AC215" s="163">
        <f t="shared" si="51"/>
        <v>0</v>
      </c>
      <c r="AD215" s="163">
        <f t="shared" si="51"/>
        <v>0</v>
      </c>
      <c r="AE215" s="163">
        <f t="shared" si="51"/>
        <v>0</v>
      </c>
      <c r="AF215" s="176">
        <f t="shared" si="51"/>
        <v>0</v>
      </c>
      <c r="AG215" s="178">
        <v>5</v>
      </c>
      <c r="AH215" s="46"/>
      <c r="AI215" s="47"/>
      <c r="AK215" s="49"/>
    </row>
    <row r="216" spans="1:37">
      <c r="A216" s="74" t="s">
        <v>237</v>
      </c>
      <c r="B216" s="163">
        <v>0</v>
      </c>
      <c r="C216" s="163">
        <f t="shared" si="52"/>
        <v>0</v>
      </c>
      <c r="D216" s="163">
        <f t="shared" si="52"/>
        <v>0</v>
      </c>
      <c r="E216" s="163">
        <f t="shared" si="52"/>
        <v>0</v>
      </c>
      <c r="F216" s="163">
        <f t="shared" si="52"/>
        <v>0</v>
      </c>
      <c r="G216" s="163">
        <f t="shared" si="52"/>
        <v>0</v>
      </c>
      <c r="H216" s="163">
        <f t="shared" si="52"/>
        <v>0</v>
      </c>
      <c r="I216" s="163">
        <f t="shared" si="52"/>
        <v>0</v>
      </c>
      <c r="J216" s="163">
        <f t="shared" si="52"/>
        <v>0</v>
      </c>
      <c r="K216" s="163">
        <f t="shared" si="52"/>
        <v>0</v>
      </c>
      <c r="L216" s="163">
        <f t="shared" si="52"/>
        <v>0</v>
      </c>
      <c r="M216" s="163">
        <f t="shared" si="52"/>
        <v>0</v>
      </c>
      <c r="N216" s="163">
        <f t="shared" si="52"/>
        <v>0</v>
      </c>
      <c r="O216" s="163">
        <f t="shared" si="52"/>
        <v>0</v>
      </c>
      <c r="P216" s="163">
        <f t="shared" si="52"/>
        <v>0</v>
      </c>
      <c r="Q216" s="163">
        <f t="shared" si="52"/>
        <v>0</v>
      </c>
      <c r="R216" s="163">
        <f t="shared" ref="R216:AF231" si="53">Q216</f>
        <v>0</v>
      </c>
      <c r="S216" s="163">
        <f t="shared" si="53"/>
        <v>0</v>
      </c>
      <c r="T216" s="163">
        <f t="shared" si="53"/>
        <v>0</v>
      </c>
      <c r="U216" s="163">
        <f t="shared" si="53"/>
        <v>0</v>
      </c>
      <c r="V216" s="163">
        <f t="shared" si="53"/>
        <v>0</v>
      </c>
      <c r="W216" s="163">
        <f t="shared" si="53"/>
        <v>0</v>
      </c>
      <c r="X216" s="163">
        <f t="shared" si="53"/>
        <v>0</v>
      </c>
      <c r="Y216" s="163">
        <f t="shared" si="53"/>
        <v>0</v>
      </c>
      <c r="Z216" s="163">
        <f t="shared" si="53"/>
        <v>0</v>
      </c>
      <c r="AA216" s="163">
        <f t="shared" si="53"/>
        <v>0</v>
      </c>
      <c r="AB216" s="163">
        <f t="shared" si="53"/>
        <v>0</v>
      </c>
      <c r="AC216" s="163">
        <f t="shared" si="53"/>
        <v>0</v>
      </c>
      <c r="AD216" s="163">
        <f t="shared" si="53"/>
        <v>0</v>
      </c>
      <c r="AE216" s="163">
        <f t="shared" si="53"/>
        <v>0</v>
      </c>
      <c r="AF216" s="176">
        <f t="shared" si="53"/>
        <v>0</v>
      </c>
      <c r="AG216" s="178">
        <v>5</v>
      </c>
      <c r="AH216" s="46"/>
      <c r="AI216" s="47"/>
      <c r="AK216" s="49"/>
    </row>
    <row r="217" spans="1:37">
      <c r="A217" s="74" t="s">
        <v>238</v>
      </c>
      <c r="B217" s="163">
        <v>0</v>
      </c>
      <c r="C217" s="163">
        <f t="shared" ref="C217:R232" si="54">B217</f>
        <v>0</v>
      </c>
      <c r="D217" s="163">
        <f t="shared" si="54"/>
        <v>0</v>
      </c>
      <c r="E217" s="163">
        <f t="shared" si="54"/>
        <v>0</v>
      </c>
      <c r="F217" s="163">
        <f t="shared" si="54"/>
        <v>0</v>
      </c>
      <c r="G217" s="163">
        <f t="shared" si="54"/>
        <v>0</v>
      </c>
      <c r="H217" s="163">
        <f t="shared" si="54"/>
        <v>0</v>
      </c>
      <c r="I217" s="163">
        <f t="shared" si="54"/>
        <v>0</v>
      </c>
      <c r="J217" s="163">
        <f t="shared" si="54"/>
        <v>0</v>
      </c>
      <c r="K217" s="163">
        <f t="shared" si="54"/>
        <v>0</v>
      </c>
      <c r="L217" s="163">
        <f t="shared" si="54"/>
        <v>0</v>
      </c>
      <c r="M217" s="163">
        <f t="shared" si="54"/>
        <v>0</v>
      </c>
      <c r="N217" s="163">
        <f t="shared" si="54"/>
        <v>0</v>
      </c>
      <c r="O217" s="163">
        <f t="shared" si="54"/>
        <v>0</v>
      </c>
      <c r="P217" s="163">
        <f t="shared" si="54"/>
        <v>0</v>
      </c>
      <c r="Q217" s="163">
        <f t="shared" si="54"/>
        <v>0</v>
      </c>
      <c r="R217" s="163">
        <f t="shared" si="54"/>
        <v>0</v>
      </c>
      <c r="S217" s="163">
        <f t="shared" si="53"/>
        <v>0</v>
      </c>
      <c r="T217" s="163">
        <f t="shared" si="53"/>
        <v>0</v>
      </c>
      <c r="U217" s="163">
        <f t="shared" si="53"/>
        <v>0</v>
      </c>
      <c r="V217" s="163">
        <f t="shared" si="53"/>
        <v>0</v>
      </c>
      <c r="W217" s="163">
        <f t="shared" si="53"/>
        <v>0</v>
      </c>
      <c r="X217" s="163">
        <f t="shared" si="53"/>
        <v>0</v>
      </c>
      <c r="Y217" s="163">
        <f t="shared" si="53"/>
        <v>0</v>
      </c>
      <c r="Z217" s="163">
        <f t="shared" si="53"/>
        <v>0</v>
      </c>
      <c r="AA217" s="163">
        <f t="shared" si="53"/>
        <v>0</v>
      </c>
      <c r="AB217" s="163">
        <f t="shared" si="53"/>
        <v>0</v>
      </c>
      <c r="AC217" s="163">
        <f t="shared" si="53"/>
        <v>0</v>
      </c>
      <c r="AD217" s="163">
        <f t="shared" si="53"/>
        <v>0</v>
      </c>
      <c r="AE217" s="163">
        <f t="shared" si="53"/>
        <v>0</v>
      </c>
      <c r="AF217" s="176">
        <f t="shared" si="53"/>
        <v>0</v>
      </c>
      <c r="AG217" s="178">
        <v>4.9930000000000003</v>
      </c>
      <c r="AH217" s="46"/>
      <c r="AI217" s="47"/>
      <c r="AK217" s="49"/>
    </row>
    <row r="218" spans="1:37">
      <c r="A218" s="74" t="s">
        <v>239</v>
      </c>
      <c r="B218" s="163">
        <v>0</v>
      </c>
      <c r="C218" s="163">
        <f t="shared" si="54"/>
        <v>0</v>
      </c>
      <c r="D218" s="163">
        <f t="shared" si="54"/>
        <v>0</v>
      </c>
      <c r="E218" s="163">
        <f t="shared" si="54"/>
        <v>0</v>
      </c>
      <c r="F218" s="163">
        <f t="shared" si="54"/>
        <v>0</v>
      </c>
      <c r="G218" s="163">
        <f t="shared" si="54"/>
        <v>0</v>
      </c>
      <c r="H218" s="163">
        <f t="shared" si="54"/>
        <v>0</v>
      </c>
      <c r="I218" s="163">
        <f t="shared" si="54"/>
        <v>0</v>
      </c>
      <c r="J218" s="163">
        <f t="shared" si="54"/>
        <v>0</v>
      </c>
      <c r="K218" s="163">
        <f t="shared" si="54"/>
        <v>0</v>
      </c>
      <c r="L218" s="163">
        <f t="shared" si="54"/>
        <v>0</v>
      </c>
      <c r="M218" s="163">
        <f t="shared" si="54"/>
        <v>0</v>
      </c>
      <c r="N218" s="163">
        <f t="shared" si="54"/>
        <v>0</v>
      </c>
      <c r="O218" s="163">
        <f t="shared" si="54"/>
        <v>0</v>
      </c>
      <c r="P218" s="163">
        <f t="shared" si="54"/>
        <v>0</v>
      </c>
      <c r="Q218" s="163">
        <f t="shared" si="54"/>
        <v>0</v>
      </c>
      <c r="R218" s="163">
        <f t="shared" si="54"/>
        <v>0</v>
      </c>
      <c r="S218" s="163">
        <f t="shared" si="53"/>
        <v>0</v>
      </c>
      <c r="T218" s="163">
        <f t="shared" si="53"/>
        <v>0</v>
      </c>
      <c r="U218" s="163">
        <f t="shared" si="53"/>
        <v>0</v>
      </c>
      <c r="V218" s="163">
        <f t="shared" si="53"/>
        <v>0</v>
      </c>
      <c r="W218" s="163">
        <f t="shared" si="53"/>
        <v>0</v>
      </c>
      <c r="X218" s="163">
        <f t="shared" si="53"/>
        <v>0</v>
      </c>
      <c r="Y218" s="163">
        <f t="shared" si="53"/>
        <v>0</v>
      </c>
      <c r="Z218" s="163">
        <f t="shared" si="53"/>
        <v>0</v>
      </c>
      <c r="AA218" s="163">
        <f t="shared" si="53"/>
        <v>0</v>
      </c>
      <c r="AB218" s="163">
        <f t="shared" si="53"/>
        <v>0</v>
      </c>
      <c r="AC218" s="163">
        <f t="shared" si="53"/>
        <v>0</v>
      </c>
      <c r="AD218" s="163">
        <f t="shared" si="53"/>
        <v>0</v>
      </c>
      <c r="AE218" s="163">
        <f t="shared" si="53"/>
        <v>0</v>
      </c>
      <c r="AF218" s="176">
        <f t="shared" si="53"/>
        <v>0</v>
      </c>
      <c r="AG218" s="178">
        <v>4.9800000000000004</v>
      </c>
      <c r="AH218" s="46"/>
      <c r="AI218" s="47"/>
      <c r="AK218" s="49"/>
    </row>
    <row r="219" spans="1:37">
      <c r="A219" s="74" t="s">
        <v>240</v>
      </c>
      <c r="B219" s="163">
        <v>0</v>
      </c>
      <c r="C219" s="163">
        <f t="shared" si="54"/>
        <v>0</v>
      </c>
      <c r="D219" s="163">
        <f t="shared" si="54"/>
        <v>0</v>
      </c>
      <c r="E219" s="163">
        <f t="shared" si="54"/>
        <v>0</v>
      </c>
      <c r="F219" s="163">
        <f t="shared" si="54"/>
        <v>0</v>
      </c>
      <c r="G219" s="163">
        <f t="shared" si="54"/>
        <v>0</v>
      </c>
      <c r="H219" s="163">
        <f t="shared" si="54"/>
        <v>0</v>
      </c>
      <c r="I219" s="163">
        <f t="shared" si="54"/>
        <v>0</v>
      </c>
      <c r="J219" s="163">
        <f t="shared" si="54"/>
        <v>0</v>
      </c>
      <c r="K219" s="163">
        <f t="shared" si="54"/>
        <v>0</v>
      </c>
      <c r="L219" s="163">
        <f t="shared" si="54"/>
        <v>0</v>
      </c>
      <c r="M219" s="163">
        <f t="shared" si="54"/>
        <v>0</v>
      </c>
      <c r="N219" s="163">
        <f t="shared" si="54"/>
        <v>0</v>
      </c>
      <c r="O219" s="163">
        <f t="shared" si="54"/>
        <v>0</v>
      </c>
      <c r="P219" s="163">
        <f t="shared" si="54"/>
        <v>0</v>
      </c>
      <c r="Q219" s="163">
        <f t="shared" si="54"/>
        <v>0</v>
      </c>
      <c r="R219" s="163">
        <f t="shared" si="54"/>
        <v>0</v>
      </c>
      <c r="S219" s="163">
        <f t="shared" si="53"/>
        <v>0</v>
      </c>
      <c r="T219" s="163">
        <f t="shared" si="53"/>
        <v>0</v>
      </c>
      <c r="U219" s="163">
        <f t="shared" si="53"/>
        <v>0</v>
      </c>
      <c r="V219" s="163">
        <f t="shared" si="53"/>
        <v>0</v>
      </c>
      <c r="W219" s="163">
        <f t="shared" si="53"/>
        <v>0</v>
      </c>
      <c r="X219" s="163">
        <f t="shared" si="53"/>
        <v>0</v>
      </c>
      <c r="Y219" s="163">
        <f t="shared" si="53"/>
        <v>0</v>
      </c>
      <c r="Z219" s="163">
        <f t="shared" si="53"/>
        <v>0</v>
      </c>
      <c r="AA219" s="163">
        <f t="shared" si="53"/>
        <v>0</v>
      </c>
      <c r="AB219" s="163">
        <f t="shared" si="53"/>
        <v>0</v>
      </c>
      <c r="AC219" s="163">
        <f t="shared" si="53"/>
        <v>0</v>
      </c>
      <c r="AD219" s="163">
        <f t="shared" si="53"/>
        <v>0</v>
      </c>
      <c r="AE219" s="163">
        <f t="shared" si="53"/>
        <v>0</v>
      </c>
      <c r="AF219" s="176">
        <f t="shared" si="53"/>
        <v>0</v>
      </c>
      <c r="AG219" s="178">
        <v>4.95</v>
      </c>
      <c r="AH219" s="46"/>
      <c r="AI219" s="47"/>
      <c r="AK219" s="49"/>
    </row>
    <row r="220" spans="1:37">
      <c r="A220" s="74" t="s">
        <v>241</v>
      </c>
      <c r="B220" s="163">
        <v>0</v>
      </c>
      <c r="C220" s="163">
        <f t="shared" si="54"/>
        <v>0</v>
      </c>
      <c r="D220" s="163">
        <f t="shared" si="54"/>
        <v>0</v>
      </c>
      <c r="E220" s="163">
        <f t="shared" si="54"/>
        <v>0</v>
      </c>
      <c r="F220" s="163">
        <f t="shared" si="54"/>
        <v>0</v>
      </c>
      <c r="G220" s="163">
        <f t="shared" si="54"/>
        <v>0</v>
      </c>
      <c r="H220" s="163">
        <f t="shared" si="54"/>
        <v>0</v>
      </c>
      <c r="I220" s="163">
        <f t="shared" si="54"/>
        <v>0</v>
      </c>
      <c r="J220" s="163">
        <f t="shared" si="54"/>
        <v>0</v>
      </c>
      <c r="K220" s="163">
        <f t="shared" si="54"/>
        <v>0</v>
      </c>
      <c r="L220" s="163">
        <f t="shared" si="54"/>
        <v>0</v>
      </c>
      <c r="M220" s="163">
        <f t="shared" si="54"/>
        <v>0</v>
      </c>
      <c r="N220" s="163">
        <f t="shared" si="54"/>
        <v>0</v>
      </c>
      <c r="O220" s="163">
        <f t="shared" si="54"/>
        <v>0</v>
      </c>
      <c r="P220" s="163">
        <f t="shared" si="54"/>
        <v>0</v>
      </c>
      <c r="Q220" s="163">
        <f t="shared" si="54"/>
        <v>0</v>
      </c>
      <c r="R220" s="163">
        <f t="shared" si="54"/>
        <v>0</v>
      </c>
      <c r="S220" s="163">
        <f t="shared" si="53"/>
        <v>0</v>
      </c>
      <c r="T220" s="163">
        <f t="shared" si="53"/>
        <v>0</v>
      </c>
      <c r="U220" s="163">
        <f t="shared" si="53"/>
        <v>0</v>
      </c>
      <c r="V220" s="163">
        <f t="shared" si="53"/>
        <v>0</v>
      </c>
      <c r="W220" s="163">
        <f t="shared" si="53"/>
        <v>0</v>
      </c>
      <c r="X220" s="163">
        <f t="shared" si="53"/>
        <v>0</v>
      </c>
      <c r="Y220" s="163">
        <f t="shared" si="53"/>
        <v>0</v>
      </c>
      <c r="Z220" s="163">
        <f t="shared" si="53"/>
        <v>0</v>
      </c>
      <c r="AA220" s="163">
        <f t="shared" si="53"/>
        <v>0</v>
      </c>
      <c r="AB220" s="163">
        <f t="shared" si="53"/>
        <v>0</v>
      </c>
      <c r="AC220" s="163">
        <f t="shared" si="53"/>
        <v>0</v>
      </c>
      <c r="AD220" s="163">
        <f t="shared" si="53"/>
        <v>0</v>
      </c>
      <c r="AE220" s="163">
        <f t="shared" si="53"/>
        <v>0</v>
      </c>
      <c r="AF220" s="176">
        <f t="shared" si="53"/>
        <v>0</v>
      </c>
      <c r="AG220" s="178">
        <v>4.95</v>
      </c>
      <c r="AH220" s="46"/>
      <c r="AI220" s="47"/>
      <c r="AK220" s="49"/>
    </row>
    <row r="221" spans="1:37">
      <c r="A221" s="74" t="s">
        <v>242</v>
      </c>
      <c r="B221" s="163">
        <v>0</v>
      </c>
      <c r="C221" s="163">
        <f t="shared" si="54"/>
        <v>0</v>
      </c>
      <c r="D221" s="163">
        <f t="shared" si="54"/>
        <v>0</v>
      </c>
      <c r="E221" s="163">
        <f t="shared" si="54"/>
        <v>0</v>
      </c>
      <c r="F221" s="163">
        <f t="shared" si="54"/>
        <v>0</v>
      </c>
      <c r="G221" s="163">
        <f t="shared" si="54"/>
        <v>0</v>
      </c>
      <c r="H221" s="163">
        <f t="shared" si="54"/>
        <v>0</v>
      </c>
      <c r="I221" s="163">
        <f t="shared" si="54"/>
        <v>0</v>
      </c>
      <c r="J221" s="163">
        <f t="shared" si="54"/>
        <v>0</v>
      </c>
      <c r="K221" s="163">
        <f t="shared" si="54"/>
        <v>0</v>
      </c>
      <c r="L221" s="163">
        <f t="shared" si="54"/>
        <v>0</v>
      </c>
      <c r="M221" s="163">
        <f t="shared" si="54"/>
        <v>0</v>
      </c>
      <c r="N221" s="163">
        <f t="shared" si="54"/>
        <v>0</v>
      </c>
      <c r="O221" s="163">
        <f t="shared" si="54"/>
        <v>0</v>
      </c>
      <c r="P221" s="163">
        <f t="shared" si="54"/>
        <v>0</v>
      </c>
      <c r="Q221" s="163">
        <f t="shared" si="54"/>
        <v>0</v>
      </c>
      <c r="R221" s="163">
        <f t="shared" si="54"/>
        <v>0</v>
      </c>
      <c r="S221" s="163">
        <f t="shared" si="53"/>
        <v>0</v>
      </c>
      <c r="T221" s="163">
        <f t="shared" si="53"/>
        <v>0</v>
      </c>
      <c r="U221" s="163">
        <f t="shared" si="53"/>
        <v>0</v>
      </c>
      <c r="V221" s="163">
        <f t="shared" si="53"/>
        <v>0</v>
      </c>
      <c r="W221" s="163">
        <f t="shared" si="53"/>
        <v>0</v>
      </c>
      <c r="X221" s="163">
        <f t="shared" si="53"/>
        <v>0</v>
      </c>
      <c r="Y221" s="163">
        <f t="shared" si="53"/>
        <v>0</v>
      </c>
      <c r="Z221" s="163">
        <f t="shared" si="53"/>
        <v>0</v>
      </c>
      <c r="AA221" s="163">
        <f t="shared" si="53"/>
        <v>0</v>
      </c>
      <c r="AB221" s="163">
        <f t="shared" si="53"/>
        <v>0</v>
      </c>
      <c r="AC221" s="163">
        <f t="shared" si="53"/>
        <v>0</v>
      </c>
      <c r="AD221" s="163">
        <f t="shared" si="53"/>
        <v>0</v>
      </c>
      <c r="AE221" s="163">
        <f t="shared" si="53"/>
        <v>0</v>
      </c>
      <c r="AF221" s="176">
        <f t="shared" si="53"/>
        <v>0</v>
      </c>
      <c r="AG221" s="178">
        <v>4.8</v>
      </c>
      <c r="AH221" s="46"/>
      <c r="AI221" s="47"/>
      <c r="AK221" s="49"/>
    </row>
    <row r="222" spans="1:37">
      <c r="A222" s="74" t="s">
        <v>243</v>
      </c>
      <c r="B222" s="163">
        <v>0</v>
      </c>
      <c r="C222" s="163">
        <f t="shared" si="54"/>
        <v>0</v>
      </c>
      <c r="D222" s="163">
        <f t="shared" si="54"/>
        <v>0</v>
      </c>
      <c r="E222" s="163">
        <f t="shared" si="54"/>
        <v>0</v>
      </c>
      <c r="F222" s="163">
        <f t="shared" si="54"/>
        <v>0</v>
      </c>
      <c r="G222" s="163">
        <f t="shared" si="54"/>
        <v>0</v>
      </c>
      <c r="H222" s="163">
        <f t="shared" si="54"/>
        <v>0</v>
      </c>
      <c r="I222" s="163">
        <f t="shared" si="54"/>
        <v>0</v>
      </c>
      <c r="J222" s="163">
        <f t="shared" si="54"/>
        <v>0</v>
      </c>
      <c r="K222" s="163">
        <f t="shared" si="54"/>
        <v>0</v>
      </c>
      <c r="L222" s="163">
        <f t="shared" si="54"/>
        <v>0</v>
      </c>
      <c r="M222" s="163">
        <f t="shared" si="54"/>
        <v>0</v>
      </c>
      <c r="N222" s="163">
        <f t="shared" si="54"/>
        <v>0</v>
      </c>
      <c r="O222" s="163">
        <f t="shared" si="54"/>
        <v>0</v>
      </c>
      <c r="P222" s="163">
        <f t="shared" si="54"/>
        <v>0</v>
      </c>
      <c r="Q222" s="163">
        <f t="shared" si="54"/>
        <v>0</v>
      </c>
      <c r="R222" s="163">
        <f t="shared" si="54"/>
        <v>0</v>
      </c>
      <c r="S222" s="163">
        <f t="shared" si="53"/>
        <v>0</v>
      </c>
      <c r="T222" s="163">
        <f t="shared" si="53"/>
        <v>0</v>
      </c>
      <c r="U222" s="163">
        <f t="shared" si="53"/>
        <v>0</v>
      </c>
      <c r="V222" s="163">
        <f t="shared" si="53"/>
        <v>0</v>
      </c>
      <c r="W222" s="163">
        <f t="shared" si="53"/>
        <v>0</v>
      </c>
      <c r="X222" s="163">
        <f t="shared" si="53"/>
        <v>0</v>
      </c>
      <c r="Y222" s="163">
        <f t="shared" si="53"/>
        <v>0</v>
      </c>
      <c r="Z222" s="163">
        <f t="shared" si="53"/>
        <v>0</v>
      </c>
      <c r="AA222" s="163">
        <f t="shared" si="53"/>
        <v>0</v>
      </c>
      <c r="AB222" s="163">
        <f t="shared" si="53"/>
        <v>0</v>
      </c>
      <c r="AC222" s="163">
        <f t="shared" si="53"/>
        <v>0</v>
      </c>
      <c r="AD222" s="163">
        <f t="shared" si="53"/>
        <v>0</v>
      </c>
      <c r="AE222" s="163">
        <f t="shared" si="53"/>
        <v>0</v>
      </c>
      <c r="AF222" s="176">
        <f t="shared" si="53"/>
        <v>0</v>
      </c>
      <c r="AG222" s="178">
        <v>4.8</v>
      </c>
      <c r="AH222" s="46"/>
      <c r="AI222" s="47"/>
      <c r="AK222" s="49"/>
    </row>
    <row r="223" spans="1:37">
      <c r="A223" s="74" t="s">
        <v>244</v>
      </c>
      <c r="B223" s="163">
        <v>0</v>
      </c>
      <c r="C223" s="163">
        <f t="shared" si="54"/>
        <v>0</v>
      </c>
      <c r="D223" s="163">
        <f t="shared" si="54"/>
        <v>0</v>
      </c>
      <c r="E223" s="163">
        <f t="shared" si="54"/>
        <v>0</v>
      </c>
      <c r="F223" s="163">
        <f t="shared" si="54"/>
        <v>0</v>
      </c>
      <c r="G223" s="163">
        <f t="shared" si="54"/>
        <v>0</v>
      </c>
      <c r="H223" s="163">
        <f t="shared" si="54"/>
        <v>0</v>
      </c>
      <c r="I223" s="163">
        <f t="shared" si="54"/>
        <v>0</v>
      </c>
      <c r="J223" s="163">
        <f t="shared" si="54"/>
        <v>0</v>
      </c>
      <c r="K223" s="163">
        <f t="shared" si="54"/>
        <v>0</v>
      </c>
      <c r="L223" s="163">
        <f t="shared" si="54"/>
        <v>0</v>
      </c>
      <c r="M223" s="163">
        <f t="shared" si="54"/>
        <v>0</v>
      </c>
      <c r="N223" s="163">
        <f t="shared" si="54"/>
        <v>0</v>
      </c>
      <c r="O223" s="163">
        <f t="shared" si="54"/>
        <v>0</v>
      </c>
      <c r="P223" s="163">
        <f t="shared" si="54"/>
        <v>0</v>
      </c>
      <c r="Q223" s="163">
        <f t="shared" si="54"/>
        <v>0</v>
      </c>
      <c r="R223" s="163">
        <f t="shared" si="54"/>
        <v>0</v>
      </c>
      <c r="S223" s="163">
        <f t="shared" si="53"/>
        <v>0</v>
      </c>
      <c r="T223" s="163">
        <f t="shared" si="53"/>
        <v>0</v>
      </c>
      <c r="U223" s="163">
        <f t="shared" si="53"/>
        <v>0</v>
      </c>
      <c r="V223" s="163">
        <f t="shared" si="53"/>
        <v>0</v>
      </c>
      <c r="W223" s="163">
        <f t="shared" si="53"/>
        <v>0</v>
      </c>
      <c r="X223" s="163">
        <f t="shared" si="53"/>
        <v>0</v>
      </c>
      <c r="Y223" s="163">
        <f t="shared" si="53"/>
        <v>0</v>
      </c>
      <c r="Z223" s="163">
        <f t="shared" si="53"/>
        <v>0</v>
      </c>
      <c r="AA223" s="163">
        <f t="shared" si="53"/>
        <v>0</v>
      </c>
      <c r="AB223" s="163">
        <f t="shared" si="53"/>
        <v>0</v>
      </c>
      <c r="AC223" s="163">
        <f t="shared" si="53"/>
        <v>0</v>
      </c>
      <c r="AD223" s="163">
        <f t="shared" si="53"/>
        <v>0</v>
      </c>
      <c r="AE223" s="163">
        <f t="shared" si="53"/>
        <v>0</v>
      </c>
      <c r="AF223" s="176">
        <f t="shared" si="53"/>
        <v>0</v>
      </c>
      <c r="AG223" s="178">
        <v>4.8</v>
      </c>
      <c r="AH223" s="46"/>
      <c r="AI223" s="47"/>
      <c r="AK223" s="49"/>
    </row>
    <row r="224" spans="1:37">
      <c r="A224" s="74" t="s">
        <v>245</v>
      </c>
      <c r="B224" s="163">
        <v>0</v>
      </c>
      <c r="C224" s="163">
        <f t="shared" si="54"/>
        <v>0</v>
      </c>
      <c r="D224" s="163">
        <f t="shared" si="54"/>
        <v>0</v>
      </c>
      <c r="E224" s="163">
        <f t="shared" si="54"/>
        <v>0</v>
      </c>
      <c r="F224" s="163">
        <f t="shared" si="54"/>
        <v>0</v>
      </c>
      <c r="G224" s="163">
        <f t="shared" si="54"/>
        <v>0</v>
      </c>
      <c r="H224" s="163">
        <f t="shared" si="54"/>
        <v>0</v>
      </c>
      <c r="I224" s="163">
        <f t="shared" si="54"/>
        <v>0</v>
      </c>
      <c r="J224" s="163">
        <f t="shared" si="54"/>
        <v>0</v>
      </c>
      <c r="K224" s="163">
        <f t="shared" si="54"/>
        <v>0</v>
      </c>
      <c r="L224" s="163">
        <f t="shared" si="54"/>
        <v>0</v>
      </c>
      <c r="M224" s="163">
        <f t="shared" si="54"/>
        <v>0</v>
      </c>
      <c r="N224" s="163">
        <f t="shared" si="54"/>
        <v>0</v>
      </c>
      <c r="O224" s="163">
        <f t="shared" si="54"/>
        <v>0</v>
      </c>
      <c r="P224" s="163">
        <f t="shared" si="54"/>
        <v>0</v>
      </c>
      <c r="Q224" s="163">
        <f t="shared" si="54"/>
        <v>0</v>
      </c>
      <c r="R224" s="163">
        <f t="shared" si="54"/>
        <v>0</v>
      </c>
      <c r="S224" s="163">
        <f t="shared" si="53"/>
        <v>0</v>
      </c>
      <c r="T224" s="163">
        <f t="shared" si="53"/>
        <v>0</v>
      </c>
      <c r="U224" s="163">
        <f t="shared" si="53"/>
        <v>0</v>
      </c>
      <c r="V224" s="163">
        <f t="shared" si="53"/>
        <v>0</v>
      </c>
      <c r="W224" s="163">
        <f t="shared" si="53"/>
        <v>0</v>
      </c>
      <c r="X224" s="163">
        <f t="shared" si="53"/>
        <v>0</v>
      </c>
      <c r="Y224" s="163">
        <f t="shared" si="53"/>
        <v>0</v>
      </c>
      <c r="Z224" s="163">
        <f t="shared" si="53"/>
        <v>0</v>
      </c>
      <c r="AA224" s="163">
        <f t="shared" si="53"/>
        <v>0</v>
      </c>
      <c r="AB224" s="163">
        <f t="shared" si="53"/>
        <v>0</v>
      </c>
      <c r="AC224" s="163">
        <f t="shared" si="53"/>
        <v>0</v>
      </c>
      <c r="AD224" s="163">
        <f t="shared" si="53"/>
        <v>0</v>
      </c>
      <c r="AE224" s="163">
        <f t="shared" si="53"/>
        <v>0</v>
      </c>
      <c r="AF224" s="176">
        <f t="shared" si="53"/>
        <v>0</v>
      </c>
      <c r="AG224" s="178">
        <v>4.5</v>
      </c>
      <c r="AH224" s="46"/>
      <c r="AI224" s="47"/>
      <c r="AK224" s="49"/>
    </row>
    <row r="225" spans="1:37">
      <c r="A225" s="74" t="s">
        <v>246</v>
      </c>
      <c r="B225" s="163">
        <v>0</v>
      </c>
      <c r="C225" s="163">
        <f t="shared" si="54"/>
        <v>0</v>
      </c>
      <c r="D225" s="163">
        <f t="shared" si="54"/>
        <v>0</v>
      </c>
      <c r="E225" s="163">
        <f t="shared" si="54"/>
        <v>0</v>
      </c>
      <c r="F225" s="163">
        <f t="shared" si="54"/>
        <v>0</v>
      </c>
      <c r="G225" s="163">
        <f t="shared" si="54"/>
        <v>0</v>
      </c>
      <c r="H225" s="163">
        <f t="shared" si="54"/>
        <v>0</v>
      </c>
      <c r="I225" s="163">
        <f t="shared" si="54"/>
        <v>0</v>
      </c>
      <c r="J225" s="163">
        <f t="shared" si="54"/>
        <v>0</v>
      </c>
      <c r="K225" s="163">
        <f t="shared" si="54"/>
        <v>0</v>
      </c>
      <c r="L225" s="163">
        <f t="shared" si="54"/>
        <v>0</v>
      </c>
      <c r="M225" s="163">
        <f t="shared" si="54"/>
        <v>0</v>
      </c>
      <c r="N225" s="163">
        <f t="shared" si="54"/>
        <v>0</v>
      </c>
      <c r="O225" s="163">
        <f t="shared" si="54"/>
        <v>0</v>
      </c>
      <c r="P225" s="163">
        <f t="shared" si="54"/>
        <v>0</v>
      </c>
      <c r="Q225" s="163">
        <f t="shared" si="54"/>
        <v>0</v>
      </c>
      <c r="R225" s="163">
        <f t="shared" si="54"/>
        <v>0</v>
      </c>
      <c r="S225" s="163">
        <f t="shared" si="53"/>
        <v>0</v>
      </c>
      <c r="T225" s="163">
        <f t="shared" si="53"/>
        <v>0</v>
      </c>
      <c r="U225" s="163">
        <f t="shared" si="53"/>
        <v>0</v>
      </c>
      <c r="V225" s="163">
        <f t="shared" si="53"/>
        <v>0</v>
      </c>
      <c r="W225" s="163">
        <f t="shared" si="53"/>
        <v>0</v>
      </c>
      <c r="X225" s="163">
        <f t="shared" si="53"/>
        <v>0</v>
      </c>
      <c r="Y225" s="163">
        <f t="shared" si="53"/>
        <v>0</v>
      </c>
      <c r="Z225" s="163">
        <f t="shared" si="53"/>
        <v>0</v>
      </c>
      <c r="AA225" s="163">
        <f t="shared" si="53"/>
        <v>0</v>
      </c>
      <c r="AB225" s="163">
        <f t="shared" si="53"/>
        <v>0</v>
      </c>
      <c r="AC225" s="163">
        <f t="shared" si="53"/>
        <v>0</v>
      </c>
      <c r="AD225" s="163">
        <f t="shared" si="53"/>
        <v>0</v>
      </c>
      <c r="AE225" s="163">
        <f t="shared" si="53"/>
        <v>0</v>
      </c>
      <c r="AF225" s="176">
        <f t="shared" si="53"/>
        <v>0</v>
      </c>
      <c r="AG225" s="178">
        <v>4.5</v>
      </c>
      <c r="AH225" s="46"/>
      <c r="AI225" s="47"/>
      <c r="AK225" s="49"/>
    </row>
    <row r="226" spans="1:37">
      <c r="A226" s="74" t="s">
        <v>247</v>
      </c>
      <c r="B226" s="163">
        <v>0</v>
      </c>
      <c r="C226" s="163">
        <f t="shared" si="54"/>
        <v>0</v>
      </c>
      <c r="D226" s="163">
        <f t="shared" si="54"/>
        <v>0</v>
      </c>
      <c r="E226" s="163">
        <f t="shared" si="54"/>
        <v>0</v>
      </c>
      <c r="F226" s="163">
        <f t="shared" si="54"/>
        <v>0</v>
      </c>
      <c r="G226" s="163">
        <f t="shared" si="54"/>
        <v>0</v>
      </c>
      <c r="H226" s="163">
        <f t="shared" si="54"/>
        <v>0</v>
      </c>
      <c r="I226" s="163">
        <f t="shared" si="54"/>
        <v>0</v>
      </c>
      <c r="J226" s="163">
        <f t="shared" si="54"/>
        <v>0</v>
      </c>
      <c r="K226" s="163">
        <f t="shared" si="54"/>
        <v>0</v>
      </c>
      <c r="L226" s="163">
        <f t="shared" si="54"/>
        <v>0</v>
      </c>
      <c r="M226" s="163">
        <f t="shared" si="54"/>
        <v>0</v>
      </c>
      <c r="N226" s="163">
        <f t="shared" si="54"/>
        <v>0</v>
      </c>
      <c r="O226" s="163">
        <f t="shared" si="54"/>
        <v>0</v>
      </c>
      <c r="P226" s="163">
        <f t="shared" si="54"/>
        <v>0</v>
      </c>
      <c r="Q226" s="163">
        <f t="shared" si="54"/>
        <v>0</v>
      </c>
      <c r="R226" s="163">
        <f t="shared" si="54"/>
        <v>0</v>
      </c>
      <c r="S226" s="163">
        <f t="shared" si="53"/>
        <v>0</v>
      </c>
      <c r="T226" s="163">
        <f t="shared" si="53"/>
        <v>0</v>
      </c>
      <c r="U226" s="163">
        <f t="shared" si="53"/>
        <v>0</v>
      </c>
      <c r="V226" s="163">
        <f t="shared" si="53"/>
        <v>0</v>
      </c>
      <c r="W226" s="163">
        <f t="shared" si="53"/>
        <v>0</v>
      </c>
      <c r="X226" s="163">
        <f t="shared" si="53"/>
        <v>0</v>
      </c>
      <c r="Y226" s="163">
        <f t="shared" si="53"/>
        <v>0</v>
      </c>
      <c r="Z226" s="163">
        <f t="shared" si="53"/>
        <v>0</v>
      </c>
      <c r="AA226" s="163">
        <f t="shared" si="53"/>
        <v>0</v>
      </c>
      <c r="AB226" s="163">
        <f t="shared" si="53"/>
        <v>0</v>
      </c>
      <c r="AC226" s="163">
        <f t="shared" si="53"/>
        <v>0</v>
      </c>
      <c r="AD226" s="163">
        <f t="shared" si="53"/>
        <v>0</v>
      </c>
      <c r="AE226" s="163">
        <f t="shared" si="53"/>
        <v>0</v>
      </c>
      <c r="AF226" s="176">
        <f t="shared" si="53"/>
        <v>0</v>
      </c>
      <c r="AG226" s="178">
        <v>4.4550000000000001</v>
      </c>
      <c r="AH226" s="46"/>
      <c r="AI226" s="47"/>
      <c r="AK226" s="49"/>
    </row>
    <row r="227" spans="1:37">
      <c r="A227" s="74" t="s">
        <v>248</v>
      </c>
      <c r="B227" s="163">
        <v>0</v>
      </c>
      <c r="C227" s="163">
        <f t="shared" si="54"/>
        <v>0</v>
      </c>
      <c r="D227" s="163">
        <f t="shared" si="54"/>
        <v>0</v>
      </c>
      <c r="E227" s="163">
        <f t="shared" si="54"/>
        <v>0</v>
      </c>
      <c r="F227" s="163">
        <f t="shared" si="54"/>
        <v>0</v>
      </c>
      <c r="G227" s="163">
        <f t="shared" si="54"/>
        <v>0</v>
      </c>
      <c r="H227" s="163">
        <f t="shared" si="54"/>
        <v>0</v>
      </c>
      <c r="I227" s="163">
        <f t="shared" si="54"/>
        <v>0</v>
      </c>
      <c r="J227" s="163">
        <f t="shared" si="54"/>
        <v>0</v>
      </c>
      <c r="K227" s="163">
        <f t="shared" si="54"/>
        <v>0</v>
      </c>
      <c r="L227" s="163">
        <f t="shared" si="54"/>
        <v>0</v>
      </c>
      <c r="M227" s="163">
        <f t="shared" si="54"/>
        <v>0</v>
      </c>
      <c r="N227" s="163">
        <f t="shared" si="54"/>
        <v>0</v>
      </c>
      <c r="O227" s="163">
        <f t="shared" si="54"/>
        <v>0</v>
      </c>
      <c r="P227" s="163">
        <f t="shared" si="54"/>
        <v>0</v>
      </c>
      <c r="Q227" s="163">
        <f t="shared" si="54"/>
        <v>0</v>
      </c>
      <c r="R227" s="163">
        <f t="shared" si="54"/>
        <v>0</v>
      </c>
      <c r="S227" s="163">
        <f t="shared" si="53"/>
        <v>0</v>
      </c>
      <c r="T227" s="163">
        <f t="shared" si="53"/>
        <v>0</v>
      </c>
      <c r="U227" s="163">
        <f t="shared" si="53"/>
        <v>0</v>
      </c>
      <c r="V227" s="163">
        <f t="shared" si="53"/>
        <v>0</v>
      </c>
      <c r="W227" s="163">
        <f t="shared" si="53"/>
        <v>0</v>
      </c>
      <c r="X227" s="163">
        <f t="shared" si="53"/>
        <v>0</v>
      </c>
      <c r="Y227" s="163">
        <f t="shared" si="53"/>
        <v>0</v>
      </c>
      <c r="Z227" s="163">
        <f t="shared" si="53"/>
        <v>0</v>
      </c>
      <c r="AA227" s="163">
        <f t="shared" si="53"/>
        <v>0</v>
      </c>
      <c r="AB227" s="163">
        <f t="shared" si="53"/>
        <v>0</v>
      </c>
      <c r="AC227" s="163">
        <f t="shared" si="53"/>
        <v>0</v>
      </c>
      <c r="AD227" s="163">
        <f t="shared" si="53"/>
        <v>0</v>
      </c>
      <c r="AE227" s="163">
        <f t="shared" si="53"/>
        <v>0</v>
      </c>
      <c r="AF227" s="176">
        <f t="shared" si="53"/>
        <v>0</v>
      </c>
      <c r="AG227" s="178">
        <v>4.41</v>
      </c>
      <c r="AH227" s="46"/>
      <c r="AI227" s="47"/>
      <c r="AK227" s="49"/>
    </row>
    <row r="228" spans="1:37">
      <c r="A228" s="74" t="s">
        <v>249</v>
      </c>
      <c r="B228" s="163">
        <v>0</v>
      </c>
      <c r="C228" s="163">
        <f t="shared" si="54"/>
        <v>0</v>
      </c>
      <c r="D228" s="163">
        <f t="shared" si="54"/>
        <v>0</v>
      </c>
      <c r="E228" s="163">
        <f t="shared" si="54"/>
        <v>0</v>
      </c>
      <c r="F228" s="163">
        <f t="shared" si="54"/>
        <v>0</v>
      </c>
      <c r="G228" s="163">
        <f t="shared" si="54"/>
        <v>0</v>
      </c>
      <c r="H228" s="163">
        <f t="shared" si="54"/>
        <v>0</v>
      </c>
      <c r="I228" s="163">
        <f t="shared" si="54"/>
        <v>0</v>
      </c>
      <c r="J228" s="163">
        <f t="shared" si="54"/>
        <v>0</v>
      </c>
      <c r="K228" s="163">
        <f t="shared" si="54"/>
        <v>0</v>
      </c>
      <c r="L228" s="163">
        <f t="shared" si="54"/>
        <v>0</v>
      </c>
      <c r="M228" s="163">
        <f t="shared" si="54"/>
        <v>0</v>
      </c>
      <c r="N228" s="163">
        <f t="shared" si="54"/>
        <v>0</v>
      </c>
      <c r="O228" s="163">
        <f t="shared" si="54"/>
        <v>0</v>
      </c>
      <c r="P228" s="163">
        <f t="shared" si="54"/>
        <v>0</v>
      </c>
      <c r="Q228" s="163">
        <f t="shared" si="54"/>
        <v>0</v>
      </c>
      <c r="R228" s="163">
        <f t="shared" si="54"/>
        <v>0</v>
      </c>
      <c r="S228" s="163">
        <f t="shared" si="53"/>
        <v>0</v>
      </c>
      <c r="T228" s="163">
        <f t="shared" si="53"/>
        <v>0</v>
      </c>
      <c r="U228" s="163">
        <f t="shared" si="53"/>
        <v>0</v>
      </c>
      <c r="V228" s="163">
        <f t="shared" si="53"/>
        <v>0</v>
      </c>
      <c r="W228" s="163">
        <f t="shared" si="53"/>
        <v>0</v>
      </c>
      <c r="X228" s="163">
        <f t="shared" si="53"/>
        <v>0</v>
      </c>
      <c r="Y228" s="163">
        <f t="shared" si="53"/>
        <v>0</v>
      </c>
      <c r="Z228" s="163">
        <f t="shared" si="53"/>
        <v>0</v>
      </c>
      <c r="AA228" s="163">
        <f t="shared" si="53"/>
        <v>0</v>
      </c>
      <c r="AB228" s="163">
        <f t="shared" si="53"/>
        <v>0</v>
      </c>
      <c r="AC228" s="163">
        <f t="shared" si="53"/>
        <v>0</v>
      </c>
      <c r="AD228" s="163">
        <f t="shared" si="53"/>
        <v>0</v>
      </c>
      <c r="AE228" s="163">
        <f t="shared" si="53"/>
        <v>0</v>
      </c>
      <c r="AF228" s="176">
        <f t="shared" si="53"/>
        <v>0</v>
      </c>
      <c r="AG228" s="178">
        <v>4.4000000000000004</v>
      </c>
      <c r="AH228" s="46"/>
      <c r="AI228" s="47"/>
      <c r="AK228" s="49"/>
    </row>
    <row r="229" spans="1:37">
      <c r="A229" s="74" t="s">
        <v>250</v>
      </c>
      <c r="B229" s="163">
        <v>0</v>
      </c>
      <c r="C229" s="163">
        <f t="shared" si="54"/>
        <v>0</v>
      </c>
      <c r="D229" s="163">
        <f t="shared" si="54"/>
        <v>0</v>
      </c>
      <c r="E229" s="163">
        <f t="shared" si="54"/>
        <v>0</v>
      </c>
      <c r="F229" s="163">
        <f t="shared" si="54"/>
        <v>0</v>
      </c>
      <c r="G229" s="163">
        <f t="shared" si="54"/>
        <v>0</v>
      </c>
      <c r="H229" s="163">
        <f t="shared" si="54"/>
        <v>0</v>
      </c>
      <c r="I229" s="163">
        <f t="shared" si="54"/>
        <v>0</v>
      </c>
      <c r="J229" s="163">
        <f t="shared" si="54"/>
        <v>0</v>
      </c>
      <c r="K229" s="163">
        <f t="shared" si="54"/>
        <v>0</v>
      </c>
      <c r="L229" s="163">
        <f t="shared" si="54"/>
        <v>0</v>
      </c>
      <c r="M229" s="163">
        <f t="shared" si="54"/>
        <v>0</v>
      </c>
      <c r="N229" s="163">
        <f t="shared" si="54"/>
        <v>0</v>
      </c>
      <c r="O229" s="163">
        <f t="shared" si="54"/>
        <v>0</v>
      </c>
      <c r="P229" s="163">
        <f t="shared" si="54"/>
        <v>0</v>
      </c>
      <c r="Q229" s="163">
        <f t="shared" si="54"/>
        <v>0</v>
      </c>
      <c r="R229" s="163">
        <f t="shared" si="54"/>
        <v>0</v>
      </c>
      <c r="S229" s="163">
        <f t="shared" si="53"/>
        <v>0</v>
      </c>
      <c r="T229" s="163">
        <f t="shared" si="53"/>
        <v>0</v>
      </c>
      <c r="U229" s="163">
        <f t="shared" si="53"/>
        <v>0</v>
      </c>
      <c r="V229" s="163">
        <f t="shared" si="53"/>
        <v>0</v>
      </c>
      <c r="W229" s="163">
        <f t="shared" si="53"/>
        <v>0</v>
      </c>
      <c r="X229" s="163">
        <f t="shared" si="53"/>
        <v>0</v>
      </c>
      <c r="Y229" s="163">
        <f t="shared" si="53"/>
        <v>0</v>
      </c>
      <c r="Z229" s="163">
        <f t="shared" si="53"/>
        <v>0</v>
      </c>
      <c r="AA229" s="163">
        <f t="shared" si="53"/>
        <v>0</v>
      </c>
      <c r="AB229" s="163">
        <f t="shared" si="53"/>
        <v>0</v>
      </c>
      <c r="AC229" s="163">
        <f t="shared" si="53"/>
        <v>0</v>
      </c>
      <c r="AD229" s="163">
        <f t="shared" si="53"/>
        <v>0</v>
      </c>
      <c r="AE229" s="163">
        <f t="shared" si="53"/>
        <v>0</v>
      </c>
      <c r="AF229" s="176">
        <f t="shared" si="53"/>
        <v>0</v>
      </c>
      <c r="AG229" s="178">
        <v>4.3600000000000003</v>
      </c>
      <c r="AH229" s="46"/>
      <c r="AI229" s="47"/>
      <c r="AK229" s="49"/>
    </row>
    <row r="230" spans="1:37">
      <c r="A230" s="74" t="s">
        <v>251</v>
      </c>
      <c r="B230" s="163">
        <v>0</v>
      </c>
      <c r="C230" s="163">
        <f t="shared" si="54"/>
        <v>0</v>
      </c>
      <c r="D230" s="163">
        <f t="shared" si="54"/>
        <v>0</v>
      </c>
      <c r="E230" s="163">
        <f t="shared" si="54"/>
        <v>0</v>
      </c>
      <c r="F230" s="163">
        <f t="shared" si="54"/>
        <v>0</v>
      </c>
      <c r="G230" s="163">
        <f t="shared" si="54"/>
        <v>0</v>
      </c>
      <c r="H230" s="163">
        <f t="shared" si="54"/>
        <v>0</v>
      </c>
      <c r="I230" s="163">
        <f t="shared" si="54"/>
        <v>0</v>
      </c>
      <c r="J230" s="163">
        <f t="shared" si="54"/>
        <v>0</v>
      </c>
      <c r="K230" s="163">
        <f t="shared" si="54"/>
        <v>0</v>
      </c>
      <c r="L230" s="163">
        <f t="shared" si="54"/>
        <v>0</v>
      </c>
      <c r="M230" s="163">
        <f t="shared" si="54"/>
        <v>0</v>
      </c>
      <c r="N230" s="163">
        <f t="shared" si="54"/>
        <v>0</v>
      </c>
      <c r="O230" s="163">
        <f t="shared" si="54"/>
        <v>0</v>
      </c>
      <c r="P230" s="163">
        <f t="shared" si="54"/>
        <v>0</v>
      </c>
      <c r="Q230" s="163">
        <f t="shared" si="54"/>
        <v>0</v>
      </c>
      <c r="R230" s="163">
        <f t="shared" si="54"/>
        <v>0</v>
      </c>
      <c r="S230" s="163">
        <f t="shared" si="53"/>
        <v>0</v>
      </c>
      <c r="T230" s="163">
        <f t="shared" si="53"/>
        <v>0</v>
      </c>
      <c r="U230" s="163">
        <f t="shared" si="53"/>
        <v>0</v>
      </c>
      <c r="V230" s="163">
        <f t="shared" si="53"/>
        <v>0</v>
      </c>
      <c r="W230" s="163">
        <f t="shared" si="53"/>
        <v>0</v>
      </c>
      <c r="X230" s="163">
        <f t="shared" si="53"/>
        <v>0</v>
      </c>
      <c r="Y230" s="163">
        <f t="shared" si="53"/>
        <v>0</v>
      </c>
      <c r="Z230" s="163">
        <f t="shared" si="53"/>
        <v>0</v>
      </c>
      <c r="AA230" s="163">
        <f t="shared" si="53"/>
        <v>0</v>
      </c>
      <c r="AB230" s="163">
        <f t="shared" si="53"/>
        <v>0</v>
      </c>
      <c r="AC230" s="163">
        <f t="shared" si="53"/>
        <v>0</v>
      </c>
      <c r="AD230" s="163">
        <f t="shared" si="53"/>
        <v>0</v>
      </c>
      <c r="AE230" s="163">
        <f t="shared" si="53"/>
        <v>0</v>
      </c>
      <c r="AF230" s="176">
        <f t="shared" si="53"/>
        <v>0</v>
      </c>
      <c r="AG230" s="178">
        <v>4.2</v>
      </c>
      <c r="AH230" s="46"/>
      <c r="AI230" s="47"/>
      <c r="AK230" s="49"/>
    </row>
    <row r="231" spans="1:37">
      <c r="A231" s="74" t="s">
        <v>252</v>
      </c>
      <c r="B231" s="163">
        <v>0</v>
      </c>
      <c r="C231" s="163">
        <f t="shared" si="54"/>
        <v>0</v>
      </c>
      <c r="D231" s="163">
        <f t="shared" si="54"/>
        <v>0</v>
      </c>
      <c r="E231" s="163">
        <f t="shared" si="54"/>
        <v>0</v>
      </c>
      <c r="F231" s="163">
        <f t="shared" si="54"/>
        <v>0</v>
      </c>
      <c r="G231" s="163">
        <f t="shared" si="54"/>
        <v>0</v>
      </c>
      <c r="H231" s="163">
        <f t="shared" si="54"/>
        <v>0</v>
      </c>
      <c r="I231" s="163">
        <f t="shared" si="54"/>
        <v>0</v>
      </c>
      <c r="J231" s="163">
        <f t="shared" si="54"/>
        <v>0</v>
      </c>
      <c r="K231" s="163">
        <f t="shared" si="54"/>
        <v>0</v>
      </c>
      <c r="L231" s="163">
        <f t="shared" si="54"/>
        <v>0</v>
      </c>
      <c r="M231" s="163">
        <f t="shared" si="54"/>
        <v>0</v>
      </c>
      <c r="N231" s="163">
        <f t="shared" si="54"/>
        <v>0</v>
      </c>
      <c r="O231" s="163">
        <f t="shared" si="54"/>
        <v>0</v>
      </c>
      <c r="P231" s="163">
        <f t="shared" si="54"/>
        <v>0</v>
      </c>
      <c r="Q231" s="163">
        <f t="shared" si="54"/>
        <v>0</v>
      </c>
      <c r="R231" s="163">
        <f t="shared" si="54"/>
        <v>0</v>
      </c>
      <c r="S231" s="163">
        <f t="shared" si="53"/>
        <v>0</v>
      </c>
      <c r="T231" s="163">
        <f t="shared" si="53"/>
        <v>0</v>
      </c>
      <c r="U231" s="163">
        <f t="shared" si="53"/>
        <v>0</v>
      </c>
      <c r="V231" s="163">
        <f t="shared" si="53"/>
        <v>0</v>
      </c>
      <c r="W231" s="163">
        <f t="shared" si="53"/>
        <v>0</v>
      </c>
      <c r="X231" s="163">
        <f t="shared" si="53"/>
        <v>0</v>
      </c>
      <c r="Y231" s="163">
        <f t="shared" si="53"/>
        <v>0</v>
      </c>
      <c r="Z231" s="163">
        <f t="shared" si="53"/>
        <v>0</v>
      </c>
      <c r="AA231" s="163">
        <f t="shared" si="53"/>
        <v>0</v>
      </c>
      <c r="AB231" s="163">
        <f t="shared" si="53"/>
        <v>0</v>
      </c>
      <c r="AC231" s="163">
        <f t="shared" si="53"/>
        <v>0</v>
      </c>
      <c r="AD231" s="163">
        <f t="shared" si="53"/>
        <v>0</v>
      </c>
      <c r="AE231" s="163">
        <f t="shared" si="53"/>
        <v>0</v>
      </c>
      <c r="AF231" s="176">
        <f t="shared" si="53"/>
        <v>0</v>
      </c>
      <c r="AG231" s="178">
        <v>4</v>
      </c>
      <c r="AH231" s="46"/>
      <c r="AI231" s="47"/>
      <c r="AK231" s="49"/>
    </row>
    <row r="232" spans="1:37">
      <c r="A232" s="74" t="s">
        <v>253</v>
      </c>
      <c r="B232" s="163">
        <v>0</v>
      </c>
      <c r="C232" s="163">
        <f t="shared" si="54"/>
        <v>0</v>
      </c>
      <c r="D232" s="163">
        <f t="shared" si="54"/>
        <v>0</v>
      </c>
      <c r="E232" s="163">
        <f t="shared" si="54"/>
        <v>0</v>
      </c>
      <c r="F232" s="163">
        <f t="shared" si="54"/>
        <v>0</v>
      </c>
      <c r="G232" s="163">
        <f t="shared" si="54"/>
        <v>0</v>
      </c>
      <c r="H232" s="163">
        <f t="shared" si="54"/>
        <v>0</v>
      </c>
      <c r="I232" s="163">
        <f t="shared" si="54"/>
        <v>0</v>
      </c>
      <c r="J232" s="163">
        <f t="shared" si="54"/>
        <v>0</v>
      </c>
      <c r="K232" s="163">
        <f t="shared" si="54"/>
        <v>0</v>
      </c>
      <c r="L232" s="163">
        <f t="shared" si="54"/>
        <v>0</v>
      </c>
      <c r="M232" s="163">
        <f t="shared" si="54"/>
        <v>0</v>
      </c>
      <c r="N232" s="163">
        <f t="shared" si="54"/>
        <v>0</v>
      </c>
      <c r="O232" s="163">
        <f t="shared" si="54"/>
        <v>0</v>
      </c>
      <c r="P232" s="163">
        <f t="shared" si="54"/>
        <v>0</v>
      </c>
      <c r="Q232" s="163">
        <f t="shared" si="54"/>
        <v>0</v>
      </c>
      <c r="R232" s="163">
        <f t="shared" ref="R232:AF247" si="55">Q232</f>
        <v>0</v>
      </c>
      <c r="S232" s="163">
        <f t="shared" si="55"/>
        <v>0</v>
      </c>
      <c r="T232" s="163">
        <f t="shared" si="55"/>
        <v>0</v>
      </c>
      <c r="U232" s="163">
        <f t="shared" si="55"/>
        <v>0</v>
      </c>
      <c r="V232" s="163">
        <f t="shared" si="55"/>
        <v>0</v>
      </c>
      <c r="W232" s="163">
        <f t="shared" si="55"/>
        <v>0</v>
      </c>
      <c r="X232" s="163">
        <f t="shared" si="55"/>
        <v>0</v>
      </c>
      <c r="Y232" s="163">
        <f t="shared" si="55"/>
        <v>0</v>
      </c>
      <c r="Z232" s="163">
        <f t="shared" si="55"/>
        <v>0</v>
      </c>
      <c r="AA232" s="163">
        <f t="shared" si="55"/>
        <v>0</v>
      </c>
      <c r="AB232" s="163">
        <f t="shared" si="55"/>
        <v>0</v>
      </c>
      <c r="AC232" s="163">
        <f t="shared" si="55"/>
        <v>0</v>
      </c>
      <c r="AD232" s="163">
        <f t="shared" si="55"/>
        <v>0</v>
      </c>
      <c r="AE232" s="163">
        <f t="shared" si="55"/>
        <v>0</v>
      </c>
      <c r="AF232" s="176">
        <f t="shared" si="55"/>
        <v>0</v>
      </c>
      <c r="AG232" s="178">
        <v>4</v>
      </c>
      <c r="AH232" s="46"/>
      <c r="AI232" s="47"/>
      <c r="AK232" s="49"/>
    </row>
    <row r="233" spans="1:37">
      <c r="A233" s="74" t="s">
        <v>254</v>
      </c>
      <c r="B233" s="163">
        <v>0</v>
      </c>
      <c r="C233" s="163">
        <f t="shared" ref="C233:R248" si="56">B233</f>
        <v>0</v>
      </c>
      <c r="D233" s="163">
        <f t="shared" si="56"/>
        <v>0</v>
      </c>
      <c r="E233" s="163">
        <f t="shared" si="56"/>
        <v>0</v>
      </c>
      <c r="F233" s="163">
        <f t="shared" si="56"/>
        <v>0</v>
      </c>
      <c r="G233" s="163">
        <f t="shared" si="56"/>
        <v>0</v>
      </c>
      <c r="H233" s="163">
        <f t="shared" si="56"/>
        <v>0</v>
      </c>
      <c r="I233" s="163">
        <f t="shared" si="56"/>
        <v>0</v>
      </c>
      <c r="J233" s="163">
        <f t="shared" si="56"/>
        <v>0</v>
      </c>
      <c r="K233" s="163">
        <f t="shared" si="56"/>
        <v>0</v>
      </c>
      <c r="L233" s="163">
        <f t="shared" si="56"/>
        <v>0</v>
      </c>
      <c r="M233" s="163">
        <f t="shared" si="56"/>
        <v>0</v>
      </c>
      <c r="N233" s="163">
        <f t="shared" si="56"/>
        <v>0</v>
      </c>
      <c r="O233" s="163">
        <f t="shared" si="56"/>
        <v>0</v>
      </c>
      <c r="P233" s="163">
        <f t="shared" si="56"/>
        <v>0</v>
      </c>
      <c r="Q233" s="163">
        <f t="shared" si="56"/>
        <v>0</v>
      </c>
      <c r="R233" s="163">
        <f t="shared" si="56"/>
        <v>0</v>
      </c>
      <c r="S233" s="163">
        <f t="shared" si="55"/>
        <v>0</v>
      </c>
      <c r="T233" s="163">
        <f t="shared" si="55"/>
        <v>0</v>
      </c>
      <c r="U233" s="163">
        <f t="shared" si="55"/>
        <v>0</v>
      </c>
      <c r="V233" s="163">
        <f t="shared" si="55"/>
        <v>0</v>
      </c>
      <c r="W233" s="163">
        <f t="shared" si="55"/>
        <v>0</v>
      </c>
      <c r="X233" s="163">
        <f t="shared" si="55"/>
        <v>0</v>
      </c>
      <c r="Y233" s="163">
        <f t="shared" si="55"/>
        <v>0</v>
      </c>
      <c r="Z233" s="163">
        <f t="shared" si="55"/>
        <v>0</v>
      </c>
      <c r="AA233" s="163">
        <f t="shared" si="55"/>
        <v>0</v>
      </c>
      <c r="AB233" s="163">
        <f t="shared" si="55"/>
        <v>0</v>
      </c>
      <c r="AC233" s="163">
        <f t="shared" si="55"/>
        <v>0</v>
      </c>
      <c r="AD233" s="163">
        <f t="shared" si="55"/>
        <v>0</v>
      </c>
      <c r="AE233" s="163">
        <f t="shared" si="55"/>
        <v>0</v>
      </c>
      <c r="AF233" s="176">
        <f t="shared" si="55"/>
        <v>0</v>
      </c>
      <c r="AG233" s="178">
        <v>4</v>
      </c>
      <c r="AH233" s="46"/>
      <c r="AI233" s="47"/>
      <c r="AK233" s="49"/>
    </row>
    <row r="234" spans="1:37">
      <c r="A234" s="74" t="s">
        <v>255</v>
      </c>
      <c r="B234" s="163">
        <v>0</v>
      </c>
      <c r="C234" s="163">
        <f t="shared" si="56"/>
        <v>0</v>
      </c>
      <c r="D234" s="163">
        <f t="shared" si="56"/>
        <v>0</v>
      </c>
      <c r="E234" s="163">
        <f t="shared" si="56"/>
        <v>0</v>
      </c>
      <c r="F234" s="163">
        <f t="shared" si="56"/>
        <v>0</v>
      </c>
      <c r="G234" s="163">
        <f t="shared" si="56"/>
        <v>0</v>
      </c>
      <c r="H234" s="163">
        <f t="shared" si="56"/>
        <v>0</v>
      </c>
      <c r="I234" s="163">
        <f t="shared" si="56"/>
        <v>0</v>
      </c>
      <c r="J234" s="163">
        <f t="shared" si="56"/>
        <v>0</v>
      </c>
      <c r="K234" s="163">
        <f t="shared" si="56"/>
        <v>0</v>
      </c>
      <c r="L234" s="163">
        <f t="shared" si="56"/>
        <v>0</v>
      </c>
      <c r="M234" s="163">
        <f t="shared" si="56"/>
        <v>0</v>
      </c>
      <c r="N234" s="163">
        <f t="shared" si="56"/>
        <v>0</v>
      </c>
      <c r="O234" s="163">
        <f t="shared" si="56"/>
        <v>0</v>
      </c>
      <c r="P234" s="163">
        <f t="shared" si="56"/>
        <v>0</v>
      </c>
      <c r="Q234" s="163">
        <f t="shared" si="56"/>
        <v>0</v>
      </c>
      <c r="R234" s="163">
        <f t="shared" si="56"/>
        <v>0</v>
      </c>
      <c r="S234" s="163">
        <f t="shared" si="55"/>
        <v>0</v>
      </c>
      <c r="T234" s="163">
        <f t="shared" si="55"/>
        <v>0</v>
      </c>
      <c r="U234" s="163">
        <f t="shared" si="55"/>
        <v>0</v>
      </c>
      <c r="V234" s="163">
        <f t="shared" si="55"/>
        <v>0</v>
      </c>
      <c r="W234" s="163">
        <f t="shared" si="55"/>
        <v>0</v>
      </c>
      <c r="X234" s="163">
        <f t="shared" si="55"/>
        <v>0</v>
      </c>
      <c r="Y234" s="163">
        <f t="shared" si="55"/>
        <v>0</v>
      </c>
      <c r="Z234" s="163">
        <f t="shared" si="55"/>
        <v>0</v>
      </c>
      <c r="AA234" s="163">
        <f t="shared" si="55"/>
        <v>0</v>
      </c>
      <c r="AB234" s="163">
        <f t="shared" si="55"/>
        <v>0</v>
      </c>
      <c r="AC234" s="163">
        <f t="shared" si="55"/>
        <v>0</v>
      </c>
      <c r="AD234" s="163">
        <f t="shared" si="55"/>
        <v>0</v>
      </c>
      <c r="AE234" s="163">
        <f t="shared" si="55"/>
        <v>0</v>
      </c>
      <c r="AF234" s="176">
        <f t="shared" si="55"/>
        <v>0</v>
      </c>
      <c r="AG234" s="178">
        <v>4</v>
      </c>
      <c r="AH234" s="46"/>
      <c r="AI234" s="47"/>
      <c r="AK234" s="49"/>
    </row>
    <row r="235" spans="1:37">
      <c r="A235" s="74" t="s">
        <v>256</v>
      </c>
      <c r="B235" s="163">
        <v>0</v>
      </c>
      <c r="C235" s="163">
        <f t="shared" si="56"/>
        <v>0</v>
      </c>
      <c r="D235" s="163">
        <f t="shared" si="56"/>
        <v>0</v>
      </c>
      <c r="E235" s="163">
        <f t="shared" si="56"/>
        <v>0</v>
      </c>
      <c r="F235" s="163">
        <f t="shared" si="56"/>
        <v>0</v>
      </c>
      <c r="G235" s="163">
        <f t="shared" si="56"/>
        <v>0</v>
      </c>
      <c r="H235" s="163">
        <f t="shared" si="56"/>
        <v>0</v>
      </c>
      <c r="I235" s="163">
        <f t="shared" si="56"/>
        <v>0</v>
      </c>
      <c r="J235" s="163">
        <f t="shared" si="56"/>
        <v>0</v>
      </c>
      <c r="K235" s="163">
        <f t="shared" si="56"/>
        <v>0</v>
      </c>
      <c r="L235" s="163">
        <f t="shared" si="56"/>
        <v>0</v>
      </c>
      <c r="M235" s="163">
        <f t="shared" si="56"/>
        <v>0</v>
      </c>
      <c r="N235" s="163">
        <f t="shared" si="56"/>
        <v>0</v>
      </c>
      <c r="O235" s="163">
        <f t="shared" si="56"/>
        <v>0</v>
      </c>
      <c r="P235" s="163">
        <f t="shared" si="56"/>
        <v>0</v>
      </c>
      <c r="Q235" s="163">
        <f t="shared" si="56"/>
        <v>0</v>
      </c>
      <c r="R235" s="163">
        <f t="shared" si="56"/>
        <v>0</v>
      </c>
      <c r="S235" s="163">
        <f t="shared" si="55"/>
        <v>0</v>
      </c>
      <c r="T235" s="163">
        <f t="shared" si="55"/>
        <v>0</v>
      </c>
      <c r="U235" s="163">
        <f t="shared" si="55"/>
        <v>0</v>
      </c>
      <c r="V235" s="163">
        <f t="shared" si="55"/>
        <v>0</v>
      </c>
      <c r="W235" s="163">
        <f t="shared" si="55"/>
        <v>0</v>
      </c>
      <c r="X235" s="163">
        <f t="shared" si="55"/>
        <v>0</v>
      </c>
      <c r="Y235" s="163">
        <f t="shared" si="55"/>
        <v>0</v>
      </c>
      <c r="Z235" s="163">
        <f t="shared" si="55"/>
        <v>0</v>
      </c>
      <c r="AA235" s="163">
        <f t="shared" si="55"/>
        <v>0</v>
      </c>
      <c r="AB235" s="163">
        <f t="shared" si="55"/>
        <v>0</v>
      </c>
      <c r="AC235" s="163">
        <f t="shared" si="55"/>
        <v>0</v>
      </c>
      <c r="AD235" s="163">
        <f t="shared" si="55"/>
        <v>0</v>
      </c>
      <c r="AE235" s="163">
        <f t="shared" si="55"/>
        <v>0</v>
      </c>
      <c r="AF235" s="176">
        <f t="shared" si="55"/>
        <v>0</v>
      </c>
      <c r="AG235" s="178">
        <v>4</v>
      </c>
      <c r="AH235" s="46"/>
      <c r="AI235" s="47"/>
      <c r="AK235" s="49"/>
    </row>
    <row r="236" spans="1:37">
      <c r="A236" s="74" t="s">
        <v>257</v>
      </c>
      <c r="B236" s="163">
        <v>0</v>
      </c>
      <c r="C236" s="163">
        <f t="shared" si="56"/>
        <v>0</v>
      </c>
      <c r="D236" s="163">
        <f t="shared" si="56"/>
        <v>0</v>
      </c>
      <c r="E236" s="163">
        <f t="shared" si="56"/>
        <v>0</v>
      </c>
      <c r="F236" s="163">
        <f t="shared" si="56"/>
        <v>0</v>
      </c>
      <c r="G236" s="163">
        <f t="shared" si="56"/>
        <v>0</v>
      </c>
      <c r="H236" s="163">
        <f t="shared" si="56"/>
        <v>0</v>
      </c>
      <c r="I236" s="163">
        <f t="shared" si="56"/>
        <v>0</v>
      </c>
      <c r="J236" s="163">
        <f t="shared" si="56"/>
        <v>0</v>
      </c>
      <c r="K236" s="163">
        <f t="shared" si="56"/>
        <v>0</v>
      </c>
      <c r="L236" s="163">
        <f t="shared" si="56"/>
        <v>0</v>
      </c>
      <c r="M236" s="163">
        <f t="shared" si="56"/>
        <v>0</v>
      </c>
      <c r="N236" s="163">
        <f t="shared" si="56"/>
        <v>0</v>
      </c>
      <c r="O236" s="163">
        <f t="shared" si="56"/>
        <v>0</v>
      </c>
      <c r="P236" s="163">
        <f t="shared" si="56"/>
        <v>0</v>
      </c>
      <c r="Q236" s="163">
        <f t="shared" si="56"/>
        <v>0</v>
      </c>
      <c r="R236" s="163">
        <f t="shared" si="56"/>
        <v>0</v>
      </c>
      <c r="S236" s="163">
        <f t="shared" si="55"/>
        <v>0</v>
      </c>
      <c r="T236" s="163">
        <f t="shared" si="55"/>
        <v>0</v>
      </c>
      <c r="U236" s="163">
        <f t="shared" si="55"/>
        <v>0</v>
      </c>
      <c r="V236" s="163">
        <f t="shared" si="55"/>
        <v>0</v>
      </c>
      <c r="W236" s="163">
        <f t="shared" si="55"/>
        <v>0</v>
      </c>
      <c r="X236" s="163">
        <f t="shared" si="55"/>
        <v>0</v>
      </c>
      <c r="Y236" s="163">
        <f t="shared" si="55"/>
        <v>0</v>
      </c>
      <c r="Z236" s="163">
        <f t="shared" si="55"/>
        <v>0</v>
      </c>
      <c r="AA236" s="163">
        <f t="shared" si="55"/>
        <v>0</v>
      </c>
      <c r="AB236" s="163">
        <f t="shared" si="55"/>
        <v>0</v>
      </c>
      <c r="AC236" s="163">
        <f t="shared" si="55"/>
        <v>0</v>
      </c>
      <c r="AD236" s="163">
        <f t="shared" si="55"/>
        <v>0</v>
      </c>
      <c r="AE236" s="163">
        <f t="shared" si="55"/>
        <v>0</v>
      </c>
      <c r="AF236" s="176">
        <f t="shared" si="55"/>
        <v>0</v>
      </c>
      <c r="AG236" s="178">
        <v>4</v>
      </c>
      <c r="AH236" s="46"/>
      <c r="AI236" s="47"/>
      <c r="AK236" s="49"/>
    </row>
    <row r="237" spans="1:37">
      <c r="A237" s="74" t="s">
        <v>258</v>
      </c>
      <c r="B237" s="163">
        <v>0</v>
      </c>
      <c r="C237" s="163">
        <f t="shared" si="56"/>
        <v>0</v>
      </c>
      <c r="D237" s="163">
        <f t="shared" si="56"/>
        <v>0</v>
      </c>
      <c r="E237" s="163">
        <f t="shared" si="56"/>
        <v>0</v>
      </c>
      <c r="F237" s="163">
        <f t="shared" si="56"/>
        <v>0</v>
      </c>
      <c r="G237" s="163">
        <f t="shared" si="56"/>
        <v>0</v>
      </c>
      <c r="H237" s="163">
        <f t="shared" si="56"/>
        <v>0</v>
      </c>
      <c r="I237" s="163">
        <f t="shared" si="56"/>
        <v>0</v>
      </c>
      <c r="J237" s="163">
        <f t="shared" si="56"/>
        <v>0</v>
      </c>
      <c r="K237" s="163">
        <f t="shared" si="56"/>
        <v>0</v>
      </c>
      <c r="L237" s="163">
        <f t="shared" si="56"/>
        <v>0</v>
      </c>
      <c r="M237" s="163">
        <f t="shared" si="56"/>
        <v>0</v>
      </c>
      <c r="N237" s="163">
        <f t="shared" si="56"/>
        <v>0</v>
      </c>
      <c r="O237" s="163">
        <f t="shared" si="56"/>
        <v>0</v>
      </c>
      <c r="P237" s="163">
        <f t="shared" si="56"/>
        <v>0</v>
      </c>
      <c r="Q237" s="163">
        <f t="shared" si="56"/>
        <v>0</v>
      </c>
      <c r="R237" s="163">
        <f t="shared" si="56"/>
        <v>0</v>
      </c>
      <c r="S237" s="163">
        <f t="shared" si="55"/>
        <v>0</v>
      </c>
      <c r="T237" s="163">
        <f t="shared" si="55"/>
        <v>0</v>
      </c>
      <c r="U237" s="163">
        <f t="shared" si="55"/>
        <v>0</v>
      </c>
      <c r="V237" s="163">
        <f t="shared" si="55"/>
        <v>0</v>
      </c>
      <c r="W237" s="163">
        <f t="shared" si="55"/>
        <v>0</v>
      </c>
      <c r="X237" s="163">
        <f t="shared" si="55"/>
        <v>0</v>
      </c>
      <c r="Y237" s="163">
        <f t="shared" si="55"/>
        <v>0</v>
      </c>
      <c r="Z237" s="163">
        <f t="shared" si="55"/>
        <v>0</v>
      </c>
      <c r="AA237" s="163">
        <f t="shared" si="55"/>
        <v>0</v>
      </c>
      <c r="AB237" s="163">
        <f t="shared" si="55"/>
        <v>0</v>
      </c>
      <c r="AC237" s="163">
        <f t="shared" si="55"/>
        <v>0</v>
      </c>
      <c r="AD237" s="163">
        <f t="shared" si="55"/>
        <v>0</v>
      </c>
      <c r="AE237" s="163">
        <f t="shared" si="55"/>
        <v>0</v>
      </c>
      <c r="AF237" s="176">
        <f t="shared" si="55"/>
        <v>0</v>
      </c>
      <c r="AG237" s="178">
        <v>4</v>
      </c>
      <c r="AH237" s="46"/>
      <c r="AI237" s="47"/>
      <c r="AK237" s="49"/>
    </row>
    <row r="238" spans="1:37">
      <c r="A238" s="74" t="s">
        <v>259</v>
      </c>
      <c r="B238" s="163">
        <v>0</v>
      </c>
      <c r="C238" s="163">
        <f t="shared" si="56"/>
        <v>0</v>
      </c>
      <c r="D238" s="163">
        <f t="shared" si="56"/>
        <v>0</v>
      </c>
      <c r="E238" s="163">
        <f t="shared" si="56"/>
        <v>0</v>
      </c>
      <c r="F238" s="163">
        <f t="shared" si="56"/>
        <v>0</v>
      </c>
      <c r="G238" s="163">
        <f t="shared" si="56"/>
        <v>0</v>
      </c>
      <c r="H238" s="163">
        <f t="shared" si="56"/>
        <v>0</v>
      </c>
      <c r="I238" s="163">
        <f t="shared" si="56"/>
        <v>0</v>
      </c>
      <c r="J238" s="163">
        <f t="shared" si="56"/>
        <v>0</v>
      </c>
      <c r="K238" s="163">
        <f t="shared" si="56"/>
        <v>0</v>
      </c>
      <c r="L238" s="163">
        <f t="shared" si="56"/>
        <v>0</v>
      </c>
      <c r="M238" s="163">
        <f t="shared" si="56"/>
        <v>0</v>
      </c>
      <c r="N238" s="163">
        <f t="shared" si="56"/>
        <v>0</v>
      </c>
      <c r="O238" s="163">
        <f t="shared" si="56"/>
        <v>0</v>
      </c>
      <c r="P238" s="163">
        <f t="shared" si="56"/>
        <v>0</v>
      </c>
      <c r="Q238" s="163">
        <f t="shared" si="56"/>
        <v>0</v>
      </c>
      <c r="R238" s="163">
        <f t="shared" si="56"/>
        <v>0</v>
      </c>
      <c r="S238" s="163">
        <f t="shared" si="55"/>
        <v>0</v>
      </c>
      <c r="T238" s="163">
        <f t="shared" si="55"/>
        <v>0</v>
      </c>
      <c r="U238" s="163">
        <f t="shared" si="55"/>
        <v>0</v>
      </c>
      <c r="V238" s="163">
        <f t="shared" si="55"/>
        <v>0</v>
      </c>
      <c r="W238" s="163">
        <f t="shared" si="55"/>
        <v>0</v>
      </c>
      <c r="X238" s="163">
        <f t="shared" si="55"/>
        <v>0</v>
      </c>
      <c r="Y238" s="163">
        <f t="shared" si="55"/>
        <v>0</v>
      </c>
      <c r="Z238" s="163">
        <f t="shared" si="55"/>
        <v>0</v>
      </c>
      <c r="AA238" s="163">
        <f t="shared" si="55"/>
        <v>0</v>
      </c>
      <c r="AB238" s="163">
        <f t="shared" si="55"/>
        <v>0</v>
      </c>
      <c r="AC238" s="163">
        <f t="shared" si="55"/>
        <v>0</v>
      </c>
      <c r="AD238" s="163">
        <f t="shared" si="55"/>
        <v>0</v>
      </c>
      <c r="AE238" s="163">
        <f t="shared" si="55"/>
        <v>0</v>
      </c>
      <c r="AF238" s="176">
        <f t="shared" si="55"/>
        <v>0</v>
      </c>
      <c r="AG238" s="178">
        <v>4</v>
      </c>
      <c r="AH238" s="46"/>
      <c r="AI238" s="47"/>
      <c r="AK238" s="49"/>
    </row>
    <row r="239" spans="1:37">
      <c r="A239" s="74" t="s">
        <v>260</v>
      </c>
      <c r="B239" s="163">
        <v>0</v>
      </c>
      <c r="C239" s="163">
        <f t="shared" si="56"/>
        <v>0</v>
      </c>
      <c r="D239" s="163">
        <f t="shared" si="56"/>
        <v>0</v>
      </c>
      <c r="E239" s="163">
        <f t="shared" si="56"/>
        <v>0</v>
      </c>
      <c r="F239" s="163">
        <f t="shared" si="56"/>
        <v>0</v>
      </c>
      <c r="G239" s="163">
        <f t="shared" si="56"/>
        <v>0</v>
      </c>
      <c r="H239" s="163">
        <f t="shared" si="56"/>
        <v>0</v>
      </c>
      <c r="I239" s="163">
        <f t="shared" si="56"/>
        <v>0</v>
      </c>
      <c r="J239" s="163">
        <f t="shared" si="56"/>
        <v>0</v>
      </c>
      <c r="K239" s="163">
        <f t="shared" si="56"/>
        <v>0</v>
      </c>
      <c r="L239" s="163">
        <f t="shared" si="56"/>
        <v>0</v>
      </c>
      <c r="M239" s="163">
        <f t="shared" si="56"/>
        <v>0</v>
      </c>
      <c r="N239" s="163">
        <f t="shared" si="56"/>
        <v>0</v>
      </c>
      <c r="O239" s="163">
        <f t="shared" si="56"/>
        <v>0</v>
      </c>
      <c r="P239" s="163">
        <f t="shared" si="56"/>
        <v>0</v>
      </c>
      <c r="Q239" s="163">
        <f t="shared" si="56"/>
        <v>0</v>
      </c>
      <c r="R239" s="163">
        <f t="shared" si="56"/>
        <v>0</v>
      </c>
      <c r="S239" s="163">
        <f t="shared" si="55"/>
        <v>0</v>
      </c>
      <c r="T239" s="163">
        <f t="shared" si="55"/>
        <v>0</v>
      </c>
      <c r="U239" s="163">
        <f t="shared" si="55"/>
        <v>0</v>
      </c>
      <c r="V239" s="163">
        <f t="shared" si="55"/>
        <v>0</v>
      </c>
      <c r="W239" s="163">
        <f t="shared" si="55"/>
        <v>0</v>
      </c>
      <c r="X239" s="163">
        <f t="shared" si="55"/>
        <v>0</v>
      </c>
      <c r="Y239" s="163">
        <f t="shared" si="55"/>
        <v>0</v>
      </c>
      <c r="Z239" s="163">
        <f t="shared" si="55"/>
        <v>0</v>
      </c>
      <c r="AA239" s="163">
        <f t="shared" si="55"/>
        <v>0</v>
      </c>
      <c r="AB239" s="163">
        <f t="shared" si="55"/>
        <v>0</v>
      </c>
      <c r="AC239" s="163">
        <f t="shared" si="55"/>
        <v>0</v>
      </c>
      <c r="AD239" s="163">
        <f t="shared" si="55"/>
        <v>0</v>
      </c>
      <c r="AE239" s="163">
        <f t="shared" si="55"/>
        <v>0</v>
      </c>
      <c r="AF239" s="176">
        <f t="shared" si="55"/>
        <v>0</v>
      </c>
      <c r="AG239" s="178">
        <v>3.75</v>
      </c>
      <c r="AH239" s="46"/>
      <c r="AI239" s="47"/>
      <c r="AK239" s="49"/>
    </row>
    <row r="240" spans="1:37">
      <c r="A240" s="74" t="s">
        <v>261</v>
      </c>
      <c r="B240" s="163">
        <v>0</v>
      </c>
      <c r="C240" s="163">
        <f t="shared" si="56"/>
        <v>0</v>
      </c>
      <c r="D240" s="163">
        <f t="shared" si="56"/>
        <v>0</v>
      </c>
      <c r="E240" s="163">
        <f t="shared" si="56"/>
        <v>0</v>
      </c>
      <c r="F240" s="163">
        <f t="shared" si="56"/>
        <v>0</v>
      </c>
      <c r="G240" s="163">
        <f t="shared" si="56"/>
        <v>0</v>
      </c>
      <c r="H240" s="163">
        <f t="shared" si="56"/>
        <v>0</v>
      </c>
      <c r="I240" s="163">
        <f t="shared" si="56"/>
        <v>0</v>
      </c>
      <c r="J240" s="163">
        <f t="shared" si="56"/>
        <v>0</v>
      </c>
      <c r="K240" s="163">
        <f t="shared" si="56"/>
        <v>0</v>
      </c>
      <c r="L240" s="163">
        <f t="shared" si="56"/>
        <v>0</v>
      </c>
      <c r="M240" s="163">
        <f t="shared" si="56"/>
        <v>0</v>
      </c>
      <c r="N240" s="163">
        <f t="shared" si="56"/>
        <v>0</v>
      </c>
      <c r="O240" s="163">
        <f t="shared" si="56"/>
        <v>0</v>
      </c>
      <c r="P240" s="163">
        <f t="shared" si="56"/>
        <v>0</v>
      </c>
      <c r="Q240" s="163">
        <f t="shared" si="56"/>
        <v>0</v>
      </c>
      <c r="R240" s="163">
        <f t="shared" si="56"/>
        <v>0</v>
      </c>
      <c r="S240" s="163">
        <f t="shared" si="55"/>
        <v>0</v>
      </c>
      <c r="T240" s="163">
        <f t="shared" si="55"/>
        <v>0</v>
      </c>
      <c r="U240" s="163">
        <f t="shared" si="55"/>
        <v>0</v>
      </c>
      <c r="V240" s="163">
        <f t="shared" si="55"/>
        <v>0</v>
      </c>
      <c r="W240" s="163">
        <f t="shared" si="55"/>
        <v>0</v>
      </c>
      <c r="X240" s="163">
        <f t="shared" si="55"/>
        <v>0</v>
      </c>
      <c r="Y240" s="163">
        <f t="shared" si="55"/>
        <v>0</v>
      </c>
      <c r="Z240" s="163">
        <f t="shared" si="55"/>
        <v>0</v>
      </c>
      <c r="AA240" s="163">
        <f t="shared" si="55"/>
        <v>0</v>
      </c>
      <c r="AB240" s="163">
        <f t="shared" si="55"/>
        <v>0</v>
      </c>
      <c r="AC240" s="163">
        <f t="shared" si="55"/>
        <v>0</v>
      </c>
      <c r="AD240" s="163">
        <f t="shared" si="55"/>
        <v>0</v>
      </c>
      <c r="AE240" s="163">
        <f t="shared" si="55"/>
        <v>0</v>
      </c>
      <c r="AF240" s="176">
        <f t="shared" si="55"/>
        <v>0</v>
      </c>
      <c r="AG240" s="178">
        <v>3.52</v>
      </c>
      <c r="AH240" s="46"/>
      <c r="AI240" s="47"/>
      <c r="AK240" s="49"/>
    </row>
    <row r="241" spans="1:37">
      <c r="A241" s="74" t="s">
        <v>262</v>
      </c>
      <c r="B241" s="163">
        <v>0</v>
      </c>
      <c r="C241" s="163">
        <f t="shared" si="56"/>
        <v>0</v>
      </c>
      <c r="D241" s="163">
        <f t="shared" si="56"/>
        <v>0</v>
      </c>
      <c r="E241" s="163">
        <f t="shared" si="56"/>
        <v>0</v>
      </c>
      <c r="F241" s="163">
        <f t="shared" si="56"/>
        <v>0</v>
      </c>
      <c r="G241" s="163">
        <f t="shared" si="56"/>
        <v>0</v>
      </c>
      <c r="H241" s="163">
        <f t="shared" si="56"/>
        <v>0</v>
      </c>
      <c r="I241" s="163">
        <f t="shared" si="56"/>
        <v>0</v>
      </c>
      <c r="J241" s="163">
        <f t="shared" si="56"/>
        <v>0</v>
      </c>
      <c r="K241" s="163">
        <f t="shared" si="56"/>
        <v>0</v>
      </c>
      <c r="L241" s="163">
        <f t="shared" si="56"/>
        <v>0</v>
      </c>
      <c r="M241" s="163">
        <f t="shared" si="56"/>
        <v>0</v>
      </c>
      <c r="N241" s="163">
        <f t="shared" si="56"/>
        <v>0</v>
      </c>
      <c r="O241" s="163">
        <f t="shared" si="56"/>
        <v>0</v>
      </c>
      <c r="P241" s="163">
        <f t="shared" si="56"/>
        <v>0</v>
      </c>
      <c r="Q241" s="163">
        <f t="shared" si="56"/>
        <v>0</v>
      </c>
      <c r="R241" s="163">
        <f t="shared" si="56"/>
        <v>0</v>
      </c>
      <c r="S241" s="163">
        <f t="shared" si="55"/>
        <v>0</v>
      </c>
      <c r="T241" s="163">
        <f t="shared" si="55"/>
        <v>0</v>
      </c>
      <c r="U241" s="163">
        <f t="shared" si="55"/>
        <v>0</v>
      </c>
      <c r="V241" s="163">
        <f t="shared" si="55"/>
        <v>0</v>
      </c>
      <c r="W241" s="163">
        <f t="shared" si="55"/>
        <v>0</v>
      </c>
      <c r="X241" s="163">
        <f t="shared" si="55"/>
        <v>0</v>
      </c>
      <c r="Y241" s="163">
        <f t="shared" si="55"/>
        <v>0</v>
      </c>
      <c r="Z241" s="163">
        <f t="shared" si="55"/>
        <v>0</v>
      </c>
      <c r="AA241" s="163">
        <f t="shared" si="55"/>
        <v>0</v>
      </c>
      <c r="AB241" s="163">
        <f t="shared" si="55"/>
        <v>0</v>
      </c>
      <c r="AC241" s="163">
        <f t="shared" si="55"/>
        <v>0</v>
      </c>
      <c r="AD241" s="163">
        <f t="shared" si="55"/>
        <v>0</v>
      </c>
      <c r="AE241" s="163">
        <f t="shared" si="55"/>
        <v>0</v>
      </c>
      <c r="AF241" s="176">
        <f t="shared" si="55"/>
        <v>0</v>
      </c>
      <c r="AG241" s="178">
        <v>3.33</v>
      </c>
      <c r="AH241" s="46"/>
      <c r="AI241" s="47"/>
      <c r="AK241" s="49"/>
    </row>
    <row r="242" spans="1:37">
      <c r="A242" s="74" t="s">
        <v>263</v>
      </c>
      <c r="B242" s="163">
        <v>0</v>
      </c>
      <c r="C242" s="163">
        <f t="shared" si="56"/>
        <v>0</v>
      </c>
      <c r="D242" s="163">
        <f t="shared" si="56"/>
        <v>0</v>
      </c>
      <c r="E242" s="163">
        <f t="shared" si="56"/>
        <v>0</v>
      </c>
      <c r="F242" s="163">
        <f t="shared" si="56"/>
        <v>0</v>
      </c>
      <c r="G242" s="163">
        <f t="shared" si="56"/>
        <v>0</v>
      </c>
      <c r="H242" s="163">
        <f t="shared" si="56"/>
        <v>0</v>
      </c>
      <c r="I242" s="163">
        <f t="shared" si="56"/>
        <v>0</v>
      </c>
      <c r="J242" s="163">
        <f t="shared" si="56"/>
        <v>0</v>
      </c>
      <c r="K242" s="163">
        <f t="shared" si="56"/>
        <v>0</v>
      </c>
      <c r="L242" s="163">
        <f t="shared" si="56"/>
        <v>0</v>
      </c>
      <c r="M242" s="163">
        <f t="shared" si="56"/>
        <v>0</v>
      </c>
      <c r="N242" s="163">
        <f t="shared" si="56"/>
        <v>0</v>
      </c>
      <c r="O242" s="163">
        <f t="shared" si="56"/>
        <v>0</v>
      </c>
      <c r="P242" s="163">
        <f t="shared" si="56"/>
        <v>0</v>
      </c>
      <c r="Q242" s="163">
        <f t="shared" si="56"/>
        <v>0</v>
      </c>
      <c r="R242" s="163">
        <f t="shared" si="56"/>
        <v>0</v>
      </c>
      <c r="S242" s="163">
        <f t="shared" si="55"/>
        <v>0</v>
      </c>
      <c r="T242" s="163">
        <f t="shared" si="55"/>
        <v>0</v>
      </c>
      <c r="U242" s="163">
        <f t="shared" si="55"/>
        <v>0</v>
      </c>
      <c r="V242" s="163">
        <f t="shared" si="55"/>
        <v>0</v>
      </c>
      <c r="W242" s="163">
        <f t="shared" si="55"/>
        <v>0</v>
      </c>
      <c r="X242" s="163">
        <f t="shared" si="55"/>
        <v>0</v>
      </c>
      <c r="Y242" s="163">
        <f t="shared" si="55"/>
        <v>0</v>
      </c>
      <c r="Z242" s="163">
        <f t="shared" si="55"/>
        <v>0</v>
      </c>
      <c r="AA242" s="163">
        <f t="shared" si="55"/>
        <v>0</v>
      </c>
      <c r="AB242" s="163">
        <f t="shared" si="55"/>
        <v>0</v>
      </c>
      <c r="AC242" s="163">
        <f t="shared" si="55"/>
        <v>0</v>
      </c>
      <c r="AD242" s="163">
        <f t="shared" si="55"/>
        <v>0</v>
      </c>
      <c r="AE242" s="163">
        <f t="shared" si="55"/>
        <v>0</v>
      </c>
      <c r="AF242" s="176">
        <f t="shared" si="55"/>
        <v>0</v>
      </c>
      <c r="AG242" s="178">
        <v>3.2</v>
      </c>
      <c r="AH242" s="46"/>
      <c r="AI242" s="47"/>
      <c r="AK242" s="49"/>
    </row>
    <row r="243" spans="1:37">
      <c r="A243" s="74" t="s">
        <v>264</v>
      </c>
      <c r="B243" s="163">
        <v>0</v>
      </c>
      <c r="C243" s="163">
        <f t="shared" si="56"/>
        <v>0</v>
      </c>
      <c r="D243" s="163">
        <f t="shared" si="56"/>
        <v>0</v>
      </c>
      <c r="E243" s="163">
        <f t="shared" si="56"/>
        <v>0</v>
      </c>
      <c r="F243" s="163">
        <f t="shared" si="56"/>
        <v>0</v>
      </c>
      <c r="G243" s="163">
        <f t="shared" si="56"/>
        <v>0</v>
      </c>
      <c r="H243" s="163">
        <f t="shared" si="56"/>
        <v>0</v>
      </c>
      <c r="I243" s="163">
        <f t="shared" si="56"/>
        <v>0</v>
      </c>
      <c r="J243" s="163">
        <f t="shared" si="56"/>
        <v>0</v>
      </c>
      <c r="K243" s="163">
        <f t="shared" si="56"/>
        <v>0</v>
      </c>
      <c r="L243" s="163">
        <f t="shared" si="56"/>
        <v>0</v>
      </c>
      <c r="M243" s="163">
        <f t="shared" si="56"/>
        <v>0</v>
      </c>
      <c r="N243" s="163">
        <f t="shared" si="56"/>
        <v>0</v>
      </c>
      <c r="O243" s="163">
        <f t="shared" si="56"/>
        <v>0</v>
      </c>
      <c r="P243" s="163">
        <f t="shared" si="56"/>
        <v>0</v>
      </c>
      <c r="Q243" s="163">
        <f t="shared" si="56"/>
        <v>0</v>
      </c>
      <c r="R243" s="163">
        <f t="shared" si="56"/>
        <v>0</v>
      </c>
      <c r="S243" s="163">
        <f t="shared" si="55"/>
        <v>0</v>
      </c>
      <c r="T243" s="163">
        <f t="shared" si="55"/>
        <v>0</v>
      </c>
      <c r="U243" s="163">
        <f t="shared" si="55"/>
        <v>0</v>
      </c>
      <c r="V243" s="163">
        <f t="shared" si="55"/>
        <v>0</v>
      </c>
      <c r="W243" s="163">
        <f t="shared" si="55"/>
        <v>0</v>
      </c>
      <c r="X243" s="163">
        <f t="shared" si="55"/>
        <v>0</v>
      </c>
      <c r="Y243" s="163">
        <f t="shared" si="55"/>
        <v>0</v>
      </c>
      <c r="Z243" s="163">
        <f t="shared" si="55"/>
        <v>0</v>
      </c>
      <c r="AA243" s="163">
        <f t="shared" si="55"/>
        <v>0</v>
      </c>
      <c r="AB243" s="163">
        <f t="shared" si="55"/>
        <v>0</v>
      </c>
      <c r="AC243" s="163">
        <f t="shared" si="55"/>
        <v>0</v>
      </c>
      <c r="AD243" s="163">
        <f t="shared" si="55"/>
        <v>0</v>
      </c>
      <c r="AE243" s="163">
        <f t="shared" si="55"/>
        <v>0</v>
      </c>
      <c r="AF243" s="176">
        <f t="shared" si="55"/>
        <v>0</v>
      </c>
      <c r="AG243" s="178">
        <v>3</v>
      </c>
      <c r="AH243" s="46"/>
      <c r="AI243" s="47"/>
      <c r="AK243" s="49"/>
    </row>
    <row r="244" spans="1:37">
      <c r="A244" s="74" t="s">
        <v>265</v>
      </c>
      <c r="B244" s="163">
        <v>0</v>
      </c>
      <c r="C244" s="163">
        <f t="shared" si="56"/>
        <v>0</v>
      </c>
      <c r="D244" s="163">
        <f t="shared" si="56"/>
        <v>0</v>
      </c>
      <c r="E244" s="163">
        <f t="shared" si="56"/>
        <v>0</v>
      </c>
      <c r="F244" s="163">
        <f t="shared" si="56"/>
        <v>0</v>
      </c>
      <c r="G244" s="163">
        <f t="shared" si="56"/>
        <v>0</v>
      </c>
      <c r="H244" s="163">
        <f t="shared" si="56"/>
        <v>0</v>
      </c>
      <c r="I244" s="163">
        <f t="shared" si="56"/>
        <v>0</v>
      </c>
      <c r="J244" s="163">
        <f t="shared" si="56"/>
        <v>0</v>
      </c>
      <c r="K244" s="163">
        <f t="shared" si="56"/>
        <v>0</v>
      </c>
      <c r="L244" s="163">
        <f t="shared" si="56"/>
        <v>0</v>
      </c>
      <c r="M244" s="163">
        <f t="shared" si="56"/>
        <v>0</v>
      </c>
      <c r="N244" s="163">
        <f t="shared" si="56"/>
        <v>0</v>
      </c>
      <c r="O244" s="163">
        <f t="shared" si="56"/>
        <v>0</v>
      </c>
      <c r="P244" s="163">
        <f t="shared" si="56"/>
        <v>0</v>
      </c>
      <c r="Q244" s="163">
        <f t="shared" si="56"/>
        <v>0</v>
      </c>
      <c r="R244" s="163">
        <f t="shared" si="56"/>
        <v>0</v>
      </c>
      <c r="S244" s="163">
        <f t="shared" si="55"/>
        <v>0</v>
      </c>
      <c r="T244" s="163">
        <f t="shared" si="55"/>
        <v>0</v>
      </c>
      <c r="U244" s="163">
        <f t="shared" si="55"/>
        <v>0</v>
      </c>
      <c r="V244" s="163">
        <f t="shared" si="55"/>
        <v>0</v>
      </c>
      <c r="W244" s="163">
        <f t="shared" si="55"/>
        <v>0</v>
      </c>
      <c r="X244" s="163">
        <f t="shared" si="55"/>
        <v>0</v>
      </c>
      <c r="Y244" s="163">
        <f t="shared" si="55"/>
        <v>0</v>
      </c>
      <c r="Z244" s="163">
        <f t="shared" si="55"/>
        <v>0</v>
      </c>
      <c r="AA244" s="163">
        <f t="shared" si="55"/>
        <v>0</v>
      </c>
      <c r="AB244" s="163">
        <f t="shared" si="55"/>
        <v>0</v>
      </c>
      <c r="AC244" s="163">
        <f t="shared" si="55"/>
        <v>0</v>
      </c>
      <c r="AD244" s="163">
        <f t="shared" si="55"/>
        <v>0</v>
      </c>
      <c r="AE244" s="163">
        <f t="shared" si="55"/>
        <v>0</v>
      </c>
      <c r="AF244" s="176">
        <f t="shared" si="55"/>
        <v>0</v>
      </c>
      <c r="AG244" s="178">
        <v>3</v>
      </c>
      <c r="AH244" s="46"/>
      <c r="AI244" s="47"/>
      <c r="AK244" s="49"/>
    </row>
    <row r="245" spans="1:37">
      <c r="A245" s="74" t="s">
        <v>266</v>
      </c>
      <c r="B245" s="163">
        <v>0</v>
      </c>
      <c r="C245" s="163">
        <f t="shared" si="56"/>
        <v>0</v>
      </c>
      <c r="D245" s="163">
        <f t="shared" si="56"/>
        <v>0</v>
      </c>
      <c r="E245" s="163">
        <f t="shared" si="56"/>
        <v>0</v>
      </c>
      <c r="F245" s="163">
        <f t="shared" si="56"/>
        <v>0</v>
      </c>
      <c r="G245" s="163">
        <f t="shared" si="56"/>
        <v>0</v>
      </c>
      <c r="H245" s="163">
        <f t="shared" si="56"/>
        <v>0</v>
      </c>
      <c r="I245" s="163">
        <f t="shared" si="56"/>
        <v>0</v>
      </c>
      <c r="J245" s="163">
        <f t="shared" si="56"/>
        <v>0</v>
      </c>
      <c r="K245" s="163">
        <f t="shared" si="56"/>
        <v>0</v>
      </c>
      <c r="L245" s="163">
        <f t="shared" si="56"/>
        <v>0</v>
      </c>
      <c r="M245" s="163">
        <f t="shared" si="56"/>
        <v>0</v>
      </c>
      <c r="N245" s="163">
        <f t="shared" si="56"/>
        <v>0</v>
      </c>
      <c r="O245" s="163">
        <f t="shared" si="56"/>
        <v>0</v>
      </c>
      <c r="P245" s="163">
        <f t="shared" si="56"/>
        <v>0</v>
      </c>
      <c r="Q245" s="163">
        <f t="shared" si="56"/>
        <v>0</v>
      </c>
      <c r="R245" s="163">
        <f t="shared" si="56"/>
        <v>0</v>
      </c>
      <c r="S245" s="163">
        <f t="shared" si="55"/>
        <v>0</v>
      </c>
      <c r="T245" s="163">
        <f t="shared" si="55"/>
        <v>0</v>
      </c>
      <c r="U245" s="163">
        <f t="shared" si="55"/>
        <v>0</v>
      </c>
      <c r="V245" s="163">
        <f t="shared" si="55"/>
        <v>0</v>
      </c>
      <c r="W245" s="163">
        <f t="shared" si="55"/>
        <v>0</v>
      </c>
      <c r="X245" s="163">
        <f t="shared" si="55"/>
        <v>0</v>
      </c>
      <c r="Y245" s="163">
        <f t="shared" si="55"/>
        <v>0</v>
      </c>
      <c r="Z245" s="163">
        <f t="shared" si="55"/>
        <v>0</v>
      </c>
      <c r="AA245" s="163">
        <f t="shared" si="55"/>
        <v>0</v>
      </c>
      <c r="AB245" s="163">
        <f t="shared" si="55"/>
        <v>0</v>
      </c>
      <c r="AC245" s="163">
        <f t="shared" si="55"/>
        <v>0</v>
      </c>
      <c r="AD245" s="163">
        <f t="shared" si="55"/>
        <v>0</v>
      </c>
      <c r="AE245" s="163">
        <f t="shared" si="55"/>
        <v>0</v>
      </c>
      <c r="AF245" s="176">
        <f t="shared" si="55"/>
        <v>0</v>
      </c>
      <c r="AG245" s="178">
        <v>3</v>
      </c>
      <c r="AH245" s="46"/>
      <c r="AI245" s="47"/>
      <c r="AK245" s="49"/>
    </row>
    <row r="246" spans="1:37">
      <c r="A246" s="74" t="s">
        <v>267</v>
      </c>
      <c r="B246" s="163">
        <v>0</v>
      </c>
      <c r="C246" s="163">
        <f t="shared" si="56"/>
        <v>0</v>
      </c>
      <c r="D246" s="163">
        <f t="shared" si="56"/>
        <v>0</v>
      </c>
      <c r="E246" s="163">
        <f t="shared" si="56"/>
        <v>0</v>
      </c>
      <c r="F246" s="163">
        <f t="shared" si="56"/>
        <v>0</v>
      </c>
      <c r="G246" s="163">
        <f t="shared" si="56"/>
        <v>0</v>
      </c>
      <c r="H246" s="163">
        <f t="shared" si="56"/>
        <v>0</v>
      </c>
      <c r="I246" s="163">
        <f t="shared" si="56"/>
        <v>0</v>
      </c>
      <c r="J246" s="163">
        <f t="shared" si="56"/>
        <v>0</v>
      </c>
      <c r="K246" s="163">
        <f t="shared" si="56"/>
        <v>0</v>
      </c>
      <c r="L246" s="163">
        <f t="shared" si="56"/>
        <v>0</v>
      </c>
      <c r="M246" s="163">
        <f t="shared" si="56"/>
        <v>0</v>
      </c>
      <c r="N246" s="163">
        <f t="shared" si="56"/>
        <v>0</v>
      </c>
      <c r="O246" s="163">
        <f t="shared" si="56"/>
        <v>0</v>
      </c>
      <c r="P246" s="163">
        <f t="shared" si="56"/>
        <v>0</v>
      </c>
      <c r="Q246" s="163">
        <f t="shared" si="56"/>
        <v>0</v>
      </c>
      <c r="R246" s="163">
        <f t="shared" si="56"/>
        <v>0</v>
      </c>
      <c r="S246" s="163">
        <f t="shared" si="55"/>
        <v>0</v>
      </c>
      <c r="T246" s="163">
        <f t="shared" si="55"/>
        <v>0</v>
      </c>
      <c r="U246" s="163">
        <f t="shared" si="55"/>
        <v>0</v>
      </c>
      <c r="V246" s="163">
        <f t="shared" si="55"/>
        <v>0</v>
      </c>
      <c r="W246" s="163">
        <f t="shared" si="55"/>
        <v>0</v>
      </c>
      <c r="X246" s="163">
        <f t="shared" si="55"/>
        <v>0</v>
      </c>
      <c r="Y246" s="163">
        <f t="shared" si="55"/>
        <v>0</v>
      </c>
      <c r="Z246" s="163">
        <f t="shared" si="55"/>
        <v>0</v>
      </c>
      <c r="AA246" s="163">
        <f t="shared" si="55"/>
        <v>0</v>
      </c>
      <c r="AB246" s="163">
        <f t="shared" si="55"/>
        <v>0</v>
      </c>
      <c r="AC246" s="163">
        <f t="shared" si="55"/>
        <v>0</v>
      </c>
      <c r="AD246" s="163">
        <f t="shared" si="55"/>
        <v>0</v>
      </c>
      <c r="AE246" s="163">
        <f t="shared" si="55"/>
        <v>0</v>
      </c>
      <c r="AF246" s="176">
        <f t="shared" si="55"/>
        <v>0</v>
      </c>
      <c r="AG246" s="178">
        <v>3</v>
      </c>
      <c r="AH246" s="46"/>
      <c r="AI246" s="47"/>
      <c r="AK246" s="49"/>
    </row>
    <row r="247" spans="1:37">
      <c r="A247" s="74" t="s">
        <v>268</v>
      </c>
      <c r="B247" s="163">
        <v>0</v>
      </c>
      <c r="C247" s="163">
        <f t="shared" si="56"/>
        <v>0</v>
      </c>
      <c r="D247" s="163">
        <f t="shared" si="56"/>
        <v>0</v>
      </c>
      <c r="E247" s="163">
        <f t="shared" si="56"/>
        <v>0</v>
      </c>
      <c r="F247" s="163">
        <f t="shared" si="56"/>
        <v>0</v>
      </c>
      <c r="G247" s="163">
        <f t="shared" si="56"/>
        <v>0</v>
      </c>
      <c r="H247" s="163">
        <f t="shared" si="56"/>
        <v>0</v>
      </c>
      <c r="I247" s="163">
        <f t="shared" si="56"/>
        <v>0</v>
      </c>
      <c r="J247" s="163">
        <f t="shared" si="56"/>
        <v>0</v>
      </c>
      <c r="K247" s="163">
        <f t="shared" si="56"/>
        <v>0</v>
      </c>
      <c r="L247" s="163">
        <f t="shared" si="56"/>
        <v>0</v>
      </c>
      <c r="M247" s="163">
        <f t="shared" si="56"/>
        <v>0</v>
      </c>
      <c r="N247" s="163">
        <f t="shared" si="56"/>
        <v>0</v>
      </c>
      <c r="O247" s="163">
        <f t="shared" si="56"/>
        <v>0</v>
      </c>
      <c r="P247" s="163">
        <f t="shared" si="56"/>
        <v>0</v>
      </c>
      <c r="Q247" s="163">
        <f t="shared" si="56"/>
        <v>0</v>
      </c>
      <c r="R247" s="163">
        <f t="shared" si="56"/>
        <v>0</v>
      </c>
      <c r="S247" s="163">
        <f t="shared" si="55"/>
        <v>0</v>
      </c>
      <c r="T247" s="163">
        <f t="shared" si="55"/>
        <v>0</v>
      </c>
      <c r="U247" s="163">
        <f t="shared" si="55"/>
        <v>0</v>
      </c>
      <c r="V247" s="163">
        <f t="shared" si="55"/>
        <v>0</v>
      </c>
      <c r="W247" s="163">
        <f t="shared" si="55"/>
        <v>0</v>
      </c>
      <c r="X247" s="163">
        <f t="shared" si="55"/>
        <v>0</v>
      </c>
      <c r="Y247" s="163">
        <f t="shared" si="55"/>
        <v>0</v>
      </c>
      <c r="Z247" s="163">
        <f t="shared" si="55"/>
        <v>0</v>
      </c>
      <c r="AA247" s="163">
        <f t="shared" si="55"/>
        <v>0</v>
      </c>
      <c r="AB247" s="163">
        <f t="shared" si="55"/>
        <v>0</v>
      </c>
      <c r="AC247" s="163">
        <f t="shared" si="55"/>
        <v>0</v>
      </c>
      <c r="AD247" s="163">
        <f t="shared" si="55"/>
        <v>0</v>
      </c>
      <c r="AE247" s="163">
        <f t="shared" si="55"/>
        <v>0</v>
      </c>
      <c r="AF247" s="176">
        <f t="shared" si="55"/>
        <v>0</v>
      </c>
      <c r="AG247" s="178">
        <v>3</v>
      </c>
      <c r="AH247" s="46"/>
      <c r="AI247" s="47"/>
      <c r="AK247" s="49"/>
    </row>
    <row r="248" spans="1:37">
      <c r="A248" s="74" t="s">
        <v>269</v>
      </c>
      <c r="B248" s="163">
        <v>0</v>
      </c>
      <c r="C248" s="163">
        <f t="shared" si="56"/>
        <v>0</v>
      </c>
      <c r="D248" s="163">
        <f t="shared" si="56"/>
        <v>0</v>
      </c>
      <c r="E248" s="163">
        <f t="shared" si="56"/>
        <v>0</v>
      </c>
      <c r="F248" s="163">
        <f t="shared" si="56"/>
        <v>0</v>
      </c>
      <c r="G248" s="163">
        <f t="shared" si="56"/>
        <v>0</v>
      </c>
      <c r="H248" s="163">
        <f t="shared" si="56"/>
        <v>0</v>
      </c>
      <c r="I248" s="163">
        <f t="shared" si="56"/>
        <v>0</v>
      </c>
      <c r="J248" s="163">
        <f t="shared" si="56"/>
        <v>0</v>
      </c>
      <c r="K248" s="163">
        <f t="shared" si="56"/>
        <v>0</v>
      </c>
      <c r="L248" s="163">
        <f t="shared" si="56"/>
        <v>0</v>
      </c>
      <c r="M248" s="163">
        <f t="shared" si="56"/>
        <v>0</v>
      </c>
      <c r="N248" s="163">
        <f t="shared" si="56"/>
        <v>0</v>
      </c>
      <c r="O248" s="163">
        <f t="shared" si="56"/>
        <v>0</v>
      </c>
      <c r="P248" s="163">
        <f t="shared" si="56"/>
        <v>0</v>
      </c>
      <c r="Q248" s="163">
        <f t="shared" si="56"/>
        <v>0</v>
      </c>
      <c r="R248" s="163">
        <f t="shared" ref="R248:AF263" si="57">Q248</f>
        <v>0</v>
      </c>
      <c r="S248" s="163">
        <f t="shared" si="57"/>
        <v>0</v>
      </c>
      <c r="T248" s="163">
        <f t="shared" si="57"/>
        <v>0</v>
      </c>
      <c r="U248" s="163">
        <f t="shared" si="57"/>
        <v>0</v>
      </c>
      <c r="V248" s="163">
        <f t="shared" si="57"/>
        <v>0</v>
      </c>
      <c r="W248" s="163">
        <f t="shared" si="57"/>
        <v>0</v>
      </c>
      <c r="X248" s="163">
        <f t="shared" si="57"/>
        <v>0</v>
      </c>
      <c r="Y248" s="163">
        <f t="shared" si="57"/>
        <v>0</v>
      </c>
      <c r="Z248" s="163">
        <f t="shared" si="57"/>
        <v>0</v>
      </c>
      <c r="AA248" s="163">
        <f t="shared" si="57"/>
        <v>0</v>
      </c>
      <c r="AB248" s="163">
        <f t="shared" si="57"/>
        <v>0</v>
      </c>
      <c r="AC248" s="163">
        <f t="shared" si="57"/>
        <v>0</v>
      </c>
      <c r="AD248" s="163">
        <f t="shared" si="57"/>
        <v>0</v>
      </c>
      <c r="AE248" s="163">
        <f t="shared" si="57"/>
        <v>0</v>
      </c>
      <c r="AF248" s="176">
        <f t="shared" si="57"/>
        <v>0</v>
      </c>
      <c r="AG248" s="178">
        <v>3</v>
      </c>
      <c r="AH248" s="46"/>
      <c r="AI248" s="47"/>
      <c r="AK248" s="49"/>
    </row>
    <row r="249" spans="1:37">
      <c r="A249" s="74" t="s">
        <v>270</v>
      </c>
      <c r="B249" s="163">
        <v>0</v>
      </c>
      <c r="C249" s="163">
        <f t="shared" ref="C249:R264" si="58">B249</f>
        <v>0</v>
      </c>
      <c r="D249" s="163">
        <f t="shared" si="58"/>
        <v>0</v>
      </c>
      <c r="E249" s="163">
        <f t="shared" si="58"/>
        <v>0</v>
      </c>
      <c r="F249" s="163">
        <f t="shared" si="58"/>
        <v>0</v>
      </c>
      <c r="G249" s="163">
        <f t="shared" si="58"/>
        <v>0</v>
      </c>
      <c r="H249" s="163">
        <f t="shared" si="58"/>
        <v>0</v>
      </c>
      <c r="I249" s="163">
        <f t="shared" si="58"/>
        <v>0</v>
      </c>
      <c r="J249" s="163">
        <f t="shared" si="58"/>
        <v>0</v>
      </c>
      <c r="K249" s="163">
        <f t="shared" si="58"/>
        <v>0</v>
      </c>
      <c r="L249" s="163">
        <f t="shared" si="58"/>
        <v>0</v>
      </c>
      <c r="M249" s="163">
        <f t="shared" si="58"/>
        <v>0</v>
      </c>
      <c r="N249" s="163">
        <f t="shared" si="58"/>
        <v>0</v>
      </c>
      <c r="O249" s="163">
        <f t="shared" si="58"/>
        <v>0</v>
      </c>
      <c r="P249" s="163">
        <f t="shared" si="58"/>
        <v>0</v>
      </c>
      <c r="Q249" s="163">
        <f t="shared" si="58"/>
        <v>0</v>
      </c>
      <c r="R249" s="163">
        <f t="shared" si="57"/>
        <v>0</v>
      </c>
      <c r="S249" s="163">
        <f t="shared" si="57"/>
        <v>0</v>
      </c>
      <c r="T249" s="163">
        <f t="shared" si="57"/>
        <v>0</v>
      </c>
      <c r="U249" s="163">
        <f t="shared" si="57"/>
        <v>0</v>
      </c>
      <c r="V249" s="163">
        <f t="shared" si="57"/>
        <v>0</v>
      </c>
      <c r="W249" s="163">
        <f t="shared" si="57"/>
        <v>0</v>
      </c>
      <c r="X249" s="163">
        <f t="shared" si="57"/>
        <v>0</v>
      </c>
      <c r="Y249" s="163">
        <f t="shared" si="57"/>
        <v>0</v>
      </c>
      <c r="Z249" s="163">
        <f t="shared" si="57"/>
        <v>0</v>
      </c>
      <c r="AA249" s="163">
        <f t="shared" si="57"/>
        <v>0</v>
      </c>
      <c r="AB249" s="163">
        <f t="shared" si="57"/>
        <v>0</v>
      </c>
      <c r="AC249" s="163">
        <f t="shared" si="57"/>
        <v>0</v>
      </c>
      <c r="AD249" s="163">
        <f t="shared" si="57"/>
        <v>0</v>
      </c>
      <c r="AE249" s="163">
        <f t="shared" si="57"/>
        <v>0</v>
      </c>
      <c r="AF249" s="176">
        <f t="shared" si="57"/>
        <v>0</v>
      </c>
      <c r="AG249" s="178">
        <v>3</v>
      </c>
      <c r="AH249" s="46"/>
      <c r="AI249" s="47"/>
      <c r="AK249" s="49"/>
    </row>
    <row r="250" spans="1:37">
      <c r="A250" s="74" t="s">
        <v>271</v>
      </c>
      <c r="B250" s="163">
        <v>0</v>
      </c>
      <c r="C250" s="163">
        <f t="shared" si="58"/>
        <v>0</v>
      </c>
      <c r="D250" s="163">
        <f t="shared" si="58"/>
        <v>0</v>
      </c>
      <c r="E250" s="163">
        <f t="shared" si="58"/>
        <v>0</v>
      </c>
      <c r="F250" s="163">
        <f t="shared" si="58"/>
        <v>0</v>
      </c>
      <c r="G250" s="163">
        <f t="shared" si="58"/>
        <v>0</v>
      </c>
      <c r="H250" s="163">
        <f t="shared" si="58"/>
        <v>0</v>
      </c>
      <c r="I250" s="163">
        <f t="shared" si="58"/>
        <v>0</v>
      </c>
      <c r="J250" s="163">
        <f t="shared" si="58"/>
        <v>0</v>
      </c>
      <c r="K250" s="163">
        <f t="shared" si="58"/>
        <v>0</v>
      </c>
      <c r="L250" s="163">
        <f t="shared" si="58"/>
        <v>0</v>
      </c>
      <c r="M250" s="163">
        <f t="shared" si="58"/>
        <v>0</v>
      </c>
      <c r="N250" s="163">
        <f t="shared" si="58"/>
        <v>0</v>
      </c>
      <c r="O250" s="163">
        <f t="shared" si="58"/>
        <v>0</v>
      </c>
      <c r="P250" s="163">
        <f t="shared" si="58"/>
        <v>0</v>
      </c>
      <c r="Q250" s="163">
        <f t="shared" si="58"/>
        <v>0</v>
      </c>
      <c r="R250" s="163">
        <f t="shared" si="58"/>
        <v>0</v>
      </c>
      <c r="S250" s="163">
        <f t="shared" si="57"/>
        <v>0</v>
      </c>
      <c r="T250" s="163">
        <f t="shared" si="57"/>
        <v>0</v>
      </c>
      <c r="U250" s="163">
        <f t="shared" si="57"/>
        <v>0</v>
      </c>
      <c r="V250" s="163">
        <f t="shared" si="57"/>
        <v>0</v>
      </c>
      <c r="W250" s="163">
        <f t="shared" si="57"/>
        <v>0</v>
      </c>
      <c r="X250" s="163">
        <f t="shared" si="57"/>
        <v>0</v>
      </c>
      <c r="Y250" s="163">
        <f t="shared" si="57"/>
        <v>0</v>
      </c>
      <c r="Z250" s="163">
        <f t="shared" si="57"/>
        <v>0</v>
      </c>
      <c r="AA250" s="163">
        <f t="shared" si="57"/>
        <v>0</v>
      </c>
      <c r="AB250" s="163">
        <f t="shared" si="57"/>
        <v>0</v>
      </c>
      <c r="AC250" s="163">
        <f t="shared" si="57"/>
        <v>0</v>
      </c>
      <c r="AD250" s="163">
        <f t="shared" si="57"/>
        <v>0</v>
      </c>
      <c r="AE250" s="163">
        <f t="shared" si="57"/>
        <v>0</v>
      </c>
      <c r="AF250" s="176">
        <f t="shared" si="57"/>
        <v>0</v>
      </c>
      <c r="AG250" s="178">
        <v>3</v>
      </c>
      <c r="AH250" s="46"/>
      <c r="AI250" s="47"/>
      <c r="AK250" s="49"/>
    </row>
    <row r="251" spans="1:37">
      <c r="A251" s="74" t="s">
        <v>272</v>
      </c>
      <c r="B251" s="163">
        <v>0</v>
      </c>
      <c r="C251" s="163">
        <f t="shared" si="58"/>
        <v>0</v>
      </c>
      <c r="D251" s="163">
        <f t="shared" si="58"/>
        <v>0</v>
      </c>
      <c r="E251" s="163">
        <f t="shared" si="58"/>
        <v>0</v>
      </c>
      <c r="F251" s="163">
        <f t="shared" si="58"/>
        <v>0</v>
      </c>
      <c r="G251" s="163">
        <f t="shared" si="58"/>
        <v>0</v>
      </c>
      <c r="H251" s="163">
        <f t="shared" si="58"/>
        <v>0</v>
      </c>
      <c r="I251" s="163">
        <f t="shared" si="58"/>
        <v>0</v>
      </c>
      <c r="J251" s="163">
        <f t="shared" si="58"/>
        <v>0</v>
      </c>
      <c r="K251" s="163">
        <f t="shared" si="58"/>
        <v>0</v>
      </c>
      <c r="L251" s="163">
        <f t="shared" si="58"/>
        <v>0</v>
      </c>
      <c r="M251" s="163">
        <f t="shared" si="58"/>
        <v>0</v>
      </c>
      <c r="N251" s="163">
        <f t="shared" si="58"/>
        <v>0</v>
      </c>
      <c r="O251" s="163">
        <f t="shared" si="58"/>
        <v>0</v>
      </c>
      <c r="P251" s="163">
        <f t="shared" si="58"/>
        <v>0</v>
      </c>
      <c r="Q251" s="163">
        <f t="shared" si="58"/>
        <v>0</v>
      </c>
      <c r="R251" s="163">
        <f t="shared" si="58"/>
        <v>0</v>
      </c>
      <c r="S251" s="163">
        <f t="shared" si="57"/>
        <v>0</v>
      </c>
      <c r="T251" s="163">
        <f t="shared" si="57"/>
        <v>0</v>
      </c>
      <c r="U251" s="163">
        <f t="shared" si="57"/>
        <v>0</v>
      </c>
      <c r="V251" s="163">
        <f t="shared" si="57"/>
        <v>0</v>
      </c>
      <c r="W251" s="163">
        <f t="shared" si="57"/>
        <v>0</v>
      </c>
      <c r="X251" s="163">
        <f t="shared" si="57"/>
        <v>0</v>
      </c>
      <c r="Y251" s="163">
        <f t="shared" si="57"/>
        <v>0</v>
      </c>
      <c r="Z251" s="163">
        <f t="shared" si="57"/>
        <v>0</v>
      </c>
      <c r="AA251" s="163">
        <f t="shared" si="57"/>
        <v>0</v>
      </c>
      <c r="AB251" s="163">
        <f t="shared" si="57"/>
        <v>0</v>
      </c>
      <c r="AC251" s="163">
        <f t="shared" si="57"/>
        <v>0</v>
      </c>
      <c r="AD251" s="163">
        <f t="shared" si="57"/>
        <v>0</v>
      </c>
      <c r="AE251" s="163">
        <f t="shared" si="57"/>
        <v>0</v>
      </c>
      <c r="AF251" s="176">
        <f t="shared" si="57"/>
        <v>0</v>
      </c>
      <c r="AG251" s="178">
        <v>2.83</v>
      </c>
      <c r="AH251" s="46"/>
      <c r="AI251" s="47"/>
      <c r="AK251" s="49"/>
    </row>
    <row r="252" spans="1:37">
      <c r="A252" s="74" t="s">
        <v>273</v>
      </c>
      <c r="B252" s="163">
        <v>0</v>
      </c>
      <c r="C252" s="163">
        <f t="shared" si="58"/>
        <v>0</v>
      </c>
      <c r="D252" s="163">
        <f t="shared" si="58"/>
        <v>0</v>
      </c>
      <c r="E252" s="163">
        <f t="shared" si="58"/>
        <v>0</v>
      </c>
      <c r="F252" s="163">
        <f t="shared" si="58"/>
        <v>0</v>
      </c>
      <c r="G252" s="163">
        <f t="shared" si="58"/>
        <v>0</v>
      </c>
      <c r="H252" s="163">
        <f t="shared" si="58"/>
        <v>0</v>
      </c>
      <c r="I252" s="163">
        <f t="shared" si="58"/>
        <v>0</v>
      </c>
      <c r="J252" s="163">
        <f t="shared" si="58"/>
        <v>0</v>
      </c>
      <c r="K252" s="163">
        <f t="shared" si="58"/>
        <v>0</v>
      </c>
      <c r="L252" s="163">
        <f t="shared" si="58"/>
        <v>0</v>
      </c>
      <c r="M252" s="163">
        <f t="shared" si="58"/>
        <v>0</v>
      </c>
      <c r="N252" s="163">
        <f t="shared" si="58"/>
        <v>0</v>
      </c>
      <c r="O252" s="163">
        <f t="shared" si="58"/>
        <v>0</v>
      </c>
      <c r="P252" s="163">
        <f t="shared" si="58"/>
        <v>0</v>
      </c>
      <c r="Q252" s="163">
        <f t="shared" si="58"/>
        <v>0</v>
      </c>
      <c r="R252" s="163">
        <f t="shared" si="58"/>
        <v>0</v>
      </c>
      <c r="S252" s="163">
        <f t="shared" si="57"/>
        <v>0</v>
      </c>
      <c r="T252" s="163">
        <f t="shared" si="57"/>
        <v>0</v>
      </c>
      <c r="U252" s="163">
        <f t="shared" si="57"/>
        <v>0</v>
      </c>
      <c r="V252" s="163">
        <f t="shared" si="57"/>
        <v>0</v>
      </c>
      <c r="W252" s="163">
        <f t="shared" si="57"/>
        <v>0</v>
      </c>
      <c r="X252" s="163">
        <f t="shared" si="57"/>
        <v>0</v>
      </c>
      <c r="Y252" s="163">
        <f t="shared" si="57"/>
        <v>0</v>
      </c>
      <c r="Z252" s="163">
        <f t="shared" si="57"/>
        <v>0</v>
      </c>
      <c r="AA252" s="163">
        <f t="shared" si="57"/>
        <v>0</v>
      </c>
      <c r="AB252" s="163">
        <f t="shared" si="57"/>
        <v>0</v>
      </c>
      <c r="AC252" s="163">
        <f t="shared" si="57"/>
        <v>0</v>
      </c>
      <c r="AD252" s="163">
        <f t="shared" si="57"/>
        <v>0</v>
      </c>
      <c r="AE252" s="163">
        <f t="shared" si="57"/>
        <v>0</v>
      </c>
      <c r="AF252" s="176">
        <f t="shared" si="57"/>
        <v>0</v>
      </c>
      <c r="AG252" s="178">
        <v>2.5</v>
      </c>
      <c r="AH252" s="46"/>
      <c r="AI252" s="47"/>
      <c r="AK252" s="49"/>
    </row>
    <row r="253" spans="1:37">
      <c r="A253" s="74" t="s">
        <v>274</v>
      </c>
      <c r="B253" s="163">
        <v>0</v>
      </c>
      <c r="C253" s="163">
        <f t="shared" si="58"/>
        <v>0</v>
      </c>
      <c r="D253" s="163">
        <f t="shared" si="58"/>
        <v>0</v>
      </c>
      <c r="E253" s="163">
        <f t="shared" si="58"/>
        <v>0</v>
      </c>
      <c r="F253" s="163">
        <f t="shared" si="58"/>
        <v>0</v>
      </c>
      <c r="G253" s="163">
        <f t="shared" si="58"/>
        <v>0</v>
      </c>
      <c r="H253" s="163">
        <f t="shared" si="58"/>
        <v>0</v>
      </c>
      <c r="I253" s="163">
        <f t="shared" si="58"/>
        <v>0</v>
      </c>
      <c r="J253" s="163">
        <f t="shared" si="58"/>
        <v>0</v>
      </c>
      <c r="K253" s="163">
        <f t="shared" si="58"/>
        <v>0</v>
      </c>
      <c r="L253" s="163">
        <f t="shared" si="58"/>
        <v>0</v>
      </c>
      <c r="M253" s="163">
        <f t="shared" si="58"/>
        <v>0</v>
      </c>
      <c r="N253" s="163">
        <f t="shared" si="58"/>
        <v>0</v>
      </c>
      <c r="O253" s="163">
        <f t="shared" si="58"/>
        <v>0</v>
      </c>
      <c r="P253" s="163">
        <f t="shared" si="58"/>
        <v>0</v>
      </c>
      <c r="Q253" s="163">
        <f t="shared" si="58"/>
        <v>0</v>
      </c>
      <c r="R253" s="163">
        <f t="shared" si="58"/>
        <v>0</v>
      </c>
      <c r="S253" s="163">
        <f t="shared" si="57"/>
        <v>0</v>
      </c>
      <c r="T253" s="163">
        <f t="shared" si="57"/>
        <v>0</v>
      </c>
      <c r="U253" s="163">
        <f t="shared" si="57"/>
        <v>0</v>
      </c>
      <c r="V253" s="163">
        <f t="shared" si="57"/>
        <v>0</v>
      </c>
      <c r="W253" s="163">
        <f t="shared" si="57"/>
        <v>0</v>
      </c>
      <c r="X253" s="163">
        <f t="shared" si="57"/>
        <v>0</v>
      </c>
      <c r="Y253" s="163">
        <f t="shared" si="57"/>
        <v>0</v>
      </c>
      <c r="Z253" s="163">
        <f t="shared" si="57"/>
        <v>0</v>
      </c>
      <c r="AA253" s="163">
        <f t="shared" si="57"/>
        <v>0</v>
      </c>
      <c r="AB253" s="163">
        <f t="shared" si="57"/>
        <v>0</v>
      </c>
      <c r="AC253" s="163">
        <f t="shared" si="57"/>
        <v>0</v>
      </c>
      <c r="AD253" s="163">
        <f t="shared" si="57"/>
        <v>0</v>
      </c>
      <c r="AE253" s="163">
        <f t="shared" si="57"/>
        <v>0</v>
      </c>
      <c r="AF253" s="176">
        <f t="shared" si="57"/>
        <v>0</v>
      </c>
      <c r="AG253" s="178">
        <v>2.5</v>
      </c>
      <c r="AH253" s="46"/>
      <c r="AI253" s="47"/>
      <c r="AK253" s="49"/>
    </row>
    <row r="254" spans="1:37">
      <c r="A254" s="74" t="s">
        <v>275</v>
      </c>
      <c r="B254" s="163">
        <v>0</v>
      </c>
      <c r="C254" s="163">
        <f t="shared" si="58"/>
        <v>0</v>
      </c>
      <c r="D254" s="163">
        <f t="shared" si="58"/>
        <v>0</v>
      </c>
      <c r="E254" s="163">
        <f t="shared" si="58"/>
        <v>0</v>
      </c>
      <c r="F254" s="163">
        <f t="shared" si="58"/>
        <v>0</v>
      </c>
      <c r="G254" s="163">
        <f t="shared" si="58"/>
        <v>0</v>
      </c>
      <c r="H254" s="163">
        <f t="shared" si="58"/>
        <v>0</v>
      </c>
      <c r="I254" s="163">
        <f t="shared" si="58"/>
        <v>0</v>
      </c>
      <c r="J254" s="163">
        <f t="shared" si="58"/>
        <v>0</v>
      </c>
      <c r="K254" s="163">
        <f t="shared" si="58"/>
        <v>0</v>
      </c>
      <c r="L254" s="163">
        <f t="shared" si="58"/>
        <v>0</v>
      </c>
      <c r="M254" s="163">
        <f t="shared" si="58"/>
        <v>0</v>
      </c>
      <c r="N254" s="163">
        <f t="shared" si="58"/>
        <v>0</v>
      </c>
      <c r="O254" s="163">
        <f t="shared" si="58"/>
        <v>0</v>
      </c>
      <c r="P254" s="163">
        <f t="shared" si="58"/>
        <v>0</v>
      </c>
      <c r="Q254" s="163">
        <f t="shared" si="58"/>
        <v>0</v>
      </c>
      <c r="R254" s="163">
        <f t="shared" si="58"/>
        <v>0</v>
      </c>
      <c r="S254" s="163">
        <f t="shared" si="57"/>
        <v>0</v>
      </c>
      <c r="T254" s="163">
        <f t="shared" si="57"/>
        <v>0</v>
      </c>
      <c r="U254" s="163">
        <f t="shared" si="57"/>
        <v>0</v>
      </c>
      <c r="V254" s="163">
        <f t="shared" si="57"/>
        <v>0</v>
      </c>
      <c r="W254" s="163">
        <f t="shared" si="57"/>
        <v>0</v>
      </c>
      <c r="X254" s="163">
        <f t="shared" si="57"/>
        <v>0</v>
      </c>
      <c r="Y254" s="163">
        <f t="shared" si="57"/>
        <v>0</v>
      </c>
      <c r="Z254" s="163">
        <f t="shared" si="57"/>
        <v>0</v>
      </c>
      <c r="AA254" s="163">
        <f t="shared" si="57"/>
        <v>0</v>
      </c>
      <c r="AB254" s="163">
        <f t="shared" si="57"/>
        <v>0</v>
      </c>
      <c r="AC254" s="163">
        <f t="shared" si="57"/>
        <v>0</v>
      </c>
      <c r="AD254" s="163">
        <f t="shared" si="57"/>
        <v>0</v>
      </c>
      <c r="AE254" s="163">
        <f t="shared" si="57"/>
        <v>0</v>
      </c>
      <c r="AF254" s="176">
        <f t="shared" si="57"/>
        <v>0</v>
      </c>
      <c r="AG254" s="178">
        <v>2.4</v>
      </c>
      <c r="AH254" s="46"/>
      <c r="AI254" s="47"/>
      <c r="AK254" s="49"/>
    </row>
    <row r="255" spans="1:37">
      <c r="A255" s="74" t="s">
        <v>276</v>
      </c>
      <c r="B255" s="163">
        <v>0</v>
      </c>
      <c r="C255" s="163">
        <f t="shared" si="58"/>
        <v>0</v>
      </c>
      <c r="D255" s="163">
        <f t="shared" si="58"/>
        <v>0</v>
      </c>
      <c r="E255" s="163">
        <f t="shared" si="58"/>
        <v>0</v>
      </c>
      <c r="F255" s="163">
        <f t="shared" si="58"/>
        <v>0</v>
      </c>
      <c r="G255" s="163">
        <f t="shared" si="58"/>
        <v>0</v>
      </c>
      <c r="H255" s="163">
        <f t="shared" si="58"/>
        <v>0</v>
      </c>
      <c r="I255" s="163">
        <f t="shared" si="58"/>
        <v>0</v>
      </c>
      <c r="J255" s="163">
        <f t="shared" si="58"/>
        <v>0</v>
      </c>
      <c r="K255" s="163">
        <f t="shared" si="58"/>
        <v>0</v>
      </c>
      <c r="L255" s="163">
        <f t="shared" si="58"/>
        <v>0</v>
      </c>
      <c r="M255" s="163">
        <f t="shared" si="58"/>
        <v>0</v>
      </c>
      <c r="N255" s="163">
        <f t="shared" si="58"/>
        <v>0</v>
      </c>
      <c r="O255" s="163">
        <f t="shared" si="58"/>
        <v>0</v>
      </c>
      <c r="P255" s="163">
        <f t="shared" si="58"/>
        <v>0</v>
      </c>
      <c r="Q255" s="163">
        <f t="shared" si="58"/>
        <v>0</v>
      </c>
      <c r="R255" s="163">
        <f t="shared" si="58"/>
        <v>0</v>
      </c>
      <c r="S255" s="163">
        <f t="shared" si="57"/>
        <v>0</v>
      </c>
      <c r="T255" s="163">
        <f t="shared" si="57"/>
        <v>0</v>
      </c>
      <c r="U255" s="163">
        <f t="shared" si="57"/>
        <v>0</v>
      </c>
      <c r="V255" s="163">
        <f t="shared" si="57"/>
        <v>0</v>
      </c>
      <c r="W255" s="163">
        <f t="shared" si="57"/>
        <v>0</v>
      </c>
      <c r="X255" s="163">
        <f t="shared" si="57"/>
        <v>0</v>
      </c>
      <c r="Y255" s="163">
        <f t="shared" si="57"/>
        <v>0</v>
      </c>
      <c r="Z255" s="163">
        <f t="shared" si="57"/>
        <v>0</v>
      </c>
      <c r="AA255" s="163">
        <f t="shared" si="57"/>
        <v>0</v>
      </c>
      <c r="AB255" s="163">
        <f t="shared" si="57"/>
        <v>0</v>
      </c>
      <c r="AC255" s="163">
        <f t="shared" si="57"/>
        <v>0</v>
      </c>
      <c r="AD255" s="163">
        <f t="shared" si="57"/>
        <v>0</v>
      </c>
      <c r="AE255" s="163">
        <f t="shared" si="57"/>
        <v>0</v>
      </c>
      <c r="AF255" s="176">
        <f t="shared" si="57"/>
        <v>0</v>
      </c>
      <c r="AG255" s="178">
        <v>2.4</v>
      </c>
      <c r="AH255" s="46"/>
      <c r="AI255" s="47"/>
      <c r="AK255" s="49"/>
    </row>
    <row r="256" spans="1:37">
      <c r="A256" s="74" t="s">
        <v>277</v>
      </c>
      <c r="B256" s="163">
        <v>0</v>
      </c>
      <c r="C256" s="163">
        <f t="shared" si="58"/>
        <v>0</v>
      </c>
      <c r="D256" s="163">
        <f t="shared" si="58"/>
        <v>0</v>
      </c>
      <c r="E256" s="163">
        <f t="shared" si="58"/>
        <v>0</v>
      </c>
      <c r="F256" s="163">
        <f t="shared" si="58"/>
        <v>0</v>
      </c>
      <c r="G256" s="163">
        <f t="shared" si="58"/>
        <v>0</v>
      </c>
      <c r="H256" s="163">
        <f t="shared" si="58"/>
        <v>0</v>
      </c>
      <c r="I256" s="163">
        <f t="shared" si="58"/>
        <v>0</v>
      </c>
      <c r="J256" s="163">
        <f t="shared" si="58"/>
        <v>0</v>
      </c>
      <c r="K256" s="163">
        <f t="shared" si="58"/>
        <v>0</v>
      </c>
      <c r="L256" s="163">
        <f t="shared" si="58"/>
        <v>0</v>
      </c>
      <c r="M256" s="163">
        <f t="shared" si="58"/>
        <v>0</v>
      </c>
      <c r="N256" s="163">
        <f t="shared" si="58"/>
        <v>0</v>
      </c>
      <c r="O256" s="163">
        <f t="shared" si="58"/>
        <v>0</v>
      </c>
      <c r="P256" s="163">
        <f t="shared" si="58"/>
        <v>0</v>
      </c>
      <c r="Q256" s="163">
        <f t="shared" si="58"/>
        <v>0</v>
      </c>
      <c r="R256" s="163">
        <f t="shared" si="58"/>
        <v>0</v>
      </c>
      <c r="S256" s="163">
        <f t="shared" si="57"/>
        <v>0</v>
      </c>
      <c r="T256" s="163">
        <f t="shared" si="57"/>
        <v>0</v>
      </c>
      <c r="U256" s="163">
        <f t="shared" si="57"/>
        <v>0</v>
      </c>
      <c r="V256" s="163">
        <f t="shared" si="57"/>
        <v>0</v>
      </c>
      <c r="W256" s="163">
        <f t="shared" si="57"/>
        <v>0</v>
      </c>
      <c r="X256" s="163">
        <f t="shared" si="57"/>
        <v>0</v>
      </c>
      <c r="Y256" s="163">
        <f t="shared" si="57"/>
        <v>0</v>
      </c>
      <c r="Z256" s="163">
        <f t="shared" si="57"/>
        <v>0</v>
      </c>
      <c r="AA256" s="163">
        <f t="shared" si="57"/>
        <v>0</v>
      </c>
      <c r="AB256" s="163">
        <f t="shared" si="57"/>
        <v>0</v>
      </c>
      <c r="AC256" s="163">
        <f t="shared" si="57"/>
        <v>0</v>
      </c>
      <c r="AD256" s="163">
        <f t="shared" si="57"/>
        <v>0</v>
      </c>
      <c r="AE256" s="163">
        <f t="shared" si="57"/>
        <v>0</v>
      </c>
      <c r="AF256" s="176">
        <f t="shared" si="57"/>
        <v>0</v>
      </c>
      <c r="AG256" s="178">
        <v>2.2000000000000002</v>
      </c>
      <c r="AH256" s="46"/>
      <c r="AI256" s="47"/>
      <c r="AK256" s="49"/>
    </row>
    <row r="257" spans="1:37">
      <c r="A257" s="74" t="s">
        <v>278</v>
      </c>
      <c r="B257" s="163">
        <v>0</v>
      </c>
      <c r="C257" s="163">
        <f t="shared" si="58"/>
        <v>0</v>
      </c>
      <c r="D257" s="163">
        <f t="shared" si="58"/>
        <v>0</v>
      </c>
      <c r="E257" s="163">
        <f t="shared" si="58"/>
        <v>0</v>
      </c>
      <c r="F257" s="163">
        <f t="shared" si="58"/>
        <v>0</v>
      </c>
      <c r="G257" s="163">
        <f t="shared" si="58"/>
        <v>0</v>
      </c>
      <c r="H257" s="163">
        <f t="shared" si="58"/>
        <v>0</v>
      </c>
      <c r="I257" s="163">
        <f t="shared" si="58"/>
        <v>0</v>
      </c>
      <c r="J257" s="163">
        <f t="shared" si="58"/>
        <v>0</v>
      </c>
      <c r="K257" s="163">
        <f t="shared" si="58"/>
        <v>0</v>
      </c>
      <c r="L257" s="163">
        <f t="shared" si="58"/>
        <v>0</v>
      </c>
      <c r="M257" s="163">
        <f t="shared" si="58"/>
        <v>0</v>
      </c>
      <c r="N257" s="163">
        <f t="shared" si="58"/>
        <v>0</v>
      </c>
      <c r="O257" s="163">
        <f t="shared" si="58"/>
        <v>0</v>
      </c>
      <c r="P257" s="163">
        <f t="shared" si="58"/>
        <v>0</v>
      </c>
      <c r="Q257" s="163">
        <f t="shared" si="58"/>
        <v>0</v>
      </c>
      <c r="R257" s="163">
        <f t="shared" si="58"/>
        <v>0</v>
      </c>
      <c r="S257" s="163">
        <f t="shared" si="57"/>
        <v>0</v>
      </c>
      <c r="T257" s="163">
        <f t="shared" si="57"/>
        <v>0</v>
      </c>
      <c r="U257" s="163">
        <f t="shared" si="57"/>
        <v>0</v>
      </c>
      <c r="V257" s="163">
        <f t="shared" si="57"/>
        <v>0</v>
      </c>
      <c r="W257" s="163">
        <f t="shared" si="57"/>
        <v>0</v>
      </c>
      <c r="X257" s="163">
        <f t="shared" si="57"/>
        <v>0</v>
      </c>
      <c r="Y257" s="163">
        <f t="shared" si="57"/>
        <v>0</v>
      </c>
      <c r="Z257" s="163">
        <f t="shared" si="57"/>
        <v>0</v>
      </c>
      <c r="AA257" s="163">
        <f t="shared" si="57"/>
        <v>0</v>
      </c>
      <c r="AB257" s="163">
        <f t="shared" si="57"/>
        <v>0</v>
      </c>
      <c r="AC257" s="163">
        <f t="shared" si="57"/>
        <v>0</v>
      </c>
      <c r="AD257" s="163">
        <f t="shared" si="57"/>
        <v>0</v>
      </c>
      <c r="AE257" s="163">
        <f t="shared" si="57"/>
        <v>0</v>
      </c>
      <c r="AF257" s="176">
        <f t="shared" si="57"/>
        <v>0</v>
      </c>
      <c r="AG257" s="178">
        <v>2</v>
      </c>
      <c r="AH257" s="46"/>
      <c r="AI257" s="47"/>
      <c r="AK257" s="49"/>
    </row>
    <row r="258" spans="1:37">
      <c r="A258" s="74" t="s">
        <v>279</v>
      </c>
      <c r="B258" s="163">
        <v>0</v>
      </c>
      <c r="C258" s="163">
        <f t="shared" si="58"/>
        <v>0</v>
      </c>
      <c r="D258" s="163">
        <f t="shared" si="58"/>
        <v>0</v>
      </c>
      <c r="E258" s="163">
        <f t="shared" si="58"/>
        <v>0</v>
      </c>
      <c r="F258" s="163">
        <f t="shared" si="58"/>
        <v>0</v>
      </c>
      <c r="G258" s="163">
        <f t="shared" si="58"/>
        <v>0</v>
      </c>
      <c r="H258" s="163">
        <f t="shared" si="58"/>
        <v>0</v>
      </c>
      <c r="I258" s="163">
        <f t="shared" si="58"/>
        <v>0</v>
      </c>
      <c r="J258" s="163">
        <f t="shared" si="58"/>
        <v>0</v>
      </c>
      <c r="K258" s="163">
        <f t="shared" si="58"/>
        <v>0</v>
      </c>
      <c r="L258" s="163">
        <f t="shared" si="58"/>
        <v>0</v>
      </c>
      <c r="M258" s="163">
        <f t="shared" si="58"/>
        <v>0</v>
      </c>
      <c r="N258" s="163">
        <f t="shared" si="58"/>
        <v>0</v>
      </c>
      <c r="O258" s="163">
        <f t="shared" si="58"/>
        <v>0</v>
      </c>
      <c r="P258" s="163">
        <f t="shared" si="58"/>
        <v>0</v>
      </c>
      <c r="Q258" s="163">
        <f t="shared" si="58"/>
        <v>0</v>
      </c>
      <c r="R258" s="163">
        <f t="shared" si="58"/>
        <v>0</v>
      </c>
      <c r="S258" s="163">
        <f t="shared" si="57"/>
        <v>0</v>
      </c>
      <c r="T258" s="163">
        <f t="shared" si="57"/>
        <v>0</v>
      </c>
      <c r="U258" s="163">
        <f t="shared" si="57"/>
        <v>0</v>
      </c>
      <c r="V258" s="163">
        <f t="shared" si="57"/>
        <v>0</v>
      </c>
      <c r="W258" s="163">
        <f t="shared" si="57"/>
        <v>0</v>
      </c>
      <c r="X258" s="163">
        <f t="shared" si="57"/>
        <v>0</v>
      </c>
      <c r="Y258" s="163">
        <f t="shared" si="57"/>
        <v>0</v>
      </c>
      <c r="Z258" s="163">
        <f t="shared" si="57"/>
        <v>0</v>
      </c>
      <c r="AA258" s="163">
        <f t="shared" si="57"/>
        <v>0</v>
      </c>
      <c r="AB258" s="163">
        <f t="shared" si="57"/>
        <v>0</v>
      </c>
      <c r="AC258" s="163">
        <f t="shared" si="57"/>
        <v>0</v>
      </c>
      <c r="AD258" s="163">
        <f t="shared" si="57"/>
        <v>0</v>
      </c>
      <c r="AE258" s="163">
        <f t="shared" si="57"/>
        <v>0</v>
      </c>
      <c r="AF258" s="176">
        <f t="shared" si="57"/>
        <v>0</v>
      </c>
      <c r="AG258" s="178">
        <v>2</v>
      </c>
      <c r="AH258" s="46"/>
      <c r="AI258" s="47"/>
      <c r="AK258" s="49"/>
    </row>
    <row r="259" spans="1:37">
      <c r="A259" s="74" t="s">
        <v>280</v>
      </c>
      <c r="B259" s="163">
        <v>0</v>
      </c>
      <c r="C259" s="163">
        <f t="shared" si="58"/>
        <v>0</v>
      </c>
      <c r="D259" s="163">
        <f t="shared" si="58"/>
        <v>0</v>
      </c>
      <c r="E259" s="163">
        <f t="shared" si="58"/>
        <v>0</v>
      </c>
      <c r="F259" s="163">
        <f t="shared" si="58"/>
        <v>0</v>
      </c>
      <c r="G259" s="163">
        <f t="shared" si="58"/>
        <v>0</v>
      </c>
      <c r="H259" s="163">
        <f t="shared" si="58"/>
        <v>0</v>
      </c>
      <c r="I259" s="163">
        <f t="shared" si="58"/>
        <v>0</v>
      </c>
      <c r="J259" s="163">
        <f t="shared" si="58"/>
        <v>0</v>
      </c>
      <c r="K259" s="163">
        <f t="shared" si="58"/>
        <v>0</v>
      </c>
      <c r="L259" s="163">
        <f t="shared" si="58"/>
        <v>0</v>
      </c>
      <c r="M259" s="163">
        <f t="shared" si="58"/>
        <v>0</v>
      </c>
      <c r="N259" s="163">
        <f t="shared" si="58"/>
        <v>0</v>
      </c>
      <c r="O259" s="163">
        <f t="shared" si="58"/>
        <v>0</v>
      </c>
      <c r="P259" s="163">
        <f t="shared" si="58"/>
        <v>0</v>
      </c>
      <c r="Q259" s="163">
        <f t="shared" si="58"/>
        <v>0</v>
      </c>
      <c r="R259" s="163">
        <f t="shared" si="58"/>
        <v>0</v>
      </c>
      <c r="S259" s="163">
        <f t="shared" si="57"/>
        <v>0</v>
      </c>
      <c r="T259" s="163">
        <f t="shared" si="57"/>
        <v>0</v>
      </c>
      <c r="U259" s="163">
        <f t="shared" si="57"/>
        <v>0</v>
      </c>
      <c r="V259" s="163">
        <f t="shared" si="57"/>
        <v>0</v>
      </c>
      <c r="W259" s="163">
        <f t="shared" si="57"/>
        <v>0</v>
      </c>
      <c r="X259" s="163">
        <f t="shared" si="57"/>
        <v>0</v>
      </c>
      <c r="Y259" s="163">
        <f t="shared" si="57"/>
        <v>0</v>
      </c>
      <c r="Z259" s="163">
        <f t="shared" si="57"/>
        <v>0</v>
      </c>
      <c r="AA259" s="163">
        <f t="shared" si="57"/>
        <v>0</v>
      </c>
      <c r="AB259" s="163">
        <f t="shared" si="57"/>
        <v>0</v>
      </c>
      <c r="AC259" s="163">
        <f t="shared" si="57"/>
        <v>0</v>
      </c>
      <c r="AD259" s="163">
        <f t="shared" si="57"/>
        <v>0</v>
      </c>
      <c r="AE259" s="163">
        <f t="shared" si="57"/>
        <v>0</v>
      </c>
      <c r="AF259" s="176">
        <f t="shared" si="57"/>
        <v>0</v>
      </c>
      <c r="AG259" s="178">
        <v>2</v>
      </c>
      <c r="AH259" s="46"/>
      <c r="AI259" s="47"/>
      <c r="AK259" s="49"/>
    </row>
    <row r="260" spans="1:37">
      <c r="A260" s="74" t="s">
        <v>281</v>
      </c>
      <c r="B260" s="163">
        <v>0</v>
      </c>
      <c r="C260" s="163">
        <f t="shared" si="58"/>
        <v>0</v>
      </c>
      <c r="D260" s="163">
        <f t="shared" si="58"/>
        <v>0</v>
      </c>
      <c r="E260" s="163">
        <f t="shared" si="58"/>
        <v>0</v>
      </c>
      <c r="F260" s="163">
        <f t="shared" si="58"/>
        <v>0</v>
      </c>
      <c r="G260" s="163">
        <f t="shared" si="58"/>
        <v>0</v>
      </c>
      <c r="H260" s="163">
        <f t="shared" si="58"/>
        <v>0</v>
      </c>
      <c r="I260" s="163">
        <f t="shared" si="58"/>
        <v>0</v>
      </c>
      <c r="J260" s="163">
        <f t="shared" si="58"/>
        <v>0</v>
      </c>
      <c r="K260" s="163">
        <f t="shared" si="58"/>
        <v>0</v>
      </c>
      <c r="L260" s="163">
        <f t="shared" si="58"/>
        <v>0</v>
      </c>
      <c r="M260" s="163">
        <f t="shared" si="58"/>
        <v>0</v>
      </c>
      <c r="N260" s="163">
        <f t="shared" si="58"/>
        <v>0</v>
      </c>
      <c r="O260" s="163">
        <f t="shared" si="58"/>
        <v>0</v>
      </c>
      <c r="P260" s="163">
        <f t="shared" si="58"/>
        <v>0</v>
      </c>
      <c r="Q260" s="163">
        <f t="shared" si="58"/>
        <v>0</v>
      </c>
      <c r="R260" s="163">
        <f t="shared" si="58"/>
        <v>0</v>
      </c>
      <c r="S260" s="163">
        <f t="shared" si="57"/>
        <v>0</v>
      </c>
      <c r="T260" s="163">
        <f t="shared" si="57"/>
        <v>0</v>
      </c>
      <c r="U260" s="163">
        <f t="shared" si="57"/>
        <v>0</v>
      </c>
      <c r="V260" s="163">
        <f t="shared" si="57"/>
        <v>0</v>
      </c>
      <c r="W260" s="163">
        <f t="shared" si="57"/>
        <v>0</v>
      </c>
      <c r="X260" s="163">
        <f t="shared" si="57"/>
        <v>0</v>
      </c>
      <c r="Y260" s="163">
        <f t="shared" si="57"/>
        <v>0</v>
      </c>
      <c r="Z260" s="163">
        <f t="shared" si="57"/>
        <v>0</v>
      </c>
      <c r="AA260" s="163">
        <f t="shared" si="57"/>
        <v>0</v>
      </c>
      <c r="AB260" s="163">
        <f t="shared" si="57"/>
        <v>0</v>
      </c>
      <c r="AC260" s="163">
        <f t="shared" si="57"/>
        <v>0</v>
      </c>
      <c r="AD260" s="163">
        <f t="shared" si="57"/>
        <v>0</v>
      </c>
      <c r="AE260" s="163">
        <f t="shared" si="57"/>
        <v>0</v>
      </c>
      <c r="AF260" s="176">
        <f t="shared" si="57"/>
        <v>0</v>
      </c>
      <c r="AG260" s="178">
        <v>1.8</v>
      </c>
      <c r="AH260" s="46"/>
      <c r="AI260" s="47"/>
      <c r="AK260" s="49"/>
    </row>
    <row r="261" spans="1:37">
      <c r="A261" s="74" t="s">
        <v>282</v>
      </c>
      <c r="B261" s="163">
        <v>0</v>
      </c>
      <c r="C261" s="163">
        <f t="shared" si="58"/>
        <v>0</v>
      </c>
      <c r="D261" s="163">
        <f t="shared" si="58"/>
        <v>0</v>
      </c>
      <c r="E261" s="163">
        <f t="shared" si="58"/>
        <v>0</v>
      </c>
      <c r="F261" s="163">
        <f t="shared" si="58"/>
        <v>0</v>
      </c>
      <c r="G261" s="163">
        <f t="shared" si="58"/>
        <v>0</v>
      </c>
      <c r="H261" s="163">
        <f t="shared" si="58"/>
        <v>0</v>
      </c>
      <c r="I261" s="163">
        <f t="shared" si="58"/>
        <v>0</v>
      </c>
      <c r="J261" s="163">
        <f t="shared" si="58"/>
        <v>0</v>
      </c>
      <c r="K261" s="163">
        <f t="shared" si="58"/>
        <v>0</v>
      </c>
      <c r="L261" s="163">
        <f t="shared" si="58"/>
        <v>0</v>
      </c>
      <c r="M261" s="163">
        <f t="shared" si="58"/>
        <v>0</v>
      </c>
      <c r="N261" s="163">
        <f t="shared" si="58"/>
        <v>0</v>
      </c>
      <c r="O261" s="163">
        <f t="shared" si="58"/>
        <v>0</v>
      </c>
      <c r="P261" s="163">
        <f t="shared" si="58"/>
        <v>0</v>
      </c>
      <c r="Q261" s="163">
        <f t="shared" si="58"/>
        <v>0</v>
      </c>
      <c r="R261" s="163">
        <f t="shared" si="58"/>
        <v>0</v>
      </c>
      <c r="S261" s="163">
        <f t="shared" si="57"/>
        <v>0</v>
      </c>
      <c r="T261" s="163">
        <f t="shared" si="57"/>
        <v>0</v>
      </c>
      <c r="U261" s="163">
        <f t="shared" si="57"/>
        <v>0</v>
      </c>
      <c r="V261" s="163">
        <f t="shared" si="57"/>
        <v>0</v>
      </c>
      <c r="W261" s="163">
        <f t="shared" si="57"/>
        <v>0</v>
      </c>
      <c r="X261" s="163">
        <f t="shared" si="57"/>
        <v>0</v>
      </c>
      <c r="Y261" s="163">
        <f t="shared" si="57"/>
        <v>0</v>
      </c>
      <c r="Z261" s="163">
        <f t="shared" si="57"/>
        <v>0</v>
      </c>
      <c r="AA261" s="163">
        <f t="shared" si="57"/>
        <v>0</v>
      </c>
      <c r="AB261" s="163">
        <f t="shared" si="57"/>
        <v>0</v>
      </c>
      <c r="AC261" s="163">
        <f t="shared" si="57"/>
        <v>0</v>
      </c>
      <c r="AD261" s="163">
        <f t="shared" si="57"/>
        <v>0</v>
      </c>
      <c r="AE261" s="163">
        <f t="shared" si="57"/>
        <v>0</v>
      </c>
      <c r="AF261" s="176">
        <f t="shared" si="57"/>
        <v>0</v>
      </c>
      <c r="AG261" s="178">
        <v>1.8</v>
      </c>
      <c r="AH261" s="46"/>
      <c r="AI261" s="47"/>
      <c r="AK261" s="49"/>
    </row>
    <row r="262" spans="1:37">
      <c r="A262" s="74" t="s">
        <v>283</v>
      </c>
      <c r="B262" s="163">
        <v>0</v>
      </c>
      <c r="C262" s="163">
        <f t="shared" si="58"/>
        <v>0</v>
      </c>
      <c r="D262" s="163">
        <f t="shared" si="58"/>
        <v>0</v>
      </c>
      <c r="E262" s="163">
        <f t="shared" si="58"/>
        <v>0</v>
      </c>
      <c r="F262" s="163">
        <f t="shared" si="58"/>
        <v>0</v>
      </c>
      <c r="G262" s="163">
        <f t="shared" si="58"/>
        <v>0</v>
      </c>
      <c r="H262" s="163">
        <f t="shared" si="58"/>
        <v>0</v>
      </c>
      <c r="I262" s="163">
        <f t="shared" si="58"/>
        <v>0</v>
      </c>
      <c r="J262" s="163">
        <f t="shared" si="58"/>
        <v>0</v>
      </c>
      <c r="K262" s="163">
        <f t="shared" si="58"/>
        <v>0</v>
      </c>
      <c r="L262" s="163">
        <f t="shared" si="58"/>
        <v>0</v>
      </c>
      <c r="M262" s="163">
        <f t="shared" si="58"/>
        <v>0</v>
      </c>
      <c r="N262" s="163">
        <f t="shared" si="58"/>
        <v>0</v>
      </c>
      <c r="O262" s="163">
        <f t="shared" si="58"/>
        <v>0</v>
      </c>
      <c r="P262" s="163">
        <f t="shared" si="58"/>
        <v>0</v>
      </c>
      <c r="Q262" s="163">
        <f t="shared" si="58"/>
        <v>0</v>
      </c>
      <c r="R262" s="163">
        <f t="shared" si="58"/>
        <v>0</v>
      </c>
      <c r="S262" s="163">
        <f t="shared" si="57"/>
        <v>0</v>
      </c>
      <c r="T262" s="163">
        <f t="shared" si="57"/>
        <v>0</v>
      </c>
      <c r="U262" s="163">
        <f t="shared" si="57"/>
        <v>0</v>
      </c>
      <c r="V262" s="163">
        <f t="shared" si="57"/>
        <v>0</v>
      </c>
      <c r="W262" s="163">
        <f t="shared" si="57"/>
        <v>0</v>
      </c>
      <c r="X262" s="163">
        <f t="shared" si="57"/>
        <v>0</v>
      </c>
      <c r="Y262" s="163">
        <f t="shared" si="57"/>
        <v>0</v>
      </c>
      <c r="Z262" s="163">
        <f t="shared" si="57"/>
        <v>0</v>
      </c>
      <c r="AA262" s="163">
        <f t="shared" si="57"/>
        <v>0</v>
      </c>
      <c r="AB262" s="163">
        <f t="shared" si="57"/>
        <v>0</v>
      </c>
      <c r="AC262" s="163">
        <f t="shared" si="57"/>
        <v>0</v>
      </c>
      <c r="AD262" s="163">
        <f t="shared" si="57"/>
        <v>0</v>
      </c>
      <c r="AE262" s="163">
        <f t="shared" si="57"/>
        <v>0</v>
      </c>
      <c r="AF262" s="176">
        <f t="shared" si="57"/>
        <v>0</v>
      </c>
      <c r="AG262" s="178">
        <v>1.65</v>
      </c>
      <c r="AH262" s="46"/>
      <c r="AI262" s="47"/>
      <c r="AK262" s="49"/>
    </row>
    <row r="263" spans="1:37">
      <c r="A263" s="74" t="s">
        <v>284</v>
      </c>
      <c r="B263" s="163">
        <v>0</v>
      </c>
      <c r="C263" s="163">
        <f t="shared" si="58"/>
        <v>0</v>
      </c>
      <c r="D263" s="163">
        <f t="shared" si="58"/>
        <v>0</v>
      </c>
      <c r="E263" s="163">
        <f t="shared" si="58"/>
        <v>0</v>
      </c>
      <c r="F263" s="163">
        <f t="shared" si="58"/>
        <v>0</v>
      </c>
      <c r="G263" s="163">
        <f t="shared" si="58"/>
        <v>0</v>
      </c>
      <c r="H263" s="163">
        <f t="shared" si="58"/>
        <v>0</v>
      </c>
      <c r="I263" s="163">
        <f t="shared" si="58"/>
        <v>0</v>
      </c>
      <c r="J263" s="163">
        <f t="shared" si="58"/>
        <v>0</v>
      </c>
      <c r="K263" s="163">
        <f t="shared" si="58"/>
        <v>0</v>
      </c>
      <c r="L263" s="163">
        <f t="shared" si="58"/>
        <v>0</v>
      </c>
      <c r="M263" s="163">
        <f t="shared" si="58"/>
        <v>0</v>
      </c>
      <c r="N263" s="163">
        <f t="shared" si="58"/>
        <v>0</v>
      </c>
      <c r="O263" s="163">
        <f t="shared" si="58"/>
        <v>0</v>
      </c>
      <c r="P263" s="163">
        <f t="shared" si="58"/>
        <v>0</v>
      </c>
      <c r="Q263" s="163">
        <f t="shared" si="58"/>
        <v>0</v>
      </c>
      <c r="R263" s="163">
        <f t="shared" si="58"/>
        <v>0</v>
      </c>
      <c r="S263" s="163">
        <f t="shared" si="57"/>
        <v>0</v>
      </c>
      <c r="T263" s="163">
        <f t="shared" si="57"/>
        <v>0</v>
      </c>
      <c r="U263" s="163">
        <f t="shared" si="57"/>
        <v>0</v>
      </c>
      <c r="V263" s="163">
        <f t="shared" si="57"/>
        <v>0</v>
      </c>
      <c r="W263" s="163">
        <f t="shared" si="57"/>
        <v>0</v>
      </c>
      <c r="X263" s="163">
        <f t="shared" si="57"/>
        <v>0</v>
      </c>
      <c r="Y263" s="163">
        <f t="shared" si="57"/>
        <v>0</v>
      </c>
      <c r="Z263" s="163">
        <f t="shared" si="57"/>
        <v>0</v>
      </c>
      <c r="AA263" s="163">
        <f t="shared" si="57"/>
        <v>0</v>
      </c>
      <c r="AB263" s="163">
        <f t="shared" si="57"/>
        <v>0</v>
      </c>
      <c r="AC263" s="163">
        <f t="shared" si="57"/>
        <v>0</v>
      </c>
      <c r="AD263" s="163">
        <f t="shared" si="57"/>
        <v>0</v>
      </c>
      <c r="AE263" s="163">
        <f t="shared" si="57"/>
        <v>0</v>
      </c>
      <c r="AF263" s="176">
        <f t="shared" si="57"/>
        <v>0</v>
      </c>
      <c r="AG263" s="178">
        <v>1.5</v>
      </c>
      <c r="AH263" s="46"/>
      <c r="AI263" s="47"/>
      <c r="AK263" s="49"/>
    </row>
    <row r="264" spans="1:37">
      <c r="A264" s="74" t="s">
        <v>285</v>
      </c>
      <c r="B264" s="163">
        <v>0</v>
      </c>
      <c r="C264" s="163">
        <f t="shared" si="58"/>
        <v>0</v>
      </c>
      <c r="D264" s="163">
        <f t="shared" si="58"/>
        <v>0</v>
      </c>
      <c r="E264" s="163">
        <f t="shared" si="58"/>
        <v>0</v>
      </c>
      <c r="F264" s="163">
        <f t="shared" si="58"/>
        <v>0</v>
      </c>
      <c r="G264" s="163">
        <f t="shared" si="58"/>
        <v>0</v>
      </c>
      <c r="H264" s="163">
        <f t="shared" si="58"/>
        <v>0</v>
      </c>
      <c r="I264" s="163">
        <f t="shared" si="58"/>
        <v>0</v>
      </c>
      <c r="J264" s="163">
        <f t="shared" si="58"/>
        <v>0</v>
      </c>
      <c r="K264" s="163">
        <f t="shared" si="58"/>
        <v>0</v>
      </c>
      <c r="L264" s="163">
        <f t="shared" si="58"/>
        <v>0</v>
      </c>
      <c r="M264" s="163">
        <f t="shared" si="58"/>
        <v>0</v>
      </c>
      <c r="N264" s="163">
        <f t="shared" si="58"/>
        <v>0</v>
      </c>
      <c r="O264" s="163">
        <f t="shared" si="58"/>
        <v>0</v>
      </c>
      <c r="P264" s="163">
        <f t="shared" si="58"/>
        <v>0</v>
      </c>
      <c r="Q264" s="163">
        <f t="shared" si="58"/>
        <v>0</v>
      </c>
      <c r="R264" s="163">
        <f t="shared" si="58"/>
        <v>0</v>
      </c>
      <c r="S264" s="163">
        <f t="shared" ref="S264:AF273" si="59">R264</f>
        <v>0</v>
      </c>
      <c r="T264" s="163">
        <f t="shared" si="59"/>
        <v>0</v>
      </c>
      <c r="U264" s="163">
        <f t="shared" si="59"/>
        <v>0</v>
      </c>
      <c r="V264" s="163">
        <f t="shared" si="59"/>
        <v>0</v>
      </c>
      <c r="W264" s="163">
        <f t="shared" si="59"/>
        <v>0</v>
      </c>
      <c r="X264" s="163">
        <f t="shared" si="59"/>
        <v>0</v>
      </c>
      <c r="Y264" s="163">
        <f t="shared" si="59"/>
        <v>0</v>
      </c>
      <c r="Z264" s="163">
        <f t="shared" si="59"/>
        <v>0</v>
      </c>
      <c r="AA264" s="163">
        <f t="shared" si="59"/>
        <v>0</v>
      </c>
      <c r="AB264" s="163">
        <f t="shared" si="59"/>
        <v>0</v>
      </c>
      <c r="AC264" s="163">
        <f t="shared" si="59"/>
        <v>0</v>
      </c>
      <c r="AD264" s="163">
        <f t="shared" si="59"/>
        <v>0</v>
      </c>
      <c r="AE264" s="163">
        <f t="shared" si="59"/>
        <v>0</v>
      </c>
      <c r="AF264" s="176">
        <f t="shared" si="59"/>
        <v>0</v>
      </c>
      <c r="AG264" s="178">
        <v>0.998</v>
      </c>
      <c r="AH264" s="46"/>
      <c r="AI264" s="47"/>
      <c r="AK264" s="49"/>
    </row>
    <row r="265" spans="1:37">
      <c r="A265" s="74" t="s">
        <v>286</v>
      </c>
      <c r="B265" s="163">
        <v>0</v>
      </c>
      <c r="C265" s="163">
        <f t="shared" ref="C265:R273" si="60">B265</f>
        <v>0</v>
      </c>
      <c r="D265" s="163">
        <f t="shared" si="60"/>
        <v>0</v>
      </c>
      <c r="E265" s="163">
        <f t="shared" si="60"/>
        <v>0</v>
      </c>
      <c r="F265" s="163">
        <f t="shared" si="60"/>
        <v>0</v>
      </c>
      <c r="G265" s="163">
        <f t="shared" si="60"/>
        <v>0</v>
      </c>
      <c r="H265" s="163">
        <f t="shared" si="60"/>
        <v>0</v>
      </c>
      <c r="I265" s="163">
        <f t="shared" si="60"/>
        <v>0</v>
      </c>
      <c r="J265" s="163">
        <f t="shared" si="60"/>
        <v>0</v>
      </c>
      <c r="K265" s="163">
        <f t="shared" si="60"/>
        <v>0</v>
      </c>
      <c r="L265" s="163">
        <f t="shared" si="60"/>
        <v>0</v>
      </c>
      <c r="M265" s="163">
        <f t="shared" si="60"/>
        <v>0</v>
      </c>
      <c r="N265" s="163">
        <f t="shared" si="60"/>
        <v>0</v>
      </c>
      <c r="O265" s="163">
        <f t="shared" si="60"/>
        <v>0</v>
      </c>
      <c r="P265" s="163">
        <f t="shared" si="60"/>
        <v>0</v>
      </c>
      <c r="Q265" s="163">
        <f t="shared" si="60"/>
        <v>0</v>
      </c>
      <c r="R265" s="163">
        <f t="shared" si="60"/>
        <v>0</v>
      </c>
      <c r="S265" s="163">
        <f t="shared" si="59"/>
        <v>0</v>
      </c>
      <c r="T265" s="163">
        <f t="shared" si="59"/>
        <v>0</v>
      </c>
      <c r="U265" s="163">
        <f t="shared" si="59"/>
        <v>0</v>
      </c>
      <c r="V265" s="163">
        <f t="shared" si="59"/>
        <v>0</v>
      </c>
      <c r="W265" s="163">
        <f t="shared" si="59"/>
        <v>0</v>
      </c>
      <c r="X265" s="163">
        <f t="shared" si="59"/>
        <v>0</v>
      </c>
      <c r="Y265" s="163">
        <f t="shared" si="59"/>
        <v>0</v>
      </c>
      <c r="Z265" s="163">
        <f t="shared" si="59"/>
        <v>0</v>
      </c>
      <c r="AA265" s="163">
        <f t="shared" si="59"/>
        <v>0</v>
      </c>
      <c r="AB265" s="163">
        <f t="shared" si="59"/>
        <v>0</v>
      </c>
      <c r="AC265" s="163">
        <f t="shared" si="59"/>
        <v>0</v>
      </c>
      <c r="AD265" s="163">
        <f t="shared" si="59"/>
        <v>0</v>
      </c>
      <c r="AE265" s="163">
        <f t="shared" si="59"/>
        <v>0</v>
      </c>
      <c r="AF265" s="176">
        <f t="shared" si="59"/>
        <v>0</v>
      </c>
      <c r="AG265" s="178">
        <v>0.997</v>
      </c>
      <c r="AH265" s="46"/>
      <c r="AI265" s="47"/>
      <c r="AK265" s="49"/>
    </row>
    <row r="266" spans="1:37">
      <c r="A266" s="74" t="s">
        <v>287</v>
      </c>
      <c r="B266" s="163">
        <v>0</v>
      </c>
      <c r="C266" s="163">
        <f t="shared" si="60"/>
        <v>0</v>
      </c>
      <c r="D266" s="163">
        <f t="shared" si="60"/>
        <v>0</v>
      </c>
      <c r="E266" s="163">
        <f t="shared" si="60"/>
        <v>0</v>
      </c>
      <c r="F266" s="163">
        <f t="shared" si="60"/>
        <v>0</v>
      </c>
      <c r="G266" s="163">
        <f t="shared" si="60"/>
        <v>0</v>
      </c>
      <c r="H266" s="163">
        <f t="shared" si="60"/>
        <v>0</v>
      </c>
      <c r="I266" s="163">
        <f t="shared" si="60"/>
        <v>0</v>
      </c>
      <c r="J266" s="163">
        <f t="shared" si="60"/>
        <v>0</v>
      </c>
      <c r="K266" s="163">
        <f t="shared" si="60"/>
        <v>0</v>
      </c>
      <c r="L266" s="163">
        <f t="shared" si="60"/>
        <v>0</v>
      </c>
      <c r="M266" s="163">
        <f t="shared" si="60"/>
        <v>0</v>
      </c>
      <c r="N266" s="163">
        <f t="shared" si="60"/>
        <v>0</v>
      </c>
      <c r="O266" s="163">
        <f t="shared" si="60"/>
        <v>0</v>
      </c>
      <c r="P266" s="163">
        <f t="shared" si="60"/>
        <v>0</v>
      </c>
      <c r="Q266" s="163">
        <f t="shared" si="60"/>
        <v>0</v>
      </c>
      <c r="R266" s="163">
        <f t="shared" si="60"/>
        <v>0</v>
      </c>
      <c r="S266" s="163">
        <f t="shared" si="59"/>
        <v>0</v>
      </c>
      <c r="T266" s="163">
        <f t="shared" si="59"/>
        <v>0</v>
      </c>
      <c r="U266" s="163">
        <f t="shared" si="59"/>
        <v>0</v>
      </c>
      <c r="V266" s="163">
        <f t="shared" si="59"/>
        <v>0</v>
      </c>
      <c r="W266" s="163">
        <f t="shared" si="59"/>
        <v>0</v>
      </c>
      <c r="X266" s="163">
        <f t="shared" si="59"/>
        <v>0</v>
      </c>
      <c r="Y266" s="163">
        <f t="shared" si="59"/>
        <v>0</v>
      </c>
      <c r="Z266" s="163">
        <f t="shared" si="59"/>
        <v>0</v>
      </c>
      <c r="AA266" s="163">
        <f t="shared" si="59"/>
        <v>0</v>
      </c>
      <c r="AB266" s="163">
        <f t="shared" si="59"/>
        <v>0</v>
      </c>
      <c r="AC266" s="163">
        <f t="shared" si="59"/>
        <v>0</v>
      </c>
      <c r="AD266" s="163">
        <f t="shared" si="59"/>
        <v>0</v>
      </c>
      <c r="AE266" s="163">
        <f t="shared" si="59"/>
        <v>0</v>
      </c>
      <c r="AF266" s="176">
        <f t="shared" si="59"/>
        <v>0</v>
      </c>
      <c r="AG266" s="178">
        <v>0.997</v>
      </c>
      <c r="AH266" s="46"/>
      <c r="AI266" s="47"/>
      <c r="AK266" s="49"/>
    </row>
    <row r="267" spans="1:37">
      <c r="A267" s="74" t="s">
        <v>288</v>
      </c>
      <c r="B267" s="163">
        <v>0</v>
      </c>
      <c r="C267" s="163">
        <f t="shared" si="60"/>
        <v>0</v>
      </c>
      <c r="D267" s="163">
        <f t="shared" si="60"/>
        <v>0</v>
      </c>
      <c r="E267" s="163">
        <f t="shared" si="60"/>
        <v>0</v>
      </c>
      <c r="F267" s="163">
        <f t="shared" si="60"/>
        <v>0</v>
      </c>
      <c r="G267" s="163">
        <f t="shared" si="60"/>
        <v>0</v>
      </c>
      <c r="H267" s="163">
        <f t="shared" si="60"/>
        <v>0</v>
      </c>
      <c r="I267" s="163">
        <f t="shared" si="60"/>
        <v>0</v>
      </c>
      <c r="J267" s="163">
        <f t="shared" si="60"/>
        <v>0</v>
      </c>
      <c r="K267" s="163">
        <f t="shared" si="60"/>
        <v>0</v>
      </c>
      <c r="L267" s="163">
        <f t="shared" si="60"/>
        <v>0</v>
      </c>
      <c r="M267" s="163">
        <f t="shared" si="60"/>
        <v>0</v>
      </c>
      <c r="N267" s="163">
        <f t="shared" si="60"/>
        <v>0</v>
      </c>
      <c r="O267" s="163">
        <f t="shared" si="60"/>
        <v>0</v>
      </c>
      <c r="P267" s="163">
        <f t="shared" si="60"/>
        <v>0</v>
      </c>
      <c r="Q267" s="163">
        <f t="shared" si="60"/>
        <v>0</v>
      </c>
      <c r="R267" s="163">
        <f t="shared" si="60"/>
        <v>0</v>
      </c>
      <c r="S267" s="163">
        <f t="shared" si="59"/>
        <v>0</v>
      </c>
      <c r="T267" s="163">
        <f t="shared" si="59"/>
        <v>0</v>
      </c>
      <c r="U267" s="163">
        <f t="shared" si="59"/>
        <v>0</v>
      </c>
      <c r="V267" s="163">
        <f t="shared" si="59"/>
        <v>0</v>
      </c>
      <c r="W267" s="163">
        <f t="shared" si="59"/>
        <v>0</v>
      </c>
      <c r="X267" s="163">
        <f t="shared" si="59"/>
        <v>0</v>
      </c>
      <c r="Y267" s="163">
        <f t="shared" si="59"/>
        <v>0</v>
      </c>
      <c r="Z267" s="163">
        <f t="shared" si="59"/>
        <v>0</v>
      </c>
      <c r="AA267" s="163">
        <f t="shared" si="59"/>
        <v>0</v>
      </c>
      <c r="AB267" s="163">
        <f t="shared" si="59"/>
        <v>0</v>
      </c>
      <c r="AC267" s="163">
        <f t="shared" si="59"/>
        <v>0</v>
      </c>
      <c r="AD267" s="163">
        <f t="shared" si="59"/>
        <v>0</v>
      </c>
      <c r="AE267" s="163">
        <f t="shared" si="59"/>
        <v>0</v>
      </c>
      <c r="AF267" s="176">
        <f t="shared" si="59"/>
        <v>0</v>
      </c>
      <c r="AG267" s="178">
        <v>0.996</v>
      </c>
      <c r="AH267" s="46"/>
      <c r="AI267" s="47"/>
      <c r="AK267" s="49"/>
    </row>
    <row r="268" spans="1:37">
      <c r="A268" s="74" t="s">
        <v>289</v>
      </c>
      <c r="B268" s="163">
        <v>0</v>
      </c>
      <c r="C268" s="163">
        <f t="shared" si="60"/>
        <v>0</v>
      </c>
      <c r="D268" s="163">
        <f t="shared" si="60"/>
        <v>0</v>
      </c>
      <c r="E268" s="163">
        <f t="shared" si="60"/>
        <v>0</v>
      </c>
      <c r="F268" s="163">
        <f t="shared" si="60"/>
        <v>0</v>
      </c>
      <c r="G268" s="163">
        <f t="shared" si="60"/>
        <v>0</v>
      </c>
      <c r="H268" s="163">
        <f t="shared" si="60"/>
        <v>0</v>
      </c>
      <c r="I268" s="163">
        <f t="shared" si="60"/>
        <v>0</v>
      </c>
      <c r="J268" s="163">
        <f t="shared" si="60"/>
        <v>0</v>
      </c>
      <c r="K268" s="163">
        <f t="shared" si="60"/>
        <v>0</v>
      </c>
      <c r="L268" s="163">
        <f t="shared" si="60"/>
        <v>0</v>
      </c>
      <c r="M268" s="163">
        <f t="shared" si="60"/>
        <v>0</v>
      </c>
      <c r="N268" s="163">
        <f t="shared" si="60"/>
        <v>0</v>
      </c>
      <c r="O268" s="163">
        <f t="shared" si="60"/>
        <v>0</v>
      </c>
      <c r="P268" s="163">
        <f t="shared" si="60"/>
        <v>0</v>
      </c>
      <c r="Q268" s="163">
        <f t="shared" si="60"/>
        <v>0</v>
      </c>
      <c r="R268" s="163">
        <f t="shared" si="60"/>
        <v>0</v>
      </c>
      <c r="S268" s="163">
        <f t="shared" si="59"/>
        <v>0</v>
      </c>
      <c r="T268" s="163">
        <f t="shared" si="59"/>
        <v>0</v>
      </c>
      <c r="U268" s="163">
        <f t="shared" si="59"/>
        <v>0</v>
      </c>
      <c r="V268" s="163">
        <f t="shared" si="59"/>
        <v>0</v>
      </c>
      <c r="W268" s="163">
        <f t="shared" si="59"/>
        <v>0</v>
      </c>
      <c r="X268" s="163">
        <f t="shared" si="59"/>
        <v>0</v>
      </c>
      <c r="Y268" s="163">
        <f t="shared" si="59"/>
        <v>0</v>
      </c>
      <c r="Z268" s="163">
        <f t="shared" si="59"/>
        <v>0</v>
      </c>
      <c r="AA268" s="163">
        <f t="shared" si="59"/>
        <v>0</v>
      </c>
      <c r="AB268" s="163">
        <f t="shared" si="59"/>
        <v>0</v>
      </c>
      <c r="AC268" s="163">
        <f t="shared" si="59"/>
        <v>0</v>
      </c>
      <c r="AD268" s="163">
        <f t="shared" si="59"/>
        <v>0</v>
      </c>
      <c r="AE268" s="163">
        <f t="shared" si="59"/>
        <v>0</v>
      </c>
      <c r="AF268" s="176">
        <f t="shared" si="59"/>
        <v>0</v>
      </c>
      <c r="AG268" s="178">
        <v>0.996</v>
      </c>
      <c r="AH268" s="46"/>
      <c r="AI268" s="47"/>
    </row>
    <row r="269" spans="1:37">
      <c r="A269" s="74" t="s">
        <v>290</v>
      </c>
      <c r="B269" s="163">
        <v>0</v>
      </c>
      <c r="C269" s="163">
        <f t="shared" si="60"/>
        <v>0</v>
      </c>
      <c r="D269" s="163">
        <f t="shared" si="60"/>
        <v>0</v>
      </c>
      <c r="E269" s="163">
        <f t="shared" si="60"/>
        <v>0</v>
      </c>
      <c r="F269" s="163">
        <f t="shared" si="60"/>
        <v>0</v>
      </c>
      <c r="G269" s="163">
        <f t="shared" si="60"/>
        <v>0</v>
      </c>
      <c r="H269" s="163">
        <f t="shared" si="60"/>
        <v>0</v>
      </c>
      <c r="I269" s="163">
        <f t="shared" si="60"/>
        <v>0</v>
      </c>
      <c r="J269" s="163">
        <f t="shared" si="60"/>
        <v>0</v>
      </c>
      <c r="K269" s="163">
        <f t="shared" si="60"/>
        <v>0</v>
      </c>
      <c r="L269" s="163">
        <f t="shared" si="60"/>
        <v>0</v>
      </c>
      <c r="M269" s="163">
        <f t="shared" si="60"/>
        <v>0</v>
      </c>
      <c r="N269" s="163">
        <f t="shared" si="60"/>
        <v>0</v>
      </c>
      <c r="O269" s="163">
        <f t="shared" si="60"/>
        <v>0</v>
      </c>
      <c r="P269" s="163">
        <f t="shared" si="60"/>
        <v>0</v>
      </c>
      <c r="Q269" s="163">
        <f t="shared" si="60"/>
        <v>0</v>
      </c>
      <c r="R269" s="163">
        <f t="shared" si="60"/>
        <v>0</v>
      </c>
      <c r="S269" s="163">
        <f t="shared" si="59"/>
        <v>0</v>
      </c>
      <c r="T269" s="163">
        <f t="shared" si="59"/>
        <v>0</v>
      </c>
      <c r="U269" s="163">
        <f t="shared" si="59"/>
        <v>0</v>
      </c>
      <c r="V269" s="163">
        <f t="shared" si="59"/>
        <v>0</v>
      </c>
      <c r="W269" s="163">
        <f t="shared" si="59"/>
        <v>0</v>
      </c>
      <c r="X269" s="163">
        <f t="shared" si="59"/>
        <v>0</v>
      </c>
      <c r="Y269" s="163">
        <f t="shared" si="59"/>
        <v>0</v>
      </c>
      <c r="Z269" s="163">
        <f t="shared" si="59"/>
        <v>0</v>
      </c>
      <c r="AA269" s="163">
        <f t="shared" si="59"/>
        <v>0</v>
      </c>
      <c r="AB269" s="163">
        <f t="shared" si="59"/>
        <v>0</v>
      </c>
      <c r="AC269" s="163">
        <f t="shared" si="59"/>
        <v>0</v>
      </c>
      <c r="AD269" s="163">
        <f t="shared" si="59"/>
        <v>0</v>
      </c>
      <c r="AE269" s="163">
        <f t="shared" si="59"/>
        <v>0</v>
      </c>
      <c r="AF269" s="176">
        <f t="shared" si="59"/>
        <v>0</v>
      </c>
      <c r="AG269" s="178">
        <v>0.996</v>
      </c>
      <c r="AH269" s="46"/>
      <c r="AI269" s="47"/>
    </row>
    <row r="270" spans="1:37">
      <c r="A270" s="74" t="s">
        <v>291</v>
      </c>
      <c r="B270" s="163">
        <v>0</v>
      </c>
      <c r="C270" s="163">
        <f t="shared" si="60"/>
        <v>0</v>
      </c>
      <c r="D270" s="163">
        <f t="shared" si="60"/>
        <v>0</v>
      </c>
      <c r="E270" s="163">
        <f t="shared" si="60"/>
        <v>0</v>
      </c>
      <c r="F270" s="163">
        <f t="shared" si="60"/>
        <v>0</v>
      </c>
      <c r="G270" s="163">
        <f t="shared" si="60"/>
        <v>0</v>
      </c>
      <c r="H270" s="163">
        <f t="shared" si="60"/>
        <v>0</v>
      </c>
      <c r="I270" s="163">
        <f t="shared" si="60"/>
        <v>0</v>
      </c>
      <c r="J270" s="163">
        <f t="shared" si="60"/>
        <v>0</v>
      </c>
      <c r="K270" s="163">
        <f t="shared" si="60"/>
        <v>0</v>
      </c>
      <c r="L270" s="163">
        <f t="shared" si="60"/>
        <v>0</v>
      </c>
      <c r="M270" s="163">
        <f t="shared" si="60"/>
        <v>0</v>
      </c>
      <c r="N270" s="163">
        <f t="shared" si="60"/>
        <v>0</v>
      </c>
      <c r="O270" s="163">
        <f t="shared" si="60"/>
        <v>0</v>
      </c>
      <c r="P270" s="163">
        <f t="shared" si="60"/>
        <v>0</v>
      </c>
      <c r="Q270" s="163">
        <f t="shared" si="60"/>
        <v>0</v>
      </c>
      <c r="R270" s="163">
        <f t="shared" si="60"/>
        <v>0</v>
      </c>
      <c r="S270" s="163">
        <f t="shared" si="59"/>
        <v>0</v>
      </c>
      <c r="T270" s="163">
        <f t="shared" si="59"/>
        <v>0</v>
      </c>
      <c r="U270" s="163">
        <f t="shared" si="59"/>
        <v>0</v>
      </c>
      <c r="V270" s="163">
        <f t="shared" si="59"/>
        <v>0</v>
      </c>
      <c r="W270" s="163">
        <f t="shared" si="59"/>
        <v>0</v>
      </c>
      <c r="X270" s="163">
        <f t="shared" si="59"/>
        <v>0</v>
      </c>
      <c r="Y270" s="163">
        <f t="shared" si="59"/>
        <v>0</v>
      </c>
      <c r="Z270" s="163">
        <f t="shared" si="59"/>
        <v>0</v>
      </c>
      <c r="AA270" s="163">
        <f t="shared" si="59"/>
        <v>0</v>
      </c>
      <c r="AB270" s="163">
        <f t="shared" si="59"/>
        <v>0</v>
      </c>
      <c r="AC270" s="163">
        <f t="shared" si="59"/>
        <v>0</v>
      </c>
      <c r="AD270" s="163">
        <f t="shared" si="59"/>
        <v>0</v>
      </c>
      <c r="AE270" s="163">
        <f t="shared" si="59"/>
        <v>0</v>
      </c>
      <c r="AF270" s="176">
        <f t="shared" si="59"/>
        <v>0</v>
      </c>
      <c r="AG270" s="178">
        <v>0.995</v>
      </c>
      <c r="AH270" s="46"/>
      <c r="AI270" s="47"/>
    </row>
    <row r="271" spans="1:37">
      <c r="A271" s="74" t="s">
        <v>292</v>
      </c>
      <c r="B271" s="163">
        <v>0</v>
      </c>
      <c r="C271" s="163">
        <f t="shared" si="60"/>
        <v>0</v>
      </c>
      <c r="D271" s="163">
        <f t="shared" si="60"/>
        <v>0</v>
      </c>
      <c r="E271" s="163">
        <f t="shared" si="60"/>
        <v>0</v>
      </c>
      <c r="F271" s="163">
        <f t="shared" si="60"/>
        <v>0</v>
      </c>
      <c r="G271" s="163">
        <f t="shared" si="60"/>
        <v>0</v>
      </c>
      <c r="H271" s="163">
        <f t="shared" si="60"/>
        <v>0</v>
      </c>
      <c r="I271" s="163">
        <f t="shared" si="60"/>
        <v>0</v>
      </c>
      <c r="J271" s="163">
        <f t="shared" si="60"/>
        <v>0</v>
      </c>
      <c r="K271" s="163">
        <f t="shared" si="60"/>
        <v>0</v>
      </c>
      <c r="L271" s="163">
        <f t="shared" si="60"/>
        <v>0</v>
      </c>
      <c r="M271" s="163">
        <f t="shared" si="60"/>
        <v>0</v>
      </c>
      <c r="N271" s="163">
        <f t="shared" si="60"/>
        <v>0</v>
      </c>
      <c r="O271" s="163">
        <f t="shared" si="60"/>
        <v>0</v>
      </c>
      <c r="P271" s="163">
        <f t="shared" si="60"/>
        <v>0</v>
      </c>
      <c r="Q271" s="163">
        <f t="shared" si="60"/>
        <v>0</v>
      </c>
      <c r="R271" s="163">
        <f t="shared" si="60"/>
        <v>0</v>
      </c>
      <c r="S271" s="163">
        <f t="shared" si="59"/>
        <v>0</v>
      </c>
      <c r="T271" s="163">
        <f t="shared" si="59"/>
        <v>0</v>
      </c>
      <c r="U271" s="163">
        <f t="shared" si="59"/>
        <v>0</v>
      </c>
      <c r="V271" s="163">
        <f t="shared" si="59"/>
        <v>0</v>
      </c>
      <c r="W271" s="163">
        <f t="shared" si="59"/>
        <v>0</v>
      </c>
      <c r="X271" s="163">
        <f t="shared" si="59"/>
        <v>0</v>
      </c>
      <c r="Y271" s="163">
        <f t="shared" si="59"/>
        <v>0</v>
      </c>
      <c r="Z271" s="163">
        <f t="shared" si="59"/>
        <v>0</v>
      </c>
      <c r="AA271" s="163">
        <f t="shared" si="59"/>
        <v>0</v>
      </c>
      <c r="AB271" s="163">
        <f t="shared" si="59"/>
        <v>0</v>
      </c>
      <c r="AC271" s="163">
        <f t="shared" si="59"/>
        <v>0</v>
      </c>
      <c r="AD271" s="163">
        <f t="shared" si="59"/>
        <v>0</v>
      </c>
      <c r="AE271" s="163">
        <f t="shared" si="59"/>
        <v>0</v>
      </c>
      <c r="AF271" s="176">
        <f t="shared" si="59"/>
        <v>0</v>
      </c>
      <c r="AG271" s="178">
        <v>0.99299999999999999</v>
      </c>
      <c r="AH271" s="46"/>
      <c r="AI271" s="47"/>
    </row>
    <row r="272" spans="1:37">
      <c r="A272" s="74" t="s">
        <v>293</v>
      </c>
      <c r="B272" s="163">
        <v>0</v>
      </c>
      <c r="C272" s="163">
        <f t="shared" si="60"/>
        <v>0</v>
      </c>
      <c r="D272" s="163">
        <f t="shared" si="60"/>
        <v>0</v>
      </c>
      <c r="E272" s="163">
        <f t="shared" si="60"/>
        <v>0</v>
      </c>
      <c r="F272" s="163">
        <f t="shared" si="60"/>
        <v>0</v>
      </c>
      <c r="G272" s="163">
        <f t="shared" si="60"/>
        <v>0</v>
      </c>
      <c r="H272" s="163">
        <f t="shared" si="60"/>
        <v>0</v>
      </c>
      <c r="I272" s="163">
        <f t="shared" si="60"/>
        <v>0</v>
      </c>
      <c r="J272" s="163">
        <f t="shared" si="60"/>
        <v>0</v>
      </c>
      <c r="K272" s="163">
        <f t="shared" si="60"/>
        <v>0</v>
      </c>
      <c r="L272" s="163">
        <f t="shared" si="60"/>
        <v>0</v>
      </c>
      <c r="M272" s="163">
        <f t="shared" si="60"/>
        <v>0</v>
      </c>
      <c r="N272" s="163">
        <f t="shared" si="60"/>
        <v>0</v>
      </c>
      <c r="O272" s="163">
        <f t="shared" si="60"/>
        <v>0</v>
      </c>
      <c r="P272" s="163">
        <f t="shared" si="60"/>
        <v>0</v>
      </c>
      <c r="Q272" s="163">
        <f t="shared" si="60"/>
        <v>0</v>
      </c>
      <c r="R272" s="163">
        <f t="shared" si="60"/>
        <v>0</v>
      </c>
      <c r="S272" s="163">
        <f t="shared" si="59"/>
        <v>0</v>
      </c>
      <c r="T272" s="163">
        <f t="shared" si="59"/>
        <v>0</v>
      </c>
      <c r="U272" s="163">
        <f t="shared" si="59"/>
        <v>0</v>
      </c>
      <c r="V272" s="163">
        <f t="shared" si="59"/>
        <v>0</v>
      </c>
      <c r="W272" s="163">
        <f t="shared" si="59"/>
        <v>0</v>
      </c>
      <c r="X272" s="163">
        <f t="shared" si="59"/>
        <v>0</v>
      </c>
      <c r="Y272" s="163">
        <f t="shared" si="59"/>
        <v>0</v>
      </c>
      <c r="Z272" s="163">
        <f t="shared" si="59"/>
        <v>0</v>
      </c>
      <c r="AA272" s="163">
        <f t="shared" si="59"/>
        <v>0</v>
      </c>
      <c r="AB272" s="163">
        <f t="shared" si="59"/>
        <v>0</v>
      </c>
      <c r="AC272" s="163">
        <f t="shared" si="59"/>
        <v>0</v>
      </c>
      <c r="AD272" s="163">
        <f t="shared" si="59"/>
        <v>0</v>
      </c>
      <c r="AE272" s="163">
        <f t="shared" si="59"/>
        <v>0</v>
      </c>
      <c r="AF272" s="176">
        <f t="shared" si="59"/>
        <v>0</v>
      </c>
      <c r="AG272" s="178">
        <v>0.99</v>
      </c>
      <c r="AH272" s="46"/>
      <c r="AI272" s="47"/>
    </row>
    <row r="273" spans="1:35" ht="15.75" thickBot="1">
      <c r="A273" s="74" t="s">
        <v>294</v>
      </c>
      <c r="B273" s="179">
        <v>0</v>
      </c>
      <c r="C273" s="179">
        <f t="shared" si="60"/>
        <v>0</v>
      </c>
      <c r="D273" s="179">
        <f t="shared" si="60"/>
        <v>0</v>
      </c>
      <c r="E273" s="179">
        <f t="shared" si="60"/>
        <v>0</v>
      </c>
      <c r="F273" s="179">
        <f t="shared" si="60"/>
        <v>0</v>
      </c>
      <c r="G273" s="179">
        <f t="shared" si="60"/>
        <v>0</v>
      </c>
      <c r="H273" s="179">
        <f t="shared" si="60"/>
        <v>0</v>
      </c>
      <c r="I273" s="179">
        <f t="shared" si="60"/>
        <v>0</v>
      </c>
      <c r="J273" s="179">
        <f t="shared" si="60"/>
        <v>0</v>
      </c>
      <c r="K273" s="179">
        <f t="shared" si="60"/>
        <v>0</v>
      </c>
      <c r="L273" s="179">
        <f t="shared" si="60"/>
        <v>0</v>
      </c>
      <c r="M273" s="179">
        <f t="shared" si="60"/>
        <v>0</v>
      </c>
      <c r="N273" s="179">
        <f t="shared" si="60"/>
        <v>0</v>
      </c>
      <c r="O273" s="179">
        <f t="shared" si="60"/>
        <v>0</v>
      </c>
      <c r="P273" s="179">
        <f t="shared" si="60"/>
        <v>0</v>
      </c>
      <c r="Q273" s="179">
        <f t="shared" si="60"/>
        <v>0</v>
      </c>
      <c r="R273" s="179">
        <f t="shared" si="60"/>
        <v>0</v>
      </c>
      <c r="S273" s="179">
        <f t="shared" si="59"/>
        <v>0</v>
      </c>
      <c r="T273" s="179">
        <f t="shared" si="59"/>
        <v>0</v>
      </c>
      <c r="U273" s="179">
        <f t="shared" si="59"/>
        <v>0</v>
      </c>
      <c r="V273" s="179">
        <f t="shared" si="59"/>
        <v>0</v>
      </c>
      <c r="W273" s="179">
        <f t="shared" si="59"/>
        <v>0</v>
      </c>
      <c r="X273" s="179">
        <f t="shared" si="59"/>
        <v>0</v>
      </c>
      <c r="Y273" s="179">
        <f t="shared" si="59"/>
        <v>0</v>
      </c>
      <c r="Z273" s="179">
        <f t="shared" si="59"/>
        <v>0</v>
      </c>
      <c r="AA273" s="179">
        <f t="shared" si="59"/>
        <v>0</v>
      </c>
      <c r="AB273" s="179">
        <f t="shared" si="59"/>
        <v>0</v>
      </c>
      <c r="AC273" s="179">
        <f t="shared" si="59"/>
        <v>0</v>
      </c>
      <c r="AD273" s="179">
        <f t="shared" si="59"/>
        <v>0</v>
      </c>
      <c r="AE273" s="179">
        <f t="shared" si="59"/>
        <v>0</v>
      </c>
      <c r="AF273" s="180">
        <f t="shared" si="59"/>
        <v>0</v>
      </c>
      <c r="AG273" s="178">
        <v>0.97899999999999998</v>
      </c>
      <c r="AH273" s="46"/>
      <c r="AI273" s="47"/>
    </row>
    <row r="274" spans="1:35" ht="15.75" thickBot="1">
      <c r="A274" s="181" t="s">
        <v>295</v>
      </c>
      <c r="B274" s="182">
        <f t="shared" ref="B274:AG274" si="61">SUM(B169:B273)</f>
        <v>0</v>
      </c>
      <c r="C274" s="182">
        <f t="shared" si="61"/>
        <v>0</v>
      </c>
      <c r="D274" s="182">
        <f t="shared" si="61"/>
        <v>0</v>
      </c>
      <c r="E274" s="182">
        <f t="shared" si="61"/>
        <v>0</v>
      </c>
      <c r="F274" s="182">
        <f t="shared" si="61"/>
        <v>0</v>
      </c>
      <c r="G274" s="182">
        <f t="shared" si="61"/>
        <v>0</v>
      </c>
      <c r="H274" s="182">
        <f t="shared" si="61"/>
        <v>0</v>
      </c>
      <c r="I274" s="182">
        <f t="shared" si="61"/>
        <v>0</v>
      </c>
      <c r="J274" s="182">
        <f t="shared" si="61"/>
        <v>0</v>
      </c>
      <c r="K274" s="182">
        <f t="shared" si="61"/>
        <v>0</v>
      </c>
      <c r="L274" s="182">
        <f t="shared" si="61"/>
        <v>0</v>
      </c>
      <c r="M274" s="182">
        <f t="shared" si="61"/>
        <v>0</v>
      </c>
      <c r="N274" s="182">
        <f t="shared" si="61"/>
        <v>0</v>
      </c>
      <c r="O274" s="182">
        <f t="shared" si="61"/>
        <v>0</v>
      </c>
      <c r="P274" s="182">
        <f t="shared" si="61"/>
        <v>0</v>
      </c>
      <c r="Q274" s="182">
        <f t="shared" si="61"/>
        <v>0</v>
      </c>
      <c r="R274" s="182">
        <f t="shared" si="61"/>
        <v>0</v>
      </c>
      <c r="S274" s="182">
        <f t="shared" si="61"/>
        <v>0</v>
      </c>
      <c r="T274" s="182">
        <f t="shared" si="61"/>
        <v>0</v>
      </c>
      <c r="U274" s="182">
        <f t="shared" si="61"/>
        <v>0</v>
      </c>
      <c r="V274" s="182">
        <f t="shared" si="61"/>
        <v>0</v>
      </c>
      <c r="W274" s="182">
        <f t="shared" si="61"/>
        <v>0</v>
      </c>
      <c r="X274" s="182">
        <f t="shared" si="61"/>
        <v>0</v>
      </c>
      <c r="Y274" s="182">
        <f t="shared" si="61"/>
        <v>0</v>
      </c>
      <c r="Z274" s="182">
        <f t="shared" si="61"/>
        <v>0</v>
      </c>
      <c r="AA274" s="182">
        <f t="shared" si="61"/>
        <v>0</v>
      </c>
      <c r="AB274" s="182">
        <f t="shared" si="61"/>
        <v>0</v>
      </c>
      <c r="AC274" s="182">
        <f t="shared" si="61"/>
        <v>0</v>
      </c>
      <c r="AD274" s="182">
        <f t="shared" si="61"/>
        <v>0</v>
      </c>
      <c r="AE274" s="182">
        <f t="shared" si="61"/>
        <v>0</v>
      </c>
      <c r="AF274" s="183">
        <f t="shared" si="61"/>
        <v>0</v>
      </c>
      <c r="AG274" s="184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9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Q34" sqref="Q34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296</v>
      </c>
    </row>
    <row r="9" spans="1:23">
      <c r="W9" s="188"/>
    </row>
    <row r="11" spans="1:23">
      <c r="G11">
        <v>400</v>
      </c>
      <c r="H11" t="s">
        <v>300</v>
      </c>
      <c r="K11">
        <v>220</v>
      </c>
      <c r="L11" t="s">
        <v>300</v>
      </c>
      <c r="O11">
        <v>132</v>
      </c>
      <c r="P11" t="s">
        <v>300</v>
      </c>
      <c r="T11">
        <v>66</v>
      </c>
      <c r="U11" t="s">
        <v>301</v>
      </c>
    </row>
    <row r="13" spans="1:23">
      <c r="F13" s="185" t="s">
        <v>297</v>
      </c>
      <c r="G13" s="185" t="s">
        <v>298</v>
      </c>
      <c r="H13" s="185" t="s">
        <v>299</v>
      </c>
      <c r="J13" s="185" t="s">
        <v>297</v>
      </c>
      <c r="K13" s="185" t="s">
        <v>298</v>
      </c>
      <c r="L13" s="185" t="s">
        <v>299</v>
      </c>
      <c r="N13" s="185" t="s">
        <v>297</v>
      </c>
      <c r="O13" s="185" t="s">
        <v>298</v>
      </c>
      <c r="P13" s="185" t="s">
        <v>299</v>
      </c>
      <c r="S13" s="185" t="s">
        <v>297</v>
      </c>
      <c r="T13" s="185" t="s">
        <v>298</v>
      </c>
      <c r="U13" s="185" t="s">
        <v>299</v>
      </c>
    </row>
    <row r="14" spans="1:23">
      <c r="F14" s="186">
        <v>400</v>
      </c>
      <c r="G14" s="186">
        <v>400</v>
      </c>
      <c r="H14" s="186">
        <v>500</v>
      </c>
      <c r="J14" s="186">
        <v>500</v>
      </c>
      <c r="K14" s="186">
        <v>400</v>
      </c>
      <c r="L14" s="186">
        <v>300</v>
      </c>
      <c r="N14" s="186">
        <v>200</v>
      </c>
      <c r="O14" s="186">
        <v>132</v>
      </c>
      <c r="P14" s="186">
        <v>300</v>
      </c>
      <c r="S14" s="186">
        <v>100</v>
      </c>
      <c r="T14" s="186">
        <v>300</v>
      </c>
      <c r="U14" s="186">
        <v>600</v>
      </c>
    </row>
    <row r="15" spans="1:23">
      <c r="F15" s="186">
        <f>F14*1.732*400*0.95</f>
        <v>263264</v>
      </c>
      <c r="G15" s="186">
        <f>G14*1.732*400*0.95</f>
        <v>263264</v>
      </c>
      <c r="H15" s="186">
        <f>H14*1.732*400*0.95</f>
        <v>329080</v>
      </c>
      <c r="J15" s="186">
        <f>J14*1.732*220*0.95</f>
        <v>180994</v>
      </c>
      <c r="K15" s="186">
        <f>K14*1.732*220*0.95</f>
        <v>144795.19999999998</v>
      </c>
      <c r="L15" s="186">
        <f>L14*1.732*220*0.95</f>
        <v>108596.4</v>
      </c>
      <c r="N15" s="186">
        <f>N14*1.732*132*0.95</f>
        <v>43438.55999999999</v>
      </c>
      <c r="O15" s="186">
        <f>O14*1.732*132*0.95</f>
        <v>28669.449599999996</v>
      </c>
      <c r="P15" s="186">
        <f>P14*1.732*132*0.95</f>
        <v>65157.84</v>
      </c>
      <c r="S15" s="186">
        <f>S14*1.732*66*0.95</f>
        <v>10859.639999999998</v>
      </c>
      <c r="T15" s="186">
        <f>T14*1.732*66*0.95</f>
        <v>32578.92</v>
      </c>
      <c r="U15" s="186">
        <f>U14*1.732*66*0.95</f>
        <v>65157.84</v>
      </c>
    </row>
    <row r="16" spans="1:23">
      <c r="F16" s="186">
        <f>F15/1000</f>
        <v>263.26400000000001</v>
      </c>
      <c r="G16" s="186">
        <f>G15/1000</f>
        <v>263.26400000000001</v>
      </c>
      <c r="H16" s="186">
        <f>H15/1000</f>
        <v>329.08</v>
      </c>
      <c r="J16" s="186">
        <f>J15/1000</f>
        <v>180.994</v>
      </c>
      <c r="K16" s="186">
        <f>K15/1000</f>
        <v>144.79519999999999</v>
      </c>
      <c r="L16" s="186">
        <f>L15/1000</f>
        <v>108.59639999999999</v>
      </c>
      <c r="N16" s="186">
        <f>N15/1000</f>
        <v>43.438559999999988</v>
      </c>
      <c r="O16" s="186">
        <f>O15/1000</f>
        <v>28.669449599999997</v>
      </c>
      <c r="P16" s="186">
        <f>P15/1000</f>
        <v>65.157839999999993</v>
      </c>
      <c r="S16" s="186">
        <f>S15/1000</f>
        <v>10.859639999999997</v>
      </c>
      <c r="T16" s="186">
        <f>T15/1000</f>
        <v>32.578919999999997</v>
      </c>
      <c r="U16" s="186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D16" sqref="D16"/>
    </sheetView>
  </sheetViews>
  <sheetFormatPr defaultRowHeight="15"/>
  <cols>
    <col min="4" max="4" width="131.42578125" bestFit="1" customWidth="1"/>
  </cols>
  <sheetData>
    <row r="1" spans="1:4">
      <c r="A1" s="189"/>
    </row>
    <row r="2" spans="1:4">
      <c r="D2" s="189"/>
    </row>
    <row r="3" spans="1:4">
      <c r="D3" s="190"/>
    </row>
    <row r="4" spans="1:4">
      <c r="D4" s="190"/>
    </row>
    <row r="5" spans="1:4">
      <c r="D5" s="191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0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Sample</vt:lpstr>
      <vt:lpstr>Calc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2026-05-08T22:37:37Z</dcterms:modified>
</cp:coreProperties>
</file>